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drawings/drawing11.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drawings/drawing12.xml" ContentType="application/vnd.openxmlformats-officedocument.drawing+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3"/>
  <workbookPr/>
  <mc:AlternateContent xmlns:mc="http://schemas.openxmlformats.org/markup-compatibility/2006">
    <mc:Choice Requires="x15">
      <x15ac:absPath xmlns:x15ac="http://schemas.microsoft.com/office/spreadsheetml/2010/11/ac" url="C:\Users\Horn\Dropbox\HRT China\A_JIE Final\Replication\"/>
    </mc:Choice>
  </mc:AlternateContent>
  <xr:revisionPtr revIDLastSave="0" documentId="13_ncr:1_{2C01D359-392C-4E73-AA81-C5E90906DAD7}" xr6:coauthVersionLast="36" xr6:coauthVersionMax="36" xr10:uidLastSave="{00000000-0000-0000-0000-000000000000}"/>
  <bookViews>
    <workbookView xWindow="0" yWindow="300" windowWidth="19200" windowHeight="7008" tabRatio="902" xr2:uid="{00000000-000D-0000-FFFF-FFFF00000000}"/>
  </bookViews>
  <sheets>
    <sheet name="ReadMe" sheetId="24" r:id="rId1"/>
    <sheet name="Data" sheetId="1" r:id="rId2"/>
    <sheet name="Figure3" sheetId="5" r:id="rId3"/>
    <sheet name="Figure4" sheetId="2" r:id="rId4"/>
    <sheet name="Figure 5" sheetId="3" r:id="rId5"/>
    <sheet name="Figure6" sheetId="8" r:id="rId6"/>
    <sheet name="Figure7" sheetId="9" r:id="rId7"/>
    <sheet name="Figure8" sheetId="10" r:id="rId8"/>
    <sheet name="Figure9" sheetId="26" r:id="rId9"/>
    <sheet name="Figure14" sheetId="27" r:id="rId10"/>
    <sheet name="Figure16" sheetId="28" r:id="rId11"/>
    <sheet name="FigureA6" sheetId="25" r:id="rId12"/>
  </sheets>
  <definedNames>
    <definedName name="_xlnm._FilterDatabase" localSheetId="1" hidden="1">Data!$A$1:$Z$9958</definedName>
    <definedName name="_xlnm._FilterDatabase" localSheetId="9" hidden="1">Figure14!$A$1:$H$1</definedName>
    <definedName name="_xlnm._FilterDatabase" localSheetId="10" hidden="1">Figure16!$A$1:$B$1</definedName>
    <definedName name="_xlnm._FilterDatabase" localSheetId="5" hidden="1">Figure6!$A$1:$F$1</definedName>
    <definedName name="_xlnm._FilterDatabase" localSheetId="6" hidden="1">Figure7!$A$1:$AC$110</definedName>
    <definedName name="_xlnm._FilterDatabase" localSheetId="11" hidden="1">FigureA6!$A$42:$B$42</definedName>
  </definedNames>
  <calcPr calcId="191029"/>
</workbook>
</file>

<file path=xl/calcChain.xml><?xml version="1.0" encoding="utf-8"?>
<calcChain xmlns="http://schemas.openxmlformats.org/spreadsheetml/2006/main">
  <c r="E20" i="9" l="1"/>
  <c r="F2" i="2"/>
  <c r="N3" i="28"/>
  <c r="N4" i="28"/>
  <c r="N5" i="28"/>
  <c r="N6" i="28"/>
  <c r="N7" i="28"/>
  <c r="N8" i="28"/>
  <c r="N9" i="28"/>
  <c r="N10" i="28"/>
  <c r="N11" i="28"/>
  <c r="N12" i="28"/>
  <c r="N13" i="28"/>
  <c r="N14" i="28"/>
  <c r="N15" i="28"/>
  <c r="N16" i="28"/>
  <c r="N17" i="28"/>
  <c r="N18" i="28"/>
  <c r="N19" i="28"/>
  <c r="N20" i="28"/>
  <c r="N21" i="28"/>
  <c r="N22" i="28"/>
  <c r="N23" i="28"/>
  <c r="N24" i="28"/>
  <c r="N25" i="28"/>
  <c r="N26" i="28"/>
  <c r="N27" i="28"/>
  <c r="N28" i="28"/>
  <c r="N29" i="28"/>
  <c r="N30" i="28"/>
  <c r="N31" i="28"/>
  <c r="N32" i="28"/>
  <c r="N33" i="28"/>
  <c r="N34" i="28"/>
  <c r="N35" i="28"/>
  <c r="N36" i="28"/>
  <c r="N37" i="28"/>
  <c r="N38" i="28"/>
  <c r="N39" i="28"/>
  <c r="N40" i="28"/>
  <c r="N41" i="28"/>
  <c r="N42" i="28"/>
  <c r="N43" i="28"/>
  <c r="N44" i="28"/>
  <c r="N45" i="28"/>
  <c r="N46" i="28"/>
  <c r="N47" i="28"/>
  <c r="N48" i="28"/>
  <c r="N49" i="28"/>
  <c r="N2" i="28"/>
  <c r="M3" i="28"/>
  <c r="M4" i="28"/>
  <c r="M5" i="28"/>
  <c r="M6" i="28"/>
  <c r="M7" i="28"/>
  <c r="M8" i="28"/>
  <c r="M9" i="28"/>
  <c r="M10" i="28"/>
  <c r="M11" i="28"/>
  <c r="M12" i="28"/>
  <c r="M13" i="28"/>
  <c r="M14" i="28"/>
  <c r="M15" i="28"/>
  <c r="M16" i="28"/>
  <c r="M17" i="28"/>
  <c r="M18" i="28"/>
  <c r="M19" i="28"/>
  <c r="M20" i="28"/>
  <c r="M21" i="28"/>
  <c r="M22" i="28"/>
  <c r="M23" i="28"/>
  <c r="M24" i="28"/>
  <c r="M25" i="28"/>
  <c r="M26" i="28"/>
  <c r="M27" i="28"/>
  <c r="M28" i="28"/>
  <c r="M29" i="28"/>
  <c r="M30" i="28"/>
  <c r="M31" i="28"/>
  <c r="M32" i="28"/>
  <c r="M33" i="28"/>
  <c r="M34" i="28"/>
  <c r="M35" i="28"/>
  <c r="M36" i="28"/>
  <c r="M37" i="28"/>
  <c r="M38" i="28"/>
  <c r="M39" i="28"/>
  <c r="M40" i="28"/>
  <c r="M41" i="28"/>
  <c r="M42" i="28"/>
  <c r="M43" i="28"/>
  <c r="M44" i="28"/>
  <c r="M45" i="28"/>
  <c r="M46" i="28"/>
  <c r="M47" i="28"/>
  <c r="M48" i="28"/>
  <c r="M49" i="28"/>
  <c r="M2" i="28"/>
  <c r="H3" i="28"/>
  <c r="H4" i="28"/>
  <c r="H5" i="28"/>
  <c r="H6" i="28"/>
  <c r="H7" i="28"/>
  <c r="H8" i="28"/>
  <c r="H9" i="28"/>
  <c r="H10" i="28"/>
  <c r="H11" i="28"/>
  <c r="H12" i="28"/>
  <c r="H13" i="28"/>
  <c r="H14" i="28"/>
  <c r="H15" i="28"/>
  <c r="H16" i="28"/>
  <c r="H17" i="28"/>
  <c r="H18" i="28"/>
  <c r="H19" i="28"/>
  <c r="H20" i="28"/>
  <c r="H21" i="28"/>
  <c r="H22" i="28"/>
  <c r="H23" i="28"/>
  <c r="H24" i="28"/>
  <c r="H25" i="28"/>
  <c r="H26" i="28"/>
  <c r="H27" i="28"/>
  <c r="H28" i="28"/>
  <c r="H29" i="28"/>
  <c r="H30" i="28"/>
  <c r="H31" i="28"/>
  <c r="H32" i="28"/>
  <c r="H33" i="28"/>
  <c r="H34" i="28"/>
  <c r="H35" i="28"/>
  <c r="H36" i="28"/>
  <c r="H37" i="28"/>
  <c r="H38" i="28"/>
  <c r="H39" i="28"/>
  <c r="H40" i="28"/>
  <c r="H41" i="28"/>
  <c r="H42" i="28"/>
  <c r="H43" i="28"/>
  <c r="H44" i="28"/>
  <c r="H45" i="28"/>
  <c r="H46" i="28"/>
  <c r="H47" i="28"/>
  <c r="H48" i="28"/>
  <c r="H49" i="28"/>
  <c r="H50" i="28"/>
  <c r="H51" i="28"/>
  <c r="H52" i="28"/>
  <c r="H53" i="28"/>
  <c r="H54" i="28"/>
  <c r="H55" i="28"/>
  <c r="H56" i="28"/>
  <c r="H57" i="28"/>
  <c r="H58" i="28"/>
  <c r="H59" i="28"/>
  <c r="H60" i="28"/>
  <c r="H61" i="28"/>
  <c r="H62" i="28"/>
  <c r="H63" i="28"/>
  <c r="H64" i="28"/>
  <c r="H65" i="28"/>
  <c r="H66" i="28"/>
  <c r="H67" i="28"/>
  <c r="H68" i="28"/>
  <c r="H69" i="28"/>
  <c r="H70" i="28"/>
  <c r="H71" i="28"/>
  <c r="H72" i="28"/>
  <c r="H73" i="28"/>
  <c r="H74" i="28"/>
  <c r="H75" i="28"/>
  <c r="H76" i="28"/>
  <c r="H77" i="28"/>
  <c r="H78" i="28"/>
  <c r="H79" i="28"/>
  <c r="H80" i="28"/>
  <c r="H81" i="28"/>
  <c r="H82" i="28"/>
  <c r="H83" i="28"/>
  <c r="H84" i="28"/>
  <c r="H85" i="28"/>
  <c r="H86" i="28"/>
  <c r="H87" i="28"/>
  <c r="H88" i="28"/>
  <c r="H89" i="28"/>
  <c r="H90" i="28"/>
  <c r="H91" i="28"/>
  <c r="H92" i="28"/>
  <c r="H93" i="28"/>
  <c r="H94" i="28"/>
  <c r="H95" i="28"/>
  <c r="H96" i="28"/>
  <c r="H97" i="28"/>
  <c r="H98" i="28"/>
  <c r="H99" i="28"/>
  <c r="H100" i="28"/>
  <c r="H101" i="28"/>
  <c r="H102" i="28"/>
  <c r="H103" i="28"/>
  <c r="H104" i="28"/>
  <c r="H105" i="28"/>
  <c r="H106" i="28"/>
  <c r="H107" i="28"/>
  <c r="H108" i="28"/>
  <c r="H109" i="28"/>
  <c r="H110" i="28"/>
  <c r="H111" i="28"/>
  <c r="H112" i="28"/>
  <c r="H113" i="28"/>
  <c r="H114" i="28"/>
  <c r="H115" i="28"/>
  <c r="H116" i="28"/>
  <c r="H117" i="28"/>
  <c r="H118" i="28"/>
  <c r="H119" i="28"/>
  <c r="H120" i="28"/>
  <c r="H121" i="28"/>
  <c r="H122" i="28"/>
  <c r="H123" i="28"/>
  <c r="H124" i="28"/>
  <c r="H125" i="28"/>
  <c r="H126" i="28"/>
  <c r="H127" i="28"/>
  <c r="H128" i="28"/>
  <c r="H129" i="28"/>
  <c r="H130" i="28"/>
  <c r="H131" i="28"/>
  <c r="H132" i="28"/>
  <c r="H133" i="28"/>
  <c r="H134" i="28"/>
  <c r="H135" i="28"/>
  <c r="H136" i="28"/>
  <c r="H137" i="28"/>
  <c r="H138" i="28"/>
  <c r="H139" i="28"/>
  <c r="H140" i="28"/>
  <c r="H141" i="28"/>
  <c r="H142" i="28"/>
  <c r="H143" i="28"/>
  <c r="H144" i="28"/>
  <c r="H145" i="28"/>
  <c r="H146" i="28"/>
  <c r="H147" i="28"/>
  <c r="H148" i="28"/>
  <c r="H149" i="28"/>
  <c r="H150" i="28"/>
  <c r="H151" i="28"/>
  <c r="H152" i="28"/>
  <c r="H153" i="28"/>
  <c r="H154" i="28"/>
  <c r="H155" i="28"/>
  <c r="H156" i="28"/>
  <c r="H157" i="28"/>
  <c r="H158" i="28"/>
  <c r="H159" i="28"/>
  <c r="H160" i="28"/>
  <c r="H161" i="28"/>
  <c r="H162" i="28"/>
  <c r="H163" i="28"/>
  <c r="H164" i="28"/>
  <c r="H165" i="28"/>
  <c r="H166" i="28"/>
  <c r="H167" i="28"/>
  <c r="H168" i="28"/>
  <c r="H169" i="28"/>
  <c r="H170" i="28"/>
  <c r="H171" i="28"/>
  <c r="H172" i="28"/>
  <c r="H173" i="28"/>
  <c r="H174" i="28"/>
  <c r="H175" i="28"/>
  <c r="H176" i="28"/>
  <c r="H177" i="28"/>
  <c r="H178" i="28"/>
  <c r="H179" i="28"/>
  <c r="H180" i="28"/>
  <c r="H181" i="28"/>
  <c r="H182" i="28"/>
  <c r="H183" i="28"/>
  <c r="H184" i="28"/>
  <c r="H185" i="28"/>
  <c r="H186" i="28"/>
  <c r="H187" i="28"/>
  <c r="H188" i="28"/>
  <c r="H189" i="28"/>
  <c r="H190" i="28"/>
  <c r="H191" i="28"/>
  <c r="H192" i="28"/>
  <c r="H193" i="28"/>
  <c r="H194" i="28"/>
  <c r="H195" i="28"/>
  <c r="H196" i="28"/>
  <c r="H197" i="28"/>
  <c r="H198" i="28"/>
  <c r="H199" i="28"/>
  <c r="H200" i="28"/>
  <c r="H201" i="28"/>
  <c r="H202" i="28"/>
  <c r="H203" i="28"/>
  <c r="H204" i="28"/>
  <c r="H205" i="28"/>
  <c r="H206" i="28"/>
  <c r="H207" i="28"/>
  <c r="H208" i="28"/>
  <c r="H209" i="28"/>
  <c r="H210" i="28"/>
  <c r="H211" i="28"/>
  <c r="H212" i="28"/>
  <c r="H213" i="28"/>
  <c r="H214" i="28"/>
  <c r="H215" i="28"/>
  <c r="H216" i="28"/>
  <c r="H217" i="28"/>
  <c r="H218" i="28"/>
  <c r="H219" i="28"/>
  <c r="H220" i="28"/>
  <c r="H221" i="28"/>
  <c r="H222" i="28"/>
  <c r="H223" i="28"/>
  <c r="H224" i="28"/>
  <c r="H225" i="28"/>
  <c r="H226" i="28"/>
  <c r="H227" i="28"/>
  <c r="H228" i="28"/>
  <c r="H229" i="28"/>
  <c r="H230" i="28"/>
  <c r="H231" i="28"/>
  <c r="H232" i="28"/>
  <c r="H233" i="28"/>
  <c r="H234" i="28"/>
  <c r="H235" i="28"/>
  <c r="H236" i="28"/>
  <c r="H237" i="28"/>
  <c r="H238" i="28"/>
  <c r="H239" i="28"/>
  <c r="H240" i="28"/>
  <c r="H241" i="28"/>
  <c r="H242" i="28"/>
  <c r="H243" i="28"/>
  <c r="H244" i="28"/>
  <c r="H245" i="28"/>
  <c r="H246" i="28"/>
  <c r="H247" i="28"/>
  <c r="H248" i="28"/>
  <c r="H249" i="28"/>
  <c r="H250" i="28"/>
  <c r="H251" i="28"/>
  <c r="H252" i="28"/>
  <c r="H253" i="28"/>
  <c r="H254" i="28"/>
  <c r="H255" i="28"/>
  <c r="H256" i="28"/>
  <c r="H257" i="28"/>
  <c r="H258" i="28"/>
  <c r="H259" i="28"/>
  <c r="H260" i="28"/>
  <c r="H261" i="28"/>
  <c r="H262" i="28"/>
  <c r="H263" i="28"/>
  <c r="H264" i="28"/>
  <c r="H265" i="28"/>
  <c r="H266" i="28"/>
  <c r="H267" i="28"/>
  <c r="H268" i="28"/>
  <c r="H269" i="28"/>
  <c r="H270" i="28"/>
  <c r="H271" i="28"/>
  <c r="H272" i="28"/>
  <c r="H273" i="28"/>
  <c r="H274" i="28"/>
  <c r="H275" i="28"/>
  <c r="H276" i="28"/>
  <c r="H277" i="28"/>
  <c r="H278" i="28"/>
  <c r="H279" i="28"/>
  <c r="H280" i="28"/>
  <c r="H281" i="28"/>
  <c r="H282" i="28"/>
  <c r="H283" i="28"/>
  <c r="H284" i="28"/>
  <c r="H285" i="28"/>
  <c r="H286" i="28"/>
  <c r="H287" i="28"/>
  <c r="H288" i="28"/>
  <c r="H289" i="28"/>
  <c r="H290" i="28"/>
  <c r="H291" i="28"/>
  <c r="H292" i="28"/>
  <c r="H293" i="28"/>
  <c r="H294" i="28"/>
  <c r="H295" i="28"/>
  <c r="H296" i="28"/>
  <c r="H297" i="28"/>
  <c r="H298" i="28"/>
  <c r="H299" i="28"/>
  <c r="H300" i="28"/>
  <c r="H301" i="28"/>
  <c r="H302" i="28"/>
  <c r="H303" i="28"/>
  <c r="H304" i="28"/>
  <c r="H305" i="28"/>
  <c r="H306" i="28"/>
  <c r="H307" i="28"/>
  <c r="H308" i="28"/>
  <c r="H309" i="28"/>
  <c r="H310" i="28"/>
  <c r="H311" i="28"/>
  <c r="H312" i="28"/>
  <c r="H313" i="28"/>
  <c r="H314" i="28"/>
  <c r="H315" i="28"/>
  <c r="H316" i="28"/>
  <c r="H317" i="28"/>
  <c r="H318" i="28"/>
  <c r="H319" i="28"/>
  <c r="H320" i="28"/>
  <c r="H321" i="28"/>
  <c r="H322" i="28"/>
  <c r="H323" i="28"/>
  <c r="H324" i="28"/>
  <c r="H325" i="28"/>
  <c r="H326" i="28"/>
  <c r="H327" i="28"/>
  <c r="H328" i="28"/>
  <c r="H329" i="28"/>
  <c r="H330" i="28"/>
  <c r="H331" i="28"/>
  <c r="H332" i="28"/>
  <c r="H333" i="28"/>
  <c r="H334" i="28"/>
  <c r="H335" i="28"/>
  <c r="H336" i="28"/>
  <c r="H337" i="28"/>
  <c r="H338" i="28"/>
  <c r="H339" i="28"/>
  <c r="H340" i="28"/>
  <c r="H341" i="28"/>
  <c r="H342" i="28"/>
  <c r="H343" i="28"/>
  <c r="H344" i="28"/>
  <c r="H345" i="28"/>
  <c r="H346" i="28"/>
  <c r="H347" i="28"/>
  <c r="H348" i="28"/>
  <c r="H349" i="28"/>
  <c r="H350" i="28"/>
  <c r="H351" i="28"/>
  <c r="H352" i="28"/>
  <c r="H353" i="28"/>
  <c r="H354" i="28"/>
  <c r="H355" i="28"/>
  <c r="H356" i="28"/>
  <c r="H357" i="28"/>
  <c r="H358" i="28"/>
  <c r="H359" i="28"/>
  <c r="H360" i="28"/>
  <c r="H361" i="28"/>
  <c r="H362" i="28"/>
  <c r="H363" i="28"/>
  <c r="H364" i="28"/>
  <c r="H365" i="28"/>
  <c r="H366" i="28"/>
  <c r="H367" i="28"/>
  <c r="H368" i="28"/>
  <c r="H369" i="28"/>
  <c r="H370" i="28"/>
  <c r="H371" i="28"/>
  <c r="H372" i="28"/>
  <c r="H373" i="28"/>
  <c r="H374" i="28"/>
  <c r="H375" i="28"/>
  <c r="H376" i="28"/>
  <c r="H377" i="28"/>
  <c r="H378" i="28"/>
  <c r="H379" i="28"/>
  <c r="H380" i="28"/>
  <c r="H381" i="28"/>
  <c r="H382" i="28"/>
  <c r="H383" i="28"/>
  <c r="H384" i="28"/>
  <c r="H385" i="28"/>
  <c r="H386" i="28"/>
  <c r="H387" i="28"/>
  <c r="H388" i="28"/>
  <c r="H389" i="28"/>
  <c r="H390" i="28"/>
  <c r="H391" i="28"/>
  <c r="H392" i="28"/>
  <c r="H393" i="28"/>
  <c r="H394" i="28"/>
  <c r="H395" i="28"/>
  <c r="H396" i="28"/>
  <c r="H397" i="28"/>
  <c r="H398" i="28"/>
  <c r="H399" i="28"/>
  <c r="H400" i="28"/>
  <c r="H401" i="28"/>
  <c r="H402" i="28"/>
  <c r="H403" i="28"/>
  <c r="H404" i="28"/>
  <c r="H405" i="28"/>
  <c r="H406" i="28"/>
  <c r="H407" i="28"/>
  <c r="H408" i="28"/>
  <c r="H409" i="28"/>
  <c r="H410" i="28"/>
  <c r="H411" i="28"/>
  <c r="H412" i="28"/>
  <c r="H413" i="28"/>
  <c r="H414" i="28"/>
  <c r="H415" i="28"/>
  <c r="H416" i="28"/>
  <c r="H417" i="28"/>
  <c r="H418" i="28"/>
  <c r="H419" i="28"/>
  <c r="H420" i="28"/>
  <c r="H421" i="28"/>
  <c r="H422" i="28"/>
  <c r="H423" i="28"/>
  <c r="H424" i="28"/>
  <c r="H425" i="28"/>
  <c r="H426" i="28"/>
  <c r="H427" i="28"/>
  <c r="H428" i="28"/>
  <c r="H429" i="28"/>
  <c r="H430" i="28"/>
  <c r="H431" i="28"/>
  <c r="H432" i="28"/>
  <c r="H433" i="28"/>
  <c r="H434" i="28"/>
  <c r="H435" i="28"/>
  <c r="H436" i="28"/>
  <c r="H437" i="28"/>
  <c r="H438" i="28"/>
  <c r="H439" i="28"/>
  <c r="H440" i="28"/>
  <c r="H441" i="28"/>
  <c r="H442" i="28"/>
  <c r="H443" i="28"/>
  <c r="H444" i="28"/>
  <c r="H445" i="28"/>
  <c r="H446" i="28"/>
  <c r="H447" i="28"/>
  <c r="H448" i="28"/>
  <c r="H449" i="28"/>
  <c r="H450" i="28"/>
  <c r="H451" i="28"/>
  <c r="H452" i="28"/>
  <c r="H453" i="28"/>
  <c r="H454" i="28"/>
  <c r="H455" i="28"/>
  <c r="H456" i="28"/>
  <c r="H457" i="28"/>
  <c r="H458" i="28"/>
  <c r="H459" i="28"/>
  <c r="H460" i="28"/>
  <c r="H461" i="28"/>
  <c r="H462" i="28"/>
  <c r="H463" i="28"/>
  <c r="H464" i="28"/>
  <c r="H465" i="28"/>
  <c r="H466" i="28"/>
  <c r="H467" i="28"/>
  <c r="H468" i="28"/>
  <c r="H469" i="28"/>
  <c r="H470" i="28"/>
  <c r="H471" i="28"/>
  <c r="H472" i="28"/>
  <c r="H473" i="28"/>
  <c r="H474" i="28"/>
  <c r="H475" i="28"/>
  <c r="H476" i="28"/>
  <c r="H477" i="28"/>
  <c r="H478" i="28"/>
  <c r="H479" i="28"/>
  <c r="H480" i="28"/>
  <c r="H481" i="28"/>
  <c r="H482" i="28"/>
  <c r="H483" i="28"/>
  <c r="H484" i="28"/>
  <c r="H485" i="28"/>
  <c r="H486" i="28"/>
  <c r="H487" i="28"/>
  <c r="H488" i="28"/>
  <c r="H489" i="28"/>
  <c r="H490" i="28"/>
  <c r="H491" i="28"/>
  <c r="H492" i="28"/>
  <c r="H493" i="28"/>
  <c r="H494" i="28"/>
  <c r="H495" i="28"/>
  <c r="H496" i="28"/>
  <c r="H497" i="28"/>
  <c r="H498" i="28"/>
  <c r="H499" i="28"/>
  <c r="H500" i="28"/>
  <c r="H501" i="28"/>
  <c r="H502" i="28"/>
  <c r="H503" i="28"/>
  <c r="H504" i="28"/>
  <c r="H505" i="28"/>
  <c r="H506" i="28"/>
  <c r="H507" i="28"/>
  <c r="H508" i="28"/>
  <c r="H509" i="28"/>
  <c r="H510" i="28"/>
  <c r="H511" i="28"/>
  <c r="H512" i="28"/>
  <c r="H513" i="28"/>
  <c r="H514" i="28"/>
  <c r="H515" i="28"/>
  <c r="H516" i="28"/>
  <c r="H517" i="28"/>
  <c r="H518" i="28"/>
  <c r="H519" i="28"/>
  <c r="H520" i="28"/>
  <c r="H521" i="28"/>
  <c r="H522" i="28"/>
  <c r="H523" i="28"/>
  <c r="H524" i="28"/>
  <c r="H525" i="28"/>
  <c r="H526" i="28"/>
  <c r="H527" i="28"/>
  <c r="H528" i="28"/>
  <c r="H529" i="28"/>
  <c r="H530" i="28"/>
  <c r="H531" i="28"/>
  <c r="H532" i="28"/>
  <c r="H533" i="28"/>
  <c r="H534" i="28"/>
  <c r="H535" i="28"/>
  <c r="H536" i="28"/>
  <c r="H537" i="28"/>
  <c r="H538" i="28"/>
  <c r="H539" i="28"/>
  <c r="H540" i="28"/>
  <c r="H541" i="28"/>
  <c r="H542" i="28"/>
  <c r="H543" i="28"/>
  <c r="H544" i="28"/>
  <c r="H545" i="28"/>
  <c r="H546" i="28"/>
  <c r="H547" i="28"/>
  <c r="H548" i="28"/>
  <c r="H549" i="28"/>
  <c r="H550" i="28"/>
  <c r="H551" i="28"/>
  <c r="H552" i="28"/>
  <c r="H553" i="28"/>
  <c r="H554" i="28"/>
  <c r="H555" i="28"/>
  <c r="H556" i="28"/>
  <c r="H557" i="28"/>
  <c r="H558" i="28"/>
  <c r="H559" i="28"/>
  <c r="H560" i="28"/>
  <c r="H561" i="28"/>
  <c r="H562" i="28"/>
  <c r="H563" i="28"/>
  <c r="H564" i="28"/>
  <c r="H565" i="28"/>
  <c r="H566" i="28"/>
  <c r="H567" i="28"/>
  <c r="H568" i="28"/>
  <c r="H569" i="28"/>
  <c r="H570" i="28"/>
  <c r="H571" i="28"/>
  <c r="H572" i="28"/>
  <c r="H573" i="28"/>
  <c r="H574" i="28"/>
  <c r="H575" i="28"/>
  <c r="H576" i="28"/>
  <c r="H577" i="28"/>
  <c r="H578" i="28"/>
  <c r="H579" i="28"/>
  <c r="H580" i="28"/>
  <c r="H581" i="28"/>
  <c r="H582" i="28"/>
  <c r="H583" i="28"/>
  <c r="H584" i="28"/>
  <c r="H585" i="28"/>
  <c r="H586" i="28"/>
  <c r="H587" i="28"/>
  <c r="H588" i="28"/>
  <c r="H589" i="28"/>
  <c r="H590" i="28"/>
  <c r="H591" i="28"/>
  <c r="H592" i="28"/>
  <c r="H593" i="28"/>
  <c r="H594" i="28"/>
  <c r="H595" i="28"/>
  <c r="H596" i="28"/>
  <c r="H597" i="28"/>
  <c r="H598" i="28"/>
  <c r="H599" i="28"/>
  <c r="H600" i="28"/>
  <c r="H601" i="28"/>
  <c r="H602" i="28"/>
  <c r="H603" i="28"/>
  <c r="H604" i="28"/>
  <c r="H605" i="28"/>
  <c r="H606" i="28"/>
  <c r="H607" i="28"/>
  <c r="H608" i="28"/>
  <c r="H609" i="28"/>
  <c r="H610" i="28"/>
  <c r="H611" i="28"/>
  <c r="H612" i="28"/>
  <c r="H613" i="28"/>
  <c r="H614" i="28"/>
  <c r="H615" i="28"/>
  <c r="H616" i="28"/>
  <c r="H617" i="28"/>
  <c r="H618" i="28"/>
  <c r="H619" i="28"/>
  <c r="H620" i="28"/>
  <c r="H621" i="28"/>
  <c r="H622" i="28"/>
  <c r="H623" i="28"/>
  <c r="H624" i="28"/>
  <c r="H625" i="28"/>
  <c r="H626" i="28"/>
  <c r="H627" i="28"/>
  <c r="H628" i="28"/>
  <c r="H629" i="28"/>
  <c r="H630" i="28"/>
  <c r="H631" i="28"/>
  <c r="H632" i="28"/>
  <c r="H633" i="28"/>
  <c r="H634" i="28"/>
  <c r="H635" i="28"/>
  <c r="H636" i="28"/>
  <c r="H637" i="28"/>
  <c r="H638" i="28"/>
  <c r="H639" i="28"/>
  <c r="H640" i="28"/>
  <c r="H641" i="28"/>
  <c r="H642" i="28"/>
  <c r="H643" i="28"/>
  <c r="H644" i="28"/>
  <c r="H645" i="28"/>
  <c r="H646" i="28"/>
  <c r="H647" i="28"/>
  <c r="H648" i="28"/>
  <c r="H649" i="28"/>
  <c r="H650" i="28"/>
  <c r="H651" i="28"/>
  <c r="H652" i="28"/>
  <c r="H653" i="28"/>
  <c r="H654" i="28"/>
  <c r="H655" i="28"/>
  <c r="H656" i="28"/>
  <c r="H657" i="28"/>
  <c r="H658" i="28"/>
  <c r="H659" i="28"/>
  <c r="H660" i="28"/>
  <c r="H661" i="28"/>
  <c r="H662" i="28"/>
  <c r="H663" i="28"/>
  <c r="H664" i="28"/>
  <c r="H665" i="28"/>
  <c r="H666" i="28"/>
  <c r="H667" i="28"/>
  <c r="H668" i="28"/>
  <c r="H669" i="28"/>
  <c r="H670" i="28"/>
  <c r="H671" i="28"/>
  <c r="H672" i="28"/>
  <c r="H673" i="28"/>
  <c r="H674" i="28"/>
  <c r="H675" i="28"/>
  <c r="H676" i="28"/>
  <c r="H677" i="28"/>
  <c r="H678" i="28"/>
  <c r="H679" i="28"/>
  <c r="H680" i="28"/>
  <c r="H681" i="28"/>
  <c r="H682" i="28"/>
  <c r="H683" i="28"/>
  <c r="H684" i="28"/>
  <c r="H685" i="28"/>
  <c r="H686" i="28"/>
  <c r="H687" i="28"/>
  <c r="H688" i="28"/>
  <c r="H689" i="28"/>
  <c r="H690" i="28"/>
  <c r="H691" i="28"/>
  <c r="H692" i="28"/>
  <c r="H693" i="28"/>
  <c r="H694" i="28"/>
  <c r="H695" i="28"/>
  <c r="H696" i="28"/>
  <c r="H697" i="28"/>
  <c r="H698" i="28"/>
  <c r="H699" i="28"/>
  <c r="H700" i="28"/>
  <c r="H701" i="28"/>
  <c r="H702" i="28"/>
  <c r="H703" i="28"/>
  <c r="H704" i="28"/>
  <c r="H705" i="28"/>
  <c r="H706" i="28"/>
  <c r="H707" i="28"/>
  <c r="H708" i="28"/>
  <c r="H709" i="28"/>
  <c r="H710" i="28"/>
  <c r="H711" i="28"/>
  <c r="H712" i="28"/>
  <c r="H713" i="28"/>
  <c r="H714" i="28"/>
  <c r="H715" i="28"/>
  <c r="H716" i="28"/>
  <c r="H717" i="28"/>
  <c r="H718" i="28"/>
  <c r="H719" i="28"/>
  <c r="H720" i="28"/>
  <c r="H721" i="28"/>
  <c r="H722" i="28"/>
  <c r="H723" i="28"/>
  <c r="H724" i="28"/>
  <c r="H725" i="28"/>
  <c r="H726" i="28"/>
  <c r="H727" i="28"/>
  <c r="H728" i="28"/>
  <c r="H729" i="28"/>
  <c r="H730" i="28"/>
  <c r="H731" i="28"/>
  <c r="H732" i="28"/>
  <c r="H733" i="28"/>
  <c r="H734" i="28"/>
  <c r="H735" i="28"/>
  <c r="H736" i="28"/>
  <c r="H737" i="28"/>
  <c r="H738" i="28"/>
  <c r="H739" i="28"/>
  <c r="H740" i="28"/>
  <c r="H741" i="28"/>
  <c r="H742" i="28"/>
  <c r="H743" i="28"/>
  <c r="H744" i="28"/>
  <c r="H745" i="28"/>
  <c r="H746" i="28"/>
  <c r="H747" i="28"/>
  <c r="H748" i="28"/>
  <c r="H749" i="28"/>
  <c r="H750" i="28"/>
  <c r="H751" i="28"/>
  <c r="H752" i="28"/>
  <c r="H753" i="28"/>
  <c r="H754" i="28"/>
  <c r="H755" i="28"/>
  <c r="H756" i="28"/>
  <c r="H757" i="28"/>
  <c r="H758" i="28"/>
  <c r="H759" i="28"/>
  <c r="H760" i="28"/>
  <c r="H761" i="28"/>
  <c r="H762" i="28"/>
  <c r="H763" i="28"/>
  <c r="H764" i="28"/>
  <c r="H765" i="28"/>
  <c r="H766" i="28"/>
  <c r="H767" i="28"/>
  <c r="H768" i="28"/>
  <c r="H769" i="28"/>
  <c r="H770" i="28"/>
  <c r="H771" i="28"/>
  <c r="H772" i="28"/>
  <c r="H773" i="28"/>
  <c r="H774" i="28"/>
  <c r="H775" i="28"/>
  <c r="H776" i="28"/>
  <c r="H777" i="28"/>
  <c r="H778" i="28"/>
  <c r="H779" i="28"/>
  <c r="H780" i="28"/>
  <c r="H781" i="28"/>
  <c r="H782" i="28"/>
  <c r="H783" i="28"/>
  <c r="H784" i="28"/>
  <c r="H785" i="28"/>
  <c r="H786" i="28"/>
  <c r="H787" i="28"/>
  <c r="H788" i="28"/>
  <c r="H789" i="28"/>
  <c r="H790" i="28"/>
  <c r="H791" i="28"/>
  <c r="H792" i="28"/>
  <c r="H793" i="28"/>
  <c r="H794" i="28"/>
  <c r="H795" i="28"/>
  <c r="H796" i="28"/>
  <c r="H797" i="28"/>
  <c r="H798" i="28"/>
  <c r="H799" i="28"/>
  <c r="H800" i="28"/>
  <c r="H801" i="28"/>
  <c r="H802" i="28"/>
  <c r="H803" i="28"/>
  <c r="H804" i="28"/>
  <c r="H805" i="28"/>
  <c r="H806" i="28"/>
  <c r="H807" i="28"/>
  <c r="H808" i="28"/>
  <c r="H809" i="28"/>
  <c r="H810" i="28"/>
  <c r="H811" i="28"/>
  <c r="H812" i="28"/>
  <c r="H813" i="28"/>
  <c r="H814" i="28"/>
  <c r="H815" i="28"/>
  <c r="H816" i="28"/>
  <c r="H817" i="28"/>
  <c r="H818" i="28"/>
  <c r="H819" i="28"/>
  <c r="H820" i="28"/>
  <c r="H821" i="28"/>
  <c r="H822" i="28"/>
  <c r="H823" i="28"/>
  <c r="H824" i="28"/>
  <c r="H825" i="28"/>
  <c r="H826" i="28"/>
  <c r="H827" i="28"/>
  <c r="H828" i="28"/>
  <c r="H829" i="28"/>
  <c r="H830" i="28"/>
  <c r="H831" i="28"/>
  <c r="H832" i="28"/>
  <c r="H833" i="28"/>
  <c r="H834" i="28"/>
  <c r="H835" i="28"/>
  <c r="H836" i="28"/>
  <c r="H837" i="28"/>
  <c r="H838" i="28"/>
  <c r="H839" i="28"/>
  <c r="H840" i="28"/>
  <c r="H841" i="28"/>
  <c r="H842" i="28"/>
  <c r="H843" i="28"/>
  <c r="H844" i="28"/>
  <c r="H845" i="28"/>
  <c r="H846" i="28"/>
  <c r="H847" i="28"/>
  <c r="H848" i="28"/>
  <c r="H849" i="28"/>
  <c r="H850" i="28"/>
  <c r="H851" i="28"/>
  <c r="H852" i="28"/>
  <c r="H853" i="28"/>
  <c r="H854" i="28"/>
  <c r="H855" i="28"/>
  <c r="H856" i="28"/>
  <c r="H857" i="28"/>
  <c r="H858" i="28"/>
  <c r="H859" i="28"/>
  <c r="H860" i="28"/>
  <c r="H861" i="28"/>
  <c r="H862" i="28"/>
  <c r="H863" i="28"/>
  <c r="H864" i="28"/>
  <c r="H865" i="28"/>
  <c r="H866" i="28"/>
  <c r="H867" i="28"/>
  <c r="H868" i="28"/>
  <c r="H869" i="28"/>
  <c r="H870" i="28"/>
  <c r="H871" i="28"/>
  <c r="H872" i="28"/>
  <c r="H873" i="28"/>
  <c r="H874" i="28"/>
  <c r="H875" i="28"/>
  <c r="H876" i="28"/>
  <c r="H877" i="28"/>
  <c r="H878" i="28"/>
  <c r="H879" i="28"/>
  <c r="H880" i="28"/>
  <c r="H881" i="28"/>
  <c r="H882" i="28"/>
  <c r="H883" i="28"/>
  <c r="H884" i="28"/>
  <c r="H885" i="28"/>
  <c r="H886" i="28"/>
  <c r="H887" i="28"/>
  <c r="H888" i="28"/>
  <c r="H889" i="28"/>
  <c r="H890" i="28"/>
  <c r="H891" i="28"/>
  <c r="H892" i="28"/>
  <c r="H893" i="28"/>
  <c r="H894" i="28"/>
  <c r="H895" i="28"/>
  <c r="H896" i="28"/>
  <c r="H897" i="28"/>
  <c r="H898" i="28"/>
  <c r="H899" i="28"/>
  <c r="H900" i="28"/>
  <c r="H901" i="28"/>
  <c r="H902" i="28"/>
  <c r="H903" i="28"/>
  <c r="H904" i="28"/>
  <c r="H905" i="28"/>
  <c r="H906" i="28"/>
  <c r="H907" i="28"/>
  <c r="H908" i="28"/>
  <c r="H909" i="28"/>
  <c r="H910" i="28"/>
  <c r="H911" i="28"/>
  <c r="H912" i="28"/>
  <c r="H913" i="28"/>
  <c r="H914" i="28"/>
  <c r="H915" i="28"/>
  <c r="H916" i="28"/>
  <c r="H917" i="28"/>
  <c r="H918" i="28"/>
  <c r="H919" i="28"/>
  <c r="H920" i="28"/>
  <c r="H921" i="28"/>
  <c r="H922" i="28"/>
  <c r="H923" i="28"/>
  <c r="H924" i="28"/>
  <c r="H925" i="28"/>
  <c r="H926" i="28"/>
  <c r="H927" i="28"/>
  <c r="H928" i="28"/>
  <c r="H929" i="28"/>
  <c r="H930" i="28"/>
  <c r="H931" i="28"/>
  <c r="H932" i="28"/>
  <c r="H933" i="28"/>
  <c r="H934" i="28"/>
  <c r="H935" i="28"/>
  <c r="H936" i="28"/>
  <c r="H937" i="28"/>
  <c r="H938" i="28"/>
  <c r="H939" i="28"/>
  <c r="H940" i="28"/>
  <c r="H941" i="28"/>
  <c r="H942" i="28"/>
  <c r="H943" i="28"/>
  <c r="H944" i="28"/>
  <c r="H945" i="28"/>
  <c r="H946" i="28"/>
  <c r="H947" i="28"/>
  <c r="H948" i="28"/>
  <c r="H949" i="28"/>
  <c r="H950" i="28"/>
  <c r="H951" i="28"/>
  <c r="H952" i="28"/>
  <c r="H953" i="28"/>
  <c r="H954" i="28"/>
  <c r="H955" i="28"/>
  <c r="H956" i="28"/>
  <c r="H957" i="28"/>
  <c r="H958" i="28"/>
  <c r="H959" i="28"/>
  <c r="H960" i="28"/>
  <c r="H961" i="28"/>
  <c r="H962" i="28"/>
  <c r="H963" i="28"/>
  <c r="H964" i="28"/>
  <c r="H965" i="28"/>
  <c r="H966" i="28"/>
  <c r="H967" i="28"/>
  <c r="H968" i="28"/>
  <c r="H969" i="28"/>
  <c r="H970" i="28"/>
  <c r="H971" i="28"/>
  <c r="H972" i="28"/>
  <c r="H973" i="28"/>
  <c r="H974" i="28"/>
  <c r="H975" i="28"/>
  <c r="H976" i="28"/>
  <c r="H977" i="28"/>
  <c r="H978" i="28"/>
  <c r="H979" i="28"/>
  <c r="H980" i="28"/>
  <c r="H981" i="28"/>
  <c r="H982" i="28"/>
  <c r="H983" i="28"/>
  <c r="H984" i="28"/>
  <c r="H985" i="28"/>
  <c r="H986" i="28"/>
  <c r="H987" i="28"/>
  <c r="H988" i="28"/>
  <c r="H989" i="28"/>
  <c r="H990" i="28"/>
  <c r="H991" i="28"/>
  <c r="H992" i="28"/>
  <c r="H993" i="28"/>
  <c r="H994" i="28"/>
  <c r="H995" i="28"/>
  <c r="H996" i="28"/>
  <c r="H997" i="28"/>
  <c r="H998" i="28"/>
  <c r="H999" i="28"/>
  <c r="H1000" i="28"/>
  <c r="H1001" i="28"/>
  <c r="H1002" i="28"/>
  <c r="H1003" i="28"/>
  <c r="H1004" i="28"/>
  <c r="H1005" i="28"/>
  <c r="H1006" i="28"/>
  <c r="H1007" i="28"/>
  <c r="H1008" i="28"/>
  <c r="H1009" i="28"/>
  <c r="H1010" i="28"/>
  <c r="H1011" i="28"/>
  <c r="H1012" i="28"/>
  <c r="H1013" i="28"/>
  <c r="H1014" i="28"/>
  <c r="H1015" i="28"/>
  <c r="H1016" i="28"/>
  <c r="H1017" i="28"/>
  <c r="H1018" i="28"/>
  <c r="H1019" i="28"/>
  <c r="H1020" i="28"/>
  <c r="H1021" i="28"/>
  <c r="H1022" i="28"/>
  <c r="H1023" i="28"/>
  <c r="H1024" i="28"/>
  <c r="H1025" i="28"/>
  <c r="H1026" i="28"/>
  <c r="H1027" i="28"/>
  <c r="H1028" i="28"/>
  <c r="H1029" i="28"/>
  <c r="H1030" i="28"/>
  <c r="H1031" i="28"/>
  <c r="H1032" i="28"/>
  <c r="H1033" i="28"/>
  <c r="H1034" i="28"/>
  <c r="H1035" i="28"/>
  <c r="H1036" i="28"/>
  <c r="H1037" i="28"/>
  <c r="H1038" i="28"/>
  <c r="H1039" i="28"/>
  <c r="H1040" i="28"/>
  <c r="H1041" i="28"/>
  <c r="H1042" i="28"/>
  <c r="H1043" i="28"/>
  <c r="H1044" i="28"/>
  <c r="H1045" i="28"/>
  <c r="H1046" i="28"/>
  <c r="H1047" i="28"/>
  <c r="H1048" i="28"/>
  <c r="H1049" i="28"/>
  <c r="H1050" i="28"/>
  <c r="H1051" i="28"/>
  <c r="H1052" i="28"/>
  <c r="H1053" i="28"/>
  <c r="H1054" i="28"/>
  <c r="H1055" i="28"/>
  <c r="H1056" i="28"/>
  <c r="H1057" i="28"/>
  <c r="H1058" i="28"/>
  <c r="H1059" i="28"/>
  <c r="H1060" i="28"/>
  <c r="H1061" i="28"/>
  <c r="H1062" i="28"/>
  <c r="H1063" i="28"/>
  <c r="H1064" i="28"/>
  <c r="H1065" i="28"/>
  <c r="H1066" i="28"/>
  <c r="H1067" i="28"/>
  <c r="H1068" i="28"/>
  <c r="H1069" i="28"/>
  <c r="H1070" i="28"/>
  <c r="H1071" i="28"/>
  <c r="H1072" i="28"/>
  <c r="H1073" i="28"/>
  <c r="H1074" i="28"/>
  <c r="H1075" i="28"/>
  <c r="H1076" i="28"/>
  <c r="H1077" i="28"/>
  <c r="H1078" i="28"/>
  <c r="H1079" i="28"/>
  <c r="H1080" i="28"/>
  <c r="H1081" i="28"/>
  <c r="H1082" i="28"/>
  <c r="H1083" i="28"/>
  <c r="H1084" i="28"/>
  <c r="H1085" i="28"/>
  <c r="H1086" i="28"/>
  <c r="H1087" i="28"/>
  <c r="H1088" i="28"/>
  <c r="H1089" i="28"/>
  <c r="H1090" i="28"/>
  <c r="H1091" i="28"/>
  <c r="H1092" i="28"/>
  <c r="H1093" i="28"/>
  <c r="H1094" i="28"/>
  <c r="H1095" i="28"/>
  <c r="H1096" i="28"/>
  <c r="H1097" i="28"/>
  <c r="H1098" i="28"/>
  <c r="H1099" i="28"/>
  <c r="H1100" i="28"/>
  <c r="H1101" i="28"/>
  <c r="H1102" i="28"/>
  <c r="H1103" i="28"/>
  <c r="H1104" i="28"/>
  <c r="H1105" i="28"/>
  <c r="H1106" i="28"/>
  <c r="H1107" i="28"/>
  <c r="H1108" i="28"/>
  <c r="H1109" i="28"/>
  <c r="H1110" i="28"/>
  <c r="H1111" i="28"/>
  <c r="H1112" i="28"/>
  <c r="H1113" i="28"/>
  <c r="H1114" i="28"/>
  <c r="H1115" i="28"/>
  <c r="H1116" i="28"/>
  <c r="H1117" i="28"/>
  <c r="H1118" i="28"/>
  <c r="H1119" i="28"/>
  <c r="H1120" i="28"/>
  <c r="H1121" i="28"/>
  <c r="H1122" i="28"/>
  <c r="H1123" i="28"/>
  <c r="H1124" i="28"/>
  <c r="H1125" i="28"/>
  <c r="H1126" i="28"/>
  <c r="H1127" i="28"/>
  <c r="H1128" i="28"/>
  <c r="H1129" i="28"/>
  <c r="H1130" i="28"/>
  <c r="H1131" i="28"/>
  <c r="H1132" i="28"/>
  <c r="H1133" i="28"/>
  <c r="H1134" i="28"/>
  <c r="H1135" i="28"/>
  <c r="H1136" i="28"/>
  <c r="H1137" i="28"/>
  <c r="H1138" i="28"/>
  <c r="H1139" i="28"/>
  <c r="H1140" i="28"/>
  <c r="H1141" i="28"/>
  <c r="H1142" i="28"/>
  <c r="H1143" i="28"/>
  <c r="H1144" i="28"/>
  <c r="H1145" i="28"/>
  <c r="H1146" i="28"/>
  <c r="H1147" i="28"/>
  <c r="H1148" i="28"/>
  <c r="H1149" i="28"/>
  <c r="H1150" i="28"/>
  <c r="H1151" i="28"/>
  <c r="H1152" i="28"/>
  <c r="H1153" i="28"/>
  <c r="H1154" i="28"/>
  <c r="H1155" i="28"/>
  <c r="H1156" i="28"/>
  <c r="H1157" i="28"/>
  <c r="H1158" i="28"/>
  <c r="H1159" i="28"/>
  <c r="H1160" i="28"/>
  <c r="H1161" i="28"/>
  <c r="H1162" i="28"/>
  <c r="H1163" i="28"/>
  <c r="H1164" i="28"/>
  <c r="H1165" i="28"/>
  <c r="H1166" i="28"/>
  <c r="H1167" i="28"/>
  <c r="H1168" i="28"/>
  <c r="H1169" i="28"/>
  <c r="H1170" i="28"/>
  <c r="H1171" i="28"/>
  <c r="H1172" i="28"/>
  <c r="H1173" i="28"/>
  <c r="H1174" i="28"/>
  <c r="H1175" i="28"/>
  <c r="H1176" i="28"/>
  <c r="H1177" i="28"/>
  <c r="H1178" i="28"/>
  <c r="H1179" i="28"/>
  <c r="H1180" i="28"/>
  <c r="H1181" i="28"/>
  <c r="H1182" i="28"/>
  <c r="H1183" i="28"/>
  <c r="H1184" i="28"/>
  <c r="H1185" i="28"/>
  <c r="H1186" i="28"/>
  <c r="H1187" i="28"/>
  <c r="H1188" i="28"/>
  <c r="H1189" i="28"/>
  <c r="H1190" i="28"/>
  <c r="H1191" i="28"/>
  <c r="H1192" i="28"/>
  <c r="H1193" i="28"/>
  <c r="H1194" i="28"/>
  <c r="H1195" i="28"/>
  <c r="H1196" i="28"/>
  <c r="H1197" i="28"/>
  <c r="H1198" i="28"/>
  <c r="H1199" i="28"/>
  <c r="H1200" i="28"/>
  <c r="H1201" i="28"/>
  <c r="H1202" i="28"/>
  <c r="H1203" i="28"/>
  <c r="H1204" i="28"/>
  <c r="H1205" i="28"/>
  <c r="H1206" i="28"/>
  <c r="H1207" i="28"/>
  <c r="H1208" i="28"/>
  <c r="H1209" i="28"/>
  <c r="H1210" i="28"/>
  <c r="H1211" i="28"/>
  <c r="H1212" i="28"/>
  <c r="H1213" i="28"/>
  <c r="H1214" i="28"/>
  <c r="H1215" i="28"/>
  <c r="H1216" i="28"/>
  <c r="H1217" i="28"/>
  <c r="H1218" i="28"/>
  <c r="H1219" i="28"/>
  <c r="H1220" i="28"/>
  <c r="H1221" i="28"/>
  <c r="H1222" i="28"/>
  <c r="H1223" i="28"/>
  <c r="H1224" i="28"/>
  <c r="H1225" i="28"/>
  <c r="H1226" i="28"/>
  <c r="H1227" i="28"/>
  <c r="H1228" i="28"/>
  <c r="H1229" i="28"/>
  <c r="H1230" i="28"/>
  <c r="H1231" i="28"/>
  <c r="H1232" i="28"/>
  <c r="H1233" i="28"/>
  <c r="H1234" i="28"/>
  <c r="H1235" i="28"/>
  <c r="H1236" i="28"/>
  <c r="H1237" i="28"/>
  <c r="H1238" i="28"/>
  <c r="H1239" i="28"/>
  <c r="H1240" i="28"/>
  <c r="H1241" i="28"/>
  <c r="H1242" i="28"/>
  <c r="H1243" i="28"/>
  <c r="H1244" i="28"/>
  <c r="H1245" i="28"/>
  <c r="H1246" i="28"/>
  <c r="H1247" i="28"/>
  <c r="H1248" i="28"/>
  <c r="H1249" i="28"/>
  <c r="H1250" i="28"/>
  <c r="H1251" i="28"/>
  <c r="H1252" i="28"/>
  <c r="H1253" i="28"/>
  <c r="H1254" i="28"/>
  <c r="H1255" i="28"/>
  <c r="H1256" i="28"/>
  <c r="H1257" i="28"/>
  <c r="H1258" i="28"/>
  <c r="H1259" i="28"/>
  <c r="H1260" i="28"/>
  <c r="H1261" i="28"/>
  <c r="H1262" i="28"/>
  <c r="H1263" i="28"/>
  <c r="H1264" i="28"/>
  <c r="H1265" i="28"/>
  <c r="H1266" i="28"/>
  <c r="H1267" i="28"/>
  <c r="H1268" i="28"/>
  <c r="H1269" i="28"/>
  <c r="H1270" i="28"/>
  <c r="H1271" i="28"/>
  <c r="H1272" i="28"/>
  <c r="H1273" i="28"/>
  <c r="H1274" i="28"/>
  <c r="H1275" i="28"/>
  <c r="H1276" i="28"/>
  <c r="H1277" i="28"/>
  <c r="H1278" i="28"/>
  <c r="H1279" i="28"/>
  <c r="H1280" i="28"/>
  <c r="H1281" i="28"/>
  <c r="H1282" i="28"/>
  <c r="H1283" i="28"/>
  <c r="H1284" i="28"/>
  <c r="H1285" i="28"/>
  <c r="H1286" i="28"/>
  <c r="H1287" i="28"/>
  <c r="H1288" i="28"/>
  <c r="H1289" i="28"/>
  <c r="H1290" i="28"/>
  <c r="H1291" i="28"/>
  <c r="H1292" i="28"/>
  <c r="H1293" i="28"/>
  <c r="H1294" i="28"/>
  <c r="H1295" i="28"/>
  <c r="H1296" i="28"/>
  <c r="H1297" i="28"/>
  <c r="H1298" i="28"/>
  <c r="H1299" i="28"/>
  <c r="H1300" i="28"/>
  <c r="H1301" i="28"/>
  <c r="H1302" i="28"/>
  <c r="H1303" i="28"/>
  <c r="H1304" i="28"/>
  <c r="H1305" i="28"/>
  <c r="H1306" i="28"/>
  <c r="H1307" i="28"/>
  <c r="H1308" i="28"/>
  <c r="H1309" i="28"/>
  <c r="H1310" i="28"/>
  <c r="H1311" i="28"/>
  <c r="H1312" i="28"/>
  <c r="H1313" i="28"/>
  <c r="H1314" i="28"/>
  <c r="H1315" i="28"/>
  <c r="H1316" i="28"/>
  <c r="H1317" i="28"/>
  <c r="H1318" i="28"/>
  <c r="H1319" i="28"/>
  <c r="H1320" i="28"/>
  <c r="H1321" i="28"/>
  <c r="H1322" i="28"/>
  <c r="H1323" i="28"/>
  <c r="H1324" i="28"/>
  <c r="H1325" i="28"/>
  <c r="H1326" i="28"/>
  <c r="H1327" i="28"/>
  <c r="H1328" i="28"/>
  <c r="H1329" i="28"/>
  <c r="H1330" i="28"/>
  <c r="H1331" i="28"/>
  <c r="H1332" i="28"/>
  <c r="H1333" i="28"/>
  <c r="H1334" i="28"/>
  <c r="H1335" i="28"/>
  <c r="H1336" i="28"/>
  <c r="H1337" i="28"/>
  <c r="H1338" i="28"/>
  <c r="H1339" i="28"/>
  <c r="H1340" i="28"/>
  <c r="H1341" i="28"/>
  <c r="H1342" i="28"/>
  <c r="H1343" i="28"/>
  <c r="H1344" i="28"/>
  <c r="H1345" i="28"/>
  <c r="H1346" i="28"/>
  <c r="H1347" i="28"/>
  <c r="H1348" i="28"/>
  <c r="H1349" i="28"/>
  <c r="H1350" i="28"/>
  <c r="H1351" i="28"/>
  <c r="H1352" i="28"/>
  <c r="H1353" i="28"/>
  <c r="H1354" i="28"/>
  <c r="H1355" i="28"/>
  <c r="H1356" i="28"/>
  <c r="H1357" i="28"/>
  <c r="H1358" i="28"/>
  <c r="H1359" i="28"/>
  <c r="H1360" i="28"/>
  <c r="H1361" i="28"/>
  <c r="H1362" i="28"/>
  <c r="H1363" i="28"/>
  <c r="H1364" i="28"/>
  <c r="H1365" i="28"/>
  <c r="H1366" i="28"/>
  <c r="H1367" i="28"/>
  <c r="H1368" i="28"/>
  <c r="H1369" i="28"/>
  <c r="H1370" i="28"/>
  <c r="H1371" i="28"/>
  <c r="H1372" i="28"/>
  <c r="H1373" i="28"/>
  <c r="H1374" i="28"/>
  <c r="H1375" i="28"/>
  <c r="H1376" i="28"/>
  <c r="H1377" i="28"/>
  <c r="H1378" i="28"/>
  <c r="H1379" i="28"/>
  <c r="H1380" i="28"/>
  <c r="H1381" i="28"/>
  <c r="H1382" i="28"/>
  <c r="H1383" i="28"/>
  <c r="H1384" i="28"/>
  <c r="H1385" i="28"/>
  <c r="H1386" i="28"/>
  <c r="H1387" i="28"/>
  <c r="H1388" i="28"/>
  <c r="H1389" i="28"/>
  <c r="H1390" i="28"/>
  <c r="H1391" i="28"/>
  <c r="H1392" i="28"/>
  <c r="H1393" i="28"/>
  <c r="H1394" i="28"/>
  <c r="H1395" i="28"/>
  <c r="H1396" i="28"/>
  <c r="H1397" i="28"/>
  <c r="H1398" i="28"/>
  <c r="H1399" i="28"/>
  <c r="H1400" i="28"/>
  <c r="H1401" i="28"/>
  <c r="H1402" i="28"/>
  <c r="H1403" i="28"/>
  <c r="H1404" i="28"/>
  <c r="H1405" i="28"/>
  <c r="H1406" i="28"/>
  <c r="H1407" i="28"/>
  <c r="H1408" i="28"/>
  <c r="H1409" i="28"/>
  <c r="H1410" i="28"/>
  <c r="H1411" i="28"/>
  <c r="H1412" i="28"/>
  <c r="H1413" i="28"/>
  <c r="H1414" i="28"/>
  <c r="H1415" i="28"/>
  <c r="H1416" i="28"/>
  <c r="H1417" i="28"/>
  <c r="H1418" i="28"/>
  <c r="H1419" i="28"/>
  <c r="H1420" i="28"/>
  <c r="H1421" i="28"/>
  <c r="H1422" i="28"/>
  <c r="H1423" i="28"/>
  <c r="H1424" i="28"/>
  <c r="H1425" i="28"/>
  <c r="H1426" i="28"/>
  <c r="H1427" i="28"/>
  <c r="H1428" i="28"/>
  <c r="H1429" i="28"/>
  <c r="H1430" i="28"/>
  <c r="H1431" i="28"/>
  <c r="H1432" i="28"/>
  <c r="H1433" i="28"/>
  <c r="H1434" i="28"/>
  <c r="H1435" i="28"/>
  <c r="H1436" i="28"/>
  <c r="H1437" i="28"/>
  <c r="H1438" i="28"/>
  <c r="H1439" i="28"/>
  <c r="H1440" i="28"/>
  <c r="H1441" i="28"/>
  <c r="H1442" i="28"/>
  <c r="H1443" i="28"/>
  <c r="H1444" i="28"/>
  <c r="H1445" i="28"/>
  <c r="H1446" i="28"/>
  <c r="H1447" i="28"/>
  <c r="H1448" i="28"/>
  <c r="H1449" i="28"/>
  <c r="H1450" i="28"/>
  <c r="H1451" i="28"/>
  <c r="H1452" i="28"/>
  <c r="H1453" i="28"/>
  <c r="H1454" i="28"/>
  <c r="H1455" i="28"/>
  <c r="H1456" i="28"/>
  <c r="H1457" i="28"/>
  <c r="H1458" i="28"/>
  <c r="H1459" i="28"/>
  <c r="H1460" i="28"/>
  <c r="H1461" i="28"/>
  <c r="H1462" i="28"/>
  <c r="H1463" i="28"/>
  <c r="H1464" i="28"/>
  <c r="H1465" i="28"/>
  <c r="H1466" i="28"/>
  <c r="H1467" i="28"/>
  <c r="H1468" i="28"/>
  <c r="H1469" i="28"/>
  <c r="H1470" i="28"/>
  <c r="H1471" i="28"/>
  <c r="H1472" i="28"/>
  <c r="H1473" i="28"/>
  <c r="H1474" i="28"/>
  <c r="H1475" i="28"/>
  <c r="H1476" i="28"/>
  <c r="H1477" i="28"/>
  <c r="H1478" i="28"/>
  <c r="H1479" i="28"/>
  <c r="H1480" i="28"/>
  <c r="H1481" i="28"/>
  <c r="H1482" i="28"/>
  <c r="H1483" i="28"/>
  <c r="H1484" i="28"/>
  <c r="H1485" i="28"/>
  <c r="H1486" i="28"/>
  <c r="H1487" i="28"/>
  <c r="H1488" i="28"/>
  <c r="H1489" i="28"/>
  <c r="H1490" i="28"/>
  <c r="H1491" i="28"/>
  <c r="H1492" i="28"/>
  <c r="H1493" i="28"/>
  <c r="H1494" i="28"/>
  <c r="H1495" i="28"/>
  <c r="H1496" i="28"/>
  <c r="H1497" i="28"/>
  <c r="H1498" i="28"/>
  <c r="H1499" i="28"/>
  <c r="H1500" i="28"/>
  <c r="H1501" i="28"/>
  <c r="H1502" i="28"/>
  <c r="H1503" i="28"/>
  <c r="H1504" i="28"/>
  <c r="H1505" i="28"/>
  <c r="H1506" i="28"/>
  <c r="H1507" i="28"/>
  <c r="H1508" i="28"/>
  <c r="H1509" i="28"/>
  <c r="H1510" i="28"/>
  <c r="H1511" i="28"/>
  <c r="H1512" i="28"/>
  <c r="H1513" i="28"/>
  <c r="H1514" i="28"/>
  <c r="H1515" i="28"/>
  <c r="H1516" i="28"/>
  <c r="H1517" i="28"/>
  <c r="H1518" i="28"/>
  <c r="H1519" i="28"/>
  <c r="H1520" i="28"/>
  <c r="H1521" i="28"/>
  <c r="H1522" i="28"/>
  <c r="H1523" i="28"/>
  <c r="H1524" i="28"/>
  <c r="H1525" i="28"/>
  <c r="H1526" i="28"/>
  <c r="H1527" i="28"/>
  <c r="H1528" i="28"/>
  <c r="H1529" i="28"/>
  <c r="H1530" i="28"/>
  <c r="H1531" i="28"/>
  <c r="H1532" i="28"/>
  <c r="H1533" i="28"/>
  <c r="H1534" i="28"/>
  <c r="H1535" i="28"/>
  <c r="H1536" i="28"/>
  <c r="H1537" i="28"/>
  <c r="H1538" i="28"/>
  <c r="H1539" i="28"/>
  <c r="H1540" i="28"/>
  <c r="H1541" i="28"/>
  <c r="H1542" i="28"/>
  <c r="H1543" i="28"/>
  <c r="H1544" i="28"/>
  <c r="H1545" i="28"/>
  <c r="H1546" i="28"/>
  <c r="H1547" i="28"/>
  <c r="H1548" i="28"/>
  <c r="H1549" i="28"/>
  <c r="H1550" i="28"/>
  <c r="H1551" i="28"/>
  <c r="H1552" i="28"/>
  <c r="H1553" i="28"/>
  <c r="H1554" i="28"/>
  <c r="H1555" i="28"/>
  <c r="H1556" i="28"/>
  <c r="H1557" i="28"/>
  <c r="H1558" i="28"/>
  <c r="H1559" i="28"/>
  <c r="H1560" i="28"/>
  <c r="H1561" i="28"/>
  <c r="H1562" i="28"/>
  <c r="H1563" i="28"/>
  <c r="H1564" i="28"/>
  <c r="H1565" i="28"/>
  <c r="H1566" i="28"/>
  <c r="H1567" i="28"/>
  <c r="H1568" i="28"/>
  <c r="H1569" i="28"/>
  <c r="H1570" i="28"/>
  <c r="H1571" i="28"/>
  <c r="H1572" i="28"/>
  <c r="H1573" i="28"/>
  <c r="H1574" i="28"/>
  <c r="H1575" i="28"/>
  <c r="H1576" i="28"/>
  <c r="H1577" i="28"/>
  <c r="H1578" i="28"/>
  <c r="H1579" i="28"/>
  <c r="H1580" i="28"/>
  <c r="H1581" i="28"/>
  <c r="H1582" i="28"/>
  <c r="H1583" i="28"/>
  <c r="H1584" i="28"/>
  <c r="H1585" i="28"/>
  <c r="H1586" i="28"/>
  <c r="H1587" i="28"/>
  <c r="H1588" i="28"/>
  <c r="H1589" i="28"/>
  <c r="H1590" i="28"/>
  <c r="H1591" i="28"/>
  <c r="H1592" i="28"/>
  <c r="H1593" i="28"/>
  <c r="H1594" i="28"/>
  <c r="H1595" i="28"/>
  <c r="H1596" i="28"/>
  <c r="H1597" i="28"/>
  <c r="H1598" i="28"/>
  <c r="H1599" i="28"/>
  <c r="H1600" i="28"/>
  <c r="H1601" i="28"/>
  <c r="H1602" i="28"/>
  <c r="H1603" i="28"/>
  <c r="H1604" i="28"/>
  <c r="H1605" i="28"/>
  <c r="H1606" i="28"/>
  <c r="H1607" i="28"/>
  <c r="H1608" i="28"/>
  <c r="H1609" i="28"/>
  <c r="H1610" i="28"/>
  <c r="H1611" i="28"/>
  <c r="H1612" i="28"/>
  <c r="H1613" i="28"/>
  <c r="H1614" i="28"/>
  <c r="H1615" i="28"/>
  <c r="H1616" i="28"/>
  <c r="H1617" i="28"/>
  <c r="H1618" i="28"/>
  <c r="H1619" i="28"/>
  <c r="H1620" i="28"/>
  <c r="H1621" i="28"/>
  <c r="H1622" i="28"/>
  <c r="H1623" i="28"/>
  <c r="H1624" i="28"/>
  <c r="H1625" i="28"/>
  <c r="H1626" i="28"/>
  <c r="H1627" i="28"/>
  <c r="H1628" i="28"/>
  <c r="H1629" i="28"/>
  <c r="H1630" i="28"/>
  <c r="H1631" i="28"/>
  <c r="H1632" i="28"/>
  <c r="H1633" i="28"/>
  <c r="H1634" i="28"/>
  <c r="H1635" i="28"/>
  <c r="H1636" i="28"/>
  <c r="H1637" i="28"/>
  <c r="H1638" i="28"/>
  <c r="H1639" i="28"/>
  <c r="H1640" i="28"/>
  <c r="H1641" i="28"/>
  <c r="H1642" i="28"/>
  <c r="H1643" i="28"/>
  <c r="H1644" i="28"/>
  <c r="H1645" i="28"/>
  <c r="H1646" i="28"/>
  <c r="H1647" i="28"/>
  <c r="H1648" i="28"/>
  <c r="H1649" i="28"/>
  <c r="H1650" i="28"/>
  <c r="H1651" i="28"/>
  <c r="H1652" i="28"/>
  <c r="H1653" i="28"/>
  <c r="H1654" i="28"/>
  <c r="H1655" i="28"/>
  <c r="H1656" i="28"/>
  <c r="H1657" i="28"/>
  <c r="H1658" i="28"/>
  <c r="H1659" i="28"/>
  <c r="H1660" i="28"/>
  <c r="H1661" i="28"/>
  <c r="H1662" i="28"/>
  <c r="H1663" i="28"/>
  <c r="H1664" i="28"/>
  <c r="H1665" i="28"/>
  <c r="H1666" i="28"/>
  <c r="H1667" i="28"/>
  <c r="H1668" i="28"/>
  <c r="H1669" i="28"/>
  <c r="H1670" i="28"/>
  <c r="H1671" i="28"/>
  <c r="H1672" i="28"/>
  <c r="H1673" i="28"/>
  <c r="H1674" i="28"/>
  <c r="H1675" i="28"/>
  <c r="H1676" i="28"/>
  <c r="H1677" i="28"/>
  <c r="H1678" i="28"/>
  <c r="H1679" i="28"/>
  <c r="H1680" i="28"/>
  <c r="H1681" i="28"/>
  <c r="H1682" i="28"/>
  <c r="H1683" i="28"/>
  <c r="H1684" i="28"/>
  <c r="H1685" i="28"/>
  <c r="H1686" i="28"/>
  <c r="H1687" i="28"/>
  <c r="H1688" i="28"/>
  <c r="H1689" i="28"/>
  <c r="H1690" i="28"/>
  <c r="H1691" i="28"/>
  <c r="H1692" i="28"/>
  <c r="H1693" i="28"/>
  <c r="H1694" i="28"/>
  <c r="H1695" i="28"/>
  <c r="H1696" i="28"/>
  <c r="H1697" i="28"/>
  <c r="H1698" i="28"/>
  <c r="H1699" i="28"/>
  <c r="H1700" i="28"/>
  <c r="H1701" i="28"/>
  <c r="H1702" i="28"/>
  <c r="H1703" i="28"/>
  <c r="H1704" i="28"/>
  <c r="H1705" i="28"/>
  <c r="H1706" i="28"/>
  <c r="H1707" i="28"/>
  <c r="H1708" i="28"/>
  <c r="H1709" i="28"/>
  <c r="H1710" i="28"/>
  <c r="H1711" i="28"/>
  <c r="H1712" i="28"/>
  <c r="H1713" i="28"/>
  <c r="H1714" i="28"/>
  <c r="H1715" i="28"/>
  <c r="H1716" i="28"/>
  <c r="H1717" i="28"/>
  <c r="H1718" i="28"/>
  <c r="H1719" i="28"/>
  <c r="H1720" i="28"/>
  <c r="H1721" i="28"/>
  <c r="H1722" i="28"/>
  <c r="H1723" i="28"/>
  <c r="H1724" i="28"/>
  <c r="H1725" i="28"/>
  <c r="H1726" i="28"/>
  <c r="H1727" i="28"/>
  <c r="H1728" i="28"/>
  <c r="H1729" i="28"/>
  <c r="H1730" i="28"/>
  <c r="H1731" i="28"/>
  <c r="H1732" i="28"/>
  <c r="H1733" i="28"/>
  <c r="H1734" i="28"/>
  <c r="H1735" i="28"/>
  <c r="H1736" i="28"/>
  <c r="H1737" i="28"/>
  <c r="H1738" i="28"/>
  <c r="H1739" i="28"/>
  <c r="H1740" i="28"/>
  <c r="H1741" i="28"/>
  <c r="H1742" i="28"/>
  <c r="H1743" i="28"/>
  <c r="H1744" i="28"/>
  <c r="H1745" i="28"/>
  <c r="H1746" i="28"/>
  <c r="H1747" i="28"/>
  <c r="H1748" i="28"/>
  <c r="H1749" i="28"/>
  <c r="H1750" i="28"/>
  <c r="H1751" i="28"/>
  <c r="H1752" i="28"/>
  <c r="H1753" i="28"/>
  <c r="H1754" i="28"/>
  <c r="H1755" i="28"/>
  <c r="H1756" i="28"/>
  <c r="H1757" i="28"/>
  <c r="H1758" i="28"/>
  <c r="H1759" i="28"/>
  <c r="H1760" i="28"/>
  <c r="H1761" i="28"/>
  <c r="H1762" i="28"/>
  <c r="H1763" i="28"/>
  <c r="H1764" i="28"/>
  <c r="H1765" i="28"/>
  <c r="H1766" i="28"/>
  <c r="H1767" i="28"/>
  <c r="H1768" i="28"/>
  <c r="H1769" i="28"/>
  <c r="H1770" i="28"/>
  <c r="H1771" i="28"/>
  <c r="H1772" i="28"/>
  <c r="H1773" i="28"/>
  <c r="H1774" i="28"/>
  <c r="H1775" i="28"/>
  <c r="H1776" i="28"/>
  <c r="H1777" i="28"/>
  <c r="H1778" i="28"/>
  <c r="H1779" i="28"/>
  <c r="H1780" i="28"/>
  <c r="H1781" i="28"/>
  <c r="H1782" i="28"/>
  <c r="H1783" i="28"/>
  <c r="H1784" i="28"/>
  <c r="H1785" i="28"/>
  <c r="H1786" i="28"/>
  <c r="H1787" i="28"/>
  <c r="H1788" i="28"/>
  <c r="H1789" i="28"/>
  <c r="H1790" i="28"/>
  <c r="H1791" i="28"/>
  <c r="H1792" i="28"/>
  <c r="H1793" i="28"/>
  <c r="H1794" i="28"/>
  <c r="H1795" i="28"/>
  <c r="H1796" i="28"/>
  <c r="H1797" i="28"/>
  <c r="H1798" i="28"/>
  <c r="H1799" i="28"/>
  <c r="H1800" i="28"/>
  <c r="H1801" i="28"/>
  <c r="H1802" i="28"/>
  <c r="H1803" i="28"/>
  <c r="H1804" i="28"/>
  <c r="H1805" i="28"/>
  <c r="H1806" i="28"/>
  <c r="H1807" i="28"/>
  <c r="H1808" i="28"/>
  <c r="H1809" i="28"/>
  <c r="H1810" i="28"/>
  <c r="H1811" i="28"/>
  <c r="H1812" i="28"/>
  <c r="H1813" i="28"/>
  <c r="H1814" i="28"/>
  <c r="H1815" i="28"/>
  <c r="H1816" i="28"/>
  <c r="H1817" i="28"/>
  <c r="H1818" i="28"/>
  <c r="H1819" i="28"/>
  <c r="H1820" i="28"/>
  <c r="H1821" i="28"/>
  <c r="H1822" i="28"/>
  <c r="H1823" i="28"/>
  <c r="H1824" i="28"/>
  <c r="H1825" i="28"/>
  <c r="H1826" i="28"/>
  <c r="H1827" i="28"/>
  <c r="H1828" i="28"/>
  <c r="H1829" i="28"/>
  <c r="H1830" i="28"/>
  <c r="H1831" i="28"/>
  <c r="H1832" i="28"/>
  <c r="H1833" i="28"/>
  <c r="H1834" i="28"/>
  <c r="H1835" i="28"/>
  <c r="H1836" i="28"/>
  <c r="H1837" i="28"/>
  <c r="H1838" i="28"/>
  <c r="H1839" i="28"/>
  <c r="H1840" i="28"/>
  <c r="H1841" i="28"/>
  <c r="H1842" i="28"/>
  <c r="H1843" i="28"/>
  <c r="H1844" i="28"/>
  <c r="H1845" i="28"/>
  <c r="H1846" i="28"/>
  <c r="H1847" i="28"/>
  <c r="H1848" i="28"/>
  <c r="H1849" i="28"/>
  <c r="H1850" i="28"/>
  <c r="H1851" i="28"/>
  <c r="H1852" i="28"/>
  <c r="H1853" i="28"/>
  <c r="H1854" i="28"/>
  <c r="H1855" i="28"/>
  <c r="H1856" i="28"/>
  <c r="H1857" i="28"/>
  <c r="H1858" i="28"/>
  <c r="H1859" i="28"/>
  <c r="H1860" i="28"/>
  <c r="H1861" i="28"/>
  <c r="H1862" i="28"/>
  <c r="H1863" i="28"/>
  <c r="H1864" i="28"/>
  <c r="H1865" i="28"/>
  <c r="H1866" i="28"/>
  <c r="H1867" i="28"/>
  <c r="H1868" i="28"/>
  <c r="H1869" i="28"/>
  <c r="H1870" i="28"/>
  <c r="H1871" i="28"/>
  <c r="H1872" i="28"/>
  <c r="H1873" i="28"/>
  <c r="H1874" i="28"/>
  <c r="H1875" i="28"/>
  <c r="H1876" i="28"/>
  <c r="H1877" i="28"/>
  <c r="H1878" i="28"/>
  <c r="H1879" i="28"/>
  <c r="H1880" i="28"/>
  <c r="H1881" i="28"/>
  <c r="H1882" i="28"/>
  <c r="H1883" i="28"/>
  <c r="H1884" i="28"/>
  <c r="H1885" i="28"/>
  <c r="H1886" i="28"/>
  <c r="H1887" i="28"/>
  <c r="H1888" i="28"/>
  <c r="H1889" i="28"/>
  <c r="H1890" i="28"/>
  <c r="H1891" i="28"/>
  <c r="H1892" i="28"/>
  <c r="H1893" i="28"/>
  <c r="H1894" i="28"/>
  <c r="H1895" i="28"/>
  <c r="H1896" i="28"/>
  <c r="H1897" i="28"/>
  <c r="H1898" i="28"/>
  <c r="H1899" i="28"/>
  <c r="H1900" i="28"/>
  <c r="H1901" i="28"/>
  <c r="H1902" i="28"/>
  <c r="H1903" i="28"/>
  <c r="H1904" i="28"/>
  <c r="H1905" i="28"/>
  <c r="H1906" i="28"/>
  <c r="H1907" i="28"/>
  <c r="H1908" i="28"/>
  <c r="H1909" i="28"/>
  <c r="H1910" i="28"/>
  <c r="H1911" i="28"/>
  <c r="H1912" i="28"/>
  <c r="H1913" i="28"/>
  <c r="H1914" i="28"/>
  <c r="H1915" i="28"/>
  <c r="H1916" i="28"/>
  <c r="H1917" i="28"/>
  <c r="H1918" i="28"/>
  <c r="H1919" i="28"/>
  <c r="H1920" i="28"/>
  <c r="H1921" i="28"/>
  <c r="H1922" i="28"/>
  <c r="H1923" i="28"/>
  <c r="H1924" i="28"/>
  <c r="H1925" i="28"/>
  <c r="H1926" i="28"/>
  <c r="H1927" i="28"/>
  <c r="H1928" i="28"/>
  <c r="H1929" i="28"/>
  <c r="H1930" i="28"/>
  <c r="H1931" i="28"/>
  <c r="H1932" i="28"/>
  <c r="H1933" i="28"/>
  <c r="H1934" i="28"/>
  <c r="H1935" i="28"/>
  <c r="H1936" i="28"/>
  <c r="H1937" i="28"/>
  <c r="H1938" i="28"/>
  <c r="H1939" i="28"/>
  <c r="H1940" i="28"/>
  <c r="H1941" i="28"/>
  <c r="H1942" i="28"/>
  <c r="H1943" i="28"/>
  <c r="H1944" i="28"/>
  <c r="H1945" i="28"/>
  <c r="H1946" i="28"/>
  <c r="H1947" i="28"/>
  <c r="H1948" i="28"/>
  <c r="H1949" i="28"/>
  <c r="H1950" i="28"/>
  <c r="H1951" i="28"/>
  <c r="H1952" i="28"/>
  <c r="H1953" i="28"/>
  <c r="H1954" i="28"/>
  <c r="H1955" i="28"/>
  <c r="H1956" i="28"/>
  <c r="H1957" i="28"/>
  <c r="H1958" i="28"/>
  <c r="H1959" i="28"/>
  <c r="H1960" i="28"/>
  <c r="H1961" i="28"/>
  <c r="H1962" i="28"/>
  <c r="H1963" i="28"/>
  <c r="H1964" i="28"/>
  <c r="H1965" i="28"/>
  <c r="H1966" i="28"/>
  <c r="H1967" i="28"/>
  <c r="H1968" i="28"/>
  <c r="H1969" i="28"/>
  <c r="H1970" i="28"/>
  <c r="H1971" i="28"/>
  <c r="H1972" i="28"/>
  <c r="H1973" i="28"/>
  <c r="H1974" i="28"/>
  <c r="H1975" i="28"/>
  <c r="H1976" i="28"/>
  <c r="H1977" i="28"/>
  <c r="H1978" i="28"/>
  <c r="H1979" i="28"/>
  <c r="H1980" i="28"/>
  <c r="H1981" i="28"/>
  <c r="H1982" i="28"/>
  <c r="H1983" i="28"/>
  <c r="H1984" i="28"/>
  <c r="H1985" i="28"/>
  <c r="H1986" i="28"/>
  <c r="H1987" i="28"/>
  <c r="H1988" i="28"/>
  <c r="H1989" i="28"/>
  <c r="H1990" i="28"/>
  <c r="H1991" i="28"/>
  <c r="H1992" i="28"/>
  <c r="H1993" i="28"/>
  <c r="H1994" i="28"/>
  <c r="H1995" i="28"/>
  <c r="H1996" i="28"/>
  <c r="H1997" i="28"/>
  <c r="H1998" i="28"/>
  <c r="H1999" i="28"/>
  <c r="H2000" i="28"/>
  <c r="H2001" i="28"/>
  <c r="H2002" i="28"/>
  <c r="H2003" i="28"/>
  <c r="H2004" i="28"/>
  <c r="H2005" i="28"/>
  <c r="H2006" i="28"/>
  <c r="H2007" i="28"/>
  <c r="H2008" i="28"/>
  <c r="H2009" i="28"/>
  <c r="H2010" i="28"/>
  <c r="H2011" i="28"/>
  <c r="H2012" i="28"/>
  <c r="H2013" i="28"/>
  <c r="H2014" i="28"/>
  <c r="H2015" i="28"/>
  <c r="H2016" i="28"/>
  <c r="H2017" i="28"/>
  <c r="H2018" i="28"/>
  <c r="H2019" i="28"/>
  <c r="H2020" i="28"/>
  <c r="H2021" i="28"/>
  <c r="H2022" i="28"/>
  <c r="H2023" i="28"/>
  <c r="H2024" i="28"/>
  <c r="H2025" i="28"/>
  <c r="H2026" i="28"/>
  <c r="H2027" i="28"/>
  <c r="H2028" i="28"/>
  <c r="H2029" i="28"/>
  <c r="H2030" i="28"/>
  <c r="H2031" i="28"/>
  <c r="H2032" i="28"/>
  <c r="H2033" i="28"/>
  <c r="H2034" i="28"/>
  <c r="H2035" i="28"/>
  <c r="H2036" i="28"/>
  <c r="H2037" i="28"/>
  <c r="H2038" i="28"/>
  <c r="H2039" i="28"/>
  <c r="H2040" i="28"/>
  <c r="H2041" i="28"/>
  <c r="H2042" i="28"/>
  <c r="H2043" i="28"/>
  <c r="H2044" i="28"/>
  <c r="H2045" i="28"/>
  <c r="H2046" i="28"/>
  <c r="H2047" i="28"/>
  <c r="H2048" i="28"/>
  <c r="H2049" i="28"/>
  <c r="H2050" i="28"/>
  <c r="H2051" i="28"/>
  <c r="H2052" i="28"/>
  <c r="H2053" i="28"/>
  <c r="H2054" i="28"/>
  <c r="H2055" i="28"/>
  <c r="H2056" i="28"/>
  <c r="H2057" i="28"/>
  <c r="H2058" i="28"/>
  <c r="H2059" i="28"/>
  <c r="H2060" i="28"/>
  <c r="H2061" i="28"/>
  <c r="H2062" i="28"/>
  <c r="H2063" i="28"/>
  <c r="H2064" i="28"/>
  <c r="H2065" i="28"/>
  <c r="H2066" i="28"/>
  <c r="H2067" i="28"/>
  <c r="H2068" i="28"/>
  <c r="H2069" i="28"/>
  <c r="H2070" i="28"/>
  <c r="H2071" i="28"/>
  <c r="H2072" i="28"/>
  <c r="H2073" i="28"/>
  <c r="H2074" i="28"/>
  <c r="H2075" i="28"/>
  <c r="H2076" i="28"/>
  <c r="H2077" i="28"/>
  <c r="H2078" i="28"/>
  <c r="H2079" i="28"/>
  <c r="H2080" i="28"/>
  <c r="H2081" i="28"/>
  <c r="H2082" i="28"/>
  <c r="H2083" i="28"/>
  <c r="H2084" i="28"/>
  <c r="H2085" i="28"/>
  <c r="H2086" i="28"/>
  <c r="H2087" i="28"/>
  <c r="H2088" i="28"/>
  <c r="H2089" i="28"/>
  <c r="H2090" i="28"/>
  <c r="H2091" i="28"/>
  <c r="H2092" i="28"/>
  <c r="H2093" i="28"/>
  <c r="H2094" i="28"/>
  <c r="H2095" i="28"/>
  <c r="H2096" i="28"/>
  <c r="H2097" i="28"/>
  <c r="H2098" i="28"/>
  <c r="H2099" i="28"/>
  <c r="H2100" i="28"/>
  <c r="H2101" i="28"/>
  <c r="H2102" i="28"/>
  <c r="H2103" i="28"/>
  <c r="H2104" i="28"/>
  <c r="H2105" i="28"/>
  <c r="H2106" i="28"/>
  <c r="H2107" i="28"/>
  <c r="H2108" i="28"/>
  <c r="H2109" i="28"/>
  <c r="H2110" i="28"/>
  <c r="H2111" i="28"/>
  <c r="H2112" i="28"/>
  <c r="H2113" i="28"/>
  <c r="H2114" i="28"/>
  <c r="H2115" i="28"/>
  <c r="H2116" i="28"/>
  <c r="H2117" i="28"/>
  <c r="H2118" i="28"/>
  <c r="H2119" i="28"/>
  <c r="H2120" i="28"/>
  <c r="H2121" i="28"/>
  <c r="H2122" i="28"/>
  <c r="H2123" i="28"/>
  <c r="H2124" i="28"/>
  <c r="H2125" i="28"/>
  <c r="H2126" i="28"/>
  <c r="H2127" i="28"/>
  <c r="H2128" i="28"/>
  <c r="H2129" i="28"/>
  <c r="H2130" i="28"/>
  <c r="H2131" i="28"/>
  <c r="H2132" i="28"/>
  <c r="H2133" i="28"/>
  <c r="H2134" i="28"/>
  <c r="H2135" i="28"/>
  <c r="H2136" i="28"/>
  <c r="H2137" i="28"/>
  <c r="H2138" i="28"/>
  <c r="H2139" i="28"/>
  <c r="H2140" i="28"/>
  <c r="H2141" i="28"/>
  <c r="H2142" i="28"/>
  <c r="H2143" i="28"/>
  <c r="H2144" i="28"/>
  <c r="H2145" i="28"/>
  <c r="H2146" i="28"/>
  <c r="H2147" i="28"/>
  <c r="H2148" i="28"/>
  <c r="H2149" i="28"/>
  <c r="H2150" i="28"/>
  <c r="H2151" i="28"/>
  <c r="H2152" i="28"/>
  <c r="H2153" i="28"/>
  <c r="H2154" i="28"/>
  <c r="H2155" i="28"/>
  <c r="H2156" i="28"/>
  <c r="H2157" i="28"/>
  <c r="H2158" i="28"/>
  <c r="H2159" i="28"/>
  <c r="H2160" i="28"/>
  <c r="H2161" i="28"/>
  <c r="H2162" i="28"/>
  <c r="H2163" i="28"/>
  <c r="H2164" i="28"/>
  <c r="H2165" i="28"/>
  <c r="H2166" i="28"/>
  <c r="H2167" i="28"/>
  <c r="H2168" i="28"/>
  <c r="H2169" i="28"/>
  <c r="H2170" i="28"/>
  <c r="H2171" i="28"/>
  <c r="H2172" i="28"/>
  <c r="H2173" i="28"/>
  <c r="H2174" i="28"/>
  <c r="H2175" i="28"/>
  <c r="H2176" i="28"/>
  <c r="H2177" i="28"/>
  <c r="H2178" i="28"/>
  <c r="H2179" i="28"/>
  <c r="H2180" i="28"/>
  <c r="H2181" i="28"/>
  <c r="H2182" i="28"/>
  <c r="H2183" i="28"/>
  <c r="H2184" i="28"/>
  <c r="H2185" i="28"/>
  <c r="H2186" i="28"/>
  <c r="H2187" i="28"/>
  <c r="H2188" i="28"/>
  <c r="H2189" i="28"/>
  <c r="H2190" i="28"/>
  <c r="H2191" i="28"/>
  <c r="H2192" i="28"/>
  <c r="H2193" i="28"/>
  <c r="H2194" i="28"/>
  <c r="H2195" i="28"/>
  <c r="H2196" i="28"/>
  <c r="H2197" i="28"/>
  <c r="H2198" i="28"/>
  <c r="H2199" i="28"/>
  <c r="H2200" i="28"/>
  <c r="H2201" i="28"/>
  <c r="H2202" i="28"/>
  <c r="H2203" i="28"/>
  <c r="H2204" i="28"/>
  <c r="H2205" i="28"/>
  <c r="H2206" i="28"/>
  <c r="H2207" i="28"/>
  <c r="H2208" i="28"/>
  <c r="H2209" i="28"/>
  <c r="H2210" i="28"/>
  <c r="H2211" i="28"/>
  <c r="H2212" i="28"/>
  <c r="H2213" i="28"/>
  <c r="H2214" i="28"/>
  <c r="H2215" i="28"/>
  <c r="H2216" i="28"/>
  <c r="H2217" i="28"/>
  <c r="H2218" i="28"/>
  <c r="H2219" i="28"/>
  <c r="H2220" i="28"/>
  <c r="H2221" i="28"/>
  <c r="H2222" i="28"/>
  <c r="H2223" i="28"/>
  <c r="H2224" i="28"/>
  <c r="H2225" i="28"/>
  <c r="H2226" i="28"/>
  <c r="H2227" i="28"/>
  <c r="H2228" i="28"/>
  <c r="H2229" i="28"/>
  <c r="H2230" i="28"/>
  <c r="H2231" i="28"/>
  <c r="H2232" i="28"/>
  <c r="H2233" i="28"/>
  <c r="H2234" i="28"/>
  <c r="H2235" i="28"/>
  <c r="H2236" i="28"/>
  <c r="H2237" i="28"/>
  <c r="H2238" i="28"/>
  <c r="H2239" i="28"/>
  <c r="H2240" i="28"/>
  <c r="H2241" i="28"/>
  <c r="H2242" i="28"/>
  <c r="H2243" i="28"/>
  <c r="H2244" i="28"/>
  <c r="H2245" i="28"/>
  <c r="H2246" i="28"/>
  <c r="H2247" i="28"/>
  <c r="H2248" i="28"/>
  <c r="H2249" i="28"/>
  <c r="H2250" i="28"/>
  <c r="H2251" i="28"/>
  <c r="H2252" i="28"/>
  <c r="H2253" i="28"/>
  <c r="H2254" i="28"/>
  <c r="H2255" i="28"/>
  <c r="H2256" i="28"/>
  <c r="H2257" i="28"/>
  <c r="H2258" i="28"/>
  <c r="H2259" i="28"/>
  <c r="H2260" i="28"/>
  <c r="H2261" i="28"/>
  <c r="H2262" i="28"/>
  <c r="H2263" i="28"/>
  <c r="H2264" i="28"/>
  <c r="H2265" i="28"/>
  <c r="H2266" i="28"/>
  <c r="H2267" i="28"/>
  <c r="H2268" i="28"/>
  <c r="H2269" i="28"/>
  <c r="H2270" i="28"/>
  <c r="H2271" i="28"/>
  <c r="H2272" i="28"/>
  <c r="H2273" i="28"/>
  <c r="H2274" i="28"/>
  <c r="H2275" i="28"/>
  <c r="H2276" i="28"/>
  <c r="H2277" i="28"/>
  <c r="H2278" i="28"/>
  <c r="H2279" i="28"/>
  <c r="H2280" i="28"/>
  <c r="H2281" i="28"/>
  <c r="H2282" i="28"/>
  <c r="H2283" i="28"/>
  <c r="H2284" i="28"/>
  <c r="H2285" i="28"/>
  <c r="H2286" i="28"/>
  <c r="H2287" i="28"/>
  <c r="H2288" i="28"/>
  <c r="H2289" i="28"/>
  <c r="H2290" i="28"/>
  <c r="H2291" i="28"/>
  <c r="H2292" i="28"/>
  <c r="H2293" i="28"/>
  <c r="H2294" i="28"/>
  <c r="H2295" i="28"/>
  <c r="H2296" i="28"/>
  <c r="H2297" i="28"/>
  <c r="H2298" i="28"/>
  <c r="H2299" i="28"/>
  <c r="H2300" i="28"/>
  <c r="H2301" i="28"/>
  <c r="H2302" i="28"/>
  <c r="H2303" i="28"/>
  <c r="H2304" i="28"/>
  <c r="H2305" i="28"/>
  <c r="H2306" i="28"/>
  <c r="H2307" i="28"/>
  <c r="H2308" i="28"/>
  <c r="H2309" i="28"/>
  <c r="H2310" i="28"/>
  <c r="H2311" i="28"/>
  <c r="H2312" i="28"/>
  <c r="H2313" i="28"/>
  <c r="H2314" i="28"/>
  <c r="H2315" i="28"/>
  <c r="H2316" i="28"/>
  <c r="H2317" i="28"/>
  <c r="H2318" i="28"/>
  <c r="H2319" i="28"/>
  <c r="H2320" i="28"/>
  <c r="H2321" i="28"/>
  <c r="H2322" i="28"/>
  <c r="H2323" i="28"/>
  <c r="H2324" i="28"/>
  <c r="H2325" i="28"/>
  <c r="H2326" i="28"/>
  <c r="H2327" i="28"/>
  <c r="H2328" i="28"/>
  <c r="H2329" i="28"/>
  <c r="H2330" i="28"/>
  <c r="H2331" i="28"/>
  <c r="H2332" i="28"/>
  <c r="H2333" i="28"/>
  <c r="H2334" i="28"/>
  <c r="H2335" i="28"/>
  <c r="H2336" i="28"/>
  <c r="H2337" i="28"/>
  <c r="H2338" i="28"/>
  <c r="H2339" i="28"/>
  <c r="H2340" i="28"/>
  <c r="H2341" i="28"/>
  <c r="H2342" i="28"/>
  <c r="H2343" i="28"/>
  <c r="H2344" i="28"/>
  <c r="H2345" i="28"/>
  <c r="H2346" i="28"/>
  <c r="H2347" i="28"/>
  <c r="H2348" i="28"/>
  <c r="H2349" i="28"/>
  <c r="H2350" i="28"/>
  <c r="H2351" i="28"/>
  <c r="H2352" i="28"/>
  <c r="H2353" i="28"/>
  <c r="H2354" i="28"/>
  <c r="H2355" i="28"/>
  <c r="H2356" i="28"/>
  <c r="H2357" i="28"/>
  <c r="H2358" i="28"/>
  <c r="H2359" i="28"/>
  <c r="H2360" i="28"/>
  <c r="H2361" i="28"/>
  <c r="H2362" i="28"/>
  <c r="H2363" i="28"/>
  <c r="H2364" i="28"/>
  <c r="H2365" i="28"/>
  <c r="H2366" i="28"/>
  <c r="H2367" i="28"/>
  <c r="H2368" i="28"/>
  <c r="H2369" i="28"/>
  <c r="H2370" i="28"/>
  <c r="H2371" i="28"/>
  <c r="H2372" i="28"/>
  <c r="H2373" i="28"/>
  <c r="H2374" i="28"/>
  <c r="H2375" i="28"/>
  <c r="H2376" i="28"/>
  <c r="H2377" i="28"/>
  <c r="H2378" i="28"/>
  <c r="H2379" i="28"/>
  <c r="H2380" i="28"/>
  <c r="H2381" i="28"/>
  <c r="H2382" i="28"/>
  <c r="H2383" i="28"/>
  <c r="H2384" i="28"/>
  <c r="H2385" i="28"/>
  <c r="H2386" i="28"/>
  <c r="H2387" i="28"/>
  <c r="H2388" i="28"/>
  <c r="H2389" i="28"/>
  <c r="H2390" i="28"/>
  <c r="H2391" i="28"/>
  <c r="H2392" i="28"/>
  <c r="H2393" i="28"/>
  <c r="H2394" i="28"/>
  <c r="H2395" i="28"/>
  <c r="H2396" i="28"/>
  <c r="H2397" i="28"/>
  <c r="H2398" i="28"/>
  <c r="H2399" i="28"/>
  <c r="H2400" i="28"/>
  <c r="H2401" i="28"/>
  <c r="H2402" i="28"/>
  <c r="H2403" i="28"/>
  <c r="H2404" i="28"/>
  <c r="H2405" i="28"/>
  <c r="H2406" i="28"/>
  <c r="H2407" i="28"/>
  <c r="H2408" i="28"/>
  <c r="H2409" i="28"/>
  <c r="H2410" i="28"/>
  <c r="H2411" i="28"/>
  <c r="H2412" i="28"/>
  <c r="H2413" i="28"/>
  <c r="H2414" i="28"/>
  <c r="H2415" i="28"/>
  <c r="H2416" i="28"/>
  <c r="H2417" i="28"/>
  <c r="H2418" i="28"/>
  <c r="H2419" i="28"/>
  <c r="H2420" i="28"/>
  <c r="H2421" i="28"/>
  <c r="H2422" i="28"/>
  <c r="H2423" i="28"/>
  <c r="H2424" i="28"/>
  <c r="H2425" i="28"/>
  <c r="H2426" i="28"/>
  <c r="H2427" i="28"/>
  <c r="H2428" i="28"/>
  <c r="H2429" i="28"/>
  <c r="H2430" i="28"/>
  <c r="H2431" i="28"/>
  <c r="H2432" i="28"/>
  <c r="H2433" i="28"/>
  <c r="H2434" i="28"/>
  <c r="H2435" i="28"/>
  <c r="H2436" i="28"/>
  <c r="H2437" i="28"/>
  <c r="H2438" i="28"/>
  <c r="H2439" i="28"/>
  <c r="H2440" i="28"/>
  <c r="H2441" i="28"/>
  <c r="H2442" i="28"/>
  <c r="H2443" i="28"/>
  <c r="H2444" i="28"/>
  <c r="H2445" i="28"/>
  <c r="H2446" i="28"/>
  <c r="H2447" i="28"/>
  <c r="H2448" i="28"/>
  <c r="H2449" i="28"/>
  <c r="H2450" i="28"/>
  <c r="H2451" i="28"/>
  <c r="H2452" i="28"/>
  <c r="H2453" i="28"/>
  <c r="H2454" i="28"/>
  <c r="H2455" i="28"/>
  <c r="H2456" i="28"/>
  <c r="H2457" i="28"/>
  <c r="H2458" i="28"/>
  <c r="H2459" i="28"/>
  <c r="H2460" i="28"/>
  <c r="H2461" i="28"/>
  <c r="H2462" i="28"/>
  <c r="H2463" i="28"/>
  <c r="H2464" i="28"/>
  <c r="H2465" i="28"/>
  <c r="H2466" i="28"/>
  <c r="H2467" i="28"/>
  <c r="H2468" i="28"/>
  <c r="H2469" i="28"/>
  <c r="H2470" i="28"/>
  <c r="H2471" i="28"/>
  <c r="H2472" i="28"/>
  <c r="H2473" i="28"/>
  <c r="H2474" i="28"/>
  <c r="H2475" i="28"/>
  <c r="H2476" i="28"/>
  <c r="H2477" i="28"/>
  <c r="H2478" i="28"/>
  <c r="H2479" i="28"/>
  <c r="H2480" i="28"/>
  <c r="H2481" i="28"/>
  <c r="H2482" i="28"/>
  <c r="H2483" i="28"/>
  <c r="H2484" i="28"/>
  <c r="H2485" i="28"/>
  <c r="H2486" i="28"/>
  <c r="H2487" i="28"/>
  <c r="H2488" i="28"/>
  <c r="H2489" i="28"/>
  <c r="H2490" i="28"/>
  <c r="H2491" i="28"/>
  <c r="H2492" i="28"/>
  <c r="H2493" i="28"/>
  <c r="H2494" i="28"/>
  <c r="H2495" i="28"/>
  <c r="H2496" i="28"/>
  <c r="H2497" i="28"/>
  <c r="H2498" i="28"/>
  <c r="H2499" i="28"/>
  <c r="H2500" i="28"/>
  <c r="H2501" i="28"/>
  <c r="H2502" i="28"/>
  <c r="H2503" i="28"/>
  <c r="H2504" i="28"/>
  <c r="H2505" i="28"/>
  <c r="H2506" i="28"/>
  <c r="H2507" i="28"/>
  <c r="H2508" i="28"/>
  <c r="H2509" i="28"/>
  <c r="H2510" i="28"/>
  <c r="H2511" i="28"/>
  <c r="H2512" i="28"/>
  <c r="H2513" i="28"/>
  <c r="H2514" i="28"/>
  <c r="H2515" i="28"/>
  <c r="H2516" i="28"/>
  <c r="H2517" i="28"/>
  <c r="H2518" i="28"/>
  <c r="H2519" i="28"/>
  <c r="H2520" i="28"/>
  <c r="H2521" i="28"/>
  <c r="H2522" i="28"/>
  <c r="H2523" i="28"/>
  <c r="H2524" i="28"/>
  <c r="H2525" i="28"/>
  <c r="H2526" i="28"/>
  <c r="H2527" i="28"/>
  <c r="H2528" i="28"/>
  <c r="H2529" i="28"/>
  <c r="H2530" i="28"/>
  <c r="H2531" i="28"/>
  <c r="H2532" i="28"/>
  <c r="H2533" i="28"/>
  <c r="H2534" i="28"/>
  <c r="H2535" i="28"/>
  <c r="H2536" i="28"/>
  <c r="H2537" i="28"/>
  <c r="H2538" i="28"/>
  <c r="H2539" i="28"/>
  <c r="H2540" i="28"/>
  <c r="H2541" i="28"/>
  <c r="H2542" i="28"/>
  <c r="H2543" i="28"/>
  <c r="H2544" i="28"/>
  <c r="H2545" i="28"/>
  <c r="H2546" i="28"/>
  <c r="H2547" i="28"/>
  <c r="H2548" i="28"/>
  <c r="H2549" i="28"/>
  <c r="H2550" i="28"/>
  <c r="H2551" i="28"/>
  <c r="H2552" i="28"/>
  <c r="H2553" i="28"/>
  <c r="H2554" i="28"/>
  <c r="H2555" i="28"/>
  <c r="H2556" i="28"/>
  <c r="H2557" i="28"/>
  <c r="H2558" i="28"/>
  <c r="H2559" i="28"/>
  <c r="H2560" i="28"/>
  <c r="H2561" i="28"/>
  <c r="H2562" i="28"/>
  <c r="H2563" i="28"/>
  <c r="H2564" i="28"/>
  <c r="H2565" i="28"/>
  <c r="H2566" i="28"/>
  <c r="H2567" i="28"/>
  <c r="H2568" i="28"/>
  <c r="H2569" i="28"/>
  <c r="H2570" i="28"/>
  <c r="H2571" i="28"/>
  <c r="H2572" i="28"/>
  <c r="H2573" i="28"/>
  <c r="H2574" i="28"/>
  <c r="H2575" i="28"/>
  <c r="H2576" i="28"/>
  <c r="H2577" i="28"/>
  <c r="H2578" i="28"/>
  <c r="H2579" i="28"/>
  <c r="H2580" i="28"/>
  <c r="H2581" i="28"/>
  <c r="H2582" i="28"/>
  <c r="H2583" i="28"/>
  <c r="H2584" i="28"/>
  <c r="H2585" i="28"/>
  <c r="H2586" i="28"/>
  <c r="H2587" i="28"/>
  <c r="H2588" i="28"/>
  <c r="H2589" i="28"/>
  <c r="H2590" i="28"/>
  <c r="H2591" i="28"/>
  <c r="H2592" i="28"/>
  <c r="H2593" i="28"/>
  <c r="H2594" i="28"/>
  <c r="H2595" i="28"/>
  <c r="H2596" i="28"/>
  <c r="H2597" i="28"/>
  <c r="H2598" i="28"/>
  <c r="H2599" i="28"/>
  <c r="H2600" i="28"/>
  <c r="H2601" i="28"/>
  <c r="H2602" i="28"/>
  <c r="H2603" i="28"/>
  <c r="H2604" i="28"/>
  <c r="H2605" i="28"/>
  <c r="H2606" i="28"/>
  <c r="H2607" i="28"/>
  <c r="H2608" i="28"/>
  <c r="H2609" i="28"/>
  <c r="H2610" i="28"/>
  <c r="H2611" i="28"/>
  <c r="H2612" i="28"/>
  <c r="H2613" i="28"/>
  <c r="H2614" i="28"/>
  <c r="H2615" i="28"/>
  <c r="H2616" i="28"/>
  <c r="H2617" i="28"/>
  <c r="H2618" i="28"/>
  <c r="H2619" i="28"/>
  <c r="H2620" i="28"/>
  <c r="H2621" i="28"/>
  <c r="H2622" i="28"/>
  <c r="H2623" i="28"/>
  <c r="H2624" i="28"/>
  <c r="H2625" i="28"/>
  <c r="H2626" i="28"/>
  <c r="H2627" i="28"/>
  <c r="H2628" i="28"/>
  <c r="H2629" i="28"/>
  <c r="H2630" i="28"/>
  <c r="H2631" i="28"/>
  <c r="H2632" i="28"/>
  <c r="H2633" i="28"/>
  <c r="H2634" i="28"/>
  <c r="H2635" i="28"/>
  <c r="H2636" i="28"/>
  <c r="H2637" i="28"/>
  <c r="H2638" i="28"/>
  <c r="H2639" i="28"/>
  <c r="H2640" i="28"/>
  <c r="H2641" i="28"/>
  <c r="H2642" i="28"/>
  <c r="H2643" i="28"/>
  <c r="H2644" i="28"/>
  <c r="H2645" i="28"/>
  <c r="H2646" i="28"/>
  <c r="H2647" i="28"/>
  <c r="H2648" i="28"/>
  <c r="H2649" i="28"/>
  <c r="H2650" i="28"/>
  <c r="H2651" i="28"/>
  <c r="H2652" i="28"/>
  <c r="H2653" i="28"/>
  <c r="H2654" i="28"/>
  <c r="H2655" i="28"/>
  <c r="H2656" i="28"/>
  <c r="H2657" i="28"/>
  <c r="H2658" i="28"/>
  <c r="H2659" i="28"/>
  <c r="H2660" i="28"/>
  <c r="H2661" i="28"/>
  <c r="H2662" i="28"/>
  <c r="H2663" i="28"/>
  <c r="H2664" i="28"/>
  <c r="H2665" i="28"/>
  <c r="H2666" i="28"/>
  <c r="H2667" i="28"/>
  <c r="H2668" i="28"/>
  <c r="H2669" i="28"/>
  <c r="H2670" i="28"/>
  <c r="H2671" i="28"/>
  <c r="H2672" i="28"/>
  <c r="H2673" i="28"/>
  <c r="H2674" i="28"/>
  <c r="H2675" i="28"/>
  <c r="H2676" i="28"/>
  <c r="H2677" i="28"/>
  <c r="H2678" i="28"/>
  <c r="H2679" i="28"/>
  <c r="H2680" i="28"/>
  <c r="H2681" i="28"/>
  <c r="H2682" i="28"/>
  <c r="H2683" i="28"/>
  <c r="H2684" i="28"/>
  <c r="H2685" i="28"/>
  <c r="H2686" i="28"/>
  <c r="H2687" i="28"/>
  <c r="H2688" i="28"/>
  <c r="H2689" i="28"/>
  <c r="H2690" i="28"/>
  <c r="H2691" i="28"/>
  <c r="H2692" i="28"/>
  <c r="H2693" i="28"/>
  <c r="H2694" i="28"/>
  <c r="H2695" i="28"/>
  <c r="H2696" i="28"/>
  <c r="H2697" i="28"/>
  <c r="H2698" i="28"/>
  <c r="H2699" i="28"/>
  <c r="H2700" i="28"/>
  <c r="H2701" i="28"/>
  <c r="H2702" i="28"/>
  <c r="H2703" i="28"/>
  <c r="H2704" i="28"/>
  <c r="H2705" i="28"/>
  <c r="H2706" i="28"/>
  <c r="H2707" i="28"/>
  <c r="H2708" i="28"/>
  <c r="H2709" i="28"/>
  <c r="H2710" i="28"/>
  <c r="H2711" i="28"/>
  <c r="H2712" i="28"/>
  <c r="H2713" i="28"/>
  <c r="H2714" i="28"/>
  <c r="H2715" i="28"/>
  <c r="H2716" i="28"/>
  <c r="H2717" i="28"/>
  <c r="H2718" i="28"/>
  <c r="H2719" i="28"/>
  <c r="H2720" i="28"/>
  <c r="H2721" i="28"/>
  <c r="H2722" i="28"/>
  <c r="H2723" i="28"/>
  <c r="H2724" i="28"/>
  <c r="H2725" i="28"/>
  <c r="H2726" i="28"/>
  <c r="H2727" i="28"/>
  <c r="H2728" i="28"/>
  <c r="H2729" i="28"/>
  <c r="H2730" i="28"/>
  <c r="H2731" i="28"/>
  <c r="H2732" i="28"/>
  <c r="H2733" i="28"/>
  <c r="H2734" i="28"/>
  <c r="H2735" i="28"/>
  <c r="H2736" i="28"/>
  <c r="H2737" i="28"/>
  <c r="H2738" i="28"/>
  <c r="H2739" i="28"/>
  <c r="H2740" i="28"/>
  <c r="H2741" i="28"/>
  <c r="H2742" i="28"/>
  <c r="H2743" i="28"/>
  <c r="H2744" i="28"/>
  <c r="H2745" i="28"/>
  <c r="H2746" i="28"/>
  <c r="H2747" i="28"/>
  <c r="H2748" i="28"/>
  <c r="H2749" i="28"/>
  <c r="H2750" i="28"/>
  <c r="H2751" i="28"/>
  <c r="H2752" i="28"/>
  <c r="H2753" i="28"/>
  <c r="H2754" i="28"/>
  <c r="H2755" i="28"/>
  <c r="H2756" i="28"/>
  <c r="H2757" i="28"/>
  <c r="H2758" i="28"/>
  <c r="H2759" i="28"/>
  <c r="H2760" i="28"/>
  <c r="H2761" i="28"/>
  <c r="H2762" i="28"/>
  <c r="H2763" i="28"/>
  <c r="H2764" i="28"/>
  <c r="H2765" i="28"/>
  <c r="H2766" i="28"/>
  <c r="H2767" i="28"/>
  <c r="H2768" i="28"/>
  <c r="H2769" i="28"/>
  <c r="H2770" i="28"/>
  <c r="H2771" i="28"/>
  <c r="H2772" i="28"/>
  <c r="H2773" i="28"/>
  <c r="H2774" i="28"/>
  <c r="H2775" i="28"/>
  <c r="H2776" i="28"/>
  <c r="H2777" i="28"/>
  <c r="H2778" i="28"/>
  <c r="H2779" i="28"/>
  <c r="H2780" i="28"/>
  <c r="H2781" i="28"/>
  <c r="H2782" i="28"/>
  <c r="H2783" i="28"/>
  <c r="H2784" i="28"/>
  <c r="H2785" i="28"/>
  <c r="H2786" i="28"/>
  <c r="H2787" i="28"/>
  <c r="H2788" i="28"/>
  <c r="H2789" i="28"/>
  <c r="H2790" i="28"/>
  <c r="H2791" i="28"/>
  <c r="H2792" i="28"/>
  <c r="H2793" i="28"/>
  <c r="H2794" i="28"/>
  <c r="H2795" i="28"/>
  <c r="H2796" i="28"/>
  <c r="H2797" i="28"/>
  <c r="H2798" i="28"/>
  <c r="H2799" i="28"/>
  <c r="H2800" i="28"/>
  <c r="H2801" i="28"/>
  <c r="H2802" i="28"/>
  <c r="H2803" i="28"/>
  <c r="H2804" i="28"/>
  <c r="H2805" i="28"/>
  <c r="H2806" i="28"/>
  <c r="H2807" i="28"/>
  <c r="H2808" i="28"/>
  <c r="H2809" i="28"/>
  <c r="H2810" i="28"/>
  <c r="H2811" i="28"/>
  <c r="H2812" i="28"/>
  <c r="H2813" i="28"/>
  <c r="H2814" i="28"/>
  <c r="H2815" i="28"/>
  <c r="H2816" i="28"/>
  <c r="H2817" i="28"/>
  <c r="H2818" i="28"/>
  <c r="H2819" i="28"/>
  <c r="H2820" i="28"/>
  <c r="H2821" i="28"/>
  <c r="H2822" i="28"/>
  <c r="H2823" i="28"/>
  <c r="H2824" i="28"/>
  <c r="H2825" i="28"/>
  <c r="H2826" i="28"/>
  <c r="H2827" i="28"/>
  <c r="H2828" i="28"/>
  <c r="H2829" i="28"/>
  <c r="H2830" i="28"/>
  <c r="H2831" i="28"/>
  <c r="H2832" i="28"/>
  <c r="H2833" i="28"/>
  <c r="H2834" i="28"/>
  <c r="H2835" i="28"/>
  <c r="H2836" i="28"/>
  <c r="H2837" i="28"/>
  <c r="H2838" i="28"/>
  <c r="H2839" i="28"/>
  <c r="H2840" i="28"/>
  <c r="H2841" i="28"/>
  <c r="H2842" i="28"/>
  <c r="H2843" i="28"/>
  <c r="H2844" i="28"/>
  <c r="H2845" i="28"/>
  <c r="H2846" i="28"/>
  <c r="H2847" i="28"/>
  <c r="H2848" i="28"/>
  <c r="H2849" i="28"/>
  <c r="H2850" i="28"/>
  <c r="H2851" i="28"/>
  <c r="H2852" i="28"/>
  <c r="H2853" i="28"/>
  <c r="H2854" i="28"/>
  <c r="H2855" i="28"/>
  <c r="H2856" i="28"/>
  <c r="H2857" i="28"/>
  <c r="H2858" i="28"/>
  <c r="H2859" i="28"/>
  <c r="H2860" i="28"/>
  <c r="H2861" i="28"/>
  <c r="H2862" i="28"/>
  <c r="H2863" i="28"/>
  <c r="H2864" i="28"/>
  <c r="H2865" i="28"/>
  <c r="H2866" i="28"/>
  <c r="H2867" i="28"/>
  <c r="H2868" i="28"/>
  <c r="H2869" i="28"/>
  <c r="H2870" i="28"/>
  <c r="H2871" i="28"/>
  <c r="H2872" i="28"/>
  <c r="H2873" i="28"/>
  <c r="H2874" i="28"/>
  <c r="H2875" i="28"/>
  <c r="H2876" i="28"/>
  <c r="H2877" i="28"/>
  <c r="H2878" i="28"/>
  <c r="H2879" i="28"/>
  <c r="H2880" i="28"/>
  <c r="H2881" i="28"/>
  <c r="H2882" i="28"/>
  <c r="H2883" i="28"/>
  <c r="H2884" i="28"/>
  <c r="H2885" i="28"/>
  <c r="H2886" i="28"/>
  <c r="H2887" i="28"/>
  <c r="H2888" i="28"/>
  <c r="H2889" i="28"/>
  <c r="H2890" i="28"/>
  <c r="H2891" i="28"/>
  <c r="H2892" i="28"/>
  <c r="H2893" i="28"/>
  <c r="H2894" i="28"/>
  <c r="H2895" i="28"/>
  <c r="H2896" i="28"/>
  <c r="H2897" i="28"/>
  <c r="H2898" i="28"/>
  <c r="H2899" i="28"/>
  <c r="H2900" i="28"/>
  <c r="H2901" i="28"/>
  <c r="H2902" i="28"/>
  <c r="H2903" i="28"/>
  <c r="H2904" i="28"/>
  <c r="H2905" i="28"/>
  <c r="H2906" i="28"/>
  <c r="H2907" i="28"/>
  <c r="H2908" i="28"/>
  <c r="H2909" i="28"/>
  <c r="H2910" i="28"/>
  <c r="H2911" i="28"/>
  <c r="H2912" i="28"/>
  <c r="H2913" i="28"/>
  <c r="H2914" i="28"/>
  <c r="H2915" i="28"/>
  <c r="H2916" i="28"/>
  <c r="H2917" i="28"/>
  <c r="H2918" i="28"/>
  <c r="H2919" i="28"/>
  <c r="H2920" i="28"/>
  <c r="H2921" i="28"/>
  <c r="H2922" i="28"/>
  <c r="H2923" i="28"/>
  <c r="H2924" i="28"/>
  <c r="H2925" i="28"/>
  <c r="H2926" i="28"/>
  <c r="H2927" i="28"/>
  <c r="H2928" i="28"/>
  <c r="H2929" i="28"/>
  <c r="H2930" i="28"/>
  <c r="H2931" i="28"/>
  <c r="H2932" i="28"/>
  <c r="H2933" i="28"/>
  <c r="H2934" i="28"/>
  <c r="H2935" i="28"/>
  <c r="H2936" i="28"/>
  <c r="H2937" i="28"/>
  <c r="H2938" i="28"/>
  <c r="H2939" i="28"/>
  <c r="H2940" i="28"/>
  <c r="H2941" i="28"/>
  <c r="H2942" i="28"/>
  <c r="H2943" i="28"/>
  <c r="H2944" i="28"/>
  <c r="H2945" i="28"/>
  <c r="H2946" i="28"/>
  <c r="H2947" i="28"/>
  <c r="H2948" i="28"/>
  <c r="H2949" i="28"/>
  <c r="H2950" i="28"/>
  <c r="H2951" i="28"/>
  <c r="H2952" i="28"/>
  <c r="H2953" i="28"/>
  <c r="H2954" i="28"/>
  <c r="H2955" i="28"/>
  <c r="H2956" i="28"/>
  <c r="H2957" i="28"/>
  <c r="H2958" i="28"/>
  <c r="H2959" i="28"/>
  <c r="H2960" i="28"/>
  <c r="H2961" i="28"/>
  <c r="H2962" i="28"/>
  <c r="H2963" i="28"/>
  <c r="H2964" i="28"/>
  <c r="H2965" i="28"/>
  <c r="H2966" i="28"/>
  <c r="H2967" i="28"/>
  <c r="H2968" i="28"/>
  <c r="H2969" i="28"/>
  <c r="H2970" i="28"/>
  <c r="H2971" i="28"/>
  <c r="H2972" i="28"/>
  <c r="H2973" i="28"/>
  <c r="H2974" i="28"/>
  <c r="H2975" i="28"/>
  <c r="H2976" i="28"/>
  <c r="H2977" i="28"/>
  <c r="H2978" i="28"/>
  <c r="H2979" i="28"/>
  <c r="H2980" i="28"/>
  <c r="H2981" i="28"/>
  <c r="H2982" i="28"/>
  <c r="H2983" i="28"/>
  <c r="H2984" i="28"/>
  <c r="H2985" i="28"/>
  <c r="H2986" i="28"/>
  <c r="H2987" i="28"/>
  <c r="H2988" i="28"/>
  <c r="H2989" i="28"/>
  <c r="H2990" i="28"/>
  <c r="H2991" i="28"/>
  <c r="H2992" i="28"/>
  <c r="H2993" i="28"/>
  <c r="H2994" i="28"/>
  <c r="H2995" i="28"/>
  <c r="H2996" i="28"/>
  <c r="H2997" i="28"/>
  <c r="H2998" i="28"/>
  <c r="H2999" i="28"/>
  <c r="H3000" i="28"/>
  <c r="H3001" i="28"/>
  <c r="H3002" i="28"/>
  <c r="H3003" i="28"/>
  <c r="H3004" i="28"/>
  <c r="H3005" i="28"/>
  <c r="H3006" i="28"/>
  <c r="H3007" i="28"/>
  <c r="H3008" i="28"/>
  <c r="H3009" i="28"/>
  <c r="H3010" i="28"/>
  <c r="H3011" i="28"/>
  <c r="H3012" i="28"/>
  <c r="H3013" i="28"/>
  <c r="H3014" i="28"/>
  <c r="H3015" i="28"/>
  <c r="H3016" i="28"/>
  <c r="H3017" i="28"/>
  <c r="H3018" i="28"/>
  <c r="H3019" i="28"/>
  <c r="H3020" i="28"/>
  <c r="H3021" i="28"/>
  <c r="H3022" i="28"/>
  <c r="H3023" i="28"/>
  <c r="H3024" i="28"/>
  <c r="H3025" i="28"/>
  <c r="H3026" i="28"/>
  <c r="H3027" i="28"/>
  <c r="H3028" i="28"/>
  <c r="H3029" i="28"/>
  <c r="H3030" i="28"/>
  <c r="H3031" i="28"/>
  <c r="H3032" i="28"/>
  <c r="H3033" i="28"/>
  <c r="H3034" i="28"/>
  <c r="H3035" i="28"/>
  <c r="H3036" i="28"/>
  <c r="H3037" i="28"/>
  <c r="H3038" i="28"/>
  <c r="H3039" i="28"/>
  <c r="H3040" i="28"/>
  <c r="H3041" i="28"/>
  <c r="H3042" i="28"/>
  <c r="H3043" i="28"/>
  <c r="H3044" i="28"/>
  <c r="H3045" i="28"/>
  <c r="H3046" i="28"/>
  <c r="H3047" i="28"/>
  <c r="H3048" i="28"/>
  <c r="H3049" i="28"/>
  <c r="H3050" i="28"/>
  <c r="H3051" i="28"/>
  <c r="H3052" i="28"/>
  <c r="H3053" i="28"/>
  <c r="H3054" i="28"/>
  <c r="H3055" i="28"/>
  <c r="H3056" i="28"/>
  <c r="H3057" i="28"/>
  <c r="H3058" i="28"/>
  <c r="H3059" i="28"/>
  <c r="H3060" i="28"/>
  <c r="H3061" i="28"/>
  <c r="H3062" i="28"/>
  <c r="H3063" i="28"/>
  <c r="H3064" i="28"/>
  <c r="H3065" i="28"/>
  <c r="H3066" i="28"/>
  <c r="H3067" i="28"/>
  <c r="H3068" i="28"/>
  <c r="H3069" i="28"/>
  <c r="H3070" i="28"/>
  <c r="H3071" i="28"/>
  <c r="H3072" i="28"/>
  <c r="H3073" i="28"/>
  <c r="H3074" i="28"/>
  <c r="H3075" i="28"/>
  <c r="H3076" i="28"/>
  <c r="H3077" i="28"/>
  <c r="H3078" i="28"/>
  <c r="H3079" i="28"/>
  <c r="H3080" i="28"/>
  <c r="H3081" i="28"/>
  <c r="H3082" i="28"/>
  <c r="H3083" i="28"/>
  <c r="H3084" i="28"/>
  <c r="H3085" i="28"/>
  <c r="H3086" i="28"/>
  <c r="H3087" i="28"/>
  <c r="H3088" i="28"/>
  <c r="H3089" i="28"/>
  <c r="H3090" i="28"/>
  <c r="H3091" i="28"/>
  <c r="H3092" i="28"/>
  <c r="H3093" i="28"/>
  <c r="H3094" i="28"/>
  <c r="H3095" i="28"/>
  <c r="H3096" i="28"/>
  <c r="H3097" i="28"/>
  <c r="H3098" i="28"/>
  <c r="H3099" i="28"/>
  <c r="H3100" i="28"/>
  <c r="H3101" i="28"/>
  <c r="H3102" i="28"/>
  <c r="H3103" i="28"/>
  <c r="H3104" i="28"/>
  <c r="H3105" i="28"/>
  <c r="H3106" i="28"/>
  <c r="H3107" i="28"/>
  <c r="H3108" i="28"/>
  <c r="H3109" i="28"/>
  <c r="H3110" i="28"/>
  <c r="H3111" i="28"/>
  <c r="H3112" i="28"/>
  <c r="H3113" i="28"/>
  <c r="H3114" i="28"/>
  <c r="H3115" i="28"/>
  <c r="H3116" i="28"/>
  <c r="H3117" i="28"/>
  <c r="H3118" i="28"/>
  <c r="H3119" i="28"/>
  <c r="H3120" i="28"/>
  <c r="H3121" i="28"/>
  <c r="H3122" i="28"/>
  <c r="H3123" i="28"/>
  <c r="H3124" i="28"/>
  <c r="H3125" i="28"/>
  <c r="H3126" i="28"/>
  <c r="H3127" i="28"/>
  <c r="H3128" i="28"/>
  <c r="H3129" i="28"/>
  <c r="H3130" i="28"/>
  <c r="H3131" i="28"/>
  <c r="H3132" i="28"/>
  <c r="H3133" i="28"/>
  <c r="H3134" i="28"/>
  <c r="H3135" i="28"/>
  <c r="H3136" i="28"/>
  <c r="H3137" i="28"/>
  <c r="H3138" i="28"/>
  <c r="H3139" i="28"/>
  <c r="H3140" i="28"/>
  <c r="H3141" i="28"/>
  <c r="H3142" i="28"/>
  <c r="H3143" i="28"/>
  <c r="H3144" i="28"/>
  <c r="H3145" i="28"/>
  <c r="H3146" i="28"/>
  <c r="H3147" i="28"/>
  <c r="H3148" i="28"/>
  <c r="H3149" i="28"/>
  <c r="H3150" i="28"/>
  <c r="H3151" i="28"/>
  <c r="H3152" i="28"/>
  <c r="H3153" i="28"/>
  <c r="H3154" i="28"/>
  <c r="H3155" i="28"/>
  <c r="H3156" i="28"/>
  <c r="H3157" i="28"/>
  <c r="H3158" i="28"/>
  <c r="H3159" i="28"/>
  <c r="H3160" i="28"/>
  <c r="H3161" i="28"/>
  <c r="H3162" i="28"/>
  <c r="H3163" i="28"/>
  <c r="H3164" i="28"/>
  <c r="H3165" i="28"/>
  <c r="H3166" i="28"/>
  <c r="H3167" i="28"/>
  <c r="H3168" i="28"/>
  <c r="H3169" i="28"/>
  <c r="H3170" i="28"/>
  <c r="H3171" i="28"/>
  <c r="H3172" i="28"/>
  <c r="H3173" i="28"/>
  <c r="H3174" i="28"/>
  <c r="H3175" i="28"/>
  <c r="H3176" i="28"/>
  <c r="H3177" i="28"/>
  <c r="H3178" i="28"/>
  <c r="H3179" i="28"/>
  <c r="H3180" i="28"/>
  <c r="H3181" i="28"/>
  <c r="H3182" i="28"/>
  <c r="H3183" i="28"/>
  <c r="H3184" i="28"/>
  <c r="H3185" i="28"/>
  <c r="H3186" i="28"/>
  <c r="H3187" i="28"/>
  <c r="H3188" i="28"/>
  <c r="H3189" i="28"/>
  <c r="H3190" i="28"/>
  <c r="H3191" i="28"/>
  <c r="H3192" i="28"/>
  <c r="H3193" i="28"/>
  <c r="H3194" i="28"/>
  <c r="H3195" i="28"/>
  <c r="H3196" i="28"/>
  <c r="H3197" i="28"/>
  <c r="H3198" i="28"/>
  <c r="H3199" i="28"/>
  <c r="H3200" i="28"/>
  <c r="H3201" i="28"/>
  <c r="H3202" i="28"/>
  <c r="H3203" i="28"/>
  <c r="H3204" i="28"/>
  <c r="H3205" i="28"/>
  <c r="H3206" i="28"/>
  <c r="H3207" i="28"/>
  <c r="H3208" i="28"/>
  <c r="H3209" i="28"/>
  <c r="H3210" i="28"/>
  <c r="H3211" i="28"/>
  <c r="H3212" i="28"/>
  <c r="H3213" i="28"/>
  <c r="H3214" i="28"/>
  <c r="H3215" i="28"/>
  <c r="H3216" i="28"/>
  <c r="H3217" i="28"/>
  <c r="H3218" i="28"/>
  <c r="H3219" i="28"/>
  <c r="H3220" i="28"/>
  <c r="H3221" i="28"/>
  <c r="H3222" i="28"/>
  <c r="H3223" i="28"/>
  <c r="H3224" i="28"/>
  <c r="H3225" i="28"/>
  <c r="H3226" i="28"/>
  <c r="H3227" i="28"/>
  <c r="H3228" i="28"/>
  <c r="H3229" i="28"/>
  <c r="H3230" i="28"/>
  <c r="H3231" i="28"/>
  <c r="H3232" i="28"/>
  <c r="H3233" i="28"/>
  <c r="H3234" i="28"/>
  <c r="H3235" i="28"/>
  <c r="H3236" i="28"/>
  <c r="H3237" i="28"/>
  <c r="H3238" i="28"/>
  <c r="H3239" i="28"/>
  <c r="H3240" i="28"/>
  <c r="H3241" i="28"/>
  <c r="H3242" i="28"/>
  <c r="H3243" i="28"/>
  <c r="H3244" i="28"/>
  <c r="H3245" i="28"/>
  <c r="H3246" i="28"/>
  <c r="H3247" i="28"/>
  <c r="H3248" i="28"/>
  <c r="H3249" i="28"/>
  <c r="H3250" i="28"/>
  <c r="H3251" i="28"/>
  <c r="H3252" i="28"/>
  <c r="H3253" i="28"/>
  <c r="H3254" i="28"/>
  <c r="H3255" i="28"/>
  <c r="H3256" i="28"/>
  <c r="H3257" i="28"/>
  <c r="H3258" i="28"/>
  <c r="H3259" i="28"/>
  <c r="H3260" i="28"/>
  <c r="H3261" i="28"/>
  <c r="H3262" i="28"/>
  <c r="H3263" i="28"/>
  <c r="H3264" i="28"/>
  <c r="H3265" i="28"/>
  <c r="H3266" i="28"/>
  <c r="H3267" i="28"/>
  <c r="H3268" i="28"/>
  <c r="H3269" i="28"/>
  <c r="H3270" i="28"/>
  <c r="H3271" i="28"/>
  <c r="H3272" i="28"/>
  <c r="H3273" i="28"/>
  <c r="H3274" i="28"/>
  <c r="H3275" i="28"/>
  <c r="H3276" i="28"/>
  <c r="H3277" i="28"/>
  <c r="H3278" i="28"/>
  <c r="H3279" i="28"/>
  <c r="H3280" i="28"/>
  <c r="H3281" i="28"/>
  <c r="H3282" i="28"/>
  <c r="H3283" i="28"/>
  <c r="H3284" i="28"/>
  <c r="H3285" i="28"/>
  <c r="H3286" i="28"/>
  <c r="H3287" i="28"/>
  <c r="H3288" i="28"/>
  <c r="H3289" i="28"/>
  <c r="H3290" i="28"/>
  <c r="H3291" i="28"/>
  <c r="H3292" i="28"/>
  <c r="H3293" i="28"/>
  <c r="H3294" i="28"/>
  <c r="H3295" i="28"/>
  <c r="H3296" i="28"/>
  <c r="H3297" i="28"/>
  <c r="H3298" i="28"/>
  <c r="H3299" i="28"/>
  <c r="H3300" i="28"/>
  <c r="H3301" i="28"/>
  <c r="H3302" i="28"/>
  <c r="H3303" i="28"/>
  <c r="H3304" i="28"/>
  <c r="H3305" i="28"/>
  <c r="H3306" i="28"/>
  <c r="H3307" i="28"/>
  <c r="H3308" i="28"/>
  <c r="H3309" i="28"/>
  <c r="H3310" i="28"/>
  <c r="H3311" i="28"/>
  <c r="H3312" i="28"/>
  <c r="H3313" i="28"/>
  <c r="H3314" i="28"/>
  <c r="H3315" i="28"/>
  <c r="H3316" i="28"/>
  <c r="H3317" i="28"/>
  <c r="H3318" i="28"/>
  <c r="H3319" i="28"/>
  <c r="H3320" i="28"/>
  <c r="H3321" i="28"/>
  <c r="H3322" i="28"/>
  <c r="H3323" i="28"/>
  <c r="H3324" i="28"/>
  <c r="H3325" i="28"/>
  <c r="H3326" i="28"/>
  <c r="H3327" i="28"/>
  <c r="H3328" i="28"/>
  <c r="H3329" i="28"/>
  <c r="H3330" i="28"/>
  <c r="H3331" i="28"/>
  <c r="H3332" i="28"/>
  <c r="H3333" i="28"/>
  <c r="H3334" i="28"/>
  <c r="H3335" i="28"/>
  <c r="H3336" i="28"/>
  <c r="H3337" i="28"/>
  <c r="H3338" i="28"/>
  <c r="H3339" i="28"/>
  <c r="H3340" i="28"/>
  <c r="H3341" i="28"/>
  <c r="H3342" i="28"/>
  <c r="H3343" i="28"/>
  <c r="H3344" i="28"/>
  <c r="H3345" i="28"/>
  <c r="H3346" i="28"/>
  <c r="H3347" i="28"/>
  <c r="H3348" i="28"/>
  <c r="H3349" i="28"/>
  <c r="H3350" i="28"/>
  <c r="H3351" i="28"/>
  <c r="H3352" i="28"/>
  <c r="H3353" i="28"/>
  <c r="H3354" i="28"/>
  <c r="H3355" i="28"/>
  <c r="H3356" i="28"/>
  <c r="H3357" i="28"/>
  <c r="H3358" i="28"/>
  <c r="H3359" i="28"/>
  <c r="H3360" i="28"/>
  <c r="H3361" i="28"/>
  <c r="H3362" i="28"/>
  <c r="H3363" i="28"/>
  <c r="H3364" i="28"/>
  <c r="H3365" i="28"/>
  <c r="H3366" i="28"/>
  <c r="H3367" i="28"/>
  <c r="H3368" i="28"/>
  <c r="H3369" i="28"/>
  <c r="H3370" i="28"/>
  <c r="H3371" i="28"/>
  <c r="H3372" i="28"/>
  <c r="H3373" i="28"/>
  <c r="H3374" i="28"/>
  <c r="H3375" i="28"/>
  <c r="H3376" i="28"/>
  <c r="H3377" i="28"/>
  <c r="H3378" i="28"/>
  <c r="H3379" i="28"/>
  <c r="H3380" i="28"/>
  <c r="H3381" i="28"/>
  <c r="H3382" i="28"/>
  <c r="H3383" i="28"/>
  <c r="H3384" i="28"/>
  <c r="H3385" i="28"/>
  <c r="H3386" i="28"/>
  <c r="H3387" i="28"/>
  <c r="H3388" i="28"/>
  <c r="H3389" i="28"/>
  <c r="H3390" i="28"/>
  <c r="H3391" i="28"/>
  <c r="H3392" i="28"/>
  <c r="H3393" i="28"/>
  <c r="H3394" i="28"/>
  <c r="H3395" i="28"/>
  <c r="H3396" i="28"/>
  <c r="H3397" i="28"/>
  <c r="H3398" i="28"/>
  <c r="H3399" i="28"/>
  <c r="H3400" i="28"/>
  <c r="H3401" i="28"/>
  <c r="H3402" i="28"/>
  <c r="H3403" i="28"/>
  <c r="H3404" i="28"/>
  <c r="H3405" i="28"/>
  <c r="H3406" i="28"/>
  <c r="H3407" i="28"/>
  <c r="H3408" i="28"/>
  <c r="H3409" i="28"/>
  <c r="H3410" i="28"/>
  <c r="H3411" i="28"/>
  <c r="H3412" i="28"/>
  <c r="H3413" i="28"/>
  <c r="H3414" i="28"/>
  <c r="H3415" i="28"/>
  <c r="H3416" i="28"/>
  <c r="H3417" i="28"/>
  <c r="H3418" i="28"/>
  <c r="H3419" i="28"/>
  <c r="H3420" i="28"/>
  <c r="H3421" i="28"/>
  <c r="H3422" i="28"/>
  <c r="H3423" i="28"/>
  <c r="H3424" i="28"/>
  <c r="H3425" i="28"/>
  <c r="H3426" i="28"/>
  <c r="H3427" i="28"/>
  <c r="H3428" i="28"/>
  <c r="H3429" i="28"/>
  <c r="H3430" i="28"/>
  <c r="H3431" i="28"/>
  <c r="H3432" i="28"/>
  <c r="H3433" i="28"/>
  <c r="H3434" i="28"/>
  <c r="H3435" i="28"/>
  <c r="H3436" i="28"/>
  <c r="H3437" i="28"/>
  <c r="H3438" i="28"/>
  <c r="H3439" i="28"/>
  <c r="H3440" i="28"/>
  <c r="H3441" i="28"/>
  <c r="H3442" i="28"/>
  <c r="H3443" i="28"/>
  <c r="H3444" i="28"/>
  <c r="H3445" i="28"/>
  <c r="H3446" i="28"/>
  <c r="H3447" i="28"/>
  <c r="H3448" i="28"/>
  <c r="H3449" i="28"/>
  <c r="H3450" i="28"/>
  <c r="H3451" i="28"/>
  <c r="H3452" i="28"/>
  <c r="H3453" i="28"/>
  <c r="H3454" i="28"/>
  <c r="H3455" i="28"/>
  <c r="H3456" i="28"/>
  <c r="H3457" i="28"/>
  <c r="H3458" i="28"/>
  <c r="H3459" i="28"/>
  <c r="H3460" i="28"/>
  <c r="H3461" i="28"/>
  <c r="H3462" i="28"/>
  <c r="H3463" i="28"/>
  <c r="H3464" i="28"/>
  <c r="H3465" i="28"/>
  <c r="H3466" i="28"/>
  <c r="H3467" i="28"/>
  <c r="H3468" i="28"/>
  <c r="H3469" i="28"/>
  <c r="H3470" i="28"/>
  <c r="H3471" i="28"/>
  <c r="H3472" i="28"/>
  <c r="H3473" i="28"/>
  <c r="H3474" i="28"/>
  <c r="H3475" i="28"/>
  <c r="H3476" i="28"/>
  <c r="H3477" i="28"/>
  <c r="H3478" i="28"/>
  <c r="H3479" i="28"/>
  <c r="H3480" i="28"/>
  <c r="H3481" i="28"/>
  <c r="H3482" i="28"/>
  <c r="H3483" i="28"/>
  <c r="H3484" i="28"/>
  <c r="H3485" i="28"/>
  <c r="H3486" i="28"/>
  <c r="H3487" i="28"/>
  <c r="H3488" i="28"/>
  <c r="H3489" i="28"/>
  <c r="H3490" i="28"/>
  <c r="H3491" i="28"/>
  <c r="H3492" i="28"/>
  <c r="H3493" i="28"/>
  <c r="H3494" i="28"/>
  <c r="H3495" i="28"/>
  <c r="H3496" i="28"/>
  <c r="H3497" i="28"/>
  <c r="H3498" i="28"/>
  <c r="H3499" i="28"/>
  <c r="H3500" i="28"/>
  <c r="H3501" i="28"/>
  <c r="H3502" i="28"/>
  <c r="H3503" i="28"/>
  <c r="H3504" i="28"/>
  <c r="H3505" i="28"/>
  <c r="H3506" i="28"/>
  <c r="H3507" i="28"/>
  <c r="H3508" i="28"/>
  <c r="H3509" i="28"/>
  <c r="H3510" i="28"/>
  <c r="H3511" i="28"/>
  <c r="H3512" i="28"/>
  <c r="H3513" i="28"/>
  <c r="H3514" i="28"/>
  <c r="H3515" i="28"/>
  <c r="H3516" i="28"/>
  <c r="H3517" i="28"/>
  <c r="H3518" i="28"/>
  <c r="H3519" i="28"/>
  <c r="H3520" i="28"/>
  <c r="H3521" i="28"/>
  <c r="H3522" i="28"/>
  <c r="H3523" i="28"/>
  <c r="H3524" i="28"/>
  <c r="H3525" i="28"/>
  <c r="H3526" i="28"/>
  <c r="H3527" i="28"/>
  <c r="H3528" i="28"/>
  <c r="H3529" i="28"/>
  <c r="H3530" i="28"/>
  <c r="H3531" i="28"/>
  <c r="H3532" i="28"/>
  <c r="H3533" i="28"/>
  <c r="H3534" i="28"/>
  <c r="H3535" i="28"/>
  <c r="H3536" i="28"/>
  <c r="H3537" i="28"/>
  <c r="H3538" i="28"/>
  <c r="H3539" i="28"/>
  <c r="H3540" i="28"/>
  <c r="H3541" i="28"/>
  <c r="H3542" i="28"/>
  <c r="H3543" i="28"/>
  <c r="H3544" i="28"/>
  <c r="H3545" i="28"/>
  <c r="H3546" i="28"/>
  <c r="H3547" i="28"/>
  <c r="H3548" i="28"/>
  <c r="H3549" i="28"/>
  <c r="H3550" i="28"/>
  <c r="H3551" i="28"/>
  <c r="H3552" i="28"/>
  <c r="H3553" i="28"/>
  <c r="H3554" i="28"/>
  <c r="H3555" i="28"/>
  <c r="H3556" i="28"/>
  <c r="H3557" i="28"/>
  <c r="H3558" i="28"/>
  <c r="H3559" i="28"/>
  <c r="H3560" i="28"/>
  <c r="H3561" i="28"/>
  <c r="H3562" i="28"/>
  <c r="H3563" i="28"/>
  <c r="H3564" i="28"/>
  <c r="H3565" i="28"/>
  <c r="H3566" i="28"/>
  <c r="H3567" i="28"/>
  <c r="H3568" i="28"/>
  <c r="H3569" i="28"/>
  <c r="H3570" i="28"/>
  <c r="H3571" i="28"/>
  <c r="H3572" i="28"/>
  <c r="H3573" i="28"/>
  <c r="H3574" i="28"/>
  <c r="H3575" i="28"/>
  <c r="H3576" i="28"/>
  <c r="H3577" i="28"/>
  <c r="H3578" i="28"/>
  <c r="H3579" i="28"/>
  <c r="H3580" i="28"/>
  <c r="H3581" i="28"/>
  <c r="H3582" i="28"/>
  <c r="H3583" i="28"/>
  <c r="H3584" i="28"/>
  <c r="H3585" i="28"/>
  <c r="H3586" i="28"/>
  <c r="H3587" i="28"/>
  <c r="H3588" i="28"/>
  <c r="H3589" i="28"/>
  <c r="H3590" i="28"/>
  <c r="H3591" i="28"/>
  <c r="H3592" i="28"/>
  <c r="H3593" i="28"/>
  <c r="H3594" i="28"/>
  <c r="H3595" i="28"/>
  <c r="H3596" i="28"/>
  <c r="H3597" i="28"/>
  <c r="H3598" i="28"/>
  <c r="H3599" i="28"/>
  <c r="H3600" i="28"/>
  <c r="H3601" i="28"/>
  <c r="H3602" i="28"/>
  <c r="H3603" i="28"/>
  <c r="H3604" i="28"/>
  <c r="H3605" i="28"/>
  <c r="H3606" i="28"/>
  <c r="H3607" i="28"/>
  <c r="H3608" i="28"/>
  <c r="H3609" i="28"/>
  <c r="H3610" i="28"/>
  <c r="H3611" i="28"/>
  <c r="H3612" i="28"/>
  <c r="H3613" i="28"/>
  <c r="H3614" i="28"/>
  <c r="H3615" i="28"/>
  <c r="H3616" i="28"/>
  <c r="H3617" i="28"/>
  <c r="H3618" i="28"/>
  <c r="H3619" i="28"/>
  <c r="H3620" i="28"/>
  <c r="H3621" i="28"/>
  <c r="H3622" i="28"/>
  <c r="H3623" i="28"/>
  <c r="H3624" i="28"/>
  <c r="H3625" i="28"/>
  <c r="H3626" i="28"/>
  <c r="H3627" i="28"/>
  <c r="H3628" i="28"/>
  <c r="H3629" i="28"/>
  <c r="H3630" i="28"/>
  <c r="H3631" i="28"/>
  <c r="H3632" i="28"/>
  <c r="H3633" i="28"/>
  <c r="H3634" i="28"/>
  <c r="H3635" i="28"/>
  <c r="H3636" i="28"/>
  <c r="H3637" i="28"/>
  <c r="H3638" i="28"/>
  <c r="H3639" i="28"/>
  <c r="H3640" i="28"/>
  <c r="H3641" i="28"/>
  <c r="H3642" i="28"/>
  <c r="H3643" i="28"/>
  <c r="H3644" i="28"/>
  <c r="H3645" i="28"/>
  <c r="H3646" i="28"/>
  <c r="H3647" i="28"/>
  <c r="H3648" i="28"/>
  <c r="H3649" i="28"/>
  <c r="H3650" i="28"/>
  <c r="H3651" i="28"/>
  <c r="H3652" i="28"/>
  <c r="H3653" i="28"/>
  <c r="H3654" i="28"/>
  <c r="H3655" i="28"/>
  <c r="H3656" i="28"/>
  <c r="H3657" i="28"/>
  <c r="H3658" i="28"/>
  <c r="H3659" i="28"/>
  <c r="H3660" i="28"/>
  <c r="H3661" i="28"/>
  <c r="H3662" i="28"/>
  <c r="H3663" i="28"/>
  <c r="H3664" i="28"/>
  <c r="H3665" i="28"/>
  <c r="H3666" i="28"/>
  <c r="H3667" i="28"/>
  <c r="H3668" i="28"/>
  <c r="H3669" i="28"/>
  <c r="H3670" i="28"/>
  <c r="H3671" i="28"/>
  <c r="H3672" i="28"/>
  <c r="H3673" i="28"/>
  <c r="H3674" i="28"/>
  <c r="H3675" i="28"/>
  <c r="H3676" i="28"/>
  <c r="H3677" i="28"/>
  <c r="H3678" i="28"/>
  <c r="H3679" i="28"/>
  <c r="H3680" i="28"/>
  <c r="H3681" i="28"/>
  <c r="H3682" i="28"/>
  <c r="H3683" i="28"/>
  <c r="H3684" i="28"/>
  <c r="H3685" i="28"/>
  <c r="H3686" i="28"/>
  <c r="H3687" i="28"/>
  <c r="H3688" i="28"/>
  <c r="H3689" i="28"/>
  <c r="H3690" i="28"/>
  <c r="H3691" i="28"/>
  <c r="H3692" i="28"/>
  <c r="H3693" i="28"/>
  <c r="H3694" i="28"/>
  <c r="H3695" i="28"/>
  <c r="H3696" i="28"/>
  <c r="H3697" i="28"/>
  <c r="H3698" i="28"/>
  <c r="H3699" i="28"/>
  <c r="H3700" i="28"/>
  <c r="H3701" i="28"/>
  <c r="H3702" i="28"/>
  <c r="H3703" i="28"/>
  <c r="H3704" i="28"/>
  <c r="H3705" i="28"/>
  <c r="H3706" i="28"/>
  <c r="H3707" i="28"/>
  <c r="H3708" i="28"/>
  <c r="H3709" i="28"/>
  <c r="H3710" i="28"/>
  <c r="H3711" i="28"/>
  <c r="H3712" i="28"/>
  <c r="H3713" i="28"/>
  <c r="H3714" i="28"/>
  <c r="H3715" i="28"/>
  <c r="H3716" i="28"/>
  <c r="H3717" i="28"/>
  <c r="H3718" i="28"/>
  <c r="H3719" i="28"/>
  <c r="H3720" i="28"/>
  <c r="H3721" i="28"/>
  <c r="H3722" i="28"/>
  <c r="H3723" i="28"/>
  <c r="H3724" i="28"/>
  <c r="H3725" i="28"/>
  <c r="H3726" i="28"/>
  <c r="H3727" i="28"/>
  <c r="H3728" i="28"/>
  <c r="H3729" i="28"/>
  <c r="H3730" i="28"/>
  <c r="H3731" i="28"/>
  <c r="H3732" i="28"/>
  <c r="H3733" i="28"/>
  <c r="H3734" i="28"/>
  <c r="H3735" i="28"/>
  <c r="H3736" i="28"/>
  <c r="H3737" i="28"/>
  <c r="H3738" i="28"/>
  <c r="H3739" i="28"/>
  <c r="H3740" i="28"/>
  <c r="H3741" i="28"/>
  <c r="H3742" i="28"/>
  <c r="H3743" i="28"/>
  <c r="H3744" i="28"/>
  <c r="H3745" i="28"/>
  <c r="H3746" i="28"/>
  <c r="H3747" i="28"/>
  <c r="H3748" i="28"/>
  <c r="H3749" i="28"/>
  <c r="H3750" i="28"/>
  <c r="H3751" i="28"/>
  <c r="H3752" i="28"/>
  <c r="H3753" i="28"/>
  <c r="H3754" i="28"/>
  <c r="H3755" i="28"/>
  <c r="H3756" i="28"/>
  <c r="H3757" i="28"/>
  <c r="H3758" i="28"/>
  <c r="H3759" i="28"/>
  <c r="H3760" i="28"/>
  <c r="H3761" i="28"/>
  <c r="H3762" i="28"/>
  <c r="H3763" i="28"/>
  <c r="H3764" i="28"/>
  <c r="H3765" i="28"/>
  <c r="H3766" i="28"/>
  <c r="H3767" i="28"/>
  <c r="H3768" i="28"/>
  <c r="H3769" i="28"/>
  <c r="H3770" i="28"/>
  <c r="H3771" i="28"/>
  <c r="H3772" i="28"/>
  <c r="H3773" i="28"/>
  <c r="H3774" i="28"/>
  <c r="H3775" i="28"/>
  <c r="H3776" i="28"/>
  <c r="H3777" i="28"/>
  <c r="H3778" i="28"/>
  <c r="H3779" i="28"/>
  <c r="H3780" i="28"/>
  <c r="H3781" i="28"/>
  <c r="H3782" i="28"/>
  <c r="H3783" i="28"/>
  <c r="H3784" i="28"/>
  <c r="H3785" i="28"/>
  <c r="H3786" i="28"/>
  <c r="H3787" i="28"/>
  <c r="H3788" i="28"/>
  <c r="H3789" i="28"/>
  <c r="H3790" i="28"/>
  <c r="H3791" i="28"/>
  <c r="H3792" i="28"/>
  <c r="H3793" i="28"/>
  <c r="H3794" i="28"/>
  <c r="H3795" i="28"/>
  <c r="H3796" i="28"/>
  <c r="H3797" i="28"/>
  <c r="H3798" i="28"/>
  <c r="H3799" i="28"/>
  <c r="H3800" i="28"/>
  <c r="H3801" i="28"/>
  <c r="H3802" i="28"/>
  <c r="H3803" i="28"/>
  <c r="H3804" i="28"/>
  <c r="H3805" i="28"/>
  <c r="H3806" i="28"/>
  <c r="H3807" i="28"/>
  <c r="H3808" i="28"/>
  <c r="H3809" i="28"/>
  <c r="H3810" i="28"/>
  <c r="H3811" i="28"/>
  <c r="H3812" i="28"/>
  <c r="H3813" i="28"/>
  <c r="H3814" i="28"/>
  <c r="H3815" i="28"/>
  <c r="H3816" i="28"/>
  <c r="H3817" i="28"/>
  <c r="H3818" i="28"/>
  <c r="H3819" i="28"/>
  <c r="H3820" i="28"/>
  <c r="H3821" i="28"/>
  <c r="H3822" i="28"/>
  <c r="H3823" i="28"/>
  <c r="H3824" i="28"/>
  <c r="H3825" i="28"/>
  <c r="H3826" i="28"/>
  <c r="H3827" i="28"/>
  <c r="H3828" i="28"/>
  <c r="H3829" i="28"/>
  <c r="H3830" i="28"/>
  <c r="H3831" i="28"/>
  <c r="H3832" i="28"/>
  <c r="H3833" i="28"/>
  <c r="H3834" i="28"/>
  <c r="H3835" i="28"/>
  <c r="H3836" i="28"/>
  <c r="H3837" i="28"/>
  <c r="H3838" i="28"/>
  <c r="H3839" i="28"/>
  <c r="H3840" i="28"/>
  <c r="H3841" i="28"/>
  <c r="H3842" i="28"/>
  <c r="H3843" i="28"/>
  <c r="H3844" i="28"/>
  <c r="H3845" i="28"/>
  <c r="H3846" i="28"/>
  <c r="H3847" i="28"/>
  <c r="H3848" i="28"/>
  <c r="H3849" i="28"/>
  <c r="H3850" i="28"/>
  <c r="H3851" i="28"/>
  <c r="H3852" i="28"/>
  <c r="H3853" i="28"/>
  <c r="H3854" i="28"/>
  <c r="H3855" i="28"/>
  <c r="H3856" i="28"/>
  <c r="H3857" i="28"/>
  <c r="H3858" i="28"/>
  <c r="H3859" i="28"/>
  <c r="H3860" i="28"/>
  <c r="H3861" i="28"/>
  <c r="H3862" i="28"/>
  <c r="H3863" i="28"/>
  <c r="H3864" i="28"/>
  <c r="H3865" i="28"/>
  <c r="H3866" i="28"/>
  <c r="H3867" i="28"/>
  <c r="H3868" i="28"/>
  <c r="H3869" i="28"/>
  <c r="H3870" i="28"/>
  <c r="H3871" i="28"/>
  <c r="H3872" i="28"/>
  <c r="H3873" i="28"/>
  <c r="H3874" i="28"/>
  <c r="H3875" i="28"/>
  <c r="H3876" i="28"/>
  <c r="H3877" i="28"/>
  <c r="H3878" i="28"/>
  <c r="H3879" i="28"/>
  <c r="H3880" i="28"/>
  <c r="H3881" i="28"/>
  <c r="H3882" i="28"/>
  <c r="H3883" i="28"/>
  <c r="H3884" i="28"/>
  <c r="H3885" i="28"/>
  <c r="H3886" i="28"/>
  <c r="H3887" i="28"/>
  <c r="H3888" i="28"/>
  <c r="H3889" i="28"/>
  <c r="H3890" i="28"/>
  <c r="H3891" i="28"/>
  <c r="H3892" i="28"/>
  <c r="H3893" i="28"/>
  <c r="H3894" i="28"/>
  <c r="H3895" i="28"/>
  <c r="H3896" i="28"/>
  <c r="H3897" i="28"/>
  <c r="H3898" i="28"/>
  <c r="H3899" i="28"/>
  <c r="H3900" i="28"/>
  <c r="H3901" i="28"/>
  <c r="H3902" i="28"/>
  <c r="H3903" i="28"/>
  <c r="H3904" i="28"/>
  <c r="H3905" i="28"/>
  <c r="H3906" i="28"/>
  <c r="H3907" i="28"/>
  <c r="H3908" i="28"/>
  <c r="H3909" i="28"/>
  <c r="H3910" i="28"/>
  <c r="H3911" i="28"/>
  <c r="H3912" i="28"/>
  <c r="H3913" i="28"/>
  <c r="H3914" i="28"/>
  <c r="H3915" i="28"/>
  <c r="H3916" i="28"/>
  <c r="H3917" i="28"/>
  <c r="H3918" i="28"/>
  <c r="H3919" i="28"/>
  <c r="H3920" i="28"/>
  <c r="H3921" i="28"/>
  <c r="H3922" i="28"/>
  <c r="H3923" i="28"/>
  <c r="H3924" i="28"/>
  <c r="H3925" i="28"/>
  <c r="H3926" i="28"/>
  <c r="H3927" i="28"/>
  <c r="H3928" i="28"/>
  <c r="H3929" i="28"/>
  <c r="H3930" i="28"/>
  <c r="H3931" i="28"/>
  <c r="H3932" i="28"/>
  <c r="H3933" i="28"/>
  <c r="H3934" i="28"/>
  <c r="H3935" i="28"/>
  <c r="H3936" i="28"/>
  <c r="H3937" i="28"/>
  <c r="H3938" i="28"/>
  <c r="H3939" i="28"/>
  <c r="H3940" i="28"/>
  <c r="H3941" i="28"/>
  <c r="H3942" i="28"/>
  <c r="H3943" i="28"/>
  <c r="H3944" i="28"/>
  <c r="H3945" i="28"/>
  <c r="H3946" i="28"/>
  <c r="H3947" i="28"/>
  <c r="H3948" i="28"/>
  <c r="H3949" i="28"/>
  <c r="H3950" i="28"/>
  <c r="H3951" i="28"/>
  <c r="H3952" i="28"/>
  <c r="H3953" i="28"/>
  <c r="H3954" i="28"/>
  <c r="H3955" i="28"/>
  <c r="H3956" i="28"/>
  <c r="H3957" i="28"/>
  <c r="H3958" i="28"/>
  <c r="H3959" i="28"/>
  <c r="H3960" i="28"/>
  <c r="H3961" i="28"/>
  <c r="H3962" i="28"/>
  <c r="H3963" i="28"/>
  <c r="H3964" i="28"/>
  <c r="H3965" i="28"/>
  <c r="H3966" i="28"/>
  <c r="H3967" i="28"/>
  <c r="H3968" i="28"/>
  <c r="H3969" i="28"/>
  <c r="H3970" i="28"/>
  <c r="H3971" i="28"/>
  <c r="H3972" i="28"/>
  <c r="H3973" i="28"/>
  <c r="H3974" i="28"/>
  <c r="H3975" i="28"/>
  <c r="H3976" i="28"/>
  <c r="H3977" i="28"/>
  <c r="H3978" i="28"/>
  <c r="H3979" i="28"/>
  <c r="H3980" i="28"/>
  <c r="H3981" i="28"/>
  <c r="H3982" i="28"/>
  <c r="H3983" i="28"/>
  <c r="H3984" i="28"/>
  <c r="H3985" i="28"/>
  <c r="H3986" i="28"/>
  <c r="H3987" i="28"/>
  <c r="H3988" i="28"/>
  <c r="H3989" i="28"/>
  <c r="H3990" i="28"/>
  <c r="H3991" i="28"/>
  <c r="H3992" i="28"/>
  <c r="H3993" i="28"/>
  <c r="H3994" i="28"/>
  <c r="H3995" i="28"/>
  <c r="H3996" i="28"/>
  <c r="H3997" i="28"/>
  <c r="H3998" i="28"/>
  <c r="H3999" i="28"/>
  <c r="H4000" i="28"/>
  <c r="H4001" i="28"/>
  <c r="H4002" i="28"/>
  <c r="H4003" i="28"/>
  <c r="H4004" i="28"/>
  <c r="H4005" i="28"/>
  <c r="H4006" i="28"/>
  <c r="H4007" i="28"/>
  <c r="H4008" i="28"/>
  <c r="H4009" i="28"/>
  <c r="H4010" i="28"/>
  <c r="H4011" i="28"/>
  <c r="H4012" i="28"/>
  <c r="H4013" i="28"/>
  <c r="H4014" i="28"/>
  <c r="H4015" i="28"/>
  <c r="H4016" i="28"/>
  <c r="H4017" i="28"/>
  <c r="H4018" i="28"/>
  <c r="H4019" i="28"/>
  <c r="H4020" i="28"/>
  <c r="H4021" i="28"/>
  <c r="H4022" i="28"/>
  <c r="H4023" i="28"/>
  <c r="H4024" i="28"/>
  <c r="H4025" i="28"/>
  <c r="H4026" i="28"/>
  <c r="H4027" i="28"/>
  <c r="H4028" i="28"/>
  <c r="H4029" i="28"/>
  <c r="H4030" i="28"/>
  <c r="H4031" i="28"/>
  <c r="H4032" i="28"/>
  <c r="H4033" i="28"/>
  <c r="H4034" i="28"/>
  <c r="H4035" i="28"/>
  <c r="H4036" i="28"/>
  <c r="H4037" i="28"/>
  <c r="H4038" i="28"/>
  <c r="H4039" i="28"/>
  <c r="H4040" i="28"/>
  <c r="H4041" i="28"/>
  <c r="H4042" i="28"/>
  <c r="H4043" i="28"/>
  <c r="H4044" i="28"/>
  <c r="H4045" i="28"/>
  <c r="H4046" i="28"/>
  <c r="H4047" i="28"/>
  <c r="H4048" i="28"/>
  <c r="H4049" i="28"/>
  <c r="H4050" i="28"/>
  <c r="H4051" i="28"/>
  <c r="H4052" i="28"/>
  <c r="H4053" i="28"/>
  <c r="H4054" i="28"/>
  <c r="H4055" i="28"/>
  <c r="H4056" i="28"/>
  <c r="H4057" i="28"/>
  <c r="H4058" i="28"/>
  <c r="H4059" i="28"/>
  <c r="H4060" i="28"/>
  <c r="H4061" i="28"/>
  <c r="H4062" i="28"/>
  <c r="H4063" i="28"/>
  <c r="H4064" i="28"/>
  <c r="H4065" i="28"/>
  <c r="H4066" i="28"/>
  <c r="H4067" i="28"/>
  <c r="H4068" i="28"/>
  <c r="H4069" i="28"/>
  <c r="H4070" i="28"/>
  <c r="H4071" i="28"/>
  <c r="H4072" i="28"/>
  <c r="H4073" i="28"/>
  <c r="H4074" i="28"/>
  <c r="H4075" i="28"/>
  <c r="H4076" i="28"/>
  <c r="H4077" i="28"/>
  <c r="H4078" i="28"/>
  <c r="H4079" i="28"/>
  <c r="H4080" i="28"/>
  <c r="H4081" i="28"/>
  <c r="H4082" i="28"/>
  <c r="H4083" i="28"/>
  <c r="H4084" i="28"/>
  <c r="H4085" i="28"/>
  <c r="H4086" i="28"/>
  <c r="H4087" i="28"/>
  <c r="H4088" i="28"/>
  <c r="H4089" i="28"/>
  <c r="H4090" i="28"/>
  <c r="H4091" i="28"/>
  <c r="H4092" i="28"/>
  <c r="H4093" i="28"/>
  <c r="H4094" i="28"/>
  <c r="H4095" i="28"/>
  <c r="H4096" i="28"/>
  <c r="H4097" i="28"/>
  <c r="H4098" i="28"/>
  <c r="H4099" i="28"/>
  <c r="H4100" i="28"/>
  <c r="H4101" i="28"/>
  <c r="H4102" i="28"/>
  <c r="H4103" i="28"/>
  <c r="H4104" i="28"/>
  <c r="H4105" i="28"/>
  <c r="H4106" i="28"/>
  <c r="H4107" i="28"/>
  <c r="H4108" i="28"/>
  <c r="H4109" i="28"/>
  <c r="H4110" i="28"/>
  <c r="H4111" i="28"/>
  <c r="H4112" i="28"/>
  <c r="H4113" i="28"/>
  <c r="H4114" i="28"/>
  <c r="H4115" i="28"/>
  <c r="H4116" i="28"/>
  <c r="H4117" i="28"/>
  <c r="H4118" i="28"/>
  <c r="H4119" i="28"/>
  <c r="H4120" i="28"/>
  <c r="H4121" i="28"/>
  <c r="H4122" i="28"/>
  <c r="H4123" i="28"/>
  <c r="H4124" i="28"/>
  <c r="H4125" i="28"/>
  <c r="H4126" i="28"/>
  <c r="H4127" i="28"/>
  <c r="H4128" i="28"/>
  <c r="H4129" i="28"/>
  <c r="H4130" i="28"/>
  <c r="H4131" i="28"/>
  <c r="H4132" i="28"/>
  <c r="H4133" i="28"/>
  <c r="H4134" i="28"/>
  <c r="H4135" i="28"/>
  <c r="H4136" i="28"/>
  <c r="H4137" i="28"/>
  <c r="H4138" i="28"/>
  <c r="H4139" i="28"/>
  <c r="H4140" i="28"/>
  <c r="H4141" i="28"/>
  <c r="H4142" i="28"/>
  <c r="H4143" i="28"/>
  <c r="H4144" i="28"/>
  <c r="H4145" i="28"/>
  <c r="H4146" i="28"/>
  <c r="H4147" i="28"/>
  <c r="H4148" i="28"/>
  <c r="H4149" i="28"/>
  <c r="H4150" i="28"/>
  <c r="H4151" i="28"/>
  <c r="H4152" i="28"/>
  <c r="H4153" i="28"/>
  <c r="H4154" i="28"/>
  <c r="H4155" i="28"/>
  <c r="H4156" i="28"/>
  <c r="H4157" i="28"/>
  <c r="H4158" i="28"/>
  <c r="H4159" i="28"/>
  <c r="H4160" i="28"/>
  <c r="H4161" i="28"/>
  <c r="H4162" i="28"/>
  <c r="H4163" i="28"/>
  <c r="H4164" i="28"/>
  <c r="H4165" i="28"/>
  <c r="H4166" i="28"/>
  <c r="H4167" i="28"/>
  <c r="H4168" i="28"/>
  <c r="H4169" i="28"/>
  <c r="H4170" i="28"/>
  <c r="H4171" i="28"/>
  <c r="H4172" i="28"/>
  <c r="H4173" i="28"/>
  <c r="H4174" i="28"/>
  <c r="H4175" i="28"/>
  <c r="H4176" i="28"/>
  <c r="H4177" i="28"/>
  <c r="H4178" i="28"/>
  <c r="H4179" i="28"/>
  <c r="H4180" i="28"/>
  <c r="H4181" i="28"/>
  <c r="H4182" i="28"/>
  <c r="H4183" i="28"/>
  <c r="H4184" i="28"/>
  <c r="H4185" i="28"/>
  <c r="H4186" i="28"/>
  <c r="H4187" i="28"/>
  <c r="H4188" i="28"/>
  <c r="H4189" i="28"/>
  <c r="H4190" i="28"/>
  <c r="H4191" i="28"/>
  <c r="H4192" i="28"/>
  <c r="H4193" i="28"/>
  <c r="H4194" i="28"/>
  <c r="H4195" i="28"/>
  <c r="H4196" i="28"/>
  <c r="H4197" i="28"/>
  <c r="H4198" i="28"/>
  <c r="H4199" i="28"/>
  <c r="H4200" i="28"/>
  <c r="H4201" i="28"/>
  <c r="H4202" i="28"/>
  <c r="H4203" i="28"/>
  <c r="H4204" i="28"/>
  <c r="H4205" i="28"/>
  <c r="H4206" i="28"/>
  <c r="H4207" i="28"/>
  <c r="H4208" i="28"/>
  <c r="H4209" i="28"/>
  <c r="H4210" i="28"/>
  <c r="H4211" i="28"/>
  <c r="H4212" i="28"/>
  <c r="H4213" i="28"/>
  <c r="H4214" i="28"/>
  <c r="H4215" i="28"/>
  <c r="H4216" i="28"/>
  <c r="H4217" i="28"/>
  <c r="H4218" i="28"/>
  <c r="H4219" i="28"/>
  <c r="H4220" i="28"/>
  <c r="H4221" i="28"/>
  <c r="H4222" i="28"/>
  <c r="H4223" i="28"/>
  <c r="H4224" i="28"/>
  <c r="H4225" i="28"/>
  <c r="H4226" i="28"/>
  <c r="H4227" i="28"/>
  <c r="H4228" i="28"/>
  <c r="H4229" i="28"/>
  <c r="H4230" i="28"/>
  <c r="H4231" i="28"/>
  <c r="H4232" i="28"/>
  <c r="H4233" i="28"/>
  <c r="H4234" i="28"/>
  <c r="H4235" i="28"/>
  <c r="H4236" i="28"/>
  <c r="H4237" i="28"/>
  <c r="H4238" i="28"/>
  <c r="H4239" i="28"/>
  <c r="H4240" i="28"/>
  <c r="H4241" i="28"/>
  <c r="H4242" i="28"/>
  <c r="H4243" i="28"/>
  <c r="H4244" i="28"/>
  <c r="H4245" i="28"/>
  <c r="H4246" i="28"/>
  <c r="H4247" i="28"/>
  <c r="H4248" i="28"/>
  <c r="H4249" i="28"/>
  <c r="H4250" i="28"/>
  <c r="H4251" i="28"/>
  <c r="H4252" i="28"/>
  <c r="H4253" i="28"/>
  <c r="H4254" i="28"/>
  <c r="H4255" i="28"/>
  <c r="H4256" i="28"/>
  <c r="H4257" i="28"/>
  <c r="H4258" i="28"/>
  <c r="H4259" i="28"/>
  <c r="H4260" i="28"/>
  <c r="H4261" i="28"/>
  <c r="H4262" i="28"/>
  <c r="H4263" i="28"/>
  <c r="H4264" i="28"/>
  <c r="H4265" i="28"/>
  <c r="H4266" i="28"/>
  <c r="H4267" i="28"/>
  <c r="H4268" i="28"/>
  <c r="H4269" i="28"/>
  <c r="H4270" i="28"/>
  <c r="H4271" i="28"/>
  <c r="H4272" i="28"/>
  <c r="H4273" i="28"/>
  <c r="H4274" i="28"/>
  <c r="H4275" i="28"/>
  <c r="H4276" i="28"/>
  <c r="H4277" i="28"/>
  <c r="H4278" i="28"/>
  <c r="H4279" i="28"/>
  <c r="H4280" i="28"/>
  <c r="H4281" i="28"/>
  <c r="H4282" i="28"/>
  <c r="H4283" i="28"/>
  <c r="H4284" i="28"/>
  <c r="H4285" i="28"/>
  <c r="H4286" i="28"/>
  <c r="H4287" i="28"/>
  <c r="H4288" i="28"/>
  <c r="H4289" i="28"/>
  <c r="H4290" i="28"/>
  <c r="H4291" i="28"/>
  <c r="H4292" i="28"/>
  <c r="H4293" i="28"/>
  <c r="H4294" i="28"/>
  <c r="H4295" i="28"/>
  <c r="H4296" i="28"/>
  <c r="H4297" i="28"/>
  <c r="H4298" i="28"/>
  <c r="H4299" i="28"/>
  <c r="H4300" i="28"/>
  <c r="H4301" i="28"/>
  <c r="H4302" i="28"/>
  <c r="H4303" i="28"/>
  <c r="H4304" i="28"/>
  <c r="H4305" i="28"/>
  <c r="H4306" i="28"/>
  <c r="H4307" i="28"/>
  <c r="H4308" i="28"/>
  <c r="H4309" i="28"/>
  <c r="H4310" i="28"/>
  <c r="H4311" i="28"/>
  <c r="H4312" i="28"/>
  <c r="H4313" i="28"/>
  <c r="H4314" i="28"/>
  <c r="H4315" i="28"/>
  <c r="H4316" i="28"/>
  <c r="H4317" i="28"/>
  <c r="H4318" i="28"/>
  <c r="H4319" i="28"/>
  <c r="H4320" i="28"/>
  <c r="H4321" i="28"/>
  <c r="H4322" i="28"/>
  <c r="H4323" i="28"/>
  <c r="H4324" i="28"/>
  <c r="H4325" i="28"/>
  <c r="H4326" i="28"/>
  <c r="H4327" i="28"/>
  <c r="H4328" i="28"/>
  <c r="H4329" i="28"/>
  <c r="H4330" i="28"/>
  <c r="H4331" i="28"/>
  <c r="H4332" i="28"/>
  <c r="H4333" i="28"/>
  <c r="H4334" i="28"/>
  <c r="H4335" i="28"/>
  <c r="H4336" i="28"/>
  <c r="H4337" i="28"/>
  <c r="H4338" i="28"/>
  <c r="H4339" i="28"/>
  <c r="H4340" i="28"/>
  <c r="H4341" i="28"/>
  <c r="H4342" i="28"/>
  <c r="H4343" i="28"/>
  <c r="H4344" i="28"/>
  <c r="H4345" i="28"/>
  <c r="H4346" i="28"/>
  <c r="H4347" i="28"/>
  <c r="H4348" i="28"/>
  <c r="H4349" i="28"/>
  <c r="H4350" i="28"/>
  <c r="H4351" i="28"/>
  <c r="H4352" i="28"/>
  <c r="H4353" i="28"/>
  <c r="H4354" i="28"/>
  <c r="H4355" i="28"/>
  <c r="H4356" i="28"/>
  <c r="H4357" i="28"/>
  <c r="H4358" i="28"/>
  <c r="H4359" i="28"/>
  <c r="H4360" i="28"/>
  <c r="H4361" i="28"/>
  <c r="H4362" i="28"/>
  <c r="H4363" i="28"/>
  <c r="H4364" i="28"/>
  <c r="H4365" i="28"/>
  <c r="H4366" i="28"/>
  <c r="H4367" i="28"/>
  <c r="H4368" i="28"/>
  <c r="H4369" i="28"/>
  <c r="H4370" i="28"/>
  <c r="H4371" i="28"/>
  <c r="H4372" i="28"/>
  <c r="H4373" i="28"/>
  <c r="H4374" i="28"/>
  <c r="H4375" i="28"/>
  <c r="H4376" i="28"/>
  <c r="H4377" i="28"/>
  <c r="H4378" i="28"/>
  <c r="H4379" i="28"/>
  <c r="H4380" i="28"/>
  <c r="H4381" i="28"/>
  <c r="H4382" i="28"/>
  <c r="H4383" i="28"/>
  <c r="H4384" i="28"/>
  <c r="H4385" i="28"/>
  <c r="H4386" i="28"/>
  <c r="H4387" i="28"/>
  <c r="H4388" i="28"/>
  <c r="H4389" i="28"/>
  <c r="H4390" i="28"/>
  <c r="H4391" i="28"/>
  <c r="H4392" i="28"/>
  <c r="H4393" i="28"/>
  <c r="H4394" i="28"/>
  <c r="H4395" i="28"/>
  <c r="H4396" i="28"/>
  <c r="H4397" i="28"/>
  <c r="H4398" i="28"/>
  <c r="H4399" i="28"/>
  <c r="H4400" i="28"/>
  <c r="H4401" i="28"/>
  <c r="H4402" i="28"/>
  <c r="H4403" i="28"/>
  <c r="H4404" i="28"/>
  <c r="H4405" i="28"/>
  <c r="H4406" i="28"/>
  <c r="H4407" i="28"/>
  <c r="H4408" i="28"/>
  <c r="H4409" i="28"/>
  <c r="H4410" i="28"/>
  <c r="H4411" i="28"/>
  <c r="H4412" i="28"/>
  <c r="H4413" i="28"/>
  <c r="H4414" i="28"/>
  <c r="H4415" i="28"/>
  <c r="H4416" i="28"/>
  <c r="H4417" i="28"/>
  <c r="H4418" i="28"/>
  <c r="H4419" i="28"/>
  <c r="H4420" i="28"/>
  <c r="H4421" i="28"/>
  <c r="H4422" i="28"/>
  <c r="H4423" i="28"/>
  <c r="H4424" i="28"/>
  <c r="H4425" i="28"/>
  <c r="H4426" i="28"/>
  <c r="H4427" i="28"/>
  <c r="H4428" i="28"/>
  <c r="H4429" i="28"/>
  <c r="H4430" i="28"/>
  <c r="H4431" i="28"/>
  <c r="H4432" i="28"/>
  <c r="H4433" i="28"/>
  <c r="H4434" i="28"/>
  <c r="H4435" i="28"/>
  <c r="H4436" i="28"/>
  <c r="H4437" i="28"/>
  <c r="H4438" i="28"/>
  <c r="H4439" i="28"/>
  <c r="H4440" i="28"/>
  <c r="H4441" i="28"/>
  <c r="H4442" i="28"/>
  <c r="H4443" i="28"/>
  <c r="H4444" i="28"/>
  <c r="H4445" i="28"/>
  <c r="H4446" i="28"/>
  <c r="H4447" i="28"/>
  <c r="H4448" i="28"/>
  <c r="H4449" i="28"/>
  <c r="H4450" i="28"/>
  <c r="H4451" i="28"/>
  <c r="H4452" i="28"/>
  <c r="H4453" i="28"/>
  <c r="H4454" i="28"/>
  <c r="H4455" i="28"/>
  <c r="H4456" i="28"/>
  <c r="H4457" i="28"/>
  <c r="H4458" i="28"/>
  <c r="H4459" i="28"/>
  <c r="H4460" i="28"/>
  <c r="H4461" i="28"/>
  <c r="H4462" i="28"/>
  <c r="H4463" i="28"/>
  <c r="H4464" i="28"/>
  <c r="H4465" i="28"/>
  <c r="H4466" i="28"/>
  <c r="H4467" i="28"/>
  <c r="H4468" i="28"/>
  <c r="H4469" i="28"/>
  <c r="H4470" i="28"/>
  <c r="H4471" i="28"/>
  <c r="H4472" i="28"/>
  <c r="H4473" i="28"/>
  <c r="H4474" i="28"/>
  <c r="H4475" i="28"/>
  <c r="H4476" i="28"/>
  <c r="H4477" i="28"/>
  <c r="H4478" i="28"/>
  <c r="H4479" i="28"/>
  <c r="H4480" i="28"/>
  <c r="H4481" i="28"/>
  <c r="H4482" i="28"/>
  <c r="H4483" i="28"/>
  <c r="H4484" i="28"/>
  <c r="H4485" i="28"/>
  <c r="H4486" i="28"/>
  <c r="H4487" i="28"/>
  <c r="H4488" i="28"/>
  <c r="H4489" i="28"/>
  <c r="H4490" i="28"/>
  <c r="H4491" i="28"/>
  <c r="H4492" i="28"/>
  <c r="H4493" i="28"/>
  <c r="H4494" i="28"/>
  <c r="H4495" i="28"/>
  <c r="H4496" i="28"/>
  <c r="H4497" i="28"/>
  <c r="H4498" i="28"/>
  <c r="H4499" i="28"/>
  <c r="H4500" i="28"/>
  <c r="H4501" i="28"/>
  <c r="H4502" i="28"/>
  <c r="H4503" i="28"/>
  <c r="H4504" i="28"/>
  <c r="H4505" i="28"/>
  <c r="H4506" i="28"/>
  <c r="H4507" i="28"/>
  <c r="H4508" i="28"/>
  <c r="H4509" i="28"/>
  <c r="H4510" i="28"/>
  <c r="H4511" i="28"/>
  <c r="H4512" i="28"/>
  <c r="H4513" i="28"/>
  <c r="H4514" i="28"/>
  <c r="H4515" i="28"/>
  <c r="H4516" i="28"/>
  <c r="H4517" i="28"/>
  <c r="H4518" i="28"/>
  <c r="H4519" i="28"/>
  <c r="H4520" i="28"/>
  <c r="H4521" i="28"/>
  <c r="H4522" i="28"/>
  <c r="H4523" i="28"/>
  <c r="H4524" i="28"/>
  <c r="H4525" i="28"/>
  <c r="H4526" i="28"/>
  <c r="H4527" i="28"/>
  <c r="H4528" i="28"/>
  <c r="H4529" i="28"/>
  <c r="H4530" i="28"/>
  <c r="H4531" i="28"/>
  <c r="H4532" i="28"/>
  <c r="H4533" i="28"/>
  <c r="H4534" i="28"/>
  <c r="H4535" i="28"/>
  <c r="H4536" i="28"/>
  <c r="H4537" i="28"/>
  <c r="H4538" i="28"/>
  <c r="H4539" i="28"/>
  <c r="H4540" i="28"/>
  <c r="H4541" i="28"/>
  <c r="H4542" i="28"/>
  <c r="H4543" i="28"/>
  <c r="H4544" i="28"/>
  <c r="H4545" i="28"/>
  <c r="H4546" i="28"/>
  <c r="H4547" i="28"/>
  <c r="H4548" i="28"/>
  <c r="H4549" i="28"/>
  <c r="H4550" i="28"/>
  <c r="H4551" i="28"/>
  <c r="H4552" i="28"/>
  <c r="H4553" i="28"/>
  <c r="H4554" i="28"/>
  <c r="H4555" i="28"/>
  <c r="H4556" i="28"/>
  <c r="H4557" i="28"/>
  <c r="H4558" i="28"/>
  <c r="H4559" i="28"/>
  <c r="H4560" i="28"/>
  <c r="H4561" i="28"/>
  <c r="H4562" i="28"/>
  <c r="H4563" i="28"/>
  <c r="H4564" i="28"/>
  <c r="H4565" i="28"/>
  <c r="H4566" i="28"/>
  <c r="H4567" i="28"/>
  <c r="H4568" i="28"/>
  <c r="H4569" i="28"/>
  <c r="H4570" i="28"/>
  <c r="H4571" i="28"/>
  <c r="H4572" i="28"/>
  <c r="H4573" i="28"/>
  <c r="H4574" i="28"/>
  <c r="H4575" i="28"/>
  <c r="H4576" i="28"/>
  <c r="H4577" i="28"/>
  <c r="H4578" i="28"/>
  <c r="H4579" i="28"/>
  <c r="H4580" i="28"/>
  <c r="H4581" i="28"/>
  <c r="H4582" i="28"/>
  <c r="H4583" i="28"/>
  <c r="H4584" i="28"/>
  <c r="H4585" i="28"/>
  <c r="H4586" i="28"/>
  <c r="H4587" i="28"/>
  <c r="H4588" i="28"/>
  <c r="H4589" i="28"/>
  <c r="H4590" i="28"/>
  <c r="H4591" i="28"/>
  <c r="H4592" i="28"/>
  <c r="H4593" i="28"/>
  <c r="H4594" i="28"/>
  <c r="H4595" i="28"/>
  <c r="H4596" i="28"/>
  <c r="H4597" i="28"/>
  <c r="H4598" i="28"/>
  <c r="H4599" i="28"/>
  <c r="H4600" i="28"/>
  <c r="H4601" i="28"/>
  <c r="H4602" i="28"/>
  <c r="H4603" i="28"/>
  <c r="H4604" i="28"/>
  <c r="H4605" i="28"/>
  <c r="H4606" i="28"/>
  <c r="H4607" i="28"/>
  <c r="H4608" i="28"/>
  <c r="H4609" i="28"/>
  <c r="H4610" i="28"/>
  <c r="H4611" i="28"/>
  <c r="H4612" i="28"/>
  <c r="H4613" i="28"/>
  <c r="H4614" i="28"/>
  <c r="H4615" i="28"/>
  <c r="H4616" i="28"/>
  <c r="H4617" i="28"/>
  <c r="H4618" i="28"/>
  <c r="H4619" i="28"/>
  <c r="H4620" i="28"/>
  <c r="H4621" i="28"/>
  <c r="H4622" i="28"/>
  <c r="H4623" i="28"/>
  <c r="H4624" i="28"/>
  <c r="H4625" i="28"/>
  <c r="H4626" i="28"/>
  <c r="H4627" i="28"/>
  <c r="H4628" i="28"/>
  <c r="H4629" i="28"/>
  <c r="H4630" i="28"/>
  <c r="H4631" i="28"/>
  <c r="H4632" i="28"/>
  <c r="H4633" i="28"/>
  <c r="H4634" i="28"/>
  <c r="H4635" i="28"/>
  <c r="H4636" i="28"/>
  <c r="H4637" i="28"/>
  <c r="H4638" i="28"/>
  <c r="H4639" i="28"/>
  <c r="H4640" i="28"/>
  <c r="H4641" i="28"/>
  <c r="H4642" i="28"/>
  <c r="H4643" i="28"/>
  <c r="H4644" i="28"/>
  <c r="H4645" i="28"/>
  <c r="H4646" i="28"/>
  <c r="H4647" i="28"/>
  <c r="H4648" i="28"/>
  <c r="H4649" i="28"/>
  <c r="H4650" i="28"/>
  <c r="H4651" i="28"/>
  <c r="H4652" i="28"/>
  <c r="H4653" i="28"/>
  <c r="H4654" i="28"/>
  <c r="H4655" i="28"/>
  <c r="H4656" i="28"/>
  <c r="H4657" i="28"/>
  <c r="H4658" i="28"/>
  <c r="H4659" i="28"/>
  <c r="H4660" i="28"/>
  <c r="H4661" i="28"/>
  <c r="H4662" i="28"/>
  <c r="H4663" i="28"/>
  <c r="H4664" i="28"/>
  <c r="H4665" i="28"/>
  <c r="H4666" i="28"/>
  <c r="H4667" i="28"/>
  <c r="H4668" i="28"/>
  <c r="H4669" i="28"/>
  <c r="H4670" i="28"/>
  <c r="H4671" i="28"/>
  <c r="H4672" i="28"/>
  <c r="H4673" i="28"/>
  <c r="H4674" i="28"/>
  <c r="H4675" i="28"/>
  <c r="H4676" i="28"/>
  <c r="H4677" i="28"/>
  <c r="H4678" i="28"/>
  <c r="H4679" i="28"/>
  <c r="H4680" i="28"/>
  <c r="H4681" i="28"/>
  <c r="H4682" i="28"/>
  <c r="H4683" i="28"/>
  <c r="H4684" i="28"/>
  <c r="H4685" i="28"/>
  <c r="H4686" i="28"/>
  <c r="H4687" i="28"/>
  <c r="H4688" i="28"/>
  <c r="H4689" i="28"/>
  <c r="H4690" i="28"/>
  <c r="H4691" i="28"/>
  <c r="H4692" i="28"/>
  <c r="H4693" i="28"/>
  <c r="H4694" i="28"/>
  <c r="H4695" i="28"/>
  <c r="H4696" i="28"/>
  <c r="H4697" i="28"/>
  <c r="H4698" i="28"/>
  <c r="H4699" i="28"/>
  <c r="H4700" i="28"/>
  <c r="H4701" i="28"/>
  <c r="H4702" i="28"/>
  <c r="H4703" i="28"/>
  <c r="H4704" i="28"/>
  <c r="H4705" i="28"/>
  <c r="H4706" i="28"/>
  <c r="H4707" i="28"/>
  <c r="H4708" i="28"/>
  <c r="H4709" i="28"/>
  <c r="H4710" i="28"/>
  <c r="H4711" i="28"/>
  <c r="H4712" i="28"/>
  <c r="H4713" i="28"/>
  <c r="H4714" i="28"/>
  <c r="H4715" i="28"/>
  <c r="H4716" i="28"/>
  <c r="H4717" i="28"/>
  <c r="H4718" i="28"/>
  <c r="H4719" i="28"/>
  <c r="H4720" i="28"/>
  <c r="H4721" i="28"/>
  <c r="H4722" i="28"/>
  <c r="H4723" i="28"/>
  <c r="H4724" i="28"/>
  <c r="H4725" i="28"/>
  <c r="H4726" i="28"/>
  <c r="H4727" i="28"/>
  <c r="H4728" i="28"/>
  <c r="H4729" i="28"/>
  <c r="H4730" i="28"/>
  <c r="H4731" i="28"/>
  <c r="H4732" i="28"/>
  <c r="H4733" i="28"/>
  <c r="H4734" i="28"/>
  <c r="H4735" i="28"/>
  <c r="H4736" i="28"/>
  <c r="H4737" i="28"/>
  <c r="H4738" i="28"/>
  <c r="H4739" i="28"/>
  <c r="H4740" i="28"/>
  <c r="H4741" i="28"/>
  <c r="H4742" i="28"/>
  <c r="H4743" i="28"/>
  <c r="H4744" i="28"/>
  <c r="H4745" i="28"/>
  <c r="H4746" i="28"/>
  <c r="H4747" i="28"/>
  <c r="H4748" i="28"/>
  <c r="H4749" i="28"/>
  <c r="H4750" i="28"/>
  <c r="H4751" i="28"/>
  <c r="H4752" i="28"/>
  <c r="H4753" i="28"/>
  <c r="H4754" i="28"/>
  <c r="H4755" i="28"/>
  <c r="H4756" i="28"/>
  <c r="H4757" i="28"/>
  <c r="H4758" i="28"/>
  <c r="H4759" i="28"/>
  <c r="H4760" i="28"/>
  <c r="H4761" i="28"/>
  <c r="H4762" i="28"/>
  <c r="H4763" i="28"/>
  <c r="H4764" i="28"/>
  <c r="H4765" i="28"/>
  <c r="H4766" i="28"/>
  <c r="H4767" i="28"/>
  <c r="H4768" i="28"/>
  <c r="H4769" i="28"/>
  <c r="H4770" i="28"/>
  <c r="H4771" i="28"/>
  <c r="H4772" i="28"/>
  <c r="H4773" i="28"/>
  <c r="H4774" i="28"/>
  <c r="H4775" i="28"/>
  <c r="H4776" i="28"/>
  <c r="H4777" i="28"/>
  <c r="H4778" i="28"/>
  <c r="H4779" i="28"/>
  <c r="H4780" i="28"/>
  <c r="H4781" i="28"/>
  <c r="H4782" i="28"/>
  <c r="H4783" i="28"/>
  <c r="H4784" i="28"/>
  <c r="H4785" i="28"/>
  <c r="H4786" i="28"/>
  <c r="H4787" i="28"/>
  <c r="H4788" i="28"/>
  <c r="H4789" i="28"/>
  <c r="H4790" i="28"/>
  <c r="H4791" i="28"/>
  <c r="H4792" i="28"/>
  <c r="H4793" i="28"/>
  <c r="H4794" i="28"/>
  <c r="H4795" i="28"/>
  <c r="H4796" i="28"/>
  <c r="H4797" i="28"/>
  <c r="H4798" i="28"/>
  <c r="H4799" i="28"/>
  <c r="H4800" i="28"/>
  <c r="H4801" i="28"/>
  <c r="H4802" i="28"/>
  <c r="H4803" i="28"/>
  <c r="H4804" i="28"/>
  <c r="H4805" i="28"/>
  <c r="H4806" i="28"/>
  <c r="H4807" i="28"/>
  <c r="H4808" i="28"/>
  <c r="H4809" i="28"/>
  <c r="H4810" i="28"/>
  <c r="H4811" i="28"/>
  <c r="H4812" i="28"/>
  <c r="H4813" i="28"/>
  <c r="H4814" i="28"/>
  <c r="H4815" i="28"/>
  <c r="H4816" i="28"/>
  <c r="H4817" i="28"/>
  <c r="H4818" i="28"/>
  <c r="H4819" i="28"/>
  <c r="H4820" i="28"/>
  <c r="H4821" i="28"/>
  <c r="H4822" i="28"/>
  <c r="H4823" i="28"/>
  <c r="H4824" i="28"/>
  <c r="H4825" i="28"/>
  <c r="H4826" i="28"/>
  <c r="H4827" i="28"/>
  <c r="H4828" i="28"/>
  <c r="H4829" i="28"/>
  <c r="H4830" i="28"/>
  <c r="H4831" i="28"/>
  <c r="H4832" i="28"/>
  <c r="H4833" i="28"/>
  <c r="H4834" i="28"/>
  <c r="H4835" i="28"/>
  <c r="H4836" i="28"/>
  <c r="H4837" i="28"/>
  <c r="H4838" i="28"/>
  <c r="H4839" i="28"/>
  <c r="H4840" i="28"/>
  <c r="H4841" i="28"/>
  <c r="H4842" i="28"/>
  <c r="H4843" i="28"/>
  <c r="H4844" i="28"/>
  <c r="H4845" i="28"/>
  <c r="H4846" i="28"/>
  <c r="H4847" i="28"/>
  <c r="H4848" i="28"/>
  <c r="H4849" i="28"/>
  <c r="H4850" i="28"/>
  <c r="H4851" i="28"/>
  <c r="H4852" i="28"/>
  <c r="H4853" i="28"/>
  <c r="H4854" i="28"/>
  <c r="H4855" i="28"/>
  <c r="H4856" i="28"/>
  <c r="H4857" i="28"/>
  <c r="H4858" i="28"/>
  <c r="H4859" i="28"/>
  <c r="H4860" i="28"/>
  <c r="H4861" i="28"/>
  <c r="H4862" i="28"/>
  <c r="H4863" i="28"/>
  <c r="H4864" i="28"/>
  <c r="H4865" i="28"/>
  <c r="H4866" i="28"/>
  <c r="H4867" i="28"/>
  <c r="H4868" i="28"/>
  <c r="H4869" i="28"/>
  <c r="H4870" i="28"/>
  <c r="H4871" i="28"/>
  <c r="H4872" i="28"/>
  <c r="H4873" i="28"/>
  <c r="H4874" i="28"/>
  <c r="H4875" i="28"/>
  <c r="H4876" i="28"/>
  <c r="H4877" i="28"/>
  <c r="H4878" i="28"/>
  <c r="H4879" i="28"/>
  <c r="H4880" i="28"/>
  <c r="H4881" i="28"/>
  <c r="H4882" i="28"/>
  <c r="H4883" i="28"/>
  <c r="H4884" i="28"/>
  <c r="H4885" i="28"/>
  <c r="H4886" i="28"/>
  <c r="H4887" i="28"/>
  <c r="H4888" i="28"/>
  <c r="H4889" i="28"/>
  <c r="H4890" i="28"/>
  <c r="H4891" i="28"/>
  <c r="H4892" i="28"/>
  <c r="H4893" i="28"/>
  <c r="H4894" i="28"/>
  <c r="H4895" i="28"/>
  <c r="H4896" i="28"/>
  <c r="H4897" i="28"/>
  <c r="H4898" i="28"/>
  <c r="H4899" i="28"/>
  <c r="H4900" i="28"/>
  <c r="H4901" i="28"/>
  <c r="H4902" i="28"/>
  <c r="H4903" i="28"/>
  <c r="H4904" i="28"/>
  <c r="H4905" i="28"/>
  <c r="H4906" i="28"/>
  <c r="H4907" i="28"/>
  <c r="H4908" i="28"/>
  <c r="H4909" i="28"/>
  <c r="H4910" i="28"/>
  <c r="H4911" i="28"/>
  <c r="H4912" i="28"/>
  <c r="H4913" i="28"/>
  <c r="H4914" i="28"/>
  <c r="H4915" i="28"/>
  <c r="H4916" i="28"/>
  <c r="H4917" i="28"/>
  <c r="H4918" i="28"/>
  <c r="H4919" i="28"/>
  <c r="H4920" i="28"/>
  <c r="H4921" i="28"/>
  <c r="H4922" i="28"/>
  <c r="H4923" i="28"/>
  <c r="H4924" i="28"/>
  <c r="H4925" i="28"/>
  <c r="H4926" i="28"/>
  <c r="H4927" i="28"/>
  <c r="H4928" i="28"/>
  <c r="H4929" i="28"/>
  <c r="H4930" i="28"/>
  <c r="H4931" i="28"/>
  <c r="H4932" i="28"/>
  <c r="H4933" i="28"/>
  <c r="H4934" i="28"/>
  <c r="H4935" i="28"/>
  <c r="H4936" i="28"/>
  <c r="H4937" i="28"/>
  <c r="H4938" i="28"/>
  <c r="H4939" i="28"/>
  <c r="H4940" i="28"/>
  <c r="H4941" i="28"/>
  <c r="H4942" i="28"/>
  <c r="H4943" i="28"/>
  <c r="H4944" i="28"/>
  <c r="H4945" i="28"/>
  <c r="H4946" i="28"/>
  <c r="H4947" i="28"/>
  <c r="H4948" i="28"/>
  <c r="H4949" i="28"/>
  <c r="H4950" i="28"/>
  <c r="H4951" i="28"/>
  <c r="H4952" i="28"/>
  <c r="H4953" i="28"/>
  <c r="H4954" i="28"/>
  <c r="H4955" i="28"/>
  <c r="H4956" i="28"/>
  <c r="H4957" i="28"/>
  <c r="H4958" i="28"/>
  <c r="H4959" i="28"/>
  <c r="H4960" i="28"/>
  <c r="H4961" i="28"/>
  <c r="H4962" i="28"/>
  <c r="H4963" i="28"/>
  <c r="H4964" i="28"/>
  <c r="H4965" i="28"/>
  <c r="H4966" i="28"/>
  <c r="H4967" i="28"/>
  <c r="H4968" i="28"/>
  <c r="H4969" i="28"/>
  <c r="H4970" i="28"/>
  <c r="H4971" i="28"/>
  <c r="H4972" i="28"/>
  <c r="H4973" i="28"/>
  <c r="H4974" i="28"/>
  <c r="H4975" i="28"/>
  <c r="H4976" i="28"/>
  <c r="H4977" i="28"/>
  <c r="H4978" i="28"/>
  <c r="H4979" i="28"/>
  <c r="H4980" i="28"/>
  <c r="H4981" i="28"/>
  <c r="H4982" i="28"/>
  <c r="H4983" i="28"/>
  <c r="H4984" i="28"/>
  <c r="H4985" i="28"/>
  <c r="H4986" i="28"/>
  <c r="H4987" i="28"/>
  <c r="H4988" i="28"/>
  <c r="H4989" i="28"/>
  <c r="H4990" i="28"/>
  <c r="H4991" i="28"/>
  <c r="H4992" i="28"/>
  <c r="H4993" i="28"/>
  <c r="H4994" i="28"/>
  <c r="H4995" i="28"/>
  <c r="H4996" i="28"/>
  <c r="H4997" i="28"/>
  <c r="H4998" i="28"/>
  <c r="H4999" i="28"/>
  <c r="H5000" i="28"/>
  <c r="H5001" i="28"/>
  <c r="H5002" i="28"/>
  <c r="H5003" i="28"/>
  <c r="H5004" i="28"/>
  <c r="H5005" i="28"/>
  <c r="H5006" i="28"/>
  <c r="H5007" i="28"/>
  <c r="H5008" i="28"/>
  <c r="H5009" i="28"/>
  <c r="H5010" i="28"/>
  <c r="H5011" i="28"/>
  <c r="H5012" i="28"/>
  <c r="H5013" i="28"/>
  <c r="H5014" i="28"/>
  <c r="H5015" i="28"/>
  <c r="H5016" i="28"/>
  <c r="H5017" i="28"/>
  <c r="H5018" i="28"/>
  <c r="H5019" i="28"/>
  <c r="H5020" i="28"/>
  <c r="H5021" i="28"/>
  <c r="H5022" i="28"/>
  <c r="H5023" i="28"/>
  <c r="H5024" i="28"/>
  <c r="H5025" i="28"/>
  <c r="H5026" i="28"/>
  <c r="H5027" i="28"/>
  <c r="H5028" i="28"/>
  <c r="H5029" i="28"/>
  <c r="H5030" i="28"/>
  <c r="H5031" i="28"/>
  <c r="H5032" i="28"/>
  <c r="H5033" i="28"/>
  <c r="H5034" i="28"/>
  <c r="H5035" i="28"/>
  <c r="H5036" i="28"/>
  <c r="H5037" i="28"/>
  <c r="H5038" i="28"/>
  <c r="H5039" i="28"/>
  <c r="H5040" i="28"/>
  <c r="H5041" i="28"/>
  <c r="H5042" i="28"/>
  <c r="H5043" i="28"/>
  <c r="H5044" i="28"/>
  <c r="H5045" i="28"/>
  <c r="H5046" i="28"/>
  <c r="H5047" i="28"/>
  <c r="H5048" i="28"/>
  <c r="H5049" i="28"/>
  <c r="H5050" i="28"/>
  <c r="H5051" i="28"/>
  <c r="H5052" i="28"/>
  <c r="H5053" i="28"/>
  <c r="H5054" i="28"/>
  <c r="H5055" i="28"/>
  <c r="H5056" i="28"/>
  <c r="H5057" i="28"/>
  <c r="H5058" i="28"/>
  <c r="H5059" i="28"/>
  <c r="H5060" i="28"/>
  <c r="H5061" i="28"/>
  <c r="H5062" i="28"/>
  <c r="H5063" i="28"/>
  <c r="H5064" i="28"/>
  <c r="H5065" i="28"/>
  <c r="H5066" i="28"/>
  <c r="H5067" i="28"/>
  <c r="H5068" i="28"/>
  <c r="H5069" i="28"/>
  <c r="H5070" i="28"/>
  <c r="H5071" i="28"/>
  <c r="H5072" i="28"/>
  <c r="H5073" i="28"/>
  <c r="H5074" i="28"/>
  <c r="H5075" i="28"/>
  <c r="H5076" i="28"/>
  <c r="H5077" i="28"/>
  <c r="H5078" i="28"/>
  <c r="H5079" i="28"/>
  <c r="H5080" i="28"/>
  <c r="H5081" i="28"/>
  <c r="H5082" i="28"/>
  <c r="H5083" i="28"/>
  <c r="H5084" i="28"/>
  <c r="H5085" i="28"/>
  <c r="H5086" i="28"/>
  <c r="H5087" i="28"/>
  <c r="H5088" i="28"/>
  <c r="H5089" i="28"/>
  <c r="H5090" i="28"/>
  <c r="H5091" i="28"/>
  <c r="H5092" i="28"/>
  <c r="H5093" i="28"/>
  <c r="H5094" i="28"/>
  <c r="H5095" i="28"/>
  <c r="H5096" i="28"/>
  <c r="H5097" i="28"/>
  <c r="H5098" i="28"/>
  <c r="H5099" i="28"/>
  <c r="H5100" i="28"/>
  <c r="H5101" i="28"/>
  <c r="H5102" i="28"/>
  <c r="H5103" i="28"/>
  <c r="H5104" i="28"/>
  <c r="H5105" i="28"/>
  <c r="H5106" i="28"/>
  <c r="H5107" i="28"/>
  <c r="H5108" i="28"/>
  <c r="H5109" i="28"/>
  <c r="H5110" i="28"/>
  <c r="H5111" i="28"/>
  <c r="H5112" i="28"/>
  <c r="H5113" i="28"/>
  <c r="H5114" i="28"/>
  <c r="H5115" i="28"/>
  <c r="H5116" i="28"/>
  <c r="H5117" i="28"/>
  <c r="H5118" i="28"/>
  <c r="H5119" i="28"/>
  <c r="H5120" i="28"/>
  <c r="H5121" i="28"/>
  <c r="H5122" i="28"/>
  <c r="H5123" i="28"/>
  <c r="H5124" i="28"/>
  <c r="H5125" i="28"/>
  <c r="H5126" i="28"/>
  <c r="H5127" i="28"/>
  <c r="H5128" i="28"/>
  <c r="H5129" i="28"/>
  <c r="H5130" i="28"/>
  <c r="H5131" i="28"/>
  <c r="H5132" i="28"/>
  <c r="H5133" i="28"/>
  <c r="H5134" i="28"/>
  <c r="H5135" i="28"/>
  <c r="H5136" i="28"/>
  <c r="H5137" i="28"/>
  <c r="H5138" i="28"/>
  <c r="H5139" i="28"/>
  <c r="H5140" i="28"/>
  <c r="H5141" i="28"/>
  <c r="H5142" i="28"/>
  <c r="H5143" i="28"/>
  <c r="H5144" i="28"/>
  <c r="H5145" i="28"/>
  <c r="H5146" i="28"/>
  <c r="H5147" i="28"/>
  <c r="H5148" i="28"/>
  <c r="H5149" i="28"/>
  <c r="H5150" i="28"/>
  <c r="H5151" i="28"/>
  <c r="H5152" i="28"/>
  <c r="H5153" i="28"/>
  <c r="H5154" i="28"/>
  <c r="H5155" i="28"/>
  <c r="H5156" i="28"/>
  <c r="H5157" i="28"/>
  <c r="H5158" i="28"/>
  <c r="H5159" i="28"/>
  <c r="H5160" i="28"/>
  <c r="H5161" i="28"/>
  <c r="H5162" i="28"/>
  <c r="H5163" i="28"/>
  <c r="H5164" i="28"/>
  <c r="H5165" i="28"/>
  <c r="H5166" i="28"/>
  <c r="H5167" i="28"/>
  <c r="H5168" i="28"/>
  <c r="H5169" i="28"/>
  <c r="H5170" i="28"/>
  <c r="H5171" i="28"/>
  <c r="H5172" i="28"/>
  <c r="H5173" i="28"/>
  <c r="H5174" i="28"/>
  <c r="H5175" i="28"/>
  <c r="H5176" i="28"/>
  <c r="H5177" i="28"/>
  <c r="H5178" i="28"/>
  <c r="H5179" i="28"/>
  <c r="H5180" i="28"/>
  <c r="H5181" i="28"/>
  <c r="H5182" i="28"/>
  <c r="H5183" i="28"/>
  <c r="H5184" i="28"/>
  <c r="H5185" i="28"/>
  <c r="H5186" i="28"/>
  <c r="H5187" i="28"/>
  <c r="H5188" i="28"/>
  <c r="H5189" i="28"/>
  <c r="H5190" i="28"/>
  <c r="H5191" i="28"/>
  <c r="H5192" i="28"/>
  <c r="H5193" i="28"/>
  <c r="H5194" i="28"/>
  <c r="H5195" i="28"/>
  <c r="H5196" i="28"/>
  <c r="H5197" i="28"/>
  <c r="H5198" i="28"/>
  <c r="H5199" i="28"/>
  <c r="H5200" i="28"/>
  <c r="H5201" i="28"/>
  <c r="H5202" i="28"/>
  <c r="H5203" i="28"/>
  <c r="H5204" i="28"/>
  <c r="H5205" i="28"/>
  <c r="H5206" i="28"/>
  <c r="H5207" i="28"/>
  <c r="H5208" i="28"/>
  <c r="H5209" i="28"/>
  <c r="H5210" i="28"/>
  <c r="H5211" i="28"/>
  <c r="H5212" i="28"/>
  <c r="H5213" i="28"/>
  <c r="H5214" i="28"/>
  <c r="H5215" i="28"/>
  <c r="H5216" i="28"/>
  <c r="H5217" i="28"/>
  <c r="H5218" i="28"/>
  <c r="H5219" i="28"/>
  <c r="H5220" i="28"/>
  <c r="H5221" i="28"/>
  <c r="H5222" i="28"/>
  <c r="H5223" i="28"/>
  <c r="H5224" i="28"/>
  <c r="H5225" i="28"/>
  <c r="H5226" i="28"/>
  <c r="H5227" i="28"/>
  <c r="H5228" i="28"/>
  <c r="H5229" i="28"/>
  <c r="H5230" i="28"/>
  <c r="H5231" i="28"/>
  <c r="H5232" i="28"/>
  <c r="H5233" i="28"/>
  <c r="H5234" i="28"/>
  <c r="H5235" i="28"/>
  <c r="H5236" i="28"/>
  <c r="H5237" i="28"/>
  <c r="H5238" i="28"/>
  <c r="H5239" i="28"/>
  <c r="H5240" i="28"/>
  <c r="H5241" i="28"/>
  <c r="H5242" i="28"/>
  <c r="H5243" i="28"/>
  <c r="H5244" i="28"/>
  <c r="H5245" i="28"/>
  <c r="H5246" i="28"/>
  <c r="H5247" i="28"/>
  <c r="H5248" i="28"/>
  <c r="H5249" i="28"/>
  <c r="H5250" i="28"/>
  <c r="H5251" i="28"/>
  <c r="H5252" i="28"/>
  <c r="H5253" i="28"/>
  <c r="H5254" i="28"/>
  <c r="H5255" i="28"/>
  <c r="H5256" i="28"/>
  <c r="H5257" i="28"/>
  <c r="H5258" i="28"/>
  <c r="H5259" i="28"/>
  <c r="H5260" i="28"/>
  <c r="H5261" i="28"/>
  <c r="H5262" i="28"/>
  <c r="H5263" i="28"/>
  <c r="H5264" i="28"/>
  <c r="H5265" i="28"/>
  <c r="H5266" i="28"/>
  <c r="H5267" i="28"/>
  <c r="H5268" i="28"/>
  <c r="H5269" i="28"/>
  <c r="H5270" i="28"/>
  <c r="H5271" i="28"/>
  <c r="H5272" i="28"/>
  <c r="H5273" i="28"/>
  <c r="H5274" i="28"/>
  <c r="H5275" i="28"/>
  <c r="H5276" i="28"/>
  <c r="H5277" i="28"/>
  <c r="H5278" i="28"/>
  <c r="H5279" i="28"/>
  <c r="H5280" i="28"/>
  <c r="H5281" i="28"/>
  <c r="H5282" i="28"/>
  <c r="H5283" i="28"/>
  <c r="H5284" i="28"/>
  <c r="H5285" i="28"/>
  <c r="H5286" i="28"/>
  <c r="H5287" i="28"/>
  <c r="H5288" i="28"/>
  <c r="H5289" i="28"/>
  <c r="H5290" i="28"/>
  <c r="H5291" i="28"/>
  <c r="H5292" i="28"/>
  <c r="H5293" i="28"/>
  <c r="H5294" i="28"/>
  <c r="H5295" i="28"/>
  <c r="H5296" i="28"/>
  <c r="H5297" i="28"/>
  <c r="H5298" i="28"/>
  <c r="H5299" i="28"/>
  <c r="H5300" i="28"/>
  <c r="H5301" i="28"/>
  <c r="H5302" i="28"/>
  <c r="H5303" i="28"/>
  <c r="H5304" i="28"/>
  <c r="H5305" i="28"/>
  <c r="H5306" i="28"/>
  <c r="H5307" i="28"/>
  <c r="H5308" i="28"/>
  <c r="H5309" i="28"/>
  <c r="H5310" i="28"/>
  <c r="H5311" i="28"/>
  <c r="H5312" i="28"/>
  <c r="H5313" i="28"/>
  <c r="H5314" i="28"/>
  <c r="H5315" i="28"/>
  <c r="H5316" i="28"/>
  <c r="H5317" i="28"/>
  <c r="H5318" i="28"/>
  <c r="H5319" i="28"/>
  <c r="H5320" i="28"/>
  <c r="H5321" i="28"/>
  <c r="H5322" i="28"/>
  <c r="H5323" i="28"/>
  <c r="H5324" i="28"/>
  <c r="H5325" i="28"/>
  <c r="H5326" i="28"/>
  <c r="H5327" i="28"/>
  <c r="H5328" i="28"/>
  <c r="H5329" i="28"/>
  <c r="H5330" i="28"/>
  <c r="H5331" i="28"/>
  <c r="H5332" i="28"/>
  <c r="H5333" i="28"/>
  <c r="H5334" i="28"/>
  <c r="H5335" i="28"/>
  <c r="H5336" i="28"/>
  <c r="H5337" i="28"/>
  <c r="H5338" i="28"/>
  <c r="H5339" i="28"/>
  <c r="H5340" i="28"/>
  <c r="H5341" i="28"/>
  <c r="H5342" i="28"/>
  <c r="H5343" i="28"/>
  <c r="H5344" i="28"/>
  <c r="H5345" i="28"/>
  <c r="H5346" i="28"/>
  <c r="H5347" i="28"/>
  <c r="H5348" i="28"/>
  <c r="H5349" i="28"/>
  <c r="H5350" i="28"/>
  <c r="H5351" i="28"/>
  <c r="H5352" i="28"/>
  <c r="H5353" i="28"/>
  <c r="H5354" i="28"/>
  <c r="H5355" i="28"/>
  <c r="H5356" i="28"/>
  <c r="H5357" i="28"/>
  <c r="H5358" i="28"/>
  <c r="H5359" i="28"/>
  <c r="H5360" i="28"/>
  <c r="H5361" i="28"/>
  <c r="H5362" i="28"/>
  <c r="H5363" i="28"/>
  <c r="H5364" i="28"/>
  <c r="H5365" i="28"/>
  <c r="H5366" i="28"/>
  <c r="H5367" i="28"/>
  <c r="H5368" i="28"/>
  <c r="H5369" i="28"/>
  <c r="H5370" i="28"/>
  <c r="H5371" i="28"/>
  <c r="H5372" i="28"/>
  <c r="H5373" i="28"/>
  <c r="H5374" i="28"/>
  <c r="H5375" i="28"/>
  <c r="H5376" i="28"/>
  <c r="H5377" i="28"/>
  <c r="H5378" i="28"/>
  <c r="H5379" i="28"/>
  <c r="H5380" i="28"/>
  <c r="H5381" i="28"/>
  <c r="H5382" i="28"/>
  <c r="H5383" i="28"/>
  <c r="H5384" i="28"/>
  <c r="H5385" i="28"/>
  <c r="H5386" i="28"/>
  <c r="H5387" i="28"/>
  <c r="H5388" i="28"/>
  <c r="H5389" i="28"/>
  <c r="H5390" i="28"/>
  <c r="H5391" i="28"/>
  <c r="H5392" i="28"/>
  <c r="H5393" i="28"/>
  <c r="H5394" i="28"/>
  <c r="H5395" i="28"/>
  <c r="H5396" i="28"/>
  <c r="H5397" i="28"/>
  <c r="H5398" i="28"/>
  <c r="H5399" i="28"/>
  <c r="H5400" i="28"/>
  <c r="H5401" i="28"/>
  <c r="H5402" i="28"/>
  <c r="H5403" i="28"/>
  <c r="H5404" i="28"/>
  <c r="H5405" i="28"/>
  <c r="H5406" i="28"/>
  <c r="H5407" i="28"/>
  <c r="H5408" i="28"/>
  <c r="H5409" i="28"/>
  <c r="H5410" i="28"/>
  <c r="H5411" i="28"/>
  <c r="H5412" i="28"/>
  <c r="H5413" i="28"/>
  <c r="H5414" i="28"/>
  <c r="H5415" i="28"/>
  <c r="H5416" i="28"/>
  <c r="H5417" i="28"/>
  <c r="H5418" i="28"/>
  <c r="H5419" i="28"/>
  <c r="H5420" i="28"/>
  <c r="H5421" i="28"/>
  <c r="H5422" i="28"/>
  <c r="H5423" i="28"/>
  <c r="H5424" i="28"/>
  <c r="H5425" i="28"/>
  <c r="H5426" i="28"/>
  <c r="H5427" i="28"/>
  <c r="H5428" i="28"/>
  <c r="H5429" i="28"/>
  <c r="H5430" i="28"/>
  <c r="H5431" i="28"/>
  <c r="H5432" i="28"/>
  <c r="H5433" i="28"/>
  <c r="H5434" i="28"/>
  <c r="H5435" i="28"/>
  <c r="H5436" i="28"/>
  <c r="H5437" i="28"/>
  <c r="H5438" i="28"/>
  <c r="H5439" i="28"/>
  <c r="H5440" i="28"/>
  <c r="H5441" i="28"/>
  <c r="H5442" i="28"/>
  <c r="H5443" i="28"/>
  <c r="H5444" i="28"/>
  <c r="H5445" i="28"/>
  <c r="H5446" i="28"/>
  <c r="H5447" i="28"/>
  <c r="H5448" i="28"/>
  <c r="H5449" i="28"/>
  <c r="H5450" i="28"/>
  <c r="H5451" i="28"/>
  <c r="H5452" i="28"/>
  <c r="H5453" i="28"/>
  <c r="H5454" i="28"/>
  <c r="H5455" i="28"/>
  <c r="H5456" i="28"/>
  <c r="H5457" i="28"/>
  <c r="H5458" i="28"/>
  <c r="H5459" i="28"/>
  <c r="H5460" i="28"/>
  <c r="H5461" i="28"/>
  <c r="H5462" i="28"/>
  <c r="H5463" i="28"/>
  <c r="H5464" i="28"/>
  <c r="H5465" i="28"/>
  <c r="H5466" i="28"/>
  <c r="H5467" i="28"/>
  <c r="H5468" i="28"/>
  <c r="H5469" i="28"/>
  <c r="H5470" i="28"/>
  <c r="H5471" i="28"/>
  <c r="H5472" i="28"/>
  <c r="H5473" i="28"/>
  <c r="H5474" i="28"/>
  <c r="H5475" i="28"/>
  <c r="H5476" i="28"/>
  <c r="H5477" i="28"/>
  <c r="H5478" i="28"/>
  <c r="H5479" i="28"/>
  <c r="H5480" i="28"/>
  <c r="H5481" i="28"/>
  <c r="H5482" i="28"/>
  <c r="H5483" i="28"/>
  <c r="H5484" i="28"/>
  <c r="H5485" i="28"/>
  <c r="H5486" i="28"/>
  <c r="H5487" i="28"/>
  <c r="H5488" i="28"/>
  <c r="H5489" i="28"/>
  <c r="H5490" i="28"/>
  <c r="H5491" i="28"/>
  <c r="H5492" i="28"/>
  <c r="H5493" i="28"/>
  <c r="H5494" i="28"/>
  <c r="H5495" i="28"/>
  <c r="H5496" i="28"/>
  <c r="H5497" i="28"/>
  <c r="H5498" i="28"/>
  <c r="H5499" i="28"/>
  <c r="H5500" i="28"/>
  <c r="H5501" i="28"/>
  <c r="H5502" i="28"/>
  <c r="H5503" i="28"/>
  <c r="H5504" i="28"/>
  <c r="H5505" i="28"/>
  <c r="H5506" i="28"/>
  <c r="H5507" i="28"/>
  <c r="H5508" i="28"/>
  <c r="H5509" i="28"/>
  <c r="H5510" i="28"/>
  <c r="H5511" i="28"/>
  <c r="H5512" i="28"/>
  <c r="H5513" i="28"/>
  <c r="H5514" i="28"/>
  <c r="H5515" i="28"/>
  <c r="H5516" i="28"/>
  <c r="H5517" i="28"/>
  <c r="H5518" i="28"/>
  <c r="H5519" i="28"/>
  <c r="H5520" i="28"/>
  <c r="H5521" i="28"/>
  <c r="H5522" i="28"/>
  <c r="H5523" i="28"/>
  <c r="H5524" i="28"/>
  <c r="H5525" i="28"/>
  <c r="H5526" i="28"/>
  <c r="H5527" i="28"/>
  <c r="H5528" i="28"/>
  <c r="H5529" i="28"/>
  <c r="H5530" i="28"/>
  <c r="H5531" i="28"/>
  <c r="H5532" i="28"/>
  <c r="H5533" i="28"/>
  <c r="H5534" i="28"/>
  <c r="H5535" i="28"/>
  <c r="H5536" i="28"/>
  <c r="H5537" i="28"/>
  <c r="H5538" i="28"/>
  <c r="H5539" i="28"/>
  <c r="H5540" i="28"/>
  <c r="H5541" i="28"/>
  <c r="H5542" i="28"/>
  <c r="H5543" i="28"/>
  <c r="H5544" i="28"/>
  <c r="H5545" i="28"/>
  <c r="H5546" i="28"/>
  <c r="H5547" i="28"/>
  <c r="H5548" i="28"/>
  <c r="H5549" i="28"/>
  <c r="H5550" i="28"/>
  <c r="H5551" i="28"/>
  <c r="H5552" i="28"/>
  <c r="H5553" i="28"/>
  <c r="H5554" i="28"/>
  <c r="H5555" i="28"/>
  <c r="H5556" i="28"/>
  <c r="H5557" i="28"/>
  <c r="H5558" i="28"/>
  <c r="H5559" i="28"/>
  <c r="H5560" i="28"/>
  <c r="H5561" i="28"/>
  <c r="H5562" i="28"/>
  <c r="H5563" i="28"/>
  <c r="H5564" i="28"/>
  <c r="H5565" i="28"/>
  <c r="H5566" i="28"/>
  <c r="H5567" i="28"/>
  <c r="H5568" i="28"/>
  <c r="H5569" i="28"/>
  <c r="H5570" i="28"/>
  <c r="H5571" i="28"/>
  <c r="H5572" i="28"/>
  <c r="H5573" i="28"/>
  <c r="H5574" i="28"/>
  <c r="H5575" i="28"/>
  <c r="H5576" i="28"/>
  <c r="H5577" i="28"/>
  <c r="H5578" i="28"/>
  <c r="H5579" i="28"/>
  <c r="H5580" i="28"/>
  <c r="H5581" i="28"/>
  <c r="H5582" i="28"/>
  <c r="H5583" i="28"/>
  <c r="H5584" i="28"/>
  <c r="H5585" i="28"/>
  <c r="H5586" i="28"/>
  <c r="H5587" i="28"/>
  <c r="H5588" i="28"/>
  <c r="H5589" i="28"/>
  <c r="H5590" i="28"/>
  <c r="H5591" i="28"/>
  <c r="H5592" i="28"/>
  <c r="H5593" i="28"/>
  <c r="H5594" i="28"/>
  <c r="H5595" i="28"/>
  <c r="H5596" i="28"/>
  <c r="H5597" i="28"/>
  <c r="H5598" i="28"/>
  <c r="H5599" i="28"/>
  <c r="H5600" i="28"/>
  <c r="H5601" i="28"/>
  <c r="H5602" i="28"/>
  <c r="H5603" i="28"/>
  <c r="H5604" i="28"/>
  <c r="H5605" i="28"/>
  <c r="H5606" i="28"/>
  <c r="H5607" i="28"/>
  <c r="H5608" i="28"/>
  <c r="H5609" i="28"/>
  <c r="H5610" i="28"/>
  <c r="H5611" i="28"/>
  <c r="H5612" i="28"/>
  <c r="H5613" i="28"/>
  <c r="H5614" i="28"/>
  <c r="H5615" i="28"/>
  <c r="H5616" i="28"/>
  <c r="H5617" i="28"/>
  <c r="H5618" i="28"/>
  <c r="H5619" i="28"/>
  <c r="H5620" i="28"/>
  <c r="H5621" i="28"/>
  <c r="H5622" i="28"/>
  <c r="H5623" i="28"/>
  <c r="H5624" i="28"/>
  <c r="H5625" i="28"/>
  <c r="H5626" i="28"/>
  <c r="H5627" i="28"/>
  <c r="H5628" i="28"/>
  <c r="H5629" i="28"/>
  <c r="H5630" i="28"/>
  <c r="H5631" i="28"/>
  <c r="H5632" i="28"/>
  <c r="H5633" i="28"/>
  <c r="H5634" i="28"/>
  <c r="H5635" i="28"/>
  <c r="H5636" i="28"/>
  <c r="H5637" i="28"/>
  <c r="H5638" i="28"/>
  <c r="H5639" i="28"/>
  <c r="H5640" i="28"/>
  <c r="H5641" i="28"/>
  <c r="H5642" i="28"/>
  <c r="H5643" i="28"/>
  <c r="H5644" i="28"/>
  <c r="H5645" i="28"/>
  <c r="H5646" i="28"/>
  <c r="H5647" i="28"/>
  <c r="H5648" i="28"/>
  <c r="H5649" i="28"/>
  <c r="H5650" i="28"/>
  <c r="H5651" i="28"/>
  <c r="H5652" i="28"/>
  <c r="H5653" i="28"/>
  <c r="H5654" i="28"/>
  <c r="H5655" i="28"/>
  <c r="H5656" i="28"/>
  <c r="H5657" i="28"/>
  <c r="H5658" i="28"/>
  <c r="H5659" i="28"/>
  <c r="H5660" i="28"/>
  <c r="H5661" i="28"/>
  <c r="H5662" i="28"/>
  <c r="H5663" i="28"/>
  <c r="H5664" i="28"/>
  <c r="H5665" i="28"/>
  <c r="H5666" i="28"/>
  <c r="H5667" i="28"/>
  <c r="H5668" i="28"/>
  <c r="H5669" i="28"/>
  <c r="H5670" i="28"/>
  <c r="H5671" i="28"/>
  <c r="H5672" i="28"/>
  <c r="H5673" i="28"/>
  <c r="H5674" i="28"/>
  <c r="H5675" i="28"/>
  <c r="H5676" i="28"/>
  <c r="H5677" i="28"/>
  <c r="H5678" i="28"/>
  <c r="H5679" i="28"/>
  <c r="H5680" i="28"/>
  <c r="H5681" i="28"/>
  <c r="H5682" i="28"/>
  <c r="H5683" i="28"/>
  <c r="H5684" i="28"/>
  <c r="H5685" i="28"/>
  <c r="H5686" i="28"/>
  <c r="H5687" i="28"/>
  <c r="H5688" i="28"/>
  <c r="H5689" i="28"/>
  <c r="H5690" i="28"/>
  <c r="H5691" i="28"/>
  <c r="H5692" i="28"/>
  <c r="H5693" i="28"/>
  <c r="H5694" i="28"/>
  <c r="H5695" i="28"/>
  <c r="H5696" i="28"/>
  <c r="H5697" i="28"/>
  <c r="H5698" i="28"/>
  <c r="H5699" i="28"/>
  <c r="H5700" i="28"/>
  <c r="H5701" i="28"/>
  <c r="H5702" i="28"/>
  <c r="H5703" i="28"/>
  <c r="H5704" i="28"/>
  <c r="H5705" i="28"/>
  <c r="H5706" i="28"/>
  <c r="H5707" i="28"/>
  <c r="H5708" i="28"/>
  <c r="H5709" i="28"/>
  <c r="H5710" i="28"/>
  <c r="H5711" i="28"/>
  <c r="H5712" i="28"/>
  <c r="H5713" i="28"/>
  <c r="H5714" i="28"/>
  <c r="H5715" i="28"/>
  <c r="H5716" i="28"/>
  <c r="H5717" i="28"/>
  <c r="H5718" i="28"/>
  <c r="H5719" i="28"/>
  <c r="H5720" i="28"/>
  <c r="H5721" i="28"/>
  <c r="H5722" i="28"/>
  <c r="H5723" i="28"/>
  <c r="H5724" i="28"/>
  <c r="H5725" i="28"/>
  <c r="H5726" i="28"/>
  <c r="H5727" i="28"/>
  <c r="H5728" i="28"/>
  <c r="H5729" i="28"/>
  <c r="H5730" i="28"/>
  <c r="H5731" i="28"/>
  <c r="H5732" i="28"/>
  <c r="H5733" i="28"/>
  <c r="H5734" i="28"/>
  <c r="H5735" i="28"/>
  <c r="H5736" i="28"/>
  <c r="H5737" i="28"/>
  <c r="H5738" i="28"/>
  <c r="H5739" i="28"/>
  <c r="H5740" i="28"/>
  <c r="H5741" i="28"/>
  <c r="H5742" i="28"/>
  <c r="H5743" i="28"/>
  <c r="H5744" i="28"/>
  <c r="H5745" i="28"/>
  <c r="H5746" i="28"/>
  <c r="H5747" i="28"/>
  <c r="H5748" i="28"/>
  <c r="H5749" i="28"/>
  <c r="H5750" i="28"/>
  <c r="H5751" i="28"/>
  <c r="H5752" i="28"/>
  <c r="H5753" i="28"/>
  <c r="H5754" i="28"/>
  <c r="H5755" i="28"/>
  <c r="H5756" i="28"/>
  <c r="H5757" i="28"/>
  <c r="H5758" i="28"/>
  <c r="H5759" i="28"/>
  <c r="H5760" i="28"/>
  <c r="H5761" i="28"/>
  <c r="H5762" i="28"/>
  <c r="H5763" i="28"/>
  <c r="H5764" i="28"/>
  <c r="H5765" i="28"/>
  <c r="H5766" i="28"/>
  <c r="H5767" i="28"/>
  <c r="H5768" i="28"/>
  <c r="H5769" i="28"/>
  <c r="H5770" i="28"/>
  <c r="H5771" i="28"/>
  <c r="H5772" i="28"/>
  <c r="H5773" i="28"/>
  <c r="H5774" i="28"/>
  <c r="H5775" i="28"/>
  <c r="H5776" i="28"/>
  <c r="H5777" i="28"/>
  <c r="H5778" i="28"/>
  <c r="H5779" i="28"/>
  <c r="H5780" i="28"/>
  <c r="H5781" i="28"/>
  <c r="H5782" i="28"/>
  <c r="H5783" i="28"/>
  <c r="H5784" i="28"/>
  <c r="H5785" i="28"/>
  <c r="H5786" i="28"/>
  <c r="H5787" i="28"/>
  <c r="H5788" i="28"/>
  <c r="H5789" i="28"/>
  <c r="H5790" i="28"/>
  <c r="H5791" i="28"/>
  <c r="H5792" i="28"/>
  <c r="H5793" i="28"/>
  <c r="H5794" i="28"/>
  <c r="H5795" i="28"/>
  <c r="H5796" i="28"/>
  <c r="H5797" i="28"/>
  <c r="H5798" i="28"/>
  <c r="H5799" i="28"/>
  <c r="H5800" i="28"/>
  <c r="H5801" i="28"/>
  <c r="H5802" i="28"/>
  <c r="H5803" i="28"/>
  <c r="H5804" i="28"/>
  <c r="H5805" i="28"/>
  <c r="H5806" i="28"/>
  <c r="H5807" i="28"/>
  <c r="H5808" i="28"/>
  <c r="H5809" i="28"/>
  <c r="H5810" i="28"/>
  <c r="H5811" i="28"/>
  <c r="H5812" i="28"/>
  <c r="H5813" i="28"/>
  <c r="H5814" i="28"/>
  <c r="H5815" i="28"/>
  <c r="H5816" i="28"/>
  <c r="H5817" i="28"/>
  <c r="H5818" i="28"/>
  <c r="H5819" i="28"/>
  <c r="H5820" i="28"/>
  <c r="H5821" i="28"/>
  <c r="H5822" i="28"/>
  <c r="H5823" i="28"/>
  <c r="H5824" i="28"/>
  <c r="H5825" i="28"/>
  <c r="H5826" i="28"/>
  <c r="H5827" i="28"/>
  <c r="H5828" i="28"/>
  <c r="H5829" i="28"/>
  <c r="H5830" i="28"/>
  <c r="H5831" i="28"/>
  <c r="H5832" i="28"/>
  <c r="H5833" i="28"/>
  <c r="H5834" i="28"/>
  <c r="H5835" i="28"/>
  <c r="H5836" i="28"/>
  <c r="H5837" i="28"/>
  <c r="H5838" i="28"/>
  <c r="H5839" i="28"/>
  <c r="H5840" i="28"/>
  <c r="H5841" i="28"/>
  <c r="H5842" i="28"/>
  <c r="H5843" i="28"/>
  <c r="H5844" i="28"/>
  <c r="H5845" i="28"/>
  <c r="H5846" i="28"/>
  <c r="H5847" i="28"/>
  <c r="H5848" i="28"/>
  <c r="H5849" i="28"/>
  <c r="H5850" i="28"/>
  <c r="H5851" i="28"/>
  <c r="H5852" i="28"/>
  <c r="H5853" i="28"/>
  <c r="H5854" i="28"/>
  <c r="H5855" i="28"/>
  <c r="H5856" i="28"/>
  <c r="H5857" i="28"/>
  <c r="H5858" i="28"/>
  <c r="H5859" i="28"/>
  <c r="H5860" i="28"/>
  <c r="H5861" i="28"/>
  <c r="H5862" i="28"/>
  <c r="H5863" i="28"/>
  <c r="H5864" i="28"/>
  <c r="H5865" i="28"/>
  <c r="H5866" i="28"/>
  <c r="H5867" i="28"/>
  <c r="H5868" i="28"/>
  <c r="H5869" i="28"/>
  <c r="H5870" i="28"/>
  <c r="H5871" i="28"/>
  <c r="H5872" i="28"/>
  <c r="H5873" i="28"/>
  <c r="H5874" i="28"/>
  <c r="H5875" i="28"/>
  <c r="H5876" i="28"/>
  <c r="H5877" i="28"/>
  <c r="H5878" i="28"/>
  <c r="H5879" i="28"/>
  <c r="H5880" i="28"/>
  <c r="H5881" i="28"/>
  <c r="H5882" i="28"/>
  <c r="H5883" i="28"/>
  <c r="H5884" i="28"/>
  <c r="H5885" i="28"/>
  <c r="H5886" i="28"/>
  <c r="H5887" i="28"/>
  <c r="H5888" i="28"/>
  <c r="H5889" i="28"/>
  <c r="H5890" i="28"/>
  <c r="H5891" i="28"/>
  <c r="H5892" i="28"/>
  <c r="H5893" i="28"/>
  <c r="H5894" i="28"/>
  <c r="H5895" i="28"/>
  <c r="H5896" i="28"/>
  <c r="H5897" i="28"/>
  <c r="H5898" i="28"/>
  <c r="H5899" i="28"/>
  <c r="H5900" i="28"/>
  <c r="H5901" i="28"/>
  <c r="H5902" i="28"/>
  <c r="H5903" i="28"/>
  <c r="H5904" i="28"/>
  <c r="H5905" i="28"/>
  <c r="H5906" i="28"/>
  <c r="H5907" i="28"/>
  <c r="H5908" i="28"/>
  <c r="H5909" i="28"/>
  <c r="H5910" i="28"/>
  <c r="H5911" i="28"/>
  <c r="H5912" i="28"/>
  <c r="H5913" i="28"/>
  <c r="H5914" i="28"/>
  <c r="H5915" i="28"/>
  <c r="H5916" i="28"/>
  <c r="H5917" i="28"/>
  <c r="H5918" i="28"/>
  <c r="H5919" i="28"/>
  <c r="H5920" i="28"/>
  <c r="H5921" i="28"/>
  <c r="H5922" i="28"/>
  <c r="H5923" i="28"/>
  <c r="H5924" i="28"/>
  <c r="H5925" i="28"/>
  <c r="H5926" i="28"/>
  <c r="H5927" i="28"/>
  <c r="H5928" i="28"/>
  <c r="H5929" i="28"/>
  <c r="H5930" i="28"/>
  <c r="H5931" i="28"/>
  <c r="H5932" i="28"/>
  <c r="H5933" i="28"/>
  <c r="H5934" i="28"/>
  <c r="H5935" i="28"/>
  <c r="H5936" i="28"/>
  <c r="H5937" i="28"/>
  <c r="H5938" i="28"/>
  <c r="H5939" i="28"/>
  <c r="H5940" i="28"/>
  <c r="H5941" i="28"/>
  <c r="H5942" i="28"/>
  <c r="H5943" i="28"/>
  <c r="H5944" i="28"/>
  <c r="H5945" i="28"/>
  <c r="H5946" i="28"/>
  <c r="H5947" i="28"/>
  <c r="H5948" i="28"/>
  <c r="H5949" i="28"/>
  <c r="H5950" i="28"/>
  <c r="H5951" i="28"/>
  <c r="H5952" i="28"/>
  <c r="H5953" i="28"/>
  <c r="H5954" i="28"/>
  <c r="H5955" i="28"/>
  <c r="H5956" i="28"/>
  <c r="H5957" i="28"/>
  <c r="H5958" i="28"/>
  <c r="H5959" i="28"/>
  <c r="H5960" i="28"/>
  <c r="H5961" i="28"/>
  <c r="H5962" i="28"/>
  <c r="H5963" i="28"/>
  <c r="H5964" i="28"/>
  <c r="H5965" i="28"/>
  <c r="H5966" i="28"/>
  <c r="H5967" i="28"/>
  <c r="H5968" i="28"/>
  <c r="H5969" i="28"/>
  <c r="H5970" i="28"/>
  <c r="H5971" i="28"/>
  <c r="H5972" i="28"/>
  <c r="H5973" i="28"/>
  <c r="H5974" i="28"/>
  <c r="H5975" i="28"/>
  <c r="H5976" i="28"/>
  <c r="H5977" i="28"/>
  <c r="H5978" i="28"/>
  <c r="H5979" i="28"/>
  <c r="H5980" i="28"/>
  <c r="H5981" i="28"/>
  <c r="H5982" i="28"/>
  <c r="H5983" i="28"/>
  <c r="H5984" i="28"/>
  <c r="H5985" i="28"/>
  <c r="H5986" i="28"/>
  <c r="H5987" i="28"/>
  <c r="H5988" i="28"/>
  <c r="H5989" i="28"/>
  <c r="H5990" i="28"/>
  <c r="H5991" i="28"/>
  <c r="H5992" i="28"/>
  <c r="H5993" i="28"/>
  <c r="H5994" i="28"/>
  <c r="H5995" i="28"/>
  <c r="H5996" i="28"/>
  <c r="H5997" i="28"/>
  <c r="H5998" i="28"/>
  <c r="H5999" i="28"/>
  <c r="H6000" i="28"/>
  <c r="H6001" i="28"/>
  <c r="H6002" i="28"/>
  <c r="H6003" i="28"/>
  <c r="H6004" i="28"/>
  <c r="H6005" i="28"/>
  <c r="H6006" i="28"/>
  <c r="H6007" i="28"/>
  <c r="H6008" i="28"/>
  <c r="H6009" i="28"/>
  <c r="H6010" i="28"/>
  <c r="H6011" i="28"/>
  <c r="H6012" i="28"/>
  <c r="H6013" i="28"/>
  <c r="H6014" i="28"/>
  <c r="H6015" i="28"/>
  <c r="H6016" i="28"/>
  <c r="H6017" i="28"/>
  <c r="H6018" i="28"/>
  <c r="H6019" i="28"/>
  <c r="H6020" i="28"/>
  <c r="H6021" i="28"/>
  <c r="H6022" i="28"/>
  <c r="H6023" i="28"/>
  <c r="H6024" i="28"/>
  <c r="H6025" i="28"/>
  <c r="H6026" i="28"/>
  <c r="H6027" i="28"/>
  <c r="H6028" i="28"/>
  <c r="H6029" i="28"/>
  <c r="H6030" i="28"/>
  <c r="H6031" i="28"/>
  <c r="H6032" i="28"/>
  <c r="H6033" i="28"/>
  <c r="H6034" i="28"/>
  <c r="H6035" i="28"/>
  <c r="H6036" i="28"/>
  <c r="H6037" i="28"/>
  <c r="H6038" i="28"/>
  <c r="H6039" i="28"/>
  <c r="H6040" i="28"/>
  <c r="H6041" i="28"/>
  <c r="H6042" i="28"/>
  <c r="H6043" i="28"/>
  <c r="H6044" i="28"/>
  <c r="H6045" i="28"/>
  <c r="H6046" i="28"/>
  <c r="H6047" i="28"/>
  <c r="H6048" i="28"/>
  <c r="H6049" i="28"/>
  <c r="H6050" i="28"/>
  <c r="H6051" i="28"/>
  <c r="H6052" i="28"/>
  <c r="H6053" i="28"/>
  <c r="H6054" i="28"/>
  <c r="H6055" i="28"/>
  <c r="H6056" i="28"/>
  <c r="H6057" i="28"/>
  <c r="H6058" i="28"/>
  <c r="H6059" i="28"/>
  <c r="H6060" i="28"/>
  <c r="H6061" i="28"/>
  <c r="H6062" i="28"/>
  <c r="H6063" i="28"/>
  <c r="H6064" i="28"/>
  <c r="H6065" i="28"/>
  <c r="H6066" i="28"/>
  <c r="H6067" i="28"/>
  <c r="H6068" i="28"/>
  <c r="H6069" i="28"/>
  <c r="H6070" i="28"/>
  <c r="H6071" i="28"/>
  <c r="H6072" i="28"/>
  <c r="H6073" i="28"/>
  <c r="H6074" i="28"/>
  <c r="H6075" i="28"/>
  <c r="H6076" i="28"/>
  <c r="H6077" i="28"/>
  <c r="H6078" i="28"/>
  <c r="H6079" i="28"/>
  <c r="H6080" i="28"/>
  <c r="H6081" i="28"/>
  <c r="H6082" i="28"/>
  <c r="H6083" i="28"/>
  <c r="H6084" i="28"/>
  <c r="H6085" i="28"/>
  <c r="H6086" i="28"/>
  <c r="H6087" i="28"/>
  <c r="H6088" i="28"/>
  <c r="H6089" i="28"/>
  <c r="H6090" i="28"/>
  <c r="H6091" i="28"/>
  <c r="H6092" i="28"/>
  <c r="H6093" i="28"/>
  <c r="H6094" i="28"/>
  <c r="H6095" i="28"/>
  <c r="H6096" i="28"/>
  <c r="H6097" i="28"/>
  <c r="H6098" i="28"/>
  <c r="H6099" i="28"/>
  <c r="H6100" i="28"/>
  <c r="H6101" i="28"/>
  <c r="H6102" i="28"/>
  <c r="H6103" i="28"/>
  <c r="H6104" i="28"/>
  <c r="H6105" i="28"/>
  <c r="H6106" i="28"/>
  <c r="H6107" i="28"/>
  <c r="H6108" i="28"/>
  <c r="H6109" i="28"/>
  <c r="H6110" i="28"/>
  <c r="H6111" i="28"/>
  <c r="H6112" i="28"/>
  <c r="H6113" i="28"/>
  <c r="H6114" i="28"/>
  <c r="H6115" i="28"/>
  <c r="H6116" i="28"/>
  <c r="H6117" i="28"/>
  <c r="H6118" i="28"/>
  <c r="H6119" i="28"/>
  <c r="H6120" i="28"/>
  <c r="H6121" i="28"/>
  <c r="H6122" i="28"/>
  <c r="H6123" i="28"/>
  <c r="H6124" i="28"/>
  <c r="H6125" i="28"/>
  <c r="H6126" i="28"/>
  <c r="H6127" i="28"/>
  <c r="H6128" i="28"/>
  <c r="H6129" i="28"/>
  <c r="H6130" i="28"/>
  <c r="H6131" i="28"/>
  <c r="H6132" i="28"/>
  <c r="H6133" i="28"/>
  <c r="H6134" i="28"/>
  <c r="H6135" i="28"/>
  <c r="H6136" i="28"/>
  <c r="H6137" i="28"/>
  <c r="H6138" i="28"/>
  <c r="H6139" i="28"/>
  <c r="H6140" i="28"/>
  <c r="H6141" i="28"/>
  <c r="H6142" i="28"/>
  <c r="H6143" i="28"/>
  <c r="H6144" i="28"/>
  <c r="H6145" i="28"/>
  <c r="H6146" i="28"/>
  <c r="H6147" i="28"/>
  <c r="H6148" i="28"/>
  <c r="H6149" i="28"/>
  <c r="H6150" i="28"/>
  <c r="H6151" i="28"/>
  <c r="H6152" i="28"/>
  <c r="H6153" i="28"/>
  <c r="H6154" i="28"/>
  <c r="H6155" i="28"/>
  <c r="H6156" i="28"/>
  <c r="H6157" i="28"/>
  <c r="H6158" i="28"/>
  <c r="H6159" i="28"/>
  <c r="H6160" i="28"/>
  <c r="H6161" i="28"/>
  <c r="H6162" i="28"/>
  <c r="H6163" i="28"/>
  <c r="H6164" i="28"/>
  <c r="H6165" i="28"/>
  <c r="H6166" i="28"/>
  <c r="H6167" i="28"/>
  <c r="H6168" i="28"/>
  <c r="H6169" i="28"/>
  <c r="H6170" i="28"/>
  <c r="H6171" i="28"/>
  <c r="H6172" i="28"/>
  <c r="H6173" i="28"/>
  <c r="H6174" i="28"/>
  <c r="H6175" i="28"/>
  <c r="H6176" i="28"/>
  <c r="H6177" i="28"/>
  <c r="H6178" i="28"/>
  <c r="H6179" i="28"/>
  <c r="H6180" i="28"/>
  <c r="H6181" i="28"/>
  <c r="H6182" i="28"/>
  <c r="H6183" i="28"/>
  <c r="H6184" i="28"/>
  <c r="H6185" i="28"/>
  <c r="H6186" i="28"/>
  <c r="H6187" i="28"/>
  <c r="H6188" i="28"/>
  <c r="H6189" i="28"/>
  <c r="H6190" i="28"/>
  <c r="H6191" i="28"/>
  <c r="H6192" i="28"/>
  <c r="H6193" i="28"/>
  <c r="H6194" i="28"/>
  <c r="H6195" i="28"/>
  <c r="H6196" i="28"/>
  <c r="H6197" i="28"/>
  <c r="H6198" i="28"/>
  <c r="H6199" i="28"/>
  <c r="H6200" i="28"/>
  <c r="H6201" i="28"/>
  <c r="H6202" i="28"/>
  <c r="H6203" i="28"/>
  <c r="H6204" i="28"/>
  <c r="H6205" i="28"/>
  <c r="H6206" i="28"/>
  <c r="H6207" i="28"/>
  <c r="H6208" i="28"/>
  <c r="H6209" i="28"/>
  <c r="H6210" i="28"/>
  <c r="H6211" i="28"/>
  <c r="H6212" i="28"/>
  <c r="H6213" i="28"/>
  <c r="H6214" i="28"/>
  <c r="H6215" i="28"/>
  <c r="H6216" i="28"/>
  <c r="H6217" i="28"/>
  <c r="H6218" i="28"/>
  <c r="H6219" i="28"/>
  <c r="H6220" i="28"/>
  <c r="H6221" i="28"/>
  <c r="H6222" i="28"/>
  <c r="H6223" i="28"/>
  <c r="H6224" i="28"/>
  <c r="H6225" i="28"/>
  <c r="H6226" i="28"/>
  <c r="H6227" i="28"/>
  <c r="H6228" i="28"/>
  <c r="H6229" i="28"/>
  <c r="H6230" i="28"/>
  <c r="H6231" i="28"/>
  <c r="H6232" i="28"/>
  <c r="H6233" i="28"/>
  <c r="H6234" i="28"/>
  <c r="H6235" i="28"/>
  <c r="H6236" i="28"/>
  <c r="H6237" i="28"/>
  <c r="H6238" i="28"/>
  <c r="H6239" i="28"/>
  <c r="H6240" i="28"/>
  <c r="H6241" i="28"/>
  <c r="H6242" i="28"/>
  <c r="H6243" i="28"/>
  <c r="H6244" i="28"/>
  <c r="H6245" i="28"/>
  <c r="H6246" i="28"/>
  <c r="H6247" i="28"/>
  <c r="H6248" i="28"/>
  <c r="H6249" i="28"/>
  <c r="H6250" i="28"/>
  <c r="H6251" i="28"/>
  <c r="H6252" i="28"/>
  <c r="H6253" i="28"/>
  <c r="H6254" i="28"/>
  <c r="H6255" i="28"/>
  <c r="H6256" i="28"/>
  <c r="H6257" i="28"/>
  <c r="H6258" i="28"/>
  <c r="H6259" i="28"/>
  <c r="H6260" i="28"/>
  <c r="H6261" i="28"/>
  <c r="H6262" i="28"/>
  <c r="H6263" i="28"/>
  <c r="H6264" i="28"/>
  <c r="H6265" i="28"/>
  <c r="H6266" i="28"/>
  <c r="H6267" i="28"/>
  <c r="H6268" i="28"/>
  <c r="H6269" i="28"/>
  <c r="H6270" i="28"/>
  <c r="H6271" i="28"/>
  <c r="H6272" i="28"/>
  <c r="H6273" i="28"/>
  <c r="H6274" i="28"/>
  <c r="H6275" i="28"/>
  <c r="H6276" i="28"/>
  <c r="H6277" i="28"/>
  <c r="H6278" i="28"/>
  <c r="H6279" i="28"/>
  <c r="H6280" i="28"/>
  <c r="H6281" i="28"/>
  <c r="H6282" i="28"/>
  <c r="H6283" i="28"/>
  <c r="H6284" i="28"/>
  <c r="H6285" i="28"/>
  <c r="H6286" i="28"/>
  <c r="H6287" i="28"/>
  <c r="H6288" i="28"/>
  <c r="H6289" i="28"/>
  <c r="H6290" i="28"/>
  <c r="H6291" i="28"/>
  <c r="H6292" i="28"/>
  <c r="H6293" i="28"/>
  <c r="H6294" i="28"/>
  <c r="H6295" i="28"/>
  <c r="H6296" i="28"/>
  <c r="H6297" i="28"/>
  <c r="H6298" i="28"/>
  <c r="H6299" i="28"/>
  <c r="H6300" i="28"/>
  <c r="H6301" i="28"/>
  <c r="H6302" i="28"/>
  <c r="H6303" i="28"/>
  <c r="H6304" i="28"/>
  <c r="H6305" i="28"/>
  <c r="H6306" i="28"/>
  <c r="H6307" i="28"/>
  <c r="H6308" i="28"/>
  <c r="H6309" i="28"/>
  <c r="H6310" i="28"/>
  <c r="H6311" i="28"/>
  <c r="H6312" i="28"/>
  <c r="H6313" i="28"/>
  <c r="H6314" i="28"/>
  <c r="H6315" i="28"/>
  <c r="H6316" i="28"/>
  <c r="H6317" i="28"/>
  <c r="H6318" i="28"/>
  <c r="H6319" i="28"/>
  <c r="H6320" i="28"/>
  <c r="H6321" i="28"/>
  <c r="H6322" i="28"/>
  <c r="H6323" i="28"/>
  <c r="H6324" i="28"/>
  <c r="H6325" i="28"/>
  <c r="H6326" i="28"/>
  <c r="H6327" i="28"/>
  <c r="H6328" i="28"/>
  <c r="H6329" i="28"/>
  <c r="H6330" i="28"/>
  <c r="H6331" i="28"/>
  <c r="H6332" i="28"/>
  <c r="H6333" i="28"/>
  <c r="H6334" i="28"/>
  <c r="H6335" i="28"/>
  <c r="H6336" i="28"/>
  <c r="H6337" i="28"/>
  <c r="H6338" i="28"/>
  <c r="H6339" i="28"/>
  <c r="H6340" i="28"/>
  <c r="H6341" i="28"/>
  <c r="H6342" i="28"/>
  <c r="H6343" i="28"/>
  <c r="H6344" i="28"/>
  <c r="H6345" i="28"/>
  <c r="H6346" i="28"/>
  <c r="H6347" i="28"/>
  <c r="H6348" i="28"/>
  <c r="H6349" i="28"/>
  <c r="H6350" i="28"/>
  <c r="H6351" i="28"/>
  <c r="H6352" i="28"/>
  <c r="H6353" i="28"/>
  <c r="H6354" i="28"/>
  <c r="H6355" i="28"/>
  <c r="H6356" i="28"/>
  <c r="H6357" i="28"/>
  <c r="H6358" i="28"/>
  <c r="H6359" i="28"/>
  <c r="H6360" i="28"/>
  <c r="H6361" i="28"/>
  <c r="H6362" i="28"/>
  <c r="H6363" i="28"/>
  <c r="H6364" i="28"/>
  <c r="H6365" i="28"/>
  <c r="H6366" i="28"/>
  <c r="H6367" i="28"/>
  <c r="H6368" i="28"/>
  <c r="H6369" i="28"/>
  <c r="H6370" i="28"/>
  <c r="H6371" i="28"/>
  <c r="H6372" i="28"/>
  <c r="H6373" i="28"/>
  <c r="H6374" i="28"/>
  <c r="H6375" i="28"/>
  <c r="H6376" i="28"/>
  <c r="H6377" i="28"/>
  <c r="H6378" i="28"/>
  <c r="H6379" i="28"/>
  <c r="H6380" i="28"/>
  <c r="H6381" i="28"/>
  <c r="H6382" i="28"/>
  <c r="H6383" i="28"/>
  <c r="H6384" i="28"/>
  <c r="H6385" i="28"/>
  <c r="H6386" i="28"/>
  <c r="H6387" i="28"/>
  <c r="H6388" i="28"/>
  <c r="H6389" i="28"/>
  <c r="H6390" i="28"/>
  <c r="H6391" i="28"/>
  <c r="H6392" i="28"/>
  <c r="H6393" i="28"/>
  <c r="H6394" i="28"/>
  <c r="H6395" i="28"/>
  <c r="H6396" i="28"/>
  <c r="H6397" i="28"/>
  <c r="H6398" i="28"/>
  <c r="H6399" i="28"/>
  <c r="H6400" i="28"/>
  <c r="H6401" i="28"/>
  <c r="H6402" i="28"/>
  <c r="H6403" i="28"/>
  <c r="H6404" i="28"/>
  <c r="H6405" i="28"/>
  <c r="H6406" i="28"/>
  <c r="H6407" i="28"/>
  <c r="H6408" i="28"/>
  <c r="H6409" i="28"/>
  <c r="H6410" i="28"/>
  <c r="H6411" i="28"/>
  <c r="H6412" i="28"/>
  <c r="H6413" i="28"/>
  <c r="H6414" i="28"/>
  <c r="H6415" i="28"/>
  <c r="H6416" i="28"/>
  <c r="H6417" i="28"/>
  <c r="H6418" i="28"/>
  <c r="H6419" i="28"/>
  <c r="H6420" i="28"/>
  <c r="H6421" i="28"/>
  <c r="H6422" i="28"/>
  <c r="H6423" i="28"/>
  <c r="H6424" i="28"/>
  <c r="H6425" i="28"/>
  <c r="H6426" i="28"/>
  <c r="H6427" i="28"/>
  <c r="H6428" i="28"/>
  <c r="H6429" i="28"/>
  <c r="H6430" i="28"/>
  <c r="H6431" i="28"/>
  <c r="H6432" i="28"/>
  <c r="H6433" i="28"/>
  <c r="H6434" i="28"/>
  <c r="H6435" i="28"/>
  <c r="H6436" i="28"/>
  <c r="H6437" i="28"/>
  <c r="H6438" i="28"/>
  <c r="H6439" i="28"/>
  <c r="H6440" i="28"/>
  <c r="H6441" i="28"/>
  <c r="H6442" i="28"/>
  <c r="H6443" i="28"/>
  <c r="H6444" i="28"/>
  <c r="H6445" i="28"/>
  <c r="H6446" i="28"/>
  <c r="H6447" i="28"/>
  <c r="H6448" i="28"/>
  <c r="H6449" i="28"/>
  <c r="H6450" i="28"/>
  <c r="H6451" i="28"/>
  <c r="H6452" i="28"/>
  <c r="H6453" i="28"/>
  <c r="H6454" i="28"/>
  <c r="H6455" i="28"/>
  <c r="H6456" i="28"/>
  <c r="H6457" i="28"/>
  <c r="H6458" i="28"/>
  <c r="H6459" i="28"/>
  <c r="H6460" i="28"/>
  <c r="H6461" i="28"/>
  <c r="H6462" i="28"/>
  <c r="H6463" i="28"/>
  <c r="H6464" i="28"/>
  <c r="H6465" i="28"/>
  <c r="H6466" i="28"/>
  <c r="H6467" i="28"/>
  <c r="H6468" i="28"/>
  <c r="H6469" i="28"/>
  <c r="H6470" i="28"/>
  <c r="H6471" i="28"/>
  <c r="H6472" i="28"/>
  <c r="H6473" i="28"/>
  <c r="H6474" i="28"/>
  <c r="H6475" i="28"/>
  <c r="H6476" i="28"/>
  <c r="H6477" i="28"/>
  <c r="H6478" i="28"/>
  <c r="H6479" i="28"/>
  <c r="H6480" i="28"/>
  <c r="H6481" i="28"/>
  <c r="H6482" i="28"/>
  <c r="H6483" i="28"/>
  <c r="H6484" i="28"/>
  <c r="H6485" i="28"/>
  <c r="H6486" i="28"/>
  <c r="H6487" i="28"/>
  <c r="H6488" i="28"/>
  <c r="H6489" i="28"/>
  <c r="H6490" i="28"/>
  <c r="H6491" i="28"/>
  <c r="H6492" i="28"/>
  <c r="H6493" i="28"/>
  <c r="H6494" i="28"/>
  <c r="H6495" i="28"/>
  <c r="H6496" i="28"/>
  <c r="H6497" i="28"/>
  <c r="H6498" i="28"/>
  <c r="H6499" i="28"/>
  <c r="H6500" i="28"/>
  <c r="H6501" i="28"/>
  <c r="H6502" i="28"/>
  <c r="H6503" i="28"/>
  <c r="H6504" i="28"/>
  <c r="H6505" i="28"/>
  <c r="H6506" i="28"/>
  <c r="H6507" i="28"/>
  <c r="H6508" i="28"/>
  <c r="H6509" i="28"/>
  <c r="H6510" i="28"/>
  <c r="H6511" i="28"/>
  <c r="H6512" i="28"/>
  <c r="H6513" i="28"/>
  <c r="H6514" i="28"/>
  <c r="H6515" i="28"/>
  <c r="H6516" i="28"/>
  <c r="H6517" i="28"/>
  <c r="H6518" i="28"/>
  <c r="H6519" i="28"/>
  <c r="H6520" i="28"/>
  <c r="H6521" i="28"/>
  <c r="H6522" i="28"/>
  <c r="H6523" i="28"/>
  <c r="H6524" i="28"/>
  <c r="H6525" i="28"/>
  <c r="H6526" i="28"/>
  <c r="H6527" i="28"/>
  <c r="H6528" i="28"/>
  <c r="H6529" i="28"/>
  <c r="H6530" i="28"/>
  <c r="H6531" i="28"/>
  <c r="H6532" i="28"/>
  <c r="H6533" i="28"/>
  <c r="H6534" i="28"/>
  <c r="H6535" i="28"/>
  <c r="H6536" i="28"/>
  <c r="H6537" i="28"/>
  <c r="H6538" i="28"/>
  <c r="H6539" i="28"/>
  <c r="H6540" i="28"/>
  <c r="H6541" i="28"/>
  <c r="H6542" i="28"/>
  <c r="H6543" i="28"/>
  <c r="H6544" i="28"/>
  <c r="H6545" i="28"/>
  <c r="H6546" i="28"/>
  <c r="H6547" i="28"/>
  <c r="H6548" i="28"/>
  <c r="H6549" i="28"/>
  <c r="H6550" i="28"/>
  <c r="H6551" i="28"/>
  <c r="H6552" i="28"/>
  <c r="H6553" i="28"/>
  <c r="H6554" i="28"/>
  <c r="H6555" i="28"/>
  <c r="H6556" i="28"/>
  <c r="H6557" i="28"/>
  <c r="H6558" i="28"/>
  <c r="H6559" i="28"/>
  <c r="H6560" i="28"/>
  <c r="H6561" i="28"/>
  <c r="H6562" i="28"/>
  <c r="H6563" i="28"/>
  <c r="H6564" i="28"/>
  <c r="H6565" i="28"/>
  <c r="H6566" i="28"/>
  <c r="H6567" i="28"/>
  <c r="H6568" i="28"/>
  <c r="H6569" i="28"/>
  <c r="H6570" i="28"/>
  <c r="H6571" i="28"/>
  <c r="H6572" i="28"/>
  <c r="H6573" i="28"/>
  <c r="H6574" i="28"/>
  <c r="H6575" i="28"/>
  <c r="H6576" i="28"/>
  <c r="H6577" i="28"/>
  <c r="H6578" i="28"/>
  <c r="H6579" i="28"/>
  <c r="H6580" i="28"/>
  <c r="H6581" i="28"/>
  <c r="H6582" i="28"/>
  <c r="H6583" i="28"/>
  <c r="H6584" i="28"/>
  <c r="H6585" i="28"/>
  <c r="H6586" i="28"/>
  <c r="H6587" i="28"/>
  <c r="H6588" i="28"/>
  <c r="H6589" i="28"/>
  <c r="H6590" i="28"/>
  <c r="H6591" i="28"/>
  <c r="H6592" i="28"/>
  <c r="H6593" i="28"/>
  <c r="H6594" i="28"/>
  <c r="H6595" i="28"/>
  <c r="H6596" i="28"/>
  <c r="H6597" i="28"/>
  <c r="H6598" i="28"/>
  <c r="H6599" i="28"/>
  <c r="H6600" i="28"/>
  <c r="H6601" i="28"/>
  <c r="H6602" i="28"/>
  <c r="H6603" i="28"/>
  <c r="H6604" i="28"/>
  <c r="H6605" i="28"/>
  <c r="H6606" i="28"/>
  <c r="H6607" i="28"/>
  <c r="H6608" i="28"/>
  <c r="H6609" i="28"/>
  <c r="H6610" i="28"/>
  <c r="H6611" i="28"/>
  <c r="H6612" i="28"/>
  <c r="H6613" i="28"/>
  <c r="H6614" i="28"/>
  <c r="H6615" i="28"/>
  <c r="H6616" i="28"/>
  <c r="H6617" i="28"/>
  <c r="H6618" i="28"/>
  <c r="H6619" i="28"/>
  <c r="H6620" i="28"/>
  <c r="H6621" i="28"/>
  <c r="H6622" i="28"/>
  <c r="H6623" i="28"/>
  <c r="H6624" i="28"/>
  <c r="H6625" i="28"/>
  <c r="H6626" i="28"/>
  <c r="H6627" i="28"/>
  <c r="H6628" i="28"/>
  <c r="H6629" i="28"/>
  <c r="H6630" i="28"/>
  <c r="H6631" i="28"/>
  <c r="H6632" i="28"/>
  <c r="H6633" i="28"/>
  <c r="H6634" i="28"/>
  <c r="H6635" i="28"/>
  <c r="H6636" i="28"/>
  <c r="H6637" i="28"/>
  <c r="H6638" i="28"/>
  <c r="H6639" i="28"/>
  <c r="H6640" i="28"/>
  <c r="H6641" i="28"/>
  <c r="H6642" i="28"/>
  <c r="H6643" i="28"/>
  <c r="H6644" i="28"/>
  <c r="H6645" i="28"/>
  <c r="H6646" i="28"/>
  <c r="H6647" i="28"/>
  <c r="H6648" i="28"/>
  <c r="H6649" i="28"/>
  <c r="H6650" i="28"/>
  <c r="H6651" i="28"/>
  <c r="H6652" i="28"/>
  <c r="H6653" i="28"/>
  <c r="H6654" i="28"/>
  <c r="H6655" i="28"/>
  <c r="H6656" i="28"/>
  <c r="H6657" i="28"/>
  <c r="H6658" i="28"/>
  <c r="H6659" i="28"/>
  <c r="H6660" i="28"/>
  <c r="H6661" i="28"/>
  <c r="H6662" i="28"/>
  <c r="H6663" i="28"/>
  <c r="H6664" i="28"/>
  <c r="H6665" i="28"/>
  <c r="H6666" i="28"/>
  <c r="H6667" i="28"/>
  <c r="H6668" i="28"/>
  <c r="H6669" i="28"/>
  <c r="H6670" i="28"/>
  <c r="H6671" i="28"/>
  <c r="H6672" i="28"/>
  <c r="H6673" i="28"/>
  <c r="H6674" i="28"/>
  <c r="H6675" i="28"/>
  <c r="H6676" i="28"/>
  <c r="H6677" i="28"/>
  <c r="H6678" i="28"/>
  <c r="H6679" i="28"/>
  <c r="H6680" i="28"/>
  <c r="H6681" i="28"/>
  <c r="H6682" i="28"/>
  <c r="H6683" i="28"/>
  <c r="H6684" i="28"/>
  <c r="H6685" i="28"/>
  <c r="H6686" i="28"/>
  <c r="H6687" i="28"/>
  <c r="H6688" i="28"/>
  <c r="H6689" i="28"/>
  <c r="H6690" i="28"/>
  <c r="H6691" i="28"/>
  <c r="H6692" i="28"/>
  <c r="H6693" i="28"/>
  <c r="H6694" i="28"/>
  <c r="H6695" i="28"/>
  <c r="H6696" i="28"/>
  <c r="H6697" i="28"/>
  <c r="H6698" i="28"/>
  <c r="H6699" i="28"/>
  <c r="H6700" i="28"/>
  <c r="H6701" i="28"/>
  <c r="H6702" i="28"/>
  <c r="H6703" i="28"/>
  <c r="H6704" i="28"/>
  <c r="H6705" i="28"/>
  <c r="H6706" i="28"/>
  <c r="H6707" i="28"/>
  <c r="H6708" i="28"/>
  <c r="H6709" i="28"/>
  <c r="H6710" i="28"/>
  <c r="H6711" i="28"/>
  <c r="H6712" i="28"/>
  <c r="H6713" i="28"/>
  <c r="H6714" i="28"/>
  <c r="H6715" i="28"/>
  <c r="H6716" i="28"/>
  <c r="H6717" i="28"/>
  <c r="H6718" i="28"/>
  <c r="H6719" i="28"/>
  <c r="H6720" i="28"/>
  <c r="H6721" i="28"/>
  <c r="H6722" i="28"/>
  <c r="H6723" i="28"/>
  <c r="H6724" i="28"/>
  <c r="H6725" i="28"/>
  <c r="H6726" i="28"/>
  <c r="H6727" i="28"/>
  <c r="H6728" i="28"/>
  <c r="H6729" i="28"/>
  <c r="H6730" i="28"/>
  <c r="H6731" i="28"/>
  <c r="H6732" i="28"/>
  <c r="H6733" i="28"/>
  <c r="H6734" i="28"/>
  <c r="H6735" i="28"/>
  <c r="H6736" i="28"/>
  <c r="H6737" i="28"/>
  <c r="H6738" i="28"/>
  <c r="H6739" i="28"/>
  <c r="H6740" i="28"/>
  <c r="H6741" i="28"/>
  <c r="H6742" i="28"/>
  <c r="H6743" i="28"/>
  <c r="H6744" i="28"/>
  <c r="H6745" i="28"/>
  <c r="H6746" i="28"/>
  <c r="H6747" i="28"/>
  <c r="H6748" i="28"/>
  <c r="H6749" i="28"/>
  <c r="H6750" i="28"/>
  <c r="H6751" i="28"/>
  <c r="H6752" i="28"/>
  <c r="H6753" i="28"/>
  <c r="H6754" i="28"/>
  <c r="H6755" i="28"/>
  <c r="H6756" i="28"/>
  <c r="H6757" i="28"/>
  <c r="H6758" i="28"/>
  <c r="H6759" i="28"/>
  <c r="H6760" i="28"/>
  <c r="H6761" i="28"/>
  <c r="H6762" i="28"/>
  <c r="H6763" i="28"/>
  <c r="H6764" i="28"/>
  <c r="H6765" i="28"/>
  <c r="H6766" i="28"/>
  <c r="H6767" i="28"/>
  <c r="H6768" i="28"/>
  <c r="H6769" i="28"/>
  <c r="H6770" i="28"/>
  <c r="H6771" i="28"/>
  <c r="H6772" i="28"/>
  <c r="H6773" i="28"/>
  <c r="H6774" i="28"/>
  <c r="H6775" i="28"/>
  <c r="H6776" i="28"/>
  <c r="H6777" i="28"/>
  <c r="H6778" i="28"/>
  <c r="H6779" i="28"/>
  <c r="H6780" i="28"/>
  <c r="H6781" i="28"/>
  <c r="H6782" i="28"/>
  <c r="H6783" i="28"/>
  <c r="H6784" i="28"/>
  <c r="H6785" i="28"/>
  <c r="H6786" i="28"/>
  <c r="H6787" i="28"/>
  <c r="H6788" i="28"/>
  <c r="H6789" i="28"/>
  <c r="H6790" i="28"/>
  <c r="H6791" i="28"/>
  <c r="H6792" i="28"/>
  <c r="H6793" i="28"/>
  <c r="H6794" i="28"/>
  <c r="H6795" i="28"/>
  <c r="H6796" i="28"/>
  <c r="H6797" i="28"/>
  <c r="H6798" i="28"/>
  <c r="H6799" i="28"/>
  <c r="H6800" i="28"/>
  <c r="H6801" i="28"/>
  <c r="H6802" i="28"/>
  <c r="H6803" i="28"/>
  <c r="H6804" i="28"/>
  <c r="H6805" i="28"/>
  <c r="H6806" i="28"/>
  <c r="H6807" i="28"/>
  <c r="H6808" i="28"/>
  <c r="H6809" i="28"/>
  <c r="H6810" i="28"/>
  <c r="H6811" i="28"/>
  <c r="H6812" i="28"/>
  <c r="H6813" i="28"/>
  <c r="H6814" i="28"/>
  <c r="H6815" i="28"/>
  <c r="H6816" i="28"/>
  <c r="H6817" i="28"/>
  <c r="H6818" i="28"/>
  <c r="H6819" i="28"/>
  <c r="H6820" i="28"/>
  <c r="H6821" i="28"/>
  <c r="H6822" i="28"/>
  <c r="H6823" i="28"/>
  <c r="H6824" i="28"/>
  <c r="H6825" i="28"/>
  <c r="H6826" i="28"/>
  <c r="H6827" i="28"/>
  <c r="H6828" i="28"/>
  <c r="H6829" i="28"/>
  <c r="H6830" i="28"/>
  <c r="H6831" i="28"/>
  <c r="H6832" i="28"/>
  <c r="H6833" i="28"/>
  <c r="H6834" i="28"/>
  <c r="H6835" i="28"/>
  <c r="H6836" i="28"/>
  <c r="H6837" i="28"/>
  <c r="H6838" i="28"/>
  <c r="H6839" i="28"/>
  <c r="H6840" i="28"/>
  <c r="H6841" i="28"/>
  <c r="H6842" i="28"/>
  <c r="H6843" i="28"/>
  <c r="H6844" i="28"/>
  <c r="H6845" i="28"/>
  <c r="H6846" i="28"/>
  <c r="H6847" i="28"/>
  <c r="H6848" i="28"/>
  <c r="H6849" i="28"/>
  <c r="H6850" i="28"/>
  <c r="H6851" i="28"/>
  <c r="H6852" i="28"/>
  <c r="H6853" i="28"/>
  <c r="H6854" i="28"/>
  <c r="H6855" i="28"/>
  <c r="H6856" i="28"/>
  <c r="H6857" i="28"/>
  <c r="H6858" i="28"/>
  <c r="H6859" i="28"/>
  <c r="H6860" i="28"/>
  <c r="H6861" i="28"/>
  <c r="H6862" i="28"/>
  <c r="H6863" i="28"/>
  <c r="H6864" i="28"/>
  <c r="H6865" i="28"/>
  <c r="H6866" i="28"/>
  <c r="H6867" i="28"/>
  <c r="H6868" i="28"/>
  <c r="H6869" i="28"/>
  <c r="H6870" i="28"/>
  <c r="H6871" i="28"/>
  <c r="H6872" i="28"/>
  <c r="H6873" i="28"/>
  <c r="H6874" i="28"/>
  <c r="H6875" i="28"/>
  <c r="H6876" i="28"/>
  <c r="H6877" i="28"/>
  <c r="H6878" i="28"/>
  <c r="H6879" i="28"/>
  <c r="H6880" i="28"/>
  <c r="H6881" i="28"/>
  <c r="H6882" i="28"/>
  <c r="H6883" i="28"/>
  <c r="H6884" i="28"/>
  <c r="H6885" i="28"/>
  <c r="H6886" i="28"/>
  <c r="H6887" i="28"/>
  <c r="H6888" i="28"/>
  <c r="H6889" i="28"/>
  <c r="H6890" i="28"/>
  <c r="H6891" i="28"/>
  <c r="H6892" i="28"/>
  <c r="H6893" i="28"/>
  <c r="H6894" i="28"/>
  <c r="H6895" i="28"/>
  <c r="H6896" i="28"/>
  <c r="H6897" i="28"/>
  <c r="H6898" i="28"/>
  <c r="H6899" i="28"/>
  <c r="H6900" i="28"/>
  <c r="H6901" i="28"/>
  <c r="H6902" i="28"/>
  <c r="H6903" i="28"/>
  <c r="H6904" i="28"/>
  <c r="H6905" i="28"/>
  <c r="H6906" i="28"/>
  <c r="H6907" i="28"/>
  <c r="H6908" i="28"/>
  <c r="H6909" i="28"/>
  <c r="H6910" i="28"/>
  <c r="H6911" i="28"/>
  <c r="H6912" i="28"/>
  <c r="H6913" i="28"/>
  <c r="H6914" i="28"/>
  <c r="H6915" i="28"/>
  <c r="H6916" i="28"/>
  <c r="H6917" i="28"/>
  <c r="H6918" i="28"/>
  <c r="H6919" i="28"/>
  <c r="H6920" i="28"/>
  <c r="H6921" i="28"/>
  <c r="H6922" i="28"/>
  <c r="H6923" i="28"/>
  <c r="H6924" i="28"/>
  <c r="H6925" i="28"/>
  <c r="H6926" i="28"/>
  <c r="H6927" i="28"/>
  <c r="H6928" i="28"/>
  <c r="H6929" i="28"/>
  <c r="H6930" i="28"/>
  <c r="H6931" i="28"/>
  <c r="H6932" i="28"/>
  <c r="H6933" i="28"/>
  <c r="H6934" i="28"/>
  <c r="H6935" i="28"/>
  <c r="H6936" i="28"/>
  <c r="H6937" i="28"/>
  <c r="H6938" i="28"/>
  <c r="H6939" i="28"/>
  <c r="H6940" i="28"/>
  <c r="H6941" i="28"/>
  <c r="H6942" i="28"/>
  <c r="H6943" i="28"/>
  <c r="H6944" i="28"/>
  <c r="H6945" i="28"/>
  <c r="H6946" i="28"/>
  <c r="H6947" i="28"/>
  <c r="H6948" i="28"/>
  <c r="H6949" i="28"/>
  <c r="H6950" i="28"/>
  <c r="H6951" i="28"/>
  <c r="H6952" i="28"/>
  <c r="H6953" i="28"/>
  <c r="H6954" i="28"/>
  <c r="H6955" i="28"/>
  <c r="H6956" i="28"/>
  <c r="H6957" i="28"/>
  <c r="H6958" i="28"/>
  <c r="H6959" i="28"/>
  <c r="H6960" i="28"/>
  <c r="H6961" i="28"/>
  <c r="H6962" i="28"/>
  <c r="H6963" i="28"/>
  <c r="H6964" i="28"/>
  <c r="H6965" i="28"/>
  <c r="H6966" i="28"/>
  <c r="H6967" i="28"/>
  <c r="H6968" i="28"/>
  <c r="H6969" i="28"/>
  <c r="H6970" i="28"/>
  <c r="H6971" i="28"/>
  <c r="H6972" i="28"/>
  <c r="H6973" i="28"/>
  <c r="H6974" i="28"/>
  <c r="H6975" i="28"/>
  <c r="H6976" i="28"/>
  <c r="H6977" i="28"/>
  <c r="H6978" i="28"/>
  <c r="H6979" i="28"/>
  <c r="H6980" i="28"/>
  <c r="H6981" i="28"/>
  <c r="H6982" i="28"/>
  <c r="H6983" i="28"/>
  <c r="H6984" i="28"/>
  <c r="H6985" i="28"/>
  <c r="H6986" i="28"/>
  <c r="H6987" i="28"/>
  <c r="H6988" i="28"/>
  <c r="H6989" i="28"/>
  <c r="H6990" i="28"/>
  <c r="H6991" i="28"/>
  <c r="H6992" i="28"/>
  <c r="H6993" i="28"/>
  <c r="H6994" i="28"/>
  <c r="H6995" i="28"/>
  <c r="H6996" i="28"/>
  <c r="H6997" i="28"/>
  <c r="H6998" i="28"/>
  <c r="H6999" i="28"/>
  <c r="H7000" i="28"/>
  <c r="H7001" i="28"/>
  <c r="H7002" i="28"/>
  <c r="H7003" i="28"/>
  <c r="H7004" i="28"/>
  <c r="H7005" i="28"/>
  <c r="H7006" i="28"/>
  <c r="H7007" i="28"/>
  <c r="H7008" i="28"/>
  <c r="H7009" i="28"/>
  <c r="H7010" i="28"/>
  <c r="H7011" i="28"/>
  <c r="H7012" i="28"/>
  <c r="H7013" i="28"/>
  <c r="H7014" i="28"/>
  <c r="H7015" i="28"/>
  <c r="H7016" i="28"/>
  <c r="H7017" i="28"/>
  <c r="H7018" i="28"/>
  <c r="H7019" i="28"/>
  <c r="H7020" i="28"/>
  <c r="H7021" i="28"/>
  <c r="H7022" i="28"/>
  <c r="H7023" i="28"/>
  <c r="H7024" i="28"/>
  <c r="H7025" i="28"/>
  <c r="H7026" i="28"/>
  <c r="H7027" i="28"/>
  <c r="H7028" i="28"/>
  <c r="H7029" i="28"/>
  <c r="H7030" i="28"/>
  <c r="H7031" i="28"/>
  <c r="H7032" i="28"/>
  <c r="H7033" i="28"/>
  <c r="H7034" i="28"/>
  <c r="H7035" i="28"/>
  <c r="H7036" i="28"/>
  <c r="H7037" i="28"/>
  <c r="H7038" i="28"/>
  <c r="H7039" i="28"/>
  <c r="H7040" i="28"/>
  <c r="H7041" i="28"/>
  <c r="H7042" i="28"/>
  <c r="H7043" i="28"/>
  <c r="H7044" i="28"/>
  <c r="H7045" i="28"/>
  <c r="H7046" i="28"/>
  <c r="H7047" i="28"/>
  <c r="H7048" i="28"/>
  <c r="H7049" i="28"/>
  <c r="H7050" i="28"/>
  <c r="H7051" i="28"/>
  <c r="H7052" i="28"/>
  <c r="H7053" i="28"/>
  <c r="H7054" i="28"/>
  <c r="H7055" i="28"/>
  <c r="H7056" i="28"/>
  <c r="H7057" i="28"/>
  <c r="H7058" i="28"/>
  <c r="H7059" i="28"/>
  <c r="H7060" i="28"/>
  <c r="H7061" i="28"/>
  <c r="H7062" i="28"/>
  <c r="H7063" i="28"/>
  <c r="H7064" i="28"/>
  <c r="H7065" i="28"/>
  <c r="H7066" i="28"/>
  <c r="H7067" i="28"/>
  <c r="H7068" i="28"/>
  <c r="H7069" i="28"/>
  <c r="H7070" i="28"/>
  <c r="H7071" i="28"/>
  <c r="H7072" i="28"/>
  <c r="H7073" i="28"/>
  <c r="H7074" i="28"/>
  <c r="H7075" i="28"/>
  <c r="H7076" i="28"/>
  <c r="H7077" i="28"/>
  <c r="H7078" i="28"/>
  <c r="H7079" i="28"/>
  <c r="H7080" i="28"/>
  <c r="H7081" i="28"/>
  <c r="H7082" i="28"/>
  <c r="H7083" i="28"/>
  <c r="H7084" i="28"/>
  <c r="H7085" i="28"/>
  <c r="H7086" i="28"/>
  <c r="H7087" i="28"/>
  <c r="H7088" i="28"/>
  <c r="H7089" i="28"/>
  <c r="H7090" i="28"/>
  <c r="H7091" i="28"/>
  <c r="H7092" i="28"/>
  <c r="H7093" i="28"/>
  <c r="H7094" i="28"/>
  <c r="H7095" i="28"/>
  <c r="H7096" i="28"/>
  <c r="H7097" i="28"/>
  <c r="H7098" i="28"/>
  <c r="H7099" i="28"/>
  <c r="H7100" i="28"/>
  <c r="H7101" i="28"/>
  <c r="H7102" i="28"/>
  <c r="H7103" i="28"/>
  <c r="H7104" i="28"/>
  <c r="H7105" i="28"/>
  <c r="H7106" i="28"/>
  <c r="H7107" i="28"/>
  <c r="H7108" i="28"/>
  <c r="H7109" i="28"/>
  <c r="H7110" i="28"/>
  <c r="H7111" i="28"/>
  <c r="H7112" i="28"/>
  <c r="H7113" i="28"/>
  <c r="H7114" i="28"/>
  <c r="H7115" i="28"/>
  <c r="H7116" i="28"/>
  <c r="H7117" i="28"/>
  <c r="H7118" i="28"/>
  <c r="H7119" i="28"/>
  <c r="H7120" i="28"/>
  <c r="H7121" i="28"/>
  <c r="H7122" i="28"/>
  <c r="H7123" i="28"/>
  <c r="H7124" i="28"/>
  <c r="H7125" i="28"/>
  <c r="H7126" i="28"/>
  <c r="H7127" i="28"/>
  <c r="H7128" i="28"/>
  <c r="H7129" i="28"/>
  <c r="H7130" i="28"/>
  <c r="H7131" i="28"/>
  <c r="H7132" i="28"/>
  <c r="H7133" i="28"/>
  <c r="H7134" i="28"/>
  <c r="H7135" i="28"/>
  <c r="H7136" i="28"/>
  <c r="H7137" i="28"/>
  <c r="H7138" i="28"/>
  <c r="H7139" i="28"/>
  <c r="H7140" i="28"/>
  <c r="H7141" i="28"/>
  <c r="H7142" i="28"/>
  <c r="H7143" i="28"/>
  <c r="H7144" i="28"/>
  <c r="H7145" i="28"/>
  <c r="H7146" i="28"/>
  <c r="H7147" i="28"/>
  <c r="H7148" i="28"/>
  <c r="H7149" i="28"/>
  <c r="H7150" i="28"/>
  <c r="H7151" i="28"/>
  <c r="H7152" i="28"/>
  <c r="H7153" i="28"/>
  <c r="H7154" i="28"/>
  <c r="H7155" i="28"/>
  <c r="H7156" i="28"/>
  <c r="H7157" i="28"/>
  <c r="H7158" i="28"/>
  <c r="H7159" i="28"/>
  <c r="H7160" i="28"/>
  <c r="H7161" i="28"/>
  <c r="H7162" i="28"/>
  <c r="H7163" i="28"/>
  <c r="H7164" i="28"/>
  <c r="H7165" i="28"/>
  <c r="H7166" i="28"/>
  <c r="H7167" i="28"/>
  <c r="H7168" i="28"/>
  <c r="H7169" i="28"/>
  <c r="H7170" i="28"/>
  <c r="H7171" i="28"/>
  <c r="H7172" i="28"/>
  <c r="H7173" i="28"/>
  <c r="H7174" i="28"/>
  <c r="H7175" i="28"/>
  <c r="H7176" i="28"/>
  <c r="H7177" i="28"/>
  <c r="H7178" i="28"/>
  <c r="H7179" i="28"/>
  <c r="H7180" i="28"/>
  <c r="H7181" i="28"/>
  <c r="H7182" i="28"/>
  <c r="H7183" i="28"/>
  <c r="H7184" i="28"/>
  <c r="H7185" i="28"/>
  <c r="H7186" i="28"/>
  <c r="H7187" i="28"/>
  <c r="H7188" i="28"/>
  <c r="H7189" i="28"/>
  <c r="H7190" i="28"/>
  <c r="H7191" i="28"/>
  <c r="H7192" i="28"/>
  <c r="H7193" i="28"/>
  <c r="H7194" i="28"/>
  <c r="H7195" i="28"/>
  <c r="H7196" i="28"/>
  <c r="H7197" i="28"/>
  <c r="H7198" i="28"/>
  <c r="H7199" i="28"/>
  <c r="H7200" i="28"/>
  <c r="H7201" i="28"/>
  <c r="H7202" i="28"/>
  <c r="H7203" i="28"/>
  <c r="H7204" i="28"/>
  <c r="H7205" i="28"/>
  <c r="H7206" i="28"/>
  <c r="H7207" i="28"/>
  <c r="H7208" i="28"/>
  <c r="H7209" i="28"/>
  <c r="H7210" i="28"/>
  <c r="H7211" i="28"/>
  <c r="H7212" i="28"/>
  <c r="H7213" i="28"/>
  <c r="H7214" i="28"/>
  <c r="H7215" i="28"/>
  <c r="H7216" i="28"/>
  <c r="H7217" i="28"/>
  <c r="H7218" i="28"/>
  <c r="H7219" i="28"/>
  <c r="H7220" i="28"/>
  <c r="H7221" i="28"/>
  <c r="H7222" i="28"/>
  <c r="H7223" i="28"/>
  <c r="H7224" i="28"/>
  <c r="H7225" i="28"/>
  <c r="H7226" i="28"/>
  <c r="H7227" i="28"/>
  <c r="H7228" i="28"/>
  <c r="H7229" i="28"/>
  <c r="H7230" i="28"/>
  <c r="H7231" i="28"/>
  <c r="H7232" i="28"/>
  <c r="H7233" i="28"/>
  <c r="H7234" i="28"/>
  <c r="H7235" i="28"/>
  <c r="H7236" i="28"/>
  <c r="H7237" i="28"/>
  <c r="H7238" i="28"/>
  <c r="H7239" i="28"/>
  <c r="H7240" i="28"/>
  <c r="H7241" i="28"/>
  <c r="H7242" i="28"/>
  <c r="H7243" i="28"/>
  <c r="H7244" i="28"/>
  <c r="H7245" i="28"/>
  <c r="H7246" i="28"/>
  <c r="H7247" i="28"/>
  <c r="H7248" i="28"/>
  <c r="H7249" i="28"/>
  <c r="H7250" i="28"/>
  <c r="H7251" i="28"/>
  <c r="H7252" i="28"/>
  <c r="H7253" i="28"/>
  <c r="H7254" i="28"/>
  <c r="H7255" i="28"/>
  <c r="H7256" i="28"/>
  <c r="H7257" i="28"/>
  <c r="H7258" i="28"/>
  <c r="H7259" i="28"/>
  <c r="H7260" i="28"/>
  <c r="H7261" i="28"/>
  <c r="H7262" i="28"/>
  <c r="H7263" i="28"/>
  <c r="H7264" i="28"/>
  <c r="H7265" i="28"/>
  <c r="H7266" i="28"/>
  <c r="H7267" i="28"/>
  <c r="H7268" i="28"/>
  <c r="H7269" i="28"/>
  <c r="H7270" i="28"/>
  <c r="H7271" i="28"/>
  <c r="H7272" i="28"/>
  <c r="H7273" i="28"/>
  <c r="H7274" i="28"/>
  <c r="H7275" i="28"/>
  <c r="H7276" i="28"/>
  <c r="H7277" i="28"/>
  <c r="H7278" i="28"/>
  <c r="H7279" i="28"/>
  <c r="H7280" i="28"/>
  <c r="H7281" i="28"/>
  <c r="H7282" i="28"/>
  <c r="H7283" i="28"/>
  <c r="H7284" i="28"/>
  <c r="H7285" i="28"/>
  <c r="H7286" i="28"/>
  <c r="H7287" i="28"/>
  <c r="H7288" i="28"/>
  <c r="H7289" i="28"/>
  <c r="H7290" i="28"/>
  <c r="H7291" i="28"/>
  <c r="H7292" i="28"/>
  <c r="H7293" i="28"/>
  <c r="H7294" i="28"/>
  <c r="H7295" i="28"/>
  <c r="H7296" i="28"/>
  <c r="H7297" i="28"/>
  <c r="H7298" i="28"/>
  <c r="H7299" i="28"/>
  <c r="H7300" i="28"/>
  <c r="H7301" i="28"/>
  <c r="H7302" i="28"/>
  <c r="H7303" i="28"/>
  <c r="H7304" i="28"/>
  <c r="H7305" i="28"/>
  <c r="H7306" i="28"/>
  <c r="H7307" i="28"/>
  <c r="H7308" i="28"/>
  <c r="H7309" i="28"/>
  <c r="H7310" i="28"/>
  <c r="H7311" i="28"/>
  <c r="H7312" i="28"/>
  <c r="H7313" i="28"/>
  <c r="H7314" i="28"/>
  <c r="H7315" i="28"/>
  <c r="H7316" i="28"/>
  <c r="H7317" i="28"/>
  <c r="H7318" i="28"/>
  <c r="H7319" i="28"/>
  <c r="H7320" i="28"/>
  <c r="H7321" i="28"/>
  <c r="H7322" i="28"/>
  <c r="H7323" i="28"/>
  <c r="H7324" i="28"/>
  <c r="H7325" i="28"/>
  <c r="H7326" i="28"/>
  <c r="H7327" i="28"/>
  <c r="H7328" i="28"/>
  <c r="H7329" i="28"/>
  <c r="H7330" i="28"/>
  <c r="H7331" i="28"/>
  <c r="H7332" i="28"/>
  <c r="H7333" i="28"/>
  <c r="H7334" i="28"/>
  <c r="H7335" i="28"/>
  <c r="H7336" i="28"/>
  <c r="H7337" i="28"/>
  <c r="H7338" i="28"/>
  <c r="H7339" i="28"/>
  <c r="H7340" i="28"/>
  <c r="H7341" i="28"/>
  <c r="H7342" i="28"/>
  <c r="H7343" i="28"/>
  <c r="H7344" i="28"/>
  <c r="H7345" i="28"/>
  <c r="H7346" i="28"/>
  <c r="H7347" i="28"/>
  <c r="H7348" i="28"/>
  <c r="H7349" i="28"/>
  <c r="H7350" i="28"/>
  <c r="H7351" i="28"/>
  <c r="H7352" i="28"/>
  <c r="H7353" i="28"/>
  <c r="H7354" i="28"/>
  <c r="H7355" i="28"/>
  <c r="H7356" i="28"/>
  <c r="H7357" i="28"/>
  <c r="H7358" i="28"/>
  <c r="H7359" i="28"/>
  <c r="H7360" i="28"/>
  <c r="H7361" i="28"/>
  <c r="H7362" i="28"/>
  <c r="H7363" i="28"/>
  <c r="H7364" i="28"/>
  <c r="H7365" i="28"/>
  <c r="H7366" i="28"/>
  <c r="H7367" i="28"/>
  <c r="H7368" i="28"/>
  <c r="H7369" i="28"/>
  <c r="H7370" i="28"/>
  <c r="H7371" i="28"/>
  <c r="H7372" i="28"/>
  <c r="H7373" i="28"/>
  <c r="H7374" i="28"/>
  <c r="H7375" i="28"/>
  <c r="H7376" i="28"/>
  <c r="H7377" i="28"/>
  <c r="H7378" i="28"/>
  <c r="H7379" i="28"/>
  <c r="H7380" i="28"/>
  <c r="H7381" i="28"/>
  <c r="H7382" i="28"/>
  <c r="H7383" i="28"/>
  <c r="H7384" i="28"/>
  <c r="H7385" i="28"/>
  <c r="H7386" i="28"/>
  <c r="H7387" i="28"/>
  <c r="H7388" i="28"/>
  <c r="H7389" i="28"/>
  <c r="H7390" i="28"/>
  <c r="H7391" i="28"/>
  <c r="H7392" i="28"/>
  <c r="H7393" i="28"/>
  <c r="H7394" i="28"/>
  <c r="H7395" i="28"/>
  <c r="H7396" i="28"/>
  <c r="H7397" i="28"/>
  <c r="H7398" i="28"/>
  <c r="H7399" i="28"/>
  <c r="H7400" i="28"/>
  <c r="H7401" i="28"/>
  <c r="H7402" i="28"/>
  <c r="H7403" i="28"/>
  <c r="H7404" i="28"/>
  <c r="H7405" i="28"/>
  <c r="H7406" i="28"/>
  <c r="H7407" i="28"/>
  <c r="H7408" i="28"/>
  <c r="H7409" i="28"/>
  <c r="H7410" i="28"/>
  <c r="H7411" i="28"/>
  <c r="H7412" i="28"/>
  <c r="H7413" i="28"/>
  <c r="H7414" i="28"/>
  <c r="H7415" i="28"/>
  <c r="H7416" i="28"/>
  <c r="H7417" i="28"/>
  <c r="H7418" i="28"/>
  <c r="H7419" i="28"/>
  <c r="H7420" i="28"/>
  <c r="H7421" i="28"/>
  <c r="H7422" i="28"/>
  <c r="H7423" i="28"/>
  <c r="H7424" i="28"/>
  <c r="H7425" i="28"/>
  <c r="H7426" i="28"/>
  <c r="H7427" i="28"/>
  <c r="H7428" i="28"/>
  <c r="H7429" i="28"/>
  <c r="H7430" i="28"/>
  <c r="H7431" i="28"/>
  <c r="H7432" i="28"/>
  <c r="H7433" i="28"/>
  <c r="H7434" i="28"/>
  <c r="H7435" i="28"/>
  <c r="H7436" i="28"/>
  <c r="H7437" i="28"/>
  <c r="H7438" i="28"/>
  <c r="H7439" i="28"/>
  <c r="H7440" i="28"/>
  <c r="H7441" i="28"/>
  <c r="H7442" i="28"/>
  <c r="H7443" i="28"/>
  <c r="H7444" i="28"/>
  <c r="H7445" i="28"/>
  <c r="H7446" i="28"/>
  <c r="H7447" i="28"/>
  <c r="H7448" i="28"/>
  <c r="H7449" i="28"/>
  <c r="H7450" i="28"/>
  <c r="H7451" i="28"/>
  <c r="H7452" i="28"/>
  <c r="H7453" i="28"/>
  <c r="H7454" i="28"/>
  <c r="H7455" i="28"/>
  <c r="H7456" i="28"/>
  <c r="H7457" i="28"/>
  <c r="H7458" i="28"/>
  <c r="H7459" i="28"/>
  <c r="H7460" i="28"/>
  <c r="H7461" i="28"/>
  <c r="H7462" i="28"/>
  <c r="H7463" i="28"/>
  <c r="H7464" i="28"/>
  <c r="H7465" i="28"/>
  <c r="H7466" i="28"/>
  <c r="H7467" i="28"/>
  <c r="H7468" i="28"/>
  <c r="H7469" i="28"/>
  <c r="H7470" i="28"/>
  <c r="H7471" i="28"/>
  <c r="H7472" i="28"/>
  <c r="H7473" i="28"/>
  <c r="H7474" i="28"/>
  <c r="H7475" i="28"/>
  <c r="H7476" i="28"/>
  <c r="H7477" i="28"/>
  <c r="H7478" i="28"/>
  <c r="H7479" i="28"/>
  <c r="H7480" i="28"/>
  <c r="H7481" i="28"/>
  <c r="H7482" i="28"/>
  <c r="H7483" i="28"/>
  <c r="H7484" i="28"/>
  <c r="H7485" i="28"/>
  <c r="H7486" i="28"/>
  <c r="H7487" i="28"/>
  <c r="H7488" i="28"/>
  <c r="H7489" i="28"/>
  <c r="H7490" i="28"/>
  <c r="H7491" i="28"/>
  <c r="H7492" i="28"/>
  <c r="H7493" i="28"/>
  <c r="H7494" i="28"/>
  <c r="H7495" i="28"/>
  <c r="H7496" i="28"/>
  <c r="H7497" i="28"/>
  <c r="H7498" i="28"/>
  <c r="H7499" i="28"/>
  <c r="H7500" i="28"/>
  <c r="H7501" i="28"/>
  <c r="H7502" i="28"/>
  <c r="H7503" i="28"/>
  <c r="H7504" i="28"/>
  <c r="H7505" i="28"/>
  <c r="H7506" i="28"/>
  <c r="H7507" i="28"/>
  <c r="H7508" i="28"/>
  <c r="H7509" i="28"/>
  <c r="H7510" i="28"/>
  <c r="H7511" i="28"/>
  <c r="H7512" i="28"/>
  <c r="H7513" i="28"/>
  <c r="H7514" i="28"/>
  <c r="H7515" i="28"/>
  <c r="H7516" i="28"/>
  <c r="H7517" i="28"/>
  <c r="H7518" i="28"/>
  <c r="H7519" i="28"/>
  <c r="H7520" i="28"/>
  <c r="H7521" i="28"/>
  <c r="H7522" i="28"/>
  <c r="H7523" i="28"/>
  <c r="H7524" i="28"/>
  <c r="H7525" i="28"/>
  <c r="H7526" i="28"/>
  <c r="H7527" i="28"/>
  <c r="H7528" i="28"/>
  <c r="H7529" i="28"/>
  <c r="H7530" i="28"/>
  <c r="H7531" i="28"/>
  <c r="H7532" i="28"/>
  <c r="H7533" i="28"/>
  <c r="H7534" i="28"/>
  <c r="H7535" i="28"/>
  <c r="H7536" i="28"/>
  <c r="H7537" i="28"/>
  <c r="H7538" i="28"/>
  <c r="H7539" i="28"/>
  <c r="H7540" i="28"/>
  <c r="H7541" i="28"/>
  <c r="H7542" i="28"/>
  <c r="H7543" i="28"/>
  <c r="H7544" i="28"/>
  <c r="H7545" i="28"/>
  <c r="H7546" i="28"/>
  <c r="H7547" i="28"/>
  <c r="H7548" i="28"/>
  <c r="H7549" i="28"/>
  <c r="H7550" i="28"/>
  <c r="H7551" i="28"/>
  <c r="H7552" i="28"/>
  <c r="H7553" i="28"/>
  <c r="H7554" i="28"/>
  <c r="H7555" i="28"/>
  <c r="H7556" i="28"/>
  <c r="H7557" i="28"/>
  <c r="H7558" i="28"/>
  <c r="H7559" i="28"/>
  <c r="H7560" i="28"/>
  <c r="H7561" i="28"/>
  <c r="H7562" i="28"/>
  <c r="H7563" i="28"/>
  <c r="H7564" i="28"/>
  <c r="H7565" i="28"/>
  <c r="H7566" i="28"/>
  <c r="H7567" i="28"/>
  <c r="H7568" i="28"/>
  <c r="H7569" i="28"/>
  <c r="H7570" i="28"/>
  <c r="H7571" i="28"/>
  <c r="H7572" i="28"/>
  <c r="H7573" i="28"/>
  <c r="H7574" i="28"/>
  <c r="H7575" i="28"/>
  <c r="H7576" i="28"/>
  <c r="H7577" i="28"/>
  <c r="H7578" i="28"/>
  <c r="H7579" i="28"/>
  <c r="H7580" i="28"/>
  <c r="H7581" i="28"/>
  <c r="H7582" i="28"/>
  <c r="H7583" i="28"/>
  <c r="H7584" i="28"/>
  <c r="H7585" i="28"/>
  <c r="H7586" i="28"/>
  <c r="H7587" i="28"/>
  <c r="H7588" i="28"/>
  <c r="H7589" i="28"/>
  <c r="H7590" i="28"/>
  <c r="H7591" i="28"/>
  <c r="H7592" i="28"/>
  <c r="H7593" i="28"/>
  <c r="H7594" i="28"/>
  <c r="H7595" i="28"/>
  <c r="H7596" i="28"/>
  <c r="H7597" i="28"/>
  <c r="H7598" i="28"/>
  <c r="H7599" i="28"/>
  <c r="H7600" i="28"/>
  <c r="H7601" i="28"/>
  <c r="H7602" i="28"/>
  <c r="H7603" i="28"/>
  <c r="H7604" i="28"/>
  <c r="H7605" i="28"/>
  <c r="H7606" i="28"/>
  <c r="H7607" i="28"/>
  <c r="H7608" i="28"/>
  <c r="H7609" i="28"/>
  <c r="H7610" i="28"/>
  <c r="H7611" i="28"/>
  <c r="H7612" i="28"/>
  <c r="H7613" i="28"/>
  <c r="H7614" i="28"/>
  <c r="H7615" i="28"/>
  <c r="H7616" i="28"/>
  <c r="H7617" i="28"/>
  <c r="H7618" i="28"/>
  <c r="H7619" i="28"/>
  <c r="H7620" i="28"/>
  <c r="H7621" i="28"/>
  <c r="H7622" i="28"/>
  <c r="H7623" i="28"/>
  <c r="H7624" i="28"/>
  <c r="H7625" i="28"/>
  <c r="H7626" i="28"/>
  <c r="H7627" i="28"/>
  <c r="H7628" i="28"/>
  <c r="H7629" i="28"/>
  <c r="H7630" i="28"/>
  <c r="H7631" i="28"/>
  <c r="H7632" i="28"/>
  <c r="H7633" i="28"/>
  <c r="H7634" i="28"/>
  <c r="H7635" i="28"/>
  <c r="H7636" i="28"/>
  <c r="H7637" i="28"/>
  <c r="H7638" i="28"/>
  <c r="H7639" i="28"/>
  <c r="H7640" i="28"/>
  <c r="H7641" i="28"/>
  <c r="H7642" i="28"/>
  <c r="H7643" i="28"/>
  <c r="H7644" i="28"/>
  <c r="H7645" i="28"/>
  <c r="H7646" i="28"/>
  <c r="H7647" i="28"/>
  <c r="H7648" i="28"/>
  <c r="H7649" i="28"/>
  <c r="H7650" i="28"/>
  <c r="H7651" i="28"/>
  <c r="H7652" i="28"/>
  <c r="H7653" i="28"/>
  <c r="H7654" i="28"/>
  <c r="H7655" i="28"/>
  <c r="H7656" i="28"/>
  <c r="H7657" i="28"/>
  <c r="H7658" i="28"/>
  <c r="H7659" i="28"/>
  <c r="H7660" i="28"/>
  <c r="H7661" i="28"/>
  <c r="H7662" i="28"/>
  <c r="H7663" i="28"/>
  <c r="H7664" i="28"/>
  <c r="H7665" i="28"/>
  <c r="H7666" i="28"/>
  <c r="H7667" i="28"/>
  <c r="H7668" i="28"/>
  <c r="H7669" i="28"/>
  <c r="H7670" i="28"/>
  <c r="H7671" i="28"/>
  <c r="H7672" i="28"/>
  <c r="H7673" i="28"/>
  <c r="H7674" i="28"/>
  <c r="H7675" i="28"/>
  <c r="H7676" i="28"/>
  <c r="H7677" i="28"/>
  <c r="H7678" i="28"/>
  <c r="H7679" i="28"/>
  <c r="H7680" i="28"/>
  <c r="H7681" i="28"/>
  <c r="H7682" i="28"/>
  <c r="H7683" i="28"/>
  <c r="H7684" i="28"/>
  <c r="H7685" i="28"/>
  <c r="H7686" i="28"/>
  <c r="H7687" i="28"/>
  <c r="H7688" i="28"/>
  <c r="H7689" i="28"/>
  <c r="H7690" i="28"/>
  <c r="H7691" i="28"/>
  <c r="H7692" i="28"/>
  <c r="H7693" i="28"/>
  <c r="H7694" i="28"/>
  <c r="H7695" i="28"/>
  <c r="H7696" i="28"/>
  <c r="H7697" i="28"/>
  <c r="H7698" i="28"/>
  <c r="H7699" i="28"/>
  <c r="H7700" i="28"/>
  <c r="H7701" i="28"/>
  <c r="H7702" i="28"/>
  <c r="H7703" i="28"/>
  <c r="H7704" i="28"/>
  <c r="H7705" i="28"/>
  <c r="H7706" i="28"/>
  <c r="H7707" i="28"/>
  <c r="H7708" i="28"/>
  <c r="H7709" i="28"/>
  <c r="H7710" i="28"/>
  <c r="H7711" i="28"/>
  <c r="H7712" i="28"/>
  <c r="H7713" i="28"/>
  <c r="H7714" i="28"/>
  <c r="H7715" i="28"/>
  <c r="H7716" i="28"/>
  <c r="H7717" i="28"/>
  <c r="H7718" i="28"/>
  <c r="H7719" i="28"/>
  <c r="H7720" i="28"/>
  <c r="H7721" i="28"/>
  <c r="H7722" i="28"/>
  <c r="H7723" i="28"/>
  <c r="H7724" i="28"/>
  <c r="H7725" i="28"/>
  <c r="H7726" i="28"/>
  <c r="H7727" i="28"/>
  <c r="H7728" i="28"/>
  <c r="H7729" i="28"/>
  <c r="H7730" i="28"/>
  <c r="H7731" i="28"/>
  <c r="H7732" i="28"/>
  <c r="H7733" i="28"/>
  <c r="H7734" i="28"/>
  <c r="H7735" i="28"/>
  <c r="H7736" i="28"/>
  <c r="H7737" i="28"/>
  <c r="H7738" i="28"/>
  <c r="H7739" i="28"/>
  <c r="H7740" i="28"/>
  <c r="H7741" i="28"/>
  <c r="H7742" i="28"/>
  <c r="H7743" i="28"/>
  <c r="H7744" i="28"/>
  <c r="H7745" i="28"/>
  <c r="H7746" i="28"/>
  <c r="H7747" i="28"/>
  <c r="H7748" i="28"/>
  <c r="H7749" i="28"/>
  <c r="H7750" i="28"/>
  <c r="H7751" i="28"/>
  <c r="H7752" i="28"/>
  <c r="H7753" i="28"/>
  <c r="H7754" i="28"/>
  <c r="H7755" i="28"/>
  <c r="H7756" i="28"/>
  <c r="H7757" i="28"/>
  <c r="H7758" i="28"/>
  <c r="H7759" i="28"/>
  <c r="H7760" i="28"/>
  <c r="H7761" i="28"/>
  <c r="H7762" i="28"/>
  <c r="H7763" i="28"/>
  <c r="H7764" i="28"/>
  <c r="H7765" i="28"/>
  <c r="H7766" i="28"/>
  <c r="H7767" i="28"/>
  <c r="H7768" i="28"/>
  <c r="H2" i="28"/>
  <c r="E6779" i="28" l="1"/>
  <c r="F6779" i="28" s="1"/>
  <c r="E6780" i="28"/>
  <c r="F6780" i="28" s="1"/>
  <c r="E6781" i="28"/>
  <c r="G6781" i="28" s="1"/>
  <c r="E6782" i="28"/>
  <c r="F6782" i="28" s="1"/>
  <c r="G6782" i="28"/>
  <c r="E6783" i="28"/>
  <c r="F6783" i="28" s="1"/>
  <c r="G6783" i="28"/>
  <c r="E6784" i="28"/>
  <c r="F6784" i="28" s="1"/>
  <c r="E6785" i="28"/>
  <c r="F6785" i="28"/>
  <c r="G6785" i="28"/>
  <c r="E6786" i="28"/>
  <c r="F6786" i="28"/>
  <c r="G6786" i="28"/>
  <c r="E6787" i="28"/>
  <c r="F6787" i="28" s="1"/>
  <c r="E6788" i="28"/>
  <c r="F6788" i="28" s="1"/>
  <c r="E6789" i="28"/>
  <c r="G6789" i="28" s="1"/>
  <c r="E6790" i="28"/>
  <c r="F6790" i="28" s="1"/>
  <c r="E6791" i="28"/>
  <c r="F6791" i="28" s="1"/>
  <c r="G6791" i="28"/>
  <c r="E6792" i="28"/>
  <c r="F6792" i="28" s="1"/>
  <c r="E6793" i="28"/>
  <c r="F6793" i="28"/>
  <c r="G6793" i="28"/>
  <c r="E6794" i="28"/>
  <c r="F6794" i="28"/>
  <c r="G6794" i="28"/>
  <c r="E6795" i="28"/>
  <c r="F6795" i="28" s="1"/>
  <c r="E6796" i="28"/>
  <c r="F6796" i="28" s="1"/>
  <c r="E6797" i="28"/>
  <c r="G6797" i="28" s="1"/>
  <c r="E6798" i="28"/>
  <c r="F6798" i="28" s="1"/>
  <c r="G6798" i="28"/>
  <c r="E6799" i="28"/>
  <c r="F6799" i="28" s="1"/>
  <c r="G6799" i="28"/>
  <c r="E6800" i="28"/>
  <c r="F6800" i="28" s="1"/>
  <c r="E6801" i="28"/>
  <c r="F6801" i="28"/>
  <c r="G6801" i="28"/>
  <c r="E6802" i="28"/>
  <c r="F6802" i="28"/>
  <c r="G6802" i="28"/>
  <c r="E6803" i="28"/>
  <c r="F6803" i="28" s="1"/>
  <c r="E6804" i="28"/>
  <c r="F6804" i="28" s="1"/>
  <c r="E6805" i="28"/>
  <c r="G6805" i="28" s="1"/>
  <c r="E6806" i="28"/>
  <c r="F6806" i="28" s="1"/>
  <c r="G6806" i="28"/>
  <c r="E6807" i="28"/>
  <c r="F6807" i="28" s="1"/>
  <c r="G6807" i="28"/>
  <c r="E6808" i="28"/>
  <c r="F6808" i="28" s="1"/>
  <c r="E6809" i="28"/>
  <c r="F6809" i="28" s="1"/>
  <c r="E6810" i="28"/>
  <c r="F6810" i="28"/>
  <c r="G6810" i="28"/>
  <c r="E6811" i="28"/>
  <c r="F6811" i="28" s="1"/>
  <c r="E6812" i="28"/>
  <c r="F6812" i="28" s="1"/>
  <c r="E6813" i="28"/>
  <c r="G6813" i="28" s="1"/>
  <c r="E6814" i="28"/>
  <c r="F6814" i="28" s="1"/>
  <c r="E6815" i="28"/>
  <c r="F6815" i="28" s="1"/>
  <c r="G6815" i="28"/>
  <c r="E6816" i="28"/>
  <c r="F6816" i="28" s="1"/>
  <c r="E6817" i="28"/>
  <c r="F6817" i="28" s="1"/>
  <c r="E6818" i="28"/>
  <c r="F6818" i="28"/>
  <c r="G6818" i="28"/>
  <c r="E6819" i="28"/>
  <c r="F6819" i="28" s="1"/>
  <c r="E6820" i="28"/>
  <c r="F6820" i="28" s="1"/>
  <c r="E6821" i="28"/>
  <c r="G6821" i="28" s="1"/>
  <c r="E6822" i="28"/>
  <c r="F6822" i="28" s="1"/>
  <c r="E6823" i="28"/>
  <c r="F6823" i="28" s="1"/>
  <c r="G6823" i="28"/>
  <c r="E6824" i="28"/>
  <c r="F6824" i="28" s="1"/>
  <c r="E6825" i="28"/>
  <c r="F6825" i="28" s="1"/>
  <c r="E6826" i="28"/>
  <c r="F6826" i="28"/>
  <c r="G6826" i="28"/>
  <c r="E6827" i="28"/>
  <c r="F6827" i="28" s="1"/>
  <c r="G6827" i="28"/>
  <c r="E6828" i="28"/>
  <c r="F6828" i="28" s="1"/>
  <c r="E6829" i="28"/>
  <c r="G6829" i="28" s="1"/>
  <c r="E6830" i="28"/>
  <c r="F6830" i="28"/>
  <c r="G6830" i="28"/>
  <c r="E6831" i="28"/>
  <c r="F6831" i="28" s="1"/>
  <c r="G6831" i="28"/>
  <c r="E6832" i="28"/>
  <c r="F6832" i="28" s="1"/>
  <c r="E6833" i="28"/>
  <c r="F6833" i="28" s="1"/>
  <c r="E6834" i="28"/>
  <c r="F6834" i="28"/>
  <c r="G6834" i="28"/>
  <c r="E6835" i="28"/>
  <c r="F6835" i="28" s="1"/>
  <c r="G6835" i="28"/>
  <c r="E6836" i="28"/>
  <c r="F6836" i="28" s="1"/>
  <c r="E6837" i="28"/>
  <c r="G6837" i="28" s="1"/>
  <c r="E6838" i="28"/>
  <c r="G6838" i="28" s="1"/>
  <c r="F6838" i="28"/>
  <c r="E6839" i="28"/>
  <c r="F6839" i="28" s="1"/>
  <c r="G6839" i="28"/>
  <c r="E6840" i="28"/>
  <c r="F6840" i="28" s="1"/>
  <c r="E6841" i="28"/>
  <c r="F6841" i="28" s="1"/>
  <c r="E6842" i="28"/>
  <c r="F6842" i="28"/>
  <c r="G6842" i="28"/>
  <c r="E6843" i="28"/>
  <c r="F6843" i="28" s="1"/>
  <c r="G6843" i="28"/>
  <c r="E6844" i="28"/>
  <c r="F6844" i="28" s="1"/>
  <c r="E6845" i="28"/>
  <c r="G6845" i="28" s="1"/>
  <c r="E6846" i="28"/>
  <c r="F6846" i="28"/>
  <c r="G6846" i="28"/>
  <c r="E6847" i="28"/>
  <c r="F6847" i="28" s="1"/>
  <c r="G6847" i="28"/>
  <c r="E6848" i="28"/>
  <c r="F6848" i="28" s="1"/>
  <c r="E6849" i="28"/>
  <c r="F6849" i="28" s="1"/>
  <c r="E6850" i="28"/>
  <c r="F6850" i="28"/>
  <c r="G6850" i="28"/>
  <c r="E6851" i="28"/>
  <c r="F6851" i="28" s="1"/>
  <c r="G6851" i="28"/>
  <c r="E6852" i="28"/>
  <c r="F6852" i="28" s="1"/>
  <c r="E6853" i="28"/>
  <c r="G6853" i="28" s="1"/>
  <c r="E6854" i="28"/>
  <c r="G6854" i="28" s="1"/>
  <c r="F6854" i="28"/>
  <c r="E6855" i="28"/>
  <c r="F6855" i="28" s="1"/>
  <c r="G6855" i="28"/>
  <c r="E6856" i="28"/>
  <c r="F6856" i="28" s="1"/>
  <c r="E6857" i="28"/>
  <c r="F6857" i="28" s="1"/>
  <c r="E6858" i="28"/>
  <c r="F6858" i="28"/>
  <c r="G6858" i="28"/>
  <c r="E6859" i="28"/>
  <c r="F6859" i="28" s="1"/>
  <c r="G6859" i="28"/>
  <c r="E6860" i="28"/>
  <c r="F6860" i="28" s="1"/>
  <c r="E6861" i="28"/>
  <c r="G6861" i="28" s="1"/>
  <c r="E6862" i="28"/>
  <c r="G6862" i="28" s="1"/>
  <c r="F6862" i="28"/>
  <c r="E6863" i="28"/>
  <c r="F6863" i="28" s="1"/>
  <c r="G6863" i="28"/>
  <c r="E6864" i="28"/>
  <c r="F6864" i="28" s="1"/>
  <c r="E6865" i="28"/>
  <c r="F6865" i="28" s="1"/>
  <c r="E6866" i="28"/>
  <c r="F6866" i="28"/>
  <c r="G6866" i="28"/>
  <c r="E6867" i="28"/>
  <c r="F6867" i="28" s="1"/>
  <c r="G6867" i="28"/>
  <c r="E6868" i="28"/>
  <c r="F6868" i="28" s="1"/>
  <c r="E6869" i="28"/>
  <c r="G6869" i="28" s="1"/>
  <c r="E6870" i="28"/>
  <c r="G6870" i="28" s="1"/>
  <c r="F6870" i="28"/>
  <c r="E6871" i="28"/>
  <c r="F6871" i="28" s="1"/>
  <c r="G6871" i="28"/>
  <c r="E6872" i="28"/>
  <c r="F6872" i="28" s="1"/>
  <c r="E6873" i="28"/>
  <c r="F6873" i="28" s="1"/>
  <c r="E6874" i="28"/>
  <c r="F6874" i="28"/>
  <c r="G6874" i="28"/>
  <c r="E6875" i="28"/>
  <c r="F6875" i="28" s="1"/>
  <c r="G6875" i="28"/>
  <c r="E6876" i="28"/>
  <c r="F6876" i="28" s="1"/>
  <c r="E6877" i="28"/>
  <c r="G6877" i="28" s="1"/>
  <c r="E6878" i="28"/>
  <c r="G6878" i="28" s="1"/>
  <c r="F6878" i="28"/>
  <c r="E6879" i="28"/>
  <c r="F6879" i="28" s="1"/>
  <c r="G6879" i="28"/>
  <c r="E6880" i="28"/>
  <c r="F6880" i="28" s="1"/>
  <c r="E6881" i="28"/>
  <c r="F6881" i="28" s="1"/>
  <c r="E6882" i="28"/>
  <c r="F6882" i="28"/>
  <c r="G6882" i="28"/>
  <c r="E6883" i="28"/>
  <c r="F6883" i="28" s="1"/>
  <c r="G6883" i="28"/>
  <c r="E6884" i="28"/>
  <c r="F6884" i="28" s="1"/>
  <c r="E6885" i="28"/>
  <c r="G6885" i="28" s="1"/>
  <c r="E6886" i="28"/>
  <c r="G6886" i="28" s="1"/>
  <c r="F6886" i="28"/>
  <c r="E6887" i="28"/>
  <c r="F6887" i="28" s="1"/>
  <c r="G6887" i="28"/>
  <c r="E6888" i="28"/>
  <c r="F6888" i="28" s="1"/>
  <c r="E6889" i="28"/>
  <c r="F6889" i="28" s="1"/>
  <c r="E6890" i="28"/>
  <c r="F6890" i="28"/>
  <c r="G6890" i="28"/>
  <c r="E6891" i="28"/>
  <c r="F6891" i="28" s="1"/>
  <c r="G6891" i="28"/>
  <c r="E6892" i="28"/>
  <c r="F6892" i="28" s="1"/>
  <c r="E6893" i="28"/>
  <c r="G6893" i="28" s="1"/>
  <c r="E6894" i="28"/>
  <c r="G6894" i="28" s="1"/>
  <c r="F6894" i="28"/>
  <c r="E6895" i="28"/>
  <c r="F6895" i="28" s="1"/>
  <c r="G6895" i="28"/>
  <c r="E6896" i="28"/>
  <c r="F6896" i="28" s="1"/>
  <c r="E6897" i="28"/>
  <c r="F6897" i="28" s="1"/>
  <c r="E6898" i="28"/>
  <c r="F6898" i="28"/>
  <c r="G6898" i="28"/>
  <c r="E6899" i="28"/>
  <c r="F6899" i="28" s="1"/>
  <c r="G6899" i="28"/>
  <c r="E6900" i="28"/>
  <c r="F6900" i="28" s="1"/>
  <c r="E6901" i="28"/>
  <c r="G6901" i="28" s="1"/>
  <c r="E6902" i="28"/>
  <c r="G6902" i="28" s="1"/>
  <c r="F6902" i="28"/>
  <c r="E6903" i="28"/>
  <c r="F6903" i="28" s="1"/>
  <c r="G6903" i="28"/>
  <c r="E6904" i="28"/>
  <c r="F6904" i="28" s="1"/>
  <c r="E6905" i="28"/>
  <c r="F6905" i="28" s="1"/>
  <c r="E6906" i="28"/>
  <c r="F6906" i="28"/>
  <c r="G6906" i="28"/>
  <c r="E6907" i="28"/>
  <c r="F6907" i="28" s="1"/>
  <c r="G6907" i="28"/>
  <c r="E6908" i="28"/>
  <c r="G6908" i="28" s="1"/>
  <c r="F6908" i="28"/>
  <c r="E6909" i="28"/>
  <c r="G6909" i="28" s="1"/>
  <c r="E6910" i="28"/>
  <c r="G6910" i="28" s="1"/>
  <c r="F6910" i="28"/>
  <c r="E6911" i="28"/>
  <c r="F6911" i="28" s="1"/>
  <c r="G6911" i="28"/>
  <c r="E6912" i="28"/>
  <c r="F6912" i="28" s="1"/>
  <c r="E6913" i="28"/>
  <c r="F6913" i="28" s="1"/>
  <c r="E6914" i="28"/>
  <c r="F6914" i="28"/>
  <c r="G6914" i="28"/>
  <c r="E6915" i="28"/>
  <c r="F6915" i="28" s="1"/>
  <c r="G6915" i="28"/>
  <c r="E6916" i="28"/>
  <c r="F6916" i="28" s="1"/>
  <c r="E6917" i="28"/>
  <c r="G6917" i="28" s="1"/>
  <c r="E6918" i="28"/>
  <c r="F6918" i="28"/>
  <c r="G6918" i="28"/>
  <c r="E6919" i="28"/>
  <c r="F6919" i="28" s="1"/>
  <c r="G6919" i="28"/>
  <c r="E6920" i="28"/>
  <c r="F6920" i="28" s="1"/>
  <c r="E6921" i="28"/>
  <c r="F6921" i="28" s="1"/>
  <c r="E6922" i="28"/>
  <c r="F6922" i="28"/>
  <c r="G6922" i="28"/>
  <c r="E6923" i="28"/>
  <c r="F6923" i="28" s="1"/>
  <c r="G6923" i="28"/>
  <c r="E6924" i="28"/>
  <c r="F6924" i="28" s="1"/>
  <c r="E6925" i="28"/>
  <c r="G6925" i="28" s="1"/>
  <c r="E6926" i="28"/>
  <c r="F6926" i="28"/>
  <c r="G6926" i="28"/>
  <c r="E6927" i="28"/>
  <c r="F6927" i="28" s="1"/>
  <c r="G6927" i="28"/>
  <c r="E6928" i="28"/>
  <c r="F6928" i="28" s="1"/>
  <c r="E6929" i="28"/>
  <c r="F6929" i="28" s="1"/>
  <c r="E6930" i="28"/>
  <c r="F6930" i="28"/>
  <c r="G6930" i="28"/>
  <c r="E6931" i="28"/>
  <c r="F6931" i="28" s="1"/>
  <c r="G6931" i="28"/>
  <c r="E6932" i="28"/>
  <c r="F6932" i="28" s="1"/>
  <c r="E6933" i="28"/>
  <c r="G6933" i="28" s="1"/>
  <c r="E6934" i="28"/>
  <c r="F6934" i="28"/>
  <c r="G6934" i="28"/>
  <c r="E6935" i="28"/>
  <c r="F6935" i="28" s="1"/>
  <c r="G6935" i="28"/>
  <c r="E6936" i="28"/>
  <c r="F6936" i="28" s="1"/>
  <c r="E6937" i="28"/>
  <c r="F6937" i="28" s="1"/>
  <c r="E6938" i="28"/>
  <c r="F6938" i="28"/>
  <c r="G6938" i="28"/>
  <c r="E6939" i="28"/>
  <c r="F6939" i="28" s="1"/>
  <c r="G6939" i="28"/>
  <c r="E6940" i="28"/>
  <c r="F6940" i="28" s="1"/>
  <c r="E6941" i="28"/>
  <c r="G6941" i="28" s="1"/>
  <c r="E6942" i="28"/>
  <c r="F6942" i="28"/>
  <c r="G6942" i="28"/>
  <c r="E6943" i="28"/>
  <c r="F6943" i="28" s="1"/>
  <c r="G6943" i="28"/>
  <c r="E6944" i="28"/>
  <c r="F6944" i="28" s="1"/>
  <c r="E6945" i="28"/>
  <c r="F6945" i="28" s="1"/>
  <c r="E6946" i="28"/>
  <c r="F6946" i="28"/>
  <c r="G6946" i="28"/>
  <c r="E6947" i="28"/>
  <c r="F6947" i="28" s="1"/>
  <c r="G6947" i="28"/>
  <c r="E6948" i="28"/>
  <c r="F6948" i="28" s="1"/>
  <c r="E6949" i="28"/>
  <c r="G6949" i="28" s="1"/>
  <c r="E6950" i="28"/>
  <c r="F6950" i="28"/>
  <c r="G6950" i="28"/>
  <c r="E6951" i="28"/>
  <c r="F6951" i="28" s="1"/>
  <c r="G6951" i="28"/>
  <c r="E6952" i="28"/>
  <c r="F6952" i="28" s="1"/>
  <c r="E6953" i="28"/>
  <c r="F6953" i="28" s="1"/>
  <c r="E6954" i="28"/>
  <c r="F6954" i="28"/>
  <c r="G6954" i="28"/>
  <c r="E6955" i="28"/>
  <c r="F6955" i="28" s="1"/>
  <c r="G6955" i="28"/>
  <c r="E6956" i="28"/>
  <c r="F6956" i="28" s="1"/>
  <c r="E6957" i="28"/>
  <c r="G6957" i="28" s="1"/>
  <c r="E6958" i="28"/>
  <c r="F6958" i="28"/>
  <c r="G6958" i="28"/>
  <c r="E6959" i="28"/>
  <c r="F6959" i="28" s="1"/>
  <c r="G6959" i="28"/>
  <c r="E6960" i="28"/>
  <c r="F6960" i="28" s="1"/>
  <c r="E6961" i="28"/>
  <c r="F6961" i="28" s="1"/>
  <c r="E6962" i="28"/>
  <c r="F6962" i="28"/>
  <c r="G6962" i="28"/>
  <c r="E6963" i="28"/>
  <c r="F6963" i="28" s="1"/>
  <c r="G6963" i="28"/>
  <c r="E6964" i="28"/>
  <c r="F6964" i="28" s="1"/>
  <c r="E6965" i="28"/>
  <c r="G6965" i="28" s="1"/>
  <c r="E6966" i="28"/>
  <c r="F6966" i="28"/>
  <c r="G6966" i="28"/>
  <c r="E6967" i="28"/>
  <c r="F6967" i="28" s="1"/>
  <c r="G6967" i="28"/>
  <c r="E6968" i="28"/>
  <c r="F6968" i="28" s="1"/>
  <c r="E6969" i="28"/>
  <c r="F6969" i="28" s="1"/>
  <c r="E6970" i="28"/>
  <c r="F6970" i="28"/>
  <c r="G6970" i="28"/>
  <c r="E6971" i="28"/>
  <c r="F6971" i="28" s="1"/>
  <c r="G6971" i="28"/>
  <c r="E6972" i="28"/>
  <c r="F6972" i="28" s="1"/>
  <c r="E6973" i="28"/>
  <c r="G6973" i="28" s="1"/>
  <c r="E6974" i="28"/>
  <c r="F6974" i="28"/>
  <c r="G6974" i="28"/>
  <c r="E6975" i="28"/>
  <c r="F6975" i="28" s="1"/>
  <c r="G6975" i="28"/>
  <c r="E6976" i="28"/>
  <c r="F6976" i="28" s="1"/>
  <c r="E6977" i="28"/>
  <c r="F6977" i="28" s="1"/>
  <c r="E6978" i="28"/>
  <c r="F6978" i="28"/>
  <c r="G6978" i="28"/>
  <c r="E6979" i="28"/>
  <c r="F6979" i="28" s="1"/>
  <c r="G6979" i="28"/>
  <c r="E6980" i="28"/>
  <c r="F6980" i="28" s="1"/>
  <c r="E6981" i="28"/>
  <c r="G6981" i="28" s="1"/>
  <c r="E6982" i="28"/>
  <c r="F6982" i="28"/>
  <c r="G6982" i="28"/>
  <c r="E6983" i="28"/>
  <c r="F6983" i="28" s="1"/>
  <c r="G6983" i="28"/>
  <c r="E6984" i="28"/>
  <c r="F6984" i="28" s="1"/>
  <c r="E6985" i="28"/>
  <c r="F6985" i="28" s="1"/>
  <c r="E6986" i="28"/>
  <c r="F6986" i="28"/>
  <c r="G6986" i="28"/>
  <c r="E6987" i="28"/>
  <c r="F6987" i="28" s="1"/>
  <c r="G6987" i="28"/>
  <c r="E6988" i="28"/>
  <c r="F6988" i="28" s="1"/>
  <c r="E6989" i="28"/>
  <c r="G6989" i="28" s="1"/>
  <c r="E6990" i="28"/>
  <c r="F6990" i="28"/>
  <c r="G6990" i="28"/>
  <c r="E6991" i="28"/>
  <c r="F6991" i="28" s="1"/>
  <c r="G6991" i="28"/>
  <c r="E6992" i="28"/>
  <c r="F6992" i="28" s="1"/>
  <c r="E6993" i="28"/>
  <c r="F6993" i="28" s="1"/>
  <c r="E6994" i="28"/>
  <c r="F6994" i="28"/>
  <c r="G6994" i="28"/>
  <c r="E6995" i="28"/>
  <c r="F6995" i="28" s="1"/>
  <c r="G6995" i="28"/>
  <c r="E6996" i="28"/>
  <c r="F6996" i="28" s="1"/>
  <c r="E6997" i="28"/>
  <c r="G6997" i="28" s="1"/>
  <c r="E6998" i="28"/>
  <c r="F6998" i="28"/>
  <c r="G6998" i="28"/>
  <c r="E6999" i="28"/>
  <c r="F6999" i="28" s="1"/>
  <c r="G6999" i="28"/>
  <c r="E7000" i="28"/>
  <c r="F7000" i="28" s="1"/>
  <c r="E7001" i="28"/>
  <c r="F7001" i="28" s="1"/>
  <c r="E7002" i="28"/>
  <c r="F7002" i="28"/>
  <c r="G7002" i="28"/>
  <c r="E7003" i="28"/>
  <c r="F7003" i="28" s="1"/>
  <c r="G7003" i="28"/>
  <c r="E7004" i="28"/>
  <c r="F7004" i="28" s="1"/>
  <c r="E7005" i="28"/>
  <c r="G7005" i="28" s="1"/>
  <c r="E7006" i="28"/>
  <c r="F7006" i="28"/>
  <c r="G7006" i="28"/>
  <c r="E7007" i="28"/>
  <c r="F7007" i="28" s="1"/>
  <c r="G7007" i="28"/>
  <c r="E7008" i="28"/>
  <c r="F7008" i="28" s="1"/>
  <c r="E7009" i="28"/>
  <c r="F7009" i="28" s="1"/>
  <c r="E7010" i="28"/>
  <c r="F7010" i="28"/>
  <c r="G7010" i="28"/>
  <c r="E7011" i="28"/>
  <c r="F7011" i="28" s="1"/>
  <c r="G7011" i="28"/>
  <c r="E7012" i="28"/>
  <c r="F7012" i="28" s="1"/>
  <c r="E7013" i="28"/>
  <c r="G7013" i="28" s="1"/>
  <c r="E7014" i="28"/>
  <c r="F7014" i="28"/>
  <c r="G7014" i="28"/>
  <c r="E7015" i="28"/>
  <c r="F7015" i="28" s="1"/>
  <c r="G7015" i="28"/>
  <c r="E7016" i="28"/>
  <c r="F7016" i="28" s="1"/>
  <c r="E7017" i="28"/>
  <c r="F7017" i="28" s="1"/>
  <c r="E7018" i="28"/>
  <c r="F7018" i="28"/>
  <c r="G7018" i="28"/>
  <c r="E7019" i="28"/>
  <c r="F7019" i="28" s="1"/>
  <c r="G7019" i="28"/>
  <c r="E7020" i="28"/>
  <c r="F7020" i="28" s="1"/>
  <c r="E7021" i="28"/>
  <c r="G7021" i="28" s="1"/>
  <c r="E7022" i="28"/>
  <c r="F7022" i="28"/>
  <c r="G7022" i="28"/>
  <c r="E7023" i="28"/>
  <c r="F7023" i="28" s="1"/>
  <c r="G7023" i="28"/>
  <c r="E7024" i="28"/>
  <c r="F7024" i="28" s="1"/>
  <c r="E7025" i="28"/>
  <c r="F7025" i="28" s="1"/>
  <c r="E7026" i="28"/>
  <c r="F7026" i="28"/>
  <c r="G7026" i="28"/>
  <c r="E7027" i="28"/>
  <c r="F7027" i="28" s="1"/>
  <c r="G7027" i="28"/>
  <c r="E7028" i="28"/>
  <c r="F7028" i="28" s="1"/>
  <c r="E7029" i="28"/>
  <c r="G7029" i="28" s="1"/>
  <c r="E7030" i="28"/>
  <c r="F7030" i="28"/>
  <c r="G7030" i="28"/>
  <c r="E7031" i="28"/>
  <c r="F7031" i="28" s="1"/>
  <c r="G7031" i="28"/>
  <c r="E7032" i="28"/>
  <c r="F7032" i="28" s="1"/>
  <c r="E7033" i="28"/>
  <c r="F7033" i="28" s="1"/>
  <c r="E7034" i="28"/>
  <c r="F7034" i="28"/>
  <c r="G7034" i="28"/>
  <c r="E7035" i="28"/>
  <c r="F7035" i="28" s="1"/>
  <c r="G7035" i="28"/>
  <c r="E7036" i="28"/>
  <c r="F7036" i="28" s="1"/>
  <c r="E7037" i="28"/>
  <c r="G7037" i="28" s="1"/>
  <c r="E7038" i="28"/>
  <c r="F7038" i="28"/>
  <c r="G7038" i="28"/>
  <c r="E7039" i="28"/>
  <c r="F7039" i="28" s="1"/>
  <c r="G7039" i="28"/>
  <c r="E7040" i="28"/>
  <c r="F7040" i="28" s="1"/>
  <c r="E7041" i="28"/>
  <c r="F7041" i="28" s="1"/>
  <c r="E7042" i="28"/>
  <c r="F7042" i="28"/>
  <c r="G7042" i="28"/>
  <c r="E7043" i="28"/>
  <c r="F7043" i="28" s="1"/>
  <c r="E7044" i="28"/>
  <c r="F7044" i="28" s="1"/>
  <c r="E7045" i="28"/>
  <c r="G7045" i="28" s="1"/>
  <c r="E7046" i="28"/>
  <c r="F7046" i="28"/>
  <c r="G7046" i="28"/>
  <c r="E7047" i="28"/>
  <c r="F7047" i="28" s="1"/>
  <c r="G7047" i="28"/>
  <c r="E7048" i="28"/>
  <c r="F7048" i="28" s="1"/>
  <c r="E7049" i="28"/>
  <c r="F7049" i="28" s="1"/>
  <c r="E7050" i="28"/>
  <c r="F7050" i="28"/>
  <c r="G7050" i="28"/>
  <c r="E7051" i="28"/>
  <c r="F7051" i="28" s="1"/>
  <c r="E7052" i="28"/>
  <c r="F7052" i="28" s="1"/>
  <c r="E7053" i="28"/>
  <c r="G7053" i="28" s="1"/>
  <c r="E7054" i="28"/>
  <c r="F7054" i="28"/>
  <c r="G7054" i="28"/>
  <c r="E7055" i="28"/>
  <c r="F7055" i="28" s="1"/>
  <c r="G7055" i="28"/>
  <c r="E7056" i="28"/>
  <c r="F7056" i="28" s="1"/>
  <c r="E7057" i="28"/>
  <c r="F7057" i="28" s="1"/>
  <c r="E7058" i="28"/>
  <c r="F7058" i="28"/>
  <c r="G7058" i="28"/>
  <c r="E7059" i="28"/>
  <c r="F7059" i="28" s="1"/>
  <c r="E7060" i="28"/>
  <c r="F7060" i="28" s="1"/>
  <c r="E7061" i="28"/>
  <c r="E7062" i="28"/>
  <c r="F7062" i="28"/>
  <c r="G7062" i="28"/>
  <c r="E7063" i="28"/>
  <c r="F7063" i="28" s="1"/>
  <c r="G7063" i="28"/>
  <c r="E7064" i="28"/>
  <c r="F7064" i="28" s="1"/>
  <c r="E7065" i="28"/>
  <c r="F7065" i="28" s="1"/>
  <c r="E7066" i="28"/>
  <c r="F7066" i="28"/>
  <c r="G7066" i="28"/>
  <c r="E7067" i="28"/>
  <c r="F7067" i="28" s="1"/>
  <c r="E7068" i="28"/>
  <c r="F7068" i="28" s="1"/>
  <c r="E7069" i="28"/>
  <c r="E7070" i="28"/>
  <c r="F7070" i="28"/>
  <c r="G7070" i="28"/>
  <c r="E7071" i="28"/>
  <c r="F7071" i="28" s="1"/>
  <c r="G7071" i="28"/>
  <c r="E7072" i="28"/>
  <c r="F7072" i="28" s="1"/>
  <c r="E7073" i="28"/>
  <c r="F7073" i="28" s="1"/>
  <c r="E7074" i="28"/>
  <c r="F7074" i="28"/>
  <c r="G7074" i="28"/>
  <c r="E7075" i="28"/>
  <c r="F7075" i="28" s="1"/>
  <c r="E7076" i="28"/>
  <c r="F7076" i="28" s="1"/>
  <c r="E7077" i="28"/>
  <c r="F7077" i="28" s="1"/>
  <c r="E7078" i="28"/>
  <c r="F7078" i="28"/>
  <c r="G7078" i="28"/>
  <c r="E7079" i="28"/>
  <c r="F7079" i="28" s="1"/>
  <c r="G7079" i="28"/>
  <c r="E7080" i="28"/>
  <c r="G7080" i="28" s="1"/>
  <c r="F7080" i="28"/>
  <c r="E7081" i="28"/>
  <c r="F7081" i="28" s="1"/>
  <c r="E7082" i="28"/>
  <c r="F7082" i="28"/>
  <c r="G7082" i="28"/>
  <c r="E7083" i="28"/>
  <c r="E7084" i="28"/>
  <c r="F7084" i="28" s="1"/>
  <c r="E7085" i="28"/>
  <c r="G7085" i="28" s="1"/>
  <c r="F7085" i="28"/>
  <c r="E7086" i="28"/>
  <c r="F7086" i="28"/>
  <c r="G7086" i="28"/>
  <c r="E7087" i="28"/>
  <c r="F7087" i="28" s="1"/>
  <c r="G7087" i="28"/>
  <c r="E7088" i="28"/>
  <c r="G7088" i="28" s="1"/>
  <c r="E7089" i="28"/>
  <c r="F7089" i="28" s="1"/>
  <c r="E7090" i="28"/>
  <c r="F7090" i="28"/>
  <c r="G7090" i="28"/>
  <c r="E7091" i="28"/>
  <c r="E7092" i="28"/>
  <c r="G7092" i="28" s="1"/>
  <c r="F7092" i="28"/>
  <c r="E7093" i="28"/>
  <c r="F7093" i="28" s="1"/>
  <c r="E7094" i="28"/>
  <c r="F7094" i="28"/>
  <c r="G7094" i="28"/>
  <c r="E7095" i="28"/>
  <c r="F7095" i="28" s="1"/>
  <c r="G7095" i="28"/>
  <c r="E7096" i="28"/>
  <c r="G7096" i="28" s="1"/>
  <c r="E7097" i="28"/>
  <c r="F7097" i="28" s="1"/>
  <c r="E7098" i="28"/>
  <c r="F7098" i="28"/>
  <c r="G7098" i="28"/>
  <c r="E7099" i="28"/>
  <c r="E7100" i="28"/>
  <c r="G7100" i="28" s="1"/>
  <c r="F7100" i="28"/>
  <c r="E7101" i="28"/>
  <c r="F7101" i="28" s="1"/>
  <c r="E7102" i="28"/>
  <c r="G7102" i="28" s="1"/>
  <c r="F7102" i="28"/>
  <c r="E7103" i="28"/>
  <c r="F7103" i="28" s="1"/>
  <c r="G7103" i="28"/>
  <c r="E7104" i="28"/>
  <c r="G7104" i="28" s="1"/>
  <c r="E7105" i="28"/>
  <c r="F7105" i="28" s="1"/>
  <c r="G7105" i="28"/>
  <c r="E7106" i="28"/>
  <c r="F7106" i="28"/>
  <c r="G7106" i="28"/>
  <c r="E7107" i="28"/>
  <c r="F7107" i="28" s="1"/>
  <c r="G7107" i="28"/>
  <c r="E7108" i="28"/>
  <c r="G7108" i="28" s="1"/>
  <c r="F7108" i="28"/>
  <c r="E7109" i="28"/>
  <c r="F7109" i="28" s="1"/>
  <c r="G7109" i="28"/>
  <c r="E7110" i="28"/>
  <c r="G7110" i="28" s="1"/>
  <c r="F7110" i="28"/>
  <c r="E7111" i="28"/>
  <c r="F7111" i="28" s="1"/>
  <c r="E7112" i="28"/>
  <c r="G7112" i="28" s="1"/>
  <c r="F7112" i="28"/>
  <c r="E7113" i="28"/>
  <c r="F7113" i="28" s="1"/>
  <c r="G7113" i="28"/>
  <c r="E7114" i="28"/>
  <c r="F7114" i="28"/>
  <c r="G7114" i="28"/>
  <c r="E7115" i="28"/>
  <c r="F7115" i="28" s="1"/>
  <c r="E7116" i="28"/>
  <c r="F7116" i="28"/>
  <c r="G7116" i="28"/>
  <c r="E7117" i="28"/>
  <c r="F7117" i="28" s="1"/>
  <c r="G7117" i="28"/>
  <c r="E7118" i="28"/>
  <c r="F7118" i="28" s="1"/>
  <c r="E7119" i="28"/>
  <c r="F7119" i="28" s="1"/>
  <c r="G7119" i="28"/>
  <c r="E7120" i="28"/>
  <c r="G7120" i="28" s="1"/>
  <c r="F7120" i="28"/>
  <c r="E7121" i="28"/>
  <c r="F7121" i="28" s="1"/>
  <c r="G7121" i="28"/>
  <c r="E7122" i="28"/>
  <c r="F7122" i="28"/>
  <c r="G7122" i="28"/>
  <c r="E7123" i="28"/>
  <c r="F7123" i="28" s="1"/>
  <c r="E7124" i="28"/>
  <c r="F7124" i="28" s="1"/>
  <c r="G7124" i="28"/>
  <c r="E7125" i="28"/>
  <c r="F7125" i="28" s="1"/>
  <c r="G7125" i="28"/>
  <c r="E7126" i="28"/>
  <c r="F7126" i="28" s="1"/>
  <c r="E7127" i="28"/>
  <c r="F7127" i="28" s="1"/>
  <c r="G7127" i="28"/>
  <c r="E7128" i="28"/>
  <c r="G7128" i="28" s="1"/>
  <c r="F7128" i="28"/>
  <c r="E7129" i="28"/>
  <c r="F7129" i="28" s="1"/>
  <c r="G7129" i="28"/>
  <c r="E7130" i="28"/>
  <c r="F7130" i="28"/>
  <c r="G7130" i="28"/>
  <c r="E7131" i="28"/>
  <c r="F7131" i="28" s="1"/>
  <c r="E7132" i="28"/>
  <c r="F7132" i="28" s="1"/>
  <c r="G7132" i="28"/>
  <c r="E7133" i="28"/>
  <c r="F7133" i="28" s="1"/>
  <c r="G7133" i="28"/>
  <c r="E7134" i="28"/>
  <c r="F7134" i="28" s="1"/>
  <c r="E7135" i="28"/>
  <c r="F7135" i="28" s="1"/>
  <c r="G7135" i="28"/>
  <c r="E7136" i="28"/>
  <c r="G7136" i="28" s="1"/>
  <c r="F7136" i="28"/>
  <c r="E7137" i="28"/>
  <c r="F7137" i="28" s="1"/>
  <c r="G7137" i="28"/>
  <c r="E7138" i="28"/>
  <c r="F7138" i="28"/>
  <c r="G7138" i="28"/>
  <c r="E7139" i="28"/>
  <c r="F7139" i="28" s="1"/>
  <c r="E7140" i="28"/>
  <c r="F7140" i="28" s="1"/>
  <c r="G7140" i="28"/>
  <c r="E7141" i="28"/>
  <c r="F7141" i="28" s="1"/>
  <c r="G7141" i="28"/>
  <c r="E7142" i="28"/>
  <c r="F7142" i="28" s="1"/>
  <c r="E7143" i="28"/>
  <c r="F7143" i="28" s="1"/>
  <c r="G7143" i="28"/>
  <c r="E7144" i="28"/>
  <c r="F7144" i="28" s="1"/>
  <c r="E7145" i="28"/>
  <c r="F7145" i="28" s="1"/>
  <c r="G7145" i="28"/>
  <c r="E7146" i="28"/>
  <c r="F7146" i="28"/>
  <c r="G7146" i="28"/>
  <c r="E7147" i="28"/>
  <c r="F7147" i="28" s="1"/>
  <c r="E7148" i="28"/>
  <c r="F7148" i="28" s="1"/>
  <c r="G7148" i="28"/>
  <c r="E7149" i="28"/>
  <c r="F7149" i="28"/>
  <c r="G7149" i="28"/>
  <c r="E7150" i="28"/>
  <c r="F7150" i="28" s="1"/>
  <c r="E7151" i="28"/>
  <c r="F7151" i="28" s="1"/>
  <c r="G7151" i="28"/>
  <c r="E7152" i="28"/>
  <c r="F7152" i="28" s="1"/>
  <c r="E7153" i="28"/>
  <c r="F7153" i="28" s="1"/>
  <c r="G7153" i="28"/>
  <c r="E7154" i="28"/>
  <c r="F7154" i="28"/>
  <c r="G7154" i="28"/>
  <c r="E7155" i="28"/>
  <c r="F7155" i="28" s="1"/>
  <c r="E7156" i="28"/>
  <c r="F7156" i="28" s="1"/>
  <c r="G7156" i="28"/>
  <c r="E7157" i="28"/>
  <c r="F7157" i="28"/>
  <c r="G7157" i="28"/>
  <c r="E7158" i="28"/>
  <c r="F7158" i="28" s="1"/>
  <c r="E7159" i="28"/>
  <c r="F7159" i="28" s="1"/>
  <c r="G7159" i="28"/>
  <c r="E7160" i="28"/>
  <c r="F7160" i="28" s="1"/>
  <c r="E7161" i="28"/>
  <c r="F7161" i="28" s="1"/>
  <c r="G7161" i="28"/>
  <c r="E7162" i="28"/>
  <c r="F7162" i="28"/>
  <c r="G7162" i="28"/>
  <c r="E7163" i="28"/>
  <c r="F7163" i="28" s="1"/>
  <c r="E7164" i="28"/>
  <c r="F7164" i="28" s="1"/>
  <c r="G7164" i="28"/>
  <c r="E7165" i="28"/>
  <c r="F7165" i="28"/>
  <c r="G7165" i="28"/>
  <c r="E7166" i="28"/>
  <c r="F7166" i="28" s="1"/>
  <c r="E7167" i="28"/>
  <c r="F7167" i="28" s="1"/>
  <c r="G7167" i="28"/>
  <c r="E7168" i="28"/>
  <c r="F7168" i="28" s="1"/>
  <c r="E7169" i="28"/>
  <c r="F7169" i="28" s="1"/>
  <c r="G7169" i="28"/>
  <c r="E7170" i="28"/>
  <c r="F7170" i="28"/>
  <c r="G7170" i="28"/>
  <c r="E7171" i="28"/>
  <c r="F7171" i="28" s="1"/>
  <c r="E7172" i="28"/>
  <c r="F7172" i="28" s="1"/>
  <c r="G7172" i="28"/>
  <c r="E7173" i="28"/>
  <c r="F7173" i="28"/>
  <c r="G7173" i="28"/>
  <c r="E7174" i="28"/>
  <c r="F7174" i="28" s="1"/>
  <c r="E7175" i="28"/>
  <c r="F7175" i="28" s="1"/>
  <c r="G7175" i="28"/>
  <c r="E7176" i="28"/>
  <c r="F7176" i="28" s="1"/>
  <c r="E7177" i="28"/>
  <c r="F7177" i="28" s="1"/>
  <c r="G7177" i="28"/>
  <c r="E7178" i="28"/>
  <c r="F7178" i="28"/>
  <c r="G7178" i="28"/>
  <c r="E7179" i="28"/>
  <c r="F7179" i="28" s="1"/>
  <c r="E7180" i="28"/>
  <c r="F7180" i="28" s="1"/>
  <c r="G7180" i="28"/>
  <c r="E7181" i="28"/>
  <c r="F7181" i="28"/>
  <c r="G7181" i="28"/>
  <c r="E7182" i="28"/>
  <c r="F7182" i="28" s="1"/>
  <c r="E7183" i="28"/>
  <c r="F7183" i="28" s="1"/>
  <c r="G7183" i="28"/>
  <c r="E7184" i="28"/>
  <c r="F7184" i="28" s="1"/>
  <c r="E7185" i="28"/>
  <c r="F7185" i="28" s="1"/>
  <c r="G7185" i="28"/>
  <c r="E7186" i="28"/>
  <c r="F7186" i="28"/>
  <c r="G7186" i="28"/>
  <c r="E7187" i="28"/>
  <c r="F7187" i="28" s="1"/>
  <c r="E7188" i="28"/>
  <c r="F7188" i="28" s="1"/>
  <c r="G7188" i="28"/>
  <c r="E7189" i="28"/>
  <c r="F7189" i="28"/>
  <c r="G7189" i="28"/>
  <c r="E7190" i="28"/>
  <c r="F7190" i="28" s="1"/>
  <c r="E7191" i="28"/>
  <c r="F7191" i="28" s="1"/>
  <c r="G7191" i="28"/>
  <c r="E7192" i="28"/>
  <c r="F7192" i="28" s="1"/>
  <c r="E7193" i="28"/>
  <c r="F7193" i="28" s="1"/>
  <c r="G7193" i="28"/>
  <c r="E7194" i="28"/>
  <c r="F7194" i="28"/>
  <c r="G7194" i="28"/>
  <c r="E7195" i="28"/>
  <c r="F7195" i="28" s="1"/>
  <c r="E7196" i="28"/>
  <c r="F7196" i="28" s="1"/>
  <c r="G7196" i="28"/>
  <c r="E7197" i="28"/>
  <c r="F7197" i="28"/>
  <c r="G7197" i="28"/>
  <c r="E7198" i="28"/>
  <c r="F7198" i="28" s="1"/>
  <c r="E7199" i="28"/>
  <c r="F7199" i="28" s="1"/>
  <c r="G7199" i="28"/>
  <c r="E7200" i="28"/>
  <c r="F7200" i="28" s="1"/>
  <c r="E7201" i="28"/>
  <c r="F7201" i="28"/>
  <c r="G7201" i="28"/>
  <c r="E7202" i="28"/>
  <c r="F7202" i="28"/>
  <c r="G7202" i="28"/>
  <c r="E7203" i="28"/>
  <c r="F7203" i="28" s="1"/>
  <c r="E7204" i="28"/>
  <c r="F7204" i="28" s="1"/>
  <c r="G7204" i="28"/>
  <c r="E7205" i="28"/>
  <c r="F7205" i="28"/>
  <c r="G7205" i="28"/>
  <c r="E7206" i="28"/>
  <c r="F7206" i="28" s="1"/>
  <c r="E7207" i="28"/>
  <c r="F7207" i="28" s="1"/>
  <c r="G7207" i="28"/>
  <c r="E7208" i="28"/>
  <c r="F7208" i="28" s="1"/>
  <c r="E7209" i="28"/>
  <c r="F7209" i="28"/>
  <c r="G7209" i="28"/>
  <c r="E7210" i="28"/>
  <c r="F7210" i="28" s="1"/>
  <c r="G7210" i="28"/>
  <c r="E7211" i="28"/>
  <c r="F7211" i="28" s="1"/>
  <c r="E7212" i="28"/>
  <c r="G7212" i="28" s="1"/>
  <c r="E7213" i="28"/>
  <c r="F7213" i="28"/>
  <c r="G7213" i="28"/>
  <c r="E7214" i="28"/>
  <c r="F7214" i="28" s="1"/>
  <c r="E7215" i="28"/>
  <c r="F7215" i="28" s="1"/>
  <c r="G7215" i="28"/>
  <c r="E7216" i="28"/>
  <c r="G7216" i="28" s="1"/>
  <c r="F7216" i="28"/>
  <c r="E7217" i="28"/>
  <c r="F7217" i="28"/>
  <c r="G7217" i="28"/>
  <c r="E7218" i="28"/>
  <c r="F7218" i="28"/>
  <c r="G7218" i="28"/>
  <c r="E7219" i="28"/>
  <c r="F7219" i="28" s="1"/>
  <c r="E7220" i="28"/>
  <c r="G7220" i="28" s="1"/>
  <c r="E7221" i="28"/>
  <c r="F7221" i="28"/>
  <c r="G7221" i="28"/>
  <c r="E7222" i="28"/>
  <c r="F7222" i="28" s="1"/>
  <c r="E7223" i="28"/>
  <c r="F7223" i="28" s="1"/>
  <c r="G7223" i="28"/>
  <c r="E7224" i="28"/>
  <c r="G7224" i="28" s="1"/>
  <c r="F7224" i="28"/>
  <c r="E7225" i="28"/>
  <c r="F7225" i="28"/>
  <c r="G7225" i="28"/>
  <c r="E7226" i="28"/>
  <c r="F7226" i="28"/>
  <c r="G7226" i="28"/>
  <c r="E7227" i="28"/>
  <c r="F7227" i="28" s="1"/>
  <c r="E7228" i="28"/>
  <c r="G7228" i="28" s="1"/>
  <c r="E7229" i="28"/>
  <c r="F7229" i="28"/>
  <c r="G7229" i="28"/>
  <c r="E7230" i="28"/>
  <c r="F7230" i="28" s="1"/>
  <c r="E7231" i="28"/>
  <c r="F7231" i="28" s="1"/>
  <c r="G7231" i="28"/>
  <c r="E7232" i="28"/>
  <c r="G7232" i="28" s="1"/>
  <c r="F7232" i="28"/>
  <c r="E7233" i="28"/>
  <c r="F7233" i="28"/>
  <c r="G7233" i="28"/>
  <c r="E7234" i="28"/>
  <c r="F7234" i="28"/>
  <c r="G7234" i="28"/>
  <c r="E7235" i="28"/>
  <c r="F7235" i="28" s="1"/>
  <c r="E7236" i="28"/>
  <c r="G7236" i="28" s="1"/>
  <c r="E7237" i="28"/>
  <c r="F7237" i="28"/>
  <c r="G7237" i="28"/>
  <c r="E7238" i="28"/>
  <c r="F7238" i="28" s="1"/>
  <c r="E7239" i="28"/>
  <c r="F7239" i="28" s="1"/>
  <c r="G7239" i="28"/>
  <c r="E7240" i="28"/>
  <c r="G7240" i="28" s="1"/>
  <c r="F7240" i="28"/>
  <c r="E7241" i="28"/>
  <c r="F7241" i="28"/>
  <c r="G7241" i="28"/>
  <c r="E7242" i="28"/>
  <c r="F7242" i="28"/>
  <c r="G7242" i="28"/>
  <c r="E7243" i="28"/>
  <c r="F7243" i="28" s="1"/>
  <c r="E7244" i="28"/>
  <c r="G7244" i="28" s="1"/>
  <c r="E7245" i="28"/>
  <c r="F7245" i="28"/>
  <c r="G7245" i="28"/>
  <c r="E7246" i="28"/>
  <c r="F7246" i="28" s="1"/>
  <c r="E7247" i="28"/>
  <c r="F7247" i="28" s="1"/>
  <c r="G7247" i="28"/>
  <c r="E7248" i="28"/>
  <c r="G7248" i="28" s="1"/>
  <c r="F7248" i="28"/>
  <c r="E7249" i="28"/>
  <c r="F7249" i="28"/>
  <c r="G7249" i="28"/>
  <c r="E7250" i="28"/>
  <c r="F7250" i="28"/>
  <c r="G7250" i="28"/>
  <c r="E7251" i="28"/>
  <c r="F7251" i="28" s="1"/>
  <c r="E7252" i="28"/>
  <c r="G7252" i="28" s="1"/>
  <c r="E7253" i="28"/>
  <c r="F7253" i="28"/>
  <c r="G7253" i="28"/>
  <c r="E7254" i="28"/>
  <c r="F7254" i="28" s="1"/>
  <c r="E7255" i="28"/>
  <c r="F7255" i="28" s="1"/>
  <c r="G7255" i="28"/>
  <c r="E7256" i="28"/>
  <c r="G7256" i="28" s="1"/>
  <c r="F7256" i="28"/>
  <c r="E7257" i="28"/>
  <c r="F7257" i="28"/>
  <c r="G7257" i="28"/>
  <c r="E7258" i="28"/>
  <c r="F7258" i="28"/>
  <c r="G7258" i="28"/>
  <c r="E7259" i="28"/>
  <c r="F7259" i="28" s="1"/>
  <c r="E7260" i="28"/>
  <c r="G7260" i="28" s="1"/>
  <c r="E7261" i="28"/>
  <c r="F7261" i="28"/>
  <c r="G7261" i="28"/>
  <c r="E7262" i="28"/>
  <c r="F7262" i="28" s="1"/>
  <c r="E7263" i="28"/>
  <c r="F7263" i="28" s="1"/>
  <c r="G7263" i="28"/>
  <c r="E7264" i="28"/>
  <c r="G7264" i="28" s="1"/>
  <c r="F7264" i="28"/>
  <c r="E7265" i="28"/>
  <c r="F7265" i="28"/>
  <c r="G7265" i="28"/>
  <c r="E7266" i="28"/>
  <c r="F7266" i="28"/>
  <c r="G7266" i="28"/>
  <c r="E7267" i="28"/>
  <c r="F7267" i="28" s="1"/>
  <c r="E7268" i="28"/>
  <c r="G7268" i="28" s="1"/>
  <c r="E7269" i="28"/>
  <c r="F7269" i="28"/>
  <c r="G7269" i="28"/>
  <c r="E7270" i="28"/>
  <c r="F7270" i="28" s="1"/>
  <c r="E7271" i="28"/>
  <c r="F7271" i="28" s="1"/>
  <c r="G7271" i="28"/>
  <c r="E7272" i="28"/>
  <c r="G7272" i="28" s="1"/>
  <c r="F7272" i="28"/>
  <c r="E7273" i="28"/>
  <c r="F7273" i="28"/>
  <c r="G7273" i="28"/>
  <c r="E7274" i="28"/>
  <c r="F7274" i="28"/>
  <c r="G7274" i="28"/>
  <c r="E7275" i="28"/>
  <c r="F7275" i="28" s="1"/>
  <c r="E7276" i="28"/>
  <c r="G7276" i="28" s="1"/>
  <c r="E7277" i="28"/>
  <c r="F7277" i="28"/>
  <c r="G7277" i="28"/>
  <c r="E7278" i="28"/>
  <c r="F7278" i="28" s="1"/>
  <c r="E7279" i="28"/>
  <c r="F7279" i="28" s="1"/>
  <c r="G7279" i="28"/>
  <c r="E7280" i="28"/>
  <c r="G7280" i="28" s="1"/>
  <c r="F7280" i="28"/>
  <c r="E7281" i="28"/>
  <c r="F7281" i="28"/>
  <c r="G7281" i="28"/>
  <c r="E7282" i="28"/>
  <c r="F7282" i="28"/>
  <c r="G7282" i="28"/>
  <c r="E7283" i="28"/>
  <c r="F7283" i="28" s="1"/>
  <c r="E7284" i="28"/>
  <c r="G7284" i="28" s="1"/>
  <c r="E7285" i="28"/>
  <c r="F7285" i="28"/>
  <c r="G7285" i="28"/>
  <c r="E7286" i="28"/>
  <c r="F7286" i="28" s="1"/>
  <c r="E7287" i="28"/>
  <c r="F7287" i="28" s="1"/>
  <c r="G7287" i="28"/>
  <c r="E7288" i="28"/>
  <c r="G7288" i="28" s="1"/>
  <c r="F7288" i="28"/>
  <c r="E7289" i="28"/>
  <c r="F7289" i="28"/>
  <c r="G7289" i="28"/>
  <c r="E7290" i="28"/>
  <c r="F7290" i="28"/>
  <c r="G7290" i="28"/>
  <c r="E7291" i="28"/>
  <c r="F7291" i="28" s="1"/>
  <c r="E7292" i="28"/>
  <c r="G7292" i="28" s="1"/>
  <c r="E7293" i="28"/>
  <c r="F7293" i="28"/>
  <c r="G7293" i="28"/>
  <c r="E7294" i="28"/>
  <c r="F7294" i="28" s="1"/>
  <c r="E7295" i="28"/>
  <c r="F7295" i="28" s="1"/>
  <c r="G7295" i="28"/>
  <c r="E7296" i="28"/>
  <c r="G7296" i="28" s="1"/>
  <c r="F7296" i="28"/>
  <c r="E7297" i="28"/>
  <c r="F7297" i="28"/>
  <c r="G7297" i="28"/>
  <c r="E7298" i="28"/>
  <c r="F7298" i="28"/>
  <c r="G7298" i="28"/>
  <c r="E7299" i="28"/>
  <c r="F7299" i="28" s="1"/>
  <c r="E7300" i="28"/>
  <c r="G7300" i="28" s="1"/>
  <c r="E7301" i="28"/>
  <c r="F7301" i="28"/>
  <c r="G7301" i="28"/>
  <c r="E7302" i="28"/>
  <c r="F7302" i="28" s="1"/>
  <c r="E7303" i="28"/>
  <c r="F7303" i="28" s="1"/>
  <c r="G7303" i="28"/>
  <c r="E7304" i="28"/>
  <c r="G7304" i="28" s="1"/>
  <c r="F7304" i="28"/>
  <c r="E7305" i="28"/>
  <c r="F7305" i="28"/>
  <c r="G7305" i="28"/>
  <c r="E7306" i="28"/>
  <c r="F7306" i="28"/>
  <c r="G7306" i="28"/>
  <c r="E7307" i="28"/>
  <c r="F7307" i="28" s="1"/>
  <c r="E7308" i="28"/>
  <c r="G7308" i="28" s="1"/>
  <c r="E7309" i="28"/>
  <c r="F7309" i="28"/>
  <c r="G7309" i="28"/>
  <c r="E7310" i="28"/>
  <c r="F7310" i="28" s="1"/>
  <c r="E7311" i="28"/>
  <c r="F7311" i="28" s="1"/>
  <c r="G7311" i="28"/>
  <c r="E7312" i="28"/>
  <c r="G7312" i="28" s="1"/>
  <c r="F7312" i="28"/>
  <c r="E7313" i="28"/>
  <c r="F7313" i="28"/>
  <c r="G7313" i="28"/>
  <c r="E7314" i="28"/>
  <c r="F7314" i="28"/>
  <c r="G7314" i="28"/>
  <c r="E7315" i="28"/>
  <c r="F7315" i="28" s="1"/>
  <c r="E7316" i="28"/>
  <c r="G7316" i="28" s="1"/>
  <c r="E7317" i="28"/>
  <c r="F7317" i="28"/>
  <c r="G7317" i="28"/>
  <c r="E7318" i="28"/>
  <c r="F7318" i="28" s="1"/>
  <c r="E7319" i="28"/>
  <c r="F7319" i="28" s="1"/>
  <c r="G7319" i="28"/>
  <c r="E7320" i="28"/>
  <c r="G7320" i="28" s="1"/>
  <c r="F7320" i="28"/>
  <c r="E7321" i="28"/>
  <c r="F7321" i="28"/>
  <c r="G7321" i="28"/>
  <c r="E7322" i="28"/>
  <c r="F7322" i="28"/>
  <c r="G7322" i="28"/>
  <c r="E7323" i="28"/>
  <c r="F7323" i="28" s="1"/>
  <c r="E7324" i="28"/>
  <c r="G7324" i="28" s="1"/>
  <c r="E7325" i="28"/>
  <c r="F7325" i="28"/>
  <c r="G7325" i="28"/>
  <c r="E7326" i="28"/>
  <c r="F7326" i="28" s="1"/>
  <c r="E7327" i="28"/>
  <c r="F7327" i="28" s="1"/>
  <c r="G7327" i="28"/>
  <c r="E7328" i="28"/>
  <c r="G7328" i="28" s="1"/>
  <c r="F7328" i="28"/>
  <c r="E7329" i="28"/>
  <c r="F7329" i="28"/>
  <c r="G7329" i="28"/>
  <c r="E7330" i="28"/>
  <c r="F7330" i="28"/>
  <c r="G7330" i="28"/>
  <c r="E7331" i="28"/>
  <c r="E7332" i="28"/>
  <c r="G7332" i="28" s="1"/>
  <c r="E7333" i="28"/>
  <c r="F7333" i="28"/>
  <c r="G7333" i="28"/>
  <c r="E7334" i="28"/>
  <c r="F7334" i="28" s="1"/>
  <c r="E7335" i="28"/>
  <c r="F7335" i="28" s="1"/>
  <c r="G7335" i="28"/>
  <c r="E7336" i="28"/>
  <c r="G7336" i="28" s="1"/>
  <c r="F7336" i="28"/>
  <c r="E7337" i="28"/>
  <c r="F7337" i="28"/>
  <c r="G7337" i="28"/>
  <c r="E7338" i="28"/>
  <c r="F7338" i="28"/>
  <c r="G7338" i="28"/>
  <c r="E7339" i="28"/>
  <c r="E7340" i="28"/>
  <c r="G7340" i="28" s="1"/>
  <c r="E7341" i="28"/>
  <c r="F7341" i="28"/>
  <c r="G7341" i="28"/>
  <c r="E7342" i="28"/>
  <c r="F7342" i="28" s="1"/>
  <c r="E7343" i="28"/>
  <c r="F7343" i="28" s="1"/>
  <c r="G7343" i="28"/>
  <c r="E7344" i="28"/>
  <c r="G7344" i="28" s="1"/>
  <c r="F7344" i="28"/>
  <c r="E7345" i="28"/>
  <c r="F7345" i="28"/>
  <c r="G7345" i="28"/>
  <c r="E7346" i="28"/>
  <c r="F7346" i="28"/>
  <c r="G7346" i="28"/>
  <c r="E7347" i="28"/>
  <c r="E7348" i="28"/>
  <c r="G7348" i="28" s="1"/>
  <c r="E7349" i="28"/>
  <c r="F7349" i="28"/>
  <c r="G7349" i="28"/>
  <c r="E7350" i="28"/>
  <c r="F7350" i="28" s="1"/>
  <c r="E7351" i="28"/>
  <c r="F7351" i="28" s="1"/>
  <c r="G7351" i="28"/>
  <c r="E7352" i="28"/>
  <c r="G7352" i="28" s="1"/>
  <c r="F7352" i="28"/>
  <c r="E7353" i="28"/>
  <c r="F7353" i="28"/>
  <c r="G7353" i="28"/>
  <c r="E7354" i="28"/>
  <c r="F7354" i="28"/>
  <c r="G7354" i="28"/>
  <c r="E7355" i="28"/>
  <c r="E7356" i="28"/>
  <c r="G7356" i="28" s="1"/>
  <c r="E7357" i="28"/>
  <c r="F7357" i="28"/>
  <c r="G7357" i="28"/>
  <c r="E7358" i="28"/>
  <c r="F7358" i="28" s="1"/>
  <c r="E7359" i="28"/>
  <c r="F7359" i="28" s="1"/>
  <c r="G7359" i="28"/>
  <c r="E7360" i="28"/>
  <c r="G7360" i="28" s="1"/>
  <c r="F7360" i="28"/>
  <c r="E7361" i="28"/>
  <c r="F7361" i="28"/>
  <c r="G7361" i="28"/>
  <c r="E7362" i="28"/>
  <c r="F7362" i="28"/>
  <c r="G7362" i="28"/>
  <c r="E7363" i="28"/>
  <c r="E7364" i="28"/>
  <c r="G7364" i="28" s="1"/>
  <c r="E7365" i="28"/>
  <c r="F7365" i="28"/>
  <c r="G7365" i="28"/>
  <c r="E7366" i="28"/>
  <c r="F7366" i="28" s="1"/>
  <c r="E7367" i="28"/>
  <c r="F7367" i="28" s="1"/>
  <c r="E7368" i="28"/>
  <c r="G7368" i="28" s="1"/>
  <c r="F7368" i="28"/>
  <c r="E7369" i="28"/>
  <c r="F7369" i="28"/>
  <c r="G7369" i="28"/>
  <c r="E7370" i="28"/>
  <c r="F7370" i="28"/>
  <c r="G7370" i="28"/>
  <c r="E7371" i="28"/>
  <c r="E7372" i="28"/>
  <c r="G7372" i="28" s="1"/>
  <c r="F7372" i="28"/>
  <c r="E7373" i="28"/>
  <c r="F7373" i="28"/>
  <c r="G7373" i="28"/>
  <c r="E7374" i="28"/>
  <c r="F7374" i="28" s="1"/>
  <c r="E7375" i="28"/>
  <c r="F7375" i="28" s="1"/>
  <c r="E7376" i="28"/>
  <c r="G7376" i="28" s="1"/>
  <c r="F7376" i="28"/>
  <c r="E7377" i="28"/>
  <c r="F7377" i="28"/>
  <c r="G7377" i="28"/>
  <c r="E7378" i="28"/>
  <c r="F7378" i="28"/>
  <c r="G7378" i="28"/>
  <c r="E7379" i="28"/>
  <c r="E7380" i="28"/>
  <c r="G7380" i="28" s="1"/>
  <c r="F7380" i="28"/>
  <c r="E7381" i="28"/>
  <c r="F7381" i="28"/>
  <c r="G7381" i="28"/>
  <c r="E7382" i="28"/>
  <c r="F7382" i="28" s="1"/>
  <c r="E7383" i="28"/>
  <c r="F7383" i="28" s="1"/>
  <c r="E7384" i="28"/>
  <c r="G7384" i="28" s="1"/>
  <c r="F7384" i="28"/>
  <c r="E7385" i="28"/>
  <c r="F7385" i="28"/>
  <c r="G7385" i="28"/>
  <c r="E7386" i="28"/>
  <c r="F7386" i="28"/>
  <c r="G7386" i="28"/>
  <c r="E7387" i="28"/>
  <c r="E7388" i="28"/>
  <c r="G7388" i="28" s="1"/>
  <c r="F7388" i="28"/>
  <c r="E7389" i="28"/>
  <c r="F7389" i="28"/>
  <c r="G7389" i="28"/>
  <c r="E7390" i="28"/>
  <c r="F7390" i="28" s="1"/>
  <c r="E7391" i="28"/>
  <c r="F7391" i="28" s="1"/>
  <c r="E7392" i="28"/>
  <c r="G7392" i="28" s="1"/>
  <c r="F7392" i="28"/>
  <c r="E7393" i="28"/>
  <c r="F7393" i="28"/>
  <c r="G7393" i="28"/>
  <c r="E7394" i="28"/>
  <c r="F7394" i="28"/>
  <c r="G7394" i="28"/>
  <c r="E7395" i="28"/>
  <c r="E7396" i="28"/>
  <c r="G7396" i="28" s="1"/>
  <c r="F7396" i="28"/>
  <c r="E7397" i="28"/>
  <c r="F7397" i="28"/>
  <c r="G7397" i="28"/>
  <c r="E7398" i="28"/>
  <c r="F7398" i="28" s="1"/>
  <c r="E7399" i="28"/>
  <c r="F7399" i="28" s="1"/>
  <c r="E7400" i="28"/>
  <c r="G7400" i="28" s="1"/>
  <c r="E7401" i="28"/>
  <c r="F7401" i="28"/>
  <c r="G7401" i="28"/>
  <c r="E7402" i="28"/>
  <c r="F7402" i="28"/>
  <c r="G7402" i="28"/>
  <c r="E7403" i="28"/>
  <c r="E7404" i="28"/>
  <c r="G7404" i="28" s="1"/>
  <c r="F7404" i="28"/>
  <c r="E7405" i="28"/>
  <c r="F7405" i="28"/>
  <c r="G7405" i="28"/>
  <c r="E7406" i="28"/>
  <c r="F7406" i="28" s="1"/>
  <c r="E7407" i="28"/>
  <c r="F7407" i="28" s="1"/>
  <c r="E7408" i="28"/>
  <c r="G7408" i="28" s="1"/>
  <c r="E7409" i="28"/>
  <c r="F7409" i="28"/>
  <c r="G7409" i="28"/>
  <c r="E7410" i="28"/>
  <c r="F7410" i="28"/>
  <c r="G7410" i="28"/>
  <c r="E7411" i="28"/>
  <c r="E7412" i="28"/>
  <c r="G7412" i="28" s="1"/>
  <c r="F7412" i="28"/>
  <c r="E7413" i="28"/>
  <c r="F7413" i="28"/>
  <c r="G7413" i="28"/>
  <c r="E7414" i="28"/>
  <c r="F7414" i="28" s="1"/>
  <c r="E7415" i="28"/>
  <c r="F7415" i="28" s="1"/>
  <c r="E7416" i="28"/>
  <c r="G7416" i="28" s="1"/>
  <c r="E7417" i="28"/>
  <c r="F7417" i="28"/>
  <c r="G7417" i="28"/>
  <c r="E7418" i="28"/>
  <c r="F7418" i="28"/>
  <c r="G7418" i="28"/>
  <c r="E7419" i="28"/>
  <c r="E7420" i="28"/>
  <c r="G7420" i="28" s="1"/>
  <c r="F7420" i="28"/>
  <c r="E7421" i="28"/>
  <c r="F7421" i="28"/>
  <c r="G7421" i="28"/>
  <c r="E7422" i="28"/>
  <c r="F7422" i="28" s="1"/>
  <c r="E7423" i="28"/>
  <c r="F7423" i="28" s="1"/>
  <c r="E7424" i="28"/>
  <c r="F7424" i="28" s="1"/>
  <c r="E7425" i="28"/>
  <c r="F7425" i="28"/>
  <c r="G7425" i="28"/>
  <c r="E7426" i="28"/>
  <c r="F7426" i="28"/>
  <c r="G7426" i="28"/>
  <c r="E7427" i="28"/>
  <c r="G7427" i="28" s="1"/>
  <c r="E7428" i="28"/>
  <c r="G7428" i="28" s="1"/>
  <c r="F7428" i="28"/>
  <c r="E7429" i="28"/>
  <c r="F7429" i="28"/>
  <c r="G7429" i="28"/>
  <c r="E7430" i="28"/>
  <c r="F7430" i="28" s="1"/>
  <c r="E7431" i="28"/>
  <c r="F7431" i="28" s="1"/>
  <c r="E7432" i="28"/>
  <c r="F7432" i="28" s="1"/>
  <c r="E7433" i="28"/>
  <c r="F7433" i="28"/>
  <c r="G7433" i="28"/>
  <c r="E7434" i="28"/>
  <c r="F7434" i="28"/>
  <c r="G7434" i="28"/>
  <c r="E7435" i="28"/>
  <c r="G7435" i="28" s="1"/>
  <c r="E7436" i="28"/>
  <c r="F7436" i="28"/>
  <c r="G7436" i="28"/>
  <c r="E7437" i="28"/>
  <c r="F7437" i="28" s="1"/>
  <c r="E7438" i="28"/>
  <c r="F7438" i="28" s="1"/>
  <c r="E7439" i="28"/>
  <c r="F7439" i="28"/>
  <c r="G7439" i="28"/>
  <c r="E7440" i="28"/>
  <c r="F7440" i="28" s="1"/>
  <c r="E7441" i="28"/>
  <c r="F7441" i="28"/>
  <c r="G7441" i="28"/>
  <c r="E7442" i="28"/>
  <c r="F7442" i="28" s="1"/>
  <c r="E7443" i="28"/>
  <c r="G7443" i="28" s="1"/>
  <c r="E7444" i="28"/>
  <c r="F7444" i="28" s="1"/>
  <c r="E7445" i="28"/>
  <c r="F7445" i="28" s="1"/>
  <c r="E7446" i="28"/>
  <c r="F7446" i="28" s="1"/>
  <c r="G7446" i="28"/>
  <c r="E7447" i="28"/>
  <c r="F7447" i="28"/>
  <c r="G7447" i="28"/>
  <c r="E7448" i="28"/>
  <c r="G7448" i="28" s="1"/>
  <c r="E7449" i="28"/>
  <c r="G7449" i="28" s="1"/>
  <c r="F7449" i="28"/>
  <c r="E7450" i="28"/>
  <c r="F7450" i="28"/>
  <c r="G7450" i="28"/>
  <c r="E7451" i="28"/>
  <c r="F7451" i="28" s="1"/>
  <c r="E7452" i="28"/>
  <c r="F7452" i="28" s="1"/>
  <c r="E7453" i="28"/>
  <c r="F7453" i="28" s="1"/>
  <c r="E7454" i="28"/>
  <c r="F7454" i="28" s="1"/>
  <c r="G7454" i="28"/>
  <c r="E7455" i="28"/>
  <c r="F7455" i="28"/>
  <c r="G7455" i="28"/>
  <c r="E7456" i="28"/>
  <c r="G7456" i="28" s="1"/>
  <c r="E7457" i="28"/>
  <c r="G7457" i="28" s="1"/>
  <c r="F7457" i="28"/>
  <c r="E7458" i="28"/>
  <c r="F7458" i="28"/>
  <c r="G7458" i="28"/>
  <c r="E7459" i="28"/>
  <c r="F7459" i="28" s="1"/>
  <c r="E7460" i="28"/>
  <c r="F7460" i="28" s="1"/>
  <c r="E7461" i="28"/>
  <c r="F7461" i="28" s="1"/>
  <c r="E7462" i="28"/>
  <c r="F7462" i="28" s="1"/>
  <c r="G7462" i="28"/>
  <c r="E7463" i="28"/>
  <c r="F7463" i="28"/>
  <c r="G7463" i="28"/>
  <c r="E7464" i="28"/>
  <c r="G7464" i="28" s="1"/>
  <c r="E7465" i="28"/>
  <c r="G7465" i="28" s="1"/>
  <c r="F7465" i="28"/>
  <c r="E7466" i="28"/>
  <c r="F7466" i="28"/>
  <c r="G7466" i="28"/>
  <c r="E7467" i="28"/>
  <c r="F7467" i="28" s="1"/>
  <c r="E7468" i="28"/>
  <c r="F7468" i="28" s="1"/>
  <c r="E7469" i="28"/>
  <c r="F7469" i="28" s="1"/>
  <c r="E7470" i="28"/>
  <c r="F7470" i="28" s="1"/>
  <c r="G7470" i="28"/>
  <c r="E7471" i="28"/>
  <c r="F7471" i="28"/>
  <c r="G7471" i="28"/>
  <c r="E7472" i="28"/>
  <c r="G7472" i="28" s="1"/>
  <c r="E7473" i="28"/>
  <c r="G7473" i="28" s="1"/>
  <c r="F7473" i="28"/>
  <c r="E7474" i="28"/>
  <c r="F7474" i="28"/>
  <c r="G7474" i="28"/>
  <c r="E7475" i="28"/>
  <c r="F7475" i="28" s="1"/>
  <c r="E7476" i="28"/>
  <c r="F7476" i="28" s="1"/>
  <c r="E7477" i="28"/>
  <c r="F7477" i="28" s="1"/>
  <c r="E7478" i="28"/>
  <c r="F7478" i="28" s="1"/>
  <c r="G7478" i="28"/>
  <c r="E7479" i="28"/>
  <c r="F7479" i="28"/>
  <c r="G7479" i="28"/>
  <c r="E7480" i="28"/>
  <c r="G7480" i="28" s="1"/>
  <c r="E7481" i="28"/>
  <c r="G7481" i="28" s="1"/>
  <c r="F7481" i="28"/>
  <c r="E7482" i="28"/>
  <c r="F7482" i="28"/>
  <c r="G7482" i="28"/>
  <c r="E7483" i="28"/>
  <c r="F7483" i="28" s="1"/>
  <c r="E7484" i="28"/>
  <c r="F7484" i="28" s="1"/>
  <c r="E7485" i="28"/>
  <c r="F7485" i="28" s="1"/>
  <c r="E7486" i="28"/>
  <c r="F7486" i="28" s="1"/>
  <c r="G7486" i="28"/>
  <c r="E7487" i="28"/>
  <c r="F7487" i="28"/>
  <c r="G7487" i="28"/>
  <c r="E7488" i="28"/>
  <c r="G7488" i="28" s="1"/>
  <c r="E7489" i="28"/>
  <c r="G7489" i="28" s="1"/>
  <c r="F7489" i="28"/>
  <c r="E7490" i="28"/>
  <c r="F7490" i="28"/>
  <c r="G7490" i="28"/>
  <c r="E7491" i="28"/>
  <c r="F7491" i="28" s="1"/>
  <c r="E7492" i="28"/>
  <c r="F7492" i="28" s="1"/>
  <c r="E7493" i="28"/>
  <c r="F7493" i="28" s="1"/>
  <c r="E7494" i="28"/>
  <c r="F7494" i="28" s="1"/>
  <c r="G7494" i="28"/>
  <c r="E7495" i="28"/>
  <c r="F7495" i="28"/>
  <c r="G7495" i="28"/>
  <c r="E7496" i="28"/>
  <c r="G7496" i="28" s="1"/>
  <c r="E7497" i="28"/>
  <c r="G7497" i="28" s="1"/>
  <c r="F7497" i="28"/>
  <c r="E7498" i="28"/>
  <c r="F7498" i="28"/>
  <c r="G7498" i="28"/>
  <c r="E7499" i="28"/>
  <c r="F7499" i="28" s="1"/>
  <c r="E7500" i="28"/>
  <c r="F7500" i="28" s="1"/>
  <c r="E7501" i="28"/>
  <c r="F7501" i="28" s="1"/>
  <c r="E7502" i="28"/>
  <c r="F7502" i="28" s="1"/>
  <c r="G7502" i="28"/>
  <c r="E7503" i="28"/>
  <c r="F7503" i="28"/>
  <c r="G7503" i="28"/>
  <c r="E7504" i="28"/>
  <c r="G7504" i="28" s="1"/>
  <c r="E7505" i="28"/>
  <c r="G7505" i="28" s="1"/>
  <c r="F7505" i="28"/>
  <c r="E7506" i="28"/>
  <c r="F7506" i="28"/>
  <c r="G7506" i="28"/>
  <c r="E7507" i="28"/>
  <c r="F7507" i="28" s="1"/>
  <c r="E7508" i="28"/>
  <c r="F7508" i="28" s="1"/>
  <c r="E7509" i="28"/>
  <c r="F7509" i="28" s="1"/>
  <c r="E7510" i="28"/>
  <c r="F7510" i="28" s="1"/>
  <c r="G7510" i="28"/>
  <c r="E7511" i="28"/>
  <c r="F7511" i="28"/>
  <c r="G7511" i="28"/>
  <c r="E7512" i="28"/>
  <c r="G7512" i="28" s="1"/>
  <c r="E7513" i="28"/>
  <c r="G7513" i="28" s="1"/>
  <c r="F7513" i="28"/>
  <c r="E7514" i="28"/>
  <c r="F7514" i="28"/>
  <c r="G7514" i="28"/>
  <c r="E7515" i="28"/>
  <c r="F7515" i="28" s="1"/>
  <c r="E7516" i="28"/>
  <c r="F7516" i="28" s="1"/>
  <c r="E7517" i="28"/>
  <c r="F7517" i="28" s="1"/>
  <c r="E7518" i="28"/>
  <c r="F7518" i="28" s="1"/>
  <c r="G7518" i="28"/>
  <c r="E7519" i="28"/>
  <c r="F7519" i="28"/>
  <c r="G7519" i="28"/>
  <c r="E7520" i="28"/>
  <c r="G7520" i="28" s="1"/>
  <c r="E7521" i="28"/>
  <c r="G7521" i="28" s="1"/>
  <c r="F7521" i="28"/>
  <c r="E7522" i="28"/>
  <c r="F7522" i="28"/>
  <c r="G7522" i="28"/>
  <c r="E7523" i="28"/>
  <c r="F7523" i="28" s="1"/>
  <c r="E7524" i="28"/>
  <c r="F7524" i="28" s="1"/>
  <c r="E7525" i="28"/>
  <c r="F7525" i="28" s="1"/>
  <c r="E7526" i="28"/>
  <c r="F7526" i="28" s="1"/>
  <c r="G7526" i="28"/>
  <c r="E7527" i="28"/>
  <c r="F7527" i="28"/>
  <c r="G7527" i="28"/>
  <c r="E7528" i="28"/>
  <c r="G7528" i="28" s="1"/>
  <c r="E7529" i="28"/>
  <c r="G7529" i="28" s="1"/>
  <c r="F7529" i="28"/>
  <c r="E7530" i="28"/>
  <c r="F7530" i="28"/>
  <c r="G7530" i="28"/>
  <c r="E7531" i="28"/>
  <c r="F7531" i="28" s="1"/>
  <c r="E7532" i="28"/>
  <c r="F7532" i="28" s="1"/>
  <c r="E7533" i="28"/>
  <c r="F7533" i="28" s="1"/>
  <c r="E7534" i="28"/>
  <c r="F7534" i="28" s="1"/>
  <c r="G7534" i="28"/>
  <c r="E7535" i="28"/>
  <c r="F7535" i="28"/>
  <c r="G7535" i="28"/>
  <c r="E7536" i="28"/>
  <c r="G7536" i="28" s="1"/>
  <c r="E7537" i="28"/>
  <c r="G7537" i="28" s="1"/>
  <c r="F7537" i="28"/>
  <c r="E7538" i="28"/>
  <c r="F7538" i="28"/>
  <c r="G7538" i="28"/>
  <c r="E7539" i="28"/>
  <c r="F7539" i="28" s="1"/>
  <c r="E7540" i="28"/>
  <c r="F7540" i="28" s="1"/>
  <c r="E7541" i="28"/>
  <c r="F7541" i="28" s="1"/>
  <c r="E7542" i="28"/>
  <c r="F7542" i="28" s="1"/>
  <c r="G7542" i="28"/>
  <c r="E7543" i="28"/>
  <c r="F7543" i="28"/>
  <c r="G7543" i="28"/>
  <c r="E7544" i="28"/>
  <c r="G7544" i="28" s="1"/>
  <c r="E7545" i="28"/>
  <c r="G7545" i="28" s="1"/>
  <c r="F7545" i="28"/>
  <c r="E7546" i="28"/>
  <c r="F7546" i="28"/>
  <c r="G7546" i="28"/>
  <c r="E7547" i="28"/>
  <c r="F7547" i="28" s="1"/>
  <c r="E7548" i="28"/>
  <c r="F7548" i="28" s="1"/>
  <c r="E7549" i="28"/>
  <c r="F7549" i="28" s="1"/>
  <c r="E7550" i="28"/>
  <c r="F7550" i="28" s="1"/>
  <c r="G7550" i="28"/>
  <c r="E7551" i="28"/>
  <c r="F7551" i="28"/>
  <c r="G7551" i="28"/>
  <c r="E7552" i="28"/>
  <c r="G7552" i="28" s="1"/>
  <c r="E7553" i="28"/>
  <c r="G7553" i="28" s="1"/>
  <c r="F7553" i="28"/>
  <c r="E7554" i="28"/>
  <c r="F7554" i="28"/>
  <c r="G7554" i="28"/>
  <c r="E7555" i="28"/>
  <c r="F7555" i="28" s="1"/>
  <c r="E7556" i="28"/>
  <c r="F7556" i="28" s="1"/>
  <c r="E7557" i="28"/>
  <c r="F7557" i="28" s="1"/>
  <c r="E7558" i="28"/>
  <c r="F7558" i="28" s="1"/>
  <c r="G7558" i="28"/>
  <c r="E7559" i="28"/>
  <c r="F7559" i="28"/>
  <c r="G7559" i="28"/>
  <c r="E7560" i="28"/>
  <c r="G7560" i="28" s="1"/>
  <c r="E7561" i="28"/>
  <c r="G7561" i="28" s="1"/>
  <c r="F7561" i="28"/>
  <c r="E7562" i="28"/>
  <c r="F7562" i="28"/>
  <c r="G7562" i="28"/>
  <c r="E7563" i="28"/>
  <c r="F7563" i="28" s="1"/>
  <c r="E7564" i="28"/>
  <c r="F7564" i="28" s="1"/>
  <c r="E7565" i="28"/>
  <c r="F7565" i="28" s="1"/>
  <c r="E7566" i="28"/>
  <c r="F7566" i="28" s="1"/>
  <c r="G7566" i="28"/>
  <c r="E7567" i="28"/>
  <c r="F7567" i="28"/>
  <c r="G7567" i="28"/>
  <c r="E7568" i="28"/>
  <c r="G7568" i="28" s="1"/>
  <c r="E7569" i="28"/>
  <c r="G7569" i="28" s="1"/>
  <c r="F7569" i="28"/>
  <c r="E7570" i="28"/>
  <c r="F7570" i="28"/>
  <c r="G7570" i="28"/>
  <c r="E7571" i="28"/>
  <c r="F7571" i="28" s="1"/>
  <c r="E7572" i="28"/>
  <c r="F7572" i="28" s="1"/>
  <c r="E7573" i="28"/>
  <c r="F7573" i="28" s="1"/>
  <c r="E7574" i="28"/>
  <c r="F7574" i="28" s="1"/>
  <c r="G7574" i="28"/>
  <c r="E7575" i="28"/>
  <c r="F7575" i="28"/>
  <c r="G7575" i="28"/>
  <c r="E7576" i="28"/>
  <c r="G7576" i="28" s="1"/>
  <c r="E7577" i="28"/>
  <c r="G7577" i="28" s="1"/>
  <c r="F7577" i="28"/>
  <c r="E7578" i="28"/>
  <c r="F7578" i="28"/>
  <c r="G7578" i="28"/>
  <c r="E7579" i="28"/>
  <c r="F7579" i="28" s="1"/>
  <c r="E7580" i="28"/>
  <c r="F7580" i="28" s="1"/>
  <c r="E7581" i="28"/>
  <c r="F7581" i="28" s="1"/>
  <c r="E7582" i="28"/>
  <c r="F7582" i="28" s="1"/>
  <c r="G7582" i="28"/>
  <c r="E7583" i="28"/>
  <c r="F7583" i="28"/>
  <c r="G7583" i="28"/>
  <c r="E7584" i="28"/>
  <c r="G7584" i="28" s="1"/>
  <c r="E7585" i="28"/>
  <c r="G7585" i="28" s="1"/>
  <c r="F7585" i="28"/>
  <c r="E7586" i="28"/>
  <c r="F7586" i="28"/>
  <c r="G7586" i="28"/>
  <c r="E7587" i="28"/>
  <c r="F7587" i="28" s="1"/>
  <c r="E7588" i="28"/>
  <c r="F7588" i="28" s="1"/>
  <c r="E7589" i="28"/>
  <c r="F7589" i="28" s="1"/>
  <c r="E7590" i="28"/>
  <c r="F7590" i="28" s="1"/>
  <c r="G7590" i="28"/>
  <c r="E7591" i="28"/>
  <c r="F7591" i="28"/>
  <c r="G7591" i="28"/>
  <c r="E7592" i="28"/>
  <c r="G7592" i="28" s="1"/>
  <c r="E7593" i="28"/>
  <c r="G7593" i="28" s="1"/>
  <c r="F7593" i="28"/>
  <c r="E7594" i="28"/>
  <c r="F7594" i="28"/>
  <c r="G7594" i="28"/>
  <c r="E7595" i="28"/>
  <c r="F7595" i="28" s="1"/>
  <c r="E7596" i="28"/>
  <c r="F7596" i="28" s="1"/>
  <c r="E7597" i="28"/>
  <c r="F7597" i="28" s="1"/>
  <c r="E7598" i="28"/>
  <c r="F7598" i="28" s="1"/>
  <c r="G7598" i="28"/>
  <c r="E7599" i="28"/>
  <c r="F7599" i="28"/>
  <c r="G7599" i="28"/>
  <c r="E7600" i="28"/>
  <c r="G7600" i="28" s="1"/>
  <c r="E7601" i="28"/>
  <c r="G7601" i="28" s="1"/>
  <c r="F7601" i="28"/>
  <c r="E7602" i="28"/>
  <c r="F7602" i="28"/>
  <c r="G7602" i="28"/>
  <c r="E7603" i="28"/>
  <c r="F7603" i="28" s="1"/>
  <c r="E7604" i="28"/>
  <c r="F7604" i="28" s="1"/>
  <c r="E7605" i="28"/>
  <c r="F7605" i="28" s="1"/>
  <c r="E7606" i="28"/>
  <c r="F7606" i="28" s="1"/>
  <c r="G7606" i="28"/>
  <c r="E7607" i="28"/>
  <c r="F7607" i="28"/>
  <c r="G7607" i="28"/>
  <c r="E7608" i="28"/>
  <c r="G7608" i="28" s="1"/>
  <c r="E7609" i="28"/>
  <c r="G7609" i="28" s="1"/>
  <c r="F7609" i="28"/>
  <c r="E7610" i="28"/>
  <c r="F7610" i="28"/>
  <c r="G7610" i="28"/>
  <c r="E7611" i="28"/>
  <c r="F7611" i="28" s="1"/>
  <c r="E7612" i="28"/>
  <c r="F7612" i="28" s="1"/>
  <c r="E7613" i="28"/>
  <c r="F7613" i="28" s="1"/>
  <c r="E7614" i="28"/>
  <c r="F7614" i="28" s="1"/>
  <c r="G7614" i="28"/>
  <c r="E7615" i="28"/>
  <c r="F7615" i="28"/>
  <c r="G7615" i="28"/>
  <c r="E7616" i="28"/>
  <c r="G7616" i="28" s="1"/>
  <c r="E7617" i="28"/>
  <c r="G7617" i="28" s="1"/>
  <c r="F7617" i="28"/>
  <c r="E7618" i="28"/>
  <c r="F7618" i="28"/>
  <c r="G7618" i="28"/>
  <c r="E7619" i="28"/>
  <c r="F7619" i="28" s="1"/>
  <c r="E7620" i="28"/>
  <c r="F7620" i="28" s="1"/>
  <c r="E7621" i="28"/>
  <c r="F7621" i="28" s="1"/>
  <c r="E7622" i="28"/>
  <c r="F7622" i="28" s="1"/>
  <c r="G7622" i="28"/>
  <c r="E7623" i="28"/>
  <c r="F7623" i="28"/>
  <c r="G7623" i="28"/>
  <c r="E7624" i="28"/>
  <c r="G7624" i="28" s="1"/>
  <c r="E7625" i="28"/>
  <c r="G7625" i="28" s="1"/>
  <c r="F7625" i="28"/>
  <c r="E7626" i="28"/>
  <c r="F7626" i="28"/>
  <c r="G7626" i="28"/>
  <c r="E7627" i="28"/>
  <c r="F7627" i="28" s="1"/>
  <c r="E7628" i="28"/>
  <c r="F7628" i="28" s="1"/>
  <c r="E7629" i="28"/>
  <c r="F7629" i="28" s="1"/>
  <c r="E7630" i="28"/>
  <c r="F7630" i="28" s="1"/>
  <c r="G7630" i="28"/>
  <c r="E7631" i="28"/>
  <c r="F7631" i="28"/>
  <c r="G7631" i="28"/>
  <c r="E7632" i="28"/>
  <c r="G7632" i="28" s="1"/>
  <c r="E7633" i="28"/>
  <c r="G7633" i="28" s="1"/>
  <c r="F7633" i="28"/>
  <c r="E7634" i="28"/>
  <c r="F7634" i="28"/>
  <c r="G7634" i="28"/>
  <c r="E7635" i="28"/>
  <c r="F7635" i="28" s="1"/>
  <c r="E7636" i="28"/>
  <c r="F7636" i="28" s="1"/>
  <c r="E7637" i="28"/>
  <c r="F7637" i="28" s="1"/>
  <c r="E7638" i="28"/>
  <c r="F7638" i="28" s="1"/>
  <c r="G7638" i="28"/>
  <c r="E7639" i="28"/>
  <c r="F7639" i="28"/>
  <c r="G7639" i="28"/>
  <c r="E7640" i="28"/>
  <c r="G7640" i="28" s="1"/>
  <c r="E7641" i="28"/>
  <c r="G7641" i="28" s="1"/>
  <c r="F7641" i="28"/>
  <c r="E7642" i="28"/>
  <c r="F7642" i="28"/>
  <c r="G7642" i="28"/>
  <c r="E7643" i="28"/>
  <c r="F7643" i="28" s="1"/>
  <c r="E7644" i="28"/>
  <c r="F7644" i="28" s="1"/>
  <c r="E7645" i="28"/>
  <c r="F7645" i="28" s="1"/>
  <c r="E7646" i="28"/>
  <c r="F7646" i="28" s="1"/>
  <c r="G7646" i="28"/>
  <c r="E7647" i="28"/>
  <c r="F7647" i="28"/>
  <c r="G7647" i="28"/>
  <c r="E7648" i="28"/>
  <c r="G7648" i="28" s="1"/>
  <c r="E7649" i="28"/>
  <c r="G7649" i="28" s="1"/>
  <c r="F7649" i="28"/>
  <c r="E7650" i="28"/>
  <c r="F7650" i="28"/>
  <c r="G7650" i="28"/>
  <c r="E7651" i="28"/>
  <c r="F7651" i="28" s="1"/>
  <c r="E7652" i="28"/>
  <c r="F7652" i="28" s="1"/>
  <c r="E7653" i="28"/>
  <c r="F7653" i="28" s="1"/>
  <c r="E7654" i="28"/>
  <c r="F7654" i="28" s="1"/>
  <c r="G7654" i="28"/>
  <c r="E7655" i="28"/>
  <c r="F7655" i="28"/>
  <c r="G7655" i="28"/>
  <c r="E7656" i="28"/>
  <c r="G7656" i="28" s="1"/>
  <c r="E7657" i="28"/>
  <c r="G7657" i="28" s="1"/>
  <c r="F7657" i="28"/>
  <c r="E7658" i="28"/>
  <c r="F7658" i="28"/>
  <c r="G7658" i="28"/>
  <c r="E7659" i="28"/>
  <c r="F7659" i="28" s="1"/>
  <c r="E7660" i="28"/>
  <c r="F7660" i="28" s="1"/>
  <c r="E7661" i="28"/>
  <c r="E7662" i="28"/>
  <c r="F7662" i="28" s="1"/>
  <c r="G7662" i="28"/>
  <c r="E7663" i="28"/>
  <c r="F7663" i="28"/>
  <c r="G7663" i="28"/>
  <c r="E7664" i="28"/>
  <c r="G7664" i="28" s="1"/>
  <c r="E7665" i="28"/>
  <c r="G7665" i="28" s="1"/>
  <c r="F7665" i="28"/>
  <c r="E7666" i="28"/>
  <c r="F7666" i="28"/>
  <c r="G7666" i="28"/>
  <c r="E7667" i="28"/>
  <c r="F7667" i="28" s="1"/>
  <c r="E7668" i="28"/>
  <c r="F7668" i="28" s="1"/>
  <c r="E7669" i="28"/>
  <c r="E7670" i="28"/>
  <c r="F7670" i="28" s="1"/>
  <c r="G7670" i="28"/>
  <c r="E7671" i="28"/>
  <c r="F7671" i="28"/>
  <c r="G7671" i="28"/>
  <c r="E7672" i="28"/>
  <c r="G7672" i="28" s="1"/>
  <c r="E7673" i="28"/>
  <c r="G7673" i="28" s="1"/>
  <c r="F7673" i="28"/>
  <c r="E7674" i="28"/>
  <c r="F7674" i="28"/>
  <c r="G7674" i="28"/>
  <c r="E7675" i="28"/>
  <c r="F7675" i="28" s="1"/>
  <c r="E7676" i="28"/>
  <c r="F7676" i="28" s="1"/>
  <c r="E7677" i="28"/>
  <c r="E7678" i="28"/>
  <c r="F7678" i="28" s="1"/>
  <c r="G7678" i="28"/>
  <c r="E7679" i="28"/>
  <c r="F7679" i="28"/>
  <c r="G7679" i="28"/>
  <c r="E7680" i="28"/>
  <c r="G7680" i="28" s="1"/>
  <c r="E7681" i="28"/>
  <c r="G7681" i="28" s="1"/>
  <c r="F7681" i="28"/>
  <c r="E7682" i="28"/>
  <c r="F7682" i="28"/>
  <c r="G7682" i="28"/>
  <c r="E7683" i="28"/>
  <c r="F7683" i="28" s="1"/>
  <c r="E7684" i="28"/>
  <c r="F7684" i="28" s="1"/>
  <c r="E7685" i="28"/>
  <c r="E7686" i="28"/>
  <c r="F7686" i="28" s="1"/>
  <c r="G7686" i="28"/>
  <c r="E7687" i="28"/>
  <c r="F7687" i="28"/>
  <c r="G7687" i="28"/>
  <c r="E7688" i="28"/>
  <c r="G7688" i="28" s="1"/>
  <c r="E7689" i="28"/>
  <c r="G7689" i="28" s="1"/>
  <c r="F7689" i="28"/>
  <c r="E7690" i="28"/>
  <c r="F7690" i="28"/>
  <c r="G7690" i="28"/>
  <c r="E7691" i="28"/>
  <c r="F7691" i="28" s="1"/>
  <c r="E7692" i="28"/>
  <c r="F7692" i="28" s="1"/>
  <c r="E7693" i="28"/>
  <c r="E7694" i="28"/>
  <c r="F7694" i="28" s="1"/>
  <c r="G7694" i="28"/>
  <c r="E7695" i="28"/>
  <c r="F7695" i="28"/>
  <c r="G7695" i="28"/>
  <c r="E7696" i="28"/>
  <c r="G7696" i="28" s="1"/>
  <c r="E7697" i="28"/>
  <c r="G7697" i="28" s="1"/>
  <c r="F7697" i="28"/>
  <c r="E7698" i="28"/>
  <c r="F7698" i="28"/>
  <c r="G7698" i="28"/>
  <c r="E7699" i="28"/>
  <c r="F7699" i="28" s="1"/>
  <c r="E7700" i="28"/>
  <c r="F7700" i="28" s="1"/>
  <c r="E7701" i="28"/>
  <c r="E7702" i="28"/>
  <c r="F7702" i="28" s="1"/>
  <c r="G7702" i="28"/>
  <c r="E7703" i="28"/>
  <c r="F7703" i="28"/>
  <c r="G7703" i="28"/>
  <c r="E7704" i="28"/>
  <c r="G7704" i="28" s="1"/>
  <c r="E7705" i="28"/>
  <c r="G7705" i="28" s="1"/>
  <c r="F7705" i="28"/>
  <c r="E7706" i="28"/>
  <c r="F7706" i="28"/>
  <c r="G7706" i="28"/>
  <c r="E7707" i="28"/>
  <c r="F7707" i="28" s="1"/>
  <c r="E7708" i="28"/>
  <c r="F7708" i="28" s="1"/>
  <c r="E7709" i="28"/>
  <c r="E7710" i="28"/>
  <c r="F7710" i="28" s="1"/>
  <c r="G7710" i="28"/>
  <c r="E7711" i="28"/>
  <c r="F7711" i="28"/>
  <c r="G7711" i="28"/>
  <c r="E7712" i="28"/>
  <c r="G7712" i="28" s="1"/>
  <c r="E7713" i="28"/>
  <c r="G7713" i="28" s="1"/>
  <c r="F7713" i="28"/>
  <c r="E7714" i="28"/>
  <c r="F7714" i="28"/>
  <c r="G7714" i="28"/>
  <c r="E7715" i="28"/>
  <c r="F7715" i="28" s="1"/>
  <c r="E7716" i="28"/>
  <c r="F7716" i="28" s="1"/>
  <c r="E7717" i="28"/>
  <c r="G7717" i="28" s="1"/>
  <c r="E7718" i="28"/>
  <c r="F7718" i="28" s="1"/>
  <c r="G7718" i="28"/>
  <c r="E7719" i="28"/>
  <c r="F7719" i="28"/>
  <c r="G7719" i="28"/>
  <c r="E7720" i="28"/>
  <c r="E7721" i="28"/>
  <c r="G7721" i="28" s="1"/>
  <c r="F7721" i="28"/>
  <c r="E7722" i="28"/>
  <c r="F7722" i="28"/>
  <c r="G7722" i="28"/>
  <c r="E7723" i="28"/>
  <c r="F7723" i="28" s="1"/>
  <c r="E7724" i="28"/>
  <c r="F7724" i="28" s="1"/>
  <c r="E7725" i="28"/>
  <c r="G7725" i="28" s="1"/>
  <c r="F7725" i="28"/>
  <c r="E7726" i="28"/>
  <c r="F7726" i="28" s="1"/>
  <c r="G7726" i="28"/>
  <c r="E7727" i="28"/>
  <c r="F7727" i="28"/>
  <c r="G7727" i="28"/>
  <c r="E7728" i="28"/>
  <c r="E7729" i="28"/>
  <c r="G7729" i="28" s="1"/>
  <c r="F7729" i="28"/>
  <c r="E7730" i="28"/>
  <c r="F7730" i="28"/>
  <c r="G7730" i="28"/>
  <c r="E7731" i="28"/>
  <c r="F7731" i="28" s="1"/>
  <c r="E7732" i="28"/>
  <c r="F7732" i="28" s="1"/>
  <c r="E7733" i="28"/>
  <c r="G7733" i="28" s="1"/>
  <c r="E7734" i="28"/>
  <c r="F7734" i="28" s="1"/>
  <c r="G7734" i="28"/>
  <c r="E7735" i="28"/>
  <c r="F7735" i="28"/>
  <c r="G7735" i="28"/>
  <c r="E7736" i="28"/>
  <c r="E7737" i="28"/>
  <c r="G7737" i="28" s="1"/>
  <c r="F7737" i="28"/>
  <c r="E7738" i="28"/>
  <c r="F7738" i="28"/>
  <c r="G7738" i="28"/>
  <c r="E7739" i="28"/>
  <c r="F7739" i="28" s="1"/>
  <c r="E7740" i="28"/>
  <c r="F7740" i="28" s="1"/>
  <c r="E7741" i="28"/>
  <c r="G7741" i="28" s="1"/>
  <c r="F7741" i="28"/>
  <c r="E7742" i="28"/>
  <c r="F7742" i="28" s="1"/>
  <c r="G7742" i="28"/>
  <c r="E7743" i="28"/>
  <c r="F7743" i="28"/>
  <c r="G7743" i="28"/>
  <c r="E7744" i="28"/>
  <c r="G7744" i="28" s="1"/>
  <c r="F7744" i="28"/>
  <c r="E7745" i="28"/>
  <c r="G7745" i="28" s="1"/>
  <c r="F7745" i="28"/>
  <c r="E7746" i="28"/>
  <c r="F7746" i="28"/>
  <c r="G7746" i="28"/>
  <c r="E7747" i="28"/>
  <c r="E7748" i="28"/>
  <c r="F7748" i="28" s="1"/>
  <c r="E7749" i="28"/>
  <c r="F7749" i="28" s="1"/>
  <c r="E7750" i="28"/>
  <c r="F7750" i="28" s="1"/>
  <c r="G7750" i="28"/>
  <c r="E7751" i="28"/>
  <c r="F7751" i="28"/>
  <c r="G7751" i="28"/>
  <c r="E7752" i="28"/>
  <c r="G7752" i="28" s="1"/>
  <c r="E7753" i="28"/>
  <c r="G7753" i="28" s="1"/>
  <c r="F7753" i="28"/>
  <c r="E7754" i="28"/>
  <c r="F7754" i="28"/>
  <c r="G7754" i="28"/>
  <c r="E7755" i="28"/>
  <c r="E7756" i="28"/>
  <c r="F7756" i="28" s="1"/>
  <c r="E7757" i="28"/>
  <c r="F7757" i="28" s="1"/>
  <c r="E7758" i="28"/>
  <c r="F7758" i="28" s="1"/>
  <c r="G7758" i="28"/>
  <c r="E7759" i="28"/>
  <c r="F7759" i="28"/>
  <c r="G7759" i="28"/>
  <c r="E7760" i="28"/>
  <c r="G7760" i="28" s="1"/>
  <c r="E7761" i="28"/>
  <c r="G7761" i="28" s="1"/>
  <c r="F7761" i="28"/>
  <c r="E7762" i="28"/>
  <c r="G7762" i="28" s="1"/>
  <c r="E7763" i="28"/>
  <c r="E7764" i="28"/>
  <c r="F7764" i="28" s="1"/>
  <c r="E7765" i="28"/>
  <c r="F7765" i="28"/>
  <c r="G7765" i="28"/>
  <c r="E7766" i="28"/>
  <c r="F7766" i="28" s="1"/>
  <c r="G7766" i="28"/>
  <c r="E7767" i="28"/>
  <c r="F7767" i="28"/>
  <c r="G7767" i="28"/>
  <c r="E7768" i="28"/>
  <c r="F7768" i="28" s="1"/>
  <c r="G7768" i="28"/>
  <c r="C6779" i="28"/>
  <c r="D6779" i="28"/>
  <c r="C6780" i="28"/>
  <c r="D6780" i="28"/>
  <c r="C6781" i="28"/>
  <c r="D6781" i="28"/>
  <c r="C6782" i="28"/>
  <c r="D6782" i="28"/>
  <c r="C6783" i="28"/>
  <c r="D6783" i="28"/>
  <c r="C6784" i="28"/>
  <c r="D6784" i="28"/>
  <c r="C6785" i="28"/>
  <c r="D6785" i="28"/>
  <c r="C6786" i="28"/>
  <c r="D6786" i="28"/>
  <c r="C6787" i="28"/>
  <c r="D6787" i="28"/>
  <c r="C6788" i="28"/>
  <c r="D6788" i="28"/>
  <c r="C6789" i="28"/>
  <c r="D6789" i="28"/>
  <c r="C6790" i="28"/>
  <c r="D6790" i="28"/>
  <c r="C6791" i="28"/>
  <c r="D6791" i="28"/>
  <c r="C6792" i="28"/>
  <c r="D6792" i="28"/>
  <c r="C6793" i="28"/>
  <c r="D6793" i="28"/>
  <c r="C6794" i="28"/>
  <c r="D6794" i="28"/>
  <c r="C6795" i="28"/>
  <c r="D6795" i="28"/>
  <c r="C6796" i="28"/>
  <c r="D6796" i="28"/>
  <c r="C6797" i="28"/>
  <c r="D6797" i="28"/>
  <c r="C6798" i="28"/>
  <c r="D6798" i="28"/>
  <c r="C6799" i="28"/>
  <c r="D6799" i="28"/>
  <c r="C6800" i="28"/>
  <c r="D6800" i="28"/>
  <c r="C6801" i="28"/>
  <c r="D6801" i="28"/>
  <c r="C6802" i="28"/>
  <c r="D6802" i="28"/>
  <c r="C6803" i="28"/>
  <c r="D6803" i="28"/>
  <c r="C6804" i="28"/>
  <c r="D6804" i="28"/>
  <c r="C6805" i="28"/>
  <c r="D6805" i="28"/>
  <c r="C6806" i="28"/>
  <c r="D6806" i="28"/>
  <c r="C6807" i="28"/>
  <c r="D6807" i="28"/>
  <c r="C6808" i="28"/>
  <c r="D6808" i="28"/>
  <c r="C6809" i="28"/>
  <c r="D6809" i="28"/>
  <c r="C6810" i="28"/>
  <c r="D6810" i="28"/>
  <c r="C6811" i="28"/>
  <c r="D6811" i="28"/>
  <c r="C6812" i="28"/>
  <c r="D6812" i="28"/>
  <c r="C6813" i="28"/>
  <c r="D6813" i="28"/>
  <c r="C6814" i="28"/>
  <c r="D6814" i="28"/>
  <c r="C6815" i="28"/>
  <c r="D6815" i="28"/>
  <c r="C6816" i="28"/>
  <c r="D6816" i="28"/>
  <c r="C6817" i="28"/>
  <c r="D6817" i="28"/>
  <c r="C6818" i="28"/>
  <c r="D6818" i="28"/>
  <c r="C6819" i="28"/>
  <c r="D6819" i="28"/>
  <c r="C6820" i="28"/>
  <c r="D6820" i="28"/>
  <c r="C6821" i="28"/>
  <c r="D6821" i="28"/>
  <c r="C6822" i="28"/>
  <c r="D6822" i="28"/>
  <c r="C6823" i="28"/>
  <c r="D6823" i="28"/>
  <c r="C6824" i="28"/>
  <c r="D6824" i="28"/>
  <c r="C6825" i="28"/>
  <c r="D6825" i="28"/>
  <c r="C6826" i="28"/>
  <c r="D6826" i="28"/>
  <c r="C6827" i="28"/>
  <c r="D6827" i="28"/>
  <c r="C6828" i="28"/>
  <c r="D6828" i="28"/>
  <c r="C6829" i="28"/>
  <c r="D6829" i="28"/>
  <c r="C6830" i="28"/>
  <c r="D6830" i="28"/>
  <c r="C6831" i="28"/>
  <c r="D6831" i="28"/>
  <c r="C6832" i="28"/>
  <c r="D6832" i="28"/>
  <c r="C6833" i="28"/>
  <c r="D6833" i="28"/>
  <c r="C6834" i="28"/>
  <c r="D6834" i="28"/>
  <c r="C6835" i="28"/>
  <c r="D6835" i="28"/>
  <c r="C6836" i="28"/>
  <c r="D6836" i="28"/>
  <c r="C6837" i="28"/>
  <c r="D6837" i="28"/>
  <c r="C6838" i="28"/>
  <c r="D6838" i="28"/>
  <c r="C6839" i="28"/>
  <c r="D6839" i="28"/>
  <c r="C6840" i="28"/>
  <c r="D6840" i="28"/>
  <c r="C6841" i="28"/>
  <c r="D6841" i="28"/>
  <c r="C6842" i="28"/>
  <c r="D6842" i="28"/>
  <c r="C6843" i="28"/>
  <c r="D6843" i="28"/>
  <c r="C6844" i="28"/>
  <c r="D6844" i="28"/>
  <c r="C6845" i="28"/>
  <c r="D6845" i="28"/>
  <c r="C6846" i="28"/>
  <c r="D6846" i="28"/>
  <c r="C6847" i="28"/>
  <c r="D6847" i="28"/>
  <c r="C6848" i="28"/>
  <c r="D6848" i="28"/>
  <c r="C6849" i="28"/>
  <c r="D6849" i="28"/>
  <c r="C6850" i="28"/>
  <c r="D6850" i="28"/>
  <c r="C6851" i="28"/>
  <c r="D6851" i="28"/>
  <c r="C6852" i="28"/>
  <c r="D6852" i="28"/>
  <c r="C6853" i="28"/>
  <c r="D6853" i="28"/>
  <c r="C6854" i="28"/>
  <c r="D6854" i="28"/>
  <c r="C6855" i="28"/>
  <c r="D6855" i="28"/>
  <c r="C6856" i="28"/>
  <c r="D6856" i="28"/>
  <c r="C6857" i="28"/>
  <c r="D6857" i="28"/>
  <c r="C6858" i="28"/>
  <c r="D6858" i="28"/>
  <c r="C6859" i="28"/>
  <c r="D6859" i="28"/>
  <c r="C6860" i="28"/>
  <c r="D6860" i="28"/>
  <c r="C6861" i="28"/>
  <c r="D6861" i="28"/>
  <c r="C6862" i="28"/>
  <c r="D6862" i="28"/>
  <c r="C6863" i="28"/>
  <c r="D6863" i="28"/>
  <c r="C6864" i="28"/>
  <c r="D6864" i="28"/>
  <c r="C6865" i="28"/>
  <c r="D6865" i="28"/>
  <c r="C6866" i="28"/>
  <c r="D6866" i="28"/>
  <c r="C6867" i="28"/>
  <c r="D6867" i="28"/>
  <c r="C6868" i="28"/>
  <c r="D6868" i="28"/>
  <c r="C6869" i="28"/>
  <c r="D6869" i="28"/>
  <c r="C6870" i="28"/>
  <c r="D6870" i="28"/>
  <c r="C6871" i="28"/>
  <c r="D6871" i="28"/>
  <c r="C6872" i="28"/>
  <c r="D6872" i="28"/>
  <c r="C6873" i="28"/>
  <c r="D6873" i="28"/>
  <c r="C6874" i="28"/>
  <c r="D6874" i="28"/>
  <c r="C6875" i="28"/>
  <c r="D6875" i="28"/>
  <c r="C6876" i="28"/>
  <c r="D6876" i="28"/>
  <c r="C6877" i="28"/>
  <c r="D6877" i="28"/>
  <c r="C6878" i="28"/>
  <c r="D6878" i="28"/>
  <c r="C6879" i="28"/>
  <c r="D6879" i="28"/>
  <c r="C6880" i="28"/>
  <c r="D6880" i="28"/>
  <c r="C6881" i="28"/>
  <c r="D6881" i="28"/>
  <c r="C6882" i="28"/>
  <c r="D6882" i="28"/>
  <c r="C6883" i="28"/>
  <c r="D6883" i="28"/>
  <c r="C6884" i="28"/>
  <c r="D6884" i="28"/>
  <c r="C6885" i="28"/>
  <c r="D6885" i="28"/>
  <c r="C6886" i="28"/>
  <c r="D6886" i="28"/>
  <c r="C6887" i="28"/>
  <c r="D6887" i="28"/>
  <c r="C6888" i="28"/>
  <c r="D6888" i="28"/>
  <c r="C6889" i="28"/>
  <c r="D6889" i="28"/>
  <c r="C6890" i="28"/>
  <c r="D6890" i="28"/>
  <c r="C6891" i="28"/>
  <c r="D6891" i="28"/>
  <c r="C6892" i="28"/>
  <c r="D6892" i="28"/>
  <c r="C6893" i="28"/>
  <c r="D6893" i="28"/>
  <c r="C6894" i="28"/>
  <c r="D6894" i="28"/>
  <c r="C6895" i="28"/>
  <c r="D6895" i="28"/>
  <c r="C6896" i="28"/>
  <c r="D6896" i="28"/>
  <c r="C6897" i="28"/>
  <c r="D6897" i="28"/>
  <c r="C6898" i="28"/>
  <c r="D6898" i="28"/>
  <c r="C6899" i="28"/>
  <c r="D6899" i="28"/>
  <c r="C6900" i="28"/>
  <c r="D6900" i="28"/>
  <c r="C6901" i="28"/>
  <c r="D6901" i="28"/>
  <c r="C6902" i="28"/>
  <c r="D6902" i="28"/>
  <c r="C6903" i="28"/>
  <c r="D6903" i="28"/>
  <c r="C6904" i="28"/>
  <c r="D6904" i="28"/>
  <c r="C6905" i="28"/>
  <c r="D6905" i="28"/>
  <c r="C6906" i="28"/>
  <c r="D6906" i="28"/>
  <c r="C6907" i="28"/>
  <c r="D6907" i="28"/>
  <c r="C6908" i="28"/>
  <c r="D6908" i="28"/>
  <c r="C6909" i="28"/>
  <c r="D6909" i="28"/>
  <c r="C6910" i="28"/>
  <c r="D6910" i="28"/>
  <c r="C6911" i="28"/>
  <c r="D6911" i="28"/>
  <c r="C6912" i="28"/>
  <c r="D6912" i="28"/>
  <c r="C6913" i="28"/>
  <c r="D6913" i="28"/>
  <c r="C6914" i="28"/>
  <c r="D6914" i="28"/>
  <c r="C6915" i="28"/>
  <c r="D6915" i="28"/>
  <c r="C6916" i="28"/>
  <c r="D6916" i="28"/>
  <c r="C6917" i="28"/>
  <c r="D6917" i="28"/>
  <c r="C6918" i="28"/>
  <c r="D6918" i="28"/>
  <c r="C6919" i="28"/>
  <c r="D6919" i="28"/>
  <c r="C6920" i="28"/>
  <c r="D6920" i="28"/>
  <c r="C6921" i="28"/>
  <c r="D6921" i="28"/>
  <c r="C6922" i="28"/>
  <c r="D6922" i="28"/>
  <c r="C6923" i="28"/>
  <c r="D6923" i="28"/>
  <c r="C6924" i="28"/>
  <c r="D6924" i="28"/>
  <c r="C6925" i="28"/>
  <c r="D6925" i="28"/>
  <c r="C6926" i="28"/>
  <c r="D6926" i="28"/>
  <c r="C6927" i="28"/>
  <c r="D6927" i="28"/>
  <c r="C6928" i="28"/>
  <c r="D6928" i="28"/>
  <c r="C6929" i="28"/>
  <c r="D6929" i="28"/>
  <c r="C6930" i="28"/>
  <c r="D6930" i="28"/>
  <c r="C6931" i="28"/>
  <c r="D6931" i="28"/>
  <c r="C6932" i="28"/>
  <c r="D6932" i="28"/>
  <c r="C6933" i="28"/>
  <c r="D6933" i="28"/>
  <c r="C6934" i="28"/>
  <c r="D6934" i="28"/>
  <c r="C6935" i="28"/>
  <c r="D6935" i="28"/>
  <c r="C6936" i="28"/>
  <c r="D6936" i="28"/>
  <c r="C6937" i="28"/>
  <c r="D6937" i="28"/>
  <c r="C6938" i="28"/>
  <c r="D6938" i="28"/>
  <c r="C6939" i="28"/>
  <c r="D6939" i="28"/>
  <c r="C6940" i="28"/>
  <c r="D6940" i="28"/>
  <c r="C6941" i="28"/>
  <c r="D6941" i="28"/>
  <c r="C6942" i="28"/>
  <c r="D6942" i="28"/>
  <c r="C6943" i="28"/>
  <c r="D6943" i="28"/>
  <c r="C6944" i="28"/>
  <c r="D6944" i="28"/>
  <c r="C6945" i="28"/>
  <c r="D6945" i="28"/>
  <c r="C6946" i="28"/>
  <c r="D6946" i="28"/>
  <c r="C6947" i="28"/>
  <c r="D6947" i="28"/>
  <c r="C6948" i="28"/>
  <c r="D6948" i="28"/>
  <c r="C6949" i="28"/>
  <c r="D6949" i="28"/>
  <c r="C6950" i="28"/>
  <c r="D6950" i="28"/>
  <c r="C6951" i="28"/>
  <c r="D6951" i="28"/>
  <c r="C6952" i="28"/>
  <c r="D6952" i="28"/>
  <c r="C6953" i="28"/>
  <c r="D6953" i="28"/>
  <c r="C6954" i="28"/>
  <c r="D6954" i="28"/>
  <c r="C6955" i="28"/>
  <c r="D6955" i="28"/>
  <c r="C6956" i="28"/>
  <c r="D6956" i="28"/>
  <c r="C6957" i="28"/>
  <c r="D6957" i="28"/>
  <c r="C6958" i="28"/>
  <c r="D6958" i="28"/>
  <c r="C6959" i="28"/>
  <c r="D6959" i="28"/>
  <c r="C6960" i="28"/>
  <c r="D6960" i="28"/>
  <c r="C6961" i="28"/>
  <c r="D6961" i="28"/>
  <c r="C6962" i="28"/>
  <c r="D6962" i="28"/>
  <c r="C6963" i="28"/>
  <c r="D6963" i="28"/>
  <c r="C6964" i="28"/>
  <c r="D6964" i="28"/>
  <c r="C6965" i="28"/>
  <c r="D6965" i="28"/>
  <c r="C6966" i="28"/>
  <c r="D6966" i="28"/>
  <c r="C6967" i="28"/>
  <c r="D6967" i="28"/>
  <c r="C6968" i="28"/>
  <c r="D6968" i="28"/>
  <c r="C6969" i="28"/>
  <c r="D6969" i="28"/>
  <c r="C6970" i="28"/>
  <c r="D6970" i="28"/>
  <c r="C6971" i="28"/>
  <c r="D6971" i="28"/>
  <c r="C6972" i="28"/>
  <c r="D6972" i="28"/>
  <c r="C6973" i="28"/>
  <c r="D6973" i="28"/>
  <c r="C6974" i="28"/>
  <c r="D6974" i="28"/>
  <c r="C6975" i="28"/>
  <c r="D6975" i="28"/>
  <c r="C6976" i="28"/>
  <c r="D6976" i="28"/>
  <c r="C6977" i="28"/>
  <c r="D6977" i="28"/>
  <c r="C6978" i="28"/>
  <c r="D6978" i="28"/>
  <c r="C6979" i="28"/>
  <c r="D6979" i="28"/>
  <c r="C6980" i="28"/>
  <c r="D6980" i="28"/>
  <c r="C6981" i="28"/>
  <c r="D6981" i="28"/>
  <c r="C6982" i="28"/>
  <c r="D6982" i="28"/>
  <c r="C6983" i="28"/>
  <c r="D6983" i="28"/>
  <c r="C6984" i="28"/>
  <c r="D6984" i="28"/>
  <c r="C6985" i="28"/>
  <c r="D6985" i="28"/>
  <c r="C6986" i="28"/>
  <c r="D6986" i="28"/>
  <c r="C6987" i="28"/>
  <c r="D6987" i="28"/>
  <c r="C6988" i="28"/>
  <c r="D6988" i="28"/>
  <c r="C6989" i="28"/>
  <c r="D6989" i="28"/>
  <c r="C6990" i="28"/>
  <c r="D6990" i="28"/>
  <c r="C6991" i="28"/>
  <c r="D6991" i="28"/>
  <c r="C6992" i="28"/>
  <c r="D6992" i="28"/>
  <c r="C6993" i="28"/>
  <c r="D6993" i="28"/>
  <c r="C6994" i="28"/>
  <c r="D6994" i="28"/>
  <c r="C6995" i="28"/>
  <c r="D6995" i="28"/>
  <c r="C6996" i="28"/>
  <c r="D6996" i="28"/>
  <c r="C6997" i="28"/>
  <c r="D6997" i="28"/>
  <c r="C6998" i="28"/>
  <c r="D6998" i="28"/>
  <c r="C6999" i="28"/>
  <c r="D6999" i="28"/>
  <c r="C7000" i="28"/>
  <c r="D7000" i="28"/>
  <c r="C7001" i="28"/>
  <c r="D7001" i="28"/>
  <c r="C7002" i="28"/>
  <c r="D7002" i="28"/>
  <c r="C7003" i="28"/>
  <c r="D7003" i="28"/>
  <c r="C7004" i="28"/>
  <c r="D7004" i="28"/>
  <c r="C7005" i="28"/>
  <c r="D7005" i="28"/>
  <c r="C7006" i="28"/>
  <c r="D7006" i="28"/>
  <c r="C7007" i="28"/>
  <c r="D7007" i="28"/>
  <c r="C7008" i="28"/>
  <c r="D7008" i="28"/>
  <c r="C7009" i="28"/>
  <c r="D7009" i="28"/>
  <c r="C7010" i="28"/>
  <c r="D7010" i="28"/>
  <c r="C7011" i="28"/>
  <c r="D7011" i="28"/>
  <c r="C7012" i="28"/>
  <c r="D7012" i="28"/>
  <c r="C7013" i="28"/>
  <c r="D7013" i="28"/>
  <c r="C7014" i="28"/>
  <c r="D7014" i="28"/>
  <c r="C7015" i="28"/>
  <c r="D7015" i="28"/>
  <c r="C7016" i="28"/>
  <c r="D7016" i="28"/>
  <c r="C7017" i="28"/>
  <c r="D7017" i="28"/>
  <c r="C7018" i="28"/>
  <c r="D7018" i="28"/>
  <c r="C7019" i="28"/>
  <c r="D7019" i="28"/>
  <c r="C7020" i="28"/>
  <c r="D7020" i="28"/>
  <c r="C7021" i="28"/>
  <c r="D7021" i="28"/>
  <c r="C7022" i="28"/>
  <c r="D7022" i="28"/>
  <c r="C7023" i="28"/>
  <c r="D7023" i="28"/>
  <c r="C7024" i="28"/>
  <c r="D7024" i="28"/>
  <c r="C7025" i="28"/>
  <c r="D7025" i="28"/>
  <c r="C7026" i="28"/>
  <c r="D7026" i="28"/>
  <c r="C7027" i="28"/>
  <c r="D7027" i="28"/>
  <c r="C7028" i="28"/>
  <c r="D7028" i="28"/>
  <c r="C7029" i="28"/>
  <c r="D7029" i="28"/>
  <c r="C7030" i="28"/>
  <c r="D7030" i="28"/>
  <c r="C7031" i="28"/>
  <c r="D7031" i="28"/>
  <c r="C7032" i="28"/>
  <c r="D7032" i="28"/>
  <c r="C7033" i="28"/>
  <c r="D7033" i="28"/>
  <c r="C7034" i="28"/>
  <c r="D7034" i="28"/>
  <c r="C7035" i="28"/>
  <c r="D7035" i="28"/>
  <c r="C7036" i="28"/>
  <c r="D7036" i="28"/>
  <c r="C7037" i="28"/>
  <c r="D7037" i="28"/>
  <c r="C7038" i="28"/>
  <c r="D7038" i="28"/>
  <c r="C7039" i="28"/>
  <c r="D7039" i="28"/>
  <c r="C7040" i="28"/>
  <c r="D7040" i="28"/>
  <c r="C7041" i="28"/>
  <c r="D7041" i="28"/>
  <c r="C7042" i="28"/>
  <c r="D7042" i="28"/>
  <c r="C7043" i="28"/>
  <c r="D7043" i="28"/>
  <c r="C7044" i="28"/>
  <c r="D7044" i="28"/>
  <c r="C7045" i="28"/>
  <c r="D7045" i="28"/>
  <c r="C7046" i="28"/>
  <c r="D7046" i="28"/>
  <c r="C7047" i="28"/>
  <c r="D7047" i="28"/>
  <c r="C7048" i="28"/>
  <c r="D7048" i="28"/>
  <c r="C7049" i="28"/>
  <c r="D7049" i="28"/>
  <c r="C7050" i="28"/>
  <c r="D7050" i="28"/>
  <c r="C7051" i="28"/>
  <c r="D7051" i="28"/>
  <c r="C7052" i="28"/>
  <c r="D7052" i="28"/>
  <c r="C7053" i="28"/>
  <c r="D7053" i="28"/>
  <c r="C7054" i="28"/>
  <c r="D7054" i="28"/>
  <c r="C7055" i="28"/>
  <c r="D7055" i="28"/>
  <c r="C7056" i="28"/>
  <c r="D7056" i="28"/>
  <c r="C7057" i="28"/>
  <c r="D7057" i="28"/>
  <c r="C7058" i="28"/>
  <c r="D7058" i="28"/>
  <c r="C7059" i="28"/>
  <c r="D7059" i="28"/>
  <c r="C7060" i="28"/>
  <c r="D7060" i="28"/>
  <c r="C7061" i="28"/>
  <c r="D7061" i="28"/>
  <c r="C7062" i="28"/>
  <c r="D7062" i="28"/>
  <c r="C7063" i="28"/>
  <c r="D7063" i="28"/>
  <c r="C7064" i="28"/>
  <c r="D7064" i="28"/>
  <c r="C7065" i="28"/>
  <c r="D7065" i="28"/>
  <c r="C7066" i="28"/>
  <c r="D7066" i="28"/>
  <c r="C7067" i="28"/>
  <c r="D7067" i="28"/>
  <c r="C7068" i="28"/>
  <c r="D7068" i="28"/>
  <c r="C7069" i="28"/>
  <c r="D7069" i="28"/>
  <c r="C7070" i="28"/>
  <c r="D7070" i="28"/>
  <c r="C7071" i="28"/>
  <c r="D7071" i="28"/>
  <c r="C7072" i="28"/>
  <c r="D7072" i="28"/>
  <c r="C7073" i="28"/>
  <c r="D7073" i="28"/>
  <c r="C7074" i="28"/>
  <c r="D7074" i="28"/>
  <c r="C7075" i="28"/>
  <c r="D7075" i="28"/>
  <c r="C7076" i="28"/>
  <c r="D7076" i="28"/>
  <c r="C7077" i="28"/>
  <c r="D7077" i="28"/>
  <c r="C7078" i="28"/>
  <c r="D7078" i="28"/>
  <c r="C7079" i="28"/>
  <c r="D7079" i="28"/>
  <c r="C7080" i="28"/>
  <c r="D7080" i="28"/>
  <c r="C7081" i="28"/>
  <c r="D7081" i="28"/>
  <c r="C7082" i="28"/>
  <c r="D7082" i="28"/>
  <c r="C7083" i="28"/>
  <c r="D7083" i="28"/>
  <c r="C7084" i="28"/>
  <c r="D7084" i="28"/>
  <c r="C7085" i="28"/>
  <c r="D7085" i="28"/>
  <c r="C7086" i="28"/>
  <c r="D7086" i="28"/>
  <c r="C7087" i="28"/>
  <c r="D7087" i="28"/>
  <c r="C7088" i="28"/>
  <c r="D7088" i="28"/>
  <c r="C7089" i="28"/>
  <c r="D7089" i="28"/>
  <c r="C7090" i="28"/>
  <c r="D7090" i="28"/>
  <c r="C7091" i="28"/>
  <c r="D7091" i="28"/>
  <c r="C7092" i="28"/>
  <c r="D7092" i="28"/>
  <c r="C7093" i="28"/>
  <c r="D7093" i="28"/>
  <c r="C7094" i="28"/>
  <c r="D7094" i="28"/>
  <c r="C7095" i="28"/>
  <c r="D7095" i="28"/>
  <c r="C7096" i="28"/>
  <c r="D7096" i="28"/>
  <c r="C7097" i="28"/>
  <c r="D7097" i="28"/>
  <c r="C7098" i="28"/>
  <c r="D7098" i="28"/>
  <c r="C7099" i="28"/>
  <c r="D7099" i="28"/>
  <c r="C7100" i="28"/>
  <c r="D7100" i="28"/>
  <c r="C7101" i="28"/>
  <c r="D7101" i="28"/>
  <c r="C7102" i="28"/>
  <c r="D7102" i="28"/>
  <c r="C7103" i="28"/>
  <c r="D7103" i="28"/>
  <c r="C7104" i="28"/>
  <c r="D7104" i="28"/>
  <c r="C7105" i="28"/>
  <c r="D7105" i="28"/>
  <c r="C7106" i="28"/>
  <c r="D7106" i="28"/>
  <c r="C7107" i="28"/>
  <c r="D7107" i="28"/>
  <c r="C7108" i="28"/>
  <c r="D7108" i="28"/>
  <c r="C7109" i="28"/>
  <c r="D7109" i="28"/>
  <c r="C7110" i="28"/>
  <c r="D7110" i="28"/>
  <c r="C7111" i="28"/>
  <c r="D7111" i="28"/>
  <c r="C7112" i="28"/>
  <c r="D7112" i="28"/>
  <c r="C7113" i="28"/>
  <c r="D7113" i="28"/>
  <c r="C7114" i="28"/>
  <c r="D7114" i="28"/>
  <c r="C7115" i="28"/>
  <c r="D7115" i="28"/>
  <c r="C7116" i="28"/>
  <c r="D7116" i="28"/>
  <c r="C7117" i="28"/>
  <c r="D7117" i="28"/>
  <c r="C7118" i="28"/>
  <c r="D7118" i="28"/>
  <c r="C7119" i="28"/>
  <c r="D7119" i="28"/>
  <c r="C7120" i="28"/>
  <c r="D7120" i="28"/>
  <c r="C7121" i="28"/>
  <c r="D7121" i="28"/>
  <c r="C7122" i="28"/>
  <c r="D7122" i="28"/>
  <c r="C7123" i="28"/>
  <c r="D7123" i="28"/>
  <c r="C7124" i="28"/>
  <c r="D7124" i="28"/>
  <c r="C7125" i="28"/>
  <c r="D7125" i="28"/>
  <c r="C7126" i="28"/>
  <c r="D7126" i="28"/>
  <c r="C7127" i="28"/>
  <c r="D7127" i="28"/>
  <c r="C7128" i="28"/>
  <c r="D7128" i="28"/>
  <c r="C7129" i="28"/>
  <c r="D7129" i="28"/>
  <c r="C7130" i="28"/>
  <c r="D7130" i="28"/>
  <c r="C7131" i="28"/>
  <c r="D7131" i="28"/>
  <c r="C7132" i="28"/>
  <c r="D7132" i="28"/>
  <c r="C7133" i="28"/>
  <c r="D7133" i="28"/>
  <c r="C7134" i="28"/>
  <c r="D7134" i="28"/>
  <c r="C7135" i="28"/>
  <c r="D7135" i="28"/>
  <c r="C7136" i="28"/>
  <c r="D7136" i="28"/>
  <c r="C7137" i="28"/>
  <c r="D7137" i="28"/>
  <c r="C7138" i="28"/>
  <c r="D7138" i="28"/>
  <c r="C7139" i="28"/>
  <c r="D7139" i="28"/>
  <c r="C7140" i="28"/>
  <c r="D7140" i="28"/>
  <c r="C7141" i="28"/>
  <c r="D7141" i="28"/>
  <c r="C7142" i="28"/>
  <c r="D7142" i="28"/>
  <c r="C7143" i="28"/>
  <c r="D7143" i="28"/>
  <c r="C7144" i="28"/>
  <c r="D7144" i="28"/>
  <c r="C7145" i="28"/>
  <c r="D7145" i="28"/>
  <c r="C7146" i="28"/>
  <c r="D7146" i="28"/>
  <c r="C7147" i="28"/>
  <c r="D7147" i="28"/>
  <c r="C7148" i="28"/>
  <c r="D7148" i="28"/>
  <c r="C7149" i="28"/>
  <c r="D7149" i="28"/>
  <c r="C7150" i="28"/>
  <c r="D7150" i="28"/>
  <c r="C7151" i="28"/>
  <c r="D7151" i="28"/>
  <c r="C7152" i="28"/>
  <c r="D7152" i="28"/>
  <c r="C7153" i="28"/>
  <c r="D7153" i="28"/>
  <c r="C7154" i="28"/>
  <c r="D7154" i="28"/>
  <c r="C7155" i="28"/>
  <c r="D7155" i="28"/>
  <c r="C7156" i="28"/>
  <c r="D7156" i="28"/>
  <c r="C7157" i="28"/>
  <c r="D7157" i="28"/>
  <c r="C7158" i="28"/>
  <c r="D7158" i="28"/>
  <c r="C7159" i="28"/>
  <c r="D7159" i="28"/>
  <c r="C7160" i="28"/>
  <c r="D7160" i="28"/>
  <c r="C7161" i="28"/>
  <c r="D7161" i="28"/>
  <c r="C7162" i="28"/>
  <c r="D7162" i="28"/>
  <c r="C7163" i="28"/>
  <c r="D7163" i="28"/>
  <c r="C7164" i="28"/>
  <c r="D7164" i="28"/>
  <c r="C7165" i="28"/>
  <c r="D7165" i="28"/>
  <c r="C7166" i="28"/>
  <c r="D7166" i="28"/>
  <c r="C7167" i="28"/>
  <c r="D7167" i="28"/>
  <c r="C7168" i="28"/>
  <c r="D7168" i="28"/>
  <c r="C7169" i="28"/>
  <c r="D7169" i="28"/>
  <c r="C7170" i="28"/>
  <c r="D7170" i="28"/>
  <c r="C7171" i="28"/>
  <c r="D7171" i="28"/>
  <c r="C7172" i="28"/>
  <c r="D7172" i="28"/>
  <c r="C7173" i="28"/>
  <c r="D7173" i="28"/>
  <c r="C7174" i="28"/>
  <c r="D7174" i="28"/>
  <c r="C7175" i="28"/>
  <c r="D7175" i="28"/>
  <c r="C7176" i="28"/>
  <c r="D7176" i="28"/>
  <c r="C7177" i="28"/>
  <c r="D7177" i="28"/>
  <c r="C7178" i="28"/>
  <c r="D7178" i="28"/>
  <c r="C7179" i="28"/>
  <c r="D7179" i="28"/>
  <c r="C7180" i="28"/>
  <c r="D7180" i="28"/>
  <c r="C7181" i="28"/>
  <c r="D7181" i="28"/>
  <c r="C7182" i="28"/>
  <c r="D7182" i="28"/>
  <c r="C7183" i="28"/>
  <c r="D7183" i="28"/>
  <c r="C7184" i="28"/>
  <c r="D7184" i="28"/>
  <c r="C7185" i="28"/>
  <c r="D7185" i="28"/>
  <c r="C7186" i="28"/>
  <c r="D7186" i="28"/>
  <c r="C7187" i="28"/>
  <c r="D7187" i="28"/>
  <c r="C7188" i="28"/>
  <c r="D7188" i="28"/>
  <c r="C7189" i="28"/>
  <c r="D7189" i="28"/>
  <c r="C7190" i="28"/>
  <c r="D7190" i="28"/>
  <c r="C7191" i="28"/>
  <c r="D7191" i="28"/>
  <c r="C7192" i="28"/>
  <c r="D7192" i="28"/>
  <c r="C7193" i="28"/>
  <c r="D7193" i="28"/>
  <c r="C7194" i="28"/>
  <c r="D7194" i="28"/>
  <c r="C7195" i="28"/>
  <c r="D7195" i="28"/>
  <c r="C7196" i="28"/>
  <c r="D7196" i="28"/>
  <c r="C7197" i="28"/>
  <c r="D7197" i="28"/>
  <c r="C7198" i="28"/>
  <c r="D7198" i="28"/>
  <c r="C7199" i="28"/>
  <c r="D7199" i="28"/>
  <c r="C7200" i="28"/>
  <c r="D7200" i="28"/>
  <c r="C7201" i="28"/>
  <c r="D7201" i="28"/>
  <c r="C7202" i="28"/>
  <c r="D7202" i="28"/>
  <c r="C7203" i="28"/>
  <c r="D7203" i="28"/>
  <c r="C7204" i="28"/>
  <c r="D7204" i="28"/>
  <c r="C7205" i="28"/>
  <c r="D7205" i="28"/>
  <c r="C7206" i="28"/>
  <c r="D7206" i="28"/>
  <c r="C7207" i="28"/>
  <c r="D7207" i="28"/>
  <c r="C7208" i="28"/>
  <c r="D7208" i="28"/>
  <c r="C7209" i="28"/>
  <c r="D7209" i="28"/>
  <c r="C7210" i="28"/>
  <c r="D7210" i="28"/>
  <c r="C7211" i="28"/>
  <c r="D7211" i="28"/>
  <c r="C7212" i="28"/>
  <c r="D7212" i="28"/>
  <c r="C7213" i="28"/>
  <c r="D7213" i="28"/>
  <c r="C7214" i="28"/>
  <c r="D7214" i="28"/>
  <c r="C7215" i="28"/>
  <c r="D7215" i="28"/>
  <c r="C7216" i="28"/>
  <c r="D7216" i="28"/>
  <c r="C7217" i="28"/>
  <c r="D7217" i="28"/>
  <c r="C7218" i="28"/>
  <c r="D7218" i="28"/>
  <c r="C7219" i="28"/>
  <c r="D7219" i="28"/>
  <c r="C7220" i="28"/>
  <c r="D7220" i="28"/>
  <c r="C7221" i="28"/>
  <c r="D7221" i="28"/>
  <c r="C7222" i="28"/>
  <c r="D7222" i="28"/>
  <c r="C7223" i="28"/>
  <c r="D7223" i="28"/>
  <c r="C7224" i="28"/>
  <c r="D7224" i="28"/>
  <c r="C7225" i="28"/>
  <c r="D7225" i="28"/>
  <c r="C7226" i="28"/>
  <c r="D7226" i="28"/>
  <c r="C7227" i="28"/>
  <c r="D7227" i="28"/>
  <c r="C7228" i="28"/>
  <c r="D7228" i="28"/>
  <c r="C7229" i="28"/>
  <c r="D7229" i="28"/>
  <c r="C7230" i="28"/>
  <c r="D7230" i="28"/>
  <c r="C7231" i="28"/>
  <c r="D7231" i="28"/>
  <c r="C7232" i="28"/>
  <c r="D7232" i="28"/>
  <c r="C7233" i="28"/>
  <c r="D7233" i="28"/>
  <c r="C7234" i="28"/>
  <c r="D7234" i="28"/>
  <c r="C7235" i="28"/>
  <c r="D7235" i="28"/>
  <c r="C7236" i="28"/>
  <c r="D7236" i="28"/>
  <c r="C7237" i="28"/>
  <c r="D7237" i="28"/>
  <c r="C7238" i="28"/>
  <c r="D7238" i="28"/>
  <c r="C7239" i="28"/>
  <c r="D7239" i="28"/>
  <c r="C7240" i="28"/>
  <c r="D7240" i="28"/>
  <c r="C7241" i="28"/>
  <c r="D7241" i="28"/>
  <c r="C7242" i="28"/>
  <c r="D7242" i="28"/>
  <c r="C7243" i="28"/>
  <c r="D7243" i="28"/>
  <c r="C7244" i="28"/>
  <c r="D7244" i="28"/>
  <c r="C7245" i="28"/>
  <c r="D7245" i="28"/>
  <c r="C7246" i="28"/>
  <c r="D7246" i="28"/>
  <c r="C7247" i="28"/>
  <c r="D7247" i="28"/>
  <c r="C7248" i="28"/>
  <c r="D7248" i="28"/>
  <c r="C7249" i="28"/>
  <c r="D7249" i="28"/>
  <c r="C7250" i="28"/>
  <c r="D7250" i="28"/>
  <c r="C7251" i="28"/>
  <c r="D7251" i="28"/>
  <c r="C7252" i="28"/>
  <c r="D7252" i="28"/>
  <c r="C7253" i="28"/>
  <c r="D7253" i="28"/>
  <c r="C7254" i="28"/>
  <c r="D7254" i="28"/>
  <c r="C7255" i="28"/>
  <c r="D7255" i="28"/>
  <c r="C7256" i="28"/>
  <c r="D7256" i="28"/>
  <c r="C7257" i="28"/>
  <c r="D7257" i="28"/>
  <c r="C7258" i="28"/>
  <c r="D7258" i="28"/>
  <c r="C7259" i="28"/>
  <c r="D7259" i="28"/>
  <c r="C7260" i="28"/>
  <c r="D7260" i="28"/>
  <c r="C7261" i="28"/>
  <c r="D7261" i="28"/>
  <c r="C7262" i="28"/>
  <c r="D7262" i="28"/>
  <c r="C7263" i="28"/>
  <c r="D7263" i="28"/>
  <c r="C7264" i="28"/>
  <c r="D7264" i="28"/>
  <c r="C7265" i="28"/>
  <c r="D7265" i="28"/>
  <c r="C7266" i="28"/>
  <c r="D7266" i="28"/>
  <c r="C7267" i="28"/>
  <c r="D7267" i="28"/>
  <c r="C7268" i="28"/>
  <c r="D7268" i="28"/>
  <c r="C7269" i="28"/>
  <c r="D7269" i="28"/>
  <c r="C7270" i="28"/>
  <c r="D7270" i="28"/>
  <c r="C7271" i="28"/>
  <c r="D7271" i="28"/>
  <c r="C7272" i="28"/>
  <c r="D7272" i="28"/>
  <c r="C7273" i="28"/>
  <c r="D7273" i="28"/>
  <c r="C7274" i="28"/>
  <c r="D7274" i="28"/>
  <c r="C7275" i="28"/>
  <c r="D7275" i="28"/>
  <c r="C7276" i="28"/>
  <c r="D7276" i="28"/>
  <c r="C7277" i="28"/>
  <c r="D7277" i="28"/>
  <c r="C7278" i="28"/>
  <c r="D7278" i="28"/>
  <c r="C7279" i="28"/>
  <c r="D7279" i="28"/>
  <c r="C7280" i="28"/>
  <c r="D7280" i="28"/>
  <c r="C7281" i="28"/>
  <c r="D7281" i="28"/>
  <c r="C7282" i="28"/>
  <c r="D7282" i="28"/>
  <c r="C7283" i="28"/>
  <c r="D7283" i="28"/>
  <c r="C7284" i="28"/>
  <c r="D7284" i="28"/>
  <c r="C7285" i="28"/>
  <c r="D7285" i="28"/>
  <c r="C7286" i="28"/>
  <c r="D7286" i="28"/>
  <c r="C7287" i="28"/>
  <c r="D7287" i="28"/>
  <c r="C7288" i="28"/>
  <c r="D7288" i="28"/>
  <c r="C7289" i="28"/>
  <c r="D7289" i="28"/>
  <c r="C7290" i="28"/>
  <c r="D7290" i="28"/>
  <c r="C7291" i="28"/>
  <c r="D7291" i="28"/>
  <c r="C7292" i="28"/>
  <c r="D7292" i="28"/>
  <c r="C7293" i="28"/>
  <c r="D7293" i="28"/>
  <c r="C7294" i="28"/>
  <c r="D7294" i="28"/>
  <c r="C7295" i="28"/>
  <c r="D7295" i="28"/>
  <c r="C7296" i="28"/>
  <c r="D7296" i="28"/>
  <c r="C7297" i="28"/>
  <c r="D7297" i="28"/>
  <c r="C7298" i="28"/>
  <c r="D7298" i="28"/>
  <c r="C7299" i="28"/>
  <c r="D7299" i="28"/>
  <c r="C7300" i="28"/>
  <c r="D7300" i="28"/>
  <c r="C7301" i="28"/>
  <c r="D7301" i="28"/>
  <c r="C7302" i="28"/>
  <c r="D7302" i="28"/>
  <c r="C7303" i="28"/>
  <c r="D7303" i="28"/>
  <c r="C7304" i="28"/>
  <c r="D7304" i="28"/>
  <c r="C7305" i="28"/>
  <c r="D7305" i="28"/>
  <c r="C7306" i="28"/>
  <c r="D7306" i="28"/>
  <c r="C7307" i="28"/>
  <c r="D7307" i="28"/>
  <c r="C7308" i="28"/>
  <c r="D7308" i="28"/>
  <c r="C7309" i="28"/>
  <c r="D7309" i="28"/>
  <c r="C7310" i="28"/>
  <c r="D7310" i="28"/>
  <c r="C7311" i="28"/>
  <c r="D7311" i="28"/>
  <c r="C7312" i="28"/>
  <c r="D7312" i="28"/>
  <c r="C7313" i="28"/>
  <c r="D7313" i="28"/>
  <c r="C7314" i="28"/>
  <c r="D7314" i="28"/>
  <c r="C7315" i="28"/>
  <c r="D7315" i="28"/>
  <c r="C7316" i="28"/>
  <c r="D7316" i="28"/>
  <c r="C7317" i="28"/>
  <c r="D7317" i="28"/>
  <c r="C7318" i="28"/>
  <c r="D7318" i="28"/>
  <c r="C7319" i="28"/>
  <c r="D7319" i="28"/>
  <c r="C7320" i="28"/>
  <c r="D7320" i="28"/>
  <c r="C7321" i="28"/>
  <c r="D7321" i="28"/>
  <c r="C7322" i="28"/>
  <c r="D7322" i="28"/>
  <c r="C7323" i="28"/>
  <c r="D7323" i="28"/>
  <c r="C7324" i="28"/>
  <c r="D7324" i="28"/>
  <c r="C7325" i="28"/>
  <c r="D7325" i="28"/>
  <c r="C7326" i="28"/>
  <c r="D7326" i="28"/>
  <c r="C7327" i="28"/>
  <c r="D7327" i="28"/>
  <c r="C7328" i="28"/>
  <c r="D7328" i="28"/>
  <c r="C7329" i="28"/>
  <c r="D7329" i="28"/>
  <c r="C7330" i="28"/>
  <c r="D7330" i="28"/>
  <c r="C7331" i="28"/>
  <c r="D7331" i="28"/>
  <c r="C7332" i="28"/>
  <c r="D7332" i="28"/>
  <c r="C7333" i="28"/>
  <c r="D7333" i="28"/>
  <c r="C7334" i="28"/>
  <c r="D7334" i="28"/>
  <c r="C7335" i="28"/>
  <c r="D7335" i="28"/>
  <c r="C7336" i="28"/>
  <c r="D7336" i="28"/>
  <c r="C7337" i="28"/>
  <c r="D7337" i="28"/>
  <c r="C7338" i="28"/>
  <c r="D7338" i="28"/>
  <c r="C7339" i="28"/>
  <c r="D7339" i="28"/>
  <c r="C7340" i="28"/>
  <c r="D7340" i="28"/>
  <c r="C7341" i="28"/>
  <c r="D7341" i="28"/>
  <c r="C7342" i="28"/>
  <c r="D7342" i="28"/>
  <c r="C7343" i="28"/>
  <c r="D7343" i="28"/>
  <c r="C7344" i="28"/>
  <c r="D7344" i="28"/>
  <c r="C7345" i="28"/>
  <c r="D7345" i="28"/>
  <c r="C7346" i="28"/>
  <c r="D7346" i="28"/>
  <c r="C7347" i="28"/>
  <c r="D7347" i="28"/>
  <c r="C7348" i="28"/>
  <c r="D7348" i="28"/>
  <c r="C7349" i="28"/>
  <c r="D7349" i="28"/>
  <c r="C7350" i="28"/>
  <c r="D7350" i="28"/>
  <c r="C7351" i="28"/>
  <c r="D7351" i="28"/>
  <c r="C7352" i="28"/>
  <c r="D7352" i="28"/>
  <c r="C7353" i="28"/>
  <c r="D7353" i="28"/>
  <c r="C7354" i="28"/>
  <c r="D7354" i="28"/>
  <c r="C7355" i="28"/>
  <c r="D7355" i="28"/>
  <c r="C7356" i="28"/>
  <c r="D7356" i="28"/>
  <c r="C7357" i="28"/>
  <c r="D7357" i="28"/>
  <c r="C7358" i="28"/>
  <c r="D7358" i="28"/>
  <c r="C7359" i="28"/>
  <c r="D7359" i="28"/>
  <c r="C7360" i="28"/>
  <c r="D7360" i="28"/>
  <c r="C7361" i="28"/>
  <c r="D7361" i="28"/>
  <c r="C7362" i="28"/>
  <c r="D7362" i="28"/>
  <c r="C7363" i="28"/>
  <c r="D7363" i="28"/>
  <c r="C7364" i="28"/>
  <c r="D7364" i="28"/>
  <c r="C7365" i="28"/>
  <c r="D7365" i="28"/>
  <c r="C7366" i="28"/>
  <c r="D7366" i="28"/>
  <c r="C7367" i="28"/>
  <c r="D7367" i="28"/>
  <c r="C7368" i="28"/>
  <c r="D7368" i="28"/>
  <c r="C7369" i="28"/>
  <c r="D7369" i="28"/>
  <c r="C7370" i="28"/>
  <c r="D7370" i="28"/>
  <c r="C7371" i="28"/>
  <c r="D7371" i="28"/>
  <c r="C7372" i="28"/>
  <c r="D7372" i="28"/>
  <c r="C7373" i="28"/>
  <c r="D7373" i="28"/>
  <c r="C7374" i="28"/>
  <c r="D7374" i="28"/>
  <c r="C7375" i="28"/>
  <c r="D7375" i="28"/>
  <c r="C7376" i="28"/>
  <c r="D7376" i="28"/>
  <c r="C7377" i="28"/>
  <c r="D7377" i="28"/>
  <c r="C7378" i="28"/>
  <c r="D7378" i="28"/>
  <c r="C7379" i="28"/>
  <c r="D7379" i="28"/>
  <c r="C7380" i="28"/>
  <c r="D7380" i="28"/>
  <c r="C7381" i="28"/>
  <c r="D7381" i="28"/>
  <c r="C7382" i="28"/>
  <c r="D7382" i="28"/>
  <c r="C7383" i="28"/>
  <c r="D7383" i="28"/>
  <c r="C7384" i="28"/>
  <c r="D7384" i="28"/>
  <c r="C7385" i="28"/>
  <c r="D7385" i="28"/>
  <c r="C7386" i="28"/>
  <c r="D7386" i="28"/>
  <c r="C7387" i="28"/>
  <c r="D7387" i="28"/>
  <c r="C7388" i="28"/>
  <c r="D7388" i="28"/>
  <c r="C7389" i="28"/>
  <c r="D7389" i="28"/>
  <c r="C7390" i="28"/>
  <c r="D7390" i="28"/>
  <c r="C7391" i="28"/>
  <c r="D7391" i="28"/>
  <c r="C7392" i="28"/>
  <c r="D7392" i="28"/>
  <c r="C7393" i="28"/>
  <c r="D7393" i="28"/>
  <c r="C7394" i="28"/>
  <c r="D7394" i="28"/>
  <c r="C7395" i="28"/>
  <c r="D7395" i="28"/>
  <c r="C7396" i="28"/>
  <c r="D7396" i="28"/>
  <c r="C7397" i="28"/>
  <c r="D7397" i="28"/>
  <c r="C7398" i="28"/>
  <c r="D7398" i="28"/>
  <c r="C7399" i="28"/>
  <c r="D7399" i="28"/>
  <c r="C7400" i="28"/>
  <c r="D7400" i="28"/>
  <c r="C7401" i="28"/>
  <c r="D7401" i="28"/>
  <c r="C7402" i="28"/>
  <c r="D7402" i="28"/>
  <c r="C7403" i="28"/>
  <c r="D7403" i="28"/>
  <c r="C7404" i="28"/>
  <c r="D7404" i="28"/>
  <c r="C7405" i="28"/>
  <c r="D7405" i="28"/>
  <c r="C7406" i="28"/>
  <c r="D7406" i="28"/>
  <c r="C7407" i="28"/>
  <c r="D7407" i="28"/>
  <c r="C7408" i="28"/>
  <c r="D7408" i="28"/>
  <c r="C7409" i="28"/>
  <c r="D7409" i="28"/>
  <c r="C7410" i="28"/>
  <c r="D7410" i="28"/>
  <c r="C7411" i="28"/>
  <c r="D7411" i="28"/>
  <c r="C7412" i="28"/>
  <c r="D7412" i="28"/>
  <c r="C7413" i="28"/>
  <c r="D7413" i="28"/>
  <c r="C7414" i="28"/>
  <c r="D7414" i="28"/>
  <c r="C7415" i="28"/>
  <c r="D7415" i="28"/>
  <c r="C7416" i="28"/>
  <c r="D7416" i="28"/>
  <c r="C7417" i="28"/>
  <c r="D7417" i="28"/>
  <c r="C7418" i="28"/>
  <c r="D7418" i="28"/>
  <c r="C7419" i="28"/>
  <c r="D7419" i="28"/>
  <c r="C7420" i="28"/>
  <c r="D7420" i="28"/>
  <c r="C7421" i="28"/>
  <c r="D7421" i="28"/>
  <c r="C7422" i="28"/>
  <c r="D7422" i="28"/>
  <c r="C7423" i="28"/>
  <c r="D7423" i="28"/>
  <c r="C7424" i="28"/>
  <c r="D7424" i="28"/>
  <c r="C7425" i="28"/>
  <c r="D7425" i="28"/>
  <c r="C7426" i="28"/>
  <c r="D7426" i="28"/>
  <c r="C7427" i="28"/>
  <c r="D7427" i="28"/>
  <c r="C7428" i="28"/>
  <c r="D7428" i="28"/>
  <c r="C7429" i="28"/>
  <c r="D7429" i="28"/>
  <c r="C7430" i="28"/>
  <c r="D7430" i="28"/>
  <c r="C7431" i="28"/>
  <c r="D7431" i="28"/>
  <c r="C7432" i="28"/>
  <c r="D7432" i="28"/>
  <c r="C7433" i="28"/>
  <c r="D7433" i="28"/>
  <c r="C7434" i="28"/>
  <c r="D7434" i="28"/>
  <c r="C7435" i="28"/>
  <c r="D7435" i="28"/>
  <c r="C7436" i="28"/>
  <c r="D7436" i="28"/>
  <c r="C7437" i="28"/>
  <c r="D7437" i="28"/>
  <c r="C7438" i="28"/>
  <c r="D7438" i="28"/>
  <c r="C7439" i="28"/>
  <c r="D7439" i="28"/>
  <c r="C7440" i="28"/>
  <c r="D7440" i="28"/>
  <c r="C7441" i="28"/>
  <c r="D7441" i="28"/>
  <c r="C7442" i="28"/>
  <c r="D7442" i="28"/>
  <c r="C7443" i="28"/>
  <c r="D7443" i="28"/>
  <c r="C7444" i="28"/>
  <c r="D7444" i="28"/>
  <c r="C7445" i="28"/>
  <c r="D7445" i="28"/>
  <c r="C7446" i="28"/>
  <c r="D7446" i="28"/>
  <c r="C7447" i="28"/>
  <c r="D7447" i="28"/>
  <c r="C7448" i="28"/>
  <c r="D7448" i="28"/>
  <c r="C7449" i="28"/>
  <c r="D7449" i="28"/>
  <c r="C7450" i="28"/>
  <c r="D7450" i="28"/>
  <c r="C7451" i="28"/>
  <c r="D7451" i="28"/>
  <c r="C7452" i="28"/>
  <c r="D7452" i="28"/>
  <c r="C7453" i="28"/>
  <c r="D7453" i="28"/>
  <c r="C7454" i="28"/>
  <c r="D7454" i="28"/>
  <c r="C7455" i="28"/>
  <c r="D7455" i="28"/>
  <c r="C7456" i="28"/>
  <c r="D7456" i="28"/>
  <c r="C7457" i="28"/>
  <c r="D7457" i="28"/>
  <c r="C7458" i="28"/>
  <c r="D7458" i="28"/>
  <c r="C7459" i="28"/>
  <c r="D7459" i="28"/>
  <c r="C7460" i="28"/>
  <c r="D7460" i="28"/>
  <c r="C7461" i="28"/>
  <c r="D7461" i="28"/>
  <c r="C7462" i="28"/>
  <c r="D7462" i="28"/>
  <c r="C7463" i="28"/>
  <c r="D7463" i="28"/>
  <c r="C7464" i="28"/>
  <c r="D7464" i="28"/>
  <c r="C7465" i="28"/>
  <c r="D7465" i="28"/>
  <c r="C7466" i="28"/>
  <c r="D7466" i="28"/>
  <c r="C7467" i="28"/>
  <c r="D7467" i="28"/>
  <c r="C7468" i="28"/>
  <c r="D7468" i="28"/>
  <c r="C7469" i="28"/>
  <c r="D7469" i="28"/>
  <c r="C7470" i="28"/>
  <c r="D7470" i="28"/>
  <c r="C7471" i="28"/>
  <c r="D7471" i="28"/>
  <c r="C7472" i="28"/>
  <c r="D7472" i="28"/>
  <c r="C7473" i="28"/>
  <c r="D7473" i="28"/>
  <c r="C7474" i="28"/>
  <c r="D7474" i="28"/>
  <c r="C7475" i="28"/>
  <c r="D7475" i="28"/>
  <c r="C7476" i="28"/>
  <c r="D7476" i="28"/>
  <c r="C7477" i="28"/>
  <c r="D7477" i="28"/>
  <c r="C7478" i="28"/>
  <c r="D7478" i="28"/>
  <c r="C7479" i="28"/>
  <c r="D7479" i="28"/>
  <c r="C7480" i="28"/>
  <c r="D7480" i="28"/>
  <c r="C7481" i="28"/>
  <c r="D7481" i="28"/>
  <c r="C7482" i="28"/>
  <c r="D7482" i="28"/>
  <c r="C7483" i="28"/>
  <c r="D7483" i="28"/>
  <c r="C7484" i="28"/>
  <c r="D7484" i="28"/>
  <c r="C7485" i="28"/>
  <c r="D7485" i="28"/>
  <c r="C7486" i="28"/>
  <c r="D7486" i="28"/>
  <c r="C7487" i="28"/>
  <c r="D7487" i="28"/>
  <c r="C7488" i="28"/>
  <c r="D7488" i="28"/>
  <c r="C7489" i="28"/>
  <c r="D7489" i="28"/>
  <c r="C7490" i="28"/>
  <c r="D7490" i="28"/>
  <c r="C7491" i="28"/>
  <c r="D7491" i="28"/>
  <c r="C7492" i="28"/>
  <c r="D7492" i="28"/>
  <c r="C7493" i="28"/>
  <c r="D7493" i="28"/>
  <c r="C7494" i="28"/>
  <c r="D7494" i="28"/>
  <c r="C7495" i="28"/>
  <c r="D7495" i="28"/>
  <c r="C7496" i="28"/>
  <c r="D7496" i="28"/>
  <c r="C7497" i="28"/>
  <c r="D7497" i="28"/>
  <c r="C7498" i="28"/>
  <c r="D7498" i="28"/>
  <c r="C7499" i="28"/>
  <c r="D7499" i="28"/>
  <c r="C7500" i="28"/>
  <c r="D7500" i="28"/>
  <c r="C7501" i="28"/>
  <c r="D7501" i="28"/>
  <c r="C7502" i="28"/>
  <c r="D7502" i="28"/>
  <c r="C7503" i="28"/>
  <c r="D7503" i="28"/>
  <c r="C7504" i="28"/>
  <c r="D7504" i="28"/>
  <c r="C7505" i="28"/>
  <c r="D7505" i="28"/>
  <c r="C7506" i="28"/>
  <c r="D7506" i="28"/>
  <c r="C7507" i="28"/>
  <c r="D7507" i="28"/>
  <c r="C7508" i="28"/>
  <c r="D7508" i="28"/>
  <c r="C7509" i="28"/>
  <c r="D7509" i="28"/>
  <c r="C7510" i="28"/>
  <c r="D7510" i="28"/>
  <c r="C7511" i="28"/>
  <c r="D7511" i="28"/>
  <c r="C7512" i="28"/>
  <c r="D7512" i="28"/>
  <c r="C7513" i="28"/>
  <c r="D7513" i="28"/>
  <c r="C7514" i="28"/>
  <c r="D7514" i="28"/>
  <c r="C7515" i="28"/>
  <c r="D7515" i="28"/>
  <c r="C7516" i="28"/>
  <c r="D7516" i="28"/>
  <c r="C7517" i="28"/>
  <c r="D7517" i="28"/>
  <c r="C7518" i="28"/>
  <c r="D7518" i="28"/>
  <c r="C7519" i="28"/>
  <c r="D7519" i="28"/>
  <c r="C7520" i="28"/>
  <c r="D7520" i="28"/>
  <c r="C7521" i="28"/>
  <c r="D7521" i="28"/>
  <c r="C7522" i="28"/>
  <c r="D7522" i="28"/>
  <c r="C7523" i="28"/>
  <c r="D7523" i="28"/>
  <c r="C7524" i="28"/>
  <c r="D7524" i="28"/>
  <c r="C7525" i="28"/>
  <c r="D7525" i="28"/>
  <c r="C7526" i="28"/>
  <c r="D7526" i="28"/>
  <c r="C7527" i="28"/>
  <c r="D7527" i="28"/>
  <c r="C7528" i="28"/>
  <c r="D7528" i="28"/>
  <c r="C7529" i="28"/>
  <c r="D7529" i="28"/>
  <c r="C7530" i="28"/>
  <c r="D7530" i="28"/>
  <c r="C7531" i="28"/>
  <c r="D7531" i="28"/>
  <c r="C7532" i="28"/>
  <c r="D7532" i="28"/>
  <c r="C7533" i="28"/>
  <c r="D7533" i="28"/>
  <c r="C7534" i="28"/>
  <c r="D7534" i="28"/>
  <c r="C7535" i="28"/>
  <c r="D7535" i="28"/>
  <c r="C7536" i="28"/>
  <c r="D7536" i="28"/>
  <c r="C7537" i="28"/>
  <c r="D7537" i="28"/>
  <c r="C7538" i="28"/>
  <c r="D7538" i="28"/>
  <c r="C7539" i="28"/>
  <c r="D7539" i="28"/>
  <c r="C7540" i="28"/>
  <c r="D7540" i="28"/>
  <c r="C7541" i="28"/>
  <c r="D7541" i="28"/>
  <c r="C7542" i="28"/>
  <c r="D7542" i="28"/>
  <c r="C7543" i="28"/>
  <c r="D7543" i="28"/>
  <c r="C7544" i="28"/>
  <c r="D7544" i="28"/>
  <c r="C7545" i="28"/>
  <c r="D7545" i="28"/>
  <c r="C7546" i="28"/>
  <c r="D7546" i="28"/>
  <c r="C7547" i="28"/>
  <c r="D7547" i="28"/>
  <c r="C7548" i="28"/>
  <c r="D7548" i="28"/>
  <c r="C7549" i="28"/>
  <c r="D7549" i="28"/>
  <c r="C7550" i="28"/>
  <c r="D7550" i="28"/>
  <c r="C7551" i="28"/>
  <c r="D7551" i="28"/>
  <c r="C7552" i="28"/>
  <c r="D7552" i="28"/>
  <c r="C7553" i="28"/>
  <c r="D7553" i="28"/>
  <c r="C7554" i="28"/>
  <c r="D7554" i="28"/>
  <c r="C7555" i="28"/>
  <c r="D7555" i="28"/>
  <c r="C7556" i="28"/>
  <c r="D7556" i="28"/>
  <c r="C7557" i="28"/>
  <c r="D7557" i="28"/>
  <c r="C7558" i="28"/>
  <c r="D7558" i="28"/>
  <c r="C7559" i="28"/>
  <c r="D7559" i="28"/>
  <c r="C7560" i="28"/>
  <c r="D7560" i="28"/>
  <c r="C7561" i="28"/>
  <c r="D7561" i="28"/>
  <c r="C7562" i="28"/>
  <c r="D7562" i="28"/>
  <c r="C7563" i="28"/>
  <c r="D7563" i="28"/>
  <c r="C7564" i="28"/>
  <c r="D7564" i="28"/>
  <c r="C7565" i="28"/>
  <c r="D7565" i="28"/>
  <c r="C7566" i="28"/>
  <c r="D7566" i="28"/>
  <c r="C7567" i="28"/>
  <c r="D7567" i="28"/>
  <c r="C7568" i="28"/>
  <c r="D7568" i="28"/>
  <c r="C7569" i="28"/>
  <c r="D7569" i="28"/>
  <c r="C7570" i="28"/>
  <c r="D7570" i="28"/>
  <c r="C7571" i="28"/>
  <c r="D7571" i="28"/>
  <c r="C7572" i="28"/>
  <c r="D7572" i="28"/>
  <c r="C7573" i="28"/>
  <c r="D7573" i="28"/>
  <c r="C7574" i="28"/>
  <c r="D7574" i="28"/>
  <c r="C7575" i="28"/>
  <c r="D7575" i="28"/>
  <c r="C7576" i="28"/>
  <c r="D7576" i="28"/>
  <c r="C7577" i="28"/>
  <c r="D7577" i="28"/>
  <c r="C7578" i="28"/>
  <c r="D7578" i="28"/>
  <c r="C7579" i="28"/>
  <c r="D7579" i="28"/>
  <c r="C7580" i="28"/>
  <c r="D7580" i="28"/>
  <c r="C7581" i="28"/>
  <c r="D7581" i="28"/>
  <c r="C7582" i="28"/>
  <c r="D7582" i="28"/>
  <c r="C7583" i="28"/>
  <c r="D7583" i="28"/>
  <c r="C7584" i="28"/>
  <c r="D7584" i="28"/>
  <c r="C7585" i="28"/>
  <c r="D7585" i="28"/>
  <c r="C7586" i="28"/>
  <c r="D7586" i="28"/>
  <c r="C7587" i="28"/>
  <c r="D7587" i="28"/>
  <c r="C7588" i="28"/>
  <c r="D7588" i="28"/>
  <c r="C7589" i="28"/>
  <c r="D7589" i="28"/>
  <c r="C7590" i="28"/>
  <c r="D7590" i="28"/>
  <c r="C7591" i="28"/>
  <c r="D7591" i="28"/>
  <c r="C7592" i="28"/>
  <c r="D7592" i="28"/>
  <c r="C7593" i="28"/>
  <c r="D7593" i="28"/>
  <c r="C7594" i="28"/>
  <c r="D7594" i="28"/>
  <c r="C7595" i="28"/>
  <c r="D7595" i="28"/>
  <c r="C7596" i="28"/>
  <c r="D7596" i="28"/>
  <c r="C7597" i="28"/>
  <c r="D7597" i="28"/>
  <c r="C7598" i="28"/>
  <c r="D7598" i="28"/>
  <c r="C7599" i="28"/>
  <c r="D7599" i="28"/>
  <c r="C7600" i="28"/>
  <c r="D7600" i="28"/>
  <c r="C7601" i="28"/>
  <c r="D7601" i="28"/>
  <c r="C7602" i="28"/>
  <c r="D7602" i="28"/>
  <c r="C7603" i="28"/>
  <c r="D7603" i="28"/>
  <c r="C7604" i="28"/>
  <c r="D7604" i="28"/>
  <c r="C7605" i="28"/>
  <c r="D7605" i="28"/>
  <c r="C7606" i="28"/>
  <c r="D7606" i="28"/>
  <c r="C7607" i="28"/>
  <c r="D7607" i="28"/>
  <c r="C7608" i="28"/>
  <c r="D7608" i="28"/>
  <c r="C7609" i="28"/>
  <c r="D7609" i="28"/>
  <c r="C7610" i="28"/>
  <c r="D7610" i="28"/>
  <c r="C7611" i="28"/>
  <c r="D7611" i="28"/>
  <c r="C7612" i="28"/>
  <c r="D7612" i="28"/>
  <c r="C7613" i="28"/>
  <c r="D7613" i="28"/>
  <c r="C7614" i="28"/>
  <c r="D7614" i="28"/>
  <c r="C7615" i="28"/>
  <c r="D7615" i="28"/>
  <c r="C7616" i="28"/>
  <c r="D7616" i="28"/>
  <c r="C7617" i="28"/>
  <c r="D7617" i="28"/>
  <c r="C7618" i="28"/>
  <c r="D7618" i="28"/>
  <c r="C7619" i="28"/>
  <c r="D7619" i="28"/>
  <c r="C7620" i="28"/>
  <c r="D7620" i="28"/>
  <c r="C7621" i="28"/>
  <c r="D7621" i="28"/>
  <c r="C7622" i="28"/>
  <c r="D7622" i="28"/>
  <c r="C7623" i="28"/>
  <c r="D7623" i="28"/>
  <c r="C7624" i="28"/>
  <c r="D7624" i="28"/>
  <c r="C7625" i="28"/>
  <c r="D7625" i="28"/>
  <c r="C7626" i="28"/>
  <c r="D7626" i="28"/>
  <c r="C7627" i="28"/>
  <c r="D7627" i="28"/>
  <c r="C7628" i="28"/>
  <c r="D7628" i="28"/>
  <c r="C7629" i="28"/>
  <c r="D7629" i="28"/>
  <c r="C7630" i="28"/>
  <c r="D7630" i="28"/>
  <c r="C7631" i="28"/>
  <c r="D7631" i="28"/>
  <c r="C7632" i="28"/>
  <c r="D7632" i="28"/>
  <c r="C7633" i="28"/>
  <c r="D7633" i="28"/>
  <c r="C7634" i="28"/>
  <c r="D7634" i="28"/>
  <c r="C7635" i="28"/>
  <c r="D7635" i="28"/>
  <c r="C7636" i="28"/>
  <c r="D7636" i="28"/>
  <c r="C7637" i="28"/>
  <c r="D7637" i="28"/>
  <c r="C7638" i="28"/>
  <c r="D7638" i="28"/>
  <c r="C7639" i="28"/>
  <c r="D7639" i="28"/>
  <c r="C7640" i="28"/>
  <c r="D7640" i="28"/>
  <c r="C7641" i="28"/>
  <c r="D7641" i="28"/>
  <c r="C7642" i="28"/>
  <c r="D7642" i="28"/>
  <c r="C7643" i="28"/>
  <c r="D7643" i="28"/>
  <c r="C7644" i="28"/>
  <c r="D7644" i="28"/>
  <c r="C7645" i="28"/>
  <c r="D7645" i="28"/>
  <c r="C7646" i="28"/>
  <c r="D7646" i="28"/>
  <c r="C7647" i="28"/>
  <c r="D7647" i="28"/>
  <c r="C7648" i="28"/>
  <c r="D7648" i="28"/>
  <c r="C7649" i="28"/>
  <c r="D7649" i="28"/>
  <c r="C7650" i="28"/>
  <c r="D7650" i="28"/>
  <c r="C7651" i="28"/>
  <c r="D7651" i="28"/>
  <c r="C7652" i="28"/>
  <c r="D7652" i="28"/>
  <c r="C7653" i="28"/>
  <c r="D7653" i="28"/>
  <c r="C7654" i="28"/>
  <c r="D7654" i="28"/>
  <c r="C7655" i="28"/>
  <c r="D7655" i="28"/>
  <c r="C7656" i="28"/>
  <c r="D7656" i="28"/>
  <c r="C7657" i="28"/>
  <c r="D7657" i="28"/>
  <c r="C7658" i="28"/>
  <c r="D7658" i="28"/>
  <c r="C7659" i="28"/>
  <c r="D7659" i="28"/>
  <c r="C7660" i="28"/>
  <c r="D7660" i="28"/>
  <c r="C7661" i="28"/>
  <c r="D7661" i="28"/>
  <c r="C7662" i="28"/>
  <c r="D7662" i="28"/>
  <c r="C7663" i="28"/>
  <c r="D7663" i="28"/>
  <c r="C7664" i="28"/>
  <c r="D7664" i="28"/>
  <c r="C7665" i="28"/>
  <c r="D7665" i="28"/>
  <c r="C7666" i="28"/>
  <c r="D7666" i="28"/>
  <c r="C7667" i="28"/>
  <c r="D7667" i="28"/>
  <c r="C7668" i="28"/>
  <c r="D7668" i="28"/>
  <c r="C7669" i="28"/>
  <c r="D7669" i="28"/>
  <c r="C7670" i="28"/>
  <c r="D7670" i="28"/>
  <c r="C7671" i="28"/>
  <c r="D7671" i="28"/>
  <c r="C7672" i="28"/>
  <c r="D7672" i="28"/>
  <c r="C7673" i="28"/>
  <c r="D7673" i="28"/>
  <c r="C7674" i="28"/>
  <c r="D7674" i="28"/>
  <c r="C7675" i="28"/>
  <c r="D7675" i="28"/>
  <c r="C7676" i="28"/>
  <c r="D7676" i="28"/>
  <c r="C7677" i="28"/>
  <c r="D7677" i="28"/>
  <c r="C7678" i="28"/>
  <c r="D7678" i="28"/>
  <c r="C7679" i="28"/>
  <c r="D7679" i="28"/>
  <c r="C7680" i="28"/>
  <c r="D7680" i="28"/>
  <c r="C7681" i="28"/>
  <c r="D7681" i="28"/>
  <c r="C7682" i="28"/>
  <c r="D7682" i="28"/>
  <c r="C7683" i="28"/>
  <c r="D7683" i="28"/>
  <c r="C7684" i="28"/>
  <c r="D7684" i="28"/>
  <c r="C7685" i="28"/>
  <c r="D7685" i="28"/>
  <c r="C7686" i="28"/>
  <c r="D7686" i="28"/>
  <c r="C7687" i="28"/>
  <c r="D7687" i="28"/>
  <c r="C7688" i="28"/>
  <c r="D7688" i="28"/>
  <c r="C7689" i="28"/>
  <c r="D7689" i="28"/>
  <c r="C7690" i="28"/>
  <c r="D7690" i="28"/>
  <c r="C7691" i="28"/>
  <c r="D7691" i="28"/>
  <c r="C7692" i="28"/>
  <c r="D7692" i="28"/>
  <c r="C7693" i="28"/>
  <c r="D7693" i="28"/>
  <c r="C7694" i="28"/>
  <c r="D7694" i="28"/>
  <c r="C7695" i="28"/>
  <c r="D7695" i="28"/>
  <c r="C7696" i="28"/>
  <c r="D7696" i="28"/>
  <c r="C7697" i="28"/>
  <c r="D7697" i="28"/>
  <c r="C7698" i="28"/>
  <c r="D7698" i="28"/>
  <c r="C7699" i="28"/>
  <c r="D7699" i="28"/>
  <c r="C7700" i="28"/>
  <c r="D7700" i="28"/>
  <c r="C7701" i="28"/>
  <c r="D7701" i="28"/>
  <c r="C7702" i="28"/>
  <c r="D7702" i="28"/>
  <c r="C7703" i="28"/>
  <c r="D7703" i="28"/>
  <c r="C7704" i="28"/>
  <c r="D7704" i="28"/>
  <c r="C7705" i="28"/>
  <c r="D7705" i="28"/>
  <c r="C7706" i="28"/>
  <c r="D7706" i="28"/>
  <c r="C7707" i="28"/>
  <c r="D7707" i="28"/>
  <c r="C7708" i="28"/>
  <c r="D7708" i="28"/>
  <c r="C7709" i="28"/>
  <c r="D7709" i="28"/>
  <c r="C7710" i="28"/>
  <c r="D7710" i="28"/>
  <c r="C7711" i="28"/>
  <c r="D7711" i="28"/>
  <c r="C7712" i="28"/>
  <c r="D7712" i="28"/>
  <c r="C7713" i="28"/>
  <c r="D7713" i="28"/>
  <c r="C7714" i="28"/>
  <c r="D7714" i="28"/>
  <c r="C7715" i="28"/>
  <c r="D7715" i="28"/>
  <c r="C7716" i="28"/>
  <c r="D7716" i="28"/>
  <c r="C7717" i="28"/>
  <c r="D7717" i="28"/>
  <c r="C7718" i="28"/>
  <c r="D7718" i="28"/>
  <c r="C7719" i="28"/>
  <c r="D7719" i="28"/>
  <c r="C7720" i="28"/>
  <c r="D7720" i="28"/>
  <c r="C7721" i="28"/>
  <c r="D7721" i="28"/>
  <c r="C7722" i="28"/>
  <c r="D7722" i="28"/>
  <c r="C7723" i="28"/>
  <c r="D7723" i="28"/>
  <c r="C7724" i="28"/>
  <c r="D7724" i="28"/>
  <c r="C7725" i="28"/>
  <c r="D7725" i="28"/>
  <c r="C7726" i="28"/>
  <c r="D7726" i="28"/>
  <c r="C7727" i="28"/>
  <c r="D7727" i="28"/>
  <c r="C7728" i="28"/>
  <c r="D7728" i="28"/>
  <c r="C7729" i="28"/>
  <c r="D7729" i="28"/>
  <c r="C7730" i="28"/>
  <c r="D7730" i="28"/>
  <c r="C7731" i="28"/>
  <c r="D7731" i="28"/>
  <c r="C7732" i="28"/>
  <c r="D7732" i="28"/>
  <c r="C7733" i="28"/>
  <c r="D7733" i="28"/>
  <c r="C7734" i="28"/>
  <c r="D7734" i="28"/>
  <c r="C7735" i="28"/>
  <c r="D7735" i="28"/>
  <c r="C7736" i="28"/>
  <c r="D7736" i="28"/>
  <c r="C7737" i="28"/>
  <c r="D7737" i="28"/>
  <c r="C7738" i="28"/>
  <c r="D7738" i="28"/>
  <c r="C7739" i="28"/>
  <c r="D7739" i="28"/>
  <c r="C7740" i="28"/>
  <c r="D7740" i="28"/>
  <c r="C7741" i="28"/>
  <c r="D7741" i="28"/>
  <c r="C7742" i="28"/>
  <c r="D7742" i="28"/>
  <c r="C7743" i="28"/>
  <c r="D7743" i="28"/>
  <c r="C7744" i="28"/>
  <c r="D7744" i="28"/>
  <c r="C7745" i="28"/>
  <c r="D7745" i="28"/>
  <c r="C7746" i="28"/>
  <c r="D7746" i="28"/>
  <c r="C7747" i="28"/>
  <c r="D7747" i="28"/>
  <c r="C7748" i="28"/>
  <c r="D7748" i="28"/>
  <c r="C7749" i="28"/>
  <c r="D7749" i="28"/>
  <c r="C7750" i="28"/>
  <c r="D7750" i="28"/>
  <c r="C7751" i="28"/>
  <c r="D7751" i="28"/>
  <c r="C7752" i="28"/>
  <c r="D7752" i="28"/>
  <c r="C7753" i="28"/>
  <c r="D7753" i="28"/>
  <c r="C7754" i="28"/>
  <c r="D7754" i="28"/>
  <c r="C7755" i="28"/>
  <c r="D7755" i="28"/>
  <c r="C7756" i="28"/>
  <c r="D7756" i="28"/>
  <c r="C7757" i="28"/>
  <c r="D7757" i="28"/>
  <c r="C7758" i="28"/>
  <c r="D7758" i="28"/>
  <c r="C7759" i="28"/>
  <c r="D7759" i="28"/>
  <c r="C7760" i="28"/>
  <c r="D7760" i="28"/>
  <c r="C7761" i="28"/>
  <c r="D7761" i="28"/>
  <c r="C7762" i="28"/>
  <c r="D7762" i="28"/>
  <c r="C7763" i="28"/>
  <c r="D7763" i="28"/>
  <c r="C7764" i="28"/>
  <c r="D7764" i="28"/>
  <c r="C7765" i="28"/>
  <c r="D7765" i="28"/>
  <c r="C7766" i="28"/>
  <c r="D7766" i="28"/>
  <c r="C7767" i="28"/>
  <c r="D7767" i="28"/>
  <c r="C7768" i="28"/>
  <c r="D7768" i="28"/>
  <c r="C3" i="28"/>
  <c r="D3" i="28"/>
  <c r="C4" i="28"/>
  <c r="D4" i="28"/>
  <c r="C5" i="28"/>
  <c r="D5" i="28"/>
  <c r="C6" i="28"/>
  <c r="D6" i="28"/>
  <c r="C7" i="28"/>
  <c r="D7" i="28"/>
  <c r="C8" i="28"/>
  <c r="D8" i="28"/>
  <c r="C9" i="28"/>
  <c r="D9" i="28"/>
  <c r="C10" i="28"/>
  <c r="D10" i="28"/>
  <c r="C11" i="28"/>
  <c r="D11" i="28"/>
  <c r="C12" i="28"/>
  <c r="D12" i="28"/>
  <c r="C13" i="28"/>
  <c r="D13" i="28"/>
  <c r="C14" i="28"/>
  <c r="D14" i="28"/>
  <c r="C15" i="28"/>
  <c r="D15" i="28"/>
  <c r="C16" i="28"/>
  <c r="D16" i="28"/>
  <c r="C17" i="28"/>
  <c r="D17" i="28"/>
  <c r="C18" i="28"/>
  <c r="D18" i="28"/>
  <c r="C19" i="28"/>
  <c r="D19" i="28"/>
  <c r="C20" i="28"/>
  <c r="D20" i="28"/>
  <c r="C21" i="28"/>
  <c r="D21" i="28"/>
  <c r="C22" i="28"/>
  <c r="D22" i="28"/>
  <c r="C23" i="28"/>
  <c r="D23" i="28"/>
  <c r="C24" i="28"/>
  <c r="D24" i="28"/>
  <c r="C25" i="28"/>
  <c r="D25" i="28"/>
  <c r="C26" i="28"/>
  <c r="D26" i="28"/>
  <c r="C27" i="28"/>
  <c r="D27" i="28"/>
  <c r="C28" i="28"/>
  <c r="D28" i="28"/>
  <c r="C29" i="28"/>
  <c r="D29" i="28"/>
  <c r="C30" i="28"/>
  <c r="D30" i="28"/>
  <c r="C31" i="28"/>
  <c r="D31" i="28"/>
  <c r="C32" i="28"/>
  <c r="D32" i="28"/>
  <c r="C33" i="28"/>
  <c r="D33" i="28"/>
  <c r="C34" i="28"/>
  <c r="D34" i="28"/>
  <c r="C35" i="28"/>
  <c r="D35" i="28"/>
  <c r="C36" i="28"/>
  <c r="D36" i="28"/>
  <c r="C37" i="28"/>
  <c r="D37" i="28"/>
  <c r="C38" i="28"/>
  <c r="D38" i="28"/>
  <c r="C39" i="28"/>
  <c r="D39" i="28"/>
  <c r="C40" i="28"/>
  <c r="D40" i="28"/>
  <c r="C41" i="28"/>
  <c r="D41" i="28"/>
  <c r="C42" i="28"/>
  <c r="D42" i="28"/>
  <c r="C43" i="28"/>
  <c r="D43" i="28"/>
  <c r="C44" i="28"/>
  <c r="D44" i="28"/>
  <c r="C45" i="28"/>
  <c r="D45" i="28"/>
  <c r="C46" i="28"/>
  <c r="D46" i="28"/>
  <c r="C47" i="28"/>
  <c r="D47" i="28"/>
  <c r="C48" i="28"/>
  <c r="D48" i="28"/>
  <c r="C49" i="28"/>
  <c r="D49" i="28"/>
  <c r="C50" i="28"/>
  <c r="D50" i="28"/>
  <c r="C51" i="28"/>
  <c r="D51" i="28"/>
  <c r="C52" i="28"/>
  <c r="D52" i="28"/>
  <c r="C53" i="28"/>
  <c r="D53" i="28"/>
  <c r="C54" i="28"/>
  <c r="D54" i="28"/>
  <c r="C55" i="28"/>
  <c r="D55" i="28"/>
  <c r="C56" i="28"/>
  <c r="D56" i="28"/>
  <c r="C57" i="28"/>
  <c r="D57" i="28"/>
  <c r="C58" i="28"/>
  <c r="D58" i="28"/>
  <c r="C59" i="28"/>
  <c r="D59" i="28"/>
  <c r="C60" i="28"/>
  <c r="D60" i="28"/>
  <c r="C61" i="28"/>
  <c r="D61" i="28"/>
  <c r="C62" i="28"/>
  <c r="D62" i="28"/>
  <c r="C63" i="28"/>
  <c r="D63" i="28"/>
  <c r="C64" i="28"/>
  <c r="D64" i="28"/>
  <c r="C65" i="28"/>
  <c r="D65" i="28"/>
  <c r="C66" i="28"/>
  <c r="D66" i="28"/>
  <c r="C67" i="28"/>
  <c r="D67" i="28"/>
  <c r="C68" i="28"/>
  <c r="D68" i="28"/>
  <c r="C69" i="28"/>
  <c r="D69" i="28"/>
  <c r="C70" i="28"/>
  <c r="D70" i="28"/>
  <c r="C71" i="28"/>
  <c r="D71" i="28"/>
  <c r="C72" i="28"/>
  <c r="D72" i="28"/>
  <c r="C73" i="28"/>
  <c r="D73" i="28"/>
  <c r="C74" i="28"/>
  <c r="D74" i="28"/>
  <c r="C75" i="28"/>
  <c r="D75" i="28"/>
  <c r="C76" i="28"/>
  <c r="D76" i="28"/>
  <c r="C77" i="28"/>
  <c r="D77" i="28"/>
  <c r="C78" i="28"/>
  <c r="D78" i="28"/>
  <c r="C79" i="28"/>
  <c r="D79" i="28"/>
  <c r="C80" i="28"/>
  <c r="D80" i="28"/>
  <c r="C81" i="28"/>
  <c r="D81" i="28"/>
  <c r="C82" i="28"/>
  <c r="D82" i="28"/>
  <c r="C83" i="28"/>
  <c r="D83" i="28"/>
  <c r="C84" i="28"/>
  <c r="D84" i="28"/>
  <c r="C85" i="28"/>
  <c r="D85" i="28"/>
  <c r="C86" i="28"/>
  <c r="D86" i="28"/>
  <c r="C87" i="28"/>
  <c r="D87" i="28"/>
  <c r="C88" i="28"/>
  <c r="D88" i="28"/>
  <c r="C89" i="28"/>
  <c r="D89" i="28"/>
  <c r="C90" i="28"/>
  <c r="D90" i="28"/>
  <c r="C91" i="28"/>
  <c r="D91" i="28"/>
  <c r="C92" i="28"/>
  <c r="D92" i="28"/>
  <c r="C93" i="28"/>
  <c r="D93" i="28"/>
  <c r="C94" i="28"/>
  <c r="D94" i="28"/>
  <c r="C95" i="28"/>
  <c r="D95" i="28"/>
  <c r="C96" i="28"/>
  <c r="D96" i="28"/>
  <c r="C97" i="28"/>
  <c r="D97" i="28"/>
  <c r="C98" i="28"/>
  <c r="D98" i="28"/>
  <c r="C99" i="28"/>
  <c r="D99" i="28"/>
  <c r="C100" i="28"/>
  <c r="D100" i="28"/>
  <c r="C101" i="28"/>
  <c r="D101" i="28"/>
  <c r="C102" i="28"/>
  <c r="D102" i="28"/>
  <c r="C103" i="28"/>
  <c r="D103" i="28"/>
  <c r="C104" i="28"/>
  <c r="D104" i="28"/>
  <c r="C105" i="28"/>
  <c r="D105" i="28"/>
  <c r="C106" i="28"/>
  <c r="D106" i="28"/>
  <c r="C107" i="28"/>
  <c r="D107" i="28"/>
  <c r="C108" i="28"/>
  <c r="D108" i="28"/>
  <c r="C109" i="28"/>
  <c r="D109" i="28"/>
  <c r="C110" i="28"/>
  <c r="D110" i="28"/>
  <c r="C111" i="28"/>
  <c r="D111" i="28"/>
  <c r="C112" i="28"/>
  <c r="D112" i="28"/>
  <c r="C113" i="28"/>
  <c r="D113" i="28"/>
  <c r="C114" i="28"/>
  <c r="D114" i="28"/>
  <c r="C115" i="28"/>
  <c r="D115" i="28"/>
  <c r="C116" i="28"/>
  <c r="D116" i="28"/>
  <c r="C117" i="28"/>
  <c r="D117" i="28"/>
  <c r="C118" i="28"/>
  <c r="D118" i="28"/>
  <c r="C119" i="28"/>
  <c r="D119" i="28"/>
  <c r="C120" i="28"/>
  <c r="D120" i="28"/>
  <c r="C121" i="28"/>
  <c r="D121" i="28"/>
  <c r="C122" i="28"/>
  <c r="D122" i="28"/>
  <c r="C123" i="28"/>
  <c r="D123" i="28"/>
  <c r="C124" i="28"/>
  <c r="D124" i="28"/>
  <c r="C125" i="28"/>
  <c r="D125" i="28"/>
  <c r="C126" i="28"/>
  <c r="D126" i="28"/>
  <c r="C127" i="28"/>
  <c r="D127" i="28"/>
  <c r="C128" i="28"/>
  <c r="D128" i="28"/>
  <c r="C129" i="28"/>
  <c r="D129" i="28"/>
  <c r="C130" i="28"/>
  <c r="D130" i="28"/>
  <c r="C131" i="28"/>
  <c r="D131" i="28"/>
  <c r="C132" i="28"/>
  <c r="D132" i="28"/>
  <c r="C133" i="28"/>
  <c r="D133" i="28"/>
  <c r="C134" i="28"/>
  <c r="D134" i="28"/>
  <c r="C135" i="28"/>
  <c r="D135" i="28"/>
  <c r="C136" i="28"/>
  <c r="D136" i="28"/>
  <c r="C137" i="28"/>
  <c r="D137" i="28"/>
  <c r="C138" i="28"/>
  <c r="D138" i="28"/>
  <c r="C139" i="28"/>
  <c r="D139" i="28"/>
  <c r="C140" i="28"/>
  <c r="D140" i="28"/>
  <c r="C141" i="28"/>
  <c r="D141" i="28"/>
  <c r="C142" i="28"/>
  <c r="D142" i="28"/>
  <c r="C143" i="28"/>
  <c r="D143" i="28"/>
  <c r="C144" i="28"/>
  <c r="D144" i="28"/>
  <c r="C145" i="28"/>
  <c r="D145" i="28"/>
  <c r="C146" i="28"/>
  <c r="D146" i="28"/>
  <c r="C147" i="28"/>
  <c r="D147" i="28"/>
  <c r="C148" i="28"/>
  <c r="D148" i="28"/>
  <c r="C149" i="28"/>
  <c r="D149" i="28"/>
  <c r="C150" i="28"/>
  <c r="D150" i="28"/>
  <c r="C151" i="28"/>
  <c r="D151" i="28"/>
  <c r="C152" i="28"/>
  <c r="D152" i="28"/>
  <c r="C153" i="28"/>
  <c r="D153" i="28"/>
  <c r="C154" i="28"/>
  <c r="D154" i="28"/>
  <c r="C155" i="28"/>
  <c r="D155" i="28"/>
  <c r="C156" i="28"/>
  <c r="D156" i="28"/>
  <c r="C157" i="28"/>
  <c r="D157" i="28"/>
  <c r="C158" i="28"/>
  <c r="D158" i="28"/>
  <c r="C159" i="28"/>
  <c r="D159" i="28"/>
  <c r="C160" i="28"/>
  <c r="D160" i="28"/>
  <c r="C161" i="28"/>
  <c r="D161" i="28"/>
  <c r="C162" i="28"/>
  <c r="D162" i="28"/>
  <c r="C163" i="28"/>
  <c r="D163" i="28"/>
  <c r="C164" i="28"/>
  <c r="D164" i="28"/>
  <c r="C165" i="28"/>
  <c r="D165" i="28"/>
  <c r="C166" i="28"/>
  <c r="D166" i="28"/>
  <c r="C167" i="28"/>
  <c r="D167" i="28"/>
  <c r="C168" i="28"/>
  <c r="D168" i="28"/>
  <c r="C169" i="28"/>
  <c r="D169" i="28"/>
  <c r="C170" i="28"/>
  <c r="D170" i="28"/>
  <c r="C171" i="28"/>
  <c r="D171" i="28"/>
  <c r="C172" i="28"/>
  <c r="D172" i="28"/>
  <c r="C173" i="28"/>
  <c r="D173" i="28"/>
  <c r="C174" i="28"/>
  <c r="D174" i="28"/>
  <c r="C175" i="28"/>
  <c r="D175" i="28"/>
  <c r="C176" i="28"/>
  <c r="D176" i="28"/>
  <c r="C177" i="28"/>
  <c r="D177" i="28"/>
  <c r="C178" i="28"/>
  <c r="D178" i="28"/>
  <c r="C179" i="28"/>
  <c r="D179" i="28"/>
  <c r="C180" i="28"/>
  <c r="D180" i="28"/>
  <c r="C181" i="28"/>
  <c r="D181" i="28"/>
  <c r="C182" i="28"/>
  <c r="D182" i="28"/>
  <c r="C183" i="28"/>
  <c r="D183" i="28"/>
  <c r="C184" i="28"/>
  <c r="D184" i="28"/>
  <c r="C185" i="28"/>
  <c r="D185" i="28"/>
  <c r="C186" i="28"/>
  <c r="D186" i="28"/>
  <c r="C187" i="28"/>
  <c r="D187" i="28"/>
  <c r="C188" i="28"/>
  <c r="D188" i="28"/>
  <c r="C189" i="28"/>
  <c r="D189" i="28"/>
  <c r="C190" i="28"/>
  <c r="D190" i="28"/>
  <c r="C191" i="28"/>
  <c r="D191" i="28"/>
  <c r="C192" i="28"/>
  <c r="D192" i="28"/>
  <c r="C193" i="28"/>
  <c r="D193" i="28"/>
  <c r="C194" i="28"/>
  <c r="D194" i="28"/>
  <c r="C195" i="28"/>
  <c r="D195" i="28"/>
  <c r="C196" i="28"/>
  <c r="D196" i="28"/>
  <c r="C197" i="28"/>
  <c r="D197" i="28"/>
  <c r="C198" i="28"/>
  <c r="D198" i="28"/>
  <c r="C199" i="28"/>
  <c r="D199" i="28"/>
  <c r="C200" i="28"/>
  <c r="D200" i="28"/>
  <c r="C201" i="28"/>
  <c r="D201" i="28"/>
  <c r="C202" i="28"/>
  <c r="D202" i="28"/>
  <c r="C203" i="28"/>
  <c r="D203" i="28"/>
  <c r="C204" i="28"/>
  <c r="D204" i="28"/>
  <c r="C205" i="28"/>
  <c r="D205" i="28"/>
  <c r="C206" i="28"/>
  <c r="D206" i="28"/>
  <c r="C207" i="28"/>
  <c r="D207" i="28"/>
  <c r="C208" i="28"/>
  <c r="D208" i="28"/>
  <c r="C209" i="28"/>
  <c r="D209" i="28"/>
  <c r="C210" i="28"/>
  <c r="D210" i="28"/>
  <c r="C211" i="28"/>
  <c r="D211" i="28"/>
  <c r="C212" i="28"/>
  <c r="D212" i="28"/>
  <c r="C213" i="28"/>
  <c r="D213" i="28"/>
  <c r="C214" i="28"/>
  <c r="D214" i="28"/>
  <c r="C215" i="28"/>
  <c r="D215" i="28"/>
  <c r="C216" i="28"/>
  <c r="D216" i="28"/>
  <c r="C217" i="28"/>
  <c r="D217" i="28"/>
  <c r="C218" i="28"/>
  <c r="D218" i="28"/>
  <c r="C219" i="28"/>
  <c r="D219" i="28"/>
  <c r="C220" i="28"/>
  <c r="D220" i="28"/>
  <c r="C221" i="28"/>
  <c r="D221" i="28"/>
  <c r="C222" i="28"/>
  <c r="D222" i="28"/>
  <c r="C223" i="28"/>
  <c r="D223" i="28"/>
  <c r="C224" i="28"/>
  <c r="D224" i="28"/>
  <c r="C225" i="28"/>
  <c r="D225" i="28"/>
  <c r="C226" i="28"/>
  <c r="D226" i="28"/>
  <c r="C227" i="28"/>
  <c r="D227" i="28"/>
  <c r="C228" i="28"/>
  <c r="D228" i="28"/>
  <c r="C229" i="28"/>
  <c r="D229" i="28"/>
  <c r="C230" i="28"/>
  <c r="D230" i="28"/>
  <c r="C231" i="28"/>
  <c r="D231" i="28"/>
  <c r="C232" i="28"/>
  <c r="D232" i="28"/>
  <c r="C233" i="28"/>
  <c r="D233" i="28"/>
  <c r="C234" i="28"/>
  <c r="D234" i="28"/>
  <c r="C235" i="28"/>
  <c r="D235" i="28"/>
  <c r="C236" i="28"/>
  <c r="D236" i="28"/>
  <c r="C237" i="28"/>
  <c r="D237" i="28"/>
  <c r="C238" i="28"/>
  <c r="D238" i="28"/>
  <c r="C239" i="28"/>
  <c r="D239" i="28"/>
  <c r="C240" i="28"/>
  <c r="D240" i="28"/>
  <c r="C241" i="28"/>
  <c r="D241" i="28"/>
  <c r="C242" i="28"/>
  <c r="D242" i="28"/>
  <c r="C243" i="28"/>
  <c r="D243" i="28"/>
  <c r="C244" i="28"/>
  <c r="D244" i="28"/>
  <c r="C245" i="28"/>
  <c r="D245" i="28"/>
  <c r="C246" i="28"/>
  <c r="D246" i="28"/>
  <c r="C247" i="28"/>
  <c r="D247" i="28"/>
  <c r="C248" i="28"/>
  <c r="D248" i="28"/>
  <c r="C249" i="28"/>
  <c r="D249" i="28"/>
  <c r="C250" i="28"/>
  <c r="D250" i="28"/>
  <c r="C251" i="28"/>
  <c r="D251" i="28"/>
  <c r="C252" i="28"/>
  <c r="D252" i="28"/>
  <c r="C253" i="28"/>
  <c r="D253" i="28"/>
  <c r="C254" i="28"/>
  <c r="D254" i="28"/>
  <c r="C255" i="28"/>
  <c r="D255" i="28"/>
  <c r="C256" i="28"/>
  <c r="D256" i="28"/>
  <c r="C257" i="28"/>
  <c r="D257" i="28"/>
  <c r="C258" i="28"/>
  <c r="D258" i="28"/>
  <c r="C259" i="28"/>
  <c r="D259" i="28"/>
  <c r="C260" i="28"/>
  <c r="D260" i="28"/>
  <c r="C261" i="28"/>
  <c r="D261" i="28"/>
  <c r="C262" i="28"/>
  <c r="D262" i="28"/>
  <c r="C263" i="28"/>
  <c r="D263" i="28"/>
  <c r="C264" i="28"/>
  <c r="D264" i="28"/>
  <c r="C265" i="28"/>
  <c r="D265" i="28"/>
  <c r="C266" i="28"/>
  <c r="D266" i="28"/>
  <c r="C267" i="28"/>
  <c r="D267" i="28"/>
  <c r="C268" i="28"/>
  <c r="D268" i="28"/>
  <c r="C269" i="28"/>
  <c r="D269" i="28"/>
  <c r="C270" i="28"/>
  <c r="D270" i="28"/>
  <c r="C271" i="28"/>
  <c r="D271" i="28"/>
  <c r="C272" i="28"/>
  <c r="D272" i="28"/>
  <c r="C273" i="28"/>
  <c r="D273" i="28"/>
  <c r="C274" i="28"/>
  <c r="D274" i="28"/>
  <c r="C275" i="28"/>
  <c r="D275" i="28"/>
  <c r="C276" i="28"/>
  <c r="D276" i="28"/>
  <c r="C277" i="28"/>
  <c r="D277" i="28"/>
  <c r="C278" i="28"/>
  <c r="D278" i="28"/>
  <c r="C279" i="28"/>
  <c r="D279" i="28"/>
  <c r="C280" i="28"/>
  <c r="D280" i="28"/>
  <c r="C281" i="28"/>
  <c r="D281" i="28"/>
  <c r="C282" i="28"/>
  <c r="D282" i="28"/>
  <c r="C283" i="28"/>
  <c r="D283" i="28"/>
  <c r="C284" i="28"/>
  <c r="D284" i="28"/>
  <c r="C285" i="28"/>
  <c r="D285" i="28"/>
  <c r="C286" i="28"/>
  <c r="D286" i="28"/>
  <c r="C287" i="28"/>
  <c r="D287" i="28"/>
  <c r="C288" i="28"/>
  <c r="D288" i="28"/>
  <c r="C289" i="28"/>
  <c r="D289" i="28"/>
  <c r="C290" i="28"/>
  <c r="D290" i="28"/>
  <c r="C291" i="28"/>
  <c r="D291" i="28"/>
  <c r="C292" i="28"/>
  <c r="D292" i="28"/>
  <c r="C293" i="28"/>
  <c r="D293" i="28"/>
  <c r="C294" i="28"/>
  <c r="D294" i="28"/>
  <c r="C295" i="28"/>
  <c r="D295" i="28"/>
  <c r="C296" i="28"/>
  <c r="D296" i="28"/>
  <c r="C297" i="28"/>
  <c r="D297" i="28"/>
  <c r="C298" i="28"/>
  <c r="D298" i="28"/>
  <c r="C299" i="28"/>
  <c r="D299" i="28"/>
  <c r="C300" i="28"/>
  <c r="D300" i="28"/>
  <c r="C301" i="28"/>
  <c r="D301" i="28"/>
  <c r="C302" i="28"/>
  <c r="D302" i="28"/>
  <c r="C303" i="28"/>
  <c r="D303" i="28"/>
  <c r="C304" i="28"/>
  <c r="D304" i="28"/>
  <c r="C305" i="28"/>
  <c r="D305" i="28"/>
  <c r="C306" i="28"/>
  <c r="D306" i="28"/>
  <c r="C307" i="28"/>
  <c r="D307" i="28"/>
  <c r="C308" i="28"/>
  <c r="D308" i="28"/>
  <c r="C309" i="28"/>
  <c r="D309" i="28"/>
  <c r="C310" i="28"/>
  <c r="D310" i="28"/>
  <c r="C311" i="28"/>
  <c r="D311" i="28"/>
  <c r="C312" i="28"/>
  <c r="D312" i="28"/>
  <c r="C313" i="28"/>
  <c r="D313" i="28"/>
  <c r="C314" i="28"/>
  <c r="D314" i="28"/>
  <c r="C315" i="28"/>
  <c r="D315" i="28"/>
  <c r="C316" i="28"/>
  <c r="D316" i="28"/>
  <c r="C317" i="28"/>
  <c r="D317" i="28"/>
  <c r="C318" i="28"/>
  <c r="D318" i="28"/>
  <c r="C319" i="28"/>
  <c r="D319" i="28"/>
  <c r="C320" i="28"/>
  <c r="D320" i="28"/>
  <c r="C321" i="28"/>
  <c r="D321" i="28"/>
  <c r="C322" i="28"/>
  <c r="D322" i="28"/>
  <c r="C323" i="28"/>
  <c r="D323" i="28"/>
  <c r="C324" i="28"/>
  <c r="D324" i="28"/>
  <c r="C325" i="28"/>
  <c r="D325" i="28"/>
  <c r="C326" i="28"/>
  <c r="D326" i="28"/>
  <c r="C327" i="28"/>
  <c r="D327" i="28"/>
  <c r="C328" i="28"/>
  <c r="D328" i="28"/>
  <c r="C329" i="28"/>
  <c r="D329" i="28"/>
  <c r="C330" i="28"/>
  <c r="D330" i="28"/>
  <c r="C331" i="28"/>
  <c r="D331" i="28"/>
  <c r="C332" i="28"/>
  <c r="D332" i="28"/>
  <c r="C333" i="28"/>
  <c r="D333" i="28"/>
  <c r="C334" i="28"/>
  <c r="D334" i="28"/>
  <c r="C335" i="28"/>
  <c r="D335" i="28"/>
  <c r="C336" i="28"/>
  <c r="D336" i="28"/>
  <c r="C337" i="28"/>
  <c r="D337" i="28"/>
  <c r="C338" i="28"/>
  <c r="D338" i="28"/>
  <c r="C339" i="28"/>
  <c r="D339" i="28"/>
  <c r="C340" i="28"/>
  <c r="D340" i="28"/>
  <c r="C341" i="28"/>
  <c r="D341" i="28"/>
  <c r="C342" i="28"/>
  <c r="D342" i="28"/>
  <c r="C343" i="28"/>
  <c r="D343" i="28"/>
  <c r="C344" i="28"/>
  <c r="D344" i="28"/>
  <c r="C345" i="28"/>
  <c r="D345" i="28"/>
  <c r="C346" i="28"/>
  <c r="D346" i="28"/>
  <c r="C347" i="28"/>
  <c r="D347" i="28"/>
  <c r="C348" i="28"/>
  <c r="D348" i="28"/>
  <c r="C349" i="28"/>
  <c r="D349" i="28"/>
  <c r="C350" i="28"/>
  <c r="D350" i="28"/>
  <c r="C351" i="28"/>
  <c r="D351" i="28"/>
  <c r="C352" i="28"/>
  <c r="D352" i="28"/>
  <c r="C353" i="28"/>
  <c r="D353" i="28"/>
  <c r="C354" i="28"/>
  <c r="D354" i="28"/>
  <c r="C355" i="28"/>
  <c r="D355" i="28"/>
  <c r="C356" i="28"/>
  <c r="D356" i="28"/>
  <c r="C357" i="28"/>
  <c r="D357" i="28"/>
  <c r="C358" i="28"/>
  <c r="D358" i="28"/>
  <c r="C359" i="28"/>
  <c r="D359" i="28"/>
  <c r="C360" i="28"/>
  <c r="D360" i="28"/>
  <c r="C361" i="28"/>
  <c r="D361" i="28"/>
  <c r="C362" i="28"/>
  <c r="D362" i="28"/>
  <c r="C363" i="28"/>
  <c r="D363" i="28"/>
  <c r="C364" i="28"/>
  <c r="D364" i="28"/>
  <c r="C365" i="28"/>
  <c r="D365" i="28"/>
  <c r="C366" i="28"/>
  <c r="D366" i="28"/>
  <c r="C367" i="28"/>
  <c r="D367" i="28"/>
  <c r="C368" i="28"/>
  <c r="D368" i="28"/>
  <c r="C369" i="28"/>
  <c r="D369" i="28"/>
  <c r="C370" i="28"/>
  <c r="D370" i="28"/>
  <c r="C371" i="28"/>
  <c r="D371" i="28"/>
  <c r="C372" i="28"/>
  <c r="D372" i="28"/>
  <c r="C373" i="28"/>
  <c r="D373" i="28"/>
  <c r="C374" i="28"/>
  <c r="D374" i="28"/>
  <c r="C375" i="28"/>
  <c r="D375" i="28"/>
  <c r="C376" i="28"/>
  <c r="D376" i="28"/>
  <c r="C377" i="28"/>
  <c r="D377" i="28"/>
  <c r="C378" i="28"/>
  <c r="D378" i="28"/>
  <c r="C379" i="28"/>
  <c r="D379" i="28"/>
  <c r="C380" i="28"/>
  <c r="D380" i="28"/>
  <c r="C381" i="28"/>
  <c r="D381" i="28"/>
  <c r="C382" i="28"/>
  <c r="D382" i="28"/>
  <c r="C383" i="28"/>
  <c r="D383" i="28"/>
  <c r="C384" i="28"/>
  <c r="D384" i="28"/>
  <c r="C385" i="28"/>
  <c r="D385" i="28"/>
  <c r="C386" i="28"/>
  <c r="D386" i="28"/>
  <c r="C387" i="28"/>
  <c r="D387" i="28"/>
  <c r="C388" i="28"/>
  <c r="D388" i="28"/>
  <c r="C389" i="28"/>
  <c r="D389" i="28"/>
  <c r="C390" i="28"/>
  <c r="D390" i="28"/>
  <c r="C391" i="28"/>
  <c r="D391" i="28"/>
  <c r="C392" i="28"/>
  <c r="D392" i="28"/>
  <c r="C393" i="28"/>
  <c r="D393" i="28"/>
  <c r="C394" i="28"/>
  <c r="D394" i="28"/>
  <c r="C395" i="28"/>
  <c r="D395" i="28"/>
  <c r="C396" i="28"/>
  <c r="D396" i="28"/>
  <c r="C397" i="28"/>
  <c r="D397" i="28"/>
  <c r="C398" i="28"/>
  <c r="D398" i="28"/>
  <c r="C399" i="28"/>
  <c r="D399" i="28"/>
  <c r="C400" i="28"/>
  <c r="D400" i="28"/>
  <c r="C401" i="28"/>
  <c r="D401" i="28"/>
  <c r="C402" i="28"/>
  <c r="D402" i="28"/>
  <c r="C403" i="28"/>
  <c r="D403" i="28"/>
  <c r="C404" i="28"/>
  <c r="D404" i="28"/>
  <c r="C405" i="28"/>
  <c r="D405" i="28"/>
  <c r="C406" i="28"/>
  <c r="D406" i="28"/>
  <c r="C407" i="28"/>
  <c r="D407" i="28"/>
  <c r="C408" i="28"/>
  <c r="D408" i="28"/>
  <c r="C409" i="28"/>
  <c r="D409" i="28"/>
  <c r="C410" i="28"/>
  <c r="D410" i="28"/>
  <c r="C411" i="28"/>
  <c r="D411" i="28"/>
  <c r="C412" i="28"/>
  <c r="D412" i="28"/>
  <c r="C413" i="28"/>
  <c r="D413" i="28"/>
  <c r="C414" i="28"/>
  <c r="D414" i="28"/>
  <c r="C415" i="28"/>
  <c r="D415" i="28"/>
  <c r="C416" i="28"/>
  <c r="D416" i="28"/>
  <c r="C417" i="28"/>
  <c r="D417" i="28"/>
  <c r="C418" i="28"/>
  <c r="D418" i="28"/>
  <c r="C419" i="28"/>
  <c r="D419" i="28"/>
  <c r="C420" i="28"/>
  <c r="D420" i="28"/>
  <c r="C421" i="28"/>
  <c r="D421" i="28"/>
  <c r="C422" i="28"/>
  <c r="D422" i="28"/>
  <c r="C423" i="28"/>
  <c r="D423" i="28"/>
  <c r="C424" i="28"/>
  <c r="D424" i="28"/>
  <c r="C425" i="28"/>
  <c r="D425" i="28"/>
  <c r="C426" i="28"/>
  <c r="D426" i="28"/>
  <c r="C427" i="28"/>
  <c r="D427" i="28"/>
  <c r="C428" i="28"/>
  <c r="D428" i="28"/>
  <c r="C429" i="28"/>
  <c r="D429" i="28"/>
  <c r="C430" i="28"/>
  <c r="D430" i="28"/>
  <c r="C431" i="28"/>
  <c r="D431" i="28"/>
  <c r="C432" i="28"/>
  <c r="D432" i="28"/>
  <c r="C433" i="28"/>
  <c r="D433" i="28"/>
  <c r="C434" i="28"/>
  <c r="D434" i="28"/>
  <c r="C435" i="28"/>
  <c r="D435" i="28"/>
  <c r="C436" i="28"/>
  <c r="D436" i="28"/>
  <c r="C437" i="28"/>
  <c r="D437" i="28"/>
  <c r="C438" i="28"/>
  <c r="D438" i="28"/>
  <c r="C439" i="28"/>
  <c r="D439" i="28"/>
  <c r="C440" i="28"/>
  <c r="D440" i="28"/>
  <c r="C441" i="28"/>
  <c r="D441" i="28"/>
  <c r="C442" i="28"/>
  <c r="D442" i="28"/>
  <c r="C443" i="28"/>
  <c r="D443" i="28"/>
  <c r="C444" i="28"/>
  <c r="D444" i="28"/>
  <c r="C445" i="28"/>
  <c r="D445" i="28"/>
  <c r="C446" i="28"/>
  <c r="D446" i="28"/>
  <c r="C447" i="28"/>
  <c r="D447" i="28"/>
  <c r="C448" i="28"/>
  <c r="D448" i="28"/>
  <c r="C449" i="28"/>
  <c r="D449" i="28"/>
  <c r="C450" i="28"/>
  <c r="D450" i="28"/>
  <c r="C451" i="28"/>
  <c r="D451" i="28"/>
  <c r="C452" i="28"/>
  <c r="D452" i="28"/>
  <c r="C453" i="28"/>
  <c r="D453" i="28"/>
  <c r="C454" i="28"/>
  <c r="D454" i="28"/>
  <c r="C455" i="28"/>
  <c r="D455" i="28"/>
  <c r="C456" i="28"/>
  <c r="D456" i="28"/>
  <c r="C457" i="28"/>
  <c r="D457" i="28"/>
  <c r="C458" i="28"/>
  <c r="D458" i="28"/>
  <c r="C459" i="28"/>
  <c r="D459" i="28"/>
  <c r="C460" i="28"/>
  <c r="D460" i="28"/>
  <c r="C461" i="28"/>
  <c r="D461" i="28"/>
  <c r="C462" i="28"/>
  <c r="D462" i="28"/>
  <c r="C463" i="28"/>
  <c r="D463" i="28"/>
  <c r="C464" i="28"/>
  <c r="D464" i="28"/>
  <c r="C465" i="28"/>
  <c r="D465" i="28"/>
  <c r="C466" i="28"/>
  <c r="D466" i="28"/>
  <c r="C467" i="28"/>
  <c r="D467" i="28"/>
  <c r="C468" i="28"/>
  <c r="D468" i="28"/>
  <c r="C469" i="28"/>
  <c r="D469" i="28"/>
  <c r="C470" i="28"/>
  <c r="D470" i="28"/>
  <c r="C471" i="28"/>
  <c r="D471" i="28"/>
  <c r="C472" i="28"/>
  <c r="D472" i="28"/>
  <c r="C473" i="28"/>
  <c r="D473" i="28"/>
  <c r="C474" i="28"/>
  <c r="D474" i="28"/>
  <c r="C475" i="28"/>
  <c r="D475" i="28"/>
  <c r="C476" i="28"/>
  <c r="D476" i="28"/>
  <c r="C477" i="28"/>
  <c r="D477" i="28"/>
  <c r="C478" i="28"/>
  <c r="D478" i="28"/>
  <c r="C479" i="28"/>
  <c r="D479" i="28"/>
  <c r="C480" i="28"/>
  <c r="D480" i="28"/>
  <c r="C481" i="28"/>
  <c r="D481" i="28"/>
  <c r="C482" i="28"/>
  <c r="D482" i="28"/>
  <c r="C483" i="28"/>
  <c r="D483" i="28"/>
  <c r="C484" i="28"/>
  <c r="D484" i="28"/>
  <c r="C485" i="28"/>
  <c r="D485" i="28"/>
  <c r="C486" i="28"/>
  <c r="D486" i="28"/>
  <c r="C487" i="28"/>
  <c r="D487" i="28"/>
  <c r="C488" i="28"/>
  <c r="D488" i="28"/>
  <c r="C489" i="28"/>
  <c r="D489" i="28"/>
  <c r="C490" i="28"/>
  <c r="D490" i="28"/>
  <c r="C491" i="28"/>
  <c r="D491" i="28"/>
  <c r="C492" i="28"/>
  <c r="D492" i="28"/>
  <c r="C493" i="28"/>
  <c r="D493" i="28"/>
  <c r="C494" i="28"/>
  <c r="D494" i="28"/>
  <c r="C495" i="28"/>
  <c r="D495" i="28"/>
  <c r="C496" i="28"/>
  <c r="D496" i="28"/>
  <c r="C497" i="28"/>
  <c r="D497" i="28"/>
  <c r="C498" i="28"/>
  <c r="D498" i="28"/>
  <c r="C499" i="28"/>
  <c r="D499" i="28"/>
  <c r="C500" i="28"/>
  <c r="D500" i="28"/>
  <c r="C501" i="28"/>
  <c r="D501" i="28"/>
  <c r="C502" i="28"/>
  <c r="D502" i="28"/>
  <c r="C503" i="28"/>
  <c r="D503" i="28"/>
  <c r="C504" i="28"/>
  <c r="D504" i="28"/>
  <c r="C505" i="28"/>
  <c r="D505" i="28"/>
  <c r="C506" i="28"/>
  <c r="D506" i="28"/>
  <c r="C507" i="28"/>
  <c r="D507" i="28"/>
  <c r="C508" i="28"/>
  <c r="D508" i="28"/>
  <c r="C509" i="28"/>
  <c r="D509" i="28"/>
  <c r="C510" i="28"/>
  <c r="D510" i="28"/>
  <c r="C511" i="28"/>
  <c r="D511" i="28"/>
  <c r="C512" i="28"/>
  <c r="D512" i="28"/>
  <c r="C513" i="28"/>
  <c r="D513" i="28"/>
  <c r="C514" i="28"/>
  <c r="D514" i="28"/>
  <c r="C515" i="28"/>
  <c r="D515" i="28"/>
  <c r="C516" i="28"/>
  <c r="D516" i="28"/>
  <c r="C517" i="28"/>
  <c r="D517" i="28"/>
  <c r="C518" i="28"/>
  <c r="D518" i="28"/>
  <c r="C519" i="28"/>
  <c r="D519" i="28"/>
  <c r="C520" i="28"/>
  <c r="D520" i="28"/>
  <c r="C521" i="28"/>
  <c r="D521" i="28"/>
  <c r="C522" i="28"/>
  <c r="D522" i="28"/>
  <c r="C523" i="28"/>
  <c r="D523" i="28"/>
  <c r="C524" i="28"/>
  <c r="D524" i="28"/>
  <c r="C525" i="28"/>
  <c r="D525" i="28"/>
  <c r="C526" i="28"/>
  <c r="D526" i="28"/>
  <c r="C527" i="28"/>
  <c r="D527" i="28"/>
  <c r="C528" i="28"/>
  <c r="D528" i="28"/>
  <c r="C529" i="28"/>
  <c r="D529" i="28"/>
  <c r="C530" i="28"/>
  <c r="D530" i="28"/>
  <c r="C531" i="28"/>
  <c r="D531" i="28"/>
  <c r="C532" i="28"/>
  <c r="D532" i="28"/>
  <c r="C533" i="28"/>
  <c r="D533" i="28"/>
  <c r="C534" i="28"/>
  <c r="D534" i="28"/>
  <c r="C535" i="28"/>
  <c r="D535" i="28"/>
  <c r="C536" i="28"/>
  <c r="D536" i="28"/>
  <c r="C537" i="28"/>
  <c r="D537" i="28"/>
  <c r="C538" i="28"/>
  <c r="D538" i="28"/>
  <c r="C539" i="28"/>
  <c r="D539" i="28"/>
  <c r="C540" i="28"/>
  <c r="D540" i="28"/>
  <c r="C541" i="28"/>
  <c r="D541" i="28"/>
  <c r="C542" i="28"/>
  <c r="D542" i="28"/>
  <c r="C543" i="28"/>
  <c r="D543" i="28"/>
  <c r="C544" i="28"/>
  <c r="D544" i="28"/>
  <c r="C545" i="28"/>
  <c r="D545" i="28"/>
  <c r="C546" i="28"/>
  <c r="D546" i="28"/>
  <c r="C547" i="28"/>
  <c r="D547" i="28"/>
  <c r="C548" i="28"/>
  <c r="D548" i="28"/>
  <c r="C549" i="28"/>
  <c r="D549" i="28"/>
  <c r="C550" i="28"/>
  <c r="D550" i="28"/>
  <c r="C551" i="28"/>
  <c r="D551" i="28"/>
  <c r="C552" i="28"/>
  <c r="D552" i="28"/>
  <c r="C553" i="28"/>
  <c r="D553" i="28"/>
  <c r="C554" i="28"/>
  <c r="D554" i="28"/>
  <c r="C555" i="28"/>
  <c r="D555" i="28"/>
  <c r="C556" i="28"/>
  <c r="D556" i="28"/>
  <c r="C557" i="28"/>
  <c r="D557" i="28"/>
  <c r="C558" i="28"/>
  <c r="D558" i="28"/>
  <c r="C559" i="28"/>
  <c r="D559" i="28"/>
  <c r="C560" i="28"/>
  <c r="D560" i="28"/>
  <c r="C561" i="28"/>
  <c r="D561" i="28"/>
  <c r="C562" i="28"/>
  <c r="D562" i="28"/>
  <c r="C563" i="28"/>
  <c r="D563" i="28"/>
  <c r="C564" i="28"/>
  <c r="D564" i="28"/>
  <c r="C565" i="28"/>
  <c r="D565" i="28"/>
  <c r="C566" i="28"/>
  <c r="D566" i="28"/>
  <c r="C567" i="28"/>
  <c r="D567" i="28"/>
  <c r="C568" i="28"/>
  <c r="D568" i="28"/>
  <c r="C569" i="28"/>
  <c r="D569" i="28"/>
  <c r="C570" i="28"/>
  <c r="D570" i="28"/>
  <c r="C571" i="28"/>
  <c r="D571" i="28"/>
  <c r="C572" i="28"/>
  <c r="D572" i="28"/>
  <c r="C573" i="28"/>
  <c r="D573" i="28"/>
  <c r="C574" i="28"/>
  <c r="D574" i="28"/>
  <c r="C575" i="28"/>
  <c r="D575" i="28"/>
  <c r="C576" i="28"/>
  <c r="D576" i="28"/>
  <c r="C577" i="28"/>
  <c r="D577" i="28"/>
  <c r="C578" i="28"/>
  <c r="D578" i="28"/>
  <c r="C579" i="28"/>
  <c r="D579" i="28"/>
  <c r="C580" i="28"/>
  <c r="D580" i="28"/>
  <c r="C581" i="28"/>
  <c r="D581" i="28"/>
  <c r="C582" i="28"/>
  <c r="D582" i="28"/>
  <c r="C583" i="28"/>
  <c r="D583" i="28"/>
  <c r="C584" i="28"/>
  <c r="D584" i="28"/>
  <c r="C585" i="28"/>
  <c r="D585" i="28"/>
  <c r="C586" i="28"/>
  <c r="D586" i="28"/>
  <c r="C587" i="28"/>
  <c r="D587" i="28"/>
  <c r="C588" i="28"/>
  <c r="D588" i="28"/>
  <c r="C589" i="28"/>
  <c r="D589" i="28"/>
  <c r="C590" i="28"/>
  <c r="D590" i="28"/>
  <c r="C591" i="28"/>
  <c r="D591" i="28"/>
  <c r="C592" i="28"/>
  <c r="D592" i="28"/>
  <c r="C593" i="28"/>
  <c r="D593" i="28"/>
  <c r="C594" i="28"/>
  <c r="D594" i="28"/>
  <c r="C595" i="28"/>
  <c r="D595" i="28"/>
  <c r="C596" i="28"/>
  <c r="D596" i="28"/>
  <c r="C597" i="28"/>
  <c r="D597" i="28"/>
  <c r="C598" i="28"/>
  <c r="D598" i="28"/>
  <c r="C599" i="28"/>
  <c r="D599" i="28"/>
  <c r="C600" i="28"/>
  <c r="D600" i="28"/>
  <c r="C601" i="28"/>
  <c r="D601" i="28"/>
  <c r="C602" i="28"/>
  <c r="D602" i="28"/>
  <c r="C603" i="28"/>
  <c r="D603" i="28"/>
  <c r="C604" i="28"/>
  <c r="D604" i="28"/>
  <c r="C605" i="28"/>
  <c r="D605" i="28"/>
  <c r="C606" i="28"/>
  <c r="D606" i="28"/>
  <c r="C607" i="28"/>
  <c r="D607" i="28"/>
  <c r="C608" i="28"/>
  <c r="D608" i="28"/>
  <c r="C609" i="28"/>
  <c r="D609" i="28"/>
  <c r="C610" i="28"/>
  <c r="D610" i="28"/>
  <c r="C611" i="28"/>
  <c r="D611" i="28"/>
  <c r="C612" i="28"/>
  <c r="D612" i="28"/>
  <c r="C613" i="28"/>
  <c r="D613" i="28"/>
  <c r="C614" i="28"/>
  <c r="D614" i="28"/>
  <c r="C615" i="28"/>
  <c r="D615" i="28"/>
  <c r="C616" i="28"/>
  <c r="D616" i="28"/>
  <c r="C617" i="28"/>
  <c r="D617" i="28"/>
  <c r="C618" i="28"/>
  <c r="D618" i="28"/>
  <c r="C619" i="28"/>
  <c r="D619" i="28"/>
  <c r="C620" i="28"/>
  <c r="D620" i="28"/>
  <c r="C621" i="28"/>
  <c r="D621" i="28"/>
  <c r="C622" i="28"/>
  <c r="D622" i="28"/>
  <c r="C623" i="28"/>
  <c r="D623" i="28"/>
  <c r="C624" i="28"/>
  <c r="D624" i="28"/>
  <c r="C625" i="28"/>
  <c r="D625" i="28"/>
  <c r="C626" i="28"/>
  <c r="D626" i="28"/>
  <c r="C627" i="28"/>
  <c r="D627" i="28"/>
  <c r="C628" i="28"/>
  <c r="D628" i="28"/>
  <c r="C629" i="28"/>
  <c r="D629" i="28"/>
  <c r="C630" i="28"/>
  <c r="D630" i="28"/>
  <c r="C631" i="28"/>
  <c r="D631" i="28"/>
  <c r="C632" i="28"/>
  <c r="D632" i="28"/>
  <c r="C633" i="28"/>
  <c r="D633" i="28"/>
  <c r="C634" i="28"/>
  <c r="D634" i="28"/>
  <c r="C635" i="28"/>
  <c r="D635" i="28"/>
  <c r="C636" i="28"/>
  <c r="D636" i="28"/>
  <c r="C637" i="28"/>
  <c r="D637" i="28"/>
  <c r="C638" i="28"/>
  <c r="D638" i="28"/>
  <c r="C639" i="28"/>
  <c r="D639" i="28"/>
  <c r="C640" i="28"/>
  <c r="D640" i="28"/>
  <c r="C641" i="28"/>
  <c r="D641" i="28"/>
  <c r="C642" i="28"/>
  <c r="D642" i="28"/>
  <c r="C643" i="28"/>
  <c r="D643" i="28"/>
  <c r="C644" i="28"/>
  <c r="D644" i="28"/>
  <c r="C645" i="28"/>
  <c r="D645" i="28"/>
  <c r="C646" i="28"/>
  <c r="D646" i="28"/>
  <c r="C647" i="28"/>
  <c r="D647" i="28"/>
  <c r="C648" i="28"/>
  <c r="D648" i="28"/>
  <c r="C649" i="28"/>
  <c r="D649" i="28"/>
  <c r="C650" i="28"/>
  <c r="D650" i="28"/>
  <c r="C651" i="28"/>
  <c r="D651" i="28"/>
  <c r="C652" i="28"/>
  <c r="D652" i="28"/>
  <c r="C653" i="28"/>
  <c r="D653" i="28"/>
  <c r="C654" i="28"/>
  <c r="D654" i="28"/>
  <c r="C655" i="28"/>
  <c r="D655" i="28"/>
  <c r="C656" i="28"/>
  <c r="D656" i="28"/>
  <c r="C657" i="28"/>
  <c r="D657" i="28"/>
  <c r="C658" i="28"/>
  <c r="D658" i="28"/>
  <c r="C659" i="28"/>
  <c r="D659" i="28"/>
  <c r="C660" i="28"/>
  <c r="D660" i="28"/>
  <c r="C661" i="28"/>
  <c r="D661" i="28"/>
  <c r="C662" i="28"/>
  <c r="D662" i="28"/>
  <c r="C663" i="28"/>
  <c r="D663" i="28"/>
  <c r="C664" i="28"/>
  <c r="D664" i="28"/>
  <c r="C665" i="28"/>
  <c r="D665" i="28"/>
  <c r="C666" i="28"/>
  <c r="D666" i="28"/>
  <c r="C667" i="28"/>
  <c r="D667" i="28"/>
  <c r="C668" i="28"/>
  <c r="D668" i="28"/>
  <c r="C669" i="28"/>
  <c r="D669" i="28"/>
  <c r="C670" i="28"/>
  <c r="D670" i="28"/>
  <c r="C671" i="28"/>
  <c r="D671" i="28"/>
  <c r="C672" i="28"/>
  <c r="D672" i="28"/>
  <c r="C673" i="28"/>
  <c r="D673" i="28"/>
  <c r="C674" i="28"/>
  <c r="D674" i="28"/>
  <c r="C675" i="28"/>
  <c r="D675" i="28"/>
  <c r="C676" i="28"/>
  <c r="D676" i="28"/>
  <c r="C677" i="28"/>
  <c r="D677" i="28"/>
  <c r="C678" i="28"/>
  <c r="D678" i="28"/>
  <c r="C679" i="28"/>
  <c r="D679" i="28"/>
  <c r="C680" i="28"/>
  <c r="D680" i="28"/>
  <c r="C681" i="28"/>
  <c r="D681" i="28"/>
  <c r="C682" i="28"/>
  <c r="D682" i="28"/>
  <c r="C683" i="28"/>
  <c r="D683" i="28"/>
  <c r="C684" i="28"/>
  <c r="D684" i="28"/>
  <c r="C685" i="28"/>
  <c r="D685" i="28"/>
  <c r="C686" i="28"/>
  <c r="D686" i="28"/>
  <c r="C687" i="28"/>
  <c r="D687" i="28"/>
  <c r="C688" i="28"/>
  <c r="D688" i="28"/>
  <c r="C689" i="28"/>
  <c r="D689" i="28"/>
  <c r="C690" i="28"/>
  <c r="D690" i="28"/>
  <c r="C691" i="28"/>
  <c r="D691" i="28"/>
  <c r="C692" i="28"/>
  <c r="D692" i="28"/>
  <c r="C693" i="28"/>
  <c r="D693" i="28"/>
  <c r="C694" i="28"/>
  <c r="D694" i="28"/>
  <c r="C695" i="28"/>
  <c r="D695" i="28"/>
  <c r="C696" i="28"/>
  <c r="D696" i="28"/>
  <c r="C697" i="28"/>
  <c r="D697" i="28"/>
  <c r="C698" i="28"/>
  <c r="D698" i="28"/>
  <c r="C699" i="28"/>
  <c r="D699" i="28"/>
  <c r="C700" i="28"/>
  <c r="D700" i="28"/>
  <c r="C701" i="28"/>
  <c r="D701" i="28"/>
  <c r="C702" i="28"/>
  <c r="D702" i="28"/>
  <c r="C703" i="28"/>
  <c r="D703" i="28"/>
  <c r="C704" i="28"/>
  <c r="D704" i="28"/>
  <c r="C705" i="28"/>
  <c r="D705" i="28"/>
  <c r="C706" i="28"/>
  <c r="D706" i="28"/>
  <c r="C707" i="28"/>
  <c r="D707" i="28"/>
  <c r="C708" i="28"/>
  <c r="D708" i="28"/>
  <c r="C709" i="28"/>
  <c r="D709" i="28"/>
  <c r="C710" i="28"/>
  <c r="D710" i="28"/>
  <c r="C711" i="28"/>
  <c r="D711" i="28"/>
  <c r="C712" i="28"/>
  <c r="D712" i="28"/>
  <c r="C713" i="28"/>
  <c r="D713" i="28"/>
  <c r="C714" i="28"/>
  <c r="D714" i="28"/>
  <c r="C715" i="28"/>
  <c r="D715" i="28"/>
  <c r="C716" i="28"/>
  <c r="D716" i="28"/>
  <c r="C717" i="28"/>
  <c r="D717" i="28"/>
  <c r="C718" i="28"/>
  <c r="D718" i="28"/>
  <c r="C719" i="28"/>
  <c r="D719" i="28"/>
  <c r="C720" i="28"/>
  <c r="D720" i="28"/>
  <c r="C721" i="28"/>
  <c r="D721" i="28"/>
  <c r="C722" i="28"/>
  <c r="D722" i="28"/>
  <c r="C723" i="28"/>
  <c r="D723" i="28"/>
  <c r="C724" i="28"/>
  <c r="D724" i="28"/>
  <c r="C725" i="28"/>
  <c r="D725" i="28"/>
  <c r="C726" i="28"/>
  <c r="D726" i="28"/>
  <c r="C727" i="28"/>
  <c r="D727" i="28"/>
  <c r="C728" i="28"/>
  <c r="D728" i="28"/>
  <c r="C729" i="28"/>
  <c r="D729" i="28"/>
  <c r="C730" i="28"/>
  <c r="D730" i="28"/>
  <c r="C731" i="28"/>
  <c r="D731" i="28"/>
  <c r="C732" i="28"/>
  <c r="D732" i="28"/>
  <c r="C733" i="28"/>
  <c r="D733" i="28"/>
  <c r="C734" i="28"/>
  <c r="D734" i="28"/>
  <c r="C735" i="28"/>
  <c r="D735" i="28"/>
  <c r="C736" i="28"/>
  <c r="D736" i="28"/>
  <c r="C737" i="28"/>
  <c r="D737" i="28"/>
  <c r="C738" i="28"/>
  <c r="D738" i="28"/>
  <c r="C739" i="28"/>
  <c r="D739" i="28"/>
  <c r="C740" i="28"/>
  <c r="D740" i="28"/>
  <c r="C741" i="28"/>
  <c r="D741" i="28"/>
  <c r="C742" i="28"/>
  <c r="D742" i="28"/>
  <c r="C743" i="28"/>
  <c r="D743" i="28"/>
  <c r="C744" i="28"/>
  <c r="D744" i="28"/>
  <c r="C745" i="28"/>
  <c r="D745" i="28"/>
  <c r="C746" i="28"/>
  <c r="D746" i="28"/>
  <c r="C747" i="28"/>
  <c r="D747" i="28"/>
  <c r="C748" i="28"/>
  <c r="D748" i="28"/>
  <c r="C749" i="28"/>
  <c r="D749" i="28"/>
  <c r="C750" i="28"/>
  <c r="D750" i="28"/>
  <c r="C751" i="28"/>
  <c r="D751" i="28"/>
  <c r="C752" i="28"/>
  <c r="D752" i="28"/>
  <c r="C753" i="28"/>
  <c r="D753" i="28"/>
  <c r="C754" i="28"/>
  <c r="D754" i="28"/>
  <c r="C755" i="28"/>
  <c r="D755" i="28"/>
  <c r="C756" i="28"/>
  <c r="D756" i="28"/>
  <c r="C757" i="28"/>
  <c r="D757" i="28"/>
  <c r="C758" i="28"/>
  <c r="D758" i="28"/>
  <c r="C759" i="28"/>
  <c r="D759" i="28"/>
  <c r="C760" i="28"/>
  <c r="D760" i="28"/>
  <c r="C761" i="28"/>
  <c r="D761" i="28"/>
  <c r="C762" i="28"/>
  <c r="D762" i="28"/>
  <c r="C763" i="28"/>
  <c r="D763" i="28"/>
  <c r="C764" i="28"/>
  <c r="D764" i="28"/>
  <c r="C765" i="28"/>
  <c r="D765" i="28"/>
  <c r="C766" i="28"/>
  <c r="D766" i="28"/>
  <c r="C767" i="28"/>
  <c r="D767" i="28"/>
  <c r="C768" i="28"/>
  <c r="D768" i="28"/>
  <c r="C769" i="28"/>
  <c r="D769" i="28"/>
  <c r="C770" i="28"/>
  <c r="D770" i="28"/>
  <c r="C771" i="28"/>
  <c r="D771" i="28"/>
  <c r="C772" i="28"/>
  <c r="D772" i="28"/>
  <c r="C773" i="28"/>
  <c r="D773" i="28"/>
  <c r="C774" i="28"/>
  <c r="D774" i="28"/>
  <c r="C775" i="28"/>
  <c r="D775" i="28"/>
  <c r="C776" i="28"/>
  <c r="D776" i="28"/>
  <c r="C777" i="28"/>
  <c r="D777" i="28"/>
  <c r="C778" i="28"/>
  <c r="D778" i="28"/>
  <c r="C779" i="28"/>
  <c r="D779" i="28"/>
  <c r="C780" i="28"/>
  <c r="D780" i="28"/>
  <c r="C781" i="28"/>
  <c r="D781" i="28"/>
  <c r="C782" i="28"/>
  <c r="D782" i="28"/>
  <c r="C783" i="28"/>
  <c r="D783" i="28"/>
  <c r="C784" i="28"/>
  <c r="D784" i="28"/>
  <c r="C785" i="28"/>
  <c r="D785" i="28"/>
  <c r="C786" i="28"/>
  <c r="D786" i="28"/>
  <c r="C787" i="28"/>
  <c r="D787" i="28"/>
  <c r="C788" i="28"/>
  <c r="D788" i="28"/>
  <c r="C789" i="28"/>
  <c r="D789" i="28"/>
  <c r="C790" i="28"/>
  <c r="D790" i="28"/>
  <c r="C791" i="28"/>
  <c r="D791" i="28"/>
  <c r="C792" i="28"/>
  <c r="D792" i="28"/>
  <c r="C793" i="28"/>
  <c r="D793" i="28"/>
  <c r="C794" i="28"/>
  <c r="D794" i="28"/>
  <c r="C795" i="28"/>
  <c r="D795" i="28"/>
  <c r="C796" i="28"/>
  <c r="D796" i="28"/>
  <c r="C797" i="28"/>
  <c r="D797" i="28"/>
  <c r="C798" i="28"/>
  <c r="D798" i="28"/>
  <c r="C799" i="28"/>
  <c r="D799" i="28"/>
  <c r="C800" i="28"/>
  <c r="D800" i="28"/>
  <c r="C801" i="28"/>
  <c r="D801" i="28"/>
  <c r="C802" i="28"/>
  <c r="D802" i="28"/>
  <c r="C803" i="28"/>
  <c r="D803" i="28"/>
  <c r="C804" i="28"/>
  <c r="D804" i="28"/>
  <c r="C805" i="28"/>
  <c r="D805" i="28"/>
  <c r="C806" i="28"/>
  <c r="D806" i="28"/>
  <c r="C807" i="28"/>
  <c r="D807" i="28"/>
  <c r="C808" i="28"/>
  <c r="D808" i="28"/>
  <c r="C809" i="28"/>
  <c r="D809" i="28"/>
  <c r="C810" i="28"/>
  <c r="D810" i="28"/>
  <c r="C811" i="28"/>
  <c r="D811" i="28"/>
  <c r="C812" i="28"/>
  <c r="D812" i="28"/>
  <c r="C813" i="28"/>
  <c r="D813" i="28"/>
  <c r="C814" i="28"/>
  <c r="D814" i="28"/>
  <c r="C815" i="28"/>
  <c r="D815" i="28"/>
  <c r="C816" i="28"/>
  <c r="D816" i="28"/>
  <c r="C817" i="28"/>
  <c r="D817" i="28"/>
  <c r="C818" i="28"/>
  <c r="D818" i="28"/>
  <c r="C819" i="28"/>
  <c r="D819" i="28"/>
  <c r="C820" i="28"/>
  <c r="D820" i="28"/>
  <c r="C821" i="28"/>
  <c r="D821" i="28"/>
  <c r="C822" i="28"/>
  <c r="D822" i="28"/>
  <c r="C823" i="28"/>
  <c r="D823" i="28"/>
  <c r="C824" i="28"/>
  <c r="D824" i="28"/>
  <c r="C825" i="28"/>
  <c r="D825" i="28"/>
  <c r="C826" i="28"/>
  <c r="D826" i="28"/>
  <c r="C827" i="28"/>
  <c r="D827" i="28"/>
  <c r="C828" i="28"/>
  <c r="D828" i="28"/>
  <c r="C829" i="28"/>
  <c r="D829" i="28"/>
  <c r="C830" i="28"/>
  <c r="D830" i="28"/>
  <c r="C831" i="28"/>
  <c r="D831" i="28"/>
  <c r="C832" i="28"/>
  <c r="D832" i="28"/>
  <c r="C833" i="28"/>
  <c r="D833" i="28"/>
  <c r="C834" i="28"/>
  <c r="D834" i="28"/>
  <c r="C835" i="28"/>
  <c r="D835" i="28"/>
  <c r="C836" i="28"/>
  <c r="D836" i="28"/>
  <c r="C837" i="28"/>
  <c r="D837" i="28"/>
  <c r="C838" i="28"/>
  <c r="D838" i="28"/>
  <c r="C839" i="28"/>
  <c r="D839" i="28"/>
  <c r="C840" i="28"/>
  <c r="D840" i="28"/>
  <c r="C841" i="28"/>
  <c r="D841" i="28"/>
  <c r="C842" i="28"/>
  <c r="D842" i="28"/>
  <c r="C843" i="28"/>
  <c r="D843" i="28"/>
  <c r="C844" i="28"/>
  <c r="D844" i="28"/>
  <c r="C845" i="28"/>
  <c r="D845" i="28"/>
  <c r="C846" i="28"/>
  <c r="D846" i="28"/>
  <c r="C847" i="28"/>
  <c r="D847" i="28"/>
  <c r="C848" i="28"/>
  <c r="D848" i="28"/>
  <c r="C849" i="28"/>
  <c r="D849" i="28"/>
  <c r="C850" i="28"/>
  <c r="D850" i="28"/>
  <c r="C851" i="28"/>
  <c r="D851" i="28"/>
  <c r="C852" i="28"/>
  <c r="D852" i="28"/>
  <c r="C853" i="28"/>
  <c r="D853" i="28"/>
  <c r="C854" i="28"/>
  <c r="D854" i="28"/>
  <c r="C855" i="28"/>
  <c r="D855" i="28"/>
  <c r="C856" i="28"/>
  <c r="D856" i="28"/>
  <c r="C857" i="28"/>
  <c r="D857" i="28"/>
  <c r="C858" i="28"/>
  <c r="D858" i="28"/>
  <c r="C859" i="28"/>
  <c r="D859" i="28"/>
  <c r="C860" i="28"/>
  <c r="D860" i="28"/>
  <c r="C861" i="28"/>
  <c r="D861" i="28"/>
  <c r="C862" i="28"/>
  <c r="D862" i="28"/>
  <c r="C863" i="28"/>
  <c r="D863" i="28"/>
  <c r="C864" i="28"/>
  <c r="D864" i="28"/>
  <c r="C865" i="28"/>
  <c r="D865" i="28"/>
  <c r="C866" i="28"/>
  <c r="D866" i="28"/>
  <c r="C867" i="28"/>
  <c r="D867" i="28"/>
  <c r="C868" i="28"/>
  <c r="D868" i="28"/>
  <c r="C869" i="28"/>
  <c r="D869" i="28"/>
  <c r="C870" i="28"/>
  <c r="D870" i="28"/>
  <c r="C871" i="28"/>
  <c r="D871" i="28"/>
  <c r="C872" i="28"/>
  <c r="D872" i="28"/>
  <c r="C873" i="28"/>
  <c r="D873" i="28"/>
  <c r="C874" i="28"/>
  <c r="D874" i="28"/>
  <c r="C875" i="28"/>
  <c r="D875" i="28"/>
  <c r="C876" i="28"/>
  <c r="D876" i="28"/>
  <c r="C877" i="28"/>
  <c r="D877" i="28"/>
  <c r="C878" i="28"/>
  <c r="D878" i="28"/>
  <c r="C879" i="28"/>
  <c r="D879" i="28"/>
  <c r="C880" i="28"/>
  <c r="D880" i="28"/>
  <c r="C881" i="28"/>
  <c r="D881" i="28"/>
  <c r="C882" i="28"/>
  <c r="D882" i="28"/>
  <c r="C883" i="28"/>
  <c r="D883" i="28"/>
  <c r="C884" i="28"/>
  <c r="D884" i="28"/>
  <c r="C885" i="28"/>
  <c r="D885" i="28"/>
  <c r="C886" i="28"/>
  <c r="D886" i="28"/>
  <c r="C887" i="28"/>
  <c r="D887" i="28"/>
  <c r="C888" i="28"/>
  <c r="D888" i="28"/>
  <c r="C889" i="28"/>
  <c r="D889" i="28"/>
  <c r="C890" i="28"/>
  <c r="D890" i="28"/>
  <c r="C891" i="28"/>
  <c r="D891" i="28"/>
  <c r="C892" i="28"/>
  <c r="D892" i="28"/>
  <c r="C893" i="28"/>
  <c r="D893" i="28"/>
  <c r="C894" i="28"/>
  <c r="D894" i="28"/>
  <c r="C895" i="28"/>
  <c r="D895" i="28"/>
  <c r="C896" i="28"/>
  <c r="D896" i="28"/>
  <c r="C897" i="28"/>
  <c r="D897" i="28"/>
  <c r="C898" i="28"/>
  <c r="D898" i="28"/>
  <c r="C899" i="28"/>
  <c r="D899" i="28"/>
  <c r="C900" i="28"/>
  <c r="D900" i="28"/>
  <c r="C901" i="28"/>
  <c r="D901" i="28"/>
  <c r="C902" i="28"/>
  <c r="D902" i="28"/>
  <c r="C903" i="28"/>
  <c r="D903" i="28"/>
  <c r="C904" i="28"/>
  <c r="D904" i="28"/>
  <c r="C905" i="28"/>
  <c r="D905" i="28"/>
  <c r="C906" i="28"/>
  <c r="D906" i="28"/>
  <c r="C907" i="28"/>
  <c r="D907" i="28"/>
  <c r="C908" i="28"/>
  <c r="D908" i="28"/>
  <c r="C909" i="28"/>
  <c r="D909" i="28"/>
  <c r="C910" i="28"/>
  <c r="D910" i="28"/>
  <c r="C911" i="28"/>
  <c r="D911" i="28"/>
  <c r="C912" i="28"/>
  <c r="D912" i="28"/>
  <c r="C913" i="28"/>
  <c r="D913" i="28"/>
  <c r="C914" i="28"/>
  <c r="D914" i="28"/>
  <c r="C915" i="28"/>
  <c r="D915" i="28"/>
  <c r="C916" i="28"/>
  <c r="D916" i="28"/>
  <c r="C917" i="28"/>
  <c r="D917" i="28"/>
  <c r="C918" i="28"/>
  <c r="D918" i="28"/>
  <c r="C919" i="28"/>
  <c r="D919" i="28"/>
  <c r="C920" i="28"/>
  <c r="D920" i="28"/>
  <c r="C921" i="28"/>
  <c r="D921" i="28"/>
  <c r="C922" i="28"/>
  <c r="D922" i="28"/>
  <c r="C923" i="28"/>
  <c r="D923" i="28"/>
  <c r="C924" i="28"/>
  <c r="D924" i="28"/>
  <c r="C925" i="28"/>
  <c r="D925" i="28"/>
  <c r="C926" i="28"/>
  <c r="D926" i="28"/>
  <c r="C927" i="28"/>
  <c r="D927" i="28"/>
  <c r="C928" i="28"/>
  <c r="D928" i="28"/>
  <c r="C929" i="28"/>
  <c r="D929" i="28"/>
  <c r="C930" i="28"/>
  <c r="D930" i="28"/>
  <c r="C931" i="28"/>
  <c r="D931" i="28"/>
  <c r="C932" i="28"/>
  <c r="D932" i="28"/>
  <c r="C933" i="28"/>
  <c r="D933" i="28"/>
  <c r="C934" i="28"/>
  <c r="D934" i="28"/>
  <c r="C935" i="28"/>
  <c r="D935" i="28"/>
  <c r="C936" i="28"/>
  <c r="D936" i="28"/>
  <c r="C937" i="28"/>
  <c r="D937" i="28"/>
  <c r="C938" i="28"/>
  <c r="D938" i="28"/>
  <c r="C939" i="28"/>
  <c r="D939" i="28"/>
  <c r="C940" i="28"/>
  <c r="D940" i="28"/>
  <c r="C941" i="28"/>
  <c r="D941" i="28"/>
  <c r="C942" i="28"/>
  <c r="D942" i="28"/>
  <c r="C943" i="28"/>
  <c r="D943" i="28"/>
  <c r="C944" i="28"/>
  <c r="D944" i="28"/>
  <c r="C945" i="28"/>
  <c r="D945" i="28"/>
  <c r="C946" i="28"/>
  <c r="D946" i="28"/>
  <c r="C947" i="28"/>
  <c r="D947" i="28"/>
  <c r="C948" i="28"/>
  <c r="D948" i="28"/>
  <c r="C949" i="28"/>
  <c r="D949" i="28"/>
  <c r="C950" i="28"/>
  <c r="D950" i="28"/>
  <c r="C951" i="28"/>
  <c r="D951" i="28"/>
  <c r="C952" i="28"/>
  <c r="D952" i="28"/>
  <c r="C953" i="28"/>
  <c r="D953" i="28"/>
  <c r="C954" i="28"/>
  <c r="D954" i="28"/>
  <c r="C955" i="28"/>
  <c r="D955" i="28"/>
  <c r="C956" i="28"/>
  <c r="D956" i="28"/>
  <c r="C957" i="28"/>
  <c r="D957" i="28"/>
  <c r="C958" i="28"/>
  <c r="D958" i="28"/>
  <c r="C959" i="28"/>
  <c r="D959" i="28"/>
  <c r="C960" i="28"/>
  <c r="D960" i="28"/>
  <c r="C961" i="28"/>
  <c r="D961" i="28"/>
  <c r="C962" i="28"/>
  <c r="D962" i="28"/>
  <c r="C963" i="28"/>
  <c r="D963" i="28"/>
  <c r="C964" i="28"/>
  <c r="D964" i="28"/>
  <c r="C965" i="28"/>
  <c r="D965" i="28"/>
  <c r="C966" i="28"/>
  <c r="D966" i="28"/>
  <c r="C967" i="28"/>
  <c r="D967" i="28"/>
  <c r="C968" i="28"/>
  <c r="D968" i="28"/>
  <c r="C969" i="28"/>
  <c r="D969" i="28"/>
  <c r="C970" i="28"/>
  <c r="D970" i="28"/>
  <c r="C971" i="28"/>
  <c r="D971" i="28"/>
  <c r="C972" i="28"/>
  <c r="D972" i="28"/>
  <c r="C973" i="28"/>
  <c r="D973" i="28"/>
  <c r="C974" i="28"/>
  <c r="D974" i="28"/>
  <c r="C975" i="28"/>
  <c r="D975" i="28"/>
  <c r="C976" i="28"/>
  <c r="D976" i="28"/>
  <c r="C977" i="28"/>
  <c r="D977" i="28"/>
  <c r="C978" i="28"/>
  <c r="D978" i="28"/>
  <c r="C979" i="28"/>
  <c r="D979" i="28"/>
  <c r="C980" i="28"/>
  <c r="D980" i="28"/>
  <c r="C981" i="28"/>
  <c r="D981" i="28"/>
  <c r="C982" i="28"/>
  <c r="D982" i="28"/>
  <c r="C983" i="28"/>
  <c r="D983" i="28"/>
  <c r="C984" i="28"/>
  <c r="D984" i="28"/>
  <c r="C985" i="28"/>
  <c r="D985" i="28"/>
  <c r="C986" i="28"/>
  <c r="D986" i="28"/>
  <c r="C987" i="28"/>
  <c r="D987" i="28"/>
  <c r="C988" i="28"/>
  <c r="D988" i="28"/>
  <c r="C989" i="28"/>
  <c r="D989" i="28"/>
  <c r="C990" i="28"/>
  <c r="D990" i="28"/>
  <c r="C991" i="28"/>
  <c r="D991" i="28"/>
  <c r="C992" i="28"/>
  <c r="D992" i="28"/>
  <c r="C993" i="28"/>
  <c r="D993" i="28"/>
  <c r="C994" i="28"/>
  <c r="D994" i="28"/>
  <c r="C995" i="28"/>
  <c r="D995" i="28"/>
  <c r="C996" i="28"/>
  <c r="D996" i="28"/>
  <c r="C997" i="28"/>
  <c r="D997" i="28"/>
  <c r="C998" i="28"/>
  <c r="D998" i="28"/>
  <c r="C999" i="28"/>
  <c r="D999" i="28"/>
  <c r="C1000" i="28"/>
  <c r="D1000" i="28"/>
  <c r="C1001" i="28"/>
  <c r="D1001" i="28"/>
  <c r="C1002" i="28"/>
  <c r="D1002" i="28"/>
  <c r="C1003" i="28"/>
  <c r="D1003" i="28"/>
  <c r="C1004" i="28"/>
  <c r="D1004" i="28"/>
  <c r="C1005" i="28"/>
  <c r="D1005" i="28"/>
  <c r="C1006" i="28"/>
  <c r="D1006" i="28"/>
  <c r="C1007" i="28"/>
  <c r="D1007" i="28"/>
  <c r="C1008" i="28"/>
  <c r="D1008" i="28"/>
  <c r="C1009" i="28"/>
  <c r="D1009" i="28"/>
  <c r="C1010" i="28"/>
  <c r="D1010" i="28"/>
  <c r="C1011" i="28"/>
  <c r="D1011" i="28"/>
  <c r="C1012" i="28"/>
  <c r="D1012" i="28"/>
  <c r="C1013" i="28"/>
  <c r="D1013" i="28"/>
  <c r="C1014" i="28"/>
  <c r="D1014" i="28"/>
  <c r="C1015" i="28"/>
  <c r="D1015" i="28"/>
  <c r="C1016" i="28"/>
  <c r="D1016" i="28"/>
  <c r="C1017" i="28"/>
  <c r="D1017" i="28"/>
  <c r="C1018" i="28"/>
  <c r="D1018" i="28"/>
  <c r="C1019" i="28"/>
  <c r="D1019" i="28"/>
  <c r="C1020" i="28"/>
  <c r="D1020" i="28"/>
  <c r="C1021" i="28"/>
  <c r="D1021" i="28"/>
  <c r="C1022" i="28"/>
  <c r="D1022" i="28"/>
  <c r="C1023" i="28"/>
  <c r="D1023" i="28"/>
  <c r="C1024" i="28"/>
  <c r="D1024" i="28"/>
  <c r="C1025" i="28"/>
  <c r="D1025" i="28"/>
  <c r="C1026" i="28"/>
  <c r="D1026" i="28"/>
  <c r="C1027" i="28"/>
  <c r="D1027" i="28"/>
  <c r="C1028" i="28"/>
  <c r="D1028" i="28"/>
  <c r="C1029" i="28"/>
  <c r="D1029" i="28"/>
  <c r="C1030" i="28"/>
  <c r="D1030" i="28"/>
  <c r="C1031" i="28"/>
  <c r="D1031" i="28"/>
  <c r="C1032" i="28"/>
  <c r="D1032" i="28"/>
  <c r="C1033" i="28"/>
  <c r="D1033" i="28"/>
  <c r="C1034" i="28"/>
  <c r="D1034" i="28"/>
  <c r="C1035" i="28"/>
  <c r="D1035" i="28"/>
  <c r="C1036" i="28"/>
  <c r="D1036" i="28"/>
  <c r="C1037" i="28"/>
  <c r="D1037" i="28"/>
  <c r="C1038" i="28"/>
  <c r="D1038" i="28"/>
  <c r="C1039" i="28"/>
  <c r="D1039" i="28"/>
  <c r="C1040" i="28"/>
  <c r="D1040" i="28"/>
  <c r="C1041" i="28"/>
  <c r="D1041" i="28"/>
  <c r="C1042" i="28"/>
  <c r="D1042" i="28"/>
  <c r="C1043" i="28"/>
  <c r="D1043" i="28"/>
  <c r="C1044" i="28"/>
  <c r="D1044" i="28"/>
  <c r="C1045" i="28"/>
  <c r="D1045" i="28"/>
  <c r="C1046" i="28"/>
  <c r="D1046" i="28"/>
  <c r="C1047" i="28"/>
  <c r="D1047" i="28"/>
  <c r="C1048" i="28"/>
  <c r="D1048" i="28"/>
  <c r="C1049" i="28"/>
  <c r="D1049" i="28"/>
  <c r="C1050" i="28"/>
  <c r="D1050" i="28"/>
  <c r="C1051" i="28"/>
  <c r="D1051" i="28"/>
  <c r="C1052" i="28"/>
  <c r="D1052" i="28"/>
  <c r="C1053" i="28"/>
  <c r="D1053" i="28"/>
  <c r="C1054" i="28"/>
  <c r="D1054" i="28"/>
  <c r="C1055" i="28"/>
  <c r="D1055" i="28"/>
  <c r="C1056" i="28"/>
  <c r="D1056" i="28"/>
  <c r="C1057" i="28"/>
  <c r="D1057" i="28"/>
  <c r="C1058" i="28"/>
  <c r="D1058" i="28"/>
  <c r="C1059" i="28"/>
  <c r="D1059" i="28"/>
  <c r="C1060" i="28"/>
  <c r="D1060" i="28"/>
  <c r="C1061" i="28"/>
  <c r="D1061" i="28"/>
  <c r="C1062" i="28"/>
  <c r="D1062" i="28"/>
  <c r="C1063" i="28"/>
  <c r="D1063" i="28"/>
  <c r="C1064" i="28"/>
  <c r="D1064" i="28"/>
  <c r="C1065" i="28"/>
  <c r="D1065" i="28"/>
  <c r="C1066" i="28"/>
  <c r="D1066" i="28"/>
  <c r="C1067" i="28"/>
  <c r="D1067" i="28"/>
  <c r="C1068" i="28"/>
  <c r="D1068" i="28"/>
  <c r="C1069" i="28"/>
  <c r="D1069" i="28"/>
  <c r="C1070" i="28"/>
  <c r="D1070" i="28"/>
  <c r="C1071" i="28"/>
  <c r="D1071" i="28"/>
  <c r="C1072" i="28"/>
  <c r="D1072" i="28"/>
  <c r="C1073" i="28"/>
  <c r="D1073" i="28"/>
  <c r="C1074" i="28"/>
  <c r="D1074" i="28"/>
  <c r="C1075" i="28"/>
  <c r="D1075" i="28"/>
  <c r="C1076" i="28"/>
  <c r="D1076" i="28"/>
  <c r="C1077" i="28"/>
  <c r="D1077" i="28"/>
  <c r="C1078" i="28"/>
  <c r="D1078" i="28"/>
  <c r="C1079" i="28"/>
  <c r="D1079" i="28"/>
  <c r="C1080" i="28"/>
  <c r="D1080" i="28"/>
  <c r="C1081" i="28"/>
  <c r="D1081" i="28"/>
  <c r="C1082" i="28"/>
  <c r="D1082" i="28"/>
  <c r="C1083" i="28"/>
  <c r="D1083" i="28"/>
  <c r="C1084" i="28"/>
  <c r="D1084" i="28"/>
  <c r="C1085" i="28"/>
  <c r="D1085" i="28"/>
  <c r="C1086" i="28"/>
  <c r="D1086" i="28"/>
  <c r="C1087" i="28"/>
  <c r="D1087" i="28"/>
  <c r="C1088" i="28"/>
  <c r="D1088" i="28"/>
  <c r="C1089" i="28"/>
  <c r="D1089" i="28"/>
  <c r="C1090" i="28"/>
  <c r="D1090" i="28"/>
  <c r="C1091" i="28"/>
  <c r="D1091" i="28"/>
  <c r="C1092" i="28"/>
  <c r="D1092" i="28"/>
  <c r="C1093" i="28"/>
  <c r="D1093" i="28"/>
  <c r="C1094" i="28"/>
  <c r="D1094" i="28"/>
  <c r="C1095" i="28"/>
  <c r="D1095" i="28"/>
  <c r="C1096" i="28"/>
  <c r="D1096" i="28"/>
  <c r="C1097" i="28"/>
  <c r="D1097" i="28"/>
  <c r="C1098" i="28"/>
  <c r="D1098" i="28"/>
  <c r="C1099" i="28"/>
  <c r="D1099" i="28"/>
  <c r="C1100" i="28"/>
  <c r="D1100" i="28"/>
  <c r="C1101" i="28"/>
  <c r="D1101" i="28"/>
  <c r="C1102" i="28"/>
  <c r="D1102" i="28"/>
  <c r="C1103" i="28"/>
  <c r="D1103" i="28"/>
  <c r="C1104" i="28"/>
  <c r="D1104" i="28"/>
  <c r="C1105" i="28"/>
  <c r="D1105" i="28"/>
  <c r="C1106" i="28"/>
  <c r="D1106" i="28"/>
  <c r="C1107" i="28"/>
  <c r="D1107" i="28"/>
  <c r="C1108" i="28"/>
  <c r="D1108" i="28"/>
  <c r="C1109" i="28"/>
  <c r="D1109" i="28"/>
  <c r="C1110" i="28"/>
  <c r="D1110" i="28"/>
  <c r="C1111" i="28"/>
  <c r="D1111" i="28"/>
  <c r="C1112" i="28"/>
  <c r="D1112" i="28"/>
  <c r="C1113" i="28"/>
  <c r="D1113" i="28"/>
  <c r="C1114" i="28"/>
  <c r="D1114" i="28"/>
  <c r="C1115" i="28"/>
  <c r="D1115" i="28"/>
  <c r="C1116" i="28"/>
  <c r="D1116" i="28"/>
  <c r="C1117" i="28"/>
  <c r="D1117" i="28"/>
  <c r="C1118" i="28"/>
  <c r="D1118" i="28"/>
  <c r="C1119" i="28"/>
  <c r="D1119" i="28"/>
  <c r="C1120" i="28"/>
  <c r="D1120" i="28"/>
  <c r="C1121" i="28"/>
  <c r="D1121" i="28"/>
  <c r="C1122" i="28"/>
  <c r="D1122" i="28"/>
  <c r="C1123" i="28"/>
  <c r="D1123" i="28"/>
  <c r="C1124" i="28"/>
  <c r="D1124" i="28"/>
  <c r="C1125" i="28"/>
  <c r="D1125" i="28"/>
  <c r="C1126" i="28"/>
  <c r="D1126" i="28"/>
  <c r="C1127" i="28"/>
  <c r="D1127" i="28"/>
  <c r="C1128" i="28"/>
  <c r="D1128" i="28"/>
  <c r="C1129" i="28"/>
  <c r="D1129" i="28"/>
  <c r="C1130" i="28"/>
  <c r="D1130" i="28"/>
  <c r="C1131" i="28"/>
  <c r="D1131" i="28"/>
  <c r="C1132" i="28"/>
  <c r="D1132" i="28"/>
  <c r="C1133" i="28"/>
  <c r="D1133" i="28"/>
  <c r="C1134" i="28"/>
  <c r="D1134" i="28"/>
  <c r="C1135" i="28"/>
  <c r="D1135" i="28"/>
  <c r="C1136" i="28"/>
  <c r="D1136" i="28"/>
  <c r="C1137" i="28"/>
  <c r="D1137" i="28"/>
  <c r="C1138" i="28"/>
  <c r="D1138" i="28"/>
  <c r="C1139" i="28"/>
  <c r="D1139" i="28"/>
  <c r="C1140" i="28"/>
  <c r="D1140" i="28"/>
  <c r="C1141" i="28"/>
  <c r="D1141" i="28"/>
  <c r="C1142" i="28"/>
  <c r="D1142" i="28"/>
  <c r="C1143" i="28"/>
  <c r="D1143" i="28"/>
  <c r="C1144" i="28"/>
  <c r="D1144" i="28"/>
  <c r="C1145" i="28"/>
  <c r="D1145" i="28"/>
  <c r="C1146" i="28"/>
  <c r="D1146" i="28"/>
  <c r="C1147" i="28"/>
  <c r="D1147" i="28"/>
  <c r="C1148" i="28"/>
  <c r="D1148" i="28"/>
  <c r="C1149" i="28"/>
  <c r="D1149" i="28"/>
  <c r="C1150" i="28"/>
  <c r="D1150" i="28"/>
  <c r="C1151" i="28"/>
  <c r="D1151" i="28"/>
  <c r="C1152" i="28"/>
  <c r="D1152" i="28"/>
  <c r="C1153" i="28"/>
  <c r="D1153" i="28"/>
  <c r="C1154" i="28"/>
  <c r="D1154" i="28"/>
  <c r="C1155" i="28"/>
  <c r="D1155" i="28"/>
  <c r="C1156" i="28"/>
  <c r="D1156" i="28"/>
  <c r="C1157" i="28"/>
  <c r="D1157" i="28"/>
  <c r="C1158" i="28"/>
  <c r="D1158" i="28"/>
  <c r="C1159" i="28"/>
  <c r="D1159" i="28"/>
  <c r="C1160" i="28"/>
  <c r="D1160" i="28"/>
  <c r="C1161" i="28"/>
  <c r="D1161" i="28"/>
  <c r="C1162" i="28"/>
  <c r="D1162" i="28"/>
  <c r="C1163" i="28"/>
  <c r="D1163" i="28"/>
  <c r="C1164" i="28"/>
  <c r="D1164" i="28"/>
  <c r="C1165" i="28"/>
  <c r="D1165" i="28"/>
  <c r="C1166" i="28"/>
  <c r="D1166" i="28"/>
  <c r="C1167" i="28"/>
  <c r="D1167" i="28"/>
  <c r="C1168" i="28"/>
  <c r="D1168" i="28"/>
  <c r="C1169" i="28"/>
  <c r="D1169" i="28"/>
  <c r="C1170" i="28"/>
  <c r="D1170" i="28"/>
  <c r="C1171" i="28"/>
  <c r="D1171" i="28"/>
  <c r="C1172" i="28"/>
  <c r="D1172" i="28"/>
  <c r="C1173" i="28"/>
  <c r="D1173" i="28"/>
  <c r="C1174" i="28"/>
  <c r="D1174" i="28"/>
  <c r="C1175" i="28"/>
  <c r="D1175" i="28"/>
  <c r="C1176" i="28"/>
  <c r="D1176" i="28"/>
  <c r="C1177" i="28"/>
  <c r="D1177" i="28"/>
  <c r="C1178" i="28"/>
  <c r="D1178" i="28"/>
  <c r="C1179" i="28"/>
  <c r="D1179" i="28"/>
  <c r="C1180" i="28"/>
  <c r="D1180" i="28"/>
  <c r="C1181" i="28"/>
  <c r="D1181" i="28"/>
  <c r="C1182" i="28"/>
  <c r="D1182" i="28"/>
  <c r="C1183" i="28"/>
  <c r="D1183" i="28"/>
  <c r="C1184" i="28"/>
  <c r="D1184" i="28"/>
  <c r="C1185" i="28"/>
  <c r="D1185" i="28"/>
  <c r="C1186" i="28"/>
  <c r="D1186" i="28"/>
  <c r="C1187" i="28"/>
  <c r="D1187" i="28"/>
  <c r="C1188" i="28"/>
  <c r="D1188" i="28"/>
  <c r="C1189" i="28"/>
  <c r="D1189" i="28"/>
  <c r="C1190" i="28"/>
  <c r="D1190" i="28"/>
  <c r="C1191" i="28"/>
  <c r="D1191" i="28"/>
  <c r="C1192" i="28"/>
  <c r="D1192" i="28"/>
  <c r="C1193" i="28"/>
  <c r="D1193" i="28"/>
  <c r="C1194" i="28"/>
  <c r="D1194" i="28"/>
  <c r="C1195" i="28"/>
  <c r="D1195" i="28"/>
  <c r="C1196" i="28"/>
  <c r="D1196" i="28"/>
  <c r="C1197" i="28"/>
  <c r="D1197" i="28"/>
  <c r="C1198" i="28"/>
  <c r="D1198" i="28"/>
  <c r="C1199" i="28"/>
  <c r="D1199" i="28"/>
  <c r="C1200" i="28"/>
  <c r="D1200" i="28"/>
  <c r="C1201" i="28"/>
  <c r="D1201" i="28"/>
  <c r="C1202" i="28"/>
  <c r="D1202" i="28"/>
  <c r="C1203" i="28"/>
  <c r="D1203" i="28"/>
  <c r="C1204" i="28"/>
  <c r="D1204" i="28"/>
  <c r="C1205" i="28"/>
  <c r="D1205" i="28"/>
  <c r="C1206" i="28"/>
  <c r="D1206" i="28"/>
  <c r="C1207" i="28"/>
  <c r="D1207" i="28"/>
  <c r="C1208" i="28"/>
  <c r="D1208" i="28"/>
  <c r="C1209" i="28"/>
  <c r="D1209" i="28"/>
  <c r="C1210" i="28"/>
  <c r="D1210" i="28"/>
  <c r="C1211" i="28"/>
  <c r="D1211" i="28"/>
  <c r="C1212" i="28"/>
  <c r="D1212" i="28"/>
  <c r="C1213" i="28"/>
  <c r="D1213" i="28"/>
  <c r="C1214" i="28"/>
  <c r="D1214" i="28"/>
  <c r="C1215" i="28"/>
  <c r="D1215" i="28"/>
  <c r="C1216" i="28"/>
  <c r="D1216" i="28"/>
  <c r="C1217" i="28"/>
  <c r="D1217" i="28"/>
  <c r="C1218" i="28"/>
  <c r="D1218" i="28"/>
  <c r="C1219" i="28"/>
  <c r="D1219" i="28"/>
  <c r="C1220" i="28"/>
  <c r="D1220" i="28"/>
  <c r="C1221" i="28"/>
  <c r="D1221" i="28"/>
  <c r="C1222" i="28"/>
  <c r="D1222" i="28"/>
  <c r="C1223" i="28"/>
  <c r="D1223" i="28"/>
  <c r="C1224" i="28"/>
  <c r="D1224" i="28"/>
  <c r="C1225" i="28"/>
  <c r="D1225" i="28"/>
  <c r="C1226" i="28"/>
  <c r="D1226" i="28"/>
  <c r="C1227" i="28"/>
  <c r="D1227" i="28"/>
  <c r="C1228" i="28"/>
  <c r="D1228" i="28"/>
  <c r="C1229" i="28"/>
  <c r="D1229" i="28"/>
  <c r="C1230" i="28"/>
  <c r="D1230" i="28"/>
  <c r="C1231" i="28"/>
  <c r="D1231" i="28"/>
  <c r="C1232" i="28"/>
  <c r="D1232" i="28"/>
  <c r="C1233" i="28"/>
  <c r="D1233" i="28"/>
  <c r="C1234" i="28"/>
  <c r="D1234" i="28"/>
  <c r="C1235" i="28"/>
  <c r="D1235" i="28"/>
  <c r="C1236" i="28"/>
  <c r="D1236" i="28"/>
  <c r="C1237" i="28"/>
  <c r="D1237" i="28"/>
  <c r="C1238" i="28"/>
  <c r="D1238" i="28"/>
  <c r="C1239" i="28"/>
  <c r="D1239" i="28"/>
  <c r="C1240" i="28"/>
  <c r="D1240" i="28"/>
  <c r="C1241" i="28"/>
  <c r="D1241" i="28"/>
  <c r="C1242" i="28"/>
  <c r="D1242" i="28"/>
  <c r="C1243" i="28"/>
  <c r="D1243" i="28"/>
  <c r="C1244" i="28"/>
  <c r="D1244" i="28"/>
  <c r="C1245" i="28"/>
  <c r="D1245" i="28"/>
  <c r="C1246" i="28"/>
  <c r="D1246" i="28"/>
  <c r="C1247" i="28"/>
  <c r="D1247" i="28"/>
  <c r="C1248" i="28"/>
  <c r="D1248" i="28"/>
  <c r="C1249" i="28"/>
  <c r="D1249" i="28"/>
  <c r="C1250" i="28"/>
  <c r="D1250" i="28"/>
  <c r="C1251" i="28"/>
  <c r="D1251" i="28"/>
  <c r="C1252" i="28"/>
  <c r="D1252" i="28"/>
  <c r="C1253" i="28"/>
  <c r="D1253" i="28"/>
  <c r="C1254" i="28"/>
  <c r="D1254" i="28"/>
  <c r="C1255" i="28"/>
  <c r="D1255" i="28"/>
  <c r="C1256" i="28"/>
  <c r="D1256" i="28"/>
  <c r="C1257" i="28"/>
  <c r="D1257" i="28"/>
  <c r="C1258" i="28"/>
  <c r="D1258" i="28"/>
  <c r="C1259" i="28"/>
  <c r="D1259" i="28"/>
  <c r="C1260" i="28"/>
  <c r="D1260" i="28"/>
  <c r="C1261" i="28"/>
  <c r="D1261" i="28"/>
  <c r="C1262" i="28"/>
  <c r="D1262" i="28"/>
  <c r="C1263" i="28"/>
  <c r="D1263" i="28"/>
  <c r="C1264" i="28"/>
  <c r="D1264" i="28"/>
  <c r="C1265" i="28"/>
  <c r="D1265" i="28"/>
  <c r="C1266" i="28"/>
  <c r="D1266" i="28"/>
  <c r="C1267" i="28"/>
  <c r="D1267" i="28"/>
  <c r="C1268" i="28"/>
  <c r="D1268" i="28"/>
  <c r="C1269" i="28"/>
  <c r="D1269" i="28"/>
  <c r="C1270" i="28"/>
  <c r="D1270" i="28"/>
  <c r="C1271" i="28"/>
  <c r="D1271" i="28"/>
  <c r="C1272" i="28"/>
  <c r="D1272" i="28"/>
  <c r="C1273" i="28"/>
  <c r="D1273" i="28"/>
  <c r="C1274" i="28"/>
  <c r="D1274" i="28"/>
  <c r="C1275" i="28"/>
  <c r="D1275" i="28"/>
  <c r="C1276" i="28"/>
  <c r="D1276" i="28"/>
  <c r="C1277" i="28"/>
  <c r="D1277" i="28"/>
  <c r="C1278" i="28"/>
  <c r="D1278" i="28"/>
  <c r="C1279" i="28"/>
  <c r="D1279" i="28"/>
  <c r="C1280" i="28"/>
  <c r="D1280" i="28"/>
  <c r="C1281" i="28"/>
  <c r="D1281" i="28"/>
  <c r="C1282" i="28"/>
  <c r="D1282" i="28"/>
  <c r="C1283" i="28"/>
  <c r="D1283" i="28"/>
  <c r="C1284" i="28"/>
  <c r="D1284" i="28"/>
  <c r="C1285" i="28"/>
  <c r="D1285" i="28"/>
  <c r="C1286" i="28"/>
  <c r="D1286" i="28"/>
  <c r="C1287" i="28"/>
  <c r="D1287" i="28"/>
  <c r="C1288" i="28"/>
  <c r="D1288" i="28"/>
  <c r="C1289" i="28"/>
  <c r="D1289" i="28"/>
  <c r="C1290" i="28"/>
  <c r="D1290" i="28"/>
  <c r="C1291" i="28"/>
  <c r="D1291" i="28"/>
  <c r="C1292" i="28"/>
  <c r="D1292" i="28"/>
  <c r="C1293" i="28"/>
  <c r="D1293" i="28"/>
  <c r="C1294" i="28"/>
  <c r="D1294" i="28"/>
  <c r="C1295" i="28"/>
  <c r="D1295" i="28"/>
  <c r="C1296" i="28"/>
  <c r="D1296" i="28"/>
  <c r="C1297" i="28"/>
  <c r="D1297" i="28"/>
  <c r="C1298" i="28"/>
  <c r="D1298" i="28"/>
  <c r="C1299" i="28"/>
  <c r="D1299" i="28"/>
  <c r="C1300" i="28"/>
  <c r="D1300" i="28"/>
  <c r="C1301" i="28"/>
  <c r="D1301" i="28"/>
  <c r="C1302" i="28"/>
  <c r="D1302" i="28"/>
  <c r="C1303" i="28"/>
  <c r="D1303" i="28"/>
  <c r="C1304" i="28"/>
  <c r="D1304" i="28"/>
  <c r="C1305" i="28"/>
  <c r="D1305" i="28"/>
  <c r="C1306" i="28"/>
  <c r="D1306" i="28"/>
  <c r="C1307" i="28"/>
  <c r="D1307" i="28"/>
  <c r="C1308" i="28"/>
  <c r="D1308" i="28"/>
  <c r="C1309" i="28"/>
  <c r="D1309" i="28"/>
  <c r="C1310" i="28"/>
  <c r="D1310" i="28"/>
  <c r="C1311" i="28"/>
  <c r="D1311" i="28"/>
  <c r="C1312" i="28"/>
  <c r="D1312" i="28"/>
  <c r="C1313" i="28"/>
  <c r="D1313" i="28"/>
  <c r="C1314" i="28"/>
  <c r="D1314" i="28"/>
  <c r="C1315" i="28"/>
  <c r="D1315" i="28"/>
  <c r="C1316" i="28"/>
  <c r="D1316" i="28"/>
  <c r="C1317" i="28"/>
  <c r="D1317" i="28"/>
  <c r="C1318" i="28"/>
  <c r="D1318" i="28"/>
  <c r="C1319" i="28"/>
  <c r="D1319" i="28"/>
  <c r="C1320" i="28"/>
  <c r="D1320" i="28"/>
  <c r="C1321" i="28"/>
  <c r="D1321" i="28"/>
  <c r="C1322" i="28"/>
  <c r="D1322" i="28"/>
  <c r="C1323" i="28"/>
  <c r="D1323" i="28"/>
  <c r="C1324" i="28"/>
  <c r="D1324" i="28"/>
  <c r="C1325" i="28"/>
  <c r="D1325" i="28"/>
  <c r="C1326" i="28"/>
  <c r="D1326" i="28"/>
  <c r="C1327" i="28"/>
  <c r="D1327" i="28"/>
  <c r="C1328" i="28"/>
  <c r="D1328" i="28"/>
  <c r="C1329" i="28"/>
  <c r="D1329" i="28"/>
  <c r="C1330" i="28"/>
  <c r="D1330" i="28"/>
  <c r="C1331" i="28"/>
  <c r="D1331" i="28"/>
  <c r="C1332" i="28"/>
  <c r="D1332" i="28"/>
  <c r="C1333" i="28"/>
  <c r="D1333" i="28"/>
  <c r="C1334" i="28"/>
  <c r="D1334" i="28"/>
  <c r="C1335" i="28"/>
  <c r="D1335" i="28"/>
  <c r="C1336" i="28"/>
  <c r="D1336" i="28"/>
  <c r="C1337" i="28"/>
  <c r="D1337" i="28"/>
  <c r="C1338" i="28"/>
  <c r="D1338" i="28"/>
  <c r="C1339" i="28"/>
  <c r="D1339" i="28"/>
  <c r="C1340" i="28"/>
  <c r="D1340" i="28"/>
  <c r="C1341" i="28"/>
  <c r="D1341" i="28"/>
  <c r="C1342" i="28"/>
  <c r="D1342" i="28"/>
  <c r="C1343" i="28"/>
  <c r="D1343" i="28"/>
  <c r="C1344" i="28"/>
  <c r="D1344" i="28"/>
  <c r="C1345" i="28"/>
  <c r="D1345" i="28"/>
  <c r="C1346" i="28"/>
  <c r="D1346" i="28"/>
  <c r="C1347" i="28"/>
  <c r="D1347" i="28"/>
  <c r="C1348" i="28"/>
  <c r="D1348" i="28"/>
  <c r="C1349" i="28"/>
  <c r="D1349" i="28"/>
  <c r="C1350" i="28"/>
  <c r="D1350" i="28"/>
  <c r="C1351" i="28"/>
  <c r="D1351" i="28"/>
  <c r="C1352" i="28"/>
  <c r="D1352" i="28"/>
  <c r="C1353" i="28"/>
  <c r="D1353" i="28"/>
  <c r="C1354" i="28"/>
  <c r="D1354" i="28"/>
  <c r="C1355" i="28"/>
  <c r="D1355" i="28"/>
  <c r="C1356" i="28"/>
  <c r="D1356" i="28"/>
  <c r="C1357" i="28"/>
  <c r="D1357" i="28"/>
  <c r="C1358" i="28"/>
  <c r="D1358" i="28"/>
  <c r="C1359" i="28"/>
  <c r="D1359" i="28"/>
  <c r="C1360" i="28"/>
  <c r="D1360" i="28"/>
  <c r="C1361" i="28"/>
  <c r="D1361" i="28"/>
  <c r="C1362" i="28"/>
  <c r="D1362" i="28"/>
  <c r="C1363" i="28"/>
  <c r="D1363" i="28"/>
  <c r="C1364" i="28"/>
  <c r="D1364" i="28"/>
  <c r="C1365" i="28"/>
  <c r="D1365" i="28"/>
  <c r="C1366" i="28"/>
  <c r="D1366" i="28"/>
  <c r="C1367" i="28"/>
  <c r="D1367" i="28"/>
  <c r="C1368" i="28"/>
  <c r="D1368" i="28"/>
  <c r="C1369" i="28"/>
  <c r="D1369" i="28"/>
  <c r="C1370" i="28"/>
  <c r="D1370" i="28"/>
  <c r="C1371" i="28"/>
  <c r="D1371" i="28"/>
  <c r="C1372" i="28"/>
  <c r="D1372" i="28"/>
  <c r="C1373" i="28"/>
  <c r="D1373" i="28"/>
  <c r="C1374" i="28"/>
  <c r="D1374" i="28"/>
  <c r="C1375" i="28"/>
  <c r="D1375" i="28"/>
  <c r="C1376" i="28"/>
  <c r="D1376" i="28"/>
  <c r="C1377" i="28"/>
  <c r="D1377" i="28"/>
  <c r="C1378" i="28"/>
  <c r="D1378" i="28"/>
  <c r="C1379" i="28"/>
  <c r="D1379" i="28"/>
  <c r="C1380" i="28"/>
  <c r="D1380" i="28"/>
  <c r="C1381" i="28"/>
  <c r="D1381" i="28"/>
  <c r="C1382" i="28"/>
  <c r="D1382" i="28"/>
  <c r="C1383" i="28"/>
  <c r="D1383" i="28"/>
  <c r="C1384" i="28"/>
  <c r="D1384" i="28"/>
  <c r="C1385" i="28"/>
  <c r="D1385" i="28"/>
  <c r="C1386" i="28"/>
  <c r="D1386" i="28"/>
  <c r="C1387" i="28"/>
  <c r="D1387" i="28"/>
  <c r="C1388" i="28"/>
  <c r="D1388" i="28"/>
  <c r="C1389" i="28"/>
  <c r="D1389" i="28"/>
  <c r="C1390" i="28"/>
  <c r="D1390" i="28"/>
  <c r="C1391" i="28"/>
  <c r="D1391" i="28"/>
  <c r="C1392" i="28"/>
  <c r="D1392" i="28"/>
  <c r="C1393" i="28"/>
  <c r="D1393" i="28"/>
  <c r="C1394" i="28"/>
  <c r="D1394" i="28"/>
  <c r="C1395" i="28"/>
  <c r="D1395" i="28"/>
  <c r="C1396" i="28"/>
  <c r="D1396" i="28"/>
  <c r="C1397" i="28"/>
  <c r="D1397" i="28"/>
  <c r="C1398" i="28"/>
  <c r="D1398" i="28"/>
  <c r="C1399" i="28"/>
  <c r="D1399" i="28"/>
  <c r="C1400" i="28"/>
  <c r="D1400" i="28"/>
  <c r="C1401" i="28"/>
  <c r="D1401" i="28"/>
  <c r="C1402" i="28"/>
  <c r="D1402" i="28"/>
  <c r="C1403" i="28"/>
  <c r="D1403" i="28"/>
  <c r="C1404" i="28"/>
  <c r="D1404" i="28"/>
  <c r="C1405" i="28"/>
  <c r="D1405" i="28"/>
  <c r="C1406" i="28"/>
  <c r="D1406" i="28"/>
  <c r="C1407" i="28"/>
  <c r="D1407" i="28"/>
  <c r="C1408" i="28"/>
  <c r="D1408" i="28"/>
  <c r="C1409" i="28"/>
  <c r="D1409" i="28"/>
  <c r="C1410" i="28"/>
  <c r="D1410" i="28"/>
  <c r="C1411" i="28"/>
  <c r="D1411" i="28"/>
  <c r="C1412" i="28"/>
  <c r="D1412" i="28"/>
  <c r="C1413" i="28"/>
  <c r="D1413" i="28"/>
  <c r="C1414" i="28"/>
  <c r="D1414" i="28"/>
  <c r="C1415" i="28"/>
  <c r="D1415" i="28"/>
  <c r="C1416" i="28"/>
  <c r="D1416" i="28"/>
  <c r="C1417" i="28"/>
  <c r="D1417" i="28"/>
  <c r="C1418" i="28"/>
  <c r="D1418" i="28"/>
  <c r="C1419" i="28"/>
  <c r="D1419" i="28"/>
  <c r="C1420" i="28"/>
  <c r="D1420" i="28"/>
  <c r="C1421" i="28"/>
  <c r="D1421" i="28"/>
  <c r="C1422" i="28"/>
  <c r="D1422" i="28"/>
  <c r="C1423" i="28"/>
  <c r="D1423" i="28"/>
  <c r="C1424" i="28"/>
  <c r="D1424" i="28"/>
  <c r="C1425" i="28"/>
  <c r="D1425" i="28"/>
  <c r="C1426" i="28"/>
  <c r="D1426" i="28"/>
  <c r="C1427" i="28"/>
  <c r="D1427" i="28"/>
  <c r="C1428" i="28"/>
  <c r="D1428" i="28"/>
  <c r="C1429" i="28"/>
  <c r="D1429" i="28"/>
  <c r="C1430" i="28"/>
  <c r="D1430" i="28"/>
  <c r="C1431" i="28"/>
  <c r="D1431" i="28"/>
  <c r="C1432" i="28"/>
  <c r="D1432" i="28"/>
  <c r="C1433" i="28"/>
  <c r="D1433" i="28"/>
  <c r="C1434" i="28"/>
  <c r="D1434" i="28"/>
  <c r="C1435" i="28"/>
  <c r="D1435" i="28"/>
  <c r="C1436" i="28"/>
  <c r="D1436" i="28"/>
  <c r="C1437" i="28"/>
  <c r="D1437" i="28"/>
  <c r="C1438" i="28"/>
  <c r="D1438" i="28"/>
  <c r="C1439" i="28"/>
  <c r="D1439" i="28"/>
  <c r="C1440" i="28"/>
  <c r="D1440" i="28"/>
  <c r="C1441" i="28"/>
  <c r="D1441" i="28"/>
  <c r="C1442" i="28"/>
  <c r="D1442" i="28"/>
  <c r="C1443" i="28"/>
  <c r="D1443" i="28"/>
  <c r="C1444" i="28"/>
  <c r="D1444" i="28"/>
  <c r="C1445" i="28"/>
  <c r="D1445" i="28"/>
  <c r="C1446" i="28"/>
  <c r="D1446" i="28"/>
  <c r="C1447" i="28"/>
  <c r="D1447" i="28"/>
  <c r="C1448" i="28"/>
  <c r="D1448" i="28"/>
  <c r="C1449" i="28"/>
  <c r="D1449" i="28"/>
  <c r="C1450" i="28"/>
  <c r="D1450" i="28"/>
  <c r="C1451" i="28"/>
  <c r="D1451" i="28"/>
  <c r="C1452" i="28"/>
  <c r="D1452" i="28"/>
  <c r="C1453" i="28"/>
  <c r="D1453" i="28"/>
  <c r="C1454" i="28"/>
  <c r="D1454" i="28"/>
  <c r="C1455" i="28"/>
  <c r="D1455" i="28"/>
  <c r="C1456" i="28"/>
  <c r="D1456" i="28"/>
  <c r="C1457" i="28"/>
  <c r="D1457" i="28"/>
  <c r="C1458" i="28"/>
  <c r="D1458" i="28"/>
  <c r="C1459" i="28"/>
  <c r="D1459" i="28"/>
  <c r="C1460" i="28"/>
  <c r="D1460" i="28"/>
  <c r="C1461" i="28"/>
  <c r="D1461" i="28"/>
  <c r="C1462" i="28"/>
  <c r="D1462" i="28"/>
  <c r="C1463" i="28"/>
  <c r="D1463" i="28"/>
  <c r="C1464" i="28"/>
  <c r="D1464" i="28"/>
  <c r="C1465" i="28"/>
  <c r="D1465" i="28"/>
  <c r="C1466" i="28"/>
  <c r="D1466" i="28"/>
  <c r="C1467" i="28"/>
  <c r="D1467" i="28"/>
  <c r="C1468" i="28"/>
  <c r="D1468" i="28"/>
  <c r="C1469" i="28"/>
  <c r="D1469" i="28"/>
  <c r="C1470" i="28"/>
  <c r="D1470" i="28"/>
  <c r="C1471" i="28"/>
  <c r="D1471" i="28"/>
  <c r="C1472" i="28"/>
  <c r="D1472" i="28"/>
  <c r="C1473" i="28"/>
  <c r="D1473" i="28"/>
  <c r="C1474" i="28"/>
  <c r="D1474" i="28"/>
  <c r="C1475" i="28"/>
  <c r="D1475" i="28"/>
  <c r="C1476" i="28"/>
  <c r="D1476" i="28"/>
  <c r="C1477" i="28"/>
  <c r="D1477" i="28"/>
  <c r="C1478" i="28"/>
  <c r="D1478" i="28"/>
  <c r="C1479" i="28"/>
  <c r="D1479" i="28"/>
  <c r="C1480" i="28"/>
  <c r="D1480" i="28"/>
  <c r="C1481" i="28"/>
  <c r="D1481" i="28"/>
  <c r="C1482" i="28"/>
  <c r="D1482" i="28"/>
  <c r="C1483" i="28"/>
  <c r="D1483" i="28"/>
  <c r="C1484" i="28"/>
  <c r="D1484" i="28"/>
  <c r="C1485" i="28"/>
  <c r="D1485" i="28"/>
  <c r="C1486" i="28"/>
  <c r="D1486" i="28"/>
  <c r="C1487" i="28"/>
  <c r="D1487" i="28"/>
  <c r="C1488" i="28"/>
  <c r="D1488" i="28"/>
  <c r="C1489" i="28"/>
  <c r="D1489" i="28"/>
  <c r="C1490" i="28"/>
  <c r="D1490" i="28"/>
  <c r="C1491" i="28"/>
  <c r="D1491" i="28"/>
  <c r="C1492" i="28"/>
  <c r="D1492" i="28"/>
  <c r="C1493" i="28"/>
  <c r="D1493" i="28"/>
  <c r="C1494" i="28"/>
  <c r="D1494" i="28"/>
  <c r="C1495" i="28"/>
  <c r="D1495" i="28"/>
  <c r="C1496" i="28"/>
  <c r="D1496" i="28"/>
  <c r="C1497" i="28"/>
  <c r="D1497" i="28"/>
  <c r="C1498" i="28"/>
  <c r="D1498" i="28"/>
  <c r="C1499" i="28"/>
  <c r="D1499" i="28"/>
  <c r="C1500" i="28"/>
  <c r="D1500" i="28"/>
  <c r="C1501" i="28"/>
  <c r="D1501" i="28"/>
  <c r="C1502" i="28"/>
  <c r="D1502" i="28"/>
  <c r="C1503" i="28"/>
  <c r="D1503" i="28"/>
  <c r="C1504" i="28"/>
  <c r="D1504" i="28"/>
  <c r="C1505" i="28"/>
  <c r="D1505" i="28"/>
  <c r="C1506" i="28"/>
  <c r="D1506" i="28"/>
  <c r="C1507" i="28"/>
  <c r="D1507" i="28"/>
  <c r="C1508" i="28"/>
  <c r="D1508" i="28"/>
  <c r="C1509" i="28"/>
  <c r="D1509" i="28"/>
  <c r="C1510" i="28"/>
  <c r="D1510" i="28"/>
  <c r="C1511" i="28"/>
  <c r="D1511" i="28"/>
  <c r="C1512" i="28"/>
  <c r="D1512" i="28"/>
  <c r="C1513" i="28"/>
  <c r="D1513" i="28"/>
  <c r="C1514" i="28"/>
  <c r="D1514" i="28"/>
  <c r="C1515" i="28"/>
  <c r="D1515" i="28"/>
  <c r="C1516" i="28"/>
  <c r="D1516" i="28"/>
  <c r="C1517" i="28"/>
  <c r="D1517" i="28"/>
  <c r="C1518" i="28"/>
  <c r="D1518" i="28"/>
  <c r="C1519" i="28"/>
  <c r="D1519" i="28"/>
  <c r="C1520" i="28"/>
  <c r="D1520" i="28"/>
  <c r="C1521" i="28"/>
  <c r="D1521" i="28"/>
  <c r="C1522" i="28"/>
  <c r="D1522" i="28"/>
  <c r="C1523" i="28"/>
  <c r="D1523" i="28"/>
  <c r="C1524" i="28"/>
  <c r="D1524" i="28"/>
  <c r="C1525" i="28"/>
  <c r="D1525" i="28"/>
  <c r="C1526" i="28"/>
  <c r="D1526" i="28"/>
  <c r="C1527" i="28"/>
  <c r="D1527" i="28"/>
  <c r="C1528" i="28"/>
  <c r="D1528" i="28"/>
  <c r="C1529" i="28"/>
  <c r="D1529" i="28"/>
  <c r="C1530" i="28"/>
  <c r="D1530" i="28"/>
  <c r="C1531" i="28"/>
  <c r="D1531" i="28"/>
  <c r="C1532" i="28"/>
  <c r="D1532" i="28"/>
  <c r="C1533" i="28"/>
  <c r="D1533" i="28"/>
  <c r="C1534" i="28"/>
  <c r="D1534" i="28"/>
  <c r="C1535" i="28"/>
  <c r="D1535" i="28"/>
  <c r="C1536" i="28"/>
  <c r="D1536" i="28"/>
  <c r="C1537" i="28"/>
  <c r="D1537" i="28"/>
  <c r="C1538" i="28"/>
  <c r="D1538" i="28"/>
  <c r="C1539" i="28"/>
  <c r="D1539" i="28"/>
  <c r="C1540" i="28"/>
  <c r="D1540" i="28"/>
  <c r="C1541" i="28"/>
  <c r="D1541" i="28"/>
  <c r="C1542" i="28"/>
  <c r="D1542" i="28"/>
  <c r="C1543" i="28"/>
  <c r="D1543" i="28"/>
  <c r="C1544" i="28"/>
  <c r="D1544" i="28"/>
  <c r="C1545" i="28"/>
  <c r="D1545" i="28"/>
  <c r="C1546" i="28"/>
  <c r="D1546" i="28"/>
  <c r="C1547" i="28"/>
  <c r="D1547" i="28"/>
  <c r="C1548" i="28"/>
  <c r="D1548" i="28"/>
  <c r="C1549" i="28"/>
  <c r="D1549" i="28"/>
  <c r="C1550" i="28"/>
  <c r="D1550" i="28"/>
  <c r="C1551" i="28"/>
  <c r="D1551" i="28"/>
  <c r="C1552" i="28"/>
  <c r="D1552" i="28"/>
  <c r="C1553" i="28"/>
  <c r="D1553" i="28"/>
  <c r="C1554" i="28"/>
  <c r="D1554" i="28"/>
  <c r="C1555" i="28"/>
  <c r="D1555" i="28"/>
  <c r="C1556" i="28"/>
  <c r="D1556" i="28"/>
  <c r="C1557" i="28"/>
  <c r="D1557" i="28"/>
  <c r="C1558" i="28"/>
  <c r="D1558" i="28"/>
  <c r="C1559" i="28"/>
  <c r="D1559" i="28"/>
  <c r="C1560" i="28"/>
  <c r="D1560" i="28"/>
  <c r="C1561" i="28"/>
  <c r="D1561" i="28"/>
  <c r="C1562" i="28"/>
  <c r="D1562" i="28"/>
  <c r="C1563" i="28"/>
  <c r="D1563" i="28"/>
  <c r="C1564" i="28"/>
  <c r="D1564" i="28"/>
  <c r="C1565" i="28"/>
  <c r="D1565" i="28"/>
  <c r="C1566" i="28"/>
  <c r="D1566" i="28"/>
  <c r="C1567" i="28"/>
  <c r="D1567" i="28"/>
  <c r="C1568" i="28"/>
  <c r="D1568" i="28"/>
  <c r="C1569" i="28"/>
  <c r="D1569" i="28"/>
  <c r="C1570" i="28"/>
  <c r="D1570" i="28"/>
  <c r="C1571" i="28"/>
  <c r="D1571" i="28"/>
  <c r="C1572" i="28"/>
  <c r="D1572" i="28"/>
  <c r="C1573" i="28"/>
  <c r="D1573" i="28"/>
  <c r="C1574" i="28"/>
  <c r="D1574" i="28"/>
  <c r="C1575" i="28"/>
  <c r="D1575" i="28"/>
  <c r="C1576" i="28"/>
  <c r="D1576" i="28"/>
  <c r="C1577" i="28"/>
  <c r="D1577" i="28"/>
  <c r="C1578" i="28"/>
  <c r="D1578" i="28"/>
  <c r="C1579" i="28"/>
  <c r="D1579" i="28"/>
  <c r="C1580" i="28"/>
  <c r="D1580" i="28"/>
  <c r="C1581" i="28"/>
  <c r="D1581" i="28"/>
  <c r="C1582" i="28"/>
  <c r="D1582" i="28"/>
  <c r="C1583" i="28"/>
  <c r="D1583" i="28"/>
  <c r="C1584" i="28"/>
  <c r="D1584" i="28"/>
  <c r="C1585" i="28"/>
  <c r="D1585" i="28"/>
  <c r="C1586" i="28"/>
  <c r="D1586" i="28"/>
  <c r="C1587" i="28"/>
  <c r="D1587" i="28"/>
  <c r="C1588" i="28"/>
  <c r="D1588" i="28"/>
  <c r="C1589" i="28"/>
  <c r="D1589" i="28"/>
  <c r="C1590" i="28"/>
  <c r="D1590" i="28"/>
  <c r="C1591" i="28"/>
  <c r="D1591" i="28"/>
  <c r="C1592" i="28"/>
  <c r="D1592" i="28"/>
  <c r="C1593" i="28"/>
  <c r="D1593" i="28"/>
  <c r="C1594" i="28"/>
  <c r="D1594" i="28"/>
  <c r="C1595" i="28"/>
  <c r="D1595" i="28"/>
  <c r="C1596" i="28"/>
  <c r="D1596" i="28"/>
  <c r="C1597" i="28"/>
  <c r="D1597" i="28"/>
  <c r="C1598" i="28"/>
  <c r="D1598" i="28"/>
  <c r="C1599" i="28"/>
  <c r="D1599" i="28"/>
  <c r="C1600" i="28"/>
  <c r="D1600" i="28"/>
  <c r="C1601" i="28"/>
  <c r="D1601" i="28"/>
  <c r="C1602" i="28"/>
  <c r="D1602" i="28"/>
  <c r="C1603" i="28"/>
  <c r="D1603" i="28"/>
  <c r="C1604" i="28"/>
  <c r="D1604" i="28"/>
  <c r="C1605" i="28"/>
  <c r="D1605" i="28"/>
  <c r="C1606" i="28"/>
  <c r="D1606" i="28"/>
  <c r="C1607" i="28"/>
  <c r="D1607" i="28"/>
  <c r="C1608" i="28"/>
  <c r="D1608" i="28"/>
  <c r="C1609" i="28"/>
  <c r="D1609" i="28"/>
  <c r="C1610" i="28"/>
  <c r="D1610" i="28"/>
  <c r="C1611" i="28"/>
  <c r="D1611" i="28"/>
  <c r="C1612" i="28"/>
  <c r="D1612" i="28"/>
  <c r="C1613" i="28"/>
  <c r="D1613" i="28"/>
  <c r="C1614" i="28"/>
  <c r="D1614" i="28"/>
  <c r="C1615" i="28"/>
  <c r="D1615" i="28"/>
  <c r="C1616" i="28"/>
  <c r="D1616" i="28"/>
  <c r="C1617" i="28"/>
  <c r="D1617" i="28"/>
  <c r="C1618" i="28"/>
  <c r="D1618" i="28"/>
  <c r="C1619" i="28"/>
  <c r="D1619" i="28"/>
  <c r="C1620" i="28"/>
  <c r="D1620" i="28"/>
  <c r="C1621" i="28"/>
  <c r="D1621" i="28"/>
  <c r="C1622" i="28"/>
  <c r="D1622" i="28"/>
  <c r="C1623" i="28"/>
  <c r="D1623" i="28"/>
  <c r="C1624" i="28"/>
  <c r="D1624" i="28"/>
  <c r="C1625" i="28"/>
  <c r="D1625" i="28"/>
  <c r="C1626" i="28"/>
  <c r="D1626" i="28"/>
  <c r="C1627" i="28"/>
  <c r="D1627" i="28"/>
  <c r="C1628" i="28"/>
  <c r="D1628" i="28"/>
  <c r="C1629" i="28"/>
  <c r="D1629" i="28"/>
  <c r="C1630" i="28"/>
  <c r="D1630" i="28"/>
  <c r="C1631" i="28"/>
  <c r="D1631" i="28"/>
  <c r="C1632" i="28"/>
  <c r="D1632" i="28"/>
  <c r="C1633" i="28"/>
  <c r="D1633" i="28"/>
  <c r="C1634" i="28"/>
  <c r="D1634" i="28"/>
  <c r="C1635" i="28"/>
  <c r="D1635" i="28"/>
  <c r="C1636" i="28"/>
  <c r="D1636" i="28"/>
  <c r="C1637" i="28"/>
  <c r="D1637" i="28"/>
  <c r="C1638" i="28"/>
  <c r="D1638" i="28"/>
  <c r="C1639" i="28"/>
  <c r="D1639" i="28"/>
  <c r="C1640" i="28"/>
  <c r="D1640" i="28"/>
  <c r="C1641" i="28"/>
  <c r="D1641" i="28"/>
  <c r="C1642" i="28"/>
  <c r="D1642" i="28"/>
  <c r="C1643" i="28"/>
  <c r="D1643" i="28"/>
  <c r="C1644" i="28"/>
  <c r="D1644" i="28"/>
  <c r="C1645" i="28"/>
  <c r="D1645" i="28"/>
  <c r="C1646" i="28"/>
  <c r="D1646" i="28"/>
  <c r="C1647" i="28"/>
  <c r="D1647" i="28"/>
  <c r="C1648" i="28"/>
  <c r="D1648" i="28"/>
  <c r="C1649" i="28"/>
  <c r="D1649" i="28"/>
  <c r="C1650" i="28"/>
  <c r="D1650" i="28"/>
  <c r="C1651" i="28"/>
  <c r="D1651" i="28"/>
  <c r="C1652" i="28"/>
  <c r="D1652" i="28"/>
  <c r="C1653" i="28"/>
  <c r="D1653" i="28"/>
  <c r="C1654" i="28"/>
  <c r="D1654" i="28"/>
  <c r="C1655" i="28"/>
  <c r="D1655" i="28"/>
  <c r="C1656" i="28"/>
  <c r="D1656" i="28"/>
  <c r="C1657" i="28"/>
  <c r="D1657" i="28"/>
  <c r="C1658" i="28"/>
  <c r="D1658" i="28"/>
  <c r="C1659" i="28"/>
  <c r="D1659" i="28"/>
  <c r="C1660" i="28"/>
  <c r="D1660" i="28"/>
  <c r="C1661" i="28"/>
  <c r="D1661" i="28"/>
  <c r="C1662" i="28"/>
  <c r="D1662" i="28"/>
  <c r="C1663" i="28"/>
  <c r="D1663" i="28"/>
  <c r="C1664" i="28"/>
  <c r="D1664" i="28"/>
  <c r="C1665" i="28"/>
  <c r="D1665" i="28"/>
  <c r="C1666" i="28"/>
  <c r="D1666" i="28"/>
  <c r="C1667" i="28"/>
  <c r="D1667" i="28"/>
  <c r="C1668" i="28"/>
  <c r="D1668" i="28"/>
  <c r="C1669" i="28"/>
  <c r="D1669" i="28"/>
  <c r="C1670" i="28"/>
  <c r="D1670" i="28"/>
  <c r="C1671" i="28"/>
  <c r="D1671" i="28"/>
  <c r="C1672" i="28"/>
  <c r="D1672" i="28"/>
  <c r="C1673" i="28"/>
  <c r="D1673" i="28"/>
  <c r="C1674" i="28"/>
  <c r="D1674" i="28"/>
  <c r="C1675" i="28"/>
  <c r="D1675" i="28"/>
  <c r="C1676" i="28"/>
  <c r="D1676" i="28"/>
  <c r="C1677" i="28"/>
  <c r="D1677" i="28"/>
  <c r="C1678" i="28"/>
  <c r="D1678" i="28"/>
  <c r="C1679" i="28"/>
  <c r="D1679" i="28"/>
  <c r="C1680" i="28"/>
  <c r="D1680" i="28"/>
  <c r="C1681" i="28"/>
  <c r="D1681" i="28"/>
  <c r="C1682" i="28"/>
  <c r="D1682" i="28"/>
  <c r="C1683" i="28"/>
  <c r="D1683" i="28"/>
  <c r="C1684" i="28"/>
  <c r="D1684" i="28"/>
  <c r="C1685" i="28"/>
  <c r="D1685" i="28"/>
  <c r="C1686" i="28"/>
  <c r="D1686" i="28"/>
  <c r="C1687" i="28"/>
  <c r="D1687" i="28"/>
  <c r="C1688" i="28"/>
  <c r="D1688" i="28"/>
  <c r="C1689" i="28"/>
  <c r="D1689" i="28"/>
  <c r="C1690" i="28"/>
  <c r="D1690" i="28"/>
  <c r="C1691" i="28"/>
  <c r="D1691" i="28"/>
  <c r="C1692" i="28"/>
  <c r="D1692" i="28"/>
  <c r="C1693" i="28"/>
  <c r="D1693" i="28"/>
  <c r="C1694" i="28"/>
  <c r="D1694" i="28"/>
  <c r="C1695" i="28"/>
  <c r="D1695" i="28"/>
  <c r="C1696" i="28"/>
  <c r="D1696" i="28"/>
  <c r="C1697" i="28"/>
  <c r="D1697" i="28"/>
  <c r="C1698" i="28"/>
  <c r="D1698" i="28"/>
  <c r="C1699" i="28"/>
  <c r="D1699" i="28"/>
  <c r="C1700" i="28"/>
  <c r="D1700" i="28"/>
  <c r="C1701" i="28"/>
  <c r="D1701" i="28"/>
  <c r="C1702" i="28"/>
  <c r="D1702" i="28"/>
  <c r="C1703" i="28"/>
  <c r="D1703" i="28"/>
  <c r="C1704" i="28"/>
  <c r="D1704" i="28"/>
  <c r="C1705" i="28"/>
  <c r="D1705" i="28"/>
  <c r="C1706" i="28"/>
  <c r="D1706" i="28"/>
  <c r="C1707" i="28"/>
  <c r="D1707" i="28"/>
  <c r="C1708" i="28"/>
  <c r="D1708" i="28"/>
  <c r="C1709" i="28"/>
  <c r="D1709" i="28"/>
  <c r="C1710" i="28"/>
  <c r="D1710" i="28"/>
  <c r="C1711" i="28"/>
  <c r="D1711" i="28"/>
  <c r="C1712" i="28"/>
  <c r="D1712" i="28"/>
  <c r="C1713" i="28"/>
  <c r="D1713" i="28"/>
  <c r="C1714" i="28"/>
  <c r="D1714" i="28"/>
  <c r="C1715" i="28"/>
  <c r="D1715" i="28"/>
  <c r="C1716" i="28"/>
  <c r="D1716" i="28"/>
  <c r="C1717" i="28"/>
  <c r="D1717" i="28"/>
  <c r="C1718" i="28"/>
  <c r="D1718" i="28"/>
  <c r="C1719" i="28"/>
  <c r="D1719" i="28"/>
  <c r="C1720" i="28"/>
  <c r="D1720" i="28"/>
  <c r="C1721" i="28"/>
  <c r="D1721" i="28"/>
  <c r="C1722" i="28"/>
  <c r="D1722" i="28"/>
  <c r="C1723" i="28"/>
  <c r="D1723" i="28"/>
  <c r="C1724" i="28"/>
  <c r="D1724" i="28"/>
  <c r="C1725" i="28"/>
  <c r="D1725" i="28"/>
  <c r="C1726" i="28"/>
  <c r="D1726" i="28"/>
  <c r="C1727" i="28"/>
  <c r="D1727" i="28"/>
  <c r="C1728" i="28"/>
  <c r="D1728" i="28"/>
  <c r="C1729" i="28"/>
  <c r="D1729" i="28"/>
  <c r="C1730" i="28"/>
  <c r="D1730" i="28"/>
  <c r="C1731" i="28"/>
  <c r="D1731" i="28"/>
  <c r="C1732" i="28"/>
  <c r="D1732" i="28"/>
  <c r="C1733" i="28"/>
  <c r="D1733" i="28"/>
  <c r="C1734" i="28"/>
  <c r="D1734" i="28"/>
  <c r="C1735" i="28"/>
  <c r="D1735" i="28"/>
  <c r="C1736" i="28"/>
  <c r="D1736" i="28"/>
  <c r="C1737" i="28"/>
  <c r="D1737" i="28"/>
  <c r="C1738" i="28"/>
  <c r="D1738" i="28"/>
  <c r="C1739" i="28"/>
  <c r="D1739" i="28"/>
  <c r="C1740" i="28"/>
  <c r="D1740" i="28"/>
  <c r="C1741" i="28"/>
  <c r="D1741" i="28"/>
  <c r="C1742" i="28"/>
  <c r="D1742" i="28"/>
  <c r="C1743" i="28"/>
  <c r="D1743" i="28"/>
  <c r="C1744" i="28"/>
  <c r="D1744" i="28"/>
  <c r="C1745" i="28"/>
  <c r="D1745" i="28"/>
  <c r="C1746" i="28"/>
  <c r="D1746" i="28"/>
  <c r="C1747" i="28"/>
  <c r="D1747" i="28"/>
  <c r="C1748" i="28"/>
  <c r="D1748" i="28"/>
  <c r="C1749" i="28"/>
  <c r="D1749" i="28"/>
  <c r="C1750" i="28"/>
  <c r="D1750" i="28"/>
  <c r="C1751" i="28"/>
  <c r="D1751" i="28"/>
  <c r="C1752" i="28"/>
  <c r="D1752" i="28"/>
  <c r="C1753" i="28"/>
  <c r="D1753" i="28"/>
  <c r="C1754" i="28"/>
  <c r="D1754" i="28"/>
  <c r="C1755" i="28"/>
  <c r="D1755" i="28"/>
  <c r="C1756" i="28"/>
  <c r="D1756" i="28"/>
  <c r="C1757" i="28"/>
  <c r="D1757" i="28"/>
  <c r="C1758" i="28"/>
  <c r="D1758" i="28"/>
  <c r="C1759" i="28"/>
  <c r="D1759" i="28"/>
  <c r="C1760" i="28"/>
  <c r="D1760" i="28"/>
  <c r="C1761" i="28"/>
  <c r="D1761" i="28"/>
  <c r="C1762" i="28"/>
  <c r="D1762" i="28"/>
  <c r="C1763" i="28"/>
  <c r="D1763" i="28"/>
  <c r="C1764" i="28"/>
  <c r="D1764" i="28"/>
  <c r="C1765" i="28"/>
  <c r="D1765" i="28"/>
  <c r="C1766" i="28"/>
  <c r="D1766" i="28"/>
  <c r="C1767" i="28"/>
  <c r="D1767" i="28"/>
  <c r="C1768" i="28"/>
  <c r="D1768" i="28"/>
  <c r="C1769" i="28"/>
  <c r="D1769" i="28"/>
  <c r="C1770" i="28"/>
  <c r="D1770" i="28"/>
  <c r="C1771" i="28"/>
  <c r="D1771" i="28"/>
  <c r="C1772" i="28"/>
  <c r="D1772" i="28"/>
  <c r="C1773" i="28"/>
  <c r="D1773" i="28"/>
  <c r="C1774" i="28"/>
  <c r="D1774" i="28"/>
  <c r="C1775" i="28"/>
  <c r="D1775" i="28"/>
  <c r="C1776" i="28"/>
  <c r="D1776" i="28"/>
  <c r="C1777" i="28"/>
  <c r="D1777" i="28"/>
  <c r="C1778" i="28"/>
  <c r="D1778" i="28"/>
  <c r="C1779" i="28"/>
  <c r="D1779" i="28"/>
  <c r="C1780" i="28"/>
  <c r="D1780" i="28"/>
  <c r="C1781" i="28"/>
  <c r="D1781" i="28"/>
  <c r="C1782" i="28"/>
  <c r="D1782" i="28"/>
  <c r="C1783" i="28"/>
  <c r="D1783" i="28"/>
  <c r="C1784" i="28"/>
  <c r="D1784" i="28"/>
  <c r="C1785" i="28"/>
  <c r="D1785" i="28"/>
  <c r="C1786" i="28"/>
  <c r="D1786" i="28"/>
  <c r="C1787" i="28"/>
  <c r="D1787" i="28"/>
  <c r="C1788" i="28"/>
  <c r="D1788" i="28"/>
  <c r="C1789" i="28"/>
  <c r="D1789" i="28"/>
  <c r="C1790" i="28"/>
  <c r="D1790" i="28"/>
  <c r="C1791" i="28"/>
  <c r="D1791" i="28"/>
  <c r="C1792" i="28"/>
  <c r="D1792" i="28"/>
  <c r="C1793" i="28"/>
  <c r="D1793" i="28"/>
  <c r="C1794" i="28"/>
  <c r="D1794" i="28"/>
  <c r="C1795" i="28"/>
  <c r="D1795" i="28"/>
  <c r="C1796" i="28"/>
  <c r="D1796" i="28"/>
  <c r="C1797" i="28"/>
  <c r="D1797" i="28"/>
  <c r="C1798" i="28"/>
  <c r="D1798" i="28"/>
  <c r="C1799" i="28"/>
  <c r="D1799" i="28"/>
  <c r="C1800" i="28"/>
  <c r="D1800" i="28"/>
  <c r="C1801" i="28"/>
  <c r="D1801" i="28"/>
  <c r="C1802" i="28"/>
  <c r="D1802" i="28"/>
  <c r="C1803" i="28"/>
  <c r="D1803" i="28"/>
  <c r="C1804" i="28"/>
  <c r="D1804" i="28"/>
  <c r="C1805" i="28"/>
  <c r="D1805" i="28"/>
  <c r="C1806" i="28"/>
  <c r="D1806" i="28"/>
  <c r="C1807" i="28"/>
  <c r="D1807" i="28"/>
  <c r="C1808" i="28"/>
  <c r="D1808" i="28"/>
  <c r="C1809" i="28"/>
  <c r="D1809" i="28"/>
  <c r="C1810" i="28"/>
  <c r="D1810" i="28"/>
  <c r="C1811" i="28"/>
  <c r="D1811" i="28"/>
  <c r="C1812" i="28"/>
  <c r="D1812" i="28"/>
  <c r="C1813" i="28"/>
  <c r="D1813" i="28"/>
  <c r="C1814" i="28"/>
  <c r="D1814" i="28"/>
  <c r="C1815" i="28"/>
  <c r="D1815" i="28"/>
  <c r="C1816" i="28"/>
  <c r="D1816" i="28"/>
  <c r="C1817" i="28"/>
  <c r="D1817" i="28"/>
  <c r="C1818" i="28"/>
  <c r="D1818" i="28"/>
  <c r="C1819" i="28"/>
  <c r="D1819" i="28"/>
  <c r="C1820" i="28"/>
  <c r="D1820" i="28"/>
  <c r="C1821" i="28"/>
  <c r="D1821" i="28"/>
  <c r="C1822" i="28"/>
  <c r="D1822" i="28"/>
  <c r="C1823" i="28"/>
  <c r="D1823" i="28"/>
  <c r="C1824" i="28"/>
  <c r="D1824" i="28"/>
  <c r="C1825" i="28"/>
  <c r="D1825" i="28"/>
  <c r="C1826" i="28"/>
  <c r="D1826" i="28"/>
  <c r="C1827" i="28"/>
  <c r="D1827" i="28"/>
  <c r="C1828" i="28"/>
  <c r="D1828" i="28"/>
  <c r="C1829" i="28"/>
  <c r="D1829" i="28"/>
  <c r="C1830" i="28"/>
  <c r="D1830" i="28"/>
  <c r="C1831" i="28"/>
  <c r="D1831" i="28"/>
  <c r="C1832" i="28"/>
  <c r="D1832" i="28"/>
  <c r="C1833" i="28"/>
  <c r="D1833" i="28"/>
  <c r="C1834" i="28"/>
  <c r="D1834" i="28"/>
  <c r="C1835" i="28"/>
  <c r="D1835" i="28"/>
  <c r="C1836" i="28"/>
  <c r="D1836" i="28"/>
  <c r="C1837" i="28"/>
  <c r="D1837" i="28"/>
  <c r="C1838" i="28"/>
  <c r="D1838" i="28"/>
  <c r="C1839" i="28"/>
  <c r="D1839" i="28"/>
  <c r="C1840" i="28"/>
  <c r="D1840" i="28"/>
  <c r="C1841" i="28"/>
  <c r="D1841" i="28"/>
  <c r="C1842" i="28"/>
  <c r="D1842" i="28"/>
  <c r="C1843" i="28"/>
  <c r="D1843" i="28"/>
  <c r="C1844" i="28"/>
  <c r="D1844" i="28"/>
  <c r="C1845" i="28"/>
  <c r="D1845" i="28"/>
  <c r="C1846" i="28"/>
  <c r="D1846" i="28"/>
  <c r="C1847" i="28"/>
  <c r="D1847" i="28"/>
  <c r="C1848" i="28"/>
  <c r="D1848" i="28"/>
  <c r="C1849" i="28"/>
  <c r="D1849" i="28"/>
  <c r="C1850" i="28"/>
  <c r="D1850" i="28"/>
  <c r="C1851" i="28"/>
  <c r="D1851" i="28"/>
  <c r="C1852" i="28"/>
  <c r="D1852" i="28"/>
  <c r="C1853" i="28"/>
  <c r="D1853" i="28"/>
  <c r="C1854" i="28"/>
  <c r="D1854" i="28"/>
  <c r="C1855" i="28"/>
  <c r="D1855" i="28"/>
  <c r="C1856" i="28"/>
  <c r="D1856" i="28"/>
  <c r="C1857" i="28"/>
  <c r="D1857" i="28"/>
  <c r="C1858" i="28"/>
  <c r="D1858" i="28"/>
  <c r="C1859" i="28"/>
  <c r="D1859" i="28"/>
  <c r="C1860" i="28"/>
  <c r="D1860" i="28"/>
  <c r="C1861" i="28"/>
  <c r="D1861" i="28"/>
  <c r="C1862" i="28"/>
  <c r="D1862" i="28"/>
  <c r="C1863" i="28"/>
  <c r="D1863" i="28"/>
  <c r="C1864" i="28"/>
  <c r="D1864" i="28"/>
  <c r="C1865" i="28"/>
  <c r="D1865" i="28"/>
  <c r="C1866" i="28"/>
  <c r="D1866" i="28"/>
  <c r="C1867" i="28"/>
  <c r="D1867" i="28"/>
  <c r="C1868" i="28"/>
  <c r="D1868" i="28"/>
  <c r="C1869" i="28"/>
  <c r="D1869" i="28"/>
  <c r="C1870" i="28"/>
  <c r="D1870" i="28"/>
  <c r="C1871" i="28"/>
  <c r="D1871" i="28"/>
  <c r="C1872" i="28"/>
  <c r="D1872" i="28"/>
  <c r="C1873" i="28"/>
  <c r="D1873" i="28"/>
  <c r="C1874" i="28"/>
  <c r="D1874" i="28"/>
  <c r="C1875" i="28"/>
  <c r="D1875" i="28"/>
  <c r="C1876" i="28"/>
  <c r="D1876" i="28"/>
  <c r="C1877" i="28"/>
  <c r="D1877" i="28"/>
  <c r="C1878" i="28"/>
  <c r="D1878" i="28"/>
  <c r="C1879" i="28"/>
  <c r="D1879" i="28"/>
  <c r="C1880" i="28"/>
  <c r="D1880" i="28"/>
  <c r="C1881" i="28"/>
  <c r="D1881" i="28"/>
  <c r="C1882" i="28"/>
  <c r="D1882" i="28"/>
  <c r="C1883" i="28"/>
  <c r="D1883" i="28"/>
  <c r="C1884" i="28"/>
  <c r="D1884" i="28"/>
  <c r="C1885" i="28"/>
  <c r="D1885" i="28"/>
  <c r="C1886" i="28"/>
  <c r="D1886" i="28"/>
  <c r="C1887" i="28"/>
  <c r="D1887" i="28"/>
  <c r="C1888" i="28"/>
  <c r="D1888" i="28"/>
  <c r="C1889" i="28"/>
  <c r="D1889" i="28"/>
  <c r="C1890" i="28"/>
  <c r="D1890" i="28"/>
  <c r="C1891" i="28"/>
  <c r="D1891" i="28"/>
  <c r="C1892" i="28"/>
  <c r="D1892" i="28"/>
  <c r="C1893" i="28"/>
  <c r="D1893" i="28"/>
  <c r="C1894" i="28"/>
  <c r="D1894" i="28"/>
  <c r="C1895" i="28"/>
  <c r="D1895" i="28"/>
  <c r="C1896" i="28"/>
  <c r="D1896" i="28"/>
  <c r="C1897" i="28"/>
  <c r="D1897" i="28"/>
  <c r="C1898" i="28"/>
  <c r="D1898" i="28"/>
  <c r="C1899" i="28"/>
  <c r="D1899" i="28"/>
  <c r="C1900" i="28"/>
  <c r="D1900" i="28"/>
  <c r="C1901" i="28"/>
  <c r="D1901" i="28"/>
  <c r="C1902" i="28"/>
  <c r="D1902" i="28"/>
  <c r="C1903" i="28"/>
  <c r="D1903" i="28"/>
  <c r="C1904" i="28"/>
  <c r="D1904" i="28"/>
  <c r="C1905" i="28"/>
  <c r="D1905" i="28"/>
  <c r="C1906" i="28"/>
  <c r="D1906" i="28"/>
  <c r="C1907" i="28"/>
  <c r="D1907" i="28"/>
  <c r="C1908" i="28"/>
  <c r="D1908" i="28"/>
  <c r="C1909" i="28"/>
  <c r="D1909" i="28"/>
  <c r="C1910" i="28"/>
  <c r="D1910" i="28"/>
  <c r="C1911" i="28"/>
  <c r="D1911" i="28"/>
  <c r="C1912" i="28"/>
  <c r="D1912" i="28"/>
  <c r="C1913" i="28"/>
  <c r="D1913" i="28"/>
  <c r="C1914" i="28"/>
  <c r="D1914" i="28"/>
  <c r="C1915" i="28"/>
  <c r="D1915" i="28"/>
  <c r="C1916" i="28"/>
  <c r="D1916" i="28"/>
  <c r="C1917" i="28"/>
  <c r="D1917" i="28"/>
  <c r="C1918" i="28"/>
  <c r="D1918" i="28"/>
  <c r="C1919" i="28"/>
  <c r="D1919" i="28"/>
  <c r="C1920" i="28"/>
  <c r="D1920" i="28"/>
  <c r="C1921" i="28"/>
  <c r="D1921" i="28"/>
  <c r="C1922" i="28"/>
  <c r="D1922" i="28"/>
  <c r="C1923" i="28"/>
  <c r="D1923" i="28"/>
  <c r="C1924" i="28"/>
  <c r="D1924" i="28"/>
  <c r="C1925" i="28"/>
  <c r="D1925" i="28"/>
  <c r="C1926" i="28"/>
  <c r="D1926" i="28"/>
  <c r="C1927" i="28"/>
  <c r="D1927" i="28"/>
  <c r="C1928" i="28"/>
  <c r="D1928" i="28"/>
  <c r="C1929" i="28"/>
  <c r="D1929" i="28"/>
  <c r="C1930" i="28"/>
  <c r="D1930" i="28"/>
  <c r="C1931" i="28"/>
  <c r="D1931" i="28"/>
  <c r="C1932" i="28"/>
  <c r="D1932" i="28"/>
  <c r="C1933" i="28"/>
  <c r="D1933" i="28"/>
  <c r="C1934" i="28"/>
  <c r="D1934" i="28"/>
  <c r="C1935" i="28"/>
  <c r="D1935" i="28"/>
  <c r="C1936" i="28"/>
  <c r="D1936" i="28"/>
  <c r="C1937" i="28"/>
  <c r="D1937" i="28"/>
  <c r="C1938" i="28"/>
  <c r="D1938" i="28"/>
  <c r="C1939" i="28"/>
  <c r="D1939" i="28"/>
  <c r="C1940" i="28"/>
  <c r="D1940" i="28"/>
  <c r="C1941" i="28"/>
  <c r="D1941" i="28"/>
  <c r="C1942" i="28"/>
  <c r="D1942" i="28"/>
  <c r="C1943" i="28"/>
  <c r="D1943" i="28"/>
  <c r="C1944" i="28"/>
  <c r="D1944" i="28"/>
  <c r="C1945" i="28"/>
  <c r="D1945" i="28"/>
  <c r="C1946" i="28"/>
  <c r="D1946" i="28"/>
  <c r="C1947" i="28"/>
  <c r="D1947" i="28"/>
  <c r="C1948" i="28"/>
  <c r="D1948" i="28"/>
  <c r="C1949" i="28"/>
  <c r="D1949" i="28"/>
  <c r="C1950" i="28"/>
  <c r="D1950" i="28"/>
  <c r="C1951" i="28"/>
  <c r="D1951" i="28"/>
  <c r="C1952" i="28"/>
  <c r="D1952" i="28"/>
  <c r="C1953" i="28"/>
  <c r="D1953" i="28"/>
  <c r="C1954" i="28"/>
  <c r="D1954" i="28"/>
  <c r="C1955" i="28"/>
  <c r="D1955" i="28"/>
  <c r="C1956" i="28"/>
  <c r="D1956" i="28"/>
  <c r="C1957" i="28"/>
  <c r="D1957" i="28"/>
  <c r="C1958" i="28"/>
  <c r="D1958" i="28"/>
  <c r="C1959" i="28"/>
  <c r="D1959" i="28"/>
  <c r="C1960" i="28"/>
  <c r="D1960" i="28"/>
  <c r="C1961" i="28"/>
  <c r="D1961" i="28"/>
  <c r="C1962" i="28"/>
  <c r="D1962" i="28"/>
  <c r="C1963" i="28"/>
  <c r="D1963" i="28"/>
  <c r="C1964" i="28"/>
  <c r="D1964" i="28"/>
  <c r="C1965" i="28"/>
  <c r="D1965" i="28"/>
  <c r="C1966" i="28"/>
  <c r="D1966" i="28"/>
  <c r="C1967" i="28"/>
  <c r="D1967" i="28"/>
  <c r="C1968" i="28"/>
  <c r="D1968" i="28"/>
  <c r="C1969" i="28"/>
  <c r="D1969" i="28"/>
  <c r="C1970" i="28"/>
  <c r="D1970" i="28"/>
  <c r="C1971" i="28"/>
  <c r="D1971" i="28"/>
  <c r="C1972" i="28"/>
  <c r="D1972" i="28"/>
  <c r="C1973" i="28"/>
  <c r="D1973" i="28"/>
  <c r="C1974" i="28"/>
  <c r="D1974" i="28"/>
  <c r="C1975" i="28"/>
  <c r="D1975" i="28"/>
  <c r="C1976" i="28"/>
  <c r="D1976" i="28"/>
  <c r="C1977" i="28"/>
  <c r="D1977" i="28"/>
  <c r="C1978" i="28"/>
  <c r="D1978" i="28"/>
  <c r="C1979" i="28"/>
  <c r="D1979" i="28"/>
  <c r="C1980" i="28"/>
  <c r="D1980" i="28"/>
  <c r="C1981" i="28"/>
  <c r="D1981" i="28"/>
  <c r="C1982" i="28"/>
  <c r="D1982" i="28"/>
  <c r="C1983" i="28"/>
  <c r="D1983" i="28"/>
  <c r="C1984" i="28"/>
  <c r="D1984" i="28"/>
  <c r="C1985" i="28"/>
  <c r="D1985" i="28"/>
  <c r="C1986" i="28"/>
  <c r="D1986" i="28"/>
  <c r="C1987" i="28"/>
  <c r="D1987" i="28"/>
  <c r="C1988" i="28"/>
  <c r="D1988" i="28"/>
  <c r="C1989" i="28"/>
  <c r="D1989" i="28"/>
  <c r="C1990" i="28"/>
  <c r="D1990" i="28"/>
  <c r="C1991" i="28"/>
  <c r="D1991" i="28"/>
  <c r="C1992" i="28"/>
  <c r="D1992" i="28"/>
  <c r="C1993" i="28"/>
  <c r="D1993" i="28"/>
  <c r="C1994" i="28"/>
  <c r="D1994" i="28"/>
  <c r="C1995" i="28"/>
  <c r="D1995" i="28"/>
  <c r="C1996" i="28"/>
  <c r="D1996" i="28"/>
  <c r="C1997" i="28"/>
  <c r="D1997" i="28"/>
  <c r="C1998" i="28"/>
  <c r="D1998" i="28"/>
  <c r="C1999" i="28"/>
  <c r="D1999" i="28"/>
  <c r="C2000" i="28"/>
  <c r="D2000" i="28"/>
  <c r="C2001" i="28"/>
  <c r="D2001" i="28"/>
  <c r="C2002" i="28"/>
  <c r="D2002" i="28"/>
  <c r="C2003" i="28"/>
  <c r="D2003" i="28"/>
  <c r="C2004" i="28"/>
  <c r="D2004" i="28"/>
  <c r="C2005" i="28"/>
  <c r="D2005" i="28"/>
  <c r="C2006" i="28"/>
  <c r="D2006" i="28"/>
  <c r="C2007" i="28"/>
  <c r="D2007" i="28"/>
  <c r="C2008" i="28"/>
  <c r="D2008" i="28"/>
  <c r="C2009" i="28"/>
  <c r="D2009" i="28"/>
  <c r="C2010" i="28"/>
  <c r="D2010" i="28"/>
  <c r="C2011" i="28"/>
  <c r="D2011" i="28"/>
  <c r="C2012" i="28"/>
  <c r="D2012" i="28"/>
  <c r="C2013" i="28"/>
  <c r="D2013" i="28"/>
  <c r="C2014" i="28"/>
  <c r="D2014" i="28"/>
  <c r="C2015" i="28"/>
  <c r="D2015" i="28"/>
  <c r="C2016" i="28"/>
  <c r="D2016" i="28"/>
  <c r="C2017" i="28"/>
  <c r="D2017" i="28"/>
  <c r="C2018" i="28"/>
  <c r="D2018" i="28"/>
  <c r="C2019" i="28"/>
  <c r="D2019" i="28"/>
  <c r="C2020" i="28"/>
  <c r="D2020" i="28"/>
  <c r="C2021" i="28"/>
  <c r="D2021" i="28"/>
  <c r="C2022" i="28"/>
  <c r="D2022" i="28"/>
  <c r="C2023" i="28"/>
  <c r="D2023" i="28"/>
  <c r="C2024" i="28"/>
  <c r="D2024" i="28"/>
  <c r="C2025" i="28"/>
  <c r="D2025" i="28"/>
  <c r="C2026" i="28"/>
  <c r="D2026" i="28"/>
  <c r="C2027" i="28"/>
  <c r="D2027" i="28"/>
  <c r="C2028" i="28"/>
  <c r="D2028" i="28"/>
  <c r="C2029" i="28"/>
  <c r="D2029" i="28"/>
  <c r="C2030" i="28"/>
  <c r="D2030" i="28"/>
  <c r="C2031" i="28"/>
  <c r="D2031" i="28"/>
  <c r="C2032" i="28"/>
  <c r="D2032" i="28"/>
  <c r="C2033" i="28"/>
  <c r="D2033" i="28"/>
  <c r="C2034" i="28"/>
  <c r="D2034" i="28"/>
  <c r="C2035" i="28"/>
  <c r="D2035" i="28"/>
  <c r="C2036" i="28"/>
  <c r="D2036" i="28"/>
  <c r="C2037" i="28"/>
  <c r="D2037" i="28"/>
  <c r="C2038" i="28"/>
  <c r="D2038" i="28"/>
  <c r="C2039" i="28"/>
  <c r="D2039" i="28"/>
  <c r="C2040" i="28"/>
  <c r="D2040" i="28"/>
  <c r="C2041" i="28"/>
  <c r="D2041" i="28"/>
  <c r="C2042" i="28"/>
  <c r="D2042" i="28"/>
  <c r="C2043" i="28"/>
  <c r="D2043" i="28"/>
  <c r="C2044" i="28"/>
  <c r="D2044" i="28"/>
  <c r="C2045" i="28"/>
  <c r="D2045" i="28"/>
  <c r="C2046" i="28"/>
  <c r="D2046" i="28"/>
  <c r="C2047" i="28"/>
  <c r="D2047" i="28"/>
  <c r="C2048" i="28"/>
  <c r="D2048" i="28"/>
  <c r="C2049" i="28"/>
  <c r="D2049" i="28"/>
  <c r="C2050" i="28"/>
  <c r="D2050" i="28"/>
  <c r="C2051" i="28"/>
  <c r="D2051" i="28"/>
  <c r="C2052" i="28"/>
  <c r="D2052" i="28"/>
  <c r="C2053" i="28"/>
  <c r="D2053" i="28"/>
  <c r="C2054" i="28"/>
  <c r="D2054" i="28"/>
  <c r="C2055" i="28"/>
  <c r="D2055" i="28"/>
  <c r="C2056" i="28"/>
  <c r="D2056" i="28"/>
  <c r="C2057" i="28"/>
  <c r="D2057" i="28"/>
  <c r="C2058" i="28"/>
  <c r="D2058" i="28"/>
  <c r="C2059" i="28"/>
  <c r="D2059" i="28"/>
  <c r="C2060" i="28"/>
  <c r="D2060" i="28"/>
  <c r="C2061" i="28"/>
  <c r="D2061" i="28"/>
  <c r="C2062" i="28"/>
  <c r="D2062" i="28"/>
  <c r="C2063" i="28"/>
  <c r="D2063" i="28"/>
  <c r="C2064" i="28"/>
  <c r="D2064" i="28"/>
  <c r="C2065" i="28"/>
  <c r="D2065" i="28"/>
  <c r="C2066" i="28"/>
  <c r="D2066" i="28"/>
  <c r="C2067" i="28"/>
  <c r="D2067" i="28"/>
  <c r="C2068" i="28"/>
  <c r="D2068" i="28"/>
  <c r="C2069" i="28"/>
  <c r="D2069" i="28"/>
  <c r="C2070" i="28"/>
  <c r="D2070" i="28"/>
  <c r="C2071" i="28"/>
  <c r="D2071" i="28"/>
  <c r="C2072" i="28"/>
  <c r="D2072" i="28"/>
  <c r="C2073" i="28"/>
  <c r="D2073" i="28"/>
  <c r="C2074" i="28"/>
  <c r="D2074" i="28"/>
  <c r="C2075" i="28"/>
  <c r="D2075" i="28"/>
  <c r="C2076" i="28"/>
  <c r="D2076" i="28"/>
  <c r="C2077" i="28"/>
  <c r="D2077" i="28"/>
  <c r="C2078" i="28"/>
  <c r="D2078" i="28"/>
  <c r="C2079" i="28"/>
  <c r="D2079" i="28"/>
  <c r="C2080" i="28"/>
  <c r="D2080" i="28"/>
  <c r="C2081" i="28"/>
  <c r="D2081" i="28"/>
  <c r="C2082" i="28"/>
  <c r="D2082" i="28"/>
  <c r="C2083" i="28"/>
  <c r="D2083" i="28"/>
  <c r="C2084" i="28"/>
  <c r="D2084" i="28"/>
  <c r="C2085" i="28"/>
  <c r="D2085" i="28"/>
  <c r="C2086" i="28"/>
  <c r="D2086" i="28"/>
  <c r="C2087" i="28"/>
  <c r="D2087" i="28"/>
  <c r="C2088" i="28"/>
  <c r="D2088" i="28"/>
  <c r="C2089" i="28"/>
  <c r="D2089" i="28"/>
  <c r="C2090" i="28"/>
  <c r="D2090" i="28"/>
  <c r="C2091" i="28"/>
  <c r="D2091" i="28"/>
  <c r="C2092" i="28"/>
  <c r="D2092" i="28"/>
  <c r="C2093" i="28"/>
  <c r="D2093" i="28"/>
  <c r="C2094" i="28"/>
  <c r="D2094" i="28"/>
  <c r="C2095" i="28"/>
  <c r="D2095" i="28"/>
  <c r="C2096" i="28"/>
  <c r="D2096" i="28"/>
  <c r="C2097" i="28"/>
  <c r="D2097" i="28"/>
  <c r="C2098" i="28"/>
  <c r="D2098" i="28"/>
  <c r="C2099" i="28"/>
  <c r="D2099" i="28"/>
  <c r="C2100" i="28"/>
  <c r="D2100" i="28"/>
  <c r="C2101" i="28"/>
  <c r="D2101" i="28"/>
  <c r="C2102" i="28"/>
  <c r="D2102" i="28"/>
  <c r="C2103" i="28"/>
  <c r="D2103" i="28"/>
  <c r="C2104" i="28"/>
  <c r="D2104" i="28"/>
  <c r="C2105" i="28"/>
  <c r="D2105" i="28"/>
  <c r="C2106" i="28"/>
  <c r="D2106" i="28"/>
  <c r="C2107" i="28"/>
  <c r="D2107" i="28"/>
  <c r="C2108" i="28"/>
  <c r="D2108" i="28"/>
  <c r="C2109" i="28"/>
  <c r="D2109" i="28"/>
  <c r="C2110" i="28"/>
  <c r="D2110" i="28"/>
  <c r="C2111" i="28"/>
  <c r="D2111" i="28"/>
  <c r="C2112" i="28"/>
  <c r="D2112" i="28"/>
  <c r="C2113" i="28"/>
  <c r="D2113" i="28"/>
  <c r="C2114" i="28"/>
  <c r="D2114" i="28"/>
  <c r="C2115" i="28"/>
  <c r="D2115" i="28"/>
  <c r="C2116" i="28"/>
  <c r="D2116" i="28"/>
  <c r="C2117" i="28"/>
  <c r="D2117" i="28"/>
  <c r="C2118" i="28"/>
  <c r="D2118" i="28"/>
  <c r="C2119" i="28"/>
  <c r="D2119" i="28"/>
  <c r="C2120" i="28"/>
  <c r="D2120" i="28"/>
  <c r="C2121" i="28"/>
  <c r="D2121" i="28"/>
  <c r="C2122" i="28"/>
  <c r="D2122" i="28"/>
  <c r="C2123" i="28"/>
  <c r="D2123" i="28"/>
  <c r="C2124" i="28"/>
  <c r="D2124" i="28"/>
  <c r="C2125" i="28"/>
  <c r="D2125" i="28"/>
  <c r="C2126" i="28"/>
  <c r="D2126" i="28"/>
  <c r="C2127" i="28"/>
  <c r="D2127" i="28"/>
  <c r="C2128" i="28"/>
  <c r="D2128" i="28"/>
  <c r="C2129" i="28"/>
  <c r="D2129" i="28"/>
  <c r="C2130" i="28"/>
  <c r="D2130" i="28"/>
  <c r="C2131" i="28"/>
  <c r="D2131" i="28"/>
  <c r="C2132" i="28"/>
  <c r="D2132" i="28"/>
  <c r="C2133" i="28"/>
  <c r="D2133" i="28"/>
  <c r="C2134" i="28"/>
  <c r="D2134" i="28"/>
  <c r="C2135" i="28"/>
  <c r="D2135" i="28"/>
  <c r="C2136" i="28"/>
  <c r="D2136" i="28"/>
  <c r="C2137" i="28"/>
  <c r="D2137" i="28"/>
  <c r="C2138" i="28"/>
  <c r="D2138" i="28"/>
  <c r="C2139" i="28"/>
  <c r="D2139" i="28"/>
  <c r="C2140" i="28"/>
  <c r="D2140" i="28"/>
  <c r="C2141" i="28"/>
  <c r="D2141" i="28"/>
  <c r="C2142" i="28"/>
  <c r="D2142" i="28"/>
  <c r="C2143" i="28"/>
  <c r="D2143" i="28"/>
  <c r="C2144" i="28"/>
  <c r="D2144" i="28"/>
  <c r="C2145" i="28"/>
  <c r="D2145" i="28"/>
  <c r="C2146" i="28"/>
  <c r="D2146" i="28"/>
  <c r="C2147" i="28"/>
  <c r="D2147" i="28"/>
  <c r="C2148" i="28"/>
  <c r="D2148" i="28"/>
  <c r="C2149" i="28"/>
  <c r="D2149" i="28"/>
  <c r="C2150" i="28"/>
  <c r="D2150" i="28"/>
  <c r="C2151" i="28"/>
  <c r="D2151" i="28"/>
  <c r="C2152" i="28"/>
  <c r="D2152" i="28"/>
  <c r="C2153" i="28"/>
  <c r="D2153" i="28"/>
  <c r="C2154" i="28"/>
  <c r="D2154" i="28"/>
  <c r="C2155" i="28"/>
  <c r="D2155" i="28"/>
  <c r="C2156" i="28"/>
  <c r="D2156" i="28"/>
  <c r="C2157" i="28"/>
  <c r="D2157" i="28"/>
  <c r="C2158" i="28"/>
  <c r="D2158" i="28"/>
  <c r="C2159" i="28"/>
  <c r="D2159" i="28"/>
  <c r="C2160" i="28"/>
  <c r="D2160" i="28"/>
  <c r="C2161" i="28"/>
  <c r="D2161" i="28"/>
  <c r="C2162" i="28"/>
  <c r="D2162" i="28"/>
  <c r="C2163" i="28"/>
  <c r="D2163" i="28"/>
  <c r="C2164" i="28"/>
  <c r="D2164" i="28"/>
  <c r="C2165" i="28"/>
  <c r="D2165" i="28"/>
  <c r="C2166" i="28"/>
  <c r="D2166" i="28"/>
  <c r="C2167" i="28"/>
  <c r="D2167" i="28"/>
  <c r="C2168" i="28"/>
  <c r="D2168" i="28"/>
  <c r="C2169" i="28"/>
  <c r="D2169" i="28"/>
  <c r="C2170" i="28"/>
  <c r="D2170" i="28"/>
  <c r="C2171" i="28"/>
  <c r="D2171" i="28"/>
  <c r="C2172" i="28"/>
  <c r="D2172" i="28"/>
  <c r="C2173" i="28"/>
  <c r="D2173" i="28"/>
  <c r="C2174" i="28"/>
  <c r="D2174" i="28"/>
  <c r="C2175" i="28"/>
  <c r="D2175" i="28"/>
  <c r="C2176" i="28"/>
  <c r="D2176" i="28"/>
  <c r="C2177" i="28"/>
  <c r="D2177" i="28"/>
  <c r="C2178" i="28"/>
  <c r="D2178" i="28"/>
  <c r="C2179" i="28"/>
  <c r="D2179" i="28"/>
  <c r="C2180" i="28"/>
  <c r="D2180" i="28"/>
  <c r="C2181" i="28"/>
  <c r="D2181" i="28"/>
  <c r="C2182" i="28"/>
  <c r="D2182" i="28"/>
  <c r="C2183" i="28"/>
  <c r="D2183" i="28"/>
  <c r="C2184" i="28"/>
  <c r="D2184" i="28"/>
  <c r="C2185" i="28"/>
  <c r="D2185" i="28"/>
  <c r="C2186" i="28"/>
  <c r="D2186" i="28"/>
  <c r="C2187" i="28"/>
  <c r="D2187" i="28"/>
  <c r="C2188" i="28"/>
  <c r="D2188" i="28"/>
  <c r="C2189" i="28"/>
  <c r="D2189" i="28"/>
  <c r="C2190" i="28"/>
  <c r="D2190" i="28"/>
  <c r="C2191" i="28"/>
  <c r="D2191" i="28"/>
  <c r="C2192" i="28"/>
  <c r="D2192" i="28"/>
  <c r="C2193" i="28"/>
  <c r="D2193" i="28"/>
  <c r="C2194" i="28"/>
  <c r="D2194" i="28"/>
  <c r="C2195" i="28"/>
  <c r="D2195" i="28"/>
  <c r="C2196" i="28"/>
  <c r="D2196" i="28"/>
  <c r="C2197" i="28"/>
  <c r="D2197" i="28"/>
  <c r="C2198" i="28"/>
  <c r="D2198" i="28"/>
  <c r="C2199" i="28"/>
  <c r="D2199" i="28"/>
  <c r="C2200" i="28"/>
  <c r="D2200" i="28"/>
  <c r="C2201" i="28"/>
  <c r="D2201" i="28"/>
  <c r="C2202" i="28"/>
  <c r="D2202" i="28"/>
  <c r="C2203" i="28"/>
  <c r="D2203" i="28"/>
  <c r="C2204" i="28"/>
  <c r="D2204" i="28"/>
  <c r="C2205" i="28"/>
  <c r="D2205" i="28"/>
  <c r="C2206" i="28"/>
  <c r="D2206" i="28"/>
  <c r="C2207" i="28"/>
  <c r="D2207" i="28"/>
  <c r="C2208" i="28"/>
  <c r="D2208" i="28"/>
  <c r="C2209" i="28"/>
  <c r="D2209" i="28"/>
  <c r="C2210" i="28"/>
  <c r="D2210" i="28"/>
  <c r="C2211" i="28"/>
  <c r="D2211" i="28"/>
  <c r="C2212" i="28"/>
  <c r="D2212" i="28"/>
  <c r="C2213" i="28"/>
  <c r="D2213" i="28"/>
  <c r="C2214" i="28"/>
  <c r="D2214" i="28"/>
  <c r="C2215" i="28"/>
  <c r="D2215" i="28"/>
  <c r="C2216" i="28"/>
  <c r="D2216" i="28"/>
  <c r="C2217" i="28"/>
  <c r="D2217" i="28"/>
  <c r="C2218" i="28"/>
  <c r="D2218" i="28"/>
  <c r="C2219" i="28"/>
  <c r="D2219" i="28"/>
  <c r="C2220" i="28"/>
  <c r="D2220" i="28"/>
  <c r="C2221" i="28"/>
  <c r="D2221" i="28"/>
  <c r="C2222" i="28"/>
  <c r="D2222" i="28"/>
  <c r="C2223" i="28"/>
  <c r="D2223" i="28"/>
  <c r="C2224" i="28"/>
  <c r="D2224" i="28"/>
  <c r="C2225" i="28"/>
  <c r="D2225" i="28"/>
  <c r="C2226" i="28"/>
  <c r="D2226" i="28"/>
  <c r="C2227" i="28"/>
  <c r="D2227" i="28"/>
  <c r="C2228" i="28"/>
  <c r="D2228" i="28"/>
  <c r="C2229" i="28"/>
  <c r="D2229" i="28"/>
  <c r="C2230" i="28"/>
  <c r="D2230" i="28"/>
  <c r="C2231" i="28"/>
  <c r="D2231" i="28"/>
  <c r="C2232" i="28"/>
  <c r="D2232" i="28"/>
  <c r="C2233" i="28"/>
  <c r="D2233" i="28"/>
  <c r="C2234" i="28"/>
  <c r="D2234" i="28"/>
  <c r="C2235" i="28"/>
  <c r="D2235" i="28"/>
  <c r="C2236" i="28"/>
  <c r="D2236" i="28"/>
  <c r="C2237" i="28"/>
  <c r="D2237" i="28"/>
  <c r="C2238" i="28"/>
  <c r="D2238" i="28"/>
  <c r="C2239" i="28"/>
  <c r="D2239" i="28"/>
  <c r="C2240" i="28"/>
  <c r="D2240" i="28"/>
  <c r="C2241" i="28"/>
  <c r="D2241" i="28"/>
  <c r="C2242" i="28"/>
  <c r="D2242" i="28"/>
  <c r="C2243" i="28"/>
  <c r="D2243" i="28"/>
  <c r="C2244" i="28"/>
  <c r="D2244" i="28"/>
  <c r="C2245" i="28"/>
  <c r="D2245" i="28"/>
  <c r="C2246" i="28"/>
  <c r="D2246" i="28"/>
  <c r="C2247" i="28"/>
  <c r="D2247" i="28"/>
  <c r="C2248" i="28"/>
  <c r="D2248" i="28"/>
  <c r="C2249" i="28"/>
  <c r="D2249" i="28"/>
  <c r="C2250" i="28"/>
  <c r="D2250" i="28"/>
  <c r="C2251" i="28"/>
  <c r="D2251" i="28"/>
  <c r="C2252" i="28"/>
  <c r="D2252" i="28"/>
  <c r="C2253" i="28"/>
  <c r="D2253" i="28"/>
  <c r="C2254" i="28"/>
  <c r="D2254" i="28"/>
  <c r="C2255" i="28"/>
  <c r="D2255" i="28"/>
  <c r="C2256" i="28"/>
  <c r="D2256" i="28"/>
  <c r="C2257" i="28"/>
  <c r="D2257" i="28"/>
  <c r="C2258" i="28"/>
  <c r="D2258" i="28"/>
  <c r="C2259" i="28"/>
  <c r="D2259" i="28"/>
  <c r="C2260" i="28"/>
  <c r="D2260" i="28"/>
  <c r="C2261" i="28"/>
  <c r="D2261" i="28"/>
  <c r="C2262" i="28"/>
  <c r="D2262" i="28"/>
  <c r="C2263" i="28"/>
  <c r="D2263" i="28"/>
  <c r="C2264" i="28"/>
  <c r="D2264" i="28"/>
  <c r="C2265" i="28"/>
  <c r="D2265" i="28"/>
  <c r="C2266" i="28"/>
  <c r="D2266" i="28"/>
  <c r="C2267" i="28"/>
  <c r="D2267" i="28"/>
  <c r="C2268" i="28"/>
  <c r="D2268" i="28"/>
  <c r="C2269" i="28"/>
  <c r="D2269" i="28"/>
  <c r="C2270" i="28"/>
  <c r="D2270" i="28"/>
  <c r="C2271" i="28"/>
  <c r="D2271" i="28"/>
  <c r="C2272" i="28"/>
  <c r="D2272" i="28"/>
  <c r="C2273" i="28"/>
  <c r="D2273" i="28"/>
  <c r="C2274" i="28"/>
  <c r="D2274" i="28"/>
  <c r="C2275" i="28"/>
  <c r="D2275" i="28"/>
  <c r="C2276" i="28"/>
  <c r="D2276" i="28"/>
  <c r="C2277" i="28"/>
  <c r="D2277" i="28"/>
  <c r="C2278" i="28"/>
  <c r="D2278" i="28"/>
  <c r="C2279" i="28"/>
  <c r="D2279" i="28"/>
  <c r="C2280" i="28"/>
  <c r="D2280" i="28"/>
  <c r="C2281" i="28"/>
  <c r="D2281" i="28"/>
  <c r="C2282" i="28"/>
  <c r="D2282" i="28"/>
  <c r="C2283" i="28"/>
  <c r="D2283" i="28"/>
  <c r="C2284" i="28"/>
  <c r="D2284" i="28"/>
  <c r="C2285" i="28"/>
  <c r="D2285" i="28"/>
  <c r="C2286" i="28"/>
  <c r="D2286" i="28"/>
  <c r="C2287" i="28"/>
  <c r="D2287" i="28"/>
  <c r="C2288" i="28"/>
  <c r="D2288" i="28"/>
  <c r="C2289" i="28"/>
  <c r="D2289" i="28"/>
  <c r="C2290" i="28"/>
  <c r="D2290" i="28"/>
  <c r="C2291" i="28"/>
  <c r="D2291" i="28"/>
  <c r="C2292" i="28"/>
  <c r="D2292" i="28"/>
  <c r="C2293" i="28"/>
  <c r="D2293" i="28"/>
  <c r="C2294" i="28"/>
  <c r="D2294" i="28"/>
  <c r="C2295" i="28"/>
  <c r="D2295" i="28"/>
  <c r="C2296" i="28"/>
  <c r="D2296" i="28"/>
  <c r="C2297" i="28"/>
  <c r="D2297" i="28"/>
  <c r="C2298" i="28"/>
  <c r="D2298" i="28"/>
  <c r="C2299" i="28"/>
  <c r="D2299" i="28"/>
  <c r="C2300" i="28"/>
  <c r="D2300" i="28"/>
  <c r="C2301" i="28"/>
  <c r="D2301" i="28"/>
  <c r="C2302" i="28"/>
  <c r="D2302" i="28"/>
  <c r="C2303" i="28"/>
  <c r="D2303" i="28"/>
  <c r="C2304" i="28"/>
  <c r="D2304" i="28"/>
  <c r="C2305" i="28"/>
  <c r="D2305" i="28"/>
  <c r="C2306" i="28"/>
  <c r="D2306" i="28"/>
  <c r="C2307" i="28"/>
  <c r="D2307" i="28"/>
  <c r="C2308" i="28"/>
  <c r="D2308" i="28"/>
  <c r="C2309" i="28"/>
  <c r="D2309" i="28"/>
  <c r="C2310" i="28"/>
  <c r="D2310" i="28"/>
  <c r="C2311" i="28"/>
  <c r="D2311" i="28"/>
  <c r="C2312" i="28"/>
  <c r="D2312" i="28"/>
  <c r="C2313" i="28"/>
  <c r="D2313" i="28"/>
  <c r="C2314" i="28"/>
  <c r="D2314" i="28"/>
  <c r="C2315" i="28"/>
  <c r="D2315" i="28"/>
  <c r="C2316" i="28"/>
  <c r="D2316" i="28"/>
  <c r="C2317" i="28"/>
  <c r="D2317" i="28"/>
  <c r="C2318" i="28"/>
  <c r="D2318" i="28"/>
  <c r="C2319" i="28"/>
  <c r="D2319" i="28"/>
  <c r="C2320" i="28"/>
  <c r="D2320" i="28"/>
  <c r="C2321" i="28"/>
  <c r="D2321" i="28"/>
  <c r="C2322" i="28"/>
  <c r="D2322" i="28"/>
  <c r="C2323" i="28"/>
  <c r="D2323" i="28"/>
  <c r="C2324" i="28"/>
  <c r="D2324" i="28"/>
  <c r="C2325" i="28"/>
  <c r="D2325" i="28"/>
  <c r="C2326" i="28"/>
  <c r="D2326" i="28"/>
  <c r="C2327" i="28"/>
  <c r="D2327" i="28"/>
  <c r="C2328" i="28"/>
  <c r="D2328" i="28"/>
  <c r="C2329" i="28"/>
  <c r="D2329" i="28"/>
  <c r="C2330" i="28"/>
  <c r="D2330" i="28"/>
  <c r="C2331" i="28"/>
  <c r="D2331" i="28"/>
  <c r="C2332" i="28"/>
  <c r="D2332" i="28"/>
  <c r="C2333" i="28"/>
  <c r="D2333" i="28"/>
  <c r="C2334" i="28"/>
  <c r="D2334" i="28"/>
  <c r="C2335" i="28"/>
  <c r="D2335" i="28"/>
  <c r="C2336" i="28"/>
  <c r="D2336" i="28"/>
  <c r="C2337" i="28"/>
  <c r="D2337" i="28"/>
  <c r="C2338" i="28"/>
  <c r="D2338" i="28"/>
  <c r="C2339" i="28"/>
  <c r="D2339" i="28"/>
  <c r="C2340" i="28"/>
  <c r="D2340" i="28"/>
  <c r="C2341" i="28"/>
  <c r="D2341" i="28"/>
  <c r="C2342" i="28"/>
  <c r="D2342" i="28"/>
  <c r="C2343" i="28"/>
  <c r="D2343" i="28"/>
  <c r="C2344" i="28"/>
  <c r="D2344" i="28"/>
  <c r="C2345" i="28"/>
  <c r="D2345" i="28"/>
  <c r="C2346" i="28"/>
  <c r="D2346" i="28"/>
  <c r="C2347" i="28"/>
  <c r="D2347" i="28"/>
  <c r="C2348" i="28"/>
  <c r="D2348" i="28"/>
  <c r="C2349" i="28"/>
  <c r="D2349" i="28"/>
  <c r="C2350" i="28"/>
  <c r="D2350" i="28"/>
  <c r="C2351" i="28"/>
  <c r="D2351" i="28"/>
  <c r="C2352" i="28"/>
  <c r="D2352" i="28"/>
  <c r="C2353" i="28"/>
  <c r="D2353" i="28"/>
  <c r="C2354" i="28"/>
  <c r="D2354" i="28"/>
  <c r="C2355" i="28"/>
  <c r="D2355" i="28"/>
  <c r="C2356" i="28"/>
  <c r="D2356" i="28"/>
  <c r="C2357" i="28"/>
  <c r="D2357" i="28"/>
  <c r="C2358" i="28"/>
  <c r="D2358" i="28"/>
  <c r="C2359" i="28"/>
  <c r="D2359" i="28"/>
  <c r="C2360" i="28"/>
  <c r="D2360" i="28"/>
  <c r="C2361" i="28"/>
  <c r="D2361" i="28"/>
  <c r="C2362" i="28"/>
  <c r="D2362" i="28"/>
  <c r="C2363" i="28"/>
  <c r="D2363" i="28"/>
  <c r="C2364" i="28"/>
  <c r="D2364" i="28"/>
  <c r="C2365" i="28"/>
  <c r="D2365" i="28"/>
  <c r="C2366" i="28"/>
  <c r="D2366" i="28"/>
  <c r="C2367" i="28"/>
  <c r="D2367" i="28"/>
  <c r="C2368" i="28"/>
  <c r="D2368" i="28"/>
  <c r="C2369" i="28"/>
  <c r="D2369" i="28"/>
  <c r="C2370" i="28"/>
  <c r="D2370" i="28"/>
  <c r="C2371" i="28"/>
  <c r="D2371" i="28"/>
  <c r="C2372" i="28"/>
  <c r="D2372" i="28"/>
  <c r="C2373" i="28"/>
  <c r="D2373" i="28"/>
  <c r="C2374" i="28"/>
  <c r="D2374" i="28"/>
  <c r="C2375" i="28"/>
  <c r="D2375" i="28"/>
  <c r="C2376" i="28"/>
  <c r="D2376" i="28"/>
  <c r="C2377" i="28"/>
  <c r="D2377" i="28"/>
  <c r="C2378" i="28"/>
  <c r="D2378" i="28"/>
  <c r="C2379" i="28"/>
  <c r="D2379" i="28"/>
  <c r="C2380" i="28"/>
  <c r="D2380" i="28"/>
  <c r="C2381" i="28"/>
  <c r="D2381" i="28"/>
  <c r="C2382" i="28"/>
  <c r="D2382" i="28"/>
  <c r="C2383" i="28"/>
  <c r="D2383" i="28"/>
  <c r="C2384" i="28"/>
  <c r="D2384" i="28"/>
  <c r="C2385" i="28"/>
  <c r="D2385" i="28"/>
  <c r="C2386" i="28"/>
  <c r="D2386" i="28"/>
  <c r="C2387" i="28"/>
  <c r="D2387" i="28"/>
  <c r="C2388" i="28"/>
  <c r="D2388" i="28"/>
  <c r="C2389" i="28"/>
  <c r="D2389" i="28"/>
  <c r="C2390" i="28"/>
  <c r="D2390" i="28"/>
  <c r="C2391" i="28"/>
  <c r="D2391" i="28"/>
  <c r="C2392" i="28"/>
  <c r="D2392" i="28"/>
  <c r="C2393" i="28"/>
  <c r="D2393" i="28"/>
  <c r="C2394" i="28"/>
  <c r="D2394" i="28"/>
  <c r="C2395" i="28"/>
  <c r="D2395" i="28"/>
  <c r="C2396" i="28"/>
  <c r="D2396" i="28"/>
  <c r="C2397" i="28"/>
  <c r="D2397" i="28"/>
  <c r="C2398" i="28"/>
  <c r="D2398" i="28"/>
  <c r="C2399" i="28"/>
  <c r="D2399" i="28"/>
  <c r="C2400" i="28"/>
  <c r="D2400" i="28"/>
  <c r="C2401" i="28"/>
  <c r="D2401" i="28"/>
  <c r="C2402" i="28"/>
  <c r="D2402" i="28"/>
  <c r="C2403" i="28"/>
  <c r="D2403" i="28"/>
  <c r="C2404" i="28"/>
  <c r="D2404" i="28"/>
  <c r="C2405" i="28"/>
  <c r="D2405" i="28"/>
  <c r="C2406" i="28"/>
  <c r="D2406" i="28"/>
  <c r="C2407" i="28"/>
  <c r="D2407" i="28"/>
  <c r="C2408" i="28"/>
  <c r="D2408" i="28"/>
  <c r="C2409" i="28"/>
  <c r="D2409" i="28"/>
  <c r="C2410" i="28"/>
  <c r="D2410" i="28"/>
  <c r="C2411" i="28"/>
  <c r="D2411" i="28"/>
  <c r="C2412" i="28"/>
  <c r="D2412" i="28"/>
  <c r="C2413" i="28"/>
  <c r="D2413" i="28"/>
  <c r="C2414" i="28"/>
  <c r="D2414" i="28"/>
  <c r="C2415" i="28"/>
  <c r="D2415" i="28"/>
  <c r="C2416" i="28"/>
  <c r="D2416" i="28"/>
  <c r="C2417" i="28"/>
  <c r="D2417" i="28"/>
  <c r="C2418" i="28"/>
  <c r="D2418" i="28"/>
  <c r="C2419" i="28"/>
  <c r="D2419" i="28"/>
  <c r="C2420" i="28"/>
  <c r="D2420" i="28"/>
  <c r="C2421" i="28"/>
  <c r="D2421" i="28"/>
  <c r="C2422" i="28"/>
  <c r="D2422" i="28"/>
  <c r="C2423" i="28"/>
  <c r="D2423" i="28"/>
  <c r="C2424" i="28"/>
  <c r="D2424" i="28"/>
  <c r="C2425" i="28"/>
  <c r="D2425" i="28"/>
  <c r="C2426" i="28"/>
  <c r="D2426" i="28"/>
  <c r="C2427" i="28"/>
  <c r="D2427" i="28"/>
  <c r="C2428" i="28"/>
  <c r="D2428" i="28"/>
  <c r="C2429" i="28"/>
  <c r="D2429" i="28"/>
  <c r="C2430" i="28"/>
  <c r="D2430" i="28"/>
  <c r="C2431" i="28"/>
  <c r="D2431" i="28"/>
  <c r="C2432" i="28"/>
  <c r="D2432" i="28"/>
  <c r="C2433" i="28"/>
  <c r="D2433" i="28"/>
  <c r="C2434" i="28"/>
  <c r="D2434" i="28"/>
  <c r="C2435" i="28"/>
  <c r="D2435" i="28"/>
  <c r="C2436" i="28"/>
  <c r="D2436" i="28"/>
  <c r="C2437" i="28"/>
  <c r="D2437" i="28"/>
  <c r="C2438" i="28"/>
  <c r="D2438" i="28"/>
  <c r="C2439" i="28"/>
  <c r="D2439" i="28"/>
  <c r="C2440" i="28"/>
  <c r="D2440" i="28"/>
  <c r="C2441" i="28"/>
  <c r="D2441" i="28"/>
  <c r="C2442" i="28"/>
  <c r="D2442" i="28"/>
  <c r="C2443" i="28"/>
  <c r="D2443" i="28"/>
  <c r="C2444" i="28"/>
  <c r="D2444" i="28"/>
  <c r="C2445" i="28"/>
  <c r="D2445" i="28"/>
  <c r="C2446" i="28"/>
  <c r="D2446" i="28"/>
  <c r="C2447" i="28"/>
  <c r="D2447" i="28"/>
  <c r="C2448" i="28"/>
  <c r="D2448" i="28"/>
  <c r="C2449" i="28"/>
  <c r="D2449" i="28"/>
  <c r="C2450" i="28"/>
  <c r="D2450" i="28"/>
  <c r="C2451" i="28"/>
  <c r="D2451" i="28"/>
  <c r="C2452" i="28"/>
  <c r="D2452" i="28"/>
  <c r="C2453" i="28"/>
  <c r="D2453" i="28"/>
  <c r="C2454" i="28"/>
  <c r="D2454" i="28"/>
  <c r="C2455" i="28"/>
  <c r="D2455" i="28"/>
  <c r="C2456" i="28"/>
  <c r="D2456" i="28"/>
  <c r="C2457" i="28"/>
  <c r="D2457" i="28"/>
  <c r="C2458" i="28"/>
  <c r="D2458" i="28"/>
  <c r="C2459" i="28"/>
  <c r="D2459" i="28"/>
  <c r="C2460" i="28"/>
  <c r="D2460" i="28"/>
  <c r="C2461" i="28"/>
  <c r="D2461" i="28"/>
  <c r="C2462" i="28"/>
  <c r="D2462" i="28"/>
  <c r="C2463" i="28"/>
  <c r="D2463" i="28"/>
  <c r="C2464" i="28"/>
  <c r="D2464" i="28"/>
  <c r="C2465" i="28"/>
  <c r="D2465" i="28"/>
  <c r="C2466" i="28"/>
  <c r="D2466" i="28"/>
  <c r="C2467" i="28"/>
  <c r="D2467" i="28"/>
  <c r="C2468" i="28"/>
  <c r="D2468" i="28"/>
  <c r="C2469" i="28"/>
  <c r="D2469" i="28"/>
  <c r="C2470" i="28"/>
  <c r="D2470" i="28"/>
  <c r="C2471" i="28"/>
  <c r="D2471" i="28"/>
  <c r="C2472" i="28"/>
  <c r="D2472" i="28"/>
  <c r="C2473" i="28"/>
  <c r="D2473" i="28"/>
  <c r="C2474" i="28"/>
  <c r="D2474" i="28"/>
  <c r="C2475" i="28"/>
  <c r="D2475" i="28"/>
  <c r="C2476" i="28"/>
  <c r="D2476" i="28"/>
  <c r="C2477" i="28"/>
  <c r="D2477" i="28"/>
  <c r="C2478" i="28"/>
  <c r="D2478" i="28"/>
  <c r="C2479" i="28"/>
  <c r="D2479" i="28"/>
  <c r="C2480" i="28"/>
  <c r="D2480" i="28"/>
  <c r="C2481" i="28"/>
  <c r="D2481" i="28"/>
  <c r="C2482" i="28"/>
  <c r="D2482" i="28"/>
  <c r="C2483" i="28"/>
  <c r="D2483" i="28"/>
  <c r="C2484" i="28"/>
  <c r="D2484" i="28"/>
  <c r="C2485" i="28"/>
  <c r="D2485" i="28"/>
  <c r="C2486" i="28"/>
  <c r="D2486" i="28"/>
  <c r="C2487" i="28"/>
  <c r="D2487" i="28"/>
  <c r="C2488" i="28"/>
  <c r="D2488" i="28"/>
  <c r="C2489" i="28"/>
  <c r="D2489" i="28"/>
  <c r="C2490" i="28"/>
  <c r="D2490" i="28"/>
  <c r="C2491" i="28"/>
  <c r="D2491" i="28"/>
  <c r="C2492" i="28"/>
  <c r="D2492" i="28"/>
  <c r="C2493" i="28"/>
  <c r="D2493" i="28"/>
  <c r="C2494" i="28"/>
  <c r="D2494" i="28"/>
  <c r="C2495" i="28"/>
  <c r="D2495" i="28"/>
  <c r="C2496" i="28"/>
  <c r="D2496" i="28"/>
  <c r="C2497" i="28"/>
  <c r="D2497" i="28"/>
  <c r="C2498" i="28"/>
  <c r="D2498" i="28"/>
  <c r="C2499" i="28"/>
  <c r="D2499" i="28"/>
  <c r="C2500" i="28"/>
  <c r="D2500" i="28"/>
  <c r="C2501" i="28"/>
  <c r="D2501" i="28"/>
  <c r="C2502" i="28"/>
  <c r="D2502" i="28"/>
  <c r="C2503" i="28"/>
  <c r="D2503" i="28"/>
  <c r="C2504" i="28"/>
  <c r="D2504" i="28"/>
  <c r="C2505" i="28"/>
  <c r="D2505" i="28"/>
  <c r="C2506" i="28"/>
  <c r="D2506" i="28"/>
  <c r="C2507" i="28"/>
  <c r="D2507" i="28"/>
  <c r="C2508" i="28"/>
  <c r="D2508" i="28"/>
  <c r="C2509" i="28"/>
  <c r="D2509" i="28"/>
  <c r="C2510" i="28"/>
  <c r="D2510" i="28"/>
  <c r="C2511" i="28"/>
  <c r="D2511" i="28"/>
  <c r="C2512" i="28"/>
  <c r="D2512" i="28"/>
  <c r="C2513" i="28"/>
  <c r="D2513" i="28"/>
  <c r="C2514" i="28"/>
  <c r="D2514" i="28"/>
  <c r="C2515" i="28"/>
  <c r="D2515" i="28"/>
  <c r="C2516" i="28"/>
  <c r="D2516" i="28"/>
  <c r="C2517" i="28"/>
  <c r="D2517" i="28"/>
  <c r="C2518" i="28"/>
  <c r="D2518" i="28"/>
  <c r="C2519" i="28"/>
  <c r="D2519" i="28"/>
  <c r="C2520" i="28"/>
  <c r="D2520" i="28"/>
  <c r="C2521" i="28"/>
  <c r="D2521" i="28"/>
  <c r="C2522" i="28"/>
  <c r="D2522" i="28"/>
  <c r="C2523" i="28"/>
  <c r="D2523" i="28"/>
  <c r="C2524" i="28"/>
  <c r="D2524" i="28"/>
  <c r="C2525" i="28"/>
  <c r="D2525" i="28"/>
  <c r="C2526" i="28"/>
  <c r="D2526" i="28"/>
  <c r="C2527" i="28"/>
  <c r="D2527" i="28"/>
  <c r="C2528" i="28"/>
  <c r="D2528" i="28"/>
  <c r="C2529" i="28"/>
  <c r="D2529" i="28"/>
  <c r="C2530" i="28"/>
  <c r="D2530" i="28"/>
  <c r="C2531" i="28"/>
  <c r="D2531" i="28"/>
  <c r="C2532" i="28"/>
  <c r="D2532" i="28"/>
  <c r="C2533" i="28"/>
  <c r="D2533" i="28"/>
  <c r="C2534" i="28"/>
  <c r="D2534" i="28"/>
  <c r="C2535" i="28"/>
  <c r="D2535" i="28"/>
  <c r="C2536" i="28"/>
  <c r="D2536" i="28"/>
  <c r="C2537" i="28"/>
  <c r="D2537" i="28"/>
  <c r="C2538" i="28"/>
  <c r="D2538" i="28"/>
  <c r="C2539" i="28"/>
  <c r="D2539" i="28"/>
  <c r="C2540" i="28"/>
  <c r="D2540" i="28"/>
  <c r="C2541" i="28"/>
  <c r="D2541" i="28"/>
  <c r="C2542" i="28"/>
  <c r="D2542" i="28"/>
  <c r="C2543" i="28"/>
  <c r="D2543" i="28"/>
  <c r="C2544" i="28"/>
  <c r="D2544" i="28"/>
  <c r="C2545" i="28"/>
  <c r="D2545" i="28"/>
  <c r="C2546" i="28"/>
  <c r="D2546" i="28"/>
  <c r="C2547" i="28"/>
  <c r="D2547" i="28"/>
  <c r="C2548" i="28"/>
  <c r="D2548" i="28"/>
  <c r="C2549" i="28"/>
  <c r="D2549" i="28"/>
  <c r="C2550" i="28"/>
  <c r="D2550" i="28"/>
  <c r="C2551" i="28"/>
  <c r="D2551" i="28"/>
  <c r="C2552" i="28"/>
  <c r="D2552" i="28"/>
  <c r="C2553" i="28"/>
  <c r="D2553" i="28"/>
  <c r="C2554" i="28"/>
  <c r="D2554" i="28"/>
  <c r="C2555" i="28"/>
  <c r="D2555" i="28"/>
  <c r="C2556" i="28"/>
  <c r="D2556" i="28"/>
  <c r="C2557" i="28"/>
  <c r="D2557" i="28"/>
  <c r="C2558" i="28"/>
  <c r="D2558" i="28"/>
  <c r="C2559" i="28"/>
  <c r="D2559" i="28"/>
  <c r="C2560" i="28"/>
  <c r="D2560" i="28"/>
  <c r="C2561" i="28"/>
  <c r="D2561" i="28"/>
  <c r="C2562" i="28"/>
  <c r="D2562" i="28"/>
  <c r="C2563" i="28"/>
  <c r="D2563" i="28"/>
  <c r="C2564" i="28"/>
  <c r="D2564" i="28"/>
  <c r="C2565" i="28"/>
  <c r="D2565" i="28"/>
  <c r="C2566" i="28"/>
  <c r="D2566" i="28"/>
  <c r="C2567" i="28"/>
  <c r="D2567" i="28"/>
  <c r="C2568" i="28"/>
  <c r="D2568" i="28"/>
  <c r="C2569" i="28"/>
  <c r="D2569" i="28"/>
  <c r="C2570" i="28"/>
  <c r="D2570" i="28"/>
  <c r="C2571" i="28"/>
  <c r="D2571" i="28"/>
  <c r="C2572" i="28"/>
  <c r="D2572" i="28"/>
  <c r="C2573" i="28"/>
  <c r="D2573" i="28"/>
  <c r="C2574" i="28"/>
  <c r="D2574" i="28"/>
  <c r="C2575" i="28"/>
  <c r="D2575" i="28"/>
  <c r="C2576" i="28"/>
  <c r="D2576" i="28"/>
  <c r="C2577" i="28"/>
  <c r="D2577" i="28"/>
  <c r="C2578" i="28"/>
  <c r="D2578" i="28"/>
  <c r="C2579" i="28"/>
  <c r="D2579" i="28"/>
  <c r="C2580" i="28"/>
  <c r="D2580" i="28"/>
  <c r="C2581" i="28"/>
  <c r="D2581" i="28"/>
  <c r="C2582" i="28"/>
  <c r="D2582" i="28"/>
  <c r="C2583" i="28"/>
  <c r="D2583" i="28"/>
  <c r="C2584" i="28"/>
  <c r="D2584" i="28"/>
  <c r="C2585" i="28"/>
  <c r="D2585" i="28"/>
  <c r="C2586" i="28"/>
  <c r="D2586" i="28"/>
  <c r="C2587" i="28"/>
  <c r="D2587" i="28"/>
  <c r="C2588" i="28"/>
  <c r="D2588" i="28"/>
  <c r="C2589" i="28"/>
  <c r="D2589" i="28"/>
  <c r="C2590" i="28"/>
  <c r="D2590" i="28"/>
  <c r="C2591" i="28"/>
  <c r="D2591" i="28"/>
  <c r="C2592" i="28"/>
  <c r="D2592" i="28"/>
  <c r="C2593" i="28"/>
  <c r="D2593" i="28"/>
  <c r="C2594" i="28"/>
  <c r="D2594" i="28"/>
  <c r="C2595" i="28"/>
  <c r="D2595" i="28"/>
  <c r="C2596" i="28"/>
  <c r="D2596" i="28"/>
  <c r="C2597" i="28"/>
  <c r="D2597" i="28"/>
  <c r="C2598" i="28"/>
  <c r="D2598" i="28"/>
  <c r="C2599" i="28"/>
  <c r="D2599" i="28"/>
  <c r="C2600" i="28"/>
  <c r="D2600" i="28"/>
  <c r="C2601" i="28"/>
  <c r="D2601" i="28"/>
  <c r="C2602" i="28"/>
  <c r="D2602" i="28"/>
  <c r="C2603" i="28"/>
  <c r="D2603" i="28"/>
  <c r="C2604" i="28"/>
  <c r="D2604" i="28"/>
  <c r="C2605" i="28"/>
  <c r="D2605" i="28"/>
  <c r="C2606" i="28"/>
  <c r="D2606" i="28"/>
  <c r="C2607" i="28"/>
  <c r="D2607" i="28"/>
  <c r="C2608" i="28"/>
  <c r="D2608" i="28"/>
  <c r="C2609" i="28"/>
  <c r="D2609" i="28"/>
  <c r="C2610" i="28"/>
  <c r="D2610" i="28"/>
  <c r="C2611" i="28"/>
  <c r="D2611" i="28"/>
  <c r="C2612" i="28"/>
  <c r="D2612" i="28"/>
  <c r="C2613" i="28"/>
  <c r="D2613" i="28"/>
  <c r="C2614" i="28"/>
  <c r="D2614" i="28"/>
  <c r="C2615" i="28"/>
  <c r="D2615" i="28"/>
  <c r="C2616" i="28"/>
  <c r="D2616" i="28"/>
  <c r="C2617" i="28"/>
  <c r="D2617" i="28"/>
  <c r="C2618" i="28"/>
  <c r="D2618" i="28"/>
  <c r="C2619" i="28"/>
  <c r="D2619" i="28"/>
  <c r="C2620" i="28"/>
  <c r="D2620" i="28"/>
  <c r="C2621" i="28"/>
  <c r="D2621" i="28"/>
  <c r="C2622" i="28"/>
  <c r="D2622" i="28"/>
  <c r="C2623" i="28"/>
  <c r="D2623" i="28"/>
  <c r="C2624" i="28"/>
  <c r="D2624" i="28"/>
  <c r="C2625" i="28"/>
  <c r="D2625" i="28"/>
  <c r="C2626" i="28"/>
  <c r="D2626" i="28"/>
  <c r="C2627" i="28"/>
  <c r="D2627" i="28"/>
  <c r="C2628" i="28"/>
  <c r="D2628" i="28"/>
  <c r="C2629" i="28"/>
  <c r="D2629" i="28"/>
  <c r="C2630" i="28"/>
  <c r="D2630" i="28"/>
  <c r="C2631" i="28"/>
  <c r="D2631" i="28"/>
  <c r="C2632" i="28"/>
  <c r="D2632" i="28"/>
  <c r="C2633" i="28"/>
  <c r="D2633" i="28"/>
  <c r="C2634" i="28"/>
  <c r="D2634" i="28"/>
  <c r="C2635" i="28"/>
  <c r="D2635" i="28"/>
  <c r="C2636" i="28"/>
  <c r="D2636" i="28"/>
  <c r="C2637" i="28"/>
  <c r="D2637" i="28"/>
  <c r="C2638" i="28"/>
  <c r="D2638" i="28"/>
  <c r="C2639" i="28"/>
  <c r="D2639" i="28"/>
  <c r="C2640" i="28"/>
  <c r="D2640" i="28"/>
  <c r="C2641" i="28"/>
  <c r="D2641" i="28"/>
  <c r="C2642" i="28"/>
  <c r="D2642" i="28"/>
  <c r="C2643" i="28"/>
  <c r="D2643" i="28"/>
  <c r="C2644" i="28"/>
  <c r="D2644" i="28"/>
  <c r="C2645" i="28"/>
  <c r="D2645" i="28"/>
  <c r="C2646" i="28"/>
  <c r="D2646" i="28"/>
  <c r="C2647" i="28"/>
  <c r="D2647" i="28"/>
  <c r="C2648" i="28"/>
  <c r="D2648" i="28"/>
  <c r="C2649" i="28"/>
  <c r="D2649" i="28"/>
  <c r="C2650" i="28"/>
  <c r="D2650" i="28"/>
  <c r="C2651" i="28"/>
  <c r="D2651" i="28"/>
  <c r="C2652" i="28"/>
  <c r="D2652" i="28"/>
  <c r="C2653" i="28"/>
  <c r="D2653" i="28"/>
  <c r="C2654" i="28"/>
  <c r="D2654" i="28"/>
  <c r="C2655" i="28"/>
  <c r="D2655" i="28"/>
  <c r="C2656" i="28"/>
  <c r="D2656" i="28"/>
  <c r="C2657" i="28"/>
  <c r="D2657" i="28"/>
  <c r="C2658" i="28"/>
  <c r="D2658" i="28"/>
  <c r="C2659" i="28"/>
  <c r="D2659" i="28"/>
  <c r="C2660" i="28"/>
  <c r="D2660" i="28"/>
  <c r="C2661" i="28"/>
  <c r="D2661" i="28"/>
  <c r="C2662" i="28"/>
  <c r="D2662" i="28"/>
  <c r="C2663" i="28"/>
  <c r="D2663" i="28"/>
  <c r="C2664" i="28"/>
  <c r="D2664" i="28"/>
  <c r="C2665" i="28"/>
  <c r="D2665" i="28"/>
  <c r="C2666" i="28"/>
  <c r="D2666" i="28"/>
  <c r="C2667" i="28"/>
  <c r="D2667" i="28"/>
  <c r="C2668" i="28"/>
  <c r="D2668" i="28"/>
  <c r="C2669" i="28"/>
  <c r="D2669" i="28"/>
  <c r="C2670" i="28"/>
  <c r="D2670" i="28"/>
  <c r="C2671" i="28"/>
  <c r="D2671" i="28"/>
  <c r="C2672" i="28"/>
  <c r="D2672" i="28"/>
  <c r="C2673" i="28"/>
  <c r="D2673" i="28"/>
  <c r="C2674" i="28"/>
  <c r="D2674" i="28"/>
  <c r="C2675" i="28"/>
  <c r="D2675" i="28"/>
  <c r="C2676" i="28"/>
  <c r="D2676" i="28"/>
  <c r="C2677" i="28"/>
  <c r="D2677" i="28"/>
  <c r="C2678" i="28"/>
  <c r="D2678" i="28"/>
  <c r="C2679" i="28"/>
  <c r="D2679" i="28"/>
  <c r="C2680" i="28"/>
  <c r="D2680" i="28"/>
  <c r="C2681" i="28"/>
  <c r="D2681" i="28"/>
  <c r="C2682" i="28"/>
  <c r="D2682" i="28"/>
  <c r="C2683" i="28"/>
  <c r="D2683" i="28"/>
  <c r="C2684" i="28"/>
  <c r="D2684" i="28"/>
  <c r="C2685" i="28"/>
  <c r="D2685" i="28"/>
  <c r="C2686" i="28"/>
  <c r="D2686" i="28"/>
  <c r="C2687" i="28"/>
  <c r="D2687" i="28"/>
  <c r="C2688" i="28"/>
  <c r="D2688" i="28"/>
  <c r="C2689" i="28"/>
  <c r="D2689" i="28"/>
  <c r="C2690" i="28"/>
  <c r="D2690" i="28"/>
  <c r="C2691" i="28"/>
  <c r="D2691" i="28"/>
  <c r="C2692" i="28"/>
  <c r="D2692" i="28"/>
  <c r="C2693" i="28"/>
  <c r="D2693" i="28"/>
  <c r="C2694" i="28"/>
  <c r="D2694" i="28"/>
  <c r="C2695" i="28"/>
  <c r="D2695" i="28"/>
  <c r="C2696" i="28"/>
  <c r="D2696" i="28"/>
  <c r="C2697" i="28"/>
  <c r="D2697" i="28"/>
  <c r="C2698" i="28"/>
  <c r="D2698" i="28"/>
  <c r="C2699" i="28"/>
  <c r="D2699" i="28"/>
  <c r="C2700" i="28"/>
  <c r="D2700" i="28"/>
  <c r="C2701" i="28"/>
  <c r="D2701" i="28"/>
  <c r="C2702" i="28"/>
  <c r="D2702" i="28"/>
  <c r="C2703" i="28"/>
  <c r="D2703" i="28"/>
  <c r="C2704" i="28"/>
  <c r="D2704" i="28"/>
  <c r="C2705" i="28"/>
  <c r="D2705" i="28"/>
  <c r="C2706" i="28"/>
  <c r="D2706" i="28"/>
  <c r="C2707" i="28"/>
  <c r="D2707" i="28"/>
  <c r="C2708" i="28"/>
  <c r="D2708" i="28"/>
  <c r="C2709" i="28"/>
  <c r="D2709" i="28"/>
  <c r="C2710" i="28"/>
  <c r="D2710" i="28"/>
  <c r="C2711" i="28"/>
  <c r="D2711" i="28"/>
  <c r="C2712" i="28"/>
  <c r="D2712" i="28"/>
  <c r="C2713" i="28"/>
  <c r="D2713" i="28"/>
  <c r="C2714" i="28"/>
  <c r="D2714" i="28"/>
  <c r="C2715" i="28"/>
  <c r="D2715" i="28"/>
  <c r="C2716" i="28"/>
  <c r="D2716" i="28"/>
  <c r="C2717" i="28"/>
  <c r="D2717" i="28"/>
  <c r="C2718" i="28"/>
  <c r="D2718" i="28"/>
  <c r="C2719" i="28"/>
  <c r="D2719" i="28"/>
  <c r="C2720" i="28"/>
  <c r="D2720" i="28"/>
  <c r="C2721" i="28"/>
  <c r="D2721" i="28"/>
  <c r="C2722" i="28"/>
  <c r="D2722" i="28"/>
  <c r="C2723" i="28"/>
  <c r="D2723" i="28"/>
  <c r="C2724" i="28"/>
  <c r="D2724" i="28"/>
  <c r="C2725" i="28"/>
  <c r="D2725" i="28"/>
  <c r="C2726" i="28"/>
  <c r="D2726" i="28"/>
  <c r="C2727" i="28"/>
  <c r="D2727" i="28"/>
  <c r="C2728" i="28"/>
  <c r="D2728" i="28"/>
  <c r="C2729" i="28"/>
  <c r="D2729" i="28"/>
  <c r="C2730" i="28"/>
  <c r="D2730" i="28"/>
  <c r="C2731" i="28"/>
  <c r="D2731" i="28"/>
  <c r="C2732" i="28"/>
  <c r="D2732" i="28"/>
  <c r="C2733" i="28"/>
  <c r="D2733" i="28"/>
  <c r="C2734" i="28"/>
  <c r="D2734" i="28"/>
  <c r="C2735" i="28"/>
  <c r="D2735" i="28"/>
  <c r="C2736" i="28"/>
  <c r="D2736" i="28"/>
  <c r="C2737" i="28"/>
  <c r="D2737" i="28"/>
  <c r="C2738" i="28"/>
  <c r="D2738" i="28"/>
  <c r="C2739" i="28"/>
  <c r="D2739" i="28"/>
  <c r="C2740" i="28"/>
  <c r="D2740" i="28"/>
  <c r="C2741" i="28"/>
  <c r="D2741" i="28"/>
  <c r="C2742" i="28"/>
  <c r="D2742" i="28"/>
  <c r="C2743" i="28"/>
  <c r="D2743" i="28"/>
  <c r="C2744" i="28"/>
  <c r="D2744" i="28"/>
  <c r="C2745" i="28"/>
  <c r="D2745" i="28"/>
  <c r="C2746" i="28"/>
  <c r="D2746" i="28"/>
  <c r="C2747" i="28"/>
  <c r="D2747" i="28"/>
  <c r="C2748" i="28"/>
  <c r="D2748" i="28"/>
  <c r="C2749" i="28"/>
  <c r="D2749" i="28"/>
  <c r="C2750" i="28"/>
  <c r="D2750" i="28"/>
  <c r="C2751" i="28"/>
  <c r="D2751" i="28"/>
  <c r="C2752" i="28"/>
  <c r="D2752" i="28"/>
  <c r="C2753" i="28"/>
  <c r="D2753" i="28"/>
  <c r="C2754" i="28"/>
  <c r="D2754" i="28"/>
  <c r="C2755" i="28"/>
  <c r="D2755" i="28"/>
  <c r="C2756" i="28"/>
  <c r="D2756" i="28"/>
  <c r="C2757" i="28"/>
  <c r="D2757" i="28"/>
  <c r="C2758" i="28"/>
  <c r="D2758" i="28"/>
  <c r="C2759" i="28"/>
  <c r="D2759" i="28"/>
  <c r="C2760" i="28"/>
  <c r="D2760" i="28"/>
  <c r="C2761" i="28"/>
  <c r="D2761" i="28"/>
  <c r="C2762" i="28"/>
  <c r="D2762" i="28"/>
  <c r="C2763" i="28"/>
  <c r="D2763" i="28"/>
  <c r="C2764" i="28"/>
  <c r="D2764" i="28"/>
  <c r="C2765" i="28"/>
  <c r="D2765" i="28"/>
  <c r="C2766" i="28"/>
  <c r="D2766" i="28"/>
  <c r="C2767" i="28"/>
  <c r="D2767" i="28"/>
  <c r="C2768" i="28"/>
  <c r="D2768" i="28"/>
  <c r="C2769" i="28"/>
  <c r="D2769" i="28"/>
  <c r="C2770" i="28"/>
  <c r="D2770" i="28"/>
  <c r="C2771" i="28"/>
  <c r="D2771" i="28"/>
  <c r="C2772" i="28"/>
  <c r="D2772" i="28"/>
  <c r="C2773" i="28"/>
  <c r="D2773" i="28"/>
  <c r="C2774" i="28"/>
  <c r="D2774" i="28"/>
  <c r="C2775" i="28"/>
  <c r="D2775" i="28"/>
  <c r="C2776" i="28"/>
  <c r="D2776" i="28"/>
  <c r="C2777" i="28"/>
  <c r="D2777" i="28"/>
  <c r="C2778" i="28"/>
  <c r="D2778" i="28"/>
  <c r="C2779" i="28"/>
  <c r="D2779" i="28"/>
  <c r="C2780" i="28"/>
  <c r="D2780" i="28"/>
  <c r="C2781" i="28"/>
  <c r="D2781" i="28"/>
  <c r="C2782" i="28"/>
  <c r="D2782" i="28"/>
  <c r="C2783" i="28"/>
  <c r="D2783" i="28"/>
  <c r="C2784" i="28"/>
  <c r="D2784" i="28"/>
  <c r="C2785" i="28"/>
  <c r="D2785" i="28"/>
  <c r="C2786" i="28"/>
  <c r="D2786" i="28"/>
  <c r="C2787" i="28"/>
  <c r="D2787" i="28"/>
  <c r="C2788" i="28"/>
  <c r="D2788" i="28"/>
  <c r="C2789" i="28"/>
  <c r="D2789" i="28"/>
  <c r="C2790" i="28"/>
  <c r="D2790" i="28"/>
  <c r="C2791" i="28"/>
  <c r="D2791" i="28"/>
  <c r="C2792" i="28"/>
  <c r="D2792" i="28"/>
  <c r="C2793" i="28"/>
  <c r="D2793" i="28"/>
  <c r="C2794" i="28"/>
  <c r="D2794" i="28"/>
  <c r="C2795" i="28"/>
  <c r="D2795" i="28"/>
  <c r="C2796" i="28"/>
  <c r="D2796" i="28"/>
  <c r="C2797" i="28"/>
  <c r="D2797" i="28"/>
  <c r="C2798" i="28"/>
  <c r="D2798" i="28"/>
  <c r="C2799" i="28"/>
  <c r="D2799" i="28"/>
  <c r="C2800" i="28"/>
  <c r="D2800" i="28"/>
  <c r="C2801" i="28"/>
  <c r="D2801" i="28"/>
  <c r="C2802" i="28"/>
  <c r="D2802" i="28"/>
  <c r="C2803" i="28"/>
  <c r="D2803" i="28"/>
  <c r="C2804" i="28"/>
  <c r="D2804" i="28"/>
  <c r="C2805" i="28"/>
  <c r="D2805" i="28"/>
  <c r="C2806" i="28"/>
  <c r="D2806" i="28"/>
  <c r="C2807" i="28"/>
  <c r="D2807" i="28"/>
  <c r="C2808" i="28"/>
  <c r="D2808" i="28"/>
  <c r="C2809" i="28"/>
  <c r="D2809" i="28"/>
  <c r="C2810" i="28"/>
  <c r="D2810" i="28"/>
  <c r="C2811" i="28"/>
  <c r="D2811" i="28"/>
  <c r="C2812" i="28"/>
  <c r="D2812" i="28"/>
  <c r="C2813" i="28"/>
  <c r="D2813" i="28"/>
  <c r="C2814" i="28"/>
  <c r="D2814" i="28"/>
  <c r="C2815" i="28"/>
  <c r="D2815" i="28"/>
  <c r="C2816" i="28"/>
  <c r="D2816" i="28"/>
  <c r="C2817" i="28"/>
  <c r="D2817" i="28"/>
  <c r="C2818" i="28"/>
  <c r="D2818" i="28"/>
  <c r="C2819" i="28"/>
  <c r="D2819" i="28"/>
  <c r="C2820" i="28"/>
  <c r="D2820" i="28"/>
  <c r="C2821" i="28"/>
  <c r="D2821" i="28"/>
  <c r="C2822" i="28"/>
  <c r="D2822" i="28"/>
  <c r="C2823" i="28"/>
  <c r="D2823" i="28"/>
  <c r="C2824" i="28"/>
  <c r="D2824" i="28"/>
  <c r="C2825" i="28"/>
  <c r="D2825" i="28"/>
  <c r="C2826" i="28"/>
  <c r="D2826" i="28"/>
  <c r="C2827" i="28"/>
  <c r="D2827" i="28"/>
  <c r="C2828" i="28"/>
  <c r="D2828" i="28"/>
  <c r="C2829" i="28"/>
  <c r="D2829" i="28"/>
  <c r="C2830" i="28"/>
  <c r="D2830" i="28"/>
  <c r="C2831" i="28"/>
  <c r="D2831" i="28"/>
  <c r="C2832" i="28"/>
  <c r="D2832" i="28"/>
  <c r="C2833" i="28"/>
  <c r="D2833" i="28"/>
  <c r="C2834" i="28"/>
  <c r="D2834" i="28"/>
  <c r="C2835" i="28"/>
  <c r="D2835" i="28"/>
  <c r="C2836" i="28"/>
  <c r="D2836" i="28"/>
  <c r="C2837" i="28"/>
  <c r="D2837" i="28"/>
  <c r="C2838" i="28"/>
  <c r="D2838" i="28"/>
  <c r="C2839" i="28"/>
  <c r="D2839" i="28"/>
  <c r="C2840" i="28"/>
  <c r="D2840" i="28"/>
  <c r="C2841" i="28"/>
  <c r="D2841" i="28"/>
  <c r="C2842" i="28"/>
  <c r="D2842" i="28"/>
  <c r="C2843" i="28"/>
  <c r="D2843" i="28"/>
  <c r="C2844" i="28"/>
  <c r="D2844" i="28"/>
  <c r="C2845" i="28"/>
  <c r="D2845" i="28"/>
  <c r="C2846" i="28"/>
  <c r="D2846" i="28"/>
  <c r="C2847" i="28"/>
  <c r="D2847" i="28"/>
  <c r="C2848" i="28"/>
  <c r="D2848" i="28"/>
  <c r="C2849" i="28"/>
  <c r="D2849" i="28"/>
  <c r="C2850" i="28"/>
  <c r="D2850" i="28"/>
  <c r="C2851" i="28"/>
  <c r="D2851" i="28"/>
  <c r="C2852" i="28"/>
  <c r="D2852" i="28"/>
  <c r="C2853" i="28"/>
  <c r="D2853" i="28"/>
  <c r="C2854" i="28"/>
  <c r="D2854" i="28"/>
  <c r="C2855" i="28"/>
  <c r="D2855" i="28"/>
  <c r="C2856" i="28"/>
  <c r="D2856" i="28"/>
  <c r="C2857" i="28"/>
  <c r="D2857" i="28"/>
  <c r="C2858" i="28"/>
  <c r="D2858" i="28"/>
  <c r="C2859" i="28"/>
  <c r="D2859" i="28"/>
  <c r="C2860" i="28"/>
  <c r="D2860" i="28"/>
  <c r="C2861" i="28"/>
  <c r="D2861" i="28"/>
  <c r="C2862" i="28"/>
  <c r="D2862" i="28"/>
  <c r="C2863" i="28"/>
  <c r="D2863" i="28"/>
  <c r="C2864" i="28"/>
  <c r="D2864" i="28"/>
  <c r="C2865" i="28"/>
  <c r="D2865" i="28"/>
  <c r="C2866" i="28"/>
  <c r="D2866" i="28"/>
  <c r="C2867" i="28"/>
  <c r="D2867" i="28"/>
  <c r="C2868" i="28"/>
  <c r="D2868" i="28"/>
  <c r="C2869" i="28"/>
  <c r="D2869" i="28"/>
  <c r="C2870" i="28"/>
  <c r="D2870" i="28"/>
  <c r="C2871" i="28"/>
  <c r="D2871" i="28"/>
  <c r="C2872" i="28"/>
  <c r="D2872" i="28"/>
  <c r="C2873" i="28"/>
  <c r="D2873" i="28"/>
  <c r="C2874" i="28"/>
  <c r="D2874" i="28"/>
  <c r="C2875" i="28"/>
  <c r="D2875" i="28"/>
  <c r="C2876" i="28"/>
  <c r="D2876" i="28"/>
  <c r="C2877" i="28"/>
  <c r="D2877" i="28"/>
  <c r="C2878" i="28"/>
  <c r="D2878" i="28"/>
  <c r="C2879" i="28"/>
  <c r="D2879" i="28"/>
  <c r="C2880" i="28"/>
  <c r="D2880" i="28"/>
  <c r="C2881" i="28"/>
  <c r="D2881" i="28"/>
  <c r="C2882" i="28"/>
  <c r="D2882" i="28"/>
  <c r="C2883" i="28"/>
  <c r="D2883" i="28"/>
  <c r="C2884" i="28"/>
  <c r="D2884" i="28"/>
  <c r="C2885" i="28"/>
  <c r="D2885" i="28"/>
  <c r="C2886" i="28"/>
  <c r="D2886" i="28"/>
  <c r="C2887" i="28"/>
  <c r="D2887" i="28"/>
  <c r="C2888" i="28"/>
  <c r="D2888" i="28"/>
  <c r="C2889" i="28"/>
  <c r="D2889" i="28"/>
  <c r="C2890" i="28"/>
  <c r="D2890" i="28"/>
  <c r="C2891" i="28"/>
  <c r="D2891" i="28"/>
  <c r="C2892" i="28"/>
  <c r="D2892" i="28"/>
  <c r="C2893" i="28"/>
  <c r="D2893" i="28"/>
  <c r="C2894" i="28"/>
  <c r="D2894" i="28"/>
  <c r="C2895" i="28"/>
  <c r="D2895" i="28"/>
  <c r="C2896" i="28"/>
  <c r="D2896" i="28"/>
  <c r="C2897" i="28"/>
  <c r="D2897" i="28"/>
  <c r="C2898" i="28"/>
  <c r="D2898" i="28"/>
  <c r="C2899" i="28"/>
  <c r="D2899" i="28"/>
  <c r="C2900" i="28"/>
  <c r="D2900" i="28"/>
  <c r="C2901" i="28"/>
  <c r="D2901" i="28"/>
  <c r="C2902" i="28"/>
  <c r="D2902" i="28"/>
  <c r="C2903" i="28"/>
  <c r="D2903" i="28"/>
  <c r="C2904" i="28"/>
  <c r="D2904" i="28"/>
  <c r="C2905" i="28"/>
  <c r="D2905" i="28"/>
  <c r="C2906" i="28"/>
  <c r="D2906" i="28"/>
  <c r="C2907" i="28"/>
  <c r="D2907" i="28"/>
  <c r="C2908" i="28"/>
  <c r="D2908" i="28"/>
  <c r="C2909" i="28"/>
  <c r="D2909" i="28"/>
  <c r="C2910" i="28"/>
  <c r="D2910" i="28"/>
  <c r="C2911" i="28"/>
  <c r="D2911" i="28"/>
  <c r="C2912" i="28"/>
  <c r="D2912" i="28"/>
  <c r="C2913" i="28"/>
  <c r="D2913" i="28"/>
  <c r="C2914" i="28"/>
  <c r="D2914" i="28"/>
  <c r="C2915" i="28"/>
  <c r="D2915" i="28"/>
  <c r="C2916" i="28"/>
  <c r="D2916" i="28"/>
  <c r="C2917" i="28"/>
  <c r="D2917" i="28"/>
  <c r="C2918" i="28"/>
  <c r="D2918" i="28"/>
  <c r="C2919" i="28"/>
  <c r="D2919" i="28"/>
  <c r="C2920" i="28"/>
  <c r="D2920" i="28"/>
  <c r="C2921" i="28"/>
  <c r="D2921" i="28"/>
  <c r="C2922" i="28"/>
  <c r="D2922" i="28"/>
  <c r="C2923" i="28"/>
  <c r="D2923" i="28"/>
  <c r="C2924" i="28"/>
  <c r="D2924" i="28"/>
  <c r="C2925" i="28"/>
  <c r="D2925" i="28"/>
  <c r="C2926" i="28"/>
  <c r="D2926" i="28"/>
  <c r="C2927" i="28"/>
  <c r="D2927" i="28"/>
  <c r="C2928" i="28"/>
  <c r="D2928" i="28"/>
  <c r="C2929" i="28"/>
  <c r="D2929" i="28"/>
  <c r="C2930" i="28"/>
  <c r="D2930" i="28"/>
  <c r="C2931" i="28"/>
  <c r="D2931" i="28"/>
  <c r="C2932" i="28"/>
  <c r="D2932" i="28"/>
  <c r="C2933" i="28"/>
  <c r="D2933" i="28"/>
  <c r="C2934" i="28"/>
  <c r="D2934" i="28"/>
  <c r="C2935" i="28"/>
  <c r="D2935" i="28"/>
  <c r="C2936" i="28"/>
  <c r="D2936" i="28"/>
  <c r="C2937" i="28"/>
  <c r="D2937" i="28"/>
  <c r="C2938" i="28"/>
  <c r="D2938" i="28"/>
  <c r="C2939" i="28"/>
  <c r="D2939" i="28"/>
  <c r="C2940" i="28"/>
  <c r="D2940" i="28"/>
  <c r="C2941" i="28"/>
  <c r="D2941" i="28"/>
  <c r="C2942" i="28"/>
  <c r="D2942" i="28"/>
  <c r="C2943" i="28"/>
  <c r="D2943" i="28"/>
  <c r="C2944" i="28"/>
  <c r="D2944" i="28"/>
  <c r="C2945" i="28"/>
  <c r="D2945" i="28"/>
  <c r="C2946" i="28"/>
  <c r="D2946" i="28"/>
  <c r="C2947" i="28"/>
  <c r="D2947" i="28"/>
  <c r="C2948" i="28"/>
  <c r="D2948" i="28"/>
  <c r="C2949" i="28"/>
  <c r="D2949" i="28"/>
  <c r="C2950" i="28"/>
  <c r="D2950" i="28"/>
  <c r="C2951" i="28"/>
  <c r="D2951" i="28"/>
  <c r="C2952" i="28"/>
  <c r="D2952" i="28"/>
  <c r="C2953" i="28"/>
  <c r="D2953" i="28"/>
  <c r="C2954" i="28"/>
  <c r="D2954" i="28"/>
  <c r="C2955" i="28"/>
  <c r="D2955" i="28"/>
  <c r="C2956" i="28"/>
  <c r="D2956" i="28"/>
  <c r="C2957" i="28"/>
  <c r="D2957" i="28"/>
  <c r="C2958" i="28"/>
  <c r="D2958" i="28"/>
  <c r="C2959" i="28"/>
  <c r="D2959" i="28"/>
  <c r="C2960" i="28"/>
  <c r="D2960" i="28"/>
  <c r="C2961" i="28"/>
  <c r="D2961" i="28"/>
  <c r="C2962" i="28"/>
  <c r="D2962" i="28"/>
  <c r="C2963" i="28"/>
  <c r="D2963" i="28"/>
  <c r="C2964" i="28"/>
  <c r="D2964" i="28"/>
  <c r="C2965" i="28"/>
  <c r="D2965" i="28"/>
  <c r="C2966" i="28"/>
  <c r="D2966" i="28"/>
  <c r="C2967" i="28"/>
  <c r="D2967" i="28"/>
  <c r="C2968" i="28"/>
  <c r="D2968" i="28"/>
  <c r="C2969" i="28"/>
  <c r="D2969" i="28"/>
  <c r="C2970" i="28"/>
  <c r="D2970" i="28"/>
  <c r="C2971" i="28"/>
  <c r="D2971" i="28"/>
  <c r="C2972" i="28"/>
  <c r="D2972" i="28"/>
  <c r="C2973" i="28"/>
  <c r="D2973" i="28"/>
  <c r="C2974" i="28"/>
  <c r="D2974" i="28"/>
  <c r="C2975" i="28"/>
  <c r="D2975" i="28"/>
  <c r="C2976" i="28"/>
  <c r="D2976" i="28"/>
  <c r="C2977" i="28"/>
  <c r="D2977" i="28"/>
  <c r="C2978" i="28"/>
  <c r="D2978" i="28"/>
  <c r="C2979" i="28"/>
  <c r="D2979" i="28"/>
  <c r="C2980" i="28"/>
  <c r="D2980" i="28"/>
  <c r="C2981" i="28"/>
  <c r="D2981" i="28"/>
  <c r="C2982" i="28"/>
  <c r="D2982" i="28"/>
  <c r="C2983" i="28"/>
  <c r="D2983" i="28"/>
  <c r="C2984" i="28"/>
  <c r="D2984" i="28"/>
  <c r="C2985" i="28"/>
  <c r="D2985" i="28"/>
  <c r="C2986" i="28"/>
  <c r="D2986" i="28"/>
  <c r="C2987" i="28"/>
  <c r="D2987" i="28"/>
  <c r="C2988" i="28"/>
  <c r="D2988" i="28"/>
  <c r="C2989" i="28"/>
  <c r="D2989" i="28"/>
  <c r="C2990" i="28"/>
  <c r="D2990" i="28"/>
  <c r="C2991" i="28"/>
  <c r="D2991" i="28"/>
  <c r="C2992" i="28"/>
  <c r="D2992" i="28"/>
  <c r="C2993" i="28"/>
  <c r="D2993" i="28"/>
  <c r="C2994" i="28"/>
  <c r="D2994" i="28"/>
  <c r="C2995" i="28"/>
  <c r="D2995" i="28"/>
  <c r="C2996" i="28"/>
  <c r="D2996" i="28"/>
  <c r="C2997" i="28"/>
  <c r="D2997" i="28"/>
  <c r="C2998" i="28"/>
  <c r="D2998" i="28"/>
  <c r="C2999" i="28"/>
  <c r="D2999" i="28"/>
  <c r="C3000" i="28"/>
  <c r="D3000" i="28"/>
  <c r="C3001" i="28"/>
  <c r="D3001" i="28"/>
  <c r="C3002" i="28"/>
  <c r="D3002" i="28"/>
  <c r="C3003" i="28"/>
  <c r="D3003" i="28"/>
  <c r="C3004" i="28"/>
  <c r="D3004" i="28"/>
  <c r="C3005" i="28"/>
  <c r="D3005" i="28"/>
  <c r="C3006" i="28"/>
  <c r="D3006" i="28"/>
  <c r="C3007" i="28"/>
  <c r="D3007" i="28"/>
  <c r="C3008" i="28"/>
  <c r="D3008" i="28"/>
  <c r="C3009" i="28"/>
  <c r="D3009" i="28"/>
  <c r="C3010" i="28"/>
  <c r="D3010" i="28"/>
  <c r="C3011" i="28"/>
  <c r="D3011" i="28"/>
  <c r="C3012" i="28"/>
  <c r="D3012" i="28"/>
  <c r="C3013" i="28"/>
  <c r="D3013" i="28"/>
  <c r="C3014" i="28"/>
  <c r="D3014" i="28"/>
  <c r="C3015" i="28"/>
  <c r="D3015" i="28"/>
  <c r="C3016" i="28"/>
  <c r="D3016" i="28"/>
  <c r="C3017" i="28"/>
  <c r="D3017" i="28"/>
  <c r="C3018" i="28"/>
  <c r="D3018" i="28"/>
  <c r="C3019" i="28"/>
  <c r="D3019" i="28"/>
  <c r="C3020" i="28"/>
  <c r="D3020" i="28"/>
  <c r="C3021" i="28"/>
  <c r="D3021" i="28"/>
  <c r="C3022" i="28"/>
  <c r="D3022" i="28"/>
  <c r="C3023" i="28"/>
  <c r="D3023" i="28"/>
  <c r="C3024" i="28"/>
  <c r="D3024" i="28"/>
  <c r="C3025" i="28"/>
  <c r="D3025" i="28"/>
  <c r="C3026" i="28"/>
  <c r="D3026" i="28"/>
  <c r="C3027" i="28"/>
  <c r="D3027" i="28"/>
  <c r="C3028" i="28"/>
  <c r="D3028" i="28"/>
  <c r="C3029" i="28"/>
  <c r="D3029" i="28"/>
  <c r="C3030" i="28"/>
  <c r="D3030" i="28"/>
  <c r="C3031" i="28"/>
  <c r="D3031" i="28"/>
  <c r="C3032" i="28"/>
  <c r="D3032" i="28"/>
  <c r="C3033" i="28"/>
  <c r="D3033" i="28"/>
  <c r="C3034" i="28"/>
  <c r="D3034" i="28"/>
  <c r="C3035" i="28"/>
  <c r="D3035" i="28"/>
  <c r="C3036" i="28"/>
  <c r="D3036" i="28"/>
  <c r="C3037" i="28"/>
  <c r="D3037" i="28"/>
  <c r="C3038" i="28"/>
  <c r="D3038" i="28"/>
  <c r="C3039" i="28"/>
  <c r="D3039" i="28"/>
  <c r="C3040" i="28"/>
  <c r="D3040" i="28"/>
  <c r="C3041" i="28"/>
  <c r="D3041" i="28"/>
  <c r="C3042" i="28"/>
  <c r="D3042" i="28"/>
  <c r="C3043" i="28"/>
  <c r="D3043" i="28"/>
  <c r="C3044" i="28"/>
  <c r="D3044" i="28"/>
  <c r="C3045" i="28"/>
  <c r="D3045" i="28"/>
  <c r="C3046" i="28"/>
  <c r="D3046" i="28"/>
  <c r="C3047" i="28"/>
  <c r="D3047" i="28"/>
  <c r="C3048" i="28"/>
  <c r="D3048" i="28"/>
  <c r="C3049" i="28"/>
  <c r="D3049" i="28"/>
  <c r="C3050" i="28"/>
  <c r="D3050" i="28"/>
  <c r="C3051" i="28"/>
  <c r="D3051" i="28"/>
  <c r="C3052" i="28"/>
  <c r="D3052" i="28"/>
  <c r="C3053" i="28"/>
  <c r="D3053" i="28"/>
  <c r="C3054" i="28"/>
  <c r="D3054" i="28"/>
  <c r="C3055" i="28"/>
  <c r="D3055" i="28"/>
  <c r="C3056" i="28"/>
  <c r="D3056" i="28"/>
  <c r="C3057" i="28"/>
  <c r="D3057" i="28"/>
  <c r="C3058" i="28"/>
  <c r="D3058" i="28"/>
  <c r="C3059" i="28"/>
  <c r="D3059" i="28"/>
  <c r="C3060" i="28"/>
  <c r="D3060" i="28"/>
  <c r="C3061" i="28"/>
  <c r="D3061" i="28"/>
  <c r="C3062" i="28"/>
  <c r="D3062" i="28"/>
  <c r="C3063" i="28"/>
  <c r="D3063" i="28"/>
  <c r="C3064" i="28"/>
  <c r="D3064" i="28"/>
  <c r="C3065" i="28"/>
  <c r="D3065" i="28"/>
  <c r="C3066" i="28"/>
  <c r="D3066" i="28"/>
  <c r="C3067" i="28"/>
  <c r="D3067" i="28"/>
  <c r="C3068" i="28"/>
  <c r="D3068" i="28"/>
  <c r="C3069" i="28"/>
  <c r="D3069" i="28"/>
  <c r="C3070" i="28"/>
  <c r="D3070" i="28"/>
  <c r="C3071" i="28"/>
  <c r="D3071" i="28"/>
  <c r="C3072" i="28"/>
  <c r="D3072" i="28"/>
  <c r="C3073" i="28"/>
  <c r="D3073" i="28"/>
  <c r="C3074" i="28"/>
  <c r="D3074" i="28"/>
  <c r="C3075" i="28"/>
  <c r="D3075" i="28"/>
  <c r="C3076" i="28"/>
  <c r="D3076" i="28"/>
  <c r="C3077" i="28"/>
  <c r="D3077" i="28"/>
  <c r="C3078" i="28"/>
  <c r="D3078" i="28"/>
  <c r="C3079" i="28"/>
  <c r="D3079" i="28"/>
  <c r="C3080" i="28"/>
  <c r="D3080" i="28"/>
  <c r="C3081" i="28"/>
  <c r="D3081" i="28"/>
  <c r="C3082" i="28"/>
  <c r="D3082" i="28"/>
  <c r="C3083" i="28"/>
  <c r="D3083" i="28"/>
  <c r="C3084" i="28"/>
  <c r="D3084" i="28"/>
  <c r="C3085" i="28"/>
  <c r="D3085" i="28"/>
  <c r="C3086" i="28"/>
  <c r="D3086" i="28"/>
  <c r="C3087" i="28"/>
  <c r="D3087" i="28"/>
  <c r="C3088" i="28"/>
  <c r="D3088" i="28"/>
  <c r="C3089" i="28"/>
  <c r="D3089" i="28"/>
  <c r="C3090" i="28"/>
  <c r="D3090" i="28"/>
  <c r="C3091" i="28"/>
  <c r="D3091" i="28"/>
  <c r="C3092" i="28"/>
  <c r="D3092" i="28"/>
  <c r="C3093" i="28"/>
  <c r="D3093" i="28"/>
  <c r="C3094" i="28"/>
  <c r="D3094" i="28"/>
  <c r="C3095" i="28"/>
  <c r="D3095" i="28"/>
  <c r="C3096" i="28"/>
  <c r="D3096" i="28"/>
  <c r="C3097" i="28"/>
  <c r="D3097" i="28"/>
  <c r="C3098" i="28"/>
  <c r="D3098" i="28"/>
  <c r="C3099" i="28"/>
  <c r="D3099" i="28"/>
  <c r="C3100" i="28"/>
  <c r="D3100" i="28"/>
  <c r="C3101" i="28"/>
  <c r="D3101" i="28"/>
  <c r="C3102" i="28"/>
  <c r="D3102" i="28"/>
  <c r="C3103" i="28"/>
  <c r="D3103" i="28"/>
  <c r="C3104" i="28"/>
  <c r="D3104" i="28"/>
  <c r="C3105" i="28"/>
  <c r="D3105" i="28"/>
  <c r="C3106" i="28"/>
  <c r="D3106" i="28"/>
  <c r="C3107" i="28"/>
  <c r="D3107" i="28"/>
  <c r="C3108" i="28"/>
  <c r="D3108" i="28"/>
  <c r="C3109" i="28"/>
  <c r="D3109" i="28"/>
  <c r="C3110" i="28"/>
  <c r="D3110" i="28"/>
  <c r="C3111" i="28"/>
  <c r="D3111" i="28"/>
  <c r="C3112" i="28"/>
  <c r="D3112" i="28"/>
  <c r="C3113" i="28"/>
  <c r="D3113" i="28"/>
  <c r="C3114" i="28"/>
  <c r="D3114" i="28"/>
  <c r="C3115" i="28"/>
  <c r="D3115" i="28"/>
  <c r="C3116" i="28"/>
  <c r="D3116" i="28"/>
  <c r="C3117" i="28"/>
  <c r="D3117" i="28"/>
  <c r="C3118" i="28"/>
  <c r="D3118" i="28"/>
  <c r="C3119" i="28"/>
  <c r="D3119" i="28"/>
  <c r="C3120" i="28"/>
  <c r="D3120" i="28"/>
  <c r="C3121" i="28"/>
  <c r="D3121" i="28"/>
  <c r="C3122" i="28"/>
  <c r="D3122" i="28"/>
  <c r="C3123" i="28"/>
  <c r="D3123" i="28"/>
  <c r="C3124" i="28"/>
  <c r="D3124" i="28"/>
  <c r="C3125" i="28"/>
  <c r="D3125" i="28"/>
  <c r="C3126" i="28"/>
  <c r="D3126" i="28"/>
  <c r="C3127" i="28"/>
  <c r="D3127" i="28"/>
  <c r="C3128" i="28"/>
  <c r="D3128" i="28"/>
  <c r="C3129" i="28"/>
  <c r="D3129" i="28"/>
  <c r="C3130" i="28"/>
  <c r="D3130" i="28"/>
  <c r="C3131" i="28"/>
  <c r="D3131" i="28"/>
  <c r="C3132" i="28"/>
  <c r="D3132" i="28"/>
  <c r="C3133" i="28"/>
  <c r="D3133" i="28"/>
  <c r="C3134" i="28"/>
  <c r="D3134" i="28"/>
  <c r="C3135" i="28"/>
  <c r="D3135" i="28"/>
  <c r="C3136" i="28"/>
  <c r="D3136" i="28"/>
  <c r="C3137" i="28"/>
  <c r="D3137" i="28"/>
  <c r="C3138" i="28"/>
  <c r="D3138" i="28"/>
  <c r="C3139" i="28"/>
  <c r="D3139" i="28"/>
  <c r="C3140" i="28"/>
  <c r="D3140" i="28"/>
  <c r="C3141" i="28"/>
  <c r="D3141" i="28"/>
  <c r="C3142" i="28"/>
  <c r="D3142" i="28"/>
  <c r="C3143" i="28"/>
  <c r="D3143" i="28"/>
  <c r="C3144" i="28"/>
  <c r="D3144" i="28"/>
  <c r="C3145" i="28"/>
  <c r="D3145" i="28"/>
  <c r="C3146" i="28"/>
  <c r="D3146" i="28"/>
  <c r="C3147" i="28"/>
  <c r="D3147" i="28"/>
  <c r="C3148" i="28"/>
  <c r="D3148" i="28"/>
  <c r="C3149" i="28"/>
  <c r="D3149" i="28"/>
  <c r="C3150" i="28"/>
  <c r="D3150" i="28"/>
  <c r="C3151" i="28"/>
  <c r="D3151" i="28"/>
  <c r="C3152" i="28"/>
  <c r="D3152" i="28"/>
  <c r="C3153" i="28"/>
  <c r="D3153" i="28"/>
  <c r="C3154" i="28"/>
  <c r="D3154" i="28"/>
  <c r="C3155" i="28"/>
  <c r="D3155" i="28"/>
  <c r="C3156" i="28"/>
  <c r="D3156" i="28"/>
  <c r="C3157" i="28"/>
  <c r="D3157" i="28"/>
  <c r="C3158" i="28"/>
  <c r="D3158" i="28"/>
  <c r="C3159" i="28"/>
  <c r="D3159" i="28"/>
  <c r="C3160" i="28"/>
  <c r="D3160" i="28"/>
  <c r="C3161" i="28"/>
  <c r="D3161" i="28"/>
  <c r="C3162" i="28"/>
  <c r="D3162" i="28"/>
  <c r="C3163" i="28"/>
  <c r="D3163" i="28"/>
  <c r="C3164" i="28"/>
  <c r="D3164" i="28"/>
  <c r="C3165" i="28"/>
  <c r="D3165" i="28"/>
  <c r="C3166" i="28"/>
  <c r="D3166" i="28"/>
  <c r="C3167" i="28"/>
  <c r="D3167" i="28"/>
  <c r="C3168" i="28"/>
  <c r="D3168" i="28"/>
  <c r="C3169" i="28"/>
  <c r="D3169" i="28"/>
  <c r="C3170" i="28"/>
  <c r="D3170" i="28"/>
  <c r="C3171" i="28"/>
  <c r="D3171" i="28"/>
  <c r="C3172" i="28"/>
  <c r="D3172" i="28"/>
  <c r="C3173" i="28"/>
  <c r="D3173" i="28"/>
  <c r="C3174" i="28"/>
  <c r="D3174" i="28"/>
  <c r="C3175" i="28"/>
  <c r="D3175" i="28"/>
  <c r="C3176" i="28"/>
  <c r="D3176" i="28"/>
  <c r="C3177" i="28"/>
  <c r="D3177" i="28"/>
  <c r="C3178" i="28"/>
  <c r="D3178" i="28"/>
  <c r="C3179" i="28"/>
  <c r="D3179" i="28"/>
  <c r="C3180" i="28"/>
  <c r="D3180" i="28"/>
  <c r="C3181" i="28"/>
  <c r="D3181" i="28"/>
  <c r="C3182" i="28"/>
  <c r="D3182" i="28"/>
  <c r="C3183" i="28"/>
  <c r="D3183" i="28"/>
  <c r="C3184" i="28"/>
  <c r="D3184" i="28"/>
  <c r="C3185" i="28"/>
  <c r="D3185" i="28"/>
  <c r="C3186" i="28"/>
  <c r="D3186" i="28"/>
  <c r="C3187" i="28"/>
  <c r="D3187" i="28"/>
  <c r="C3188" i="28"/>
  <c r="D3188" i="28"/>
  <c r="C3189" i="28"/>
  <c r="D3189" i="28"/>
  <c r="C3190" i="28"/>
  <c r="D3190" i="28"/>
  <c r="C3191" i="28"/>
  <c r="D3191" i="28"/>
  <c r="C3192" i="28"/>
  <c r="D3192" i="28"/>
  <c r="C3193" i="28"/>
  <c r="D3193" i="28"/>
  <c r="C3194" i="28"/>
  <c r="D3194" i="28"/>
  <c r="C3195" i="28"/>
  <c r="D3195" i="28"/>
  <c r="C3196" i="28"/>
  <c r="D3196" i="28"/>
  <c r="C3197" i="28"/>
  <c r="D3197" i="28"/>
  <c r="C3198" i="28"/>
  <c r="D3198" i="28"/>
  <c r="C3199" i="28"/>
  <c r="D3199" i="28"/>
  <c r="C3200" i="28"/>
  <c r="D3200" i="28"/>
  <c r="C3201" i="28"/>
  <c r="D3201" i="28"/>
  <c r="C3202" i="28"/>
  <c r="D3202" i="28"/>
  <c r="C3203" i="28"/>
  <c r="D3203" i="28"/>
  <c r="C3204" i="28"/>
  <c r="D3204" i="28"/>
  <c r="C3205" i="28"/>
  <c r="D3205" i="28"/>
  <c r="C3206" i="28"/>
  <c r="D3206" i="28"/>
  <c r="C3207" i="28"/>
  <c r="D3207" i="28"/>
  <c r="C3208" i="28"/>
  <c r="D3208" i="28"/>
  <c r="C3209" i="28"/>
  <c r="D3209" i="28"/>
  <c r="C3210" i="28"/>
  <c r="D3210" i="28"/>
  <c r="C3211" i="28"/>
  <c r="D3211" i="28"/>
  <c r="C3212" i="28"/>
  <c r="D3212" i="28"/>
  <c r="C3213" i="28"/>
  <c r="D3213" i="28"/>
  <c r="C3214" i="28"/>
  <c r="D3214" i="28"/>
  <c r="C3215" i="28"/>
  <c r="D3215" i="28"/>
  <c r="C3216" i="28"/>
  <c r="D3216" i="28"/>
  <c r="C3217" i="28"/>
  <c r="D3217" i="28"/>
  <c r="C3218" i="28"/>
  <c r="D3218" i="28"/>
  <c r="C3219" i="28"/>
  <c r="D3219" i="28"/>
  <c r="C3220" i="28"/>
  <c r="D3220" i="28"/>
  <c r="C3221" i="28"/>
  <c r="D3221" i="28"/>
  <c r="C3222" i="28"/>
  <c r="D3222" i="28"/>
  <c r="C3223" i="28"/>
  <c r="D3223" i="28"/>
  <c r="C3224" i="28"/>
  <c r="D3224" i="28"/>
  <c r="C3225" i="28"/>
  <c r="D3225" i="28"/>
  <c r="C3226" i="28"/>
  <c r="D3226" i="28"/>
  <c r="C3227" i="28"/>
  <c r="D3227" i="28"/>
  <c r="C3228" i="28"/>
  <c r="D3228" i="28"/>
  <c r="C3229" i="28"/>
  <c r="D3229" i="28"/>
  <c r="C3230" i="28"/>
  <c r="D3230" i="28"/>
  <c r="C3231" i="28"/>
  <c r="D3231" i="28"/>
  <c r="C3232" i="28"/>
  <c r="D3232" i="28"/>
  <c r="C3233" i="28"/>
  <c r="D3233" i="28"/>
  <c r="C3234" i="28"/>
  <c r="D3234" i="28"/>
  <c r="C3235" i="28"/>
  <c r="D3235" i="28"/>
  <c r="C3236" i="28"/>
  <c r="D3236" i="28"/>
  <c r="C3237" i="28"/>
  <c r="D3237" i="28"/>
  <c r="C3238" i="28"/>
  <c r="D3238" i="28"/>
  <c r="C3239" i="28"/>
  <c r="D3239" i="28"/>
  <c r="C3240" i="28"/>
  <c r="D3240" i="28"/>
  <c r="C3241" i="28"/>
  <c r="D3241" i="28"/>
  <c r="C3242" i="28"/>
  <c r="D3242" i="28"/>
  <c r="C3243" i="28"/>
  <c r="D3243" i="28"/>
  <c r="C3244" i="28"/>
  <c r="D3244" i="28"/>
  <c r="C3245" i="28"/>
  <c r="D3245" i="28"/>
  <c r="C3246" i="28"/>
  <c r="D3246" i="28"/>
  <c r="C3247" i="28"/>
  <c r="D3247" i="28"/>
  <c r="C3248" i="28"/>
  <c r="D3248" i="28"/>
  <c r="C3249" i="28"/>
  <c r="D3249" i="28"/>
  <c r="C3250" i="28"/>
  <c r="D3250" i="28"/>
  <c r="C3251" i="28"/>
  <c r="D3251" i="28"/>
  <c r="C3252" i="28"/>
  <c r="D3252" i="28"/>
  <c r="C3253" i="28"/>
  <c r="D3253" i="28"/>
  <c r="C3254" i="28"/>
  <c r="D3254" i="28"/>
  <c r="C3255" i="28"/>
  <c r="D3255" i="28"/>
  <c r="C3256" i="28"/>
  <c r="D3256" i="28"/>
  <c r="C3257" i="28"/>
  <c r="D3257" i="28"/>
  <c r="C3258" i="28"/>
  <c r="D3258" i="28"/>
  <c r="C3259" i="28"/>
  <c r="D3259" i="28"/>
  <c r="C3260" i="28"/>
  <c r="D3260" i="28"/>
  <c r="C3261" i="28"/>
  <c r="D3261" i="28"/>
  <c r="C3262" i="28"/>
  <c r="D3262" i="28"/>
  <c r="C3263" i="28"/>
  <c r="D3263" i="28"/>
  <c r="C3264" i="28"/>
  <c r="D3264" i="28"/>
  <c r="C3265" i="28"/>
  <c r="D3265" i="28"/>
  <c r="C3266" i="28"/>
  <c r="D3266" i="28"/>
  <c r="C3267" i="28"/>
  <c r="D3267" i="28"/>
  <c r="C3268" i="28"/>
  <c r="D3268" i="28"/>
  <c r="C3269" i="28"/>
  <c r="D3269" i="28"/>
  <c r="C3270" i="28"/>
  <c r="D3270" i="28"/>
  <c r="C3271" i="28"/>
  <c r="D3271" i="28"/>
  <c r="C3272" i="28"/>
  <c r="D3272" i="28"/>
  <c r="C3273" i="28"/>
  <c r="D3273" i="28"/>
  <c r="C3274" i="28"/>
  <c r="D3274" i="28"/>
  <c r="C3275" i="28"/>
  <c r="D3275" i="28"/>
  <c r="C3276" i="28"/>
  <c r="D3276" i="28"/>
  <c r="C3277" i="28"/>
  <c r="D3277" i="28"/>
  <c r="C3278" i="28"/>
  <c r="D3278" i="28"/>
  <c r="C3279" i="28"/>
  <c r="D3279" i="28"/>
  <c r="C3280" i="28"/>
  <c r="D3280" i="28"/>
  <c r="C3281" i="28"/>
  <c r="D3281" i="28"/>
  <c r="C3282" i="28"/>
  <c r="D3282" i="28"/>
  <c r="C3283" i="28"/>
  <c r="D3283" i="28"/>
  <c r="C3284" i="28"/>
  <c r="D3284" i="28"/>
  <c r="C3285" i="28"/>
  <c r="D3285" i="28"/>
  <c r="C3286" i="28"/>
  <c r="D3286" i="28"/>
  <c r="C3287" i="28"/>
  <c r="D3287" i="28"/>
  <c r="C3288" i="28"/>
  <c r="D3288" i="28"/>
  <c r="C3289" i="28"/>
  <c r="D3289" i="28"/>
  <c r="C3290" i="28"/>
  <c r="D3290" i="28"/>
  <c r="C3291" i="28"/>
  <c r="D3291" i="28"/>
  <c r="C3292" i="28"/>
  <c r="D3292" i="28"/>
  <c r="C3293" i="28"/>
  <c r="D3293" i="28"/>
  <c r="C3294" i="28"/>
  <c r="D3294" i="28"/>
  <c r="C3295" i="28"/>
  <c r="D3295" i="28"/>
  <c r="C3296" i="28"/>
  <c r="D3296" i="28"/>
  <c r="C3297" i="28"/>
  <c r="D3297" i="28"/>
  <c r="C3298" i="28"/>
  <c r="D3298" i="28"/>
  <c r="C3299" i="28"/>
  <c r="D3299" i="28"/>
  <c r="C3300" i="28"/>
  <c r="D3300" i="28"/>
  <c r="C3301" i="28"/>
  <c r="D3301" i="28"/>
  <c r="C3302" i="28"/>
  <c r="D3302" i="28"/>
  <c r="C3303" i="28"/>
  <c r="D3303" i="28"/>
  <c r="C3304" i="28"/>
  <c r="D3304" i="28"/>
  <c r="C3305" i="28"/>
  <c r="D3305" i="28"/>
  <c r="C3306" i="28"/>
  <c r="D3306" i="28"/>
  <c r="C3307" i="28"/>
  <c r="D3307" i="28"/>
  <c r="C3308" i="28"/>
  <c r="D3308" i="28"/>
  <c r="C3309" i="28"/>
  <c r="D3309" i="28"/>
  <c r="C3310" i="28"/>
  <c r="D3310" i="28"/>
  <c r="C3311" i="28"/>
  <c r="D3311" i="28"/>
  <c r="C3312" i="28"/>
  <c r="D3312" i="28"/>
  <c r="C3313" i="28"/>
  <c r="D3313" i="28"/>
  <c r="C3314" i="28"/>
  <c r="D3314" i="28"/>
  <c r="C3315" i="28"/>
  <c r="D3315" i="28"/>
  <c r="C3316" i="28"/>
  <c r="D3316" i="28"/>
  <c r="C3317" i="28"/>
  <c r="D3317" i="28"/>
  <c r="C3318" i="28"/>
  <c r="D3318" i="28"/>
  <c r="C3319" i="28"/>
  <c r="D3319" i="28"/>
  <c r="C3320" i="28"/>
  <c r="D3320" i="28"/>
  <c r="C3321" i="28"/>
  <c r="D3321" i="28"/>
  <c r="C3322" i="28"/>
  <c r="D3322" i="28"/>
  <c r="C3323" i="28"/>
  <c r="D3323" i="28"/>
  <c r="C3324" i="28"/>
  <c r="D3324" i="28"/>
  <c r="C3325" i="28"/>
  <c r="D3325" i="28"/>
  <c r="C3326" i="28"/>
  <c r="D3326" i="28"/>
  <c r="C3327" i="28"/>
  <c r="D3327" i="28"/>
  <c r="C3328" i="28"/>
  <c r="D3328" i="28"/>
  <c r="C3329" i="28"/>
  <c r="D3329" i="28"/>
  <c r="C3330" i="28"/>
  <c r="D3330" i="28"/>
  <c r="C3331" i="28"/>
  <c r="D3331" i="28"/>
  <c r="C3332" i="28"/>
  <c r="D3332" i="28"/>
  <c r="C3333" i="28"/>
  <c r="D3333" i="28"/>
  <c r="C3334" i="28"/>
  <c r="D3334" i="28"/>
  <c r="C3335" i="28"/>
  <c r="D3335" i="28"/>
  <c r="C3336" i="28"/>
  <c r="D3336" i="28"/>
  <c r="C3337" i="28"/>
  <c r="D3337" i="28"/>
  <c r="C3338" i="28"/>
  <c r="D3338" i="28"/>
  <c r="C3339" i="28"/>
  <c r="D3339" i="28"/>
  <c r="C3340" i="28"/>
  <c r="D3340" i="28"/>
  <c r="C3341" i="28"/>
  <c r="D3341" i="28"/>
  <c r="C3342" i="28"/>
  <c r="D3342" i="28"/>
  <c r="C3343" i="28"/>
  <c r="D3343" i="28"/>
  <c r="C3344" i="28"/>
  <c r="D3344" i="28"/>
  <c r="C3345" i="28"/>
  <c r="D3345" i="28"/>
  <c r="C3346" i="28"/>
  <c r="D3346" i="28"/>
  <c r="C3347" i="28"/>
  <c r="D3347" i="28"/>
  <c r="C3348" i="28"/>
  <c r="D3348" i="28"/>
  <c r="C3349" i="28"/>
  <c r="D3349" i="28"/>
  <c r="C3350" i="28"/>
  <c r="D3350" i="28"/>
  <c r="C3351" i="28"/>
  <c r="D3351" i="28"/>
  <c r="C3352" i="28"/>
  <c r="D3352" i="28"/>
  <c r="C3353" i="28"/>
  <c r="D3353" i="28"/>
  <c r="C3354" i="28"/>
  <c r="D3354" i="28"/>
  <c r="C3355" i="28"/>
  <c r="D3355" i="28"/>
  <c r="C3356" i="28"/>
  <c r="D3356" i="28"/>
  <c r="C3357" i="28"/>
  <c r="D3357" i="28"/>
  <c r="C3358" i="28"/>
  <c r="D3358" i="28"/>
  <c r="C3359" i="28"/>
  <c r="D3359" i="28"/>
  <c r="C3360" i="28"/>
  <c r="D3360" i="28"/>
  <c r="C3361" i="28"/>
  <c r="D3361" i="28"/>
  <c r="C3362" i="28"/>
  <c r="D3362" i="28"/>
  <c r="C3363" i="28"/>
  <c r="D3363" i="28"/>
  <c r="C3364" i="28"/>
  <c r="D3364" i="28"/>
  <c r="C3365" i="28"/>
  <c r="D3365" i="28"/>
  <c r="C3366" i="28"/>
  <c r="D3366" i="28"/>
  <c r="C3367" i="28"/>
  <c r="D3367" i="28"/>
  <c r="C3368" i="28"/>
  <c r="D3368" i="28"/>
  <c r="C3369" i="28"/>
  <c r="D3369" i="28"/>
  <c r="C3370" i="28"/>
  <c r="D3370" i="28"/>
  <c r="C3371" i="28"/>
  <c r="D3371" i="28"/>
  <c r="C3372" i="28"/>
  <c r="D3372" i="28"/>
  <c r="C3373" i="28"/>
  <c r="D3373" i="28"/>
  <c r="C3374" i="28"/>
  <c r="D3374" i="28"/>
  <c r="C3375" i="28"/>
  <c r="D3375" i="28"/>
  <c r="C3376" i="28"/>
  <c r="D3376" i="28"/>
  <c r="C3377" i="28"/>
  <c r="D3377" i="28"/>
  <c r="C3378" i="28"/>
  <c r="D3378" i="28"/>
  <c r="C3379" i="28"/>
  <c r="D3379" i="28"/>
  <c r="C3380" i="28"/>
  <c r="D3380" i="28"/>
  <c r="C3381" i="28"/>
  <c r="D3381" i="28"/>
  <c r="C3382" i="28"/>
  <c r="D3382" i="28"/>
  <c r="C3383" i="28"/>
  <c r="D3383" i="28"/>
  <c r="C3384" i="28"/>
  <c r="D3384" i="28"/>
  <c r="C3385" i="28"/>
  <c r="D3385" i="28"/>
  <c r="C3386" i="28"/>
  <c r="D3386" i="28"/>
  <c r="C3387" i="28"/>
  <c r="D3387" i="28"/>
  <c r="C3388" i="28"/>
  <c r="D3388" i="28"/>
  <c r="C3389" i="28"/>
  <c r="D3389" i="28"/>
  <c r="C3390" i="28"/>
  <c r="D3390" i="28"/>
  <c r="C3391" i="28"/>
  <c r="D3391" i="28"/>
  <c r="C3392" i="28"/>
  <c r="D3392" i="28"/>
  <c r="C3393" i="28"/>
  <c r="D3393" i="28"/>
  <c r="C3394" i="28"/>
  <c r="D3394" i="28"/>
  <c r="C3395" i="28"/>
  <c r="D3395" i="28"/>
  <c r="C3396" i="28"/>
  <c r="D3396" i="28"/>
  <c r="C3397" i="28"/>
  <c r="D3397" i="28"/>
  <c r="C3398" i="28"/>
  <c r="D3398" i="28"/>
  <c r="C3399" i="28"/>
  <c r="D3399" i="28"/>
  <c r="C3400" i="28"/>
  <c r="D3400" i="28"/>
  <c r="C3401" i="28"/>
  <c r="D3401" i="28"/>
  <c r="C3402" i="28"/>
  <c r="D3402" i="28"/>
  <c r="C3403" i="28"/>
  <c r="D3403" i="28"/>
  <c r="C3404" i="28"/>
  <c r="D3404" i="28"/>
  <c r="C3405" i="28"/>
  <c r="D3405" i="28"/>
  <c r="C3406" i="28"/>
  <c r="D3406" i="28"/>
  <c r="C3407" i="28"/>
  <c r="D3407" i="28"/>
  <c r="C3408" i="28"/>
  <c r="D3408" i="28"/>
  <c r="C3409" i="28"/>
  <c r="D3409" i="28"/>
  <c r="C3410" i="28"/>
  <c r="D3410" i="28"/>
  <c r="C3411" i="28"/>
  <c r="D3411" i="28"/>
  <c r="C3412" i="28"/>
  <c r="D3412" i="28"/>
  <c r="C3413" i="28"/>
  <c r="D3413" i="28"/>
  <c r="C3414" i="28"/>
  <c r="D3414" i="28"/>
  <c r="C3415" i="28"/>
  <c r="D3415" i="28"/>
  <c r="C3416" i="28"/>
  <c r="D3416" i="28"/>
  <c r="C3417" i="28"/>
  <c r="D3417" i="28"/>
  <c r="C3418" i="28"/>
  <c r="D3418" i="28"/>
  <c r="C3419" i="28"/>
  <c r="D3419" i="28"/>
  <c r="C3420" i="28"/>
  <c r="D3420" i="28"/>
  <c r="C3421" i="28"/>
  <c r="D3421" i="28"/>
  <c r="C3422" i="28"/>
  <c r="D3422" i="28"/>
  <c r="C3423" i="28"/>
  <c r="D3423" i="28"/>
  <c r="C3424" i="28"/>
  <c r="D3424" i="28"/>
  <c r="C3425" i="28"/>
  <c r="D3425" i="28"/>
  <c r="C3426" i="28"/>
  <c r="D3426" i="28"/>
  <c r="C3427" i="28"/>
  <c r="D3427" i="28"/>
  <c r="C3428" i="28"/>
  <c r="D3428" i="28"/>
  <c r="C3429" i="28"/>
  <c r="D3429" i="28"/>
  <c r="C3430" i="28"/>
  <c r="D3430" i="28"/>
  <c r="C3431" i="28"/>
  <c r="D3431" i="28"/>
  <c r="C3432" i="28"/>
  <c r="D3432" i="28"/>
  <c r="C3433" i="28"/>
  <c r="D3433" i="28"/>
  <c r="C3434" i="28"/>
  <c r="D3434" i="28"/>
  <c r="C3435" i="28"/>
  <c r="D3435" i="28"/>
  <c r="C3436" i="28"/>
  <c r="D3436" i="28"/>
  <c r="C3437" i="28"/>
  <c r="D3437" i="28"/>
  <c r="C3438" i="28"/>
  <c r="D3438" i="28"/>
  <c r="C3439" i="28"/>
  <c r="D3439" i="28"/>
  <c r="C3440" i="28"/>
  <c r="D3440" i="28"/>
  <c r="C3441" i="28"/>
  <c r="D3441" i="28"/>
  <c r="C3442" i="28"/>
  <c r="D3442" i="28"/>
  <c r="C3443" i="28"/>
  <c r="D3443" i="28"/>
  <c r="C3444" i="28"/>
  <c r="D3444" i="28"/>
  <c r="C3445" i="28"/>
  <c r="D3445" i="28"/>
  <c r="C3446" i="28"/>
  <c r="D3446" i="28"/>
  <c r="C3447" i="28"/>
  <c r="D3447" i="28"/>
  <c r="C3448" i="28"/>
  <c r="D3448" i="28"/>
  <c r="C3449" i="28"/>
  <c r="D3449" i="28"/>
  <c r="C3450" i="28"/>
  <c r="D3450" i="28"/>
  <c r="C3451" i="28"/>
  <c r="D3451" i="28"/>
  <c r="C3452" i="28"/>
  <c r="D3452" i="28"/>
  <c r="C3453" i="28"/>
  <c r="D3453" i="28"/>
  <c r="C3454" i="28"/>
  <c r="D3454" i="28"/>
  <c r="C3455" i="28"/>
  <c r="D3455" i="28"/>
  <c r="C3456" i="28"/>
  <c r="D3456" i="28"/>
  <c r="C3457" i="28"/>
  <c r="D3457" i="28"/>
  <c r="C3458" i="28"/>
  <c r="D3458" i="28"/>
  <c r="C3459" i="28"/>
  <c r="D3459" i="28"/>
  <c r="C3460" i="28"/>
  <c r="D3460" i="28"/>
  <c r="C3461" i="28"/>
  <c r="D3461" i="28"/>
  <c r="C3462" i="28"/>
  <c r="D3462" i="28"/>
  <c r="C3463" i="28"/>
  <c r="D3463" i="28"/>
  <c r="C3464" i="28"/>
  <c r="D3464" i="28"/>
  <c r="C3465" i="28"/>
  <c r="D3465" i="28"/>
  <c r="C3466" i="28"/>
  <c r="D3466" i="28"/>
  <c r="C3467" i="28"/>
  <c r="D3467" i="28"/>
  <c r="C3468" i="28"/>
  <c r="D3468" i="28"/>
  <c r="C3469" i="28"/>
  <c r="D3469" i="28"/>
  <c r="C3470" i="28"/>
  <c r="D3470" i="28"/>
  <c r="C3471" i="28"/>
  <c r="D3471" i="28"/>
  <c r="C3472" i="28"/>
  <c r="D3472" i="28"/>
  <c r="C3473" i="28"/>
  <c r="D3473" i="28"/>
  <c r="C3474" i="28"/>
  <c r="D3474" i="28"/>
  <c r="C3475" i="28"/>
  <c r="D3475" i="28"/>
  <c r="C3476" i="28"/>
  <c r="D3476" i="28"/>
  <c r="C3477" i="28"/>
  <c r="D3477" i="28"/>
  <c r="C3478" i="28"/>
  <c r="D3478" i="28"/>
  <c r="C3479" i="28"/>
  <c r="D3479" i="28"/>
  <c r="C3480" i="28"/>
  <c r="D3480" i="28"/>
  <c r="C3481" i="28"/>
  <c r="D3481" i="28"/>
  <c r="C3482" i="28"/>
  <c r="D3482" i="28"/>
  <c r="C3483" i="28"/>
  <c r="D3483" i="28"/>
  <c r="C3484" i="28"/>
  <c r="D3484" i="28"/>
  <c r="C3485" i="28"/>
  <c r="D3485" i="28"/>
  <c r="C3486" i="28"/>
  <c r="D3486" i="28"/>
  <c r="C3487" i="28"/>
  <c r="D3487" i="28"/>
  <c r="C3488" i="28"/>
  <c r="D3488" i="28"/>
  <c r="C3489" i="28"/>
  <c r="D3489" i="28"/>
  <c r="C3490" i="28"/>
  <c r="D3490" i="28"/>
  <c r="C3491" i="28"/>
  <c r="D3491" i="28"/>
  <c r="C3492" i="28"/>
  <c r="D3492" i="28"/>
  <c r="C3493" i="28"/>
  <c r="D3493" i="28"/>
  <c r="C3494" i="28"/>
  <c r="D3494" i="28"/>
  <c r="C3495" i="28"/>
  <c r="D3495" i="28"/>
  <c r="C3496" i="28"/>
  <c r="D3496" i="28"/>
  <c r="C3497" i="28"/>
  <c r="D3497" i="28"/>
  <c r="C3498" i="28"/>
  <c r="D3498" i="28"/>
  <c r="C3499" i="28"/>
  <c r="D3499" i="28"/>
  <c r="C3500" i="28"/>
  <c r="D3500" i="28"/>
  <c r="C3501" i="28"/>
  <c r="D3501" i="28"/>
  <c r="C3502" i="28"/>
  <c r="D3502" i="28"/>
  <c r="C3503" i="28"/>
  <c r="D3503" i="28"/>
  <c r="C3504" i="28"/>
  <c r="D3504" i="28"/>
  <c r="C3505" i="28"/>
  <c r="D3505" i="28"/>
  <c r="C3506" i="28"/>
  <c r="D3506" i="28"/>
  <c r="C3507" i="28"/>
  <c r="D3507" i="28"/>
  <c r="C3508" i="28"/>
  <c r="D3508" i="28"/>
  <c r="C3509" i="28"/>
  <c r="D3509" i="28"/>
  <c r="C3510" i="28"/>
  <c r="D3510" i="28"/>
  <c r="C3511" i="28"/>
  <c r="D3511" i="28"/>
  <c r="C3512" i="28"/>
  <c r="D3512" i="28"/>
  <c r="C3513" i="28"/>
  <c r="D3513" i="28"/>
  <c r="C3514" i="28"/>
  <c r="D3514" i="28"/>
  <c r="C3515" i="28"/>
  <c r="D3515" i="28"/>
  <c r="C3516" i="28"/>
  <c r="D3516" i="28"/>
  <c r="C3517" i="28"/>
  <c r="D3517" i="28"/>
  <c r="C3518" i="28"/>
  <c r="D3518" i="28"/>
  <c r="C3519" i="28"/>
  <c r="D3519" i="28"/>
  <c r="C3520" i="28"/>
  <c r="D3520" i="28"/>
  <c r="C3521" i="28"/>
  <c r="D3521" i="28"/>
  <c r="C3522" i="28"/>
  <c r="D3522" i="28"/>
  <c r="C3523" i="28"/>
  <c r="D3523" i="28"/>
  <c r="C3524" i="28"/>
  <c r="D3524" i="28"/>
  <c r="C3525" i="28"/>
  <c r="D3525" i="28"/>
  <c r="C3526" i="28"/>
  <c r="D3526" i="28"/>
  <c r="C3527" i="28"/>
  <c r="D3527" i="28"/>
  <c r="C3528" i="28"/>
  <c r="D3528" i="28"/>
  <c r="C3529" i="28"/>
  <c r="D3529" i="28"/>
  <c r="C3530" i="28"/>
  <c r="D3530" i="28"/>
  <c r="C3531" i="28"/>
  <c r="D3531" i="28"/>
  <c r="C3532" i="28"/>
  <c r="D3532" i="28"/>
  <c r="C3533" i="28"/>
  <c r="D3533" i="28"/>
  <c r="C3534" i="28"/>
  <c r="D3534" i="28"/>
  <c r="C3535" i="28"/>
  <c r="D3535" i="28"/>
  <c r="C3536" i="28"/>
  <c r="D3536" i="28"/>
  <c r="C3537" i="28"/>
  <c r="D3537" i="28"/>
  <c r="C3538" i="28"/>
  <c r="D3538" i="28"/>
  <c r="C3539" i="28"/>
  <c r="D3539" i="28"/>
  <c r="C3540" i="28"/>
  <c r="D3540" i="28"/>
  <c r="C3541" i="28"/>
  <c r="D3541" i="28"/>
  <c r="C3542" i="28"/>
  <c r="D3542" i="28"/>
  <c r="C3543" i="28"/>
  <c r="D3543" i="28"/>
  <c r="C3544" i="28"/>
  <c r="D3544" i="28"/>
  <c r="C3545" i="28"/>
  <c r="D3545" i="28"/>
  <c r="C3546" i="28"/>
  <c r="D3546" i="28"/>
  <c r="C3547" i="28"/>
  <c r="D3547" i="28"/>
  <c r="C3548" i="28"/>
  <c r="D3548" i="28"/>
  <c r="C3549" i="28"/>
  <c r="D3549" i="28"/>
  <c r="C3550" i="28"/>
  <c r="D3550" i="28"/>
  <c r="C3551" i="28"/>
  <c r="D3551" i="28"/>
  <c r="C3552" i="28"/>
  <c r="D3552" i="28"/>
  <c r="C3553" i="28"/>
  <c r="D3553" i="28"/>
  <c r="C3554" i="28"/>
  <c r="D3554" i="28"/>
  <c r="C3555" i="28"/>
  <c r="D3555" i="28"/>
  <c r="C3556" i="28"/>
  <c r="D3556" i="28"/>
  <c r="C3557" i="28"/>
  <c r="D3557" i="28"/>
  <c r="C3558" i="28"/>
  <c r="D3558" i="28"/>
  <c r="C3559" i="28"/>
  <c r="D3559" i="28"/>
  <c r="C3560" i="28"/>
  <c r="D3560" i="28"/>
  <c r="C3561" i="28"/>
  <c r="D3561" i="28"/>
  <c r="C3562" i="28"/>
  <c r="D3562" i="28"/>
  <c r="C3563" i="28"/>
  <c r="D3563" i="28"/>
  <c r="C3564" i="28"/>
  <c r="D3564" i="28"/>
  <c r="C3565" i="28"/>
  <c r="D3565" i="28"/>
  <c r="C3566" i="28"/>
  <c r="D3566" i="28"/>
  <c r="C3567" i="28"/>
  <c r="D3567" i="28"/>
  <c r="C3568" i="28"/>
  <c r="D3568" i="28"/>
  <c r="C3569" i="28"/>
  <c r="D3569" i="28"/>
  <c r="C3570" i="28"/>
  <c r="D3570" i="28"/>
  <c r="C3571" i="28"/>
  <c r="D3571" i="28"/>
  <c r="C3572" i="28"/>
  <c r="D3572" i="28"/>
  <c r="C3573" i="28"/>
  <c r="D3573" i="28"/>
  <c r="C3574" i="28"/>
  <c r="D3574" i="28"/>
  <c r="C3575" i="28"/>
  <c r="D3575" i="28"/>
  <c r="C3576" i="28"/>
  <c r="D3576" i="28"/>
  <c r="C3577" i="28"/>
  <c r="D3577" i="28"/>
  <c r="C3578" i="28"/>
  <c r="D3578" i="28"/>
  <c r="C3579" i="28"/>
  <c r="D3579" i="28"/>
  <c r="C3580" i="28"/>
  <c r="D3580" i="28"/>
  <c r="C3581" i="28"/>
  <c r="D3581" i="28"/>
  <c r="C3582" i="28"/>
  <c r="D3582" i="28"/>
  <c r="C3583" i="28"/>
  <c r="D3583" i="28"/>
  <c r="C3584" i="28"/>
  <c r="D3584" i="28"/>
  <c r="C3585" i="28"/>
  <c r="D3585" i="28"/>
  <c r="C3586" i="28"/>
  <c r="D3586" i="28"/>
  <c r="C3587" i="28"/>
  <c r="D3587" i="28"/>
  <c r="C3588" i="28"/>
  <c r="D3588" i="28"/>
  <c r="C3589" i="28"/>
  <c r="D3589" i="28"/>
  <c r="C3590" i="28"/>
  <c r="D3590" i="28"/>
  <c r="C3591" i="28"/>
  <c r="D3591" i="28"/>
  <c r="C3592" i="28"/>
  <c r="D3592" i="28"/>
  <c r="C3593" i="28"/>
  <c r="D3593" i="28"/>
  <c r="C3594" i="28"/>
  <c r="D3594" i="28"/>
  <c r="C3595" i="28"/>
  <c r="D3595" i="28"/>
  <c r="C3596" i="28"/>
  <c r="D3596" i="28"/>
  <c r="C3597" i="28"/>
  <c r="D3597" i="28"/>
  <c r="C3598" i="28"/>
  <c r="D3598" i="28"/>
  <c r="C3599" i="28"/>
  <c r="D3599" i="28"/>
  <c r="C3600" i="28"/>
  <c r="D3600" i="28"/>
  <c r="C3601" i="28"/>
  <c r="D3601" i="28"/>
  <c r="C3602" i="28"/>
  <c r="D3602" i="28"/>
  <c r="C3603" i="28"/>
  <c r="D3603" i="28"/>
  <c r="C3604" i="28"/>
  <c r="D3604" i="28"/>
  <c r="C3605" i="28"/>
  <c r="D3605" i="28"/>
  <c r="C3606" i="28"/>
  <c r="D3606" i="28"/>
  <c r="C3607" i="28"/>
  <c r="D3607" i="28"/>
  <c r="C3608" i="28"/>
  <c r="D3608" i="28"/>
  <c r="C3609" i="28"/>
  <c r="D3609" i="28"/>
  <c r="C3610" i="28"/>
  <c r="D3610" i="28"/>
  <c r="C3611" i="28"/>
  <c r="D3611" i="28"/>
  <c r="C3612" i="28"/>
  <c r="D3612" i="28"/>
  <c r="C3613" i="28"/>
  <c r="D3613" i="28"/>
  <c r="C3614" i="28"/>
  <c r="D3614" i="28"/>
  <c r="C3615" i="28"/>
  <c r="D3615" i="28"/>
  <c r="C3616" i="28"/>
  <c r="D3616" i="28"/>
  <c r="C3617" i="28"/>
  <c r="D3617" i="28"/>
  <c r="C3618" i="28"/>
  <c r="D3618" i="28"/>
  <c r="C3619" i="28"/>
  <c r="D3619" i="28"/>
  <c r="C3620" i="28"/>
  <c r="D3620" i="28"/>
  <c r="C3621" i="28"/>
  <c r="D3621" i="28"/>
  <c r="C3622" i="28"/>
  <c r="D3622" i="28"/>
  <c r="C3623" i="28"/>
  <c r="D3623" i="28"/>
  <c r="C3624" i="28"/>
  <c r="D3624" i="28"/>
  <c r="C3625" i="28"/>
  <c r="D3625" i="28"/>
  <c r="C3626" i="28"/>
  <c r="D3626" i="28"/>
  <c r="C3627" i="28"/>
  <c r="D3627" i="28"/>
  <c r="C3628" i="28"/>
  <c r="D3628" i="28"/>
  <c r="C3629" i="28"/>
  <c r="D3629" i="28"/>
  <c r="C3630" i="28"/>
  <c r="D3630" i="28"/>
  <c r="C3631" i="28"/>
  <c r="D3631" i="28"/>
  <c r="C3632" i="28"/>
  <c r="D3632" i="28"/>
  <c r="C3633" i="28"/>
  <c r="D3633" i="28"/>
  <c r="C3634" i="28"/>
  <c r="D3634" i="28"/>
  <c r="C3635" i="28"/>
  <c r="D3635" i="28"/>
  <c r="C3636" i="28"/>
  <c r="D3636" i="28"/>
  <c r="C3637" i="28"/>
  <c r="D3637" i="28"/>
  <c r="C3638" i="28"/>
  <c r="D3638" i="28"/>
  <c r="C3639" i="28"/>
  <c r="D3639" i="28"/>
  <c r="C3640" i="28"/>
  <c r="D3640" i="28"/>
  <c r="C3641" i="28"/>
  <c r="D3641" i="28"/>
  <c r="C3642" i="28"/>
  <c r="D3642" i="28"/>
  <c r="C3643" i="28"/>
  <c r="D3643" i="28"/>
  <c r="C3644" i="28"/>
  <c r="D3644" i="28"/>
  <c r="C3645" i="28"/>
  <c r="D3645" i="28"/>
  <c r="C3646" i="28"/>
  <c r="D3646" i="28"/>
  <c r="C3647" i="28"/>
  <c r="D3647" i="28"/>
  <c r="C3648" i="28"/>
  <c r="D3648" i="28"/>
  <c r="C3649" i="28"/>
  <c r="D3649" i="28"/>
  <c r="C3650" i="28"/>
  <c r="D3650" i="28"/>
  <c r="C3651" i="28"/>
  <c r="D3651" i="28"/>
  <c r="C3652" i="28"/>
  <c r="D3652" i="28"/>
  <c r="C3653" i="28"/>
  <c r="D3653" i="28"/>
  <c r="C3654" i="28"/>
  <c r="D3654" i="28"/>
  <c r="C3655" i="28"/>
  <c r="D3655" i="28"/>
  <c r="C3656" i="28"/>
  <c r="D3656" i="28"/>
  <c r="C3657" i="28"/>
  <c r="D3657" i="28"/>
  <c r="C3658" i="28"/>
  <c r="D3658" i="28"/>
  <c r="C3659" i="28"/>
  <c r="D3659" i="28"/>
  <c r="C3660" i="28"/>
  <c r="D3660" i="28"/>
  <c r="C3661" i="28"/>
  <c r="D3661" i="28"/>
  <c r="C3662" i="28"/>
  <c r="D3662" i="28"/>
  <c r="C3663" i="28"/>
  <c r="D3663" i="28"/>
  <c r="C3664" i="28"/>
  <c r="D3664" i="28"/>
  <c r="C3665" i="28"/>
  <c r="D3665" i="28"/>
  <c r="C3666" i="28"/>
  <c r="D3666" i="28"/>
  <c r="C3667" i="28"/>
  <c r="D3667" i="28"/>
  <c r="C3668" i="28"/>
  <c r="D3668" i="28"/>
  <c r="C3669" i="28"/>
  <c r="D3669" i="28"/>
  <c r="C3670" i="28"/>
  <c r="D3670" i="28"/>
  <c r="C3671" i="28"/>
  <c r="D3671" i="28"/>
  <c r="C3672" i="28"/>
  <c r="D3672" i="28"/>
  <c r="C3673" i="28"/>
  <c r="D3673" i="28"/>
  <c r="C3674" i="28"/>
  <c r="D3674" i="28"/>
  <c r="C3675" i="28"/>
  <c r="D3675" i="28"/>
  <c r="C3676" i="28"/>
  <c r="D3676" i="28"/>
  <c r="C3677" i="28"/>
  <c r="D3677" i="28"/>
  <c r="C3678" i="28"/>
  <c r="D3678" i="28"/>
  <c r="C3679" i="28"/>
  <c r="D3679" i="28"/>
  <c r="C3680" i="28"/>
  <c r="D3680" i="28"/>
  <c r="C3681" i="28"/>
  <c r="D3681" i="28"/>
  <c r="C3682" i="28"/>
  <c r="D3682" i="28"/>
  <c r="C3683" i="28"/>
  <c r="D3683" i="28"/>
  <c r="C3684" i="28"/>
  <c r="D3684" i="28"/>
  <c r="C3685" i="28"/>
  <c r="D3685" i="28"/>
  <c r="C3686" i="28"/>
  <c r="D3686" i="28"/>
  <c r="C3687" i="28"/>
  <c r="D3687" i="28"/>
  <c r="C3688" i="28"/>
  <c r="D3688" i="28"/>
  <c r="C3689" i="28"/>
  <c r="D3689" i="28"/>
  <c r="C3690" i="28"/>
  <c r="D3690" i="28"/>
  <c r="C3691" i="28"/>
  <c r="D3691" i="28"/>
  <c r="C3692" i="28"/>
  <c r="D3692" i="28"/>
  <c r="C3693" i="28"/>
  <c r="D3693" i="28"/>
  <c r="C3694" i="28"/>
  <c r="D3694" i="28"/>
  <c r="C3695" i="28"/>
  <c r="D3695" i="28"/>
  <c r="C3696" i="28"/>
  <c r="D3696" i="28"/>
  <c r="C3697" i="28"/>
  <c r="D3697" i="28"/>
  <c r="C3698" i="28"/>
  <c r="D3698" i="28"/>
  <c r="C3699" i="28"/>
  <c r="D3699" i="28"/>
  <c r="C3700" i="28"/>
  <c r="D3700" i="28"/>
  <c r="C3701" i="28"/>
  <c r="D3701" i="28"/>
  <c r="C3702" i="28"/>
  <c r="D3702" i="28"/>
  <c r="C3703" i="28"/>
  <c r="D3703" i="28"/>
  <c r="C3704" i="28"/>
  <c r="D3704" i="28"/>
  <c r="C3705" i="28"/>
  <c r="D3705" i="28"/>
  <c r="C3706" i="28"/>
  <c r="D3706" i="28"/>
  <c r="C3707" i="28"/>
  <c r="D3707" i="28"/>
  <c r="C3708" i="28"/>
  <c r="D3708" i="28"/>
  <c r="C3709" i="28"/>
  <c r="D3709" i="28"/>
  <c r="C3710" i="28"/>
  <c r="D3710" i="28"/>
  <c r="C3711" i="28"/>
  <c r="D3711" i="28"/>
  <c r="C3712" i="28"/>
  <c r="D3712" i="28"/>
  <c r="C3713" i="28"/>
  <c r="D3713" i="28"/>
  <c r="C3714" i="28"/>
  <c r="D3714" i="28"/>
  <c r="C3715" i="28"/>
  <c r="D3715" i="28"/>
  <c r="C3716" i="28"/>
  <c r="D3716" i="28"/>
  <c r="C3717" i="28"/>
  <c r="D3717" i="28"/>
  <c r="C3718" i="28"/>
  <c r="D3718" i="28"/>
  <c r="C3719" i="28"/>
  <c r="D3719" i="28"/>
  <c r="C3720" i="28"/>
  <c r="D3720" i="28"/>
  <c r="C3721" i="28"/>
  <c r="D3721" i="28"/>
  <c r="C3722" i="28"/>
  <c r="D3722" i="28"/>
  <c r="C3723" i="28"/>
  <c r="D3723" i="28"/>
  <c r="C3724" i="28"/>
  <c r="D3724" i="28"/>
  <c r="C3725" i="28"/>
  <c r="D3725" i="28"/>
  <c r="C3726" i="28"/>
  <c r="D3726" i="28"/>
  <c r="C3727" i="28"/>
  <c r="D3727" i="28"/>
  <c r="C3728" i="28"/>
  <c r="D3728" i="28"/>
  <c r="C3729" i="28"/>
  <c r="D3729" i="28"/>
  <c r="C3730" i="28"/>
  <c r="D3730" i="28"/>
  <c r="C3731" i="28"/>
  <c r="D3731" i="28"/>
  <c r="C3732" i="28"/>
  <c r="D3732" i="28"/>
  <c r="C3733" i="28"/>
  <c r="D3733" i="28"/>
  <c r="C3734" i="28"/>
  <c r="D3734" i="28"/>
  <c r="C3735" i="28"/>
  <c r="D3735" i="28"/>
  <c r="C3736" i="28"/>
  <c r="D3736" i="28"/>
  <c r="C3737" i="28"/>
  <c r="D3737" i="28"/>
  <c r="C3738" i="28"/>
  <c r="D3738" i="28"/>
  <c r="C3739" i="28"/>
  <c r="D3739" i="28"/>
  <c r="C3740" i="28"/>
  <c r="D3740" i="28"/>
  <c r="C3741" i="28"/>
  <c r="D3741" i="28"/>
  <c r="C3742" i="28"/>
  <c r="D3742" i="28"/>
  <c r="C3743" i="28"/>
  <c r="D3743" i="28"/>
  <c r="C3744" i="28"/>
  <c r="D3744" i="28"/>
  <c r="C3745" i="28"/>
  <c r="D3745" i="28"/>
  <c r="C3746" i="28"/>
  <c r="D3746" i="28"/>
  <c r="C3747" i="28"/>
  <c r="D3747" i="28"/>
  <c r="C3748" i="28"/>
  <c r="D3748" i="28"/>
  <c r="C3749" i="28"/>
  <c r="D3749" i="28"/>
  <c r="C3750" i="28"/>
  <c r="D3750" i="28"/>
  <c r="C3751" i="28"/>
  <c r="D3751" i="28"/>
  <c r="C3752" i="28"/>
  <c r="D3752" i="28"/>
  <c r="C3753" i="28"/>
  <c r="D3753" i="28"/>
  <c r="C3754" i="28"/>
  <c r="D3754" i="28"/>
  <c r="C3755" i="28"/>
  <c r="D3755" i="28"/>
  <c r="C3756" i="28"/>
  <c r="D3756" i="28"/>
  <c r="C3757" i="28"/>
  <c r="D3757" i="28"/>
  <c r="C3758" i="28"/>
  <c r="D3758" i="28"/>
  <c r="C3759" i="28"/>
  <c r="D3759" i="28"/>
  <c r="C3760" i="28"/>
  <c r="D3760" i="28"/>
  <c r="C3761" i="28"/>
  <c r="D3761" i="28"/>
  <c r="C3762" i="28"/>
  <c r="D3762" i="28"/>
  <c r="C3763" i="28"/>
  <c r="D3763" i="28"/>
  <c r="C3764" i="28"/>
  <c r="D3764" i="28"/>
  <c r="C3765" i="28"/>
  <c r="D3765" i="28"/>
  <c r="C3766" i="28"/>
  <c r="D3766" i="28"/>
  <c r="C3767" i="28"/>
  <c r="D3767" i="28"/>
  <c r="C3768" i="28"/>
  <c r="D3768" i="28"/>
  <c r="C3769" i="28"/>
  <c r="D3769" i="28"/>
  <c r="C3770" i="28"/>
  <c r="D3770" i="28"/>
  <c r="C3771" i="28"/>
  <c r="D3771" i="28"/>
  <c r="C3772" i="28"/>
  <c r="D3772" i="28"/>
  <c r="C3773" i="28"/>
  <c r="D3773" i="28"/>
  <c r="C3774" i="28"/>
  <c r="D3774" i="28"/>
  <c r="C3775" i="28"/>
  <c r="D3775" i="28"/>
  <c r="C3776" i="28"/>
  <c r="D3776" i="28"/>
  <c r="C3777" i="28"/>
  <c r="D3777" i="28"/>
  <c r="C3778" i="28"/>
  <c r="D3778" i="28"/>
  <c r="C3779" i="28"/>
  <c r="D3779" i="28"/>
  <c r="C3780" i="28"/>
  <c r="D3780" i="28"/>
  <c r="C3781" i="28"/>
  <c r="D3781" i="28"/>
  <c r="C3782" i="28"/>
  <c r="D3782" i="28"/>
  <c r="C3783" i="28"/>
  <c r="D3783" i="28"/>
  <c r="C3784" i="28"/>
  <c r="D3784" i="28"/>
  <c r="C3785" i="28"/>
  <c r="D3785" i="28"/>
  <c r="C3786" i="28"/>
  <c r="D3786" i="28"/>
  <c r="C3787" i="28"/>
  <c r="D3787" i="28"/>
  <c r="C3788" i="28"/>
  <c r="D3788" i="28"/>
  <c r="C3789" i="28"/>
  <c r="D3789" i="28"/>
  <c r="C3790" i="28"/>
  <c r="D3790" i="28"/>
  <c r="C3791" i="28"/>
  <c r="D3791" i="28"/>
  <c r="C3792" i="28"/>
  <c r="D3792" i="28"/>
  <c r="C3793" i="28"/>
  <c r="D3793" i="28"/>
  <c r="C3794" i="28"/>
  <c r="D3794" i="28"/>
  <c r="C3795" i="28"/>
  <c r="D3795" i="28"/>
  <c r="C3796" i="28"/>
  <c r="D3796" i="28"/>
  <c r="C3797" i="28"/>
  <c r="D3797" i="28"/>
  <c r="C3798" i="28"/>
  <c r="D3798" i="28"/>
  <c r="C3799" i="28"/>
  <c r="D3799" i="28"/>
  <c r="C3800" i="28"/>
  <c r="D3800" i="28"/>
  <c r="C3801" i="28"/>
  <c r="D3801" i="28"/>
  <c r="C3802" i="28"/>
  <c r="D3802" i="28"/>
  <c r="C3803" i="28"/>
  <c r="D3803" i="28"/>
  <c r="C3804" i="28"/>
  <c r="D3804" i="28"/>
  <c r="C3805" i="28"/>
  <c r="D3805" i="28"/>
  <c r="C3806" i="28"/>
  <c r="D3806" i="28"/>
  <c r="C3807" i="28"/>
  <c r="D3807" i="28"/>
  <c r="C3808" i="28"/>
  <c r="D3808" i="28"/>
  <c r="C3809" i="28"/>
  <c r="D3809" i="28"/>
  <c r="C3810" i="28"/>
  <c r="D3810" i="28"/>
  <c r="C3811" i="28"/>
  <c r="D3811" i="28"/>
  <c r="C3812" i="28"/>
  <c r="D3812" i="28"/>
  <c r="C3813" i="28"/>
  <c r="D3813" i="28"/>
  <c r="C3814" i="28"/>
  <c r="D3814" i="28"/>
  <c r="C3815" i="28"/>
  <c r="D3815" i="28"/>
  <c r="C3816" i="28"/>
  <c r="D3816" i="28"/>
  <c r="C3817" i="28"/>
  <c r="D3817" i="28"/>
  <c r="C3818" i="28"/>
  <c r="D3818" i="28"/>
  <c r="C3819" i="28"/>
  <c r="D3819" i="28"/>
  <c r="C3820" i="28"/>
  <c r="D3820" i="28"/>
  <c r="C3821" i="28"/>
  <c r="D3821" i="28"/>
  <c r="C3822" i="28"/>
  <c r="D3822" i="28"/>
  <c r="C3823" i="28"/>
  <c r="D3823" i="28"/>
  <c r="C3824" i="28"/>
  <c r="D3824" i="28"/>
  <c r="C3825" i="28"/>
  <c r="D3825" i="28"/>
  <c r="C3826" i="28"/>
  <c r="D3826" i="28"/>
  <c r="C3827" i="28"/>
  <c r="D3827" i="28"/>
  <c r="C3828" i="28"/>
  <c r="D3828" i="28"/>
  <c r="C3829" i="28"/>
  <c r="D3829" i="28"/>
  <c r="C3830" i="28"/>
  <c r="D3830" i="28"/>
  <c r="C3831" i="28"/>
  <c r="D3831" i="28"/>
  <c r="C3832" i="28"/>
  <c r="D3832" i="28"/>
  <c r="C3833" i="28"/>
  <c r="D3833" i="28"/>
  <c r="C3834" i="28"/>
  <c r="D3834" i="28"/>
  <c r="C3835" i="28"/>
  <c r="D3835" i="28"/>
  <c r="C3836" i="28"/>
  <c r="D3836" i="28"/>
  <c r="C3837" i="28"/>
  <c r="D3837" i="28"/>
  <c r="C3838" i="28"/>
  <c r="D3838" i="28"/>
  <c r="C3839" i="28"/>
  <c r="D3839" i="28"/>
  <c r="C3840" i="28"/>
  <c r="D3840" i="28"/>
  <c r="C3841" i="28"/>
  <c r="D3841" i="28"/>
  <c r="C3842" i="28"/>
  <c r="D3842" i="28"/>
  <c r="C3843" i="28"/>
  <c r="D3843" i="28"/>
  <c r="C3844" i="28"/>
  <c r="D3844" i="28"/>
  <c r="C3845" i="28"/>
  <c r="D3845" i="28"/>
  <c r="C3846" i="28"/>
  <c r="D3846" i="28"/>
  <c r="C3847" i="28"/>
  <c r="D3847" i="28"/>
  <c r="C3848" i="28"/>
  <c r="D3848" i="28"/>
  <c r="C3849" i="28"/>
  <c r="D3849" i="28"/>
  <c r="C3850" i="28"/>
  <c r="D3850" i="28"/>
  <c r="C3851" i="28"/>
  <c r="D3851" i="28"/>
  <c r="C3852" i="28"/>
  <c r="D3852" i="28"/>
  <c r="C3853" i="28"/>
  <c r="D3853" i="28"/>
  <c r="C3854" i="28"/>
  <c r="D3854" i="28"/>
  <c r="C3855" i="28"/>
  <c r="D3855" i="28"/>
  <c r="C3856" i="28"/>
  <c r="D3856" i="28"/>
  <c r="C3857" i="28"/>
  <c r="D3857" i="28"/>
  <c r="C3858" i="28"/>
  <c r="D3858" i="28"/>
  <c r="C3859" i="28"/>
  <c r="D3859" i="28"/>
  <c r="C3860" i="28"/>
  <c r="D3860" i="28"/>
  <c r="C3861" i="28"/>
  <c r="D3861" i="28"/>
  <c r="C3862" i="28"/>
  <c r="D3862" i="28"/>
  <c r="C3863" i="28"/>
  <c r="D3863" i="28"/>
  <c r="C3864" i="28"/>
  <c r="D3864" i="28"/>
  <c r="C3865" i="28"/>
  <c r="D3865" i="28"/>
  <c r="C3866" i="28"/>
  <c r="D3866" i="28"/>
  <c r="C3867" i="28"/>
  <c r="D3867" i="28"/>
  <c r="C3868" i="28"/>
  <c r="D3868" i="28"/>
  <c r="C3869" i="28"/>
  <c r="D3869" i="28"/>
  <c r="C3870" i="28"/>
  <c r="D3870" i="28"/>
  <c r="C3871" i="28"/>
  <c r="D3871" i="28"/>
  <c r="C3872" i="28"/>
  <c r="D3872" i="28"/>
  <c r="C3873" i="28"/>
  <c r="D3873" i="28"/>
  <c r="C3874" i="28"/>
  <c r="D3874" i="28"/>
  <c r="C3875" i="28"/>
  <c r="D3875" i="28"/>
  <c r="C3876" i="28"/>
  <c r="D3876" i="28"/>
  <c r="C3877" i="28"/>
  <c r="D3877" i="28"/>
  <c r="C3878" i="28"/>
  <c r="D3878" i="28"/>
  <c r="C3879" i="28"/>
  <c r="D3879" i="28"/>
  <c r="C3880" i="28"/>
  <c r="D3880" i="28"/>
  <c r="C3881" i="28"/>
  <c r="D3881" i="28"/>
  <c r="C3882" i="28"/>
  <c r="D3882" i="28"/>
  <c r="C3883" i="28"/>
  <c r="D3883" i="28"/>
  <c r="C3884" i="28"/>
  <c r="D3884" i="28"/>
  <c r="C3885" i="28"/>
  <c r="D3885" i="28"/>
  <c r="C3886" i="28"/>
  <c r="D3886" i="28"/>
  <c r="C3887" i="28"/>
  <c r="D3887" i="28"/>
  <c r="C3888" i="28"/>
  <c r="D3888" i="28"/>
  <c r="C3889" i="28"/>
  <c r="D3889" i="28"/>
  <c r="C3890" i="28"/>
  <c r="D3890" i="28"/>
  <c r="C3891" i="28"/>
  <c r="D3891" i="28"/>
  <c r="C3892" i="28"/>
  <c r="D3892" i="28"/>
  <c r="C3893" i="28"/>
  <c r="D3893" i="28"/>
  <c r="C3894" i="28"/>
  <c r="D3894" i="28"/>
  <c r="C3895" i="28"/>
  <c r="D3895" i="28"/>
  <c r="C3896" i="28"/>
  <c r="D3896" i="28"/>
  <c r="C3897" i="28"/>
  <c r="D3897" i="28"/>
  <c r="C3898" i="28"/>
  <c r="D3898" i="28"/>
  <c r="C3899" i="28"/>
  <c r="D3899" i="28"/>
  <c r="C3900" i="28"/>
  <c r="D3900" i="28"/>
  <c r="C3901" i="28"/>
  <c r="D3901" i="28"/>
  <c r="C3902" i="28"/>
  <c r="D3902" i="28"/>
  <c r="C3903" i="28"/>
  <c r="D3903" i="28"/>
  <c r="C3904" i="28"/>
  <c r="D3904" i="28"/>
  <c r="C3905" i="28"/>
  <c r="D3905" i="28"/>
  <c r="C3906" i="28"/>
  <c r="D3906" i="28"/>
  <c r="C3907" i="28"/>
  <c r="D3907" i="28"/>
  <c r="C3908" i="28"/>
  <c r="D3908" i="28"/>
  <c r="C3909" i="28"/>
  <c r="D3909" i="28"/>
  <c r="C3910" i="28"/>
  <c r="D3910" i="28"/>
  <c r="C3911" i="28"/>
  <c r="D3911" i="28"/>
  <c r="C3912" i="28"/>
  <c r="D3912" i="28"/>
  <c r="C3913" i="28"/>
  <c r="D3913" i="28"/>
  <c r="C3914" i="28"/>
  <c r="D3914" i="28"/>
  <c r="C3915" i="28"/>
  <c r="D3915" i="28"/>
  <c r="C3916" i="28"/>
  <c r="D3916" i="28"/>
  <c r="C3917" i="28"/>
  <c r="D3917" i="28"/>
  <c r="C3918" i="28"/>
  <c r="D3918" i="28"/>
  <c r="C3919" i="28"/>
  <c r="D3919" i="28"/>
  <c r="C3920" i="28"/>
  <c r="D3920" i="28"/>
  <c r="C3921" i="28"/>
  <c r="D3921" i="28"/>
  <c r="C3922" i="28"/>
  <c r="D3922" i="28"/>
  <c r="C3923" i="28"/>
  <c r="D3923" i="28"/>
  <c r="C3924" i="28"/>
  <c r="D3924" i="28"/>
  <c r="C3925" i="28"/>
  <c r="D3925" i="28"/>
  <c r="C3926" i="28"/>
  <c r="D3926" i="28"/>
  <c r="C3927" i="28"/>
  <c r="D3927" i="28"/>
  <c r="C3928" i="28"/>
  <c r="D3928" i="28"/>
  <c r="C3929" i="28"/>
  <c r="D3929" i="28"/>
  <c r="C3930" i="28"/>
  <c r="D3930" i="28"/>
  <c r="C3931" i="28"/>
  <c r="D3931" i="28"/>
  <c r="C3932" i="28"/>
  <c r="D3932" i="28"/>
  <c r="C3933" i="28"/>
  <c r="D3933" i="28"/>
  <c r="C3934" i="28"/>
  <c r="D3934" i="28"/>
  <c r="C3935" i="28"/>
  <c r="D3935" i="28"/>
  <c r="C3936" i="28"/>
  <c r="D3936" i="28"/>
  <c r="C3937" i="28"/>
  <c r="D3937" i="28"/>
  <c r="C3938" i="28"/>
  <c r="D3938" i="28"/>
  <c r="C3939" i="28"/>
  <c r="D3939" i="28"/>
  <c r="C3940" i="28"/>
  <c r="D3940" i="28"/>
  <c r="C3941" i="28"/>
  <c r="D3941" i="28"/>
  <c r="C3942" i="28"/>
  <c r="D3942" i="28"/>
  <c r="C3943" i="28"/>
  <c r="D3943" i="28"/>
  <c r="C3944" i="28"/>
  <c r="D3944" i="28"/>
  <c r="C3945" i="28"/>
  <c r="D3945" i="28"/>
  <c r="C3946" i="28"/>
  <c r="D3946" i="28"/>
  <c r="C3947" i="28"/>
  <c r="D3947" i="28"/>
  <c r="C3948" i="28"/>
  <c r="D3948" i="28"/>
  <c r="C3949" i="28"/>
  <c r="D3949" i="28"/>
  <c r="C3950" i="28"/>
  <c r="D3950" i="28"/>
  <c r="C3951" i="28"/>
  <c r="D3951" i="28"/>
  <c r="C3952" i="28"/>
  <c r="D3952" i="28"/>
  <c r="C3953" i="28"/>
  <c r="D3953" i="28"/>
  <c r="C3954" i="28"/>
  <c r="D3954" i="28"/>
  <c r="C3955" i="28"/>
  <c r="D3955" i="28"/>
  <c r="C3956" i="28"/>
  <c r="D3956" i="28"/>
  <c r="C3957" i="28"/>
  <c r="D3957" i="28"/>
  <c r="C3958" i="28"/>
  <c r="D3958" i="28"/>
  <c r="C3959" i="28"/>
  <c r="D3959" i="28"/>
  <c r="C3960" i="28"/>
  <c r="D3960" i="28"/>
  <c r="C3961" i="28"/>
  <c r="D3961" i="28"/>
  <c r="C3962" i="28"/>
  <c r="D3962" i="28"/>
  <c r="C3963" i="28"/>
  <c r="D3963" i="28"/>
  <c r="C3964" i="28"/>
  <c r="D3964" i="28"/>
  <c r="C3965" i="28"/>
  <c r="D3965" i="28"/>
  <c r="C3966" i="28"/>
  <c r="D3966" i="28"/>
  <c r="C3967" i="28"/>
  <c r="D3967" i="28"/>
  <c r="C3968" i="28"/>
  <c r="D3968" i="28"/>
  <c r="C3969" i="28"/>
  <c r="D3969" i="28"/>
  <c r="C3970" i="28"/>
  <c r="D3970" i="28"/>
  <c r="C3971" i="28"/>
  <c r="D3971" i="28"/>
  <c r="C3972" i="28"/>
  <c r="D3972" i="28"/>
  <c r="C3973" i="28"/>
  <c r="D3973" i="28"/>
  <c r="C3974" i="28"/>
  <c r="D3974" i="28"/>
  <c r="C3975" i="28"/>
  <c r="D3975" i="28"/>
  <c r="C3976" i="28"/>
  <c r="D3976" i="28"/>
  <c r="C3977" i="28"/>
  <c r="D3977" i="28"/>
  <c r="C3978" i="28"/>
  <c r="D3978" i="28"/>
  <c r="C3979" i="28"/>
  <c r="D3979" i="28"/>
  <c r="C3980" i="28"/>
  <c r="D3980" i="28"/>
  <c r="C3981" i="28"/>
  <c r="D3981" i="28"/>
  <c r="C3982" i="28"/>
  <c r="D3982" i="28"/>
  <c r="C3983" i="28"/>
  <c r="D3983" i="28"/>
  <c r="C3984" i="28"/>
  <c r="D3984" i="28"/>
  <c r="C3985" i="28"/>
  <c r="D3985" i="28"/>
  <c r="C3986" i="28"/>
  <c r="D3986" i="28"/>
  <c r="C3987" i="28"/>
  <c r="D3987" i="28"/>
  <c r="C3988" i="28"/>
  <c r="D3988" i="28"/>
  <c r="C3989" i="28"/>
  <c r="D3989" i="28"/>
  <c r="C3990" i="28"/>
  <c r="D3990" i="28"/>
  <c r="C3991" i="28"/>
  <c r="D3991" i="28"/>
  <c r="C3992" i="28"/>
  <c r="D3992" i="28"/>
  <c r="C3993" i="28"/>
  <c r="D3993" i="28"/>
  <c r="C3994" i="28"/>
  <c r="D3994" i="28"/>
  <c r="C3995" i="28"/>
  <c r="D3995" i="28"/>
  <c r="C3996" i="28"/>
  <c r="D3996" i="28"/>
  <c r="C3997" i="28"/>
  <c r="D3997" i="28"/>
  <c r="C3998" i="28"/>
  <c r="D3998" i="28"/>
  <c r="C3999" i="28"/>
  <c r="D3999" i="28"/>
  <c r="C4000" i="28"/>
  <c r="D4000" i="28"/>
  <c r="C4001" i="28"/>
  <c r="D4001" i="28"/>
  <c r="C4002" i="28"/>
  <c r="D4002" i="28"/>
  <c r="C4003" i="28"/>
  <c r="D4003" i="28"/>
  <c r="C4004" i="28"/>
  <c r="D4004" i="28"/>
  <c r="C4005" i="28"/>
  <c r="D4005" i="28"/>
  <c r="C4006" i="28"/>
  <c r="D4006" i="28"/>
  <c r="C4007" i="28"/>
  <c r="D4007" i="28"/>
  <c r="C4008" i="28"/>
  <c r="D4008" i="28"/>
  <c r="C4009" i="28"/>
  <c r="D4009" i="28"/>
  <c r="C4010" i="28"/>
  <c r="D4010" i="28"/>
  <c r="C4011" i="28"/>
  <c r="D4011" i="28"/>
  <c r="C4012" i="28"/>
  <c r="D4012" i="28"/>
  <c r="C4013" i="28"/>
  <c r="D4013" i="28"/>
  <c r="C4014" i="28"/>
  <c r="D4014" i="28"/>
  <c r="C4015" i="28"/>
  <c r="D4015" i="28"/>
  <c r="C4016" i="28"/>
  <c r="D4016" i="28"/>
  <c r="C4017" i="28"/>
  <c r="D4017" i="28"/>
  <c r="C4018" i="28"/>
  <c r="D4018" i="28"/>
  <c r="C4019" i="28"/>
  <c r="D4019" i="28"/>
  <c r="C4020" i="28"/>
  <c r="D4020" i="28"/>
  <c r="C4021" i="28"/>
  <c r="D4021" i="28"/>
  <c r="C4022" i="28"/>
  <c r="D4022" i="28"/>
  <c r="C4023" i="28"/>
  <c r="D4023" i="28"/>
  <c r="C4024" i="28"/>
  <c r="D4024" i="28"/>
  <c r="C4025" i="28"/>
  <c r="D4025" i="28"/>
  <c r="C4026" i="28"/>
  <c r="D4026" i="28"/>
  <c r="C4027" i="28"/>
  <c r="D4027" i="28"/>
  <c r="C4028" i="28"/>
  <c r="D4028" i="28"/>
  <c r="C4029" i="28"/>
  <c r="D4029" i="28"/>
  <c r="C4030" i="28"/>
  <c r="D4030" i="28"/>
  <c r="C4031" i="28"/>
  <c r="D4031" i="28"/>
  <c r="C4032" i="28"/>
  <c r="D4032" i="28"/>
  <c r="C4033" i="28"/>
  <c r="D4033" i="28"/>
  <c r="C4034" i="28"/>
  <c r="D4034" i="28"/>
  <c r="C4035" i="28"/>
  <c r="D4035" i="28"/>
  <c r="C4036" i="28"/>
  <c r="D4036" i="28"/>
  <c r="C4037" i="28"/>
  <c r="D4037" i="28"/>
  <c r="C4038" i="28"/>
  <c r="D4038" i="28"/>
  <c r="C4039" i="28"/>
  <c r="D4039" i="28"/>
  <c r="C4040" i="28"/>
  <c r="D4040" i="28"/>
  <c r="C4041" i="28"/>
  <c r="D4041" i="28"/>
  <c r="C4042" i="28"/>
  <c r="D4042" i="28"/>
  <c r="C4043" i="28"/>
  <c r="D4043" i="28"/>
  <c r="C4044" i="28"/>
  <c r="D4044" i="28"/>
  <c r="C4045" i="28"/>
  <c r="D4045" i="28"/>
  <c r="C4046" i="28"/>
  <c r="D4046" i="28"/>
  <c r="C4047" i="28"/>
  <c r="D4047" i="28"/>
  <c r="C4048" i="28"/>
  <c r="D4048" i="28"/>
  <c r="C4049" i="28"/>
  <c r="D4049" i="28"/>
  <c r="C4050" i="28"/>
  <c r="D4050" i="28"/>
  <c r="C4051" i="28"/>
  <c r="D4051" i="28"/>
  <c r="C4052" i="28"/>
  <c r="D4052" i="28"/>
  <c r="C4053" i="28"/>
  <c r="D4053" i="28"/>
  <c r="C4054" i="28"/>
  <c r="D4054" i="28"/>
  <c r="C4055" i="28"/>
  <c r="D4055" i="28"/>
  <c r="C4056" i="28"/>
  <c r="D4056" i="28"/>
  <c r="C4057" i="28"/>
  <c r="D4057" i="28"/>
  <c r="C4058" i="28"/>
  <c r="D4058" i="28"/>
  <c r="C4059" i="28"/>
  <c r="D4059" i="28"/>
  <c r="C4060" i="28"/>
  <c r="D4060" i="28"/>
  <c r="C4061" i="28"/>
  <c r="D4061" i="28"/>
  <c r="C4062" i="28"/>
  <c r="D4062" i="28"/>
  <c r="C4063" i="28"/>
  <c r="D4063" i="28"/>
  <c r="C4064" i="28"/>
  <c r="D4064" i="28"/>
  <c r="C4065" i="28"/>
  <c r="D4065" i="28"/>
  <c r="C4066" i="28"/>
  <c r="D4066" i="28"/>
  <c r="C4067" i="28"/>
  <c r="D4067" i="28"/>
  <c r="C4068" i="28"/>
  <c r="D4068" i="28"/>
  <c r="C4069" i="28"/>
  <c r="D4069" i="28"/>
  <c r="C4070" i="28"/>
  <c r="D4070" i="28"/>
  <c r="C4071" i="28"/>
  <c r="D4071" i="28"/>
  <c r="C4072" i="28"/>
  <c r="D4072" i="28"/>
  <c r="C4073" i="28"/>
  <c r="D4073" i="28"/>
  <c r="C4074" i="28"/>
  <c r="D4074" i="28"/>
  <c r="C4075" i="28"/>
  <c r="D4075" i="28"/>
  <c r="C4076" i="28"/>
  <c r="D4076" i="28"/>
  <c r="C4077" i="28"/>
  <c r="D4077" i="28"/>
  <c r="C4078" i="28"/>
  <c r="D4078" i="28"/>
  <c r="C4079" i="28"/>
  <c r="D4079" i="28"/>
  <c r="C4080" i="28"/>
  <c r="D4080" i="28"/>
  <c r="C4081" i="28"/>
  <c r="D4081" i="28"/>
  <c r="C4082" i="28"/>
  <c r="D4082" i="28"/>
  <c r="C4083" i="28"/>
  <c r="D4083" i="28"/>
  <c r="C4084" i="28"/>
  <c r="D4084" i="28"/>
  <c r="C4085" i="28"/>
  <c r="D4085" i="28"/>
  <c r="C4086" i="28"/>
  <c r="D4086" i="28"/>
  <c r="C4087" i="28"/>
  <c r="D4087" i="28"/>
  <c r="C4088" i="28"/>
  <c r="D4088" i="28"/>
  <c r="C4089" i="28"/>
  <c r="D4089" i="28"/>
  <c r="C4090" i="28"/>
  <c r="D4090" i="28"/>
  <c r="C4091" i="28"/>
  <c r="D4091" i="28"/>
  <c r="C4092" i="28"/>
  <c r="D4092" i="28"/>
  <c r="C4093" i="28"/>
  <c r="D4093" i="28"/>
  <c r="C4094" i="28"/>
  <c r="D4094" i="28"/>
  <c r="C4095" i="28"/>
  <c r="D4095" i="28"/>
  <c r="C4096" i="28"/>
  <c r="D4096" i="28"/>
  <c r="C4097" i="28"/>
  <c r="D4097" i="28"/>
  <c r="C4098" i="28"/>
  <c r="D4098" i="28"/>
  <c r="C4099" i="28"/>
  <c r="D4099" i="28"/>
  <c r="C4100" i="28"/>
  <c r="D4100" i="28"/>
  <c r="C4101" i="28"/>
  <c r="D4101" i="28"/>
  <c r="C4102" i="28"/>
  <c r="D4102" i="28"/>
  <c r="C4103" i="28"/>
  <c r="D4103" i="28"/>
  <c r="C4104" i="28"/>
  <c r="D4104" i="28"/>
  <c r="C4105" i="28"/>
  <c r="D4105" i="28"/>
  <c r="C4106" i="28"/>
  <c r="D4106" i="28"/>
  <c r="C4107" i="28"/>
  <c r="D4107" i="28"/>
  <c r="C4108" i="28"/>
  <c r="D4108" i="28"/>
  <c r="C4109" i="28"/>
  <c r="D4109" i="28"/>
  <c r="C4110" i="28"/>
  <c r="D4110" i="28"/>
  <c r="C4111" i="28"/>
  <c r="D4111" i="28"/>
  <c r="C4112" i="28"/>
  <c r="D4112" i="28"/>
  <c r="C4113" i="28"/>
  <c r="D4113" i="28"/>
  <c r="C4114" i="28"/>
  <c r="D4114" i="28"/>
  <c r="C4115" i="28"/>
  <c r="D4115" i="28"/>
  <c r="C4116" i="28"/>
  <c r="D4116" i="28"/>
  <c r="C4117" i="28"/>
  <c r="D4117" i="28"/>
  <c r="C4118" i="28"/>
  <c r="D4118" i="28"/>
  <c r="C4119" i="28"/>
  <c r="D4119" i="28"/>
  <c r="C4120" i="28"/>
  <c r="D4120" i="28"/>
  <c r="C4121" i="28"/>
  <c r="D4121" i="28"/>
  <c r="C4122" i="28"/>
  <c r="D4122" i="28"/>
  <c r="C4123" i="28"/>
  <c r="D4123" i="28"/>
  <c r="C4124" i="28"/>
  <c r="D4124" i="28"/>
  <c r="C4125" i="28"/>
  <c r="D4125" i="28"/>
  <c r="C4126" i="28"/>
  <c r="D4126" i="28"/>
  <c r="C4127" i="28"/>
  <c r="D4127" i="28"/>
  <c r="C4128" i="28"/>
  <c r="D4128" i="28"/>
  <c r="C4129" i="28"/>
  <c r="D4129" i="28"/>
  <c r="C4130" i="28"/>
  <c r="D4130" i="28"/>
  <c r="C4131" i="28"/>
  <c r="D4131" i="28"/>
  <c r="C4132" i="28"/>
  <c r="D4132" i="28"/>
  <c r="C4133" i="28"/>
  <c r="D4133" i="28"/>
  <c r="C4134" i="28"/>
  <c r="D4134" i="28"/>
  <c r="C4135" i="28"/>
  <c r="D4135" i="28"/>
  <c r="C4136" i="28"/>
  <c r="D4136" i="28"/>
  <c r="C4137" i="28"/>
  <c r="D4137" i="28"/>
  <c r="C4138" i="28"/>
  <c r="D4138" i="28"/>
  <c r="C4139" i="28"/>
  <c r="D4139" i="28"/>
  <c r="C4140" i="28"/>
  <c r="D4140" i="28"/>
  <c r="C4141" i="28"/>
  <c r="D4141" i="28"/>
  <c r="C4142" i="28"/>
  <c r="D4142" i="28"/>
  <c r="C4143" i="28"/>
  <c r="D4143" i="28"/>
  <c r="C4144" i="28"/>
  <c r="D4144" i="28"/>
  <c r="C4145" i="28"/>
  <c r="D4145" i="28"/>
  <c r="C4146" i="28"/>
  <c r="D4146" i="28"/>
  <c r="C4147" i="28"/>
  <c r="D4147" i="28"/>
  <c r="C4148" i="28"/>
  <c r="D4148" i="28"/>
  <c r="C4149" i="28"/>
  <c r="D4149" i="28"/>
  <c r="C4150" i="28"/>
  <c r="D4150" i="28"/>
  <c r="C4151" i="28"/>
  <c r="D4151" i="28"/>
  <c r="C4152" i="28"/>
  <c r="D4152" i="28"/>
  <c r="C4153" i="28"/>
  <c r="D4153" i="28"/>
  <c r="C4154" i="28"/>
  <c r="D4154" i="28"/>
  <c r="C4155" i="28"/>
  <c r="D4155" i="28"/>
  <c r="C4156" i="28"/>
  <c r="D4156" i="28"/>
  <c r="C4157" i="28"/>
  <c r="D4157" i="28"/>
  <c r="C4158" i="28"/>
  <c r="D4158" i="28"/>
  <c r="C4159" i="28"/>
  <c r="D4159" i="28"/>
  <c r="C4160" i="28"/>
  <c r="D4160" i="28"/>
  <c r="C4161" i="28"/>
  <c r="D4161" i="28"/>
  <c r="C4162" i="28"/>
  <c r="D4162" i="28"/>
  <c r="C4163" i="28"/>
  <c r="D4163" i="28"/>
  <c r="C4164" i="28"/>
  <c r="D4164" i="28"/>
  <c r="C4165" i="28"/>
  <c r="D4165" i="28"/>
  <c r="C4166" i="28"/>
  <c r="D4166" i="28"/>
  <c r="C4167" i="28"/>
  <c r="D4167" i="28"/>
  <c r="C4168" i="28"/>
  <c r="D4168" i="28"/>
  <c r="C4169" i="28"/>
  <c r="D4169" i="28"/>
  <c r="C4170" i="28"/>
  <c r="D4170" i="28"/>
  <c r="C4171" i="28"/>
  <c r="D4171" i="28"/>
  <c r="C4172" i="28"/>
  <c r="D4172" i="28"/>
  <c r="C4173" i="28"/>
  <c r="D4173" i="28"/>
  <c r="C4174" i="28"/>
  <c r="D4174" i="28"/>
  <c r="C4175" i="28"/>
  <c r="D4175" i="28"/>
  <c r="C4176" i="28"/>
  <c r="D4176" i="28"/>
  <c r="C4177" i="28"/>
  <c r="D4177" i="28"/>
  <c r="C4178" i="28"/>
  <c r="D4178" i="28"/>
  <c r="C4179" i="28"/>
  <c r="D4179" i="28"/>
  <c r="C4180" i="28"/>
  <c r="D4180" i="28"/>
  <c r="C4181" i="28"/>
  <c r="D4181" i="28"/>
  <c r="C4182" i="28"/>
  <c r="D4182" i="28"/>
  <c r="C4183" i="28"/>
  <c r="D4183" i="28"/>
  <c r="C4184" i="28"/>
  <c r="D4184" i="28"/>
  <c r="C4185" i="28"/>
  <c r="D4185" i="28"/>
  <c r="C4186" i="28"/>
  <c r="D4186" i="28"/>
  <c r="C4187" i="28"/>
  <c r="D4187" i="28"/>
  <c r="C4188" i="28"/>
  <c r="D4188" i="28"/>
  <c r="C4189" i="28"/>
  <c r="D4189" i="28"/>
  <c r="C4190" i="28"/>
  <c r="D4190" i="28"/>
  <c r="C4191" i="28"/>
  <c r="D4191" i="28"/>
  <c r="C4192" i="28"/>
  <c r="D4192" i="28"/>
  <c r="C4193" i="28"/>
  <c r="D4193" i="28"/>
  <c r="C4194" i="28"/>
  <c r="D4194" i="28"/>
  <c r="C4195" i="28"/>
  <c r="D4195" i="28"/>
  <c r="C4196" i="28"/>
  <c r="D4196" i="28"/>
  <c r="C4197" i="28"/>
  <c r="D4197" i="28"/>
  <c r="C4198" i="28"/>
  <c r="D4198" i="28"/>
  <c r="C4199" i="28"/>
  <c r="D4199" i="28"/>
  <c r="C4200" i="28"/>
  <c r="D4200" i="28"/>
  <c r="C4201" i="28"/>
  <c r="D4201" i="28"/>
  <c r="C4202" i="28"/>
  <c r="D4202" i="28"/>
  <c r="C4203" i="28"/>
  <c r="D4203" i="28"/>
  <c r="C4204" i="28"/>
  <c r="D4204" i="28"/>
  <c r="C4205" i="28"/>
  <c r="D4205" i="28"/>
  <c r="C4206" i="28"/>
  <c r="D4206" i="28"/>
  <c r="C4207" i="28"/>
  <c r="D4207" i="28"/>
  <c r="C4208" i="28"/>
  <c r="D4208" i="28"/>
  <c r="C4209" i="28"/>
  <c r="D4209" i="28"/>
  <c r="C4210" i="28"/>
  <c r="D4210" i="28"/>
  <c r="C4211" i="28"/>
  <c r="D4211" i="28"/>
  <c r="C4212" i="28"/>
  <c r="D4212" i="28"/>
  <c r="C4213" i="28"/>
  <c r="D4213" i="28"/>
  <c r="C4214" i="28"/>
  <c r="D4214" i="28"/>
  <c r="C4215" i="28"/>
  <c r="D4215" i="28"/>
  <c r="C4216" i="28"/>
  <c r="D4216" i="28"/>
  <c r="C4217" i="28"/>
  <c r="D4217" i="28"/>
  <c r="C4218" i="28"/>
  <c r="D4218" i="28"/>
  <c r="C4219" i="28"/>
  <c r="D4219" i="28"/>
  <c r="C4220" i="28"/>
  <c r="D4220" i="28"/>
  <c r="C4221" i="28"/>
  <c r="D4221" i="28"/>
  <c r="C4222" i="28"/>
  <c r="D4222" i="28"/>
  <c r="C4223" i="28"/>
  <c r="D4223" i="28"/>
  <c r="C4224" i="28"/>
  <c r="D4224" i="28"/>
  <c r="C4225" i="28"/>
  <c r="D4225" i="28"/>
  <c r="C4226" i="28"/>
  <c r="D4226" i="28"/>
  <c r="C4227" i="28"/>
  <c r="D4227" i="28"/>
  <c r="C4228" i="28"/>
  <c r="D4228" i="28"/>
  <c r="C4229" i="28"/>
  <c r="D4229" i="28"/>
  <c r="C4230" i="28"/>
  <c r="D4230" i="28"/>
  <c r="C4231" i="28"/>
  <c r="D4231" i="28"/>
  <c r="C4232" i="28"/>
  <c r="D4232" i="28"/>
  <c r="C4233" i="28"/>
  <c r="D4233" i="28"/>
  <c r="C4234" i="28"/>
  <c r="D4234" i="28"/>
  <c r="C4235" i="28"/>
  <c r="D4235" i="28"/>
  <c r="C4236" i="28"/>
  <c r="D4236" i="28"/>
  <c r="C4237" i="28"/>
  <c r="D4237" i="28"/>
  <c r="C4238" i="28"/>
  <c r="D4238" i="28"/>
  <c r="C4239" i="28"/>
  <c r="D4239" i="28"/>
  <c r="C4240" i="28"/>
  <c r="D4240" i="28"/>
  <c r="C4241" i="28"/>
  <c r="D4241" i="28"/>
  <c r="C4242" i="28"/>
  <c r="D4242" i="28"/>
  <c r="C4243" i="28"/>
  <c r="D4243" i="28"/>
  <c r="C4244" i="28"/>
  <c r="D4244" i="28"/>
  <c r="C4245" i="28"/>
  <c r="D4245" i="28"/>
  <c r="C4246" i="28"/>
  <c r="D4246" i="28"/>
  <c r="C4247" i="28"/>
  <c r="D4247" i="28"/>
  <c r="C4248" i="28"/>
  <c r="D4248" i="28"/>
  <c r="C4249" i="28"/>
  <c r="D4249" i="28"/>
  <c r="C4250" i="28"/>
  <c r="D4250" i="28"/>
  <c r="C4251" i="28"/>
  <c r="D4251" i="28"/>
  <c r="C4252" i="28"/>
  <c r="D4252" i="28"/>
  <c r="C4253" i="28"/>
  <c r="D4253" i="28"/>
  <c r="C4254" i="28"/>
  <c r="D4254" i="28"/>
  <c r="C4255" i="28"/>
  <c r="D4255" i="28"/>
  <c r="C4256" i="28"/>
  <c r="D4256" i="28"/>
  <c r="C4257" i="28"/>
  <c r="D4257" i="28"/>
  <c r="C4258" i="28"/>
  <c r="D4258" i="28"/>
  <c r="C4259" i="28"/>
  <c r="D4259" i="28"/>
  <c r="C4260" i="28"/>
  <c r="D4260" i="28"/>
  <c r="C4261" i="28"/>
  <c r="D4261" i="28"/>
  <c r="C4262" i="28"/>
  <c r="D4262" i="28"/>
  <c r="C4263" i="28"/>
  <c r="D4263" i="28"/>
  <c r="C4264" i="28"/>
  <c r="D4264" i="28"/>
  <c r="C4265" i="28"/>
  <c r="D4265" i="28"/>
  <c r="C4266" i="28"/>
  <c r="D4266" i="28"/>
  <c r="C4267" i="28"/>
  <c r="D4267" i="28"/>
  <c r="C4268" i="28"/>
  <c r="D4268" i="28"/>
  <c r="C4269" i="28"/>
  <c r="D4269" i="28"/>
  <c r="C4270" i="28"/>
  <c r="D4270" i="28"/>
  <c r="C4271" i="28"/>
  <c r="D4271" i="28"/>
  <c r="C4272" i="28"/>
  <c r="D4272" i="28"/>
  <c r="C4273" i="28"/>
  <c r="D4273" i="28"/>
  <c r="C4274" i="28"/>
  <c r="D4274" i="28"/>
  <c r="C4275" i="28"/>
  <c r="D4275" i="28"/>
  <c r="C4276" i="28"/>
  <c r="D4276" i="28"/>
  <c r="C4277" i="28"/>
  <c r="D4277" i="28"/>
  <c r="C4278" i="28"/>
  <c r="D4278" i="28"/>
  <c r="C4279" i="28"/>
  <c r="D4279" i="28"/>
  <c r="C4280" i="28"/>
  <c r="D4280" i="28"/>
  <c r="C4281" i="28"/>
  <c r="D4281" i="28"/>
  <c r="C4282" i="28"/>
  <c r="D4282" i="28"/>
  <c r="C4283" i="28"/>
  <c r="D4283" i="28"/>
  <c r="C4284" i="28"/>
  <c r="D4284" i="28"/>
  <c r="C4285" i="28"/>
  <c r="D4285" i="28"/>
  <c r="C4286" i="28"/>
  <c r="D4286" i="28"/>
  <c r="C4287" i="28"/>
  <c r="D4287" i="28"/>
  <c r="C4288" i="28"/>
  <c r="D4288" i="28"/>
  <c r="C4289" i="28"/>
  <c r="D4289" i="28"/>
  <c r="C4290" i="28"/>
  <c r="D4290" i="28"/>
  <c r="C4291" i="28"/>
  <c r="D4291" i="28"/>
  <c r="C4292" i="28"/>
  <c r="D4292" i="28"/>
  <c r="C4293" i="28"/>
  <c r="D4293" i="28"/>
  <c r="C4294" i="28"/>
  <c r="D4294" i="28"/>
  <c r="C4295" i="28"/>
  <c r="D4295" i="28"/>
  <c r="C4296" i="28"/>
  <c r="D4296" i="28"/>
  <c r="C4297" i="28"/>
  <c r="D4297" i="28"/>
  <c r="C4298" i="28"/>
  <c r="D4298" i="28"/>
  <c r="C4299" i="28"/>
  <c r="D4299" i="28"/>
  <c r="C4300" i="28"/>
  <c r="D4300" i="28"/>
  <c r="C4301" i="28"/>
  <c r="D4301" i="28"/>
  <c r="C4302" i="28"/>
  <c r="D4302" i="28"/>
  <c r="C4303" i="28"/>
  <c r="D4303" i="28"/>
  <c r="C4304" i="28"/>
  <c r="D4304" i="28"/>
  <c r="C4305" i="28"/>
  <c r="D4305" i="28"/>
  <c r="C4306" i="28"/>
  <c r="D4306" i="28"/>
  <c r="C4307" i="28"/>
  <c r="D4307" i="28"/>
  <c r="C4308" i="28"/>
  <c r="D4308" i="28"/>
  <c r="C4309" i="28"/>
  <c r="D4309" i="28"/>
  <c r="C4310" i="28"/>
  <c r="D4310" i="28"/>
  <c r="C4311" i="28"/>
  <c r="D4311" i="28"/>
  <c r="C4312" i="28"/>
  <c r="D4312" i="28"/>
  <c r="C4313" i="28"/>
  <c r="D4313" i="28"/>
  <c r="C4314" i="28"/>
  <c r="D4314" i="28"/>
  <c r="C4315" i="28"/>
  <c r="D4315" i="28"/>
  <c r="C4316" i="28"/>
  <c r="D4316" i="28"/>
  <c r="C4317" i="28"/>
  <c r="D4317" i="28"/>
  <c r="C4318" i="28"/>
  <c r="D4318" i="28"/>
  <c r="C4319" i="28"/>
  <c r="D4319" i="28"/>
  <c r="C4320" i="28"/>
  <c r="D4320" i="28"/>
  <c r="C4321" i="28"/>
  <c r="D4321" i="28"/>
  <c r="C4322" i="28"/>
  <c r="D4322" i="28"/>
  <c r="C4323" i="28"/>
  <c r="D4323" i="28"/>
  <c r="C4324" i="28"/>
  <c r="D4324" i="28"/>
  <c r="C4325" i="28"/>
  <c r="D4325" i="28"/>
  <c r="C4326" i="28"/>
  <c r="D4326" i="28"/>
  <c r="C4327" i="28"/>
  <c r="D4327" i="28"/>
  <c r="C4328" i="28"/>
  <c r="D4328" i="28"/>
  <c r="C4329" i="28"/>
  <c r="D4329" i="28"/>
  <c r="C4330" i="28"/>
  <c r="D4330" i="28"/>
  <c r="C4331" i="28"/>
  <c r="D4331" i="28"/>
  <c r="C4332" i="28"/>
  <c r="D4332" i="28"/>
  <c r="C4333" i="28"/>
  <c r="D4333" i="28"/>
  <c r="C4334" i="28"/>
  <c r="D4334" i="28"/>
  <c r="C4335" i="28"/>
  <c r="D4335" i="28"/>
  <c r="C4336" i="28"/>
  <c r="D4336" i="28"/>
  <c r="C4337" i="28"/>
  <c r="D4337" i="28"/>
  <c r="C4338" i="28"/>
  <c r="D4338" i="28"/>
  <c r="C4339" i="28"/>
  <c r="D4339" i="28"/>
  <c r="C4340" i="28"/>
  <c r="D4340" i="28"/>
  <c r="C4341" i="28"/>
  <c r="D4341" i="28"/>
  <c r="C4342" i="28"/>
  <c r="D4342" i="28"/>
  <c r="C4343" i="28"/>
  <c r="D4343" i="28"/>
  <c r="C4344" i="28"/>
  <c r="D4344" i="28"/>
  <c r="C4345" i="28"/>
  <c r="D4345" i="28"/>
  <c r="C4346" i="28"/>
  <c r="D4346" i="28"/>
  <c r="C4347" i="28"/>
  <c r="D4347" i="28"/>
  <c r="C4348" i="28"/>
  <c r="D4348" i="28"/>
  <c r="C4349" i="28"/>
  <c r="D4349" i="28"/>
  <c r="C4350" i="28"/>
  <c r="D4350" i="28"/>
  <c r="C4351" i="28"/>
  <c r="D4351" i="28"/>
  <c r="C4352" i="28"/>
  <c r="D4352" i="28"/>
  <c r="C4353" i="28"/>
  <c r="D4353" i="28"/>
  <c r="C4354" i="28"/>
  <c r="D4354" i="28"/>
  <c r="C4355" i="28"/>
  <c r="D4355" i="28"/>
  <c r="C4356" i="28"/>
  <c r="D4356" i="28"/>
  <c r="C4357" i="28"/>
  <c r="D4357" i="28"/>
  <c r="C4358" i="28"/>
  <c r="D4358" i="28"/>
  <c r="C4359" i="28"/>
  <c r="D4359" i="28"/>
  <c r="C4360" i="28"/>
  <c r="D4360" i="28"/>
  <c r="C4361" i="28"/>
  <c r="D4361" i="28"/>
  <c r="C4362" i="28"/>
  <c r="D4362" i="28"/>
  <c r="C4363" i="28"/>
  <c r="D4363" i="28"/>
  <c r="C4364" i="28"/>
  <c r="D4364" i="28"/>
  <c r="C4365" i="28"/>
  <c r="D4365" i="28"/>
  <c r="C4366" i="28"/>
  <c r="D4366" i="28"/>
  <c r="C4367" i="28"/>
  <c r="D4367" i="28"/>
  <c r="C4368" i="28"/>
  <c r="D4368" i="28"/>
  <c r="C4369" i="28"/>
  <c r="D4369" i="28"/>
  <c r="C4370" i="28"/>
  <c r="D4370" i="28"/>
  <c r="C4371" i="28"/>
  <c r="D4371" i="28"/>
  <c r="C4372" i="28"/>
  <c r="D4372" i="28"/>
  <c r="C4373" i="28"/>
  <c r="D4373" i="28"/>
  <c r="C4374" i="28"/>
  <c r="D4374" i="28"/>
  <c r="C4375" i="28"/>
  <c r="D4375" i="28"/>
  <c r="C4376" i="28"/>
  <c r="D4376" i="28"/>
  <c r="C4377" i="28"/>
  <c r="D4377" i="28"/>
  <c r="C4378" i="28"/>
  <c r="D4378" i="28"/>
  <c r="C4379" i="28"/>
  <c r="D4379" i="28"/>
  <c r="C4380" i="28"/>
  <c r="D4380" i="28"/>
  <c r="C4381" i="28"/>
  <c r="D4381" i="28"/>
  <c r="C4382" i="28"/>
  <c r="D4382" i="28"/>
  <c r="C4383" i="28"/>
  <c r="D4383" i="28"/>
  <c r="C4384" i="28"/>
  <c r="D4384" i="28"/>
  <c r="C4385" i="28"/>
  <c r="D4385" i="28"/>
  <c r="C4386" i="28"/>
  <c r="D4386" i="28"/>
  <c r="C4387" i="28"/>
  <c r="D4387" i="28"/>
  <c r="C4388" i="28"/>
  <c r="D4388" i="28"/>
  <c r="C4389" i="28"/>
  <c r="D4389" i="28"/>
  <c r="C4390" i="28"/>
  <c r="D4390" i="28"/>
  <c r="C4391" i="28"/>
  <c r="D4391" i="28"/>
  <c r="C4392" i="28"/>
  <c r="D4392" i="28"/>
  <c r="C4393" i="28"/>
  <c r="D4393" i="28"/>
  <c r="C4394" i="28"/>
  <c r="D4394" i="28"/>
  <c r="C4395" i="28"/>
  <c r="D4395" i="28"/>
  <c r="C4396" i="28"/>
  <c r="D4396" i="28"/>
  <c r="C4397" i="28"/>
  <c r="D4397" i="28"/>
  <c r="C4398" i="28"/>
  <c r="D4398" i="28"/>
  <c r="C4399" i="28"/>
  <c r="D4399" i="28"/>
  <c r="C4400" i="28"/>
  <c r="D4400" i="28"/>
  <c r="C4401" i="28"/>
  <c r="D4401" i="28"/>
  <c r="C4402" i="28"/>
  <c r="D4402" i="28"/>
  <c r="C4403" i="28"/>
  <c r="D4403" i="28"/>
  <c r="C4404" i="28"/>
  <c r="D4404" i="28"/>
  <c r="C4405" i="28"/>
  <c r="D4405" i="28"/>
  <c r="C4406" i="28"/>
  <c r="D4406" i="28"/>
  <c r="C4407" i="28"/>
  <c r="D4407" i="28"/>
  <c r="C4408" i="28"/>
  <c r="D4408" i="28"/>
  <c r="C4409" i="28"/>
  <c r="D4409" i="28"/>
  <c r="C4410" i="28"/>
  <c r="D4410" i="28"/>
  <c r="C4411" i="28"/>
  <c r="D4411" i="28"/>
  <c r="C4412" i="28"/>
  <c r="D4412" i="28"/>
  <c r="C4413" i="28"/>
  <c r="D4413" i="28"/>
  <c r="C4414" i="28"/>
  <c r="D4414" i="28"/>
  <c r="C4415" i="28"/>
  <c r="D4415" i="28"/>
  <c r="C4416" i="28"/>
  <c r="D4416" i="28"/>
  <c r="C4417" i="28"/>
  <c r="D4417" i="28"/>
  <c r="C4418" i="28"/>
  <c r="D4418" i="28"/>
  <c r="C4419" i="28"/>
  <c r="D4419" i="28"/>
  <c r="C4420" i="28"/>
  <c r="D4420" i="28"/>
  <c r="C4421" i="28"/>
  <c r="D4421" i="28"/>
  <c r="C4422" i="28"/>
  <c r="D4422" i="28"/>
  <c r="C4423" i="28"/>
  <c r="D4423" i="28"/>
  <c r="C4424" i="28"/>
  <c r="D4424" i="28"/>
  <c r="C4425" i="28"/>
  <c r="D4425" i="28"/>
  <c r="C4426" i="28"/>
  <c r="D4426" i="28"/>
  <c r="C4427" i="28"/>
  <c r="D4427" i="28"/>
  <c r="C4428" i="28"/>
  <c r="D4428" i="28"/>
  <c r="C4429" i="28"/>
  <c r="D4429" i="28"/>
  <c r="C4430" i="28"/>
  <c r="D4430" i="28"/>
  <c r="C4431" i="28"/>
  <c r="D4431" i="28"/>
  <c r="C4432" i="28"/>
  <c r="D4432" i="28"/>
  <c r="C4433" i="28"/>
  <c r="D4433" i="28"/>
  <c r="C4434" i="28"/>
  <c r="D4434" i="28"/>
  <c r="C4435" i="28"/>
  <c r="D4435" i="28"/>
  <c r="C4436" i="28"/>
  <c r="D4436" i="28"/>
  <c r="C4437" i="28"/>
  <c r="D4437" i="28"/>
  <c r="C4438" i="28"/>
  <c r="D4438" i="28"/>
  <c r="C4439" i="28"/>
  <c r="D4439" i="28"/>
  <c r="C4440" i="28"/>
  <c r="D4440" i="28"/>
  <c r="C4441" i="28"/>
  <c r="D4441" i="28"/>
  <c r="C4442" i="28"/>
  <c r="D4442" i="28"/>
  <c r="C4443" i="28"/>
  <c r="D4443" i="28"/>
  <c r="C4444" i="28"/>
  <c r="D4444" i="28"/>
  <c r="C4445" i="28"/>
  <c r="D4445" i="28"/>
  <c r="C4446" i="28"/>
  <c r="D4446" i="28"/>
  <c r="C4447" i="28"/>
  <c r="D4447" i="28"/>
  <c r="C4448" i="28"/>
  <c r="D4448" i="28"/>
  <c r="C4449" i="28"/>
  <c r="D4449" i="28"/>
  <c r="C4450" i="28"/>
  <c r="D4450" i="28"/>
  <c r="C4451" i="28"/>
  <c r="D4451" i="28"/>
  <c r="C4452" i="28"/>
  <c r="D4452" i="28"/>
  <c r="C4453" i="28"/>
  <c r="D4453" i="28"/>
  <c r="C4454" i="28"/>
  <c r="D4454" i="28"/>
  <c r="C4455" i="28"/>
  <c r="D4455" i="28"/>
  <c r="C4456" i="28"/>
  <c r="D4456" i="28"/>
  <c r="C4457" i="28"/>
  <c r="D4457" i="28"/>
  <c r="C4458" i="28"/>
  <c r="D4458" i="28"/>
  <c r="C4459" i="28"/>
  <c r="D4459" i="28"/>
  <c r="C4460" i="28"/>
  <c r="D4460" i="28"/>
  <c r="C4461" i="28"/>
  <c r="D4461" i="28"/>
  <c r="C4462" i="28"/>
  <c r="D4462" i="28"/>
  <c r="C4463" i="28"/>
  <c r="D4463" i="28"/>
  <c r="C4464" i="28"/>
  <c r="D4464" i="28"/>
  <c r="C4465" i="28"/>
  <c r="D4465" i="28"/>
  <c r="C4466" i="28"/>
  <c r="D4466" i="28"/>
  <c r="C4467" i="28"/>
  <c r="D4467" i="28"/>
  <c r="C4468" i="28"/>
  <c r="D4468" i="28"/>
  <c r="C4469" i="28"/>
  <c r="D4469" i="28"/>
  <c r="C4470" i="28"/>
  <c r="D4470" i="28"/>
  <c r="C4471" i="28"/>
  <c r="D4471" i="28"/>
  <c r="C4472" i="28"/>
  <c r="D4472" i="28"/>
  <c r="C4473" i="28"/>
  <c r="D4473" i="28"/>
  <c r="C4474" i="28"/>
  <c r="D4474" i="28"/>
  <c r="C4475" i="28"/>
  <c r="D4475" i="28"/>
  <c r="C4476" i="28"/>
  <c r="D4476" i="28"/>
  <c r="C4477" i="28"/>
  <c r="D4477" i="28"/>
  <c r="C4478" i="28"/>
  <c r="D4478" i="28"/>
  <c r="C4479" i="28"/>
  <c r="D4479" i="28"/>
  <c r="C4480" i="28"/>
  <c r="D4480" i="28"/>
  <c r="C4481" i="28"/>
  <c r="D4481" i="28"/>
  <c r="C4482" i="28"/>
  <c r="D4482" i="28"/>
  <c r="C4483" i="28"/>
  <c r="D4483" i="28"/>
  <c r="C4484" i="28"/>
  <c r="D4484" i="28"/>
  <c r="C4485" i="28"/>
  <c r="D4485" i="28"/>
  <c r="C4486" i="28"/>
  <c r="D4486" i="28"/>
  <c r="C4487" i="28"/>
  <c r="D4487" i="28"/>
  <c r="C4488" i="28"/>
  <c r="D4488" i="28"/>
  <c r="C4489" i="28"/>
  <c r="D4489" i="28"/>
  <c r="C4490" i="28"/>
  <c r="D4490" i="28"/>
  <c r="C4491" i="28"/>
  <c r="D4491" i="28"/>
  <c r="C4492" i="28"/>
  <c r="D4492" i="28"/>
  <c r="C4493" i="28"/>
  <c r="D4493" i="28"/>
  <c r="C4494" i="28"/>
  <c r="D4494" i="28"/>
  <c r="C4495" i="28"/>
  <c r="D4495" i="28"/>
  <c r="C4496" i="28"/>
  <c r="D4496" i="28"/>
  <c r="C4497" i="28"/>
  <c r="D4497" i="28"/>
  <c r="C4498" i="28"/>
  <c r="D4498" i="28"/>
  <c r="C4499" i="28"/>
  <c r="D4499" i="28"/>
  <c r="C4500" i="28"/>
  <c r="D4500" i="28"/>
  <c r="C4501" i="28"/>
  <c r="D4501" i="28"/>
  <c r="C4502" i="28"/>
  <c r="D4502" i="28"/>
  <c r="C4503" i="28"/>
  <c r="D4503" i="28"/>
  <c r="C4504" i="28"/>
  <c r="D4504" i="28"/>
  <c r="C4505" i="28"/>
  <c r="D4505" i="28"/>
  <c r="C4506" i="28"/>
  <c r="D4506" i="28"/>
  <c r="C4507" i="28"/>
  <c r="D4507" i="28"/>
  <c r="C4508" i="28"/>
  <c r="D4508" i="28"/>
  <c r="C4509" i="28"/>
  <c r="D4509" i="28"/>
  <c r="C4510" i="28"/>
  <c r="D4510" i="28"/>
  <c r="C4511" i="28"/>
  <c r="D4511" i="28"/>
  <c r="C4512" i="28"/>
  <c r="D4512" i="28"/>
  <c r="C4513" i="28"/>
  <c r="D4513" i="28"/>
  <c r="C4514" i="28"/>
  <c r="D4514" i="28"/>
  <c r="C4515" i="28"/>
  <c r="D4515" i="28"/>
  <c r="C4516" i="28"/>
  <c r="D4516" i="28"/>
  <c r="C4517" i="28"/>
  <c r="D4517" i="28"/>
  <c r="C4518" i="28"/>
  <c r="D4518" i="28"/>
  <c r="C4519" i="28"/>
  <c r="D4519" i="28"/>
  <c r="C4520" i="28"/>
  <c r="D4520" i="28"/>
  <c r="C4521" i="28"/>
  <c r="D4521" i="28"/>
  <c r="C4522" i="28"/>
  <c r="D4522" i="28"/>
  <c r="C4523" i="28"/>
  <c r="D4523" i="28"/>
  <c r="C4524" i="28"/>
  <c r="D4524" i="28"/>
  <c r="C4525" i="28"/>
  <c r="D4525" i="28"/>
  <c r="C4526" i="28"/>
  <c r="D4526" i="28"/>
  <c r="C4527" i="28"/>
  <c r="D4527" i="28"/>
  <c r="C4528" i="28"/>
  <c r="D4528" i="28"/>
  <c r="C4529" i="28"/>
  <c r="D4529" i="28"/>
  <c r="C4530" i="28"/>
  <c r="D4530" i="28"/>
  <c r="C4531" i="28"/>
  <c r="D4531" i="28"/>
  <c r="C4532" i="28"/>
  <c r="D4532" i="28"/>
  <c r="C4533" i="28"/>
  <c r="D4533" i="28"/>
  <c r="C4534" i="28"/>
  <c r="D4534" i="28"/>
  <c r="C4535" i="28"/>
  <c r="D4535" i="28"/>
  <c r="C4536" i="28"/>
  <c r="D4536" i="28"/>
  <c r="C4537" i="28"/>
  <c r="D4537" i="28"/>
  <c r="C4538" i="28"/>
  <c r="D4538" i="28"/>
  <c r="C4539" i="28"/>
  <c r="D4539" i="28"/>
  <c r="C4540" i="28"/>
  <c r="D4540" i="28"/>
  <c r="C4541" i="28"/>
  <c r="D4541" i="28"/>
  <c r="C4542" i="28"/>
  <c r="D4542" i="28"/>
  <c r="C4543" i="28"/>
  <c r="D4543" i="28"/>
  <c r="C4544" i="28"/>
  <c r="D4544" i="28"/>
  <c r="C4545" i="28"/>
  <c r="D4545" i="28"/>
  <c r="C4546" i="28"/>
  <c r="D4546" i="28"/>
  <c r="C4547" i="28"/>
  <c r="D4547" i="28"/>
  <c r="C4548" i="28"/>
  <c r="D4548" i="28"/>
  <c r="C4549" i="28"/>
  <c r="D4549" i="28"/>
  <c r="C4550" i="28"/>
  <c r="D4550" i="28"/>
  <c r="C4551" i="28"/>
  <c r="D4551" i="28"/>
  <c r="C4552" i="28"/>
  <c r="D4552" i="28"/>
  <c r="C4553" i="28"/>
  <c r="D4553" i="28"/>
  <c r="C4554" i="28"/>
  <c r="D4554" i="28"/>
  <c r="C4555" i="28"/>
  <c r="D4555" i="28"/>
  <c r="C4556" i="28"/>
  <c r="D4556" i="28"/>
  <c r="C4557" i="28"/>
  <c r="D4557" i="28"/>
  <c r="C4558" i="28"/>
  <c r="D4558" i="28"/>
  <c r="C4559" i="28"/>
  <c r="D4559" i="28"/>
  <c r="C4560" i="28"/>
  <c r="D4560" i="28"/>
  <c r="C4561" i="28"/>
  <c r="D4561" i="28"/>
  <c r="C4562" i="28"/>
  <c r="D4562" i="28"/>
  <c r="C4563" i="28"/>
  <c r="D4563" i="28"/>
  <c r="C4564" i="28"/>
  <c r="D4564" i="28"/>
  <c r="C4565" i="28"/>
  <c r="D4565" i="28"/>
  <c r="C4566" i="28"/>
  <c r="D4566" i="28"/>
  <c r="C4567" i="28"/>
  <c r="D4567" i="28"/>
  <c r="C4568" i="28"/>
  <c r="D4568" i="28"/>
  <c r="C4569" i="28"/>
  <c r="D4569" i="28"/>
  <c r="C4570" i="28"/>
  <c r="D4570" i="28"/>
  <c r="C4571" i="28"/>
  <c r="D4571" i="28"/>
  <c r="C4572" i="28"/>
  <c r="D4572" i="28"/>
  <c r="C4573" i="28"/>
  <c r="D4573" i="28"/>
  <c r="C4574" i="28"/>
  <c r="D4574" i="28"/>
  <c r="C4575" i="28"/>
  <c r="D4575" i="28"/>
  <c r="C4576" i="28"/>
  <c r="D4576" i="28"/>
  <c r="C4577" i="28"/>
  <c r="D4577" i="28"/>
  <c r="C4578" i="28"/>
  <c r="D4578" i="28"/>
  <c r="C4579" i="28"/>
  <c r="D4579" i="28"/>
  <c r="C4580" i="28"/>
  <c r="D4580" i="28"/>
  <c r="C4581" i="28"/>
  <c r="D4581" i="28"/>
  <c r="C4582" i="28"/>
  <c r="D4582" i="28"/>
  <c r="C4583" i="28"/>
  <c r="D4583" i="28"/>
  <c r="C4584" i="28"/>
  <c r="D4584" i="28"/>
  <c r="C4585" i="28"/>
  <c r="D4585" i="28"/>
  <c r="C4586" i="28"/>
  <c r="D4586" i="28"/>
  <c r="C4587" i="28"/>
  <c r="D4587" i="28"/>
  <c r="C4588" i="28"/>
  <c r="D4588" i="28"/>
  <c r="C4589" i="28"/>
  <c r="D4589" i="28"/>
  <c r="C4590" i="28"/>
  <c r="D4590" i="28"/>
  <c r="C4591" i="28"/>
  <c r="D4591" i="28"/>
  <c r="C4592" i="28"/>
  <c r="D4592" i="28"/>
  <c r="C4593" i="28"/>
  <c r="D4593" i="28"/>
  <c r="C4594" i="28"/>
  <c r="D4594" i="28"/>
  <c r="C4595" i="28"/>
  <c r="D4595" i="28"/>
  <c r="C4596" i="28"/>
  <c r="D4596" i="28"/>
  <c r="C4597" i="28"/>
  <c r="D4597" i="28"/>
  <c r="C4598" i="28"/>
  <c r="D4598" i="28"/>
  <c r="C4599" i="28"/>
  <c r="D4599" i="28"/>
  <c r="C4600" i="28"/>
  <c r="D4600" i="28"/>
  <c r="C4601" i="28"/>
  <c r="D4601" i="28"/>
  <c r="C4602" i="28"/>
  <c r="D4602" i="28"/>
  <c r="C4603" i="28"/>
  <c r="D4603" i="28"/>
  <c r="C4604" i="28"/>
  <c r="D4604" i="28"/>
  <c r="C4605" i="28"/>
  <c r="D4605" i="28"/>
  <c r="C4606" i="28"/>
  <c r="D4606" i="28"/>
  <c r="C4607" i="28"/>
  <c r="D4607" i="28"/>
  <c r="C4608" i="28"/>
  <c r="D4608" i="28"/>
  <c r="C4609" i="28"/>
  <c r="D4609" i="28"/>
  <c r="C4610" i="28"/>
  <c r="D4610" i="28"/>
  <c r="C4611" i="28"/>
  <c r="D4611" i="28"/>
  <c r="C4612" i="28"/>
  <c r="D4612" i="28"/>
  <c r="C4613" i="28"/>
  <c r="D4613" i="28"/>
  <c r="C4614" i="28"/>
  <c r="D4614" i="28"/>
  <c r="C4615" i="28"/>
  <c r="D4615" i="28"/>
  <c r="C4616" i="28"/>
  <c r="D4616" i="28"/>
  <c r="C4617" i="28"/>
  <c r="D4617" i="28"/>
  <c r="C4618" i="28"/>
  <c r="D4618" i="28"/>
  <c r="C4619" i="28"/>
  <c r="D4619" i="28"/>
  <c r="C4620" i="28"/>
  <c r="D4620" i="28"/>
  <c r="C4621" i="28"/>
  <c r="D4621" i="28"/>
  <c r="C4622" i="28"/>
  <c r="D4622" i="28"/>
  <c r="C4623" i="28"/>
  <c r="D4623" i="28"/>
  <c r="C4624" i="28"/>
  <c r="D4624" i="28"/>
  <c r="C4625" i="28"/>
  <c r="D4625" i="28"/>
  <c r="C4626" i="28"/>
  <c r="D4626" i="28"/>
  <c r="C4627" i="28"/>
  <c r="D4627" i="28"/>
  <c r="C4628" i="28"/>
  <c r="D4628" i="28"/>
  <c r="C4629" i="28"/>
  <c r="D4629" i="28"/>
  <c r="C4630" i="28"/>
  <c r="D4630" i="28"/>
  <c r="C4631" i="28"/>
  <c r="D4631" i="28"/>
  <c r="C4632" i="28"/>
  <c r="D4632" i="28"/>
  <c r="C4633" i="28"/>
  <c r="D4633" i="28"/>
  <c r="C4634" i="28"/>
  <c r="D4634" i="28"/>
  <c r="C4635" i="28"/>
  <c r="D4635" i="28"/>
  <c r="C4636" i="28"/>
  <c r="D4636" i="28"/>
  <c r="C4637" i="28"/>
  <c r="D4637" i="28"/>
  <c r="C4638" i="28"/>
  <c r="D4638" i="28"/>
  <c r="C4639" i="28"/>
  <c r="D4639" i="28"/>
  <c r="C4640" i="28"/>
  <c r="D4640" i="28"/>
  <c r="C4641" i="28"/>
  <c r="D4641" i="28"/>
  <c r="C4642" i="28"/>
  <c r="D4642" i="28"/>
  <c r="C4643" i="28"/>
  <c r="D4643" i="28"/>
  <c r="C4644" i="28"/>
  <c r="D4644" i="28"/>
  <c r="C4645" i="28"/>
  <c r="D4645" i="28"/>
  <c r="C4646" i="28"/>
  <c r="D4646" i="28"/>
  <c r="C4647" i="28"/>
  <c r="D4647" i="28"/>
  <c r="C4648" i="28"/>
  <c r="D4648" i="28"/>
  <c r="C4649" i="28"/>
  <c r="D4649" i="28"/>
  <c r="C4650" i="28"/>
  <c r="D4650" i="28"/>
  <c r="C4651" i="28"/>
  <c r="D4651" i="28"/>
  <c r="C4652" i="28"/>
  <c r="D4652" i="28"/>
  <c r="C4653" i="28"/>
  <c r="D4653" i="28"/>
  <c r="C4654" i="28"/>
  <c r="D4654" i="28"/>
  <c r="C4655" i="28"/>
  <c r="D4655" i="28"/>
  <c r="C4656" i="28"/>
  <c r="D4656" i="28"/>
  <c r="C4657" i="28"/>
  <c r="D4657" i="28"/>
  <c r="C4658" i="28"/>
  <c r="D4658" i="28"/>
  <c r="C4659" i="28"/>
  <c r="D4659" i="28"/>
  <c r="C4660" i="28"/>
  <c r="D4660" i="28"/>
  <c r="C4661" i="28"/>
  <c r="D4661" i="28"/>
  <c r="C4662" i="28"/>
  <c r="D4662" i="28"/>
  <c r="C4663" i="28"/>
  <c r="D4663" i="28"/>
  <c r="C4664" i="28"/>
  <c r="D4664" i="28"/>
  <c r="C4665" i="28"/>
  <c r="D4665" i="28"/>
  <c r="C4666" i="28"/>
  <c r="D4666" i="28"/>
  <c r="C4667" i="28"/>
  <c r="D4667" i="28"/>
  <c r="C4668" i="28"/>
  <c r="D4668" i="28"/>
  <c r="C4669" i="28"/>
  <c r="D4669" i="28"/>
  <c r="C4670" i="28"/>
  <c r="D4670" i="28"/>
  <c r="C4671" i="28"/>
  <c r="D4671" i="28"/>
  <c r="C4672" i="28"/>
  <c r="D4672" i="28"/>
  <c r="C4673" i="28"/>
  <c r="D4673" i="28"/>
  <c r="C4674" i="28"/>
  <c r="D4674" i="28"/>
  <c r="C4675" i="28"/>
  <c r="D4675" i="28"/>
  <c r="C4676" i="28"/>
  <c r="D4676" i="28"/>
  <c r="C4677" i="28"/>
  <c r="D4677" i="28"/>
  <c r="C4678" i="28"/>
  <c r="D4678" i="28"/>
  <c r="C4679" i="28"/>
  <c r="D4679" i="28"/>
  <c r="C4680" i="28"/>
  <c r="D4680" i="28"/>
  <c r="C4681" i="28"/>
  <c r="D4681" i="28"/>
  <c r="C4682" i="28"/>
  <c r="D4682" i="28"/>
  <c r="C4683" i="28"/>
  <c r="D4683" i="28"/>
  <c r="C4684" i="28"/>
  <c r="D4684" i="28"/>
  <c r="C4685" i="28"/>
  <c r="D4685" i="28"/>
  <c r="C4686" i="28"/>
  <c r="D4686" i="28"/>
  <c r="C4687" i="28"/>
  <c r="D4687" i="28"/>
  <c r="C4688" i="28"/>
  <c r="D4688" i="28"/>
  <c r="C4689" i="28"/>
  <c r="D4689" i="28"/>
  <c r="C4690" i="28"/>
  <c r="D4690" i="28"/>
  <c r="C4691" i="28"/>
  <c r="D4691" i="28"/>
  <c r="C4692" i="28"/>
  <c r="D4692" i="28"/>
  <c r="C4693" i="28"/>
  <c r="D4693" i="28"/>
  <c r="C4694" i="28"/>
  <c r="D4694" i="28"/>
  <c r="C4695" i="28"/>
  <c r="D4695" i="28"/>
  <c r="C4696" i="28"/>
  <c r="D4696" i="28"/>
  <c r="C4697" i="28"/>
  <c r="D4697" i="28"/>
  <c r="C4698" i="28"/>
  <c r="D4698" i="28"/>
  <c r="C4699" i="28"/>
  <c r="D4699" i="28"/>
  <c r="C4700" i="28"/>
  <c r="D4700" i="28"/>
  <c r="C4701" i="28"/>
  <c r="D4701" i="28"/>
  <c r="C4702" i="28"/>
  <c r="D4702" i="28"/>
  <c r="C4703" i="28"/>
  <c r="D4703" i="28"/>
  <c r="C4704" i="28"/>
  <c r="D4704" i="28"/>
  <c r="C4705" i="28"/>
  <c r="D4705" i="28"/>
  <c r="C4706" i="28"/>
  <c r="D4706" i="28"/>
  <c r="C4707" i="28"/>
  <c r="D4707" i="28"/>
  <c r="C4708" i="28"/>
  <c r="D4708" i="28"/>
  <c r="C4709" i="28"/>
  <c r="D4709" i="28"/>
  <c r="C4710" i="28"/>
  <c r="D4710" i="28"/>
  <c r="C4711" i="28"/>
  <c r="D4711" i="28"/>
  <c r="C4712" i="28"/>
  <c r="D4712" i="28"/>
  <c r="C4713" i="28"/>
  <c r="D4713" i="28"/>
  <c r="C4714" i="28"/>
  <c r="D4714" i="28"/>
  <c r="C4715" i="28"/>
  <c r="D4715" i="28"/>
  <c r="C4716" i="28"/>
  <c r="D4716" i="28"/>
  <c r="C4717" i="28"/>
  <c r="D4717" i="28"/>
  <c r="C4718" i="28"/>
  <c r="D4718" i="28"/>
  <c r="C4719" i="28"/>
  <c r="D4719" i="28"/>
  <c r="C4720" i="28"/>
  <c r="D4720" i="28"/>
  <c r="C4721" i="28"/>
  <c r="D4721" i="28"/>
  <c r="C4722" i="28"/>
  <c r="D4722" i="28"/>
  <c r="C4723" i="28"/>
  <c r="D4723" i="28"/>
  <c r="C4724" i="28"/>
  <c r="D4724" i="28"/>
  <c r="C4725" i="28"/>
  <c r="D4725" i="28"/>
  <c r="C4726" i="28"/>
  <c r="D4726" i="28"/>
  <c r="C4727" i="28"/>
  <c r="D4727" i="28"/>
  <c r="C4728" i="28"/>
  <c r="D4728" i="28"/>
  <c r="C4729" i="28"/>
  <c r="D4729" i="28"/>
  <c r="C4730" i="28"/>
  <c r="D4730" i="28"/>
  <c r="C4731" i="28"/>
  <c r="D4731" i="28"/>
  <c r="C4732" i="28"/>
  <c r="D4732" i="28"/>
  <c r="C4733" i="28"/>
  <c r="D4733" i="28"/>
  <c r="C4734" i="28"/>
  <c r="D4734" i="28"/>
  <c r="C4735" i="28"/>
  <c r="D4735" i="28"/>
  <c r="C4736" i="28"/>
  <c r="D4736" i="28"/>
  <c r="C4737" i="28"/>
  <c r="D4737" i="28"/>
  <c r="C4738" i="28"/>
  <c r="D4738" i="28"/>
  <c r="C4739" i="28"/>
  <c r="D4739" i="28"/>
  <c r="C4740" i="28"/>
  <c r="D4740" i="28"/>
  <c r="C4741" i="28"/>
  <c r="D4741" i="28"/>
  <c r="C4742" i="28"/>
  <c r="D4742" i="28"/>
  <c r="C4743" i="28"/>
  <c r="D4743" i="28"/>
  <c r="C4744" i="28"/>
  <c r="D4744" i="28"/>
  <c r="C4745" i="28"/>
  <c r="D4745" i="28"/>
  <c r="C4746" i="28"/>
  <c r="D4746" i="28"/>
  <c r="C4747" i="28"/>
  <c r="D4747" i="28"/>
  <c r="C4748" i="28"/>
  <c r="D4748" i="28"/>
  <c r="C4749" i="28"/>
  <c r="D4749" i="28"/>
  <c r="C4750" i="28"/>
  <c r="D4750" i="28"/>
  <c r="C4751" i="28"/>
  <c r="D4751" i="28"/>
  <c r="C4752" i="28"/>
  <c r="D4752" i="28"/>
  <c r="C4753" i="28"/>
  <c r="D4753" i="28"/>
  <c r="C4754" i="28"/>
  <c r="D4754" i="28"/>
  <c r="C4755" i="28"/>
  <c r="D4755" i="28"/>
  <c r="C4756" i="28"/>
  <c r="D4756" i="28"/>
  <c r="C4757" i="28"/>
  <c r="D4757" i="28"/>
  <c r="C4758" i="28"/>
  <c r="D4758" i="28"/>
  <c r="C4759" i="28"/>
  <c r="D4759" i="28"/>
  <c r="C4760" i="28"/>
  <c r="D4760" i="28"/>
  <c r="C4761" i="28"/>
  <c r="D4761" i="28"/>
  <c r="C4762" i="28"/>
  <c r="D4762" i="28"/>
  <c r="C4763" i="28"/>
  <c r="D4763" i="28"/>
  <c r="C4764" i="28"/>
  <c r="D4764" i="28"/>
  <c r="C4765" i="28"/>
  <c r="D4765" i="28"/>
  <c r="C4766" i="28"/>
  <c r="D4766" i="28"/>
  <c r="C4767" i="28"/>
  <c r="D4767" i="28"/>
  <c r="C4768" i="28"/>
  <c r="D4768" i="28"/>
  <c r="C4769" i="28"/>
  <c r="D4769" i="28"/>
  <c r="C4770" i="28"/>
  <c r="D4770" i="28"/>
  <c r="C4771" i="28"/>
  <c r="D4771" i="28"/>
  <c r="C4772" i="28"/>
  <c r="D4772" i="28"/>
  <c r="C4773" i="28"/>
  <c r="D4773" i="28"/>
  <c r="C4774" i="28"/>
  <c r="D4774" i="28"/>
  <c r="C4775" i="28"/>
  <c r="D4775" i="28"/>
  <c r="C4776" i="28"/>
  <c r="D4776" i="28"/>
  <c r="C4777" i="28"/>
  <c r="D4777" i="28"/>
  <c r="C4778" i="28"/>
  <c r="D4778" i="28"/>
  <c r="C4779" i="28"/>
  <c r="D4779" i="28"/>
  <c r="C4780" i="28"/>
  <c r="D4780" i="28"/>
  <c r="C4781" i="28"/>
  <c r="D4781" i="28"/>
  <c r="C4782" i="28"/>
  <c r="D4782" i="28"/>
  <c r="C4783" i="28"/>
  <c r="D4783" i="28"/>
  <c r="C4784" i="28"/>
  <c r="D4784" i="28"/>
  <c r="C4785" i="28"/>
  <c r="D4785" i="28"/>
  <c r="C4786" i="28"/>
  <c r="D4786" i="28"/>
  <c r="C4787" i="28"/>
  <c r="D4787" i="28"/>
  <c r="C4788" i="28"/>
  <c r="D4788" i="28"/>
  <c r="C4789" i="28"/>
  <c r="D4789" i="28"/>
  <c r="C4790" i="28"/>
  <c r="D4790" i="28"/>
  <c r="C4791" i="28"/>
  <c r="D4791" i="28"/>
  <c r="C4792" i="28"/>
  <c r="D4792" i="28"/>
  <c r="C4793" i="28"/>
  <c r="D4793" i="28"/>
  <c r="C4794" i="28"/>
  <c r="D4794" i="28"/>
  <c r="C4795" i="28"/>
  <c r="D4795" i="28"/>
  <c r="C4796" i="28"/>
  <c r="D4796" i="28"/>
  <c r="C4797" i="28"/>
  <c r="D4797" i="28"/>
  <c r="C4798" i="28"/>
  <c r="D4798" i="28"/>
  <c r="C4799" i="28"/>
  <c r="D4799" i="28"/>
  <c r="C4800" i="28"/>
  <c r="D4800" i="28"/>
  <c r="C4801" i="28"/>
  <c r="D4801" i="28"/>
  <c r="C4802" i="28"/>
  <c r="D4802" i="28"/>
  <c r="C4803" i="28"/>
  <c r="D4803" i="28"/>
  <c r="C4804" i="28"/>
  <c r="D4804" i="28"/>
  <c r="C4805" i="28"/>
  <c r="D4805" i="28"/>
  <c r="C4806" i="28"/>
  <c r="D4806" i="28"/>
  <c r="C4807" i="28"/>
  <c r="D4807" i="28"/>
  <c r="C4808" i="28"/>
  <c r="D4808" i="28"/>
  <c r="C4809" i="28"/>
  <c r="D4809" i="28"/>
  <c r="C4810" i="28"/>
  <c r="D4810" i="28"/>
  <c r="C4811" i="28"/>
  <c r="D4811" i="28"/>
  <c r="C4812" i="28"/>
  <c r="D4812" i="28"/>
  <c r="C4813" i="28"/>
  <c r="D4813" i="28"/>
  <c r="C4814" i="28"/>
  <c r="D4814" i="28"/>
  <c r="C4815" i="28"/>
  <c r="D4815" i="28"/>
  <c r="C4816" i="28"/>
  <c r="D4816" i="28"/>
  <c r="C4817" i="28"/>
  <c r="D4817" i="28"/>
  <c r="C4818" i="28"/>
  <c r="D4818" i="28"/>
  <c r="C4819" i="28"/>
  <c r="D4819" i="28"/>
  <c r="C4820" i="28"/>
  <c r="D4820" i="28"/>
  <c r="C4821" i="28"/>
  <c r="D4821" i="28"/>
  <c r="C4822" i="28"/>
  <c r="D4822" i="28"/>
  <c r="C4823" i="28"/>
  <c r="D4823" i="28"/>
  <c r="C4824" i="28"/>
  <c r="D4824" i="28"/>
  <c r="C4825" i="28"/>
  <c r="D4825" i="28"/>
  <c r="C4826" i="28"/>
  <c r="D4826" i="28"/>
  <c r="C4827" i="28"/>
  <c r="D4827" i="28"/>
  <c r="C4828" i="28"/>
  <c r="D4828" i="28"/>
  <c r="C4829" i="28"/>
  <c r="D4829" i="28"/>
  <c r="C4830" i="28"/>
  <c r="D4830" i="28"/>
  <c r="C4831" i="28"/>
  <c r="D4831" i="28"/>
  <c r="C4832" i="28"/>
  <c r="D4832" i="28"/>
  <c r="C4833" i="28"/>
  <c r="D4833" i="28"/>
  <c r="C4834" i="28"/>
  <c r="D4834" i="28"/>
  <c r="C4835" i="28"/>
  <c r="D4835" i="28"/>
  <c r="C4836" i="28"/>
  <c r="D4836" i="28"/>
  <c r="C4837" i="28"/>
  <c r="D4837" i="28"/>
  <c r="C4838" i="28"/>
  <c r="D4838" i="28"/>
  <c r="C4839" i="28"/>
  <c r="D4839" i="28"/>
  <c r="C4840" i="28"/>
  <c r="D4840" i="28"/>
  <c r="C4841" i="28"/>
  <c r="D4841" i="28"/>
  <c r="C4842" i="28"/>
  <c r="D4842" i="28"/>
  <c r="C4843" i="28"/>
  <c r="D4843" i="28"/>
  <c r="C4844" i="28"/>
  <c r="D4844" i="28"/>
  <c r="C4845" i="28"/>
  <c r="D4845" i="28"/>
  <c r="C4846" i="28"/>
  <c r="D4846" i="28"/>
  <c r="C4847" i="28"/>
  <c r="D4847" i="28"/>
  <c r="C4848" i="28"/>
  <c r="D4848" i="28"/>
  <c r="C4849" i="28"/>
  <c r="D4849" i="28"/>
  <c r="C4850" i="28"/>
  <c r="D4850" i="28"/>
  <c r="C4851" i="28"/>
  <c r="D4851" i="28"/>
  <c r="C4852" i="28"/>
  <c r="D4852" i="28"/>
  <c r="C4853" i="28"/>
  <c r="D4853" i="28"/>
  <c r="C4854" i="28"/>
  <c r="D4854" i="28"/>
  <c r="C4855" i="28"/>
  <c r="D4855" i="28"/>
  <c r="C4856" i="28"/>
  <c r="D4856" i="28"/>
  <c r="C4857" i="28"/>
  <c r="D4857" i="28"/>
  <c r="C4858" i="28"/>
  <c r="D4858" i="28"/>
  <c r="C4859" i="28"/>
  <c r="D4859" i="28"/>
  <c r="C4860" i="28"/>
  <c r="D4860" i="28"/>
  <c r="C4861" i="28"/>
  <c r="D4861" i="28"/>
  <c r="C4862" i="28"/>
  <c r="D4862" i="28"/>
  <c r="C4863" i="28"/>
  <c r="D4863" i="28"/>
  <c r="C4864" i="28"/>
  <c r="D4864" i="28"/>
  <c r="C4865" i="28"/>
  <c r="D4865" i="28"/>
  <c r="C4866" i="28"/>
  <c r="D4866" i="28"/>
  <c r="C4867" i="28"/>
  <c r="D4867" i="28"/>
  <c r="C4868" i="28"/>
  <c r="D4868" i="28"/>
  <c r="C4869" i="28"/>
  <c r="D4869" i="28"/>
  <c r="C4870" i="28"/>
  <c r="D4870" i="28"/>
  <c r="C4871" i="28"/>
  <c r="D4871" i="28"/>
  <c r="C4872" i="28"/>
  <c r="D4872" i="28"/>
  <c r="C4873" i="28"/>
  <c r="D4873" i="28"/>
  <c r="C4874" i="28"/>
  <c r="D4874" i="28"/>
  <c r="C4875" i="28"/>
  <c r="D4875" i="28"/>
  <c r="C4876" i="28"/>
  <c r="D4876" i="28"/>
  <c r="C4877" i="28"/>
  <c r="D4877" i="28"/>
  <c r="C4878" i="28"/>
  <c r="D4878" i="28"/>
  <c r="C4879" i="28"/>
  <c r="D4879" i="28"/>
  <c r="C4880" i="28"/>
  <c r="D4880" i="28"/>
  <c r="C4881" i="28"/>
  <c r="D4881" i="28"/>
  <c r="C4882" i="28"/>
  <c r="D4882" i="28"/>
  <c r="C4883" i="28"/>
  <c r="D4883" i="28"/>
  <c r="C4884" i="28"/>
  <c r="D4884" i="28"/>
  <c r="C4885" i="28"/>
  <c r="D4885" i="28"/>
  <c r="C4886" i="28"/>
  <c r="D4886" i="28"/>
  <c r="C4887" i="28"/>
  <c r="D4887" i="28"/>
  <c r="C4888" i="28"/>
  <c r="D4888" i="28"/>
  <c r="C4889" i="28"/>
  <c r="D4889" i="28"/>
  <c r="C4890" i="28"/>
  <c r="D4890" i="28"/>
  <c r="C4891" i="28"/>
  <c r="D4891" i="28"/>
  <c r="C4892" i="28"/>
  <c r="D4892" i="28"/>
  <c r="C4893" i="28"/>
  <c r="D4893" i="28"/>
  <c r="C4894" i="28"/>
  <c r="D4894" i="28"/>
  <c r="C4895" i="28"/>
  <c r="D4895" i="28"/>
  <c r="C4896" i="28"/>
  <c r="D4896" i="28"/>
  <c r="C4897" i="28"/>
  <c r="D4897" i="28"/>
  <c r="C4898" i="28"/>
  <c r="D4898" i="28"/>
  <c r="C4899" i="28"/>
  <c r="D4899" i="28"/>
  <c r="C4900" i="28"/>
  <c r="D4900" i="28"/>
  <c r="C4901" i="28"/>
  <c r="D4901" i="28"/>
  <c r="C4902" i="28"/>
  <c r="D4902" i="28"/>
  <c r="C4903" i="28"/>
  <c r="D4903" i="28"/>
  <c r="C4904" i="28"/>
  <c r="D4904" i="28"/>
  <c r="C4905" i="28"/>
  <c r="D4905" i="28"/>
  <c r="C4906" i="28"/>
  <c r="D4906" i="28"/>
  <c r="C4907" i="28"/>
  <c r="D4907" i="28"/>
  <c r="C4908" i="28"/>
  <c r="D4908" i="28"/>
  <c r="C4909" i="28"/>
  <c r="D4909" i="28"/>
  <c r="C4910" i="28"/>
  <c r="D4910" i="28"/>
  <c r="C4911" i="28"/>
  <c r="D4911" i="28"/>
  <c r="C4912" i="28"/>
  <c r="D4912" i="28"/>
  <c r="C4913" i="28"/>
  <c r="D4913" i="28"/>
  <c r="C4914" i="28"/>
  <c r="D4914" i="28"/>
  <c r="C4915" i="28"/>
  <c r="D4915" i="28"/>
  <c r="C4916" i="28"/>
  <c r="D4916" i="28"/>
  <c r="C4917" i="28"/>
  <c r="D4917" i="28"/>
  <c r="C4918" i="28"/>
  <c r="D4918" i="28"/>
  <c r="C4919" i="28"/>
  <c r="D4919" i="28"/>
  <c r="C4920" i="28"/>
  <c r="D4920" i="28"/>
  <c r="C4921" i="28"/>
  <c r="D4921" i="28"/>
  <c r="C4922" i="28"/>
  <c r="D4922" i="28"/>
  <c r="C4923" i="28"/>
  <c r="D4923" i="28"/>
  <c r="C4924" i="28"/>
  <c r="D4924" i="28"/>
  <c r="C4925" i="28"/>
  <c r="D4925" i="28"/>
  <c r="C4926" i="28"/>
  <c r="D4926" i="28"/>
  <c r="C4927" i="28"/>
  <c r="D4927" i="28"/>
  <c r="C4928" i="28"/>
  <c r="D4928" i="28"/>
  <c r="C4929" i="28"/>
  <c r="D4929" i="28"/>
  <c r="C4930" i="28"/>
  <c r="D4930" i="28"/>
  <c r="C4931" i="28"/>
  <c r="D4931" i="28"/>
  <c r="C4932" i="28"/>
  <c r="D4932" i="28"/>
  <c r="C4933" i="28"/>
  <c r="D4933" i="28"/>
  <c r="C4934" i="28"/>
  <c r="D4934" i="28"/>
  <c r="C4935" i="28"/>
  <c r="D4935" i="28"/>
  <c r="C4936" i="28"/>
  <c r="D4936" i="28"/>
  <c r="C4937" i="28"/>
  <c r="D4937" i="28"/>
  <c r="C4938" i="28"/>
  <c r="D4938" i="28"/>
  <c r="C4939" i="28"/>
  <c r="D4939" i="28"/>
  <c r="C4940" i="28"/>
  <c r="D4940" i="28"/>
  <c r="C4941" i="28"/>
  <c r="D4941" i="28"/>
  <c r="C4942" i="28"/>
  <c r="D4942" i="28"/>
  <c r="C4943" i="28"/>
  <c r="D4943" i="28"/>
  <c r="C4944" i="28"/>
  <c r="D4944" i="28"/>
  <c r="C4945" i="28"/>
  <c r="D4945" i="28"/>
  <c r="C4946" i="28"/>
  <c r="D4946" i="28"/>
  <c r="C4947" i="28"/>
  <c r="D4947" i="28"/>
  <c r="C4948" i="28"/>
  <c r="D4948" i="28"/>
  <c r="C4949" i="28"/>
  <c r="D4949" i="28"/>
  <c r="C4950" i="28"/>
  <c r="D4950" i="28"/>
  <c r="C4951" i="28"/>
  <c r="D4951" i="28"/>
  <c r="C4952" i="28"/>
  <c r="D4952" i="28"/>
  <c r="C4953" i="28"/>
  <c r="D4953" i="28"/>
  <c r="C4954" i="28"/>
  <c r="D4954" i="28"/>
  <c r="C4955" i="28"/>
  <c r="D4955" i="28"/>
  <c r="C4956" i="28"/>
  <c r="D4956" i="28"/>
  <c r="C4957" i="28"/>
  <c r="D4957" i="28"/>
  <c r="C4958" i="28"/>
  <c r="D4958" i="28"/>
  <c r="C4959" i="28"/>
  <c r="D4959" i="28"/>
  <c r="C4960" i="28"/>
  <c r="D4960" i="28"/>
  <c r="C4961" i="28"/>
  <c r="D4961" i="28"/>
  <c r="C4962" i="28"/>
  <c r="D4962" i="28"/>
  <c r="C4963" i="28"/>
  <c r="D4963" i="28"/>
  <c r="C4964" i="28"/>
  <c r="D4964" i="28"/>
  <c r="C4965" i="28"/>
  <c r="D4965" i="28"/>
  <c r="C4966" i="28"/>
  <c r="D4966" i="28"/>
  <c r="C4967" i="28"/>
  <c r="D4967" i="28"/>
  <c r="C4968" i="28"/>
  <c r="D4968" i="28"/>
  <c r="C4969" i="28"/>
  <c r="D4969" i="28"/>
  <c r="C4970" i="28"/>
  <c r="D4970" i="28"/>
  <c r="C4971" i="28"/>
  <c r="D4971" i="28"/>
  <c r="C4972" i="28"/>
  <c r="D4972" i="28"/>
  <c r="C4973" i="28"/>
  <c r="D4973" i="28"/>
  <c r="C4974" i="28"/>
  <c r="D4974" i="28"/>
  <c r="C4975" i="28"/>
  <c r="D4975" i="28"/>
  <c r="C4976" i="28"/>
  <c r="D4976" i="28"/>
  <c r="C4977" i="28"/>
  <c r="D4977" i="28"/>
  <c r="C4978" i="28"/>
  <c r="D4978" i="28"/>
  <c r="C4979" i="28"/>
  <c r="D4979" i="28"/>
  <c r="C4980" i="28"/>
  <c r="D4980" i="28"/>
  <c r="C4981" i="28"/>
  <c r="D4981" i="28"/>
  <c r="C4982" i="28"/>
  <c r="D4982" i="28"/>
  <c r="C4983" i="28"/>
  <c r="D4983" i="28"/>
  <c r="C4984" i="28"/>
  <c r="D4984" i="28"/>
  <c r="C4985" i="28"/>
  <c r="D4985" i="28"/>
  <c r="C4986" i="28"/>
  <c r="D4986" i="28"/>
  <c r="C4987" i="28"/>
  <c r="D4987" i="28"/>
  <c r="C4988" i="28"/>
  <c r="D4988" i="28"/>
  <c r="C4989" i="28"/>
  <c r="D4989" i="28"/>
  <c r="C4990" i="28"/>
  <c r="D4990" i="28"/>
  <c r="C4991" i="28"/>
  <c r="D4991" i="28"/>
  <c r="C4992" i="28"/>
  <c r="D4992" i="28"/>
  <c r="C4993" i="28"/>
  <c r="D4993" i="28"/>
  <c r="C4994" i="28"/>
  <c r="D4994" i="28"/>
  <c r="C4995" i="28"/>
  <c r="D4995" i="28"/>
  <c r="C4996" i="28"/>
  <c r="D4996" i="28"/>
  <c r="C4997" i="28"/>
  <c r="D4997" i="28"/>
  <c r="C4998" i="28"/>
  <c r="D4998" i="28"/>
  <c r="C4999" i="28"/>
  <c r="D4999" i="28"/>
  <c r="C5000" i="28"/>
  <c r="D5000" i="28"/>
  <c r="C5001" i="28"/>
  <c r="D5001" i="28"/>
  <c r="C5002" i="28"/>
  <c r="D5002" i="28"/>
  <c r="C5003" i="28"/>
  <c r="D5003" i="28"/>
  <c r="C5004" i="28"/>
  <c r="D5004" i="28"/>
  <c r="C5005" i="28"/>
  <c r="D5005" i="28"/>
  <c r="C5006" i="28"/>
  <c r="D5006" i="28"/>
  <c r="C5007" i="28"/>
  <c r="D5007" i="28"/>
  <c r="C5008" i="28"/>
  <c r="D5008" i="28"/>
  <c r="C5009" i="28"/>
  <c r="D5009" i="28"/>
  <c r="C5010" i="28"/>
  <c r="D5010" i="28"/>
  <c r="C5011" i="28"/>
  <c r="D5011" i="28"/>
  <c r="C5012" i="28"/>
  <c r="D5012" i="28"/>
  <c r="C5013" i="28"/>
  <c r="D5013" i="28"/>
  <c r="C5014" i="28"/>
  <c r="D5014" i="28"/>
  <c r="C5015" i="28"/>
  <c r="D5015" i="28"/>
  <c r="C5016" i="28"/>
  <c r="D5016" i="28"/>
  <c r="C5017" i="28"/>
  <c r="D5017" i="28"/>
  <c r="C5018" i="28"/>
  <c r="D5018" i="28"/>
  <c r="C5019" i="28"/>
  <c r="D5019" i="28"/>
  <c r="C5020" i="28"/>
  <c r="D5020" i="28"/>
  <c r="C5021" i="28"/>
  <c r="D5021" i="28"/>
  <c r="C5022" i="28"/>
  <c r="D5022" i="28"/>
  <c r="C5023" i="28"/>
  <c r="D5023" i="28"/>
  <c r="C5024" i="28"/>
  <c r="D5024" i="28"/>
  <c r="C5025" i="28"/>
  <c r="D5025" i="28"/>
  <c r="C5026" i="28"/>
  <c r="D5026" i="28"/>
  <c r="C5027" i="28"/>
  <c r="D5027" i="28"/>
  <c r="C5028" i="28"/>
  <c r="D5028" i="28"/>
  <c r="C5029" i="28"/>
  <c r="D5029" i="28"/>
  <c r="C5030" i="28"/>
  <c r="D5030" i="28"/>
  <c r="C5031" i="28"/>
  <c r="D5031" i="28"/>
  <c r="C5032" i="28"/>
  <c r="D5032" i="28"/>
  <c r="C5033" i="28"/>
  <c r="D5033" i="28"/>
  <c r="C5034" i="28"/>
  <c r="D5034" i="28"/>
  <c r="C5035" i="28"/>
  <c r="D5035" i="28"/>
  <c r="C5036" i="28"/>
  <c r="D5036" i="28"/>
  <c r="C5037" i="28"/>
  <c r="D5037" i="28"/>
  <c r="C5038" i="28"/>
  <c r="D5038" i="28"/>
  <c r="C5039" i="28"/>
  <c r="D5039" i="28"/>
  <c r="C5040" i="28"/>
  <c r="D5040" i="28"/>
  <c r="C5041" i="28"/>
  <c r="D5041" i="28"/>
  <c r="C5042" i="28"/>
  <c r="D5042" i="28"/>
  <c r="C5043" i="28"/>
  <c r="D5043" i="28"/>
  <c r="C5044" i="28"/>
  <c r="D5044" i="28"/>
  <c r="C5045" i="28"/>
  <c r="D5045" i="28"/>
  <c r="C5046" i="28"/>
  <c r="D5046" i="28"/>
  <c r="C5047" i="28"/>
  <c r="D5047" i="28"/>
  <c r="C5048" i="28"/>
  <c r="D5048" i="28"/>
  <c r="C5049" i="28"/>
  <c r="D5049" i="28"/>
  <c r="C5050" i="28"/>
  <c r="D5050" i="28"/>
  <c r="C5051" i="28"/>
  <c r="D5051" i="28"/>
  <c r="C5052" i="28"/>
  <c r="D5052" i="28"/>
  <c r="C5053" i="28"/>
  <c r="D5053" i="28"/>
  <c r="C5054" i="28"/>
  <c r="D5054" i="28"/>
  <c r="C5055" i="28"/>
  <c r="D5055" i="28"/>
  <c r="C5056" i="28"/>
  <c r="D5056" i="28"/>
  <c r="C5057" i="28"/>
  <c r="D5057" i="28"/>
  <c r="C5058" i="28"/>
  <c r="D5058" i="28"/>
  <c r="C5059" i="28"/>
  <c r="D5059" i="28"/>
  <c r="C5060" i="28"/>
  <c r="D5060" i="28"/>
  <c r="C5061" i="28"/>
  <c r="D5061" i="28"/>
  <c r="C5062" i="28"/>
  <c r="D5062" i="28"/>
  <c r="C5063" i="28"/>
  <c r="D5063" i="28"/>
  <c r="C5064" i="28"/>
  <c r="D5064" i="28"/>
  <c r="C5065" i="28"/>
  <c r="D5065" i="28"/>
  <c r="C5066" i="28"/>
  <c r="D5066" i="28"/>
  <c r="C5067" i="28"/>
  <c r="D5067" i="28"/>
  <c r="C5068" i="28"/>
  <c r="D5068" i="28"/>
  <c r="C5069" i="28"/>
  <c r="D5069" i="28"/>
  <c r="C5070" i="28"/>
  <c r="D5070" i="28"/>
  <c r="C5071" i="28"/>
  <c r="D5071" i="28"/>
  <c r="C5072" i="28"/>
  <c r="D5072" i="28"/>
  <c r="C5073" i="28"/>
  <c r="D5073" i="28"/>
  <c r="C5074" i="28"/>
  <c r="D5074" i="28"/>
  <c r="C5075" i="28"/>
  <c r="D5075" i="28"/>
  <c r="C5076" i="28"/>
  <c r="D5076" i="28"/>
  <c r="C5077" i="28"/>
  <c r="D5077" i="28"/>
  <c r="C5078" i="28"/>
  <c r="D5078" i="28"/>
  <c r="C5079" i="28"/>
  <c r="D5079" i="28"/>
  <c r="C5080" i="28"/>
  <c r="D5080" i="28"/>
  <c r="C5081" i="28"/>
  <c r="D5081" i="28"/>
  <c r="C5082" i="28"/>
  <c r="D5082" i="28"/>
  <c r="C5083" i="28"/>
  <c r="D5083" i="28"/>
  <c r="C5084" i="28"/>
  <c r="D5084" i="28"/>
  <c r="C5085" i="28"/>
  <c r="D5085" i="28"/>
  <c r="C5086" i="28"/>
  <c r="D5086" i="28"/>
  <c r="C5087" i="28"/>
  <c r="D5087" i="28"/>
  <c r="C5088" i="28"/>
  <c r="D5088" i="28"/>
  <c r="C5089" i="28"/>
  <c r="D5089" i="28"/>
  <c r="C5090" i="28"/>
  <c r="D5090" i="28"/>
  <c r="C5091" i="28"/>
  <c r="D5091" i="28"/>
  <c r="C5092" i="28"/>
  <c r="D5092" i="28"/>
  <c r="C5093" i="28"/>
  <c r="D5093" i="28"/>
  <c r="C5094" i="28"/>
  <c r="D5094" i="28"/>
  <c r="C5095" i="28"/>
  <c r="D5095" i="28"/>
  <c r="C5096" i="28"/>
  <c r="D5096" i="28"/>
  <c r="C5097" i="28"/>
  <c r="D5097" i="28"/>
  <c r="C5098" i="28"/>
  <c r="D5098" i="28"/>
  <c r="C5099" i="28"/>
  <c r="D5099" i="28"/>
  <c r="C5100" i="28"/>
  <c r="D5100" i="28"/>
  <c r="C5101" i="28"/>
  <c r="D5101" i="28"/>
  <c r="C5102" i="28"/>
  <c r="D5102" i="28"/>
  <c r="C5103" i="28"/>
  <c r="D5103" i="28"/>
  <c r="C5104" i="28"/>
  <c r="D5104" i="28"/>
  <c r="C5105" i="28"/>
  <c r="D5105" i="28"/>
  <c r="C5106" i="28"/>
  <c r="D5106" i="28"/>
  <c r="C5107" i="28"/>
  <c r="D5107" i="28"/>
  <c r="C5108" i="28"/>
  <c r="D5108" i="28"/>
  <c r="C5109" i="28"/>
  <c r="D5109" i="28"/>
  <c r="C5110" i="28"/>
  <c r="D5110" i="28"/>
  <c r="C5111" i="28"/>
  <c r="D5111" i="28"/>
  <c r="C5112" i="28"/>
  <c r="D5112" i="28"/>
  <c r="C5113" i="28"/>
  <c r="D5113" i="28"/>
  <c r="C5114" i="28"/>
  <c r="D5114" i="28"/>
  <c r="C5115" i="28"/>
  <c r="D5115" i="28"/>
  <c r="C5116" i="28"/>
  <c r="D5116" i="28"/>
  <c r="C5117" i="28"/>
  <c r="D5117" i="28"/>
  <c r="C5118" i="28"/>
  <c r="D5118" i="28"/>
  <c r="C5119" i="28"/>
  <c r="D5119" i="28"/>
  <c r="C5120" i="28"/>
  <c r="D5120" i="28"/>
  <c r="C5121" i="28"/>
  <c r="D5121" i="28"/>
  <c r="C5122" i="28"/>
  <c r="D5122" i="28"/>
  <c r="C5123" i="28"/>
  <c r="D5123" i="28"/>
  <c r="C5124" i="28"/>
  <c r="D5124" i="28"/>
  <c r="C5125" i="28"/>
  <c r="D5125" i="28"/>
  <c r="C5126" i="28"/>
  <c r="D5126" i="28"/>
  <c r="C5127" i="28"/>
  <c r="D5127" i="28"/>
  <c r="C5128" i="28"/>
  <c r="D5128" i="28"/>
  <c r="C5129" i="28"/>
  <c r="D5129" i="28"/>
  <c r="C5130" i="28"/>
  <c r="D5130" i="28"/>
  <c r="C5131" i="28"/>
  <c r="D5131" i="28"/>
  <c r="C5132" i="28"/>
  <c r="D5132" i="28"/>
  <c r="C5133" i="28"/>
  <c r="D5133" i="28"/>
  <c r="C5134" i="28"/>
  <c r="D5134" i="28"/>
  <c r="C5135" i="28"/>
  <c r="D5135" i="28"/>
  <c r="C5136" i="28"/>
  <c r="D5136" i="28"/>
  <c r="C5137" i="28"/>
  <c r="D5137" i="28"/>
  <c r="C5138" i="28"/>
  <c r="D5138" i="28"/>
  <c r="C5139" i="28"/>
  <c r="D5139" i="28"/>
  <c r="C5140" i="28"/>
  <c r="D5140" i="28"/>
  <c r="C5141" i="28"/>
  <c r="D5141" i="28"/>
  <c r="C5142" i="28"/>
  <c r="D5142" i="28"/>
  <c r="C5143" i="28"/>
  <c r="D5143" i="28"/>
  <c r="C5144" i="28"/>
  <c r="D5144" i="28"/>
  <c r="C5145" i="28"/>
  <c r="D5145" i="28"/>
  <c r="C5146" i="28"/>
  <c r="D5146" i="28"/>
  <c r="C5147" i="28"/>
  <c r="D5147" i="28"/>
  <c r="C5148" i="28"/>
  <c r="D5148" i="28"/>
  <c r="C5149" i="28"/>
  <c r="D5149" i="28"/>
  <c r="C5150" i="28"/>
  <c r="D5150" i="28"/>
  <c r="C5151" i="28"/>
  <c r="D5151" i="28"/>
  <c r="C5152" i="28"/>
  <c r="D5152" i="28"/>
  <c r="C5153" i="28"/>
  <c r="D5153" i="28"/>
  <c r="C5154" i="28"/>
  <c r="D5154" i="28"/>
  <c r="C5155" i="28"/>
  <c r="D5155" i="28"/>
  <c r="C5156" i="28"/>
  <c r="D5156" i="28"/>
  <c r="C5157" i="28"/>
  <c r="D5157" i="28"/>
  <c r="C5158" i="28"/>
  <c r="D5158" i="28"/>
  <c r="C5159" i="28"/>
  <c r="D5159" i="28"/>
  <c r="C5160" i="28"/>
  <c r="D5160" i="28"/>
  <c r="C5161" i="28"/>
  <c r="D5161" i="28"/>
  <c r="C5162" i="28"/>
  <c r="D5162" i="28"/>
  <c r="C5163" i="28"/>
  <c r="D5163" i="28"/>
  <c r="C5164" i="28"/>
  <c r="D5164" i="28"/>
  <c r="C5165" i="28"/>
  <c r="D5165" i="28"/>
  <c r="C5166" i="28"/>
  <c r="D5166" i="28"/>
  <c r="C5167" i="28"/>
  <c r="D5167" i="28"/>
  <c r="C5168" i="28"/>
  <c r="D5168" i="28"/>
  <c r="C5169" i="28"/>
  <c r="D5169" i="28"/>
  <c r="C5170" i="28"/>
  <c r="D5170" i="28"/>
  <c r="C5171" i="28"/>
  <c r="D5171" i="28"/>
  <c r="C5172" i="28"/>
  <c r="D5172" i="28"/>
  <c r="C5173" i="28"/>
  <c r="D5173" i="28"/>
  <c r="C5174" i="28"/>
  <c r="D5174" i="28"/>
  <c r="C5175" i="28"/>
  <c r="D5175" i="28"/>
  <c r="C5176" i="28"/>
  <c r="D5176" i="28"/>
  <c r="C5177" i="28"/>
  <c r="D5177" i="28"/>
  <c r="C5178" i="28"/>
  <c r="D5178" i="28"/>
  <c r="C5179" i="28"/>
  <c r="D5179" i="28"/>
  <c r="C5180" i="28"/>
  <c r="D5180" i="28"/>
  <c r="C5181" i="28"/>
  <c r="D5181" i="28"/>
  <c r="C5182" i="28"/>
  <c r="D5182" i="28"/>
  <c r="C5183" i="28"/>
  <c r="D5183" i="28"/>
  <c r="C5184" i="28"/>
  <c r="D5184" i="28"/>
  <c r="C5185" i="28"/>
  <c r="D5185" i="28"/>
  <c r="C5186" i="28"/>
  <c r="D5186" i="28"/>
  <c r="C5187" i="28"/>
  <c r="D5187" i="28"/>
  <c r="C5188" i="28"/>
  <c r="D5188" i="28"/>
  <c r="C5189" i="28"/>
  <c r="D5189" i="28"/>
  <c r="C5190" i="28"/>
  <c r="D5190" i="28"/>
  <c r="C5191" i="28"/>
  <c r="D5191" i="28"/>
  <c r="C5192" i="28"/>
  <c r="D5192" i="28"/>
  <c r="C5193" i="28"/>
  <c r="D5193" i="28"/>
  <c r="C5194" i="28"/>
  <c r="D5194" i="28"/>
  <c r="C5195" i="28"/>
  <c r="D5195" i="28"/>
  <c r="C5196" i="28"/>
  <c r="D5196" i="28"/>
  <c r="C5197" i="28"/>
  <c r="D5197" i="28"/>
  <c r="C5198" i="28"/>
  <c r="D5198" i="28"/>
  <c r="C5199" i="28"/>
  <c r="D5199" i="28"/>
  <c r="C5200" i="28"/>
  <c r="D5200" i="28"/>
  <c r="C5201" i="28"/>
  <c r="D5201" i="28"/>
  <c r="C5202" i="28"/>
  <c r="D5202" i="28"/>
  <c r="C5203" i="28"/>
  <c r="D5203" i="28"/>
  <c r="C5204" i="28"/>
  <c r="D5204" i="28"/>
  <c r="C5205" i="28"/>
  <c r="D5205" i="28"/>
  <c r="C5206" i="28"/>
  <c r="D5206" i="28"/>
  <c r="C5207" i="28"/>
  <c r="D5207" i="28"/>
  <c r="C5208" i="28"/>
  <c r="D5208" i="28"/>
  <c r="C5209" i="28"/>
  <c r="D5209" i="28"/>
  <c r="C5210" i="28"/>
  <c r="D5210" i="28"/>
  <c r="C5211" i="28"/>
  <c r="D5211" i="28"/>
  <c r="C5212" i="28"/>
  <c r="D5212" i="28"/>
  <c r="C5213" i="28"/>
  <c r="D5213" i="28"/>
  <c r="C5214" i="28"/>
  <c r="D5214" i="28"/>
  <c r="C5215" i="28"/>
  <c r="D5215" i="28"/>
  <c r="C5216" i="28"/>
  <c r="D5216" i="28"/>
  <c r="C5217" i="28"/>
  <c r="D5217" i="28"/>
  <c r="C5218" i="28"/>
  <c r="D5218" i="28"/>
  <c r="C5219" i="28"/>
  <c r="D5219" i="28"/>
  <c r="C5220" i="28"/>
  <c r="D5220" i="28"/>
  <c r="C5221" i="28"/>
  <c r="D5221" i="28"/>
  <c r="C5222" i="28"/>
  <c r="D5222" i="28"/>
  <c r="C5223" i="28"/>
  <c r="D5223" i="28"/>
  <c r="C5224" i="28"/>
  <c r="D5224" i="28"/>
  <c r="C5225" i="28"/>
  <c r="D5225" i="28"/>
  <c r="C5226" i="28"/>
  <c r="D5226" i="28"/>
  <c r="C5227" i="28"/>
  <c r="D5227" i="28"/>
  <c r="C5228" i="28"/>
  <c r="D5228" i="28"/>
  <c r="C5229" i="28"/>
  <c r="D5229" i="28"/>
  <c r="C5230" i="28"/>
  <c r="D5230" i="28"/>
  <c r="C5231" i="28"/>
  <c r="D5231" i="28"/>
  <c r="C5232" i="28"/>
  <c r="D5232" i="28"/>
  <c r="C5233" i="28"/>
  <c r="D5233" i="28"/>
  <c r="C5234" i="28"/>
  <c r="D5234" i="28"/>
  <c r="C5235" i="28"/>
  <c r="D5235" i="28"/>
  <c r="C5236" i="28"/>
  <c r="D5236" i="28"/>
  <c r="C5237" i="28"/>
  <c r="D5237" i="28"/>
  <c r="C5238" i="28"/>
  <c r="D5238" i="28"/>
  <c r="C5239" i="28"/>
  <c r="D5239" i="28"/>
  <c r="C5240" i="28"/>
  <c r="D5240" i="28"/>
  <c r="C5241" i="28"/>
  <c r="D5241" i="28"/>
  <c r="C5242" i="28"/>
  <c r="D5242" i="28"/>
  <c r="C5243" i="28"/>
  <c r="D5243" i="28"/>
  <c r="C5244" i="28"/>
  <c r="D5244" i="28"/>
  <c r="C5245" i="28"/>
  <c r="D5245" i="28"/>
  <c r="C5246" i="28"/>
  <c r="D5246" i="28"/>
  <c r="C5247" i="28"/>
  <c r="D5247" i="28"/>
  <c r="C5248" i="28"/>
  <c r="D5248" i="28"/>
  <c r="C5249" i="28"/>
  <c r="D5249" i="28"/>
  <c r="C5250" i="28"/>
  <c r="D5250" i="28"/>
  <c r="C5251" i="28"/>
  <c r="D5251" i="28"/>
  <c r="C5252" i="28"/>
  <c r="D5252" i="28"/>
  <c r="C5253" i="28"/>
  <c r="D5253" i="28"/>
  <c r="C5254" i="28"/>
  <c r="D5254" i="28"/>
  <c r="C5255" i="28"/>
  <c r="D5255" i="28"/>
  <c r="C5256" i="28"/>
  <c r="D5256" i="28"/>
  <c r="C5257" i="28"/>
  <c r="D5257" i="28"/>
  <c r="C5258" i="28"/>
  <c r="D5258" i="28"/>
  <c r="C5259" i="28"/>
  <c r="D5259" i="28"/>
  <c r="C5260" i="28"/>
  <c r="D5260" i="28"/>
  <c r="C5261" i="28"/>
  <c r="D5261" i="28"/>
  <c r="C5262" i="28"/>
  <c r="D5262" i="28"/>
  <c r="C5263" i="28"/>
  <c r="D5263" i="28"/>
  <c r="C5264" i="28"/>
  <c r="D5264" i="28"/>
  <c r="C5265" i="28"/>
  <c r="D5265" i="28"/>
  <c r="C5266" i="28"/>
  <c r="D5266" i="28"/>
  <c r="C5267" i="28"/>
  <c r="D5267" i="28"/>
  <c r="C5268" i="28"/>
  <c r="D5268" i="28"/>
  <c r="C5269" i="28"/>
  <c r="D5269" i="28"/>
  <c r="C5270" i="28"/>
  <c r="D5270" i="28"/>
  <c r="C5271" i="28"/>
  <c r="D5271" i="28"/>
  <c r="C5272" i="28"/>
  <c r="D5272" i="28"/>
  <c r="C5273" i="28"/>
  <c r="D5273" i="28"/>
  <c r="C5274" i="28"/>
  <c r="D5274" i="28"/>
  <c r="C5275" i="28"/>
  <c r="D5275" i="28"/>
  <c r="C5276" i="28"/>
  <c r="D5276" i="28"/>
  <c r="C5277" i="28"/>
  <c r="D5277" i="28"/>
  <c r="C5278" i="28"/>
  <c r="D5278" i="28"/>
  <c r="C5279" i="28"/>
  <c r="D5279" i="28"/>
  <c r="C5280" i="28"/>
  <c r="D5280" i="28"/>
  <c r="C5281" i="28"/>
  <c r="D5281" i="28"/>
  <c r="C5282" i="28"/>
  <c r="D5282" i="28"/>
  <c r="C5283" i="28"/>
  <c r="D5283" i="28"/>
  <c r="C5284" i="28"/>
  <c r="D5284" i="28"/>
  <c r="C5285" i="28"/>
  <c r="D5285" i="28"/>
  <c r="C5286" i="28"/>
  <c r="D5286" i="28"/>
  <c r="C5287" i="28"/>
  <c r="D5287" i="28"/>
  <c r="C5288" i="28"/>
  <c r="D5288" i="28"/>
  <c r="C5289" i="28"/>
  <c r="D5289" i="28"/>
  <c r="C5290" i="28"/>
  <c r="D5290" i="28"/>
  <c r="C5291" i="28"/>
  <c r="D5291" i="28"/>
  <c r="C5292" i="28"/>
  <c r="D5292" i="28"/>
  <c r="C5293" i="28"/>
  <c r="D5293" i="28"/>
  <c r="C5294" i="28"/>
  <c r="D5294" i="28"/>
  <c r="C5295" i="28"/>
  <c r="D5295" i="28"/>
  <c r="C5296" i="28"/>
  <c r="D5296" i="28"/>
  <c r="C5297" i="28"/>
  <c r="D5297" i="28"/>
  <c r="C5298" i="28"/>
  <c r="D5298" i="28"/>
  <c r="C5299" i="28"/>
  <c r="D5299" i="28"/>
  <c r="C5300" i="28"/>
  <c r="D5300" i="28"/>
  <c r="C5301" i="28"/>
  <c r="D5301" i="28"/>
  <c r="C5302" i="28"/>
  <c r="D5302" i="28"/>
  <c r="C5303" i="28"/>
  <c r="D5303" i="28"/>
  <c r="C5304" i="28"/>
  <c r="D5304" i="28"/>
  <c r="C5305" i="28"/>
  <c r="D5305" i="28"/>
  <c r="C5306" i="28"/>
  <c r="D5306" i="28"/>
  <c r="C5307" i="28"/>
  <c r="D5307" i="28"/>
  <c r="C5308" i="28"/>
  <c r="D5308" i="28"/>
  <c r="C5309" i="28"/>
  <c r="D5309" i="28"/>
  <c r="C5310" i="28"/>
  <c r="D5310" i="28"/>
  <c r="C5311" i="28"/>
  <c r="D5311" i="28"/>
  <c r="C5312" i="28"/>
  <c r="D5312" i="28"/>
  <c r="C5313" i="28"/>
  <c r="D5313" i="28"/>
  <c r="C5314" i="28"/>
  <c r="D5314" i="28"/>
  <c r="C5315" i="28"/>
  <c r="D5315" i="28"/>
  <c r="C5316" i="28"/>
  <c r="D5316" i="28"/>
  <c r="C5317" i="28"/>
  <c r="D5317" i="28"/>
  <c r="C5318" i="28"/>
  <c r="D5318" i="28"/>
  <c r="C5319" i="28"/>
  <c r="D5319" i="28"/>
  <c r="C5320" i="28"/>
  <c r="D5320" i="28"/>
  <c r="C5321" i="28"/>
  <c r="D5321" i="28"/>
  <c r="C5322" i="28"/>
  <c r="D5322" i="28"/>
  <c r="C5323" i="28"/>
  <c r="D5323" i="28"/>
  <c r="C5324" i="28"/>
  <c r="D5324" i="28"/>
  <c r="C5325" i="28"/>
  <c r="D5325" i="28"/>
  <c r="C5326" i="28"/>
  <c r="D5326" i="28"/>
  <c r="C5327" i="28"/>
  <c r="D5327" i="28"/>
  <c r="C5328" i="28"/>
  <c r="D5328" i="28"/>
  <c r="C5329" i="28"/>
  <c r="D5329" i="28"/>
  <c r="C5330" i="28"/>
  <c r="D5330" i="28"/>
  <c r="C5331" i="28"/>
  <c r="D5331" i="28"/>
  <c r="C5332" i="28"/>
  <c r="D5332" i="28"/>
  <c r="C5333" i="28"/>
  <c r="D5333" i="28"/>
  <c r="C5334" i="28"/>
  <c r="D5334" i="28"/>
  <c r="C5335" i="28"/>
  <c r="D5335" i="28"/>
  <c r="C5336" i="28"/>
  <c r="D5336" i="28"/>
  <c r="C5337" i="28"/>
  <c r="D5337" i="28"/>
  <c r="C5338" i="28"/>
  <c r="D5338" i="28"/>
  <c r="C5339" i="28"/>
  <c r="D5339" i="28"/>
  <c r="C5340" i="28"/>
  <c r="D5340" i="28"/>
  <c r="C5341" i="28"/>
  <c r="D5341" i="28"/>
  <c r="C5342" i="28"/>
  <c r="D5342" i="28"/>
  <c r="C5343" i="28"/>
  <c r="D5343" i="28"/>
  <c r="C5344" i="28"/>
  <c r="D5344" i="28"/>
  <c r="C5345" i="28"/>
  <c r="D5345" i="28"/>
  <c r="C5346" i="28"/>
  <c r="D5346" i="28"/>
  <c r="C5347" i="28"/>
  <c r="D5347" i="28"/>
  <c r="C5348" i="28"/>
  <c r="D5348" i="28"/>
  <c r="C5349" i="28"/>
  <c r="D5349" i="28"/>
  <c r="C5350" i="28"/>
  <c r="D5350" i="28"/>
  <c r="C5351" i="28"/>
  <c r="D5351" i="28"/>
  <c r="C5352" i="28"/>
  <c r="D5352" i="28"/>
  <c r="C5353" i="28"/>
  <c r="D5353" i="28"/>
  <c r="C5354" i="28"/>
  <c r="D5354" i="28"/>
  <c r="C5355" i="28"/>
  <c r="D5355" i="28"/>
  <c r="C5356" i="28"/>
  <c r="D5356" i="28"/>
  <c r="C5357" i="28"/>
  <c r="D5357" i="28"/>
  <c r="C5358" i="28"/>
  <c r="D5358" i="28"/>
  <c r="C5359" i="28"/>
  <c r="D5359" i="28"/>
  <c r="C5360" i="28"/>
  <c r="D5360" i="28"/>
  <c r="C5361" i="28"/>
  <c r="D5361" i="28"/>
  <c r="C5362" i="28"/>
  <c r="D5362" i="28"/>
  <c r="C5363" i="28"/>
  <c r="D5363" i="28"/>
  <c r="C5364" i="28"/>
  <c r="D5364" i="28"/>
  <c r="C5365" i="28"/>
  <c r="D5365" i="28"/>
  <c r="C5366" i="28"/>
  <c r="D5366" i="28"/>
  <c r="C5367" i="28"/>
  <c r="D5367" i="28"/>
  <c r="C5368" i="28"/>
  <c r="D5368" i="28"/>
  <c r="C5369" i="28"/>
  <c r="D5369" i="28"/>
  <c r="C5370" i="28"/>
  <c r="D5370" i="28"/>
  <c r="C5371" i="28"/>
  <c r="D5371" i="28"/>
  <c r="C5372" i="28"/>
  <c r="D5372" i="28"/>
  <c r="C5373" i="28"/>
  <c r="D5373" i="28"/>
  <c r="C5374" i="28"/>
  <c r="D5374" i="28"/>
  <c r="C5375" i="28"/>
  <c r="D5375" i="28"/>
  <c r="C5376" i="28"/>
  <c r="D5376" i="28"/>
  <c r="C5377" i="28"/>
  <c r="D5377" i="28"/>
  <c r="C5378" i="28"/>
  <c r="D5378" i="28"/>
  <c r="C5379" i="28"/>
  <c r="D5379" i="28"/>
  <c r="C5380" i="28"/>
  <c r="D5380" i="28"/>
  <c r="C5381" i="28"/>
  <c r="D5381" i="28"/>
  <c r="C5382" i="28"/>
  <c r="D5382" i="28"/>
  <c r="C5383" i="28"/>
  <c r="D5383" i="28"/>
  <c r="C5384" i="28"/>
  <c r="D5384" i="28"/>
  <c r="C5385" i="28"/>
  <c r="D5385" i="28"/>
  <c r="C5386" i="28"/>
  <c r="D5386" i="28"/>
  <c r="C5387" i="28"/>
  <c r="D5387" i="28"/>
  <c r="C5388" i="28"/>
  <c r="D5388" i="28"/>
  <c r="C5389" i="28"/>
  <c r="D5389" i="28"/>
  <c r="C5390" i="28"/>
  <c r="D5390" i="28"/>
  <c r="C5391" i="28"/>
  <c r="D5391" i="28"/>
  <c r="C5392" i="28"/>
  <c r="D5392" i="28"/>
  <c r="C5393" i="28"/>
  <c r="D5393" i="28"/>
  <c r="C5394" i="28"/>
  <c r="D5394" i="28"/>
  <c r="C5395" i="28"/>
  <c r="D5395" i="28"/>
  <c r="C5396" i="28"/>
  <c r="D5396" i="28"/>
  <c r="C5397" i="28"/>
  <c r="D5397" i="28"/>
  <c r="C5398" i="28"/>
  <c r="D5398" i="28"/>
  <c r="C5399" i="28"/>
  <c r="D5399" i="28"/>
  <c r="C5400" i="28"/>
  <c r="D5400" i="28"/>
  <c r="C5401" i="28"/>
  <c r="D5401" i="28"/>
  <c r="C5402" i="28"/>
  <c r="D5402" i="28"/>
  <c r="C5403" i="28"/>
  <c r="D5403" i="28"/>
  <c r="C5404" i="28"/>
  <c r="D5404" i="28"/>
  <c r="C5405" i="28"/>
  <c r="D5405" i="28"/>
  <c r="C5406" i="28"/>
  <c r="D5406" i="28"/>
  <c r="C5407" i="28"/>
  <c r="D5407" i="28"/>
  <c r="C5408" i="28"/>
  <c r="D5408" i="28"/>
  <c r="C5409" i="28"/>
  <c r="D5409" i="28"/>
  <c r="C5410" i="28"/>
  <c r="D5410" i="28"/>
  <c r="C5411" i="28"/>
  <c r="D5411" i="28"/>
  <c r="C5412" i="28"/>
  <c r="D5412" i="28"/>
  <c r="C5413" i="28"/>
  <c r="D5413" i="28"/>
  <c r="C5414" i="28"/>
  <c r="D5414" i="28"/>
  <c r="C5415" i="28"/>
  <c r="D5415" i="28"/>
  <c r="C5416" i="28"/>
  <c r="D5416" i="28"/>
  <c r="C5417" i="28"/>
  <c r="D5417" i="28"/>
  <c r="C5418" i="28"/>
  <c r="D5418" i="28"/>
  <c r="C5419" i="28"/>
  <c r="D5419" i="28"/>
  <c r="C5420" i="28"/>
  <c r="D5420" i="28"/>
  <c r="C5421" i="28"/>
  <c r="D5421" i="28"/>
  <c r="C5422" i="28"/>
  <c r="D5422" i="28"/>
  <c r="C5423" i="28"/>
  <c r="D5423" i="28"/>
  <c r="C5424" i="28"/>
  <c r="D5424" i="28"/>
  <c r="C5425" i="28"/>
  <c r="D5425" i="28"/>
  <c r="C5426" i="28"/>
  <c r="D5426" i="28"/>
  <c r="C5427" i="28"/>
  <c r="D5427" i="28"/>
  <c r="C5428" i="28"/>
  <c r="D5428" i="28"/>
  <c r="C5429" i="28"/>
  <c r="D5429" i="28"/>
  <c r="C5430" i="28"/>
  <c r="D5430" i="28"/>
  <c r="C5431" i="28"/>
  <c r="D5431" i="28"/>
  <c r="C5432" i="28"/>
  <c r="D5432" i="28"/>
  <c r="C5433" i="28"/>
  <c r="D5433" i="28"/>
  <c r="C5434" i="28"/>
  <c r="D5434" i="28"/>
  <c r="C5435" i="28"/>
  <c r="D5435" i="28"/>
  <c r="C5436" i="28"/>
  <c r="D5436" i="28"/>
  <c r="C5437" i="28"/>
  <c r="D5437" i="28"/>
  <c r="C5438" i="28"/>
  <c r="D5438" i="28"/>
  <c r="C5439" i="28"/>
  <c r="D5439" i="28"/>
  <c r="C5440" i="28"/>
  <c r="D5440" i="28"/>
  <c r="C5441" i="28"/>
  <c r="D5441" i="28"/>
  <c r="C5442" i="28"/>
  <c r="D5442" i="28"/>
  <c r="C5443" i="28"/>
  <c r="D5443" i="28"/>
  <c r="C5444" i="28"/>
  <c r="D5444" i="28"/>
  <c r="C5445" i="28"/>
  <c r="D5445" i="28"/>
  <c r="C5446" i="28"/>
  <c r="D5446" i="28"/>
  <c r="C5447" i="28"/>
  <c r="D5447" i="28"/>
  <c r="C5448" i="28"/>
  <c r="D5448" i="28"/>
  <c r="C5449" i="28"/>
  <c r="D5449" i="28"/>
  <c r="C5450" i="28"/>
  <c r="D5450" i="28"/>
  <c r="C5451" i="28"/>
  <c r="D5451" i="28"/>
  <c r="C5452" i="28"/>
  <c r="D5452" i="28"/>
  <c r="C5453" i="28"/>
  <c r="D5453" i="28"/>
  <c r="C5454" i="28"/>
  <c r="D5454" i="28"/>
  <c r="C5455" i="28"/>
  <c r="D5455" i="28"/>
  <c r="C5456" i="28"/>
  <c r="D5456" i="28"/>
  <c r="C5457" i="28"/>
  <c r="D5457" i="28"/>
  <c r="C5458" i="28"/>
  <c r="D5458" i="28"/>
  <c r="C5459" i="28"/>
  <c r="D5459" i="28"/>
  <c r="C5460" i="28"/>
  <c r="D5460" i="28"/>
  <c r="C5461" i="28"/>
  <c r="D5461" i="28"/>
  <c r="C5462" i="28"/>
  <c r="D5462" i="28"/>
  <c r="C5463" i="28"/>
  <c r="D5463" i="28"/>
  <c r="C5464" i="28"/>
  <c r="D5464" i="28"/>
  <c r="C5465" i="28"/>
  <c r="D5465" i="28"/>
  <c r="C5466" i="28"/>
  <c r="D5466" i="28"/>
  <c r="C5467" i="28"/>
  <c r="D5467" i="28"/>
  <c r="C5468" i="28"/>
  <c r="D5468" i="28"/>
  <c r="C5469" i="28"/>
  <c r="D5469" i="28"/>
  <c r="C5470" i="28"/>
  <c r="D5470" i="28"/>
  <c r="C5471" i="28"/>
  <c r="D5471" i="28"/>
  <c r="C5472" i="28"/>
  <c r="D5472" i="28"/>
  <c r="C5473" i="28"/>
  <c r="D5473" i="28"/>
  <c r="C5474" i="28"/>
  <c r="D5474" i="28"/>
  <c r="C5475" i="28"/>
  <c r="D5475" i="28"/>
  <c r="C5476" i="28"/>
  <c r="D5476" i="28"/>
  <c r="C5477" i="28"/>
  <c r="D5477" i="28"/>
  <c r="C5478" i="28"/>
  <c r="D5478" i="28"/>
  <c r="C5479" i="28"/>
  <c r="D5479" i="28"/>
  <c r="C5480" i="28"/>
  <c r="D5480" i="28"/>
  <c r="C5481" i="28"/>
  <c r="D5481" i="28"/>
  <c r="C5482" i="28"/>
  <c r="D5482" i="28"/>
  <c r="C5483" i="28"/>
  <c r="D5483" i="28"/>
  <c r="C5484" i="28"/>
  <c r="D5484" i="28"/>
  <c r="C5485" i="28"/>
  <c r="D5485" i="28"/>
  <c r="C5486" i="28"/>
  <c r="D5486" i="28"/>
  <c r="C5487" i="28"/>
  <c r="D5487" i="28"/>
  <c r="C5488" i="28"/>
  <c r="D5488" i="28"/>
  <c r="C5489" i="28"/>
  <c r="D5489" i="28"/>
  <c r="C5490" i="28"/>
  <c r="D5490" i="28"/>
  <c r="C5491" i="28"/>
  <c r="D5491" i="28"/>
  <c r="C5492" i="28"/>
  <c r="D5492" i="28"/>
  <c r="C5493" i="28"/>
  <c r="D5493" i="28"/>
  <c r="C5494" i="28"/>
  <c r="D5494" i="28"/>
  <c r="C5495" i="28"/>
  <c r="D5495" i="28"/>
  <c r="C5496" i="28"/>
  <c r="D5496" i="28"/>
  <c r="C5497" i="28"/>
  <c r="D5497" i="28"/>
  <c r="C5498" i="28"/>
  <c r="D5498" i="28"/>
  <c r="C5499" i="28"/>
  <c r="D5499" i="28"/>
  <c r="C5500" i="28"/>
  <c r="D5500" i="28"/>
  <c r="C5501" i="28"/>
  <c r="D5501" i="28"/>
  <c r="C5502" i="28"/>
  <c r="D5502" i="28"/>
  <c r="C5503" i="28"/>
  <c r="D5503" i="28"/>
  <c r="C5504" i="28"/>
  <c r="D5504" i="28"/>
  <c r="C5505" i="28"/>
  <c r="D5505" i="28"/>
  <c r="C5506" i="28"/>
  <c r="D5506" i="28"/>
  <c r="C5507" i="28"/>
  <c r="D5507" i="28"/>
  <c r="C5508" i="28"/>
  <c r="D5508" i="28"/>
  <c r="C5509" i="28"/>
  <c r="D5509" i="28"/>
  <c r="C5510" i="28"/>
  <c r="D5510" i="28"/>
  <c r="C5511" i="28"/>
  <c r="D5511" i="28"/>
  <c r="C5512" i="28"/>
  <c r="D5512" i="28"/>
  <c r="C5513" i="28"/>
  <c r="D5513" i="28"/>
  <c r="C5514" i="28"/>
  <c r="D5514" i="28"/>
  <c r="C5515" i="28"/>
  <c r="D5515" i="28"/>
  <c r="C5516" i="28"/>
  <c r="D5516" i="28"/>
  <c r="C5517" i="28"/>
  <c r="D5517" i="28"/>
  <c r="C5518" i="28"/>
  <c r="D5518" i="28"/>
  <c r="C5519" i="28"/>
  <c r="D5519" i="28"/>
  <c r="C5520" i="28"/>
  <c r="D5520" i="28"/>
  <c r="C5521" i="28"/>
  <c r="D5521" i="28"/>
  <c r="C5522" i="28"/>
  <c r="D5522" i="28"/>
  <c r="C5523" i="28"/>
  <c r="D5523" i="28"/>
  <c r="C5524" i="28"/>
  <c r="D5524" i="28"/>
  <c r="C5525" i="28"/>
  <c r="D5525" i="28"/>
  <c r="C5526" i="28"/>
  <c r="D5526" i="28"/>
  <c r="C5527" i="28"/>
  <c r="D5527" i="28"/>
  <c r="C5528" i="28"/>
  <c r="D5528" i="28"/>
  <c r="C5529" i="28"/>
  <c r="D5529" i="28"/>
  <c r="C5530" i="28"/>
  <c r="D5530" i="28"/>
  <c r="C5531" i="28"/>
  <c r="D5531" i="28"/>
  <c r="C5532" i="28"/>
  <c r="D5532" i="28"/>
  <c r="C5533" i="28"/>
  <c r="D5533" i="28"/>
  <c r="C5534" i="28"/>
  <c r="D5534" i="28"/>
  <c r="C5535" i="28"/>
  <c r="D5535" i="28"/>
  <c r="C5536" i="28"/>
  <c r="D5536" i="28"/>
  <c r="C5537" i="28"/>
  <c r="D5537" i="28"/>
  <c r="C5538" i="28"/>
  <c r="D5538" i="28"/>
  <c r="C5539" i="28"/>
  <c r="D5539" i="28"/>
  <c r="C5540" i="28"/>
  <c r="D5540" i="28"/>
  <c r="C5541" i="28"/>
  <c r="D5541" i="28"/>
  <c r="C5542" i="28"/>
  <c r="D5542" i="28"/>
  <c r="C5543" i="28"/>
  <c r="D5543" i="28"/>
  <c r="C5544" i="28"/>
  <c r="D5544" i="28"/>
  <c r="C5545" i="28"/>
  <c r="D5545" i="28"/>
  <c r="C5546" i="28"/>
  <c r="D5546" i="28"/>
  <c r="C5547" i="28"/>
  <c r="D5547" i="28"/>
  <c r="C5548" i="28"/>
  <c r="D5548" i="28"/>
  <c r="C5549" i="28"/>
  <c r="D5549" i="28"/>
  <c r="C5550" i="28"/>
  <c r="D5550" i="28"/>
  <c r="C5551" i="28"/>
  <c r="D5551" i="28"/>
  <c r="C5552" i="28"/>
  <c r="D5552" i="28"/>
  <c r="C5553" i="28"/>
  <c r="D5553" i="28"/>
  <c r="C5554" i="28"/>
  <c r="D5554" i="28"/>
  <c r="C5555" i="28"/>
  <c r="D5555" i="28"/>
  <c r="C5556" i="28"/>
  <c r="D5556" i="28"/>
  <c r="C5557" i="28"/>
  <c r="D5557" i="28"/>
  <c r="C5558" i="28"/>
  <c r="D5558" i="28"/>
  <c r="C5559" i="28"/>
  <c r="D5559" i="28"/>
  <c r="C5560" i="28"/>
  <c r="D5560" i="28"/>
  <c r="C5561" i="28"/>
  <c r="D5561" i="28"/>
  <c r="C5562" i="28"/>
  <c r="D5562" i="28"/>
  <c r="C5563" i="28"/>
  <c r="D5563" i="28"/>
  <c r="C5564" i="28"/>
  <c r="D5564" i="28"/>
  <c r="C5565" i="28"/>
  <c r="D5565" i="28"/>
  <c r="C5566" i="28"/>
  <c r="D5566" i="28"/>
  <c r="C5567" i="28"/>
  <c r="D5567" i="28"/>
  <c r="C5568" i="28"/>
  <c r="D5568" i="28"/>
  <c r="C5569" i="28"/>
  <c r="D5569" i="28"/>
  <c r="C5570" i="28"/>
  <c r="D5570" i="28"/>
  <c r="C5571" i="28"/>
  <c r="D5571" i="28"/>
  <c r="C5572" i="28"/>
  <c r="D5572" i="28"/>
  <c r="C5573" i="28"/>
  <c r="D5573" i="28"/>
  <c r="C5574" i="28"/>
  <c r="D5574" i="28"/>
  <c r="C5575" i="28"/>
  <c r="D5575" i="28"/>
  <c r="C5576" i="28"/>
  <c r="D5576" i="28"/>
  <c r="C5577" i="28"/>
  <c r="D5577" i="28"/>
  <c r="C5578" i="28"/>
  <c r="D5578" i="28"/>
  <c r="C5579" i="28"/>
  <c r="D5579" i="28"/>
  <c r="C5580" i="28"/>
  <c r="D5580" i="28"/>
  <c r="C5581" i="28"/>
  <c r="D5581" i="28"/>
  <c r="C5582" i="28"/>
  <c r="D5582" i="28"/>
  <c r="C5583" i="28"/>
  <c r="D5583" i="28"/>
  <c r="C5584" i="28"/>
  <c r="D5584" i="28"/>
  <c r="C5585" i="28"/>
  <c r="D5585" i="28"/>
  <c r="C5586" i="28"/>
  <c r="D5586" i="28"/>
  <c r="C5587" i="28"/>
  <c r="D5587" i="28"/>
  <c r="C5588" i="28"/>
  <c r="D5588" i="28"/>
  <c r="C5589" i="28"/>
  <c r="D5589" i="28"/>
  <c r="C5590" i="28"/>
  <c r="D5590" i="28"/>
  <c r="C5591" i="28"/>
  <c r="D5591" i="28"/>
  <c r="C5592" i="28"/>
  <c r="D5592" i="28"/>
  <c r="C5593" i="28"/>
  <c r="D5593" i="28"/>
  <c r="C5594" i="28"/>
  <c r="D5594" i="28"/>
  <c r="C5595" i="28"/>
  <c r="D5595" i="28"/>
  <c r="C5596" i="28"/>
  <c r="D5596" i="28"/>
  <c r="C5597" i="28"/>
  <c r="D5597" i="28"/>
  <c r="C5598" i="28"/>
  <c r="D5598" i="28"/>
  <c r="C5599" i="28"/>
  <c r="D5599" i="28"/>
  <c r="C5600" i="28"/>
  <c r="D5600" i="28"/>
  <c r="C5601" i="28"/>
  <c r="D5601" i="28"/>
  <c r="C5602" i="28"/>
  <c r="D5602" i="28"/>
  <c r="C5603" i="28"/>
  <c r="D5603" i="28"/>
  <c r="C5604" i="28"/>
  <c r="D5604" i="28"/>
  <c r="C5605" i="28"/>
  <c r="D5605" i="28"/>
  <c r="C5606" i="28"/>
  <c r="D5606" i="28"/>
  <c r="C5607" i="28"/>
  <c r="D5607" i="28"/>
  <c r="C5608" i="28"/>
  <c r="D5608" i="28"/>
  <c r="C5609" i="28"/>
  <c r="D5609" i="28"/>
  <c r="C5610" i="28"/>
  <c r="D5610" i="28"/>
  <c r="C5611" i="28"/>
  <c r="D5611" i="28"/>
  <c r="C5612" i="28"/>
  <c r="D5612" i="28"/>
  <c r="C5613" i="28"/>
  <c r="D5613" i="28"/>
  <c r="C5614" i="28"/>
  <c r="D5614" i="28"/>
  <c r="C5615" i="28"/>
  <c r="D5615" i="28"/>
  <c r="C5616" i="28"/>
  <c r="D5616" i="28"/>
  <c r="C5617" i="28"/>
  <c r="D5617" i="28"/>
  <c r="C5618" i="28"/>
  <c r="D5618" i="28"/>
  <c r="C5619" i="28"/>
  <c r="D5619" i="28"/>
  <c r="C5620" i="28"/>
  <c r="D5620" i="28"/>
  <c r="C5621" i="28"/>
  <c r="D5621" i="28"/>
  <c r="C5622" i="28"/>
  <c r="D5622" i="28"/>
  <c r="C5623" i="28"/>
  <c r="D5623" i="28"/>
  <c r="C5624" i="28"/>
  <c r="D5624" i="28"/>
  <c r="C5625" i="28"/>
  <c r="D5625" i="28"/>
  <c r="C5626" i="28"/>
  <c r="D5626" i="28"/>
  <c r="C5627" i="28"/>
  <c r="D5627" i="28"/>
  <c r="C5628" i="28"/>
  <c r="D5628" i="28"/>
  <c r="C5629" i="28"/>
  <c r="D5629" i="28"/>
  <c r="C5630" i="28"/>
  <c r="D5630" i="28"/>
  <c r="C5631" i="28"/>
  <c r="D5631" i="28"/>
  <c r="C5632" i="28"/>
  <c r="D5632" i="28"/>
  <c r="C5633" i="28"/>
  <c r="D5633" i="28"/>
  <c r="C5634" i="28"/>
  <c r="D5634" i="28"/>
  <c r="C5635" i="28"/>
  <c r="D5635" i="28"/>
  <c r="C5636" i="28"/>
  <c r="D5636" i="28"/>
  <c r="C5637" i="28"/>
  <c r="D5637" i="28"/>
  <c r="C5638" i="28"/>
  <c r="D5638" i="28"/>
  <c r="C5639" i="28"/>
  <c r="D5639" i="28"/>
  <c r="C5640" i="28"/>
  <c r="D5640" i="28"/>
  <c r="C5641" i="28"/>
  <c r="D5641" i="28"/>
  <c r="C5642" i="28"/>
  <c r="D5642" i="28"/>
  <c r="C5643" i="28"/>
  <c r="D5643" i="28"/>
  <c r="C5644" i="28"/>
  <c r="D5644" i="28"/>
  <c r="C5645" i="28"/>
  <c r="D5645" i="28"/>
  <c r="C5646" i="28"/>
  <c r="D5646" i="28"/>
  <c r="C5647" i="28"/>
  <c r="D5647" i="28"/>
  <c r="C5648" i="28"/>
  <c r="D5648" i="28"/>
  <c r="C5649" i="28"/>
  <c r="D5649" i="28"/>
  <c r="C5650" i="28"/>
  <c r="D5650" i="28"/>
  <c r="C5651" i="28"/>
  <c r="D5651" i="28"/>
  <c r="C5652" i="28"/>
  <c r="D5652" i="28"/>
  <c r="C5653" i="28"/>
  <c r="D5653" i="28"/>
  <c r="C5654" i="28"/>
  <c r="D5654" i="28"/>
  <c r="C5655" i="28"/>
  <c r="D5655" i="28"/>
  <c r="C5656" i="28"/>
  <c r="D5656" i="28"/>
  <c r="C5657" i="28"/>
  <c r="D5657" i="28"/>
  <c r="C5658" i="28"/>
  <c r="D5658" i="28"/>
  <c r="C5659" i="28"/>
  <c r="D5659" i="28"/>
  <c r="C5660" i="28"/>
  <c r="D5660" i="28"/>
  <c r="C5661" i="28"/>
  <c r="D5661" i="28"/>
  <c r="C5662" i="28"/>
  <c r="D5662" i="28"/>
  <c r="C5663" i="28"/>
  <c r="D5663" i="28"/>
  <c r="C5664" i="28"/>
  <c r="D5664" i="28"/>
  <c r="C5665" i="28"/>
  <c r="D5665" i="28"/>
  <c r="C5666" i="28"/>
  <c r="D5666" i="28"/>
  <c r="C5667" i="28"/>
  <c r="D5667" i="28"/>
  <c r="C5668" i="28"/>
  <c r="D5668" i="28"/>
  <c r="C5669" i="28"/>
  <c r="D5669" i="28"/>
  <c r="C5670" i="28"/>
  <c r="D5670" i="28"/>
  <c r="C5671" i="28"/>
  <c r="D5671" i="28"/>
  <c r="C5672" i="28"/>
  <c r="D5672" i="28"/>
  <c r="C5673" i="28"/>
  <c r="D5673" i="28"/>
  <c r="C5674" i="28"/>
  <c r="D5674" i="28"/>
  <c r="C5675" i="28"/>
  <c r="D5675" i="28"/>
  <c r="C5676" i="28"/>
  <c r="D5676" i="28"/>
  <c r="C5677" i="28"/>
  <c r="D5677" i="28"/>
  <c r="C5678" i="28"/>
  <c r="D5678" i="28"/>
  <c r="C5679" i="28"/>
  <c r="D5679" i="28"/>
  <c r="C5680" i="28"/>
  <c r="D5680" i="28"/>
  <c r="C5681" i="28"/>
  <c r="D5681" i="28"/>
  <c r="C5682" i="28"/>
  <c r="D5682" i="28"/>
  <c r="C5683" i="28"/>
  <c r="D5683" i="28"/>
  <c r="C5684" i="28"/>
  <c r="D5684" i="28"/>
  <c r="C5685" i="28"/>
  <c r="D5685" i="28"/>
  <c r="C5686" i="28"/>
  <c r="D5686" i="28"/>
  <c r="C5687" i="28"/>
  <c r="D5687" i="28"/>
  <c r="C5688" i="28"/>
  <c r="D5688" i="28"/>
  <c r="C5689" i="28"/>
  <c r="D5689" i="28"/>
  <c r="C5690" i="28"/>
  <c r="D5690" i="28"/>
  <c r="C5691" i="28"/>
  <c r="D5691" i="28"/>
  <c r="C5692" i="28"/>
  <c r="D5692" i="28"/>
  <c r="C5693" i="28"/>
  <c r="D5693" i="28"/>
  <c r="C5694" i="28"/>
  <c r="D5694" i="28"/>
  <c r="C5695" i="28"/>
  <c r="D5695" i="28"/>
  <c r="C5696" i="28"/>
  <c r="D5696" i="28"/>
  <c r="C5697" i="28"/>
  <c r="D5697" i="28"/>
  <c r="C5698" i="28"/>
  <c r="D5698" i="28"/>
  <c r="C5699" i="28"/>
  <c r="D5699" i="28"/>
  <c r="C5700" i="28"/>
  <c r="D5700" i="28"/>
  <c r="C5701" i="28"/>
  <c r="D5701" i="28"/>
  <c r="C5702" i="28"/>
  <c r="D5702" i="28"/>
  <c r="C5703" i="28"/>
  <c r="D5703" i="28"/>
  <c r="C5704" i="28"/>
  <c r="D5704" i="28"/>
  <c r="C5705" i="28"/>
  <c r="D5705" i="28"/>
  <c r="C5706" i="28"/>
  <c r="D5706" i="28"/>
  <c r="C5707" i="28"/>
  <c r="D5707" i="28"/>
  <c r="C5708" i="28"/>
  <c r="D5708" i="28"/>
  <c r="C5709" i="28"/>
  <c r="D5709" i="28"/>
  <c r="C5710" i="28"/>
  <c r="D5710" i="28"/>
  <c r="C5711" i="28"/>
  <c r="D5711" i="28"/>
  <c r="C5712" i="28"/>
  <c r="D5712" i="28"/>
  <c r="C5713" i="28"/>
  <c r="D5713" i="28"/>
  <c r="C5714" i="28"/>
  <c r="D5714" i="28"/>
  <c r="C5715" i="28"/>
  <c r="D5715" i="28"/>
  <c r="C5716" i="28"/>
  <c r="D5716" i="28"/>
  <c r="C5717" i="28"/>
  <c r="D5717" i="28"/>
  <c r="C5718" i="28"/>
  <c r="D5718" i="28"/>
  <c r="C5719" i="28"/>
  <c r="D5719" i="28"/>
  <c r="C5720" i="28"/>
  <c r="D5720" i="28"/>
  <c r="C5721" i="28"/>
  <c r="D5721" i="28"/>
  <c r="C5722" i="28"/>
  <c r="D5722" i="28"/>
  <c r="C5723" i="28"/>
  <c r="D5723" i="28"/>
  <c r="C5724" i="28"/>
  <c r="D5724" i="28"/>
  <c r="C5725" i="28"/>
  <c r="D5725" i="28"/>
  <c r="C5726" i="28"/>
  <c r="D5726" i="28"/>
  <c r="C5727" i="28"/>
  <c r="D5727" i="28"/>
  <c r="C5728" i="28"/>
  <c r="D5728" i="28"/>
  <c r="C5729" i="28"/>
  <c r="D5729" i="28"/>
  <c r="C5730" i="28"/>
  <c r="D5730" i="28"/>
  <c r="C5731" i="28"/>
  <c r="D5731" i="28"/>
  <c r="C5732" i="28"/>
  <c r="D5732" i="28"/>
  <c r="C5733" i="28"/>
  <c r="D5733" i="28"/>
  <c r="C5734" i="28"/>
  <c r="D5734" i="28"/>
  <c r="C5735" i="28"/>
  <c r="D5735" i="28"/>
  <c r="C5736" i="28"/>
  <c r="D5736" i="28"/>
  <c r="C5737" i="28"/>
  <c r="D5737" i="28"/>
  <c r="C5738" i="28"/>
  <c r="D5738" i="28"/>
  <c r="C5739" i="28"/>
  <c r="D5739" i="28"/>
  <c r="C5740" i="28"/>
  <c r="D5740" i="28"/>
  <c r="C5741" i="28"/>
  <c r="D5741" i="28"/>
  <c r="C5742" i="28"/>
  <c r="D5742" i="28"/>
  <c r="C5743" i="28"/>
  <c r="D5743" i="28"/>
  <c r="C5744" i="28"/>
  <c r="D5744" i="28"/>
  <c r="C5745" i="28"/>
  <c r="D5745" i="28"/>
  <c r="C5746" i="28"/>
  <c r="D5746" i="28"/>
  <c r="C5747" i="28"/>
  <c r="D5747" i="28"/>
  <c r="C5748" i="28"/>
  <c r="D5748" i="28"/>
  <c r="C5749" i="28"/>
  <c r="D5749" i="28"/>
  <c r="C5750" i="28"/>
  <c r="D5750" i="28"/>
  <c r="C5751" i="28"/>
  <c r="D5751" i="28"/>
  <c r="C5752" i="28"/>
  <c r="D5752" i="28"/>
  <c r="C5753" i="28"/>
  <c r="D5753" i="28"/>
  <c r="C5754" i="28"/>
  <c r="D5754" i="28"/>
  <c r="C5755" i="28"/>
  <c r="D5755" i="28"/>
  <c r="C5756" i="28"/>
  <c r="D5756" i="28"/>
  <c r="C5757" i="28"/>
  <c r="D5757" i="28"/>
  <c r="C5758" i="28"/>
  <c r="D5758" i="28"/>
  <c r="C5759" i="28"/>
  <c r="D5759" i="28"/>
  <c r="C5760" i="28"/>
  <c r="D5760" i="28"/>
  <c r="C5761" i="28"/>
  <c r="D5761" i="28"/>
  <c r="C5762" i="28"/>
  <c r="D5762" i="28"/>
  <c r="C5763" i="28"/>
  <c r="D5763" i="28"/>
  <c r="C5764" i="28"/>
  <c r="D5764" i="28"/>
  <c r="C5765" i="28"/>
  <c r="D5765" i="28"/>
  <c r="C5766" i="28"/>
  <c r="D5766" i="28"/>
  <c r="C5767" i="28"/>
  <c r="D5767" i="28"/>
  <c r="C5768" i="28"/>
  <c r="D5768" i="28"/>
  <c r="C5769" i="28"/>
  <c r="D5769" i="28"/>
  <c r="C5770" i="28"/>
  <c r="D5770" i="28"/>
  <c r="C5771" i="28"/>
  <c r="D5771" i="28"/>
  <c r="C5772" i="28"/>
  <c r="D5772" i="28"/>
  <c r="C5773" i="28"/>
  <c r="D5773" i="28"/>
  <c r="C5774" i="28"/>
  <c r="D5774" i="28"/>
  <c r="C5775" i="28"/>
  <c r="D5775" i="28"/>
  <c r="C5776" i="28"/>
  <c r="D5776" i="28"/>
  <c r="C5777" i="28"/>
  <c r="D5777" i="28"/>
  <c r="C5778" i="28"/>
  <c r="D5778" i="28"/>
  <c r="C5779" i="28"/>
  <c r="D5779" i="28"/>
  <c r="C5780" i="28"/>
  <c r="D5780" i="28"/>
  <c r="C5781" i="28"/>
  <c r="D5781" i="28"/>
  <c r="C5782" i="28"/>
  <c r="D5782" i="28"/>
  <c r="C5783" i="28"/>
  <c r="D5783" i="28"/>
  <c r="C5784" i="28"/>
  <c r="D5784" i="28"/>
  <c r="C5785" i="28"/>
  <c r="D5785" i="28"/>
  <c r="C5786" i="28"/>
  <c r="D5786" i="28"/>
  <c r="C5787" i="28"/>
  <c r="D5787" i="28"/>
  <c r="C5788" i="28"/>
  <c r="D5788" i="28"/>
  <c r="C5789" i="28"/>
  <c r="D5789" i="28"/>
  <c r="C5790" i="28"/>
  <c r="D5790" i="28"/>
  <c r="C5791" i="28"/>
  <c r="D5791" i="28"/>
  <c r="C5792" i="28"/>
  <c r="D5792" i="28"/>
  <c r="C5793" i="28"/>
  <c r="D5793" i="28"/>
  <c r="C5794" i="28"/>
  <c r="D5794" i="28"/>
  <c r="C5795" i="28"/>
  <c r="D5795" i="28"/>
  <c r="C5796" i="28"/>
  <c r="D5796" i="28"/>
  <c r="C5797" i="28"/>
  <c r="D5797" i="28"/>
  <c r="C5798" i="28"/>
  <c r="D5798" i="28"/>
  <c r="C5799" i="28"/>
  <c r="D5799" i="28"/>
  <c r="C5800" i="28"/>
  <c r="D5800" i="28"/>
  <c r="C5801" i="28"/>
  <c r="D5801" i="28"/>
  <c r="C5802" i="28"/>
  <c r="D5802" i="28"/>
  <c r="C5803" i="28"/>
  <c r="D5803" i="28"/>
  <c r="C5804" i="28"/>
  <c r="D5804" i="28"/>
  <c r="C5805" i="28"/>
  <c r="D5805" i="28"/>
  <c r="C5806" i="28"/>
  <c r="D5806" i="28"/>
  <c r="C5807" i="28"/>
  <c r="D5807" i="28"/>
  <c r="C5808" i="28"/>
  <c r="D5808" i="28"/>
  <c r="C5809" i="28"/>
  <c r="D5809" i="28"/>
  <c r="C5810" i="28"/>
  <c r="D5810" i="28"/>
  <c r="C5811" i="28"/>
  <c r="D5811" i="28"/>
  <c r="C5812" i="28"/>
  <c r="D5812" i="28"/>
  <c r="C5813" i="28"/>
  <c r="D5813" i="28"/>
  <c r="C5814" i="28"/>
  <c r="D5814" i="28"/>
  <c r="C5815" i="28"/>
  <c r="D5815" i="28"/>
  <c r="C5816" i="28"/>
  <c r="D5816" i="28"/>
  <c r="C5817" i="28"/>
  <c r="D5817" i="28"/>
  <c r="C5818" i="28"/>
  <c r="D5818" i="28"/>
  <c r="C5819" i="28"/>
  <c r="D5819" i="28"/>
  <c r="C5820" i="28"/>
  <c r="D5820" i="28"/>
  <c r="C5821" i="28"/>
  <c r="D5821" i="28"/>
  <c r="C5822" i="28"/>
  <c r="D5822" i="28"/>
  <c r="C5823" i="28"/>
  <c r="D5823" i="28"/>
  <c r="C5824" i="28"/>
  <c r="D5824" i="28"/>
  <c r="C5825" i="28"/>
  <c r="D5825" i="28"/>
  <c r="C5826" i="28"/>
  <c r="D5826" i="28"/>
  <c r="C5827" i="28"/>
  <c r="D5827" i="28"/>
  <c r="C5828" i="28"/>
  <c r="D5828" i="28"/>
  <c r="C5829" i="28"/>
  <c r="D5829" i="28"/>
  <c r="C5830" i="28"/>
  <c r="D5830" i="28"/>
  <c r="C5831" i="28"/>
  <c r="D5831" i="28"/>
  <c r="C5832" i="28"/>
  <c r="D5832" i="28"/>
  <c r="C5833" i="28"/>
  <c r="D5833" i="28"/>
  <c r="C5834" i="28"/>
  <c r="D5834" i="28"/>
  <c r="C5835" i="28"/>
  <c r="D5835" i="28"/>
  <c r="C5836" i="28"/>
  <c r="D5836" i="28"/>
  <c r="C5837" i="28"/>
  <c r="D5837" i="28"/>
  <c r="C5838" i="28"/>
  <c r="D5838" i="28"/>
  <c r="C5839" i="28"/>
  <c r="D5839" i="28"/>
  <c r="C5840" i="28"/>
  <c r="D5840" i="28"/>
  <c r="C5841" i="28"/>
  <c r="D5841" i="28"/>
  <c r="C5842" i="28"/>
  <c r="D5842" i="28"/>
  <c r="C5843" i="28"/>
  <c r="D5843" i="28"/>
  <c r="C5844" i="28"/>
  <c r="D5844" i="28"/>
  <c r="C5845" i="28"/>
  <c r="D5845" i="28"/>
  <c r="C5846" i="28"/>
  <c r="D5846" i="28"/>
  <c r="C5847" i="28"/>
  <c r="D5847" i="28"/>
  <c r="C5848" i="28"/>
  <c r="D5848" i="28"/>
  <c r="C5849" i="28"/>
  <c r="D5849" i="28"/>
  <c r="C5850" i="28"/>
  <c r="D5850" i="28"/>
  <c r="C5851" i="28"/>
  <c r="D5851" i="28"/>
  <c r="C5852" i="28"/>
  <c r="D5852" i="28"/>
  <c r="C5853" i="28"/>
  <c r="D5853" i="28"/>
  <c r="C5854" i="28"/>
  <c r="D5854" i="28"/>
  <c r="C5855" i="28"/>
  <c r="D5855" i="28"/>
  <c r="C5856" i="28"/>
  <c r="D5856" i="28"/>
  <c r="C5857" i="28"/>
  <c r="D5857" i="28"/>
  <c r="C5858" i="28"/>
  <c r="D5858" i="28"/>
  <c r="C5859" i="28"/>
  <c r="D5859" i="28"/>
  <c r="C5860" i="28"/>
  <c r="D5860" i="28"/>
  <c r="C5861" i="28"/>
  <c r="D5861" i="28"/>
  <c r="C5862" i="28"/>
  <c r="D5862" i="28"/>
  <c r="C5863" i="28"/>
  <c r="D5863" i="28"/>
  <c r="C5864" i="28"/>
  <c r="D5864" i="28"/>
  <c r="C5865" i="28"/>
  <c r="D5865" i="28"/>
  <c r="C5866" i="28"/>
  <c r="D5866" i="28"/>
  <c r="C5867" i="28"/>
  <c r="D5867" i="28"/>
  <c r="C5868" i="28"/>
  <c r="D5868" i="28"/>
  <c r="C5869" i="28"/>
  <c r="D5869" i="28"/>
  <c r="C5870" i="28"/>
  <c r="D5870" i="28"/>
  <c r="C5871" i="28"/>
  <c r="D5871" i="28"/>
  <c r="C5872" i="28"/>
  <c r="D5872" i="28"/>
  <c r="C5873" i="28"/>
  <c r="D5873" i="28"/>
  <c r="C5874" i="28"/>
  <c r="D5874" i="28"/>
  <c r="C5875" i="28"/>
  <c r="D5875" i="28"/>
  <c r="C5876" i="28"/>
  <c r="D5876" i="28"/>
  <c r="C5877" i="28"/>
  <c r="D5877" i="28"/>
  <c r="C5878" i="28"/>
  <c r="D5878" i="28"/>
  <c r="C5879" i="28"/>
  <c r="D5879" i="28"/>
  <c r="C5880" i="28"/>
  <c r="D5880" i="28"/>
  <c r="C5881" i="28"/>
  <c r="D5881" i="28"/>
  <c r="C5882" i="28"/>
  <c r="D5882" i="28"/>
  <c r="C5883" i="28"/>
  <c r="D5883" i="28"/>
  <c r="C5884" i="28"/>
  <c r="D5884" i="28"/>
  <c r="C5885" i="28"/>
  <c r="D5885" i="28"/>
  <c r="C5886" i="28"/>
  <c r="D5886" i="28"/>
  <c r="C5887" i="28"/>
  <c r="D5887" i="28"/>
  <c r="C5888" i="28"/>
  <c r="D5888" i="28"/>
  <c r="C5889" i="28"/>
  <c r="D5889" i="28"/>
  <c r="C5890" i="28"/>
  <c r="D5890" i="28"/>
  <c r="C5891" i="28"/>
  <c r="D5891" i="28"/>
  <c r="C5892" i="28"/>
  <c r="D5892" i="28"/>
  <c r="C5893" i="28"/>
  <c r="D5893" i="28"/>
  <c r="C5894" i="28"/>
  <c r="D5894" i="28"/>
  <c r="C5895" i="28"/>
  <c r="D5895" i="28"/>
  <c r="C5896" i="28"/>
  <c r="D5896" i="28"/>
  <c r="C5897" i="28"/>
  <c r="D5897" i="28"/>
  <c r="C5898" i="28"/>
  <c r="D5898" i="28"/>
  <c r="C5899" i="28"/>
  <c r="D5899" i="28"/>
  <c r="C5900" i="28"/>
  <c r="D5900" i="28"/>
  <c r="C5901" i="28"/>
  <c r="D5901" i="28"/>
  <c r="C5902" i="28"/>
  <c r="D5902" i="28"/>
  <c r="C5903" i="28"/>
  <c r="D5903" i="28"/>
  <c r="C5904" i="28"/>
  <c r="D5904" i="28"/>
  <c r="C5905" i="28"/>
  <c r="D5905" i="28"/>
  <c r="C5906" i="28"/>
  <c r="D5906" i="28"/>
  <c r="C5907" i="28"/>
  <c r="D5907" i="28"/>
  <c r="C5908" i="28"/>
  <c r="D5908" i="28"/>
  <c r="C5909" i="28"/>
  <c r="D5909" i="28"/>
  <c r="C5910" i="28"/>
  <c r="D5910" i="28"/>
  <c r="C5911" i="28"/>
  <c r="D5911" i="28"/>
  <c r="C5912" i="28"/>
  <c r="D5912" i="28"/>
  <c r="C5913" i="28"/>
  <c r="D5913" i="28"/>
  <c r="C5914" i="28"/>
  <c r="D5914" i="28"/>
  <c r="C5915" i="28"/>
  <c r="D5915" i="28"/>
  <c r="C5916" i="28"/>
  <c r="D5916" i="28"/>
  <c r="C5917" i="28"/>
  <c r="D5917" i="28"/>
  <c r="C5918" i="28"/>
  <c r="D5918" i="28"/>
  <c r="C5919" i="28"/>
  <c r="D5919" i="28"/>
  <c r="C5920" i="28"/>
  <c r="D5920" i="28"/>
  <c r="C5921" i="28"/>
  <c r="D5921" i="28"/>
  <c r="C5922" i="28"/>
  <c r="D5922" i="28"/>
  <c r="C5923" i="28"/>
  <c r="D5923" i="28"/>
  <c r="C5924" i="28"/>
  <c r="D5924" i="28"/>
  <c r="C5925" i="28"/>
  <c r="D5925" i="28"/>
  <c r="C5926" i="28"/>
  <c r="D5926" i="28"/>
  <c r="C5927" i="28"/>
  <c r="D5927" i="28"/>
  <c r="C5928" i="28"/>
  <c r="D5928" i="28"/>
  <c r="C5929" i="28"/>
  <c r="D5929" i="28"/>
  <c r="C5930" i="28"/>
  <c r="D5930" i="28"/>
  <c r="C5931" i="28"/>
  <c r="D5931" i="28"/>
  <c r="C5932" i="28"/>
  <c r="D5932" i="28"/>
  <c r="C5933" i="28"/>
  <c r="D5933" i="28"/>
  <c r="C5934" i="28"/>
  <c r="D5934" i="28"/>
  <c r="C5935" i="28"/>
  <c r="D5935" i="28"/>
  <c r="C5936" i="28"/>
  <c r="D5936" i="28"/>
  <c r="C5937" i="28"/>
  <c r="D5937" i="28"/>
  <c r="C5938" i="28"/>
  <c r="D5938" i="28"/>
  <c r="C5939" i="28"/>
  <c r="D5939" i="28"/>
  <c r="C5940" i="28"/>
  <c r="D5940" i="28"/>
  <c r="C5941" i="28"/>
  <c r="D5941" i="28"/>
  <c r="C5942" i="28"/>
  <c r="D5942" i="28"/>
  <c r="C5943" i="28"/>
  <c r="D5943" i="28"/>
  <c r="C5944" i="28"/>
  <c r="D5944" i="28"/>
  <c r="C5945" i="28"/>
  <c r="D5945" i="28"/>
  <c r="C5946" i="28"/>
  <c r="D5946" i="28"/>
  <c r="C5947" i="28"/>
  <c r="D5947" i="28"/>
  <c r="C5948" i="28"/>
  <c r="D5948" i="28"/>
  <c r="C5949" i="28"/>
  <c r="D5949" i="28"/>
  <c r="C5950" i="28"/>
  <c r="D5950" i="28"/>
  <c r="C5951" i="28"/>
  <c r="D5951" i="28"/>
  <c r="C5952" i="28"/>
  <c r="D5952" i="28"/>
  <c r="C5953" i="28"/>
  <c r="D5953" i="28"/>
  <c r="C5954" i="28"/>
  <c r="D5954" i="28"/>
  <c r="C5955" i="28"/>
  <c r="D5955" i="28"/>
  <c r="C5956" i="28"/>
  <c r="D5956" i="28"/>
  <c r="C5957" i="28"/>
  <c r="D5957" i="28"/>
  <c r="C5958" i="28"/>
  <c r="D5958" i="28"/>
  <c r="C5959" i="28"/>
  <c r="D5959" i="28"/>
  <c r="C5960" i="28"/>
  <c r="D5960" i="28"/>
  <c r="C5961" i="28"/>
  <c r="D5961" i="28"/>
  <c r="C5962" i="28"/>
  <c r="D5962" i="28"/>
  <c r="C5963" i="28"/>
  <c r="D5963" i="28"/>
  <c r="C5964" i="28"/>
  <c r="D5964" i="28"/>
  <c r="C5965" i="28"/>
  <c r="D5965" i="28"/>
  <c r="C5966" i="28"/>
  <c r="D5966" i="28"/>
  <c r="C5967" i="28"/>
  <c r="D5967" i="28"/>
  <c r="C5968" i="28"/>
  <c r="D5968" i="28"/>
  <c r="C5969" i="28"/>
  <c r="D5969" i="28"/>
  <c r="C5970" i="28"/>
  <c r="D5970" i="28"/>
  <c r="C5971" i="28"/>
  <c r="D5971" i="28"/>
  <c r="C5972" i="28"/>
  <c r="D5972" i="28"/>
  <c r="C5973" i="28"/>
  <c r="D5973" i="28"/>
  <c r="C5974" i="28"/>
  <c r="D5974" i="28"/>
  <c r="C5975" i="28"/>
  <c r="D5975" i="28"/>
  <c r="C5976" i="28"/>
  <c r="D5976" i="28"/>
  <c r="C5977" i="28"/>
  <c r="D5977" i="28"/>
  <c r="C5978" i="28"/>
  <c r="D5978" i="28"/>
  <c r="C5979" i="28"/>
  <c r="D5979" i="28"/>
  <c r="C5980" i="28"/>
  <c r="D5980" i="28"/>
  <c r="C5981" i="28"/>
  <c r="D5981" i="28"/>
  <c r="C5982" i="28"/>
  <c r="D5982" i="28"/>
  <c r="C5983" i="28"/>
  <c r="D5983" i="28"/>
  <c r="C5984" i="28"/>
  <c r="D5984" i="28"/>
  <c r="C5985" i="28"/>
  <c r="D5985" i="28"/>
  <c r="C5986" i="28"/>
  <c r="D5986" i="28"/>
  <c r="C5987" i="28"/>
  <c r="D5987" i="28"/>
  <c r="C5988" i="28"/>
  <c r="D5988" i="28"/>
  <c r="C5989" i="28"/>
  <c r="D5989" i="28"/>
  <c r="C5990" i="28"/>
  <c r="D5990" i="28"/>
  <c r="C5991" i="28"/>
  <c r="D5991" i="28"/>
  <c r="C5992" i="28"/>
  <c r="D5992" i="28"/>
  <c r="C5993" i="28"/>
  <c r="D5993" i="28"/>
  <c r="C5994" i="28"/>
  <c r="D5994" i="28"/>
  <c r="C5995" i="28"/>
  <c r="D5995" i="28"/>
  <c r="C5996" i="28"/>
  <c r="D5996" i="28"/>
  <c r="C5997" i="28"/>
  <c r="D5997" i="28"/>
  <c r="C5998" i="28"/>
  <c r="D5998" i="28"/>
  <c r="C5999" i="28"/>
  <c r="D5999" i="28"/>
  <c r="C6000" i="28"/>
  <c r="D6000" i="28"/>
  <c r="C6001" i="28"/>
  <c r="D6001" i="28"/>
  <c r="C6002" i="28"/>
  <c r="D6002" i="28"/>
  <c r="C6003" i="28"/>
  <c r="D6003" i="28"/>
  <c r="C6004" i="28"/>
  <c r="D6004" i="28"/>
  <c r="C6005" i="28"/>
  <c r="D6005" i="28"/>
  <c r="C6006" i="28"/>
  <c r="D6006" i="28"/>
  <c r="C6007" i="28"/>
  <c r="D6007" i="28"/>
  <c r="C6008" i="28"/>
  <c r="D6008" i="28"/>
  <c r="C6009" i="28"/>
  <c r="D6009" i="28"/>
  <c r="C6010" i="28"/>
  <c r="D6010" i="28"/>
  <c r="C6011" i="28"/>
  <c r="D6011" i="28"/>
  <c r="C6012" i="28"/>
  <c r="D6012" i="28"/>
  <c r="C6013" i="28"/>
  <c r="D6013" i="28"/>
  <c r="C6014" i="28"/>
  <c r="D6014" i="28"/>
  <c r="C6015" i="28"/>
  <c r="D6015" i="28"/>
  <c r="C6016" i="28"/>
  <c r="D6016" i="28"/>
  <c r="C6017" i="28"/>
  <c r="D6017" i="28"/>
  <c r="C6018" i="28"/>
  <c r="D6018" i="28"/>
  <c r="C6019" i="28"/>
  <c r="D6019" i="28"/>
  <c r="C6020" i="28"/>
  <c r="D6020" i="28"/>
  <c r="C6021" i="28"/>
  <c r="D6021" i="28"/>
  <c r="C6022" i="28"/>
  <c r="D6022" i="28"/>
  <c r="C6023" i="28"/>
  <c r="D6023" i="28"/>
  <c r="C6024" i="28"/>
  <c r="D6024" i="28"/>
  <c r="C6025" i="28"/>
  <c r="D6025" i="28"/>
  <c r="C6026" i="28"/>
  <c r="D6026" i="28"/>
  <c r="C6027" i="28"/>
  <c r="D6027" i="28"/>
  <c r="C6028" i="28"/>
  <c r="D6028" i="28"/>
  <c r="C6029" i="28"/>
  <c r="D6029" i="28"/>
  <c r="C6030" i="28"/>
  <c r="D6030" i="28"/>
  <c r="C6031" i="28"/>
  <c r="D6031" i="28"/>
  <c r="C6032" i="28"/>
  <c r="D6032" i="28"/>
  <c r="C6033" i="28"/>
  <c r="D6033" i="28"/>
  <c r="C6034" i="28"/>
  <c r="D6034" i="28"/>
  <c r="C6035" i="28"/>
  <c r="D6035" i="28"/>
  <c r="C6036" i="28"/>
  <c r="D6036" i="28"/>
  <c r="C6037" i="28"/>
  <c r="D6037" i="28"/>
  <c r="C6038" i="28"/>
  <c r="D6038" i="28"/>
  <c r="C6039" i="28"/>
  <c r="D6039" i="28"/>
  <c r="C6040" i="28"/>
  <c r="D6040" i="28"/>
  <c r="C6041" i="28"/>
  <c r="D6041" i="28"/>
  <c r="C6042" i="28"/>
  <c r="D6042" i="28"/>
  <c r="C6043" i="28"/>
  <c r="D6043" i="28"/>
  <c r="C6044" i="28"/>
  <c r="D6044" i="28"/>
  <c r="C6045" i="28"/>
  <c r="D6045" i="28"/>
  <c r="C6046" i="28"/>
  <c r="D6046" i="28"/>
  <c r="C6047" i="28"/>
  <c r="D6047" i="28"/>
  <c r="C6048" i="28"/>
  <c r="D6048" i="28"/>
  <c r="C6049" i="28"/>
  <c r="D6049" i="28"/>
  <c r="C6050" i="28"/>
  <c r="D6050" i="28"/>
  <c r="C6051" i="28"/>
  <c r="D6051" i="28"/>
  <c r="C6052" i="28"/>
  <c r="D6052" i="28"/>
  <c r="C6053" i="28"/>
  <c r="D6053" i="28"/>
  <c r="C6054" i="28"/>
  <c r="D6054" i="28"/>
  <c r="C6055" i="28"/>
  <c r="D6055" i="28"/>
  <c r="C6056" i="28"/>
  <c r="D6056" i="28"/>
  <c r="C6057" i="28"/>
  <c r="D6057" i="28"/>
  <c r="C6058" i="28"/>
  <c r="D6058" i="28"/>
  <c r="C6059" i="28"/>
  <c r="D6059" i="28"/>
  <c r="C6060" i="28"/>
  <c r="D6060" i="28"/>
  <c r="C6061" i="28"/>
  <c r="D6061" i="28"/>
  <c r="C6062" i="28"/>
  <c r="D6062" i="28"/>
  <c r="C6063" i="28"/>
  <c r="D6063" i="28"/>
  <c r="C6064" i="28"/>
  <c r="D6064" i="28"/>
  <c r="C6065" i="28"/>
  <c r="D6065" i="28"/>
  <c r="C6066" i="28"/>
  <c r="D6066" i="28"/>
  <c r="C6067" i="28"/>
  <c r="D6067" i="28"/>
  <c r="C6068" i="28"/>
  <c r="D6068" i="28"/>
  <c r="C6069" i="28"/>
  <c r="D6069" i="28"/>
  <c r="C6070" i="28"/>
  <c r="D6070" i="28"/>
  <c r="C6071" i="28"/>
  <c r="D6071" i="28"/>
  <c r="C6072" i="28"/>
  <c r="D6072" i="28"/>
  <c r="C6073" i="28"/>
  <c r="D6073" i="28"/>
  <c r="C6074" i="28"/>
  <c r="D6074" i="28"/>
  <c r="C6075" i="28"/>
  <c r="D6075" i="28"/>
  <c r="C6076" i="28"/>
  <c r="D6076" i="28"/>
  <c r="C6077" i="28"/>
  <c r="D6077" i="28"/>
  <c r="C6078" i="28"/>
  <c r="D6078" i="28"/>
  <c r="C6079" i="28"/>
  <c r="D6079" i="28"/>
  <c r="C6080" i="28"/>
  <c r="D6080" i="28"/>
  <c r="C6081" i="28"/>
  <c r="D6081" i="28"/>
  <c r="C6082" i="28"/>
  <c r="D6082" i="28"/>
  <c r="C6083" i="28"/>
  <c r="D6083" i="28"/>
  <c r="C6084" i="28"/>
  <c r="D6084" i="28"/>
  <c r="C6085" i="28"/>
  <c r="D6085" i="28"/>
  <c r="C6086" i="28"/>
  <c r="D6086" i="28"/>
  <c r="C6087" i="28"/>
  <c r="D6087" i="28"/>
  <c r="C6088" i="28"/>
  <c r="D6088" i="28"/>
  <c r="C6089" i="28"/>
  <c r="D6089" i="28"/>
  <c r="C6090" i="28"/>
  <c r="D6090" i="28"/>
  <c r="C6091" i="28"/>
  <c r="D6091" i="28"/>
  <c r="C6092" i="28"/>
  <c r="D6092" i="28"/>
  <c r="C6093" i="28"/>
  <c r="D6093" i="28"/>
  <c r="C6094" i="28"/>
  <c r="D6094" i="28"/>
  <c r="C6095" i="28"/>
  <c r="D6095" i="28"/>
  <c r="C6096" i="28"/>
  <c r="D6096" i="28"/>
  <c r="C6097" i="28"/>
  <c r="D6097" i="28"/>
  <c r="C6098" i="28"/>
  <c r="D6098" i="28"/>
  <c r="C6099" i="28"/>
  <c r="D6099" i="28"/>
  <c r="C6100" i="28"/>
  <c r="D6100" i="28"/>
  <c r="C6101" i="28"/>
  <c r="D6101" i="28"/>
  <c r="C6102" i="28"/>
  <c r="D6102" i="28"/>
  <c r="C6103" i="28"/>
  <c r="D6103" i="28"/>
  <c r="C6104" i="28"/>
  <c r="D6104" i="28"/>
  <c r="C6105" i="28"/>
  <c r="D6105" i="28"/>
  <c r="C6106" i="28"/>
  <c r="D6106" i="28"/>
  <c r="C6107" i="28"/>
  <c r="D6107" i="28"/>
  <c r="C6108" i="28"/>
  <c r="D6108" i="28"/>
  <c r="C6109" i="28"/>
  <c r="D6109" i="28"/>
  <c r="C6110" i="28"/>
  <c r="D6110" i="28"/>
  <c r="C6111" i="28"/>
  <c r="D6111" i="28"/>
  <c r="C6112" i="28"/>
  <c r="D6112" i="28"/>
  <c r="C6113" i="28"/>
  <c r="D6113" i="28"/>
  <c r="C6114" i="28"/>
  <c r="D6114" i="28"/>
  <c r="C6115" i="28"/>
  <c r="D6115" i="28"/>
  <c r="C6116" i="28"/>
  <c r="D6116" i="28"/>
  <c r="C6117" i="28"/>
  <c r="D6117" i="28"/>
  <c r="C6118" i="28"/>
  <c r="D6118" i="28"/>
  <c r="C6119" i="28"/>
  <c r="D6119" i="28"/>
  <c r="C6120" i="28"/>
  <c r="D6120" i="28"/>
  <c r="C6121" i="28"/>
  <c r="D6121" i="28"/>
  <c r="C6122" i="28"/>
  <c r="D6122" i="28"/>
  <c r="C6123" i="28"/>
  <c r="D6123" i="28"/>
  <c r="C6124" i="28"/>
  <c r="D6124" i="28"/>
  <c r="C6125" i="28"/>
  <c r="D6125" i="28"/>
  <c r="C6126" i="28"/>
  <c r="D6126" i="28"/>
  <c r="C6127" i="28"/>
  <c r="D6127" i="28"/>
  <c r="C6128" i="28"/>
  <c r="D6128" i="28"/>
  <c r="C6129" i="28"/>
  <c r="D6129" i="28"/>
  <c r="C6130" i="28"/>
  <c r="D6130" i="28"/>
  <c r="C6131" i="28"/>
  <c r="D6131" i="28"/>
  <c r="C6132" i="28"/>
  <c r="D6132" i="28"/>
  <c r="C6133" i="28"/>
  <c r="D6133" i="28"/>
  <c r="C6134" i="28"/>
  <c r="D6134" i="28"/>
  <c r="C6135" i="28"/>
  <c r="D6135" i="28"/>
  <c r="C6136" i="28"/>
  <c r="D6136" i="28"/>
  <c r="C6137" i="28"/>
  <c r="D6137" i="28"/>
  <c r="C6138" i="28"/>
  <c r="D6138" i="28"/>
  <c r="C6139" i="28"/>
  <c r="D6139" i="28"/>
  <c r="C6140" i="28"/>
  <c r="D6140" i="28"/>
  <c r="C6141" i="28"/>
  <c r="D6141" i="28"/>
  <c r="C6142" i="28"/>
  <c r="D6142" i="28"/>
  <c r="C6143" i="28"/>
  <c r="D6143" i="28"/>
  <c r="C6144" i="28"/>
  <c r="D6144" i="28"/>
  <c r="C6145" i="28"/>
  <c r="D6145" i="28"/>
  <c r="C6146" i="28"/>
  <c r="D6146" i="28"/>
  <c r="C6147" i="28"/>
  <c r="D6147" i="28"/>
  <c r="C6148" i="28"/>
  <c r="D6148" i="28"/>
  <c r="C6149" i="28"/>
  <c r="D6149" i="28"/>
  <c r="C6150" i="28"/>
  <c r="D6150" i="28"/>
  <c r="C6151" i="28"/>
  <c r="D6151" i="28"/>
  <c r="C6152" i="28"/>
  <c r="D6152" i="28"/>
  <c r="C6153" i="28"/>
  <c r="D6153" i="28"/>
  <c r="C6154" i="28"/>
  <c r="D6154" i="28"/>
  <c r="C6155" i="28"/>
  <c r="D6155" i="28"/>
  <c r="C6156" i="28"/>
  <c r="D6156" i="28"/>
  <c r="C6157" i="28"/>
  <c r="D6157" i="28"/>
  <c r="C6158" i="28"/>
  <c r="D6158" i="28"/>
  <c r="C6159" i="28"/>
  <c r="D6159" i="28"/>
  <c r="C6160" i="28"/>
  <c r="D6160" i="28"/>
  <c r="C6161" i="28"/>
  <c r="D6161" i="28"/>
  <c r="C6162" i="28"/>
  <c r="D6162" i="28"/>
  <c r="C6163" i="28"/>
  <c r="D6163" i="28"/>
  <c r="C6164" i="28"/>
  <c r="D6164" i="28"/>
  <c r="C6165" i="28"/>
  <c r="D6165" i="28"/>
  <c r="C6166" i="28"/>
  <c r="D6166" i="28"/>
  <c r="C6167" i="28"/>
  <c r="D6167" i="28"/>
  <c r="C6168" i="28"/>
  <c r="D6168" i="28"/>
  <c r="C6169" i="28"/>
  <c r="D6169" i="28"/>
  <c r="C6170" i="28"/>
  <c r="D6170" i="28"/>
  <c r="C6171" i="28"/>
  <c r="D6171" i="28"/>
  <c r="C6172" i="28"/>
  <c r="D6172" i="28"/>
  <c r="C6173" i="28"/>
  <c r="D6173" i="28"/>
  <c r="C6174" i="28"/>
  <c r="D6174" i="28"/>
  <c r="C6175" i="28"/>
  <c r="D6175" i="28"/>
  <c r="C6176" i="28"/>
  <c r="D6176" i="28"/>
  <c r="C6177" i="28"/>
  <c r="D6177" i="28"/>
  <c r="C6178" i="28"/>
  <c r="D6178" i="28"/>
  <c r="C6179" i="28"/>
  <c r="D6179" i="28"/>
  <c r="C6180" i="28"/>
  <c r="D6180" i="28"/>
  <c r="C6181" i="28"/>
  <c r="D6181" i="28"/>
  <c r="C6182" i="28"/>
  <c r="D6182" i="28"/>
  <c r="C6183" i="28"/>
  <c r="D6183" i="28"/>
  <c r="C6184" i="28"/>
  <c r="D6184" i="28"/>
  <c r="C6185" i="28"/>
  <c r="D6185" i="28"/>
  <c r="C6186" i="28"/>
  <c r="D6186" i="28"/>
  <c r="C6187" i="28"/>
  <c r="D6187" i="28"/>
  <c r="C6188" i="28"/>
  <c r="D6188" i="28"/>
  <c r="C6189" i="28"/>
  <c r="D6189" i="28"/>
  <c r="C6190" i="28"/>
  <c r="D6190" i="28"/>
  <c r="C6191" i="28"/>
  <c r="D6191" i="28"/>
  <c r="C6192" i="28"/>
  <c r="D6192" i="28"/>
  <c r="C6193" i="28"/>
  <c r="D6193" i="28"/>
  <c r="C6194" i="28"/>
  <c r="D6194" i="28"/>
  <c r="C6195" i="28"/>
  <c r="D6195" i="28"/>
  <c r="C6196" i="28"/>
  <c r="D6196" i="28"/>
  <c r="C6197" i="28"/>
  <c r="D6197" i="28"/>
  <c r="C6198" i="28"/>
  <c r="D6198" i="28"/>
  <c r="C6199" i="28"/>
  <c r="D6199" i="28"/>
  <c r="C6200" i="28"/>
  <c r="D6200" i="28"/>
  <c r="C6201" i="28"/>
  <c r="D6201" i="28"/>
  <c r="C6202" i="28"/>
  <c r="D6202" i="28"/>
  <c r="C6203" i="28"/>
  <c r="D6203" i="28"/>
  <c r="C6204" i="28"/>
  <c r="D6204" i="28"/>
  <c r="C6205" i="28"/>
  <c r="D6205" i="28"/>
  <c r="C6206" i="28"/>
  <c r="D6206" i="28"/>
  <c r="C6207" i="28"/>
  <c r="D6207" i="28"/>
  <c r="C6208" i="28"/>
  <c r="D6208" i="28"/>
  <c r="C6209" i="28"/>
  <c r="D6209" i="28"/>
  <c r="C6210" i="28"/>
  <c r="D6210" i="28"/>
  <c r="C6211" i="28"/>
  <c r="D6211" i="28"/>
  <c r="C6212" i="28"/>
  <c r="D6212" i="28"/>
  <c r="C6213" i="28"/>
  <c r="D6213" i="28"/>
  <c r="C6214" i="28"/>
  <c r="D6214" i="28"/>
  <c r="C6215" i="28"/>
  <c r="D6215" i="28"/>
  <c r="C6216" i="28"/>
  <c r="D6216" i="28"/>
  <c r="C6217" i="28"/>
  <c r="D6217" i="28"/>
  <c r="C6218" i="28"/>
  <c r="D6218" i="28"/>
  <c r="C6219" i="28"/>
  <c r="D6219" i="28"/>
  <c r="C6220" i="28"/>
  <c r="D6220" i="28"/>
  <c r="C6221" i="28"/>
  <c r="D6221" i="28"/>
  <c r="C6222" i="28"/>
  <c r="D6222" i="28"/>
  <c r="C6223" i="28"/>
  <c r="D6223" i="28"/>
  <c r="C6224" i="28"/>
  <c r="D6224" i="28"/>
  <c r="C6225" i="28"/>
  <c r="D6225" i="28"/>
  <c r="C6226" i="28"/>
  <c r="D6226" i="28"/>
  <c r="C6227" i="28"/>
  <c r="D6227" i="28"/>
  <c r="C6228" i="28"/>
  <c r="D6228" i="28"/>
  <c r="C6229" i="28"/>
  <c r="D6229" i="28"/>
  <c r="C6230" i="28"/>
  <c r="D6230" i="28"/>
  <c r="C6231" i="28"/>
  <c r="D6231" i="28"/>
  <c r="C6232" i="28"/>
  <c r="D6232" i="28"/>
  <c r="C6233" i="28"/>
  <c r="D6233" i="28"/>
  <c r="C6234" i="28"/>
  <c r="D6234" i="28"/>
  <c r="C6235" i="28"/>
  <c r="D6235" i="28"/>
  <c r="C6236" i="28"/>
  <c r="D6236" i="28"/>
  <c r="C6237" i="28"/>
  <c r="D6237" i="28"/>
  <c r="C6238" i="28"/>
  <c r="D6238" i="28"/>
  <c r="C6239" i="28"/>
  <c r="D6239" i="28"/>
  <c r="C6240" i="28"/>
  <c r="D6240" i="28"/>
  <c r="C6241" i="28"/>
  <c r="D6241" i="28"/>
  <c r="C6242" i="28"/>
  <c r="D6242" i="28"/>
  <c r="C6243" i="28"/>
  <c r="D6243" i="28"/>
  <c r="C6244" i="28"/>
  <c r="D6244" i="28"/>
  <c r="C6245" i="28"/>
  <c r="D6245" i="28"/>
  <c r="C6246" i="28"/>
  <c r="D6246" i="28"/>
  <c r="C6247" i="28"/>
  <c r="D6247" i="28"/>
  <c r="C6248" i="28"/>
  <c r="D6248" i="28"/>
  <c r="C6249" i="28"/>
  <c r="D6249" i="28"/>
  <c r="C6250" i="28"/>
  <c r="D6250" i="28"/>
  <c r="C6251" i="28"/>
  <c r="D6251" i="28"/>
  <c r="C6252" i="28"/>
  <c r="D6252" i="28"/>
  <c r="C6253" i="28"/>
  <c r="D6253" i="28"/>
  <c r="C6254" i="28"/>
  <c r="D6254" i="28"/>
  <c r="C6255" i="28"/>
  <c r="D6255" i="28"/>
  <c r="C6256" i="28"/>
  <c r="D6256" i="28"/>
  <c r="C6257" i="28"/>
  <c r="D6257" i="28"/>
  <c r="C6258" i="28"/>
  <c r="D6258" i="28"/>
  <c r="C6259" i="28"/>
  <c r="D6259" i="28"/>
  <c r="C6260" i="28"/>
  <c r="D6260" i="28"/>
  <c r="C6261" i="28"/>
  <c r="D6261" i="28"/>
  <c r="C6262" i="28"/>
  <c r="D6262" i="28"/>
  <c r="C6263" i="28"/>
  <c r="D6263" i="28"/>
  <c r="C6264" i="28"/>
  <c r="D6264" i="28"/>
  <c r="C6265" i="28"/>
  <c r="D6265" i="28"/>
  <c r="C6266" i="28"/>
  <c r="D6266" i="28"/>
  <c r="C6267" i="28"/>
  <c r="D6267" i="28"/>
  <c r="C6268" i="28"/>
  <c r="D6268" i="28"/>
  <c r="C6269" i="28"/>
  <c r="D6269" i="28"/>
  <c r="C6270" i="28"/>
  <c r="D6270" i="28"/>
  <c r="C6271" i="28"/>
  <c r="D6271" i="28"/>
  <c r="C6272" i="28"/>
  <c r="D6272" i="28"/>
  <c r="C6273" i="28"/>
  <c r="D6273" i="28"/>
  <c r="C6274" i="28"/>
  <c r="D6274" i="28"/>
  <c r="C6275" i="28"/>
  <c r="D6275" i="28"/>
  <c r="C6276" i="28"/>
  <c r="D6276" i="28"/>
  <c r="C6277" i="28"/>
  <c r="D6277" i="28"/>
  <c r="C6278" i="28"/>
  <c r="D6278" i="28"/>
  <c r="C6279" i="28"/>
  <c r="D6279" i="28"/>
  <c r="C6280" i="28"/>
  <c r="D6280" i="28"/>
  <c r="C6281" i="28"/>
  <c r="D6281" i="28"/>
  <c r="C6282" i="28"/>
  <c r="D6282" i="28"/>
  <c r="C6283" i="28"/>
  <c r="D6283" i="28"/>
  <c r="C6284" i="28"/>
  <c r="D6284" i="28"/>
  <c r="C6285" i="28"/>
  <c r="D6285" i="28"/>
  <c r="C6286" i="28"/>
  <c r="D6286" i="28"/>
  <c r="C6287" i="28"/>
  <c r="D6287" i="28"/>
  <c r="C6288" i="28"/>
  <c r="D6288" i="28"/>
  <c r="C6289" i="28"/>
  <c r="D6289" i="28"/>
  <c r="C6290" i="28"/>
  <c r="D6290" i="28"/>
  <c r="C6291" i="28"/>
  <c r="D6291" i="28"/>
  <c r="C6292" i="28"/>
  <c r="D6292" i="28"/>
  <c r="C6293" i="28"/>
  <c r="D6293" i="28"/>
  <c r="C6294" i="28"/>
  <c r="D6294" i="28"/>
  <c r="C6295" i="28"/>
  <c r="D6295" i="28"/>
  <c r="C6296" i="28"/>
  <c r="D6296" i="28"/>
  <c r="C6297" i="28"/>
  <c r="D6297" i="28"/>
  <c r="C6298" i="28"/>
  <c r="D6298" i="28"/>
  <c r="C6299" i="28"/>
  <c r="D6299" i="28"/>
  <c r="C6300" i="28"/>
  <c r="D6300" i="28"/>
  <c r="C6301" i="28"/>
  <c r="D6301" i="28"/>
  <c r="C6302" i="28"/>
  <c r="D6302" i="28"/>
  <c r="C6303" i="28"/>
  <c r="D6303" i="28"/>
  <c r="C6304" i="28"/>
  <c r="D6304" i="28"/>
  <c r="C6305" i="28"/>
  <c r="D6305" i="28"/>
  <c r="C6306" i="28"/>
  <c r="D6306" i="28"/>
  <c r="C6307" i="28"/>
  <c r="D6307" i="28"/>
  <c r="C6308" i="28"/>
  <c r="D6308" i="28"/>
  <c r="C6309" i="28"/>
  <c r="D6309" i="28"/>
  <c r="C6310" i="28"/>
  <c r="D6310" i="28"/>
  <c r="C6311" i="28"/>
  <c r="D6311" i="28"/>
  <c r="C6312" i="28"/>
  <c r="D6312" i="28"/>
  <c r="C6313" i="28"/>
  <c r="D6313" i="28"/>
  <c r="C6314" i="28"/>
  <c r="D6314" i="28"/>
  <c r="C6315" i="28"/>
  <c r="D6315" i="28"/>
  <c r="C6316" i="28"/>
  <c r="D6316" i="28"/>
  <c r="C6317" i="28"/>
  <c r="D6317" i="28"/>
  <c r="C6318" i="28"/>
  <c r="D6318" i="28"/>
  <c r="C6319" i="28"/>
  <c r="D6319" i="28"/>
  <c r="C6320" i="28"/>
  <c r="D6320" i="28"/>
  <c r="C6321" i="28"/>
  <c r="D6321" i="28"/>
  <c r="C6322" i="28"/>
  <c r="D6322" i="28"/>
  <c r="C6323" i="28"/>
  <c r="D6323" i="28"/>
  <c r="C6324" i="28"/>
  <c r="D6324" i="28"/>
  <c r="C6325" i="28"/>
  <c r="D6325" i="28"/>
  <c r="C6326" i="28"/>
  <c r="D6326" i="28"/>
  <c r="C6327" i="28"/>
  <c r="D6327" i="28"/>
  <c r="C6328" i="28"/>
  <c r="D6328" i="28"/>
  <c r="C6329" i="28"/>
  <c r="D6329" i="28"/>
  <c r="C6330" i="28"/>
  <c r="D6330" i="28"/>
  <c r="C6331" i="28"/>
  <c r="D6331" i="28"/>
  <c r="C6332" i="28"/>
  <c r="D6332" i="28"/>
  <c r="C6333" i="28"/>
  <c r="D6333" i="28"/>
  <c r="C6334" i="28"/>
  <c r="D6334" i="28"/>
  <c r="C6335" i="28"/>
  <c r="D6335" i="28"/>
  <c r="C6336" i="28"/>
  <c r="D6336" i="28"/>
  <c r="C6337" i="28"/>
  <c r="D6337" i="28"/>
  <c r="C6338" i="28"/>
  <c r="D6338" i="28"/>
  <c r="C6339" i="28"/>
  <c r="D6339" i="28"/>
  <c r="C6340" i="28"/>
  <c r="D6340" i="28"/>
  <c r="C6341" i="28"/>
  <c r="D6341" i="28"/>
  <c r="C6342" i="28"/>
  <c r="D6342" i="28"/>
  <c r="C6343" i="28"/>
  <c r="D6343" i="28"/>
  <c r="C6344" i="28"/>
  <c r="D6344" i="28"/>
  <c r="C6345" i="28"/>
  <c r="D6345" i="28"/>
  <c r="C6346" i="28"/>
  <c r="D6346" i="28"/>
  <c r="C6347" i="28"/>
  <c r="D6347" i="28"/>
  <c r="C6348" i="28"/>
  <c r="D6348" i="28"/>
  <c r="C6349" i="28"/>
  <c r="D6349" i="28"/>
  <c r="C6350" i="28"/>
  <c r="D6350" i="28"/>
  <c r="C6351" i="28"/>
  <c r="D6351" i="28"/>
  <c r="C6352" i="28"/>
  <c r="D6352" i="28"/>
  <c r="C6353" i="28"/>
  <c r="D6353" i="28"/>
  <c r="C6354" i="28"/>
  <c r="D6354" i="28"/>
  <c r="C6355" i="28"/>
  <c r="D6355" i="28"/>
  <c r="C6356" i="28"/>
  <c r="D6356" i="28"/>
  <c r="C6357" i="28"/>
  <c r="D6357" i="28"/>
  <c r="C6358" i="28"/>
  <c r="D6358" i="28"/>
  <c r="C6359" i="28"/>
  <c r="D6359" i="28"/>
  <c r="C6360" i="28"/>
  <c r="D6360" i="28"/>
  <c r="C6361" i="28"/>
  <c r="D6361" i="28"/>
  <c r="C6362" i="28"/>
  <c r="D6362" i="28"/>
  <c r="C6363" i="28"/>
  <c r="D6363" i="28"/>
  <c r="C6364" i="28"/>
  <c r="D6364" i="28"/>
  <c r="C6365" i="28"/>
  <c r="D6365" i="28"/>
  <c r="C6366" i="28"/>
  <c r="D6366" i="28"/>
  <c r="C6367" i="28"/>
  <c r="D6367" i="28"/>
  <c r="C6368" i="28"/>
  <c r="D6368" i="28"/>
  <c r="C6369" i="28"/>
  <c r="D6369" i="28"/>
  <c r="C6370" i="28"/>
  <c r="D6370" i="28"/>
  <c r="C6371" i="28"/>
  <c r="D6371" i="28"/>
  <c r="C6372" i="28"/>
  <c r="D6372" i="28"/>
  <c r="C6373" i="28"/>
  <c r="D6373" i="28"/>
  <c r="C6374" i="28"/>
  <c r="D6374" i="28"/>
  <c r="C6375" i="28"/>
  <c r="D6375" i="28"/>
  <c r="C6376" i="28"/>
  <c r="D6376" i="28"/>
  <c r="C6377" i="28"/>
  <c r="D6377" i="28"/>
  <c r="C6378" i="28"/>
  <c r="D6378" i="28"/>
  <c r="C6379" i="28"/>
  <c r="D6379" i="28"/>
  <c r="C6380" i="28"/>
  <c r="D6380" i="28"/>
  <c r="C6381" i="28"/>
  <c r="D6381" i="28"/>
  <c r="C6382" i="28"/>
  <c r="D6382" i="28"/>
  <c r="C6383" i="28"/>
  <c r="D6383" i="28"/>
  <c r="C6384" i="28"/>
  <c r="D6384" i="28"/>
  <c r="C6385" i="28"/>
  <c r="D6385" i="28"/>
  <c r="C6386" i="28"/>
  <c r="D6386" i="28"/>
  <c r="C6387" i="28"/>
  <c r="D6387" i="28"/>
  <c r="C6388" i="28"/>
  <c r="D6388" i="28"/>
  <c r="C6389" i="28"/>
  <c r="D6389" i="28"/>
  <c r="C6390" i="28"/>
  <c r="D6390" i="28"/>
  <c r="C6391" i="28"/>
  <c r="D6391" i="28"/>
  <c r="C6392" i="28"/>
  <c r="D6392" i="28"/>
  <c r="C6393" i="28"/>
  <c r="D6393" i="28"/>
  <c r="C6394" i="28"/>
  <c r="D6394" i="28"/>
  <c r="C6395" i="28"/>
  <c r="D6395" i="28"/>
  <c r="C6396" i="28"/>
  <c r="D6396" i="28"/>
  <c r="C6397" i="28"/>
  <c r="D6397" i="28"/>
  <c r="C6398" i="28"/>
  <c r="D6398" i="28"/>
  <c r="C6399" i="28"/>
  <c r="D6399" i="28"/>
  <c r="C6400" i="28"/>
  <c r="D6400" i="28"/>
  <c r="C6401" i="28"/>
  <c r="D6401" i="28"/>
  <c r="C6402" i="28"/>
  <c r="D6402" i="28"/>
  <c r="C6403" i="28"/>
  <c r="D6403" i="28"/>
  <c r="C6404" i="28"/>
  <c r="D6404" i="28"/>
  <c r="C6405" i="28"/>
  <c r="D6405" i="28"/>
  <c r="C6406" i="28"/>
  <c r="D6406" i="28"/>
  <c r="C6407" i="28"/>
  <c r="D6407" i="28"/>
  <c r="C6408" i="28"/>
  <c r="D6408" i="28"/>
  <c r="C6409" i="28"/>
  <c r="D6409" i="28"/>
  <c r="C6410" i="28"/>
  <c r="D6410" i="28"/>
  <c r="C6411" i="28"/>
  <c r="D6411" i="28"/>
  <c r="C6412" i="28"/>
  <c r="D6412" i="28"/>
  <c r="C6413" i="28"/>
  <c r="D6413" i="28"/>
  <c r="C6414" i="28"/>
  <c r="D6414" i="28"/>
  <c r="C6415" i="28"/>
  <c r="D6415" i="28"/>
  <c r="C6416" i="28"/>
  <c r="D6416" i="28"/>
  <c r="C6417" i="28"/>
  <c r="D6417" i="28"/>
  <c r="C6418" i="28"/>
  <c r="D6418" i="28"/>
  <c r="C6419" i="28"/>
  <c r="D6419" i="28"/>
  <c r="C6420" i="28"/>
  <c r="D6420" i="28"/>
  <c r="C6421" i="28"/>
  <c r="D6421" i="28"/>
  <c r="C6422" i="28"/>
  <c r="D6422" i="28"/>
  <c r="C6423" i="28"/>
  <c r="D6423" i="28"/>
  <c r="C6424" i="28"/>
  <c r="D6424" i="28"/>
  <c r="C6425" i="28"/>
  <c r="D6425" i="28"/>
  <c r="C6426" i="28"/>
  <c r="D6426" i="28"/>
  <c r="C6427" i="28"/>
  <c r="D6427" i="28"/>
  <c r="C6428" i="28"/>
  <c r="D6428" i="28"/>
  <c r="C6429" i="28"/>
  <c r="D6429" i="28"/>
  <c r="C6430" i="28"/>
  <c r="D6430" i="28"/>
  <c r="C6431" i="28"/>
  <c r="D6431" i="28"/>
  <c r="C6432" i="28"/>
  <c r="D6432" i="28"/>
  <c r="C6433" i="28"/>
  <c r="D6433" i="28"/>
  <c r="C6434" i="28"/>
  <c r="D6434" i="28"/>
  <c r="C6435" i="28"/>
  <c r="D6435" i="28"/>
  <c r="C6436" i="28"/>
  <c r="D6436" i="28"/>
  <c r="C6437" i="28"/>
  <c r="D6437" i="28"/>
  <c r="C6438" i="28"/>
  <c r="D6438" i="28"/>
  <c r="C6439" i="28"/>
  <c r="D6439" i="28"/>
  <c r="C6440" i="28"/>
  <c r="D6440" i="28"/>
  <c r="C6441" i="28"/>
  <c r="D6441" i="28"/>
  <c r="C6442" i="28"/>
  <c r="D6442" i="28"/>
  <c r="C6443" i="28"/>
  <c r="D6443" i="28"/>
  <c r="C6444" i="28"/>
  <c r="D6444" i="28"/>
  <c r="C6445" i="28"/>
  <c r="D6445" i="28"/>
  <c r="C6446" i="28"/>
  <c r="D6446" i="28"/>
  <c r="C6447" i="28"/>
  <c r="D6447" i="28"/>
  <c r="C6448" i="28"/>
  <c r="D6448" i="28"/>
  <c r="C6449" i="28"/>
  <c r="D6449" i="28"/>
  <c r="C6450" i="28"/>
  <c r="D6450" i="28"/>
  <c r="C6451" i="28"/>
  <c r="D6451" i="28"/>
  <c r="C6452" i="28"/>
  <c r="D6452" i="28"/>
  <c r="C6453" i="28"/>
  <c r="D6453" i="28"/>
  <c r="C6454" i="28"/>
  <c r="D6454" i="28"/>
  <c r="C6455" i="28"/>
  <c r="D6455" i="28"/>
  <c r="C6456" i="28"/>
  <c r="D6456" i="28"/>
  <c r="C6457" i="28"/>
  <c r="D6457" i="28"/>
  <c r="C6458" i="28"/>
  <c r="D6458" i="28"/>
  <c r="C6459" i="28"/>
  <c r="D6459" i="28"/>
  <c r="C6460" i="28"/>
  <c r="D6460" i="28"/>
  <c r="C6461" i="28"/>
  <c r="D6461" i="28"/>
  <c r="C6462" i="28"/>
  <c r="D6462" i="28"/>
  <c r="C6463" i="28"/>
  <c r="D6463" i="28"/>
  <c r="C6464" i="28"/>
  <c r="D6464" i="28"/>
  <c r="C6465" i="28"/>
  <c r="D6465" i="28"/>
  <c r="C6466" i="28"/>
  <c r="D6466" i="28"/>
  <c r="C6467" i="28"/>
  <c r="D6467" i="28"/>
  <c r="C6468" i="28"/>
  <c r="D6468" i="28"/>
  <c r="C6469" i="28"/>
  <c r="D6469" i="28"/>
  <c r="C6470" i="28"/>
  <c r="D6470" i="28"/>
  <c r="C6471" i="28"/>
  <c r="D6471" i="28"/>
  <c r="C6472" i="28"/>
  <c r="D6472" i="28"/>
  <c r="C6473" i="28"/>
  <c r="D6473" i="28"/>
  <c r="C6474" i="28"/>
  <c r="D6474" i="28"/>
  <c r="C6475" i="28"/>
  <c r="D6475" i="28"/>
  <c r="C6476" i="28"/>
  <c r="D6476" i="28"/>
  <c r="C6477" i="28"/>
  <c r="D6477" i="28"/>
  <c r="C6478" i="28"/>
  <c r="D6478" i="28"/>
  <c r="C6479" i="28"/>
  <c r="D6479" i="28"/>
  <c r="C6480" i="28"/>
  <c r="D6480" i="28"/>
  <c r="C6481" i="28"/>
  <c r="D6481" i="28"/>
  <c r="C6482" i="28"/>
  <c r="D6482" i="28"/>
  <c r="C6483" i="28"/>
  <c r="D6483" i="28"/>
  <c r="C6484" i="28"/>
  <c r="D6484" i="28"/>
  <c r="C6485" i="28"/>
  <c r="D6485" i="28"/>
  <c r="C6486" i="28"/>
  <c r="D6486" i="28"/>
  <c r="C6487" i="28"/>
  <c r="D6487" i="28"/>
  <c r="C6488" i="28"/>
  <c r="D6488" i="28"/>
  <c r="C6489" i="28"/>
  <c r="D6489" i="28"/>
  <c r="C6490" i="28"/>
  <c r="D6490" i="28"/>
  <c r="C6491" i="28"/>
  <c r="D6491" i="28"/>
  <c r="C6492" i="28"/>
  <c r="D6492" i="28"/>
  <c r="C6493" i="28"/>
  <c r="D6493" i="28"/>
  <c r="C6494" i="28"/>
  <c r="D6494" i="28"/>
  <c r="C6495" i="28"/>
  <c r="D6495" i="28"/>
  <c r="C6496" i="28"/>
  <c r="D6496" i="28"/>
  <c r="C6497" i="28"/>
  <c r="D6497" i="28"/>
  <c r="C6498" i="28"/>
  <c r="D6498" i="28"/>
  <c r="C6499" i="28"/>
  <c r="D6499" i="28"/>
  <c r="C6500" i="28"/>
  <c r="D6500" i="28"/>
  <c r="C6501" i="28"/>
  <c r="D6501" i="28"/>
  <c r="C6502" i="28"/>
  <c r="D6502" i="28"/>
  <c r="C6503" i="28"/>
  <c r="D6503" i="28"/>
  <c r="C6504" i="28"/>
  <c r="D6504" i="28"/>
  <c r="C6505" i="28"/>
  <c r="D6505" i="28"/>
  <c r="C6506" i="28"/>
  <c r="D6506" i="28"/>
  <c r="C6507" i="28"/>
  <c r="D6507" i="28"/>
  <c r="C6508" i="28"/>
  <c r="D6508" i="28"/>
  <c r="C6509" i="28"/>
  <c r="D6509" i="28"/>
  <c r="C6510" i="28"/>
  <c r="D6510" i="28"/>
  <c r="C6511" i="28"/>
  <c r="D6511" i="28"/>
  <c r="C6512" i="28"/>
  <c r="D6512" i="28"/>
  <c r="C6513" i="28"/>
  <c r="D6513" i="28"/>
  <c r="C6514" i="28"/>
  <c r="D6514" i="28"/>
  <c r="C6515" i="28"/>
  <c r="D6515" i="28"/>
  <c r="C6516" i="28"/>
  <c r="D6516" i="28"/>
  <c r="C6517" i="28"/>
  <c r="D6517" i="28"/>
  <c r="C6518" i="28"/>
  <c r="D6518" i="28"/>
  <c r="C6519" i="28"/>
  <c r="D6519" i="28"/>
  <c r="C6520" i="28"/>
  <c r="D6520" i="28"/>
  <c r="C6521" i="28"/>
  <c r="D6521" i="28"/>
  <c r="C6522" i="28"/>
  <c r="D6522" i="28"/>
  <c r="C6523" i="28"/>
  <c r="D6523" i="28"/>
  <c r="C6524" i="28"/>
  <c r="D6524" i="28"/>
  <c r="C6525" i="28"/>
  <c r="D6525" i="28"/>
  <c r="C6526" i="28"/>
  <c r="D6526" i="28"/>
  <c r="C6527" i="28"/>
  <c r="D6527" i="28"/>
  <c r="C6528" i="28"/>
  <c r="D6528" i="28"/>
  <c r="C6529" i="28"/>
  <c r="D6529" i="28"/>
  <c r="C6530" i="28"/>
  <c r="D6530" i="28"/>
  <c r="C6531" i="28"/>
  <c r="D6531" i="28"/>
  <c r="C6532" i="28"/>
  <c r="D6532" i="28"/>
  <c r="C6533" i="28"/>
  <c r="D6533" i="28"/>
  <c r="C6534" i="28"/>
  <c r="D6534" i="28"/>
  <c r="C6535" i="28"/>
  <c r="D6535" i="28"/>
  <c r="C6536" i="28"/>
  <c r="D6536" i="28"/>
  <c r="C6537" i="28"/>
  <c r="D6537" i="28"/>
  <c r="C6538" i="28"/>
  <c r="D6538" i="28"/>
  <c r="C6539" i="28"/>
  <c r="D6539" i="28"/>
  <c r="C6540" i="28"/>
  <c r="D6540" i="28"/>
  <c r="C6541" i="28"/>
  <c r="D6541" i="28"/>
  <c r="C6542" i="28"/>
  <c r="D6542" i="28"/>
  <c r="C6543" i="28"/>
  <c r="D6543" i="28"/>
  <c r="C6544" i="28"/>
  <c r="D6544" i="28"/>
  <c r="C6545" i="28"/>
  <c r="D6545" i="28"/>
  <c r="C6546" i="28"/>
  <c r="D6546" i="28"/>
  <c r="C6547" i="28"/>
  <c r="D6547" i="28"/>
  <c r="C6548" i="28"/>
  <c r="D6548" i="28"/>
  <c r="C6549" i="28"/>
  <c r="D6549" i="28"/>
  <c r="C6550" i="28"/>
  <c r="D6550" i="28"/>
  <c r="C6551" i="28"/>
  <c r="D6551" i="28"/>
  <c r="C6552" i="28"/>
  <c r="D6552" i="28"/>
  <c r="C6553" i="28"/>
  <c r="D6553" i="28"/>
  <c r="C6554" i="28"/>
  <c r="D6554" i="28"/>
  <c r="C6555" i="28"/>
  <c r="D6555" i="28"/>
  <c r="C6556" i="28"/>
  <c r="D6556" i="28"/>
  <c r="C6557" i="28"/>
  <c r="D6557" i="28"/>
  <c r="C6558" i="28"/>
  <c r="D6558" i="28"/>
  <c r="C6559" i="28"/>
  <c r="D6559" i="28"/>
  <c r="C6560" i="28"/>
  <c r="D6560" i="28"/>
  <c r="C6561" i="28"/>
  <c r="D6561" i="28"/>
  <c r="C6562" i="28"/>
  <c r="D6562" i="28"/>
  <c r="C6563" i="28"/>
  <c r="D6563" i="28"/>
  <c r="C6564" i="28"/>
  <c r="D6564" i="28"/>
  <c r="C6565" i="28"/>
  <c r="D6565" i="28"/>
  <c r="C6566" i="28"/>
  <c r="D6566" i="28"/>
  <c r="C6567" i="28"/>
  <c r="D6567" i="28"/>
  <c r="C6568" i="28"/>
  <c r="D6568" i="28"/>
  <c r="C6569" i="28"/>
  <c r="D6569" i="28"/>
  <c r="C6570" i="28"/>
  <c r="D6570" i="28"/>
  <c r="C6571" i="28"/>
  <c r="D6571" i="28"/>
  <c r="C6572" i="28"/>
  <c r="D6572" i="28"/>
  <c r="C6573" i="28"/>
  <c r="D6573" i="28"/>
  <c r="C6574" i="28"/>
  <c r="D6574" i="28"/>
  <c r="C6575" i="28"/>
  <c r="D6575" i="28"/>
  <c r="C6576" i="28"/>
  <c r="D6576" i="28"/>
  <c r="C6577" i="28"/>
  <c r="D6577" i="28"/>
  <c r="C6578" i="28"/>
  <c r="D6578" i="28"/>
  <c r="C6579" i="28"/>
  <c r="D6579" i="28"/>
  <c r="C6580" i="28"/>
  <c r="D6580" i="28"/>
  <c r="C6581" i="28"/>
  <c r="D6581" i="28"/>
  <c r="C6582" i="28"/>
  <c r="D6582" i="28"/>
  <c r="C6583" i="28"/>
  <c r="D6583" i="28"/>
  <c r="C6584" i="28"/>
  <c r="D6584" i="28"/>
  <c r="C6585" i="28"/>
  <c r="D6585" i="28"/>
  <c r="C6586" i="28"/>
  <c r="D6586" i="28"/>
  <c r="C6587" i="28"/>
  <c r="D6587" i="28"/>
  <c r="C6588" i="28"/>
  <c r="D6588" i="28"/>
  <c r="C6589" i="28"/>
  <c r="D6589" i="28"/>
  <c r="C6590" i="28"/>
  <c r="D6590" i="28"/>
  <c r="C6591" i="28"/>
  <c r="D6591" i="28"/>
  <c r="C6592" i="28"/>
  <c r="D6592" i="28"/>
  <c r="C6593" i="28"/>
  <c r="D6593" i="28"/>
  <c r="C6594" i="28"/>
  <c r="D6594" i="28"/>
  <c r="C6595" i="28"/>
  <c r="D6595" i="28"/>
  <c r="C6596" i="28"/>
  <c r="D6596" i="28"/>
  <c r="C6597" i="28"/>
  <c r="D6597" i="28"/>
  <c r="C6598" i="28"/>
  <c r="D6598" i="28"/>
  <c r="C6599" i="28"/>
  <c r="D6599" i="28"/>
  <c r="C6600" i="28"/>
  <c r="D6600" i="28"/>
  <c r="C6601" i="28"/>
  <c r="D6601" i="28"/>
  <c r="C6602" i="28"/>
  <c r="D6602" i="28"/>
  <c r="C6603" i="28"/>
  <c r="D6603" i="28"/>
  <c r="C6604" i="28"/>
  <c r="D6604" i="28"/>
  <c r="C6605" i="28"/>
  <c r="D6605" i="28"/>
  <c r="C6606" i="28"/>
  <c r="D6606" i="28"/>
  <c r="C6607" i="28"/>
  <c r="D6607" i="28"/>
  <c r="C6608" i="28"/>
  <c r="D6608" i="28"/>
  <c r="C6609" i="28"/>
  <c r="D6609" i="28"/>
  <c r="C6610" i="28"/>
  <c r="D6610" i="28"/>
  <c r="C6611" i="28"/>
  <c r="D6611" i="28"/>
  <c r="C6612" i="28"/>
  <c r="D6612" i="28"/>
  <c r="C6613" i="28"/>
  <c r="D6613" i="28"/>
  <c r="C6614" i="28"/>
  <c r="D6614" i="28"/>
  <c r="C6615" i="28"/>
  <c r="D6615" i="28"/>
  <c r="C6616" i="28"/>
  <c r="D6616" i="28"/>
  <c r="C6617" i="28"/>
  <c r="D6617" i="28"/>
  <c r="C6618" i="28"/>
  <c r="D6618" i="28"/>
  <c r="C6619" i="28"/>
  <c r="D6619" i="28"/>
  <c r="C6620" i="28"/>
  <c r="D6620" i="28"/>
  <c r="C6621" i="28"/>
  <c r="D6621" i="28"/>
  <c r="C6622" i="28"/>
  <c r="D6622" i="28"/>
  <c r="C6623" i="28"/>
  <c r="D6623" i="28"/>
  <c r="C6624" i="28"/>
  <c r="D6624" i="28"/>
  <c r="C6625" i="28"/>
  <c r="D6625" i="28"/>
  <c r="C6626" i="28"/>
  <c r="D6626" i="28"/>
  <c r="C6627" i="28"/>
  <c r="D6627" i="28"/>
  <c r="C6628" i="28"/>
  <c r="D6628" i="28"/>
  <c r="C6629" i="28"/>
  <c r="D6629" i="28"/>
  <c r="C6630" i="28"/>
  <c r="D6630" i="28"/>
  <c r="C6631" i="28"/>
  <c r="D6631" i="28"/>
  <c r="C6632" i="28"/>
  <c r="D6632" i="28"/>
  <c r="C6633" i="28"/>
  <c r="D6633" i="28"/>
  <c r="C6634" i="28"/>
  <c r="D6634" i="28"/>
  <c r="C6635" i="28"/>
  <c r="D6635" i="28"/>
  <c r="C6636" i="28"/>
  <c r="D6636" i="28"/>
  <c r="C6637" i="28"/>
  <c r="D6637" i="28"/>
  <c r="C6638" i="28"/>
  <c r="D6638" i="28"/>
  <c r="C6639" i="28"/>
  <c r="D6639" i="28"/>
  <c r="C6640" i="28"/>
  <c r="D6640" i="28"/>
  <c r="C6641" i="28"/>
  <c r="D6641" i="28"/>
  <c r="C6642" i="28"/>
  <c r="D6642" i="28"/>
  <c r="C6643" i="28"/>
  <c r="D6643" i="28"/>
  <c r="C6644" i="28"/>
  <c r="D6644" i="28"/>
  <c r="C6645" i="28"/>
  <c r="D6645" i="28"/>
  <c r="C6646" i="28"/>
  <c r="D6646" i="28"/>
  <c r="C6647" i="28"/>
  <c r="D6647" i="28"/>
  <c r="C6648" i="28"/>
  <c r="D6648" i="28"/>
  <c r="C6649" i="28"/>
  <c r="D6649" i="28"/>
  <c r="C6650" i="28"/>
  <c r="D6650" i="28"/>
  <c r="C6651" i="28"/>
  <c r="D6651" i="28"/>
  <c r="C6652" i="28"/>
  <c r="D6652" i="28"/>
  <c r="C6653" i="28"/>
  <c r="D6653" i="28"/>
  <c r="C6654" i="28"/>
  <c r="D6654" i="28"/>
  <c r="C6655" i="28"/>
  <c r="D6655" i="28"/>
  <c r="C6656" i="28"/>
  <c r="D6656" i="28"/>
  <c r="C6657" i="28"/>
  <c r="D6657" i="28"/>
  <c r="C6658" i="28"/>
  <c r="D6658" i="28"/>
  <c r="C6659" i="28"/>
  <c r="D6659" i="28"/>
  <c r="C6660" i="28"/>
  <c r="D6660" i="28"/>
  <c r="C6661" i="28"/>
  <c r="D6661" i="28"/>
  <c r="C6662" i="28"/>
  <c r="D6662" i="28"/>
  <c r="C6663" i="28"/>
  <c r="D6663" i="28"/>
  <c r="C6664" i="28"/>
  <c r="D6664" i="28"/>
  <c r="C6665" i="28"/>
  <c r="D6665" i="28"/>
  <c r="C6666" i="28"/>
  <c r="D6666" i="28"/>
  <c r="C6667" i="28"/>
  <c r="D6667" i="28"/>
  <c r="C6668" i="28"/>
  <c r="D6668" i="28"/>
  <c r="C6669" i="28"/>
  <c r="D6669" i="28"/>
  <c r="C6670" i="28"/>
  <c r="D6670" i="28"/>
  <c r="C6671" i="28"/>
  <c r="D6671" i="28"/>
  <c r="C6672" i="28"/>
  <c r="D6672" i="28"/>
  <c r="C6673" i="28"/>
  <c r="D6673" i="28"/>
  <c r="C6674" i="28"/>
  <c r="D6674" i="28"/>
  <c r="C6675" i="28"/>
  <c r="D6675" i="28"/>
  <c r="C6676" i="28"/>
  <c r="D6676" i="28"/>
  <c r="C6677" i="28"/>
  <c r="D6677" i="28"/>
  <c r="C6678" i="28"/>
  <c r="D6678" i="28"/>
  <c r="C6679" i="28"/>
  <c r="D6679" i="28"/>
  <c r="C6680" i="28"/>
  <c r="D6680" i="28"/>
  <c r="C6681" i="28"/>
  <c r="D6681" i="28"/>
  <c r="C6682" i="28"/>
  <c r="D6682" i="28"/>
  <c r="C6683" i="28"/>
  <c r="D6683" i="28"/>
  <c r="C6684" i="28"/>
  <c r="D6684" i="28"/>
  <c r="C6685" i="28"/>
  <c r="D6685" i="28"/>
  <c r="C6686" i="28"/>
  <c r="D6686" i="28"/>
  <c r="C6687" i="28"/>
  <c r="D6687" i="28"/>
  <c r="C6688" i="28"/>
  <c r="D6688" i="28"/>
  <c r="C6689" i="28"/>
  <c r="D6689" i="28"/>
  <c r="C6690" i="28"/>
  <c r="D6690" i="28"/>
  <c r="C6691" i="28"/>
  <c r="D6691" i="28"/>
  <c r="C6692" i="28"/>
  <c r="D6692" i="28"/>
  <c r="C6693" i="28"/>
  <c r="D6693" i="28"/>
  <c r="C6694" i="28"/>
  <c r="D6694" i="28"/>
  <c r="C6695" i="28"/>
  <c r="D6695" i="28"/>
  <c r="C6696" i="28"/>
  <c r="D6696" i="28"/>
  <c r="C6697" i="28"/>
  <c r="D6697" i="28"/>
  <c r="C6698" i="28"/>
  <c r="D6698" i="28"/>
  <c r="C6699" i="28"/>
  <c r="D6699" i="28"/>
  <c r="C6700" i="28"/>
  <c r="D6700" i="28"/>
  <c r="C6701" i="28"/>
  <c r="D6701" i="28"/>
  <c r="C6702" i="28"/>
  <c r="D6702" i="28"/>
  <c r="C6703" i="28"/>
  <c r="D6703" i="28"/>
  <c r="C6704" i="28"/>
  <c r="D6704" i="28"/>
  <c r="C6705" i="28"/>
  <c r="D6705" i="28"/>
  <c r="C6706" i="28"/>
  <c r="D6706" i="28"/>
  <c r="C6707" i="28"/>
  <c r="D6707" i="28"/>
  <c r="C6708" i="28"/>
  <c r="D6708" i="28"/>
  <c r="C6709" i="28"/>
  <c r="D6709" i="28"/>
  <c r="C6710" i="28"/>
  <c r="D6710" i="28"/>
  <c r="C6711" i="28"/>
  <c r="D6711" i="28"/>
  <c r="C6712" i="28"/>
  <c r="D6712" i="28"/>
  <c r="C6713" i="28"/>
  <c r="D6713" i="28"/>
  <c r="C6714" i="28"/>
  <c r="D6714" i="28"/>
  <c r="C6715" i="28"/>
  <c r="D6715" i="28"/>
  <c r="C6716" i="28"/>
  <c r="D6716" i="28"/>
  <c r="C6717" i="28"/>
  <c r="D6717" i="28"/>
  <c r="C6718" i="28"/>
  <c r="D6718" i="28"/>
  <c r="C6719" i="28"/>
  <c r="D6719" i="28"/>
  <c r="C6720" i="28"/>
  <c r="D6720" i="28"/>
  <c r="C6721" i="28"/>
  <c r="D6721" i="28"/>
  <c r="C6722" i="28"/>
  <c r="D6722" i="28"/>
  <c r="C6723" i="28"/>
  <c r="D6723" i="28"/>
  <c r="C6724" i="28"/>
  <c r="D6724" i="28"/>
  <c r="C6725" i="28"/>
  <c r="D6725" i="28"/>
  <c r="C6726" i="28"/>
  <c r="D6726" i="28"/>
  <c r="C6727" i="28"/>
  <c r="D6727" i="28"/>
  <c r="C6728" i="28"/>
  <c r="D6728" i="28"/>
  <c r="C6729" i="28"/>
  <c r="D6729" i="28"/>
  <c r="C6730" i="28"/>
  <c r="D6730" i="28"/>
  <c r="C6731" i="28"/>
  <c r="D6731" i="28"/>
  <c r="C6732" i="28"/>
  <c r="D6732" i="28"/>
  <c r="C6733" i="28"/>
  <c r="D6733" i="28"/>
  <c r="C6734" i="28"/>
  <c r="D6734" i="28"/>
  <c r="C6735" i="28"/>
  <c r="D6735" i="28"/>
  <c r="C6736" i="28"/>
  <c r="D6736" i="28"/>
  <c r="C6737" i="28"/>
  <c r="D6737" i="28"/>
  <c r="C6738" i="28"/>
  <c r="D6738" i="28"/>
  <c r="C6739" i="28"/>
  <c r="D6739" i="28"/>
  <c r="C6740" i="28"/>
  <c r="D6740" i="28"/>
  <c r="C6741" i="28"/>
  <c r="D6741" i="28"/>
  <c r="C6742" i="28"/>
  <c r="D6742" i="28"/>
  <c r="C6743" i="28"/>
  <c r="D6743" i="28"/>
  <c r="C6744" i="28"/>
  <c r="D6744" i="28"/>
  <c r="C6745" i="28"/>
  <c r="D6745" i="28"/>
  <c r="C6746" i="28"/>
  <c r="D6746" i="28"/>
  <c r="C6747" i="28"/>
  <c r="D6747" i="28"/>
  <c r="C6748" i="28"/>
  <c r="D6748" i="28"/>
  <c r="C6749" i="28"/>
  <c r="D6749" i="28"/>
  <c r="C6750" i="28"/>
  <c r="D6750" i="28"/>
  <c r="C6751" i="28"/>
  <c r="D6751" i="28"/>
  <c r="C6752" i="28"/>
  <c r="D6752" i="28"/>
  <c r="C6753" i="28"/>
  <c r="D6753" i="28"/>
  <c r="C6754" i="28"/>
  <c r="D6754" i="28"/>
  <c r="C6755" i="28"/>
  <c r="D6755" i="28"/>
  <c r="C6756" i="28"/>
  <c r="D6756" i="28"/>
  <c r="C6757" i="28"/>
  <c r="D6757" i="28"/>
  <c r="C6758" i="28"/>
  <c r="D6758" i="28"/>
  <c r="C6759" i="28"/>
  <c r="D6759" i="28"/>
  <c r="C6760" i="28"/>
  <c r="D6760" i="28"/>
  <c r="C6761" i="28"/>
  <c r="D6761" i="28"/>
  <c r="C6762" i="28"/>
  <c r="D6762" i="28"/>
  <c r="C6763" i="28"/>
  <c r="D6763" i="28"/>
  <c r="C6764" i="28"/>
  <c r="D6764" i="28"/>
  <c r="C6765" i="28"/>
  <c r="D6765" i="28"/>
  <c r="C6766" i="28"/>
  <c r="D6766" i="28"/>
  <c r="C6767" i="28"/>
  <c r="D6767" i="28"/>
  <c r="C6768" i="28"/>
  <c r="D6768" i="28"/>
  <c r="C6769" i="28"/>
  <c r="D6769" i="28"/>
  <c r="C6770" i="28"/>
  <c r="D6770" i="28"/>
  <c r="C6771" i="28"/>
  <c r="D6771" i="28"/>
  <c r="C6772" i="28"/>
  <c r="D6772" i="28"/>
  <c r="C6773" i="28"/>
  <c r="D6773" i="28"/>
  <c r="C6774" i="28"/>
  <c r="D6774" i="28"/>
  <c r="C6775" i="28"/>
  <c r="D6775" i="28"/>
  <c r="C6776" i="28"/>
  <c r="D6776" i="28"/>
  <c r="C6777" i="28"/>
  <c r="D6777" i="28"/>
  <c r="C6778" i="28"/>
  <c r="D6778" i="28"/>
  <c r="F7763" i="28" l="1"/>
  <c r="G7763" i="28"/>
  <c r="F7709" i="28"/>
  <c r="G7709" i="28"/>
  <c r="F7677" i="28"/>
  <c r="G7677" i="28"/>
  <c r="F7755" i="28"/>
  <c r="G7755" i="28"/>
  <c r="F7762" i="28"/>
  <c r="G7757" i="28"/>
  <c r="F7717" i="28"/>
  <c r="G7764" i="28"/>
  <c r="F7760" i="28"/>
  <c r="G7749" i="28"/>
  <c r="F7685" i="28"/>
  <c r="G7685" i="28"/>
  <c r="F7752" i="28"/>
  <c r="F7733" i="28"/>
  <c r="G7720" i="28"/>
  <c r="F7720" i="28"/>
  <c r="G7728" i="28"/>
  <c r="F7728" i="28"/>
  <c r="F7693" i="28"/>
  <c r="G7693" i="28"/>
  <c r="F7661" i="28"/>
  <c r="G7661" i="28"/>
  <c r="G7736" i="28"/>
  <c r="F7736" i="28"/>
  <c r="F7747" i="28"/>
  <c r="G7747" i="28"/>
  <c r="F7701" i="28"/>
  <c r="G7701" i="28"/>
  <c r="F7669" i="28"/>
  <c r="G7669" i="28"/>
  <c r="F7712" i="28"/>
  <c r="F7704" i="28"/>
  <c r="F7696" i="28"/>
  <c r="F7688" i="28"/>
  <c r="F7680" i="28"/>
  <c r="F7672" i="28"/>
  <c r="F7664" i="28"/>
  <c r="F7656" i="28"/>
  <c r="G7653" i="28"/>
  <c r="F7648" i="28"/>
  <c r="G7645" i="28"/>
  <c r="F7640" i="28"/>
  <c r="G7637" i="28"/>
  <c r="F7632" i="28"/>
  <c r="G7629" i="28"/>
  <c r="F7624" i="28"/>
  <c r="G7621" i="28"/>
  <c r="F7616" i="28"/>
  <c r="G7613" i="28"/>
  <c r="F7608" i="28"/>
  <c r="G7605" i="28"/>
  <c r="F7600" i="28"/>
  <c r="G7597" i="28"/>
  <c r="F7592" i="28"/>
  <c r="G7589" i="28"/>
  <c r="F7584" i="28"/>
  <c r="G7581" i="28"/>
  <c r="F7576" i="28"/>
  <c r="G7573" i="28"/>
  <c r="F7568" i="28"/>
  <c r="G7565" i="28"/>
  <c r="F7560" i="28"/>
  <c r="G7557" i="28"/>
  <c r="F7552" i="28"/>
  <c r="G7549" i="28"/>
  <c r="F7544" i="28"/>
  <c r="G7541" i="28"/>
  <c r="F7536" i="28"/>
  <c r="G7533" i="28"/>
  <c r="F7528" i="28"/>
  <c r="G7525" i="28"/>
  <c r="F7520" i="28"/>
  <c r="G7517" i="28"/>
  <c r="F7512" i="28"/>
  <c r="G7509" i="28"/>
  <c r="F7504" i="28"/>
  <c r="G7501" i="28"/>
  <c r="F7496" i="28"/>
  <c r="G7493" i="28"/>
  <c r="F7488" i="28"/>
  <c r="G7485" i="28"/>
  <c r="F7480" i="28"/>
  <c r="G7477" i="28"/>
  <c r="F7472" i="28"/>
  <c r="G7469" i="28"/>
  <c r="F7464" i="28"/>
  <c r="G7461" i="28"/>
  <c r="F7456" i="28"/>
  <c r="G7453" i="28"/>
  <c r="F7448" i="28"/>
  <c r="G7445" i="28"/>
  <c r="G7442" i="28"/>
  <c r="F7427" i="28"/>
  <c r="G7424" i="28"/>
  <c r="G7430" i="28"/>
  <c r="F7416" i="28"/>
  <c r="F7408" i="28"/>
  <c r="F7400" i="28"/>
  <c r="F7363" i="28"/>
  <c r="G7363" i="28"/>
  <c r="F7355" i="28"/>
  <c r="G7355" i="28"/>
  <c r="F7347" i="28"/>
  <c r="G7347" i="28"/>
  <c r="F7339" i="28"/>
  <c r="G7339" i="28"/>
  <c r="F7331" i="28"/>
  <c r="G7331" i="28"/>
  <c r="F7419" i="28"/>
  <c r="G7419" i="28"/>
  <c r="F7411" i="28"/>
  <c r="G7411" i="28"/>
  <c r="F7403" i="28"/>
  <c r="G7403" i="28"/>
  <c r="F7395" i="28"/>
  <c r="G7395" i="28"/>
  <c r="F7387" i="28"/>
  <c r="G7387" i="28"/>
  <c r="F7379" i="28"/>
  <c r="G7379" i="28"/>
  <c r="F7371" i="28"/>
  <c r="G7371" i="28"/>
  <c r="G7748" i="28"/>
  <c r="G7740" i="28"/>
  <c r="G7732" i="28"/>
  <c r="G7724" i="28"/>
  <c r="G7716" i="28"/>
  <c r="G7708" i="28"/>
  <c r="G7700" i="28"/>
  <c r="G7692" i="28"/>
  <c r="G7684" i="28"/>
  <c r="G7676" i="28"/>
  <c r="G7668" i="28"/>
  <c r="G7660" i="28"/>
  <c r="G7652" i="28"/>
  <c r="G7644" i="28"/>
  <c r="G7636" i="28"/>
  <c r="G7628" i="28"/>
  <c r="G7620" i="28"/>
  <c r="G7612" i="28"/>
  <c r="G7604" i="28"/>
  <c r="G7596" i="28"/>
  <c r="G7588" i="28"/>
  <c r="G7580" i="28"/>
  <c r="G7572" i="28"/>
  <c r="G7564" i="28"/>
  <c r="G7556" i="28"/>
  <c r="G7548" i="28"/>
  <c r="G7540" i="28"/>
  <c r="G7532" i="28"/>
  <c r="G7524" i="28"/>
  <c r="G7516" i="28"/>
  <c r="G7508" i="28"/>
  <c r="G7500" i="28"/>
  <c r="G7492" i="28"/>
  <c r="G7484" i="28"/>
  <c r="G7476" i="28"/>
  <c r="G7468" i="28"/>
  <c r="G7460" i="28"/>
  <c r="G7452" i="28"/>
  <c r="G7444" i="28"/>
  <c r="G7756" i="28"/>
  <c r="G7438" i="28"/>
  <c r="F7435" i="28"/>
  <c r="G7432" i="28"/>
  <c r="G7739" i="28"/>
  <c r="G7731" i="28"/>
  <c r="G7723" i="28"/>
  <c r="G7715" i="28"/>
  <c r="G7707" i="28"/>
  <c r="G7699" i="28"/>
  <c r="G7691" i="28"/>
  <c r="G7683" i="28"/>
  <c r="G7675" i="28"/>
  <c r="G7667" i="28"/>
  <c r="G7659" i="28"/>
  <c r="G7651" i="28"/>
  <c r="G7643" i="28"/>
  <c r="G7635" i="28"/>
  <c r="G7627" i="28"/>
  <c r="G7619" i="28"/>
  <c r="G7611" i="28"/>
  <c r="G7603" i="28"/>
  <c r="G7595" i="28"/>
  <c r="G7587" i="28"/>
  <c r="G7579" i="28"/>
  <c r="G7571" i="28"/>
  <c r="G7563" i="28"/>
  <c r="G7555" i="28"/>
  <c r="G7547" i="28"/>
  <c r="G7539" i="28"/>
  <c r="G7531" i="28"/>
  <c r="G7523" i="28"/>
  <c r="G7515" i="28"/>
  <c r="G7507" i="28"/>
  <c r="G7499" i="28"/>
  <c r="G7491" i="28"/>
  <c r="G7483" i="28"/>
  <c r="G7475" i="28"/>
  <c r="G7467" i="28"/>
  <c r="G7459" i="28"/>
  <c r="G7451" i="28"/>
  <c r="F7443" i="28"/>
  <c r="G7440" i="28"/>
  <c r="G7437" i="28"/>
  <c r="G7431" i="28"/>
  <c r="F7364" i="28"/>
  <c r="F7356" i="28"/>
  <c r="F7348" i="28"/>
  <c r="F7340" i="28"/>
  <c r="F7332" i="28"/>
  <c r="F7324" i="28"/>
  <c r="F7316" i="28"/>
  <c r="F7308" i="28"/>
  <c r="F7300" i="28"/>
  <c r="F7292" i="28"/>
  <c r="F7284" i="28"/>
  <c r="F7276" i="28"/>
  <c r="F7268" i="28"/>
  <c r="F7260" i="28"/>
  <c r="F7252" i="28"/>
  <c r="F7244" i="28"/>
  <c r="F7236" i="28"/>
  <c r="F7228" i="28"/>
  <c r="F7220" i="28"/>
  <c r="F7212" i="28"/>
  <c r="G7422" i="28"/>
  <c r="G7414" i="28"/>
  <c r="G7406" i="28"/>
  <c r="G7398" i="28"/>
  <c r="G7390" i="28"/>
  <c r="G7382" i="28"/>
  <c r="G7374" i="28"/>
  <c r="G7366" i="28"/>
  <c r="G7358" i="28"/>
  <c r="G7350" i="28"/>
  <c r="G7342" i="28"/>
  <c r="G7334" i="28"/>
  <c r="G7326" i="28"/>
  <c r="G7318" i="28"/>
  <c r="G7310" i="28"/>
  <c r="G7302" i="28"/>
  <c r="G7294" i="28"/>
  <c r="G7286" i="28"/>
  <c r="G7278" i="28"/>
  <c r="G7270" i="28"/>
  <c r="G7262" i="28"/>
  <c r="G7254" i="28"/>
  <c r="G7246" i="28"/>
  <c r="G7238" i="28"/>
  <c r="G7230" i="28"/>
  <c r="G7222" i="28"/>
  <c r="G7214" i="28"/>
  <c r="G7206" i="28"/>
  <c r="G7198" i="28"/>
  <c r="G7190" i="28"/>
  <c r="G7182" i="28"/>
  <c r="G7174" i="28"/>
  <c r="G7166" i="28"/>
  <c r="G7158" i="28"/>
  <c r="G7150" i="28"/>
  <c r="G7142" i="28"/>
  <c r="G7134" i="28"/>
  <c r="G7126" i="28"/>
  <c r="G7118" i="28"/>
  <c r="G7101" i="28"/>
  <c r="G7069" i="28"/>
  <c r="F7069" i="28"/>
  <c r="G7323" i="28"/>
  <c r="G7315" i="28"/>
  <c r="G7307" i="28"/>
  <c r="G7299" i="28"/>
  <c r="G7291" i="28"/>
  <c r="G7283" i="28"/>
  <c r="G7275" i="28"/>
  <c r="G7267" i="28"/>
  <c r="G7259" i="28"/>
  <c r="G7251" i="28"/>
  <c r="G7243" i="28"/>
  <c r="G7235" i="28"/>
  <c r="G7227" i="28"/>
  <c r="G7219" i="28"/>
  <c r="G7211" i="28"/>
  <c r="G7203" i="28"/>
  <c r="G7195" i="28"/>
  <c r="G7187" i="28"/>
  <c r="G7179" i="28"/>
  <c r="G7171" i="28"/>
  <c r="G7163" i="28"/>
  <c r="G7155" i="28"/>
  <c r="G7147" i="28"/>
  <c r="G7139" i="28"/>
  <c r="G7131" i="28"/>
  <c r="G7123" i="28"/>
  <c r="G7115" i="28"/>
  <c r="G7093" i="28"/>
  <c r="G7208" i="28"/>
  <c r="G7200" i="28"/>
  <c r="G7192" i="28"/>
  <c r="G7184" i="28"/>
  <c r="G7176" i="28"/>
  <c r="G7168" i="28"/>
  <c r="G7160" i="28"/>
  <c r="G7152" i="28"/>
  <c r="G7144" i="28"/>
  <c r="G7111" i="28"/>
  <c r="F7104" i="28"/>
  <c r="F7096" i="28"/>
  <c r="G7077" i="28"/>
  <c r="F7088" i="28"/>
  <c r="G7423" i="28"/>
  <c r="G7415" i="28"/>
  <c r="G7407" i="28"/>
  <c r="G7399" i="28"/>
  <c r="G7391" i="28"/>
  <c r="G7383" i="28"/>
  <c r="G7375" i="28"/>
  <c r="G7367" i="28"/>
  <c r="F7099" i="28"/>
  <c r="G7099" i="28"/>
  <c r="G7061" i="28"/>
  <c r="F7061" i="28"/>
  <c r="F7091" i="28"/>
  <c r="G7091" i="28"/>
  <c r="F7083" i="28"/>
  <c r="G7083" i="28"/>
  <c r="F7053" i="28"/>
  <c r="F7045" i="28"/>
  <c r="F7037" i="28"/>
  <c r="F7029" i="28"/>
  <c r="F7021" i="28"/>
  <c r="F7013" i="28"/>
  <c r="F7005" i="28"/>
  <c r="F6997" i="28"/>
  <c r="F6989" i="28"/>
  <c r="F6981" i="28"/>
  <c r="F6973" i="28"/>
  <c r="F6965" i="28"/>
  <c r="F6957" i="28"/>
  <c r="F6949" i="28"/>
  <c r="F6941" i="28"/>
  <c r="F6933" i="28"/>
  <c r="F6925" i="28"/>
  <c r="F6917" i="28"/>
  <c r="F6909" i="28"/>
  <c r="F6901" i="28"/>
  <c r="F6893" i="28"/>
  <c r="F6885" i="28"/>
  <c r="F6877" i="28"/>
  <c r="F6869" i="28"/>
  <c r="F6861" i="28"/>
  <c r="F6853" i="28"/>
  <c r="F6845" i="28"/>
  <c r="F6837" i="28"/>
  <c r="F6829" i="28"/>
  <c r="F6821" i="28"/>
  <c r="F6813" i="28"/>
  <c r="F6805" i="28"/>
  <c r="F6797" i="28"/>
  <c r="F6789" i="28"/>
  <c r="F6781" i="28"/>
  <c r="G7084" i="28"/>
  <c r="G7076" i="28"/>
  <c r="G7068" i="28"/>
  <c r="G7060" i="28"/>
  <c r="G7052" i="28"/>
  <c r="G7044" i="28"/>
  <c r="G7036" i="28"/>
  <c r="G7028" i="28"/>
  <c r="G7020" i="28"/>
  <c r="G7012" i="28"/>
  <c r="G7004" i="28"/>
  <c r="G6996" i="28"/>
  <c r="G6988" i="28"/>
  <c r="G6980" i="28"/>
  <c r="G6972" i="28"/>
  <c r="G6964" i="28"/>
  <c r="G6956" i="28"/>
  <c r="G6948" i="28"/>
  <c r="G6940" i="28"/>
  <c r="G6932" i="28"/>
  <c r="G6924" i="28"/>
  <c r="G6916" i="28"/>
  <c r="G6900" i="28"/>
  <c r="G6892" i="28"/>
  <c r="G6884" i="28"/>
  <c r="G6876" i="28"/>
  <c r="G6868" i="28"/>
  <c r="G6860" i="28"/>
  <c r="G6852" i="28"/>
  <c r="G6844" i="28"/>
  <c r="G6836" i="28"/>
  <c r="G6828" i="28"/>
  <c r="G6820" i="28"/>
  <c r="G6812" i="28"/>
  <c r="G6804" i="28"/>
  <c r="G6796" i="28"/>
  <c r="G6788" i="28"/>
  <c r="G6780" i="28"/>
  <c r="G7097" i="28"/>
  <c r="G7089" i="28"/>
  <c r="G7081" i="28"/>
  <c r="G7073" i="28"/>
  <c r="G7065" i="28"/>
  <c r="G7057" i="28"/>
  <c r="G7049" i="28"/>
  <c r="G7041" i="28"/>
  <c r="G7033" i="28"/>
  <c r="G7025" i="28"/>
  <c r="G7017" i="28"/>
  <c r="G7009" i="28"/>
  <c r="G7001" i="28"/>
  <c r="G6993" i="28"/>
  <c r="G6985" i="28"/>
  <c r="G6977" i="28"/>
  <c r="G6969" i="28"/>
  <c r="G6961" i="28"/>
  <c r="G6953" i="28"/>
  <c r="G6945" i="28"/>
  <c r="G6937" i="28"/>
  <c r="G6929" i="28"/>
  <c r="G6921" i="28"/>
  <c r="G6913" i="28"/>
  <c r="G6905" i="28"/>
  <c r="G6897" i="28"/>
  <c r="G6889" i="28"/>
  <c r="G6881" i="28"/>
  <c r="G6873" i="28"/>
  <c r="G6865" i="28"/>
  <c r="G6857" i="28"/>
  <c r="G6849" i="28"/>
  <c r="G6841" i="28"/>
  <c r="G6833" i="28"/>
  <c r="G6825" i="28"/>
  <c r="G6817" i="28"/>
  <c r="G6809" i="28"/>
  <c r="G6822" i="28"/>
  <c r="G6814" i="28"/>
  <c r="G6790" i="28"/>
  <c r="G7075" i="28"/>
  <c r="G7067" i="28"/>
  <c r="G7059" i="28"/>
  <c r="G7051" i="28"/>
  <c r="G7043" i="28"/>
  <c r="G6819" i="28"/>
  <c r="G6811" i="28"/>
  <c r="G6803" i="28"/>
  <c r="G6795" i="28"/>
  <c r="G6787" i="28"/>
  <c r="G6779" i="28"/>
  <c r="G7072" i="28"/>
  <c r="G7064" i="28"/>
  <c r="G7056" i="28"/>
  <c r="G7048" i="28"/>
  <c r="G7040" i="28"/>
  <c r="G7032" i="28"/>
  <c r="G7024" i="28"/>
  <c r="G7016" i="28"/>
  <c r="G7008" i="28"/>
  <c r="G7000" i="28"/>
  <c r="G6992" i="28"/>
  <c r="G6984" i="28"/>
  <c r="G6976" i="28"/>
  <c r="G6968" i="28"/>
  <c r="G6960" i="28"/>
  <c r="G6952" i="28"/>
  <c r="G6944" i="28"/>
  <c r="G6936" i="28"/>
  <c r="G6928" i="28"/>
  <c r="G6920" i="28"/>
  <c r="G6912" i="28"/>
  <c r="G6904" i="28"/>
  <c r="G6896" i="28"/>
  <c r="G6888" i="28"/>
  <c r="G6880" i="28"/>
  <c r="G6872" i="28"/>
  <c r="G6864" i="28"/>
  <c r="G6856" i="28"/>
  <c r="G6848" i="28"/>
  <c r="G6840" i="28"/>
  <c r="G6832" i="28"/>
  <c r="G6824" i="28"/>
  <c r="G6816" i="28"/>
  <c r="G6808" i="28"/>
  <c r="G6800" i="28"/>
  <c r="G6792" i="28"/>
  <c r="G6784" i="28"/>
  <c r="J3" i="9"/>
  <c r="J4" i="9"/>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G3"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F3"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E3" i="26" l="1"/>
  <c r="E4" i="26"/>
  <c r="E5" i="26"/>
  <c r="E6" i="26"/>
  <c r="E7" i="26"/>
  <c r="E8" i="26"/>
  <c r="E9" i="26"/>
  <c r="E10" i="26"/>
  <c r="E11" i="26"/>
  <c r="E12" i="26"/>
  <c r="E13" i="26"/>
  <c r="E14" i="26"/>
  <c r="E15" i="26"/>
  <c r="E16" i="26"/>
  <c r="E17" i="26"/>
  <c r="E18" i="26"/>
  <c r="E19" i="26"/>
  <c r="E2" i="26"/>
  <c r="D3" i="26"/>
  <c r="D4" i="26"/>
  <c r="D5" i="26"/>
  <c r="D6" i="26"/>
  <c r="D7" i="26"/>
  <c r="D8" i="26"/>
  <c r="D9" i="26"/>
  <c r="D10" i="26"/>
  <c r="D11" i="26"/>
  <c r="D12" i="26"/>
  <c r="D13" i="26"/>
  <c r="D14" i="26"/>
  <c r="D15" i="26"/>
  <c r="D16" i="26"/>
  <c r="D17" i="26"/>
  <c r="D18" i="26"/>
  <c r="D19" i="26"/>
  <c r="D2" i="26"/>
  <c r="C11" i="26"/>
  <c r="C12" i="26"/>
  <c r="C13" i="26"/>
  <c r="C14" i="26"/>
  <c r="C15" i="26"/>
  <c r="C16" i="26"/>
  <c r="C17" i="26"/>
  <c r="C18" i="26"/>
  <c r="C19" i="26"/>
  <c r="C10" i="26"/>
  <c r="F3" i="27" l="1"/>
  <c r="F4" i="27"/>
  <c r="F5" i="27"/>
  <c r="F6" i="27"/>
  <c r="F7" i="27"/>
  <c r="F8" i="27"/>
  <c r="F9" i="27"/>
  <c r="F10" i="27"/>
  <c r="F11" i="27"/>
  <c r="F12" i="27"/>
  <c r="F13" i="27"/>
  <c r="F14" i="27"/>
  <c r="F15" i="27"/>
  <c r="F16" i="27"/>
  <c r="F17" i="27"/>
  <c r="F18" i="27"/>
  <c r="F19" i="27"/>
  <c r="F20" i="27"/>
  <c r="F21" i="27"/>
  <c r="F22" i="27"/>
  <c r="F23" i="27"/>
  <c r="F24" i="27"/>
  <c r="F25" i="27"/>
  <c r="F26" i="27"/>
  <c r="F27" i="27"/>
  <c r="F28" i="27"/>
  <c r="F29" i="27"/>
  <c r="F30" i="27"/>
  <c r="F31" i="27"/>
  <c r="F32" i="27"/>
  <c r="F33" i="27"/>
  <c r="F34" i="27"/>
  <c r="F35" i="27"/>
  <c r="F36" i="27"/>
  <c r="F37" i="27"/>
  <c r="F38" i="27"/>
  <c r="F39" i="27"/>
  <c r="F2" i="27"/>
  <c r="K49" i="28" l="1"/>
  <c r="K48" i="28" l="1"/>
  <c r="K47" i="28"/>
  <c r="K46" i="28"/>
  <c r="K45" i="28"/>
  <c r="K44" i="28"/>
  <c r="K43" i="28"/>
  <c r="K42" i="28"/>
  <c r="K41" i="28"/>
  <c r="K40" i="28"/>
  <c r="K39" i="28"/>
  <c r="K38" i="28"/>
  <c r="K37" i="28"/>
  <c r="K36" i="28"/>
  <c r="K35" i="28"/>
  <c r="K34" i="28"/>
  <c r="K33" i="28"/>
  <c r="K32" i="28"/>
  <c r="K31" i="28"/>
  <c r="K30" i="28"/>
  <c r="K29" i="28"/>
  <c r="K28" i="28"/>
  <c r="K27" i="28"/>
  <c r="K26" i="28"/>
  <c r="K25" i="28"/>
  <c r="K24" i="28"/>
  <c r="K23" i="28"/>
  <c r="K22" i="28"/>
  <c r="K21" i="28"/>
  <c r="K20" i="28"/>
  <c r="K19" i="28"/>
  <c r="K18" i="28"/>
  <c r="K17" i="28"/>
  <c r="K16" i="28"/>
  <c r="K15" i="28"/>
  <c r="K14" i="28"/>
  <c r="K13" i="28"/>
  <c r="K12" i="28"/>
  <c r="K11" i="28"/>
  <c r="K10" i="28"/>
  <c r="K9" i="28"/>
  <c r="K8" i="28"/>
  <c r="K7" i="28"/>
  <c r="K6" i="28"/>
  <c r="K5" i="28"/>
  <c r="K4" i="28"/>
  <c r="K3" i="28"/>
  <c r="K2" i="28"/>
  <c r="E3" i="28"/>
  <c r="E4" i="28"/>
  <c r="E5" i="28"/>
  <c r="E6" i="28"/>
  <c r="E7" i="28"/>
  <c r="E8" i="28"/>
  <c r="E9" i="28"/>
  <c r="E10"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E67" i="28"/>
  <c r="E68" i="28"/>
  <c r="E69" i="28"/>
  <c r="E70" i="28"/>
  <c r="E71" i="28"/>
  <c r="E72" i="28"/>
  <c r="E73" i="28"/>
  <c r="E74" i="28"/>
  <c r="E75" i="28"/>
  <c r="E76" i="28"/>
  <c r="E77" i="28"/>
  <c r="E78" i="28"/>
  <c r="E79" i="28"/>
  <c r="E80" i="28"/>
  <c r="E81" i="28"/>
  <c r="E82" i="28"/>
  <c r="F82" i="28" s="1"/>
  <c r="E83" i="28"/>
  <c r="F83" i="28" s="1"/>
  <c r="E84" i="28"/>
  <c r="F84" i="28" s="1"/>
  <c r="E85" i="28"/>
  <c r="F85" i="28" s="1"/>
  <c r="E86" i="28"/>
  <c r="F86" i="28" s="1"/>
  <c r="E87" i="28"/>
  <c r="F87" i="28" s="1"/>
  <c r="E88" i="28"/>
  <c r="F88" i="28" s="1"/>
  <c r="E89" i="28"/>
  <c r="F89" i="28" s="1"/>
  <c r="E90" i="28"/>
  <c r="F90" i="28" s="1"/>
  <c r="E91" i="28"/>
  <c r="F91" i="28" s="1"/>
  <c r="E92" i="28"/>
  <c r="F92" i="28" s="1"/>
  <c r="E93" i="28"/>
  <c r="F93" i="28" s="1"/>
  <c r="E94" i="28"/>
  <c r="F94" i="28" s="1"/>
  <c r="E95" i="28"/>
  <c r="F95" i="28" s="1"/>
  <c r="E96" i="28"/>
  <c r="F96" i="28" s="1"/>
  <c r="E97" i="28"/>
  <c r="F97" i="28" s="1"/>
  <c r="E98" i="28"/>
  <c r="F98" i="28" s="1"/>
  <c r="E99" i="28"/>
  <c r="F99" i="28" s="1"/>
  <c r="E100" i="28"/>
  <c r="F100" i="28" s="1"/>
  <c r="E101" i="28"/>
  <c r="F101" i="28" s="1"/>
  <c r="E102" i="28"/>
  <c r="E103" i="28"/>
  <c r="E104" i="28"/>
  <c r="E105" i="28"/>
  <c r="E106" i="28"/>
  <c r="E107" i="28"/>
  <c r="E108" i="28"/>
  <c r="E109" i="28"/>
  <c r="E110" i="28"/>
  <c r="E111" i="28"/>
  <c r="E112" i="28"/>
  <c r="E113" i="28"/>
  <c r="E114" i="28"/>
  <c r="E115" i="28"/>
  <c r="E116" i="28"/>
  <c r="E117" i="28"/>
  <c r="E118" i="28"/>
  <c r="E119" i="28"/>
  <c r="E120" i="28"/>
  <c r="E121" i="28"/>
  <c r="E122" i="28"/>
  <c r="E123" i="28"/>
  <c r="E124" i="28"/>
  <c r="E125" i="28"/>
  <c r="E126" i="28"/>
  <c r="E127" i="28"/>
  <c r="E128" i="28"/>
  <c r="E129" i="28"/>
  <c r="E130" i="28"/>
  <c r="E131" i="28"/>
  <c r="E132" i="28"/>
  <c r="E133" i="28"/>
  <c r="E134" i="28"/>
  <c r="E135" i="28"/>
  <c r="E136" i="28"/>
  <c r="E137" i="28"/>
  <c r="E138" i="28"/>
  <c r="E139" i="28"/>
  <c r="E140" i="28"/>
  <c r="E141" i="28"/>
  <c r="E142" i="28"/>
  <c r="E143" i="28"/>
  <c r="E144" i="28"/>
  <c r="E145" i="28"/>
  <c r="E146" i="28"/>
  <c r="E147" i="28"/>
  <c r="E148" i="28"/>
  <c r="E149" i="28"/>
  <c r="E150" i="28"/>
  <c r="E151" i="28"/>
  <c r="E152" i="28"/>
  <c r="E153" i="28"/>
  <c r="E154" i="28"/>
  <c r="E155" i="28"/>
  <c r="E156" i="28"/>
  <c r="E157" i="28"/>
  <c r="E158" i="28"/>
  <c r="E159" i="28"/>
  <c r="E160" i="28"/>
  <c r="E161" i="28"/>
  <c r="E162" i="28"/>
  <c r="E163" i="28"/>
  <c r="E164" i="28"/>
  <c r="E165" i="28"/>
  <c r="E166" i="28"/>
  <c r="E167" i="28"/>
  <c r="E168" i="28"/>
  <c r="E169" i="28"/>
  <c r="E170" i="28"/>
  <c r="E171" i="28"/>
  <c r="E172" i="28"/>
  <c r="E173" i="28"/>
  <c r="E174" i="28"/>
  <c r="E175" i="28"/>
  <c r="E176" i="28"/>
  <c r="E177" i="28"/>
  <c r="E178" i="28"/>
  <c r="E179" i="28"/>
  <c r="E180" i="28"/>
  <c r="E181" i="28"/>
  <c r="E182" i="28"/>
  <c r="E183" i="28"/>
  <c r="E184" i="28"/>
  <c r="E185" i="28"/>
  <c r="E186" i="28"/>
  <c r="E187" i="28"/>
  <c r="E188" i="28"/>
  <c r="E189" i="28"/>
  <c r="E190" i="28"/>
  <c r="E191" i="28"/>
  <c r="E192" i="28"/>
  <c r="E193" i="28"/>
  <c r="E194" i="28"/>
  <c r="E195" i="28"/>
  <c r="E196" i="28"/>
  <c r="E197" i="28"/>
  <c r="E198" i="28"/>
  <c r="E199" i="28"/>
  <c r="E200" i="28"/>
  <c r="E201" i="28"/>
  <c r="E202" i="28"/>
  <c r="E203" i="28"/>
  <c r="E204" i="28"/>
  <c r="E205" i="28"/>
  <c r="E206" i="28"/>
  <c r="E207" i="28"/>
  <c r="E208" i="28"/>
  <c r="E209" i="28"/>
  <c r="E210" i="28"/>
  <c r="E211" i="28"/>
  <c r="E212" i="28"/>
  <c r="E213" i="28"/>
  <c r="E214" i="28"/>
  <c r="E215" i="28"/>
  <c r="E216" i="28"/>
  <c r="E217" i="28"/>
  <c r="E218" i="28"/>
  <c r="E219" i="28"/>
  <c r="E220" i="28"/>
  <c r="E221" i="28"/>
  <c r="E222" i="28"/>
  <c r="E223" i="28"/>
  <c r="E224" i="28"/>
  <c r="E225" i="28"/>
  <c r="E226" i="28"/>
  <c r="E227" i="28"/>
  <c r="E228" i="28"/>
  <c r="E229" i="28"/>
  <c r="E230" i="28"/>
  <c r="E231" i="28"/>
  <c r="E232" i="28"/>
  <c r="E233" i="28"/>
  <c r="E234" i="28"/>
  <c r="E235" i="28"/>
  <c r="E236" i="28"/>
  <c r="E237" i="28"/>
  <c r="E238" i="28"/>
  <c r="E239" i="28"/>
  <c r="E240" i="28"/>
  <c r="E241" i="28"/>
  <c r="E242" i="28"/>
  <c r="E243" i="28"/>
  <c r="E244" i="28"/>
  <c r="E245" i="28"/>
  <c r="E246" i="28"/>
  <c r="E247" i="28"/>
  <c r="E248" i="28"/>
  <c r="E249" i="28"/>
  <c r="E250" i="28"/>
  <c r="E251" i="28"/>
  <c r="E252" i="28"/>
  <c r="E253" i="28"/>
  <c r="E254" i="28"/>
  <c r="E255" i="28"/>
  <c r="E256" i="28"/>
  <c r="E257" i="28"/>
  <c r="E258" i="28"/>
  <c r="E259" i="28"/>
  <c r="E260" i="28"/>
  <c r="E261" i="28"/>
  <c r="E262" i="28"/>
  <c r="E263" i="28"/>
  <c r="E264" i="28"/>
  <c r="E265" i="28"/>
  <c r="E266" i="28"/>
  <c r="E267" i="28"/>
  <c r="E268" i="28"/>
  <c r="E269" i="28"/>
  <c r="E270" i="28"/>
  <c r="E271" i="28"/>
  <c r="E272" i="28"/>
  <c r="E273" i="28"/>
  <c r="E274" i="28"/>
  <c r="E275" i="28"/>
  <c r="E276" i="28"/>
  <c r="E277" i="28"/>
  <c r="E278" i="28"/>
  <c r="E279" i="28"/>
  <c r="E280" i="28"/>
  <c r="E281" i="28"/>
  <c r="E282" i="28"/>
  <c r="E283" i="28"/>
  <c r="E284" i="28"/>
  <c r="E285" i="28"/>
  <c r="E286" i="28"/>
  <c r="E287" i="28"/>
  <c r="E288" i="28"/>
  <c r="E289" i="28"/>
  <c r="E290" i="28"/>
  <c r="E291" i="28"/>
  <c r="E292" i="28"/>
  <c r="E293" i="28"/>
  <c r="E294" i="28"/>
  <c r="E295" i="28"/>
  <c r="E296" i="28"/>
  <c r="E297" i="28"/>
  <c r="E298" i="28"/>
  <c r="E299" i="28"/>
  <c r="E300" i="28"/>
  <c r="E301" i="28"/>
  <c r="E302" i="28"/>
  <c r="E303" i="28"/>
  <c r="E304" i="28"/>
  <c r="E305" i="28"/>
  <c r="E306" i="28"/>
  <c r="E307" i="28"/>
  <c r="E308" i="28"/>
  <c r="E309" i="28"/>
  <c r="E310" i="28"/>
  <c r="E311" i="28"/>
  <c r="E312" i="28"/>
  <c r="E313" i="28"/>
  <c r="E314" i="28"/>
  <c r="E315" i="28"/>
  <c r="E316" i="28"/>
  <c r="E317" i="28"/>
  <c r="E318" i="28"/>
  <c r="E319" i="28"/>
  <c r="E320" i="28"/>
  <c r="E321" i="28"/>
  <c r="E322" i="28"/>
  <c r="E323" i="28"/>
  <c r="E324" i="28"/>
  <c r="E325" i="28"/>
  <c r="E326" i="28"/>
  <c r="E327" i="28"/>
  <c r="E328" i="28"/>
  <c r="E329" i="28"/>
  <c r="E330" i="28"/>
  <c r="E331" i="28"/>
  <c r="E332" i="28"/>
  <c r="E333" i="28"/>
  <c r="E334" i="28"/>
  <c r="E335" i="28"/>
  <c r="E336" i="28"/>
  <c r="E337" i="28"/>
  <c r="E338" i="28"/>
  <c r="E339" i="28"/>
  <c r="E340" i="28"/>
  <c r="E341" i="28"/>
  <c r="E342" i="28"/>
  <c r="E343" i="28"/>
  <c r="E344" i="28"/>
  <c r="E345" i="28"/>
  <c r="E346" i="28"/>
  <c r="E347" i="28"/>
  <c r="E348" i="28"/>
  <c r="E349" i="28"/>
  <c r="E350" i="28"/>
  <c r="E351" i="28"/>
  <c r="E352" i="28"/>
  <c r="E353" i="28"/>
  <c r="E354" i="28"/>
  <c r="E355" i="28"/>
  <c r="E356" i="28"/>
  <c r="E357" i="28"/>
  <c r="E358" i="28"/>
  <c r="E359" i="28"/>
  <c r="E360" i="28"/>
  <c r="E361" i="28"/>
  <c r="E362" i="28"/>
  <c r="E363" i="28"/>
  <c r="E364" i="28"/>
  <c r="E365" i="28"/>
  <c r="E366" i="28"/>
  <c r="E367" i="28"/>
  <c r="E368" i="28"/>
  <c r="E369" i="28"/>
  <c r="E370" i="28"/>
  <c r="E371" i="28"/>
  <c r="E372" i="28"/>
  <c r="E373" i="28"/>
  <c r="E374" i="28"/>
  <c r="E375" i="28"/>
  <c r="E376" i="28"/>
  <c r="E377" i="28"/>
  <c r="E378" i="28"/>
  <c r="E379" i="28"/>
  <c r="E380" i="28"/>
  <c r="E381" i="28"/>
  <c r="E382" i="28"/>
  <c r="E383" i="28"/>
  <c r="E384" i="28"/>
  <c r="E385" i="28"/>
  <c r="E386" i="28"/>
  <c r="E387" i="28"/>
  <c r="E388" i="28"/>
  <c r="E389" i="28"/>
  <c r="E390" i="28"/>
  <c r="E391" i="28"/>
  <c r="E392" i="28"/>
  <c r="E393" i="28"/>
  <c r="E394" i="28"/>
  <c r="E395" i="28"/>
  <c r="E396" i="28"/>
  <c r="E397" i="28"/>
  <c r="E398" i="28"/>
  <c r="E399" i="28"/>
  <c r="E400" i="28"/>
  <c r="E401" i="28"/>
  <c r="E402" i="28"/>
  <c r="E403" i="28"/>
  <c r="E404" i="28"/>
  <c r="E405" i="28"/>
  <c r="E406" i="28"/>
  <c r="E407" i="28"/>
  <c r="E408" i="28"/>
  <c r="E409" i="28"/>
  <c r="E410" i="28"/>
  <c r="E411" i="28"/>
  <c r="E412" i="28"/>
  <c r="E413" i="28"/>
  <c r="E414" i="28"/>
  <c r="E415" i="28"/>
  <c r="E416" i="28"/>
  <c r="E417" i="28"/>
  <c r="E418" i="28"/>
  <c r="E419" i="28"/>
  <c r="E420" i="28"/>
  <c r="E421" i="28"/>
  <c r="E422" i="28"/>
  <c r="E423" i="28"/>
  <c r="E424" i="28"/>
  <c r="E425" i="28"/>
  <c r="E426" i="28"/>
  <c r="E427" i="28"/>
  <c r="E428" i="28"/>
  <c r="E429" i="28"/>
  <c r="E430" i="28"/>
  <c r="E431" i="28"/>
  <c r="E432" i="28"/>
  <c r="E433" i="28"/>
  <c r="E434" i="28"/>
  <c r="E435" i="28"/>
  <c r="E436" i="28"/>
  <c r="E437" i="28"/>
  <c r="E438" i="28"/>
  <c r="E439" i="28"/>
  <c r="E440" i="28"/>
  <c r="E441" i="28"/>
  <c r="E442" i="28"/>
  <c r="E443" i="28"/>
  <c r="E444" i="28"/>
  <c r="E445" i="28"/>
  <c r="E446" i="28"/>
  <c r="E447" i="28"/>
  <c r="E448" i="28"/>
  <c r="E449" i="28"/>
  <c r="E450" i="28"/>
  <c r="E451" i="28"/>
  <c r="E452" i="28"/>
  <c r="E453" i="28"/>
  <c r="E454" i="28"/>
  <c r="E455" i="28"/>
  <c r="E456" i="28"/>
  <c r="E457" i="28"/>
  <c r="E458" i="28"/>
  <c r="E459" i="28"/>
  <c r="E460" i="28"/>
  <c r="E461" i="28"/>
  <c r="E462" i="28"/>
  <c r="E463" i="28"/>
  <c r="E464" i="28"/>
  <c r="E465" i="28"/>
  <c r="E466" i="28"/>
  <c r="E467" i="28"/>
  <c r="E468" i="28"/>
  <c r="E469" i="28"/>
  <c r="E470" i="28"/>
  <c r="E471" i="28"/>
  <c r="E472" i="28"/>
  <c r="E473" i="28"/>
  <c r="E474" i="28"/>
  <c r="E475" i="28"/>
  <c r="E476" i="28"/>
  <c r="E477" i="28"/>
  <c r="E478" i="28"/>
  <c r="E479" i="28"/>
  <c r="E480" i="28"/>
  <c r="E481" i="28"/>
  <c r="E482" i="28"/>
  <c r="E483" i="28"/>
  <c r="E484" i="28"/>
  <c r="E485" i="28"/>
  <c r="E486" i="28"/>
  <c r="E487" i="28"/>
  <c r="E488" i="28"/>
  <c r="E489" i="28"/>
  <c r="E490" i="28"/>
  <c r="E491" i="28"/>
  <c r="E492" i="28"/>
  <c r="E493" i="28"/>
  <c r="E494" i="28"/>
  <c r="E495" i="28"/>
  <c r="E496" i="28"/>
  <c r="E497" i="28"/>
  <c r="E498" i="28"/>
  <c r="E499" i="28"/>
  <c r="E500" i="28"/>
  <c r="E501" i="28"/>
  <c r="E502" i="28"/>
  <c r="E503" i="28"/>
  <c r="E504" i="28"/>
  <c r="E505" i="28"/>
  <c r="E506" i="28"/>
  <c r="E507" i="28"/>
  <c r="E508" i="28"/>
  <c r="E509" i="28"/>
  <c r="E510" i="28"/>
  <c r="E511" i="28"/>
  <c r="E512" i="28"/>
  <c r="E513" i="28"/>
  <c r="E514" i="28"/>
  <c r="E515" i="28"/>
  <c r="E516" i="28"/>
  <c r="E517" i="28"/>
  <c r="E518" i="28"/>
  <c r="E519" i="28"/>
  <c r="E520" i="28"/>
  <c r="E521" i="28"/>
  <c r="E522" i="28"/>
  <c r="E523" i="28"/>
  <c r="E524" i="28"/>
  <c r="E525" i="28"/>
  <c r="E526" i="28"/>
  <c r="E527" i="28"/>
  <c r="E528" i="28"/>
  <c r="E529" i="28"/>
  <c r="E530" i="28"/>
  <c r="E531" i="28"/>
  <c r="E532" i="28"/>
  <c r="E533" i="28"/>
  <c r="E534" i="28"/>
  <c r="E535" i="28"/>
  <c r="E536" i="28"/>
  <c r="E537" i="28"/>
  <c r="E538" i="28"/>
  <c r="E539" i="28"/>
  <c r="E540" i="28"/>
  <c r="E541" i="28"/>
  <c r="E542" i="28"/>
  <c r="E543" i="28"/>
  <c r="E544" i="28"/>
  <c r="E545" i="28"/>
  <c r="E546" i="28"/>
  <c r="E547" i="28"/>
  <c r="E548" i="28"/>
  <c r="E549" i="28"/>
  <c r="E550" i="28"/>
  <c r="E551" i="28"/>
  <c r="E552" i="28"/>
  <c r="E553" i="28"/>
  <c r="E554" i="28"/>
  <c r="E555" i="28"/>
  <c r="E556" i="28"/>
  <c r="E557" i="28"/>
  <c r="E558" i="28"/>
  <c r="E559" i="28"/>
  <c r="E560" i="28"/>
  <c r="E561" i="28"/>
  <c r="E562" i="28"/>
  <c r="E563" i="28"/>
  <c r="E564" i="28"/>
  <c r="E565" i="28"/>
  <c r="E566" i="28"/>
  <c r="E567" i="28"/>
  <c r="E568" i="28"/>
  <c r="E569" i="28"/>
  <c r="E570" i="28"/>
  <c r="E571" i="28"/>
  <c r="E572" i="28"/>
  <c r="E573" i="28"/>
  <c r="E574" i="28"/>
  <c r="E575" i="28"/>
  <c r="E576" i="28"/>
  <c r="E577" i="28"/>
  <c r="E578" i="28"/>
  <c r="E579" i="28"/>
  <c r="E580" i="28"/>
  <c r="E581" i="28"/>
  <c r="E582" i="28"/>
  <c r="E583" i="28"/>
  <c r="E584" i="28"/>
  <c r="E585" i="28"/>
  <c r="E586" i="28"/>
  <c r="E587" i="28"/>
  <c r="E588" i="28"/>
  <c r="E589" i="28"/>
  <c r="E590" i="28"/>
  <c r="E591" i="28"/>
  <c r="E592" i="28"/>
  <c r="E593" i="28"/>
  <c r="E594" i="28"/>
  <c r="E595" i="28"/>
  <c r="E596" i="28"/>
  <c r="E597" i="28"/>
  <c r="E598" i="28"/>
  <c r="E599" i="28"/>
  <c r="E600" i="28"/>
  <c r="E601" i="28"/>
  <c r="E602" i="28"/>
  <c r="E603" i="28"/>
  <c r="E604" i="28"/>
  <c r="E605" i="28"/>
  <c r="E606" i="28"/>
  <c r="E607" i="28"/>
  <c r="E608" i="28"/>
  <c r="E609" i="28"/>
  <c r="E610" i="28"/>
  <c r="E611" i="28"/>
  <c r="E612" i="28"/>
  <c r="E613" i="28"/>
  <c r="E614" i="28"/>
  <c r="E615" i="28"/>
  <c r="E616" i="28"/>
  <c r="E617" i="28"/>
  <c r="E618" i="28"/>
  <c r="E619" i="28"/>
  <c r="E620" i="28"/>
  <c r="E621" i="28"/>
  <c r="E622" i="28"/>
  <c r="E623" i="28"/>
  <c r="E624" i="28"/>
  <c r="E625" i="28"/>
  <c r="E626" i="28"/>
  <c r="E627" i="28"/>
  <c r="E628" i="28"/>
  <c r="E629" i="28"/>
  <c r="E630" i="28"/>
  <c r="E631" i="28"/>
  <c r="E632" i="28"/>
  <c r="E633" i="28"/>
  <c r="E634" i="28"/>
  <c r="E635" i="28"/>
  <c r="E636" i="28"/>
  <c r="E637" i="28"/>
  <c r="E638" i="28"/>
  <c r="E639" i="28"/>
  <c r="E640" i="28"/>
  <c r="E641" i="28"/>
  <c r="E642" i="28"/>
  <c r="E643" i="28"/>
  <c r="E644" i="28"/>
  <c r="E645" i="28"/>
  <c r="E646" i="28"/>
  <c r="E647" i="28"/>
  <c r="E648" i="28"/>
  <c r="E649" i="28"/>
  <c r="E650" i="28"/>
  <c r="E651" i="28"/>
  <c r="E652" i="28"/>
  <c r="E653" i="28"/>
  <c r="E654" i="28"/>
  <c r="E655" i="28"/>
  <c r="E656" i="28"/>
  <c r="E657" i="28"/>
  <c r="E658" i="28"/>
  <c r="E659" i="28"/>
  <c r="E660" i="28"/>
  <c r="E661" i="28"/>
  <c r="E662" i="28"/>
  <c r="E663" i="28"/>
  <c r="E664" i="28"/>
  <c r="E665" i="28"/>
  <c r="E666" i="28"/>
  <c r="E667" i="28"/>
  <c r="E668" i="28"/>
  <c r="E669" i="28"/>
  <c r="E670" i="28"/>
  <c r="E671" i="28"/>
  <c r="E672" i="28"/>
  <c r="E673" i="28"/>
  <c r="E674" i="28"/>
  <c r="E675" i="28"/>
  <c r="E676" i="28"/>
  <c r="E677" i="28"/>
  <c r="E678" i="28"/>
  <c r="E679" i="28"/>
  <c r="E680" i="28"/>
  <c r="E681" i="28"/>
  <c r="E682" i="28"/>
  <c r="E683" i="28"/>
  <c r="E684" i="28"/>
  <c r="E685" i="28"/>
  <c r="E686" i="28"/>
  <c r="E687" i="28"/>
  <c r="E688" i="28"/>
  <c r="E689" i="28"/>
  <c r="E690" i="28"/>
  <c r="E691" i="28"/>
  <c r="E692" i="28"/>
  <c r="E693" i="28"/>
  <c r="E694" i="28"/>
  <c r="E695" i="28"/>
  <c r="E696" i="28"/>
  <c r="E697" i="28"/>
  <c r="E698" i="28"/>
  <c r="E699" i="28"/>
  <c r="E700" i="28"/>
  <c r="E701" i="28"/>
  <c r="E702" i="28"/>
  <c r="E703" i="28"/>
  <c r="E704" i="28"/>
  <c r="E705" i="28"/>
  <c r="E706" i="28"/>
  <c r="E707" i="28"/>
  <c r="E708" i="28"/>
  <c r="E709" i="28"/>
  <c r="E710" i="28"/>
  <c r="E711" i="28"/>
  <c r="E712" i="28"/>
  <c r="E713" i="28"/>
  <c r="E714" i="28"/>
  <c r="E715" i="28"/>
  <c r="E716" i="28"/>
  <c r="E717" i="28"/>
  <c r="E718" i="28"/>
  <c r="E719" i="28"/>
  <c r="E720" i="28"/>
  <c r="E721" i="28"/>
  <c r="E722" i="28"/>
  <c r="E723" i="28"/>
  <c r="E724" i="28"/>
  <c r="E725" i="28"/>
  <c r="E726" i="28"/>
  <c r="E727" i="28"/>
  <c r="E728" i="28"/>
  <c r="E729" i="28"/>
  <c r="E730" i="28"/>
  <c r="E731" i="28"/>
  <c r="E732" i="28"/>
  <c r="E733" i="28"/>
  <c r="E734" i="28"/>
  <c r="E735" i="28"/>
  <c r="E736" i="28"/>
  <c r="E737" i="28"/>
  <c r="E738" i="28"/>
  <c r="E739" i="28"/>
  <c r="E740" i="28"/>
  <c r="E741" i="28"/>
  <c r="E742" i="28"/>
  <c r="E743" i="28"/>
  <c r="E744" i="28"/>
  <c r="E745" i="28"/>
  <c r="E746" i="28"/>
  <c r="E747" i="28"/>
  <c r="E748" i="28"/>
  <c r="E749" i="28"/>
  <c r="E750" i="28"/>
  <c r="E751" i="28"/>
  <c r="E752" i="28"/>
  <c r="E753" i="28"/>
  <c r="E754" i="28"/>
  <c r="E755" i="28"/>
  <c r="E756" i="28"/>
  <c r="E757" i="28"/>
  <c r="E758" i="28"/>
  <c r="E759" i="28"/>
  <c r="E760" i="28"/>
  <c r="E761" i="28"/>
  <c r="E762" i="28"/>
  <c r="E763" i="28"/>
  <c r="E764" i="28"/>
  <c r="E765" i="28"/>
  <c r="E766" i="28"/>
  <c r="E767" i="28"/>
  <c r="E768" i="28"/>
  <c r="E769" i="28"/>
  <c r="E770" i="28"/>
  <c r="E771" i="28"/>
  <c r="E772" i="28"/>
  <c r="E773" i="28"/>
  <c r="E774" i="28"/>
  <c r="E775" i="28"/>
  <c r="E776" i="28"/>
  <c r="E777" i="28"/>
  <c r="E778" i="28"/>
  <c r="G778" i="28" s="1"/>
  <c r="E779" i="28"/>
  <c r="E780" i="28"/>
  <c r="E781" i="28"/>
  <c r="E782" i="28"/>
  <c r="E783" i="28"/>
  <c r="E784" i="28"/>
  <c r="E785" i="28"/>
  <c r="E786" i="28"/>
  <c r="E787" i="28"/>
  <c r="E788" i="28"/>
  <c r="E789" i="28"/>
  <c r="E790" i="28"/>
  <c r="E791" i="28"/>
  <c r="E792" i="28"/>
  <c r="E793" i="28"/>
  <c r="E794" i="28"/>
  <c r="E795" i="28"/>
  <c r="E796" i="28"/>
  <c r="E797" i="28"/>
  <c r="E798" i="28"/>
  <c r="E799" i="28"/>
  <c r="E800" i="28"/>
  <c r="E801" i="28"/>
  <c r="E802" i="28"/>
  <c r="E803" i="28"/>
  <c r="E804" i="28"/>
  <c r="E805" i="28"/>
  <c r="E806" i="28"/>
  <c r="E807" i="28"/>
  <c r="E808" i="28"/>
  <c r="E809" i="28"/>
  <c r="E810" i="28"/>
  <c r="E811" i="28"/>
  <c r="E812" i="28"/>
  <c r="E813" i="28"/>
  <c r="E814" i="28"/>
  <c r="E815" i="28"/>
  <c r="E816" i="28"/>
  <c r="E817" i="28"/>
  <c r="E818" i="28"/>
  <c r="E819" i="28"/>
  <c r="E820" i="28"/>
  <c r="E821" i="28"/>
  <c r="E822" i="28"/>
  <c r="E823" i="28"/>
  <c r="E824" i="28"/>
  <c r="E825" i="28"/>
  <c r="E826" i="28"/>
  <c r="E827" i="28"/>
  <c r="E828" i="28"/>
  <c r="E829" i="28"/>
  <c r="E830" i="28"/>
  <c r="E831" i="28"/>
  <c r="E832" i="28"/>
  <c r="E833" i="28"/>
  <c r="E834" i="28"/>
  <c r="E835" i="28"/>
  <c r="E836" i="28"/>
  <c r="E837" i="28"/>
  <c r="E838" i="28"/>
  <c r="E839" i="28"/>
  <c r="E840" i="28"/>
  <c r="E841" i="28"/>
  <c r="E842" i="28"/>
  <c r="E843" i="28"/>
  <c r="E844" i="28"/>
  <c r="E845" i="28"/>
  <c r="E846" i="28"/>
  <c r="E847" i="28"/>
  <c r="E848" i="28"/>
  <c r="E849" i="28"/>
  <c r="E850" i="28"/>
  <c r="E851" i="28"/>
  <c r="E852" i="28"/>
  <c r="E853" i="28"/>
  <c r="E854" i="28"/>
  <c r="E855" i="28"/>
  <c r="E856" i="28"/>
  <c r="E857" i="28"/>
  <c r="E858" i="28"/>
  <c r="E859" i="28"/>
  <c r="E860" i="28"/>
  <c r="E861" i="28"/>
  <c r="E862" i="28"/>
  <c r="E863" i="28"/>
  <c r="E864" i="28"/>
  <c r="E865" i="28"/>
  <c r="E866" i="28"/>
  <c r="E867" i="28"/>
  <c r="E868" i="28"/>
  <c r="E869" i="28"/>
  <c r="E870" i="28"/>
  <c r="E871" i="28"/>
  <c r="E872" i="28"/>
  <c r="E873" i="28"/>
  <c r="E874" i="28"/>
  <c r="E875" i="28"/>
  <c r="E876" i="28"/>
  <c r="E877" i="28"/>
  <c r="E878" i="28"/>
  <c r="E879" i="28"/>
  <c r="E880" i="28"/>
  <c r="E881" i="28"/>
  <c r="E882" i="28"/>
  <c r="E883" i="28"/>
  <c r="E884" i="28"/>
  <c r="E885" i="28"/>
  <c r="E886" i="28"/>
  <c r="E887" i="28"/>
  <c r="E888" i="28"/>
  <c r="E889" i="28"/>
  <c r="E890" i="28"/>
  <c r="E891" i="28"/>
  <c r="E892" i="28"/>
  <c r="E893" i="28"/>
  <c r="E894" i="28"/>
  <c r="E895" i="28"/>
  <c r="E896" i="28"/>
  <c r="E897" i="28"/>
  <c r="E898" i="28"/>
  <c r="E899" i="28"/>
  <c r="E900" i="28"/>
  <c r="E901" i="28"/>
  <c r="E902" i="28"/>
  <c r="E903" i="28"/>
  <c r="E904" i="28"/>
  <c r="E905" i="28"/>
  <c r="E906" i="28"/>
  <c r="E907" i="28"/>
  <c r="E908" i="28"/>
  <c r="E909" i="28"/>
  <c r="E910" i="28"/>
  <c r="E911" i="28"/>
  <c r="E912" i="28"/>
  <c r="E913" i="28"/>
  <c r="E914" i="28"/>
  <c r="E915" i="28"/>
  <c r="E916" i="28"/>
  <c r="E917" i="28"/>
  <c r="E918" i="28"/>
  <c r="E919" i="28"/>
  <c r="E920" i="28"/>
  <c r="E921" i="28"/>
  <c r="E922" i="28"/>
  <c r="E923" i="28"/>
  <c r="E924" i="28"/>
  <c r="E925" i="28"/>
  <c r="E926" i="28"/>
  <c r="E927" i="28"/>
  <c r="E928" i="28"/>
  <c r="E929" i="28"/>
  <c r="E930" i="28"/>
  <c r="E931" i="28"/>
  <c r="E932" i="28"/>
  <c r="E933" i="28"/>
  <c r="E934" i="28"/>
  <c r="E935" i="28"/>
  <c r="E936" i="28"/>
  <c r="E937" i="28"/>
  <c r="E938" i="28"/>
  <c r="E939" i="28"/>
  <c r="E940" i="28"/>
  <c r="E941" i="28"/>
  <c r="E942" i="28"/>
  <c r="E943" i="28"/>
  <c r="E944" i="28"/>
  <c r="E945" i="28"/>
  <c r="E946" i="28"/>
  <c r="E947" i="28"/>
  <c r="E948" i="28"/>
  <c r="E949" i="28"/>
  <c r="E950" i="28"/>
  <c r="E951" i="28"/>
  <c r="E952" i="28"/>
  <c r="E953" i="28"/>
  <c r="E954" i="28"/>
  <c r="E955" i="28"/>
  <c r="E956" i="28"/>
  <c r="E957" i="28"/>
  <c r="E958" i="28"/>
  <c r="E959" i="28"/>
  <c r="E960" i="28"/>
  <c r="E961" i="28"/>
  <c r="E962" i="28"/>
  <c r="E963" i="28"/>
  <c r="E964" i="28"/>
  <c r="E965" i="28"/>
  <c r="E966" i="28"/>
  <c r="E967" i="28"/>
  <c r="E968" i="28"/>
  <c r="E969" i="28"/>
  <c r="E970" i="28"/>
  <c r="E971" i="28"/>
  <c r="E972" i="28"/>
  <c r="E973" i="28"/>
  <c r="E974" i="28"/>
  <c r="E975" i="28"/>
  <c r="E976" i="28"/>
  <c r="E977" i="28"/>
  <c r="E978" i="28"/>
  <c r="E979" i="28"/>
  <c r="E980" i="28"/>
  <c r="E981" i="28"/>
  <c r="E982" i="28"/>
  <c r="E983" i="28"/>
  <c r="E984" i="28"/>
  <c r="E985" i="28"/>
  <c r="E986" i="28"/>
  <c r="E987" i="28"/>
  <c r="E988" i="28"/>
  <c r="E989" i="28"/>
  <c r="E990" i="28"/>
  <c r="E991" i="28"/>
  <c r="E992" i="28"/>
  <c r="E993" i="28"/>
  <c r="E994" i="28"/>
  <c r="E995" i="28"/>
  <c r="E996" i="28"/>
  <c r="E997" i="28"/>
  <c r="E998" i="28"/>
  <c r="E999" i="28"/>
  <c r="E1000" i="28"/>
  <c r="E1001" i="28"/>
  <c r="E1002" i="28"/>
  <c r="E1003" i="28"/>
  <c r="E1004" i="28"/>
  <c r="E1005" i="28"/>
  <c r="E1006" i="28"/>
  <c r="E1007" i="28"/>
  <c r="E1008" i="28"/>
  <c r="E1009" i="28"/>
  <c r="E1010" i="28"/>
  <c r="E1011" i="28"/>
  <c r="E1012" i="28"/>
  <c r="E1013" i="28"/>
  <c r="E1014" i="28"/>
  <c r="E1015" i="28"/>
  <c r="E1016" i="28"/>
  <c r="E1017" i="28"/>
  <c r="E1018" i="28"/>
  <c r="E1019" i="28"/>
  <c r="E1020" i="28"/>
  <c r="E1021" i="28"/>
  <c r="E1022" i="28"/>
  <c r="E1023" i="28"/>
  <c r="E1024" i="28"/>
  <c r="E1025" i="28"/>
  <c r="E1026" i="28"/>
  <c r="E1027" i="28"/>
  <c r="E1028" i="28"/>
  <c r="E1029" i="28"/>
  <c r="E1030" i="28"/>
  <c r="E1031" i="28"/>
  <c r="E1032" i="28"/>
  <c r="E1033" i="28"/>
  <c r="E1034" i="28"/>
  <c r="E1035" i="28"/>
  <c r="E1036" i="28"/>
  <c r="E1037" i="28"/>
  <c r="E1038" i="28"/>
  <c r="E1039" i="28"/>
  <c r="E1040" i="28"/>
  <c r="E1041" i="28"/>
  <c r="E1042" i="28"/>
  <c r="E1043" i="28"/>
  <c r="E1044" i="28"/>
  <c r="E1045" i="28"/>
  <c r="E1046" i="28"/>
  <c r="E1047" i="28"/>
  <c r="E1048" i="28"/>
  <c r="E1049" i="28"/>
  <c r="E1050" i="28"/>
  <c r="E1051" i="28"/>
  <c r="E1052" i="28"/>
  <c r="E1053" i="28"/>
  <c r="E1054" i="28"/>
  <c r="E1055" i="28"/>
  <c r="E1056" i="28"/>
  <c r="E1057" i="28"/>
  <c r="E1058" i="28"/>
  <c r="E1059" i="28"/>
  <c r="E1060" i="28"/>
  <c r="E1061" i="28"/>
  <c r="E1062" i="28"/>
  <c r="E1063" i="28"/>
  <c r="E1064" i="28"/>
  <c r="E1065" i="28"/>
  <c r="E1066" i="28"/>
  <c r="E1067" i="28"/>
  <c r="E1068" i="28"/>
  <c r="E1069" i="28"/>
  <c r="E1070" i="28"/>
  <c r="E1071" i="28"/>
  <c r="E1072" i="28"/>
  <c r="E1073" i="28"/>
  <c r="E1074" i="28"/>
  <c r="E1075" i="28"/>
  <c r="E1076" i="28"/>
  <c r="E1077" i="28"/>
  <c r="E1078" i="28"/>
  <c r="E1079" i="28"/>
  <c r="E1080" i="28"/>
  <c r="E1081" i="28"/>
  <c r="E1082" i="28"/>
  <c r="E1083" i="28"/>
  <c r="E1084" i="28"/>
  <c r="E1085" i="28"/>
  <c r="E1086" i="28"/>
  <c r="E1087" i="28"/>
  <c r="E1088" i="28"/>
  <c r="E1089" i="28"/>
  <c r="E1090" i="28"/>
  <c r="E1091" i="28"/>
  <c r="E1092" i="28"/>
  <c r="E1093" i="28"/>
  <c r="E1094" i="28"/>
  <c r="E1095" i="28"/>
  <c r="E1096" i="28"/>
  <c r="E1097" i="28"/>
  <c r="E1098" i="28"/>
  <c r="E1099" i="28"/>
  <c r="E1100" i="28"/>
  <c r="E1101" i="28"/>
  <c r="E1102" i="28"/>
  <c r="E1103" i="28"/>
  <c r="E1104" i="28"/>
  <c r="E1105" i="28"/>
  <c r="E1106" i="28"/>
  <c r="E1107" i="28"/>
  <c r="E1108" i="28"/>
  <c r="E1109" i="28"/>
  <c r="E1110" i="28"/>
  <c r="E1111" i="28"/>
  <c r="E1112" i="28"/>
  <c r="E1113" i="28"/>
  <c r="E1114" i="28"/>
  <c r="E1115" i="28"/>
  <c r="E1116" i="28"/>
  <c r="E1117" i="28"/>
  <c r="E1118" i="28"/>
  <c r="E1119" i="28"/>
  <c r="E1120" i="28"/>
  <c r="E1121" i="28"/>
  <c r="E1122" i="28"/>
  <c r="E1123" i="28"/>
  <c r="E1124" i="28"/>
  <c r="E1125" i="28"/>
  <c r="E1126" i="28"/>
  <c r="E1127" i="28"/>
  <c r="E1128" i="28"/>
  <c r="E1129" i="28"/>
  <c r="E1130" i="28"/>
  <c r="E1131" i="28"/>
  <c r="E1132" i="28"/>
  <c r="E1133" i="28"/>
  <c r="E1134" i="28"/>
  <c r="E1135" i="28"/>
  <c r="E1136" i="28"/>
  <c r="E1137" i="28"/>
  <c r="E1138" i="28"/>
  <c r="E1139" i="28"/>
  <c r="E1140" i="28"/>
  <c r="E1141" i="28"/>
  <c r="E1142" i="28"/>
  <c r="E1143" i="28"/>
  <c r="E1144" i="28"/>
  <c r="E1145" i="28"/>
  <c r="E1146" i="28"/>
  <c r="E1147" i="28"/>
  <c r="E1148" i="28"/>
  <c r="E1149" i="28"/>
  <c r="E1150" i="28"/>
  <c r="E1151" i="28"/>
  <c r="E1152" i="28"/>
  <c r="E1153" i="28"/>
  <c r="E1154" i="28"/>
  <c r="E1155" i="28"/>
  <c r="E1156" i="28"/>
  <c r="E1157" i="28"/>
  <c r="E1158" i="28"/>
  <c r="E1159" i="28"/>
  <c r="E1160" i="28"/>
  <c r="E1161" i="28"/>
  <c r="E1162" i="28"/>
  <c r="E1163" i="28"/>
  <c r="E1164" i="28"/>
  <c r="E1165" i="28"/>
  <c r="E1166" i="28"/>
  <c r="E1167" i="28"/>
  <c r="E1168" i="28"/>
  <c r="E1169" i="28"/>
  <c r="E1170" i="28"/>
  <c r="E1171" i="28"/>
  <c r="E1172" i="28"/>
  <c r="E1173" i="28"/>
  <c r="E1174" i="28"/>
  <c r="E1175" i="28"/>
  <c r="E1176" i="28"/>
  <c r="E1177" i="28"/>
  <c r="E1178" i="28"/>
  <c r="E1179" i="28"/>
  <c r="E1180" i="28"/>
  <c r="E1181" i="28"/>
  <c r="E1182" i="28"/>
  <c r="E1183" i="28"/>
  <c r="E1184" i="28"/>
  <c r="E1185" i="28"/>
  <c r="E1186" i="28"/>
  <c r="E1187" i="28"/>
  <c r="E1188" i="28"/>
  <c r="E1189" i="28"/>
  <c r="E1190" i="28"/>
  <c r="E1191" i="28"/>
  <c r="E1192" i="28"/>
  <c r="E1193" i="28"/>
  <c r="E1194" i="28"/>
  <c r="E1195" i="28"/>
  <c r="E1196" i="28"/>
  <c r="E1197" i="28"/>
  <c r="E1198" i="28"/>
  <c r="E1199" i="28"/>
  <c r="E1200" i="28"/>
  <c r="E1201" i="28"/>
  <c r="E1202" i="28"/>
  <c r="E1203" i="28"/>
  <c r="E1204" i="28"/>
  <c r="E1205" i="28"/>
  <c r="E1206" i="28"/>
  <c r="E1207" i="28"/>
  <c r="E1208" i="28"/>
  <c r="E1209" i="28"/>
  <c r="E1210" i="28"/>
  <c r="E1211" i="28"/>
  <c r="E1212" i="28"/>
  <c r="E1213" i="28"/>
  <c r="E1214" i="28"/>
  <c r="E1215" i="28"/>
  <c r="E1216" i="28"/>
  <c r="E1217" i="28"/>
  <c r="E1218" i="28"/>
  <c r="E1219" i="28"/>
  <c r="E1220" i="28"/>
  <c r="E1221" i="28"/>
  <c r="E1222" i="28"/>
  <c r="E1223" i="28"/>
  <c r="E1224" i="28"/>
  <c r="E1225" i="28"/>
  <c r="E1226" i="28"/>
  <c r="E1227" i="28"/>
  <c r="E1228" i="28"/>
  <c r="E1229" i="28"/>
  <c r="E1230" i="28"/>
  <c r="E1231" i="28"/>
  <c r="E1232" i="28"/>
  <c r="E1233" i="28"/>
  <c r="E1234" i="28"/>
  <c r="E1235" i="28"/>
  <c r="E1236" i="28"/>
  <c r="E1237" i="28"/>
  <c r="E1238" i="28"/>
  <c r="E1239" i="28"/>
  <c r="E1240" i="28"/>
  <c r="E1241" i="28"/>
  <c r="E1242" i="28"/>
  <c r="E1243" i="28"/>
  <c r="E1244" i="28"/>
  <c r="E1245" i="28"/>
  <c r="E1246" i="28"/>
  <c r="E1247" i="28"/>
  <c r="E1248" i="28"/>
  <c r="E1249" i="28"/>
  <c r="E1250" i="28"/>
  <c r="E1251" i="28"/>
  <c r="E1252" i="28"/>
  <c r="E1253" i="28"/>
  <c r="E1254" i="28"/>
  <c r="E1255" i="28"/>
  <c r="E1256" i="28"/>
  <c r="E1257" i="28"/>
  <c r="E1258" i="28"/>
  <c r="E1259" i="28"/>
  <c r="E1260" i="28"/>
  <c r="E1261" i="28"/>
  <c r="E1262" i="28"/>
  <c r="E1263" i="28"/>
  <c r="E1264" i="28"/>
  <c r="E1265" i="28"/>
  <c r="E1266" i="28"/>
  <c r="E1267" i="28"/>
  <c r="E1268" i="28"/>
  <c r="E1269" i="28"/>
  <c r="E1270" i="28"/>
  <c r="E1271" i="28"/>
  <c r="E1272" i="28"/>
  <c r="E1273" i="28"/>
  <c r="E1274" i="28"/>
  <c r="E1275" i="28"/>
  <c r="E1276" i="28"/>
  <c r="E1277" i="28"/>
  <c r="E1278" i="28"/>
  <c r="E1279" i="28"/>
  <c r="E1280" i="28"/>
  <c r="E1281" i="28"/>
  <c r="E1282" i="28"/>
  <c r="E1283" i="28"/>
  <c r="E1284" i="28"/>
  <c r="E1285" i="28"/>
  <c r="E1286" i="28"/>
  <c r="E1287" i="28"/>
  <c r="E1288" i="28"/>
  <c r="E1289" i="28"/>
  <c r="E1290" i="28"/>
  <c r="E1291" i="28"/>
  <c r="E1292" i="28"/>
  <c r="E1293" i="28"/>
  <c r="E1294" i="28"/>
  <c r="E1295" i="28"/>
  <c r="E1296" i="28"/>
  <c r="E1297" i="28"/>
  <c r="E1298" i="28"/>
  <c r="E1299" i="28"/>
  <c r="E1300" i="28"/>
  <c r="E1301" i="28"/>
  <c r="E1302" i="28"/>
  <c r="E1303" i="28"/>
  <c r="E1304" i="28"/>
  <c r="E1305" i="28"/>
  <c r="E1306" i="28"/>
  <c r="E1307" i="28"/>
  <c r="E1308" i="28"/>
  <c r="E1309" i="28"/>
  <c r="E1310" i="28"/>
  <c r="E1311" i="28"/>
  <c r="E1312" i="28"/>
  <c r="E1313" i="28"/>
  <c r="E1314" i="28"/>
  <c r="E1315" i="28"/>
  <c r="E1316" i="28"/>
  <c r="E1317" i="28"/>
  <c r="E1318" i="28"/>
  <c r="E1319" i="28"/>
  <c r="E1320" i="28"/>
  <c r="E1321" i="28"/>
  <c r="E1322" i="28"/>
  <c r="E1323" i="28"/>
  <c r="E1324" i="28"/>
  <c r="E1325" i="28"/>
  <c r="E1326" i="28"/>
  <c r="E1327" i="28"/>
  <c r="E1328" i="28"/>
  <c r="E1329" i="28"/>
  <c r="E1330" i="28"/>
  <c r="E1331" i="28"/>
  <c r="E1332" i="28"/>
  <c r="E1333" i="28"/>
  <c r="E1334" i="28"/>
  <c r="E1335" i="28"/>
  <c r="E1336" i="28"/>
  <c r="E1337" i="28"/>
  <c r="E1338" i="28"/>
  <c r="E1339" i="28"/>
  <c r="E1340" i="28"/>
  <c r="E1341" i="28"/>
  <c r="E1342" i="28"/>
  <c r="E1343" i="28"/>
  <c r="E1344" i="28"/>
  <c r="E1345" i="28"/>
  <c r="E1346" i="28"/>
  <c r="E1347" i="28"/>
  <c r="E1348" i="28"/>
  <c r="E1349" i="28"/>
  <c r="E1350" i="28"/>
  <c r="E1351" i="28"/>
  <c r="E1352" i="28"/>
  <c r="E1353" i="28"/>
  <c r="E1354" i="28"/>
  <c r="E1355" i="28"/>
  <c r="E1356" i="28"/>
  <c r="E1357" i="28"/>
  <c r="E1358" i="28"/>
  <c r="E1359" i="28"/>
  <c r="E1360" i="28"/>
  <c r="E1361" i="28"/>
  <c r="E1362" i="28"/>
  <c r="E1363" i="28"/>
  <c r="E1364" i="28"/>
  <c r="E1365" i="28"/>
  <c r="E1366" i="28"/>
  <c r="E1367" i="28"/>
  <c r="E1368" i="28"/>
  <c r="E1369" i="28"/>
  <c r="E1370" i="28"/>
  <c r="E1371" i="28"/>
  <c r="E1372" i="28"/>
  <c r="E1373" i="28"/>
  <c r="E1374" i="28"/>
  <c r="E1375" i="28"/>
  <c r="E1376" i="28"/>
  <c r="E1377" i="28"/>
  <c r="E1378" i="28"/>
  <c r="E1379" i="28"/>
  <c r="E1380" i="28"/>
  <c r="E1381" i="28"/>
  <c r="E1382" i="28"/>
  <c r="E1383" i="28"/>
  <c r="E1384" i="28"/>
  <c r="E1385" i="28"/>
  <c r="E1386" i="28"/>
  <c r="E1387" i="28"/>
  <c r="E1388" i="28"/>
  <c r="E1389" i="28"/>
  <c r="E1390" i="28"/>
  <c r="E1391" i="28"/>
  <c r="E1392" i="28"/>
  <c r="E1393" i="28"/>
  <c r="E1394" i="28"/>
  <c r="E1395" i="28"/>
  <c r="E1396" i="28"/>
  <c r="E1397" i="28"/>
  <c r="E1398" i="28"/>
  <c r="E1399" i="28"/>
  <c r="E1400" i="28"/>
  <c r="E1401" i="28"/>
  <c r="E1402" i="28"/>
  <c r="E1403" i="28"/>
  <c r="E1404" i="28"/>
  <c r="E1405" i="28"/>
  <c r="E1406" i="28"/>
  <c r="E1407" i="28"/>
  <c r="E1408" i="28"/>
  <c r="E1409" i="28"/>
  <c r="E1410" i="28"/>
  <c r="E1411" i="28"/>
  <c r="E1412" i="28"/>
  <c r="E1413" i="28"/>
  <c r="E1414" i="28"/>
  <c r="E1415" i="28"/>
  <c r="E1416" i="28"/>
  <c r="E1417" i="28"/>
  <c r="E1418" i="28"/>
  <c r="E1419" i="28"/>
  <c r="E1420" i="28"/>
  <c r="E1421" i="28"/>
  <c r="E1422" i="28"/>
  <c r="E1423" i="28"/>
  <c r="E1424" i="28"/>
  <c r="E1425" i="28"/>
  <c r="E1426" i="28"/>
  <c r="E1427" i="28"/>
  <c r="E1428" i="28"/>
  <c r="E1429" i="28"/>
  <c r="E1430" i="28"/>
  <c r="E1431" i="28"/>
  <c r="E1432" i="28"/>
  <c r="E1433" i="28"/>
  <c r="E1434" i="28"/>
  <c r="E1435" i="28"/>
  <c r="E1436" i="28"/>
  <c r="E1437" i="28"/>
  <c r="E1438" i="28"/>
  <c r="E1439" i="28"/>
  <c r="E1440" i="28"/>
  <c r="E1441" i="28"/>
  <c r="E1442" i="28"/>
  <c r="E1443" i="28"/>
  <c r="E1444" i="28"/>
  <c r="E1445" i="28"/>
  <c r="E1446" i="28"/>
  <c r="E1447" i="28"/>
  <c r="E1448" i="28"/>
  <c r="E1449" i="28"/>
  <c r="E1450" i="28"/>
  <c r="E1451" i="28"/>
  <c r="E1452" i="28"/>
  <c r="E1453" i="28"/>
  <c r="E1454" i="28"/>
  <c r="E1455" i="28"/>
  <c r="E1456" i="28"/>
  <c r="E1457" i="28"/>
  <c r="E1458" i="28"/>
  <c r="E1459" i="28"/>
  <c r="E1460" i="28"/>
  <c r="E1461" i="28"/>
  <c r="E1462" i="28"/>
  <c r="E1463" i="28"/>
  <c r="E1464" i="28"/>
  <c r="E1465" i="28"/>
  <c r="E1466" i="28"/>
  <c r="E1467" i="28"/>
  <c r="E1468" i="28"/>
  <c r="E1469" i="28"/>
  <c r="E1470" i="28"/>
  <c r="E1471" i="28"/>
  <c r="E1472" i="28"/>
  <c r="E1473" i="28"/>
  <c r="E1474" i="28"/>
  <c r="E1475" i="28"/>
  <c r="E1476" i="28"/>
  <c r="E1477" i="28"/>
  <c r="E1478" i="28"/>
  <c r="E1479" i="28"/>
  <c r="E1480" i="28"/>
  <c r="E1481" i="28"/>
  <c r="E1482" i="28"/>
  <c r="E1483" i="28"/>
  <c r="E1484" i="28"/>
  <c r="E1485" i="28"/>
  <c r="E1486" i="28"/>
  <c r="E1487" i="28"/>
  <c r="E1488" i="28"/>
  <c r="E1489" i="28"/>
  <c r="E1490" i="28"/>
  <c r="E1491" i="28"/>
  <c r="E1492" i="28"/>
  <c r="E1493" i="28"/>
  <c r="E1494" i="28"/>
  <c r="E1495" i="28"/>
  <c r="E1496" i="28"/>
  <c r="E1497" i="28"/>
  <c r="E1498" i="28"/>
  <c r="E1499" i="28"/>
  <c r="E1500" i="28"/>
  <c r="E1501" i="28"/>
  <c r="E1502" i="28"/>
  <c r="E1503" i="28"/>
  <c r="E1504" i="28"/>
  <c r="E1505" i="28"/>
  <c r="E1506" i="28"/>
  <c r="E1507" i="28"/>
  <c r="E1508" i="28"/>
  <c r="E1509" i="28"/>
  <c r="E1510" i="28"/>
  <c r="E1511" i="28"/>
  <c r="E1512" i="28"/>
  <c r="E1513" i="28"/>
  <c r="E1514" i="28"/>
  <c r="E1515" i="28"/>
  <c r="E1516" i="28"/>
  <c r="E1517" i="28"/>
  <c r="E1518" i="28"/>
  <c r="E1519" i="28"/>
  <c r="E1520" i="28"/>
  <c r="E1521" i="28"/>
  <c r="E1522" i="28"/>
  <c r="E1523" i="28"/>
  <c r="E1524" i="28"/>
  <c r="E1525" i="28"/>
  <c r="E1526" i="28"/>
  <c r="E1527" i="28"/>
  <c r="E1528" i="28"/>
  <c r="E1529" i="28"/>
  <c r="E1530" i="28"/>
  <c r="E1531" i="28"/>
  <c r="E1532" i="28"/>
  <c r="E1533" i="28"/>
  <c r="E1534" i="28"/>
  <c r="E1535" i="28"/>
  <c r="E1536" i="28"/>
  <c r="E1537" i="28"/>
  <c r="E1538" i="28"/>
  <c r="E1539" i="28"/>
  <c r="E1540" i="28"/>
  <c r="E1541" i="28"/>
  <c r="E1542" i="28"/>
  <c r="E1543" i="28"/>
  <c r="E1544" i="28"/>
  <c r="E1545" i="28"/>
  <c r="E1546" i="28"/>
  <c r="E1547" i="28"/>
  <c r="E1548" i="28"/>
  <c r="E1549" i="28"/>
  <c r="E1550" i="28"/>
  <c r="E1551" i="28"/>
  <c r="E1552" i="28"/>
  <c r="E1553" i="28"/>
  <c r="E1554" i="28"/>
  <c r="E1555" i="28"/>
  <c r="E1556" i="28"/>
  <c r="E1557" i="28"/>
  <c r="E1558" i="28"/>
  <c r="E1559" i="28"/>
  <c r="E1560" i="28"/>
  <c r="E1561" i="28"/>
  <c r="E1562" i="28"/>
  <c r="E1563" i="28"/>
  <c r="E1564" i="28"/>
  <c r="E1565" i="28"/>
  <c r="E1566" i="28"/>
  <c r="E1567" i="28"/>
  <c r="E1568" i="28"/>
  <c r="E1569" i="28"/>
  <c r="E1570" i="28"/>
  <c r="E1571" i="28"/>
  <c r="E1572" i="28"/>
  <c r="E1573" i="28"/>
  <c r="E1574" i="28"/>
  <c r="E1575" i="28"/>
  <c r="E1576" i="28"/>
  <c r="E1577" i="28"/>
  <c r="E1578" i="28"/>
  <c r="E1579" i="28"/>
  <c r="E1580" i="28"/>
  <c r="E1581" i="28"/>
  <c r="E1582" i="28"/>
  <c r="E1583" i="28"/>
  <c r="E1584" i="28"/>
  <c r="E1585" i="28"/>
  <c r="E1586" i="28"/>
  <c r="E1587" i="28"/>
  <c r="E1588" i="28"/>
  <c r="E1589" i="28"/>
  <c r="E1590" i="28"/>
  <c r="E1591" i="28"/>
  <c r="E1592" i="28"/>
  <c r="E1593" i="28"/>
  <c r="E1594" i="28"/>
  <c r="E1595" i="28"/>
  <c r="E1596" i="28"/>
  <c r="E1597" i="28"/>
  <c r="E1598" i="28"/>
  <c r="E1599" i="28"/>
  <c r="E1600" i="28"/>
  <c r="E1601" i="28"/>
  <c r="E1602" i="28"/>
  <c r="E1603" i="28"/>
  <c r="E1604" i="28"/>
  <c r="E1605" i="28"/>
  <c r="E1606" i="28"/>
  <c r="E1607" i="28"/>
  <c r="E1608" i="28"/>
  <c r="E1609" i="28"/>
  <c r="E1610" i="28"/>
  <c r="E1611" i="28"/>
  <c r="E1612" i="28"/>
  <c r="E1613" i="28"/>
  <c r="E1614" i="28"/>
  <c r="E1615" i="28"/>
  <c r="E1616" i="28"/>
  <c r="E1617" i="28"/>
  <c r="E1618" i="28"/>
  <c r="E1619" i="28"/>
  <c r="E1620" i="28"/>
  <c r="E1621" i="28"/>
  <c r="E1622" i="28"/>
  <c r="E1623" i="28"/>
  <c r="E1624" i="28"/>
  <c r="E1625" i="28"/>
  <c r="E1626" i="28"/>
  <c r="E1627" i="28"/>
  <c r="E1628" i="28"/>
  <c r="E1629" i="28"/>
  <c r="E1630" i="28"/>
  <c r="E1631" i="28"/>
  <c r="E1632" i="28"/>
  <c r="E1633" i="28"/>
  <c r="E1634" i="28"/>
  <c r="E1635" i="28"/>
  <c r="E1636" i="28"/>
  <c r="E1637" i="28"/>
  <c r="E1638" i="28"/>
  <c r="E1639" i="28"/>
  <c r="E1640" i="28"/>
  <c r="E1641" i="28"/>
  <c r="E1642" i="28"/>
  <c r="E1643" i="28"/>
  <c r="E1644" i="28"/>
  <c r="E1645" i="28"/>
  <c r="E1646" i="28"/>
  <c r="E1647" i="28"/>
  <c r="E1648" i="28"/>
  <c r="E1649" i="28"/>
  <c r="E1650" i="28"/>
  <c r="E1651" i="28"/>
  <c r="E1652" i="28"/>
  <c r="E1653" i="28"/>
  <c r="E1654" i="28"/>
  <c r="E1655" i="28"/>
  <c r="E1656" i="28"/>
  <c r="E1657" i="28"/>
  <c r="E1658" i="28"/>
  <c r="E1659" i="28"/>
  <c r="E1660" i="28"/>
  <c r="E1661" i="28"/>
  <c r="E1662" i="28"/>
  <c r="E1663" i="28"/>
  <c r="E1664" i="28"/>
  <c r="E1665" i="28"/>
  <c r="E1666" i="28"/>
  <c r="E1667" i="28"/>
  <c r="E1668" i="28"/>
  <c r="E1669" i="28"/>
  <c r="E1670" i="28"/>
  <c r="E1671" i="28"/>
  <c r="E1672" i="28"/>
  <c r="E1673" i="28"/>
  <c r="E1674" i="28"/>
  <c r="E1675" i="28"/>
  <c r="E1676" i="28"/>
  <c r="E1677" i="28"/>
  <c r="E1678" i="28"/>
  <c r="E1679" i="28"/>
  <c r="E1680" i="28"/>
  <c r="E1681" i="28"/>
  <c r="E1682" i="28"/>
  <c r="E1683" i="28"/>
  <c r="E1684" i="28"/>
  <c r="E1685" i="28"/>
  <c r="E1686" i="28"/>
  <c r="E1687" i="28"/>
  <c r="E1688" i="28"/>
  <c r="E1689" i="28"/>
  <c r="E1690" i="28"/>
  <c r="E1691" i="28"/>
  <c r="E1692" i="28"/>
  <c r="E1693" i="28"/>
  <c r="E1694" i="28"/>
  <c r="E1695" i="28"/>
  <c r="E1696" i="28"/>
  <c r="E1697" i="28"/>
  <c r="E1698" i="28"/>
  <c r="E1699" i="28"/>
  <c r="E1700" i="28"/>
  <c r="E1701" i="28"/>
  <c r="E1702" i="28"/>
  <c r="E1703" i="28"/>
  <c r="E1704" i="28"/>
  <c r="E1705" i="28"/>
  <c r="E1706" i="28"/>
  <c r="E1707" i="28"/>
  <c r="E1708" i="28"/>
  <c r="E1709" i="28"/>
  <c r="E1710" i="28"/>
  <c r="E1711" i="28"/>
  <c r="E1712" i="28"/>
  <c r="E1713" i="28"/>
  <c r="E1714" i="28"/>
  <c r="E1715" i="28"/>
  <c r="E1716" i="28"/>
  <c r="E1717" i="28"/>
  <c r="E1718" i="28"/>
  <c r="E1719" i="28"/>
  <c r="E1720" i="28"/>
  <c r="E1721" i="28"/>
  <c r="E1722" i="28"/>
  <c r="E1723" i="28"/>
  <c r="E1724" i="28"/>
  <c r="E1725" i="28"/>
  <c r="E1726" i="28"/>
  <c r="E1727" i="28"/>
  <c r="E1728" i="28"/>
  <c r="E1729" i="28"/>
  <c r="E1730" i="28"/>
  <c r="E1731" i="28"/>
  <c r="E1732" i="28"/>
  <c r="E1733" i="28"/>
  <c r="E1734" i="28"/>
  <c r="E1735" i="28"/>
  <c r="E1736" i="28"/>
  <c r="E1737" i="28"/>
  <c r="E1738" i="28"/>
  <c r="E1739" i="28"/>
  <c r="E1740" i="28"/>
  <c r="E1741" i="28"/>
  <c r="E1742" i="28"/>
  <c r="E1743" i="28"/>
  <c r="E1744" i="28"/>
  <c r="E1745" i="28"/>
  <c r="E1746" i="28"/>
  <c r="E1747" i="28"/>
  <c r="E1748" i="28"/>
  <c r="E1749" i="28"/>
  <c r="E1750" i="28"/>
  <c r="E1751" i="28"/>
  <c r="E1752" i="28"/>
  <c r="E1753" i="28"/>
  <c r="E1754" i="28"/>
  <c r="E1755" i="28"/>
  <c r="E1756" i="28"/>
  <c r="E1757" i="28"/>
  <c r="E1758" i="28"/>
  <c r="E1759" i="28"/>
  <c r="E1760" i="28"/>
  <c r="E1761" i="28"/>
  <c r="E1762" i="28"/>
  <c r="E1763" i="28"/>
  <c r="E1764" i="28"/>
  <c r="E1765" i="28"/>
  <c r="E1766" i="28"/>
  <c r="E1767" i="28"/>
  <c r="E1768" i="28"/>
  <c r="E1769" i="28"/>
  <c r="E1770" i="28"/>
  <c r="E1771" i="28"/>
  <c r="E1772" i="28"/>
  <c r="E1773" i="28"/>
  <c r="E1774" i="28"/>
  <c r="E1775" i="28"/>
  <c r="E1776" i="28"/>
  <c r="E1777" i="28"/>
  <c r="E1778" i="28"/>
  <c r="E1779" i="28"/>
  <c r="E1780" i="28"/>
  <c r="E1781" i="28"/>
  <c r="E1782" i="28"/>
  <c r="E1783" i="28"/>
  <c r="E1784" i="28"/>
  <c r="E1785" i="28"/>
  <c r="E1786" i="28"/>
  <c r="E1787" i="28"/>
  <c r="E1788" i="28"/>
  <c r="E1789" i="28"/>
  <c r="E1790" i="28"/>
  <c r="E1791" i="28"/>
  <c r="E1792" i="28"/>
  <c r="E1793" i="28"/>
  <c r="E1794" i="28"/>
  <c r="E1795" i="28"/>
  <c r="E1796" i="28"/>
  <c r="E1797" i="28"/>
  <c r="E1798" i="28"/>
  <c r="E1799" i="28"/>
  <c r="E1800" i="28"/>
  <c r="E1801" i="28"/>
  <c r="E1802" i="28"/>
  <c r="E1803" i="28"/>
  <c r="E1804" i="28"/>
  <c r="E1805" i="28"/>
  <c r="E1806" i="28"/>
  <c r="E1807" i="28"/>
  <c r="E1808" i="28"/>
  <c r="E1809" i="28"/>
  <c r="E1810" i="28"/>
  <c r="E1811" i="28"/>
  <c r="E1812" i="28"/>
  <c r="E1813" i="28"/>
  <c r="E1814" i="28"/>
  <c r="E1815" i="28"/>
  <c r="E1816" i="28"/>
  <c r="E1817" i="28"/>
  <c r="E1818" i="28"/>
  <c r="E1819" i="28"/>
  <c r="E1820" i="28"/>
  <c r="E1821" i="28"/>
  <c r="E1822" i="28"/>
  <c r="E1823" i="28"/>
  <c r="E1824" i="28"/>
  <c r="E1825" i="28"/>
  <c r="E1826" i="28"/>
  <c r="E1827" i="28"/>
  <c r="E1828" i="28"/>
  <c r="E1829" i="28"/>
  <c r="E1830" i="28"/>
  <c r="E1831" i="28"/>
  <c r="E1832" i="28"/>
  <c r="E1833" i="28"/>
  <c r="E1834" i="28"/>
  <c r="E1835" i="28"/>
  <c r="E1836" i="28"/>
  <c r="E1837" i="28"/>
  <c r="E1838" i="28"/>
  <c r="E1839" i="28"/>
  <c r="E1840" i="28"/>
  <c r="E1841" i="28"/>
  <c r="E1842" i="28"/>
  <c r="E1843" i="28"/>
  <c r="E1844" i="28"/>
  <c r="E1845" i="28"/>
  <c r="E1846" i="28"/>
  <c r="E1847" i="28"/>
  <c r="E1848" i="28"/>
  <c r="E1849" i="28"/>
  <c r="E1850" i="28"/>
  <c r="E1851" i="28"/>
  <c r="E1852" i="28"/>
  <c r="E1853" i="28"/>
  <c r="E1854" i="28"/>
  <c r="E1855" i="28"/>
  <c r="E1856" i="28"/>
  <c r="E1857" i="28"/>
  <c r="E1858" i="28"/>
  <c r="E1859" i="28"/>
  <c r="E1860" i="28"/>
  <c r="E1861" i="28"/>
  <c r="E1862" i="28"/>
  <c r="E1863" i="28"/>
  <c r="E1864" i="28"/>
  <c r="E1865" i="28"/>
  <c r="E1866" i="28"/>
  <c r="E1867" i="28"/>
  <c r="E1868" i="28"/>
  <c r="E1869" i="28"/>
  <c r="E1870" i="28"/>
  <c r="E1871" i="28"/>
  <c r="E1872" i="28"/>
  <c r="E1873" i="28"/>
  <c r="E1874" i="28"/>
  <c r="E1875" i="28"/>
  <c r="E1876" i="28"/>
  <c r="E1877" i="28"/>
  <c r="E1878" i="28"/>
  <c r="E1879" i="28"/>
  <c r="E1880" i="28"/>
  <c r="E1881" i="28"/>
  <c r="E1882" i="28"/>
  <c r="E1883" i="28"/>
  <c r="E1884" i="28"/>
  <c r="E1885" i="28"/>
  <c r="E1886" i="28"/>
  <c r="E1887" i="28"/>
  <c r="E1888" i="28"/>
  <c r="E1889" i="28"/>
  <c r="E1890" i="28"/>
  <c r="E1891" i="28"/>
  <c r="E1892" i="28"/>
  <c r="E1893" i="28"/>
  <c r="E1894" i="28"/>
  <c r="E1895" i="28"/>
  <c r="E1896" i="28"/>
  <c r="E1897" i="28"/>
  <c r="E1898" i="28"/>
  <c r="E1899" i="28"/>
  <c r="E1900" i="28"/>
  <c r="E1901" i="28"/>
  <c r="E1902" i="28"/>
  <c r="E1903" i="28"/>
  <c r="E1904" i="28"/>
  <c r="E1905" i="28"/>
  <c r="E1906" i="28"/>
  <c r="E1907" i="28"/>
  <c r="E1908" i="28"/>
  <c r="E1909" i="28"/>
  <c r="E1910" i="28"/>
  <c r="E1911" i="28"/>
  <c r="E1912" i="28"/>
  <c r="E1913" i="28"/>
  <c r="E1914" i="28"/>
  <c r="E1915" i="28"/>
  <c r="E1916" i="28"/>
  <c r="E1917" i="28"/>
  <c r="E1918" i="28"/>
  <c r="E1919" i="28"/>
  <c r="E1920" i="28"/>
  <c r="E1921" i="28"/>
  <c r="E1922" i="28"/>
  <c r="E1923" i="28"/>
  <c r="E1924" i="28"/>
  <c r="E1925" i="28"/>
  <c r="E1926" i="28"/>
  <c r="E1927" i="28"/>
  <c r="E1928" i="28"/>
  <c r="E1929" i="28"/>
  <c r="E1930" i="28"/>
  <c r="E1931" i="28"/>
  <c r="E1932" i="28"/>
  <c r="E1933" i="28"/>
  <c r="E1934" i="28"/>
  <c r="E1935" i="28"/>
  <c r="E1936" i="28"/>
  <c r="E1937" i="28"/>
  <c r="E1938" i="28"/>
  <c r="E1939" i="28"/>
  <c r="E1940" i="28"/>
  <c r="E1941" i="28"/>
  <c r="E1942" i="28"/>
  <c r="E1943" i="28"/>
  <c r="E1944" i="28"/>
  <c r="E1945" i="28"/>
  <c r="E1946" i="28"/>
  <c r="E1947" i="28"/>
  <c r="E1948" i="28"/>
  <c r="E1949" i="28"/>
  <c r="E1950" i="28"/>
  <c r="E1951" i="28"/>
  <c r="E1952" i="28"/>
  <c r="E1953" i="28"/>
  <c r="E1954" i="28"/>
  <c r="E1955" i="28"/>
  <c r="E1956" i="28"/>
  <c r="E1957" i="28"/>
  <c r="E1958" i="28"/>
  <c r="E1959" i="28"/>
  <c r="E1960" i="28"/>
  <c r="E1961" i="28"/>
  <c r="E1962" i="28"/>
  <c r="E1963" i="28"/>
  <c r="E1964" i="28"/>
  <c r="E1965" i="28"/>
  <c r="E1966" i="28"/>
  <c r="E1967" i="28"/>
  <c r="E1968" i="28"/>
  <c r="E1969" i="28"/>
  <c r="E1970" i="28"/>
  <c r="E1971" i="28"/>
  <c r="E1972" i="28"/>
  <c r="E1973" i="28"/>
  <c r="E1974" i="28"/>
  <c r="E1975" i="28"/>
  <c r="E1976" i="28"/>
  <c r="E1977" i="28"/>
  <c r="E1978" i="28"/>
  <c r="E1979" i="28"/>
  <c r="E1980" i="28"/>
  <c r="E1981" i="28"/>
  <c r="E1982" i="28"/>
  <c r="E1983" i="28"/>
  <c r="E1984" i="28"/>
  <c r="E1985" i="28"/>
  <c r="E1986" i="28"/>
  <c r="E1987" i="28"/>
  <c r="E1988" i="28"/>
  <c r="E1989" i="28"/>
  <c r="E1990" i="28"/>
  <c r="E1991" i="28"/>
  <c r="E1992" i="28"/>
  <c r="E1993" i="28"/>
  <c r="E1994" i="28"/>
  <c r="E1995" i="28"/>
  <c r="E1996" i="28"/>
  <c r="E1997" i="28"/>
  <c r="E1998" i="28"/>
  <c r="E1999" i="28"/>
  <c r="E2000" i="28"/>
  <c r="E2001" i="28"/>
  <c r="E2002" i="28"/>
  <c r="E2003" i="28"/>
  <c r="E2004" i="28"/>
  <c r="E2005" i="28"/>
  <c r="E2006" i="28"/>
  <c r="E2007" i="28"/>
  <c r="E2008" i="28"/>
  <c r="E2009" i="28"/>
  <c r="E2010" i="28"/>
  <c r="E2011" i="28"/>
  <c r="E2012" i="28"/>
  <c r="E2013" i="28"/>
  <c r="E2014" i="28"/>
  <c r="E2015" i="28"/>
  <c r="E2016" i="28"/>
  <c r="E2017" i="28"/>
  <c r="E2018" i="28"/>
  <c r="E2019" i="28"/>
  <c r="E2020" i="28"/>
  <c r="E2021" i="28"/>
  <c r="E2022" i="28"/>
  <c r="E2023" i="28"/>
  <c r="E2024" i="28"/>
  <c r="E2025" i="28"/>
  <c r="E2026" i="28"/>
  <c r="E2027" i="28"/>
  <c r="E2028" i="28"/>
  <c r="E2029" i="28"/>
  <c r="E2030" i="28"/>
  <c r="E2031" i="28"/>
  <c r="E2032" i="28"/>
  <c r="E2033" i="28"/>
  <c r="E2034" i="28"/>
  <c r="E2035" i="28"/>
  <c r="E2036" i="28"/>
  <c r="E2037" i="28"/>
  <c r="E2038" i="28"/>
  <c r="E2039" i="28"/>
  <c r="E2040" i="28"/>
  <c r="E2041" i="28"/>
  <c r="E2042" i="28"/>
  <c r="E2043" i="28"/>
  <c r="E2044" i="28"/>
  <c r="E2045" i="28"/>
  <c r="E2046" i="28"/>
  <c r="E2047" i="28"/>
  <c r="E2048" i="28"/>
  <c r="E2049" i="28"/>
  <c r="E2050" i="28"/>
  <c r="E2051" i="28"/>
  <c r="E2052" i="28"/>
  <c r="E2053" i="28"/>
  <c r="E2054" i="28"/>
  <c r="E2055" i="28"/>
  <c r="E2056" i="28"/>
  <c r="E2057" i="28"/>
  <c r="E2058" i="28"/>
  <c r="E2059" i="28"/>
  <c r="E2060" i="28"/>
  <c r="E2061" i="28"/>
  <c r="E2062" i="28"/>
  <c r="E2063" i="28"/>
  <c r="E2064" i="28"/>
  <c r="E2065" i="28"/>
  <c r="E2066" i="28"/>
  <c r="E2067" i="28"/>
  <c r="E2068" i="28"/>
  <c r="E2069" i="28"/>
  <c r="E2070" i="28"/>
  <c r="E2071" i="28"/>
  <c r="E2072" i="28"/>
  <c r="E2073" i="28"/>
  <c r="E2074" i="28"/>
  <c r="E2075" i="28"/>
  <c r="E2076" i="28"/>
  <c r="E2077" i="28"/>
  <c r="E2078" i="28"/>
  <c r="E2079" i="28"/>
  <c r="E2080" i="28"/>
  <c r="E2081" i="28"/>
  <c r="E2082" i="28"/>
  <c r="E2083" i="28"/>
  <c r="E2084" i="28"/>
  <c r="E2085" i="28"/>
  <c r="E2086" i="28"/>
  <c r="E2087" i="28"/>
  <c r="E2088" i="28"/>
  <c r="E2089" i="28"/>
  <c r="E2090" i="28"/>
  <c r="E2091" i="28"/>
  <c r="E2092" i="28"/>
  <c r="E2093" i="28"/>
  <c r="E2094" i="28"/>
  <c r="E2095" i="28"/>
  <c r="E2096" i="28"/>
  <c r="E2097" i="28"/>
  <c r="E2098" i="28"/>
  <c r="E2099" i="28"/>
  <c r="E2100" i="28"/>
  <c r="E2101" i="28"/>
  <c r="E2102" i="28"/>
  <c r="E2103" i="28"/>
  <c r="E2104" i="28"/>
  <c r="E2105" i="28"/>
  <c r="E2106" i="28"/>
  <c r="E2107" i="28"/>
  <c r="E2108" i="28"/>
  <c r="E2109" i="28"/>
  <c r="E2110" i="28"/>
  <c r="E2111" i="28"/>
  <c r="E2112" i="28"/>
  <c r="E2113" i="28"/>
  <c r="E2114" i="28"/>
  <c r="E2115" i="28"/>
  <c r="E2116" i="28"/>
  <c r="E2117" i="28"/>
  <c r="E2118" i="28"/>
  <c r="E2119" i="28"/>
  <c r="E2120" i="28"/>
  <c r="E2121" i="28"/>
  <c r="E2122" i="28"/>
  <c r="E2123" i="28"/>
  <c r="E2124" i="28"/>
  <c r="E2125" i="28"/>
  <c r="E2126" i="28"/>
  <c r="E2127" i="28"/>
  <c r="E2128" i="28"/>
  <c r="E2129" i="28"/>
  <c r="E2130" i="28"/>
  <c r="E2131" i="28"/>
  <c r="E2132" i="28"/>
  <c r="E2133" i="28"/>
  <c r="E2134" i="28"/>
  <c r="E2135" i="28"/>
  <c r="E2136" i="28"/>
  <c r="E2137" i="28"/>
  <c r="E2138" i="28"/>
  <c r="E2139" i="28"/>
  <c r="E2140" i="28"/>
  <c r="E2141" i="28"/>
  <c r="E2142" i="28"/>
  <c r="E2143" i="28"/>
  <c r="E2144" i="28"/>
  <c r="E2145" i="28"/>
  <c r="E2146" i="28"/>
  <c r="E2147" i="28"/>
  <c r="E2148" i="28"/>
  <c r="E2149" i="28"/>
  <c r="E2150" i="28"/>
  <c r="E2151" i="28"/>
  <c r="E2152" i="28"/>
  <c r="E2153" i="28"/>
  <c r="E2154" i="28"/>
  <c r="E2155" i="28"/>
  <c r="E2156" i="28"/>
  <c r="E2157" i="28"/>
  <c r="E2158" i="28"/>
  <c r="E2159" i="28"/>
  <c r="E2160" i="28"/>
  <c r="E2161" i="28"/>
  <c r="E2162" i="28"/>
  <c r="E2163" i="28"/>
  <c r="E2164" i="28"/>
  <c r="E2165" i="28"/>
  <c r="E2166" i="28"/>
  <c r="E2167" i="28"/>
  <c r="E2168" i="28"/>
  <c r="E2169" i="28"/>
  <c r="E2170" i="28"/>
  <c r="E2171" i="28"/>
  <c r="E2172" i="28"/>
  <c r="E2173" i="28"/>
  <c r="E2174" i="28"/>
  <c r="E2175" i="28"/>
  <c r="E2176" i="28"/>
  <c r="E2177" i="28"/>
  <c r="E2178" i="28"/>
  <c r="E2179" i="28"/>
  <c r="E2180" i="28"/>
  <c r="E2181" i="28"/>
  <c r="E2182" i="28"/>
  <c r="E2183" i="28"/>
  <c r="E2184" i="28"/>
  <c r="E2185" i="28"/>
  <c r="E2186" i="28"/>
  <c r="E2187" i="28"/>
  <c r="E2188" i="28"/>
  <c r="E2189" i="28"/>
  <c r="E2190" i="28"/>
  <c r="E2191" i="28"/>
  <c r="E2192" i="28"/>
  <c r="E2193" i="28"/>
  <c r="E2194" i="28"/>
  <c r="E2195" i="28"/>
  <c r="E2196" i="28"/>
  <c r="E2197" i="28"/>
  <c r="E2198" i="28"/>
  <c r="E2199" i="28"/>
  <c r="E2200" i="28"/>
  <c r="E2201" i="28"/>
  <c r="E2202" i="28"/>
  <c r="E2203" i="28"/>
  <c r="E2204" i="28"/>
  <c r="E2205" i="28"/>
  <c r="E2206" i="28"/>
  <c r="E2207" i="28"/>
  <c r="E2208" i="28"/>
  <c r="E2209" i="28"/>
  <c r="E2210" i="28"/>
  <c r="E2211" i="28"/>
  <c r="E2212" i="28"/>
  <c r="E2213" i="28"/>
  <c r="E2214" i="28"/>
  <c r="E2215" i="28"/>
  <c r="E2216" i="28"/>
  <c r="E2217" i="28"/>
  <c r="E2218" i="28"/>
  <c r="E2219" i="28"/>
  <c r="E2220" i="28"/>
  <c r="E2221" i="28"/>
  <c r="E2222" i="28"/>
  <c r="E2223" i="28"/>
  <c r="E2224" i="28"/>
  <c r="E2225" i="28"/>
  <c r="E2226" i="28"/>
  <c r="E2227" i="28"/>
  <c r="E2228" i="28"/>
  <c r="E2229" i="28"/>
  <c r="E2230" i="28"/>
  <c r="E2231" i="28"/>
  <c r="E2232" i="28"/>
  <c r="E2233" i="28"/>
  <c r="E2234" i="28"/>
  <c r="E2235" i="28"/>
  <c r="E2236" i="28"/>
  <c r="E2237" i="28"/>
  <c r="E2238" i="28"/>
  <c r="E2239" i="28"/>
  <c r="E2240" i="28"/>
  <c r="E2241" i="28"/>
  <c r="E2242" i="28"/>
  <c r="E2243" i="28"/>
  <c r="E2244" i="28"/>
  <c r="E2245" i="28"/>
  <c r="E2246" i="28"/>
  <c r="E2247" i="28"/>
  <c r="E2248" i="28"/>
  <c r="E2249" i="28"/>
  <c r="E2250" i="28"/>
  <c r="E2251" i="28"/>
  <c r="E2252" i="28"/>
  <c r="E2253" i="28"/>
  <c r="E2254" i="28"/>
  <c r="E2255" i="28"/>
  <c r="E2256" i="28"/>
  <c r="E2257" i="28"/>
  <c r="E2258" i="28"/>
  <c r="E2259" i="28"/>
  <c r="E2260" i="28"/>
  <c r="E2261" i="28"/>
  <c r="E2262" i="28"/>
  <c r="E2263" i="28"/>
  <c r="E2264" i="28"/>
  <c r="E2265" i="28"/>
  <c r="E2266" i="28"/>
  <c r="E2267" i="28"/>
  <c r="E2268" i="28"/>
  <c r="E2269" i="28"/>
  <c r="E2270" i="28"/>
  <c r="E2271" i="28"/>
  <c r="E2272" i="28"/>
  <c r="E2273" i="28"/>
  <c r="E2274" i="28"/>
  <c r="E2275" i="28"/>
  <c r="E2276" i="28"/>
  <c r="E2277" i="28"/>
  <c r="E2278" i="28"/>
  <c r="E2279" i="28"/>
  <c r="E2280" i="28"/>
  <c r="E2281" i="28"/>
  <c r="E2282" i="28"/>
  <c r="E2283" i="28"/>
  <c r="E2284" i="28"/>
  <c r="E2285" i="28"/>
  <c r="E2286" i="28"/>
  <c r="E2287" i="28"/>
  <c r="E2288" i="28"/>
  <c r="E2289" i="28"/>
  <c r="E2290" i="28"/>
  <c r="E2291" i="28"/>
  <c r="E2292" i="28"/>
  <c r="E2293" i="28"/>
  <c r="E2294" i="28"/>
  <c r="E2295" i="28"/>
  <c r="E2296" i="28"/>
  <c r="E2297" i="28"/>
  <c r="E2298" i="28"/>
  <c r="E2299" i="28"/>
  <c r="E2300" i="28"/>
  <c r="E2301" i="28"/>
  <c r="E2302" i="28"/>
  <c r="E2303" i="28"/>
  <c r="E2304" i="28"/>
  <c r="E2305" i="28"/>
  <c r="E2306" i="28"/>
  <c r="E2307" i="28"/>
  <c r="E2308" i="28"/>
  <c r="E2309" i="28"/>
  <c r="E2310" i="28"/>
  <c r="E2311" i="28"/>
  <c r="E2312" i="28"/>
  <c r="E2313" i="28"/>
  <c r="E2314" i="28"/>
  <c r="E2315" i="28"/>
  <c r="E2316" i="28"/>
  <c r="E2317" i="28"/>
  <c r="E2318" i="28"/>
  <c r="E2319" i="28"/>
  <c r="E2320" i="28"/>
  <c r="E2321" i="28"/>
  <c r="E2322" i="28"/>
  <c r="E2323" i="28"/>
  <c r="E2324" i="28"/>
  <c r="E2325" i="28"/>
  <c r="E2326" i="28"/>
  <c r="E2327" i="28"/>
  <c r="E2328" i="28"/>
  <c r="E2329" i="28"/>
  <c r="E2330" i="28"/>
  <c r="E2331" i="28"/>
  <c r="E2332" i="28"/>
  <c r="E2333" i="28"/>
  <c r="E2334" i="28"/>
  <c r="E2335" i="28"/>
  <c r="E2336" i="28"/>
  <c r="E2337" i="28"/>
  <c r="E2338" i="28"/>
  <c r="E2339" i="28"/>
  <c r="E2340" i="28"/>
  <c r="E2341" i="28"/>
  <c r="E2342" i="28"/>
  <c r="E2343" i="28"/>
  <c r="E2344" i="28"/>
  <c r="E2345" i="28"/>
  <c r="E2346" i="28"/>
  <c r="E2347" i="28"/>
  <c r="E2348" i="28"/>
  <c r="E2349" i="28"/>
  <c r="E2350" i="28"/>
  <c r="E2351" i="28"/>
  <c r="E2352" i="28"/>
  <c r="E2353" i="28"/>
  <c r="E2354" i="28"/>
  <c r="E2355" i="28"/>
  <c r="E2356" i="28"/>
  <c r="E2357" i="28"/>
  <c r="E2358" i="28"/>
  <c r="E2359" i="28"/>
  <c r="E2360" i="28"/>
  <c r="E2361" i="28"/>
  <c r="E2362" i="28"/>
  <c r="E2363" i="28"/>
  <c r="E2364" i="28"/>
  <c r="E2365" i="28"/>
  <c r="E2366" i="28"/>
  <c r="E2367" i="28"/>
  <c r="E2368" i="28"/>
  <c r="E2369" i="28"/>
  <c r="E2370" i="28"/>
  <c r="E2371" i="28"/>
  <c r="E2372" i="28"/>
  <c r="E2373" i="28"/>
  <c r="E2374" i="28"/>
  <c r="E2375" i="28"/>
  <c r="E2376" i="28"/>
  <c r="E2377" i="28"/>
  <c r="E2378" i="28"/>
  <c r="E2379" i="28"/>
  <c r="E2380" i="28"/>
  <c r="E2381" i="28"/>
  <c r="E2382" i="28"/>
  <c r="E2383" i="28"/>
  <c r="E2384" i="28"/>
  <c r="E2385" i="28"/>
  <c r="E2386" i="28"/>
  <c r="E2387" i="28"/>
  <c r="E2388" i="28"/>
  <c r="E2389" i="28"/>
  <c r="E2390" i="28"/>
  <c r="E2391" i="28"/>
  <c r="E2392" i="28"/>
  <c r="E2393" i="28"/>
  <c r="E2394" i="28"/>
  <c r="E2395" i="28"/>
  <c r="E2396" i="28"/>
  <c r="E2397" i="28"/>
  <c r="E2398" i="28"/>
  <c r="E2399" i="28"/>
  <c r="E2400" i="28"/>
  <c r="E2401" i="28"/>
  <c r="E2402" i="28"/>
  <c r="E2403" i="28"/>
  <c r="E2404" i="28"/>
  <c r="E2405" i="28"/>
  <c r="E2406" i="28"/>
  <c r="E2407" i="28"/>
  <c r="E2408" i="28"/>
  <c r="E2409" i="28"/>
  <c r="E2410" i="28"/>
  <c r="E2411" i="28"/>
  <c r="E2412" i="28"/>
  <c r="E2413" i="28"/>
  <c r="E2414" i="28"/>
  <c r="E2415" i="28"/>
  <c r="E2416" i="28"/>
  <c r="E2417" i="28"/>
  <c r="E2418" i="28"/>
  <c r="E2419" i="28"/>
  <c r="E2420" i="28"/>
  <c r="E2421" i="28"/>
  <c r="E2422" i="28"/>
  <c r="E2423" i="28"/>
  <c r="E2424" i="28"/>
  <c r="E2425" i="28"/>
  <c r="E2426" i="28"/>
  <c r="E2427" i="28"/>
  <c r="E2428" i="28"/>
  <c r="E2429" i="28"/>
  <c r="E2430" i="28"/>
  <c r="E2431" i="28"/>
  <c r="E2432" i="28"/>
  <c r="E2433" i="28"/>
  <c r="E2434" i="28"/>
  <c r="E2435" i="28"/>
  <c r="E2436" i="28"/>
  <c r="E2437" i="28"/>
  <c r="E2438" i="28"/>
  <c r="E2439" i="28"/>
  <c r="E2440" i="28"/>
  <c r="E2441" i="28"/>
  <c r="E2442" i="28"/>
  <c r="E2443" i="28"/>
  <c r="E2444" i="28"/>
  <c r="E2445" i="28"/>
  <c r="E2446" i="28"/>
  <c r="E2447" i="28"/>
  <c r="E2448" i="28"/>
  <c r="E2449" i="28"/>
  <c r="E2450" i="28"/>
  <c r="E2451" i="28"/>
  <c r="E2452" i="28"/>
  <c r="E2453" i="28"/>
  <c r="E2454" i="28"/>
  <c r="E2455" i="28"/>
  <c r="E2456" i="28"/>
  <c r="E2457" i="28"/>
  <c r="E2458" i="28"/>
  <c r="E2459" i="28"/>
  <c r="E2460" i="28"/>
  <c r="E2461" i="28"/>
  <c r="E2462" i="28"/>
  <c r="E2463" i="28"/>
  <c r="E2464" i="28"/>
  <c r="E2465" i="28"/>
  <c r="E2466" i="28"/>
  <c r="E2467" i="28"/>
  <c r="E2468" i="28"/>
  <c r="E2469" i="28"/>
  <c r="E2470" i="28"/>
  <c r="E2471" i="28"/>
  <c r="E2472" i="28"/>
  <c r="E2473" i="28"/>
  <c r="E2474" i="28"/>
  <c r="E2475" i="28"/>
  <c r="E2476" i="28"/>
  <c r="E2477" i="28"/>
  <c r="E2478" i="28"/>
  <c r="E2479" i="28"/>
  <c r="E2480" i="28"/>
  <c r="E2481" i="28"/>
  <c r="E2482" i="28"/>
  <c r="E2483" i="28"/>
  <c r="E2484" i="28"/>
  <c r="E2485" i="28"/>
  <c r="E2486" i="28"/>
  <c r="E2487" i="28"/>
  <c r="E2488" i="28"/>
  <c r="E2489" i="28"/>
  <c r="E2490" i="28"/>
  <c r="E2491" i="28"/>
  <c r="E2492" i="28"/>
  <c r="E2493" i="28"/>
  <c r="E2494" i="28"/>
  <c r="E2495" i="28"/>
  <c r="E2496" i="28"/>
  <c r="E2497" i="28"/>
  <c r="E2498" i="28"/>
  <c r="E2499" i="28"/>
  <c r="E2500" i="28"/>
  <c r="E2501" i="28"/>
  <c r="E2502" i="28"/>
  <c r="E2503" i="28"/>
  <c r="E2504" i="28"/>
  <c r="E2505" i="28"/>
  <c r="E2506" i="28"/>
  <c r="E2507" i="28"/>
  <c r="E2508" i="28"/>
  <c r="E2509" i="28"/>
  <c r="E2510" i="28"/>
  <c r="E2511" i="28"/>
  <c r="E2512" i="28"/>
  <c r="E2513" i="28"/>
  <c r="E2514" i="28"/>
  <c r="E2515" i="28"/>
  <c r="E2516" i="28"/>
  <c r="E2517" i="28"/>
  <c r="E2518" i="28"/>
  <c r="E2519" i="28"/>
  <c r="E2520" i="28"/>
  <c r="E2521" i="28"/>
  <c r="E2522" i="28"/>
  <c r="E2523" i="28"/>
  <c r="E2524" i="28"/>
  <c r="E2525" i="28"/>
  <c r="E2526" i="28"/>
  <c r="E2527" i="28"/>
  <c r="E2528" i="28"/>
  <c r="E2529" i="28"/>
  <c r="E2530" i="28"/>
  <c r="E2531" i="28"/>
  <c r="E2532" i="28"/>
  <c r="E2533" i="28"/>
  <c r="E2534" i="28"/>
  <c r="E2535" i="28"/>
  <c r="E2536" i="28"/>
  <c r="E2537" i="28"/>
  <c r="E2538" i="28"/>
  <c r="E2539" i="28"/>
  <c r="E2540" i="28"/>
  <c r="E2541" i="28"/>
  <c r="E2542" i="28"/>
  <c r="E2543" i="28"/>
  <c r="E2544" i="28"/>
  <c r="E2545" i="28"/>
  <c r="E2546" i="28"/>
  <c r="E2547" i="28"/>
  <c r="E2548" i="28"/>
  <c r="E2549" i="28"/>
  <c r="E2550" i="28"/>
  <c r="E2551" i="28"/>
  <c r="E2552" i="28"/>
  <c r="E2553" i="28"/>
  <c r="E2554" i="28"/>
  <c r="E2555" i="28"/>
  <c r="E2556" i="28"/>
  <c r="E2557" i="28"/>
  <c r="E2558" i="28"/>
  <c r="E2559" i="28"/>
  <c r="E2560" i="28"/>
  <c r="E2561" i="28"/>
  <c r="E2562" i="28"/>
  <c r="E2563" i="28"/>
  <c r="E2564" i="28"/>
  <c r="E2565" i="28"/>
  <c r="E2566" i="28"/>
  <c r="E2567" i="28"/>
  <c r="E2568" i="28"/>
  <c r="E2569" i="28"/>
  <c r="E2570" i="28"/>
  <c r="E2571" i="28"/>
  <c r="E2572" i="28"/>
  <c r="E2573" i="28"/>
  <c r="E2574" i="28"/>
  <c r="E2575" i="28"/>
  <c r="E2576" i="28"/>
  <c r="E2577" i="28"/>
  <c r="E2578" i="28"/>
  <c r="E2579" i="28"/>
  <c r="E2580" i="28"/>
  <c r="E2581" i="28"/>
  <c r="E2582" i="28"/>
  <c r="E2583" i="28"/>
  <c r="E2584" i="28"/>
  <c r="E2585" i="28"/>
  <c r="E2586" i="28"/>
  <c r="E2587" i="28"/>
  <c r="E2588" i="28"/>
  <c r="E2589" i="28"/>
  <c r="E2590" i="28"/>
  <c r="E2591" i="28"/>
  <c r="E2592" i="28"/>
  <c r="E2593" i="28"/>
  <c r="E2594" i="28"/>
  <c r="E2595" i="28"/>
  <c r="E2596" i="28"/>
  <c r="E2597" i="28"/>
  <c r="E2598" i="28"/>
  <c r="E2599" i="28"/>
  <c r="E2600" i="28"/>
  <c r="E2601" i="28"/>
  <c r="E2602" i="28"/>
  <c r="E2603" i="28"/>
  <c r="E2604" i="28"/>
  <c r="E2605" i="28"/>
  <c r="E2606" i="28"/>
  <c r="E2607" i="28"/>
  <c r="E2608" i="28"/>
  <c r="E2609" i="28"/>
  <c r="E2610" i="28"/>
  <c r="E2611" i="28"/>
  <c r="E2612" i="28"/>
  <c r="E2613" i="28"/>
  <c r="E2614" i="28"/>
  <c r="E2615" i="28"/>
  <c r="E2616" i="28"/>
  <c r="E2617" i="28"/>
  <c r="E2618" i="28"/>
  <c r="E2619" i="28"/>
  <c r="E2620" i="28"/>
  <c r="E2621" i="28"/>
  <c r="E2622" i="28"/>
  <c r="E2623" i="28"/>
  <c r="E2624" i="28"/>
  <c r="E2625" i="28"/>
  <c r="E2626" i="28"/>
  <c r="E2627" i="28"/>
  <c r="E2628" i="28"/>
  <c r="E2629" i="28"/>
  <c r="E2630" i="28"/>
  <c r="E2631" i="28"/>
  <c r="E2632" i="28"/>
  <c r="E2633" i="28"/>
  <c r="E2634" i="28"/>
  <c r="E2635" i="28"/>
  <c r="E2636" i="28"/>
  <c r="E2637" i="28"/>
  <c r="E2638" i="28"/>
  <c r="E2639" i="28"/>
  <c r="E2640" i="28"/>
  <c r="E2641" i="28"/>
  <c r="E2642" i="28"/>
  <c r="E2643" i="28"/>
  <c r="E2644" i="28"/>
  <c r="E2645" i="28"/>
  <c r="E2646" i="28"/>
  <c r="E2647" i="28"/>
  <c r="E2648" i="28"/>
  <c r="E2649" i="28"/>
  <c r="E2650" i="28"/>
  <c r="E2651" i="28"/>
  <c r="E2652" i="28"/>
  <c r="E2653" i="28"/>
  <c r="E2654" i="28"/>
  <c r="E2655" i="28"/>
  <c r="E2656" i="28"/>
  <c r="E2657" i="28"/>
  <c r="E2658" i="28"/>
  <c r="E2659" i="28"/>
  <c r="E2660" i="28"/>
  <c r="E2661" i="28"/>
  <c r="E2662" i="28"/>
  <c r="E2663" i="28"/>
  <c r="E2664" i="28"/>
  <c r="E2665" i="28"/>
  <c r="E2666" i="28"/>
  <c r="E2667" i="28"/>
  <c r="E2668" i="28"/>
  <c r="E2669" i="28"/>
  <c r="E2670" i="28"/>
  <c r="E2671" i="28"/>
  <c r="E2672" i="28"/>
  <c r="E2673" i="28"/>
  <c r="E2674" i="28"/>
  <c r="E2675" i="28"/>
  <c r="E2676" i="28"/>
  <c r="E2677" i="28"/>
  <c r="E2678" i="28"/>
  <c r="E2679" i="28"/>
  <c r="E2680" i="28"/>
  <c r="E2681" i="28"/>
  <c r="E2682" i="28"/>
  <c r="E2683" i="28"/>
  <c r="E2684" i="28"/>
  <c r="E2685" i="28"/>
  <c r="E2686" i="28"/>
  <c r="E2687" i="28"/>
  <c r="E2688" i="28"/>
  <c r="E2689" i="28"/>
  <c r="E2690" i="28"/>
  <c r="E2691" i="28"/>
  <c r="E2692" i="28"/>
  <c r="E2693" i="28"/>
  <c r="E2694" i="28"/>
  <c r="E2695" i="28"/>
  <c r="E2696" i="28"/>
  <c r="E2697" i="28"/>
  <c r="E2698" i="28"/>
  <c r="E2699" i="28"/>
  <c r="E2700" i="28"/>
  <c r="E2701" i="28"/>
  <c r="E2702" i="28"/>
  <c r="E2703" i="28"/>
  <c r="E2704" i="28"/>
  <c r="E2705" i="28"/>
  <c r="E2706" i="28"/>
  <c r="E2707" i="28"/>
  <c r="E2708" i="28"/>
  <c r="E2709" i="28"/>
  <c r="E2710" i="28"/>
  <c r="E2711" i="28"/>
  <c r="E2712" i="28"/>
  <c r="E2713" i="28"/>
  <c r="E2714" i="28"/>
  <c r="E2715" i="28"/>
  <c r="E2716" i="28"/>
  <c r="E2717" i="28"/>
  <c r="E2718" i="28"/>
  <c r="E2719" i="28"/>
  <c r="E2720" i="28"/>
  <c r="E2721" i="28"/>
  <c r="E2722" i="28"/>
  <c r="E2723" i="28"/>
  <c r="E2724" i="28"/>
  <c r="E2725" i="28"/>
  <c r="E2726" i="28"/>
  <c r="E2727" i="28"/>
  <c r="E2728" i="28"/>
  <c r="E2729" i="28"/>
  <c r="E2730" i="28"/>
  <c r="E2731" i="28"/>
  <c r="E2732" i="28"/>
  <c r="E2733" i="28"/>
  <c r="E2734" i="28"/>
  <c r="E2735" i="28"/>
  <c r="E2736" i="28"/>
  <c r="E2737" i="28"/>
  <c r="E2738" i="28"/>
  <c r="E2739" i="28"/>
  <c r="E2740" i="28"/>
  <c r="E2741" i="28"/>
  <c r="E2742" i="28"/>
  <c r="E2743" i="28"/>
  <c r="E2744" i="28"/>
  <c r="E2745" i="28"/>
  <c r="E2746" i="28"/>
  <c r="E2747" i="28"/>
  <c r="E2748" i="28"/>
  <c r="E2749" i="28"/>
  <c r="E2750" i="28"/>
  <c r="E2751" i="28"/>
  <c r="E2752" i="28"/>
  <c r="E2753" i="28"/>
  <c r="E2754" i="28"/>
  <c r="E2755" i="28"/>
  <c r="E2756" i="28"/>
  <c r="E2757" i="28"/>
  <c r="E2758" i="28"/>
  <c r="E2759" i="28"/>
  <c r="E2760" i="28"/>
  <c r="E2761" i="28"/>
  <c r="E2762" i="28"/>
  <c r="E2763" i="28"/>
  <c r="E2764" i="28"/>
  <c r="E2765" i="28"/>
  <c r="E2766" i="28"/>
  <c r="E2767" i="28"/>
  <c r="E2768" i="28"/>
  <c r="E2769" i="28"/>
  <c r="E2770" i="28"/>
  <c r="E2771" i="28"/>
  <c r="E2772" i="28"/>
  <c r="E2773" i="28"/>
  <c r="E2774" i="28"/>
  <c r="E2775" i="28"/>
  <c r="E2776" i="28"/>
  <c r="E2777" i="28"/>
  <c r="E2778" i="28"/>
  <c r="E2779" i="28"/>
  <c r="E2780" i="28"/>
  <c r="E2781" i="28"/>
  <c r="E2782" i="28"/>
  <c r="E2783" i="28"/>
  <c r="E2784" i="28"/>
  <c r="E2785" i="28"/>
  <c r="E2786" i="28"/>
  <c r="E2787" i="28"/>
  <c r="E2788" i="28"/>
  <c r="E2789" i="28"/>
  <c r="E2790" i="28"/>
  <c r="E2791" i="28"/>
  <c r="E2792" i="28"/>
  <c r="E2793" i="28"/>
  <c r="E2794" i="28"/>
  <c r="E2795" i="28"/>
  <c r="E2796" i="28"/>
  <c r="E2797" i="28"/>
  <c r="E2798" i="28"/>
  <c r="E2799" i="28"/>
  <c r="E2800" i="28"/>
  <c r="E2801" i="28"/>
  <c r="E2802" i="28"/>
  <c r="E2803" i="28"/>
  <c r="E2804" i="28"/>
  <c r="E2805" i="28"/>
  <c r="E2806" i="28"/>
  <c r="E2807" i="28"/>
  <c r="E2808" i="28"/>
  <c r="E2809" i="28"/>
  <c r="E2810" i="28"/>
  <c r="E2811" i="28"/>
  <c r="E2812" i="28"/>
  <c r="E2813" i="28"/>
  <c r="E2814" i="28"/>
  <c r="E2815" i="28"/>
  <c r="E2816" i="28"/>
  <c r="E2817" i="28"/>
  <c r="E2818" i="28"/>
  <c r="E2819" i="28"/>
  <c r="E2820" i="28"/>
  <c r="E2821" i="28"/>
  <c r="E2822" i="28"/>
  <c r="E2823" i="28"/>
  <c r="E2824" i="28"/>
  <c r="E2825" i="28"/>
  <c r="E2826" i="28"/>
  <c r="E2827" i="28"/>
  <c r="E2828" i="28"/>
  <c r="E2829" i="28"/>
  <c r="E2830" i="28"/>
  <c r="E2831" i="28"/>
  <c r="E2832" i="28"/>
  <c r="E2833" i="28"/>
  <c r="E2834" i="28"/>
  <c r="E2835" i="28"/>
  <c r="E2836" i="28"/>
  <c r="E2837" i="28"/>
  <c r="E2838" i="28"/>
  <c r="E2839" i="28"/>
  <c r="E2840" i="28"/>
  <c r="E2841" i="28"/>
  <c r="E2842" i="28"/>
  <c r="E2843" i="28"/>
  <c r="E2844" i="28"/>
  <c r="E2845" i="28"/>
  <c r="E2846" i="28"/>
  <c r="E2847" i="28"/>
  <c r="E2848" i="28"/>
  <c r="E2849" i="28"/>
  <c r="E2850" i="28"/>
  <c r="E2851" i="28"/>
  <c r="E2852" i="28"/>
  <c r="E2853" i="28"/>
  <c r="E2854" i="28"/>
  <c r="E2855" i="28"/>
  <c r="E2856" i="28"/>
  <c r="E2857" i="28"/>
  <c r="E2858" i="28"/>
  <c r="E2859" i="28"/>
  <c r="E2860" i="28"/>
  <c r="E2861" i="28"/>
  <c r="E2862" i="28"/>
  <c r="E2863" i="28"/>
  <c r="E2864" i="28"/>
  <c r="E2865" i="28"/>
  <c r="E2866" i="28"/>
  <c r="E2867" i="28"/>
  <c r="E2868" i="28"/>
  <c r="E2869" i="28"/>
  <c r="E2870" i="28"/>
  <c r="E2871" i="28"/>
  <c r="E2872" i="28"/>
  <c r="E2873" i="28"/>
  <c r="E2874" i="28"/>
  <c r="E2875" i="28"/>
  <c r="E2876" i="28"/>
  <c r="E2877" i="28"/>
  <c r="E2878" i="28"/>
  <c r="E2879" i="28"/>
  <c r="E2880" i="28"/>
  <c r="E2881" i="28"/>
  <c r="E2882" i="28"/>
  <c r="E2883" i="28"/>
  <c r="E2884" i="28"/>
  <c r="E2885" i="28"/>
  <c r="E2886" i="28"/>
  <c r="E2887" i="28"/>
  <c r="E2888" i="28"/>
  <c r="E2889" i="28"/>
  <c r="E2890" i="28"/>
  <c r="E2891" i="28"/>
  <c r="E2892" i="28"/>
  <c r="E2893" i="28"/>
  <c r="E2894" i="28"/>
  <c r="E2895" i="28"/>
  <c r="E2896" i="28"/>
  <c r="E2897" i="28"/>
  <c r="E2898" i="28"/>
  <c r="E2899" i="28"/>
  <c r="E2900" i="28"/>
  <c r="E2901" i="28"/>
  <c r="E2902" i="28"/>
  <c r="E2903" i="28"/>
  <c r="E2904" i="28"/>
  <c r="E2905" i="28"/>
  <c r="E2906" i="28"/>
  <c r="E2907" i="28"/>
  <c r="E2908" i="28"/>
  <c r="E2909" i="28"/>
  <c r="E2910" i="28"/>
  <c r="E2911" i="28"/>
  <c r="E2912" i="28"/>
  <c r="E2913" i="28"/>
  <c r="E2914" i="28"/>
  <c r="E2915" i="28"/>
  <c r="E2916" i="28"/>
  <c r="E2917" i="28"/>
  <c r="E2918" i="28"/>
  <c r="E2919" i="28"/>
  <c r="E2920" i="28"/>
  <c r="E2921" i="28"/>
  <c r="E2922" i="28"/>
  <c r="E2923" i="28"/>
  <c r="E2924" i="28"/>
  <c r="E2925" i="28"/>
  <c r="E2926" i="28"/>
  <c r="E2927" i="28"/>
  <c r="E2928" i="28"/>
  <c r="E2929" i="28"/>
  <c r="E2930" i="28"/>
  <c r="E2931" i="28"/>
  <c r="E2932" i="28"/>
  <c r="E2933" i="28"/>
  <c r="E2934" i="28"/>
  <c r="E2935" i="28"/>
  <c r="E2936" i="28"/>
  <c r="E2937" i="28"/>
  <c r="E2938" i="28"/>
  <c r="E2939" i="28"/>
  <c r="E2940" i="28"/>
  <c r="E2941" i="28"/>
  <c r="E2942" i="28"/>
  <c r="E2943" i="28"/>
  <c r="E2944" i="28"/>
  <c r="E2945" i="28"/>
  <c r="E2946" i="28"/>
  <c r="E2947" i="28"/>
  <c r="E2948" i="28"/>
  <c r="E2949" i="28"/>
  <c r="E2950" i="28"/>
  <c r="E2951" i="28"/>
  <c r="E2952" i="28"/>
  <c r="E2953" i="28"/>
  <c r="E2954" i="28"/>
  <c r="E2955" i="28"/>
  <c r="E2956" i="28"/>
  <c r="E2957" i="28"/>
  <c r="E2958" i="28"/>
  <c r="E2959" i="28"/>
  <c r="E2960" i="28"/>
  <c r="E2961" i="28"/>
  <c r="E2962" i="28"/>
  <c r="E2963" i="28"/>
  <c r="E2964" i="28"/>
  <c r="E2965" i="28"/>
  <c r="E2966" i="28"/>
  <c r="E2967" i="28"/>
  <c r="E2968" i="28"/>
  <c r="E2969" i="28"/>
  <c r="E2970" i="28"/>
  <c r="E2971" i="28"/>
  <c r="E2972" i="28"/>
  <c r="E2973" i="28"/>
  <c r="E2974" i="28"/>
  <c r="E2975" i="28"/>
  <c r="E2976" i="28"/>
  <c r="E2977" i="28"/>
  <c r="E2978" i="28"/>
  <c r="E2979" i="28"/>
  <c r="E2980" i="28"/>
  <c r="E2981" i="28"/>
  <c r="E2982" i="28"/>
  <c r="E2983" i="28"/>
  <c r="E2984" i="28"/>
  <c r="E2985" i="28"/>
  <c r="E2986" i="28"/>
  <c r="E2987" i="28"/>
  <c r="E2988" i="28"/>
  <c r="E2989" i="28"/>
  <c r="E2990" i="28"/>
  <c r="E2991" i="28"/>
  <c r="E2992" i="28"/>
  <c r="E2993" i="28"/>
  <c r="E2994" i="28"/>
  <c r="E2995" i="28"/>
  <c r="E2996" i="28"/>
  <c r="E2997" i="28"/>
  <c r="E2998" i="28"/>
  <c r="E2999" i="28"/>
  <c r="E3000" i="28"/>
  <c r="E3001" i="28"/>
  <c r="E3002" i="28"/>
  <c r="E3003" i="28"/>
  <c r="E3004" i="28"/>
  <c r="E3005" i="28"/>
  <c r="E3006" i="28"/>
  <c r="E3007" i="28"/>
  <c r="E3008" i="28"/>
  <c r="E3009" i="28"/>
  <c r="E3010" i="28"/>
  <c r="E3011" i="28"/>
  <c r="E3012" i="28"/>
  <c r="E3013" i="28"/>
  <c r="E3014" i="28"/>
  <c r="E3015" i="28"/>
  <c r="E3016" i="28"/>
  <c r="E3017" i="28"/>
  <c r="E3018" i="28"/>
  <c r="E3019" i="28"/>
  <c r="E3020" i="28"/>
  <c r="E3021" i="28"/>
  <c r="E3022" i="28"/>
  <c r="E3023" i="28"/>
  <c r="E3024" i="28"/>
  <c r="E3025" i="28"/>
  <c r="E3026" i="28"/>
  <c r="E3027" i="28"/>
  <c r="E3028" i="28"/>
  <c r="E3029" i="28"/>
  <c r="E3030" i="28"/>
  <c r="E3031" i="28"/>
  <c r="E3032" i="28"/>
  <c r="E3033" i="28"/>
  <c r="E3034" i="28"/>
  <c r="E3035" i="28"/>
  <c r="E3036" i="28"/>
  <c r="E3037" i="28"/>
  <c r="E3038" i="28"/>
  <c r="E3039" i="28"/>
  <c r="E3040" i="28"/>
  <c r="E3041" i="28"/>
  <c r="E3042" i="28"/>
  <c r="E3043" i="28"/>
  <c r="E3044" i="28"/>
  <c r="E3045" i="28"/>
  <c r="E3046" i="28"/>
  <c r="E3047" i="28"/>
  <c r="E3048" i="28"/>
  <c r="E3049" i="28"/>
  <c r="E3050" i="28"/>
  <c r="E3051" i="28"/>
  <c r="E3052" i="28"/>
  <c r="E3053" i="28"/>
  <c r="E3054" i="28"/>
  <c r="E3055" i="28"/>
  <c r="E3056" i="28"/>
  <c r="E3057" i="28"/>
  <c r="E3058" i="28"/>
  <c r="E3059" i="28"/>
  <c r="E3060" i="28"/>
  <c r="E3061" i="28"/>
  <c r="E3062" i="28"/>
  <c r="E3063" i="28"/>
  <c r="E3064" i="28"/>
  <c r="E3065" i="28"/>
  <c r="E3066" i="28"/>
  <c r="E3067" i="28"/>
  <c r="E3068" i="28"/>
  <c r="E3069" i="28"/>
  <c r="E3070" i="28"/>
  <c r="E3071" i="28"/>
  <c r="E3072" i="28"/>
  <c r="E3073" i="28"/>
  <c r="E3074" i="28"/>
  <c r="E3075" i="28"/>
  <c r="E3076" i="28"/>
  <c r="E3077" i="28"/>
  <c r="E3078" i="28"/>
  <c r="E3079" i="28"/>
  <c r="E3080" i="28"/>
  <c r="E3081" i="28"/>
  <c r="E3082" i="28"/>
  <c r="E3083" i="28"/>
  <c r="E3084" i="28"/>
  <c r="E3085" i="28"/>
  <c r="E3086" i="28"/>
  <c r="E3087" i="28"/>
  <c r="E3088" i="28"/>
  <c r="E3089" i="28"/>
  <c r="E3090" i="28"/>
  <c r="E3091" i="28"/>
  <c r="E3092" i="28"/>
  <c r="E3093" i="28"/>
  <c r="E3094" i="28"/>
  <c r="E3095" i="28"/>
  <c r="E3096" i="28"/>
  <c r="E3097" i="28"/>
  <c r="E3098" i="28"/>
  <c r="E3099" i="28"/>
  <c r="E3100" i="28"/>
  <c r="E3101" i="28"/>
  <c r="E3102" i="28"/>
  <c r="E3103" i="28"/>
  <c r="E3104" i="28"/>
  <c r="E3105" i="28"/>
  <c r="E3106" i="28"/>
  <c r="E3107" i="28"/>
  <c r="E3108" i="28"/>
  <c r="E3109" i="28"/>
  <c r="E3110" i="28"/>
  <c r="E3111" i="28"/>
  <c r="E3112" i="28"/>
  <c r="E3113" i="28"/>
  <c r="E3114" i="28"/>
  <c r="E3115" i="28"/>
  <c r="E3116" i="28"/>
  <c r="E3117" i="28"/>
  <c r="E3118" i="28"/>
  <c r="E3119" i="28"/>
  <c r="E3120" i="28"/>
  <c r="E3121" i="28"/>
  <c r="E3122" i="28"/>
  <c r="E3123" i="28"/>
  <c r="E3124" i="28"/>
  <c r="E3125" i="28"/>
  <c r="E3126" i="28"/>
  <c r="E3127" i="28"/>
  <c r="E3128" i="28"/>
  <c r="E3129" i="28"/>
  <c r="E3130" i="28"/>
  <c r="E3131" i="28"/>
  <c r="E3132" i="28"/>
  <c r="E3133" i="28"/>
  <c r="E3134" i="28"/>
  <c r="E3135" i="28"/>
  <c r="E3136" i="28"/>
  <c r="E3137" i="28"/>
  <c r="E3138" i="28"/>
  <c r="E3139" i="28"/>
  <c r="E3140" i="28"/>
  <c r="E3141" i="28"/>
  <c r="E3142" i="28"/>
  <c r="E3143" i="28"/>
  <c r="E3144" i="28"/>
  <c r="E3145" i="28"/>
  <c r="E3146" i="28"/>
  <c r="E3147" i="28"/>
  <c r="E3148" i="28"/>
  <c r="E3149" i="28"/>
  <c r="E3150" i="28"/>
  <c r="E3151" i="28"/>
  <c r="E3152" i="28"/>
  <c r="E3153" i="28"/>
  <c r="E3154" i="28"/>
  <c r="E3155" i="28"/>
  <c r="E3156" i="28"/>
  <c r="E3157" i="28"/>
  <c r="E3158" i="28"/>
  <c r="E3159" i="28"/>
  <c r="E3160" i="28"/>
  <c r="E3161" i="28"/>
  <c r="E3162" i="28"/>
  <c r="E3163" i="28"/>
  <c r="E3164" i="28"/>
  <c r="E3165" i="28"/>
  <c r="E3166" i="28"/>
  <c r="E3167" i="28"/>
  <c r="E3168" i="28"/>
  <c r="E3169" i="28"/>
  <c r="E3170" i="28"/>
  <c r="E3171" i="28"/>
  <c r="E3172" i="28"/>
  <c r="E3173" i="28"/>
  <c r="E3174" i="28"/>
  <c r="E3175" i="28"/>
  <c r="E3176" i="28"/>
  <c r="E3177" i="28"/>
  <c r="E3178" i="28"/>
  <c r="E3179" i="28"/>
  <c r="E3180" i="28"/>
  <c r="E3181" i="28"/>
  <c r="E3182" i="28"/>
  <c r="E3183" i="28"/>
  <c r="E3184" i="28"/>
  <c r="E3185" i="28"/>
  <c r="E3186" i="28"/>
  <c r="E3187" i="28"/>
  <c r="E3188" i="28"/>
  <c r="E3189" i="28"/>
  <c r="E3190" i="28"/>
  <c r="E3191" i="28"/>
  <c r="E3192" i="28"/>
  <c r="E3193" i="28"/>
  <c r="E3194" i="28"/>
  <c r="E3195" i="28"/>
  <c r="E3196" i="28"/>
  <c r="E3197" i="28"/>
  <c r="E3198" i="28"/>
  <c r="E3199" i="28"/>
  <c r="E3200" i="28"/>
  <c r="E3201" i="28"/>
  <c r="E3202" i="28"/>
  <c r="E3203" i="28"/>
  <c r="E3204" i="28"/>
  <c r="E3205" i="28"/>
  <c r="E3206" i="28"/>
  <c r="E3207" i="28"/>
  <c r="E3208" i="28"/>
  <c r="E3209" i="28"/>
  <c r="E3210" i="28"/>
  <c r="E3211" i="28"/>
  <c r="E3212" i="28"/>
  <c r="E3213" i="28"/>
  <c r="E3214" i="28"/>
  <c r="E3215" i="28"/>
  <c r="E3216" i="28"/>
  <c r="E3217" i="28"/>
  <c r="E3218" i="28"/>
  <c r="E3219" i="28"/>
  <c r="E3220" i="28"/>
  <c r="E3221" i="28"/>
  <c r="E3222" i="28"/>
  <c r="E3223" i="28"/>
  <c r="E3224" i="28"/>
  <c r="E3225" i="28"/>
  <c r="E3226" i="28"/>
  <c r="E3227" i="28"/>
  <c r="E3228" i="28"/>
  <c r="E3229" i="28"/>
  <c r="E3230" i="28"/>
  <c r="E3231" i="28"/>
  <c r="E3232" i="28"/>
  <c r="E3233" i="28"/>
  <c r="E3234" i="28"/>
  <c r="E3235" i="28"/>
  <c r="E3236" i="28"/>
  <c r="E3237" i="28"/>
  <c r="E3238" i="28"/>
  <c r="E3239" i="28"/>
  <c r="E3240" i="28"/>
  <c r="E3241" i="28"/>
  <c r="E3242" i="28"/>
  <c r="E3243" i="28"/>
  <c r="E3244" i="28"/>
  <c r="E3245" i="28"/>
  <c r="E3246" i="28"/>
  <c r="E3247" i="28"/>
  <c r="E3248" i="28"/>
  <c r="E3249" i="28"/>
  <c r="E3250" i="28"/>
  <c r="E3251" i="28"/>
  <c r="E3252" i="28"/>
  <c r="E3253" i="28"/>
  <c r="E3254" i="28"/>
  <c r="E3255" i="28"/>
  <c r="E3256" i="28"/>
  <c r="E3257" i="28"/>
  <c r="E3258" i="28"/>
  <c r="E3259" i="28"/>
  <c r="E3260" i="28"/>
  <c r="E3261" i="28"/>
  <c r="E3262" i="28"/>
  <c r="E3263" i="28"/>
  <c r="E3264" i="28"/>
  <c r="E3265" i="28"/>
  <c r="E3266" i="28"/>
  <c r="E3267" i="28"/>
  <c r="E3268" i="28"/>
  <c r="E3269" i="28"/>
  <c r="E3270" i="28"/>
  <c r="E3271" i="28"/>
  <c r="E3272" i="28"/>
  <c r="E3273" i="28"/>
  <c r="E3274" i="28"/>
  <c r="E3275" i="28"/>
  <c r="E3276" i="28"/>
  <c r="E3277" i="28"/>
  <c r="E3278" i="28"/>
  <c r="E3279" i="28"/>
  <c r="E3280" i="28"/>
  <c r="E3281" i="28"/>
  <c r="E3282" i="28"/>
  <c r="E3283" i="28"/>
  <c r="E3284" i="28"/>
  <c r="E3285" i="28"/>
  <c r="E3286" i="28"/>
  <c r="E3287" i="28"/>
  <c r="E3288" i="28"/>
  <c r="E3289" i="28"/>
  <c r="E3290" i="28"/>
  <c r="E3291" i="28"/>
  <c r="E3292" i="28"/>
  <c r="E3293" i="28"/>
  <c r="E3294" i="28"/>
  <c r="E3295" i="28"/>
  <c r="E3296" i="28"/>
  <c r="E3297" i="28"/>
  <c r="E3298" i="28"/>
  <c r="E3299" i="28"/>
  <c r="E3300" i="28"/>
  <c r="E3301" i="28"/>
  <c r="E3302" i="28"/>
  <c r="E3303" i="28"/>
  <c r="E3304" i="28"/>
  <c r="E3305" i="28"/>
  <c r="E3306" i="28"/>
  <c r="E3307" i="28"/>
  <c r="E3308" i="28"/>
  <c r="E3309" i="28"/>
  <c r="E3310" i="28"/>
  <c r="E3311" i="28"/>
  <c r="E3312" i="28"/>
  <c r="E3313" i="28"/>
  <c r="E3314" i="28"/>
  <c r="E3315" i="28"/>
  <c r="E3316" i="28"/>
  <c r="E3317" i="28"/>
  <c r="E3318" i="28"/>
  <c r="E3319" i="28"/>
  <c r="E3320" i="28"/>
  <c r="E3321" i="28"/>
  <c r="E3322" i="28"/>
  <c r="E3323" i="28"/>
  <c r="E3324" i="28"/>
  <c r="E3325" i="28"/>
  <c r="E3326" i="28"/>
  <c r="E3327" i="28"/>
  <c r="E3328" i="28"/>
  <c r="E3329" i="28"/>
  <c r="E3330" i="28"/>
  <c r="E3331" i="28"/>
  <c r="E3332" i="28"/>
  <c r="E3333" i="28"/>
  <c r="E3334" i="28"/>
  <c r="E3335" i="28"/>
  <c r="E3336" i="28"/>
  <c r="E3337" i="28"/>
  <c r="E3338" i="28"/>
  <c r="E3339" i="28"/>
  <c r="E3340" i="28"/>
  <c r="E3341" i="28"/>
  <c r="E3342" i="28"/>
  <c r="E3343" i="28"/>
  <c r="E3344" i="28"/>
  <c r="E3345" i="28"/>
  <c r="E3346" i="28"/>
  <c r="E3347" i="28"/>
  <c r="E3348" i="28"/>
  <c r="E3349" i="28"/>
  <c r="E3350" i="28"/>
  <c r="E3351" i="28"/>
  <c r="E3352" i="28"/>
  <c r="E3353" i="28"/>
  <c r="E3354" i="28"/>
  <c r="E3355" i="28"/>
  <c r="E3356" i="28"/>
  <c r="E3357" i="28"/>
  <c r="E3358" i="28"/>
  <c r="E3359" i="28"/>
  <c r="E3360" i="28"/>
  <c r="E3361" i="28"/>
  <c r="E3362" i="28"/>
  <c r="E3363" i="28"/>
  <c r="E3364" i="28"/>
  <c r="E3365" i="28"/>
  <c r="E3366" i="28"/>
  <c r="E3367" i="28"/>
  <c r="E3368" i="28"/>
  <c r="E3369" i="28"/>
  <c r="E3370" i="28"/>
  <c r="E3371" i="28"/>
  <c r="E3372" i="28"/>
  <c r="E3373" i="28"/>
  <c r="E3374" i="28"/>
  <c r="E3375" i="28"/>
  <c r="E3376" i="28"/>
  <c r="E3377" i="28"/>
  <c r="E3378" i="28"/>
  <c r="E3379" i="28"/>
  <c r="E3380" i="28"/>
  <c r="E3381" i="28"/>
  <c r="E3382" i="28"/>
  <c r="E3383" i="28"/>
  <c r="E3384" i="28"/>
  <c r="E3385" i="28"/>
  <c r="E3386" i="28"/>
  <c r="E3387" i="28"/>
  <c r="E3388" i="28"/>
  <c r="E3389" i="28"/>
  <c r="E3390" i="28"/>
  <c r="E3391" i="28"/>
  <c r="E3392" i="28"/>
  <c r="E3393" i="28"/>
  <c r="E3394" i="28"/>
  <c r="E3395" i="28"/>
  <c r="E3396" i="28"/>
  <c r="E3397" i="28"/>
  <c r="E3398" i="28"/>
  <c r="E3399" i="28"/>
  <c r="E3400" i="28"/>
  <c r="E3401" i="28"/>
  <c r="E3402" i="28"/>
  <c r="E3403" i="28"/>
  <c r="E3404" i="28"/>
  <c r="E3405" i="28"/>
  <c r="E3406" i="28"/>
  <c r="E3407" i="28"/>
  <c r="E3408" i="28"/>
  <c r="E3409" i="28"/>
  <c r="E3410" i="28"/>
  <c r="E3411" i="28"/>
  <c r="E3412" i="28"/>
  <c r="E3413" i="28"/>
  <c r="E3414" i="28"/>
  <c r="E3415" i="28"/>
  <c r="E3416" i="28"/>
  <c r="E3417" i="28"/>
  <c r="E3418" i="28"/>
  <c r="E3419" i="28"/>
  <c r="E3420" i="28"/>
  <c r="E3421" i="28"/>
  <c r="E3422" i="28"/>
  <c r="E3423" i="28"/>
  <c r="E3424" i="28"/>
  <c r="E3425" i="28"/>
  <c r="E3426" i="28"/>
  <c r="E3427" i="28"/>
  <c r="E3428" i="28"/>
  <c r="E3429" i="28"/>
  <c r="E3430" i="28"/>
  <c r="E3431" i="28"/>
  <c r="E3432" i="28"/>
  <c r="E3433" i="28"/>
  <c r="E3434" i="28"/>
  <c r="E3435" i="28"/>
  <c r="E3436" i="28"/>
  <c r="E3437" i="28"/>
  <c r="E3438" i="28"/>
  <c r="E3439" i="28"/>
  <c r="E3440" i="28"/>
  <c r="E3441" i="28"/>
  <c r="E3442" i="28"/>
  <c r="E3443" i="28"/>
  <c r="E3444" i="28"/>
  <c r="E3445" i="28"/>
  <c r="E3446" i="28"/>
  <c r="E3447" i="28"/>
  <c r="E3448" i="28"/>
  <c r="E3449" i="28"/>
  <c r="E3450" i="28"/>
  <c r="E3451" i="28"/>
  <c r="E3452" i="28"/>
  <c r="E3453" i="28"/>
  <c r="E3454" i="28"/>
  <c r="E3455" i="28"/>
  <c r="E3456" i="28"/>
  <c r="E3457" i="28"/>
  <c r="E3458" i="28"/>
  <c r="E3459" i="28"/>
  <c r="E3460" i="28"/>
  <c r="E3461" i="28"/>
  <c r="E3462" i="28"/>
  <c r="E3463" i="28"/>
  <c r="E3464" i="28"/>
  <c r="E3465" i="28"/>
  <c r="E3466" i="28"/>
  <c r="E3467" i="28"/>
  <c r="E3468" i="28"/>
  <c r="E3469" i="28"/>
  <c r="E3470" i="28"/>
  <c r="E3471" i="28"/>
  <c r="E3472" i="28"/>
  <c r="E3473" i="28"/>
  <c r="E3474" i="28"/>
  <c r="E3475" i="28"/>
  <c r="E3476" i="28"/>
  <c r="E3477" i="28"/>
  <c r="E3478" i="28"/>
  <c r="E3479" i="28"/>
  <c r="E3480" i="28"/>
  <c r="E3481" i="28"/>
  <c r="E3482" i="28"/>
  <c r="E3483" i="28"/>
  <c r="E3484" i="28"/>
  <c r="E3485" i="28"/>
  <c r="E3486" i="28"/>
  <c r="E3487" i="28"/>
  <c r="E3488" i="28"/>
  <c r="E3489" i="28"/>
  <c r="E3490" i="28"/>
  <c r="E3491" i="28"/>
  <c r="E3492" i="28"/>
  <c r="E3493" i="28"/>
  <c r="E3494" i="28"/>
  <c r="E3495" i="28"/>
  <c r="E3496" i="28"/>
  <c r="E3497" i="28"/>
  <c r="E3498" i="28"/>
  <c r="E3499" i="28"/>
  <c r="E3500" i="28"/>
  <c r="E3501" i="28"/>
  <c r="E3502" i="28"/>
  <c r="E3503" i="28"/>
  <c r="E3504" i="28"/>
  <c r="E3505" i="28"/>
  <c r="E3506" i="28"/>
  <c r="E3507" i="28"/>
  <c r="E3508" i="28"/>
  <c r="E3509" i="28"/>
  <c r="E3510" i="28"/>
  <c r="E3511" i="28"/>
  <c r="E3512" i="28"/>
  <c r="E3513" i="28"/>
  <c r="E3514" i="28"/>
  <c r="E3515" i="28"/>
  <c r="E3516" i="28"/>
  <c r="E3517" i="28"/>
  <c r="E3518" i="28"/>
  <c r="E3519" i="28"/>
  <c r="E3520" i="28"/>
  <c r="E3521" i="28"/>
  <c r="E3522" i="28"/>
  <c r="E3523" i="28"/>
  <c r="E3524" i="28"/>
  <c r="E3525" i="28"/>
  <c r="E3526" i="28"/>
  <c r="E3527" i="28"/>
  <c r="E3528" i="28"/>
  <c r="E3529" i="28"/>
  <c r="E3530" i="28"/>
  <c r="E3531" i="28"/>
  <c r="E3532" i="28"/>
  <c r="E3533" i="28"/>
  <c r="E3534" i="28"/>
  <c r="E3535" i="28"/>
  <c r="E3536" i="28"/>
  <c r="E3537" i="28"/>
  <c r="E3538" i="28"/>
  <c r="E3539" i="28"/>
  <c r="E3540" i="28"/>
  <c r="E3541" i="28"/>
  <c r="E3542" i="28"/>
  <c r="E3543" i="28"/>
  <c r="E3544" i="28"/>
  <c r="E3545" i="28"/>
  <c r="E3546" i="28"/>
  <c r="E3547" i="28"/>
  <c r="E3548" i="28"/>
  <c r="E3549" i="28"/>
  <c r="E3550" i="28"/>
  <c r="E3551" i="28"/>
  <c r="E3552" i="28"/>
  <c r="E3553" i="28"/>
  <c r="E3554" i="28"/>
  <c r="E3555" i="28"/>
  <c r="E3556" i="28"/>
  <c r="E3557" i="28"/>
  <c r="E3558" i="28"/>
  <c r="E3559" i="28"/>
  <c r="E3560" i="28"/>
  <c r="E3561" i="28"/>
  <c r="E3562" i="28"/>
  <c r="E3563" i="28"/>
  <c r="E3564" i="28"/>
  <c r="E3565" i="28"/>
  <c r="E3566" i="28"/>
  <c r="E3567" i="28"/>
  <c r="E3568" i="28"/>
  <c r="E3569" i="28"/>
  <c r="E3570" i="28"/>
  <c r="E3571" i="28"/>
  <c r="E3572" i="28"/>
  <c r="E3573" i="28"/>
  <c r="E3574" i="28"/>
  <c r="E3575" i="28"/>
  <c r="E3576" i="28"/>
  <c r="E3577" i="28"/>
  <c r="E3578" i="28"/>
  <c r="E3579" i="28"/>
  <c r="E3580" i="28"/>
  <c r="E3581" i="28"/>
  <c r="E3582" i="28"/>
  <c r="E3583" i="28"/>
  <c r="E3584" i="28"/>
  <c r="E3585" i="28"/>
  <c r="E3586" i="28"/>
  <c r="E3587" i="28"/>
  <c r="E3588" i="28"/>
  <c r="E3589" i="28"/>
  <c r="E3590" i="28"/>
  <c r="E3591" i="28"/>
  <c r="E3592" i="28"/>
  <c r="E3593" i="28"/>
  <c r="E3594" i="28"/>
  <c r="E3595" i="28"/>
  <c r="E3596" i="28"/>
  <c r="E3597" i="28"/>
  <c r="E3598" i="28"/>
  <c r="E3599" i="28"/>
  <c r="E3600" i="28"/>
  <c r="E3601" i="28"/>
  <c r="E3602" i="28"/>
  <c r="E3603" i="28"/>
  <c r="E3604" i="28"/>
  <c r="E3605" i="28"/>
  <c r="E3606" i="28"/>
  <c r="E3607" i="28"/>
  <c r="E3608" i="28"/>
  <c r="E3609" i="28"/>
  <c r="E3610" i="28"/>
  <c r="E3611" i="28"/>
  <c r="E3612" i="28"/>
  <c r="E3613" i="28"/>
  <c r="E3614" i="28"/>
  <c r="E3615" i="28"/>
  <c r="E3616" i="28"/>
  <c r="E3617" i="28"/>
  <c r="E3618" i="28"/>
  <c r="E3619" i="28"/>
  <c r="E3620" i="28"/>
  <c r="E3621" i="28"/>
  <c r="E3622" i="28"/>
  <c r="E3623" i="28"/>
  <c r="E3624" i="28"/>
  <c r="E3625" i="28"/>
  <c r="E3626" i="28"/>
  <c r="E3627" i="28"/>
  <c r="E3628" i="28"/>
  <c r="E3629" i="28"/>
  <c r="E3630" i="28"/>
  <c r="E3631" i="28"/>
  <c r="E3632" i="28"/>
  <c r="E3633" i="28"/>
  <c r="E3634" i="28"/>
  <c r="E3635" i="28"/>
  <c r="E3636" i="28"/>
  <c r="E3637" i="28"/>
  <c r="E3638" i="28"/>
  <c r="E3639" i="28"/>
  <c r="E3640" i="28"/>
  <c r="E3641" i="28"/>
  <c r="E3642" i="28"/>
  <c r="E3643" i="28"/>
  <c r="E3644" i="28"/>
  <c r="E3645" i="28"/>
  <c r="E3646" i="28"/>
  <c r="E3647" i="28"/>
  <c r="E3648" i="28"/>
  <c r="E3649" i="28"/>
  <c r="E3650" i="28"/>
  <c r="E3651" i="28"/>
  <c r="E3652" i="28"/>
  <c r="E3653" i="28"/>
  <c r="E3654" i="28"/>
  <c r="E3655" i="28"/>
  <c r="E3656" i="28"/>
  <c r="E3657" i="28"/>
  <c r="E3658" i="28"/>
  <c r="E3659" i="28"/>
  <c r="E3660" i="28"/>
  <c r="E3661" i="28"/>
  <c r="E3662" i="28"/>
  <c r="E3663" i="28"/>
  <c r="E3664" i="28"/>
  <c r="E3665" i="28"/>
  <c r="E3666" i="28"/>
  <c r="E3667" i="28"/>
  <c r="E3668" i="28"/>
  <c r="E3669" i="28"/>
  <c r="E3670" i="28"/>
  <c r="E3671" i="28"/>
  <c r="E3672" i="28"/>
  <c r="E3673" i="28"/>
  <c r="E3674" i="28"/>
  <c r="E3675" i="28"/>
  <c r="E3676" i="28"/>
  <c r="E3677" i="28"/>
  <c r="E3678" i="28"/>
  <c r="E3679" i="28"/>
  <c r="E3680" i="28"/>
  <c r="E3681" i="28"/>
  <c r="E3682" i="28"/>
  <c r="E3683" i="28"/>
  <c r="E3684" i="28"/>
  <c r="E3685" i="28"/>
  <c r="E3686" i="28"/>
  <c r="E3687" i="28"/>
  <c r="E3688" i="28"/>
  <c r="E3689" i="28"/>
  <c r="E3690" i="28"/>
  <c r="E3691" i="28"/>
  <c r="E3692" i="28"/>
  <c r="E3693" i="28"/>
  <c r="E3694" i="28"/>
  <c r="E3695" i="28"/>
  <c r="E3696" i="28"/>
  <c r="E3697" i="28"/>
  <c r="E3698" i="28"/>
  <c r="E3699" i="28"/>
  <c r="E3700" i="28"/>
  <c r="E3701" i="28"/>
  <c r="E3702" i="28"/>
  <c r="E3703" i="28"/>
  <c r="E3704" i="28"/>
  <c r="E3705" i="28"/>
  <c r="E3706" i="28"/>
  <c r="E3707" i="28"/>
  <c r="E3708" i="28"/>
  <c r="E3709" i="28"/>
  <c r="E3710" i="28"/>
  <c r="E3711" i="28"/>
  <c r="E3712" i="28"/>
  <c r="E3713" i="28"/>
  <c r="E3714" i="28"/>
  <c r="E3715" i="28"/>
  <c r="E3716" i="28"/>
  <c r="E3717" i="28"/>
  <c r="E3718" i="28"/>
  <c r="E3719" i="28"/>
  <c r="E3720" i="28"/>
  <c r="E3721" i="28"/>
  <c r="E3722" i="28"/>
  <c r="E3723" i="28"/>
  <c r="E3724" i="28"/>
  <c r="E3725" i="28"/>
  <c r="E3726" i="28"/>
  <c r="E3727" i="28"/>
  <c r="E3728" i="28"/>
  <c r="E3729" i="28"/>
  <c r="E3730" i="28"/>
  <c r="E3731" i="28"/>
  <c r="E3732" i="28"/>
  <c r="E3733" i="28"/>
  <c r="E3734" i="28"/>
  <c r="E3735" i="28"/>
  <c r="E3736" i="28"/>
  <c r="E3737" i="28"/>
  <c r="E3738" i="28"/>
  <c r="E3739" i="28"/>
  <c r="E3740" i="28"/>
  <c r="E3741" i="28"/>
  <c r="E3742" i="28"/>
  <c r="E3743" i="28"/>
  <c r="E3744" i="28"/>
  <c r="E3745" i="28"/>
  <c r="E3746" i="28"/>
  <c r="E3747" i="28"/>
  <c r="E3748" i="28"/>
  <c r="E3749" i="28"/>
  <c r="E3750" i="28"/>
  <c r="E3751" i="28"/>
  <c r="E3752" i="28"/>
  <c r="E3753" i="28"/>
  <c r="E3754" i="28"/>
  <c r="E3755" i="28"/>
  <c r="E3756" i="28"/>
  <c r="E3757" i="28"/>
  <c r="E3758" i="28"/>
  <c r="E3759" i="28"/>
  <c r="E3760" i="28"/>
  <c r="E3761" i="28"/>
  <c r="E3762" i="28"/>
  <c r="E3763" i="28"/>
  <c r="E3764" i="28"/>
  <c r="E3765" i="28"/>
  <c r="E3766" i="28"/>
  <c r="E3767" i="28"/>
  <c r="E3768" i="28"/>
  <c r="E3769" i="28"/>
  <c r="E3770" i="28"/>
  <c r="E3771" i="28"/>
  <c r="E3772" i="28"/>
  <c r="E3773" i="28"/>
  <c r="E3774" i="28"/>
  <c r="E3775" i="28"/>
  <c r="E3776" i="28"/>
  <c r="E3777" i="28"/>
  <c r="E3778" i="28"/>
  <c r="E3779" i="28"/>
  <c r="E3780" i="28"/>
  <c r="E3781" i="28"/>
  <c r="E3782" i="28"/>
  <c r="E3783" i="28"/>
  <c r="E3784" i="28"/>
  <c r="E3785" i="28"/>
  <c r="E3786" i="28"/>
  <c r="E3787" i="28"/>
  <c r="E3788" i="28"/>
  <c r="E3789" i="28"/>
  <c r="E3790" i="28"/>
  <c r="E3791" i="28"/>
  <c r="E3792" i="28"/>
  <c r="E3793" i="28"/>
  <c r="E3794" i="28"/>
  <c r="E3795" i="28"/>
  <c r="E3796" i="28"/>
  <c r="E3797" i="28"/>
  <c r="E3798" i="28"/>
  <c r="E3799" i="28"/>
  <c r="E3800" i="28"/>
  <c r="E3801" i="28"/>
  <c r="E3802" i="28"/>
  <c r="E3803" i="28"/>
  <c r="E3804" i="28"/>
  <c r="E3805" i="28"/>
  <c r="E3806" i="28"/>
  <c r="E3807" i="28"/>
  <c r="E3808" i="28"/>
  <c r="E3809" i="28"/>
  <c r="E3810" i="28"/>
  <c r="E3811" i="28"/>
  <c r="E3812" i="28"/>
  <c r="E3813" i="28"/>
  <c r="E3814" i="28"/>
  <c r="E3815" i="28"/>
  <c r="E3816" i="28"/>
  <c r="E3817" i="28"/>
  <c r="E3818" i="28"/>
  <c r="E3819" i="28"/>
  <c r="E3820" i="28"/>
  <c r="E3821" i="28"/>
  <c r="E3822" i="28"/>
  <c r="E3823" i="28"/>
  <c r="E3824" i="28"/>
  <c r="E3825" i="28"/>
  <c r="E3826" i="28"/>
  <c r="E3827" i="28"/>
  <c r="E3828" i="28"/>
  <c r="E3829" i="28"/>
  <c r="E3830" i="28"/>
  <c r="E3831" i="28"/>
  <c r="E3832" i="28"/>
  <c r="E3833" i="28"/>
  <c r="E3834" i="28"/>
  <c r="E3835" i="28"/>
  <c r="E3836" i="28"/>
  <c r="E3837" i="28"/>
  <c r="E3838" i="28"/>
  <c r="E3839" i="28"/>
  <c r="E3840" i="28"/>
  <c r="E3841" i="28"/>
  <c r="E3842" i="28"/>
  <c r="E3843" i="28"/>
  <c r="E3844" i="28"/>
  <c r="E3845" i="28"/>
  <c r="E3846" i="28"/>
  <c r="E3847" i="28"/>
  <c r="E3848" i="28"/>
  <c r="E3849" i="28"/>
  <c r="E3850" i="28"/>
  <c r="E3851" i="28"/>
  <c r="E3852" i="28"/>
  <c r="E3853" i="28"/>
  <c r="E3854" i="28"/>
  <c r="E3855" i="28"/>
  <c r="E3856" i="28"/>
  <c r="E3857" i="28"/>
  <c r="E3858" i="28"/>
  <c r="E3859" i="28"/>
  <c r="E3860" i="28"/>
  <c r="E3861" i="28"/>
  <c r="E3862" i="28"/>
  <c r="E3863" i="28"/>
  <c r="E3864" i="28"/>
  <c r="E3865" i="28"/>
  <c r="E3866" i="28"/>
  <c r="E3867" i="28"/>
  <c r="E3868" i="28"/>
  <c r="E3869" i="28"/>
  <c r="E3870" i="28"/>
  <c r="E3871" i="28"/>
  <c r="E3872" i="28"/>
  <c r="E3873" i="28"/>
  <c r="E3874" i="28"/>
  <c r="E3875" i="28"/>
  <c r="E3876" i="28"/>
  <c r="E3877" i="28"/>
  <c r="E3878" i="28"/>
  <c r="E3879" i="28"/>
  <c r="E3880" i="28"/>
  <c r="E3881" i="28"/>
  <c r="E3882" i="28"/>
  <c r="E3883" i="28"/>
  <c r="E3884" i="28"/>
  <c r="E3885" i="28"/>
  <c r="E3886" i="28"/>
  <c r="E3887" i="28"/>
  <c r="E3888" i="28"/>
  <c r="E3889" i="28"/>
  <c r="E3890" i="28"/>
  <c r="E3891" i="28"/>
  <c r="E3892" i="28"/>
  <c r="E3893" i="28"/>
  <c r="E3894" i="28"/>
  <c r="E3895" i="28"/>
  <c r="E3896" i="28"/>
  <c r="E3897" i="28"/>
  <c r="E3898" i="28"/>
  <c r="E3899" i="28"/>
  <c r="E3900" i="28"/>
  <c r="E3901" i="28"/>
  <c r="E3902" i="28"/>
  <c r="E3903" i="28"/>
  <c r="E3904" i="28"/>
  <c r="E3905" i="28"/>
  <c r="E3906" i="28"/>
  <c r="E3907" i="28"/>
  <c r="E3908" i="28"/>
  <c r="E3909" i="28"/>
  <c r="E3910" i="28"/>
  <c r="E3911" i="28"/>
  <c r="E3912" i="28"/>
  <c r="E3913" i="28"/>
  <c r="E3914" i="28"/>
  <c r="E3915" i="28"/>
  <c r="E3916" i="28"/>
  <c r="E3917" i="28"/>
  <c r="E3918" i="28"/>
  <c r="E3919" i="28"/>
  <c r="E3920" i="28"/>
  <c r="E3921" i="28"/>
  <c r="E3922" i="28"/>
  <c r="E3923" i="28"/>
  <c r="E3924" i="28"/>
  <c r="E3925" i="28"/>
  <c r="E3926" i="28"/>
  <c r="E3927" i="28"/>
  <c r="E3928" i="28"/>
  <c r="E3929" i="28"/>
  <c r="E3930" i="28"/>
  <c r="E3931" i="28"/>
  <c r="E3932" i="28"/>
  <c r="E3933" i="28"/>
  <c r="E3934" i="28"/>
  <c r="E3935" i="28"/>
  <c r="E3936" i="28"/>
  <c r="E3937" i="28"/>
  <c r="E3938" i="28"/>
  <c r="E3939" i="28"/>
  <c r="E3940" i="28"/>
  <c r="E3941" i="28"/>
  <c r="E3942" i="28"/>
  <c r="E3943" i="28"/>
  <c r="E3944" i="28"/>
  <c r="E3945" i="28"/>
  <c r="E3946" i="28"/>
  <c r="E3947" i="28"/>
  <c r="E3948" i="28"/>
  <c r="E3949" i="28"/>
  <c r="E3950" i="28"/>
  <c r="E3951" i="28"/>
  <c r="E3952" i="28"/>
  <c r="E3953" i="28"/>
  <c r="E3954" i="28"/>
  <c r="E3955" i="28"/>
  <c r="E3956" i="28"/>
  <c r="E3957" i="28"/>
  <c r="E3958" i="28"/>
  <c r="E3959" i="28"/>
  <c r="E3960" i="28"/>
  <c r="E3961" i="28"/>
  <c r="E3962" i="28"/>
  <c r="E3963" i="28"/>
  <c r="E3964" i="28"/>
  <c r="E3965" i="28"/>
  <c r="E3966" i="28"/>
  <c r="E3967" i="28"/>
  <c r="E3968" i="28"/>
  <c r="E3969" i="28"/>
  <c r="E3970" i="28"/>
  <c r="E3971" i="28"/>
  <c r="E3972" i="28"/>
  <c r="E3973" i="28"/>
  <c r="E3974" i="28"/>
  <c r="E3975" i="28"/>
  <c r="E3976" i="28"/>
  <c r="E3977" i="28"/>
  <c r="E3978" i="28"/>
  <c r="E3979" i="28"/>
  <c r="E3980" i="28"/>
  <c r="E3981" i="28"/>
  <c r="E3982" i="28"/>
  <c r="E3983" i="28"/>
  <c r="E3984" i="28"/>
  <c r="E3985" i="28"/>
  <c r="E3986" i="28"/>
  <c r="E3987" i="28"/>
  <c r="E3988" i="28"/>
  <c r="E3989" i="28"/>
  <c r="E3990" i="28"/>
  <c r="E3991" i="28"/>
  <c r="E3992" i="28"/>
  <c r="E3993" i="28"/>
  <c r="E3994" i="28"/>
  <c r="E3995" i="28"/>
  <c r="E3996" i="28"/>
  <c r="E3997" i="28"/>
  <c r="E3998" i="28"/>
  <c r="E3999" i="28"/>
  <c r="E4000" i="28"/>
  <c r="E4001" i="28"/>
  <c r="E4002" i="28"/>
  <c r="E4003" i="28"/>
  <c r="E4004" i="28"/>
  <c r="E4005" i="28"/>
  <c r="E4006" i="28"/>
  <c r="E4007" i="28"/>
  <c r="E4008" i="28"/>
  <c r="E4009" i="28"/>
  <c r="E4010" i="28"/>
  <c r="E4011" i="28"/>
  <c r="E4012" i="28"/>
  <c r="E4013" i="28"/>
  <c r="E4014" i="28"/>
  <c r="E4015" i="28"/>
  <c r="E4016" i="28"/>
  <c r="E4017" i="28"/>
  <c r="E4018" i="28"/>
  <c r="E4019" i="28"/>
  <c r="E4020" i="28"/>
  <c r="E4021" i="28"/>
  <c r="E4022" i="28"/>
  <c r="E4023" i="28"/>
  <c r="E4024" i="28"/>
  <c r="E4025" i="28"/>
  <c r="E4026" i="28"/>
  <c r="E4027" i="28"/>
  <c r="E4028" i="28"/>
  <c r="E4029" i="28"/>
  <c r="E4030" i="28"/>
  <c r="E4031" i="28"/>
  <c r="E4032" i="28"/>
  <c r="E4033" i="28"/>
  <c r="E4034" i="28"/>
  <c r="E4035" i="28"/>
  <c r="E4036" i="28"/>
  <c r="E4037" i="28"/>
  <c r="E4038" i="28"/>
  <c r="E4039" i="28"/>
  <c r="E4040" i="28"/>
  <c r="E4041" i="28"/>
  <c r="E4042" i="28"/>
  <c r="E4043" i="28"/>
  <c r="E4044" i="28"/>
  <c r="E4045" i="28"/>
  <c r="E4046" i="28"/>
  <c r="E4047" i="28"/>
  <c r="E4048" i="28"/>
  <c r="E4049" i="28"/>
  <c r="E4050" i="28"/>
  <c r="E4051" i="28"/>
  <c r="E4052" i="28"/>
  <c r="E4053" i="28"/>
  <c r="E4054" i="28"/>
  <c r="E4055" i="28"/>
  <c r="E4056" i="28"/>
  <c r="E4057" i="28"/>
  <c r="E4058" i="28"/>
  <c r="E4059" i="28"/>
  <c r="E4060" i="28"/>
  <c r="E4061" i="28"/>
  <c r="E4062" i="28"/>
  <c r="E4063" i="28"/>
  <c r="E4064" i="28"/>
  <c r="E4065" i="28"/>
  <c r="E4066" i="28"/>
  <c r="E4067" i="28"/>
  <c r="E4068" i="28"/>
  <c r="E4069" i="28"/>
  <c r="E4070" i="28"/>
  <c r="E4071" i="28"/>
  <c r="E4072" i="28"/>
  <c r="E4073" i="28"/>
  <c r="E4074" i="28"/>
  <c r="E4075" i="28"/>
  <c r="E4076" i="28"/>
  <c r="E4077" i="28"/>
  <c r="E4078" i="28"/>
  <c r="E4079" i="28"/>
  <c r="E4080" i="28"/>
  <c r="E4081" i="28"/>
  <c r="E4082" i="28"/>
  <c r="E4083" i="28"/>
  <c r="E4084" i="28"/>
  <c r="E4085" i="28"/>
  <c r="E4086" i="28"/>
  <c r="E4087" i="28"/>
  <c r="E4088" i="28"/>
  <c r="E4089" i="28"/>
  <c r="E4090" i="28"/>
  <c r="E4091" i="28"/>
  <c r="E4092" i="28"/>
  <c r="E4093" i="28"/>
  <c r="E4094" i="28"/>
  <c r="E4095" i="28"/>
  <c r="E4096" i="28"/>
  <c r="E4097" i="28"/>
  <c r="E4098" i="28"/>
  <c r="E4099" i="28"/>
  <c r="E4100" i="28"/>
  <c r="E4101" i="28"/>
  <c r="E4102" i="28"/>
  <c r="E4103" i="28"/>
  <c r="E4104" i="28"/>
  <c r="E4105" i="28"/>
  <c r="E4106" i="28"/>
  <c r="E4107" i="28"/>
  <c r="E4108" i="28"/>
  <c r="E4109" i="28"/>
  <c r="E4110" i="28"/>
  <c r="E4111" i="28"/>
  <c r="E4112" i="28"/>
  <c r="E4113" i="28"/>
  <c r="E4114" i="28"/>
  <c r="E4115" i="28"/>
  <c r="E4116" i="28"/>
  <c r="E4117" i="28"/>
  <c r="E4118" i="28"/>
  <c r="E4119" i="28"/>
  <c r="E4120" i="28"/>
  <c r="E4121" i="28"/>
  <c r="E4122" i="28"/>
  <c r="E4123" i="28"/>
  <c r="E4124" i="28"/>
  <c r="E4125" i="28"/>
  <c r="E4126" i="28"/>
  <c r="E4127" i="28"/>
  <c r="E4128" i="28"/>
  <c r="E4129" i="28"/>
  <c r="E4130" i="28"/>
  <c r="E4131" i="28"/>
  <c r="E4132" i="28"/>
  <c r="E4133" i="28"/>
  <c r="E4134" i="28"/>
  <c r="E4135" i="28"/>
  <c r="E4136" i="28"/>
  <c r="E4137" i="28"/>
  <c r="E4138" i="28"/>
  <c r="E4139" i="28"/>
  <c r="E4140" i="28"/>
  <c r="E4141" i="28"/>
  <c r="E4142" i="28"/>
  <c r="E4143" i="28"/>
  <c r="E4144" i="28"/>
  <c r="E4145" i="28"/>
  <c r="E4146" i="28"/>
  <c r="E4147" i="28"/>
  <c r="E4148" i="28"/>
  <c r="E4149" i="28"/>
  <c r="E4150" i="28"/>
  <c r="E4151" i="28"/>
  <c r="E4152" i="28"/>
  <c r="E4153" i="28"/>
  <c r="E4154" i="28"/>
  <c r="E4155" i="28"/>
  <c r="E4156" i="28"/>
  <c r="E4157" i="28"/>
  <c r="E4158" i="28"/>
  <c r="E4159" i="28"/>
  <c r="E4160" i="28"/>
  <c r="E4161" i="28"/>
  <c r="E4162" i="28"/>
  <c r="E4163" i="28"/>
  <c r="E4164" i="28"/>
  <c r="E4165" i="28"/>
  <c r="E4166" i="28"/>
  <c r="E4167" i="28"/>
  <c r="E4168" i="28"/>
  <c r="E4169" i="28"/>
  <c r="E4170" i="28"/>
  <c r="E4171" i="28"/>
  <c r="E4172" i="28"/>
  <c r="E4173" i="28"/>
  <c r="E4174" i="28"/>
  <c r="E4175" i="28"/>
  <c r="E4176" i="28"/>
  <c r="E4177" i="28"/>
  <c r="E4178" i="28"/>
  <c r="E4179" i="28"/>
  <c r="E4180" i="28"/>
  <c r="E4181" i="28"/>
  <c r="E4182" i="28"/>
  <c r="E4183" i="28"/>
  <c r="E4184" i="28"/>
  <c r="E4185" i="28"/>
  <c r="E4186" i="28"/>
  <c r="E4187" i="28"/>
  <c r="E4188" i="28"/>
  <c r="E4189" i="28"/>
  <c r="E4190" i="28"/>
  <c r="E4191" i="28"/>
  <c r="E4192" i="28"/>
  <c r="E4193" i="28"/>
  <c r="E4194" i="28"/>
  <c r="E4195" i="28"/>
  <c r="E4196" i="28"/>
  <c r="E4197" i="28"/>
  <c r="E4198" i="28"/>
  <c r="E4199" i="28"/>
  <c r="E4200" i="28"/>
  <c r="E4201" i="28"/>
  <c r="E4202" i="28"/>
  <c r="E4203" i="28"/>
  <c r="E4204" i="28"/>
  <c r="E4205" i="28"/>
  <c r="E4206" i="28"/>
  <c r="E4207" i="28"/>
  <c r="E4208" i="28"/>
  <c r="E4209" i="28"/>
  <c r="E4210" i="28"/>
  <c r="E4211" i="28"/>
  <c r="E4212" i="28"/>
  <c r="E4213" i="28"/>
  <c r="E4214" i="28"/>
  <c r="E4215" i="28"/>
  <c r="E4216" i="28"/>
  <c r="E4217" i="28"/>
  <c r="E4218" i="28"/>
  <c r="E4219" i="28"/>
  <c r="E4220" i="28"/>
  <c r="E4221" i="28"/>
  <c r="E4222" i="28"/>
  <c r="E4223" i="28"/>
  <c r="E4224" i="28"/>
  <c r="E4225" i="28"/>
  <c r="E4226" i="28"/>
  <c r="E4227" i="28"/>
  <c r="E4228" i="28"/>
  <c r="E4229" i="28"/>
  <c r="E4230" i="28"/>
  <c r="E4231" i="28"/>
  <c r="E4232" i="28"/>
  <c r="E4233" i="28"/>
  <c r="E4234" i="28"/>
  <c r="E4235" i="28"/>
  <c r="E4236" i="28"/>
  <c r="E4237" i="28"/>
  <c r="E4238" i="28"/>
  <c r="E4239" i="28"/>
  <c r="E4240" i="28"/>
  <c r="E4241" i="28"/>
  <c r="E4242" i="28"/>
  <c r="E4243" i="28"/>
  <c r="E4244" i="28"/>
  <c r="E4245" i="28"/>
  <c r="E4246" i="28"/>
  <c r="E4247" i="28"/>
  <c r="E4248" i="28"/>
  <c r="E4249" i="28"/>
  <c r="E4250" i="28"/>
  <c r="E4251" i="28"/>
  <c r="E4252" i="28"/>
  <c r="E4253" i="28"/>
  <c r="E4254" i="28"/>
  <c r="E4255" i="28"/>
  <c r="E4256" i="28"/>
  <c r="E4257" i="28"/>
  <c r="E4258" i="28"/>
  <c r="E4259" i="28"/>
  <c r="E4260" i="28"/>
  <c r="E4261" i="28"/>
  <c r="E4262" i="28"/>
  <c r="E4263" i="28"/>
  <c r="E4264" i="28"/>
  <c r="E4265" i="28"/>
  <c r="E4266" i="28"/>
  <c r="E4267" i="28"/>
  <c r="E4268" i="28"/>
  <c r="E4269" i="28"/>
  <c r="E4270" i="28"/>
  <c r="E4271" i="28"/>
  <c r="E4272" i="28"/>
  <c r="E4273" i="28"/>
  <c r="E4274" i="28"/>
  <c r="E4275" i="28"/>
  <c r="E4276" i="28"/>
  <c r="E4277" i="28"/>
  <c r="E4278" i="28"/>
  <c r="E4279" i="28"/>
  <c r="E4280" i="28"/>
  <c r="E4281" i="28"/>
  <c r="E4282" i="28"/>
  <c r="E4283" i="28"/>
  <c r="E4284" i="28"/>
  <c r="E4285" i="28"/>
  <c r="E4286" i="28"/>
  <c r="E4287" i="28"/>
  <c r="E4288" i="28"/>
  <c r="E4289" i="28"/>
  <c r="E4290" i="28"/>
  <c r="E4291" i="28"/>
  <c r="E4292" i="28"/>
  <c r="E4293" i="28"/>
  <c r="E4294" i="28"/>
  <c r="E4295" i="28"/>
  <c r="E4296" i="28"/>
  <c r="E4297" i="28"/>
  <c r="E4298" i="28"/>
  <c r="E4299" i="28"/>
  <c r="E4300" i="28"/>
  <c r="E4301" i="28"/>
  <c r="E4302" i="28"/>
  <c r="E4303" i="28"/>
  <c r="E4304" i="28"/>
  <c r="E4305" i="28"/>
  <c r="E4306" i="28"/>
  <c r="E4307" i="28"/>
  <c r="E4308" i="28"/>
  <c r="E4309" i="28"/>
  <c r="E4310" i="28"/>
  <c r="E4311" i="28"/>
  <c r="E4312" i="28"/>
  <c r="E4313" i="28"/>
  <c r="E4314" i="28"/>
  <c r="E4315" i="28"/>
  <c r="E4316" i="28"/>
  <c r="E4317" i="28"/>
  <c r="E4318" i="28"/>
  <c r="E4319" i="28"/>
  <c r="E4320" i="28"/>
  <c r="E4321" i="28"/>
  <c r="E4322" i="28"/>
  <c r="E4323" i="28"/>
  <c r="E4324" i="28"/>
  <c r="E4325" i="28"/>
  <c r="E4326" i="28"/>
  <c r="E4327" i="28"/>
  <c r="E4328" i="28"/>
  <c r="E4329" i="28"/>
  <c r="E4330" i="28"/>
  <c r="E4331" i="28"/>
  <c r="E4332" i="28"/>
  <c r="E4333" i="28"/>
  <c r="E4334" i="28"/>
  <c r="E4335" i="28"/>
  <c r="E4336" i="28"/>
  <c r="E4337" i="28"/>
  <c r="E4338" i="28"/>
  <c r="E4339" i="28"/>
  <c r="E4340" i="28"/>
  <c r="E4341" i="28"/>
  <c r="E4342" i="28"/>
  <c r="E4343" i="28"/>
  <c r="E4344" i="28"/>
  <c r="E4345" i="28"/>
  <c r="E4346" i="28"/>
  <c r="E4347" i="28"/>
  <c r="E4348" i="28"/>
  <c r="E4349" i="28"/>
  <c r="E4350" i="28"/>
  <c r="E4351" i="28"/>
  <c r="E4352" i="28"/>
  <c r="E4353" i="28"/>
  <c r="E4354" i="28"/>
  <c r="E4355" i="28"/>
  <c r="E4356" i="28"/>
  <c r="E4357" i="28"/>
  <c r="E4358" i="28"/>
  <c r="E4359" i="28"/>
  <c r="E4360" i="28"/>
  <c r="E4361" i="28"/>
  <c r="E4362" i="28"/>
  <c r="E4363" i="28"/>
  <c r="E4364" i="28"/>
  <c r="E4365" i="28"/>
  <c r="E4366" i="28"/>
  <c r="E4367" i="28"/>
  <c r="E4368" i="28"/>
  <c r="E4369" i="28"/>
  <c r="E4370" i="28"/>
  <c r="E4371" i="28"/>
  <c r="E4372" i="28"/>
  <c r="E4373" i="28"/>
  <c r="E4374" i="28"/>
  <c r="E4375" i="28"/>
  <c r="E4376" i="28"/>
  <c r="E4377" i="28"/>
  <c r="E4378" i="28"/>
  <c r="E4379" i="28"/>
  <c r="E4380" i="28"/>
  <c r="E4381" i="28"/>
  <c r="E4382" i="28"/>
  <c r="E4383" i="28"/>
  <c r="E4384" i="28"/>
  <c r="E4385" i="28"/>
  <c r="E4386" i="28"/>
  <c r="E4387" i="28"/>
  <c r="E4388" i="28"/>
  <c r="E4389" i="28"/>
  <c r="E4390" i="28"/>
  <c r="E4391" i="28"/>
  <c r="E4392" i="28"/>
  <c r="E4393" i="28"/>
  <c r="E4394" i="28"/>
  <c r="E4395" i="28"/>
  <c r="E4396" i="28"/>
  <c r="E4397" i="28"/>
  <c r="E4398" i="28"/>
  <c r="E4399" i="28"/>
  <c r="E4400" i="28"/>
  <c r="E4401" i="28"/>
  <c r="E4402" i="28"/>
  <c r="E4403" i="28"/>
  <c r="E4404" i="28"/>
  <c r="E4405" i="28"/>
  <c r="E4406" i="28"/>
  <c r="E4407" i="28"/>
  <c r="E4408" i="28"/>
  <c r="E4409" i="28"/>
  <c r="E4410" i="28"/>
  <c r="E4411" i="28"/>
  <c r="E4412" i="28"/>
  <c r="E4413" i="28"/>
  <c r="E4414" i="28"/>
  <c r="E4415" i="28"/>
  <c r="E4416" i="28"/>
  <c r="E4417" i="28"/>
  <c r="E4418" i="28"/>
  <c r="E4419" i="28"/>
  <c r="E4420" i="28"/>
  <c r="E4421" i="28"/>
  <c r="E4422" i="28"/>
  <c r="E4423" i="28"/>
  <c r="E4424" i="28"/>
  <c r="E4425" i="28"/>
  <c r="E4426" i="28"/>
  <c r="E4427" i="28"/>
  <c r="E4428" i="28"/>
  <c r="E4429" i="28"/>
  <c r="E4430" i="28"/>
  <c r="E4431" i="28"/>
  <c r="E4432" i="28"/>
  <c r="E4433" i="28"/>
  <c r="E4434" i="28"/>
  <c r="E4435" i="28"/>
  <c r="E4436" i="28"/>
  <c r="E4437" i="28"/>
  <c r="E4438" i="28"/>
  <c r="E4439" i="28"/>
  <c r="E4440" i="28"/>
  <c r="E4441" i="28"/>
  <c r="E4442" i="28"/>
  <c r="E4443" i="28"/>
  <c r="E4444" i="28"/>
  <c r="E4445" i="28"/>
  <c r="E4446" i="28"/>
  <c r="E4447" i="28"/>
  <c r="E4448" i="28"/>
  <c r="E4449" i="28"/>
  <c r="E4450" i="28"/>
  <c r="E4451" i="28"/>
  <c r="E4452" i="28"/>
  <c r="E4453" i="28"/>
  <c r="E4454" i="28"/>
  <c r="E4455" i="28"/>
  <c r="E4456" i="28"/>
  <c r="E4457" i="28"/>
  <c r="E4458" i="28"/>
  <c r="E4459" i="28"/>
  <c r="E4460" i="28"/>
  <c r="E4461" i="28"/>
  <c r="E4462" i="28"/>
  <c r="E4463" i="28"/>
  <c r="E4464" i="28"/>
  <c r="E4465" i="28"/>
  <c r="E4466" i="28"/>
  <c r="E4467" i="28"/>
  <c r="E4468" i="28"/>
  <c r="E4469" i="28"/>
  <c r="E4470" i="28"/>
  <c r="E4471" i="28"/>
  <c r="E4472" i="28"/>
  <c r="E4473" i="28"/>
  <c r="E4474" i="28"/>
  <c r="E4475" i="28"/>
  <c r="E4476" i="28"/>
  <c r="E4477" i="28"/>
  <c r="E4478" i="28"/>
  <c r="E4479" i="28"/>
  <c r="E4480" i="28"/>
  <c r="E4481" i="28"/>
  <c r="E4482" i="28"/>
  <c r="E4483" i="28"/>
  <c r="E4484" i="28"/>
  <c r="E4485" i="28"/>
  <c r="E4486" i="28"/>
  <c r="E4487" i="28"/>
  <c r="E4488" i="28"/>
  <c r="E4489" i="28"/>
  <c r="E4490" i="28"/>
  <c r="E4491" i="28"/>
  <c r="E4492" i="28"/>
  <c r="E4493" i="28"/>
  <c r="E4494" i="28"/>
  <c r="E4495" i="28"/>
  <c r="E4496" i="28"/>
  <c r="E4497" i="28"/>
  <c r="E4498" i="28"/>
  <c r="E4499" i="28"/>
  <c r="E4500" i="28"/>
  <c r="E4501" i="28"/>
  <c r="E4502" i="28"/>
  <c r="E4503" i="28"/>
  <c r="E4504" i="28"/>
  <c r="E4505" i="28"/>
  <c r="E4506" i="28"/>
  <c r="E4507" i="28"/>
  <c r="E4508" i="28"/>
  <c r="E4509" i="28"/>
  <c r="E4510" i="28"/>
  <c r="E4511" i="28"/>
  <c r="E4512" i="28"/>
  <c r="E4513" i="28"/>
  <c r="E4514" i="28"/>
  <c r="E4515" i="28"/>
  <c r="E4516" i="28"/>
  <c r="E4517" i="28"/>
  <c r="E4518" i="28"/>
  <c r="E4519" i="28"/>
  <c r="E4520" i="28"/>
  <c r="E4521" i="28"/>
  <c r="E4522" i="28"/>
  <c r="E4523" i="28"/>
  <c r="E4524" i="28"/>
  <c r="E4525" i="28"/>
  <c r="E4526" i="28"/>
  <c r="E4527" i="28"/>
  <c r="E4528" i="28"/>
  <c r="E4529" i="28"/>
  <c r="E4530" i="28"/>
  <c r="E4531" i="28"/>
  <c r="E4532" i="28"/>
  <c r="E4533" i="28"/>
  <c r="E4534" i="28"/>
  <c r="E4535" i="28"/>
  <c r="E4536" i="28"/>
  <c r="E4537" i="28"/>
  <c r="E4538" i="28"/>
  <c r="E4539" i="28"/>
  <c r="E4540" i="28"/>
  <c r="E4541" i="28"/>
  <c r="E4542" i="28"/>
  <c r="E4543" i="28"/>
  <c r="E4544" i="28"/>
  <c r="E4545" i="28"/>
  <c r="E4546" i="28"/>
  <c r="E4547" i="28"/>
  <c r="E4548" i="28"/>
  <c r="E4549" i="28"/>
  <c r="E4550" i="28"/>
  <c r="E4551" i="28"/>
  <c r="E4552" i="28"/>
  <c r="E4553" i="28"/>
  <c r="E4554" i="28"/>
  <c r="E4555" i="28"/>
  <c r="E4556" i="28"/>
  <c r="E4557" i="28"/>
  <c r="E4558" i="28"/>
  <c r="E4559" i="28"/>
  <c r="E4560" i="28"/>
  <c r="E4561" i="28"/>
  <c r="E4562" i="28"/>
  <c r="E4563" i="28"/>
  <c r="E4564" i="28"/>
  <c r="E4565" i="28"/>
  <c r="E4566" i="28"/>
  <c r="E4567" i="28"/>
  <c r="E4568" i="28"/>
  <c r="E4569" i="28"/>
  <c r="E4570" i="28"/>
  <c r="E4571" i="28"/>
  <c r="E4572" i="28"/>
  <c r="E4573" i="28"/>
  <c r="E4574" i="28"/>
  <c r="E4575" i="28"/>
  <c r="E4576" i="28"/>
  <c r="E4577" i="28"/>
  <c r="E4578" i="28"/>
  <c r="E4579" i="28"/>
  <c r="E4580" i="28"/>
  <c r="E4581" i="28"/>
  <c r="E4582" i="28"/>
  <c r="E4583" i="28"/>
  <c r="E4584" i="28"/>
  <c r="E4585" i="28"/>
  <c r="E4586" i="28"/>
  <c r="E4587" i="28"/>
  <c r="E4588" i="28"/>
  <c r="E4589" i="28"/>
  <c r="E4590" i="28"/>
  <c r="E4591" i="28"/>
  <c r="E4592" i="28"/>
  <c r="E4593" i="28"/>
  <c r="E4594" i="28"/>
  <c r="E4595" i="28"/>
  <c r="E4596" i="28"/>
  <c r="E4597" i="28"/>
  <c r="E4598" i="28"/>
  <c r="E4599" i="28"/>
  <c r="E4600" i="28"/>
  <c r="E4601" i="28"/>
  <c r="E4602" i="28"/>
  <c r="E4603" i="28"/>
  <c r="E4604" i="28"/>
  <c r="E4605" i="28"/>
  <c r="E4606" i="28"/>
  <c r="E4607" i="28"/>
  <c r="E4608" i="28"/>
  <c r="E4609" i="28"/>
  <c r="E4610" i="28"/>
  <c r="E4611" i="28"/>
  <c r="E4612" i="28"/>
  <c r="E4613" i="28"/>
  <c r="E4614" i="28"/>
  <c r="E4615" i="28"/>
  <c r="E4616" i="28"/>
  <c r="E4617" i="28"/>
  <c r="E4618" i="28"/>
  <c r="E4619" i="28"/>
  <c r="E4620" i="28"/>
  <c r="E4621" i="28"/>
  <c r="E4622" i="28"/>
  <c r="E4623" i="28"/>
  <c r="E4624" i="28"/>
  <c r="E4625" i="28"/>
  <c r="E4626" i="28"/>
  <c r="E4627" i="28"/>
  <c r="E4628" i="28"/>
  <c r="E4629" i="28"/>
  <c r="E4630" i="28"/>
  <c r="E4631" i="28"/>
  <c r="E4632" i="28"/>
  <c r="E4633" i="28"/>
  <c r="E4634" i="28"/>
  <c r="E4635" i="28"/>
  <c r="E4636" i="28"/>
  <c r="E4637" i="28"/>
  <c r="E4638" i="28"/>
  <c r="E4639" i="28"/>
  <c r="E4640" i="28"/>
  <c r="E4641" i="28"/>
  <c r="E4642" i="28"/>
  <c r="E4643" i="28"/>
  <c r="E4644" i="28"/>
  <c r="E4645" i="28"/>
  <c r="E4646" i="28"/>
  <c r="E4647" i="28"/>
  <c r="E4648" i="28"/>
  <c r="E4649" i="28"/>
  <c r="E4650" i="28"/>
  <c r="E4651" i="28"/>
  <c r="E4652" i="28"/>
  <c r="E4653" i="28"/>
  <c r="E4654" i="28"/>
  <c r="E4655" i="28"/>
  <c r="E4656" i="28"/>
  <c r="E4657" i="28"/>
  <c r="E4658" i="28"/>
  <c r="E4659" i="28"/>
  <c r="E4660" i="28"/>
  <c r="E4661" i="28"/>
  <c r="E4662" i="28"/>
  <c r="E4663" i="28"/>
  <c r="E4664" i="28"/>
  <c r="E4665" i="28"/>
  <c r="E4666" i="28"/>
  <c r="E4667" i="28"/>
  <c r="E4668" i="28"/>
  <c r="E4669" i="28"/>
  <c r="E4670" i="28"/>
  <c r="E4671" i="28"/>
  <c r="E4672" i="28"/>
  <c r="E4673" i="28"/>
  <c r="E4674" i="28"/>
  <c r="E4675" i="28"/>
  <c r="E4676" i="28"/>
  <c r="E4677" i="28"/>
  <c r="E4678" i="28"/>
  <c r="E4679" i="28"/>
  <c r="E4680" i="28"/>
  <c r="E4681" i="28"/>
  <c r="E4682" i="28"/>
  <c r="E4683" i="28"/>
  <c r="E4684" i="28"/>
  <c r="E4685" i="28"/>
  <c r="E4686" i="28"/>
  <c r="E4687" i="28"/>
  <c r="E4688" i="28"/>
  <c r="E4689" i="28"/>
  <c r="E4690" i="28"/>
  <c r="E4691" i="28"/>
  <c r="E4692" i="28"/>
  <c r="E4693" i="28"/>
  <c r="E4694" i="28"/>
  <c r="E4695" i="28"/>
  <c r="E4696" i="28"/>
  <c r="E4697" i="28"/>
  <c r="E4698" i="28"/>
  <c r="E4699" i="28"/>
  <c r="E4700" i="28"/>
  <c r="E4701" i="28"/>
  <c r="E4702" i="28"/>
  <c r="E4703" i="28"/>
  <c r="E4704" i="28"/>
  <c r="E4705" i="28"/>
  <c r="E4706" i="28"/>
  <c r="E4707" i="28"/>
  <c r="E4708" i="28"/>
  <c r="E4709" i="28"/>
  <c r="E4710" i="28"/>
  <c r="E4711" i="28"/>
  <c r="E4712" i="28"/>
  <c r="E4713" i="28"/>
  <c r="E4714" i="28"/>
  <c r="E4715" i="28"/>
  <c r="E4716" i="28"/>
  <c r="E4717" i="28"/>
  <c r="E4718" i="28"/>
  <c r="E4719" i="28"/>
  <c r="E4720" i="28"/>
  <c r="E4721" i="28"/>
  <c r="E4722" i="28"/>
  <c r="E4723" i="28"/>
  <c r="E4724" i="28"/>
  <c r="E4725" i="28"/>
  <c r="E4726" i="28"/>
  <c r="E4727" i="28"/>
  <c r="E4728" i="28"/>
  <c r="E4729" i="28"/>
  <c r="E4730" i="28"/>
  <c r="E4731" i="28"/>
  <c r="E4732" i="28"/>
  <c r="E4733" i="28"/>
  <c r="E4734" i="28"/>
  <c r="E4735" i="28"/>
  <c r="E4736" i="28"/>
  <c r="E4737" i="28"/>
  <c r="E4738" i="28"/>
  <c r="E4739" i="28"/>
  <c r="E4740" i="28"/>
  <c r="E4741" i="28"/>
  <c r="E4742" i="28"/>
  <c r="E4743" i="28"/>
  <c r="E4744" i="28"/>
  <c r="E4745" i="28"/>
  <c r="E4746" i="28"/>
  <c r="E4747" i="28"/>
  <c r="E4748" i="28"/>
  <c r="E4749" i="28"/>
  <c r="E4750" i="28"/>
  <c r="E4751" i="28"/>
  <c r="E4752" i="28"/>
  <c r="E4753" i="28"/>
  <c r="E4754" i="28"/>
  <c r="E4755" i="28"/>
  <c r="E4756" i="28"/>
  <c r="E4757" i="28"/>
  <c r="E4758" i="28"/>
  <c r="E4759" i="28"/>
  <c r="E4760" i="28"/>
  <c r="E4761" i="28"/>
  <c r="E4762" i="28"/>
  <c r="E4763" i="28"/>
  <c r="E4764" i="28"/>
  <c r="E4765" i="28"/>
  <c r="E4766" i="28"/>
  <c r="E4767" i="28"/>
  <c r="E4768" i="28"/>
  <c r="E4769" i="28"/>
  <c r="E4770" i="28"/>
  <c r="E4771" i="28"/>
  <c r="E4772" i="28"/>
  <c r="E4773" i="28"/>
  <c r="E4774" i="28"/>
  <c r="E4775" i="28"/>
  <c r="E4776" i="28"/>
  <c r="E4777" i="28"/>
  <c r="E4778" i="28"/>
  <c r="E4779" i="28"/>
  <c r="E4780" i="28"/>
  <c r="E4781" i="28"/>
  <c r="E4782" i="28"/>
  <c r="E4783" i="28"/>
  <c r="E4784" i="28"/>
  <c r="E4785" i="28"/>
  <c r="E4786" i="28"/>
  <c r="E4787" i="28"/>
  <c r="E4788" i="28"/>
  <c r="E4789" i="28"/>
  <c r="E4790" i="28"/>
  <c r="E4791" i="28"/>
  <c r="E4792" i="28"/>
  <c r="E4793" i="28"/>
  <c r="E4794" i="28"/>
  <c r="E4795" i="28"/>
  <c r="E4796" i="28"/>
  <c r="E4797" i="28"/>
  <c r="E4798" i="28"/>
  <c r="E4799" i="28"/>
  <c r="E4800" i="28"/>
  <c r="E4801" i="28"/>
  <c r="E4802" i="28"/>
  <c r="E4803" i="28"/>
  <c r="E4804" i="28"/>
  <c r="E4805" i="28"/>
  <c r="E4806" i="28"/>
  <c r="E4807" i="28"/>
  <c r="E4808" i="28"/>
  <c r="E4809" i="28"/>
  <c r="E4810" i="28"/>
  <c r="E4811" i="28"/>
  <c r="E4812" i="28"/>
  <c r="E4813" i="28"/>
  <c r="E4814" i="28"/>
  <c r="E4815" i="28"/>
  <c r="E4816" i="28"/>
  <c r="E4817" i="28"/>
  <c r="E4818" i="28"/>
  <c r="E4819" i="28"/>
  <c r="E4820" i="28"/>
  <c r="E4821" i="28"/>
  <c r="E4822" i="28"/>
  <c r="E4823" i="28"/>
  <c r="E4824" i="28"/>
  <c r="E4825" i="28"/>
  <c r="E4826" i="28"/>
  <c r="E4827" i="28"/>
  <c r="E4828" i="28"/>
  <c r="E4829" i="28"/>
  <c r="E4830" i="28"/>
  <c r="E4831" i="28"/>
  <c r="E4832" i="28"/>
  <c r="E4833" i="28"/>
  <c r="E4834" i="28"/>
  <c r="E4835" i="28"/>
  <c r="E4836" i="28"/>
  <c r="E4837" i="28"/>
  <c r="E4838" i="28"/>
  <c r="E4839" i="28"/>
  <c r="E4840" i="28"/>
  <c r="E4841" i="28"/>
  <c r="E4842" i="28"/>
  <c r="E4843" i="28"/>
  <c r="E4844" i="28"/>
  <c r="E4845" i="28"/>
  <c r="E4846" i="28"/>
  <c r="E4847" i="28"/>
  <c r="E4848" i="28"/>
  <c r="E4849" i="28"/>
  <c r="E4850" i="28"/>
  <c r="E4851" i="28"/>
  <c r="E4852" i="28"/>
  <c r="E4853" i="28"/>
  <c r="E4854" i="28"/>
  <c r="E4855" i="28"/>
  <c r="E4856" i="28"/>
  <c r="E4857" i="28"/>
  <c r="E4858" i="28"/>
  <c r="E4859" i="28"/>
  <c r="E4860" i="28"/>
  <c r="E4861" i="28"/>
  <c r="E4862" i="28"/>
  <c r="E4863" i="28"/>
  <c r="E4864" i="28"/>
  <c r="E4865" i="28"/>
  <c r="E4866" i="28"/>
  <c r="E4867" i="28"/>
  <c r="E4868" i="28"/>
  <c r="E4869" i="28"/>
  <c r="E4870" i="28"/>
  <c r="E4871" i="28"/>
  <c r="E4872" i="28"/>
  <c r="E4873" i="28"/>
  <c r="E4874" i="28"/>
  <c r="E4875" i="28"/>
  <c r="E4876" i="28"/>
  <c r="E4877" i="28"/>
  <c r="E4878" i="28"/>
  <c r="E4879" i="28"/>
  <c r="E4880" i="28"/>
  <c r="E4881" i="28"/>
  <c r="E4882" i="28"/>
  <c r="E4883" i="28"/>
  <c r="E4884" i="28"/>
  <c r="E4885" i="28"/>
  <c r="E4886" i="28"/>
  <c r="E4887" i="28"/>
  <c r="E4888" i="28"/>
  <c r="E4889" i="28"/>
  <c r="E4890" i="28"/>
  <c r="E4891" i="28"/>
  <c r="E4892" i="28"/>
  <c r="E4893" i="28"/>
  <c r="E4894" i="28"/>
  <c r="E4895" i="28"/>
  <c r="E4896" i="28"/>
  <c r="E4897" i="28"/>
  <c r="E4898" i="28"/>
  <c r="E4899" i="28"/>
  <c r="E4900" i="28"/>
  <c r="E4901" i="28"/>
  <c r="E4902" i="28"/>
  <c r="E4903" i="28"/>
  <c r="E4904" i="28"/>
  <c r="E4905" i="28"/>
  <c r="E4906" i="28"/>
  <c r="E4907" i="28"/>
  <c r="E4908" i="28"/>
  <c r="E4909" i="28"/>
  <c r="E4910" i="28"/>
  <c r="E4911" i="28"/>
  <c r="E4912" i="28"/>
  <c r="E4913" i="28"/>
  <c r="E4914" i="28"/>
  <c r="E4915" i="28"/>
  <c r="E4916" i="28"/>
  <c r="E4917" i="28"/>
  <c r="E4918" i="28"/>
  <c r="E4919" i="28"/>
  <c r="E4920" i="28"/>
  <c r="E4921" i="28"/>
  <c r="E4922" i="28"/>
  <c r="E4923" i="28"/>
  <c r="E4924" i="28"/>
  <c r="E4925" i="28"/>
  <c r="E4926" i="28"/>
  <c r="E4927" i="28"/>
  <c r="E4928" i="28"/>
  <c r="E4929" i="28"/>
  <c r="E4930" i="28"/>
  <c r="E4931" i="28"/>
  <c r="E4932" i="28"/>
  <c r="E4933" i="28"/>
  <c r="E4934" i="28"/>
  <c r="E4935" i="28"/>
  <c r="E4936" i="28"/>
  <c r="E4937" i="28"/>
  <c r="E4938" i="28"/>
  <c r="E4939" i="28"/>
  <c r="E4940" i="28"/>
  <c r="E4941" i="28"/>
  <c r="E4942" i="28"/>
  <c r="E4943" i="28"/>
  <c r="E4944" i="28"/>
  <c r="E4945" i="28"/>
  <c r="E4946" i="28"/>
  <c r="E4947" i="28"/>
  <c r="E4948" i="28"/>
  <c r="E4949" i="28"/>
  <c r="E4950" i="28"/>
  <c r="E4951" i="28"/>
  <c r="E4952" i="28"/>
  <c r="E4953" i="28"/>
  <c r="E4954" i="28"/>
  <c r="E4955" i="28"/>
  <c r="E4956" i="28"/>
  <c r="E4957" i="28"/>
  <c r="E4958" i="28"/>
  <c r="E4959" i="28"/>
  <c r="E4960" i="28"/>
  <c r="E4961" i="28"/>
  <c r="E4962" i="28"/>
  <c r="E4963" i="28"/>
  <c r="E4964" i="28"/>
  <c r="E4965" i="28"/>
  <c r="E4966" i="28"/>
  <c r="E4967" i="28"/>
  <c r="E4968" i="28"/>
  <c r="E4969" i="28"/>
  <c r="E4970" i="28"/>
  <c r="E4971" i="28"/>
  <c r="E4972" i="28"/>
  <c r="E4973" i="28"/>
  <c r="E4974" i="28"/>
  <c r="E4975" i="28"/>
  <c r="E4976" i="28"/>
  <c r="E4977" i="28"/>
  <c r="E4978" i="28"/>
  <c r="E4979" i="28"/>
  <c r="E4980" i="28"/>
  <c r="E4981" i="28"/>
  <c r="E4982" i="28"/>
  <c r="E4983" i="28"/>
  <c r="E4984" i="28"/>
  <c r="E4985" i="28"/>
  <c r="E4986" i="28"/>
  <c r="E4987" i="28"/>
  <c r="E4988" i="28"/>
  <c r="E4989" i="28"/>
  <c r="E4990" i="28"/>
  <c r="E4991" i="28"/>
  <c r="E4992" i="28"/>
  <c r="E4993" i="28"/>
  <c r="E4994" i="28"/>
  <c r="E4995" i="28"/>
  <c r="E4996" i="28"/>
  <c r="E4997" i="28"/>
  <c r="E4998" i="28"/>
  <c r="E4999" i="28"/>
  <c r="E5000" i="28"/>
  <c r="E5001" i="28"/>
  <c r="E5002" i="28"/>
  <c r="E5003" i="28"/>
  <c r="E5004" i="28"/>
  <c r="E5005" i="28"/>
  <c r="E5006" i="28"/>
  <c r="E5007" i="28"/>
  <c r="E5008" i="28"/>
  <c r="E5009" i="28"/>
  <c r="E5010" i="28"/>
  <c r="E5011" i="28"/>
  <c r="E5012" i="28"/>
  <c r="E5013" i="28"/>
  <c r="E5014" i="28"/>
  <c r="E5015" i="28"/>
  <c r="E5016" i="28"/>
  <c r="E5017" i="28"/>
  <c r="E5018" i="28"/>
  <c r="E5019" i="28"/>
  <c r="E5020" i="28"/>
  <c r="E5021" i="28"/>
  <c r="E5022" i="28"/>
  <c r="E5023" i="28"/>
  <c r="E5024" i="28"/>
  <c r="E5025" i="28"/>
  <c r="E5026" i="28"/>
  <c r="E5027" i="28"/>
  <c r="E5028" i="28"/>
  <c r="E5029" i="28"/>
  <c r="E5030" i="28"/>
  <c r="E5031" i="28"/>
  <c r="E5032" i="28"/>
  <c r="E5033" i="28"/>
  <c r="E5034" i="28"/>
  <c r="E5035" i="28"/>
  <c r="E5036" i="28"/>
  <c r="E5037" i="28"/>
  <c r="E5038" i="28"/>
  <c r="E5039" i="28"/>
  <c r="E5040" i="28"/>
  <c r="E5041" i="28"/>
  <c r="E5042" i="28"/>
  <c r="E5043" i="28"/>
  <c r="E5044" i="28"/>
  <c r="E5045" i="28"/>
  <c r="E5046" i="28"/>
  <c r="E5047" i="28"/>
  <c r="E5048" i="28"/>
  <c r="E5049" i="28"/>
  <c r="E5050" i="28"/>
  <c r="E5051" i="28"/>
  <c r="E5052" i="28"/>
  <c r="E5053" i="28"/>
  <c r="E5054" i="28"/>
  <c r="E5055" i="28"/>
  <c r="E5056" i="28"/>
  <c r="E5057" i="28"/>
  <c r="E5058" i="28"/>
  <c r="E5059" i="28"/>
  <c r="E5060" i="28"/>
  <c r="E5061" i="28"/>
  <c r="E5062" i="28"/>
  <c r="E5063" i="28"/>
  <c r="E5064" i="28"/>
  <c r="E5065" i="28"/>
  <c r="E5066" i="28"/>
  <c r="E5067" i="28"/>
  <c r="E5068" i="28"/>
  <c r="E5069" i="28"/>
  <c r="E5070" i="28"/>
  <c r="E5071" i="28"/>
  <c r="E5072" i="28"/>
  <c r="E5073" i="28"/>
  <c r="E5074" i="28"/>
  <c r="E5075" i="28"/>
  <c r="E5076" i="28"/>
  <c r="E5077" i="28"/>
  <c r="E5078" i="28"/>
  <c r="E5079" i="28"/>
  <c r="E5080" i="28"/>
  <c r="E5081" i="28"/>
  <c r="E5082" i="28"/>
  <c r="E5083" i="28"/>
  <c r="E5084" i="28"/>
  <c r="E5085" i="28"/>
  <c r="E5086" i="28"/>
  <c r="E5087" i="28"/>
  <c r="E5088" i="28"/>
  <c r="E5089" i="28"/>
  <c r="E5090" i="28"/>
  <c r="E5091" i="28"/>
  <c r="E5092" i="28"/>
  <c r="E5093" i="28"/>
  <c r="E5094" i="28"/>
  <c r="E5095" i="28"/>
  <c r="E5096" i="28"/>
  <c r="E5097" i="28"/>
  <c r="E5098" i="28"/>
  <c r="E5099" i="28"/>
  <c r="E5100" i="28"/>
  <c r="E5101" i="28"/>
  <c r="E5102" i="28"/>
  <c r="E5103" i="28"/>
  <c r="E5104" i="28"/>
  <c r="E5105" i="28"/>
  <c r="E5106" i="28"/>
  <c r="E5107" i="28"/>
  <c r="E5108" i="28"/>
  <c r="E5109" i="28"/>
  <c r="E5110" i="28"/>
  <c r="E5111" i="28"/>
  <c r="E5112" i="28"/>
  <c r="E5113" i="28"/>
  <c r="E5114" i="28"/>
  <c r="E5115" i="28"/>
  <c r="E5116" i="28"/>
  <c r="E5117" i="28"/>
  <c r="E5118" i="28"/>
  <c r="E5119" i="28"/>
  <c r="E5120" i="28"/>
  <c r="E5121" i="28"/>
  <c r="E5122" i="28"/>
  <c r="E5123" i="28"/>
  <c r="E5124" i="28"/>
  <c r="E5125" i="28"/>
  <c r="E5126" i="28"/>
  <c r="E5127" i="28"/>
  <c r="E5128" i="28"/>
  <c r="E5129" i="28"/>
  <c r="E5130" i="28"/>
  <c r="E5131" i="28"/>
  <c r="E5132" i="28"/>
  <c r="E5133" i="28"/>
  <c r="E5134" i="28"/>
  <c r="E5135" i="28"/>
  <c r="E5136" i="28"/>
  <c r="E5137" i="28"/>
  <c r="E5138" i="28"/>
  <c r="E5139" i="28"/>
  <c r="E5140" i="28"/>
  <c r="E5141" i="28"/>
  <c r="E5142" i="28"/>
  <c r="E5143" i="28"/>
  <c r="E5144" i="28"/>
  <c r="E5145" i="28"/>
  <c r="E5146" i="28"/>
  <c r="E5147" i="28"/>
  <c r="E5148" i="28"/>
  <c r="E5149" i="28"/>
  <c r="E5150" i="28"/>
  <c r="E5151" i="28"/>
  <c r="E5152" i="28"/>
  <c r="E5153" i="28"/>
  <c r="E5154" i="28"/>
  <c r="E5155" i="28"/>
  <c r="E5156" i="28"/>
  <c r="E5157" i="28"/>
  <c r="E5158" i="28"/>
  <c r="E5159" i="28"/>
  <c r="E5160" i="28"/>
  <c r="E5161" i="28"/>
  <c r="E5162" i="28"/>
  <c r="E5163" i="28"/>
  <c r="E5164" i="28"/>
  <c r="E5165" i="28"/>
  <c r="E5166" i="28"/>
  <c r="E5167" i="28"/>
  <c r="E5168" i="28"/>
  <c r="E5169" i="28"/>
  <c r="E5170" i="28"/>
  <c r="E5171" i="28"/>
  <c r="E5172" i="28"/>
  <c r="E5173" i="28"/>
  <c r="E5174" i="28"/>
  <c r="E5175" i="28"/>
  <c r="E5176" i="28"/>
  <c r="E5177" i="28"/>
  <c r="E5178" i="28"/>
  <c r="E5179" i="28"/>
  <c r="E5180" i="28"/>
  <c r="E5181" i="28"/>
  <c r="E5182" i="28"/>
  <c r="E5183" i="28"/>
  <c r="E5184" i="28"/>
  <c r="E5185" i="28"/>
  <c r="E5186" i="28"/>
  <c r="E5187" i="28"/>
  <c r="E5188" i="28"/>
  <c r="E5189" i="28"/>
  <c r="E5190" i="28"/>
  <c r="E5191" i="28"/>
  <c r="E5192" i="28"/>
  <c r="E5193" i="28"/>
  <c r="E5194" i="28"/>
  <c r="E5195" i="28"/>
  <c r="E5196" i="28"/>
  <c r="E5197" i="28"/>
  <c r="E5198" i="28"/>
  <c r="E5199" i="28"/>
  <c r="E5200" i="28"/>
  <c r="E5201" i="28"/>
  <c r="E5202" i="28"/>
  <c r="E5203" i="28"/>
  <c r="E5204" i="28"/>
  <c r="E5205" i="28"/>
  <c r="E5206" i="28"/>
  <c r="E5207" i="28"/>
  <c r="E5208" i="28"/>
  <c r="E5209" i="28"/>
  <c r="E5210" i="28"/>
  <c r="E5211" i="28"/>
  <c r="E5212" i="28"/>
  <c r="E5213" i="28"/>
  <c r="E5214" i="28"/>
  <c r="E5215" i="28"/>
  <c r="E5216" i="28"/>
  <c r="E5217" i="28"/>
  <c r="E5218" i="28"/>
  <c r="E5219" i="28"/>
  <c r="E5220" i="28"/>
  <c r="E5221" i="28"/>
  <c r="E5222" i="28"/>
  <c r="E5223" i="28"/>
  <c r="E5224" i="28"/>
  <c r="E5225" i="28"/>
  <c r="E5226" i="28"/>
  <c r="E5227" i="28"/>
  <c r="E5228" i="28"/>
  <c r="E5229" i="28"/>
  <c r="E5230" i="28"/>
  <c r="E5231" i="28"/>
  <c r="E5232" i="28"/>
  <c r="E5233" i="28"/>
  <c r="E5234" i="28"/>
  <c r="E5235" i="28"/>
  <c r="E5236" i="28"/>
  <c r="E5237" i="28"/>
  <c r="E5238" i="28"/>
  <c r="E5239" i="28"/>
  <c r="E5240" i="28"/>
  <c r="E5241" i="28"/>
  <c r="E5242" i="28"/>
  <c r="E5243" i="28"/>
  <c r="E5244" i="28"/>
  <c r="E5245" i="28"/>
  <c r="E5246" i="28"/>
  <c r="E5247" i="28"/>
  <c r="E5248" i="28"/>
  <c r="E5249" i="28"/>
  <c r="E5250" i="28"/>
  <c r="E5251" i="28"/>
  <c r="E5252" i="28"/>
  <c r="E5253" i="28"/>
  <c r="E5254" i="28"/>
  <c r="E5255" i="28"/>
  <c r="E5256" i="28"/>
  <c r="E5257" i="28"/>
  <c r="E5258" i="28"/>
  <c r="E5259" i="28"/>
  <c r="E5260" i="28"/>
  <c r="E5261" i="28"/>
  <c r="E5262" i="28"/>
  <c r="E5263" i="28"/>
  <c r="E5264" i="28"/>
  <c r="E5265" i="28"/>
  <c r="E5266" i="28"/>
  <c r="E5267" i="28"/>
  <c r="E5268" i="28"/>
  <c r="E5269" i="28"/>
  <c r="E5270" i="28"/>
  <c r="E5271" i="28"/>
  <c r="E5272" i="28"/>
  <c r="E5273" i="28"/>
  <c r="E5274" i="28"/>
  <c r="E5275" i="28"/>
  <c r="E5276" i="28"/>
  <c r="E5277" i="28"/>
  <c r="E5278" i="28"/>
  <c r="E5279" i="28"/>
  <c r="E5280" i="28"/>
  <c r="E5281" i="28"/>
  <c r="E5282" i="28"/>
  <c r="E5283" i="28"/>
  <c r="E5284" i="28"/>
  <c r="E5285" i="28"/>
  <c r="E5286" i="28"/>
  <c r="E5287" i="28"/>
  <c r="E5288" i="28"/>
  <c r="E5289" i="28"/>
  <c r="E5290" i="28"/>
  <c r="E5291" i="28"/>
  <c r="E5292" i="28"/>
  <c r="E5293" i="28"/>
  <c r="E5294" i="28"/>
  <c r="E5295" i="28"/>
  <c r="E5296" i="28"/>
  <c r="E5297" i="28"/>
  <c r="E5298" i="28"/>
  <c r="E5299" i="28"/>
  <c r="E5300" i="28"/>
  <c r="E5301" i="28"/>
  <c r="E5302" i="28"/>
  <c r="E5303" i="28"/>
  <c r="E5304" i="28"/>
  <c r="E5305" i="28"/>
  <c r="E5306" i="28"/>
  <c r="E5307" i="28"/>
  <c r="E5308" i="28"/>
  <c r="E5309" i="28"/>
  <c r="E5310" i="28"/>
  <c r="E5311" i="28"/>
  <c r="E5312" i="28"/>
  <c r="E5313" i="28"/>
  <c r="E5314" i="28"/>
  <c r="E5315" i="28"/>
  <c r="E5316" i="28"/>
  <c r="E5317" i="28"/>
  <c r="E5318" i="28"/>
  <c r="E5319" i="28"/>
  <c r="E5320" i="28"/>
  <c r="E5321" i="28"/>
  <c r="E5322" i="28"/>
  <c r="E5323" i="28"/>
  <c r="E5324" i="28"/>
  <c r="E5325" i="28"/>
  <c r="E5326" i="28"/>
  <c r="E5327" i="28"/>
  <c r="E5328" i="28"/>
  <c r="E5329" i="28"/>
  <c r="E5330" i="28"/>
  <c r="E5331" i="28"/>
  <c r="E5332" i="28"/>
  <c r="E5333" i="28"/>
  <c r="E5334" i="28"/>
  <c r="E5335" i="28"/>
  <c r="E5336" i="28"/>
  <c r="E5337" i="28"/>
  <c r="E5338" i="28"/>
  <c r="E5339" i="28"/>
  <c r="E5340" i="28"/>
  <c r="E5341" i="28"/>
  <c r="E5342" i="28"/>
  <c r="E5343" i="28"/>
  <c r="E5344" i="28"/>
  <c r="E5345" i="28"/>
  <c r="E5346" i="28"/>
  <c r="E5347" i="28"/>
  <c r="E5348" i="28"/>
  <c r="E5349" i="28"/>
  <c r="E5350" i="28"/>
  <c r="E5351" i="28"/>
  <c r="E5352" i="28"/>
  <c r="E5353" i="28"/>
  <c r="E5354" i="28"/>
  <c r="E5355" i="28"/>
  <c r="E5356" i="28"/>
  <c r="E5357" i="28"/>
  <c r="E5358" i="28"/>
  <c r="E5359" i="28"/>
  <c r="E5360" i="28"/>
  <c r="E5361" i="28"/>
  <c r="E5362" i="28"/>
  <c r="E5363" i="28"/>
  <c r="E5364" i="28"/>
  <c r="E5365" i="28"/>
  <c r="E5366" i="28"/>
  <c r="E5367" i="28"/>
  <c r="E5368" i="28"/>
  <c r="E5369" i="28"/>
  <c r="E5370" i="28"/>
  <c r="E5371" i="28"/>
  <c r="E5372" i="28"/>
  <c r="E5373" i="28"/>
  <c r="E5374" i="28"/>
  <c r="E5375" i="28"/>
  <c r="E5376" i="28"/>
  <c r="E5377" i="28"/>
  <c r="E5378" i="28"/>
  <c r="E5379" i="28"/>
  <c r="E5380" i="28"/>
  <c r="E5381" i="28"/>
  <c r="E5382" i="28"/>
  <c r="E5383" i="28"/>
  <c r="E5384" i="28"/>
  <c r="E5385" i="28"/>
  <c r="E5386" i="28"/>
  <c r="E5387" i="28"/>
  <c r="E5388" i="28"/>
  <c r="E5389" i="28"/>
  <c r="E5390" i="28"/>
  <c r="E5391" i="28"/>
  <c r="E5392" i="28"/>
  <c r="E5393" i="28"/>
  <c r="E5394" i="28"/>
  <c r="E5395" i="28"/>
  <c r="E5396" i="28"/>
  <c r="E5397" i="28"/>
  <c r="E5398" i="28"/>
  <c r="E5399" i="28"/>
  <c r="E5400" i="28"/>
  <c r="E5401" i="28"/>
  <c r="E5402" i="28"/>
  <c r="E5403" i="28"/>
  <c r="E5404" i="28"/>
  <c r="E5405" i="28"/>
  <c r="E5406" i="28"/>
  <c r="E5407" i="28"/>
  <c r="E5408" i="28"/>
  <c r="E5409" i="28"/>
  <c r="E5410" i="28"/>
  <c r="E5411" i="28"/>
  <c r="E5412" i="28"/>
  <c r="E5413" i="28"/>
  <c r="E5414" i="28"/>
  <c r="E5415" i="28"/>
  <c r="E5416" i="28"/>
  <c r="E5417" i="28"/>
  <c r="E5418" i="28"/>
  <c r="E5419" i="28"/>
  <c r="E5420" i="28"/>
  <c r="E5421" i="28"/>
  <c r="E5422" i="28"/>
  <c r="E5423" i="28"/>
  <c r="E5424" i="28"/>
  <c r="E5425" i="28"/>
  <c r="E5426" i="28"/>
  <c r="E5427" i="28"/>
  <c r="E5428" i="28"/>
  <c r="E5429" i="28"/>
  <c r="E5430" i="28"/>
  <c r="E5431" i="28"/>
  <c r="E5432" i="28"/>
  <c r="E5433" i="28"/>
  <c r="E5434" i="28"/>
  <c r="E5435" i="28"/>
  <c r="E5436" i="28"/>
  <c r="E5437" i="28"/>
  <c r="E5438" i="28"/>
  <c r="E5439" i="28"/>
  <c r="E5440" i="28"/>
  <c r="E5441" i="28"/>
  <c r="E5442" i="28"/>
  <c r="E5443" i="28"/>
  <c r="E5444" i="28"/>
  <c r="E5445" i="28"/>
  <c r="E5446" i="28"/>
  <c r="E5447" i="28"/>
  <c r="E5448" i="28"/>
  <c r="E5449" i="28"/>
  <c r="E5450" i="28"/>
  <c r="E5451" i="28"/>
  <c r="E5452" i="28"/>
  <c r="E5453" i="28"/>
  <c r="E5454" i="28"/>
  <c r="E5455" i="28"/>
  <c r="E5456" i="28"/>
  <c r="E5457" i="28"/>
  <c r="E5458" i="28"/>
  <c r="E5459" i="28"/>
  <c r="E5460" i="28"/>
  <c r="E5461" i="28"/>
  <c r="E5462" i="28"/>
  <c r="E5463" i="28"/>
  <c r="E5464" i="28"/>
  <c r="E5465" i="28"/>
  <c r="E5466" i="28"/>
  <c r="E5467" i="28"/>
  <c r="E5468" i="28"/>
  <c r="E5469" i="28"/>
  <c r="E5470" i="28"/>
  <c r="E5471" i="28"/>
  <c r="E5472" i="28"/>
  <c r="E5473" i="28"/>
  <c r="E5474" i="28"/>
  <c r="E5475" i="28"/>
  <c r="E5476" i="28"/>
  <c r="E5477" i="28"/>
  <c r="E5478" i="28"/>
  <c r="E5479" i="28"/>
  <c r="E5480" i="28"/>
  <c r="E5481" i="28"/>
  <c r="E5482" i="28"/>
  <c r="E5483" i="28"/>
  <c r="E5484" i="28"/>
  <c r="E5485" i="28"/>
  <c r="E5486" i="28"/>
  <c r="E5487" i="28"/>
  <c r="E5488" i="28"/>
  <c r="E5489" i="28"/>
  <c r="E5490" i="28"/>
  <c r="E5491" i="28"/>
  <c r="E5492" i="28"/>
  <c r="E5493" i="28"/>
  <c r="E5494" i="28"/>
  <c r="E5495" i="28"/>
  <c r="E5496" i="28"/>
  <c r="E5497" i="28"/>
  <c r="E5498" i="28"/>
  <c r="E5499" i="28"/>
  <c r="E5500" i="28"/>
  <c r="E5501" i="28"/>
  <c r="E5502" i="28"/>
  <c r="E5503" i="28"/>
  <c r="E5504" i="28"/>
  <c r="E5505" i="28"/>
  <c r="E5506" i="28"/>
  <c r="E5507" i="28"/>
  <c r="E5508" i="28"/>
  <c r="E5509" i="28"/>
  <c r="E5510" i="28"/>
  <c r="E5511" i="28"/>
  <c r="E5512" i="28"/>
  <c r="E5513" i="28"/>
  <c r="E5514" i="28"/>
  <c r="E5515" i="28"/>
  <c r="E5516" i="28"/>
  <c r="E5517" i="28"/>
  <c r="E5518" i="28"/>
  <c r="E5519" i="28"/>
  <c r="E5520" i="28"/>
  <c r="E5521" i="28"/>
  <c r="E5522" i="28"/>
  <c r="E5523" i="28"/>
  <c r="E5524" i="28"/>
  <c r="E5525" i="28"/>
  <c r="E5526" i="28"/>
  <c r="E5527" i="28"/>
  <c r="E5528" i="28"/>
  <c r="E5529" i="28"/>
  <c r="E5530" i="28"/>
  <c r="E5531" i="28"/>
  <c r="E5532" i="28"/>
  <c r="E5533" i="28"/>
  <c r="E5534" i="28"/>
  <c r="E5535" i="28"/>
  <c r="E5536" i="28"/>
  <c r="E5537" i="28"/>
  <c r="E5538" i="28"/>
  <c r="E5539" i="28"/>
  <c r="E5540" i="28"/>
  <c r="E5541" i="28"/>
  <c r="E5542" i="28"/>
  <c r="E5543" i="28"/>
  <c r="E5544" i="28"/>
  <c r="E5545" i="28"/>
  <c r="E5546" i="28"/>
  <c r="E5547" i="28"/>
  <c r="E5548" i="28"/>
  <c r="E5549" i="28"/>
  <c r="E5550" i="28"/>
  <c r="E5551" i="28"/>
  <c r="E5552" i="28"/>
  <c r="E5553" i="28"/>
  <c r="E5554" i="28"/>
  <c r="E5555" i="28"/>
  <c r="E5556" i="28"/>
  <c r="E5557" i="28"/>
  <c r="E5558" i="28"/>
  <c r="E5559" i="28"/>
  <c r="E5560" i="28"/>
  <c r="E5561" i="28"/>
  <c r="E5562" i="28"/>
  <c r="E5563" i="28"/>
  <c r="E5564" i="28"/>
  <c r="E5565" i="28"/>
  <c r="E5566" i="28"/>
  <c r="E5567" i="28"/>
  <c r="E5568" i="28"/>
  <c r="E5569" i="28"/>
  <c r="E5570" i="28"/>
  <c r="E5571" i="28"/>
  <c r="E5572" i="28"/>
  <c r="E5573" i="28"/>
  <c r="E5574" i="28"/>
  <c r="E5575" i="28"/>
  <c r="E5576" i="28"/>
  <c r="E5577" i="28"/>
  <c r="E5578" i="28"/>
  <c r="E5579" i="28"/>
  <c r="E5580" i="28"/>
  <c r="E5581" i="28"/>
  <c r="E5582" i="28"/>
  <c r="E5583" i="28"/>
  <c r="E5584" i="28"/>
  <c r="E5585" i="28"/>
  <c r="E5586" i="28"/>
  <c r="E5587" i="28"/>
  <c r="E5588" i="28"/>
  <c r="E5589" i="28"/>
  <c r="E5590" i="28"/>
  <c r="E5591" i="28"/>
  <c r="E5592" i="28"/>
  <c r="E5593" i="28"/>
  <c r="E5594" i="28"/>
  <c r="E5595" i="28"/>
  <c r="E5596" i="28"/>
  <c r="E5597" i="28"/>
  <c r="E5598" i="28"/>
  <c r="E5599" i="28"/>
  <c r="E5600" i="28"/>
  <c r="E5601" i="28"/>
  <c r="E5602" i="28"/>
  <c r="E5603" i="28"/>
  <c r="E5604" i="28"/>
  <c r="E5605" i="28"/>
  <c r="E5606" i="28"/>
  <c r="E5607" i="28"/>
  <c r="E5608" i="28"/>
  <c r="E5609" i="28"/>
  <c r="E5610" i="28"/>
  <c r="E5611" i="28"/>
  <c r="E5612" i="28"/>
  <c r="E5613" i="28"/>
  <c r="E5614" i="28"/>
  <c r="E5615" i="28"/>
  <c r="E5616" i="28"/>
  <c r="E5617" i="28"/>
  <c r="E5618" i="28"/>
  <c r="E5619" i="28"/>
  <c r="E5620" i="28"/>
  <c r="E5621" i="28"/>
  <c r="E5622" i="28"/>
  <c r="E5623" i="28"/>
  <c r="E5624" i="28"/>
  <c r="E5625" i="28"/>
  <c r="E5626" i="28"/>
  <c r="E5627" i="28"/>
  <c r="E5628" i="28"/>
  <c r="E5629" i="28"/>
  <c r="E5630" i="28"/>
  <c r="E5631" i="28"/>
  <c r="E5632" i="28"/>
  <c r="E5633" i="28"/>
  <c r="E5634" i="28"/>
  <c r="E5635" i="28"/>
  <c r="E5636" i="28"/>
  <c r="E5637" i="28"/>
  <c r="E5638" i="28"/>
  <c r="E5639" i="28"/>
  <c r="E5640" i="28"/>
  <c r="E5641" i="28"/>
  <c r="E5642" i="28"/>
  <c r="E5643" i="28"/>
  <c r="E5644" i="28"/>
  <c r="E5645" i="28"/>
  <c r="E5646" i="28"/>
  <c r="E5647" i="28"/>
  <c r="E5648" i="28"/>
  <c r="E5649" i="28"/>
  <c r="E5650" i="28"/>
  <c r="E5651" i="28"/>
  <c r="E5652" i="28"/>
  <c r="E5653" i="28"/>
  <c r="E5654" i="28"/>
  <c r="E5655" i="28"/>
  <c r="E5656" i="28"/>
  <c r="E5657" i="28"/>
  <c r="E5658" i="28"/>
  <c r="E5659" i="28"/>
  <c r="E5660" i="28"/>
  <c r="E5661" i="28"/>
  <c r="E5662" i="28"/>
  <c r="E5663" i="28"/>
  <c r="E5664" i="28"/>
  <c r="E5665" i="28"/>
  <c r="E5666" i="28"/>
  <c r="E5667" i="28"/>
  <c r="E5668" i="28"/>
  <c r="E5669" i="28"/>
  <c r="E5670" i="28"/>
  <c r="E5671" i="28"/>
  <c r="E5672" i="28"/>
  <c r="E5673" i="28"/>
  <c r="E5674" i="28"/>
  <c r="E5675" i="28"/>
  <c r="E5676" i="28"/>
  <c r="E5677" i="28"/>
  <c r="E5678" i="28"/>
  <c r="E5679" i="28"/>
  <c r="E5680" i="28"/>
  <c r="E5681" i="28"/>
  <c r="E5682" i="28"/>
  <c r="E5683" i="28"/>
  <c r="E5684" i="28"/>
  <c r="E5685" i="28"/>
  <c r="E5686" i="28"/>
  <c r="E5687" i="28"/>
  <c r="E5688" i="28"/>
  <c r="E5689" i="28"/>
  <c r="E5690" i="28"/>
  <c r="E5691" i="28"/>
  <c r="E5692" i="28"/>
  <c r="E5693" i="28"/>
  <c r="E5694" i="28"/>
  <c r="E5695" i="28"/>
  <c r="E5696" i="28"/>
  <c r="E5697" i="28"/>
  <c r="E5698" i="28"/>
  <c r="E5699" i="28"/>
  <c r="E5700" i="28"/>
  <c r="E5701" i="28"/>
  <c r="E5702" i="28"/>
  <c r="E5703" i="28"/>
  <c r="E5704" i="28"/>
  <c r="E5705" i="28"/>
  <c r="E5706" i="28"/>
  <c r="E5707" i="28"/>
  <c r="E5708" i="28"/>
  <c r="E5709" i="28"/>
  <c r="E5710" i="28"/>
  <c r="E5711" i="28"/>
  <c r="E5712" i="28"/>
  <c r="E5713" i="28"/>
  <c r="E5714" i="28"/>
  <c r="E5715" i="28"/>
  <c r="E5716" i="28"/>
  <c r="E5717" i="28"/>
  <c r="E5718" i="28"/>
  <c r="E5719" i="28"/>
  <c r="E5720" i="28"/>
  <c r="E5721" i="28"/>
  <c r="E5722" i="28"/>
  <c r="E5723" i="28"/>
  <c r="E5724" i="28"/>
  <c r="E5725" i="28"/>
  <c r="E5726" i="28"/>
  <c r="E5727" i="28"/>
  <c r="E5728" i="28"/>
  <c r="E5729" i="28"/>
  <c r="E5730" i="28"/>
  <c r="E5731" i="28"/>
  <c r="E5732" i="28"/>
  <c r="E5733" i="28"/>
  <c r="E5734" i="28"/>
  <c r="E5735" i="28"/>
  <c r="E5736" i="28"/>
  <c r="E5737" i="28"/>
  <c r="E5738" i="28"/>
  <c r="E5739" i="28"/>
  <c r="E5740" i="28"/>
  <c r="E5741" i="28"/>
  <c r="E5742" i="28"/>
  <c r="E5743" i="28"/>
  <c r="E5744" i="28"/>
  <c r="E5745" i="28"/>
  <c r="E5746" i="28"/>
  <c r="E5747" i="28"/>
  <c r="E5748" i="28"/>
  <c r="E5749" i="28"/>
  <c r="E5750" i="28"/>
  <c r="E5751" i="28"/>
  <c r="E5752" i="28"/>
  <c r="E5753" i="28"/>
  <c r="E5754" i="28"/>
  <c r="E5755" i="28"/>
  <c r="E5756" i="28"/>
  <c r="E5757" i="28"/>
  <c r="E5758" i="28"/>
  <c r="E5759" i="28"/>
  <c r="E5760" i="28"/>
  <c r="E5761" i="28"/>
  <c r="E5762" i="28"/>
  <c r="E5763" i="28"/>
  <c r="E5764" i="28"/>
  <c r="E5765" i="28"/>
  <c r="E5766" i="28"/>
  <c r="E5767" i="28"/>
  <c r="E5768" i="28"/>
  <c r="E5769" i="28"/>
  <c r="E5770" i="28"/>
  <c r="E5771" i="28"/>
  <c r="E5772" i="28"/>
  <c r="E5773" i="28"/>
  <c r="E5774" i="28"/>
  <c r="E5775" i="28"/>
  <c r="E5776" i="28"/>
  <c r="E5777" i="28"/>
  <c r="E5778" i="28"/>
  <c r="E5779" i="28"/>
  <c r="E5780" i="28"/>
  <c r="E5781" i="28"/>
  <c r="E5782" i="28"/>
  <c r="E5783" i="28"/>
  <c r="E5784" i="28"/>
  <c r="E5785" i="28"/>
  <c r="E5786" i="28"/>
  <c r="E5787" i="28"/>
  <c r="E5788" i="28"/>
  <c r="E5789" i="28"/>
  <c r="E5790" i="28"/>
  <c r="E5791" i="28"/>
  <c r="E5792" i="28"/>
  <c r="E5793" i="28"/>
  <c r="E5794" i="28"/>
  <c r="E5795" i="28"/>
  <c r="E5796" i="28"/>
  <c r="E5797" i="28"/>
  <c r="E5798" i="28"/>
  <c r="E5799" i="28"/>
  <c r="E5800" i="28"/>
  <c r="E5801" i="28"/>
  <c r="E5802" i="28"/>
  <c r="E5803" i="28"/>
  <c r="E5804" i="28"/>
  <c r="E5805" i="28"/>
  <c r="E5806" i="28"/>
  <c r="E5807" i="28"/>
  <c r="E5808" i="28"/>
  <c r="E5809" i="28"/>
  <c r="E5810" i="28"/>
  <c r="E5811" i="28"/>
  <c r="E5812" i="28"/>
  <c r="E5813" i="28"/>
  <c r="E5814" i="28"/>
  <c r="E5815" i="28"/>
  <c r="E5816" i="28"/>
  <c r="E5817" i="28"/>
  <c r="E5818" i="28"/>
  <c r="E5819" i="28"/>
  <c r="E5820" i="28"/>
  <c r="E5821" i="28"/>
  <c r="E5822" i="28"/>
  <c r="E5823" i="28"/>
  <c r="E5824" i="28"/>
  <c r="E5825" i="28"/>
  <c r="E5826" i="28"/>
  <c r="E5827" i="28"/>
  <c r="E5828" i="28"/>
  <c r="E5829" i="28"/>
  <c r="E5830" i="28"/>
  <c r="E5831" i="28"/>
  <c r="E5832" i="28"/>
  <c r="E5833" i="28"/>
  <c r="E5834" i="28"/>
  <c r="E5835" i="28"/>
  <c r="E5836" i="28"/>
  <c r="E5837" i="28"/>
  <c r="E5838" i="28"/>
  <c r="E5839" i="28"/>
  <c r="E5840" i="28"/>
  <c r="E5841" i="28"/>
  <c r="E5842" i="28"/>
  <c r="E5843" i="28"/>
  <c r="E5844" i="28"/>
  <c r="E5845" i="28"/>
  <c r="E5846" i="28"/>
  <c r="E5847" i="28"/>
  <c r="E5848" i="28"/>
  <c r="E5849" i="28"/>
  <c r="E5850" i="28"/>
  <c r="E5851" i="28"/>
  <c r="E5852" i="28"/>
  <c r="E5853" i="28"/>
  <c r="E5854" i="28"/>
  <c r="E5855" i="28"/>
  <c r="E5856" i="28"/>
  <c r="E5857" i="28"/>
  <c r="E5858" i="28"/>
  <c r="E5859" i="28"/>
  <c r="E5860" i="28"/>
  <c r="E5861" i="28"/>
  <c r="E5862" i="28"/>
  <c r="E5863" i="28"/>
  <c r="E5864" i="28"/>
  <c r="E5865" i="28"/>
  <c r="E5866" i="28"/>
  <c r="E5867" i="28"/>
  <c r="E5868" i="28"/>
  <c r="E5869" i="28"/>
  <c r="E5870" i="28"/>
  <c r="E5871" i="28"/>
  <c r="E5872" i="28"/>
  <c r="E5873" i="28"/>
  <c r="E5874" i="28"/>
  <c r="E5875" i="28"/>
  <c r="E5876" i="28"/>
  <c r="E5877" i="28"/>
  <c r="E5878" i="28"/>
  <c r="E5879" i="28"/>
  <c r="E5880" i="28"/>
  <c r="E5881" i="28"/>
  <c r="E5882" i="28"/>
  <c r="E5883" i="28"/>
  <c r="E5884" i="28"/>
  <c r="E5885" i="28"/>
  <c r="E5886" i="28"/>
  <c r="E5887" i="28"/>
  <c r="E5888" i="28"/>
  <c r="E5889" i="28"/>
  <c r="E5890" i="28"/>
  <c r="E5891" i="28"/>
  <c r="E5892" i="28"/>
  <c r="E5893" i="28"/>
  <c r="E5894" i="28"/>
  <c r="E5895" i="28"/>
  <c r="E5896" i="28"/>
  <c r="E5897" i="28"/>
  <c r="E5898" i="28"/>
  <c r="E5899" i="28"/>
  <c r="E5900" i="28"/>
  <c r="E5901" i="28"/>
  <c r="E5902" i="28"/>
  <c r="E5903" i="28"/>
  <c r="E5904" i="28"/>
  <c r="E5905" i="28"/>
  <c r="E5906" i="28"/>
  <c r="E5907" i="28"/>
  <c r="E5908" i="28"/>
  <c r="E5909" i="28"/>
  <c r="E5910" i="28"/>
  <c r="E5911" i="28"/>
  <c r="E5912" i="28"/>
  <c r="E5913" i="28"/>
  <c r="E5914" i="28"/>
  <c r="E5915" i="28"/>
  <c r="E5916" i="28"/>
  <c r="E5917" i="28"/>
  <c r="E5918" i="28"/>
  <c r="E5919" i="28"/>
  <c r="E5920" i="28"/>
  <c r="E5921" i="28"/>
  <c r="E5922" i="28"/>
  <c r="E5923" i="28"/>
  <c r="E5924" i="28"/>
  <c r="E5925" i="28"/>
  <c r="E5926" i="28"/>
  <c r="E5927" i="28"/>
  <c r="E5928" i="28"/>
  <c r="E5929" i="28"/>
  <c r="E5930" i="28"/>
  <c r="E5931" i="28"/>
  <c r="E5932" i="28"/>
  <c r="E5933" i="28"/>
  <c r="E5934" i="28"/>
  <c r="E5935" i="28"/>
  <c r="E5936" i="28"/>
  <c r="E5937" i="28"/>
  <c r="E5938" i="28"/>
  <c r="E5939" i="28"/>
  <c r="E5940" i="28"/>
  <c r="E5941" i="28"/>
  <c r="E5942" i="28"/>
  <c r="E5943" i="28"/>
  <c r="E5944" i="28"/>
  <c r="E5945" i="28"/>
  <c r="E5946" i="28"/>
  <c r="E5947" i="28"/>
  <c r="E5948" i="28"/>
  <c r="E5949" i="28"/>
  <c r="E5950" i="28"/>
  <c r="E5951" i="28"/>
  <c r="E5952" i="28"/>
  <c r="E5953" i="28"/>
  <c r="E5954" i="28"/>
  <c r="E5955" i="28"/>
  <c r="E5956" i="28"/>
  <c r="E5957" i="28"/>
  <c r="E5958" i="28"/>
  <c r="E5959" i="28"/>
  <c r="E5960" i="28"/>
  <c r="E5961" i="28"/>
  <c r="E5962" i="28"/>
  <c r="E5963" i="28"/>
  <c r="E5964" i="28"/>
  <c r="E5965" i="28"/>
  <c r="E5966" i="28"/>
  <c r="E5967" i="28"/>
  <c r="E5968" i="28"/>
  <c r="E5969" i="28"/>
  <c r="E5970" i="28"/>
  <c r="E5971" i="28"/>
  <c r="E5972" i="28"/>
  <c r="E5973" i="28"/>
  <c r="E5974" i="28"/>
  <c r="E5975" i="28"/>
  <c r="E5976" i="28"/>
  <c r="E5977" i="28"/>
  <c r="E5978" i="28"/>
  <c r="E5979" i="28"/>
  <c r="E5980" i="28"/>
  <c r="E5981" i="28"/>
  <c r="E5982" i="28"/>
  <c r="E5983" i="28"/>
  <c r="E5984" i="28"/>
  <c r="E5985" i="28"/>
  <c r="E5986" i="28"/>
  <c r="E5987" i="28"/>
  <c r="E5988" i="28"/>
  <c r="E5989" i="28"/>
  <c r="E5990" i="28"/>
  <c r="E5991" i="28"/>
  <c r="E5992" i="28"/>
  <c r="E5993" i="28"/>
  <c r="E5994" i="28"/>
  <c r="E5995" i="28"/>
  <c r="E5996" i="28"/>
  <c r="E5997" i="28"/>
  <c r="E5998" i="28"/>
  <c r="E5999" i="28"/>
  <c r="E6000" i="28"/>
  <c r="E6001" i="28"/>
  <c r="E6002" i="28"/>
  <c r="E6003" i="28"/>
  <c r="E6004" i="28"/>
  <c r="E6005" i="28"/>
  <c r="E6006" i="28"/>
  <c r="E6007" i="28"/>
  <c r="E6008" i="28"/>
  <c r="E6009" i="28"/>
  <c r="E6010" i="28"/>
  <c r="E6011" i="28"/>
  <c r="E6012" i="28"/>
  <c r="E6013" i="28"/>
  <c r="E6014" i="28"/>
  <c r="E6015" i="28"/>
  <c r="E6016" i="28"/>
  <c r="E6017" i="28"/>
  <c r="E6018" i="28"/>
  <c r="E6019" i="28"/>
  <c r="E6020" i="28"/>
  <c r="E6021" i="28"/>
  <c r="E6022" i="28"/>
  <c r="E6023" i="28"/>
  <c r="E6024" i="28"/>
  <c r="E6025" i="28"/>
  <c r="E6026" i="28"/>
  <c r="E6027" i="28"/>
  <c r="E6028" i="28"/>
  <c r="E6029" i="28"/>
  <c r="E6030" i="28"/>
  <c r="E6031" i="28"/>
  <c r="E6032" i="28"/>
  <c r="E6033" i="28"/>
  <c r="E6034" i="28"/>
  <c r="E6035" i="28"/>
  <c r="E6036" i="28"/>
  <c r="E6037" i="28"/>
  <c r="E6038" i="28"/>
  <c r="E6039" i="28"/>
  <c r="E6040" i="28"/>
  <c r="E6041" i="28"/>
  <c r="E6042" i="28"/>
  <c r="E6043" i="28"/>
  <c r="E6044" i="28"/>
  <c r="E6045" i="28"/>
  <c r="E6046" i="28"/>
  <c r="E6047" i="28"/>
  <c r="E6048" i="28"/>
  <c r="E6049" i="28"/>
  <c r="E6050" i="28"/>
  <c r="E6051" i="28"/>
  <c r="E6052" i="28"/>
  <c r="E6053" i="28"/>
  <c r="E6054" i="28"/>
  <c r="E6055" i="28"/>
  <c r="E6056" i="28"/>
  <c r="E6057" i="28"/>
  <c r="E6058" i="28"/>
  <c r="E6059" i="28"/>
  <c r="E6060" i="28"/>
  <c r="E6061" i="28"/>
  <c r="E6062" i="28"/>
  <c r="E6063" i="28"/>
  <c r="E6064" i="28"/>
  <c r="E6065" i="28"/>
  <c r="E6066" i="28"/>
  <c r="E6067" i="28"/>
  <c r="E6068" i="28"/>
  <c r="E6069" i="28"/>
  <c r="E6070" i="28"/>
  <c r="E6071" i="28"/>
  <c r="E6072" i="28"/>
  <c r="E6073" i="28"/>
  <c r="E6074" i="28"/>
  <c r="E6075" i="28"/>
  <c r="E6076" i="28"/>
  <c r="E6077" i="28"/>
  <c r="E6078" i="28"/>
  <c r="E6079" i="28"/>
  <c r="E6080" i="28"/>
  <c r="E6081" i="28"/>
  <c r="E6082" i="28"/>
  <c r="E6083" i="28"/>
  <c r="E6084" i="28"/>
  <c r="E6085" i="28"/>
  <c r="E6086" i="28"/>
  <c r="E6087" i="28"/>
  <c r="E6088" i="28"/>
  <c r="E6089" i="28"/>
  <c r="E6090" i="28"/>
  <c r="E6091" i="28"/>
  <c r="E6092" i="28"/>
  <c r="E6093" i="28"/>
  <c r="E6094" i="28"/>
  <c r="E6095" i="28"/>
  <c r="E6096" i="28"/>
  <c r="E6097" i="28"/>
  <c r="E6098" i="28"/>
  <c r="E6099" i="28"/>
  <c r="E6100" i="28"/>
  <c r="E6101" i="28"/>
  <c r="E6102" i="28"/>
  <c r="E6103" i="28"/>
  <c r="E6104" i="28"/>
  <c r="E6105" i="28"/>
  <c r="E6106" i="28"/>
  <c r="E6107" i="28"/>
  <c r="E6108" i="28"/>
  <c r="E6109" i="28"/>
  <c r="E6110" i="28"/>
  <c r="E6111" i="28"/>
  <c r="E6112" i="28"/>
  <c r="E6113" i="28"/>
  <c r="E6114" i="28"/>
  <c r="E6115" i="28"/>
  <c r="E6116" i="28"/>
  <c r="E6117" i="28"/>
  <c r="E6118" i="28"/>
  <c r="E6119" i="28"/>
  <c r="E6120" i="28"/>
  <c r="E6121" i="28"/>
  <c r="E6122" i="28"/>
  <c r="E6123" i="28"/>
  <c r="E6124" i="28"/>
  <c r="E6125" i="28"/>
  <c r="E6126" i="28"/>
  <c r="E6127" i="28"/>
  <c r="E6128" i="28"/>
  <c r="E6129" i="28"/>
  <c r="E6130" i="28"/>
  <c r="E6131" i="28"/>
  <c r="E6132" i="28"/>
  <c r="E6133" i="28"/>
  <c r="E6134" i="28"/>
  <c r="E6135" i="28"/>
  <c r="E6136" i="28"/>
  <c r="E6137" i="28"/>
  <c r="E6138" i="28"/>
  <c r="E6139" i="28"/>
  <c r="E6140" i="28"/>
  <c r="E6141" i="28"/>
  <c r="E6142" i="28"/>
  <c r="E6143" i="28"/>
  <c r="E6144" i="28"/>
  <c r="E6145" i="28"/>
  <c r="E6146" i="28"/>
  <c r="E6147" i="28"/>
  <c r="E6148" i="28"/>
  <c r="E6149" i="28"/>
  <c r="E6150" i="28"/>
  <c r="E6151" i="28"/>
  <c r="E6152" i="28"/>
  <c r="E6153" i="28"/>
  <c r="E6154" i="28"/>
  <c r="E6155" i="28"/>
  <c r="E6156" i="28"/>
  <c r="E6157" i="28"/>
  <c r="E6158" i="28"/>
  <c r="E6159" i="28"/>
  <c r="E6160" i="28"/>
  <c r="E6161" i="28"/>
  <c r="E6162" i="28"/>
  <c r="E6163" i="28"/>
  <c r="E6164" i="28"/>
  <c r="E6165" i="28"/>
  <c r="E6166" i="28"/>
  <c r="E6167" i="28"/>
  <c r="E6168" i="28"/>
  <c r="E6169" i="28"/>
  <c r="E6170" i="28"/>
  <c r="E6171" i="28"/>
  <c r="E6172" i="28"/>
  <c r="E6173" i="28"/>
  <c r="E6174" i="28"/>
  <c r="E6175" i="28"/>
  <c r="E6176" i="28"/>
  <c r="E6177" i="28"/>
  <c r="E6178" i="28"/>
  <c r="E6179" i="28"/>
  <c r="E6180" i="28"/>
  <c r="E6181" i="28"/>
  <c r="E6182" i="28"/>
  <c r="E6183" i="28"/>
  <c r="E6184" i="28"/>
  <c r="E6185" i="28"/>
  <c r="E6186" i="28"/>
  <c r="E6187" i="28"/>
  <c r="E6188" i="28"/>
  <c r="E6189" i="28"/>
  <c r="E6190" i="28"/>
  <c r="E6191" i="28"/>
  <c r="E6192" i="28"/>
  <c r="E6193" i="28"/>
  <c r="E6194" i="28"/>
  <c r="E6195" i="28"/>
  <c r="E6196" i="28"/>
  <c r="E6197" i="28"/>
  <c r="E6198" i="28"/>
  <c r="E6199" i="28"/>
  <c r="E6200" i="28"/>
  <c r="E6201" i="28"/>
  <c r="E6202" i="28"/>
  <c r="E6203" i="28"/>
  <c r="E6204" i="28"/>
  <c r="E6205" i="28"/>
  <c r="E6206" i="28"/>
  <c r="E6207" i="28"/>
  <c r="E6208" i="28"/>
  <c r="E6209" i="28"/>
  <c r="E6210" i="28"/>
  <c r="E6211" i="28"/>
  <c r="E6212" i="28"/>
  <c r="E6213" i="28"/>
  <c r="E6214" i="28"/>
  <c r="E6215" i="28"/>
  <c r="E6216" i="28"/>
  <c r="E6217" i="28"/>
  <c r="E6218" i="28"/>
  <c r="E6219" i="28"/>
  <c r="E6220" i="28"/>
  <c r="E6221" i="28"/>
  <c r="E6222" i="28"/>
  <c r="E6223" i="28"/>
  <c r="E6224" i="28"/>
  <c r="E6225" i="28"/>
  <c r="E6226" i="28"/>
  <c r="E6227" i="28"/>
  <c r="E6228" i="28"/>
  <c r="E6229" i="28"/>
  <c r="E6230" i="28"/>
  <c r="E6231" i="28"/>
  <c r="E6232" i="28"/>
  <c r="E6233" i="28"/>
  <c r="E6234" i="28"/>
  <c r="E6235" i="28"/>
  <c r="E6236" i="28"/>
  <c r="E6237" i="28"/>
  <c r="E6238" i="28"/>
  <c r="E6239" i="28"/>
  <c r="E6240" i="28"/>
  <c r="E6241" i="28"/>
  <c r="E6242" i="28"/>
  <c r="E6243" i="28"/>
  <c r="E6244" i="28"/>
  <c r="E6245" i="28"/>
  <c r="E6246" i="28"/>
  <c r="E6247" i="28"/>
  <c r="E6248" i="28"/>
  <c r="E6249" i="28"/>
  <c r="E6250" i="28"/>
  <c r="E6251" i="28"/>
  <c r="E6252" i="28"/>
  <c r="E6253" i="28"/>
  <c r="E6254" i="28"/>
  <c r="E6255" i="28"/>
  <c r="E6256" i="28"/>
  <c r="E6257" i="28"/>
  <c r="E6258" i="28"/>
  <c r="E6259" i="28"/>
  <c r="E6260" i="28"/>
  <c r="E6261" i="28"/>
  <c r="E6262" i="28"/>
  <c r="E6263" i="28"/>
  <c r="E6264" i="28"/>
  <c r="E6265" i="28"/>
  <c r="E6266" i="28"/>
  <c r="E6267" i="28"/>
  <c r="E6268" i="28"/>
  <c r="E6269" i="28"/>
  <c r="E6270" i="28"/>
  <c r="E6271" i="28"/>
  <c r="E6272" i="28"/>
  <c r="E6273" i="28"/>
  <c r="E6274" i="28"/>
  <c r="E6275" i="28"/>
  <c r="E6276" i="28"/>
  <c r="E6277" i="28"/>
  <c r="E6278" i="28"/>
  <c r="E6279" i="28"/>
  <c r="E6280" i="28"/>
  <c r="E6281" i="28"/>
  <c r="E6282" i="28"/>
  <c r="E6283" i="28"/>
  <c r="E6284" i="28"/>
  <c r="E6285" i="28"/>
  <c r="E6286" i="28"/>
  <c r="E6287" i="28"/>
  <c r="E6288" i="28"/>
  <c r="E6289" i="28"/>
  <c r="E6290" i="28"/>
  <c r="E6291" i="28"/>
  <c r="E6292" i="28"/>
  <c r="E6293" i="28"/>
  <c r="E6294" i="28"/>
  <c r="E6295" i="28"/>
  <c r="E6296" i="28"/>
  <c r="E6297" i="28"/>
  <c r="E6298" i="28"/>
  <c r="E6299" i="28"/>
  <c r="E6300" i="28"/>
  <c r="E6301" i="28"/>
  <c r="E6302" i="28"/>
  <c r="E6303" i="28"/>
  <c r="E6304" i="28"/>
  <c r="E6305" i="28"/>
  <c r="E6306" i="28"/>
  <c r="E6307" i="28"/>
  <c r="E6308" i="28"/>
  <c r="E6309" i="28"/>
  <c r="E6310" i="28"/>
  <c r="E6311" i="28"/>
  <c r="E6312" i="28"/>
  <c r="E6313" i="28"/>
  <c r="E6314" i="28"/>
  <c r="E6315" i="28"/>
  <c r="E6316" i="28"/>
  <c r="E6317" i="28"/>
  <c r="E6318" i="28"/>
  <c r="E6319" i="28"/>
  <c r="E6320" i="28"/>
  <c r="E6321" i="28"/>
  <c r="E6322" i="28"/>
  <c r="E6323" i="28"/>
  <c r="E6324" i="28"/>
  <c r="E6325" i="28"/>
  <c r="E6326" i="28"/>
  <c r="E6327" i="28"/>
  <c r="E6328" i="28"/>
  <c r="E6329" i="28"/>
  <c r="E6330" i="28"/>
  <c r="E6331" i="28"/>
  <c r="E6332" i="28"/>
  <c r="E6333" i="28"/>
  <c r="E6334" i="28"/>
  <c r="E6335" i="28"/>
  <c r="E6336" i="28"/>
  <c r="E6337" i="28"/>
  <c r="E6338" i="28"/>
  <c r="E6339" i="28"/>
  <c r="E6340" i="28"/>
  <c r="E6341" i="28"/>
  <c r="E6342" i="28"/>
  <c r="E6343" i="28"/>
  <c r="E6344" i="28"/>
  <c r="E6345" i="28"/>
  <c r="E6346" i="28"/>
  <c r="E6347" i="28"/>
  <c r="E6348" i="28"/>
  <c r="E6349" i="28"/>
  <c r="E6350" i="28"/>
  <c r="E6351" i="28"/>
  <c r="E6352" i="28"/>
  <c r="E6353" i="28"/>
  <c r="E6354" i="28"/>
  <c r="E6355" i="28"/>
  <c r="E6356" i="28"/>
  <c r="E6357" i="28"/>
  <c r="E6358" i="28"/>
  <c r="E6359" i="28"/>
  <c r="E6360" i="28"/>
  <c r="E6361" i="28"/>
  <c r="E6362" i="28"/>
  <c r="E6363" i="28"/>
  <c r="E6364" i="28"/>
  <c r="E6365" i="28"/>
  <c r="E6366" i="28"/>
  <c r="E6367" i="28"/>
  <c r="E6368" i="28"/>
  <c r="E6369" i="28"/>
  <c r="E6370" i="28"/>
  <c r="E6371" i="28"/>
  <c r="E6372" i="28"/>
  <c r="E6373" i="28"/>
  <c r="E6374" i="28"/>
  <c r="E6375" i="28"/>
  <c r="E6376" i="28"/>
  <c r="E6377" i="28"/>
  <c r="E6378" i="28"/>
  <c r="E6379" i="28"/>
  <c r="E6380" i="28"/>
  <c r="E6381" i="28"/>
  <c r="E6382" i="28"/>
  <c r="E6383" i="28"/>
  <c r="E6384" i="28"/>
  <c r="E6385" i="28"/>
  <c r="E6386" i="28"/>
  <c r="E6387" i="28"/>
  <c r="E6388" i="28"/>
  <c r="E6389" i="28"/>
  <c r="E6390" i="28"/>
  <c r="E6391" i="28"/>
  <c r="E6392" i="28"/>
  <c r="E6393" i="28"/>
  <c r="E6394" i="28"/>
  <c r="E6395" i="28"/>
  <c r="E6396" i="28"/>
  <c r="E6397" i="28"/>
  <c r="E6398" i="28"/>
  <c r="E6399" i="28"/>
  <c r="E6400" i="28"/>
  <c r="E6401" i="28"/>
  <c r="E6402" i="28"/>
  <c r="E6403" i="28"/>
  <c r="E6404" i="28"/>
  <c r="E6405" i="28"/>
  <c r="E6406" i="28"/>
  <c r="E6407" i="28"/>
  <c r="E6408" i="28"/>
  <c r="E6409" i="28"/>
  <c r="E6410" i="28"/>
  <c r="E6411" i="28"/>
  <c r="E6412" i="28"/>
  <c r="E6413" i="28"/>
  <c r="E6414" i="28"/>
  <c r="E6415" i="28"/>
  <c r="E6416" i="28"/>
  <c r="E6417" i="28"/>
  <c r="E6418" i="28"/>
  <c r="E6419" i="28"/>
  <c r="E6420" i="28"/>
  <c r="E6421" i="28"/>
  <c r="E6422" i="28"/>
  <c r="E6423" i="28"/>
  <c r="E6424" i="28"/>
  <c r="E6425" i="28"/>
  <c r="E6426" i="28"/>
  <c r="E6427" i="28"/>
  <c r="E6428" i="28"/>
  <c r="E6429" i="28"/>
  <c r="E6430" i="28"/>
  <c r="E6431" i="28"/>
  <c r="E6432" i="28"/>
  <c r="E6433" i="28"/>
  <c r="E6434" i="28"/>
  <c r="E6435" i="28"/>
  <c r="E6436" i="28"/>
  <c r="E6437" i="28"/>
  <c r="E6438" i="28"/>
  <c r="E6439" i="28"/>
  <c r="E6440" i="28"/>
  <c r="E6441" i="28"/>
  <c r="E6442" i="28"/>
  <c r="E6443" i="28"/>
  <c r="E6444" i="28"/>
  <c r="E6445" i="28"/>
  <c r="E6446" i="28"/>
  <c r="E6447" i="28"/>
  <c r="E6448" i="28"/>
  <c r="E6449" i="28"/>
  <c r="E6450" i="28"/>
  <c r="E6451" i="28"/>
  <c r="E6452" i="28"/>
  <c r="E6453" i="28"/>
  <c r="E6454" i="28"/>
  <c r="E6455" i="28"/>
  <c r="E6456" i="28"/>
  <c r="E6457" i="28"/>
  <c r="E6458" i="28"/>
  <c r="E6459" i="28"/>
  <c r="E6460" i="28"/>
  <c r="E6461" i="28"/>
  <c r="E6462" i="28"/>
  <c r="E6463" i="28"/>
  <c r="E6464" i="28"/>
  <c r="E6465" i="28"/>
  <c r="E6466" i="28"/>
  <c r="E6467" i="28"/>
  <c r="E6468" i="28"/>
  <c r="E6469" i="28"/>
  <c r="E6470" i="28"/>
  <c r="E6471" i="28"/>
  <c r="E6472" i="28"/>
  <c r="E6473" i="28"/>
  <c r="E6474" i="28"/>
  <c r="E6475" i="28"/>
  <c r="E6476" i="28"/>
  <c r="E6477" i="28"/>
  <c r="E6478" i="28"/>
  <c r="E6479" i="28"/>
  <c r="E6480" i="28"/>
  <c r="E6481" i="28"/>
  <c r="E6482" i="28"/>
  <c r="E6483" i="28"/>
  <c r="E6484" i="28"/>
  <c r="E6485" i="28"/>
  <c r="E6486" i="28"/>
  <c r="E6487" i="28"/>
  <c r="E6488" i="28"/>
  <c r="E6489" i="28"/>
  <c r="E6490" i="28"/>
  <c r="E6491" i="28"/>
  <c r="E6492" i="28"/>
  <c r="E6493" i="28"/>
  <c r="E6494" i="28"/>
  <c r="E6495" i="28"/>
  <c r="E6496" i="28"/>
  <c r="E6497" i="28"/>
  <c r="E6498" i="28"/>
  <c r="E6499" i="28"/>
  <c r="E6500" i="28"/>
  <c r="E6501" i="28"/>
  <c r="E6502" i="28"/>
  <c r="E6503" i="28"/>
  <c r="E6504" i="28"/>
  <c r="E6505" i="28"/>
  <c r="E6506" i="28"/>
  <c r="E6507" i="28"/>
  <c r="E6508" i="28"/>
  <c r="E6509" i="28"/>
  <c r="E6510" i="28"/>
  <c r="E6511" i="28"/>
  <c r="E6512" i="28"/>
  <c r="E6513" i="28"/>
  <c r="E6514" i="28"/>
  <c r="E6515" i="28"/>
  <c r="E6516" i="28"/>
  <c r="E6517" i="28"/>
  <c r="E6518" i="28"/>
  <c r="E6519" i="28"/>
  <c r="E6520" i="28"/>
  <c r="E6521" i="28"/>
  <c r="E6522" i="28"/>
  <c r="E6523" i="28"/>
  <c r="E6524" i="28"/>
  <c r="E6525" i="28"/>
  <c r="E6526" i="28"/>
  <c r="E6527" i="28"/>
  <c r="E6528" i="28"/>
  <c r="E6529" i="28"/>
  <c r="E6530" i="28"/>
  <c r="E6531" i="28"/>
  <c r="E6532" i="28"/>
  <c r="E6533" i="28"/>
  <c r="E6534" i="28"/>
  <c r="E6535" i="28"/>
  <c r="E6536" i="28"/>
  <c r="E6537" i="28"/>
  <c r="E6538" i="28"/>
  <c r="E6539" i="28"/>
  <c r="E6540" i="28"/>
  <c r="E6541" i="28"/>
  <c r="E6542" i="28"/>
  <c r="E6543" i="28"/>
  <c r="E6544" i="28"/>
  <c r="E6545" i="28"/>
  <c r="E6546" i="28"/>
  <c r="E6547" i="28"/>
  <c r="E6548" i="28"/>
  <c r="E6549" i="28"/>
  <c r="E6550" i="28"/>
  <c r="E6551" i="28"/>
  <c r="E6552" i="28"/>
  <c r="E6553" i="28"/>
  <c r="E6554" i="28"/>
  <c r="E6555" i="28"/>
  <c r="E6556" i="28"/>
  <c r="E6557" i="28"/>
  <c r="E6558" i="28"/>
  <c r="E6559" i="28"/>
  <c r="E6560" i="28"/>
  <c r="E6561" i="28"/>
  <c r="E6562" i="28"/>
  <c r="E6563" i="28"/>
  <c r="E6564" i="28"/>
  <c r="E6565" i="28"/>
  <c r="E6566" i="28"/>
  <c r="E6567" i="28"/>
  <c r="E6568" i="28"/>
  <c r="E6569" i="28"/>
  <c r="E6570" i="28"/>
  <c r="E6571" i="28"/>
  <c r="E6572" i="28"/>
  <c r="E6573" i="28"/>
  <c r="E6574" i="28"/>
  <c r="E6575" i="28"/>
  <c r="E6576" i="28"/>
  <c r="E6577" i="28"/>
  <c r="E6578" i="28"/>
  <c r="E6579" i="28"/>
  <c r="E6580" i="28"/>
  <c r="E6581" i="28"/>
  <c r="E6582" i="28"/>
  <c r="E6583" i="28"/>
  <c r="E6584" i="28"/>
  <c r="E6585" i="28"/>
  <c r="E6586" i="28"/>
  <c r="E6587" i="28"/>
  <c r="E6588" i="28"/>
  <c r="E6589" i="28"/>
  <c r="E6590" i="28"/>
  <c r="E6591" i="28"/>
  <c r="E6592" i="28"/>
  <c r="E6593" i="28"/>
  <c r="E6594" i="28"/>
  <c r="E6595" i="28"/>
  <c r="E6596" i="28"/>
  <c r="E6597" i="28"/>
  <c r="E6598" i="28"/>
  <c r="E6599" i="28"/>
  <c r="E6600" i="28"/>
  <c r="E6601" i="28"/>
  <c r="E6602" i="28"/>
  <c r="E6603" i="28"/>
  <c r="E6604" i="28"/>
  <c r="E6605" i="28"/>
  <c r="E6606" i="28"/>
  <c r="E6607" i="28"/>
  <c r="E6608" i="28"/>
  <c r="E6609" i="28"/>
  <c r="E6610" i="28"/>
  <c r="E6611" i="28"/>
  <c r="E6612" i="28"/>
  <c r="E6613" i="28"/>
  <c r="E6614" i="28"/>
  <c r="E6615" i="28"/>
  <c r="E6616" i="28"/>
  <c r="E6617" i="28"/>
  <c r="E6618" i="28"/>
  <c r="E6619" i="28"/>
  <c r="E6620" i="28"/>
  <c r="E6621" i="28"/>
  <c r="E6622" i="28"/>
  <c r="E6623" i="28"/>
  <c r="E6624" i="28"/>
  <c r="E6625" i="28"/>
  <c r="E6626" i="28"/>
  <c r="E6627" i="28"/>
  <c r="E6628" i="28"/>
  <c r="E6629" i="28"/>
  <c r="E6630" i="28"/>
  <c r="E6631" i="28"/>
  <c r="E6632" i="28"/>
  <c r="E6633" i="28"/>
  <c r="E6634" i="28"/>
  <c r="E6635" i="28"/>
  <c r="E6636" i="28"/>
  <c r="E6637" i="28"/>
  <c r="E6638" i="28"/>
  <c r="E6639" i="28"/>
  <c r="E6640" i="28"/>
  <c r="E6641" i="28"/>
  <c r="E6642" i="28"/>
  <c r="E6643" i="28"/>
  <c r="E6644" i="28"/>
  <c r="E6645" i="28"/>
  <c r="E6646" i="28"/>
  <c r="E6647" i="28"/>
  <c r="E6648" i="28"/>
  <c r="E6649" i="28"/>
  <c r="E6650" i="28"/>
  <c r="E6651" i="28"/>
  <c r="E6652" i="28"/>
  <c r="E6653" i="28"/>
  <c r="E6654" i="28"/>
  <c r="E6655" i="28"/>
  <c r="E6656" i="28"/>
  <c r="E6657" i="28"/>
  <c r="E6658" i="28"/>
  <c r="E6659" i="28"/>
  <c r="E6660" i="28"/>
  <c r="E6661" i="28"/>
  <c r="E6662" i="28"/>
  <c r="E6663" i="28"/>
  <c r="E6664" i="28"/>
  <c r="E6665" i="28"/>
  <c r="E6666" i="28"/>
  <c r="E6667" i="28"/>
  <c r="E6668" i="28"/>
  <c r="E6669" i="28"/>
  <c r="E6670" i="28"/>
  <c r="E6671" i="28"/>
  <c r="E6672" i="28"/>
  <c r="E6673" i="28"/>
  <c r="E6674" i="28"/>
  <c r="E6675" i="28"/>
  <c r="E6676" i="28"/>
  <c r="E6677" i="28"/>
  <c r="E6678" i="28"/>
  <c r="E6679" i="28"/>
  <c r="E6680" i="28"/>
  <c r="E6681" i="28"/>
  <c r="E6682" i="28"/>
  <c r="E6683" i="28"/>
  <c r="E6684" i="28"/>
  <c r="E6685" i="28"/>
  <c r="E6686" i="28"/>
  <c r="E6687" i="28"/>
  <c r="E6688" i="28"/>
  <c r="E6689" i="28"/>
  <c r="E6690" i="28"/>
  <c r="E6691" i="28"/>
  <c r="E6692" i="28"/>
  <c r="E6693" i="28"/>
  <c r="E6694" i="28"/>
  <c r="E6695" i="28"/>
  <c r="E6696" i="28"/>
  <c r="E6697" i="28"/>
  <c r="E6698" i="28"/>
  <c r="E6699" i="28"/>
  <c r="E6700" i="28"/>
  <c r="E6701" i="28"/>
  <c r="E6702" i="28"/>
  <c r="E6703" i="28"/>
  <c r="E6704" i="28"/>
  <c r="E6705" i="28"/>
  <c r="E6706" i="28"/>
  <c r="E6707" i="28"/>
  <c r="E6708" i="28"/>
  <c r="E6709" i="28"/>
  <c r="E6710" i="28"/>
  <c r="E6711" i="28"/>
  <c r="E6712" i="28"/>
  <c r="E6713" i="28"/>
  <c r="E6714" i="28"/>
  <c r="E6715" i="28"/>
  <c r="E6716" i="28"/>
  <c r="E6717" i="28"/>
  <c r="E6718" i="28"/>
  <c r="E6719" i="28"/>
  <c r="E6720" i="28"/>
  <c r="E6721" i="28"/>
  <c r="E6722" i="28"/>
  <c r="E6723" i="28"/>
  <c r="E6724" i="28"/>
  <c r="E6725" i="28"/>
  <c r="E6726" i="28"/>
  <c r="E6727" i="28"/>
  <c r="E6728" i="28"/>
  <c r="E6729" i="28"/>
  <c r="E6730" i="28"/>
  <c r="E6731" i="28"/>
  <c r="E6732" i="28"/>
  <c r="E6733" i="28"/>
  <c r="E6734" i="28"/>
  <c r="E6735" i="28"/>
  <c r="E6736" i="28"/>
  <c r="E6737" i="28"/>
  <c r="E6738" i="28"/>
  <c r="E6739" i="28"/>
  <c r="E6740" i="28"/>
  <c r="E6741" i="28"/>
  <c r="E6742" i="28"/>
  <c r="E6743" i="28"/>
  <c r="E6744" i="28"/>
  <c r="E6745" i="28"/>
  <c r="E6746" i="28"/>
  <c r="E6747" i="28"/>
  <c r="E6748" i="28"/>
  <c r="E6749" i="28"/>
  <c r="E6750" i="28"/>
  <c r="E6751" i="28"/>
  <c r="E6752" i="28"/>
  <c r="E6753" i="28"/>
  <c r="E6754" i="28"/>
  <c r="E6755" i="28"/>
  <c r="E6756" i="28"/>
  <c r="E6757" i="28"/>
  <c r="E6758" i="28"/>
  <c r="E6759" i="28"/>
  <c r="E6760" i="28"/>
  <c r="E6761" i="28"/>
  <c r="E6762" i="28"/>
  <c r="E6763" i="28"/>
  <c r="E6764" i="28"/>
  <c r="E6765" i="28"/>
  <c r="E6766" i="28"/>
  <c r="E6767" i="28"/>
  <c r="E6768" i="28"/>
  <c r="E6769" i="28"/>
  <c r="E6770" i="28"/>
  <c r="E6771" i="28"/>
  <c r="E6772" i="28"/>
  <c r="E6773" i="28"/>
  <c r="E6774" i="28"/>
  <c r="E6775" i="28"/>
  <c r="E6776" i="28"/>
  <c r="E6777" i="28"/>
  <c r="E6778" i="28"/>
  <c r="E2" i="28"/>
  <c r="D2" i="28"/>
  <c r="C2" i="28"/>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2" i="3"/>
  <c r="G4374" i="28" l="1"/>
  <c r="G4373" i="28"/>
  <c r="L38" i="28"/>
  <c r="L10" i="28"/>
  <c r="L26" i="28"/>
  <c r="L34" i="28"/>
  <c r="L5" i="28"/>
  <c r="L20" i="28"/>
  <c r="L36" i="28"/>
  <c r="L8" i="28"/>
  <c r="L31" i="28"/>
  <c r="L46" i="28"/>
  <c r="L4" i="28"/>
  <c r="L21" i="28"/>
  <c r="L14" i="28"/>
  <c r="L17" i="28"/>
  <c r="L25" i="28"/>
  <c r="L33" i="28"/>
  <c r="L41" i="28"/>
  <c r="G6775" i="28"/>
  <c r="F6775" i="28"/>
  <c r="G6767" i="28"/>
  <c r="F6767" i="28"/>
  <c r="G6759" i="28"/>
  <c r="F6759" i="28"/>
  <c r="G6751" i="28"/>
  <c r="F6751" i="28"/>
  <c r="G6743" i="28"/>
  <c r="F6743" i="28"/>
  <c r="G6735" i="28"/>
  <c r="F6735" i="28"/>
  <c r="G6727" i="28"/>
  <c r="F6727" i="28"/>
  <c r="G6719" i="28"/>
  <c r="F6719" i="28"/>
  <c r="G6711" i="28"/>
  <c r="F6711" i="28"/>
  <c r="G6703" i="28"/>
  <c r="F6703" i="28"/>
  <c r="G6695" i="28"/>
  <c r="F6695" i="28"/>
  <c r="G6687" i="28"/>
  <c r="F6687" i="28"/>
  <c r="G6679" i="28"/>
  <c r="F6679" i="28"/>
  <c r="G6671" i="28"/>
  <c r="F6671" i="28"/>
  <c r="G6663" i="28"/>
  <c r="F6663" i="28"/>
  <c r="G6655" i="28"/>
  <c r="F6655" i="28"/>
  <c r="G6647" i="28"/>
  <c r="F6647" i="28"/>
  <c r="G6639" i="28"/>
  <c r="F6639" i="28"/>
  <c r="G6631" i="28"/>
  <c r="F6631" i="28"/>
  <c r="G6623" i="28"/>
  <c r="F6623" i="28"/>
  <c r="G6615" i="28"/>
  <c r="F6615" i="28"/>
  <c r="G6607" i="28"/>
  <c r="F6607" i="28"/>
  <c r="G6599" i="28"/>
  <c r="F6599" i="28"/>
  <c r="G6591" i="28"/>
  <c r="F6591" i="28"/>
  <c r="G6583" i="28"/>
  <c r="F6583" i="28"/>
  <c r="G6575" i="28"/>
  <c r="F6575" i="28"/>
  <c r="G6567" i="28"/>
  <c r="F6567" i="28"/>
  <c r="G6559" i="28"/>
  <c r="F6559" i="28"/>
  <c r="G6551" i="28"/>
  <c r="F6551" i="28"/>
  <c r="G6543" i="28"/>
  <c r="F6543" i="28"/>
  <c r="G6535" i="28"/>
  <c r="F6535" i="28"/>
  <c r="G6527" i="28"/>
  <c r="F6527" i="28"/>
  <c r="G6519" i="28"/>
  <c r="F6519" i="28"/>
  <c r="G6511" i="28"/>
  <c r="F6511" i="28"/>
  <c r="G6503" i="28"/>
  <c r="F6503" i="28"/>
  <c r="G6495" i="28"/>
  <c r="F6495" i="28"/>
  <c r="G6487" i="28"/>
  <c r="F6487" i="28"/>
  <c r="G6479" i="28"/>
  <c r="F6479" i="28"/>
  <c r="G6471" i="28"/>
  <c r="F6471" i="28"/>
  <c r="G6463" i="28"/>
  <c r="F6463" i="28"/>
  <c r="G6455" i="28"/>
  <c r="F6455" i="28"/>
  <c r="G6447" i="28"/>
  <c r="F6447" i="28"/>
  <c r="G6439" i="28"/>
  <c r="F6439" i="28"/>
  <c r="G6431" i="28"/>
  <c r="F6431" i="28"/>
  <c r="G6423" i="28"/>
  <c r="F6423" i="28"/>
  <c r="G6415" i="28"/>
  <c r="F6415" i="28"/>
  <c r="G6407" i="28"/>
  <c r="F6407" i="28"/>
  <c r="G6399" i="28"/>
  <c r="F6399" i="28"/>
  <c r="G6391" i="28"/>
  <c r="F6391" i="28"/>
  <c r="G6383" i="28"/>
  <c r="F6383" i="28"/>
  <c r="G6375" i="28"/>
  <c r="F6375" i="28"/>
  <c r="G6367" i="28"/>
  <c r="F6367" i="28"/>
  <c r="G6359" i="28"/>
  <c r="F6359" i="28"/>
  <c r="G6351" i="28"/>
  <c r="F6351" i="28"/>
  <c r="G6343" i="28"/>
  <c r="F6343" i="28"/>
  <c r="G6335" i="28"/>
  <c r="F6335" i="28"/>
  <c r="G6327" i="28"/>
  <c r="F6327" i="28"/>
  <c r="G6319" i="28"/>
  <c r="F6319" i="28"/>
  <c r="G6311" i="28"/>
  <c r="F6311" i="28"/>
  <c r="G6303" i="28"/>
  <c r="F6303" i="28"/>
  <c r="G6295" i="28"/>
  <c r="F6295" i="28"/>
  <c r="G6287" i="28"/>
  <c r="F6287" i="28"/>
  <c r="G6279" i="28"/>
  <c r="F6279" i="28"/>
  <c r="G6271" i="28"/>
  <c r="F6271" i="28"/>
  <c r="G6263" i="28"/>
  <c r="F6263" i="28"/>
  <c r="G6255" i="28"/>
  <c r="F6255" i="28"/>
  <c r="G6247" i="28"/>
  <c r="F6247" i="28"/>
  <c r="G6239" i="28"/>
  <c r="F6239" i="28"/>
  <c r="G6231" i="28"/>
  <c r="F6231" i="28"/>
  <c r="G6223" i="28"/>
  <c r="F6223" i="28"/>
  <c r="G6215" i="28"/>
  <c r="F6215" i="28"/>
  <c r="G6207" i="28"/>
  <c r="F6207" i="28"/>
  <c r="G6199" i="28"/>
  <c r="F6199" i="28"/>
  <c r="G6191" i="28"/>
  <c r="F6191" i="28"/>
  <c r="G6183" i="28"/>
  <c r="F6183" i="28"/>
  <c r="G6175" i="28"/>
  <c r="F6175" i="28"/>
  <c r="G6167" i="28"/>
  <c r="F6167" i="28"/>
  <c r="G6159" i="28"/>
  <c r="F6159" i="28"/>
  <c r="G6151" i="28"/>
  <c r="F6151" i="28"/>
  <c r="G6143" i="28"/>
  <c r="F6143" i="28"/>
  <c r="G6135" i="28"/>
  <c r="F6135" i="28"/>
  <c r="G6127" i="28"/>
  <c r="F6127" i="28"/>
  <c r="G6119" i="28"/>
  <c r="F6119" i="28"/>
  <c r="G6111" i="28"/>
  <c r="F6111" i="28"/>
  <c r="G6103" i="28"/>
  <c r="F6103" i="28"/>
  <c r="G6095" i="28"/>
  <c r="F6095" i="28"/>
  <c r="G6087" i="28"/>
  <c r="F6087" i="28"/>
  <c r="G6079" i="28"/>
  <c r="F6079" i="28"/>
  <c r="G6071" i="28"/>
  <c r="F6071" i="28"/>
  <c r="G6063" i="28"/>
  <c r="F6063" i="28"/>
  <c r="G6055" i="28"/>
  <c r="F6055" i="28"/>
  <c r="G6047" i="28"/>
  <c r="F6047" i="28"/>
  <c r="G6039" i="28"/>
  <c r="F6039" i="28"/>
  <c r="G6031" i="28"/>
  <c r="F6031" i="28"/>
  <c r="G6023" i="28"/>
  <c r="F6023" i="28"/>
  <c r="G6015" i="28"/>
  <c r="F6015" i="28"/>
  <c r="G6007" i="28"/>
  <c r="F6007" i="28"/>
  <c r="G5999" i="28"/>
  <c r="F5999" i="28"/>
  <c r="G5991" i="28"/>
  <c r="F5991" i="28"/>
  <c r="G5983" i="28"/>
  <c r="F5983" i="28"/>
  <c r="G5975" i="28"/>
  <c r="F5975" i="28"/>
  <c r="G5967" i="28"/>
  <c r="F5967" i="28"/>
  <c r="G5959" i="28"/>
  <c r="F5959" i="28"/>
  <c r="G5951" i="28"/>
  <c r="F5951" i="28"/>
  <c r="G5943" i="28"/>
  <c r="F5943" i="28"/>
  <c r="G5935" i="28"/>
  <c r="F5935" i="28"/>
  <c r="G5927" i="28"/>
  <c r="F5927" i="28"/>
  <c r="G5919" i="28"/>
  <c r="F5919" i="28"/>
  <c r="G5911" i="28"/>
  <c r="F5911" i="28"/>
  <c r="G5903" i="28"/>
  <c r="F5903" i="28"/>
  <c r="G5895" i="28"/>
  <c r="F5895" i="28"/>
  <c r="G5887" i="28"/>
  <c r="F5887" i="28"/>
  <c r="G5879" i="28"/>
  <c r="F5879" i="28"/>
  <c r="G5871" i="28"/>
  <c r="F5871" i="28"/>
  <c r="G5863" i="28"/>
  <c r="F5863" i="28"/>
  <c r="G5855" i="28"/>
  <c r="F5855" i="28"/>
  <c r="G5847" i="28"/>
  <c r="F5847" i="28"/>
  <c r="G5839" i="28"/>
  <c r="F5839" i="28"/>
  <c r="G5831" i="28"/>
  <c r="F5831" i="28"/>
  <c r="G5823" i="28"/>
  <c r="F5823" i="28"/>
  <c r="G5815" i="28"/>
  <c r="F5815" i="28"/>
  <c r="G5807" i="28"/>
  <c r="F5807" i="28"/>
  <c r="G5799" i="28"/>
  <c r="F5799" i="28"/>
  <c r="G5791" i="28"/>
  <c r="F5791" i="28"/>
  <c r="G5783" i="28"/>
  <c r="F5783" i="28"/>
  <c r="G5775" i="28"/>
  <c r="F5775" i="28"/>
  <c r="G5767" i="28"/>
  <c r="F5767" i="28"/>
  <c r="G5759" i="28"/>
  <c r="F5759" i="28"/>
  <c r="G5751" i="28"/>
  <c r="F5751" i="28"/>
  <c r="G5743" i="28"/>
  <c r="F5743" i="28"/>
  <c r="G5735" i="28"/>
  <c r="F5735" i="28"/>
  <c r="G5727" i="28"/>
  <c r="F5727" i="28"/>
  <c r="G5719" i="28"/>
  <c r="F5719" i="28"/>
  <c r="G5711" i="28"/>
  <c r="F5711" i="28"/>
  <c r="G5703" i="28"/>
  <c r="F5703" i="28"/>
  <c r="G5695" i="28"/>
  <c r="F5695" i="28"/>
  <c r="G5687" i="28"/>
  <c r="F5687" i="28"/>
  <c r="G5679" i="28"/>
  <c r="F5679" i="28"/>
  <c r="G5671" i="28"/>
  <c r="F5671" i="28"/>
  <c r="G5663" i="28"/>
  <c r="F5663" i="28"/>
  <c r="G5655" i="28"/>
  <c r="F5655" i="28"/>
  <c r="G5647" i="28"/>
  <c r="F5647" i="28"/>
  <c r="G5639" i="28"/>
  <c r="F5639" i="28"/>
  <c r="G5631" i="28"/>
  <c r="F5631" i="28"/>
  <c r="G5623" i="28"/>
  <c r="F5623" i="28"/>
  <c r="G5615" i="28"/>
  <c r="F5615" i="28"/>
  <c r="G5607" i="28"/>
  <c r="F5607" i="28"/>
  <c r="G5599" i="28"/>
  <c r="F5599" i="28"/>
  <c r="G5591" i="28"/>
  <c r="F5591" i="28"/>
  <c r="G5583" i="28"/>
  <c r="F5583" i="28"/>
  <c r="G5575" i="28"/>
  <c r="F5575" i="28"/>
  <c r="G5567" i="28"/>
  <c r="F5567" i="28"/>
  <c r="G5559" i="28"/>
  <c r="F5559" i="28"/>
  <c r="G5551" i="28"/>
  <c r="F5551" i="28"/>
  <c r="G5543" i="28"/>
  <c r="F5543" i="28"/>
  <c r="G5535" i="28"/>
  <c r="F5535" i="28"/>
  <c r="G5527" i="28"/>
  <c r="F5527" i="28"/>
  <c r="G5519" i="28"/>
  <c r="F5519" i="28"/>
  <c r="G5511" i="28"/>
  <c r="F5511" i="28"/>
  <c r="G5503" i="28"/>
  <c r="F5503" i="28"/>
  <c r="G5495" i="28"/>
  <c r="F5495" i="28"/>
  <c r="G5487" i="28"/>
  <c r="F5487" i="28"/>
  <c r="G5479" i="28"/>
  <c r="F5479" i="28"/>
  <c r="G5471" i="28"/>
  <c r="F5471" i="28"/>
  <c r="G5463" i="28"/>
  <c r="F5463" i="28"/>
  <c r="G5455" i="28"/>
  <c r="F5455" i="28"/>
  <c r="G5447" i="28"/>
  <c r="F5447" i="28"/>
  <c r="G5439" i="28"/>
  <c r="F5439" i="28"/>
  <c r="G5431" i="28"/>
  <c r="F5431" i="28"/>
  <c r="G5423" i="28"/>
  <c r="F5423" i="28"/>
  <c r="G5415" i="28"/>
  <c r="F5415" i="28"/>
  <c r="G5407" i="28"/>
  <c r="F5407" i="28"/>
  <c r="G5399" i="28"/>
  <c r="F5399" i="28"/>
  <c r="G5391" i="28"/>
  <c r="F5391" i="28"/>
  <c r="G5383" i="28"/>
  <c r="F5383" i="28"/>
  <c r="G5375" i="28"/>
  <c r="F5375" i="28"/>
  <c r="G5367" i="28"/>
  <c r="F5367" i="28"/>
  <c r="G5359" i="28"/>
  <c r="F5359" i="28"/>
  <c r="G5351" i="28"/>
  <c r="F5351" i="28"/>
  <c r="G5343" i="28"/>
  <c r="F5343" i="28"/>
  <c r="G5335" i="28"/>
  <c r="F5335" i="28"/>
  <c r="G5327" i="28"/>
  <c r="F5327" i="28"/>
  <c r="G5319" i="28"/>
  <c r="F5319" i="28"/>
  <c r="G5311" i="28"/>
  <c r="F5311" i="28"/>
  <c r="G5303" i="28"/>
  <c r="F5303" i="28"/>
  <c r="G5295" i="28"/>
  <c r="F5295" i="28"/>
  <c r="G5287" i="28"/>
  <c r="F5287" i="28"/>
  <c r="G5279" i="28"/>
  <c r="F5279" i="28"/>
  <c r="G5271" i="28"/>
  <c r="F5271" i="28"/>
  <c r="G5263" i="28"/>
  <c r="F5263" i="28"/>
  <c r="G5255" i="28"/>
  <c r="F5255" i="28"/>
  <c r="G5247" i="28"/>
  <c r="F5247" i="28"/>
  <c r="G5239" i="28"/>
  <c r="F5239" i="28"/>
  <c r="G5231" i="28"/>
  <c r="F5231" i="28"/>
  <c r="G5223" i="28"/>
  <c r="F5223" i="28"/>
  <c r="G5215" i="28"/>
  <c r="F5215" i="28"/>
  <c r="G5207" i="28"/>
  <c r="F5207" i="28"/>
  <c r="G5199" i="28"/>
  <c r="F5199" i="28"/>
  <c r="G5191" i="28"/>
  <c r="F5191" i="28"/>
  <c r="G5183" i="28"/>
  <c r="F5183" i="28"/>
  <c r="G5175" i="28"/>
  <c r="F5175" i="28"/>
  <c r="G5167" i="28"/>
  <c r="F5167" i="28"/>
  <c r="G5159" i="28"/>
  <c r="F5159" i="28"/>
  <c r="G5151" i="28"/>
  <c r="F5151" i="28"/>
  <c r="G5143" i="28"/>
  <c r="F5143" i="28"/>
  <c r="G5135" i="28"/>
  <c r="F5135" i="28"/>
  <c r="G5127" i="28"/>
  <c r="F5127" i="28"/>
  <c r="G5119" i="28"/>
  <c r="F5119" i="28"/>
  <c r="G5111" i="28"/>
  <c r="F5111" i="28"/>
  <c r="G5103" i="28"/>
  <c r="F5103" i="28"/>
  <c r="G5095" i="28"/>
  <c r="F5095" i="28"/>
  <c r="G5087" i="28"/>
  <c r="F5087" i="28"/>
  <c r="G5079" i="28"/>
  <c r="F5079" i="28"/>
  <c r="G5071" i="28"/>
  <c r="F5071" i="28"/>
  <c r="G5063" i="28"/>
  <c r="F5063" i="28"/>
  <c r="G5055" i="28"/>
  <c r="F5055" i="28"/>
  <c r="G5047" i="28"/>
  <c r="F5047" i="28"/>
  <c r="G5039" i="28"/>
  <c r="F5039" i="28"/>
  <c r="G5031" i="28"/>
  <c r="F5031" i="28"/>
  <c r="G5023" i="28"/>
  <c r="F5023" i="28"/>
  <c r="G5015" i="28"/>
  <c r="F5015" i="28"/>
  <c r="G5007" i="28"/>
  <c r="F5007" i="28"/>
  <c r="G4999" i="28"/>
  <c r="F4999" i="28"/>
  <c r="G4991" i="28"/>
  <c r="F4991" i="28"/>
  <c r="G4983" i="28"/>
  <c r="F4983" i="28"/>
  <c r="G4975" i="28"/>
  <c r="F4975" i="28"/>
  <c r="G4967" i="28"/>
  <c r="F4967" i="28"/>
  <c r="G4959" i="28"/>
  <c r="F4959" i="28"/>
  <c r="G4951" i="28"/>
  <c r="F4951" i="28"/>
  <c r="G4943" i="28"/>
  <c r="F4943" i="28"/>
  <c r="G4935" i="28"/>
  <c r="F4935" i="28"/>
  <c r="G4927" i="28"/>
  <c r="F4927" i="28"/>
  <c r="G4919" i="28"/>
  <c r="F4919" i="28"/>
  <c r="G4911" i="28"/>
  <c r="F4911" i="28"/>
  <c r="G4903" i="28"/>
  <c r="F4903" i="28"/>
  <c r="G4895" i="28"/>
  <c r="F4895" i="28"/>
  <c r="G4887" i="28"/>
  <c r="F4887" i="28"/>
  <c r="G4879" i="28"/>
  <c r="F4879" i="28"/>
  <c r="G4871" i="28"/>
  <c r="F4871" i="28"/>
  <c r="G4863" i="28"/>
  <c r="F4863" i="28"/>
  <c r="G4855" i="28"/>
  <c r="F4855" i="28"/>
  <c r="G4847" i="28"/>
  <c r="F4847" i="28"/>
  <c r="G4839" i="28"/>
  <c r="F4839" i="28"/>
  <c r="G4831" i="28"/>
  <c r="F4831" i="28"/>
  <c r="G4823" i="28"/>
  <c r="F4823" i="28"/>
  <c r="G4815" i="28"/>
  <c r="F4815" i="28"/>
  <c r="G4807" i="28"/>
  <c r="F4807" i="28"/>
  <c r="G4799" i="28"/>
  <c r="F4799" i="28"/>
  <c r="G4791" i="28"/>
  <c r="F4791" i="28"/>
  <c r="G4783" i="28"/>
  <c r="F4783" i="28"/>
  <c r="G4775" i="28"/>
  <c r="F4775" i="28"/>
  <c r="G4767" i="28"/>
  <c r="F4767" i="28"/>
  <c r="G4759" i="28"/>
  <c r="F4759" i="28"/>
  <c r="G4751" i="28"/>
  <c r="F4751" i="28"/>
  <c r="G4743" i="28"/>
  <c r="F4743" i="28"/>
  <c r="G4735" i="28"/>
  <c r="F4735" i="28"/>
  <c r="G4727" i="28"/>
  <c r="F4727" i="28"/>
  <c r="G4719" i="28"/>
  <c r="F4719" i="28"/>
  <c r="G4711" i="28"/>
  <c r="F4711" i="28"/>
  <c r="G4703" i="28"/>
  <c r="F4703" i="28"/>
  <c r="G4695" i="28"/>
  <c r="F4695" i="28"/>
  <c r="G4687" i="28"/>
  <c r="F4687" i="28"/>
  <c r="G4679" i="28"/>
  <c r="F4679" i="28"/>
  <c r="G4671" i="28"/>
  <c r="F4671" i="28"/>
  <c r="G4663" i="28"/>
  <c r="F4663" i="28"/>
  <c r="G4655" i="28"/>
  <c r="F4655" i="28"/>
  <c r="G4647" i="28"/>
  <c r="F4647" i="28"/>
  <c r="G4639" i="28"/>
  <c r="F4639" i="28"/>
  <c r="G4631" i="28"/>
  <c r="F4631" i="28"/>
  <c r="G4623" i="28"/>
  <c r="F4623" i="28"/>
  <c r="G4615" i="28"/>
  <c r="F4615" i="28"/>
  <c r="G4607" i="28"/>
  <c r="F4607" i="28"/>
  <c r="G4599" i="28"/>
  <c r="F4599" i="28"/>
  <c r="G4591" i="28"/>
  <c r="F4591" i="28"/>
  <c r="G4583" i="28"/>
  <c r="F4583" i="28"/>
  <c r="G4575" i="28"/>
  <c r="F4575" i="28"/>
  <c r="G4567" i="28"/>
  <c r="F4567" i="28"/>
  <c r="G4559" i="28"/>
  <c r="F4559" i="28"/>
  <c r="G4551" i="28"/>
  <c r="F4551" i="28"/>
  <c r="G4543" i="28"/>
  <c r="F4543" i="28"/>
  <c r="G4535" i="28"/>
  <c r="F4535" i="28"/>
  <c r="G4527" i="28"/>
  <c r="F4527" i="28"/>
  <c r="G4519" i="28"/>
  <c r="F4519" i="28"/>
  <c r="G4511" i="28"/>
  <c r="F4511" i="28"/>
  <c r="G4503" i="28"/>
  <c r="F4503" i="28"/>
  <c r="G4495" i="28"/>
  <c r="F4495" i="28"/>
  <c r="G4487" i="28"/>
  <c r="F4487" i="28"/>
  <c r="G4479" i="28"/>
  <c r="F4479" i="28"/>
  <c r="G4471" i="28"/>
  <c r="F4471" i="28"/>
  <c r="G4463" i="28"/>
  <c r="F4463" i="28"/>
  <c r="G4455" i="28"/>
  <c r="F4455" i="28"/>
  <c r="G4447" i="28"/>
  <c r="F4447" i="28"/>
  <c r="G4439" i="28"/>
  <c r="F4439" i="28"/>
  <c r="G4431" i="28"/>
  <c r="F4431" i="28"/>
  <c r="G4423" i="28"/>
  <c r="F4423" i="28"/>
  <c r="G4415" i="28"/>
  <c r="F4415" i="28"/>
  <c r="G4407" i="28"/>
  <c r="F4407" i="28"/>
  <c r="G4399" i="28"/>
  <c r="F4399" i="28"/>
  <c r="G4391" i="28"/>
  <c r="F4391" i="28"/>
  <c r="G6774" i="28"/>
  <c r="F6774" i="28"/>
  <c r="G6766" i="28"/>
  <c r="F6766" i="28"/>
  <c r="G6758" i="28"/>
  <c r="F6758" i="28"/>
  <c r="G6750" i="28"/>
  <c r="F6750" i="28"/>
  <c r="G6742" i="28"/>
  <c r="F6742" i="28"/>
  <c r="G6734" i="28"/>
  <c r="F6734" i="28"/>
  <c r="G6726" i="28"/>
  <c r="F6726" i="28"/>
  <c r="G6718" i="28"/>
  <c r="F6718" i="28"/>
  <c r="G6710" i="28"/>
  <c r="F6710" i="28"/>
  <c r="G6702" i="28"/>
  <c r="F6702" i="28"/>
  <c r="G6694" i="28"/>
  <c r="F6694" i="28"/>
  <c r="G6686" i="28"/>
  <c r="F6686" i="28"/>
  <c r="G6678" i="28"/>
  <c r="F6678" i="28"/>
  <c r="G6670" i="28"/>
  <c r="F6670" i="28"/>
  <c r="G6662" i="28"/>
  <c r="F6662" i="28"/>
  <c r="G6654" i="28"/>
  <c r="F6654" i="28"/>
  <c r="G6646" i="28"/>
  <c r="F6646" i="28"/>
  <c r="G6638" i="28"/>
  <c r="F6638" i="28"/>
  <c r="G6630" i="28"/>
  <c r="F6630" i="28"/>
  <c r="G6622" i="28"/>
  <c r="F6622" i="28"/>
  <c r="G6614" i="28"/>
  <c r="F6614" i="28"/>
  <c r="G6606" i="28"/>
  <c r="F6606" i="28"/>
  <c r="G6598" i="28"/>
  <c r="F6598" i="28"/>
  <c r="G6590" i="28"/>
  <c r="F6590" i="28"/>
  <c r="G6582" i="28"/>
  <c r="F6582" i="28"/>
  <c r="G6574" i="28"/>
  <c r="F6574" i="28"/>
  <c r="G6566" i="28"/>
  <c r="F6566" i="28"/>
  <c r="G6558" i="28"/>
  <c r="F6558" i="28"/>
  <c r="G6550" i="28"/>
  <c r="F6550" i="28"/>
  <c r="G6542" i="28"/>
  <c r="F6542" i="28"/>
  <c r="G6534" i="28"/>
  <c r="F6534" i="28"/>
  <c r="G6526" i="28"/>
  <c r="F6526" i="28"/>
  <c r="G6518" i="28"/>
  <c r="F6518" i="28"/>
  <c r="G6510" i="28"/>
  <c r="F6510" i="28"/>
  <c r="G6502" i="28"/>
  <c r="F6502" i="28"/>
  <c r="G6494" i="28"/>
  <c r="F6494" i="28"/>
  <c r="G6486" i="28"/>
  <c r="F6486" i="28"/>
  <c r="G6478" i="28"/>
  <c r="F6478" i="28"/>
  <c r="G6470" i="28"/>
  <c r="F6470" i="28"/>
  <c r="G6462" i="28"/>
  <c r="F6462" i="28"/>
  <c r="G6454" i="28"/>
  <c r="F6454" i="28"/>
  <c r="G6446" i="28"/>
  <c r="F6446" i="28"/>
  <c r="G6438" i="28"/>
  <c r="F6438" i="28"/>
  <c r="G6430" i="28"/>
  <c r="F6430" i="28"/>
  <c r="G6422" i="28"/>
  <c r="F6422" i="28"/>
  <c r="G6414" i="28"/>
  <c r="F6414" i="28"/>
  <c r="G6406" i="28"/>
  <c r="F6406" i="28"/>
  <c r="G6398" i="28"/>
  <c r="F6398" i="28"/>
  <c r="G6390" i="28"/>
  <c r="F6390" i="28"/>
  <c r="G6382" i="28"/>
  <c r="F6382" i="28"/>
  <c r="G6374" i="28"/>
  <c r="F6374" i="28"/>
  <c r="G6366" i="28"/>
  <c r="F6366" i="28"/>
  <c r="G6358" i="28"/>
  <c r="F6358" i="28"/>
  <c r="G6350" i="28"/>
  <c r="F6350" i="28"/>
  <c r="G6342" i="28"/>
  <c r="F6342" i="28"/>
  <c r="G6334" i="28"/>
  <c r="F6334" i="28"/>
  <c r="G6326" i="28"/>
  <c r="F6326" i="28"/>
  <c r="G6318" i="28"/>
  <c r="F6318" i="28"/>
  <c r="G6310" i="28"/>
  <c r="F6310" i="28"/>
  <c r="G6302" i="28"/>
  <c r="F6302" i="28"/>
  <c r="G6294" i="28"/>
  <c r="F6294" i="28"/>
  <c r="G6286" i="28"/>
  <c r="F6286" i="28"/>
  <c r="G6278" i="28"/>
  <c r="F6278" i="28"/>
  <c r="G6270" i="28"/>
  <c r="F6270" i="28"/>
  <c r="G6262" i="28"/>
  <c r="F6262" i="28"/>
  <c r="G6254" i="28"/>
  <c r="F6254" i="28"/>
  <c r="G6246" i="28"/>
  <c r="F6246" i="28"/>
  <c r="G6238" i="28"/>
  <c r="F6238" i="28"/>
  <c r="G6230" i="28"/>
  <c r="F6230" i="28"/>
  <c r="G6222" i="28"/>
  <c r="F6222" i="28"/>
  <c r="G6214" i="28"/>
  <c r="F6214" i="28"/>
  <c r="G6206" i="28"/>
  <c r="F6206" i="28"/>
  <c r="G6198" i="28"/>
  <c r="F6198" i="28"/>
  <c r="G6190" i="28"/>
  <c r="F6190" i="28"/>
  <c r="G6182" i="28"/>
  <c r="F6182" i="28"/>
  <c r="G6174" i="28"/>
  <c r="F6174" i="28"/>
  <c r="G6166" i="28"/>
  <c r="F6166" i="28"/>
  <c r="G6158" i="28"/>
  <c r="F6158" i="28"/>
  <c r="G6150" i="28"/>
  <c r="F6150" i="28"/>
  <c r="G6142" i="28"/>
  <c r="F6142" i="28"/>
  <c r="G6134" i="28"/>
  <c r="F6134" i="28"/>
  <c r="G6126" i="28"/>
  <c r="F6126" i="28"/>
  <c r="G6118" i="28"/>
  <c r="F6118" i="28"/>
  <c r="G6110" i="28"/>
  <c r="F6110" i="28"/>
  <c r="G6102" i="28"/>
  <c r="F6102" i="28"/>
  <c r="G6094" i="28"/>
  <c r="F6094" i="28"/>
  <c r="G6086" i="28"/>
  <c r="F6086" i="28"/>
  <c r="G6078" i="28"/>
  <c r="F6078" i="28"/>
  <c r="G6070" i="28"/>
  <c r="F6070" i="28"/>
  <c r="G6062" i="28"/>
  <c r="F6062" i="28"/>
  <c r="G6054" i="28"/>
  <c r="F6054" i="28"/>
  <c r="G6046" i="28"/>
  <c r="F6046" i="28"/>
  <c r="G6038" i="28"/>
  <c r="F6038" i="28"/>
  <c r="G6030" i="28"/>
  <c r="F6030" i="28"/>
  <c r="G6022" i="28"/>
  <c r="F6022" i="28"/>
  <c r="G6014" i="28"/>
  <c r="F6014" i="28"/>
  <c r="G6006" i="28"/>
  <c r="F6006" i="28"/>
  <c r="G5998" i="28"/>
  <c r="F5998" i="28"/>
  <c r="G5990" i="28"/>
  <c r="F5990" i="28"/>
  <c r="G5982" i="28"/>
  <c r="F5982" i="28"/>
  <c r="G5974" i="28"/>
  <c r="F5974" i="28"/>
  <c r="G5966" i="28"/>
  <c r="F5966" i="28"/>
  <c r="G5958" i="28"/>
  <c r="F5958" i="28"/>
  <c r="G5950" i="28"/>
  <c r="F5950" i="28"/>
  <c r="G5942" i="28"/>
  <c r="F5942" i="28"/>
  <c r="G5934" i="28"/>
  <c r="F5934" i="28"/>
  <c r="G5926" i="28"/>
  <c r="F5926" i="28"/>
  <c r="G5918" i="28"/>
  <c r="F5918" i="28"/>
  <c r="G5910" i="28"/>
  <c r="F5910" i="28"/>
  <c r="G5902" i="28"/>
  <c r="F5902" i="28"/>
  <c r="G5894" i="28"/>
  <c r="F5894" i="28"/>
  <c r="G5886" i="28"/>
  <c r="F5886" i="28"/>
  <c r="G5878" i="28"/>
  <c r="F5878" i="28"/>
  <c r="G5870" i="28"/>
  <c r="F5870" i="28"/>
  <c r="G5862" i="28"/>
  <c r="F5862" i="28"/>
  <c r="G5854" i="28"/>
  <c r="F5854" i="28"/>
  <c r="G5846" i="28"/>
  <c r="F5846" i="28"/>
  <c r="G5838" i="28"/>
  <c r="F5838" i="28"/>
  <c r="G5830" i="28"/>
  <c r="F5830" i="28"/>
  <c r="G5822" i="28"/>
  <c r="F5822" i="28"/>
  <c r="G5814" i="28"/>
  <c r="F5814" i="28"/>
  <c r="G5806" i="28"/>
  <c r="F5806" i="28"/>
  <c r="G5798" i="28"/>
  <c r="F5798" i="28"/>
  <c r="G5790" i="28"/>
  <c r="F5790" i="28"/>
  <c r="G5782" i="28"/>
  <c r="F5782" i="28"/>
  <c r="G5774" i="28"/>
  <c r="F5774" i="28"/>
  <c r="G5766" i="28"/>
  <c r="F5766" i="28"/>
  <c r="G5758" i="28"/>
  <c r="F5758" i="28"/>
  <c r="G5750" i="28"/>
  <c r="F5750" i="28"/>
  <c r="G5742" i="28"/>
  <c r="F5742" i="28"/>
  <c r="G5734" i="28"/>
  <c r="F5734" i="28"/>
  <c r="G5726" i="28"/>
  <c r="F5726" i="28"/>
  <c r="G5718" i="28"/>
  <c r="F5718" i="28"/>
  <c r="G5710" i="28"/>
  <c r="F5710" i="28"/>
  <c r="G5702" i="28"/>
  <c r="F5702" i="28"/>
  <c r="G5694" i="28"/>
  <c r="F5694" i="28"/>
  <c r="G5686" i="28"/>
  <c r="F5686" i="28"/>
  <c r="G5678" i="28"/>
  <c r="F5678" i="28"/>
  <c r="G5670" i="28"/>
  <c r="F5670" i="28"/>
  <c r="G5662" i="28"/>
  <c r="F5662" i="28"/>
  <c r="G5654" i="28"/>
  <c r="F5654" i="28"/>
  <c r="G5646" i="28"/>
  <c r="F5646" i="28"/>
  <c r="G5638" i="28"/>
  <c r="F5638" i="28"/>
  <c r="G5630" i="28"/>
  <c r="F5630" i="28"/>
  <c r="G5622" i="28"/>
  <c r="F5622" i="28"/>
  <c r="G5614" i="28"/>
  <c r="F5614" i="28"/>
  <c r="G5606" i="28"/>
  <c r="F5606" i="28"/>
  <c r="G5598" i="28"/>
  <c r="F5598" i="28"/>
  <c r="G5590" i="28"/>
  <c r="F5590" i="28"/>
  <c r="G5582" i="28"/>
  <c r="F5582" i="28"/>
  <c r="G5574" i="28"/>
  <c r="F5574" i="28"/>
  <c r="G5566" i="28"/>
  <c r="F5566" i="28"/>
  <c r="G5558" i="28"/>
  <c r="F5558" i="28"/>
  <c r="G5550" i="28"/>
  <c r="F5550" i="28"/>
  <c r="G5542" i="28"/>
  <c r="F5542" i="28"/>
  <c r="G5534" i="28"/>
  <c r="F5534" i="28"/>
  <c r="G5526" i="28"/>
  <c r="F5526" i="28"/>
  <c r="G5518" i="28"/>
  <c r="F5518" i="28"/>
  <c r="G5510" i="28"/>
  <c r="F5510" i="28"/>
  <c r="G5502" i="28"/>
  <c r="F5502" i="28"/>
  <c r="G5494" i="28"/>
  <c r="F5494" i="28"/>
  <c r="G5486" i="28"/>
  <c r="F5486" i="28"/>
  <c r="G5478" i="28"/>
  <c r="F5478" i="28"/>
  <c r="G5470" i="28"/>
  <c r="F5470" i="28"/>
  <c r="G5462" i="28"/>
  <c r="F5462" i="28"/>
  <c r="G5454" i="28"/>
  <c r="F5454" i="28"/>
  <c r="G5446" i="28"/>
  <c r="F5446" i="28"/>
  <c r="G5438" i="28"/>
  <c r="F5438" i="28"/>
  <c r="G5430" i="28"/>
  <c r="F5430" i="28"/>
  <c r="G5422" i="28"/>
  <c r="F5422" i="28"/>
  <c r="G5414" i="28"/>
  <c r="F5414" i="28"/>
  <c r="G5406" i="28"/>
  <c r="F5406" i="28"/>
  <c r="G5398" i="28"/>
  <c r="F5398" i="28"/>
  <c r="G5390" i="28"/>
  <c r="F5390" i="28"/>
  <c r="G5382" i="28"/>
  <c r="F5382" i="28"/>
  <c r="G5374" i="28"/>
  <c r="F5374" i="28"/>
  <c r="G5366" i="28"/>
  <c r="F5366" i="28"/>
  <c r="G5358" i="28"/>
  <c r="F5358" i="28"/>
  <c r="G5350" i="28"/>
  <c r="F5350" i="28"/>
  <c r="G5342" i="28"/>
  <c r="F5342" i="28"/>
  <c r="G5334" i="28"/>
  <c r="F5334" i="28"/>
  <c r="G5326" i="28"/>
  <c r="F5326" i="28"/>
  <c r="G5318" i="28"/>
  <c r="F5318" i="28"/>
  <c r="G5310" i="28"/>
  <c r="F5310" i="28"/>
  <c r="G5302" i="28"/>
  <c r="F5302" i="28"/>
  <c r="G5294" i="28"/>
  <c r="F5294" i="28"/>
  <c r="G5286" i="28"/>
  <c r="F5286" i="28"/>
  <c r="G5278" i="28"/>
  <c r="F5278" i="28"/>
  <c r="G5270" i="28"/>
  <c r="F5270" i="28"/>
  <c r="G5262" i="28"/>
  <c r="F5262" i="28"/>
  <c r="G5254" i="28"/>
  <c r="F5254" i="28"/>
  <c r="G5246" i="28"/>
  <c r="F5246" i="28"/>
  <c r="G5238" i="28"/>
  <c r="F5238" i="28"/>
  <c r="G5230" i="28"/>
  <c r="F5230" i="28"/>
  <c r="G5222" i="28"/>
  <c r="F5222" i="28"/>
  <c r="G5214" i="28"/>
  <c r="F5214" i="28"/>
  <c r="G5206" i="28"/>
  <c r="F5206" i="28"/>
  <c r="G5198" i="28"/>
  <c r="F5198" i="28"/>
  <c r="G5190" i="28"/>
  <c r="F5190" i="28"/>
  <c r="G5182" i="28"/>
  <c r="F5182" i="28"/>
  <c r="G5174" i="28"/>
  <c r="F5174" i="28"/>
  <c r="G5166" i="28"/>
  <c r="F5166" i="28"/>
  <c r="G5158" i="28"/>
  <c r="F5158" i="28"/>
  <c r="G5150" i="28"/>
  <c r="F5150" i="28"/>
  <c r="G5142" i="28"/>
  <c r="F5142" i="28"/>
  <c r="G5134" i="28"/>
  <c r="F5134" i="28"/>
  <c r="G5126" i="28"/>
  <c r="F5126" i="28"/>
  <c r="G5118" i="28"/>
  <c r="F5118" i="28"/>
  <c r="G5110" i="28"/>
  <c r="F5110" i="28"/>
  <c r="G5102" i="28"/>
  <c r="F5102" i="28"/>
  <c r="G5094" i="28"/>
  <c r="F5094" i="28"/>
  <c r="G5086" i="28"/>
  <c r="F5086" i="28"/>
  <c r="G5078" i="28"/>
  <c r="F5078" i="28"/>
  <c r="G5070" i="28"/>
  <c r="F5070" i="28"/>
  <c r="G5062" i="28"/>
  <c r="F5062" i="28"/>
  <c r="G5054" i="28"/>
  <c r="F5054" i="28"/>
  <c r="G5046" i="28"/>
  <c r="F5046" i="28"/>
  <c r="G5038" i="28"/>
  <c r="F5038" i="28"/>
  <c r="G5030" i="28"/>
  <c r="F5030" i="28"/>
  <c r="G5022" i="28"/>
  <c r="F5022" i="28"/>
  <c r="G5014" i="28"/>
  <c r="F5014" i="28"/>
  <c r="G5006" i="28"/>
  <c r="F5006" i="28"/>
  <c r="G4998" i="28"/>
  <c r="F4998" i="28"/>
  <c r="G4990" i="28"/>
  <c r="F4990" i="28"/>
  <c r="G4982" i="28"/>
  <c r="F4982" i="28"/>
  <c r="G4974" i="28"/>
  <c r="F4974" i="28"/>
  <c r="G4966" i="28"/>
  <c r="F4966" i="28"/>
  <c r="G4958" i="28"/>
  <c r="F4958" i="28"/>
  <c r="G4950" i="28"/>
  <c r="F4950" i="28"/>
  <c r="G4942" i="28"/>
  <c r="F4942" i="28"/>
  <c r="G4934" i="28"/>
  <c r="F4934" i="28"/>
  <c r="G4926" i="28"/>
  <c r="F4926" i="28"/>
  <c r="G4918" i="28"/>
  <c r="F4918" i="28"/>
  <c r="G4910" i="28"/>
  <c r="F4910" i="28"/>
  <c r="G4902" i="28"/>
  <c r="F4902" i="28"/>
  <c r="G4894" i="28"/>
  <c r="F4894" i="28"/>
  <c r="G4886" i="28"/>
  <c r="F4886" i="28"/>
  <c r="G4878" i="28"/>
  <c r="F4878" i="28"/>
  <c r="G4870" i="28"/>
  <c r="F4870" i="28"/>
  <c r="G4862" i="28"/>
  <c r="F4862" i="28"/>
  <c r="G4854" i="28"/>
  <c r="F4854" i="28"/>
  <c r="G4846" i="28"/>
  <c r="F4846" i="28"/>
  <c r="G4838" i="28"/>
  <c r="F4838" i="28"/>
  <c r="G4830" i="28"/>
  <c r="F4830" i="28"/>
  <c r="G4822" i="28"/>
  <c r="F4822" i="28"/>
  <c r="G4814" i="28"/>
  <c r="F4814" i="28"/>
  <c r="G4806" i="28"/>
  <c r="F4806" i="28"/>
  <c r="G4798" i="28"/>
  <c r="F4798" i="28"/>
  <c r="G4790" i="28"/>
  <c r="F4790" i="28"/>
  <c r="G4782" i="28"/>
  <c r="F4782" i="28"/>
  <c r="G4774" i="28"/>
  <c r="F4774" i="28"/>
  <c r="G4766" i="28"/>
  <c r="F4766" i="28"/>
  <c r="G4758" i="28"/>
  <c r="F4758" i="28"/>
  <c r="G4750" i="28"/>
  <c r="F4750" i="28"/>
  <c r="G4742" i="28"/>
  <c r="F4742" i="28"/>
  <c r="G4734" i="28"/>
  <c r="F4734" i="28"/>
  <c r="G4726" i="28"/>
  <c r="F4726" i="28"/>
  <c r="G4718" i="28"/>
  <c r="F4718" i="28"/>
  <c r="G4710" i="28"/>
  <c r="F4710" i="28"/>
  <c r="G4702" i="28"/>
  <c r="F4702" i="28"/>
  <c r="G4694" i="28"/>
  <c r="F4694" i="28"/>
  <c r="G4686" i="28"/>
  <c r="F4686" i="28"/>
  <c r="G4678" i="28"/>
  <c r="F4678" i="28"/>
  <c r="G4670" i="28"/>
  <c r="F4670" i="28"/>
  <c r="G4662" i="28"/>
  <c r="F4662" i="28"/>
  <c r="G4654" i="28"/>
  <c r="F4654" i="28"/>
  <c r="G4646" i="28"/>
  <c r="F4646" i="28"/>
  <c r="G4638" i="28"/>
  <c r="F4638" i="28"/>
  <c r="G4630" i="28"/>
  <c r="F4630" i="28"/>
  <c r="G4622" i="28"/>
  <c r="F4622" i="28"/>
  <c r="G4614" i="28"/>
  <c r="F4614" i="28"/>
  <c r="G4606" i="28"/>
  <c r="F4606" i="28"/>
  <c r="G4598" i="28"/>
  <c r="F4598" i="28"/>
  <c r="G4590" i="28"/>
  <c r="F4590" i="28"/>
  <c r="G4582" i="28"/>
  <c r="F4582" i="28"/>
  <c r="G4574" i="28"/>
  <c r="F4574" i="28"/>
  <c r="G4566" i="28"/>
  <c r="F4566" i="28"/>
  <c r="G4558" i="28"/>
  <c r="F4558" i="28"/>
  <c r="G4550" i="28"/>
  <c r="F4550" i="28"/>
  <c r="G4542" i="28"/>
  <c r="F4542" i="28"/>
  <c r="G4534" i="28"/>
  <c r="F4534" i="28"/>
  <c r="G4526" i="28"/>
  <c r="F4526" i="28"/>
  <c r="G4518" i="28"/>
  <c r="F4518" i="28"/>
  <c r="G4510" i="28"/>
  <c r="F4510" i="28"/>
  <c r="G4502" i="28"/>
  <c r="F4502" i="28"/>
  <c r="G4494" i="28"/>
  <c r="F4494" i="28"/>
  <c r="F4486" i="28"/>
  <c r="F4462" i="28"/>
  <c r="F4454" i="28"/>
  <c r="F4430" i="28"/>
  <c r="F4422" i="28"/>
  <c r="F4398" i="28"/>
  <c r="F4390" i="28"/>
  <c r="F4366" i="28"/>
  <c r="F4358" i="28"/>
  <c r="F4334" i="28"/>
  <c r="F4326" i="28"/>
  <c r="G6773" i="28"/>
  <c r="F6773" i="28"/>
  <c r="G6765" i="28"/>
  <c r="F6765" i="28"/>
  <c r="G6757" i="28"/>
  <c r="F6757" i="28"/>
  <c r="G6749" i="28"/>
  <c r="F6749" i="28"/>
  <c r="G6741" i="28"/>
  <c r="F6741" i="28"/>
  <c r="G6733" i="28"/>
  <c r="F6733" i="28"/>
  <c r="G6725" i="28"/>
  <c r="F6725" i="28"/>
  <c r="G6717" i="28"/>
  <c r="F6717" i="28"/>
  <c r="G6709" i="28"/>
  <c r="F6709" i="28"/>
  <c r="G6701" i="28"/>
  <c r="F6701" i="28"/>
  <c r="G6693" i="28"/>
  <c r="F6693" i="28"/>
  <c r="G6685" i="28"/>
  <c r="F6685" i="28"/>
  <c r="G6677" i="28"/>
  <c r="F6677" i="28"/>
  <c r="G6669" i="28"/>
  <c r="F6669" i="28"/>
  <c r="G6661" i="28"/>
  <c r="F6661" i="28"/>
  <c r="G6653" i="28"/>
  <c r="F6653" i="28"/>
  <c r="G6645" i="28"/>
  <c r="F6645" i="28"/>
  <c r="G6637" i="28"/>
  <c r="F6637" i="28"/>
  <c r="G6629" i="28"/>
  <c r="F6629" i="28"/>
  <c r="G6621" i="28"/>
  <c r="F6621" i="28"/>
  <c r="G6613" i="28"/>
  <c r="F6613" i="28"/>
  <c r="G6605" i="28"/>
  <c r="F6605" i="28"/>
  <c r="G6597" i="28"/>
  <c r="F6597" i="28"/>
  <c r="G6589" i="28"/>
  <c r="F6589" i="28"/>
  <c r="G6581" i="28"/>
  <c r="F6581" i="28"/>
  <c r="G6573" i="28"/>
  <c r="F6573" i="28"/>
  <c r="G6565" i="28"/>
  <c r="F6565" i="28"/>
  <c r="G6557" i="28"/>
  <c r="F6557" i="28"/>
  <c r="G6549" i="28"/>
  <c r="F6549" i="28"/>
  <c r="G6541" i="28"/>
  <c r="F6541" i="28"/>
  <c r="G6533" i="28"/>
  <c r="F6533" i="28"/>
  <c r="G6525" i="28"/>
  <c r="F6525" i="28"/>
  <c r="G6517" i="28"/>
  <c r="F6517" i="28"/>
  <c r="G6509" i="28"/>
  <c r="F6509" i="28"/>
  <c r="G6501" i="28"/>
  <c r="F6501" i="28"/>
  <c r="G6493" i="28"/>
  <c r="F6493" i="28"/>
  <c r="G6485" i="28"/>
  <c r="F6485" i="28"/>
  <c r="G6477" i="28"/>
  <c r="F6477" i="28"/>
  <c r="G6469" i="28"/>
  <c r="F6469" i="28"/>
  <c r="G6461" i="28"/>
  <c r="F6461" i="28"/>
  <c r="G6453" i="28"/>
  <c r="F6453" i="28"/>
  <c r="G6445" i="28"/>
  <c r="F6445" i="28"/>
  <c r="G6437" i="28"/>
  <c r="F6437" i="28"/>
  <c r="G6429" i="28"/>
  <c r="F6429" i="28"/>
  <c r="G6421" i="28"/>
  <c r="F6421" i="28"/>
  <c r="G6413" i="28"/>
  <c r="F6413" i="28"/>
  <c r="G6405" i="28"/>
  <c r="F6405" i="28"/>
  <c r="G6397" i="28"/>
  <c r="F6397" i="28"/>
  <c r="G6389" i="28"/>
  <c r="F6389" i="28"/>
  <c r="G6381" i="28"/>
  <c r="F6381" i="28"/>
  <c r="G6373" i="28"/>
  <c r="F6373" i="28"/>
  <c r="G6365" i="28"/>
  <c r="F6365" i="28"/>
  <c r="G6357" i="28"/>
  <c r="F6357" i="28"/>
  <c r="G6349" i="28"/>
  <c r="F6349" i="28"/>
  <c r="G6341" i="28"/>
  <c r="F6341" i="28"/>
  <c r="G6333" i="28"/>
  <c r="F6333" i="28"/>
  <c r="G6325" i="28"/>
  <c r="F6325" i="28"/>
  <c r="G6317" i="28"/>
  <c r="F6317" i="28"/>
  <c r="G6309" i="28"/>
  <c r="F6309" i="28"/>
  <c r="G6301" i="28"/>
  <c r="F6301" i="28"/>
  <c r="G6293" i="28"/>
  <c r="F6293" i="28"/>
  <c r="G6285" i="28"/>
  <c r="F6285" i="28"/>
  <c r="G6277" i="28"/>
  <c r="F6277" i="28"/>
  <c r="G6269" i="28"/>
  <c r="F6269" i="28"/>
  <c r="G6261" i="28"/>
  <c r="F6261" i="28"/>
  <c r="G6253" i="28"/>
  <c r="F6253" i="28"/>
  <c r="G6245" i="28"/>
  <c r="F6245" i="28"/>
  <c r="G6237" i="28"/>
  <c r="F6237" i="28"/>
  <c r="G6229" i="28"/>
  <c r="F6229" i="28"/>
  <c r="G6221" i="28"/>
  <c r="F6221" i="28"/>
  <c r="G6213" i="28"/>
  <c r="F6213" i="28"/>
  <c r="G6205" i="28"/>
  <c r="F6205" i="28"/>
  <c r="G6197" i="28"/>
  <c r="F6197" i="28"/>
  <c r="G6189" i="28"/>
  <c r="F6189" i="28"/>
  <c r="G6181" i="28"/>
  <c r="F6181" i="28"/>
  <c r="G6173" i="28"/>
  <c r="F6173" i="28"/>
  <c r="G6165" i="28"/>
  <c r="F6165" i="28"/>
  <c r="G6157" i="28"/>
  <c r="F6157" i="28"/>
  <c r="G6149" i="28"/>
  <c r="F6149" i="28"/>
  <c r="G6141" i="28"/>
  <c r="F6141" i="28"/>
  <c r="G6133" i="28"/>
  <c r="F6133" i="28"/>
  <c r="G6125" i="28"/>
  <c r="F6125" i="28"/>
  <c r="G6117" i="28"/>
  <c r="F6117" i="28"/>
  <c r="G6109" i="28"/>
  <c r="F6109" i="28"/>
  <c r="G6101" i="28"/>
  <c r="F6101" i="28"/>
  <c r="G6093" i="28"/>
  <c r="F6093" i="28"/>
  <c r="G6085" i="28"/>
  <c r="F6085" i="28"/>
  <c r="G6077" i="28"/>
  <c r="F6077" i="28"/>
  <c r="G6069" i="28"/>
  <c r="F6069" i="28"/>
  <c r="G6061" i="28"/>
  <c r="F6061" i="28"/>
  <c r="G6053" i="28"/>
  <c r="F6053" i="28"/>
  <c r="G6045" i="28"/>
  <c r="F6045" i="28"/>
  <c r="G6037" i="28"/>
  <c r="F6037" i="28"/>
  <c r="G6029" i="28"/>
  <c r="F6029" i="28"/>
  <c r="G6021" i="28"/>
  <c r="F6021" i="28"/>
  <c r="G6013" i="28"/>
  <c r="F6013" i="28"/>
  <c r="G6005" i="28"/>
  <c r="F6005" i="28"/>
  <c r="G5997" i="28"/>
  <c r="F5997" i="28"/>
  <c r="G5989" i="28"/>
  <c r="F5989" i="28"/>
  <c r="G5981" i="28"/>
  <c r="F5981" i="28"/>
  <c r="G5973" i="28"/>
  <c r="F5973" i="28"/>
  <c r="G5965" i="28"/>
  <c r="F5965" i="28"/>
  <c r="G5957" i="28"/>
  <c r="F5957" i="28"/>
  <c r="G5949" i="28"/>
  <c r="F5949" i="28"/>
  <c r="G5941" i="28"/>
  <c r="F5941" i="28"/>
  <c r="G5933" i="28"/>
  <c r="F5933" i="28"/>
  <c r="G5925" i="28"/>
  <c r="F5925" i="28"/>
  <c r="G5917" i="28"/>
  <c r="F5917" i="28"/>
  <c r="G5909" i="28"/>
  <c r="F5909" i="28"/>
  <c r="G5901" i="28"/>
  <c r="F5901" i="28"/>
  <c r="G5893" i="28"/>
  <c r="F5893" i="28"/>
  <c r="G5885" i="28"/>
  <c r="F5885" i="28"/>
  <c r="G5877" i="28"/>
  <c r="F5877" i="28"/>
  <c r="G5869" i="28"/>
  <c r="F5869" i="28"/>
  <c r="G5861" i="28"/>
  <c r="F5861" i="28"/>
  <c r="G5853" i="28"/>
  <c r="F5853" i="28"/>
  <c r="G5845" i="28"/>
  <c r="F5845" i="28"/>
  <c r="G5837" i="28"/>
  <c r="F5837" i="28"/>
  <c r="G5829" i="28"/>
  <c r="F5829" i="28"/>
  <c r="G5821" i="28"/>
  <c r="F5821" i="28"/>
  <c r="G5813" i="28"/>
  <c r="F5813" i="28"/>
  <c r="G5805" i="28"/>
  <c r="F5805" i="28"/>
  <c r="G5797" i="28"/>
  <c r="F5797" i="28"/>
  <c r="G5789" i="28"/>
  <c r="F5789" i="28"/>
  <c r="G5781" i="28"/>
  <c r="F5781" i="28"/>
  <c r="G5773" i="28"/>
  <c r="F5773" i="28"/>
  <c r="G5765" i="28"/>
  <c r="F5765" i="28"/>
  <c r="G5757" i="28"/>
  <c r="F5757" i="28"/>
  <c r="G5749" i="28"/>
  <c r="F5749" i="28"/>
  <c r="G5741" i="28"/>
  <c r="F5741" i="28"/>
  <c r="G5733" i="28"/>
  <c r="F5733" i="28"/>
  <c r="G5725" i="28"/>
  <c r="F5725" i="28"/>
  <c r="G5717" i="28"/>
  <c r="F5717" i="28"/>
  <c r="G5709" i="28"/>
  <c r="F5709" i="28"/>
  <c r="G5701" i="28"/>
  <c r="F5701" i="28"/>
  <c r="G5693" i="28"/>
  <c r="F5693" i="28"/>
  <c r="G5685" i="28"/>
  <c r="F5685" i="28"/>
  <c r="G5677" i="28"/>
  <c r="F5677" i="28"/>
  <c r="G5669" i="28"/>
  <c r="F5669" i="28"/>
  <c r="G5661" i="28"/>
  <c r="F5661" i="28"/>
  <c r="G5653" i="28"/>
  <c r="F5653" i="28"/>
  <c r="G5645" i="28"/>
  <c r="F5645" i="28"/>
  <c r="G5637" i="28"/>
  <c r="F5637" i="28"/>
  <c r="G5629" i="28"/>
  <c r="F5629" i="28"/>
  <c r="G5621" i="28"/>
  <c r="F5621" i="28"/>
  <c r="G5613" i="28"/>
  <c r="F5613" i="28"/>
  <c r="G5605" i="28"/>
  <c r="F5605" i="28"/>
  <c r="G5597" i="28"/>
  <c r="F5597" i="28"/>
  <c r="G5589" i="28"/>
  <c r="F5589" i="28"/>
  <c r="G5581" i="28"/>
  <c r="F5581" i="28"/>
  <c r="G5573" i="28"/>
  <c r="F5573" i="28"/>
  <c r="G5565" i="28"/>
  <c r="F5565" i="28"/>
  <c r="G5557" i="28"/>
  <c r="F5557" i="28"/>
  <c r="G5549" i="28"/>
  <c r="F5549" i="28"/>
  <c r="G5541" i="28"/>
  <c r="F5541" i="28"/>
  <c r="G5533" i="28"/>
  <c r="F5533" i="28"/>
  <c r="G5525" i="28"/>
  <c r="F5525" i="28"/>
  <c r="G5517" i="28"/>
  <c r="F5517" i="28"/>
  <c r="G5509" i="28"/>
  <c r="F5509" i="28"/>
  <c r="G5501" i="28"/>
  <c r="F5501" i="28"/>
  <c r="G5493" i="28"/>
  <c r="F5493" i="28"/>
  <c r="G5485" i="28"/>
  <c r="F5485" i="28"/>
  <c r="G5477" i="28"/>
  <c r="F5477" i="28"/>
  <c r="G5469" i="28"/>
  <c r="F5469" i="28"/>
  <c r="G5461" i="28"/>
  <c r="F5461" i="28"/>
  <c r="G5453" i="28"/>
  <c r="F5453" i="28"/>
  <c r="G5445" i="28"/>
  <c r="F5445" i="28"/>
  <c r="G5437" i="28"/>
  <c r="F5437" i="28"/>
  <c r="G5429" i="28"/>
  <c r="F5429" i="28"/>
  <c r="G5421" i="28"/>
  <c r="F5421" i="28"/>
  <c r="G5413" i="28"/>
  <c r="F5413" i="28"/>
  <c r="G5405" i="28"/>
  <c r="F5405" i="28"/>
  <c r="G5397" i="28"/>
  <c r="F5397" i="28"/>
  <c r="G5389" i="28"/>
  <c r="F5389" i="28"/>
  <c r="G5381" i="28"/>
  <c r="F5381" i="28"/>
  <c r="G5373" i="28"/>
  <c r="F5373" i="28"/>
  <c r="G5365" i="28"/>
  <c r="F5365" i="28"/>
  <c r="G5357" i="28"/>
  <c r="F5357" i="28"/>
  <c r="G5349" i="28"/>
  <c r="F5349" i="28"/>
  <c r="G5341" i="28"/>
  <c r="F5341" i="28"/>
  <c r="G5333" i="28"/>
  <c r="F5333" i="28"/>
  <c r="G5325" i="28"/>
  <c r="F5325" i="28"/>
  <c r="G5317" i="28"/>
  <c r="F5317" i="28"/>
  <c r="G5309" i="28"/>
  <c r="F5309" i="28"/>
  <c r="G5301" i="28"/>
  <c r="F5301" i="28"/>
  <c r="G5293" i="28"/>
  <c r="F5293" i="28"/>
  <c r="G5285" i="28"/>
  <c r="F5285" i="28"/>
  <c r="G5277" i="28"/>
  <c r="F5277" i="28"/>
  <c r="G5269" i="28"/>
  <c r="F5269" i="28"/>
  <c r="G5261" i="28"/>
  <c r="F5261" i="28"/>
  <c r="G5253" i="28"/>
  <c r="F5253" i="28"/>
  <c r="G5245" i="28"/>
  <c r="F5245" i="28"/>
  <c r="G5237" i="28"/>
  <c r="F5237" i="28"/>
  <c r="G5229" i="28"/>
  <c r="F5229" i="28"/>
  <c r="G5221" i="28"/>
  <c r="F5221" i="28"/>
  <c r="G5213" i="28"/>
  <c r="F5213" i="28"/>
  <c r="G5205" i="28"/>
  <c r="F5205" i="28"/>
  <c r="G5197" i="28"/>
  <c r="F5197" i="28"/>
  <c r="G5189" i="28"/>
  <c r="F5189" i="28"/>
  <c r="G5181" i="28"/>
  <c r="F5181" i="28"/>
  <c r="G5173" i="28"/>
  <c r="F5173" i="28"/>
  <c r="G5165" i="28"/>
  <c r="F5165" i="28"/>
  <c r="G5157" i="28"/>
  <c r="F5157" i="28"/>
  <c r="G5149" i="28"/>
  <c r="F5149" i="28"/>
  <c r="G5141" i="28"/>
  <c r="F5141" i="28"/>
  <c r="G5133" i="28"/>
  <c r="F5133" i="28"/>
  <c r="G5125" i="28"/>
  <c r="F5125" i="28"/>
  <c r="G5117" i="28"/>
  <c r="F5117" i="28"/>
  <c r="G5109" i="28"/>
  <c r="F5109" i="28"/>
  <c r="G5101" i="28"/>
  <c r="F5101" i="28"/>
  <c r="G5093" i="28"/>
  <c r="F5093" i="28"/>
  <c r="G5085" i="28"/>
  <c r="F5085" i="28"/>
  <c r="G5077" i="28"/>
  <c r="F5077" i="28"/>
  <c r="G5069" i="28"/>
  <c r="F5069" i="28"/>
  <c r="G5061" i="28"/>
  <c r="F5061" i="28"/>
  <c r="G5053" i="28"/>
  <c r="F5053" i="28"/>
  <c r="G5045" i="28"/>
  <c r="F5045" i="28"/>
  <c r="G5037" i="28"/>
  <c r="F5037" i="28"/>
  <c r="G5029" i="28"/>
  <c r="F5029" i="28"/>
  <c r="G5021" i="28"/>
  <c r="F5021" i="28"/>
  <c r="G5013" i="28"/>
  <c r="F5013" i="28"/>
  <c r="G5005" i="28"/>
  <c r="F5005" i="28"/>
  <c r="G4997" i="28"/>
  <c r="F4997" i="28"/>
  <c r="G4989" i="28"/>
  <c r="F4989" i="28"/>
  <c r="G4981" i="28"/>
  <c r="F4981" i="28"/>
  <c r="G4973" i="28"/>
  <c r="F4973" i="28"/>
  <c r="G4965" i="28"/>
  <c r="F4965" i="28"/>
  <c r="G4957" i="28"/>
  <c r="F4957" i="28"/>
  <c r="G4949" i="28"/>
  <c r="F4949" i="28"/>
  <c r="G4941" i="28"/>
  <c r="F4941" i="28"/>
  <c r="G4933" i="28"/>
  <c r="F4933" i="28"/>
  <c r="G4925" i="28"/>
  <c r="F4925" i="28"/>
  <c r="G4917" i="28"/>
  <c r="F4917" i="28"/>
  <c r="G4909" i="28"/>
  <c r="F4909" i="28"/>
  <c r="G4901" i="28"/>
  <c r="F4901" i="28"/>
  <c r="G4893" i="28"/>
  <c r="F4893" i="28"/>
  <c r="G4885" i="28"/>
  <c r="F4885" i="28"/>
  <c r="G4877" i="28"/>
  <c r="F4877" i="28"/>
  <c r="G4869" i="28"/>
  <c r="F4869" i="28"/>
  <c r="G4861" i="28"/>
  <c r="F4861" i="28"/>
  <c r="G4853" i="28"/>
  <c r="F4853" i="28"/>
  <c r="G4845" i="28"/>
  <c r="F4845" i="28"/>
  <c r="G4837" i="28"/>
  <c r="F4837" i="28"/>
  <c r="G4829" i="28"/>
  <c r="F4829" i="28"/>
  <c r="G4821" i="28"/>
  <c r="F4821" i="28"/>
  <c r="G4813" i="28"/>
  <c r="F4813" i="28"/>
  <c r="G4805" i="28"/>
  <c r="F4805" i="28"/>
  <c r="G4797" i="28"/>
  <c r="F4797" i="28"/>
  <c r="G4789" i="28"/>
  <c r="F4789" i="28"/>
  <c r="G4781" i="28"/>
  <c r="F4781" i="28"/>
  <c r="G4773" i="28"/>
  <c r="F4773" i="28"/>
  <c r="G4765" i="28"/>
  <c r="F4765" i="28"/>
  <c r="G4757" i="28"/>
  <c r="F4757" i="28"/>
  <c r="G4749" i="28"/>
  <c r="F4749" i="28"/>
  <c r="G4741" i="28"/>
  <c r="F4741" i="28"/>
  <c r="G4733" i="28"/>
  <c r="F4733" i="28"/>
  <c r="G4725" i="28"/>
  <c r="F4725" i="28"/>
  <c r="G4717" i="28"/>
  <c r="F4717" i="28"/>
  <c r="G4709" i="28"/>
  <c r="F4709" i="28"/>
  <c r="G4701" i="28"/>
  <c r="F4701" i="28"/>
  <c r="G4693" i="28"/>
  <c r="F4693" i="28"/>
  <c r="G4685" i="28"/>
  <c r="F4685" i="28"/>
  <c r="G4677" i="28"/>
  <c r="F4677" i="28"/>
  <c r="G4669" i="28"/>
  <c r="F4669" i="28"/>
  <c r="G4661" i="28"/>
  <c r="F4661" i="28"/>
  <c r="G4653" i="28"/>
  <c r="F4653" i="28"/>
  <c r="G4645" i="28"/>
  <c r="F4645" i="28"/>
  <c r="G4637" i="28"/>
  <c r="F4637" i="28"/>
  <c r="G4629" i="28"/>
  <c r="F4629" i="28"/>
  <c r="G4621" i="28"/>
  <c r="F4621" i="28"/>
  <c r="G4613" i="28"/>
  <c r="F4613" i="28"/>
  <c r="G4605" i="28"/>
  <c r="F4605" i="28"/>
  <c r="G4597" i="28"/>
  <c r="F4597" i="28"/>
  <c r="G4589" i="28"/>
  <c r="F4589" i="28"/>
  <c r="G4581" i="28"/>
  <c r="F4581" i="28"/>
  <c r="G4573" i="28"/>
  <c r="F4573" i="28"/>
  <c r="G4565" i="28"/>
  <c r="F4565" i="28"/>
  <c r="G4557" i="28"/>
  <c r="F4557" i="28"/>
  <c r="G4549" i="28"/>
  <c r="F4549" i="28"/>
  <c r="G4541" i="28"/>
  <c r="F4541" i="28"/>
  <c r="G4533" i="28"/>
  <c r="F4533" i="28"/>
  <c r="G4525" i="28"/>
  <c r="F4525" i="28"/>
  <c r="G4517" i="28"/>
  <c r="F4517" i="28"/>
  <c r="G4509" i="28"/>
  <c r="F4509" i="28"/>
  <c r="G4501" i="28"/>
  <c r="F4501" i="28"/>
  <c r="G4493" i="28"/>
  <c r="F4493" i="28"/>
  <c r="G4485" i="28"/>
  <c r="F4485" i="28"/>
  <c r="G4477" i="28"/>
  <c r="F4477" i="28"/>
  <c r="G4469" i="28"/>
  <c r="F4469" i="28"/>
  <c r="G4461" i="28"/>
  <c r="F4461" i="28"/>
  <c r="G4453" i="28"/>
  <c r="F4453" i="28"/>
  <c r="G4445" i="28"/>
  <c r="F4445" i="28"/>
  <c r="G4437" i="28"/>
  <c r="F4429" i="28"/>
  <c r="F4421" i="28"/>
  <c r="F4405" i="28"/>
  <c r="F4397" i="28"/>
  <c r="F4389" i="28"/>
  <c r="F4365" i="28"/>
  <c r="F4357" i="28"/>
  <c r="F4341" i="28"/>
  <c r="F4333" i="28"/>
  <c r="F4325" i="28"/>
  <c r="G6772" i="28"/>
  <c r="F6772" i="28"/>
  <c r="G6764" i="28"/>
  <c r="F6764" i="28"/>
  <c r="G6756" i="28"/>
  <c r="F6756" i="28"/>
  <c r="G6748" i="28"/>
  <c r="F6748" i="28"/>
  <c r="G6740" i="28"/>
  <c r="F6740" i="28"/>
  <c r="G6732" i="28"/>
  <c r="F6732" i="28"/>
  <c r="G6724" i="28"/>
  <c r="F6724" i="28"/>
  <c r="G6716" i="28"/>
  <c r="F6716" i="28"/>
  <c r="G6708" i="28"/>
  <c r="F6708" i="28"/>
  <c r="G6700" i="28"/>
  <c r="F6700" i="28"/>
  <c r="G6692" i="28"/>
  <c r="F6692" i="28"/>
  <c r="G6684" i="28"/>
  <c r="F6684" i="28"/>
  <c r="G6676" i="28"/>
  <c r="F6676" i="28"/>
  <c r="G6668" i="28"/>
  <c r="F6668" i="28"/>
  <c r="G6660" i="28"/>
  <c r="F6660" i="28"/>
  <c r="G6652" i="28"/>
  <c r="F6652" i="28"/>
  <c r="G6644" i="28"/>
  <c r="F6644" i="28"/>
  <c r="G6636" i="28"/>
  <c r="F6636" i="28"/>
  <c r="G6628" i="28"/>
  <c r="F6628" i="28"/>
  <c r="G6620" i="28"/>
  <c r="F6620" i="28"/>
  <c r="G6612" i="28"/>
  <c r="F6612" i="28"/>
  <c r="G6604" i="28"/>
  <c r="F6604" i="28"/>
  <c r="G6596" i="28"/>
  <c r="F6596" i="28"/>
  <c r="G6588" i="28"/>
  <c r="F6588" i="28"/>
  <c r="G6580" i="28"/>
  <c r="F6580" i="28"/>
  <c r="G6572" i="28"/>
  <c r="F6572" i="28"/>
  <c r="G6564" i="28"/>
  <c r="F6564" i="28"/>
  <c r="G6556" i="28"/>
  <c r="F6556" i="28"/>
  <c r="G6548" i="28"/>
  <c r="F6548" i="28"/>
  <c r="G6540" i="28"/>
  <c r="F6540" i="28"/>
  <c r="G6532" i="28"/>
  <c r="F6532" i="28"/>
  <c r="G6524" i="28"/>
  <c r="F6524" i="28"/>
  <c r="G6516" i="28"/>
  <c r="F6516" i="28"/>
  <c r="G6508" i="28"/>
  <c r="F6508" i="28"/>
  <c r="G6500" i="28"/>
  <c r="F6500" i="28"/>
  <c r="G6492" i="28"/>
  <c r="F6492" i="28"/>
  <c r="G6484" i="28"/>
  <c r="F6484" i="28"/>
  <c r="G6476" i="28"/>
  <c r="F6476" i="28"/>
  <c r="G6468" i="28"/>
  <c r="F6468" i="28"/>
  <c r="G6460" i="28"/>
  <c r="F6460" i="28"/>
  <c r="G6452" i="28"/>
  <c r="F6452" i="28"/>
  <c r="G6444" i="28"/>
  <c r="F6444" i="28"/>
  <c r="G6436" i="28"/>
  <c r="F6436" i="28"/>
  <c r="G6428" i="28"/>
  <c r="F6428" i="28"/>
  <c r="G6420" i="28"/>
  <c r="F6420" i="28"/>
  <c r="G6412" i="28"/>
  <c r="F6412" i="28"/>
  <c r="G6404" i="28"/>
  <c r="F6404" i="28"/>
  <c r="G6396" i="28"/>
  <c r="F6396" i="28"/>
  <c r="G6388" i="28"/>
  <c r="F6388" i="28"/>
  <c r="G6380" i="28"/>
  <c r="F6380" i="28"/>
  <c r="G6372" i="28"/>
  <c r="F6372" i="28"/>
  <c r="G6364" i="28"/>
  <c r="F6364" i="28"/>
  <c r="G6356" i="28"/>
  <c r="F6356" i="28"/>
  <c r="G6348" i="28"/>
  <c r="F6348" i="28"/>
  <c r="G6340" i="28"/>
  <c r="F6340" i="28"/>
  <c r="G6332" i="28"/>
  <c r="F6332" i="28"/>
  <c r="G6324" i="28"/>
  <c r="F6324" i="28"/>
  <c r="G6316" i="28"/>
  <c r="F6316" i="28"/>
  <c r="G6308" i="28"/>
  <c r="F6308" i="28"/>
  <c r="G6300" i="28"/>
  <c r="F6300" i="28"/>
  <c r="G6292" i="28"/>
  <c r="F6292" i="28"/>
  <c r="G6284" i="28"/>
  <c r="F6284" i="28"/>
  <c r="G6276" i="28"/>
  <c r="F6276" i="28"/>
  <c r="G6268" i="28"/>
  <c r="F6268" i="28"/>
  <c r="G6260" i="28"/>
  <c r="F6260" i="28"/>
  <c r="G6252" i="28"/>
  <c r="F6252" i="28"/>
  <c r="G6244" i="28"/>
  <c r="F6244" i="28"/>
  <c r="G6236" i="28"/>
  <c r="F6236" i="28"/>
  <c r="G6228" i="28"/>
  <c r="F6228" i="28"/>
  <c r="G6220" i="28"/>
  <c r="F6220" i="28"/>
  <c r="G6212" i="28"/>
  <c r="F6212" i="28"/>
  <c r="G6204" i="28"/>
  <c r="F6204" i="28"/>
  <c r="G6196" i="28"/>
  <c r="F6196" i="28"/>
  <c r="G6188" i="28"/>
  <c r="F6188" i="28"/>
  <c r="G6180" i="28"/>
  <c r="F6180" i="28"/>
  <c r="G6172" i="28"/>
  <c r="F6172" i="28"/>
  <c r="G6164" i="28"/>
  <c r="F6164" i="28"/>
  <c r="G6156" i="28"/>
  <c r="F6156" i="28"/>
  <c r="G6148" i="28"/>
  <c r="F6148" i="28"/>
  <c r="G6140" i="28"/>
  <c r="F6140" i="28"/>
  <c r="G6132" i="28"/>
  <c r="F6132" i="28"/>
  <c r="G6124" i="28"/>
  <c r="F6124" i="28"/>
  <c r="G6116" i="28"/>
  <c r="F6116" i="28"/>
  <c r="G6108" i="28"/>
  <c r="F6108" i="28"/>
  <c r="G6100" i="28"/>
  <c r="F6100" i="28"/>
  <c r="G6092" i="28"/>
  <c r="F6092" i="28"/>
  <c r="G6084" i="28"/>
  <c r="F6084" i="28"/>
  <c r="G6076" i="28"/>
  <c r="F6076" i="28"/>
  <c r="G6068" i="28"/>
  <c r="F6068" i="28"/>
  <c r="G6060" i="28"/>
  <c r="F6060" i="28"/>
  <c r="G6052" i="28"/>
  <c r="F6052" i="28"/>
  <c r="G6044" i="28"/>
  <c r="F6044" i="28"/>
  <c r="G6036" i="28"/>
  <c r="F6036" i="28"/>
  <c r="G6028" i="28"/>
  <c r="F6028" i="28"/>
  <c r="G6020" i="28"/>
  <c r="F6020" i="28"/>
  <c r="G6012" i="28"/>
  <c r="F6012" i="28"/>
  <c r="G6004" i="28"/>
  <c r="F6004" i="28"/>
  <c r="G5996" i="28"/>
  <c r="F5996" i="28"/>
  <c r="G5988" i="28"/>
  <c r="F5988" i="28"/>
  <c r="G5980" i="28"/>
  <c r="F5980" i="28"/>
  <c r="G5972" i="28"/>
  <c r="F5972" i="28"/>
  <c r="G5964" i="28"/>
  <c r="F5964" i="28"/>
  <c r="G5956" i="28"/>
  <c r="F5956" i="28"/>
  <c r="G5948" i="28"/>
  <c r="F5948" i="28"/>
  <c r="G5940" i="28"/>
  <c r="F5940" i="28"/>
  <c r="G5932" i="28"/>
  <c r="F5932" i="28"/>
  <c r="G5924" i="28"/>
  <c r="F5924" i="28"/>
  <c r="G5916" i="28"/>
  <c r="F5916" i="28"/>
  <c r="G5908" i="28"/>
  <c r="F5908" i="28"/>
  <c r="G5900" i="28"/>
  <c r="F5900" i="28"/>
  <c r="G5892" i="28"/>
  <c r="F5892" i="28"/>
  <c r="G5884" i="28"/>
  <c r="F5884" i="28"/>
  <c r="G5876" i="28"/>
  <c r="F5876" i="28"/>
  <c r="G5868" i="28"/>
  <c r="F5868" i="28"/>
  <c r="G5860" i="28"/>
  <c r="F5860" i="28"/>
  <c r="G5852" i="28"/>
  <c r="F5852" i="28"/>
  <c r="G5844" i="28"/>
  <c r="F5844" i="28"/>
  <c r="G5836" i="28"/>
  <c r="F5836" i="28"/>
  <c r="G5828" i="28"/>
  <c r="F5828" i="28"/>
  <c r="G5820" i="28"/>
  <c r="F5820" i="28"/>
  <c r="G5812" i="28"/>
  <c r="F5812" i="28"/>
  <c r="G5804" i="28"/>
  <c r="F5804" i="28"/>
  <c r="G5796" i="28"/>
  <c r="F5796" i="28"/>
  <c r="G5788" i="28"/>
  <c r="F5788" i="28"/>
  <c r="G5780" i="28"/>
  <c r="F5780" i="28"/>
  <c r="G5772" i="28"/>
  <c r="F5772" i="28"/>
  <c r="G5764" i="28"/>
  <c r="F5764" i="28"/>
  <c r="G5756" i="28"/>
  <c r="F5756" i="28"/>
  <c r="G5748" i="28"/>
  <c r="F5748" i="28"/>
  <c r="G5740" i="28"/>
  <c r="F5740" i="28"/>
  <c r="G5732" i="28"/>
  <c r="F5732" i="28"/>
  <c r="G5724" i="28"/>
  <c r="F5724" i="28"/>
  <c r="G5716" i="28"/>
  <c r="F5716" i="28"/>
  <c r="G5708" i="28"/>
  <c r="F5708" i="28"/>
  <c r="G5700" i="28"/>
  <c r="F5700" i="28"/>
  <c r="G5692" i="28"/>
  <c r="F5692" i="28"/>
  <c r="G5684" i="28"/>
  <c r="F5684" i="28"/>
  <c r="G5676" i="28"/>
  <c r="F5676" i="28"/>
  <c r="G5668" i="28"/>
  <c r="F5668" i="28"/>
  <c r="G5660" i="28"/>
  <c r="F5660" i="28"/>
  <c r="G5652" i="28"/>
  <c r="F5652" i="28"/>
  <c r="G5644" i="28"/>
  <c r="F5644" i="28"/>
  <c r="G5636" i="28"/>
  <c r="F5636" i="28"/>
  <c r="G5628" i="28"/>
  <c r="F5628" i="28"/>
  <c r="G5620" i="28"/>
  <c r="F5620" i="28"/>
  <c r="G5612" i="28"/>
  <c r="F5612" i="28"/>
  <c r="G5604" i="28"/>
  <c r="F5604" i="28"/>
  <c r="G5596" i="28"/>
  <c r="F5596" i="28"/>
  <c r="G5588" i="28"/>
  <c r="F5588" i="28"/>
  <c r="G5580" i="28"/>
  <c r="F5580" i="28"/>
  <c r="G5572" i="28"/>
  <c r="F5572" i="28"/>
  <c r="G5564" i="28"/>
  <c r="F5564" i="28"/>
  <c r="G5556" i="28"/>
  <c r="F5556" i="28"/>
  <c r="G5548" i="28"/>
  <c r="F5548" i="28"/>
  <c r="G5540" i="28"/>
  <c r="F5540" i="28"/>
  <c r="G5532" i="28"/>
  <c r="F5532" i="28"/>
  <c r="G5524" i="28"/>
  <c r="F5524" i="28"/>
  <c r="G5516" i="28"/>
  <c r="F5516" i="28"/>
  <c r="G5508" i="28"/>
  <c r="F5508" i="28"/>
  <c r="G5500" i="28"/>
  <c r="F5500" i="28"/>
  <c r="G5492" i="28"/>
  <c r="F5492" i="28"/>
  <c r="G5484" i="28"/>
  <c r="F5484" i="28"/>
  <c r="G5476" i="28"/>
  <c r="F5476" i="28"/>
  <c r="G5468" i="28"/>
  <c r="F5468" i="28"/>
  <c r="G5460" i="28"/>
  <c r="F5460" i="28"/>
  <c r="G5452" i="28"/>
  <c r="F5452" i="28"/>
  <c r="G5444" i="28"/>
  <c r="F5444" i="28"/>
  <c r="G5436" i="28"/>
  <c r="F5436" i="28"/>
  <c r="G5428" i="28"/>
  <c r="F5428" i="28"/>
  <c r="G5420" i="28"/>
  <c r="F5420" i="28"/>
  <c r="G5412" i="28"/>
  <c r="F5412" i="28"/>
  <c r="G5404" i="28"/>
  <c r="F5404" i="28"/>
  <c r="G5396" i="28"/>
  <c r="F5396" i="28"/>
  <c r="G5388" i="28"/>
  <c r="F5388" i="28"/>
  <c r="G5380" i="28"/>
  <c r="F5380" i="28"/>
  <c r="G5372" i="28"/>
  <c r="F5372" i="28"/>
  <c r="G5364" i="28"/>
  <c r="F5364" i="28"/>
  <c r="G5356" i="28"/>
  <c r="F5356" i="28"/>
  <c r="G5348" i="28"/>
  <c r="F5348" i="28"/>
  <c r="G5340" i="28"/>
  <c r="F5340" i="28"/>
  <c r="G5332" i="28"/>
  <c r="F5332" i="28"/>
  <c r="G5324" i="28"/>
  <c r="F5324" i="28"/>
  <c r="G5316" i="28"/>
  <c r="F5316" i="28"/>
  <c r="G5308" i="28"/>
  <c r="F5308" i="28"/>
  <c r="G5300" i="28"/>
  <c r="F5300" i="28"/>
  <c r="G5292" i="28"/>
  <c r="F5292" i="28"/>
  <c r="G5284" i="28"/>
  <c r="F5284" i="28"/>
  <c r="G5276" i="28"/>
  <c r="F5276" i="28"/>
  <c r="G5268" i="28"/>
  <c r="F5268" i="28"/>
  <c r="G5260" i="28"/>
  <c r="F5260" i="28"/>
  <c r="G5252" i="28"/>
  <c r="F5252" i="28"/>
  <c r="G5244" i="28"/>
  <c r="F5244" i="28"/>
  <c r="G5236" i="28"/>
  <c r="F5236" i="28"/>
  <c r="G5228" i="28"/>
  <c r="F5228" i="28"/>
  <c r="G5220" i="28"/>
  <c r="F5220" i="28"/>
  <c r="G5212" i="28"/>
  <c r="F5212" i="28"/>
  <c r="G5204" i="28"/>
  <c r="F5204" i="28"/>
  <c r="G5196" i="28"/>
  <c r="F5196" i="28"/>
  <c r="G5188" i="28"/>
  <c r="F5188" i="28"/>
  <c r="G5180" i="28"/>
  <c r="F5180" i="28"/>
  <c r="G5172" i="28"/>
  <c r="F5172" i="28"/>
  <c r="G5164" i="28"/>
  <c r="F5164" i="28"/>
  <c r="G5156" i="28"/>
  <c r="F5156" i="28"/>
  <c r="G5148" i="28"/>
  <c r="F5148" i="28"/>
  <c r="G5140" i="28"/>
  <c r="F5140" i="28"/>
  <c r="G5132" i="28"/>
  <c r="F5132" i="28"/>
  <c r="G5124" i="28"/>
  <c r="F5124" i="28"/>
  <c r="G5116" i="28"/>
  <c r="F5116" i="28"/>
  <c r="G5108" i="28"/>
  <c r="F5108" i="28"/>
  <c r="G5100" i="28"/>
  <c r="F5100" i="28"/>
  <c r="G5092" i="28"/>
  <c r="F5092" i="28"/>
  <c r="G5084" i="28"/>
  <c r="F5084" i="28"/>
  <c r="G5076" i="28"/>
  <c r="F5076" i="28"/>
  <c r="G5068" i="28"/>
  <c r="F5068" i="28"/>
  <c r="G5060" i="28"/>
  <c r="F5060" i="28"/>
  <c r="G5052" i="28"/>
  <c r="F5052" i="28"/>
  <c r="G5044" i="28"/>
  <c r="F5044" i="28"/>
  <c r="G5036" i="28"/>
  <c r="F5036" i="28"/>
  <c r="G5028" i="28"/>
  <c r="F5028" i="28"/>
  <c r="G5020" i="28"/>
  <c r="F5020" i="28"/>
  <c r="G5012" i="28"/>
  <c r="F5012" i="28"/>
  <c r="G5004" i="28"/>
  <c r="F5004" i="28"/>
  <c r="G4996" i="28"/>
  <c r="F4996" i="28"/>
  <c r="G4988" i="28"/>
  <c r="F4988" i="28"/>
  <c r="G4980" i="28"/>
  <c r="F4980" i="28"/>
  <c r="G4972" i="28"/>
  <c r="F4972" i="28"/>
  <c r="G4964" i="28"/>
  <c r="F4964" i="28"/>
  <c r="G4956" i="28"/>
  <c r="F4956" i="28"/>
  <c r="G4948" i="28"/>
  <c r="F4948" i="28"/>
  <c r="G4940" i="28"/>
  <c r="F4940" i="28"/>
  <c r="G4932" i="28"/>
  <c r="F4932" i="28"/>
  <c r="G4924" i="28"/>
  <c r="F4924" i="28"/>
  <c r="G4916" i="28"/>
  <c r="F4916" i="28"/>
  <c r="G4908" i="28"/>
  <c r="F4908" i="28"/>
  <c r="G4900" i="28"/>
  <c r="F4900" i="28"/>
  <c r="G4892" i="28"/>
  <c r="F4892" i="28"/>
  <c r="G4884" i="28"/>
  <c r="F4884" i="28"/>
  <c r="G4876" i="28"/>
  <c r="F4876" i="28"/>
  <c r="G4868" i="28"/>
  <c r="F4868" i="28"/>
  <c r="G4860" i="28"/>
  <c r="F4860" i="28"/>
  <c r="G4852" i="28"/>
  <c r="F4852" i="28"/>
  <c r="G4844" i="28"/>
  <c r="F4844" i="28"/>
  <c r="G4836" i="28"/>
  <c r="F4836" i="28"/>
  <c r="G4828" i="28"/>
  <c r="F4828" i="28"/>
  <c r="G4820" i="28"/>
  <c r="F4820" i="28"/>
  <c r="G4812" i="28"/>
  <c r="F4812" i="28"/>
  <c r="G4804" i="28"/>
  <c r="F4804" i="28"/>
  <c r="G4796" i="28"/>
  <c r="F4796" i="28"/>
  <c r="G4788" i="28"/>
  <c r="F4788" i="28"/>
  <c r="G4780" i="28"/>
  <c r="F4780" i="28"/>
  <c r="G4772" i="28"/>
  <c r="F4772" i="28"/>
  <c r="G4764" i="28"/>
  <c r="F4764" i="28"/>
  <c r="G4756" i="28"/>
  <c r="F4756" i="28"/>
  <c r="G4748" i="28"/>
  <c r="F4748" i="28"/>
  <c r="G4740" i="28"/>
  <c r="F4740" i="28"/>
  <c r="G4732" i="28"/>
  <c r="F4732" i="28"/>
  <c r="G4724" i="28"/>
  <c r="F4724" i="28"/>
  <c r="G4716" i="28"/>
  <c r="F4716" i="28"/>
  <c r="G4708" i="28"/>
  <c r="F4708" i="28"/>
  <c r="G4700" i="28"/>
  <c r="F4700" i="28"/>
  <c r="G4692" i="28"/>
  <c r="F4692" i="28"/>
  <c r="G4684" i="28"/>
  <c r="F4684" i="28"/>
  <c r="G4676" i="28"/>
  <c r="F4676" i="28"/>
  <c r="G4668" i="28"/>
  <c r="F4668" i="28"/>
  <c r="G4660" i="28"/>
  <c r="F4660" i="28"/>
  <c r="G4652" i="28"/>
  <c r="F4652" i="28"/>
  <c r="G4644" i="28"/>
  <c r="F4644" i="28"/>
  <c r="G4636" i="28"/>
  <c r="F4636" i="28"/>
  <c r="G4628" i="28"/>
  <c r="F4628" i="28"/>
  <c r="G4620" i="28"/>
  <c r="F4620" i="28"/>
  <c r="G4612" i="28"/>
  <c r="F4612" i="28"/>
  <c r="G4604" i="28"/>
  <c r="F4604" i="28"/>
  <c r="G4596" i="28"/>
  <c r="F4596" i="28"/>
  <c r="G4588" i="28"/>
  <c r="F4588" i="28"/>
  <c r="G4580" i="28"/>
  <c r="F4580" i="28"/>
  <c r="G4572" i="28"/>
  <c r="F4572" i="28"/>
  <c r="G4564" i="28"/>
  <c r="F4564" i="28"/>
  <c r="G4556" i="28"/>
  <c r="F4556" i="28"/>
  <c r="G4548" i="28"/>
  <c r="F4548" i="28"/>
  <c r="G4540" i="28"/>
  <c r="F4540" i="28"/>
  <c r="G4532" i="28"/>
  <c r="F4532" i="28"/>
  <c r="G4524" i="28"/>
  <c r="F4524" i="28"/>
  <c r="G4516" i="28"/>
  <c r="F4516" i="28"/>
  <c r="G4508" i="28"/>
  <c r="F4508" i="28"/>
  <c r="G4500" i="28"/>
  <c r="F4500" i="28"/>
  <c r="G4492" i="28"/>
  <c r="F4492" i="28"/>
  <c r="G4484" i="28"/>
  <c r="F4484" i="28"/>
  <c r="G4476" i="28"/>
  <c r="F4476" i="28"/>
  <c r="G4468" i="28"/>
  <c r="F4468" i="28"/>
  <c r="G4460" i="28"/>
  <c r="F4460" i="28"/>
  <c r="G4452" i="28"/>
  <c r="F4452" i="28"/>
  <c r="G4444" i="28"/>
  <c r="F4444" i="28"/>
  <c r="G4436" i="28"/>
  <c r="F4436" i="28"/>
  <c r="G4428" i="28"/>
  <c r="F4428" i="28"/>
  <c r="G4420" i="28"/>
  <c r="F4420" i="28"/>
  <c r="G4412" i="28"/>
  <c r="F4412" i="28"/>
  <c r="G2" i="28"/>
  <c r="F2" i="28"/>
  <c r="G6771" i="28"/>
  <c r="F6771" i="28"/>
  <c r="G6763" i="28"/>
  <c r="F6763" i="28"/>
  <c r="G6755" i="28"/>
  <c r="F6755" i="28"/>
  <c r="G6747" i="28"/>
  <c r="F6747" i="28"/>
  <c r="G6739" i="28"/>
  <c r="F6739" i="28"/>
  <c r="G6731" i="28"/>
  <c r="F6731" i="28"/>
  <c r="G6723" i="28"/>
  <c r="F6723" i="28"/>
  <c r="G6715" i="28"/>
  <c r="F6715" i="28"/>
  <c r="G6707" i="28"/>
  <c r="F6707" i="28"/>
  <c r="G6699" i="28"/>
  <c r="F6699" i="28"/>
  <c r="G6691" i="28"/>
  <c r="F6691" i="28"/>
  <c r="G6683" i="28"/>
  <c r="F6683" i="28"/>
  <c r="G6675" i="28"/>
  <c r="F6675" i="28"/>
  <c r="G6667" i="28"/>
  <c r="F6667" i="28"/>
  <c r="G6659" i="28"/>
  <c r="F6659" i="28"/>
  <c r="G6651" i="28"/>
  <c r="F6651" i="28"/>
  <c r="G6643" i="28"/>
  <c r="F6643" i="28"/>
  <c r="G6635" i="28"/>
  <c r="F6635" i="28"/>
  <c r="G6627" i="28"/>
  <c r="F6627" i="28"/>
  <c r="G6619" i="28"/>
  <c r="F6619" i="28"/>
  <c r="G6611" i="28"/>
  <c r="F6611" i="28"/>
  <c r="G6603" i="28"/>
  <c r="F6603" i="28"/>
  <c r="G6595" i="28"/>
  <c r="F6595" i="28"/>
  <c r="G6587" i="28"/>
  <c r="F6587" i="28"/>
  <c r="G6579" i="28"/>
  <c r="F6579" i="28"/>
  <c r="G6571" i="28"/>
  <c r="F6571" i="28"/>
  <c r="G6563" i="28"/>
  <c r="F6563" i="28"/>
  <c r="G6555" i="28"/>
  <c r="F6555" i="28"/>
  <c r="G6547" i="28"/>
  <c r="F6547" i="28"/>
  <c r="G6539" i="28"/>
  <c r="F6539" i="28"/>
  <c r="G6531" i="28"/>
  <c r="F6531" i="28"/>
  <c r="G6523" i="28"/>
  <c r="F6523" i="28"/>
  <c r="G6515" i="28"/>
  <c r="F6515" i="28"/>
  <c r="G6507" i="28"/>
  <c r="F6507" i="28"/>
  <c r="G6499" i="28"/>
  <c r="F6499" i="28"/>
  <c r="G6491" i="28"/>
  <c r="F6491" i="28"/>
  <c r="G6483" i="28"/>
  <c r="F6483" i="28"/>
  <c r="G6475" i="28"/>
  <c r="F6475" i="28"/>
  <c r="G6467" i="28"/>
  <c r="F6467" i="28"/>
  <c r="G6459" i="28"/>
  <c r="F6459" i="28"/>
  <c r="G6451" i="28"/>
  <c r="F6451" i="28"/>
  <c r="G6443" i="28"/>
  <c r="F6443" i="28"/>
  <c r="G6435" i="28"/>
  <c r="F6435" i="28"/>
  <c r="G6427" i="28"/>
  <c r="F6427" i="28"/>
  <c r="G6419" i="28"/>
  <c r="F6419" i="28"/>
  <c r="G6411" i="28"/>
  <c r="F6411" i="28"/>
  <c r="G6403" i="28"/>
  <c r="F6403" i="28"/>
  <c r="G6395" i="28"/>
  <c r="F6395" i="28"/>
  <c r="G6387" i="28"/>
  <c r="F6387" i="28"/>
  <c r="G6379" i="28"/>
  <c r="F6379" i="28"/>
  <c r="G6371" i="28"/>
  <c r="F6371" i="28"/>
  <c r="G6363" i="28"/>
  <c r="F6363" i="28"/>
  <c r="G6355" i="28"/>
  <c r="F6355" i="28"/>
  <c r="G6347" i="28"/>
  <c r="F6347" i="28"/>
  <c r="G6339" i="28"/>
  <c r="F6339" i="28"/>
  <c r="G6331" i="28"/>
  <c r="F6331" i="28"/>
  <c r="G6323" i="28"/>
  <c r="F6323" i="28"/>
  <c r="G6315" i="28"/>
  <c r="F6315" i="28"/>
  <c r="G6307" i="28"/>
  <c r="F6307" i="28"/>
  <c r="G6299" i="28"/>
  <c r="F6299" i="28"/>
  <c r="G6291" i="28"/>
  <c r="F6291" i="28"/>
  <c r="G6283" i="28"/>
  <c r="F6283" i="28"/>
  <c r="G6275" i="28"/>
  <c r="F6275" i="28"/>
  <c r="G6267" i="28"/>
  <c r="F6267" i="28"/>
  <c r="G6259" i="28"/>
  <c r="F6259" i="28"/>
  <c r="G6251" i="28"/>
  <c r="F6251" i="28"/>
  <c r="G6243" i="28"/>
  <c r="F6243" i="28"/>
  <c r="G6235" i="28"/>
  <c r="F6235" i="28"/>
  <c r="G6227" i="28"/>
  <c r="F6227" i="28"/>
  <c r="G6219" i="28"/>
  <c r="F6219" i="28"/>
  <c r="G6211" i="28"/>
  <c r="F6211" i="28"/>
  <c r="G6203" i="28"/>
  <c r="F6203" i="28"/>
  <c r="G6195" i="28"/>
  <c r="F6195" i="28"/>
  <c r="G6187" i="28"/>
  <c r="F6187" i="28"/>
  <c r="G6179" i="28"/>
  <c r="F6179" i="28"/>
  <c r="G6171" i="28"/>
  <c r="F6171" i="28"/>
  <c r="G6163" i="28"/>
  <c r="F6163" i="28"/>
  <c r="G6155" i="28"/>
  <c r="F6155" i="28"/>
  <c r="G6147" i="28"/>
  <c r="F6147" i="28"/>
  <c r="G6139" i="28"/>
  <c r="F6139" i="28"/>
  <c r="G6131" i="28"/>
  <c r="F6131" i="28"/>
  <c r="G6123" i="28"/>
  <c r="F6123" i="28"/>
  <c r="G6115" i="28"/>
  <c r="F6115" i="28"/>
  <c r="G6107" i="28"/>
  <c r="F6107" i="28"/>
  <c r="G6099" i="28"/>
  <c r="F6099" i="28"/>
  <c r="G6091" i="28"/>
  <c r="F6091" i="28"/>
  <c r="G6083" i="28"/>
  <c r="F6083" i="28"/>
  <c r="G6075" i="28"/>
  <c r="F6075" i="28"/>
  <c r="G6067" i="28"/>
  <c r="F6067" i="28"/>
  <c r="G6059" i="28"/>
  <c r="F6059" i="28"/>
  <c r="G6051" i="28"/>
  <c r="F6051" i="28"/>
  <c r="G6043" i="28"/>
  <c r="F6043" i="28"/>
  <c r="G6035" i="28"/>
  <c r="F6035" i="28"/>
  <c r="G6027" i="28"/>
  <c r="F6027" i="28"/>
  <c r="G6019" i="28"/>
  <c r="F6019" i="28"/>
  <c r="G6011" i="28"/>
  <c r="F6011" i="28"/>
  <c r="G6003" i="28"/>
  <c r="F6003" i="28"/>
  <c r="G5995" i="28"/>
  <c r="F5995" i="28"/>
  <c r="G5987" i="28"/>
  <c r="F5987" i="28"/>
  <c r="G5979" i="28"/>
  <c r="F5979" i="28"/>
  <c r="G5971" i="28"/>
  <c r="F5971" i="28"/>
  <c r="G5963" i="28"/>
  <c r="F5963" i="28"/>
  <c r="G5955" i="28"/>
  <c r="F5955" i="28"/>
  <c r="G5947" i="28"/>
  <c r="F5947" i="28"/>
  <c r="G5939" i="28"/>
  <c r="F5939" i="28"/>
  <c r="G5931" i="28"/>
  <c r="F5931" i="28"/>
  <c r="G5923" i="28"/>
  <c r="F5923" i="28"/>
  <c r="G5915" i="28"/>
  <c r="F5915" i="28"/>
  <c r="G5907" i="28"/>
  <c r="F5907" i="28"/>
  <c r="G5899" i="28"/>
  <c r="F5899" i="28"/>
  <c r="G5891" i="28"/>
  <c r="F5891" i="28"/>
  <c r="G5883" i="28"/>
  <c r="F5883" i="28"/>
  <c r="G5875" i="28"/>
  <c r="F5875" i="28"/>
  <c r="G5867" i="28"/>
  <c r="F5867" i="28"/>
  <c r="G5859" i="28"/>
  <c r="F5859" i="28"/>
  <c r="G5851" i="28"/>
  <c r="F5851" i="28"/>
  <c r="G5843" i="28"/>
  <c r="F5843" i="28"/>
  <c r="G5835" i="28"/>
  <c r="F5835" i="28"/>
  <c r="G5827" i="28"/>
  <c r="F5827" i="28"/>
  <c r="G5819" i="28"/>
  <c r="F5819" i="28"/>
  <c r="G5811" i="28"/>
  <c r="F5811" i="28"/>
  <c r="G5803" i="28"/>
  <c r="F5803" i="28"/>
  <c r="G5795" i="28"/>
  <c r="F5795" i="28"/>
  <c r="G5787" i="28"/>
  <c r="F5787" i="28"/>
  <c r="G5779" i="28"/>
  <c r="F5779" i="28"/>
  <c r="G5771" i="28"/>
  <c r="F5771" i="28"/>
  <c r="G5763" i="28"/>
  <c r="F5763" i="28"/>
  <c r="G5755" i="28"/>
  <c r="F5755" i="28"/>
  <c r="G5747" i="28"/>
  <c r="F5747" i="28"/>
  <c r="G5739" i="28"/>
  <c r="F5739" i="28"/>
  <c r="G5731" i="28"/>
  <c r="F5731" i="28"/>
  <c r="G5723" i="28"/>
  <c r="F5723" i="28"/>
  <c r="G5715" i="28"/>
  <c r="F5715" i="28"/>
  <c r="G5707" i="28"/>
  <c r="F5707" i="28"/>
  <c r="G5699" i="28"/>
  <c r="F5699" i="28"/>
  <c r="G5691" i="28"/>
  <c r="F5691" i="28"/>
  <c r="G5683" i="28"/>
  <c r="F5683" i="28"/>
  <c r="G5675" i="28"/>
  <c r="F5675" i="28"/>
  <c r="G5667" i="28"/>
  <c r="F5667" i="28"/>
  <c r="G5659" i="28"/>
  <c r="F5659" i="28"/>
  <c r="G5651" i="28"/>
  <c r="F5651" i="28"/>
  <c r="G5643" i="28"/>
  <c r="F5643" i="28"/>
  <c r="G5635" i="28"/>
  <c r="F5635" i="28"/>
  <c r="G5627" i="28"/>
  <c r="F5627" i="28"/>
  <c r="G5619" i="28"/>
  <c r="F5619" i="28"/>
  <c r="G5611" i="28"/>
  <c r="F5611" i="28"/>
  <c r="G5603" i="28"/>
  <c r="F5603" i="28"/>
  <c r="G5595" i="28"/>
  <c r="F5595" i="28"/>
  <c r="G5587" i="28"/>
  <c r="F5587" i="28"/>
  <c r="G5579" i="28"/>
  <c r="F5579" i="28"/>
  <c r="G5571" i="28"/>
  <c r="F5571" i="28"/>
  <c r="G5563" i="28"/>
  <c r="F5563" i="28"/>
  <c r="G5555" i="28"/>
  <c r="F5555" i="28"/>
  <c r="G5547" i="28"/>
  <c r="F5547" i="28"/>
  <c r="G5539" i="28"/>
  <c r="F5539" i="28"/>
  <c r="G5531" i="28"/>
  <c r="F5531" i="28"/>
  <c r="G5523" i="28"/>
  <c r="F5523" i="28"/>
  <c r="G5515" i="28"/>
  <c r="F5515" i="28"/>
  <c r="G5507" i="28"/>
  <c r="F5507" i="28"/>
  <c r="G5499" i="28"/>
  <c r="F5499" i="28"/>
  <c r="G5491" i="28"/>
  <c r="F5491" i="28"/>
  <c r="G5483" i="28"/>
  <c r="F5483" i="28"/>
  <c r="G5475" i="28"/>
  <c r="F5475" i="28"/>
  <c r="G5467" i="28"/>
  <c r="F5467" i="28"/>
  <c r="G5459" i="28"/>
  <c r="F5459" i="28"/>
  <c r="G5451" i="28"/>
  <c r="F5451" i="28"/>
  <c r="G5443" i="28"/>
  <c r="F5443" i="28"/>
  <c r="G5435" i="28"/>
  <c r="F5435" i="28"/>
  <c r="G5427" i="28"/>
  <c r="F5427" i="28"/>
  <c r="G5419" i="28"/>
  <c r="F5419" i="28"/>
  <c r="G5411" i="28"/>
  <c r="F5411" i="28"/>
  <c r="G5403" i="28"/>
  <c r="F5403" i="28"/>
  <c r="G5395" i="28"/>
  <c r="F5395" i="28"/>
  <c r="G5387" i="28"/>
  <c r="F5387" i="28"/>
  <c r="G5379" i="28"/>
  <c r="F5379" i="28"/>
  <c r="G5371" i="28"/>
  <c r="F5371" i="28"/>
  <c r="G5363" i="28"/>
  <c r="F5363" i="28"/>
  <c r="G5355" i="28"/>
  <c r="F5355" i="28"/>
  <c r="G5347" i="28"/>
  <c r="F5347" i="28"/>
  <c r="G5339" i="28"/>
  <c r="F5339" i="28"/>
  <c r="G5331" i="28"/>
  <c r="F5331" i="28"/>
  <c r="G5323" i="28"/>
  <c r="F5323" i="28"/>
  <c r="G5315" i="28"/>
  <c r="F5315" i="28"/>
  <c r="G5307" i="28"/>
  <c r="F5307" i="28"/>
  <c r="G5299" i="28"/>
  <c r="F5299" i="28"/>
  <c r="G5291" i="28"/>
  <c r="F5291" i="28"/>
  <c r="G5283" i="28"/>
  <c r="F5283" i="28"/>
  <c r="G5275" i="28"/>
  <c r="F5275" i="28"/>
  <c r="G5267" i="28"/>
  <c r="F5267" i="28"/>
  <c r="G5259" i="28"/>
  <c r="F5259" i="28"/>
  <c r="G5251" i="28"/>
  <c r="F5251" i="28"/>
  <c r="G5243" i="28"/>
  <c r="F5243" i="28"/>
  <c r="G5235" i="28"/>
  <c r="F5235" i="28"/>
  <c r="G5227" i="28"/>
  <c r="F5227" i="28"/>
  <c r="G5219" i="28"/>
  <c r="F5219" i="28"/>
  <c r="G5211" i="28"/>
  <c r="F5211" i="28"/>
  <c r="G5203" i="28"/>
  <c r="F5203" i="28"/>
  <c r="G5195" i="28"/>
  <c r="F5195" i="28"/>
  <c r="G5187" i="28"/>
  <c r="F5187" i="28"/>
  <c r="G5179" i="28"/>
  <c r="F5179" i="28"/>
  <c r="G5171" i="28"/>
  <c r="F5171" i="28"/>
  <c r="G5163" i="28"/>
  <c r="F5163" i="28"/>
  <c r="G5155" i="28"/>
  <c r="F5155" i="28"/>
  <c r="G5147" i="28"/>
  <c r="F5147" i="28"/>
  <c r="G5139" i="28"/>
  <c r="F5139" i="28"/>
  <c r="G5131" i="28"/>
  <c r="F5131" i="28"/>
  <c r="G5123" i="28"/>
  <c r="F5123" i="28"/>
  <c r="G5115" i="28"/>
  <c r="F5115" i="28"/>
  <c r="G5107" i="28"/>
  <c r="F5107" i="28"/>
  <c r="G5099" i="28"/>
  <c r="F5099" i="28"/>
  <c r="G5091" i="28"/>
  <c r="F5091" i="28"/>
  <c r="G5083" i="28"/>
  <c r="F5083" i="28"/>
  <c r="G5075" i="28"/>
  <c r="F5075" i="28"/>
  <c r="G5067" i="28"/>
  <c r="F5067" i="28"/>
  <c r="G5059" i="28"/>
  <c r="F5059" i="28"/>
  <c r="G5051" i="28"/>
  <c r="F5051" i="28"/>
  <c r="G5043" i="28"/>
  <c r="F5043" i="28"/>
  <c r="G5035" i="28"/>
  <c r="F5035" i="28"/>
  <c r="G5027" i="28"/>
  <c r="F5027" i="28"/>
  <c r="G5019" i="28"/>
  <c r="F5019" i="28"/>
  <c r="G5011" i="28"/>
  <c r="F5011" i="28"/>
  <c r="G5003" i="28"/>
  <c r="F5003" i="28"/>
  <c r="G4995" i="28"/>
  <c r="F4995" i="28"/>
  <c r="G4987" i="28"/>
  <c r="F4987" i="28"/>
  <c r="G4979" i="28"/>
  <c r="F4979" i="28"/>
  <c r="G4971" i="28"/>
  <c r="F4971" i="28"/>
  <c r="G4963" i="28"/>
  <c r="F4963" i="28"/>
  <c r="G4955" i="28"/>
  <c r="F4955" i="28"/>
  <c r="G4947" i="28"/>
  <c r="F4947" i="28"/>
  <c r="G4939" i="28"/>
  <c r="F4939" i="28"/>
  <c r="G4931" i="28"/>
  <c r="F4931" i="28"/>
  <c r="G4923" i="28"/>
  <c r="F4923" i="28"/>
  <c r="G4915" i="28"/>
  <c r="F4915" i="28"/>
  <c r="G4907" i="28"/>
  <c r="F4907" i="28"/>
  <c r="G4899" i="28"/>
  <c r="F4899" i="28"/>
  <c r="G4891" i="28"/>
  <c r="F4891" i="28"/>
  <c r="G4883" i="28"/>
  <c r="F4883" i="28"/>
  <c r="G4875" i="28"/>
  <c r="F4875" i="28"/>
  <c r="G4867" i="28"/>
  <c r="F4867" i="28"/>
  <c r="G4859" i="28"/>
  <c r="F4859" i="28"/>
  <c r="G4851" i="28"/>
  <c r="F4851" i="28"/>
  <c r="G4843" i="28"/>
  <c r="F4843" i="28"/>
  <c r="G4835" i="28"/>
  <c r="F4835" i="28"/>
  <c r="G4827" i="28"/>
  <c r="F4827" i="28"/>
  <c r="G4819" i="28"/>
  <c r="F4819" i="28"/>
  <c r="G4811" i="28"/>
  <c r="F4811" i="28"/>
  <c r="G4803" i="28"/>
  <c r="F4803" i="28"/>
  <c r="G4795" i="28"/>
  <c r="F4795" i="28"/>
  <c r="G4787" i="28"/>
  <c r="F4787" i="28"/>
  <c r="G4779" i="28"/>
  <c r="F4779" i="28"/>
  <c r="G4771" i="28"/>
  <c r="F4771" i="28"/>
  <c r="G4763" i="28"/>
  <c r="F4763" i="28"/>
  <c r="G4755" i="28"/>
  <c r="F4755" i="28"/>
  <c r="G4747" i="28"/>
  <c r="F4747" i="28"/>
  <c r="G4739" i="28"/>
  <c r="F4739" i="28"/>
  <c r="G4731" i="28"/>
  <c r="F4731" i="28"/>
  <c r="G4723" i="28"/>
  <c r="F4723" i="28"/>
  <c r="G4715" i="28"/>
  <c r="F4715" i="28"/>
  <c r="G4707" i="28"/>
  <c r="F4707" i="28"/>
  <c r="G4699" i="28"/>
  <c r="F4699" i="28"/>
  <c r="G4691" i="28"/>
  <c r="F4691" i="28"/>
  <c r="G4683" i="28"/>
  <c r="F4683" i="28"/>
  <c r="G4675" i="28"/>
  <c r="F4675" i="28"/>
  <c r="G4667" i="28"/>
  <c r="F4667" i="28"/>
  <c r="G4659" i="28"/>
  <c r="F4659" i="28"/>
  <c r="G4651" i="28"/>
  <c r="F4651" i="28"/>
  <c r="G4643" i="28"/>
  <c r="F4643" i="28"/>
  <c r="G4635" i="28"/>
  <c r="F4635" i="28"/>
  <c r="G4627" i="28"/>
  <c r="F4627" i="28"/>
  <c r="G4619" i="28"/>
  <c r="F4619" i="28"/>
  <c r="G4611" i="28"/>
  <c r="F4611" i="28"/>
  <c r="G4603" i="28"/>
  <c r="F4603" i="28"/>
  <c r="G4595" i="28"/>
  <c r="F4595" i="28"/>
  <c r="G4587" i="28"/>
  <c r="F4587" i="28"/>
  <c r="G4579" i="28"/>
  <c r="F4579" i="28"/>
  <c r="G4571" i="28"/>
  <c r="F4571" i="28"/>
  <c r="G4563" i="28"/>
  <c r="F4563" i="28"/>
  <c r="G4555" i="28"/>
  <c r="F4555" i="28"/>
  <c r="G4547" i="28"/>
  <c r="F4547" i="28"/>
  <c r="G4539" i="28"/>
  <c r="F4539" i="28"/>
  <c r="G4531" i="28"/>
  <c r="F4531" i="28"/>
  <c r="G4523" i="28"/>
  <c r="F4523" i="28"/>
  <c r="G4515" i="28"/>
  <c r="F4515" i="28"/>
  <c r="G4507" i="28"/>
  <c r="F4507" i="28"/>
  <c r="G4499" i="28"/>
  <c r="F4499" i="28"/>
  <c r="G4491" i="28"/>
  <c r="F4491" i="28"/>
  <c r="G4483" i="28"/>
  <c r="F4483" i="28"/>
  <c r="G4475" i="28"/>
  <c r="F4475" i="28"/>
  <c r="G4467" i="28"/>
  <c r="F4467" i="28"/>
  <c r="G4459" i="28"/>
  <c r="F4459" i="28"/>
  <c r="G6778" i="28"/>
  <c r="F6778" i="28"/>
  <c r="G6770" i="28"/>
  <c r="F6770" i="28"/>
  <c r="G6762" i="28"/>
  <c r="F6762" i="28"/>
  <c r="G6754" i="28"/>
  <c r="F6754" i="28"/>
  <c r="G6746" i="28"/>
  <c r="F6746" i="28"/>
  <c r="G6738" i="28"/>
  <c r="F6738" i="28"/>
  <c r="G6730" i="28"/>
  <c r="F6730" i="28"/>
  <c r="G6722" i="28"/>
  <c r="F6722" i="28"/>
  <c r="G6714" i="28"/>
  <c r="F6714" i="28"/>
  <c r="G6706" i="28"/>
  <c r="F6706" i="28"/>
  <c r="G6698" i="28"/>
  <c r="F6698" i="28"/>
  <c r="G6690" i="28"/>
  <c r="F6690" i="28"/>
  <c r="G6682" i="28"/>
  <c r="F6682" i="28"/>
  <c r="G6674" i="28"/>
  <c r="F6674" i="28"/>
  <c r="G6666" i="28"/>
  <c r="F6666" i="28"/>
  <c r="G6658" i="28"/>
  <c r="F6658" i="28"/>
  <c r="G6650" i="28"/>
  <c r="F6650" i="28"/>
  <c r="G6642" i="28"/>
  <c r="F6642" i="28"/>
  <c r="G6634" i="28"/>
  <c r="F6634" i="28"/>
  <c r="G6626" i="28"/>
  <c r="F6626" i="28"/>
  <c r="G6618" i="28"/>
  <c r="F6618" i="28"/>
  <c r="G6610" i="28"/>
  <c r="F6610" i="28"/>
  <c r="G6602" i="28"/>
  <c r="F6602" i="28"/>
  <c r="G6594" i="28"/>
  <c r="F6594" i="28"/>
  <c r="G6586" i="28"/>
  <c r="F6586" i="28"/>
  <c r="G6578" i="28"/>
  <c r="F6578" i="28"/>
  <c r="G6570" i="28"/>
  <c r="F6570" i="28"/>
  <c r="G6562" i="28"/>
  <c r="F6562" i="28"/>
  <c r="G6554" i="28"/>
  <c r="F6554" i="28"/>
  <c r="G6546" i="28"/>
  <c r="F6546" i="28"/>
  <c r="G6538" i="28"/>
  <c r="F6538" i="28"/>
  <c r="G6530" i="28"/>
  <c r="F6530" i="28"/>
  <c r="G6522" i="28"/>
  <c r="F6522" i="28"/>
  <c r="G6514" i="28"/>
  <c r="F6514" i="28"/>
  <c r="G6506" i="28"/>
  <c r="F6506" i="28"/>
  <c r="G6498" i="28"/>
  <c r="F6498" i="28"/>
  <c r="G6490" i="28"/>
  <c r="F6490" i="28"/>
  <c r="G6482" i="28"/>
  <c r="F6482" i="28"/>
  <c r="G6474" i="28"/>
  <c r="F6474" i="28"/>
  <c r="G6466" i="28"/>
  <c r="F6466" i="28"/>
  <c r="G6458" i="28"/>
  <c r="F6458" i="28"/>
  <c r="G6450" i="28"/>
  <c r="F6450" i="28"/>
  <c r="G6442" i="28"/>
  <c r="F6442" i="28"/>
  <c r="G6434" i="28"/>
  <c r="F6434" i="28"/>
  <c r="G6426" i="28"/>
  <c r="F6426" i="28"/>
  <c r="G6418" i="28"/>
  <c r="F6418" i="28"/>
  <c r="G6410" i="28"/>
  <c r="F6410" i="28"/>
  <c r="G6402" i="28"/>
  <c r="F6402" i="28"/>
  <c r="G6394" i="28"/>
  <c r="F6394" i="28"/>
  <c r="G6386" i="28"/>
  <c r="F6386" i="28"/>
  <c r="G6378" i="28"/>
  <c r="F6378" i="28"/>
  <c r="G6370" i="28"/>
  <c r="F6370" i="28"/>
  <c r="G6362" i="28"/>
  <c r="F6362" i="28"/>
  <c r="G6354" i="28"/>
  <c r="F6354" i="28"/>
  <c r="G6346" i="28"/>
  <c r="F6346" i="28"/>
  <c r="G6338" i="28"/>
  <c r="F6338" i="28"/>
  <c r="G6330" i="28"/>
  <c r="F6330" i="28"/>
  <c r="G6322" i="28"/>
  <c r="F6322" i="28"/>
  <c r="G6314" i="28"/>
  <c r="F6314" i="28"/>
  <c r="G6306" i="28"/>
  <c r="F6306" i="28"/>
  <c r="G6298" i="28"/>
  <c r="F6298" i="28"/>
  <c r="G6290" i="28"/>
  <c r="F6290" i="28"/>
  <c r="G6282" i="28"/>
  <c r="F6282" i="28"/>
  <c r="G6274" i="28"/>
  <c r="F6274" i="28"/>
  <c r="G6266" i="28"/>
  <c r="F6266" i="28"/>
  <c r="G6258" i="28"/>
  <c r="F6258" i="28"/>
  <c r="G6250" i="28"/>
  <c r="F6250" i="28"/>
  <c r="G6242" i="28"/>
  <c r="F6242" i="28"/>
  <c r="G6234" i="28"/>
  <c r="F6234" i="28"/>
  <c r="G6226" i="28"/>
  <c r="F6226" i="28"/>
  <c r="G6218" i="28"/>
  <c r="F6218" i="28"/>
  <c r="G6210" i="28"/>
  <c r="F6210" i="28"/>
  <c r="G6202" i="28"/>
  <c r="F6202" i="28"/>
  <c r="G6194" i="28"/>
  <c r="F6194" i="28"/>
  <c r="G6186" i="28"/>
  <c r="F6186" i="28"/>
  <c r="G6178" i="28"/>
  <c r="F6178" i="28"/>
  <c r="G6170" i="28"/>
  <c r="F6170" i="28"/>
  <c r="G6162" i="28"/>
  <c r="F6162" i="28"/>
  <c r="G6154" i="28"/>
  <c r="F6154" i="28"/>
  <c r="G6146" i="28"/>
  <c r="F6146" i="28"/>
  <c r="G6138" i="28"/>
  <c r="F6138" i="28"/>
  <c r="G6130" i="28"/>
  <c r="F6130" i="28"/>
  <c r="G6122" i="28"/>
  <c r="F6122" i="28"/>
  <c r="G6114" i="28"/>
  <c r="F6114" i="28"/>
  <c r="G6106" i="28"/>
  <c r="F6106" i="28"/>
  <c r="G6098" i="28"/>
  <c r="F6098" i="28"/>
  <c r="G6090" i="28"/>
  <c r="F6090" i="28"/>
  <c r="G6082" i="28"/>
  <c r="F6082" i="28"/>
  <c r="G6074" i="28"/>
  <c r="F6074" i="28"/>
  <c r="G6066" i="28"/>
  <c r="F6066" i="28"/>
  <c r="G6058" i="28"/>
  <c r="F6058" i="28"/>
  <c r="G6050" i="28"/>
  <c r="F6050" i="28"/>
  <c r="G6042" i="28"/>
  <c r="F6042" i="28"/>
  <c r="G6034" i="28"/>
  <c r="F6034" i="28"/>
  <c r="G6026" i="28"/>
  <c r="F6026" i="28"/>
  <c r="G6018" i="28"/>
  <c r="F6018" i="28"/>
  <c r="G6010" i="28"/>
  <c r="F6010" i="28"/>
  <c r="G6002" i="28"/>
  <c r="F6002" i="28"/>
  <c r="G5994" i="28"/>
  <c r="F5994" i="28"/>
  <c r="G5986" i="28"/>
  <c r="F5986" i="28"/>
  <c r="G5978" i="28"/>
  <c r="F5978" i="28"/>
  <c r="G5970" i="28"/>
  <c r="F5970" i="28"/>
  <c r="G5962" i="28"/>
  <c r="F5962" i="28"/>
  <c r="G5954" i="28"/>
  <c r="F5954" i="28"/>
  <c r="G5946" i="28"/>
  <c r="F5946" i="28"/>
  <c r="G5938" i="28"/>
  <c r="F5938" i="28"/>
  <c r="G5930" i="28"/>
  <c r="F5930" i="28"/>
  <c r="G5922" i="28"/>
  <c r="F5922" i="28"/>
  <c r="G5914" i="28"/>
  <c r="F5914" i="28"/>
  <c r="G5906" i="28"/>
  <c r="F5906" i="28"/>
  <c r="G5898" i="28"/>
  <c r="F5898" i="28"/>
  <c r="G5890" i="28"/>
  <c r="F5890" i="28"/>
  <c r="G5882" i="28"/>
  <c r="F5882" i="28"/>
  <c r="G5874" i="28"/>
  <c r="F5874" i="28"/>
  <c r="G5866" i="28"/>
  <c r="F5866" i="28"/>
  <c r="G5858" i="28"/>
  <c r="F5858" i="28"/>
  <c r="G5850" i="28"/>
  <c r="F5850" i="28"/>
  <c r="G5842" i="28"/>
  <c r="F5842" i="28"/>
  <c r="G5834" i="28"/>
  <c r="F5834" i="28"/>
  <c r="G5826" i="28"/>
  <c r="F5826" i="28"/>
  <c r="G5818" i="28"/>
  <c r="F5818" i="28"/>
  <c r="G5810" i="28"/>
  <c r="F5810" i="28"/>
  <c r="G5802" i="28"/>
  <c r="F5802" i="28"/>
  <c r="G5794" i="28"/>
  <c r="F5794" i="28"/>
  <c r="G5786" i="28"/>
  <c r="F5786" i="28"/>
  <c r="G5778" i="28"/>
  <c r="F5778" i="28"/>
  <c r="G5770" i="28"/>
  <c r="F5770" i="28"/>
  <c r="G5762" i="28"/>
  <c r="F5762" i="28"/>
  <c r="G5754" i="28"/>
  <c r="F5754" i="28"/>
  <c r="G5746" i="28"/>
  <c r="F5746" i="28"/>
  <c r="G5738" i="28"/>
  <c r="F5738" i="28"/>
  <c r="G5730" i="28"/>
  <c r="F5730" i="28"/>
  <c r="G5722" i="28"/>
  <c r="F5722" i="28"/>
  <c r="G5714" i="28"/>
  <c r="F5714" i="28"/>
  <c r="G5706" i="28"/>
  <c r="F5706" i="28"/>
  <c r="G5698" i="28"/>
  <c r="F5698" i="28"/>
  <c r="G5690" i="28"/>
  <c r="F5690" i="28"/>
  <c r="G5682" i="28"/>
  <c r="F5682" i="28"/>
  <c r="G5674" i="28"/>
  <c r="F5674" i="28"/>
  <c r="G5666" i="28"/>
  <c r="F5666" i="28"/>
  <c r="G5658" i="28"/>
  <c r="F5658" i="28"/>
  <c r="G5650" i="28"/>
  <c r="F5650" i="28"/>
  <c r="G5642" i="28"/>
  <c r="F5642" i="28"/>
  <c r="G5634" i="28"/>
  <c r="F5634" i="28"/>
  <c r="G5626" i="28"/>
  <c r="F5626" i="28"/>
  <c r="G5618" i="28"/>
  <c r="F5618" i="28"/>
  <c r="G5610" i="28"/>
  <c r="F5610" i="28"/>
  <c r="G5602" i="28"/>
  <c r="F5602" i="28"/>
  <c r="G5594" i="28"/>
  <c r="F5594" i="28"/>
  <c r="G5586" i="28"/>
  <c r="F5586" i="28"/>
  <c r="G5578" i="28"/>
  <c r="F5578" i="28"/>
  <c r="G5570" i="28"/>
  <c r="F5570" i="28"/>
  <c r="G5562" i="28"/>
  <c r="F5562" i="28"/>
  <c r="G5554" i="28"/>
  <c r="F5554" i="28"/>
  <c r="G5546" i="28"/>
  <c r="F5546" i="28"/>
  <c r="G5538" i="28"/>
  <c r="F5538" i="28"/>
  <c r="G5530" i="28"/>
  <c r="F5530" i="28"/>
  <c r="G5522" i="28"/>
  <c r="F5522" i="28"/>
  <c r="G5514" i="28"/>
  <c r="F5514" i="28"/>
  <c r="G5506" i="28"/>
  <c r="F5506" i="28"/>
  <c r="G5498" i="28"/>
  <c r="F5498" i="28"/>
  <c r="G5490" i="28"/>
  <c r="F5490" i="28"/>
  <c r="G5482" i="28"/>
  <c r="F5482" i="28"/>
  <c r="G5474" i="28"/>
  <c r="F5474" i="28"/>
  <c r="G5466" i="28"/>
  <c r="F5466" i="28"/>
  <c r="G5458" i="28"/>
  <c r="F5458" i="28"/>
  <c r="G5450" i="28"/>
  <c r="F5450" i="28"/>
  <c r="G5442" i="28"/>
  <c r="F5442" i="28"/>
  <c r="G5434" i="28"/>
  <c r="F5434" i="28"/>
  <c r="G5426" i="28"/>
  <c r="F5426" i="28"/>
  <c r="G5418" i="28"/>
  <c r="F5418" i="28"/>
  <c r="G5410" i="28"/>
  <c r="F5410" i="28"/>
  <c r="G5402" i="28"/>
  <c r="F5402" i="28"/>
  <c r="G5394" i="28"/>
  <c r="F5394" i="28"/>
  <c r="G5386" i="28"/>
  <c r="F5386" i="28"/>
  <c r="G5378" i="28"/>
  <c r="F5378" i="28"/>
  <c r="G5370" i="28"/>
  <c r="F5370" i="28"/>
  <c r="G5362" i="28"/>
  <c r="F5362" i="28"/>
  <c r="G5354" i="28"/>
  <c r="F5354" i="28"/>
  <c r="G5346" i="28"/>
  <c r="F5346" i="28"/>
  <c r="G5338" i="28"/>
  <c r="F5338" i="28"/>
  <c r="G5330" i="28"/>
  <c r="F5330" i="28"/>
  <c r="G5322" i="28"/>
  <c r="F5322" i="28"/>
  <c r="G5314" i="28"/>
  <c r="F5314" i="28"/>
  <c r="G5306" i="28"/>
  <c r="F5306" i="28"/>
  <c r="G5298" i="28"/>
  <c r="F5298" i="28"/>
  <c r="G5290" i="28"/>
  <c r="F5290" i="28"/>
  <c r="G5282" i="28"/>
  <c r="F5282" i="28"/>
  <c r="G5274" i="28"/>
  <c r="F5274" i="28"/>
  <c r="G5266" i="28"/>
  <c r="F5266" i="28"/>
  <c r="G5258" i="28"/>
  <c r="F5258" i="28"/>
  <c r="G5250" i="28"/>
  <c r="F5250" i="28"/>
  <c r="G5242" i="28"/>
  <c r="F5242" i="28"/>
  <c r="G5234" i="28"/>
  <c r="F5234" i="28"/>
  <c r="G5226" i="28"/>
  <c r="F5226" i="28"/>
  <c r="G5218" i="28"/>
  <c r="F5218" i="28"/>
  <c r="G5210" i="28"/>
  <c r="F5210" i="28"/>
  <c r="G5202" i="28"/>
  <c r="F5202" i="28"/>
  <c r="G5194" i="28"/>
  <c r="F5194" i="28"/>
  <c r="G5186" i="28"/>
  <c r="F5186" i="28"/>
  <c r="G5178" i="28"/>
  <c r="F5178" i="28"/>
  <c r="G5170" i="28"/>
  <c r="F5170" i="28"/>
  <c r="G5162" i="28"/>
  <c r="F5162" i="28"/>
  <c r="G5154" i="28"/>
  <c r="F5154" i="28"/>
  <c r="G5146" i="28"/>
  <c r="F5146" i="28"/>
  <c r="G5138" i="28"/>
  <c r="F5138" i="28"/>
  <c r="G5130" i="28"/>
  <c r="F5130" i="28"/>
  <c r="G5122" i="28"/>
  <c r="F5122" i="28"/>
  <c r="G5114" i="28"/>
  <c r="F5114" i="28"/>
  <c r="G5106" i="28"/>
  <c r="F5106" i="28"/>
  <c r="G5098" i="28"/>
  <c r="F5098" i="28"/>
  <c r="G5090" i="28"/>
  <c r="F5090" i="28"/>
  <c r="G5082" i="28"/>
  <c r="F5082" i="28"/>
  <c r="G5074" i="28"/>
  <c r="F5074" i="28"/>
  <c r="G5066" i="28"/>
  <c r="F5066" i="28"/>
  <c r="G5058" i="28"/>
  <c r="F5058" i="28"/>
  <c r="G5050" i="28"/>
  <c r="F5050" i="28"/>
  <c r="G5042" i="28"/>
  <c r="F5042" i="28"/>
  <c r="G5034" i="28"/>
  <c r="F5034" i="28"/>
  <c r="G5026" i="28"/>
  <c r="F5026" i="28"/>
  <c r="G5018" i="28"/>
  <c r="F5018" i="28"/>
  <c r="G5010" i="28"/>
  <c r="F5010" i="28"/>
  <c r="G5002" i="28"/>
  <c r="F5002" i="28"/>
  <c r="G4994" i="28"/>
  <c r="F4994" i="28"/>
  <c r="G4986" i="28"/>
  <c r="F4986" i="28"/>
  <c r="G4978" i="28"/>
  <c r="F4978" i="28"/>
  <c r="G4970" i="28"/>
  <c r="F4970" i="28"/>
  <c r="G4962" i="28"/>
  <c r="F4962" i="28"/>
  <c r="G4954" i="28"/>
  <c r="F4954" i="28"/>
  <c r="G4946" i="28"/>
  <c r="F4946" i="28"/>
  <c r="G4938" i="28"/>
  <c r="F4938" i="28"/>
  <c r="G4930" i="28"/>
  <c r="F4930" i="28"/>
  <c r="G4922" i="28"/>
  <c r="F4922" i="28"/>
  <c r="G4914" i="28"/>
  <c r="F4914" i="28"/>
  <c r="G4906" i="28"/>
  <c r="F4906" i="28"/>
  <c r="G4898" i="28"/>
  <c r="F4898" i="28"/>
  <c r="G4890" i="28"/>
  <c r="F4890" i="28"/>
  <c r="G4882" i="28"/>
  <c r="F4882" i="28"/>
  <c r="G4874" i="28"/>
  <c r="F4874" i="28"/>
  <c r="G4866" i="28"/>
  <c r="F4866" i="28"/>
  <c r="G4858" i="28"/>
  <c r="F4858" i="28"/>
  <c r="G4850" i="28"/>
  <c r="F4850" i="28"/>
  <c r="G4842" i="28"/>
  <c r="F4842" i="28"/>
  <c r="G4834" i="28"/>
  <c r="F4834" i="28"/>
  <c r="G4826" i="28"/>
  <c r="F4826" i="28"/>
  <c r="G4818" i="28"/>
  <c r="F4818" i="28"/>
  <c r="G4810" i="28"/>
  <c r="F4810" i="28"/>
  <c r="G4802" i="28"/>
  <c r="F4802" i="28"/>
  <c r="G4794" i="28"/>
  <c r="F4794" i="28"/>
  <c r="G4786" i="28"/>
  <c r="F4786" i="28"/>
  <c r="G4778" i="28"/>
  <c r="F4778" i="28"/>
  <c r="G4770" i="28"/>
  <c r="F4770" i="28"/>
  <c r="G4762" i="28"/>
  <c r="F4762" i="28"/>
  <c r="G4754" i="28"/>
  <c r="F4754" i="28"/>
  <c r="G4746" i="28"/>
  <c r="F4746" i="28"/>
  <c r="G4738" i="28"/>
  <c r="F4738" i="28"/>
  <c r="G4730" i="28"/>
  <c r="F4730" i="28"/>
  <c r="G4722" i="28"/>
  <c r="F4722" i="28"/>
  <c r="G4714" i="28"/>
  <c r="F4714" i="28"/>
  <c r="G4706" i="28"/>
  <c r="F4706" i="28"/>
  <c r="G4698" i="28"/>
  <c r="F4698" i="28"/>
  <c r="G4690" i="28"/>
  <c r="F4690" i="28"/>
  <c r="G4682" i="28"/>
  <c r="F4682" i="28"/>
  <c r="G4674" i="28"/>
  <c r="F4674" i="28"/>
  <c r="G4666" i="28"/>
  <c r="F4666" i="28"/>
  <c r="G4658" i="28"/>
  <c r="F4658" i="28"/>
  <c r="G4650" i="28"/>
  <c r="F4650" i="28"/>
  <c r="G4642" i="28"/>
  <c r="F4642" i="28"/>
  <c r="G4634" i="28"/>
  <c r="F4634" i="28"/>
  <c r="G4626" i="28"/>
  <c r="F4626" i="28"/>
  <c r="G4618" i="28"/>
  <c r="F4618" i="28"/>
  <c r="G4610" i="28"/>
  <c r="F4610" i="28"/>
  <c r="G4602" i="28"/>
  <c r="F4602" i="28"/>
  <c r="G4594" i="28"/>
  <c r="F4594" i="28"/>
  <c r="G4586" i="28"/>
  <c r="F4586" i="28"/>
  <c r="G4578" i="28"/>
  <c r="F4578" i="28"/>
  <c r="G4570" i="28"/>
  <c r="F4570" i="28"/>
  <c r="G4562" i="28"/>
  <c r="F4562" i="28"/>
  <c r="G4554" i="28"/>
  <c r="F4554" i="28"/>
  <c r="G4546" i="28"/>
  <c r="F4546" i="28"/>
  <c r="G4538" i="28"/>
  <c r="F4538" i="28"/>
  <c r="G4530" i="28"/>
  <c r="F4530" i="28"/>
  <c r="G4522" i="28"/>
  <c r="F4522" i="28"/>
  <c r="G4514" i="28"/>
  <c r="F4514" i="28"/>
  <c r="G4506" i="28"/>
  <c r="F4506" i="28"/>
  <c r="G4498" i="28"/>
  <c r="F4498" i="28"/>
  <c r="G4490" i="28"/>
  <c r="F4490" i="28"/>
  <c r="G4482" i="28"/>
  <c r="F4482" i="28"/>
  <c r="G4474" i="28"/>
  <c r="F4474" i="28"/>
  <c r="G6777" i="28"/>
  <c r="F6777" i="28"/>
  <c r="G6769" i="28"/>
  <c r="F6769" i="28"/>
  <c r="G6761" i="28"/>
  <c r="F6761" i="28"/>
  <c r="G6753" i="28"/>
  <c r="F6753" i="28"/>
  <c r="G6745" i="28"/>
  <c r="F6745" i="28"/>
  <c r="G6737" i="28"/>
  <c r="F6737" i="28"/>
  <c r="G6729" i="28"/>
  <c r="F6729" i="28"/>
  <c r="G6721" i="28"/>
  <c r="F6721" i="28"/>
  <c r="G6713" i="28"/>
  <c r="F6713" i="28"/>
  <c r="G6705" i="28"/>
  <c r="F6705" i="28"/>
  <c r="G6697" i="28"/>
  <c r="F6697" i="28"/>
  <c r="G6689" i="28"/>
  <c r="F6689" i="28"/>
  <c r="G6681" i="28"/>
  <c r="F6681" i="28"/>
  <c r="G6673" i="28"/>
  <c r="F6673" i="28"/>
  <c r="G6665" i="28"/>
  <c r="F6665" i="28"/>
  <c r="G6657" i="28"/>
  <c r="F6657" i="28"/>
  <c r="G6649" i="28"/>
  <c r="F6649" i="28"/>
  <c r="G6641" i="28"/>
  <c r="F6641" i="28"/>
  <c r="G6633" i="28"/>
  <c r="F6633" i="28"/>
  <c r="G6625" i="28"/>
  <c r="F6625" i="28"/>
  <c r="G6617" i="28"/>
  <c r="F6617" i="28"/>
  <c r="G6609" i="28"/>
  <c r="F6609" i="28"/>
  <c r="G6601" i="28"/>
  <c r="F6601" i="28"/>
  <c r="G6593" i="28"/>
  <c r="F6593" i="28"/>
  <c r="G6585" i="28"/>
  <c r="F6585" i="28"/>
  <c r="G6577" i="28"/>
  <c r="F6577" i="28"/>
  <c r="G6569" i="28"/>
  <c r="F6569" i="28"/>
  <c r="G6561" i="28"/>
  <c r="F6561" i="28"/>
  <c r="G6553" i="28"/>
  <c r="F6553" i="28"/>
  <c r="G6545" i="28"/>
  <c r="F6545" i="28"/>
  <c r="G6537" i="28"/>
  <c r="F6537" i="28"/>
  <c r="G6529" i="28"/>
  <c r="F6529" i="28"/>
  <c r="G6521" i="28"/>
  <c r="F6521" i="28"/>
  <c r="G6513" i="28"/>
  <c r="F6513" i="28"/>
  <c r="G6505" i="28"/>
  <c r="F6505" i="28"/>
  <c r="G6497" i="28"/>
  <c r="F6497" i="28"/>
  <c r="G6489" i="28"/>
  <c r="F6489" i="28"/>
  <c r="G6481" i="28"/>
  <c r="F6481" i="28"/>
  <c r="G6473" i="28"/>
  <c r="F6473" i="28"/>
  <c r="G6465" i="28"/>
  <c r="F6465" i="28"/>
  <c r="G6457" i="28"/>
  <c r="F6457" i="28"/>
  <c r="G6449" i="28"/>
  <c r="F6449" i="28"/>
  <c r="G6441" i="28"/>
  <c r="F6441" i="28"/>
  <c r="G6433" i="28"/>
  <c r="F6433" i="28"/>
  <c r="G6425" i="28"/>
  <c r="F6425" i="28"/>
  <c r="G6417" i="28"/>
  <c r="F6417" i="28"/>
  <c r="G6409" i="28"/>
  <c r="F6409" i="28"/>
  <c r="G6401" i="28"/>
  <c r="F6401" i="28"/>
  <c r="G6393" i="28"/>
  <c r="F6393" i="28"/>
  <c r="G6385" i="28"/>
  <c r="F6385" i="28"/>
  <c r="G6377" i="28"/>
  <c r="F6377" i="28"/>
  <c r="G6369" i="28"/>
  <c r="F6369" i="28"/>
  <c r="G6361" i="28"/>
  <c r="F6361" i="28"/>
  <c r="G6353" i="28"/>
  <c r="F6353" i="28"/>
  <c r="G6345" i="28"/>
  <c r="F6345" i="28"/>
  <c r="G6337" i="28"/>
  <c r="F6337" i="28"/>
  <c r="G6329" i="28"/>
  <c r="F6329" i="28"/>
  <c r="G6321" i="28"/>
  <c r="F6321" i="28"/>
  <c r="G6313" i="28"/>
  <c r="F6313" i="28"/>
  <c r="G6305" i="28"/>
  <c r="F6305" i="28"/>
  <c r="G6297" i="28"/>
  <c r="F6297" i="28"/>
  <c r="G6289" i="28"/>
  <c r="F6289" i="28"/>
  <c r="G6281" i="28"/>
  <c r="F6281" i="28"/>
  <c r="G6273" i="28"/>
  <c r="F6273" i="28"/>
  <c r="G6265" i="28"/>
  <c r="F6265" i="28"/>
  <c r="G6257" i="28"/>
  <c r="F6257" i="28"/>
  <c r="G6249" i="28"/>
  <c r="F6249" i="28"/>
  <c r="G6241" i="28"/>
  <c r="F6241" i="28"/>
  <c r="G6233" i="28"/>
  <c r="F6233" i="28"/>
  <c r="G6225" i="28"/>
  <c r="F6225" i="28"/>
  <c r="G6217" i="28"/>
  <c r="F6217" i="28"/>
  <c r="G6209" i="28"/>
  <c r="F6209" i="28"/>
  <c r="G6201" i="28"/>
  <c r="F6201" i="28"/>
  <c r="G6193" i="28"/>
  <c r="F6193" i="28"/>
  <c r="G6185" i="28"/>
  <c r="F6185" i="28"/>
  <c r="G6177" i="28"/>
  <c r="F6177" i="28"/>
  <c r="G6169" i="28"/>
  <c r="F6169" i="28"/>
  <c r="G6161" i="28"/>
  <c r="F6161" i="28"/>
  <c r="G6153" i="28"/>
  <c r="F6153" i="28"/>
  <c r="G6145" i="28"/>
  <c r="F6145" i="28"/>
  <c r="G6137" i="28"/>
  <c r="F6137" i="28"/>
  <c r="G6129" i="28"/>
  <c r="F6129" i="28"/>
  <c r="G6121" i="28"/>
  <c r="F6121" i="28"/>
  <c r="G6113" i="28"/>
  <c r="F6113" i="28"/>
  <c r="G6105" i="28"/>
  <c r="F6105" i="28"/>
  <c r="G6097" i="28"/>
  <c r="F6097" i="28"/>
  <c r="G6089" i="28"/>
  <c r="F6089" i="28"/>
  <c r="G6081" i="28"/>
  <c r="F6081" i="28"/>
  <c r="G6073" i="28"/>
  <c r="F6073" i="28"/>
  <c r="G6065" i="28"/>
  <c r="F6065" i="28"/>
  <c r="G6057" i="28"/>
  <c r="F6057" i="28"/>
  <c r="G6049" i="28"/>
  <c r="F6049" i="28"/>
  <c r="G6041" i="28"/>
  <c r="F6041" i="28"/>
  <c r="G6033" i="28"/>
  <c r="F6033" i="28"/>
  <c r="G6025" i="28"/>
  <c r="F6025" i="28"/>
  <c r="G6017" i="28"/>
  <c r="F6017" i="28"/>
  <c r="G6009" i="28"/>
  <c r="F6009" i="28"/>
  <c r="G6001" i="28"/>
  <c r="F6001" i="28"/>
  <c r="G5993" i="28"/>
  <c r="F5993" i="28"/>
  <c r="G5985" i="28"/>
  <c r="F5985" i="28"/>
  <c r="G5977" i="28"/>
  <c r="F5977" i="28"/>
  <c r="G5969" i="28"/>
  <c r="F5969" i="28"/>
  <c r="G5961" i="28"/>
  <c r="F5961" i="28"/>
  <c r="G5953" i="28"/>
  <c r="F5953" i="28"/>
  <c r="G5945" i="28"/>
  <c r="F5945" i="28"/>
  <c r="G5937" i="28"/>
  <c r="F5937" i="28"/>
  <c r="G5929" i="28"/>
  <c r="F5929" i="28"/>
  <c r="G5921" i="28"/>
  <c r="F5921" i="28"/>
  <c r="G5913" i="28"/>
  <c r="F5913" i="28"/>
  <c r="G5905" i="28"/>
  <c r="F5905" i="28"/>
  <c r="G5897" i="28"/>
  <c r="F5897" i="28"/>
  <c r="G5889" i="28"/>
  <c r="F5889" i="28"/>
  <c r="G5881" i="28"/>
  <c r="F5881" i="28"/>
  <c r="G5873" i="28"/>
  <c r="F5873" i="28"/>
  <c r="G5865" i="28"/>
  <c r="F5865" i="28"/>
  <c r="G5857" i="28"/>
  <c r="F5857" i="28"/>
  <c r="G5849" i="28"/>
  <c r="F5849" i="28"/>
  <c r="G5841" i="28"/>
  <c r="F5841" i="28"/>
  <c r="G5833" i="28"/>
  <c r="F5833" i="28"/>
  <c r="G5825" i="28"/>
  <c r="F5825" i="28"/>
  <c r="G5817" i="28"/>
  <c r="F5817" i="28"/>
  <c r="G5809" i="28"/>
  <c r="F5809" i="28"/>
  <c r="G5801" i="28"/>
  <c r="F5801" i="28"/>
  <c r="G5793" i="28"/>
  <c r="F5793" i="28"/>
  <c r="G5785" i="28"/>
  <c r="F5785" i="28"/>
  <c r="G5777" i="28"/>
  <c r="F5777" i="28"/>
  <c r="G5769" i="28"/>
  <c r="F5769" i="28"/>
  <c r="G5761" i="28"/>
  <c r="F5761" i="28"/>
  <c r="G5753" i="28"/>
  <c r="F5753" i="28"/>
  <c r="G5745" i="28"/>
  <c r="F5745" i="28"/>
  <c r="G5737" i="28"/>
  <c r="F5737" i="28"/>
  <c r="G5729" i="28"/>
  <c r="F5729" i="28"/>
  <c r="G5721" i="28"/>
  <c r="F5721" i="28"/>
  <c r="G5713" i="28"/>
  <c r="F5713" i="28"/>
  <c r="G5705" i="28"/>
  <c r="F5705" i="28"/>
  <c r="G5697" i="28"/>
  <c r="F5697" i="28"/>
  <c r="G5689" i="28"/>
  <c r="F5689" i="28"/>
  <c r="G5681" i="28"/>
  <c r="F5681" i="28"/>
  <c r="G5673" i="28"/>
  <c r="F5673" i="28"/>
  <c r="G5665" i="28"/>
  <c r="F5665" i="28"/>
  <c r="G5657" i="28"/>
  <c r="F5657" i="28"/>
  <c r="G5649" i="28"/>
  <c r="F5649" i="28"/>
  <c r="G5641" i="28"/>
  <c r="F5641" i="28"/>
  <c r="G5633" i="28"/>
  <c r="F5633" i="28"/>
  <c r="G5625" i="28"/>
  <c r="F5625" i="28"/>
  <c r="G5617" i="28"/>
  <c r="F5617" i="28"/>
  <c r="G5609" i="28"/>
  <c r="F5609" i="28"/>
  <c r="G5601" i="28"/>
  <c r="F5601" i="28"/>
  <c r="G5593" i="28"/>
  <c r="F5593" i="28"/>
  <c r="G5585" i="28"/>
  <c r="F5585" i="28"/>
  <c r="G5577" i="28"/>
  <c r="F5577" i="28"/>
  <c r="G5569" i="28"/>
  <c r="F5569" i="28"/>
  <c r="G5561" i="28"/>
  <c r="F5561" i="28"/>
  <c r="G5553" i="28"/>
  <c r="F5553" i="28"/>
  <c r="G5545" i="28"/>
  <c r="F5545" i="28"/>
  <c r="G5537" i="28"/>
  <c r="F5537" i="28"/>
  <c r="G5529" i="28"/>
  <c r="F5529" i="28"/>
  <c r="G5521" i="28"/>
  <c r="F5521" i="28"/>
  <c r="G5513" i="28"/>
  <c r="F5513" i="28"/>
  <c r="G5505" i="28"/>
  <c r="F5505" i="28"/>
  <c r="G5497" i="28"/>
  <c r="F5497" i="28"/>
  <c r="G5489" i="28"/>
  <c r="F5489" i="28"/>
  <c r="G5481" i="28"/>
  <c r="F5481" i="28"/>
  <c r="G5473" i="28"/>
  <c r="F5473" i="28"/>
  <c r="G5465" i="28"/>
  <c r="F5465" i="28"/>
  <c r="G5457" i="28"/>
  <c r="F5457" i="28"/>
  <c r="G5449" i="28"/>
  <c r="F5449" i="28"/>
  <c r="G5441" i="28"/>
  <c r="F5441" i="28"/>
  <c r="G5433" i="28"/>
  <c r="F5433" i="28"/>
  <c r="G5425" i="28"/>
  <c r="F5425" i="28"/>
  <c r="G5417" i="28"/>
  <c r="F5417" i="28"/>
  <c r="G5409" i="28"/>
  <c r="F5409" i="28"/>
  <c r="G5401" i="28"/>
  <c r="F5401" i="28"/>
  <c r="G5393" i="28"/>
  <c r="F5393" i="28"/>
  <c r="G5385" i="28"/>
  <c r="F5385" i="28"/>
  <c r="G5377" i="28"/>
  <c r="F5377" i="28"/>
  <c r="G5369" i="28"/>
  <c r="F5369" i="28"/>
  <c r="G5361" i="28"/>
  <c r="F5361" i="28"/>
  <c r="G5353" i="28"/>
  <c r="F5353" i="28"/>
  <c r="G5345" i="28"/>
  <c r="F5345" i="28"/>
  <c r="G5337" i="28"/>
  <c r="F5337" i="28"/>
  <c r="G5329" i="28"/>
  <c r="F5329" i="28"/>
  <c r="G5321" i="28"/>
  <c r="F5321" i="28"/>
  <c r="G5313" i="28"/>
  <c r="F5313" i="28"/>
  <c r="G5305" i="28"/>
  <c r="F5305" i="28"/>
  <c r="G5297" i="28"/>
  <c r="F5297" i="28"/>
  <c r="G5289" i="28"/>
  <c r="F5289" i="28"/>
  <c r="G5281" i="28"/>
  <c r="F5281" i="28"/>
  <c r="G5273" i="28"/>
  <c r="F5273" i="28"/>
  <c r="G5265" i="28"/>
  <c r="F5265" i="28"/>
  <c r="G5257" i="28"/>
  <c r="F5257" i="28"/>
  <c r="G5249" i="28"/>
  <c r="F5249" i="28"/>
  <c r="G5241" i="28"/>
  <c r="F5241" i="28"/>
  <c r="G5233" i="28"/>
  <c r="F5233" i="28"/>
  <c r="G5225" i="28"/>
  <c r="F5225" i="28"/>
  <c r="G5217" i="28"/>
  <c r="F5217" i="28"/>
  <c r="G5209" i="28"/>
  <c r="F5209" i="28"/>
  <c r="G5201" i="28"/>
  <c r="F5201" i="28"/>
  <c r="G5193" i="28"/>
  <c r="F5193" i="28"/>
  <c r="G5185" i="28"/>
  <c r="F5185" i="28"/>
  <c r="G5177" i="28"/>
  <c r="F5177" i="28"/>
  <c r="G5169" i="28"/>
  <c r="F5169" i="28"/>
  <c r="G5161" i="28"/>
  <c r="F5161" i="28"/>
  <c r="G5153" i="28"/>
  <c r="F5153" i="28"/>
  <c r="G5145" i="28"/>
  <c r="F5145" i="28"/>
  <c r="G5137" i="28"/>
  <c r="F5137" i="28"/>
  <c r="G5129" i="28"/>
  <c r="F5129" i="28"/>
  <c r="G5121" i="28"/>
  <c r="F5121" i="28"/>
  <c r="G5113" i="28"/>
  <c r="F5113" i="28"/>
  <c r="G5105" i="28"/>
  <c r="F5105" i="28"/>
  <c r="G5097" i="28"/>
  <c r="F5097" i="28"/>
  <c r="G5089" i="28"/>
  <c r="F5089" i="28"/>
  <c r="G5081" i="28"/>
  <c r="F5081" i="28"/>
  <c r="G5073" i="28"/>
  <c r="F5073" i="28"/>
  <c r="G5065" i="28"/>
  <c r="F5065" i="28"/>
  <c r="G5057" i="28"/>
  <c r="F5057" i="28"/>
  <c r="G5049" i="28"/>
  <c r="F5049" i="28"/>
  <c r="G5041" i="28"/>
  <c r="F5041" i="28"/>
  <c r="G5033" i="28"/>
  <c r="F5033" i="28"/>
  <c r="G5025" i="28"/>
  <c r="F5025" i="28"/>
  <c r="G5017" i="28"/>
  <c r="F5017" i="28"/>
  <c r="G5009" i="28"/>
  <c r="F5009" i="28"/>
  <c r="G5001" i="28"/>
  <c r="F5001" i="28"/>
  <c r="G4993" i="28"/>
  <c r="F4993" i="28"/>
  <c r="G4985" i="28"/>
  <c r="F4985" i="28"/>
  <c r="G4977" i="28"/>
  <c r="F4977" i="28"/>
  <c r="G4969" i="28"/>
  <c r="F4969" i="28"/>
  <c r="G4961" i="28"/>
  <c r="F4961" i="28"/>
  <c r="G4953" i="28"/>
  <c r="F4953" i="28"/>
  <c r="G4945" i="28"/>
  <c r="F4945" i="28"/>
  <c r="G4937" i="28"/>
  <c r="F4937" i="28"/>
  <c r="G4929" i="28"/>
  <c r="F4929" i="28"/>
  <c r="G4921" i="28"/>
  <c r="F4921" i="28"/>
  <c r="G4913" i="28"/>
  <c r="F4913" i="28"/>
  <c r="G4905" i="28"/>
  <c r="F4905" i="28"/>
  <c r="G4897" i="28"/>
  <c r="F4897" i="28"/>
  <c r="G4889" i="28"/>
  <c r="F4889" i="28"/>
  <c r="G4881" i="28"/>
  <c r="F4881" i="28"/>
  <c r="G4873" i="28"/>
  <c r="F4873" i="28"/>
  <c r="G4865" i="28"/>
  <c r="F4865" i="28"/>
  <c r="G4857" i="28"/>
  <c r="F4857" i="28"/>
  <c r="G4849" i="28"/>
  <c r="F4849" i="28"/>
  <c r="G4841" i="28"/>
  <c r="F4841" i="28"/>
  <c r="G4833" i="28"/>
  <c r="F4833" i="28"/>
  <c r="G4825" i="28"/>
  <c r="F4825" i="28"/>
  <c r="G4817" i="28"/>
  <c r="F4817" i="28"/>
  <c r="G4809" i="28"/>
  <c r="F4809" i="28"/>
  <c r="G4801" i="28"/>
  <c r="F4801" i="28"/>
  <c r="G4793" i="28"/>
  <c r="F4793" i="28"/>
  <c r="G4785" i="28"/>
  <c r="F4785" i="28"/>
  <c r="G4777" i="28"/>
  <c r="F4777" i="28"/>
  <c r="G4769" i="28"/>
  <c r="F4769" i="28"/>
  <c r="G4761" i="28"/>
  <c r="F4761" i="28"/>
  <c r="G4753" i="28"/>
  <c r="F4753" i="28"/>
  <c r="G4745" i="28"/>
  <c r="F4745" i="28"/>
  <c r="G4737" i="28"/>
  <c r="F4737" i="28"/>
  <c r="G4729" i="28"/>
  <c r="F4729" i="28"/>
  <c r="G4721" i="28"/>
  <c r="F4721" i="28"/>
  <c r="G4713" i="28"/>
  <c r="F4713" i="28"/>
  <c r="G4705" i="28"/>
  <c r="F4705" i="28"/>
  <c r="G4697" i="28"/>
  <c r="F4697" i="28"/>
  <c r="G4689" i="28"/>
  <c r="F4689" i="28"/>
  <c r="G4681" i="28"/>
  <c r="F4681" i="28"/>
  <c r="G4673" i="28"/>
  <c r="F4673" i="28"/>
  <c r="G4665" i="28"/>
  <c r="F4665" i="28"/>
  <c r="G4657" i="28"/>
  <c r="F4657" i="28"/>
  <c r="G4649" i="28"/>
  <c r="F4649" i="28"/>
  <c r="G4641" i="28"/>
  <c r="F4641" i="28"/>
  <c r="G4633" i="28"/>
  <c r="F4633" i="28"/>
  <c r="G4625" i="28"/>
  <c r="F4625" i="28"/>
  <c r="G4617" i="28"/>
  <c r="F4617" i="28"/>
  <c r="G4609" i="28"/>
  <c r="F4609" i="28"/>
  <c r="G4601" i="28"/>
  <c r="F4601" i="28"/>
  <c r="G4593" i="28"/>
  <c r="F4593" i="28"/>
  <c r="G4585" i="28"/>
  <c r="F4585" i="28"/>
  <c r="G4577" i="28"/>
  <c r="F4577" i="28"/>
  <c r="G4569" i="28"/>
  <c r="F4569" i="28"/>
  <c r="G4561" i="28"/>
  <c r="F4561" i="28"/>
  <c r="G4553" i="28"/>
  <c r="F4553" i="28"/>
  <c r="G4545" i="28"/>
  <c r="F4545" i="28"/>
  <c r="G4537" i="28"/>
  <c r="F4537" i="28"/>
  <c r="G4529" i="28"/>
  <c r="F4529" i="28"/>
  <c r="G4521" i="28"/>
  <c r="F4521" i="28"/>
  <c r="G4513" i="28"/>
  <c r="F4513" i="28"/>
  <c r="G4505" i="28"/>
  <c r="F4505" i="28"/>
  <c r="G4497" i="28"/>
  <c r="F4497" i="28"/>
  <c r="G4489" i="28"/>
  <c r="F4489" i="28"/>
  <c r="G4481" i="28"/>
  <c r="F4481" i="28"/>
  <c r="G6776" i="28"/>
  <c r="F6776" i="28"/>
  <c r="G6768" i="28"/>
  <c r="F6768" i="28"/>
  <c r="G6760" i="28"/>
  <c r="F6760" i="28"/>
  <c r="G6752" i="28"/>
  <c r="F6752" i="28"/>
  <c r="G6744" i="28"/>
  <c r="F6744" i="28"/>
  <c r="G6736" i="28"/>
  <c r="F6736" i="28"/>
  <c r="G6728" i="28"/>
  <c r="F6728" i="28"/>
  <c r="G6720" i="28"/>
  <c r="F6720" i="28"/>
  <c r="G6712" i="28"/>
  <c r="F6712" i="28"/>
  <c r="G6704" i="28"/>
  <c r="F6704" i="28"/>
  <c r="G6696" i="28"/>
  <c r="F6696" i="28"/>
  <c r="G6688" i="28"/>
  <c r="F6688" i="28"/>
  <c r="G6680" i="28"/>
  <c r="F6680" i="28"/>
  <c r="G6672" i="28"/>
  <c r="F6672" i="28"/>
  <c r="G6664" i="28"/>
  <c r="F6664" i="28"/>
  <c r="G6656" i="28"/>
  <c r="F6656" i="28"/>
  <c r="G6648" i="28"/>
  <c r="F6648" i="28"/>
  <c r="G6640" i="28"/>
  <c r="F6640" i="28"/>
  <c r="G6632" i="28"/>
  <c r="F6632" i="28"/>
  <c r="G6624" i="28"/>
  <c r="F6624" i="28"/>
  <c r="G6616" i="28"/>
  <c r="F6616" i="28"/>
  <c r="G6608" i="28"/>
  <c r="F6608" i="28"/>
  <c r="G6600" i="28"/>
  <c r="F6600" i="28"/>
  <c r="G6592" i="28"/>
  <c r="F6592" i="28"/>
  <c r="G6584" i="28"/>
  <c r="F6584" i="28"/>
  <c r="G6576" i="28"/>
  <c r="F6576" i="28"/>
  <c r="G6568" i="28"/>
  <c r="F6568" i="28"/>
  <c r="G6560" i="28"/>
  <c r="F6560" i="28"/>
  <c r="G6552" i="28"/>
  <c r="F6552" i="28"/>
  <c r="G6544" i="28"/>
  <c r="F6544" i="28"/>
  <c r="G6536" i="28"/>
  <c r="F6536" i="28"/>
  <c r="G6528" i="28"/>
  <c r="F6528" i="28"/>
  <c r="G6520" i="28"/>
  <c r="F6520" i="28"/>
  <c r="G6512" i="28"/>
  <c r="F6512" i="28"/>
  <c r="G6504" i="28"/>
  <c r="F6504" i="28"/>
  <c r="G6496" i="28"/>
  <c r="F6496" i="28"/>
  <c r="G6488" i="28"/>
  <c r="F6488" i="28"/>
  <c r="G6480" i="28"/>
  <c r="F6480" i="28"/>
  <c r="G6472" i="28"/>
  <c r="F6472" i="28"/>
  <c r="G6464" i="28"/>
  <c r="F6464" i="28"/>
  <c r="G6456" i="28"/>
  <c r="F6456" i="28"/>
  <c r="G6448" i="28"/>
  <c r="F6448" i="28"/>
  <c r="G6440" i="28"/>
  <c r="F6440" i="28"/>
  <c r="G6432" i="28"/>
  <c r="F6432" i="28"/>
  <c r="G6424" i="28"/>
  <c r="F6424" i="28"/>
  <c r="G6416" i="28"/>
  <c r="F6416" i="28"/>
  <c r="G6408" i="28"/>
  <c r="F6408" i="28"/>
  <c r="G6400" i="28"/>
  <c r="F6400" i="28"/>
  <c r="G6392" i="28"/>
  <c r="F6392" i="28"/>
  <c r="G6384" i="28"/>
  <c r="F6384" i="28"/>
  <c r="G6376" i="28"/>
  <c r="F6376" i="28"/>
  <c r="G6368" i="28"/>
  <c r="F6368" i="28"/>
  <c r="G6360" i="28"/>
  <c r="F6360" i="28"/>
  <c r="G6352" i="28"/>
  <c r="F6352" i="28"/>
  <c r="G6344" i="28"/>
  <c r="F6344" i="28"/>
  <c r="G6336" i="28"/>
  <c r="F6336" i="28"/>
  <c r="G6328" i="28"/>
  <c r="F6328" i="28"/>
  <c r="G6320" i="28"/>
  <c r="F6320" i="28"/>
  <c r="G6312" i="28"/>
  <c r="F6312" i="28"/>
  <c r="G6304" i="28"/>
  <c r="F6304" i="28"/>
  <c r="G6296" i="28"/>
  <c r="F6296" i="28"/>
  <c r="G6288" i="28"/>
  <c r="F6288" i="28"/>
  <c r="G6280" i="28"/>
  <c r="F6280" i="28"/>
  <c r="G6272" i="28"/>
  <c r="F6272" i="28"/>
  <c r="G6264" i="28"/>
  <c r="F6264" i="28"/>
  <c r="G6256" i="28"/>
  <c r="F6256" i="28"/>
  <c r="G6248" i="28"/>
  <c r="F6248" i="28"/>
  <c r="G6240" i="28"/>
  <c r="F6240" i="28"/>
  <c r="G6232" i="28"/>
  <c r="F6232" i="28"/>
  <c r="G6224" i="28"/>
  <c r="F6224" i="28"/>
  <c r="G6216" i="28"/>
  <c r="F6216" i="28"/>
  <c r="G6208" i="28"/>
  <c r="F6208" i="28"/>
  <c r="G6200" i="28"/>
  <c r="F6200" i="28"/>
  <c r="G6192" i="28"/>
  <c r="F6192" i="28"/>
  <c r="G6184" i="28"/>
  <c r="F6184" i="28"/>
  <c r="G6176" i="28"/>
  <c r="F6176" i="28"/>
  <c r="G6168" i="28"/>
  <c r="F6168" i="28"/>
  <c r="G6160" i="28"/>
  <c r="F6160" i="28"/>
  <c r="G6152" i="28"/>
  <c r="F6152" i="28"/>
  <c r="G6144" i="28"/>
  <c r="F6144" i="28"/>
  <c r="G6136" i="28"/>
  <c r="F6136" i="28"/>
  <c r="G6128" i="28"/>
  <c r="F6128" i="28"/>
  <c r="G6120" i="28"/>
  <c r="F6120" i="28"/>
  <c r="G6112" i="28"/>
  <c r="F6112" i="28"/>
  <c r="G6104" i="28"/>
  <c r="F6104" i="28"/>
  <c r="G6096" i="28"/>
  <c r="F6096" i="28"/>
  <c r="G6088" i="28"/>
  <c r="F6088" i="28"/>
  <c r="G6080" i="28"/>
  <c r="F6080" i="28"/>
  <c r="G6072" i="28"/>
  <c r="F6072" i="28"/>
  <c r="G6064" i="28"/>
  <c r="F6064" i="28"/>
  <c r="G6056" i="28"/>
  <c r="F6056" i="28"/>
  <c r="G6048" i="28"/>
  <c r="F6048" i="28"/>
  <c r="G6040" i="28"/>
  <c r="F6040" i="28"/>
  <c r="G6032" i="28"/>
  <c r="F6032" i="28"/>
  <c r="G6024" i="28"/>
  <c r="F6024" i="28"/>
  <c r="G6016" i="28"/>
  <c r="F6016" i="28"/>
  <c r="G6008" i="28"/>
  <c r="F6008" i="28"/>
  <c r="G6000" i="28"/>
  <c r="F6000" i="28"/>
  <c r="G5992" i="28"/>
  <c r="F5992" i="28"/>
  <c r="G5984" i="28"/>
  <c r="F5984" i="28"/>
  <c r="G5976" i="28"/>
  <c r="F5976" i="28"/>
  <c r="G5968" i="28"/>
  <c r="F5968" i="28"/>
  <c r="G5960" i="28"/>
  <c r="F5960" i="28"/>
  <c r="G5952" i="28"/>
  <c r="F5952" i="28"/>
  <c r="G5944" i="28"/>
  <c r="F5944" i="28"/>
  <c r="G5936" i="28"/>
  <c r="F5936" i="28"/>
  <c r="G5928" i="28"/>
  <c r="F5928" i="28"/>
  <c r="G5920" i="28"/>
  <c r="F5920" i="28"/>
  <c r="G5912" i="28"/>
  <c r="F5912" i="28"/>
  <c r="G5904" i="28"/>
  <c r="F5904" i="28"/>
  <c r="G5896" i="28"/>
  <c r="F5896" i="28"/>
  <c r="G5888" i="28"/>
  <c r="F5888" i="28"/>
  <c r="G5880" i="28"/>
  <c r="F5880" i="28"/>
  <c r="G5872" i="28"/>
  <c r="F5872" i="28"/>
  <c r="G5864" i="28"/>
  <c r="F5864" i="28"/>
  <c r="G5856" i="28"/>
  <c r="F5856" i="28"/>
  <c r="G5848" i="28"/>
  <c r="F5848" i="28"/>
  <c r="G5840" i="28"/>
  <c r="F5840" i="28"/>
  <c r="G5832" i="28"/>
  <c r="F5832" i="28"/>
  <c r="G5824" i="28"/>
  <c r="F5824" i="28"/>
  <c r="G5816" i="28"/>
  <c r="F5816" i="28"/>
  <c r="G5808" i="28"/>
  <c r="F5808" i="28"/>
  <c r="G5800" i="28"/>
  <c r="F5800" i="28"/>
  <c r="G5792" i="28"/>
  <c r="F5792" i="28"/>
  <c r="G5784" i="28"/>
  <c r="F5784" i="28"/>
  <c r="G5776" i="28"/>
  <c r="F5776" i="28"/>
  <c r="G5768" i="28"/>
  <c r="F5768" i="28"/>
  <c r="G5760" i="28"/>
  <c r="F5760" i="28"/>
  <c r="G5752" i="28"/>
  <c r="F5752" i="28"/>
  <c r="G5744" i="28"/>
  <c r="F5744" i="28"/>
  <c r="G5736" i="28"/>
  <c r="F5736" i="28"/>
  <c r="G5728" i="28"/>
  <c r="F5728" i="28"/>
  <c r="G5720" i="28"/>
  <c r="F5720" i="28"/>
  <c r="G5712" i="28"/>
  <c r="F5712" i="28"/>
  <c r="G5704" i="28"/>
  <c r="F5704" i="28"/>
  <c r="G5696" i="28"/>
  <c r="F5696" i="28"/>
  <c r="G5688" i="28"/>
  <c r="F5688" i="28"/>
  <c r="G5680" i="28"/>
  <c r="F5680" i="28"/>
  <c r="G5672" i="28"/>
  <c r="F5672" i="28"/>
  <c r="G5664" i="28"/>
  <c r="F5664" i="28"/>
  <c r="G5656" i="28"/>
  <c r="F5656" i="28"/>
  <c r="G5648" i="28"/>
  <c r="F5648" i="28"/>
  <c r="G5640" i="28"/>
  <c r="F5640" i="28"/>
  <c r="G5632" i="28"/>
  <c r="F5632" i="28"/>
  <c r="G5624" i="28"/>
  <c r="F5624" i="28"/>
  <c r="G5616" i="28"/>
  <c r="F5616" i="28"/>
  <c r="G5608" i="28"/>
  <c r="F5608" i="28"/>
  <c r="G5600" i="28"/>
  <c r="F5600" i="28"/>
  <c r="G5592" i="28"/>
  <c r="F5592" i="28"/>
  <c r="G5584" i="28"/>
  <c r="F5584" i="28"/>
  <c r="G5576" i="28"/>
  <c r="F5576" i="28"/>
  <c r="G5568" i="28"/>
  <c r="F5568" i="28"/>
  <c r="G5560" i="28"/>
  <c r="F5560" i="28"/>
  <c r="G5552" i="28"/>
  <c r="F5552" i="28"/>
  <c r="G5544" i="28"/>
  <c r="F5544" i="28"/>
  <c r="G5536" i="28"/>
  <c r="F5536" i="28"/>
  <c r="G5528" i="28"/>
  <c r="F5528" i="28"/>
  <c r="G5520" i="28"/>
  <c r="F5520" i="28"/>
  <c r="G5512" i="28"/>
  <c r="F5512" i="28"/>
  <c r="G5504" i="28"/>
  <c r="F5504" i="28"/>
  <c r="G5496" i="28"/>
  <c r="F5496" i="28"/>
  <c r="G5488" i="28"/>
  <c r="F5488" i="28"/>
  <c r="G5480" i="28"/>
  <c r="F5480" i="28"/>
  <c r="G5472" i="28"/>
  <c r="F5472" i="28"/>
  <c r="G5464" i="28"/>
  <c r="F5464" i="28"/>
  <c r="G5456" i="28"/>
  <c r="F5456" i="28"/>
  <c r="G5448" i="28"/>
  <c r="F5448" i="28"/>
  <c r="G5440" i="28"/>
  <c r="F5440" i="28"/>
  <c r="G5432" i="28"/>
  <c r="F5432" i="28"/>
  <c r="G5424" i="28"/>
  <c r="F5424" i="28"/>
  <c r="G5416" i="28"/>
  <c r="F5416" i="28"/>
  <c r="G5408" i="28"/>
  <c r="F5408" i="28"/>
  <c r="G5400" i="28"/>
  <c r="F5400" i="28"/>
  <c r="G5392" i="28"/>
  <c r="F5392" i="28"/>
  <c r="G5384" i="28"/>
  <c r="F5384" i="28"/>
  <c r="G5376" i="28"/>
  <c r="F5376" i="28"/>
  <c r="G5368" i="28"/>
  <c r="F5368" i="28"/>
  <c r="G5360" i="28"/>
  <c r="F5360" i="28"/>
  <c r="G5352" i="28"/>
  <c r="F5352" i="28"/>
  <c r="G5344" i="28"/>
  <c r="F5344" i="28"/>
  <c r="G5336" i="28"/>
  <c r="F5336" i="28"/>
  <c r="G5328" i="28"/>
  <c r="F5328" i="28"/>
  <c r="G5320" i="28"/>
  <c r="F5320" i="28"/>
  <c r="G5312" i="28"/>
  <c r="F5312" i="28"/>
  <c r="G5304" i="28"/>
  <c r="F5304" i="28"/>
  <c r="G5296" i="28"/>
  <c r="F5296" i="28"/>
  <c r="G5288" i="28"/>
  <c r="F5288" i="28"/>
  <c r="G5280" i="28"/>
  <c r="F5280" i="28"/>
  <c r="G5272" i="28"/>
  <c r="F5272" i="28"/>
  <c r="G5264" i="28"/>
  <c r="F5264" i="28"/>
  <c r="G5256" i="28"/>
  <c r="F5256" i="28"/>
  <c r="G5248" i="28"/>
  <c r="F5248" i="28"/>
  <c r="G5240" i="28"/>
  <c r="F5240" i="28"/>
  <c r="G5232" i="28"/>
  <c r="F5232" i="28"/>
  <c r="G5224" i="28"/>
  <c r="F5224" i="28"/>
  <c r="G5216" i="28"/>
  <c r="F5216" i="28"/>
  <c r="G5208" i="28"/>
  <c r="F5208" i="28"/>
  <c r="G5200" i="28"/>
  <c r="F5200" i="28"/>
  <c r="G5192" i="28"/>
  <c r="F5192" i="28"/>
  <c r="G5184" i="28"/>
  <c r="F5184" i="28"/>
  <c r="G5176" i="28"/>
  <c r="F5176" i="28"/>
  <c r="G5168" i="28"/>
  <c r="F5168" i="28"/>
  <c r="G5160" i="28"/>
  <c r="F5160" i="28"/>
  <c r="G5152" i="28"/>
  <c r="F5152" i="28"/>
  <c r="G5144" i="28"/>
  <c r="F5144" i="28"/>
  <c r="G5136" i="28"/>
  <c r="F5136" i="28"/>
  <c r="G5128" i="28"/>
  <c r="F5128" i="28"/>
  <c r="G5120" i="28"/>
  <c r="F5120" i="28"/>
  <c r="G5112" i="28"/>
  <c r="F5112" i="28"/>
  <c r="G5104" i="28"/>
  <c r="F5104" i="28"/>
  <c r="G5096" i="28"/>
  <c r="F5096" i="28"/>
  <c r="G5088" i="28"/>
  <c r="F5088" i="28"/>
  <c r="G5080" i="28"/>
  <c r="F5080" i="28"/>
  <c r="G5072" i="28"/>
  <c r="F5072" i="28"/>
  <c r="G5064" i="28"/>
  <c r="F5064" i="28"/>
  <c r="G5056" i="28"/>
  <c r="F5056" i="28"/>
  <c r="G5048" i="28"/>
  <c r="F5048" i="28"/>
  <c r="G5040" i="28"/>
  <c r="F5040" i="28"/>
  <c r="G5032" i="28"/>
  <c r="F5032" i="28"/>
  <c r="G5024" i="28"/>
  <c r="F5024" i="28"/>
  <c r="G5016" i="28"/>
  <c r="F5016" i="28"/>
  <c r="G5008" i="28"/>
  <c r="F5008" i="28"/>
  <c r="G5000" i="28"/>
  <c r="F5000" i="28"/>
  <c r="G4992" i="28"/>
  <c r="F4992" i="28"/>
  <c r="G4984" i="28"/>
  <c r="F4984" i="28"/>
  <c r="G4976" i="28"/>
  <c r="F4976" i="28"/>
  <c r="G4968" i="28"/>
  <c r="F4968" i="28"/>
  <c r="G4960" i="28"/>
  <c r="F4960" i="28"/>
  <c r="G4952" i="28"/>
  <c r="F4952" i="28"/>
  <c r="G4944" i="28"/>
  <c r="F4944" i="28"/>
  <c r="G4936" i="28"/>
  <c r="F4936" i="28"/>
  <c r="G4928" i="28"/>
  <c r="F4928" i="28"/>
  <c r="G4920" i="28"/>
  <c r="F4920" i="28"/>
  <c r="G4912" i="28"/>
  <c r="F4912" i="28"/>
  <c r="G4904" i="28"/>
  <c r="F4904" i="28"/>
  <c r="G4896" i="28"/>
  <c r="F4896" i="28"/>
  <c r="G4888" i="28"/>
  <c r="F4888" i="28"/>
  <c r="G4880" i="28"/>
  <c r="F4880" i="28"/>
  <c r="G4872" i="28"/>
  <c r="F4872" i="28"/>
  <c r="G4864" i="28"/>
  <c r="F4864" i="28"/>
  <c r="G4856" i="28"/>
  <c r="F4856" i="28"/>
  <c r="G4848" i="28"/>
  <c r="F4848" i="28"/>
  <c r="G4840" i="28"/>
  <c r="F4840" i="28"/>
  <c r="G4832" i="28"/>
  <c r="F4832" i="28"/>
  <c r="G4824" i="28"/>
  <c r="F4824" i="28"/>
  <c r="G4816" i="28"/>
  <c r="F4816" i="28"/>
  <c r="G4808" i="28"/>
  <c r="F4808" i="28"/>
  <c r="G4800" i="28"/>
  <c r="F4800" i="28"/>
  <c r="G4792" i="28"/>
  <c r="F4792" i="28"/>
  <c r="G4784" i="28"/>
  <c r="F4784" i="28"/>
  <c r="G4776" i="28"/>
  <c r="F4776" i="28"/>
  <c r="G4768" i="28"/>
  <c r="F4768" i="28"/>
  <c r="G4760" i="28"/>
  <c r="F4760" i="28"/>
  <c r="G4752" i="28"/>
  <c r="F4752" i="28"/>
  <c r="G4744" i="28"/>
  <c r="F4744" i="28"/>
  <c r="G4736" i="28"/>
  <c r="F4736" i="28"/>
  <c r="G4728" i="28"/>
  <c r="F4728" i="28"/>
  <c r="G4720" i="28"/>
  <c r="F4720" i="28"/>
  <c r="G4712" i="28"/>
  <c r="F4712" i="28"/>
  <c r="G4704" i="28"/>
  <c r="F4704" i="28"/>
  <c r="G4696" i="28"/>
  <c r="F4696" i="28"/>
  <c r="G4688" i="28"/>
  <c r="F4688" i="28"/>
  <c r="G4680" i="28"/>
  <c r="F4680" i="28"/>
  <c r="G4672" i="28"/>
  <c r="F4672" i="28"/>
  <c r="G4664" i="28"/>
  <c r="F4664" i="28"/>
  <c r="G4656" i="28"/>
  <c r="F4656" i="28"/>
  <c r="G4648" i="28"/>
  <c r="F4648" i="28"/>
  <c r="G4640" i="28"/>
  <c r="F4640" i="28"/>
  <c r="G4632" i="28"/>
  <c r="F4632" i="28"/>
  <c r="G4624" i="28"/>
  <c r="F4624" i="28"/>
  <c r="G4616" i="28"/>
  <c r="F4616" i="28"/>
  <c r="G4608" i="28"/>
  <c r="F4608" i="28"/>
  <c r="G4600" i="28"/>
  <c r="F4600" i="28"/>
  <c r="G4592" i="28"/>
  <c r="F4592" i="28"/>
  <c r="G4584" i="28"/>
  <c r="F4584" i="28"/>
  <c r="G4576" i="28"/>
  <c r="F4576" i="28"/>
  <c r="G4568" i="28"/>
  <c r="F4568" i="28"/>
  <c r="G4560" i="28"/>
  <c r="F4560" i="28"/>
  <c r="G4552" i="28"/>
  <c r="F4552" i="28"/>
  <c r="G4544" i="28"/>
  <c r="F4544" i="28"/>
  <c r="G4536" i="28"/>
  <c r="F4536" i="28"/>
  <c r="G4528" i="28"/>
  <c r="F4528" i="28"/>
  <c r="G4520" i="28"/>
  <c r="F4520" i="28"/>
  <c r="G4512" i="28"/>
  <c r="F4512" i="28"/>
  <c r="G4504" i="28"/>
  <c r="F4504" i="28"/>
  <c r="G4496" i="28"/>
  <c r="F4496" i="28"/>
  <c r="G4488" i="28"/>
  <c r="F4488" i="28"/>
  <c r="G4480" i="28"/>
  <c r="F4480" i="28"/>
  <c r="G4472" i="28"/>
  <c r="F4472" i="28"/>
  <c r="G4464" i="28"/>
  <c r="F4464" i="28"/>
  <c r="G4456" i="28"/>
  <c r="F4456" i="28"/>
  <c r="G4448" i="28"/>
  <c r="F4448" i="28"/>
  <c r="G4440" i="28"/>
  <c r="F4440" i="28"/>
  <c r="G4432" i="28"/>
  <c r="F4432" i="28"/>
  <c r="G4424" i="28"/>
  <c r="F4424" i="28"/>
  <c r="G4451" i="28"/>
  <c r="F4451" i="28"/>
  <c r="G4443" i="28"/>
  <c r="F4443" i="28"/>
  <c r="G4435" i="28"/>
  <c r="F4435" i="28"/>
  <c r="G4427" i="28"/>
  <c r="F4427" i="28"/>
  <c r="G4419" i="28"/>
  <c r="F4419" i="28"/>
  <c r="G4411" i="28"/>
  <c r="F4411" i="28"/>
  <c r="G4403" i="28"/>
  <c r="F4403" i="28"/>
  <c r="G4395" i="28"/>
  <c r="F4395" i="28"/>
  <c r="G4387" i="28"/>
  <c r="F4387" i="28"/>
  <c r="G4379" i="28"/>
  <c r="F4379" i="28"/>
  <c r="G4371" i="28"/>
  <c r="F4371" i="28"/>
  <c r="G4363" i="28"/>
  <c r="F4363" i="28"/>
  <c r="G4355" i="28"/>
  <c r="F4355" i="28"/>
  <c r="G4347" i="28"/>
  <c r="F4347" i="28"/>
  <c r="G4339" i="28"/>
  <c r="F4339" i="28"/>
  <c r="G4331" i="28"/>
  <c r="F4331" i="28"/>
  <c r="G4323" i="28"/>
  <c r="F4323" i="28"/>
  <c r="G4315" i="28"/>
  <c r="F4315" i="28"/>
  <c r="G4307" i="28"/>
  <c r="F4307" i="28"/>
  <c r="G4299" i="28"/>
  <c r="F4299" i="28"/>
  <c r="G4291" i="28"/>
  <c r="F4291" i="28"/>
  <c r="G4283" i="28"/>
  <c r="F4283" i="28"/>
  <c r="G4275" i="28"/>
  <c r="F4275" i="28"/>
  <c r="G4267" i="28"/>
  <c r="F4267" i="28"/>
  <c r="G4259" i="28"/>
  <c r="F4259" i="28"/>
  <c r="G4251" i="28"/>
  <c r="F4251" i="28"/>
  <c r="G4243" i="28"/>
  <c r="F4243" i="28"/>
  <c r="G4235" i="28"/>
  <c r="F4235" i="28"/>
  <c r="G4227" i="28"/>
  <c r="F4227" i="28"/>
  <c r="G4219" i="28"/>
  <c r="F4219" i="28"/>
  <c r="G4211" i="28"/>
  <c r="F4211" i="28"/>
  <c r="G4203" i="28"/>
  <c r="F4203" i="28"/>
  <c r="G4195" i="28"/>
  <c r="F4195" i="28"/>
  <c r="G4187" i="28"/>
  <c r="F4187" i="28"/>
  <c r="G4179" i="28"/>
  <c r="F4179" i="28"/>
  <c r="G4171" i="28"/>
  <c r="F4171" i="28"/>
  <c r="G4163" i="28"/>
  <c r="F4163" i="28"/>
  <c r="G4155" i="28"/>
  <c r="F4155" i="28"/>
  <c r="G4147" i="28"/>
  <c r="F4147" i="28"/>
  <c r="G4139" i="28"/>
  <c r="F4139" i="28"/>
  <c r="G4131" i="28"/>
  <c r="F4131" i="28"/>
  <c r="G4123" i="28"/>
  <c r="F4123" i="28"/>
  <c r="G4115" i="28"/>
  <c r="F4115" i="28"/>
  <c r="G4107" i="28"/>
  <c r="F4107" i="28"/>
  <c r="G4099" i="28"/>
  <c r="F4099" i="28"/>
  <c r="G4091" i="28"/>
  <c r="F4091" i="28"/>
  <c r="G4083" i="28"/>
  <c r="F4083" i="28"/>
  <c r="G4075" i="28"/>
  <c r="F4075" i="28"/>
  <c r="G4067" i="28"/>
  <c r="F4067" i="28"/>
  <c r="G4059" i="28"/>
  <c r="F4059" i="28"/>
  <c r="G4051" i="28"/>
  <c r="F4051" i="28"/>
  <c r="G4043" i="28"/>
  <c r="F4043" i="28"/>
  <c r="G4035" i="28"/>
  <c r="F4035" i="28"/>
  <c r="G4027" i="28"/>
  <c r="F4027" i="28"/>
  <c r="G4019" i="28"/>
  <c r="F4019" i="28"/>
  <c r="G4011" i="28"/>
  <c r="F4011" i="28"/>
  <c r="G4003" i="28"/>
  <c r="F4003" i="28"/>
  <c r="G3995" i="28"/>
  <c r="F3995" i="28"/>
  <c r="G3987" i="28"/>
  <c r="F3987" i="28"/>
  <c r="G3979" i="28"/>
  <c r="F3979" i="28"/>
  <c r="G3971" i="28"/>
  <c r="F3971" i="28"/>
  <c r="G3963" i="28"/>
  <c r="F3963" i="28"/>
  <c r="G3955" i="28"/>
  <c r="F3955" i="28"/>
  <c r="G3947" i="28"/>
  <c r="F3947" i="28"/>
  <c r="G3939" i="28"/>
  <c r="F3939" i="28"/>
  <c r="G3931" i="28"/>
  <c r="F3931" i="28"/>
  <c r="G3923" i="28"/>
  <c r="F3923" i="28"/>
  <c r="G3915" i="28"/>
  <c r="F3915" i="28"/>
  <c r="G3907" i="28"/>
  <c r="F3907" i="28"/>
  <c r="G3899" i="28"/>
  <c r="F3899" i="28"/>
  <c r="G3891" i="28"/>
  <c r="F3891" i="28"/>
  <c r="G3883" i="28"/>
  <c r="F3883" i="28"/>
  <c r="G3875" i="28"/>
  <c r="F3875" i="28"/>
  <c r="G3867" i="28"/>
  <c r="F3867" i="28"/>
  <c r="G3859" i="28"/>
  <c r="F3859" i="28"/>
  <c r="G3851" i="28"/>
  <c r="F3851" i="28"/>
  <c r="G3843" i="28"/>
  <c r="F3843" i="28"/>
  <c r="G3835" i="28"/>
  <c r="F3835" i="28"/>
  <c r="G3827" i="28"/>
  <c r="F3827" i="28"/>
  <c r="G3819" i="28"/>
  <c r="F3819" i="28"/>
  <c r="G3811" i="28"/>
  <c r="F3811" i="28"/>
  <c r="G3803" i="28"/>
  <c r="F3803" i="28"/>
  <c r="G3795" i="28"/>
  <c r="F3795" i="28"/>
  <c r="G3787" i="28"/>
  <c r="F3787" i="28"/>
  <c r="G3779" i="28"/>
  <c r="F3779" i="28"/>
  <c r="G3771" i="28"/>
  <c r="F3771" i="28"/>
  <c r="G3763" i="28"/>
  <c r="F3763" i="28"/>
  <c r="G3755" i="28"/>
  <c r="F3755" i="28"/>
  <c r="G3747" i="28"/>
  <c r="F3747" i="28"/>
  <c r="G3739" i="28"/>
  <c r="F3739" i="28"/>
  <c r="G3731" i="28"/>
  <c r="F3731" i="28"/>
  <c r="G3723" i="28"/>
  <c r="F3723" i="28"/>
  <c r="G3715" i="28"/>
  <c r="F3715" i="28"/>
  <c r="G3707" i="28"/>
  <c r="F3707" i="28"/>
  <c r="G3699" i="28"/>
  <c r="F3699" i="28"/>
  <c r="G3691" i="28"/>
  <c r="F3691" i="28"/>
  <c r="G3683" i="28"/>
  <c r="F3683" i="28"/>
  <c r="G3675" i="28"/>
  <c r="F3675" i="28"/>
  <c r="G3667" i="28"/>
  <c r="F3667" i="28"/>
  <c r="G3659" i="28"/>
  <c r="F3659" i="28"/>
  <c r="G3651" i="28"/>
  <c r="F3651" i="28"/>
  <c r="G3643" i="28"/>
  <c r="F3643" i="28"/>
  <c r="G3635" i="28"/>
  <c r="F3635" i="28"/>
  <c r="G3627" i="28"/>
  <c r="F3627" i="28"/>
  <c r="G3619" i="28"/>
  <c r="F3619" i="28"/>
  <c r="G3611" i="28"/>
  <c r="F3611" i="28"/>
  <c r="G3603" i="28"/>
  <c r="F3603" i="28"/>
  <c r="G3595" i="28"/>
  <c r="F3595" i="28"/>
  <c r="G3587" i="28"/>
  <c r="F3587" i="28"/>
  <c r="G3579" i="28"/>
  <c r="F3579" i="28"/>
  <c r="G3571" i="28"/>
  <c r="F3571" i="28"/>
  <c r="G3563" i="28"/>
  <c r="F3563" i="28"/>
  <c r="G3555" i="28"/>
  <c r="F3555" i="28"/>
  <c r="G3547" i="28"/>
  <c r="F3547" i="28"/>
  <c r="G3539" i="28"/>
  <c r="F3539" i="28"/>
  <c r="G3531" i="28"/>
  <c r="F3531" i="28"/>
  <c r="G3523" i="28"/>
  <c r="F3523" i="28"/>
  <c r="G3515" i="28"/>
  <c r="F3515" i="28"/>
  <c r="G3507" i="28"/>
  <c r="F3507" i="28"/>
  <c r="G3499" i="28"/>
  <c r="F3499" i="28"/>
  <c r="G3491" i="28"/>
  <c r="F3491" i="28"/>
  <c r="G3483" i="28"/>
  <c r="F3483" i="28"/>
  <c r="G3475" i="28"/>
  <c r="F3475" i="28"/>
  <c r="G3467" i="28"/>
  <c r="F3467" i="28"/>
  <c r="G3459" i="28"/>
  <c r="F3459" i="28"/>
  <c r="G3451" i="28"/>
  <c r="F3451" i="28"/>
  <c r="G3443" i="28"/>
  <c r="F3443" i="28"/>
  <c r="G3435" i="28"/>
  <c r="F3435" i="28"/>
  <c r="G3427" i="28"/>
  <c r="F3427" i="28"/>
  <c r="G3419" i="28"/>
  <c r="F3419" i="28"/>
  <c r="G3411" i="28"/>
  <c r="F3411" i="28"/>
  <c r="G3403" i="28"/>
  <c r="F3403" i="28"/>
  <c r="G3395" i="28"/>
  <c r="F3395" i="28"/>
  <c r="G3387" i="28"/>
  <c r="F3387" i="28"/>
  <c r="G3379" i="28"/>
  <c r="F3379" i="28"/>
  <c r="G3371" i="28"/>
  <c r="F3371" i="28"/>
  <c r="G3363" i="28"/>
  <c r="F3363" i="28"/>
  <c r="G3355" i="28"/>
  <c r="F3355" i="28"/>
  <c r="G3347" i="28"/>
  <c r="F3347" i="28"/>
  <c r="G3339" i="28"/>
  <c r="F3339" i="28"/>
  <c r="G3331" i="28"/>
  <c r="F3331" i="28"/>
  <c r="G3323" i="28"/>
  <c r="F3323" i="28"/>
  <c r="G3315" i="28"/>
  <c r="F3315" i="28"/>
  <c r="G3307" i="28"/>
  <c r="F3307" i="28"/>
  <c r="G3299" i="28"/>
  <c r="F3299" i="28"/>
  <c r="G3291" i="28"/>
  <c r="F3291" i="28"/>
  <c r="G3283" i="28"/>
  <c r="F3283" i="28"/>
  <c r="G3275" i="28"/>
  <c r="F3275" i="28"/>
  <c r="G3267" i="28"/>
  <c r="F3267" i="28"/>
  <c r="G3259" i="28"/>
  <c r="F3259" i="28"/>
  <c r="G3251" i="28"/>
  <c r="F3251" i="28"/>
  <c r="G3243" i="28"/>
  <c r="F3243" i="28"/>
  <c r="G3235" i="28"/>
  <c r="F3235" i="28"/>
  <c r="G3227" i="28"/>
  <c r="F3227" i="28"/>
  <c r="G3219" i="28"/>
  <c r="F3219" i="28"/>
  <c r="G3211" i="28"/>
  <c r="F3211" i="28"/>
  <c r="G3203" i="28"/>
  <c r="F3203" i="28"/>
  <c r="G3195" i="28"/>
  <c r="F3195" i="28"/>
  <c r="G3187" i="28"/>
  <c r="F3187" i="28"/>
  <c r="G3179" i="28"/>
  <c r="F3179" i="28"/>
  <c r="G3171" i="28"/>
  <c r="F3171" i="28"/>
  <c r="G3163" i="28"/>
  <c r="F3163" i="28"/>
  <c r="G3155" i="28"/>
  <c r="F3155" i="28"/>
  <c r="G3147" i="28"/>
  <c r="F3147" i="28"/>
  <c r="G3139" i="28"/>
  <c r="F3139" i="28"/>
  <c r="G3131" i="28"/>
  <c r="F3131" i="28"/>
  <c r="G3123" i="28"/>
  <c r="F3123" i="28"/>
  <c r="G3115" i="28"/>
  <c r="F3115" i="28"/>
  <c r="G3107" i="28"/>
  <c r="F3107" i="28"/>
  <c r="G3099" i="28"/>
  <c r="F3099" i="28"/>
  <c r="G3091" i="28"/>
  <c r="F3091" i="28"/>
  <c r="G3083" i="28"/>
  <c r="F3083" i="28"/>
  <c r="G3075" i="28"/>
  <c r="F3075" i="28"/>
  <c r="G3067" i="28"/>
  <c r="F3067" i="28"/>
  <c r="G3059" i="28"/>
  <c r="F3059" i="28"/>
  <c r="G3051" i="28"/>
  <c r="F3051" i="28"/>
  <c r="G3043" i="28"/>
  <c r="F3043" i="28"/>
  <c r="G3035" i="28"/>
  <c r="F3035" i="28"/>
  <c r="G3027" i="28"/>
  <c r="F3027" i="28"/>
  <c r="G3019" i="28"/>
  <c r="F3019" i="28"/>
  <c r="G3011" i="28"/>
  <c r="F3011" i="28"/>
  <c r="G3003" i="28"/>
  <c r="F3003" i="28"/>
  <c r="G2995" i="28"/>
  <c r="F2995" i="28"/>
  <c r="G2987" i="28"/>
  <c r="F2987" i="28"/>
  <c r="G2979" i="28"/>
  <c r="F2979" i="28"/>
  <c r="G2971" i="28"/>
  <c r="F2971" i="28"/>
  <c r="G2963" i="28"/>
  <c r="F2963" i="28"/>
  <c r="G2955" i="28"/>
  <c r="F2955" i="28"/>
  <c r="G2947" i="28"/>
  <c r="F2947" i="28"/>
  <c r="G2939" i="28"/>
  <c r="F2939" i="28"/>
  <c r="G2931" i="28"/>
  <c r="F2931" i="28"/>
  <c r="G2923" i="28"/>
  <c r="F2923" i="28"/>
  <c r="G2915" i="28"/>
  <c r="F2915" i="28"/>
  <c r="G2907" i="28"/>
  <c r="F2907" i="28"/>
  <c r="G2899" i="28"/>
  <c r="F2899" i="28"/>
  <c r="G2891" i="28"/>
  <c r="F2891" i="28"/>
  <c r="G2883" i="28"/>
  <c r="F2883" i="28"/>
  <c r="G2875" i="28"/>
  <c r="F2875" i="28"/>
  <c r="G2867" i="28"/>
  <c r="F2867" i="28"/>
  <c r="G2859" i="28"/>
  <c r="F2859" i="28"/>
  <c r="G2851" i="28"/>
  <c r="F2851" i="28"/>
  <c r="G2843" i="28"/>
  <c r="F2843" i="28"/>
  <c r="G2835" i="28"/>
  <c r="F2835" i="28"/>
  <c r="G2827" i="28"/>
  <c r="F2827" i="28"/>
  <c r="G2819" i="28"/>
  <c r="F2819" i="28"/>
  <c r="G2811" i="28"/>
  <c r="F2811" i="28"/>
  <c r="G2803" i="28"/>
  <c r="F2803" i="28"/>
  <c r="G2795" i="28"/>
  <c r="F2795" i="28"/>
  <c r="G2787" i="28"/>
  <c r="F2787" i="28"/>
  <c r="G2779" i="28"/>
  <c r="F2779" i="28"/>
  <c r="G2771" i="28"/>
  <c r="F2771" i="28"/>
  <c r="G2763" i="28"/>
  <c r="F2763" i="28"/>
  <c r="G2755" i="28"/>
  <c r="F2755" i="28"/>
  <c r="G2747" i="28"/>
  <c r="F2747" i="28"/>
  <c r="G2739" i="28"/>
  <c r="F2739" i="28"/>
  <c r="G2731" i="28"/>
  <c r="F2731" i="28"/>
  <c r="G2723" i="28"/>
  <c r="F2723" i="28"/>
  <c r="G2715" i="28"/>
  <c r="F2715" i="28"/>
  <c r="G2707" i="28"/>
  <c r="F2707" i="28"/>
  <c r="G2699" i="28"/>
  <c r="F2699" i="28"/>
  <c r="G2691" i="28"/>
  <c r="F2691" i="28"/>
  <c r="G2683" i="28"/>
  <c r="F2683" i="28"/>
  <c r="G2675" i="28"/>
  <c r="F2675" i="28"/>
  <c r="G2667" i="28"/>
  <c r="F2667" i="28"/>
  <c r="G2659" i="28"/>
  <c r="F2659" i="28"/>
  <c r="G2651" i="28"/>
  <c r="F2651" i="28"/>
  <c r="G2643" i="28"/>
  <c r="F2643" i="28"/>
  <c r="G2635" i="28"/>
  <c r="F2635" i="28"/>
  <c r="G2627" i="28"/>
  <c r="F2627" i="28"/>
  <c r="G2619" i="28"/>
  <c r="F2619" i="28"/>
  <c r="G2611" i="28"/>
  <c r="F2611" i="28"/>
  <c r="G2603" i="28"/>
  <c r="F2603" i="28"/>
  <c r="G2595" i="28"/>
  <c r="F2595" i="28"/>
  <c r="G2587" i="28"/>
  <c r="F2587" i="28"/>
  <c r="G2579" i="28"/>
  <c r="F2579" i="28"/>
  <c r="G2571" i="28"/>
  <c r="F2571" i="28"/>
  <c r="G2563" i="28"/>
  <c r="F2563" i="28"/>
  <c r="G2555" i="28"/>
  <c r="F2555" i="28"/>
  <c r="G2547" i="28"/>
  <c r="F2547" i="28"/>
  <c r="G2539" i="28"/>
  <c r="F2539" i="28"/>
  <c r="G2531" i="28"/>
  <c r="F2531" i="28"/>
  <c r="G2523" i="28"/>
  <c r="F2523" i="28"/>
  <c r="G2515" i="28"/>
  <c r="F2515" i="28"/>
  <c r="G2507" i="28"/>
  <c r="F2507" i="28"/>
  <c r="G2499" i="28"/>
  <c r="F2499" i="28"/>
  <c r="G2491" i="28"/>
  <c r="F2491" i="28"/>
  <c r="G2483" i="28"/>
  <c r="F2483" i="28"/>
  <c r="G2475" i="28"/>
  <c r="F2475" i="28"/>
  <c r="G2467" i="28"/>
  <c r="F2467" i="28"/>
  <c r="G2459" i="28"/>
  <c r="F2459" i="28"/>
  <c r="G2451" i="28"/>
  <c r="F2451" i="28"/>
  <c r="G2443" i="28"/>
  <c r="F2443" i="28"/>
  <c r="G2435" i="28"/>
  <c r="F2435" i="28"/>
  <c r="G2427" i="28"/>
  <c r="F2427" i="28"/>
  <c r="G2419" i="28"/>
  <c r="F2419" i="28"/>
  <c r="G2411" i="28"/>
  <c r="F2411" i="28"/>
  <c r="G2403" i="28"/>
  <c r="F2403" i="28"/>
  <c r="G2395" i="28"/>
  <c r="F2395" i="28"/>
  <c r="G2387" i="28"/>
  <c r="F2387" i="28"/>
  <c r="G2379" i="28"/>
  <c r="F2379" i="28"/>
  <c r="G2371" i="28"/>
  <c r="F2371" i="28"/>
  <c r="G2363" i="28"/>
  <c r="F2363" i="28"/>
  <c r="G2355" i="28"/>
  <c r="F2355" i="28"/>
  <c r="G2347" i="28"/>
  <c r="F2347" i="28"/>
  <c r="G2339" i="28"/>
  <c r="F2339" i="28"/>
  <c r="G2331" i="28"/>
  <c r="F2331" i="28"/>
  <c r="G2323" i="28"/>
  <c r="F2323" i="28"/>
  <c r="G2315" i="28"/>
  <c r="F2315" i="28"/>
  <c r="G2307" i="28"/>
  <c r="F2307" i="28"/>
  <c r="G2299" i="28"/>
  <c r="F2299" i="28"/>
  <c r="G2291" i="28"/>
  <c r="F2291" i="28"/>
  <c r="G2283" i="28"/>
  <c r="F2283" i="28"/>
  <c r="G2275" i="28"/>
  <c r="F2275" i="28"/>
  <c r="G2267" i="28"/>
  <c r="F2267" i="28"/>
  <c r="G2259" i="28"/>
  <c r="F2259" i="28"/>
  <c r="G2251" i="28"/>
  <c r="F2251" i="28"/>
  <c r="G2243" i="28"/>
  <c r="F2243" i="28"/>
  <c r="G2235" i="28"/>
  <c r="F2235" i="28"/>
  <c r="G2227" i="28"/>
  <c r="F2227" i="28"/>
  <c r="G2219" i="28"/>
  <c r="F2219" i="28"/>
  <c r="G2211" i="28"/>
  <c r="F2211" i="28"/>
  <c r="G2203" i="28"/>
  <c r="F2203" i="28"/>
  <c r="G2195" i="28"/>
  <c r="F2195" i="28"/>
  <c r="G2187" i="28"/>
  <c r="F2187" i="28"/>
  <c r="G2179" i="28"/>
  <c r="F2179" i="28"/>
  <c r="G2171" i="28"/>
  <c r="F2171" i="28"/>
  <c r="G2163" i="28"/>
  <c r="F2163" i="28"/>
  <c r="G2155" i="28"/>
  <c r="F2155" i="28"/>
  <c r="G2147" i="28"/>
  <c r="F2147" i="28"/>
  <c r="G2139" i="28"/>
  <c r="F2139" i="28"/>
  <c r="G2131" i="28"/>
  <c r="F2131" i="28"/>
  <c r="G2123" i="28"/>
  <c r="F2123" i="28"/>
  <c r="G2115" i="28"/>
  <c r="F2115" i="28"/>
  <c r="G2107" i="28"/>
  <c r="F2107" i="28"/>
  <c r="G2099" i="28"/>
  <c r="F2099" i="28"/>
  <c r="G2091" i="28"/>
  <c r="F2091" i="28"/>
  <c r="G2083" i="28"/>
  <c r="F2083" i="28"/>
  <c r="G2075" i="28"/>
  <c r="F2075" i="28"/>
  <c r="G2067" i="28"/>
  <c r="F2067" i="28"/>
  <c r="G2059" i="28"/>
  <c r="F2059" i="28"/>
  <c r="G2051" i="28"/>
  <c r="F2051" i="28"/>
  <c r="G2043" i="28"/>
  <c r="F2043" i="28"/>
  <c r="G2035" i="28"/>
  <c r="F2035" i="28"/>
  <c r="G2027" i="28"/>
  <c r="F2027" i="28"/>
  <c r="G2019" i="28"/>
  <c r="F2019" i="28"/>
  <c r="G2011" i="28"/>
  <c r="F2011" i="28"/>
  <c r="G2003" i="28"/>
  <c r="F2003" i="28"/>
  <c r="G1995" i="28"/>
  <c r="F1995" i="28"/>
  <c r="G1987" i="28"/>
  <c r="F1987" i="28"/>
  <c r="G1979" i="28"/>
  <c r="F1979" i="28"/>
  <c r="G1971" i="28"/>
  <c r="F1971" i="28"/>
  <c r="G1963" i="28"/>
  <c r="F1963" i="28"/>
  <c r="G1955" i="28"/>
  <c r="F1955" i="28"/>
  <c r="G1947" i="28"/>
  <c r="F1947" i="28"/>
  <c r="G1939" i="28"/>
  <c r="F1939" i="28"/>
  <c r="G1931" i="28"/>
  <c r="F1931" i="28"/>
  <c r="G1923" i="28"/>
  <c r="F1923" i="28"/>
  <c r="G1915" i="28"/>
  <c r="F1915" i="28"/>
  <c r="G1907" i="28"/>
  <c r="F1907" i="28"/>
  <c r="G1899" i="28"/>
  <c r="F1899" i="28"/>
  <c r="G1891" i="28"/>
  <c r="F1891" i="28"/>
  <c r="G1883" i="28"/>
  <c r="F1883" i="28"/>
  <c r="G1875" i="28"/>
  <c r="F1875" i="28"/>
  <c r="G1867" i="28"/>
  <c r="F1867" i="28"/>
  <c r="G1859" i="28"/>
  <c r="F1859" i="28"/>
  <c r="G1851" i="28"/>
  <c r="F1851" i="28"/>
  <c r="G1843" i="28"/>
  <c r="F1843" i="28"/>
  <c r="G1835" i="28"/>
  <c r="F1835" i="28"/>
  <c r="G1827" i="28"/>
  <c r="F1827" i="28"/>
  <c r="G1819" i="28"/>
  <c r="F1819" i="28"/>
  <c r="G1811" i="28"/>
  <c r="F1811" i="28"/>
  <c r="G1803" i="28"/>
  <c r="F1803" i="28"/>
  <c r="G1795" i="28"/>
  <c r="F1795" i="28"/>
  <c r="G1787" i="28"/>
  <c r="F1787" i="28"/>
  <c r="G1779" i="28"/>
  <c r="F1779" i="28"/>
  <c r="G1771" i="28"/>
  <c r="F1771" i="28"/>
  <c r="G1763" i="28"/>
  <c r="F1763" i="28"/>
  <c r="G1755" i="28"/>
  <c r="F1755" i="28"/>
  <c r="G1747" i="28"/>
  <c r="F1747" i="28"/>
  <c r="G1739" i="28"/>
  <c r="F1739" i="28"/>
  <c r="G1731" i="28"/>
  <c r="F1731" i="28"/>
  <c r="G1723" i="28"/>
  <c r="F1723" i="28"/>
  <c r="G1715" i="28"/>
  <c r="F1715" i="28"/>
  <c r="G1707" i="28"/>
  <c r="F1707" i="28"/>
  <c r="G1699" i="28"/>
  <c r="F1699" i="28"/>
  <c r="G1691" i="28"/>
  <c r="F1691" i="28"/>
  <c r="G1683" i="28"/>
  <c r="F1683" i="28"/>
  <c r="G1675" i="28"/>
  <c r="F1675" i="28"/>
  <c r="G1667" i="28"/>
  <c r="F1667" i="28"/>
  <c r="G1659" i="28"/>
  <c r="F1659" i="28"/>
  <c r="G1651" i="28"/>
  <c r="F1651" i="28"/>
  <c r="G1643" i="28"/>
  <c r="F1643" i="28"/>
  <c r="G1635" i="28"/>
  <c r="F1635" i="28"/>
  <c r="G1627" i="28"/>
  <c r="F1627" i="28"/>
  <c r="G1619" i="28"/>
  <c r="F1619" i="28"/>
  <c r="G1611" i="28"/>
  <c r="F1611" i="28"/>
  <c r="G1603" i="28"/>
  <c r="F1603" i="28"/>
  <c r="G1595" i="28"/>
  <c r="F1595" i="28"/>
  <c r="G1587" i="28"/>
  <c r="F1587" i="28"/>
  <c r="G1579" i="28"/>
  <c r="F1579" i="28"/>
  <c r="G1571" i="28"/>
  <c r="F1571" i="28"/>
  <c r="G1563" i="28"/>
  <c r="F1563" i="28"/>
  <c r="G1555" i="28"/>
  <c r="F1555" i="28"/>
  <c r="G1547" i="28"/>
  <c r="F1547" i="28"/>
  <c r="G1539" i="28"/>
  <c r="F1539" i="28"/>
  <c r="G1531" i="28"/>
  <c r="F1531" i="28"/>
  <c r="G1523" i="28"/>
  <c r="F1523" i="28"/>
  <c r="G1515" i="28"/>
  <c r="F1515" i="28"/>
  <c r="G1507" i="28"/>
  <c r="F1507" i="28"/>
  <c r="G1499" i="28"/>
  <c r="F1499" i="28"/>
  <c r="G1491" i="28"/>
  <c r="F1491" i="28"/>
  <c r="G1483" i="28"/>
  <c r="F1483" i="28"/>
  <c r="G1475" i="28"/>
  <c r="F1475" i="28"/>
  <c r="G1467" i="28"/>
  <c r="F1467" i="28"/>
  <c r="G1459" i="28"/>
  <c r="F1459" i="28"/>
  <c r="G1451" i="28"/>
  <c r="F1451" i="28"/>
  <c r="G1443" i="28"/>
  <c r="F1443" i="28"/>
  <c r="G1435" i="28"/>
  <c r="F1435" i="28"/>
  <c r="G1427" i="28"/>
  <c r="F1427" i="28"/>
  <c r="G1419" i="28"/>
  <c r="F1419" i="28"/>
  <c r="G1411" i="28"/>
  <c r="F1411" i="28"/>
  <c r="G1403" i="28"/>
  <c r="F1403" i="28"/>
  <c r="G1395" i="28"/>
  <c r="F1395" i="28"/>
  <c r="G1387" i="28"/>
  <c r="F1387" i="28"/>
  <c r="G1379" i="28"/>
  <c r="F1379" i="28"/>
  <c r="G1371" i="28"/>
  <c r="F1371" i="28"/>
  <c r="G1363" i="28"/>
  <c r="F1363" i="28"/>
  <c r="G1355" i="28"/>
  <c r="F1355" i="28"/>
  <c r="G1347" i="28"/>
  <c r="F1347" i="28"/>
  <c r="G1339" i="28"/>
  <c r="F1339" i="28"/>
  <c r="G1331" i="28"/>
  <c r="F1331" i="28"/>
  <c r="G1323" i="28"/>
  <c r="F1323" i="28"/>
  <c r="G1315" i="28"/>
  <c r="F1315" i="28"/>
  <c r="G1307" i="28"/>
  <c r="F1307" i="28"/>
  <c r="G1299" i="28"/>
  <c r="F1299" i="28"/>
  <c r="G1291" i="28"/>
  <c r="F1291" i="28"/>
  <c r="G1283" i="28"/>
  <c r="F1283" i="28"/>
  <c r="G1275" i="28"/>
  <c r="F1275" i="28"/>
  <c r="G1267" i="28"/>
  <c r="F1267" i="28"/>
  <c r="G1259" i="28"/>
  <c r="F1259" i="28"/>
  <c r="G1251" i="28"/>
  <c r="F1251" i="28"/>
  <c r="G1243" i="28"/>
  <c r="F1243" i="28"/>
  <c r="G1235" i="28"/>
  <c r="F1235" i="28"/>
  <c r="G1227" i="28"/>
  <c r="F1227" i="28"/>
  <c r="G1219" i="28"/>
  <c r="F1219" i="28"/>
  <c r="G1211" i="28"/>
  <c r="F1211" i="28"/>
  <c r="G1203" i="28"/>
  <c r="F1203" i="28"/>
  <c r="G1195" i="28"/>
  <c r="F1195" i="28"/>
  <c r="G1187" i="28"/>
  <c r="F1187" i="28"/>
  <c r="G1179" i="28"/>
  <c r="F1179" i="28"/>
  <c r="G1171" i="28"/>
  <c r="F1171" i="28"/>
  <c r="G1163" i="28"/>
  <c r="F1163" i="28"/>
  <c r="G1155" i="28"/>
  <c r="F1155" i="28"/>
  <c r="G1147" i="28"/>
  <c r="F1147" i="28"/>
  <c r="G1139" i="28"/>
  <c r="F1139" i="28"/>
  <c r="G1131" i="28"/>
  <c r="F1131" i="28"/>
  <c r="G1123" i="28"/>
  <c r="F1123" i="28"/>
  <c r="G1115" i="28"/>
  <c r="F1115" i="28"/>
  <c r="G1107" i="28"/>
  <c r="F1107" i="28"/>
  <c r="G1099" i="28"/>
  <c r="F1099" i="28"/>
  <c r="G1091" i="28"/>
  <c r="F1091" i="28"/>
  <c r="G1083" i="28"/>
  <c r="F1083" i="28"/>
  <c r="G1075" i="28"/>
  <c r="F1075" i="28"/>
  <c r="G1067" i="28"/>
  <c r="F1067" i="28"/>
  <c r="G1059" i="28"/>
  <c r="F1059" i="28"/>
  <c r="G1051" i="28"/>
  <c r="F1051" i="28"/>
  <c r="G1043" i="28"/>
  <c r="F1043" i="28"/>
  <c r="G1035" i="28"/>
  <c r="F1035" i="28"/>
  <c r="G1027" i="28"/>
  <c r="F1027" i="28"/>
  <c r="G1019" i="28"/>
  <c r="F1019" i="28"/>
  <c r="G1011" i="28"/>
  <c r="F1011" i="28"/>
  <c r="G1003" i="28"/>
  <c r="F1003" i="28"/>
  <c r="G995" i="28"/>
  <c r="F995" i="28"/>
  <c r="G987" i="28"/>
  <c r="F987" i="28"/>
  <c r="G979" i="28"/>
  <c r="F979" i="28"/>
  <c r="G971" i="28"/>
  <c r="F971" i="28"/>
  <c r="G963" i="28"/>
  <c r="F963" i="28"/>
  <c r="G955" i="28"/>
  <c r="F955" i="28"/>
  <c r="G947" i="28"/>
  <c r="F947" i="28"/>
  <c r="G939" i="28"/>
  <c r="F939" i="28"/>
  <c r="G931" i="28"/>
  <c r="F931" i="28"/>
  <c r="G923" i="28"/>
  <c r="F923" i="28"/>
  <c r="G915" i="28"/>
  <c r="F915" i="28"/>
  <c r="G907" i="28"/>
  <c r="F907" i="28"/>
  <c r="G899" i="28"/>
  <c r="F899" i="28"/>
  <c r="G891" i="28"/>
  <c r="F891" i="28"/>
  <c r="G883" i="28"/>
  <c r="F883" i="28"/>
  <c r="G875" i="28"/>
  <c r="F875" i="28"/>
  <c r="G867" i="28"/>
  <c r="F867" i="28"/>
  <c r="G859" i="28"/>
  <c r="F859" i="28"/>
  <c r="G851" i="28"/>
  <c r="F851" i="28"/>
  <c r="G843" i="28"/>
  <c r="F843" i="28"/>
  <c r="G835" i="28"/>
  <c r="F835" i="28"/>
  <c r="G827" i="28"/>
  <c r="F827" i="28"/>
  <c r="G819" i="28"/>
  <c r="F819" i="28"/>
  <c r="G811" i="28"/>
  <c r="F811" i="28"/>
  <c r="G803" i="28"/>
  <c r="F803" i="28"/>
  <c r="G795" i="28"/>
  <c r="F795" i="28"/>
  <c r="G787" i="28"/>
  <c r="F787" i="28"/>
  <c r="G779" i="28"/>
  <c r="F779" i="28"/>
  <c r="G771" i="28"/>
  <c r="F771" i="28"/>
  <c r="G763" i="28"/>
  <c r="F763" i="28"/>
  <c r="G755" i="28"/>
  <c r="F755" i="28"/>
  <c r="G747" i="28"/>
  <c r="F747" i="28"/>
  <c r="G739" i="28"/>
  <c r="F739" i="28"/>
  <c r="G731" i="28"/>
  <c r="F731" i="28"/>
  <c r="G723" i="28"/>
  <c r="F723" i="28"/>
  <c r="G715" i="28"/>
  <c r="F715" i="28"/>
  <c r="G707" i="28"/>
  <c r="F707" i="28"/>
  <c r="G699" i="28"/>
  <c r="F699" i="28"/>
  <c r="G691" i="28"/>
  <c r="F691" i="28"/>
  <c r="G683" i="28"/>
  <c r="F683" i="28"/>
  <c r="G675" i="28"/>
  <c r="F675" i="28"/>
  <c r="G667" i="28"/>
  <c r="F667" i="28"/>
  <c r="G659" i="28"/>
  <c r="F659" i="28"/>
  <c r="G651" i="28"/>
  <c r="F651" i="28"/>
  <c r="G643" i="28"/>
  <c r="F643" i="28"/>
  <c r="G635" i="28"/>
  <c r="F635" i="28"/>
  <c r="G627" i="28"/>
  <c r="F627" i="28"/>
  <c r="G619" i="28"/>
  <c r="F619" i="28"/>
  <c r="G611" i="28"/>
  <c r="F611" i="28"/>
  <c r="G603" i="28"/>
  <c r="F603" i="28"/>
  <c r="G595" i="28"/>
  <c r="F595" i="28"/>
  <c r="G587" i="28"/>
  <c r="F587" i="28"/>
  <c r="G579" i="28"/>
  <c r="F579" i="28"/>
  <c r="G571" i="28"/>
  <c r="F571" i="28"/>
  <c r="G563" i="28"/>
  <c r="F563" i="28"/>
  <c r="G555" i="28"/>
  <c r="F555" i="28"/>
  <c r="G547" i="28"/>
  <c r="F547" i="28"/>
  <c r="G539" i="28"/>
  <c r="F539" i="28"/>
  <c r="G531" i="28"/>
  <c r="F531" i="28"/>
  <c r="G523" i="28"/>
  <c r="F523" i="28"/>
  <c r="G515" i="28"/>
  <c r="F515" i="28"/>
  <c r="G507" i="28"/>
  <c r="F507" i="28"/>
  <c r="G499" i="28"/>
  <c r="F499" i="28"/>
  <c r="G491" i="28"/>
  <c r="F491" i="28"/>
  <c r="G483" i="28"/>
  <c r="F483" i="28"/>
  <c r="G475" i="28"/>
  <c r="F475" i="28"/>
  <c r="G467" i="28"/>
  <c r="F467" i="28"/>
  <c r="G459" i="28"/>
  <c r="F459" i="28"/>
  <c r="G451" i="28"/>
  <c r="F451" i="28"/>
  <c r="G443" i="28"/>
  <c r="F443" i="28"/>
  <c r="G435" i="28"/>
  <c r="F435" i="28"/>
  <c r="G427" i="28"/>
  <c r="F427" i="28"/>
  <c r="G419" i="28"/>
  <c r="F419" i="28"/>
  <c r="G411" i="28"/>
  <c r="F411" i="28"/>
  <c r="G403" i="28"/>
  <c r="F403" i="28"/>
  <c r="G395" i="28"/>
  <c r="F395" i="28"/>
  <c r="G387" i="28"/>
  <c r="F387" i="28"/>
  <c r="G379" i="28"/>
  <c r="F379" i="28"/>
  <c r="G371" i="28"/>
  <c r="F371" i="28"/>
  <c r="G363" i="28"/>
  <c r="F363" i="28"/>
  <c r="G355" i="28"/>
  <c r="F355" i="28"/>
  <c r="G347" i="28"/>
  <c r="F347" i="28"/>
  <c r="G339" i="28"/>
  <c r="F339" i="28"/>
  <c r="G331" i="28"/>
  <c r="F331" i="28"/>
  <c r="G323" i="28"/>
  <c r="F323" i="28"/>
  <c r="G315" i="28"/>
  <c r="F315" i="28"/>
  <c r="G307" i="28"/>
  <c r="F307" i="28"/>
  <c r="G299" i="28"/>
  <c r="F299" i="28"/>
  <c r="G291" i="28"/>
  <c r="F291" i="28"/>
  <c r="G283" i="28"/>
  <c r="F283" i="28"/>
  <c r="G275" i="28"/>
  <c r="F275" i="28"/>
  <c r="G267" i="28"/>
  <c r="F267" i="28"/>
  <c r="G259" i="28"/>
  <c r="F259" i="28"/>
  <c r="G251" i="28"/>
  <c r="F251" i="28"/>
  <c r="G243" i="28"/>
  <c r="F243" i="28"/>
  <c r="G235" i="28"/>
  <c r="F235" i="28"/>
  <c r="G227" i="28"/>
  <c r="F227" i="28"/>
  <c r="G219" i="28"/>
  <c r="F219" i="28"/>
  <c r="G211" i="28"/>
  <c r="F211" i="28"/>
  <c r="G203" i="28"/>
  <c r="F203" i="28"/>
  <c r="G195" i="28"/>
  <c r="F195" i="28"/>
  <c r="G187" i="28"/>
  <c r="F187" i="28"/>
  <c r="G179" i="28"/>
  <c r="F179" i="28"/>
  <c r="G171" i="28"/>
  <c r="F171" i="28"/>
  <c r="G163" i="28"/>
  <c r="F163" i="28"/>
  <c r="G155" i="28"/>
  <c r="F155" i="28"/>
  <c r="G147" i="28"/>
  <c r="F147" i="28"/>
  <c r="G139" i="28"/>
  <c r="F139" i="28"/>
  <c r="G131" i="28"/>
  <c r="F131" i="28"/>
  <c r="G123" i="28"/>
  <c r="F123" i="28"/>
  <c r="G115" i="28"/>
  <c r="F115" i="28"/>
  <c r="G107" i="28"/>
  <c r="F107" i="28"/>
  <c r="G99" i="28"/>
  <c r="G91" i="28"/>
  <c r="G83" i="28"/>
  <c r="G75" i="28"/>
  <c r="F75" i="28"/>
  <c r="G67" i="28"/>
  <c r="F67" i="28"/>
  <c r="G59" i="28"/>
  <c r="F59" i="28"/>
  <c r="G51" i="28"/>
  <c r="F51" i="28"/>
  <c r="G43" i="28"/>
  <c r="F43" i="28"/>
  <c r="G35" i="28"/>
  <c r="F35" i="28"/>
  <c r="G27" i="28"/>
  <c r="F27" i="28"/>
  <c r="G19" i="28"/>
  <c r="F19" i="28"/>
  <c r="G11" i="28"/>
  <c r="F11" i="28"/>
  <c r="G3" i="28"/>
  <c r="F3" i="28"/>
  <c r="F4437" i="28"/>
  <c r="F4373" i="28"/>
  <c r="G4466" i="28"/>
  <c r="F4466" i="28"/>
  <c r="G4458" i="28"/>
  <c r="F4458" i="28"/>
  <c r="G4450" i="28"/>
  <c r="F4450" i="28"/>
  <c r="G4442" i="28"/>
  <c r="F4442" i="28"/>
  <c r="G4434" i="28"/>
  <c r="F4434" i="28"/>
  <c r="G4426" i="28"/>
  <c r="F4426" i="28"/>
  <c r="G4418" i="28"/>
  <c r="F4418" i="28"/>
  <c r="G4410" i="28"/>
  <c r="F4410" i="28"/>
  <c r="G4402" i="28"/>
  <c r="F4402" i="28"/>
  <c r="G4394" i="28"/>
  <c r="F4394" i="28"/>
  <c r="G4386" i="28"/>
  <c r="F4386" i="28"/>
  <c r="G4378" i="28"/>
  <c r="F4378" i="28"/>
  <c r="G4370" i="28"/>
  <c r="F4370" i="28"/>
  <c r="G4362" i="28"/>
  <c r="F4362" i="28"/>
  <c r="G4354" i="28"/>
  <c r="F4354" i="28"/>
  <c r="G4346" i="28"/>
  <c r="F4346" i="28"/>
  <c r="G4338" i="28"/>
  <c r="F4338" i="28"/>
  <c r="G4330" i="28"/>
  <c r="F4330" i="28"/>
  <c r="G4322" i="28"/>
  <c r="F4322" i="28"/>
  <c r="G4314" i="28"/>
  <c r="F4314" i="28"/>
  <c r="G4306" i="28"/>
  <c r="F4306" i="28"/>
  <c r="G4298" i="28"/>
  <c r="F4298" i="28"/>
  <c r="G4290" i="28"/>
  <c r="F4290" i="28"/>
  <c r="G4282" i="28"/>
  <c r="F4282" i="28"/>
  <c r="G4274" i="28"/>
  <c r="F4274" i="28"/>
  <c r="G4266" i="28"/>
  <c r="F4266" i="28"/>
  <c r="G4258" i="28"/>
  <c r="F4258" i="28"/>
  <c r="G4250" i="28"/>
  <c r="F4250" i="28"/>
  <c r="G4242" i="28"/>
  <c r="F4242" i="28"/>
  <c r="G4234" i="28"/>
  <c r="F4234" i="28"/>
  <c r="G4226" i="28"/>
  <c r="F4226" i="28"/>
  <c r="G4218" i="28"/>
  <c r="F4218" i="28"/>
  <c r="G4210" i="28"/>
  <c r="F4210" i="28"/>
  <c r="G4202" i="28"/>
  <c r="F4202" i="28"/>
  <c r="G4194" i="28"/>
  <c r="F4194" i="28"/>
  <c r="G4186" i="28"/>
  <c r="F4186" i="28"/>
  <c r="G4178" i="28"/>
  <c r="F4178" i="28"/>
  <c r="G4170" i="28"/>
  <c r="F4170" i="28"/>
  <c r="G4162" i="28"/>
  <c r="F4162" i="28"/>
  <c r="G4154" i="28"/>
  <c r="F4154" i="28"/>
  <c r="G4146" i="28"/>
  <c r="F4146" i="28"/>
  <c r="G4138" i="28"/>
  <c r="F4138" i="28"/>
  <c r="G4130" i="28"/>
  <c r="F4130" i="28"/>
  <c r="G4122" i="28"/>
  <c r="F4122" i="28"/>
  <c r="G4114" i="28"/>
  <c r="F4114" i="28"/>
  <c r="G4106" i="28"/>
  <c r="F4106" i="28"/>
  <c r="G4098" i="28"/>
  <c r="F4098" i="28"/>
  <c r="G4090" i="28"/>
  <c r="F4090" i="28"/>
  <c r="G4082" i="28"/>
  <c r="F4082" i="28"/>
  <c r="G4074" i="28"/>
  <c r="F4074" i="28"/>
  <c r="G4066" i="28"/>
  <c r="F4066" i="28"/>
  <c r="G4058" i="28"/>
  <c r="F4058" i="28"/>
  <c r="G4050" i="28"/>
  <c r="F4050" i="28"/>
  <c r="G4042" i="28"/>
  <c r="F4042" i="28"/>
  <c r="G4034" i="28"/>
  <c r="F4034" i="28"/>
  <c r="G4026" i="28"/>
  <c r="F4026" i="28"/>
  <c r="G4018" i="28"/>
  <c r="F4018" i="28"/>
  <c r="G4010" i="28"/>
  <c r="F4010" i="28"/>
  <c r="G4002" i="28"/>
  <c r="F4002" i="28"/>
  <c r="G3994" i="28"/>
  <c r="F3994" i="28"/>
  <c r="G3986" i="28"/>
  <c r="F3986" i="28"/>
  <c r="G3978" i="28"/>
  <c r="F3978" i="28"/>
  <c r="G3970" i="28"/>
  <c r="F3970" i="28"/>
  <c r="G3962" i="28"/>
  <c r="F3962" i="28"/>
  <c r="G3954" i="28"/>
  <c r="F3954" i="28"/>
  <c r="G3946" i="28"/>
  <c r="F3946" i="28"/>
  <c r="G3938" i="28"/>
  <c r="F3938" i="28"/>
  <c r="G3930" i="28"/>
  <c r="F3930" i="28"/>
  <c r="G3922" i="28"/>
  <c r="F3922" i="28"/>
  <c r="G3914" i="28"/>
  <c r="F3914" i="28"/>
  <c r="G3906" i="28"/>
  <c r="F3906" i="28"/>
  <c r="G3898" i="28"/>
  <c r="F3898" i="28"/>
  <c r="G3890" i="28"/>
  <c r="F3890" i="28"/>
  <c r="G3882" i="28"/>
  <c r="F3882" i="28"/>
  <c r="G3874" i="28"/>
  <c r="F3874" i="28"/>
  <c r="G3866" i="28"/>
  <c r="F3866" i="28"/>
  <c r="G3858" i="28"/>
  <c r="F3858" i="28"/>
  <c r="G3850" i="28"/>
  <c r="F3850" i="28"/>
  <c r="G3842" i="28"/>
  <c r="F3842" i="28"/>
  <c r="G3834" i="28"/>
  <c r="F3834" i="28"/>
  <c r="G3826" i="28"/>
  <c r="F3826" i="28"/>
  <c r="G3818" i="28"/>
  <c r="F3818" i="28"/>
  <c r="G3810" i="28"/>
  <c r="F3810" i="28"/>
  <c r="G3802" i="28"/>
  <c r="F3802" i="28"/>
  <c r="G3794" i="28"/>
  <c r="F3794" i="28"/>
  <c r="G3786" i="28"/>
  <c r="F3786" i="28"/>
  <c r="G3778" i="28"/>
  <c r="F3778" i="28"/>
  <c r="G3770" i="28"/>
  <c r="F3770" i="28"/>
  <c r="G3762" i="28"/>
  <c r="F3762" i="28"/>
  <c r="G3754" i="28"/>
  <c r="F3754" i="28"/>
  <c r="G3746" i="28"/>
  <c r="F3746" i="28"/>
  <c r="G3738" i="28"/>
  <c r="F3738" i="28"/>
  <c r="G3730" i="28"/>
  <c r="F3730" i="28"/>
  <c r="G3722" i="28"/>
  <c r="F3722" i="28"/>
  <c r="G3714" i="28"/>
  <c r="F3714" i="28"/>
  <c r="G3706" i="28"/>
  <c r="F3706" i="28"/>
  <c r="G3698" i="28"/>
  <c r="F3698" i="28"/>
  <c r="G3690" i="28"/>
  <c r="F3690" i="28"/>
  <c r="G3682" i="28"/>
  <c r="F3682" i="28"/>
  <c r="G3674" i="28"/>
  <c r="F3674" i="28"/>
  <c r="G3666" i="28"/>
  <c r="F3666" i="28"/>
  <c r="G3658" i="28"/>
  <c r="F3658" i="28"/>
  <c r="G3650" i="28"/>
  <c r="F3650" i="28"/>
  <c r="G3642" i="28"/>
  <c r="F3642" i="28"/>
  <c r="G3634" i="28"/>
  <c r="F3634" i="28"/>
  <c r="G3626" i="28"/>
  <c r="F3626" i="28"/>
  <c r="G3618" i="28"/>
  <c r="F3618" i="28"/>
  <c r="G3610" i="28"/>
  <c r="F3610" i="28"/>
  <c r="G3602" i="28"/>
  <c r="F3602" i="28"/>
  <c r="G3594" i="28"/>
  <c r="F3594" i="28"/>
  <c r="G3586" i="28"/>
  <c r="F3586" i="28"/>
  <c r="G3578" i="28"/>
  <c r="F3578" i="28"/>
  <c r="G3570" i="28"/>
  <c r="F3570" i="28"/>
  <c r="G3562" i="28"/>
  <c r="F3562" i="28"/>
  <c r="G3554" i="28"/>
  <c r="F3554" i="28"/>
  <c r="G3546" i="28"/>
  <c r="F3546" i="28"/>
  <c r="G3538" i="28"/>
  <c r="F3538" i="28"/>
  <c r="G3530" i="28"/>
  <c r="F3530" i="28"/>
  <c r="G3522" i="28"/>
  <c r="F3522" i="28"/>
  <c r="G3514" i="28"/>
  <c r="F3514" i="28"/>
  <c r="G3506" i="28"/>
  <c r="F3506" i="28"/>
  <c r="G3498" i="28"/>
  <c r="F3498" i="28"/>
  <c r="G3490" i="28"/>
  <c r="F3490" i="28"/>
  <c r="G3482" i="28"/>
  <c r="F3482" i="28"/>
  <c r="G3474" i="28"/>
  <c r="F3474" i="28"/>
  <c r="G3466" i="28"/>
  <c r="F3466" i="28"/>
  <c r="G3458" i="28"/>
  <c r="F3458" i="28"/>
  <c r="G3450" i="28"/>
  <c r="F3450" i="28"/>
  <c r="G3442" i="28"/>
  <c r="F3442" i="28"/>
  <c r="G3434" i="28"/>
  <c r="F3434" i="28"/>
  <c r="G3426" i="28"/>
  <c r="F3426" i="28"/>
  <c r="G3418" i="28"/>
  <c r="F3418" i="28"/>
  <c r="G3410" i="28"/>
  <c r="F3410" i="28"/>
  <c r="G3402" i="28"/>
  <c r="F3402" i="28"/>
  <c r="G3394" i="28"/>
  <c r="F3394" i="28"/>
  <c r="G3386" i="28"/>
  <c r="F3386" i="28"/>
  <c r="G3378" i="28"/>
  <c r="F3378" i="28"/>
  <c r="G3370" i="28"/>
  <c r="F3370" i="28"/>
  <c r="G3362" i="28"/>
  <c r="F3362" i="28"/>
  <c r="G3354" i="28"/>
  <c r="F3354" i="28"/>
  <c r="G3346" i="28"/>
  <c r="F3346" i="28"/>
  <c r="G3338" i="28"/>
  <c r="F3338" i="28"/>
  <c r="G3330" i="28"/>
  <c r="F3330" i="28"/>
  <c r="G3322" i="28"/>
  <c r="F3322" i="28"/>
  <c r="G3314" i="28"/>
  <c r="F3314" i="28"/>
  <c r="G3306" i="28"/>
  <c r="F3306" i="28"/>
  <c r="G3298" i="28"/>
  <c r="F3298" i="28"/>
  <c r="G3290" i="28"/>
  <c r="F3290" i="28"/>
  <c r="G3282" i="28"/>
  <c r="F3282" i="28"/>
  <c r="G3274" i="28"/>
  <c r="F3274" i="28"/>
  <c r="G3266" i="28"/>
  <c r="F3266" i="28"/>
  <c r="G3258" i="28"/>
  <c r="F3258" i="28"/>
  <c r="G3250" i="28"/>
  <c r="F3250" i="28"/>
  <c r="G3242" i="28"/>
  <c r="F3242" i="28"/>
  <c r="G3234" i="28"/>
  <c r="F3234" i="28"/>
  <c r="G3226" i="28"/>
  <c r="F3226" i="28"/>
  <c r="G3218" i="28"/>
  <c r="F3218" i="28"/>
  <c r="G3210" i="28"/>
  <c r="F3210" i="28"/>
  <c r="G3202" i="28"/>
  <c r="F3202" i="28"/>
  <c r="G3194" i="28"/>
  <c r="F3194" i="28"/>
  <c r="G3186" i="28"/>
  <c r="F3186" i="28"/>
  <c r="G3178" i="28"/>
  <c r="F3178" i="28"/>
  <c r="G3170" i="28"/>
  <c r="F3170" i="28"/>
  <c r="G3162" i="28"/>
  <c r="F3162" i="28"/>
  <c r="G3154" i="28"/>
  <c r="F3154" i="28"/>
  <c r="G3146" i="28"/>
  <c r="F3146" i="28"/>
  <c r="G3138" i="28"/>
  <c r="F3138" i="28"/>
  <c r="G3130" i="28"/>
  <c r="F3130" i="28"/>
  <c r="G3122" i="28"/>
  <c r="F3122" i="28"/>
  <c r="G3114" i="28"/>
  <c r="F3114" i="28"/>
  <c r="G3106" i="28"/>
  <c r="F3106" i="28"/>
  <c r="G3098" i="28"/>
  <c r="F3098" i="28"/>
  <c r="G3090" i="28"/>
  <c r="F3090" i="28"/>
  <c r="G3082" i="28"/>
  <c r="F3082" i="28"/>
  <c r="G3074" i="28"/>
  <c r="F3074" i="28"/>
  <c r="G3066" i="28"/>
  <c r="F3066" i="28"/>
  <c r="G3058" i="28"/>
  <c r="F3058" i="28"/>
  <c r="G3050" i="28"/>
  <c r="F3050" i="28"/>
  <c r="G3042" i="28"/>
  <c r="F3042" i="28"/>
  <c r="G3034" i="28"/>
  <c r="F3034" i="28"/>
  <c r="G3026" i="28"/>
  <c r="F3026" i="28"/>
  <c r="G3018" i="28"/>
  <c r="F3018" i="28"/>
  <c r="G3010" i="28"/>
  <c r="F3010" i="28"/>
  <c r="G3002" i="28"/>
  <c r="F3002" i="28"/>
  <c r="G2994" i="28"/>
  <c r="F2994" i="28"/>
  <c r="G2986" i="28"/>
  <c r="F2986" i="28"/>
  <c r="G2978" i="28"/>
  <c r="F2978" i="28"/>
  <c r="G2970" i="28"/>
  <c r="F2970" i="28"/>
  <c r="G2962" i="28"/>
  <c r="F2962" i="28"/>
  <c r="G2954" i="28"/>
  <c r="F2954" i="28"/>
  <c r="G2946" i="28"/>
  <c r="F2946" i="28"/>
  <c r="G2938" i="28"/>
  <c r="F2938" i="28"/>
  <c r="G2930" i="28"/>
  <c r="F2930" i="28"/>
  <c r="G2922" i="28"/>
  <c r="F2922" i="28"/>
  <c r="G2914" i="28"/>
  <c r="F2914" i="28"/>
  <c r="G2906" i="28"/>
  <c r="F2906" i="28"/>
  <c r="G2898" i="28"/>
  <c r="F2898" i="28"/>
  <c r="G2890" i="28"/>
  <c r="F2890" i="28"/>
  <c r="G2882" i="28"/>
  <c r="F2882" i="28"/>
  <c r="G2874" i="28"/>
  <c r="F2874" i="28"/>
  <c r="G2866" i="28"/>
  <c r="F2866" i="28"/>
  <c r="G2858" i="28"/>
  <c r="F2858" i="28"/>
  <c r="G2850" i="28"/>
  <c r="F2850" i="28"/>
  <c r="G2842" i="28"/>
  <c r="F2842" i="28"/>
  <c r="G2834" i="28"/>
  <c r="F2834" i="28"/>
  <c r="G2826" i="28"/>
  <c r="F2826" i="28"/>
  <c r="G2818" i="28"/>
  <c r="F2818" i="28"/>
  <c r="G2810" i="28"/>
  <c r="F2810" i="28"/>
  <c r="G2802" i="28"/>
  <c r="F2802" i="28"/>
  <c r="G2794" i="28"/>
  <c r="F2794" i="28"/>
  <c r="G2786" i="28"/>
  <c r="F2786" i="28"/>
  <c r="G2778" i="28"/>
  <c r="F2778" i="28"/>
  <c r="G2770" i="28"/>
  <c r="F2770" i="28"/>
  <c r="G2762" i="28"/>
  <c r="F2762" i="28"/>
  <c r="G2754" i="28"/>
  <c r="F2754" i="28"/>
  <c r="G2746" i="28"/>
  <c r="F2746" i="28"/>
  <c r="G2738" i="28"/>
  <c r="F2738" i="28"/>
  <c r="G2730" i="28"/>
  <c r="F2730" i="28"/>
  <c r="G2722" i="28"/>
  <c r="F2722" i="28"/>
  <c r="G2714" i="28"/>
  <c r="F2714" i="28"/>
  <c r="G2706" i="28"/>
  <c r="F2706" i="28"/>
  <c r="G2698" i="28"/>
  <c r="F2698" i="28"/>
  <c r="G2690" i="28"/>
  <c r="F2690" i="28"/>
  <c r="G2682" i="28"/>
  <c r="F2682" i="28"/>
  <c r="G2674" i="28"/>
  <c r="F2674" i="28"/>
  <c r="G2666" i="28"/>
  <c r="F2666" i="28"/>
  <c r="G2658" i="28"/>
  <c r="F2658" i="28"/>
  <c r="G2650" i="28"/>
  <c r="F2650" i="28"/>
  <c r="G2642" i="28"/>
  <c r="F2642" i="28"/>
  <c r="G2634" i="28"/>
  <c r="F2634" i="28"/>
  <c r="G2626" i="28"/>
  <c r="F2626" i="28"/>
  <c r="G2618" i="28"/>
  <c r="F2618" i="28"/>
  <c r="G2610" i="28"/>
  <c r="F2610" i="28"/>
  <c r="G2602" i="28"/>
  <c r="F2602" i="28"/>
  <c r="G2594" i="28"/>
  <c r="F2594" i="28"/>
  <c r="G2586" i="28"/>
  <c r="F2586" i="28"/>
  <c r="G2578" i="28"/>
  <c r="F2578" i="28"/>
  <c r="G2570" i="28"/>
  <c r="F2570" i="28"/>
  <c r="G2562" i="28"/>
  <c r="F2562" i="28"/>
  <c r="G2554" i="28"/>
  <c r="F2554" i="28"/>
  <c r="G2546" i="28"/>
  <c r="F2546" i="28"/>
  <c r="G2538" i="28"/>
  <c r="F2538" i="28"/>
  <c r="G2530" i="28"/>
  <c r="F2530" i="28"/>
  <c r="G2522" i="28"/>
  <c r="F2522" i="28"/>
  <c r="G2514" i="28"/>
  <c r="F2514" i="28"/>
  <c r="G2506" i="28"/>
  <c r="F2506" i="28"/>
  <c r="G2498" i="28"/>
  <c r="F2498" i="28"/>
  <c r="G2490" i="28"/>
  <c r="F2490" i="28"/>
  <c r="G2482" i="28"/>
  <c r="F2482" i="28"/>
  <c r="G2474" i="28"/>
  <c r="F2474" i="28"/>
  <c r="G2466" i="28"/>
  <c r="F2466" i="28"/>
  <c r="G2458" i="28"/>
  <c r="F2458" i="28"/>
  <c r="G2450" i="28"/>
  <c r="F2450" i="28"/>
  <c r="G2442" i="28"/>
  <c r="F2442" i="28"/>
  <c r="G2434" i="28"/>
  <c r="F2434" i="28"/>
  <c r="G2426" i="28"/>
  <c r="F2426" i="28"/>
  <c r="G2418" i="28"/>
  <c r="F2418" i="28"/>
  <c r="G2410" i="28"/>
  <c r="F2410" i="28"/>
  <c r="G2402" i="28"/>
  <c r="F2402" i="28"/>
  <c r="G2394" i="28"/>
  <c r="F2394" i="28"/>
  <c r="G2386" i="28"/>
  <c r="F2386" i="28"/>
  <c r="G2378" i="28"/>
  <c r="F2378" i="28"/>
  <c r="G2370" i="28"/>
  <c r="F2370" i="28"/>
  <c r="G2362" i="28"/>
  <c r="F2362" i="28"/>
  <c r="G2354" i="28"/>
  <c r="F2354" i="28"/>
  <c r="G2346" i="28"/>
  <c r="F2346" i="28"/>
  <c r="G2338" i="28"/>
  <c r="F2338" i="28"/>
  <c r="G2330" i="28"/>
  <c r="F2330" i="28"/>
  <c r="G2322" i="28"/>
  <c r="F2322" i="28"/>
  <c r="G2314" i="28"/>
  <c r="F2314" i="28"/>
  <c r="G2306" i="28"/>
  <c r="F2306" i="28"/>
  <c r="G2298" i="28"/>
  <c r="F2298" i="28"/>
  <c r="G2290" i="28"/>
  <c r="F2290" i="28"/>
  <c r="G2282" i="28"/>
  <c r="F2282" i="28"/>
  <c r="G2274" i="28"/>
  <c r="F2274" i="28"/>
  <c r="G2266" i="28"/>
  <c r="F2266" i="28"/>
  <c r="G2258" i="28"/>
  <c r="F2258" i="28"/>
  <c r="G2250" i="28"/>
  <c r="F2250" i="28"/>
  <c r="G2242" i="28"/>
  <c r="F2242" i="28"/>
  <c r="G2234" i="28"/>
  <c r="F2234" i="28"/>
  <c r="G2226" i="28"/>
  <c r="F2226" i="28"/>
  <c r="G2218" i="28"/>
  <c r="F2218" i="28"/>
  <c r="G2210" i="28"/>
  <c r="F2210" i="28"/>
  <c r="G2202" i="28"/>
  <c r="F2202" i="28"/>
  <c r="G2194" i="28"/>
  <c r="F2194" i="28"/>
  <c r="G2186" i="28"/>
  <c r="F2186" i="28"/>
  <c r="G2178" i="28"/>
  <c r="F2178" i="28"/>
  <c r="G2170" i="28"/>
  <c r="F2170" i="28"/>
  <c r="G2162" i="28"/>
  <c r="F2162" i="28"/>
  <c r="G2154" i="28"/>
  <c r="F2154" i="28"/>
  <c r="G2146" i="28"/>
  <c r="F2146" i="28"/>
  <c r="G2138" i="28"/>
  <c r="F2138" i="28"/>
  <c r="G2130" i="28"/>
  <c r="F2130" i="28"/>
  <c r="G2122" i="28"/>
  <c r="F2122" i="28"/>
  <c r="G2114" i="28"/>
  <c r="F2114" i="28"/>
  <c r="G2106" i="28"/>
  <c r="F2106" i="28"/>
  <c r="G2098" i="28"/>
  <c r="F2098" i="28"/>
  <c r="G2090" i="28"/>
  <c r="F2090" i="28"/>
  <c r="G2082" i="28"/>
  <c r="F2082" i="28"/>
  <c r="G2074" i="28"/>
  <c r="F2074" i="28"/>
  <c r="G2066" i="28"/>
  <c r="F2066" i="28"/>
  <c r="G2058" i="28"/>
  <c r="F2058" i="28"/>
  <c r="G2050" i="28"/>
  <c r="F2050" i="28"/>
  <c r="G2042" i="28"/>
  <c r="F2042" i="28"/>
  <c r="G2034" i="28"/>
  <c r="F2034" i="28"/>
  <c r="G2026" i="28"/>
  <c r="F2026" i="28"/>
  <c r="G2018" i="28"/>
  <c r="F2018" i="28"/>
  <c r="G2010" i="28"/>
  <c r="F2010" i="28"/>
  <c r="G2002" i="28"/>
  <c r="F2002" i="28"/>
  <c r="G1994" i="28"/>
  <c r="F1994" i="28"/>
  <c r="G1986" i="28"/>
  <c r="F1986" i="28"/>
  <c r="G1978" i="28"/>
  <c r="F1978" i="28"/>
  <c r="G1970" i="28"/>
  <c r="F1970" i="28"/>
  <c r="G1962" i="28"/>
  <c r="F1962" i="28"/>
  <c r="G1954" i="28"/>
  <c r="F1954" i="28"/>
  <c r="G1946" i="28"/>
  <c r="F1946" i="28"/>
  <c r="G1938" i="28"/>
  <c r="F1938" i="28"/>
  <c r="G1930" i="28"/>
  <c r="F1930" i="28"/>
  <c r="G1922" i="28"/>
  <c r="F1922" i="28"/>
  <c r="G1914" i="28"/>
  <c r="F1914" i="28"/>
  <c r="G1906" i="28"/>
  <c r="F1906" i="28"/>
  <c r="G1898" i="28"/>
  <c r="F1898" i="28"/>
  <c r="G1890" i="28"/>
  <c r="F1890" i="28"/>
  <c r="G1882" i="28"/>
  <c r="F1882" i="28"/>
  <c r="G1874" i="28"/>
  <c r="F1874" i="28"/>
  <c r="G1866" i="28"/>
  <c r="F1866" i="28"/>
  <c r="G1858" i="28"/>
  <c r="F1858" i="28"/>
  <c r="G1850" i="28"/>
  <c r="F1850" i="28"/>
  <c r="G1842" i="28"/>
  <c r="F1842" i="28"/>
  <c r="G1834" i="28"/>
  <c r="F1834" i="28"/>
  <c r="G1826" i="28"/>
  <c r="F1826" i="28"/>
  <c r="G1818" i="28"/>
  <c r="F1818" i="28"/>
  <c r="G1810" i="28"/>
  <c r="F1810" i="28"/>
  <c r="G1802" i="28"/>
  <c r="F1802" i="28"/>
  <c r="G1794" i="28"/>
  <c r="F1794" i="28"/>
  <c r="G1786" i="28"/>
  <c r="F1786" i="28"/>
  <c r="G1778" i="28"/>
  <c r="F1778" i="28"/>
  <c r="G1770" i="28"/>
  <c r="F1770" i="28"/>
  <c r="G1762" i="28"/>
  <c r="F1762" i="28"/>
  <c r="G1754" i="28"/>
  <c r="F1754" i="28"/>
  <c r="G1746" i="28"/>
  <c r="F1746" i="28"/>
  <c r="G1738" i="28"/>
  <c r="F1738" i="28"/>
  <c r="G1730" i="28"/>
  <c r="F1730" i="28"/>
  <c r="G1722" i="28"/>
  <c r="F1722" i="28"/>
  <c r="G1714" i="28"/>
  <c r="F1714" i="28"/>
  <c r="G1706" i="28"/>
  <c r="F1706" i="28"/>
  <c r="G1698" i="28"/>
  <c r="F1698" i="28"/>
  <c r="G1690" i="28"/>
  <c r="F1690" i="28"/>
  <c r="G1682" i="28"/>
  <c r="F1682" i="28"/>
  <c r="G1674" i="28"/>
  <c r="F1674" i="28"/>
  <c r="G1666" i="28"/>
  <c r="F1666" i="28"/>
  <c r="G1658" i="28"/>
  <c r="F1658" i="28"/>
  <c r="G1650" i="28"/>
  <c r="F1650" i="28"/>
  <c r="G1642" i="28"/>
  <c r="F1642" i="28"/>
  <c r="G1634" i="28"/>
  <c r="F1634" i="28"/>
  <c r="G1626" i="28"/>
  <c r="F1626" i="28"/>
  <c r="G1618" i="28"/>
  <c r="F1618" i="28"/>
  <c r="G1610" i="28"/>
  <c r="F1610" i="28"/>
  <c r="G1602" i="28"/>
  <c r="F1602" i="28"/>
  <c r="G1594" i="28"/>
  <c r="F1594" i="28"/>
  <c r="G1586" i="28"/>
  <c r="F1586" i="28"/>
  <c r="G1578" i="28"/>
  <c r="F1578" i="28"/>
  <c r="G1570" i="28"/>
  <c r="F1570" i="28"/>
  <c r="G1562" i="28"/>
  <c r="F1562" i="28"/>
  <c r="G1554" i="28"/>
  <c r="F1554" i="28"/>
  <c r="G1546" i="28"/>
  <c r="F1546" i="28"/>
  <c r="G1538" i="28"/>
  <c r="F1538" i="28"/>
  <c r="G1530" i="28"/>
  <c r="F1530" i="28"/>
  <c r="G1522" i="28"/>
  <c r="F1522" i="28"/>
  <c r="G1514" i="28"/>
  <c r="F1514" i="28"/>
  <c r="G1506" i="28"/>
  <c r="F1506" i="28"/>
  <c r="G1498" i="28"/>
  <c r="F1498" i="28"/>
  <c r="G1490" i="28"/>
  <c r="F1490" i="28"/>
  <c r="G1482" i="28"/>
  <c r="F1482" i="28"/>
  <c r="G1474" i="28"/>
  <c r="F1474" i="28"/>
  <c r="G1466" i="28"/>
  <c r="F1466" i="28"/>
  <c r="G1458" i="28"/>
  <c r="F1458" i="28"/>
  <c r="G1450" i="28"/>
  <c r="F1450" i="28"/>
  <c r="G1442" i="28"/>
  <c r="F1442" i="28"/>
  <c r="G1434" i="28"/>
  <c r="F1434" i="28"/>
  <c r="G1426" i="28"/>
  <c r="F1426" i="28"/>
  <c r="G1418" i="28"/>
  <c r="F1418" i="28"/>
  <c r="G1410" i="28"/>
  <c r="F1410" i="28"/>
  <c r="G1402" i="28"/>
  <c r="F1402" i="28"/>
  <c r="G1394" i="28"/>
  <c r="F1394" i="28"/>
  <c r="G1386" i="28"/>
  <c r="F1386" i="28"/>
  <c r="G1378" i="28"/>
  <c r="F1378" i="28"/>
  <c r="G1370" i="28"/>
  <c r="F1370" i="28"/>
  <c r="G1362" i="28"/>
  <c r="F1362" i="28"/>
  <c r="G1354" i="28"/>
  <c r="F1354" i="28"/>
  <c r="G1346" i="28"/>
  <c r="F1346" i="28"/>
  <c r="G1338" i="28"/>
  <c r="F1338" i="28"/>
  <c r="G1330" i="28"/>
  <c r="F1330" i="28"/>
  <c r="G1322" i="28"/>
  <c r="F1322" i="28"/>
  <c r="G1314" i="28"/>
  <c r="F1314" i="28"/>
  <c r="G1306" i="28"/>
  <c r="F1306" i="28"/>
  <c r="G1298" i="28"/>
  <c r="F1298" i="28"/>
  <c r="G1290" i="28"/>
  <c r="F1290" i="28"/>
  <c r="G1282" i="28"/>
  <c r="F1282" i="28"/>
  <c r="G1274" i="28"/>
  <c r="F1274" i="28"/>
  <c r="G1266" i="28"/>
  <c r="F1266" i="28"/>
  <c r="G1258" i="28"/>
  <c r="F1258" i="28"/>
  <c r="G1250" i="28"/>
  <c r="F1250" i="28"/>
  <c r="G1242" i="28"/>
  <c r="F1242" i="28"/>
  <c r="G1234" i="28"/>
  <c r="F1234" i="28"/>
  <c r="G1226" i="28"/>
  <c r="F1226" i="28"/>
  <c r="G1218" i="28"/>
  <c r="F1218" i="28"/>
  <c r="G1210" i="28"/>
  <c r="F1210" i="28"/>
  <c r="G1202" i="28"/>
  <c r="F1202" i="28"/>
  <c r="G1194" i="28"/>
  <c r="F1194" i="28"/>
  <c r="G1186" i="28"/>
  <c r="F1186" i="28"/>
  <c r="G1178" i="28"/>
  <c r="F1178" i="28"/>
  <c r="G1170" i="28"/>
  <c r="F1170" i="28"/>
  <c r="G1162" i="28"/>
  <c r="F1162" i="28"/>
  <c r="G1154" i="28"/>
  <c r="F1154" i="28"/>
  <c r="G1146" i="28"/>
  <c r="F1146" i="28"/>
  <c r="G1138" i="28"/>
  <c r="F1138" i="28"/>
  <c r="G1130" i="28"/>
  <c r="F1130" i="28"/>
  <c r="G1122" i="28"/>
  <c r="F1122" i="28"/>
  <c r="G1114" i="28"/>
  <c r="F1114" i="28"/>
  <c r="G1106" i="28"/>
  <c r="F1106" i="28"/>
  <c r="G1098" i="28"/>
  <c r="F1098" i="28"/>
  <c r="G1090" i="28"/>
  <c r="F1090" i="28"/>
  <c r="G1082" i="28"/>
  <c r="F1082" i="28"/>
  <c r="G1074" i="28"/>
  <c r="F1074" i="28"/>
  <c r="G1066" i="28"/>
  <c r="F1066" i="28"/>
  <c r="G1058" i="28"/>
  <c r="F1058" i="28"/>
  <c r="G1050" i="28"/>
  <c r="F1050" i="28"/>
  <c r="G1042" i="28"/>
  <c r="F1042" i="28"/>
  <c r="G1034" i="28"/>
  <c r="F1034" i="28"/>
  <c r="G1026" i="28"/>
  <c r="F1026" i="28"/>
  <c r="G1018" i="28"/>
  <c r="F1018" i="28"/>
  <c r="G1010" i="28"/>
  <c r="F1010" i="28"/>
  <c r="G1002" i="28"/>
  <c r="F1002" i="28"/>
  <c r="G994" i="28"/>
  <c r="F994" i="28"/>
  <c r="G986" i="28"/>
  <c r="F986" i="28"/>
  <c r="G978" i="28"/>
  <c r="F978" i="28"/>
  <c r="G970" i="28"/>
  <c r="F970" i="28"/>
  <c r="G962" i="28"/>
  <c r="F962" i="28"/>
  <c r="G954" i="28"/>
  <c r="F954" i="28"/>
  <c r="G946" i="28"/>
  <c r="F946" i="28"/>
  <c r="G938" i="28"/>
  <c r="F938" i="28"/>
  <c r="G930" i="28"/>
  <c r="F930" i="28"/>
  <c r="G922" i="28"/>
  <c r="F922" i="28"/>
  <c r="G914" i="28"/>
  <c r="F914" i="28"/>
  <c r="G906" i="28"/>
  <c r="F906" i="28"/>
  <c r="G898" i="28"/>
  <c r="F898" i="28"/>
  <c r="G890" i="28"/>
  <c r="F890" i="28"/>
  <c r="G882" i="28"/>
  <c r="F882" i="28"/>
  <c r="G874" i="28"/>
  <c r="F874" i="28"/>
  <c r="G866" i="28"/>
  <c r="F866" i="28"/>
  <c r="G858" i="28"/>
  <c r="F858" i="28"/>
  <c r="G850" i="28"/>
  <c r="F850" i="28"/>
  <c r="G842" i="28"/>
  <c r="F842" i="28"/>
  <c r="G834" i="28"/>
  <c r="F834" i="28"/>
  <c r="G826" i="28"/>
  <c r="F826" i="28"/>
  <c r="G818" i="28"/>
  <c r="F818" i="28"/>
  <c r="G810" i="28"/>
  <c r="F810" i="28"/>
  <c r="G802" i="28"/>
  <c r="F802" i="28"/>
  <c r="G794" i="28"/>
  <c r="F794" i="28"/>
  <c r="G786" i="28"/>
  <c r="F786" i="28"/>
  <c r="F778" i="28"/>
  <c r="G770" i="28"/>
  <c r="F770" i="28"/>
  <c r="G762" i="28"/>
  <c r="F762" i="28"/>
  <c r="G754" i="28"/>
  <c r="F754" i="28"/>
  <c r="G746" i="28"/>
  <c r="F746" i="28"/>
  <c r="G738" i="28"/>
  <c r="F738" i="28"/>
  <c r="G730" i="28"/>
  <c r="F730" i="28"/>
  <c r="G722" i="28"/>
  <c r="F722" i="28"/>
  <c r="G714" i="28"/>
  <c r="F714" i="28"/>
  <c r="G706" i="28"/>
  <c r="F706" i="28"/>
  <c r="G698" i="28"/>
  <c r="F698" i="28"/>
  <c r="G690" i="28"/>
  <c r="F690" i="28"/>
  <c r="G682" i="28"/>
  <c r="F682" i="28"/>
  <c r="G674" i="28"/>
  <c r="F674" i="28"/>
  <c r="G666" i="28"/>
  <c r="F666" i="28"/>
  <c r="G658" i="28"/>
  <c r="F658" i="28"/>
  <c r="G650" i="28"/>
  <c r="F650" i="28"/>
  <c r="G642" i="28"/>
  <c r="F642" i="28"/>
  <c r="G634" i="28"/>
  <c r="F634" i="28"/>
  <c r="G626" i="28"/>
  <c r="F626" i="28"/>
  <c r="G618" i="28"/>
  <c r="F618" i="28"/>
  <c r="G610" i="28"/>
  <c r="F610" i="28"/>
  <c r="G602" i="28"/>
  <c r="F602" i="28"/>
  <c r="G594" i="28"/>
  <c r="F594" i="28"/>
  <c r="G586" i="28"/>
  <c r="F586" i="28"/>
  <c r="G578" i="28"/>
  <c r="F578" i="28"/>
  <c r="G570" i="28"/>
  <c r="F570" i="28"/>
  <c r="G562" i="28"/>
  <c r="F562" i="28"/>
  <c r="G554" i="28"/>
  <c r="F554" i="28"/>
  <c r="G546" i="28"/>
  <c r="F546" i="28"/>
  <c r="G538" i="28"/>
  <c r="F538" i="28"/>
  <c r="G530" i="28"/>
  <c r="F530" i="28"/>
  <c r="G522" i="28"/>
  <c r="F522" i="28"/>
  <c r="G514" i="28"/>
  <c r="F514" i="28"/>
  <c r="G506" i="28"/>
  <c r="F506" i="28"/>
  <c r="G498" i="28"/>
  <c r="F498" i="28"/>
  <c r="G490" i="28"/>
  <c r="F490" i="28"/>
  <c r="G482" i="28"/>
  <c r="F482" i="28"/>
  <c r="G474" i="28"/>
  <c r="F474" i="28"/>
  <c r="G466" i="28"/>
  <c r="F466" i="28"/>
  <c r="G458" i="28"/>
  <c r="F458" i="28"/>
  <c r="G450" i="28"/>
  <c r="F450" i="28"/>
  <c r="G442" i="28"/>
  <c r="F442" i="28"/>
  <c r="G434" i="28"/>
  <c r="F434" i="28"/>
  <c r="G426" i="28"/>
  <c r="F426" i="28"/>
  <c r="G418" i="28"/>
  <c r="F418" i="28"/>
  <c r="G410" i="28"/>
  <c r="F410" i="28"/>
  <c r="G402" i="28"/>
  <c r="F402" i="28"/>
  <c r="G394" i="28"/>
  <c r="F394" i="28"/>
  <c r="G386" i="28"/>
  <c r="F386" i="28"/>
  <c r="G378" i="28"/>
  <c r="F378" i="28"/>
  <c r="G370" i="28"/>
  <c r="F370" i="28"/>
  <c r="G362" i="28"/>
  <c r="F362" i="28"/>
  <c r="G354" i="28"/>
  <c r="F354" i="28"/>
  <c r="G346" i="28"/>
  <c r="F346" i="28"/>
  <c r="G338" i="28"/>
  <c r="F338" i="28"/>
  <c r="G330" i="28"/>
  <c r="F330" i="28"/>
  <c r="G322" i="28"/>
  <c r="F322" i="28"/>
  <c r="G314" i="28"/>
  <c r="F314" i="28"/>
  <c r="G306" i="28"/>
  <c r="F306" i="28"/>
  <c r="G298" i="28"/>
  <c r="F298" i="28"/>
  <c r="G290" i="28"/>
  <c r="F290" i="28"/>
  <c r="G282" i="28"/>
  <c r="F282" i="28"/>
  <c r="G274" i="28"/>
  <c r="F274" i="28"/>
  <c r="G266" i="28"/>
  <c r="F266" i="28"/>
  <c r="G258" i="28"/>
  <c r="F258" i="28"/>
  <c r="G250" i="28"/>
  <c r="F250" i="28"/>
  <c r="G242" i="28"/>
  <c r="F242" i="28"/>
  <c r="G234" i="28"/>
  <c r="F234" i="28"/>
  <c r="G226" i="28"/>
  <c r="F226" i="28"/>
  <c r="G218" i="28"/>
  <c r="F218" i="28"/>
  <c r="G210" i="28"/>
  <c r="F210" i="28"/>
  <c r="G202" i="28"/>
  <c r="F202" i="28"/>
  <c r="G194" i="28"/>
  <c r="F194" i="28"/>
  <c r="G186" i="28"/>
  <c r="F186" i="28"/>
  <c r="G178" i="28"/>
  <c r="F178" i="28"/>
  <c r="G170" i="28"/>
  <c r="F170" i="28"/>
  <c r="G162" i="28"/>
  <c r="F162" i="28"/>
  <c r="G154" i="28"/>
  <c r="F154" i="28"/>
  <c r="G146" i="28"/>
  <c r="F146" i="28"/>
  <c r="G138" i="28"/>
  <c r="F138" i="28"/>
  <c r="G130" i="28"/>
  <c r="F130" i="28"/>
  <c r="G122" i="28"/>
  <c r="F122" i="28"/>
  <c r="G114" i="28"/>
  <c r="F114" i="28"/>
  <c r="G106" i="28"/>
  <c r="F106" i="28"/>
  <c r="G98" i="28"/>
  <c r="G90" i="28"/>
  <c r="G82" i="28"/>
  <c r="G74" i="28"/>
  <c r="F74" i="28"/>
  <c r="G66" i="28"/>
  <c r="F66" i="28"/>
  <c r="G58" i="28"/>
  <c r="F58" i="28"/>
  <c r="G50" i="28"/>
  <c r="F50" i="28"/>
  <c r="G42" i="28"/>
  <c r="F42" i="28"/>
  <c r="G34" i="28"/>
  <c r="F34" i="28"/>
  <c r="G26" i="28"/>
  <c r="F26" i="28"/>
  <c r="G18" i="28"/>
  <c r="F18" i="28"/>
  <c r="G10" i="28"/>
  <c r="F10" i="28"/>
  <c r="G4473" i="28"/>
  <c r="F4473" i="28"/>
  <c r="G4465" i="28"/>
  <c r="F4465" i="28"/>
  <c r="G4457" i="28"/>
  <c r="F4457" i="28"/>
  <c r="G4449" i="28"/>
  <c r="F4449" i="28"/>
  <c r="G4441" i="28"/>
  <c r="F4441" i="28"/>
  <c r="G4433" i="28"/>
  <c r="F4433" i="28"/>
  <c r="G4425" i="28"/>
  <c r="F4425" i="28"/>
  <c r="G4417" i="28"/>
  <c r="F4417" i="28"/>
  <c r="G4409" i="28"/>
  <c r="F4409" i="28"/>
  <c r="G4401" i="28"/>
  <c r="F4401" i="28"/>
  <c r="G4393" i="28"/>
  <c r="F4393" i="28"/>
  <c r="G4385" i="28"/>
  <c r="F4385" i="28"/>
  <c r="G4377" i="28"/>
  <c r="F4377" i="28"/>
  <c r="G4369" i="28"/>
  <c r="F4369" i="28"/>
  <c r="G4361" i="28"/>
  <c r="F4361" i="28"/>
  <c r="G4353" i="28"/>
  <c r="F4353" i="28"/>
  <c r="G4345" i="28"/>
  <c r="F4345" i="28"/>
  <c r="G4337" i="28"/>
  <c r="F4337" i="28"/>
  <c r="G4329" i="28"/>
  <c r="F4329" i="28"/>
  <c r="G4321" i="28"/>
  <c r="F4321" i="28"/>
  <c r="G4313" i="28"/>
  <c r="F4313" i="28"/>
  <c r="G4305" i="28"/>
  <c r="F4305" i="28"/>
  <c r="G4297" i="28"/>
  <c r="F4297" i="28"/>
  <c r="G4289" i="28"/>
  <c r="F4289" i="28"/>
  <c r="G4281" i="28"/>
  <c r="F4281" i="28"/>
  <c r="G4273" i="28"/>
  <c r="F4273" i="28"/>
  <c r="G4265" i="28"/>
  <c r="F4265" i="28"/>
  <c r="G4257" i="28"/>
  <c r="F4257" i="28"/>
  <c r="G4249" i="28"/>
  <c r="F4249" i="28"/>
  <c r="G4241" i="28"/>
  <c r="F4241" i="28"/>
  <c r="G4233" i="28"/>
  <c r="F4233" i="28"/>
  <c r="G4225" i="28"/>
  <c r="F4225" i="28"/>
  <c r="G4217" i="28"/>
  <c r="F4217" i="28"/>
  <c r="G4209" i="28"/>
  <c r="F4209" i="28"/>
  <c r="G4201" i="28"/>
  <c r="F4201" i="28"/>
  <c r="G4193" i="28"/>
  <c r="F4193" i="28"/>
  <c r="G4185" i="28"/>
  <c r="F4185" i="28"/>
  <c r="G4177" i="28"/>
  <c r="F4177" i="28"/>
  <c r="G4169" i="28"/>
  <c r="F4169" i="28"/>
  <c r="G4161" i="28"/>
  <c r="F4161" i="28"/>
  <c r="G4153" i="28"/>
  <c r="F4153" i="28"/>
  <c r="G4145" i="28"/>
  <c r="F4145" i="28"/>
  <c r="G4137" i="28"/>
  <c r="F4137" i="28"/>
  <c r="G4129" i="28"/>
  <c r="F4129" i="28"/>
  <c r="G4121" i="28"/>
  <c r="F4121" i="28"/>
  <c r="G4113" i="28"/>
  <c r="F4113" i="28"/>
  <c r="G4105" i="28"/>
  <c r="F4105" i="28"/>
  <c r="G4097" i="28"/>
  <c r="F4097" i="28"/>
  <c r="G4089" i="28"/>
  <c r="F4089" i="28"/>
  <c r="G4081" i="28"/>
  <c r="F4081" i="28"/>
  <c r="G4073" i="28"/>
  <c r="F4073" i="28"/>
  <c r="G4065" i="28"/>
  <c r="F4065" i="28"/>
  <c r="G4057" i="28"/>
  <c r="F4057" i="28"/>
  <c r="G4049" i="28"/>
  <c r="F4049" i="28"/>
  <c r="G4041" i="28"/>
  <c r="F4041" i="28"/>
  <c r="G4033" i="28"/>
  <c r="F4033" i="28"/>
  <c r="G4025" i="28"/>
  <c r="F4025" i="28"/>
  <c r="G4017" i="28"/>
  <c r="F4017" i="28"/>
  <c r="G4009" i="28"/>
  <c r="F4009" i="28"/>
  <c r="G4001" i="28"/>
  <c r="F4001" i="28"/>
  <c r="G3993" i="28"/>
  <c r="F3993" i="28"/>
  <c r="G3985" i="28"/>
  <c r="F3985" i="28"/>
  <c r="G3977" i="28"/>
  <c r="F3977" i="28"/>
  <c r="G3969" i="28"/>
  <c r="F3969" i="28"/>
  <c r="G3961" i="28"/>
  <c r="F3961" i="28"/>
  <c r="G3953" i="28"/>
  <c r="F3953" i="28"/>
  <c r="G3945" i="28"/>
  <c r="F3945" i="28"/>
  <c r="G3937" i="28"/>
  <c r="F3937" i="28"/>
  <c r="G3929" i="28"/>
  <c r="F3929" i="28"/>
  <c r="G3921" i="28"/>
  <c r="F3921" i="28"/>
  <c r="G3913" i="28"/>
  <c r="F3913" i="28"/>
  <c r="G3905" i="28"/>
  <c r="F3905" i="28"/>
  <c r="G3897" i="28"/>
  <c r="F3897" i="28"/>
  <c r="G3889" i="28"/>
  <c r="F3889" i="28"/>
  <c r="G3881" i="28"/>
  <c r="F3881" i="28"/>
  <c r="G3873" i="28"/>
  <c r="F3873" i="28"/>
  <c r="G3865" i="28"/>
  <c r="F3865" i="28"/>
  <c r="G3857" i="28"/>
  <c r="F3857" i="28"/>
  <c r="G3849" i="28"/>
  <c r="F3849" i="28"/>
  <c r="G3841" i="28"/>
  <c r="F3841" i="28"/>
  <c r="G3833" i="28"/>
  <c r="F3833" i="28"/>
  <c r="G3825" i="28"/>
  <c r="F3825" i="28"/>
  <c r="G3817" i="28"/>
  <c r="F3817" i="28"/>
  <c r="G3809" i="28"/>
  <c r="F3809" i="28"/>
  <c r="G3801" i="28"/>
  <c r="F3801" i="28"/>
  <c r="G3793" i="28"/>
  <c r="F3793" i="28"/>
  <c r="G3785" i="28"/>
  <c r="F3785" i="28"/>
  <c r="G3777" i="28"/>
  <c r="F3777" i="28"/>
  <c r="G3769" i="28"/>
  <c r="F3769" i="28"/>
  <c r="G3761" i="28"/>
  <c r="F3761" i="28"/>
  <c r="G3753" i="28"/>
  <c r="F3753" i="28"/>
  <c r="G3745" i="28"/>
  <c r="F3745" i="28"/>
  <c r="G3737" i="28"/>
  <c r="F3737" i="28"/>
  <c r="G3729" i="28"/>
  <c r="F3729" i="28"/>
  <c r="G3721" i="28"/>
  <c r="F3721" i="28"/>
  <c r="G3713" i="28"/>
  <c r="F3713" i="28"/>
  <c r="G3705" i="28"/>
  <c r="F3705" i="28"/>
  <c r="G3697" i="28"/>
  <c r="F3697" i="28"/>
  <c r="G3689" i="28"/>
  <c r="F3689" i="28"/>
  <c r="G3681" i="28"/>
  <c r="F3681" i="28"/>
  <c r="G3673" i="28"/>
  <c r="F3673" i="28"/>
  <c r="G3665" i="28"/>
  <c r="F3665" i="28"/>
  <c r="G3657" i="28"/>
  <c r="F3657" i="28"/>
  <c r="G3649" i="28"/>
  <c r="F3649" i="28"/>
  <c r="G3641" i="28"/>
  <c r="F3641" i="28"/>
  <c r="G3633" i="28"/>
  <c r="F3633" i="28"/>
  <c r="G3625" i="28"/>
  <c r="F3625" i="28"/>
  <c r="G3617" i="28"/>
  <c r="F3617" i="28"/>
  <c r="G3609" i="28"/>
  <c r="F3609" i="28"/>
  <c r="G3601" i="28"/>
  <c r="F3601" i="28"/>
  <c r="G3593" i="28"/>
  <c r="F3593" i="28"/>
  <c r="G3585" i="28"/>
  <c r="F3585" i="28"/>
  <c r="G3577" i="28"/>
  <c r="F3577" i="28"/>
  <c r="G3569" i="28"/>
  <c r="F3569" i="28"/>
  <c r="G3561" i="28"/>
  <c r="F3561" i="28"/>
  <c r="G3553" i="28"/>
  <c r="F3553" i="28"/>
  <c r="G3545" i="28"/>
  <c r="F3545" i="28"/>
  <c r="G3537" i="28"/>
  <c r="F3537" i="28"/>
  <c r="G3529" i="28"/>
  <c r="F3529" i="28"/>
  <c r="G3521" i="28"/>
  <c r="F3521" i="28"/>
  <c r="G3513" i="28"/>
  <c r="F3513" i="28"/>
  <c r="G3505" i="28"/>
  <c r="F3505" i="28"/>
  <c r="G3497" i="28"/>
  <c r="F3497" i="28"/>
  <c r="G3489" i="28"/>
  <c r="F3489" i="28"/>
  <c r="G3481" i="28"/>
  <c r="F3481" i="28"/>
  <c r="G3473" i="28"/>
  <c r="F3473" i="28"/>
  <c r="G3465" i="28"/>
  <c r="F3465" i="28"/>
  <c r="G3457" i="28"/>
  <c r="F3457" i="28"/>
  <c r="G3449" i="28"/>
  <c r="F3449" i="28"/>
  <c r="G3441" i="28"/>
  <c r="F3441" i="28"/>
  <c r="G3433" i="28"/>
  <c r="F3433" i="28"/>
  <c r="G3425" i="28"/>
  <c r="F3425" i="28"/>
  <c r="G3417" i="28"/>
  <c r="F3417" i="28"/>
  <c r="G3409" i="28"/>
  <c r="F3409" i="28"/>
  <c r="G3401" i="28"/>
  <c r="F3401" i="28"/>
  <c r="G3393" i="28"/>
  <c r="F3393" i="28"/>
  <c r="G3385" i="28"/>
  <c r="F3385" i="28"/>
  <c r="G3377" i="28"/>
  <c r="F3377" i="28"/>
  <c r="G3369" i="28"/>
  <c r="F3369" i="28"/>
  <c r="G3361" i="28"/>
  <c r="F3361" i="28"/>
  <c r="G3353" i="28"/>
  <c r="F3353" i="28"/>
  <c r="G3345" i="28"/>
  <c r="F3345" i="28"/>
  <c r="G3337" i="28"/>
  <c r="F3337" i="28"/>
  <c r="G3329" i="28"/>
  <c r="F3329" i="28"/>
  <c r="G3321" i="28"/>
  <c r="F3321" i="28"/>
  <c r="G3313" i="28"/>
  <c r="F3313" i="28"/>
  <c r="G3305" i="28"/>
  <c r="F3305" i="28"/>
  <c r="G3297" i="28"/>
  <c r="F3297" i="28"/>
  <c r="G3289" i="28"/>
  <c r="F3289" i="28"/>
  <c r="G3281" i="28"/>
  <c r="F3281" i="28"/>
  <c r="G3273" i="28"/>
  <c r="F3273" i="28"/>
  <c r="G3265" i="28"/>
  <c r="F3265" i="28"/>
  <c r="G3257" i="28"/>
  <c r="F3257" i="28"/>
  <c r="G3249" i="28"/>
  <c r="F3249" i="28"/>
  <c r="G3241" i="28"/>
  <c r="F3241" i="28"/>
  <c r="G3233" i="28"/>
  <c r="F3233" i="28"/>
  <c r="G3225" i="28"/>
  <c r="F3225" i="28"/>
  <c r="G3217" i="28"/>
  <c r="F3217" i="28"/>
  <c r="G3209" i="28"/>
  <c r="F3209" i="28"/>
  <c r="G3201" i="28"/>
  <c r="F3201" i="28"/>
  <c r="G3193" i="28"/>
  <c r="F3193" i="28"/>
  <c r="G3185" i="28"/>
  <c r="F3185" i="28"/>
  <c r="G3177" i="28"/>
  <c r="F3177" i="28"/>
  <c r="G3169" i="28"/>
  <c r="F3169" i="28"/>
  <c r="G3161" i="28"/>
  <c r="F3161" i="28"/>
  <c r="G3153" i="28"/>
  <c r="F3153" i="28"/>
  <c r="G3145" i="28"/>
  <c r="F3145" i="28"/>
  <c r="G3137" i="28"/>
  <c r="F3137" i="28"/>
  <c r="G3129" i="28"/>
  <c r="F3129" i="28"/>
  <c r="G3121" i="28"/>
  <c r="F3121" i="28"/>
  <c r="G3113" i="28"/>
  <c r="F3113" i="28"/>
  <c r="G3105" i="28"/>
  <c r="F3105" i="28"/>
  <c r="G3097" i="28"/>
  <c r="F3097" i="28"/>
  <c r="G3089" i="28"/>
  <c r="F3089" i="28"/>
  <c r="G3081" i="28"/>
  <c r="F3081" i="28"/>
  <c r="G3073" i="28"/>
  <c r="F3073" i="28"/>
  <c r="G3065" i="28"/>
  <c r="F3065" i="28"/>
  <c r="G3057" i="28"/>
  <c r="F3057" i="28"/>
  <c r="G3049" i="28"/>
  <c r="F3049" i="28"/>
  <c r="G3041" i="28"/>
  <c r="F3041" i="28"/>
  <c r="G3033" i="28"/>
  <c r="F3033" i="28"/>
  <c r="G3025" i="28"/>
  <c r="F3025" i="28"/>
  <c r="G3017" i="28"/>
  <c r="F3017" i="28"/>
  <c r="G3009" i="28"/>
  <c r="F3009" i="28"/>
  <c r="G3001" i="28"/>
  <c r="F3001" i="28"/>
  <c r="G2993" i="28"/>
  <c r="F2993" i="28"/>
  <c r="G2985" i="28"/>
  <c r="F2985" i="28"/>
  <c r="G2977" i="28"/>
  <c r="F2977" i="28"/>
  <c r="G2969" i="28"/>
  <c r="F2969" i="28"/>
  <c r="G2961" i="28"/>
  <c r="F2961" i="28"/>
  <c r="G2953" i="28"/>
  <c r="F2953" i="28"/>
  <c r="G2945" i="28"/>
  <c r="F2945" i="28"/>
  <c r="G2937" i="28"/>
  <c r="F2937" i="28"/>
  <c r="G2929" i="28"/>
  <c r="F2929" i="28"/>
  <c r="G2921" i="28"/>
  <c r="F2921" i="28"/>
  <c r="G2913" i="28"/>
  <c r="F2913" i="28"/>
  <c r="G2905" i="28"/>
  <c r="F2905" i="28"/>
  <c r="G2897" i="28"/>
  <c r="F2897" i="28"/>
  <c r="G2889" i="28"/>
  <c r="F2889" i="28"/>
  <c r="G2881" i="28"/>
  <c r="F2881" i="28"/>
  <c r="G2873" i="28"/>
  <c r="F2873" i="28"/>
  <c r="G2865" i="28"/>
  <c r="F2865" i="28"/>
  <c r="G2857" i="28"/>
  <c r="F2857" i="28"/>
  <c r="G2849" i="28"/>
  <c r="F2849" i="28"/>
  <c r="G2841" i="28"/>
  <c r="F2841" i="28"/>
  <c r="G2833" i="28"/>
  <c r="F2833" i="28"/>
  <c r="G2825" i="28"/>
  <c r="F2825" i="28"/>
  <c r="G2817" i="28"/>
  <c r="F2817" i="28"/>
  <c r="G2809" i="28"/>
  <c r="F2809" i="28"/>
  <c r="G2801" i="28"/>
  <c r="F2801" i="28"/>
  <c r="G2793" i="28"/>
  <c r="F2793" i="28"/>
  <c r="G2785" i="28"/>
  <c r="F2785" i="28"/>
  <c r="G2777" i="28"/>
  <c r="F2777" i="28"/>
  <c r="G2769" i="28"/>
  <c r="F2769" i="28"/>
  <c r="G2761" i="28"/>
  <c r="F2761" i="28"/>
  <c r="G2753" i="28"/>
  <c r="F2753" i="28"/>
  <c r="G2745" i="28"/>
  <c r="F2745" i="28"/>
  <c r="G2737" i="28"/>
  <c r="F2737" i="28"/>
  <c r="G2729" i="28"/>
  <c r="F2729" i="28"/>
  <c r="G2721" i="28"/>
  <c r="F2721" i="28"/>
  <c r="G2713" i="28"/>
  <c r="F2713" i="28"/>
  <c r="G2705" i="28"/>
  <c r="F2705" i="28"/>
  <c r="G2697" i="28"/>
  <c r="F2697" i="28"/>
  <c r="G2689" i="28"/>
  <c r="F2689" i="28"/>
  <c r="G2681" i="28"/>
  <c r="F2681" i="28"/>
  <c r="G2673" i="28"/>
  <c r="F2673" i="28"/>
  <c r="G2665" i="28"/>
  <c r="F2665" i="28"/>
  <c r="G2657" i="28"/>
  <c r="F2657" i="28"/>
  <c r="G2649" i="28"/>
  <c r="F2649" i="28"/>
  <c r="G2641" i="28"/>
  <c r="F2641" i="28"/>
  <c r="G2633" i="28"/>
  <c r="F2633" i="28"/>
  <c r="G2625" i="28"/>
  <c r="F2625" i="28"/>
  <c r="G2617" i="28"/>
  <c r="F2617" i="28"/>
  <c r="G2609" i="28"/>
  <c r="F2609" i="28"/>
  <c r="G2601" i="28"/>
  <c r="F2601" i="28"/>
  <c r="G2593" i="28"/>
  <c r="F2593" i="28"/>
  <c r="G2585" i="28"/>
  <c r="F2585" i="28"/>
  <c r="G2577" i="28"/>
  <c r="F2577" i="28"/>
  <c r="G2569" i="28"/>
  <c r="F2569" i="28"/>
  <c r="G2561" i="28"/>
  <c r="F2561" i="28"/>
  <c r="G2553" i="28"/>
  <c r="F2553" i="28"/>
  <c r="G2545" i="28"/>
  <c r="F2545" i="28"/>
  <c r="G2537" i="28"/>
  <c r="F2537" i="28"/>
  <c r="G2529" i="28"/>
  <c r="F2529" i="28"/>
  <c r="G2521" i="28"/>
  <c r="F2521" i="28"/>
  <c r="G2513" i="28"/>
  <c r="F2513" i="28"/>
  <c r="G2505" i="28"/>
  <c r="F2505" i="28"/>
  <c r="G2497" i="28"/>
  <c r="F2497" i="28"/>
  <c r="G2489" i="28"/>
  <c r="F2489" i="28"/>
  <c r="G2481" i="28"/>
  <c r="F2481" i="28"/>
  <c r="G2473" i="28"/>
  <c r="F2473" i="28"/>
  <c r="G2465" i="28"/>
  <c r="F2465" i="28"/>
  <c r="G2457" i="28"/>
  <c r="F2457" i="28"/>
  <c r="G2449" i="28"/>
  <c r="F2449" i="28"/>
  <c r="G2441" i="28"/>
  <c r="F2441" i="28"/>
  <c r="G2433" i="28"/>
  <c r="F2433" i="28"/>
  <c r="G2425" i="28"/>
  <c r="F2425" i="28"/>
  <c r="G2417" i="28"/>
  <c r="F2417" i="28"/>
  <c r="G2409" i="28"/>
  <c r="F2409" i="28"/>
  <c r="G2401" i="28"/>
  <c r="F2401" i="28"/>
  <c r="G2393" i="28"/>
  <c r="F2393" i="28"/>
  <c r="G2385" i="28"/>
  <c r="F2385" i="28"/>
  <c r="G2377" i="28"/>
  <c r="F2377" i="28"/>
  <c r="G2369" i="28"/>
  <c r="F2369" i="28"/>
  <c r="G2361" i="28"/>
  <c r="F2361" i="28"/>
  <c r="G2353" i="28"/>
  <c r="F2353" i="28"/>
  <c r="G2345" i="28"/>
  <c r="F2345" i="28"/>
  <c r="G2337" i="28"/>
  <c r="F2337" i="28"/>
  <c r="G2329" i="28"/>
  <c r="F2329" i="28"/>
  <c r="G2321" i="28"/>
  <c r="F2321" i="28"/>
  <c r="G2313" i="28"/>
  <c r="F2313" i="28"/>
  <c r="G2305" i="28"/>
  <c r="F2305" i="28"/>
  <c r="G2297" i="28"/>
  <c r="F2297" i="28"/>
  <c r="G2289" i="28"/>
  <c r="F2289" i="28"/>
  <c r="G2281" i="28"/>
  <c r="F2281" i="28"/>
  <c r="G2273" i="28"/>
  <c r="F2273" i="28"/>
  <c r="G2265" i="28"/>
  <c r="F2265" i="28"/>
  <c r="G2257" i="28"/>
  <c r="F2257" i="28"/>
  <c r="G2249" i="28"/>
  <c r="F2249" i="28"/>
  <c r="G2241" i="28"/>
  <c r="F2241" i="28"/>
  <c r="G2233" i="28"/>
  <c r="F2233" i="28"/>
  <c r="G2225" i="28"/>
  <c r="F2225" i="28"/>
  <c r="G2217" i="28"/>
  <c r="F2217" i="28"/>
  <c r="G2209" i="28"/>
  <c r="F2209" i="28"/>
  <c r="G2201" i="28"/>
  <c r="F2201" i="28"/>
  <c r="G2193" i="28"/>
  <c r="F2193" i="28"/>
  <c r="G2185" i="28"/>
  <c r="F2185" i="28"/>
  <c r="G2177" i="28"/>
  <c r="F2177" i="28"/>
  <c r="G2169" i="28"/>
  <c r="F2169" i="28"/>
  <c r="G2161" i="28"/>
  <c r="F2161" i="28"/>
  <c r="G2153" i="28"/>
  <c r="F2153" i="28"/>
  <c r="G2145" i="28"/>
  <c r="F2145" i="28"/>
  <c r="G2137" i="28"/>
  <c r="F2137" i="28"/>
  <c r="G2129" i="28"/>
  <c r="F2129" i="28"/>
  <c r="G2121" i="28"/>
  <c r="F2121" i="28"/>
  <c r="G2113" i="28"/>
  <c r="F2113" i="28"/>
  <c r="G2105" i="28"/>
  <c r="F2105" i="28"/>
  <c r="G2097" i="28"/>
  <c r="F2097" i="28"/>
  <c r="G2089" i="28"/>
  <c r="F2089" i="28"/>
  <c r="G2081" i="28"/>
  <c r="F2081" i="28"/>
  <c r="G2073" i="28"/>
  <c r="F2073" i="28"/>
  <c r="G2065" i="28"/>
  <c r="F2065" i="28"/>
  <c r="G2057" i="28"/>
  <c r="F2057" i="28"/>
  <c r="G2049" i="28"/>
  <c r="F2049" i="28"/>
  <c r="G2041" i="28"/>
  <c r="F2041" i="28"/>
  <c r="G2033" i="28"/>
  <c r="F2033" i="28"/>
  <c r="G2025" i="28"/>
  <c r="F2025" i="28"/>
  <c r="G2017" i="28"/>
  <c r="F2017" i="28"/>
  <c r="G2009" i="28"/>
  <c r="F2009" i="28"/>
  <c r="G2001" i="28"/>
  <c r="F2001" i="28"/>
  <c r="G1993" i="28"/>
  <c r="F1993" i="28"/>
  <c r="G1985" i="28"/>
  <c r="F1985" i="28"/>
  <c r="G1977" i="28"/>
  <c r="F1977" i="28"/>
  <c r="G1969" i="28"/>
  <c r="F1969" i="28"/>
  <c r="G1961" i="28"/>
  <c r="F1961" i="28"/>
  <c r="G1953" i="28"/>
  <c r="F1953" i="28"/>
  <c r="G1945" i="28"/>
  <c r="F1945" i="28"/>
  <c r="G1937" i="28"/>
  <c r="F1937" i="28"/>
  <c r="G1929" i="28"/>
  <c r="F1929" i="28"/>
  <c r="G1921" i="28"/>
  <c r="F1921" i="28"/>
  <c r="G1913" i="28"/>
  <c r="F1913" i="28"/>
  <c r="G1905" i="28"/>
  <c r="F1905" i="28"/>
  <c r="G1897" i="28"/>
  <c r="F1897" i="28"/>
  <c r="G1889" i="28"/>
  <c r="F1889" i="28"/>
  <c r="G1881" i="28"/>
  <c r="F1881" i="28"/>
  <c r="G1873" i="28"/>
  <c r="F1873" i="28"/>
  <c r="G1865" i="28"/>
  <c r="F1865" i="28"/>
  <c r="G1857" i="28"/>
  <c r="F1857" i="28"/>
  <c r="G1849" i="28"/>
  <c r="F1849" i="28"/>
  <c r="G1841" i="28"/>
  <c r="F1841" i="28"/>
  <c r="G1833" i="28"/>
  <c r="F1833" i="28"/>
  <c r="G1825" i="28"/>
  <c r="F1825" i="28"/>
  <c r="G1817" i="28"/>
  <c r="F1817" i="28"/>
  <c r="G1809" i="28"/>
  <c r="F1809" i="28"/>
  <c r="G1801" i="28"/>
  <c r="F1801" i="28"/>
  <c r="G1793" i="28"/>
  <c r="F1793" i="28"/>
  <c r="G1785" i="28"/>
  <c r="F1785" i="28"/>
  <c r="G1777" i="28"/>
  <c r="F1777" i="28"/>
  <c r="G1769" i="28"/>
  <c r="F1769" i="28"/>
  <c r="G1761" i="28"/>
  <c r="F1761" i="28"/>
  <c r="G1753" i="28"/>
  <c r="F1753" i="28"/>
  <c r="G1745" i="28"/>
  <c r="F1745" i="28"/>
  <c r="G1737" i="28"/>
  <c r="F1737" i="28"/>
  <c r="G1729" i="28"/>
  <c r="F1729" i="28"/>
  <c r="G1721" i="28"/>
  <c r="F1721" i="28"/>
  <c r="G1713" i="28"/>
  <c r="F1713" i="28"/>
  <c r="G1705" i="28"/>
  <c r="F1705" i="28"/>
  <c r="G1697" i="28"/>
  <c r="F1697" i="28"/>
  <c r="G1689" i="28"/>
  <c r="F1689" i="28"/>
  <c r="G1681" i="28"/>
  <c r="F1681" i="28"/>
  <c r="G1673" i="28"/>
  <c r="F1673" i="28"/>
  <c r="G1665" i="28"/>
  <c r="F1665" i="28"/>
  <c r="G1657" i="28"/>
  <c r="F1657" i="28"/>
  <c r="G1649" i="28"/>
  <c r="F1649" i="28"/>
  <c r="G1641" i="28"/>
  <c r="F1641" i="28"/>
  <c r="G1633" i="28"/>
  <c r="F1633" i="28"/>
  <c r="G1625" i="28"/>
  <c r="F1625" i="28"/>
  <c r="G1617" i="28"/>
  <c r="F1617" i="28"/>
  <c r="G1609" i="28"/>
  <c r="F1609" i="28"/>
  <c r="G1601" i="28"/>
  <c r="F1601" i="28"/>
  <c r="G1593" i="28"/>
  <c r="F1593" i="28"/>
  <c r="G1585" i="28"/>
  <c r="F1585" i="28"/>
  <c r="G1577" i="28"/>
  <c r="F1577" i="28"/>
  <c r="G1569" i="28"/>
  <c r="F1569" i="28"/>
  <c r="G1561" i="28"/>
  <c r="F1561" i="28"/>
  <c r="G1553" i="28"/>
  <c r="F1553" i="28"/>
  <c r="G1545" i="28"/>
  <c r="F1545" i="28"/>
  <c r="G1537" i="28"/>
  <c r="F1537" i="28"/>
  <c r="G1529" i="28"/>
  <c r="F1529" i="28"/>
  <c r="G1521" i="28"/>
  <c r="F1521" i="28"/>
  <c r="G1513" i="28"/>
  <c r="F1513" i="28"/>
  <c r="G1505" i="28"/>
  <c r="F1505" i="28"/>
  <c r="G1497" i="28"/>
  <c r="F1497" i="28"/>
  <c r="G1489" i="28"/>
  <c r="F1489" i="28"/>
  <c r="G1481" i="28"/>
  <c r="F1481" i="28"/>
  <c r="G1473" i="28"/>
  <c r="F1473" i="28"/>
  <c r="G1465" i="28"/>
  <c r="F1465" i="28"/>
  <c r="G1457" i="28"/>
  <c r="F1457" i="28"/>
  <c r="G1449" i="28"/>
  <c r="F1449" i="28"/>
  <c r="G1441" i="28"/>
  <c r="F1441" i="28"/>
  <c r="G1433" i="28"/>
  <c r="F1433" i="28"/>
  <c r="G1425" i="28"/>
  <c r="F1425" i="28"/>
  <c r="G1417" i="28"/>
  <c r="F1417" i="28"/>
  <c r="G1409" i="28"/>
  <c r="F1409" i="28"/>
  <c r="G1401" i="28"/>
  <c r="F1401" i="28"/>
  <c r="G1393" i="28"/>
  <c r="F1393" i="28"/>
  <c r="G1385" i="28"/>
  <c r="F1385" i="28"/>
  <c r="G1377" i="28"/>
  <c r="F1377" i="28"/>
  <c r="G1369" i="28"/>
  <c r="F1369" i="28"/>
  <c r="G1361" i="28"/>
  <c r="F1361" i="28"/>
  <c r="G1353" i="28"/>
  <c r="F1353" i="28"/>
  <c r="G1345" i="28"/>
  <c r="F1345" i="28"/>
  <c r="G1337" i="28"/>
  <c r="F1337" i="28"/>
  <c r="G1329" i="28"/>
  <c r="F1329" i="28"/>
  <c r="G1321" i="28"/>
  <c r="F1321" i="28"/>
  <c r="G1313" i="28"/>
  <c r="F1313" i="28"/>
  <c r="G1305" i="28"/>
  <c r="F1305" i="28"/>
  <c r="G1297" i="28"/>
  <c r="F1297" i="28"/>
  <c r="G1289" i="28"/>
  <c r="F1289" i="28"/>
  <c r="G1281" i="28"/>
  <c r="F1281" i="28"/>
  <c r="G1273" i="28"/>
  <c r="F1273" i="28"/>
  <c r="G1265" i="28"/>
  <c r="F1265" i="28"/>
  <c r="G1257" i="28"/>
  <c r="F1257" i="28"/>
  <c r="G1249" i="28"/>
  <c r="F1249" i="28"/>
  <c r="G1241" i="28"/>
  <c r="F1241" i="28"/>
  <c r="G1233" i="28"/>
  <c r="F1233" i="28"/>
  <c r="G1225" i="28"/>
  <c r="F1225" i="28"/>
  <c r="G1217" i="28"/>
  <c r="F1217" i="28"/>
  <c r="G1209" i="28"/>
  <c r="F1209" i="28"/>
  <c r="G1201" i="28"/>
  <c r="F1201" i="28"/>
  <c r="G1193" i="28"/>
  <c r="F1193" i="28"/>
  <c r="G1185" i="28"/>
  <c r="F1185" i="28"/>
  <c r="G1177" i="28"/>
  <c r="F1177" i="28"/>
  <c r="G1169" i="28"/>
  <c r="F1169" i="28"/>
  <c r="G1161" i="28"/>
  <c r="F1161" i="28"/>
  <c r="G1153" i="28"/>
  <c r="F1153" i="28"/>
  <c r="G1145" i="28"/>
  <c r="F1145" i="28"/>
  <c r="G1137" i="28"/>
  <c r="F1137" i="28"/>
  <c r="G1129" i="28"/>
  <c r="F1129" i="28"/>
  <c r="G1121" i="28"/>
  <c r="F1121" i="28"/>
  <c r="G1113" i="28"/>
  <c r="F1113" i="28"/>
  <c r="G1105" i="28"/>
  <c r="F1105" i="28"/>
  <c r="G1097" i="28"/>
  <c r="F1097" i="28"/>
  <c r="G1089" i="28"/>
  <c r="F1089" i="28"/>
  <c r="G1081" i="28"/>
  <c r="F1081" i="28"/>
  <c r="G1073" i="28"/>
  <c r="F1073" i="28"/>
  <c r="G1065" i="28"/>
  <c r="F1065" i="28"/>
  <c r="G1057" i="28"/>
  <c r="F1057" i="28"/>
  <c r="G1049" i="28"/>
  <c r="F1049" i="28"/>
  <c r="G1041" i="28"/>
  <c r="F1041" i="28"/>
  <c r="G1033" i="28"/>
  <c r="F1033" i="28"/>
  <c r="G1025" i="28"/>
  <c r="F1025" i="28"/>
  <c r="G1017" i="28"/>
  <c r="F1017" i="28"/>
  <c r="G1009" i="28"/>
  <c r="F1009" i="28"/>
  <c r="G1001" i="28"/>
  <c r="F1001" i="28"/>
  <c r="G993" i="28"/>
  <c r="F993" i="28"/>
  <c r="G985" i="28"/>
  <c r="F985" i="28"/>
  <c r="G977" i="28"/>
  <c r="F977" i="28"/>
  <c r="G969" i="28"/>
  <c r="F969" i="28"/>
  <c r="G961" i="28"/>
  <c r="F961" i="28"/>
  <c r="G953" i="28"/>
  <c r="F953" i="28"/>
  <c r="G945" i="28"/>
  <c r="F945" i="28"/>
  <c r="G937" i="28"/>
  <c r="F937" i="28"/>
  <c r="G929" i="28"/>
  <c r="F929" i="28"/>
  <c r="G921" i="28"/>
  <c r="F921" i="28"/>
  <c r="G913" i="28"/>
  <c r="F913" i="28"/>
  <c r="G905" i="28"/>
  <c r="F905" i="28"/>
  <c r="G897" i="28"/>
  <c r="F897" i="28"/>
  <c r="G889" i="28"/>
  <c r="F889" i="28"/>
  <c r="G881" i="28"/>
  <c r="F881" i="28"/>
  <c r="G873" i="28"/>
  <c r="F873" i="28"/>
  <c r="G865" i="28"/>
  <c r="F865" i="28"/>
  <c r="G857" i="28"/>
  <c r="F857" i="28"/>
  <c r="G849" i="28"/>
  <c r="F849" i="28"/>
  <c r="G841" i="28"/>
  <c r="F841" i="28"/>
  <c r="G833" i="28"/>
  <c r="F833" i="28"/>
  <c r="G825" i="28"/>
  <c r="F825" i="28"/>
  <c r="G817" i="28"/>
  <c r="F817" i="28"/>
  <c r="G809" i="28"/>
  <c r="F809" i="28"/>
  <c r="G801" i="28"/>
  <c r="F801" i="28"/>
  <c r="G793" i="28"/>
  <c r="F793" i="28"/>
  <c r="G785" i="28"/>
  <c r="F785" i="28"/>
  <c r="G777" i="28"/>
  <c r="F777" i="28"/>
  <c r="G769" i="28"/>
  <c r="F769" i="28"/>
  <c r="G761" i="28"/>
  <c r="F761" i="28"/>
  <c r="G753" i="28"/>
  <c r="F753" i="28"/>
  <c r="G745" i="28"/>
  <c r="F745" i="28"/>
  <c r="G737" i="28"/>
  <c r="F737" i="28"/>
  <c r="G729" i="28"/>
  <c r="F729" i="28"/>
  <c r="G721" i="28"/>
  <c r="F721" i="28"/>
  <c r="G713" i="28"/>
  <c r="F713" i="28"/>
  <c r="G705" i="28"/>
  <c r="F705" i="28"/>
  <c r="G697" i="28"/>
  <c r="F697" i="28"/>
  <c r="G689" i="28"/>
  <c r="F689" i="28"/>
  <c r="G681" i="28"/>
  <c r="F681" i="28"/>
  <c r="G673" i="28"/>
  <c r="F673" i="28"/>
  <c r="G665" i="28"/>
  <c r="F665" i="28"/>
  <c r="G657" i="28"/>
  <c r="F657" i="28"/>
  <c r="G649" i="28"/>
  <c r="F649" i="28"/>
  <c r="G641" i="28"/>
  <c r="F641" i="28"/>
  <c r="G633" i="28"/>
  <c r="F633" i="28"/>
  <c r="G625" i="28"/>
  <c r="F625" i="28"/>
  <c r="G617" i="28"/>
  <c r="F617" i="28"/>
  <c r="G609" i="28"/>
  <c r="F609" i="28"/>
  <c r="G601" i="28"/>
  <c r="F601" i="28"/>
  <c r="G593" i="28"/>
  <c r="F593" i="28"/>
  <c r="G585" i="28"/>
  <c r="F585" i="28"/>
  <c r="G577" i="28"/>
  <c r="F577" i="28"/>
  <c r="G569" i="28"/>
  <c r="F569" i="28"/>
  <c r="G561" i="28"/>
  <c r="F561" i="28"/>
  <c r="G553" i="28"/>
  <c r="F553" i="28"/>
  <c r="G545" i="28"/>
  <c r="F545" i="28"/>
  <c r="G537" i="28"/>
  <c r="F537" i="28"/>
  <c r="G529" i="28"/>
  <c r="F529" i="28"/>
  <c r="G521" i="28"/>
  <c r="F521" i="28"/>
  <c r="G513" i="28"/>
  <c r="F513" i="28"/>
  <c r="G505" i="28"/>
  <c r="F505" i="28"/>
  <c r="G497" i="28"/>
  <c r="F497" i="28"/>
  <c r="G489" i="28"/>
  <c r="F489" i="28"/>
  <c r="G481" i="28"/>
  <c r="F481" i="28"/>
  <c r="G473" i="28"/>
  <c r="F473" i="28"/>
  <c r="G465" i="28"/>
  <c r="F465" i="28"/>
  <c r="G457" i="28"/>
  <c r="F457" i="28"/>
  <c r="G449" i="28"/>
  <c r="F449" i="28"/>
  <c r="G441" i="28"/>
  <c r="F441" i="28"/>
  <c r="G433" i="28"/>
  <c r="F433" i="28"/>
  <c r="G425" i="28"/>
  <c r="F425" i="28"/>
  <c r="G417" i="28"/>
  <c r="F417" i="28"/>
  <c r="G409" i="28"/>
  <c r="F409" i="28"/>
  <c r="G401" i="28"/>
  <c r="F401" i="28"/>
  <c r="G393" i="28"/>
  <c r="F393" i="28"/>
  <c r="G385" i="28"/>
  <c r="F385" i="28"/>
  <c r="G377" i="28"/>
  <c r="F377" i="28"/>
  <c r="G369" i="28"/>
  <c r="F369" i="28"/>
  <c r="G361" i="28"/>
  <c r="F361" i="28"/>
  <c r="G353" i="28"/>
  <c r="F353" i="28"/>
  <c r="G345" i="28"/>
  <c r="F345" i="28"/>
  <c r="G337" i="28"/>
  <c r="F337" i="28"/>
  <c r="G329" i="28"/>
  <c r="F329" i="28"/>
  <c r="G321" i="28"/>
  <c r="F321" i="28"/>
  <c r="G313" i="28"/>
  <c r="F313" i="28"/>
  <c r="G305" i="28"/>
  <c r="F305" i="28"/>
  <c r="G297" i="28"/>
  <c r="F297" i="28"/>
  <c r="G289" i="28"/>
  <c r="F289" i="28"/>
  <c r="G281" i="28"/>
  <c r="F281" i="28"/>
  <c r="G273" i="28"/>
  <c r="F273" i="28"/>
  <c r="G265" i="28"/>
  <c r="F265" i="28"/>
  <c r="G257" i="28"/>
  <c r="F257" i="28"/>
  <c r="G249" i="28"/>
  <c r="F249" i="28"/>
  <c r="G241" i="28"/>
  <c r="F241" i="28"/>
  <c r="G233" i="28"/>
  <c r="F233" i="28"/>
  <c r="G225" i="28"/>
  <c r="F225" i="28"/>
  <c r="G217" i="28"/>
  <c r="F217" i="28"/>
  <c r="G209" i="28"/>
  <c r="F209" i="28"/>
  <c r="G201" i="28"/>
  <c r="F201" i="28"/>
  <c r="G193" i="28"/>
  <c r="F193" i="28"/>
  <c r="G185" i="28"/>
  <c r="F185" i="28"/>
  <c r="G177" i="28"/>
  <c r="F177" i="28"/>
  <c r="G169" i="28"/>
  <c r="F169" i="28"/>
  <c r="G161" i="28"/>
  <c r="F161" i="28"/>
  <c r="G153" i="28"/>
  <c r="F153" i="28"/>
  <c r="G145" i="28"/>
  <c r="F145" i="28"/>
  <c r="G137" i="28"/>
  <c r="F137" i="28"/>
  <c r="G129" i="28"/>
  <c r="F129" i="28"/>
  <c r="G121" i="28"/>
  <c r="F121" i="28"/>
  <c r="G113" i="28"/>
  <c r="F113" i="28"/>
  <c r="G105" i="28"/>
  <c r="F105" i="28"/>
  <c r="G97" i="28"/>
  <c r="G89" i="28"/>
  <c r="G81" i="28"/>
  <c r="F81" i="28"/>
  <c r="G73" i="28"/>
  <c r="F73" i="28"/>
  <c r="G65" i="28"/>
  <c r="F65" i="28"/>
  <c r="G57" i="28"/>
  <c r="F57" i="28"/>
  <c r="G49" i="28"/>
  <c r="F49" i="28"/>
  <c r="G41" i="28"/>
  <c r="F41" i="28"/>
  <c r="G33" i="28"/>
  <c r="F33" i="28"/>
  <c r="G25" i="28"/>
  <c r="F25" i="28"/>
  <c r="G17" i="28"/>
  <c r="F17" i="28"/>
  <c r="G9" i="28"/>
  <c r="F9" i="28"/>
  <c r="G4416" i="28"/>
  <c r="F4416" i="28"/>
  <c r="G4408" i="28"/>
  <c r="F4408" i="28"/>
  <c r="G4400" i="28"/>
  <c r="F4400" i="28"/>
  <c r="G4392" i="28"/>
  <c r="F4392" i="28"/>
  <c r="G4384" i="28"/>
  <c r="F4384" i="28"/>
  <c r="G4376" i="28"/>
  <c r="F4376" i="28"/>
  <c r="G4368" i="28"/>
  <c r="F4368" i="28"/>
  <c r="G4360" i="28"/>
  <c r="F4360" i="28"/>
  <c r="G4352" i="28"/>
  <c r="F4352" i="28"/>
  <c r="G4344" i="28"/>
  <c r="F4344" i="28"/>
  <c r="G4336" i="28"/>
  <c r="F4336" i="28"/>
  <c r="G4328" i="28"/>
  <c r="F4328" i="28"/>
  <c r="G4320" i="28"/>
  <c r="F4320" i="28"/>
  <c r="G4312" i="28"/>
  <c r="F4312" i="28"/>
  <c r="G4304" i="28"/>
  <c r="F4304" i="28"/>
  <c r="G4296" i="28"/>
  <c r="F4296" i="28"/>
  <c r="G4288" i="28"/>
  <c r="F4288" i="28"/>
  <c r="G4280" i="28"/>
  <c r="F4280" i="28"/>
  <c r="G4272" i="28"/>
  <c r="F4272" i="28"/>
  <c r="G4264" i="28"/>
  <c r="F4264" i="28"/>
  <c r="G4256" i="28"/>
  <c r="F4256" i="28"/>
  <c r="G4248" i="28"/>
  <c r="F4248" i="28"/>
  <c r="G4240" i="28"/>
  <c r="F4240" i="28"/>
  <c r="G4232" i="28"/>
  <c r="F4232" i="28"/>
  <c r="G4224" i="28"/>
  <c r="F4224" i="28"/>
  <c r="G4216" i="28"/>
  <c r="F4216" i="28"/>
  <c r="G4208" i="28"/>
  <c r="F4208" i="28"/>
  <c r="G4200" i="28"/>
  <c r="F4200" i="28"/>
  <c r="G4192" i="28"/>
  <c r="F4192" i="28"/>
  <c r="G4184" i="28"/>
  <c r="F4184" i="28"/>
  <c r="G4176" i="28"/>
  <c r="F4176" i="28"/>
  <c r="G4168" i="28"/>
  <c r="F4168" i="28"/>
  <c r="G4160" i="28"/>
  <c r="F4160" i="28"/>
  <c r="G4152" i="28"/>
  <c r="F4152" i="28"/>
  <c r="G4144" i="28"/>
  <c r="F4144" i="28"/>
  <c r="G4136" i="28"/>
  <c r="F4136" i="28"/>
  <c r="G4128" i="28"/>
  <c r="F4128" i="28"/>
  <c r="G4120" i="28"/>
  <c r="F4120" i="28"/>
  <c r="G4112" i="28"/>
  <c r="F4112" i="28"/>
  <c r="G4104" i="28"/>
  <c r="F4104" i="28"/>
  <c r="G4096" i="28"/>
  <c r="F4096" i="28"/>
  <c r="G4088" i="28"/>
  <c r="F4088" i="28"/>
  <c r="G4080" i="28"/>
  <c r="F4080" i="28"/>
  <c r="G4072" i="28"/>
  <c r="F4072" i="28"/>
  <c r="G4064" i="28"/>
  <c r="F4064" i="28"/>
  <c r="G4056" i="28"/>
  <c r="F4056" i="28"/>
  <c r="G4048" i="28"/>
  <c r="F4048" i="28"/>
  <c r="G4040" i="28"/>
  <c r="F4040" i="28"/>
  <c r="G4032" i="28"/>
  <c r="F4032" i="28"/>
  <c r="G4024" i="28"/>
  <c r="F4024" i="28"/>
  <c r="G4016" i="28"/>
  <c r="F4016" i="28"/>
  <c r="G4008" i="28"/>
  <c r="F4008" i="28"/>
  <c r="G4000" i="28"/>
  <c r="F4000" i="28"/>
  <c r="G3992" i="28"/>
  <c r="F3992" i="28"/>
  <c r="G3984" i="28"/>
  <c r="F3984" i="28"/>
  <c r="G3976" i="28"/>
  <c r="F3976" i="28"/>
  <c r="G3968" i="28"/>
  <c r="F3968" i="28"/>
  <c r="G3960" i="28"/>
  <c r="F3960" i="28"/>
  <c r="G3952" i="28"/>
  <c r="F3952" i="28"/>
  <c r="G3944" i="28"/>
  <c r="F3944" i="28"/>
  <c r="G3936" i="28"/>
  <c r="F3936" i="28"/>
  <c r="G3928" i="28"/>
  <c r="F3928" i="28"/>
  <c r="G3920" i="28"/>
  <c r="F3920" i="28"/>
  <c r="G3912" i="28"/>
  <c r="F3912" i="28"/>
  <c r="G3904" i="28"/>
  <c r="F3904" i="28"/>
  <c r="G3896" i="28"/>
  <c r="F3896" i="28"/>
  <c r="G3888" i="28"/>
  <c r="F3888" i="28"/>
  <c r="G3880" i="28"/>
  <c r="F3880" i="28"/>
  <c r="G3872" i="28"/>
  <c r="F3872" i="28"/>
  <c r="G3864" i="28"/>
  <c r="F3864" i="28"/>
  <c r="G3856" i="28"/>
  <c r="F3856" i="28"/>
  <c r="G3848" i="28"/>
  <c r="F3848" i="28"/>
  <c r="G3840" i="28"/>
  <c r="F3840" i="28"/>
  <c r="G3832" i="28"/>
  <c r="F3832" i="28"/>
  <c r="G3824" i="28"/>
  <c r="F3824" i="28"/>
  <c r="G3816" i="28"/>
  <c r="F3816" i="28"/>
  <c r="G3808" i="28"/>
  <c r="F3808" i="28"/>
  <c r="G3800" i="28"/>
  <c r="F3800" i="28"/>
  <c r="G3792" i="28"/>
  <c r="F3792" i="28"/>
  <c r="G3784" i="28"/>
  <c r="F3784" i="28"/>
  <c r="G3776" i="28"/>
  <c r="F3776" i="28"/>
  <c r="G3768" i="28"/>
  <c r="F3768" i="28"/>
  <c r="G3760" i="28"/>
  <c r="F3760" i="28"/>
  <c r="G3752" i="28"/>
  <c r="F3752" i="28"/>
  <c r="G3744" i="28"/>
  <c r="F3744" i="28"/>
  <c r="G3736" i="28"/>
  <c r="F3736" i="28"/>
  <c r="G3728" i="28"/>
  <c r="F3728" i="28"/>
  <c r="G3720" i="28"/>
  <c r="F3720" i="28"/>
  <c r="G3712" i="28"/>
  <c r="F3712" i="28"/>
  <c r="G3704" i="28"/>
  <c r="F3704" i="28"/>
  <c r="G3696" i="28"/>
  <c r="F3696" i="28"/>
  <c r="G3688" i="28"/>
  <c r="F3688" i="28"/>
  <c r="G3680" i="28"/>
  <c r="F3680" i="28"/>
  <c r="G3672" i="28"/>
  <c r="F3672" i="28"/>
  <c r="G3664" i="28"/>
  <c r="F3664" i="28"/>
  <c r="G3656" i="28"/>
  <c r="F3656" i="28"/>
  <c r="G3648" i="28"/>
  <c r="F3648" i="28"/>
  <c r="G3640" i="28"/>
  <c r="F3640" i="28"/>
  <c r="G3632" i="28"/>
  <c r="F3632" i="28"/>
  <c r="G3624" i="28"/>
  <c r="F3624" i="28"/>
  <c r="G3616" i="28"/>
  <c r="F3616" i="28"/>
  <c r="G3608" i="28"/>
  <c r="F3608" i="28"/>
  <c r="G3600" i="28"/>
  <c r="F3600" i="28"/>
  <c r="G3592" i="28"/>
  <c r="F3592" i="28"/>
  <c r="G3584" i="28"/>
  <c r="F3584" i="28"/>
  <c r="G3576" i="28"/>
  <c r="F3576" i="28"/>
  <c r="G3568" i="28"/>
  <c r="F3568" i="28"/>
  <c r="G3560" i="28"/>
  <c r="F3560" i="28"/>
  <c r="G3552" i="28"/>
  <c r="F3552" i="28"/>
  <c r="G3544" i="28"/>
  <c r="F3544" i="28"/>
  <c r="G3536" i="28"/>
  <c r="F3536" i="28"/>
  <c r="G3528" i="28"/>
  <c r="F3528" i="28"/>
  <c r="G3520" i="28"/>
  <c r="F3520" i="28"/>
  <c r="G3512" i="28"/>
  <c r="F3512" i="28"/>
  <c r="G3504" i="28"/>
  <c r="F3504" i="28"/>
  <c r="G3496" i="28"/>
  <c r="F3496" i="28"/>
  <c r="G3488" i="28"/>
  <c r="F3488" i="28"/>
  <c r="G3480" i="28"/>
  <c r="F3480" i="28"/>
  <c r="G3472" i="28"/>
  <c r="F3472" i="28"/>
  <c r="G3464" i="28"/>
  <c r="F3464" i="28"/>
  <c r="G3456" i="28"/>
  <c r="F3456" i="28"/>
  <c r="G3448" i="28"/>
  <c r="F3448" i="28"/>
  <c r="G3440" i="28"/>
  <c r="F3440" i="28"/>
  <c r="G3432" i="28"/>
  <c r="F3432" i="28"/>
  <c r="G3424" i="28"/>
  <c r="F3424" i="28"/>
  <c r="G3416" i="28"/>
  <c r="F3416" i="28"/>
  <c r="G3408" i="28"/>
  <c r="F3408" i="28"/>
  <c r="G3400" i="28"/>
  <c r="F3400" i="28"/>
  <c r="G3392" i="28"/>
  <c r="F3392" i="28"/>
  <c r="G3384" i="28"/>
  <c r="F3384" i="28"/>
  <c r="G3376" i="28"/>
  <c r="F3376" i="28"/>
  <c r="G3368" i="28"/>
  <c r="F3368" i="28"/>
  <c r="G3360" i="28"/>
  <c r="F3360" i="28"/>
  <c r="G3352" i="28"/>
  <c r="F3352" i="28"/>
  <c r="G3344" i="28"/>
  <c r="F3344" i="28"/>
  <c r="G3336" i="28"/>
  <c r="F3336" i="28"/>
  <c r="G3328" i="28"/>
  <c r="F3328" i="28"/>
  <c r="G3320" i="28"/>
  <c r="F3320" i="28"/>
  <c r="G3312" i="28"/>
  <c r="F3312" i="28"/>
  <c r="G3304" i="28"/>
  <c r="F3304" i="28"/>
  <c r="G3296" i="28"/>
  <c r="F3296" i="28"/>
  <c r="G3288" i="28"/>
  <c r="F3288" i="28"/>
  <c r="G3280" i="28"/>
  <c r="F3280" i="28"/>
  <c r="G3272" i="28"/>
  <c r="F3272" i="28"/>
  <c r="G3264" i="28"/>
  <c r="F3264" i="28"/>
  <c r="G3256" i="28"/>
  <c r="F3256" i="28"/>
  <c r="G3248" i="28"/>
  <c r="F3248" i="28"/>
  <c r="G3240" i="28"/>
  <c r="F3240" i="28"/>
  <c r="G3232" i="28"/>
  <c r="F3232" i="28"/>
  <c r="G3224" i="28"/>
  <c r="F3224" i="28"/>
  <c r="G3216" i="28"/>
  <c r="F3216" i="28"/>
  <c r="G3208" i="28"/>
  <c r="F3208" i="28"/>
  <c r="G3200" i="28"/>
  <c r="F3200" i="28"/>
  <c r="G3192" i="28"/>
  <c r="F3192" i="28"/>
  <c r="G3184" i="28"/>
  <c r="F3184" i="28"/>
  <c r="G3176" i="28"/>
  <c r="F3176" i="28"/>
  <c r="G3168" i="28"/>
  <c r="F3168" i="28"/>
  <c r="G3160" i="28"/>
  <c r="F3160" i="28"/>
  <c r="G3152" i="28"/>
  <c r="F3152" i="28"/>
  <c r="G3144" i="28"/>
  <c r="F3144" i="28"/>
  <c r="G3136" i="28"/>
  <c r="F3136" i="28"/>
  <c r="G3128" i="28"/>
  <c r="F3128" i="28"/>
  <c r="G3120" i="28"/>
  <c r="F3120" i="28"/>
  <c r="G3112" i="28"/>
  <c r="F3112" i="28"/>
  <c r="G3104" i="28"/>
  <c r="F3104" i="28"/>
  <c r="G3096" i="28"/>
  <c r="F3096" i="28"/>
  <c r="G3088" i="28"/>
  <c r="F3088" i="28"/>
  <c r="G3080" i="28"/>
  <c r="F3080" i="28"/>
  <c r="G3072" i="28"/>
  <c r="F3072" i="28"/>
  <c r="G3064" i="28"/>
  <c r="F3064" i="28"/>
  <c r="G3056" i="28"/>
  <c r="F3056" i="28"/>
  <c r="G3048" i="28"/>
  <c r="F3048" i="28"/>
  <c r="G3040" i="28"/>
  <c r="F3040" i="28"/>
  <c r="G3032" i="28"/>
  <c r="F3032" i="28"/>
  <c r="G3024" i="28"/>
  <c r="F3024" i="28"/>
  <c r="G3016" i="28"/>
  <c r="F3016" i="28"/>
  <c r="G3008" i="28"/>
  <c r="F3008" i="28"/>
  <c r="G3000" i="28"/>
  <c r="F3000" i="28"/>
  <c r="G2992" i="28"/>
  <c r="F2992" i="28"/>
  <c r="G2984" i="28"/>
  <c r="F2984" i="28"/>
  <c r="G2976" i="28"/>
  <c r="F2976" i="28"/>
  <c r="G2968" i="28"/>
  <c r="F2968" i="28"/>
  <c r="G2960" i="28"/>
  <c r="F2960" i="28"/>
  <c r="G2952" i="28"/>
  <c r="F2952" i="28"/>
  <c r="G2944" i="28"/>
  <c r="F2944" i="28"/>
  <c r="G2936" i="28"/>
  <c r="F2936" i="28"/>
  <c r="G2928" i="28"/>
  <c r="F2928" i="28"/>
  <c r="G2920" i="28"/>
  <c r="F2920" i="28"/>
  <c r="G2912" i="28"/>
  <c r="F2912" i="28"/>
  <c r="G2904" i="28"/>
  <c r="F2904" i="28"/>
  <c r="G2896" i="28"/>
  <c r="F2896" i="28"/>
  <c r="G2888" i="28"/>
  <c r="F2888" i="28"/>
  <c r="G2880" i="28"/>
  <c r="F2880" i="28"/>
  <c r="G2872" i="28"/>
  <c r="F2872" i="28"/>
  <c r="G2864" i="28"/>
  <c r="F2864" i="28"/>
  <c r="G2856" i="28"/>
  <c r="F2856" i="28"/>
  <c r="G2848" i="28"/>
  <c r="F2848" i="28"/>
  <c r="G2840" i="28"/>
  <c r="F2840" i="28"/>
  <c r="G2832" i="28"/>
  <c r="F2832" i="28"/>
  <c r="G2824" i="28"/>
  <c r="F2824" i="28"/>
  <c r="G2816" i="28"/>
  <c r="F2816" i="28"/>
  <c r="G2808" i="28"/>
  <c r="F2808" i="28"/>
  <c r="G2800" i="28"/>
  <c r="F2800" i="28"/>
  <c r="G2792" i="28"/>
  <c r="F2792" i="28"/>
  <c r="G2784" i="28"/>
  <c r="F2784" i="28"/>
  <c r="G2776" i="28"/>
  <c r="F2776" i="28"/>
  <c r="G2768" i="28"/>
  <c r="F2768" i="28"/>
  <c r="G2760" i="28"/>
  <c r="F2760" i="28"/>
  <c r="G2752" i="28"/>
  <c r="F2752" i="28"/>
  <c r="G2744" i="28"/>
  <c r="F2744" i="28"/>
  <c r="G2736" i="28"/>
  <c r="F2736" i="28"/>
  <c r="G2728" i="28"/>
  <c r="F2728" i="28"/>
  <c r="G2720" i="28"/>
  <c r="F2720" i="28"/>
  <c r="G2712" i="28"/>
  <c r="F2712" i="28"/>
  <c r="G2704" i="28"/>
  <c r="F2704" i="28"/>
  <c r="G2696" i="28"/>
  <c r="F2696" i="28"/>
  <c r="G2688" i="28"/>
  <c r="F2688" i="28"/>
  <c r="G2680" i="28"/>
  <c r="F2680" i="28"/>
  <c r="G2672" i="28"/>
  <c r="F2672" i="28"/>
  <c r="G2664" i="28"/>
  <c r="F2664" i="28"/>
  <c r="G2656" i="28"/>
  <c r="F2656" i="28"/>
  <c r="G2648" i="28"/>
  <c r="F2648" i="28"/>
  <c r="G2640" i="28"/>
  <c r="F2640" i="28"/>
  <c r="G2632" i="28"/>
  <c r="F2632" i="28"/>
  <c r="G2624" i="28"/>
  <c r="F2624" i="28"/>
  <c r="G2616" i="28"/>
  <c r="F2616" i="28"/>
  <c r="G2608" i="28"/>
  <c r="F2608" i="28"/>
  <c r="G2600" i="28"/>
  <c r="F2600" i="28"/>
  <c r="G2592" i="28"/>
  <c r="F2592" i="28"/>
  <c r="G2584" i="28"/>
  <c r="F2584" i="28"/>
  <c r="G2576" i="28"/>
  <c r="F2576" i="28"/>
  <c r="G2568" i="28"/>
  <c r="F2568" i="28"/>
  <c r="G2560" i="28"/>
  <c r="F2560" i="28"/>
  <c r="G2552" i="28"/>
  <c r="F2552" i="28"/>
  <c r="G2544" i="28"/>
  <c r="F2544" i="28"/>
  <c r="G2536" i="28"/>
  <c r="F2536" i="28"/>
  <c r="G2528" i="28"/>
  <c r="F2528" i="28"/>
  <c r="G2520" i="28"/>
  <c r="F2520" i="28"/>
  <c r="G2512" i="28"/>
  <c r="F2512" i="28"/>
  <c r="G2504" i="28"/>
  <c r="F2504" i="28"/>
  <c r="G2496" i="28"/>
  <c r="F2496" i="28"/>
  <c r="G2488" i="28"/>
  <c r="F2488" i="28"/>
  <c r="G2480" i="28"/>
  <c r="F2480" i="28"/>
  <c r="G2472" i="28"/>
  <c r="F2472" i="28"/>
  <c r="G2464" i="28"/>
  <c r="F2464" i="28"/>
  <c r="G2456" i="28"/>
  <c r="F2456" i="28"/>
  <c r="G2448" i="28"/>
  <c r="F2448" i="28"/>
  <c r="G2440" i="28"/>
  <c r="F2440" i="28"/>
  <c r="G2432" i="28"/>
  <c r="F2432" i="28"/>
  <c r="G2424" i="28"/>
  <c r="F2424" i="28"/>
  <c r="G2416" i="28"/>
  <c r="F2416" i="28"/>
  <c r="G2408" i="28"/>
  <c r="F2408" i="28"/>
  <c r="G2400" i="28"/>
  <c r="F2400" i="28"/>
  <c r="G2392" i="28"/>
  <c r="F2392" i="28"/>
  <c r="G2384" i="28"/>
  <c r="F2384" i="28"/>
  <c r="G2376" i="28"/>
  <c r="F2376" i="28"/>
  <c r="G2368" i="28"/>
  <c r="F2368" i="28"/>
  <c r="G2360" i="28"/>
  <c r="F2360" i="28"/>
  <c r="G2352" i="28"/>
  <c r="F2352" i="28"/>
  <c r="G2344" i="28"/>
  <c r="F2344" i="28"/>
  <c r="G2336" i="28"/>
  <c r="F2336" i="28"/>
  <c r="G2328" i="28"/>
  <c r="F2328" i="28"/>
  <c r="G2320" i="28"/>
  <c r="F2320" i="28"/>
  <c r="G2312" i="28"/>
  <c r="F2312" i="28"/>
  <c r="G2304" i="28"/>
  <c r="F2304" i="28"/>
  <c r="G2296" i="28"/>
  <c r="F2296" i="28"/>
  <c r="G2288" i="28"/>
  <c r="F2288" i="28"/>
  <c r="G2280" i="28"/>
  <c r="F2280" i="28"/>
  <c r="G2272" i="28"/>
  <c r="F2272" i="28"/>
  <c r="G2264" i="28"/>
  <c r="F2264" i="28"/>
  <c r="G2256" i="28"/>
  <c r="F2256" i="28"/>
  <c r="G2248" i="28"/>
  <c r="F2248" i="28"/>
  <c r="G2240" i="28"/>
  <c r="F2240" i="28"/>
  <c r="G2232" i="28"/>
  <c r="F2232" i="28"/>
  <c r="G2224" i="28"/>
  <c r="F2224" i="28"/>
  <c r="G2216" i="28"/>
  <c r="F2216" i="28"/>
  <c r="G2208" i="28"/>
  <c r="F2208" i="28"/>
  <c r="G2200" i="28"/>
  <c r="F2200" i="28"/>
  <c r="G2192" i="28"/>
  <c r="F2192" i="28"/>
  <c r="G2184" i="28"/>
  <c r="F2184" i="28"/>
  <c r="G2176" i="28"/>
  <c r="F2176" i="28"/>
  <c r="G2168" i="28"/>
  <c r="F2168" i="28"/>
  <c r="G2160" i="28"/>
  <c r="F2160" i="28"/>
  <c r="G2152" i="28"/>
  <c r="F2152" i="28"/>
  <c r="G2144" i="28"/>
  <c r="F2144" i="28"/>
  <c r="G2136" i="28"/>
  <c r="F2136" i="28"/>
  <c r="G2128" i="28"/>
  <c r="F2128" i="28"/>
  <c r="G2120" i="28"/>
  <c r="F2120" i="28"/>
  <c r="G2112" i="28"/>
  <c r="F2112" i="28"/>
  <c r="G2104" i="28"/>
  <c r="F2104" i="28"/>
  <c r="G2096" i="28"/>
  <c r="F2096" i="28"/>
  <c r="G2088" i="28"/>
  <c r="F2088" i="28"/>
  <c r="G2080" i="28"/>
  <c r="F2080" i="28"/>
  <c r="G2072" i="28"/>
  <c r="F2072" i="28"/>
  <c r="G2064" i="28"/>
  <c r="F2064" i="28"/>
  <c r="G2056" i="28"/>
  <c r="F2056" i="28"/>
  <c r="G2048" i="28"/>
  <c r="F2048" i="28"/>
  <c r="G2040" i="28"/>
  <c r="F2040" i="28"/>
  <c r="G2032" i="28"/>
  <c r="F2032" i="28"/>
  <c r="G2024" i="28"/>
  <c r="F2024" i="28"/>
  <c r="G2016" i="28"/>
  <c r="F2016" i="28"/>
  <c r="G2008" i="28"/>
  <c r="F2008" i="28"/>
  <c r="G2000" i="28"/>
  <c r="F2000" i="28"/>
  <c r="G1992" i="28"/>
  <c r="F1992" i="28"/>
  <c r="G1984" i="28"/>
  <c r="F1984" i="28"/>
  <c r="G1976" i="28"/>
  <c r="F1976" i="28"/>
  <c r="G1968" i="28"/>
  <c r="F1968" i="28"/>
  <c r="G1960" i="28"/>
  <c r="F1960" i="28"/>
  <c r="G1952" i="28"/>
  <c r="F1952" i="28"/>
  <c r="G1944" i="28"/>
  <c r="F1944" i="28"/>
  <c r="G1936" i="28"/>
  <c r="F1936" i="28"/>
  <c r="G1928" i="28"/>
  <c r="F1928" i="28"/>
  <c r="G1920" i="28"/>
  <c r="F1920" i="28"/>
  <c r="G1912" i="28"/>
  <c r="F1912" i="28"/>
  <c r="G1904" i="28"/>
  <c r="F1904" i="28"/>
  <c r="G1896" i="28"/>
  <c r="F1896" i="28"/>
  <c r="G1888" i="28"/>
  <c r="F1888" i="28"/>
  <c r="G1880" i="28"/>
  <c r="F1880" i="28"/>
  <c r="G1872" i="28"/>
  <c r="F1872" i="28"/>
  <c r="G1864" i="28"/>
  <c r="F1864" i="28"/>
  <c r="G1856" i="28"/>
  <c r="F1856" i="28"/>
  <c r="G1848" i="28"/>
  <c r="F1848" i="28"/>
  <c r="G1840" i="28"/>
  <c r="F1840" i="28"/>
  <c r="G1832" i="28"/>
  <c r="F1832" i="28"/>
  <c r="G1824" i="28"/>
  <c r="F1824" i="28"/>
  <c r="G1816" i="28"/>
  <c r="F1816" i="28"/>
  <c r="G1808" i="28"/>
  <c r="F1808" i="28"/>
  <c r="G1800" i="28"/>
  <c r="F1800" i="28"/>
  <c r="G1792" i="28"/>
  <c r="F1792" i="28"/>
  <c r="G1784" i="28"/>
  <c r="F1784" i="28"/>
  <c r="G1776" i="28"/>
  <c r="F1776" i="28"/>
  <c r="G1768" i="28"/>
  <c r="F1768" i="28"/>
  <c r="G1760" i="28"/>
  <c r="F1760" i="28"/>
  <c r="G1752" i="28"/>
  <c r="F1752" i="28"/>
  <c r="G1744" i="28"/>
  <c r="F1744" i="28"/>
  <c r="G1736" i="28"/>
  <c r="F1736" i="28"/>
  <c r="G1728" i="28"/>
  <c r="F1728" i="28"/>
  <c r="G1720" i="28"/>
  <c r="F1720" i="28"/>
  <c r="G1712" i="28"/>
  <c r="F1712" i="28"/>
  <c r="G1704" i="28"/>
  <c r="F1704" i="28"/>
  <c r="G1696" i="28"/>
  <c r="F1696" i="28"/>
  <c r="G1688" i="28"/>
  <c r="F1688" i="28"/>
  <c r="G1680" i="28"/>
  <c r="F1680" i="28"/>
  <c r="G1672" i="28"/>
  <c r="F1672" i="28"/>
  <c r="G1664" i="28"/>
  <c r="F1664" i="28"/>
  <c r="G1656" i="28"/>
  <c r="F1656" i="28"/>
  <c r="G1648" i="28"/>
  <c r="F1648" i="28"/>
  <c r="G1640" i="28"/>
  <c r="F1640" i="28"/>
  <c r="G1632" i="28"/>
  <c r="F1632" i="28"/>
  <c r="G1624" i="28"/>
  <c r="F1624" i="28"/>
  <c r="G1616" i="28"/>
  <c r="F1616" i="28"/>
  <c r="G1608" i="28"/>
  <c r="F1608" i="28"/>
  <c r="G1600" i="28"/>
  <c r="F1600" i="28"/>
  <c r="G1592" i="28"/>
  <c r="F1592" i="28"/>
  <c r="G1584" i="28"/>
  <c r="F1584" i="28"/>
  <c r="G1576" i="28"/>
  <c r="F1576" i="28"/>
  <c r="G1568" i="28"/>
  <c r="F1568" i="28"/>
  <c r="G1560" i="28"/>
  <c r="F1560" i="28"/>
  <c r="G1552" i="28"/>
  <c r="F1552" i="28"/>
  <c r="G1544" i="28"/>
  <c r="F1544" i="28"/>
  <c r="G1536" i="28"/>
  <c r="F1536" i="28"/>
  <c r="G1528" i="28"/>
  <c r="F1528" i="28"/>
  <c r="G1520" i="28"/>
  <c r="F1520" i="28"/>
  <c r="G1512" i="28"/>
  <c r="F1512" i="28"/>
  <c r="G1504" i="28"/>
  <c r="F1504" i="28"/>
  <c r="G1496" i="28"/>
  <c r="F1496" i="28"/>
  <c r="G1488" i="28"/>
  <c r="F1488" i="28"/>
  <c r="G1480" i="28"/>
  <c r="F1480" i="28"/>
  <c r="G1472" i="28"/>
  <c r="F1472" i="28"/>
  <c r="G1464" i="28"/>
  <c r="F1464" i="28"/>
  <c r="G1456" i="28"/>
  <c r="F1456" i="28"/>
  <c r="G1448" i="28"/>
  <c r="F1448" i="28"/>
  <c r="G1440" i="28"/>
  <c r="F1440" i="28"/>
  <c r="G1432" i="28"/>
  <c r="F1432" i="28"/>
  <c r="G1424" i="28"/>
  <c r="F1424" i="28"/>
  <c r="G1416" i="28"/>
  <c r="F1416" i="28"/>
  <c r="G1408" i="28"/>
  <c r="F1408" i="28"/>
  <c r="G1400" i="28"/>
  <c r="F1400" i="28"/>
  <c r="G1392" i="28"/>
  <c r="F1392" i="28"/>
  <c r="G1384" i="28"/>
  <c r="F1384" i="28"/>
  <c r="G1376" i="28"/>
  <c r="F1376" i="28"/>
  <c r="G1368" i="28"/>
  <c r="F1368" i="28"/>
  <c r="G1360" i="28"/>
  <c r="F1360" i="28"/>
  <c r="G1352" i="28"/>
  <c r="F1352" i="28"/>
  <c r="G1344" i="28"/>
  <c r="F1344" i="28"/>
  <c r="G1336" i="28"/>
  <c r="F1336" i="28"/>
  <c r="G1328" i="28"/>
  <c r="F1328" i="28"/>
  <c r="G1320" i="28"/>
  <c r="F1320" i="28"/>
  <c r="G1312" i="28"/>
  <c r="F1312" i="28"/>
  <c r="G1304" i="28"/>
  <c r="F1304" i="28"/>
  <c r="G1296" i="28"/>
  <c r="F1296" i="28"/>
  <c r="G1288" i="28"/>
  <c r="F1288" i="28"/>
  <c r="G1280" i="28"/>
  <c r="F1280" i="28"/>
  <c r="G1272" i="28"/>
  <c r="F1272" i="28"/>
  <c r="G1264" i="28"/>
  <c r="F1264" i="28"/>
  <c r="G1256" i="28"/>
  <c r="F1256" i="28"/>
  <c r="G1248" i="28"/>
  <c r="F1248" i="28"/>
  <c r="G1240" i="28"/>
  <c r="F1240" i="28"/>
  <c r="G1232" i="28"/>
  <c r="F1232" i="28"/>
  <c r="G1224" i="28"/>
  <c r="F1224" i="28"/>
  <c r="G1216" i="28"/>
  <c r="F1216" i="28"/>
  <c r="G1208" i="28"/>
  <c r="F1208" i="28"/>
  <c r="G1200" i="28"/>
  <c r="F1200" i="28"/>
  <c r="G1192" i="28"/>
  <c r="F1192" i="28"/>
  <c r="G1184" i="28"/>
  <c r="F1184" i="28"/>
  <c r="G1176" i="28"/>
  <c r="F1176" i="28"/>
  <c r="G1168" i="28"/>
  <c r="F1168" i="28"/>
  <c r="G1160" i="28"/>
  <c r="F1160" i="28"/>
  <c r="G1152" i="28"/>
  <c r="F1152" i="28"/>
  <c r="G1144" i="28"/>
  <c r="F1144" i="28"/>
  <c r="G1136" i="28"/>
  <c r="F1136" i="28"/>
  <c r="G1128" i="28"/>
  <c r="F1128" i="28"/>
  <c r="G1120" i="28"/>
  <c r="F1120" i="28"/>
  <c r="G1112" i="28"/>
  <c r="F1112" i="28"/>
  <c r="G1104" i="28"/>
  <c r="F1104" i="28"/>
  <c r="G1096" i="28"/>
  <c r="F1096" i="28"/>
  <c r="G1088" i="28"/>
  <c r="F1088" i="28"/>
  <c r="G1080" i="28"/>
  <c r="F1080" i="28"/>
  <c r="G1072" i="28"/>
  <c r="F1072" i="28"/>
  <c r="G1064" i="28"/>
  <c r="F1064" i="28"/>
  <c r="G1056" i="28"/>
  <c r="F1056" i="28"/>
  <c r="G1048" i="28"/>
  <c r="F1048" i="28"/>
  <c r="G1040" i="28"/>
  <c r="F1040" i="28"/>
  <c r="G1032" i="28"/>
  <c r="F1032" i="28"/>
  <c r="G1024" i="28"/>
  <c r="F1024" i="28"/>
  <c r="G1016" i="28"/>
  <c r="F1016" i="28"/>
  <c r="G1008" i="28"/>
  <c r="F1008" i="28"/>
  <c r="G1000" i="28"/>
  <c r="F1000" i="28"/>
  <c r="G992" i="28"/>
  <c r="F992" i="28"/>
  <c r="G984" i="28"/>
  <c r="F984" i="28"/>
  <c r="G976" i="28"/>
  <c r="F976" i="28"/>
  <c r="G968" i="28"/>
  <c r="F968" i="28"/>
  <c r="G960" i="28"/>
  <c r="F960" i="28"/>
  <c r="G952" i="28"/>
  <c r="F952" i="28"/>
  <c r="G944" i="28"/>
  <c r="F944" i="28"/>
  <c r="G936" i="28"/>
  <c r="F936" i="28"/>
  <c r="G928" i="28"/>
  <c r="F928" i="28"/>
  <c r="G920" i="28"/>
  <c r="F920" i="28"/>
  <c r="G912" i="28"/>
  <c r="F912" i="28"/>
  <c r="G904" i="28"/>
  <c r="F904" i="28"/>
  <c r="G896" i="28"/>
  <c r="F896" i="28"/>
  <c r="G888" i="28"/>
  <c r="F888" i="28"/>
  <c r="G880" i="28"/>
  <c r="F880" i="28"/>
  <c r="G872" i="28"/>
  <c r="F872" i="28"/>
  <c r="G864" i="28"/>
  <c r="F864" i="28"/>
  <c r="G856" i="28"/>
  <c r="F856" i="28"/>
  <c r="G848" i="28"/>
  <c r="F848" i="28"/>
  <c r="G840" i="28"/>
  <c r="F840" i="28"/>
  <c r="G832" i="28"/>
  <c r="F832" i="28"/>
  <c r="G824" i="28"/>
  <c r="F824" i="28"/>
  <c r="G816" i="28"/>
  <c r="F816" i="28"/>
  <c r="G808" i="28"/>
  <c r="F808" i="28"/>
  <c r="G800" i="28"/>
  <c r="F800" i="28"/>
  <c r="G792" i="28"/>
  <c r="F792" i="28"/>
  <c r="G784" i="28"/>
  <c r="F784" i="28"/>
  <c r="G776" i="28"/>
  <c r="F776" i="28"/>
  <c r="G768" i="28"/>
  <c r="F768" i="28"/>
  <c r="G760" i="28"/>
  <c r="F760" i="28"/>
  <c r="G752" i="28"/>
  <c r="F752" i="28"/>
  <c r="G744" i="28"/>
  <c r="F744" i="28"/>
  <c r="G736" i="28"/>
  <c r="F736" i="28"/>
  <c r="G728" i="28"/>
  <c r="F728" i="28"/>
  <c r="G720" i="28"/>
  <c r="F720" i="28"/>
  <c r="G712" i="28"/>
  <c r="F712" i="28"/>
  <c r="G704" i="28"/>
  <c r="F704" i="28"/>
  <c r="G696" i="28"/>
  <c r="F696" i="28"/>
  <c r="G688" i="28"/>
  <c r="F688" i="28"/>
  <c r="G680" i="28"/>
  <c r="F680" i="28"/>
  <c r="G672" i="28"/>
  <c r="F672" i="28"/>
  <c r="G664" i="28"/>
  <c r="F664" i="28"/>
  <c r="G656" i="28"/>
  <c r="F656" i="28"/>
  <c r="G648" i="28"/>
  <c r="F648" i="28"/>
  <c r="G640" i="28"/>
  <c r="F640" i="28"/>
  <c r="G632" i="28"/>
  <c r="F632" i="28"/>
  <c r="G624" i="28"/>
  <c r="F624" i="28"/>
  <c r="G616" i="28"/>
  <c r="F616" i="28"/>
  <c r="G608" i="28"/>
  <c r="F608" i="28"/>
  <c r="G600" i="28"/>
  <c r="F600" i="28"/>
  <c r="G592" i="28"/>
  <c r="F592" i="28"/>
  <c r="G584" i="28"/>
  <c r="F584" i="28"/>
  <c r="G576" i="28"/>
  <c r="F576" i="28"/>
  <c r="G568" i="28"/>
  <c r="F568" i="28"/>
  <c r="G560" i="28"/>
  <c r="F560" i="28"/>
  <c r="G552" i="28"/>
  <c r="F552" i="28"/>
  <c r="G544" i="28"/>
  <c r="F544" i="28"/>
  <c r="G536" i="28"/>
  <c r="F536" i="28"/>
  <c r="G528" i="28"/>
  <c r="F528" i="28"/>
  <c r="G520" i="28"/>
  <c r="F520" i="28"/>
  <c r="G512" i="28"/>
  <c r="F512" i="28"/>
  <c r="G504" i="28"/>
  <c r="F504" i="28"/>
  <c r="G496" i="28"/>
  <c r="F496" i="28"/>
  <c r="G488" i="28"/>
  <c r="F488" i="28"/>
  <c r="G480" i="28"/>
  <c r="F480" i="28"/>
  <c r="G472" i="28"/>
  <c r="F472" i="28"/>
  <c r="G464" i="28"/>
  <c r="F464" i="28"/>
  <c r="G456" i="28"/>
  <c r="F456" i="28"/>
  <c r="G448" i="28"/>
  <c r="F448" i="28"/>
  <c r="G440" i="28"/>
  <c r="F440" i="28"/>
  <c r="G432" i="28"/>
  <c r="F432" i="28"/>
  <c r="G424" i="28"/>
  <c r="F424" i="28"/>
  <c r="G416" i="28"/>
  <c r="F416" i="28"/>
  <c r="G408" i="28"/>
  <c r="F408" i="28"/>
  <c r="G400" i="28"/>
  <c r="F400" i="28"/>
  <c r="G392" i="28"/>
  <c r="F392" i="28"/>
  <c r="G384" i="28"/>
  <c r="F384" i="28"/>
  <c r="G376" i="28"/>
  <c r="F376" i="28"/>
  <c r="G368" i="28"/>
  <c r="F368" i="28"/>
  <c r="G360" i="28"/>
  <c r="F360" i="28"/>
  <c r="G352" i="28"/>
  <c r="F352" i="28"/>
  <c r="G344" i="28"/>
  <c r="F344" i="28"/>
  <c r="G336" i="28"/>
  <c r="F336" i="28"/>
  <c r="G328" i="28"/>
  <c r="F328" i="28"/>
  <c r="G320" i="28"/>
  <c r="F320" i="28"/>
  <c r="G312" i="28"/>
  <c r="F312" i="28"/>
  <c r="G304" i="28"/>
  <c r="F304" i="28"/>
  <c r="G296" i="28"/>
  <c r="F296" i="28"/>
  <c r="G288" i="28"/>
  <c r="F288" i="28"/>
  <c r="G280" i="28"/>
  <c r="F280" i="28"/>
  <c r="G272" i="28"/>
  <c r="F272" i="28"/>
  <c r="G264" i="28"/>
  <c r="F264" i="28"/>
  <c r="G256" i="28"/>
  <c r="F256" i="28"/>
  <c r="G248" i="28"/>
  <c r="F248" i="28"/>
  <c r="G240" i="28"/>
  <c r="F240" i="28"/>
  <c r="G232" i="28"/>
  <c r="F232" i="28"/>
  <c r="G224" i="28"/>
  <c r="F224" i="28"/>
  <c r="G216" i="28"/>
  <c r="F216" i="28"/>
  <c r="G208" i="28"/>
  <c r="F208" i="28"/>
  <c r="G200" i="28"/>
  <c r="F200" i="28"/>
  <c r="G192" i="28"/>
  <c r="F192" i="28"/>
  <c r="G184" i="28"/>
  <c r="F184" i="28"/>
  <c r="G176" i="28"/>
  <c r="F176" i="28"/>
  <c r="G168" i="28"/>
  <c r="F168" i="28"/>
  <c r="G160" i="28"/>
  <c r="F160" i="28"/>
  <c r="G152" i="28"/>
  <c r="F152" i="28"/>
  <c r="G144" i="28"/>
  <c r="F144" i="28"/>
  <c r="G136" i="28"/>
  <c r="F136" i="28"/>
  <c r="G128" i="28"/>
  <c r="F128" i="28"/>
  <c r="G120" i="28"/>
  <c r="F120" i="28"/>
  <c r="G112" i="28"/>
  <c r="F112" i="28"/>
  <c r="G104" i="28"/>
  <c r="F104" i="28"/>
  <c r="G96" i="28"/>
  <c r="G88" i="28"/>
  <c r="G80" i="28"/>
  <c r="F80" i="28"/>
  <c r="G72" i="28"/>
  <c r="F72" i="28"/>
  <c r="G64" i="28"/>
  <c r="F64" i="28"/>
  <c r="G56" i="28"/>
  <c r="F56" i="28"/>
  <c r="G48" i="28"/>
  <c r="F48" i="28"/>
  <c r="G40" i="28"/>
  <c r="F40" i="28"/>
  <c r="G32" i="28"/>
  <c r="F32" i="28"/>
  <c r="G24" i="28"/>
  <c r="F24" i="28"/>
  <c r="G16" i="28"/>
  <c r="F16" i="28"/>
  <c r="G8" i="28"/>
  <c r="F8" i="28"/>
  <c r="G4383" i="28"/>
  <c r="F4383" i="28"/>
  <c r="G4375" i="28"/>
  <c r="F4375" i="28"/>
  <c r="G4367" i="28"/>
  <c r="F4367" i="28"/>
  <c r="G4359" i="28"/>
  <c r="F4359" i="28"/>
  <c r="G4351" i="28"/>
  <c r="F4351" i="28"/>
  <c r="G4343" i="28"/>
  <c r="F4343" i="28"/>
  <c r="G4335" i="28"/>
  <c r="F4335" i="28"/>
  <c r="G4327" i="28"/>
  <c r="F4327" i="28"/>
  <c r="G4319" i="28"/>
  <c r="F4319" i="28"/>
  <c r="G4311" i="28"/>
  <c r="F4311" i="28"/>
  <c r="G4303" i="28"/>
  <c r="F4303" i="28"/>
  <c r="G4295" i="28"/>
  <c r="F4295" i="28"/>
  <c r="G4287" i="28"/>
  <c r="F4287" i="28"/>
  <c r="G4279" i="28"/>
  <c r="F4279" i="28"/>
  <c r="G4271" i="28"/>
  <c r="F4271" i="28"/>
  <c r="G4263" i="28"/>
  <c r="F4263" i="28"/>
  <c r="G4255" i="28"/>
  <c r="F4255" i="28"/>
  <c r="G4247" i="28"/>
  <c r="F4247" i="28"/>
  <c r="G4239" i="28"/>
  <c r="F4239" i="28"/>
  <c r="G4231" i="28"/>
  <c r="F4231" i="28"/>
  <c r="G4223" i="28"/>
  <c r="F4223" i="28"/>
  <c r="G4215" i="28"/>
  <c r="F4215" i="28"/>
  <c r="G4207" i="28"/>
  <c r="F4207" i="28"/>
  <c r="G4199" i="28"/>
  <c r="F4199" i="28"/>
  <c r="G4191" i="28"/>
  <c r="F4191" i="28"/>
  <c r="G4183" i="28"/>
  <c r="F4183" i="28"/>
  <c r="G4175" i="28"/>
  <c r="F4175" i="28"/>
  <c r="G4167" i="28"/>
  <c r="F4167" i="28"/>
  <c r="G4159" i="28"/>
  <c r="F4159" i="28"/>
  <c r="G4151" i="28"/>
  <c r="F4151" i="28"/>
  <c r="G4143" i="28"/>
  <c r="F4143" i="28"/>
  <c r="G4135" i="28"/>
  <c r="F4135" i="28"/>
  <c r="G4127" i="28"/>
  <c r="F4127" i="28"/>
  <c r="G4119" i="28"/>
  <c r="F4119" i="28"/>
  <c r="G4111" i="28"/>
  <c r="F4111" i="28"/>
  <c r="G4103" i="28"/>
  <c r="F4103" i="28"/>
  <c r="G4095" i="28"/>
  <c r="F4095" i="28"/>
  <c r="G4087" i="28"/>
  <c r="F4087" i="28"/>
  <c r="G4079" i="28"/>
  <c r="F4079" i="28"/>
  <c r="G4071" i="28"/>
  <c r="F4071" i="28"/>
  <c r="G4063" i="28"/>
  <c r="F4063" i="28"/>
  <c r="G4055" i="28"/>
  <c r="F4055" i="28"/>
  <c r="G4047" i="28"/>
  <c r="F4047" i="28"/>
  <c r="G4039" i="28"/>
  <c r="F4039" i="28"/>
  <c r="G4031" i="28"/>
  <c r="F4031" i="28"/>
  <c r="G4023" i="28"/>
  <c r="F4023" i="28"/>
  <c r="G4015" i="28"/>
  <c r="F4015" i="28"/>
  <c r="G4007" i="28"/>
  <c r="F4007" i="28"/>
  <c r="G3999" i="28"/>
  <c r="F3999" i="28"/>
  <c r="G3991" i="28"/>
  <c r="F3991" i="28"/>
  <c r="G3983" i="28"/>
  <c r="F3983" i="28"/>
  <c r="G3975" i="28"/>
  <c r="F3975" i="28"/>
  <c r="G3967" i="28"/>
  <c r="F3967" i="28"/>
  <c r="G3959" i="28"/>
  <c r="F3959" i="28"/>
  <c r="G3951" i="28"/>
  <c r="F3951" i="28"/>
  <c r="G3943" i="28"/>
  <c r="F3943" i="28"/>
  <c r="G3935" i="28"/>
  <c r="F3935" i="28"/>
  <c r="G3927" i="28"/>
  <c r="F3927" i="28"/>
  <c r="G3919" i="28"/>
  <c r="F3919" i="28"/>
  <c r="G3911" i="28"/>
  <c r="F3911" i="28"/>
  <c r="G3903" i="28"/>
  <c r="F3903" i="28"/>
  <c r="G3895" i="28"/>
  <c r="F3895" i="28"/>
  <c r="G3887" i="28"/>
  <c r="F3887" i="28"/>
  <c r="G3879" i="28"/>
  <c r="F3879" i="28"/>
  <c r="G3871" i="28"/>
  <c r="F3871" i="28"/>
  <c r="G3863" i="28"/>
  <c r="F3863" i="28"/>
  <c r="G3855" i="28"/>
  <c r="F3855" i="28"/>
  <c r="G3847" i="28"/>
  <c r="F3847" i="28"/>
  <c r="G3839" i="28"/>
  <c r="F3839" i="28"/>
  <c r="G3831" i="28"/>
  <c r="F3831" i="28"/>
  <c r="G3823" i="28"/>
  <c r="F3823" i="28"/>
  <c r="G3815" i="28"/>
  <c r="F3815" i="28"/>
  <c r="G3807" i="28"/>
  <c r="F3807" i="28"/>
  <c r="G3799" i="28"/>
  <c r="F3799" i="28"/>
  <c r="G3791" i="28"/>
  <c r="F3791" i="28"/>
  <c r="G3783" i="28"/>
  <c r="F3783" i="28"/>
  <c r="G3775" i="28"/>
  <c r="F3775" i="28"/>
  <c r="G3767" i="28"/>
  <c r="F3767" i="28"/>
  <c r="G3759" i="28"/>
  <c r="F3759" i="28"/>
  <c r="G3751" i="28"/>
  <c r="F3751" i="28"/>
  <c r="G3743" i="28"/>
  <c r="F3743" i="28"/>
  <c r="G3735" i="28"/>
  <c r="F3735" i="28"/>
  <c r="G3727" i="28"/>
  <c r="F3727" i="28"/>
  <c r="G3719" i="28"/>
  <c r="F3719" i="28"/>
  <c r="G3711" i="28"/>
  <c r="F3711" i="28"/>
  <c r="G3703" i="28"/>
  <c r="F3703" i="28"/>
  <c r="G3695" i="28"/>
  <c r="F3695" i="28"/>
  <c r="G3687" i="28"/>
  <c r="F3687" i="28"/>
  <c r="G3679" i="28"/>
  <c r="F3679" i="28"/>
  <c r="G3671" i="28"/>
  <c r="F3671" i="28"/>
  <c r="G3663" i="28"/>
  <c r="F3663" i="28"/>
  <c r="G3655" i="28"/>
  <c r="F3655" i="28"/>
  <c r="G3647" i="28"/>
  <c r="F3647" i="28"/>
  <c r="G3639" i="28"/>
  <c r="F3639" i="28"/>
  <c r="G3631" i="28"/>
  <c r="F3631" i="28"/>
  <c r="G3623" i="28"/>
  <c r="F3623" i="28"/>
  <c r="G3615" i="28"/>
  <c r="F3615" i="28"/>
  <c r="G3607" i="28"/>
  <c r="F3607" i="28"/>
  <c r="G3599" i="28"/>
  <c r="F3599" i="28"/>
  <c r="G3591" i="28"/>
  <c r="F3591" i="28"/>
  <c r="G3583" i="28"/>
  <c r="F3583" i="28"/>
  <c r="G3575" i="28"/>
  <c r="F3575" i="28"/>
  <c r="G3567" i="28"/>
  <c r="F3567" i="28"/>
  <c r="G3559" i="28"/>
  <c r="F3559" i="28"/>
  <c r="G3551" i="28"/>
  <c r="F3551" i="28"/>
  <c r="G3543" i="28"/>
  <c r="F3543" i="28"/>
  <c r="G3535" i="28"/>
  <c r="F3535" i="28"/>
  <c r="G3527" i="28"/>
  <c r="F3527" i="28"/>
  <c r="G3519" i="28"/>
  <c r="F3519" i="28"/>
  <c r="G3511" i="28"/>
  <c r="F3511" i="28"/>
  <c r="G3503" i="28"/>
  <c r="F3503" i="28"/>
  <c r="G3495" i="28"/>
  <c r="F3495" i="28"/>
  <c r="G3487" i="28"/>
  <c r="F3487" i="28"/>
  <c r="G3479" i="28"/>
  <c r="F3479" i="28"/>
  <c r="G3471" i="28"/>
  <c r="F3471" i="28"/>
  <c r="G3463" i="28"/>
  <c r="F3463" i="28"/>
  <c r="G3455" i="28"/>
  <c r="F3455" i="28"/>
  <c r="G3447" i="28"/>
  <c r="F3447" i="28"/>
  <c r="G3439" i="28"/>
  <c r="F3439" i="28"/>
  <c r="G3431" i="28"/>
  <c r="F3431" i="28"/>
  <c r="G3423" i="28"/>
  <c r="F3423" i="28"/>
  <c r="G3415" i="28"/>
  <c r="F3415" i="28"/>
  <c r="G3407" i="28"/>
  <c r="F3407" i="28"/>
  <c r="G3399" i="28"/>
  <c r="F3399" i="28"/>
  <c r="G3391" i="28"/>
  <c r="F3391" i="28"/>
  <c r="G3383" i="28"/>
  <c r="F3383" i="28"/>
  <c r="G3375" i="28"/>
  <c r="F3375" i="28"/>
  <c r="G3367" i="28"/>
  <c r="F3367" i="28"/>
  <c r="G3359" i="28"/>
  <c r="F3359" i="28"/>
  <c r="G3351" i="28"/>
  <c r="F3351" i="28"/>
  <c r="G3343" i="28"/>
  <c r="F3343" i="28"/>
  <c r="G3335" i="28"/>
  <c r="F3335" i="28"/>
  <c r="G3327" i="28"/>
  <c r="F3327" i="28"/>
  <c r="G3319" i="28"/>
  <c r="F3319" i="28"/>
  <c r="G3311" i="28"/>
  <c r="F3311" i="28"/>
  <c r="G3303" i="28"/>
  <c r="F3303" i="28"/>
  <c r="G3295" i="28"/>
  <c r="F3295" i="28"/>
  <c r="G3287" i="28"/>
  <c r="F3287" i="28"/>
  <c r="G3279" i="28"/>
  <c r="F3279" i="28"/>
  <c r="G3271" i="28"/>
  <c r="F3271" i="28"/>
  <c r="G3263" i="28"/>
  <c r="F3263" i="28"/>
  <c r="G3255" i="28"/>
  <c r="F3255" i="28"/>
  <c r="G3247" i="28"/>
  <c r="F3247" i="28"/>
  <c r="G3239" i="28"/>
  <c r="F3239" i="28"/>
  <c r="G3231" i="28"/>
  <c r="F3231" i="28"/>
  <c r="G3223" i="28"/>
  <c r="F3223" i="28"/>
  <c r="G3215" i="28"/>
  <c r="F3215" i="28"/>
  <c r="G3207" i="28"/>
  <c r="F3207" i="28"/>
  <c r="G3199" i="28"/>
  <c r="F3199" i="28"/>
  <c r="G3191" i="28"/>
  <c r="F3191" i="28"/>
  <c r="G3183" i="28"/>
  <c r="F3183" i="28"/>
  <c r="G3175" i="28"/>
  <c r="F3175" i="28"/>
  <c r="G3167" i="28"/>
  <c r="F3167" i="28"/>
  <c r="G3159" i="28"/>
  <c r="F3159" i="28"/>
  <c r="G3151" i="28"/>
  <c r="F3151" i="28"/>
  <c r="G3143" i="28"/>
  <c r="F3143" i="28"/>
  <c r="G3135" i="28"/>
  <c r="F3135" i="28"/>
  <c r="G3127" i="28"/>
  <c r="F3127" i="28"/>
  <c r="G3119" i="28"/>
  <c r="F3119" i="28"/>
  <c r="G3111" i="28"/>
  <c r="F3111" i="28"/>
  <c r="G3103" i="28"/>
  <c r="F3103" i="28"/>
  <c r="G3095" i="28"/>
  <c r="F3095" i="28"/>
  <c r="G3087" i="28"/>
  <c r="F3087" i="28"/>
  <c r="G3079" i="28"/>
  <c r="F3079" i="28"/>
  <c r="G3071" i="28"/>
  <c r="F3071" i="28"/>
  <c r="G3063" i="28"/>
  <c r="F3063" i="28"/>
  <c r="G3055" i="28"/>
  <c r="F3055" i="28"/>
  <c r="G3047" i="28"/>
  <c r="F3047" i="28"/>
  <c r="G3039" i="28"/>
  <c r="F3039" i="28"/>
  <c r="G3031" i="28"/>
  <c r="F3031" i="28"/>
  <c r="G3023" i="28"/>
  <c r="F3023" i="28"/>
  <c r="G3015" i="28"/>
  <c r="F3015" i="28"/>
  <c r="G3007" i="28"/>
  <c r="F3007" i="28"/>
  <c r="G2999" i="28"/>
  <c r="F2999" i="28"/>
  <c r="G2991" i="28"/>
  <c r="F2991" i="28"/>
  <c r="G2983" i="28"/>
  <c r="F2983" i="28"/>
  <c r="G2975" i="28"/>
  <c r="F2975" i="28"/>
  <c r="G2967" i="28"/>
  <c r="F2967" i="28"/>
  <c r="G2959" i="28"/>
  <c r="F2959" i="28"/>
  <c r="G2951" i="28"/>
  <c r="F2951" i="28"/>
  <c r="G2943" i="28"/>
  <c r="F2943" i="28"/>
  <c r="G2935" i="28"/>
  <c r="F2935" i="28"/>
  <c r="G2927" i="28"/>
  <c r="F2927" i="28"/>
  <c r="G2919" i="28"/>
  <c r="F2919" i="28"/>
  <c r="G2911" i="28"/>
  <c r="F2911" i="28"/>
  <c r="G2903" i="28"/>
  <c r="F2903" i="28"/>
  <c r="G2895" i="28"/>
  <c r="F2895" i="28"/>
  <c r="G2887" i="28"/>
  <c r="F2887" i="28"/>
  <c r="G2879" i="28"/>
  <c r="F2879" i="28"/>
  <c r="G2871" i="28"/>
  <c r="F2871" i="28"/>
  <c r="G2863" i="28"/>
  <c r="F2863" i="28"/>
  <c r="G2855" i="28"/>
  <c r="F2855" i="28"/>
  <c r="G2847" i="28"/>
  <c r="F2847" i="28"/>
  <c r="G2839" i="28"/>
  <c r="F2839" i="28"/>
  <c r="G2831" i="28"/>
  <c r="F2831" i="28"/>
  <c r="G2823" i="28"/>
  <c r="F2823" i="28"/>
  <c r="G2815" i="28"/>
  <c r="F2815" i="28"/>
  <c r="G2807" i="28"/>
  <c r="F2807" i="28"/>
  <c r="G2799" i="28"/>
  <c r="F2799" i="28"/>
  <c r="G2791" i="28"/>
  <c r="F2791" i="28"/>
  <c r="G2783" i="28"/>
  <c r="F2783" i="28"/>
  <c r="G2775" i="28"/>
  <c r="F2775" i="28"/>
  <c r="G2767" i="28"/>
  <c r="F2767" i="28"/>
  <c r="G2759" i="28"/>
  <c r="F2759" i="28"/>
  <c r="G2751" i="28"/>
  <c r="F2751" i="28"/>
  <c r="G2743" i="28"/>
  <c r="F2743" i="28"/>
  <c r="G2735" i="28"/>
  <c r="F2735" i="28"/>
  <c r="G2727" i="28"/>
  <c r="F2727" i="28"/>
  <c r="G2719" i="28"/>
  <c r="F2719" i="28"/>
  <c r="G2711" i="28"/>
  <c r="F2711" i="28"/>
  <c r="G2703" i="28"/>
  <c r="F2703" i="28"/>
  <c r="G2695" i="28"/>
  <c r="F2695" i="28"/>
  <c r="G2687" i="28"/>
  <c r="F2687" i="28"/>
  <c r="G2679" i="28"/>
  <c r="F2679" i="28"/>
  <c r="G2671" i="28"/>
  <c r="F2671" i="28"/>
  <c r="G2663" i="28"/>
  <c r="F2663" i="28"/>
  <c r="G2655" i="28"/>
  <c r="F2655" i="28"/>
  <c r="G2647" i="28"/>
  <c r="F2647" i="28"/>
  <c r="G2639" i="28"/>
  <c r="F2639" i="28"/>
  <c r="G2631" i="28"/>
  <c r="F2631" i="28"/>
  <c r="G2623" i="28"/>
  <c r="F2623" i="28"/>
  <c r="G2615" i="28"/>
  <c r="F2615" i="28"/>
  <c r="G2607" i="28"/>
  <c r="F2607" i="28"/>
  <c r="G2599" i="28"/>
  <c r="F2599" i="28"/>
  <c r="G2591" i="28"/>
  <c r="F2591" i="28"/>
  <c r="G2583" i="28"/>
  <c r="F2583" i="28"/>
  <c r="G2575" i="28"/>
  <c r="F2575" i="28"/>
  <c r="G2567" i="28"/>
  <c r="F2567" i="28"/>
  <c r="G2559" i="28"/>
  <c r="F2559" i="28"/>
  <c r="G2551" i="28"/>
  <c r="F2551" i="28"/>
  <c r="G2543" i="28"/>
  <c r="F2543" i="28"/>
  <c r="G2535" i="28"/>
  <c r="F2535" i="28"/>
  <c r="G2527" i="28"/>
  <c r="F2527" i="28"/>
  <c r="G2519" i="28"/>
  <c r="F2519" i="28"/>
  <c r="G2511" i="28"/>
  <c r="F2511" i="28"/>
  <c r="G2503" i="28"/>
  <c r="F2503" i="28"/>
  <c r="G2495" i="28"/>
  <c r="F2495" i="28"/>
  <c r="G2487" i="28"/>
  <c r="F2487" i="28"/>
  <c r="G2479" i="28"/>
  <c r="F2479" i="28"/>
  <c r="G2471" i="28"/>
  <c r="F2471" i="28"/>
  <c r="G2463" i="28"/>
  <c r="F2463" i="28"/>
  <c r="G2455" i="28"/>
  <c r="F2455" i="28"/>
  <c r="G2447" i="28"/>
  <c r="F2447" i="28"/>
  <c r="G2439" i="28"/>
  <c r="F2439" i="28"/>
  <c r="G2431" i="28"/>
  <c r="F2431" i="28"/>
  <c r="G2423" i="28"/>
  <c r="F2423" i="28"/>
  <c r="G2415" i="28"/>
  <c r="F2415" i="28"/>
  <c r="G2407" i="28"/>
  <c r="F2407" i="28"/>
  <c r="G2399" i="28"/>
  <c r="F2399" i="28"/>
  <c r="G2391" i="28"/>
  <c r="F2391" i="28"/>
  <c r="G2383" i="28"/>
  <c r="F2383" i="28"/>
  <c r="G2375" i="28"/>
  <c r="F2375" i="28"/>
  <c r="G2367" i="28"/>
  <c r="F2367" i="28"/>
  <c r="G2359" i="28"/>
  <c r="F2359" i="28"/>
  <c r="G2351" i="28"/>
  <c r="F2351" i="28"/>
  <c r="G2343" i="28"/>
  <c r="F2343" i="28"/>
  <c r="G2335" i="28"/>
  <c r="F2335" i="28"/>
  <c r="G2327" i="28"/>
  <c r="F2327" i="28"/>
  <c r="G2319" i="28"/>
  <c r="F2319" i="28"/>
  <c r="G2311" i="28"/>
  <c r="F2311" i="28"/>
  <c r="G2303" i="28"/>
  <c r="F2303" i="28"/>
  <c r="G2295" i="28"/>
  <c r="F2295" i="28"/>
  <c r="G2287" i="28"/>
  <c r="F2287" i="28"/>
  <c r="G2279" i="28"/>
  <c r="F2279" i="28"/>
  <c r="G2271" i="28"/>
  <c r="F2271" i="28"/>
  <c r="G2263" i="28"/>
  <c r="F2263" i="28"/>
  <c r="G2255" i="28"/>
  <c r="F2255" i="28"/>
  <c r="G2247" i="28"/>
  <c r="F2247" i="28"/>
  <c r="G2239" i="28"/>
  <c r="F2239" i="28"/>
  <c r="G2231" i="28"/>
  <c r="F2231" i="28"/>
  <c r="G2223" i="28"/>
  <c r="F2223" i="28"/>
  <c r="G2215" i="28"/>
  <c r="F2215" i="28"/>
  <c r="G2207" i="28"/>
  <c r="F2207" i="28"/>
  <c r="G2199" i="28"/>
  <c r="F2199" i="28"/>
  <c r="G2191" i="28"/>
  <c r="F2191" i="28"/>
  <c r="G2183" i="28"/>
  <c r="F2183" i="28"/>
  <c r="G2175" i="28"/>
  <c r="F2175" i="28"/>
  <c r="G2167" i="28"/>
  <c r="F2167" i="28"/>
  <c r="G2159" i="28"/>
  <c r="F2159" i="28"/>
  <c r="G2151" i="28"/>
  <c r="F2151" i="28"/>
  <c r="G2143" i="28"/>
  <c r="F2143" i="28"/>
  <c r="G2135" i="28"/>
  <c r="F2135" i="28"/>
  <c r="G2127" i="28"/>
  <c r="F2127" i="28"/>
  <c r="G2119" i="28"/>
  <c r="F2119" i="28"/>
  <c r="G2111" i="28"/>
  <c r="F2111" i="28"/>
  <c r="G2103" i="28"/>
  <c r="F2103" i="28"/>
  <c r="G2095" i="28"/>
  <c r="F2095" i="28"/>
  <c r="G2087" i="28"/>
  <c r="F2087" i="28"/>
  <c r="G2079" i="28"/>
  <c r="F2079" i="28"/>
  <c r="G2071" i="28"/>
  <c r="F2071" i="28"/>
  <c r="G2063" i="28"/>
  <c r="F2063" i="28"/>
  <c r="G2055" i="28"/>
  <c r="F2055" i="28"/>
  <c r="G2047" i="28"/>
  <c r="F2047" i="28"/>
  <c r="G2039" i="28"/>
  <c r="F2039" i="28"/>
  <c r="G2031" i="28"/>
  <c r="F2031" i="28"/>
  <c r="G2023" i="28"/>
  <c r="F2023" i="28"/>
  <c r="G2015" i="28"/>
  <c r="F2015" i="28"/>
  <c r="G2007" i="28"/>
  <c r="F2007" i="28"/>
  <c r="G1999" i="28"/>
  <c r="F1999" i="28"/>
  <c r="G1991" i="28"/>
  <c r="F1991" i="28"/>
  <c r="G1983" i="28"/>
  <c r="F1983" i="28"/>
  <c r="G1975" i="28"/>
  <c r="F1975" i="28"/>
  <c r="G1967" i="28"/>
  <c r="F1967" i="28"/>
  <c r="G1959" i="28"/>
  <c r="F1959" i="28"/>
  <c r="G1951" i="28"/>
  <c r="F1951" i="28"/>
  <c r="G1943" i="28"/>
  <c r="F1943" i="28"/>
  <c r="G1935" i="28"/>
  <c r="F1935" i="28"/>
  <c r="G1927" i="28"/>
  <c r="F1927" i="28"/>
  <c r="G1919" i="28"/>
  <c r="F1919" i="28"/>
  <c r="G1911" i="28"/>
  <c r="F1911" i="28"/>
  <c r="G1903" i="28"/>
  <c r="F1903" i="28"/>
  <c r="G1895" i="28"/>
  <c r="F1895" i="28"/>
  <c r="G1887" i="28"/>
  <c r="F1887" i="28"/>
  <c r="G1879" i="28"/>
  <c r="F1879" i="28"/>
  <c r="G1871" i="28"/>
  <c r="F1871" i="28"/>
  <c r="G1863" i="28"/>
  <c r="F1863" i="28"/>
  <c r="G1855" i="28"/>
  <c r="F1855" i="28"/>
  <c r="G1847" i="28"/>
  <c r="F1847" i="28"/>
  <c r="G1839" i="28"/>
  <c r="F1839" i="28"/>
  <c r="G1831" i="28"/>
  <c r="F1831" i="28"/>
  <c r="G1823" i="28"/>
  <c r="F1823" i="28"/>
  <c r="G1815" i="28"/>
  <c r="F1815" i="28"/>
  <c r="G1807" i="28"/>
  <c r="F1807" i="28"/>
  <c r="G1799" i="28"/>
  <c r="F1799" i="28"/>
  <c r="G1791" i="28"/>
  <c r="F1791" i="28"/>
  <c r="G1783" i="28"/>
  <c r="F1783" i="28"/>
  <c r="G1775" i="28"/>
  <c r="F1775" i="28"/>
  <c r="G1767" i="28"/>
  <c r="F1767" i="28"/>
  <c r="G1759" i="28"/>
  <c r="F1759" i="28"/>
  <c r="G1751" i="28"/>
  <c r="F1751" i="28"/>
  <c r="G1743" i="28"/>
  <c r="F1743" i="28"/>
  <c r="G1735" i="28"/>
  <c r="F1735" i="28"/>
  <c r="G1727" i="28"/>
  <c r="F1727" i="28"/>
  <c r="G1719" i="28"/>
  <c r="F1719" i="28"/>
  <c r="G1711" i="28"/>
  <c r="F1711" i="28"/>
  <c r="G1703" i="28"/>
  <c r="F1703" i="28"/>
  <c r="G1695" i="28"/>
  <c r="F1695" i="28"/>
  <c r="G1687" i="28"/>
  <c r="F1687" i="28"/>
  <c r="G1679" i="28"/>
  <c r="F1679" i="28"/>
  <c r="G1671" i="28"/>
  <c r="F1671" i="28"/>
  <c r="G1663" i="28"/>
  <c r="F1663" i="28"/>
  <c r="G1655" i="28"/>
  <c r="F1655" i="28"/>
  <c r="G1647" i="28"/>
  <c r="F1647" i="28"/>
  <c r="G1639" i="28"/>
  <c r="F1639" i="28"/>
  <c r="G1631" i="28"/>
  <c r="F1631" i="28"/>
  <c r="G1623" i="28"/>
  <c r="F1623" i="28"/>
  <c r="G1615" i="28"/>
  <c r="F1615" i="28"/>
  <c r="G1607" i="28"/>
  <c r="F1607" i="28"/>
  <c r="G1599" i="28"/>
  <c r="F1599" i="28"/>
  <c r="G1591" i="28"/>
  <c r="F1591" i="28"/>
  <c r="G1583" i="28"/>
  <c r="F1583" i="28"/>
  <c r="G1575" i="28"/>
  <c r="F1575" i="28"/>
  <c r="G1567" i="28"/>
  <c r="F1567" i="28"/>
  <c r="G1559" i="28"/>
  <c r="F1559" i="28"/>
  <c r="G1551" i="28"/>
  <c r="F1551" i="28"/>
  <c r="G1543" i="28"/>
  <c r="F1543" i="28"/>
  <c r="G1535" i="28"/>
  <c r="F1535" i="28"/>
  <c r="G1527" i="28"/>
  <c r="F1527" i="28"/>
  <c r="G1519" i="28"/>
  <c r="F1519" i="28"/>
  <c r="G1511" i="28"/>
  <c r="F1511" i="28"/>
  <c r="G1503" i="28"/>
  <c r="F1503" i="28"/>
  <c r="G1495" i="28"/>
  <c r="F1495" i="28"/>
  <c r="G1487" i="28"/>
  <c r="F1487" i="28"/>
  <c r="G1479" i="28"/>
  <c r="F1479" i="28"/>
  <c r="G1471" i="28"/>
  <c r="F1471" i="28"/>
  <c r="G1463" i="28"/>
  <c r="F1463" i="28"/>
  <c r="G1455" i="28"/>
  <c r="F1455" i="28"/>
  <c r="G1447" i="28"/>
  <c r="F1447" i="28"/>
  <c r="G1439" i="28"/>
  <c r="F1439" i="28"/>
  <c r="G1431" i="28"/>
  <c r="F1431" i="28"/>
  <c r="G1423" i="28"/>
  <c r="F1423" i="28"/>
  <c r="G1415" i="28"/>
  <c r="F1415" i="28"/>
  <c r="G1407" i="28"/>
  <c r="F1407" i="28"/>
  <c r="G1399" i="28"/>
  <c r="F1399" i="28"/>
  <c r="G1391" i="28"/>
  <c r="F1391" i="28"/>
  <c r="G1383" i="28"/>
  <c r="F1383" i="28"/>
  <c r="G1375" i="28"/>
  <c r="F1375" i="28"/>
  <c r="G1367" i="28"/>
  <c r="F1367" i="28"/>
  <c r="G1359" i="28"/>
  <c r="F1359" i="28"/>
  <c r="G1351" i="28"/>
  <c r="F1351" i="28"/>
  <c r="G1343" i="28"/>
  <c r="F1343" i="28"/>
  <c r="G1335" i="28"/>
  <c r="F1335" i="28"/>
  <c r="G1327" i="28"/>
  <c r="F1327" i="28"/>
  <c r="G1319" i="28"/>
  <c r="F1319" i="28"/>
  <c r="G1311" i="28"/>
  <c r="F1311" i="28"/>
  <c r="G1303" i="28"/>
  <c r="F1303" i="28"/>
  <c r="G1295" i="28"/>
  <c r="F1295" i="28"/>
  <c r="G1287" i="28"/>
  <c r="F1287" i="28"/>
  <c r="G1279" i="28"/>
  <c r="F1279" i="28"/>
  <c r="G1271" i="28"/>
  <c r="F1271" i="28"/>
  <c r="G1263" i="28"/>
  <c r="F1263" i="28"/>
  <c r="G1255" i="28"/>
  <c r="F1255" i="28"/>
  <c r="G1247" i="28"/>
  <c r="F1247" i="28"/>
  <c r="G1239" i="28"/>
  <c r="F1239" i="28"/>
  <c r="G1231" i="28"/>
  <c r="F1231" i="28"/>
  <c r="G1223" i="28"/>
  <c r="F1223" i="28"/>
  <c r="G1215" i="28"/>
  <c r="F1215" i="28"/>
  <c r="G1207" i="28"/>
  <c r="F1207" i="28"/>
  <c r="G1199" i="28"/>
  <c r="F1199" i="28"/>
  <c r="G1191" i="28"/>
  <c r="F1191" i="28"/>
  <c r="G1183" i="28"/>
  <c r="F1183" i="28"/>
  <c r="G1175" i="28"/>
  <c r="F1175" i="28"/>
  <c r="G1167" i="28"/>
  <c r="F1167" i="28"/>
  <c r="G1159" i="28"/>
  <c r="F1159" i="28"/>
  <c r="G1151" i="28"/>
  <c r="F1151" i="28"/>
  <c r="G1143" i="28"/>
  <c r="F1143" i="28"/>
  <c r="G1135" i="28"/>
  <c r="F1135" i="28"/>
  <c r="G1127" i="28"/>
  <c r="F1127" i="28"/>
  <c r="G1119" i="28"/>
  <c r="F1119" i="28"/>
  <c r="G1111" i="28"/>
  <c r="F1111" i="28"/>
  <c r="G1103" i="28"/>
  <c r="F1103" i="28"/>
  <c r="G1095" i="28"/>
  <c r="F1095" i="28"/>
  <c r="G1087" i="28"/>
  <c r="F1087" i="28"/>
  <c r="G1079" i="28"/>
  <c r="F1079" i="28"/>
  <c r="G1071" i="28"/>
  <c r="F1071" i="28"/>
  <c r="G1063" i="28"/>
  <c r="F1063" i="28"/>
  <c r="G1055" i="28"/>
  <c r="F1055" i="28"/>
  <c r="G1047" i="28"/>
  <c r="F1047" i="28"/>
  <c r="G1039" i="28"/>
  <c r="F1039" i="28"/>
  <c r="G1031" i="28"/>
  <c r="F1031" i="28"/>
  <c r="G1023" i="28"/>
  <c r="F1023" i="28"/>
  <c r="G1015" i="28"/>
  <c r="F1015" i="28"/>
  <c r="G1007" i="28"/>
  <c r="F1007" i="28"/>
  <c r="G999" i="28"/>
  <c r="F999" i="28"/>
  <c r="G991" i="28"/>
  <c r="F991" i="28"/>
  <c r="G983" i="28"/>
  <c r="F983" i="28"/>
  <c r="G975" i="28"/>
  <c r="F975" i="28"/>
  <c r="G967" i="28"/>
  <c r="F967" i="28"/>
  <c r="G959" i="28"/>
  <c r="F959" i="28"/>
  <c r="G951" i="28"/>
  <c r="F951" i="28"/>
  <c r="G943" i="28"/>
  <c r="F943" i="28"/>
  <c r="G935" i="28"/>
  <c r="F935" i="28"/>
  <c r="G927" i="28"/>
  <c r="F927" i="28"/>
  <c r="G919" i="28"/>
  <c r="F919" i="28"/>
  <c r="G911" i="28"/>
  <c r="F911" i="28"/>
  <c r="G903" i="28"/>
  <c r="F903" i="28"/>
  <c r="G895" i="28"/>
  <c r="F895" i="28"/>
  <c r="G887" i="28"/>
  <c r="F887" i="28"/>
  <c r="G879" i="28"/>
  <c r="F879" i="28"/>
  <c r="G871" i="28"/>
  <c r="F871" i="28"/>
  <c r="G863" i="28"/>
  <c r="F863" i="28"/>
  <c r="G855" i="28"/>
  <c r="F855" i="28"/>
  <c r="G847" i="28"/>
  <c r="F847" i="28"/>
  <c r="G839" i="28"/>
  <c r="F839" i="28"/>
  <c r="G831" i="28"/>
  <c r="F831" i="28"/>
  <c r="G823" i="28"/>
  <c r="F823" i="28"/>
  <c r="G815" i="28"/>
  <c r="F815" i="28"/>
  <c r="G807" i="28"/>
  <c r="F807" i="28"/>
  <c r="G799" i="28"/>
  <c r="F799" i="28"/>
  <c r="G791" i="28"/>
  <c r="F791" i="28"/>
  <c r="G783" i="28"/>
  <c r="F783" i="28"/>
  <c r="G775" i="28"/>
  <c r="F775" i="28"/>
  <c r="G767" i="28"/>
  <c r="F767" i="28"/>
  <c r="G759" i="28"/>
  <c r="F759" i="28"/>
  <c r="G751" i="28"/>
  <c r="F751" i="28"/>
  <c r="G743" i="28"/>
  <c r="F743" i="28"/>
  <c r="G735" i="28"/>
  <c r="F735" i="28"/>
  <c r="G727" i="28"/>
  <c r="F727" i="28"/>
  <c r="G719" i="28"/>
  <c r="F719" i="28"/>
  <c r="G711" i="28"/>
  <c r="F711" i="28"/>
  <c r="G703" i="28"/>
  <c r="F703" i="28"/>
  <c r="G695" i="28"/>
  <c r="F695" i="28"/>
  <c r="G687" i="28"/>
  <c r="F687" i="28"/>
  <c r="G679" i="28"/>
  <c r="F679" i="28"/>
  <c r="G671" i="28"/>
  <c r="F671" i="28"/>
  <c r="G663" i="28"/>
  <c r="F663" i="28"/>
  <c r="G655" i="28"/>
  <c r="F655" i="28"/>
  <c r="G647" i="28"/>
  <c r="F647" i="28"/>
  <c r="G639" i="28"/>
  <c r="F639" i="28"/>
  <c r="G631" i="28"/>
  <c r="F631" i="28"/>
  <c r="G623" i="28"/>
  <c r="F623" i="28"/>
  <c r="G615" i="28"/>
  <c r="F615" i="28"/>
  <c r="G607" i="28"/>
  <c r="F607" i="28"/>
  <c r="G599" i="28"/>
  <c r="F599" i="28"/>
  <c r="G591" i="28"/>
  <c r="F591" i="28"/>
  <c r="G583" i="28"/>
  <c r="F583" i="28"/>
  <c r="G575" i="28"/>
  <c r="F575" i="28"/>
  <c r="G567" i="28"/>
  <c r="F567" i="28"/>
  <c r="G559" i="28"/>
  <c r="F559" i="28"/>
  <c r="G551" i="28"/>
  <c r="F551" i="28"/>
  <c r="G543" i="28"/>
  <c r="F543" i="28"/>
  <c r="G535" i="28"/>
  <c r="F535" i="28"/>
  <c r="G527" i="28"/>
  <c r="F527" i="28"/>
  <c r="G519" i="28"/>
  <c r="F519" i="28"/>
  <c r="G511" i="28"/>
  <c r="F511" i="28"/>
  <c r="G503" i="28"/>
  <c r="F503" i="28"/>
  <c r="G495" i="28"/>
  <c r="F495" i="28"/>
  <c r="G487" i="28"/>
  <c r="F487" i="28"/>
  <c r="G479" i="28"/>
  <c r="F479" i="28"/>
  <c r="G471" i="28"/>
  <c r="F471" i="28"/>
  <c r="G463" i="28"/>
  <c r="F463" i="28"/>
  <c r="G455" i="28"/>
  <c r="F455" i="28"/>
  <c r="G447" i="28"/>
  <c r="F447" i="28"/>
  <c r="G439" i="28"/>
  <c r="F439" i="28"/>
  <c r="G431" i="28"/>
  <c r="F431" i="28"/>
  <c r="G423" i="28"/>
  <c r="F423" i="28"/>
  <c r="G415" i="28"/>
  <c r="F415" i="28"/>
  <c r="G407" i="28"/>
  <c r="F407" i="28"/>
  <c r="G399" i="28"/>
  <c r="F399" i="28"/>
  <c r="G391" i="28"/>
  <c r="F391" i="28"/>
  <c r="G383" i="28"/>
  <c r="F383" i="28"/>
  <c r="G375" i="28"/>
  <c r="F375" i="28"/>
  <c r="G367" i="28"/>
  <c r="F367" i="28"/>
  <c r="G359" i="28"/>
  <c r="F359" i="28"/>
  <c r="G351" i="28"/>
  <c r="F351" i="28"/>
  <c r="G343" i="28"/>
  <c r="F343" i="28"/>
  <c r="G335" i="28"/>
  <c r="F335" i="28"/>
  <c r="G327" i="28"/>
  <c r="F327" i="28"/>
  <c r="G319" i="28"/>
  <c r="F319" i="28"/>
  <c r="G311" i="28"/>
  <c r="F311" i="28"/>
  <c r="G303" i="28"/>
  <c r="F303" i="28"/>
  <c r="G295" i="28"/>
  <c r="F295" i="28"/>
  <c r="G287" i="28"/>
  <c r="F287" i="28"/>
  <c r="G279" i="28"/>
  <c r="F279" i="28"/>
  <c r="G271" i="28"/>
  <c r="F271" i="28"/>
  <c r="G263" i="28"/>
  <c r="F263" i="28"/>
  <c r="G255" i="28"/>
  <c r="F255" i="28"/>
  <c r="G247" i="28"/>
  <c r="F247" i="28"/>
  <c r="G239" i="28"/>
  <c r="F239" i="28"/>
  <c r="G231" i="28"/>
  <c r="F231" i="28"/>
  <c r="G223" i="28"/>
  <c r="F223" i="28"/>
  <c r="G215" i="28"/>
  <c r="F215" i="28"/>
  <c r="G207" i="28"/>
  <c r="F207" i="28"/>
  <c r="G199" i="28"/>
  <c r="F199" i="28"/>
  <c r="G191" i="28"/>
  <c r="F191" i="28"/>
  <c r="G183" i="28"/>
  <c r="F183" i="28"/>
  <c r="G175" i="28"/>
  <c r="F175" i="28"/>
  <c r="G167" i="28"/>
  <c r="F167" i="28"/>
  <c r="G159" i="28"/>
  <c r="F159" i="28"/>
  <c r="G151" i="28"/>
  <c r="F151" i="28"/>
  <c r="G143" i="28"/>
  <c r="F143" i="28"/>
  <c r="G135" i="28"/>
  <c r="F135" i="28"/>
  <c r="G127" i="28"/>
  <c r="F127" i="28"/>
  <c r="G119" i="28"/>
  <c r="F119" i="28"/>
  <c r="G111" i="28"/>
  <c r="F111" i="28"/>
  <c r="G103" i="28"/>
  <c r="F103" i="28"/>
  <c r="G95" i="28"/>
  <c r="G87" i="28"/>
  <c r="G79" i="28"/>
  <c r="F79" i="28"/>
  <c r="G71" i="28"/>
  <c r="F71" i="28"/>
  <c r="G63" i="28"/>
  <c r="F63" i="28"/>
  <c r="G55" i="28"/>
  <c r="F55" i="28"/>
  <c r="G47" i="28"/>
  <c r="F47" i="28"/>
  <c r="G39" i="28"/>
  <c r="F39" i="28"/>
  <c r="G31" i="28"/>
  <c r="F31" i="28"/>
  <c r="G23" i="28"/>
  <c r="F23" i="28"/>
  <c r="G15" i="28"/>
  <c r="F15" i="28"/>
  <c r="G7" i="28"/>
  <c r="F7" i="28"/>
  <c r="G4486" i="28"/>
  <c r="G4478" i="28"/>
  <c r="G4470" i="28"/>
  <c r="G4462" i="28"/>
  <c r="G4454" i="28"/>
  <c r="G4446" i="28"/>
  <c r="G4438" i="28"/>
  <c r="G4430" i="28"/>
  <c r="G4422" i="28"/>
  <c r="G4414" i="28"/>
  <c r="G4406" i="28"/>
  <c r="G4398" i="28"/>
  <c r="G4390" i="28"/>
  <c r="G4382" i="28"/>
  <c r="G4366" i="28"/>
  <c r="G4358" i="28"/>
  <c r="G4350" i="28"/>
  <c r="G4342" i="28"/>
  <c r="G4334" i="28"/>
  <c r="G4326" i="28"/>
  <c r="G4318" i="28"/>
  <c r="F4318" i="28"/>
  <c r="G4310" i="28"/>
  <c r="F4310" i="28"/>
  <c r="G4302" i="28"/>
  <c r="F4302" i="28"/>
  <c r="G4294" i="28"/>
  <c r="F4294" i="28"/>
  <c r="G4286" i="28"/>
  <c r="F4286" i="28"/>
  <c r="G4278" i="28"/>
  <c r="F4278" i="28"/>
  <c r="G4270" i="28"/>
  <c r="F4270" i="28"/>
  <c r="G4262" i="28"/>
  <c r="F4262" i="28"/>
  <c r="G4254" i="28"/>
  <c r="F4254" i="28"/>
  <c r="G4246" i="28"/>
  <c r="F4246" i="28"/>
  <c r="G4238" i="28"/>
  <c r="F4238" i="28"/>
  <c r="G4230" i="28"/>
  <c r="F4230" i="28"/>
  <c r="G4222" i="28"/>
  <c r="F4222" i="28"/>
  <c r="G4214" i="28"/>
  <c r="F4214" i="28"/>
  <c r="G4206" i="28"/>
  <c r="F4206" i="28"/>
  <c r="G4198" i="28"/>
  <c r="F4198" i="28"/>
  <c r="G4190" i="28"/>
  <c r="F4190" i="28"/>
  <c r="G4182" i="28"/>
  <c r="F4182" i="28"/>
  <c r="G4174" i="28"/>
  <c r="F4174" i="28"/>
  <c r="G4166" i="28"/>
  <c r="F4166" i="28"/>
  <c r="G4158" i="28"/>
  <c r="F4158" i="28"/>
  <c r="G4150" i="28"/>
  <c r="F4150" i="28"/>
  <c r="G4142" i="28"/>
  <c r="F4142" i="28"/>
  <c r="G4134" i="28"/>
  <c r="F4134" i="28"/>
  <c r="G4126" i="28"/>
  <c r="F4126" i="28"/>
  <c r="G4118" i="28"/>
  <c r="F4118" i="28"/>
  <c r="G4110" i="28"/>
  <c r="F4110" i="28"/>
  <c r="G4102" i="28"/>
  <c r="F4102" i="28"/>
  <c r="G4094" i="28"/>
  <c r="F4094" i="28"/>
  <c r="G4086" i="28"/>
  <c r="F4086" i="28"/>
  <c r="G4078" i="28"/>
  <c r="F4078" i="28"/>
  <c r="G4070" i="28"/>
  <c r="F4070" i="28"/>
  <c r="G4062" i="28"/>
  <c r="F4062" i="28"/>
  <c r="G4054" i="28"/>
  <c r="F4054" i="28"/>
  <c r="G4046" i="28"/>
  <c r="F4046" i="28"/>
  <c r="G4038" i="28"/>
  <c r="F4038" i="28"/>
  <c r="G4030" i="28"/>
  <c r="F4030" i="28"/>
  <c r="G4022" i="28"/>
  <c r="F4022" i="28"/>
  <c r="G4014" i="28"/>
  <c r="F4014" i="28"/>
  <c r="G4006" i="28"/>
  <c r="F4006" i="28"/>
  <c r="G3998" i="28"/>
  <c r="F3998" i="28"/>
  <c r="G3990" i="28"/>
  <c r="F3990" i="28"/>
  <c r="G3982" i="28"/>
  <c r="F3982" i="28"/>
  <c r="G3974" i="28"/>
  <c r="F3974" i="28"/>
  <c r="G3966" i="28"/>
  <c r="F3966" i="28"/>
  <c r="G3958" i="28"/>
  <c r="F3958" i="28"/>
  <c r="G3950" i="28"/>
  <c r="F3950" i="28"/>
  <c r="G3942" i="28"/>
  <c r="F3942" i="28"/>
  <c r="G3934" i="28"/>
  <c r="F3934" i="28"/>
  <c r="G3926" i="28"/>
  <c r="F3926" i="28"/>
  <c r="G3918" i="28"/>
  <c r="F3918" i="28"/>
  <c r="G3910" i="28"/>
  <c r="F3910" i="28"/>
  <c r="G3902" i="28"/>
  <c r="F3902" i="28"/>
  <c r="G3894" i="28"/>
  <c r="F3894" i="28"/>
  <c r="G3886" i="28"/>
  <c r="F3886" i="28"/>
  <c r="G3878" i="28"/>
  <c r="F3878" i="28"/>
  <c r="G3870" i="28"/>
  <c r="F3870" i="28"/>
  <c r="G3862" i="28"/>
  <c r="F3862" i="28"/>
  <c r="G3854" i="28"/>
  <c r="F3854" i="28"/>
  <c r="G3846" i="28"/>
  <c r="F3846" i="28"/>
  <c r="G3838" i="28"/>
  <c r="F3838" i="28"/>
  <c r="G3830" i="28"/>
  <c r="F3830" i="28"/>
  <c r="G3822" i="28"/>
  <c r="F3822" i="28"/>
  <c r="G3814" i="28"/>
  <c r="F3814" i="28"/>
  <c r="G3806" i="28"/>
  <c r="F3806" i="28"/>
  <c r="G3798" i="28"/>
  <c r="F3798" i="28"/>
  <c r="G3790" i="28"/>
  <c r="F3790" i="28"/>
  <c r="G3782" i="28"/>
  <c r="F3782" i="28"/>
  <c r="G3774" i="28"/>
  <c r="F3774" i="28"/>
  <c r="G3766" i="28"/>
  <c r="F3766" i="28"/>
  <c r="G3758" i="28"/>
  <c r="F3758" i="28"/>
  <c r="G3750" i="28"/>
  <c r="F3750" i="28"/>
  <c r="G3742" i="28"/>
  <c r="F3742" i="28"/>
  <c r="G3734" i="28"/>
  <c r="F3734" i="28"/>
  <c r="G3726" i="28"/>
  <c r="F3726" i="28"/>
  <c r="G3718" i="28"/>
  <c r="F3718" i="28"/>
  <c r="G3710" i="28"/>
  <c r="F3710" i="28"/>
  <c r="G3702" i="28"/>
  <c r="F3702" i="28"/>
  <c r="G3694" i="28"/>
  <c r="F3694" i="28"/>
  <c r="G3686" i="28"/>
  <c r="F3686" i="28"/>
  <c r="G3678" i="28"/>
  <c r="F3678" i="28"/>
  <c r="G3670" i="28"/>
  <c r="F3670" i="28"/>
  <c r="G3662" i="28"/>
  <c r="F3662" i="28"/>
  <c r="G3654" i="28"/>
  <c r="F3654" i="28"/>
  <c r="G3646" i="28"/>
  <c r="F3646" i="28"/>
  <c r="G3638" i="28"/>
  <c r="F3638" i="28"/>
  <c r="G3630" i="28"/>
  <c r="F3630" i="28"/>
  <c r="G3622" i="28"/>
  <c r="F3622" i="28"/>
  <c r="G3614" i="28"/>
  <c r="F3614" i="28"/>
  <c r="G3606" i="28"/>
  <c r="F3606" i="28"/>
  <c r="G3598" i="28"/>
  <c r="F3598" i="28"/>
  <c r="G3590" i="28"/>
  <c r="F3590" i="28"/>
  <c r="G3582" i="28"/>
  <c r="F3582" i="28"/>
  <c r="G3574" i="28"/>
  <c r="F3574" i="28"/>
  <c r="G3566" i="28"/>
  <c r="F3566" i="28"/>
  <c r="G3558" i="28"/>
  <c r="F3558" i="28"/>
  <c r="G3550" i="28"/>
  <c r="F3550" i="28"/>
  <c r="G3542" i="28"/>
  <c r="F3542" i="28"/>
  <c r="G3534" i="28"/>
  <c r="F3534" i="28"/>
  <c r="G3526" i="28"/>
  <c r="F3526" i="28"/>
  <c r="G3518" i="28"/>
  <c r="F3518" i="28"/>
  <c r="G3510" i="28"/>
  <c r="F3510" i="28"/>
  <c r="G3502" i="28"/>
  <c r="F3502" i="28"/>
  <c r="G3494" i="28"/>
  <c r="F3494" i="28"/>
  <c r="G3486" i="28"/>
  <c r="F3486" i="28"/>
  <c r="G3478" i="28"/>
  <c r="F3478" i="28"/>
  <c r="G3470" i="28"/>
  <c r="F3470" i="28"/>
  <c r="G3462" i="28"/>
  <c r="F3462" i="28"/>
  <c r="G3454" i="28"/>
  <c r="F3454" i="28"/>
  <c r="G3446" i="28"/>
  <c r="F3446" i="28"/>
  <c r="G3438" i="28"/>
  <c r="F3438" i="28"/>
  <c r="G3430" i="28"/>
  <c r="F3430" i="28"/>
  <c r="G3422" i="28"/>
  <c r="F3422" i="28"/>
  <c r="G3414" i="28"/>
  <c r="F3414" i="28"/>
  <c r="G3406" i="28"/>
  <c r="F3406" i="28"/>
  <c r="G3398" i="28"/>
  <c r="F3398" i="28"/>
  <c r="G3390" i="28"/>
  <c r="F3390" i="28"/>
  <c r="G3382" i="28"/>
  <c r="F3382" i="28"/>
  <c r="G3374" i="28"/>
  <c r="F3374" i="28"/>
  <c r="G3366" i="28"/>
  <c r="F3366" i="28"/>
  <c r="G3358" i="28"/>
  <c r="F3358" i="28"/>
  <c r="G3350" i="28"/>
  <c r="F3350" i="28"/>
  <c r="G3342" i="28"/>
  <c r="F3342" i="28"/>
  <c r="G3334" i="28"/>
  <c r="F3334" i="28"/>
  <c r="G3326" i="28"/>
  <c r="F3326" i="28"/>
  <c r="G3318" i="28"/>
  <c r="F3318" i="28"/>
  <c r="G3310" i="28"/>
  <c r="F3310" i="28"/>
  <c r="G3302" i="28"/>
  <c r="F3302" i="28"/>
  <c r="G3294" i="28"/>
  <c r="F3294" i="28"/>
  <c r="G3286" i="28"/>
  <c r="F3286" i="28"/>
  <c r="G3278" i="28"/>
  <c r="F3278" i="28"/>
  <c r="G3270" i="28"/>
  <c r="F3270" i="28"/>
  <c r="G3262" i="28"/>
  <c r="F3262" i="28"/>
  <c r="G3254" i="28"/>
  <c r="F3254" i="28"/>
  <c r="G3246" i="28"/>
  <c r="F3246" i="28"/>
  <c r="G3238" i="28"/>
  <c r="F3238" i="28"/>
  <c r="G3230" i="28"/>
  <c r="F3230" i="28"/>
  <c r="G3222" i="28"/>
  <c r="F3222" i="28"/>
  <c r="G3214" i="28"/>
  <c r="F3214" i="28"/>
  <c r="G3206" i="28"/>
  <c r="F3206" i="28"/>
  <c r="G3198" i="28"/>
  <c r="F3198" i="28"/>
  <c r="G3190" i="28"/>
  <c r="F3190" i="28"/>
  <c r="G3182" i="28"/>
  <c r="F3182" i="28"/>
  <c r="G3174" i="28"/>
  <c r="F3174" i="28"/>
  <c r="G3166" i="28"/>
  <c r="F3166" i="28"/>
  <c r="G3158" i="28"/>
  <c r="F3158" i="28"/>
  <c r="G3150" i="28"/>
  <c r="F3150" i="28"/>
  <c r="G3142" i="28"/>
  <c r="F3142" i="28"/>
  <c r="G3134" i="28"/>
  <c r="F3134" i="28"/>
  <c r="G3126" i="28"/>
  <c r="F3126" i="28"/>
  <c r="G3118" i="28"/>
  <c r="F3118" i="28"/>
  <c r="G3110" i="28"/>
  <c r="F3110" i="28"/>
  <c r="G3102" i="28"/>
  <c r="F3102" i="28"/>
  <c r="G3094" i="28"/>
  <c r="F3094" i="28"/>
  <c r="G3086" i="28"/>
  <c r="F3086" i="28"/>
  <c r="G3078" i="28"/>
  <c r="F3078" i="28"/>
  <c r="G3070" i="28"/>
  <c r="F3070" i="28"/>
  <c r="G3062" i="28"/>
  <c r="F3062" i="28"/>
  <c r="G3054" i="28"/>
  <c r="F3054" i="28"/>
  <c r="G3046" i="28"/>
  <c r="F3046" i="28"/>
  <c r="G3038" i="28"/>
  <c r="F3038" i="28"/>
  <c r="G3030" i="28"/>
  <c r="F3030" i="28"/>
  <c r="G3022" i="28"/>
  <c r="F3022" i="28"/>
  <c r="G3014" i="28"/>
  <c r="F3014" i="28"/>
  <c r="G3006" i="28"/>
  <c r="F3006" i="28"/>
  <c r="G2998" i="28"/>
  <c r="F2998" i="28"/>
  <c r="G2990" i="28"/>
  <c r="F2990" i="28"/>
  <c r="G2982" i="28"/>
  <c r="F2982" i="28"/>
  <c r="G2974" i="28"/>
  <c r="F2974" i="28"/>
  <c r="G2966" i="28"/>
  <c r="F2966" i="28"/>
  <c r="G2958" i="28"/>
  <c r="F2958" i="28"/>
  <c r="G2950" i="28"/>
  <c r="F2950" i="28"/>
  <c r="G2942" i="28"/>
  <c r="F2942" i="28"/>
  <c r="G2934" i="28"/>
  <c r="F2934" i="28"/>
  <c r="G2926" i="28"/>
  <c r="F2926" i="28"/>
  <c r="G2918" i="28"/>
  <c r="F2918" i="28"/>
  <c r="G2910" i="28"/>
  <c r="F2910" i="28"/>
  <c r="G2902" i="28"/>
  <c r="F2902" i="28"/>
  <c r="G2894" i="28"/>
  <c r="F2894" i="28"/>
  <c r="G2886" i="28"/>
  <c r="F2886" i="28"/>
  <c r="G2878" i="28"/>
  <c r="F2878" i="28"/>
  <c r="G2870" i="28"/>
  <c r="F2870" i="28"/>
  <c r="G2862" i="28"/>
  <c r="F2862" i="28"/>
  <c r="G2854" i="28"/>
  <c r="F2854" i="28"/>
  <c r="G2846" i="28"/>
  <c r="F2846" i="28"/>
  <c r="G2838" i="28"/>
  <c r="F2838" i="28"/>
  <c r="G2830" i="28"/>
  <c r="F2830" i="28"/>
  <c r="G2822" i="28"/>
  <c r="F2822" i="28"/>
  <c r="G2814" i="28"/>
  <c r="F2814" i="28"/>
  <c r="G2806" i="28"/>
  <c r="F2806" i="28"/>
  <c r="G2798" i="28"/>
  <c r="F2798" i="28"/>
  <c r="G2790" i="28"/>
  <c r="F2790" i="28"/>
  <c r="G2782" i="28"/>
  <c r="F2782" i="28"/>
  <c r="G2774" i="28"/>
  <c r="F2774" i="28"/>
  <c r="G2766" i="28"/>
  <c r="F2766" i="28"/>
  <c r="G2758" i="28"/>
  <c r="F2758" i="28"/>
  <c r="G2750" i="28"/>
  <c r="F2750" i="28"/>
  <c r="G2742" i="28"/>
  <c r="F2742" i="28"/>
  <c r="G2734" i="28"/>
  <c r="F2734" i="28"/>
  <c r="G2726" i="28"/>
  <c r="F2726" i="28"/>
  <c r="G2718" i="28"/>
  <c r="F2718" i="28"/>
  <c r="G2710" i="28"/>
  <c r="F2710" i="28"/>
  <c r="G2702" i="28"/>
  <c r="F2702" i="28"/>
  <c r="G2694" i="28"/>
  <c r="F2694" i="28"/>
  <c r="G2686" i="28"/>
  <c r="F2686" i="28"/>
  <c r="G2678" i="28"/>
  <c r="F2678" i="28"/>
  <c r="G2670" i="28"/>
  <c r="F2670" i="28"/>
  <c r="G2662" i="28"/>
  <c r="F2662" i="28"/>
  <c r="G2654" i="28"/>
  <c r="F2654" i="28"/>
  <c r="G2646" i="28"/>
  <c r="F2646" i="28"/>
  <c r="G2638" i="28"/>
  <c r="F2638" i="28"/>
  <c r="G2630" i="28"/>
  <c r="F2630" i="28"/>
  <c r="G2622" i="28"/>
  <c r="F2622" i="28"/>
  <c r="G2614" i="28"/>
  <c r="F2614" i="28"/>
  <c r="G2606" i="28"/>
  <c r="F2606" i="28"/>
  <c r="G2598" i="28"/>
  <c r="F2598" i="28"/>
  <c r="G2590" i="28"/>
  <c r="F2590" i="28"/>
  <c r="G2582" i="28"/>
  <c r="F2582" i="28"/>
  <c r="G2574" i="28"/>
  <c r="F2574" i="28"/>
  <c r="G2566" i="28"/>
  <c r="F2566" i="28"/>
  <c r="G2558" i="28"/>
  <c r="F2558" i="28"/>
  <c r="G2550" i="28"/>
  <c r="F2550" i="28"/>
  <c r="G2542" i="28"/>
  <c r="F2542" i="28"/>
  <c r="G2534" i="28"/>
  <c r="F2534" i="28"/>
  <c r="G2526" i="28"/>
  <c r="F2526" i="28"/>
  <c r="G2518" i="28"/>
  <c r="F2518" i="28"/>
  <c r="G2510" i="28"/>
  <c r="F2510" i="28"/>
  <c r="G2502" i="28"/>
  <c r="F2502" i="28"/>
  <c r="G2494" i="28"/>
  <c r="F2494" i="28"/>
  <c r="G2486" i="28"/>
  <c r="F2486" i="28"/>
  <c r="G2478" i="28"/>
  <c r="F2478" i="28"/>
  <c r="G2470" i="28"/>
  <c r="F2470" i="28"/>
  <c r="G2462" i="28"/>
  <c r="F2462" i="28"/>
  <c r="G2454" i="28"/>
  <c r="F2454" i="28"/>
  <c r="G2446" i="28"/>
  <c r="F2446" i="28"/>
  <c r="G2438" i="28"/>
  <c r="F2438" i="28"/>
  <c r="G2430" i="28"/>
  <c r="F2430" i="28"/>
  <c r="G2422" i="28"/>
  <c r="F2422" i="28"/>
  <c r="G2414" i="28"/>
  <c r="F2414" i="28"/>
  <c r="G2406" i="28"/>
  <c r="F2406" i="28"/>
  <c r="G2398" i="28"/>
  <c r="F2398" i="28"/>
  <c r="G2390" i="28"/>
  <c r="F2390" i="28"/>
  <c r="G2382" i="28"/>
  <c r="F2382" i="28"/>
  <c r="G2374" i="28"/>
  <c r="F2374" i="28"/>
  <c r="G2366" i="28"/>
  <c r="F2366" i="28"/>
  <c r="G2358" i="28"/>
  <c r="F2358" i="28"/>
  <c r="G2350" i="28"/>
  <c r="F2350" i="28"/>
  <c r="G2342" i="28"/>
  <c r="F2342" i="28"/>
  <c r="G2334" i="28"/>
  <c r="F2334" i="28"/>
  <c r="G2326" i="28"/>
  <c r="F2326" i="28"/>
  <c r="G2318" i="28"/>
  <c r="F2318" i="28"/>
  <c r="G2310" i="28"/>
  <c r="F2310" i="28"/>
  <c r="G2302" i="28"/>
  <c r="F2302" i="28"/>
  <c r="G2294" i="28"/>
  <c r="F2294" i="28"/>
  <c r="G2286" i="28"/>
  <c r="F2286" i="28"/>
  <c r="G2278" i="28"/>
  <c r="F2278" i="28"/>
  <c r="G2270" i="28"/>
  <c r="F2270" i="28"/>
  <c r="G2262" i="28"/>
  <c r="F2262" i="28"/>
  <c r="G2254" i="28"/>
  <c r="F2254" i="28"/>
  <c r="G2246" i="28"/>
  <c r="F2246" i="28"/>
  <c r="G2238" i="28"/>
  <c r="F2238" i="28"/>
  <c r="G2230" i="28"/>
  <c r="F2230" i="28"/>
  <c r="G2222" i="28"/>
  <c r="F2222" i="28"/>
  <c r="G2214" i="28"/>
  <c r="F2214" i="28"/>
  <c r="G2206" i="28"/>
  <c r="F2206" i="28"/>
  <c r="G2198" i="28"/>
  <c r="F2198" i="28"/>
  <c r="G2190" i="28"/>
  <c r="F2190" i="28"/>
  <c r="G2182" i="28"/>
  <c r="F2182" i="28"/>
  <c r="G2174" i="28"/>
  <c r="F2174" i="28"/>
  <c r="G2166" i="28"/>
  <c r="F2166" i="28"/>
  <c r="G2158" i="28"/>
  <c r="F2158" i="28"/>
  <c r="G2150" i="28"/>
  <c r="F2150" i="28"/>
  <c r="G2142" i="28"/>
  <c r="F2142" i="28"/>
  <c r="G2134" i="28"/>
  <c r="F2134" i="28"/>
  <c r="G2126" i="28"/>
  <c r="F2126" i="28"/>
  <c r="G2118" i="28"/>
  <c r="F2118" i="28"/>
  <c r="G2110" i="28"/>
  <c r="F2110" i="28"/>
  <c r="G2102" i="28"/>
  <c r="F2102" i="28"/>
  <c r="G2094" i="28"/>
  <c r="F2094" i="28"/>
  <c r="G2086" i="28"/>
  <c r="F2086" i="28"/>
  <c r="G2078" i="28"/>
  <c r="F2078" i="28"/>
  <c r="G2070" i="28"/>
  <c r="F2070" i="28"/>
  <c r="G2062" i="28"/>
  <c r="F2062" i="28"/>
  <c r="G2054" i="28"/>
  <c r="F2054" i="28"/>
  <c r="G2046" i="28"/>
  <c r="F2046" i="28"/>
  <c r="G2038" i="28"/>
  <c r="F2038" i="28"/>
  <c r="G2030" i="28"/>
  <c r="F2030" i="28"/>
  <c r="G2022" i="28"/>
  <c r="F2022" i="28"/>
  <c r="G2014" i="28"/>
  <c r="F2014" i="28"/>
  <c r="G2006" i="28"/>
  <c r="F2006" i="28"/>
  <c r="G1998" i="28"/>
  <c r="F1998" i="28"/>
  <c r="G1990" i="28"/>
  <c r="F1990" i="28"/>
  <c r="G1982" i="28"/>
  <c r="F1982" i="28"/>
  <c r="G1974" i="28"/>
  <c r="F1974" i="28"/>
  <c r="G1966" i="28"/>
  <c r="F1966" i="28"/>
  <c r="G1958" i="28"/>
  <c r="F1958" i="28"/>
  <c r="G1950" i="28"/>
  <c r="F1950" i="28"/>
  <c r="G1942" i="28"/>
  <c r="F1942" i="28"/>
  <c r="G1934" i="28"/>
  <c r="F1934" i="28"/>
  <c r="G1926" i="28"/>
  <c r="F1926" i="28"/>
  <c r="G1918" i="28"/>
  <c r="F1918" i="28"/>
  <c r="G1910" i="28"/>
  <c r="F1910" i="28"/>
  <c r="G1902" i="28"/>
  <c r="F1902" i="28"/>
  <c r="G1894" i="28"/>
  <c r="F1894" i="28"/>
  <c r="G1886" i="28"/>
  <c r="F1886" i="28"/>
  <c r="G1878" i="28"/>
  <c r="F1878" i="28"/>
  <c r="G1870" i="28"/>
  <c r="F1870" i="28"/>
  <c r="G1862" i="28"/>
  <c r="F1862" i="28"/>
  <c r="G1854" i="28"/>
  <c r="F1854" i="28"/>
  <c r="G1846" i="28"/>
  <c r="F1846" i="28"/>
  <c r="G1838" i="28"/>
  <c r="F1838" i="28"/>
  <c r="G1830" i="28"/>
  <c r="F1830" i="28"/>
  <c r="G1822" i="28"/>
  <c r="F1822" i="28"/>
  <c r="G1814" i="28"/>
  <c r="F1814" i="28"/>
  <c r="G1806" i="28"/>
  <c r="F1806" i="28"/>
  <c r="G1798" i="28"/>
  <c r="F1798" i="28"/>
  <c r="G1790" i="28"/>
  <c r="F1790" i="28"/>
  <c r="G1782" i="28"/>
  <c r="F1782" i="28"/>
  <c r="G1774" i="28"/>
  <c r="F1774" i="28"/>
  <c r="G1766" i="28"/>
  <c r="F1766" i="28"/>
  <c r="G1758" i="28"/>
  <c r="F1758" i="28"/>
  <c r="G1750" i="28"/>
  <c r="F1750" i="28"/>
  <c r="G1742" i="28"/>
  <c r="F1742" i="28"/>
  <c r="G1734" i="28"/>
  <c r="F1734" i="28"/>
  <c r="G1726" i="28"/>
  <c r="F1726" i="28"/>
  <c r="G1718" i="28"/>
  <c r="F1718" i="28"/>
  <c r="G1710" i="28"/>
  <c r="F1710" i="28"/>
  <c r="G1702" i="28"/>
  <c r="F1702" i="28"/>
  <c r="G1694" i="28"/>
  <c r="F1694" i="28"/>
  <c r="G1686" i="28"/>
  <c r="F1686" i="28"/>
  <c r="G1678" i="28"/>
  <c r="F1678" i="28"/>
  <c r="G1670" i="28"/>
  <c r="F1670" i="28"/>
  <c r="G1662" i="28"/>
  <c r="F1662" i="28"/>
  <c r="G1654" i="28"/>
  <c r="F1654" i="28"/>
  <c r="G1646" i="28"/>
  <c r="F1646" i="28"/>
  <c r="G1638" i="28"/>
  <c r="F1638" i="28"/>
  <c r="G1630" i="28"/>
  <c r="F1630" i="28"/>
  <c r="G1622" i="28"/>
  <c r="F1622" i="28"/>
  <c r="G1614" i="28"/>
  <c r="F1614" i="28"/>
  <c r="G1606" i="28"/>
  <c r="F1606" i="28"/>
  <c r="G1598" i="28"/>
  <c r="F1598" i="28"/>
  <c r="G1590" i="28"/>
  <c r="F1590" i="28"/>
  <c r="G1582" i="28"/>
  <c r="F1582" i="28"/>
  <c r="G1574" i="28"/>
  <c r="F1574" i="28"/>
  <c r="G1566" i="28"/>
  <c r="F1566" i="28"/>
  <c r="G1558" i="28"/>
  <c r="F1558" i="28"/>
  <c r="G1550" i="28"/>
  <c r="F1550" i="28"/>
  <c r="G1542" i="28"/>
  <c r="F1542" i="28"/>
  <c r="G1534" i="28"/>
  <c r="F1534" i="28"/>
  <c r="G1526" i="28"/>
  <c r="F1526" i="28"/>
  <c r="G1518" i="28"/>
  <c r="F1518" i="28"/>
  <c r="G1510" i="28"/>
  <c r="F1510" i="28"/>
  <c r="G1502" i="28"/>
  <c r="F1502" i="28"/>
  <c r="G1494" i="28"/>
  <c r="F1494" i="28"/>
  <c r="G1486" i="28"/>
  <c r="F1486" i="28"/>
  <c r="G1478" i="28"/>
  <c r="F1478" i="28"/>
  <c r="G1470" i="28"/>
  <c r="F1470" i="28"/>
  <c r="G1462" i="28"/>
  <c r="F1462" i="28"/>
  <c r="G1454" i="28"/>
  <c r="F1454" i="28"/>
  <c r="G1446" i="28"/>
  <c r="F1446" i="28"/>
  <c r="G1438" i="28"/>
  <c r="F1438" i="28"/>
  <c r="G1430" i="28"/>
  <c r="F1430" i="28"/>
  <c r="G1422" i="28"/>
  <c r="F1422" i="28"/>
  <c r="G1414" i="28"/>
  <c r="F1414" i="28"/>
  <c r="G1406" i="28"/>
  <c r="F1406" i="28"/>
  <c r="G1398" i="28"/>
  <c r="F1398" i="28"/>
  <c r="G1390" i="28"/>
  <c r="F1390" i="28"/>
  <c r="G1382" i="28"/>
  <c r="F1382" i="28"/>
  <c r="G1374" i="28"/>
  <c r="F1374" i="28"/>
  <c r="G1366" i="28"/>
  <c r="F1366" i="28"/>
  <c r="G1358" i="28"/>
  <c r="F1358" i="28"/>
  <c r="G1350" i="28"/>
  <c r="F1350" i="28"/>
  <c r="G1342" i="28"/>
  <c r="F1342" i="28"/>
  <c r="G1334" i="28"/>
  <c r="F1334" i="28"/>
  <c r="G1326" i="28"/>
  <c r="F1326" i="28"/>
  <c r="G1318" i="28"/>
  <c r="F1318" i="28"/>
  <c r="G1310" i="28"/>
  <c r="F1310" i="28"/>
  <c r="G1302" i="28"/>
  <c r="F1302" i="28"/>
  <c r="G1294" i="28"/>
  <c r="F1294" i="28"/>
  <c r="G1286" i="28"/>
  <c r="F1286" i="28"/>
  <c r="G1278" i="28"/>
  <c r="F1278" i="28"/>
  <c r="G1270" i="28"/>
  <c r="F1270" i="28"/>
  <c r="G1262" i="28"/>
  <c r="F1262" i="28"/>
  <c r="G1254" i="28"/>
  <c r="F1254" i="28"/>
  <c r="G1246" i="28"/>
  <c r="F1246" i="28"/>
  <c r="G1238" i="28"/>
  <c r="F1238" i="28"/>
  <c r="G1230" i="28"/>
  <c r="F1230" i="28"/>
  <c r="G1222" i="28"/>
  <c r="F1222" i="28"/>
  <c r="G1214" i="28"/>
  <c r="F1214" i="28"/>
  <c r="G1206" i="28"/>
  <c r="F1206" i="28"/>
  <c r="G1198" i="28"/>
  <c r="F1198" i="28"/>
  <c r="G1190" i="28"/>
  <c r="F1190" i="28"/>
  <c r="G1182" i="28"/>
  <c r="F1182" i="28"/>
  <c r="G1174" i="28"/>
  <c r="F1174" i="28"/>
  <c r="G1166" i="28"/>
  <c r="F1166" i="28"/>
  <c r="G1158" i="28"/>
  <c r="F1158" i="28"/>
  <c r="G1150" i="28"/>
  <c r="F1150" i="28"/>
  <c r="G1142" i="28"/>
  <c r="F1142" i="28"/>
  <c r="G1134" i="28"/>
  <c r="F1134" i="28"/>
  <c r="G1126" i="28"/>
  <c r="F1126" i="28"/>
  <c r="G1118" i="28"/>
  <c r="F1118" i="28"/>
  <c r="G1110" i="28"/>
  <c r="F1110" i="28"/>
  <c r="G1102" i="28"/>
  <c r="F1102" i="28"/>
  <c r="G1094" i="28"/>
  <c r="F1094" i="28"/>
  <c r="G1086" i="28"/>
  <c r="F1086" i="28"/>
  <c r="G1078" i="28"/>
  <c r="F1078" i="28"/>
  <c r="G1070" i="28"/>
  <c r="F1070" i="28"/>
  <c r="G1062" i="28"/>
  <c r="F1062" i="28"/>
  <c r="G1054" i="28"/>
  <c r="F1054" i="28"/>
  <c r="G1046" i="28"/>
  <c r="F1046" i="28"/>
  <c r="G1038" i="28"/>
  <c r="F1038" i="28"/>
  <c r="G1030" i="28"/>
  <c r="F1030" i="28"/>
  <c r="G1022" i="28"/>
  <c r="F1022" i="28"/>
  <c r="G1014" i="28"/>
  <c r="F1014" i="28"/>
  <c r="G1006" i="28"/>
  <c r="F1006" i="28"/>
  <c r="G998" i="28"/>
  <c r="F998" i="28"/>
  <c r="G990" i="28"/>
  <c r="F990" i="28"/>
  <c r="G982" i="28"/>
  <c r="F982" i="28"/>
  <c r="G974" i="28"/>
  <c r="F974" i="28"/>
  <c r="G966" i="28"/>
  <c r="F966" i="28"/>
  <c r="G958" i="28"/>
  <c r="F958" i="28"/>
  <c r="G950" i="28"/>
  <c r="F950" i="28"/>
  <c r="G942" i="28"/>
  <c r="F942" i="28"/>
  <c r="G934" i="28"/>
  <c r="F934" i="28"/>
  <c r="G926" i="28"/>
  <c r="F926" i="28"/>
  <c r="G918" i="28"/>
  <c r="F918" i="28"/>
  <c r="G910" i="28"/>
  <c r="F910" i="28"/>
  <c r="G902" i="28"/>
  <c r="F902" i="28"/>
  <c r="G894" i="28"/>
  <c r="F894" i="28"/>
  <c r="G886" i="28"/>
  <c r="F886" i="28"/>
  <c r="G878" i="28"/>
  <c r="F878" i="28"/>
  <c r="G870" i="28"/>
  <c r="F870" i="28"/>
  <c r="G862" i="28"/>
  <c r="F862" i="28"/>
  <c r="G854" i="28"/>
  <c r="F854" i="28"/>
  <c r="G846" i="28"/>
  <c r="F846" i="28"/>
  <c r="G838" i="28"/>
  <c r="F838" i="28"/>
  <c r="G830" i="28"/>
  <c r="F830" i="28"/>
  <c r="G822" i="28"/>
  <c r="F822" i="28"/>
  <c r="G814" i="28"/>
  <c r="F814" i="28"/>
  <c r="G806" i="28"/>
  <c r="F806" i="28"/>
  <c r="G798" i="28"/>
  <c r="F798" i="28"/>
  <c r="G790" i="28"/>
  <c r="F790" i="28"/>
  <c r="G782" i="28"/>
  <c r="F782" i="28"/>
  <c r="G774" i="28"/>
  <c r="F774" i="28"/>
  <c r="G766" i="28"/>
  <c r="F766" i="28"/>
  <c r="G758" i="28"/>
  <c r="F758" i="28"/>
  <c r="G750" i="28"/>
  <c r="F750" i="28"/>
  <c r="G742" i="28"/>
  <c r="F742" i="28"/>
  <c r="G734" i="28"/>
  <c r="F734" i="28"/>
  <c r="G726" i="28"/>
  <c r="F726" i="28"/>
  <c r="G718" i="28"/>
  <c r="F718" i="28"/>
  <c r="G710" i="28"/>
  <c r="F710" i="28"/>
  <c r="G702" i="28"/>
  <c r="F702" i="28"/>
  <c r="G694" i="28"/>
  <c r="F694" i="28"/>
  <c r="G686" i="28"/>
  <c r="F686" i="28"/>
  <c r="G678" i="28"/>
  <c r="F678" i="28"/>
  <c r="G670" i="28"/>
  <c r="F670" i="28"/>
  <c r="G662" i="28"/>
  <c r="F662" i="28"/>
  <c r="G654" i="28"/>
  <c r="F654" i="28"/>
  <c r="G646" i="28"/>
  <c r="F646" i="28"/>
  <c r="G638" i="28"/>
  <c r="F638" i="28"/>
  <c r="G630" i="28"/>
  <c r="F630" i="28"/>
  <c r="G622" i="28"/>
  <c r="F622" i="28"/>
  <c r="G614" i="28"/>
  <c r="F614" i="28"/>
  <c r="G606" i="28"/>
  <c r="F606" i="28"/>
  <c r="G598" i="28"/>
  <c r="F598" i="28"/>
  <c r="G590" i="28"/>
  <c r="F590" i="28"/>
  <c r="G582" i="28"/>
  <c r="F582" i="28"/>
  <c r="G574" i="28"/>
  <c r="F574" i="28"/>
  <c r="G566" i="28"/>
  <c r="F566" i="28"/>
  <c r="G558" i="28"/>
  <c r="F558" i="28"/>
  <c r="G550" i="28"/>
  <c r="F550" i="28"/>
  <c r="G542" i="28"/>
  <c r="F542" i="28"/>
  <c r="G534" i="28"/>
  <c r="F534" i="28"/>
  <c r="G526" i="28"/>
  <c r="F526" i="28"/>
  <c r="G518" i="28"/>
  <c r="F518" i="28"/>
  <c r="G510" i="28"/>
  <c r="F510" i="28"/>
  <c r="G502" i="28"/>
  <c r="F502" i="28"/>
  <c r="G494" i="28"/>
  <c r="F494" i="28"/>
  <c r="G486" i="28"/>
  <c r="F486" i="28"/>
  <c r="G478" i="28"/>
  <c r="F478" i="28"/>
  <c r="G470" i="28"/>
  <c r="F470" i="28"/>
  <c r="G462" i="28"/>
  <c r="F462" i="28"/>
  <c r="G454" i="28"/>
  <c r="F454" i="28"/>
  <c r="G446" i="28"/>
  <c r="F446" i="28"/>
  <c r="G438" i="28"/>
  <c r="F438" i="28"/>
  <c r="G430" i="28"/>
  <c r="F430" i="28"/>
  <c r="G422" i="28"/>
  <c r="F422" i="28"/>
  <c r="G414" i="28"/>
  <c r="F414" i="28"/>
  <c r="G406" i="28"/>
  <c r="F406" i="28"/>
  <c r="G398" i="28"/>
  <c r="F398" i="28"/>
  <c r="G390" i="28"/>
  <c r="F390" i="28"/>
  <c r="G382" i="28"/>
  <c r="F382" i="28"/>
  <c r="G374" i="28"/>
  <c r="F374" i="28"/>
  <c r="G366" i="28"/>
  <c r="F366" i="28"/>
  <c r="G358" i="28"/>
  <c r="F358" i="28"/>
  <c r="G350" i="28"/>
  <c r="F350" i="28"/>
  <c r="G342" i="28"/>
  <c r="F342" i="28"/>
  <c r="G334" i="28"/>
  <c r="F334" i="28"/>
  <c r="G326" i="28"/>
  <c r="F326" i="28"/>
  <c r="G318" i="28"/>
  <c r="F318" i="28"/>
  <c r="G310" i="28"/>
  <c r="F310" i="28"/>
  <c r="G302" i="28"/>
  <c r="F302" i="28"/>
  <c r="G294" i="28"/>
  <c r="F294" i="28"/>
  <c r="G286" i="28"/>
  <c r="F286" i="28"/>
  <c r="G278" i="28"/>
  <c r="F278" i="28"/>
  <c r="G270" i="28"/>
  <c r="F270" i="28"/>
  <c r="G262" i="28"/>
  <c r="F262" i="28"/>
  <c r="G254" i="28"/>
  <c r="F254" i="28"/>
  <c r="G246" i="28"/>
  <c r="F246" i="28"/>
  <c r="G238" i="28"/>
  <c r="F238" i="28"/>
  <c r="G230" i="28"/>
  <c r="F230" i="28"/>
  <c r="G222" i="28"/>
  <c r="F222" i="28"/>
  <c r="G214" i="28"/>
  <c r="F214" i="28"/>
  <c r="G206" i="28"/>
  <c r="F206" i="28"/>
  <c r="G198" i="28"/>
  <c r="F198" i="28"/>
  <c r="G190" i="28"/>
  <c r="F190" i="28"/>
  <c r="G182" i="28"/>
  <c r="F182" i="28"/>
  <c r="G174" i="28"/>
  <c r="F174" i="28"/>
  <c r="G166" i="28"/>
  <c r="F166" i="28"/>
  <c r="G158" i="28"/>
  <c r="F158" i="28"/>
  <c r="G150" i="28"/>
  <c r="F150" i="28"/>
  <c r="G142" i="28"/>
  <c r="F142" i="28"/>
  <c r="G134" i="28"/>
  <c r="F134" i="28"/>
  <c r="G126" i="28"/>
  <c r="F126" i="28"/>
  <c r="G118" i="28"/>
  <c r="F118" i="28"/>
  <c r="G110" i="28"/>
  <c r="F110" i="28"/>
  <c r="G102" i="28"/>
  <c r="F102" i="28"/>
  <c r="G94" i="28"/>
  <c r="G86" i="28"/>
  <c r="G78" i="28"/>
  <c r="F78" i="28"/>
  <c r="G70" i="28"/>
  <c r="F70" i="28"/>
  <c r="G62" i="28"/>
  <c r="F62" i="28"/>
  <c r="G54" i="28"/>
  <c r="F54" i="28"/>
  <c r="G46" i="28"/>
  <c r="F46" i="28"/>
  <c r="G38" i="28"/>
  <c r="F38" i="28"/>
  <c r="G30" i="28"/>
  <c r="F30" i="28"/>
  <c r="G22" i="28"/>
  <c r="F22" i="28"/>
  <c r="G14" i="28"/>
  <c r="F14" i="28"/>
  <c r="G6" i="28"/>
  <c r="F6" i="28"/>
  <c r="F4478" i="28"/>
  <c r="F4446" i="28"/>
  <c r="F4414" i="28"/>
  <c r="F4382" i="28"/>
  <c r="F4350" i="28"/>
  <c r="G4429" i="28"/>
  <c r="G4421" i="28"/>
  <c r="G4413" i="28"/>
  <c r="G4405" i="28"/>
  <c r="G4397" i="28"/>
  <c r="G4389" i="28"/>
  <c r="G4381" i="28"/>
  <c r="G4365" i="28"/>
  <c r="G4357" i="28"/>
  <c r="G4349" i="28"/>
  <c r="G4341" i="28"/>
  <c r="G4333" i="28"/>
  <c r="G4325" i="28"/>
  <c r="G4317" i="28"/>
  <c r="F4317" i="28"/>
  <c r="G4309" i="28"/>
  <c r="F4309" i="28"/>
  <c r="G4301" i="28"/>
  <c r="F4301" i="28"/>
  <c r="G4293" i="28"/>
  <c r="F4293" i="28"/>
  <c r="G4285" i="28"/>
  <c r="F4285" i="28"/>
  <c r="G4277" i="28"/>
  <c r="F4277" i="28"/>
  <c r="G4269" i="28"/>
  <c r="F4269" i="28"/>
  <c r="G4261" i="28"/>
  <c r="F4261" i="28"/>
  <c r="G4253" i="28"/>
  <c r="F4253" i="28"/>
  <c r="G4245" i="28"/>
  <c r="F4245" i="28"/>
  <c r="G4237" i="28"/>
  <c r="F4237" i="28"/>
  <c r="G4229" i="28"/>
  <c r="F4229" i="28"/>
  <c r="G4221" i="28"/>
  <c r="F4221" i="28"/>
  <c r="G4213" i="28"/>
  <c r="F4213" i="28"/>
  <c r="G4205" i="28"/>
  <c r="F4205" i="28"/>
  <c r="G4197" i="28"/>
  <c r="F4197" i="28"/>
  <c r="G4189" i="28"/>
  <c r="F4189" i="28"/>
  <c r="G4181" i="28"/>
  <c r="F4181" i="28"/>
  <c r="G4173" i="28"/>
  <c r="F4173" i="28"/>
  <c r="G4165" i="28"/>
  <c r="F4165" i="28"/>
  <c r="G4157" i="28"/>
  <c r="F4157" i="28"/>
  <c r="G4149" i="28"/>
  <c r="F4149" i="28"/>
  <c r="G4141" i="28"/>
  <c r="F4141" i="28"/>
  <c r="G4133" i="28"/>
  <c r="F4133" i="28"/>
  <c r="G4125" i="28"/>
  <c r="F4125" i="28"/>
  <c r="G4117" i="28"/>
  <c r="F4117" i="28"/>
  <c r="G4109" i="28"/>
  <c r="F4109" i="28"/>
  <c r="G4101" i="28"/>
  <c r="F4101" i="28"/>
  <c r="G4093" i="28"/>
  <c r="F4093" i="28"/>
  <c r="G4085" i="28"/>
  <c r="F4085" i="28"/>
  <c r="G4077" i="28"/>
  <c r="F4077" i="28"/>
  <c r="G4069" i="28"/>
  <c r="F4069" i="28"/>
  <c r="G4061" i="28"/>
  <c r="F4061" i="28"/>
  <c r="G4053" i="28"/>
  <c r="F4053" i="28"/>
  <c r="G4045" i="28"/>
  <c r="F4045" i="28"/>
  <c r="G4037" i="28"/>
  <c r="F4037" i="28"/>
  <c r="G4029" i="28"/>
  <c r="F4029" i="28"/>
  <c r="G4021" i="28"/>
  <c r="F4021" i="28"/>
  <c r="G4013" i="28"/>
  <c r="F4013" i="28"/>
  <c r="G4005" i="28"/>
  <c r="F4005" i="28"/>
  <c r="G3997" i="28"/>
  <c r="F3997" i="28"/>
  <c r="G3989" i="28"/>
  <c r="F3989" i="28"/>
  <c r="G3981" i="28"/>
  <c r="F3981" i="28"/>
  <c r="G3973" i="28"/>
  <c r="F3973" i="28"/>
  <c r="G3965" i="28"/>
  <c r="F3965" i="28"/>
  <c r="G3957" i="28"/>
  <c r="F3957" i="28"/>
  <c r="G3949" i="28"/>
  <c r="F3949" i="28"/>
  <c r="G3941" i="28"/>
  <c r="F3941" i="28"/>
  <c r="G3933" i="28"/>
  <c r="F3933" i="28"/>
  <c r="G3925" i="28"/>
  <c r="F3925" i="28"/>
  <c r="G3917" i="28"/>
  <c r="F3917" i="28"/>
  <c r="G3909" i="28"/>
  <c r="F3909" i="28"/>
  <c r="G3901" i="28"/>
  <c r="F3901" i="28"/>
  <c r="G3893" i="28"/>
  <c r="F3893" i="28"/>
  <c r="G3885" i="28"/>
  <c r="F3885" i="28"/>
  <c r="G3877" i="28"/>
  <c r="F3877" i="28"/>
  <c r="G3869" i="28"/>
  <c r="F3869" i="28"/>
  <c r="G3861" i="28"/>
  <c r="F3861" i="28"/>
  <c r="G3853" i="28"/>
  <c r="F3853" i="28"/>
  <c r="G3845" i="28"/>
  <c r="F3845" i="28"/>
  <c r="G3837" i="28"/>
  <c r="F3837" i="28"/>
  <c r="G3829" i="28"/>
  <c r="F3829" i="28"/>
  <c r="G3821" i="28"/>
  <c r="F3821" i="28"/>
  <c r="G3813" i="28"/>
  <c r="F3813" i="28"/>
  <c r="G3805" i="28"/>
  <c r="F3805" i="28"/>
  <c r="G3797" i="28"/>
  <c r="F3797" i="28"/>
  <c r="G3789" i="28"/>
  <c r="F3789" i="28"/>
  <c r="G3781" i="28"/>
  <c r="F3781" i="28"/>
  <c r="G3773" i="28"/>
  <c r="F3773" i="28"/>
  <c r="G3765" i="28"/>
  <c r="F3765" i="28"/>
  <c r="G3757" i="28"/>
  <c r="F3757" i="28"/>
  <c r="G3749" i="28"/>
  <c r="F3749" i="28"/>
  <c r="G3741" i="28"/>
  <c r="F3741" i="28"/>
  <c r="G3733" i="28"/>
  <c r="F3733" i="28"/>
  <c r="G3725" i="28"/>
  <c r="F3725" i="28"/>
  <c r="G3717" i="28"/>
  <c r="F3717" i="28"/>
  <c r="G3709" i="28"/>
  <c r="F3709" i="28"/>
  <c r="G3701" i="28"/>
  <c r="F3701" i="28"/>
  <c r="G3693" i="28"/>
  <c r="F3693" i="28"/>
  <c r="G3685" i="28"/>
  <c r="F3685" i="28"/>
  <c r="G3677" i="28"/>
  <c r="F3677" i="28"/>
  <c r="G3669" i="28"/>
  <c r="F3669" i="28"/>
  <c r="G3661" i="28"/>
  <c r="F3661" i="28"/>
  <c r="G3653" i="28"/>
  <c r="F3653" i="28"/>
  <c r="G3645" i="28"/>
  <c r="F3645" i="28"/>
  <c r="G3637" i="28"/>
  <c r="F3637" i="28"/>
  <c r="G3629" i="28"/>
  <c r="F3629" i="28"/>
  <c r="G3621" i="28"/>
  <c r="F3621" i="28"/>
  <c r="G3613" i="28"/>
  <c r="F3613" i="28"/>
  <c r="G3605" i="28"/>
  <c r="F3605" i="28"/>
  <c r="G3597" i="28"/>
  <c r="F3597" i="28"/>
  <c r="G3589" i="28"/>
  <c r="F3589" i="28"/>
  <c r="G3581" i="28"/>
  <c r="F3581" i="28"/>
  <c r="G3573" i="28"/>
  <c r="F3573" i="28"/>
  <c r="G3565" i="28"/>
  <c r="F3565" i="28"/>
  <c r="G3557" i="28"/>
  <c r="F3557" i="28"/>
  <c r="G3549" i="28"/>
  <c r="F3549" i="28"/>
  <c r="G3541" i="28"/>
  <c r="F3541" i="28"/>
  <c r="G3533" i="28"/>
  <c r="F3533" i="28"/>
  <c r="G3525" i="28"/>
  <c r="F3525" i="28"/>
  <c r="G3517" i="28"/>
  <c r="F3517" i="28"/>
  <c r="G3509" i="28"/>
  <c r="F3509" i="28"/>
  <c r="G3501" i="28"/>
  <c r="F3501" i="28"/>
  <c r="G3493" i="28"/>
  <c r="F3493" i="28"/>
  <c r="G3485" i="28"/>
  <c r="F3485" i="28"/>
  <c r="G3477" i="28"/>
  <c r="F3477" i="28"/>
  <c r="G3469" i="28"/>
  <c r="F3469" i="28"/>
  <c r="G3461" i="28"/>
  <c r="F3461" i="28"/>
  <c r="G3453" i="28"/>
  <c r="F3453" i="28"/>
  <c r="G3445" i="28"/>
  <c r="F3445" i="28"/>
  <c r="G3437" i="28"/>
  <c r="F3437" i="28"/>
  <c r="G3429" i="28"/>
  <c r="F3429" i="28"/>
  <c r="G3421" i="28"/>
  <c r="F3421" i="28"/>
  <c r="G3413" i="28"/>
  <c r="F3413" i="28"/>
  <c r="G3405" i="28"/>
  <c r="F3405" i="28"/>
  <c r="G3397" i="28"/>
  <c r="F3397" i="28"/>
  <c r="G3389" i="28"/>
  <c r="F3389" i="28"/>
  <c r="G3381" i="28"/>
  <c r="F3381" i="28"/>
  <c r="G3373" i="28"/>
  <c r="F3373" i="28"/>
  <c r="G3365" i="28"/>
  <c r="F3365" i="28"/>
  <c r="G3357" i="28"/>
  <c r="F3357" i="28"/>
  <c r="G3349" i="28"/>
  <c r="F3349" i="28"/>
  <c r="G3341" i="28"/>
  <c r="F3341" i="28"/>
  <c r="G3333" i="28"/>
  <c r="F3333" i="28"/>
  <c r="G3325" i="28"/>
  <c r="F3325" i="28"/>
  <c r="G3317" i="28"/>
  <c r="F3317" i="28"/>
  <c r="G3309" i="28"/>
  <c r="F3309" i="28"/>
  <c r="G3301" i="28"/>
  <c r="F3301" i="28"/>
  <c r="G3293" i="28"/>
  <c r="F3293" i="28"/>
  <c r="G3285" i="28"/>
  <c r="F3285" i="28"/>
  <c r="G3277" i="28"/>
  <c r="F3277" i="28"/>
  <c r="G3269" i="28"/>
  <c r="F3269" i="28"/>
  <c r="G3261" i="28"/>
  <c r="F3261" i="28"/>
  <c r="G3253" i="28"/>
  <c r="F3253" i="28"/>
  <c r="G3245" i="28"/>
  <c r="F3245" i="28"/>
  <c r="G3237" i="28"/>
  <c r="F3237" i="28"/>
  <c r="G3229" i="28"/>
  <c r="F3229" i="28"/>
  <c r="G3221" i="28"/>
  <c r="F3221" i="28"/>
  <c r="G3213" i="28"/>
  <c r="F3213" i="28"/>
  <c r="G3205" i="28"/>
  <c r="F3205" i="28"/>
  <c r="G3197" i="28"/>
  <c r="F3197" i="28"/>
  <c r="G3189" i="28"/>
  <c r="F3189" i="28"/>
  <c r="G3181" i="28"/>
  <c r="F3181" i="28"/>
  <c r="G3173" i="28"/>
  <c r="F3173" i="28"/>
  <c r="G3165" i="28"/>
  <c r="F3165" i="28"/>
  <c r="G3157" i="28"/>
  <c r="F3157" i="28"/>
  <c r="G3149" i="28"/>
  <c r="F3149" i="28"/>
  <c r="G3141" i="28"/>
  <c r="F3141" i="28"/>
  <c r="G3133" i="28"/>
  <c r="F3133" i="28"/>
  <c r="G3125" i="28"/>
  <c r="F3125" i="28"/>
  <c r="G3117" i="28"/>
  <c r="F3117" i="28"/>
  <c r="G3109" i="28"/>
  <c r="F3109" i="28"/>
  <c r="G3101" i="28"/>
  <c r="F3101" i="28"/>
  <c r="G3093" i="28"/>
  <c r="F3093" i="28"/>
  <c r="G3085" i="28"/>
  <c r="F3085" i="28"/>
  <c r="G3077" i="28"/>
  <c r="F3077" i="28"/>
  <c r="G3069" i="28"/>
  <c r="F3069" i="28"/>
  <c r="G3061" i="28"/>
  <c r="F3061" i="28"/>
  <c r="G3053" i="28"/>
  <c r="F3053" i="28"/>
  <c r="G3045" i="28"/>
  <c r="F3045" i="28"/>
  <c r="G3037" i="28"/>
  <c r="F3037" i="28"/>
  <c r="G3029" i="28"/>
  <c r="F3029" i="28"/>
  <c r="G3021" i="28"/>
  <c r="F3021" i="28"/>
  <c r="G3013" i="28"/>
  <c r="F3013" i="28"/>
  <c r="G3005" i="28"/>
  <c r="F3005" i="28"/>
  <c r="G2997" i="28"/>
  <c r="F2997" i="28"/>
  <c r="G2989" i="28"/>
  <c r="F2989" i="28"/>
  <c r="G2981" i="28"/>
  <c r="F2981" i="28"/>
  <c r="G2973" i="28"/>
  <c r="F2973" i="28"/>
  <c r="G2965" i="28"/>
  <c r="F2965" i="28"/>
  <c r="G2957" i="28"/>
  <c r="F2957" i="28"/>
  <c r="G2949" i="28"/>
  <c r="F2949" i="28"/>
  <c r="G2941" i="28"/>
  <c r="F2941" i="28"/>
  <c r="G2933" i="28"/>
  <c r="F2933" i="28"/>
  <c r="G2925" i="28"/>
  <c r="F2925" i="28"/>
  <c r="G2917" i="28"/>
  <c r="F2917" i="28"/>
  <c r="G2909" i="28"/>
  <c r="F2909" i="28"/>
  <c r="G2901" i="28"/>
  <c r="F2901" i="28"/>
  <c r="G2893" i="28"/>
  <c r="F2893" i="28"/>
  <c r="G2885" i="28"/>
  <c r="F2885" i="28"/>
  <c r="G2877" i="28"/>
  <c r="F2877" i="28"/>
  <c r="G2869" i="28"/>
  <c r="F2869" i="28"/>
  <c r="G2861" i="28"/>
  <c r="F2861" i="28"/>
  <c r="G2853" i="28"/>
  <c r="F2853" i="28"/>
  <c r="G2845" i="28"/>
  <c r="F2845" i="28"/>
  <c r="G2837" i="28"/>
  <c r="F2837" i="28"/>
  <c r="G2829" i="28"/>
  <c r="F2829" i="28"/>
  <c r="G2821" i="28"/>
  <c r="F2821" i="28"/>
  <c r="G2813" i="28"/>
  <c r="F2813" i="28"/>
  <c r="G2805" i="28"/>
  <c r="F2805" i="28"/>
  <c r="G2797" i="28"/>
  <c r="F2797" i="28"/>
  <c r="G2789" i="28"/>
  <c r="F2789" i="28"/>
  <c r="G2781" i="28"/>
  <c r="F2781" i="28"/>
  <c r="G2773" i="28"/>
  <c r="F2773" i="28"/>
  <c r="G2765" i="28"/>
  <c r="F2765" i="28"/>
  <c r="G2757" i="28"/>
  <c r="F2757" i="28"/>
  <c r="G2749" i="28"/>
  <c r="F2749" i="28"/>
  <c r="G2741" i="28"/>
  <c r="F2741" i="28"/>
  <c r="G2733" i="28"/>
  <c r="F2733" i="28"/>
  <c r="G2725" i="28"/>
  <c r="F2725" i="28"/>
  <c r="G2717" i="28"/>
  <c r="F2717" i="28"/>
  <c r="G2709" i="28"/>
  <c r="F2709" i="28"/>
  <c r="G2701" i="28"/>
  <c r="F2701" i="28"/>
  <c r="G2693" i="28"/>
  <c r="F2693" i="28"/>
  <c r="G2685" i="28"/>
  <c r="F2685" i="28"/>
  <c r="G2677" i="28"/>
  <c r="F2677" i="28"/>
  <c r="G2669" i="28"/>
  <c r="F2669" i="28"/>
  <c r="G2661" i="28"/>
  <c r="F2661" i="28"/>
  <c r="G2653" i="28"/>
  <c r="F2653" i="28"/>
  <c r="G2645" i="28"/>
  <c r="F2645" i="28"/>
  <c r="G2637" i="28"/>
  <c r="F2637" i="28"/>
  <c r="G2629" i="28"/>
  <c r="F2629" i="28"/>
  <c r="G2621" i="28"/>
  <c r="F2621" i="28"/>
  <c r="G2613" i="28"/>
  <c r="F2613" i="28"/>
  <c r="G2605" i="28"/>
  <c r="F2605" i="28"/>
  <c r="G2597" i="28"/>
  <c r="F2597" i="28"/>
  <c r="G2589" i="28"/>
  <c r="F2589" i="28"/>
  <c r="G2581" i="28"/>
  <c r="F2581" i="28"/>
  <c r="G2573" i="28"/>
  <c r="F2573" i="28"/>
  <c r="G2565" i="28"/>
  <c r="F2565" i="28"/>
  <c r="G2557" i="28"/>
  <c r="F2557" i="28"/>
  <c r="G2549" i="28"/>
  <c r="F2549" i="28"/>
  <c r="G2541" i="28"/>
  <c r="F2541" i="28"/>
  <c r="G2533" i="28"/>
  <c r="F2533" i="28"/>
  <c r="G2525" i="28"/>
  <c r="F2525" i="28"/>
  <c r="G2517" i="28"/>
  <c r="F2517" i="28"/>
  <c r="G2509" i="28"/>
  <c r="F2509" i="28"/>
  <c r="G2501" i="28"/>
  <c r="F2501" i="28"/>
  <c r="G2493" i="28"/>
  <c r="F2493" i="28"/>
  <c r="G2485" i="28"/>
  <c r="F2485" i="28"/>
  <c r="G2477" i="28"/>
  <c r="F2477" i="28"/>
  <c r="G2469" i="28"/>
  <c r="F2469" i="28"/>
  <c r="G2461" i="28"/>
  <c r="F2461" i="28"/>
  <c r="G2453" i="28"/>
  <c r="F2453" i="28"/>
  <c r="G2445" i="28"/>
  <c r="F2445" i="28"/>
  <c r="G2437" i="28"/>
  <c r="F2437" i="28"/>
  <c r="G2429" i="28"/>
  <c r="F2429" i="28"/>
  <c r="G2421" i="28"/>
  <c r="F2421" i="28"/>
  <c r="G2413" i="28"/>
  <c r="F2413" i="28"/>
  <c r="G2405" i="28"/>
  <c r="F2405" i="28"/>
  <c r="G2397" i="28"/>
  <c r="F2397" i="28"/>
  <c r="G2389" i="28"/>
  <c r="F2389" i="28"/>
  <c r="G2381" i="28"/>
  <c r="F2381" i="28"/>
  <c r="G2373" i="28"/>
  <c r="F2373" i="28"/>
  <c r="G2365" i="28"/>
  <c r="F2365" i="28"/>
  <c r="G2357" i="28"/>
  <c r="F2357" i="28"/>
  <c r="G2349" i="28"/>
  <c r="F2349" i="28"/>
  <c r="G2341" i="28"/>
  <c r="F2341" i="28"/>
  <c r="G2333" i="28"/>
  <c r="F2333" i="28"/>
  <c r="G2325" i="28"/>
  <c r="F2325" i="28"/>
  <c r="G2317" i="28"/>
  <c r="F2317" i="28"/>
  <c r="G2309" i="28"/>
  <c r="F2309" i="28"/>
  <c r="G2301" i="28"/>
  <c r="F2301" i="28"/>
  <c r="G2293" i="28"/>
  <c r="F2293" i="28"/>
  <c r="G2285" i="28"/>
  <c r="F2285" i="28"/>
  <c r="G2277" i="28"/>
  <c r="F2277" i="28"/>
  <c r="G2269" i="28"/>
  <c r="F2269" i="28"/>
  <c r="G2261" i="28"/>
  <c r="F2261" i="28"/>
  <c r="G2253" i="28"/>
  <c r="F2253" i="28"/>
  <c r="G2245" i="28"/>
  <c r="F2245" i="28"/>
  <c r="G2237" i="28"/>
  <c r="F2237" i="28"/>
  <c r="G2229" i="28"/>
  <c r="F2229" i="28"/>
  <c r="G2221" i="28"/>
  <c r="F2221" i="28"/>
  <c r="G2213" i="28"/>
  <c r="F2213" i="28"/>
  <c r="G2205" i="28"/>
  <c r="F2205" i="28"/>
  <c r="G2197" i="28"/>
  <c r="F2197" i="28"/>
  <c r="G2189" i="28"/>
  <c r="F2189" i="28"/>
  <c r="G2181" i="28"/>
  <c r="F2181" i="28"/>
  <c r="G2173" i="28"/>
  <c r="F2173" i="28"/>
  <c r="G2165" i="28"/>
  <c r="F2165" i="28"/>
  <c r="G2157" i="28"/>
  <c r="F2157" i="28"/>
  <c r="G2149" i="28"/>
  <c r="F2149" i="28"/>
  <c r="G2141" i="28"/>
  <c r="F2141" i="28"/>
  <c r="G2133" i="28"/>
  <c r="F2133" i="28"/>
  <c r="G2125" i="28"/>
  <c r="F2125" i="28"/>
  <c r="G2117" i="28"/>
  <c r="F2117" i="28"/>
  <c r="G2109" i="28"/>
  <c r="F2109" i="28"/>
  <c r="G2101" i="28"/>
  <c r="F2101" i="28"/>
  <c r="G2093" i="28"/>
  <c r="F2093" i="28"/>
  <c r="G2085" i="28"/>
  <c r="F2085" i="28"/>
  <c r="G2077" i="28"/>
  <c r="F2077" i="28"/>
  <c r="G2069" i="28"/>
  <c r="F2069" i="28"/>
  <c r="G2061" i="28"/>
  <c r="F2061" i="28"/>
  <c r="G2053" i="28"/>
  <c r="F2053" i="28"/>
  <c r="G2045" i="28"/>
  <c r="F2045" i="28"/>
  <c r="G2037" i="28"/>
  <c r="F2037" i="28"/>
  <c r="G2029" i="28"/>
  <c r="F2029" i="28"/>
  <c r="G2021" i="28"/>
  <c r="F2021" i="28"/>
  <c r="G2013" i="28"/>
  <c r="F2013" i="28"/>
  <c r="G2005" i="28"/>
  <c r="F2005" i="28"/>
  <c r="G1997" i="28"/>
  <c r="F1997" i="28"/>
  <c r="G1989" i="28"/>
  <c r="F1989" i="28"/>
  <c r="G1981" i="28"/>
  <c r="F1981" i="28"/>
  <c r="G1973" i="28"/>
  <c r="F1973" i="28"/>
  <c r="G1965" i="28"/>
  <c r="F1965" i="28"/>
  <c r="G1957" i="28"/>
  <c r="F1957" i="28"/>
  <c r="G1949" i="28"/>
  <c r="F1949" i="28"/>
  <c r="G1941" i="28"/>
  <c r="F1941" i="28"/>
  <c r="G1933" i="28"/>
  <c r="F1933" i="28"/>
  <c r="G1925" i="28"/>
  <c r="F1925" i="28"/>
  <c r="G1917" i="28"/>
  <c r="F1917" i="28"/>
  <c r="G1909" i="28"/>
  <c r="F1909" i="28"/>
  <c r="G1901" i="28"/>
  <c r="F1901" i="28"/>
  <c r="G1893" i="28"/>
  <c r="F1893" i="28"/>
  <c r="G1885" i="28"/>
  <c r="F1885" i="28"/>
  <c r="G1877" i="28"/>
  <c r="F1877" i="28"/>
  <c r="G1869" i="28"/>
  <c r="F1869" i="28"/>
  <c r="G1861" i="28"/>
  <c r="F1861" i="28"/>
  <c r="G1853" i="28"/>
  <c r="F1853" i="28"/>
  <c r="G1845" i="28"/>
  <c r="F1845" i="28"/>
  <c r="G1837" i="28"/>
  <c r="F1837" i="28"/>
  <c r="G1829" i="28"/>
  <c r="F1829" i="28"/>
  <c r="G1821" i="28"/>
  <c r="F1821" i="28"/>
  <c r="G1813" i="28"/>
  <c r="F1813" i="28"/>
  <c r="G1805" i="28"/>
  <c r="F1805" i="28"/>
  <c r="G1797" i="28"/>
  <c r="F1797" i="28"/>
  <c r="G1789" i="28"/>
  <c r="F1789" i="28"/>
  <c r="G1781" i="28"/>
  <c r="F1781" i="28"/>
  <c r="G1773" i="28"/>
  <c r="F1773" i="28"/>
  <c r="G1765" i="28"/>
  <c r="F1765" i="28"/>
  <c r="G1757" i="28"/>
  <c r="F1757" i="28"/>
  <c r="G1749" i="28"/>
  <c r="F1749" i="28"/>
  <c r="G1741" i="28"/>
  <c r="F1741" i="28"/>
  <c r="G1733" i="28"/>
  <c r="F1733" i="28"/>
  <c r="G1725" i="28"/>
  <c r="F1725" i="28"/>
  <c r="G1717" i="28"/>
  <c r="F1717" i="28"/>
  <c r="G1709" i="28"/>
  <c r="F1709" i="28"/>
  <c r="G1701" i="28"/>
  <c r="F1701" i="28"/>
  <c r="G1693" i="28"/>
  <c r="F1693" i="28"/>
  <c r="G1685" i="28"/>
  <c r="F1685" i="28"/>
  <c r="G1677" i="28"/>
  <c r="F1677" i="28"/>
  <c r="G1669" i="28"/>
  <c r="F1669" i="28"/>
  <c r="G1661" i="28"/>
  <c r="F1661" i="28"/>
  <c r="G1653" i="28"/>
  <c r="F1653" i="28"/>
  <c r="G1645" i="28"/>
  <c r="F1645" i="28"/>
  <c r="G1637" i="28"/>
  <c r="F1637" i="28"/>
  <c r="G1629" i="28"/>
  <c r="F1629" i="28"/>
  <c r="G1621" i="28"/>
  <c r="F1621" i="28"/>
  <c r="G1613" i="28"/>
  <c r="F1613" i="28"/>
  <c r="G1605" i="28"/>
  <c r="F1605" i="28"/>
  <c r="G1597" i="28"/>
  <c r="F1597" i="28"/>
  <c r="G1589" i="28"/>
  <c r="F1589" i="28"/>
  <c r="G1581" i="28"/>
  <c r="F1581" i="28"/>
  <c r="G1573" i="28"/>
  <c r="F1573" i="28"/>
  <c r="G1565" i="28"/>
  <c r="F1565" i="28"/>
  <c r="G1557" i="28"/>
  <c r="F1557" i="28"/>
  <c r="G1549" i="28"/>
  <c r="F1549" i="28"/>
  <c r="G1541" i="28"/>
  <c r="F1541" i="28"/>
  <c r="G1533" i="28"/>
  <c r="F1533" i="28"/>
  <c r="G1525" i="28"/>
  <c r="F1525" i="28"/>
  <c r="G1517" i="28"/>
  <c r="F1517" i="28"/>
  <c r="G1509" i="28"/>
  <c r="F1509" i="28"/>
  <c r="G1501" i="28"/>
  <c r="F1501" i="28"/>
  <c r="G1493" i="28"/>
  <c r="F1493" i="28"/>
  <c r="G1485" i="28"/>
  <c r="F1485" i="28"/>
  <c r="G1477" i="28"/>
  <c r="F1477" i="28"/>
  <c r="G1469" i="28"/>
  <c r="F1469" i="28"/>
  <c r="G1461" i="28"/>
  <c r="F1461" i="28"/>
  <c r="G1453" i="28"/>
  <c r="F1453" i="28"/>
  <c r="G1445" i="28"/>
  <c r="F1445" i="28"/>
  <c r="G1437" i="28"/>
  <c r="F1437" i="28"/>
  <c r="G1429" i="28"/>
  <c r="F1429" i="28"/>
  <c r="G1421" i="28"/>
  <c r="F1421" i="28"/>
  <c r="G1413" i="28"/>
  <c r="F1413" i="28"/>
  <c r="G1405" i="28"/>
  <c r="F1405" i="28"/>
  <c r="G1397" i="28"/>
  <c r="F1397" i="28"/>
  <c r="G1389" i="28"/>
  <c r="F1389" i="28"/>
  <c r="G1381" i="28"/>
  <c r="F1381" i="28"/>
  <c r="G1373" i="28"/>
  <c r="F1373" i="28"/>
  <c r="G1365" i="28"/>
  <c r="F1365" i="28"/>
  <c r="G1357" i="28"/>
  <c r="F1357" i="28"/>
  <c r="G1349" i="28"/>
  <c r="F1349" i="28"/>
  <c r="G1341" i="28"/>
  <c r="F1341" i="28"/>
  <c r="G1333" i="28"/>
  <c r="F1333" i="28"/>
  <c r="G1325" i="28"/>
  <c r="F1325" i="28"/>
  <c r="G1317" i="28"/>
  <c r="F1317" i="28"/>
  <c r="G1309" i="28"/>
  <c r="F1309" i="28"/>
  <c r="G1301" i="28"/>
  <c r="F1301" i="28"/>
  <c r="G1293" i="28"/>
  <c r="F1293" i="28"/>
  <c r="G1285" i="28"/>
  <c r="F1285" i="28"/>
  <c r="G1277" i="28"/>
  <c r="F1277" i="28"/>
  <c r="G1269" i="28"/>
  <c r="F1269" i="28"/>
  <c r="G1261" i="28"/>
  <c r="F1261" i="28"/>
  <c r="G1253" i="28"/>
  <c r="F1253" i="28"/>
  <c r="G1245" i="28"/>
  <c r="F1245" i="28"/>
  <c r="G1237" i="28"/>
  <c r="F1237" i="28"/>
  <c r="G1229" i="28"/>
  <c r="F1229" i="28"/>
  <c r="G1221" i="28"/>
  <c r="F1221" i="28"/>
  <c r="G1213" i="28"/>
  <c r="F1213" i="28"/>
  <c r="G1205" i="28"/>
  <c r="F1205" i="28"/>
  <c r="G1197" i="28"/>
  <c r="F1197" i="28"/>
  <c r="G1189" i="28"/>
  <c r="F1189" i="28"/>
  <c r="G1181" i="28"/>
  <c r="F1181" i="28"/>
  <c r="G1173" i="28"/>
  <c r="F1173" i="28"/>
  <c r="G1165" i="28"/>
  <c r="F1165" i="28"/>
  <c r="G1157" i="28"/>
  <c r="F1157" i="28"/>
  <c r="G1149" i="28"/>
  <c r="F1149" i="28"/>
  <c r="G1141" i="28"/>
  <c r="F1141" i="28"/>
  <c r="G1133" i="28"/>
  <c r="F1133" i="28"/>
  <c r="G1125" i="28"/>
  <c r="F1125" i="28"/>
  <c r="G1117" i="28"/>
  <c r="F1117" i="28"/>
  <c r="G1109" i="28"/>
  <c r="F1109" i="28"/>
  <c r="G1101" i="28"/>
  <c r="F1101" i="28"/>
  <c r="G1093" i="28"/>
  <c r="F1093" i="28"/>
  <c r="G1085" i="28"/>
  <c r="F1085" i="28"/>
  <c r="G1077" i="28"/>
  <c r="F1077" i="28"/>
  <c r="G1069" i="28"/>
  <c r="F1069" i="28"/>
  <c r="G1061" i="28"/>
  <c r="F1061" i="28"/>
  <c r="G1053" i="28"/>
  <c r="F1053" i="28"/>
  <c r="G1045" i="28"/>
  <c r="F1045" i="28"/>
  <c r="G1037" i="28"/>
  <c r="F1037" i="28"/>
  <c r="G1029" i="28"/>
  <c r="F1029" i="28"/>
  <c r="G1021" i="28"/>
  <c r="F1021" i="28"/>
  <c r="G1013" i="28"/>
  <c r="F1013" i="28"/>
  <c r="G1005" i="28"/>
  <c r="F1005" i="28"/>
  <c r="G997" i="28"/>
  <c r="F997" i="28"/>
  <c r="G989" i="28"/>
  <c r="F989" i="28"/>
  <c r="G981" i="28"/>
  <c r="F981" i="28"/>
  <c r="G973" i="28"/>
  <c r="F973" i="28"/>
  <c r="G965" i="28"/>
  <c r="F965" i="28"/>
  <c r="G957" i="28"/>
  <c r="F957" i="28"/>
  <c r="G949" i="28"/>
  <c r="F949" i="28"/>
  <c r="G941" i="28"/>
  <c r="F941" i="28"/>
  <c r="G933" i="28"/>
  <c r="F933" i="28"/>
  <c r="G925" i="28"/>
  <c r="F925" i="28"/>
  <c r="G917" i="28"/>
  <c r="F917" i="28"/>
  <c r="G909" i="28"/>
  <c r="F909" i="28"/>
  <c r="G901" i="28"/>
  <c r="F901" i="28"/>
  <c r="G893" i="28"/>
  <c r="F893" i="28"/>
  <c r="G885" i="28"/>
  <c r="F885" i="28"/>
  <c r="G877" i="28"/>
  <c r="F877" i="28"/>
  <c r="G869" i="28"/>
  <c r="F869" i="28"/>
  <c r="G861" i="28"/>
  <c r="F861" i="28"/>
  <c r="G853" i="28"/>
  <c r="F853" i="28"/>
  <c r="G845" i="28"/>
  <c r="F845" i="28"/>
  <c r="G837" i="28"/>
  <c r="F837" i="28"/>
  <c r="G829" i="28"/>
  <c r="F829" i="28"/>
  <c r="G821" i="28"/>
  <c r="F821" i="28"/>
  <c r="G813" i="28"/>
  <c r="F813" i="28"/>
  <c r="G805" i="28"/>
  <c r="F805" i="28"/>
  <c r="G797" i="28"/>
  <c r="F797" i="28"/>
  <c r="G789" i="28"/>
  <c r="F789" i="28"/>
  <c r="G781" i="28"/>
  <c r="F781" i="28"/>
  <c r="G773" i="28"/>
  <c r="F773" i="28"/>
  <c r="G765" i="28"/>
  <c r="F765" i="28"/>
  <c r="G757" i="28"/>
  <c r="F757" i="28"/>
  <c r="G749" i="28"/>
  <c r="F749" i="28"/>
  <c r="G741" i="28"/>
  <c r="F741" i="28"/>
  <c r="G733" i="28"/>
  <c r="F733" i="28"/>
  <c r="G725" i="28"/>
  <c r="F725" i="28"/>
  <c r="G717" i="28"/>
  <c r="F717" i="28"/>
  <c r="G709" i="28"/>
  <c r="F709" i="28"/>
  <c r="G701" i="28"/>
  <c r="F701" i="28"/>
  <c r="G693" i="28"/>
  <c r="F693" i="28"/>
  <c r="G685" i="28"/>
  <c r="F685" i="28"/>
  <c r="G677" i="28"/>
  <c r="F677" i="28"/>
  <c r="G669" i="28"/>
  <c r="F669" i="28"/>
  <c r="G661" i="28"/>
  <c r="F661" i="28"/>
  <c r="G653" i="28"/>
  <c r="F653" i="28"/>
  <c r="G645" i="28"/>
  <c r="F645" i="28"/>
  <c r="G637" i="28"/>
  <c r="F637" i="28"/>
  <c r="G629" i="28"/>
  <c r="F629" i="28"/>
  <c r="G621" i="28"/>
  <c r="F621" i="28"/>
  <c r="G613" i="28"/>
  <c r="F613" i="28"/>
  <c r="G605" i="28"/>
  <c r="F605" i="28"/>
  <c r="G597" i="28"/>
  <c r="F597" i="28"/>
  <c r="G589" i="28"/>
  <c r="F589" i="28"/>
  <c r="G581" i="28"/>
  <c r="F581" i="28"/>
  <c r="G573" i="28"/>
  <c r="F573" i="28"/>
  <c r="G565" i="28"/>
  <c r="F565" i="28"/>
  <c r="G557" i="28"/>
  <c r="F557" i="28"/>
  <c r="G549" i="28"/>
  <c r="F549" i="28"/>
  <c r="G541" i="28"/>
  <c r="F541" i="28"/>
  <c r="G533" i="28"/>
  <c r="F533" i="28"/>
  <c r="G525" i="28"/>
  <c r="F525" i="28"/>
  <c r="G517" i="28"/>
  <c r="F517" i="28"/>
  <c r="G509" i="28"/>
  <c r="F509" i="28"/>
  <c r="G501" i="28"/>
  <c r="F501" i="28"/>
  <c r="G493" i="28"/>
  <c r="F493" i="28"/>
  <c r="G485" i="28"/>
  <c r="F485" i="28"/>
  <c r="G477" i="28"/>
  <c r="F477" i="28"/>
  <c r="G469" i="28"/>
  <c r="F469" i="28"/>
  <c r="G461" i="28"/>
  <c r="F461" i="28"/>
  <c r="G453" i="28"/>
  <c r="F453" i="28"/>
  <c r="G445" i="28"/>
  <c r="F445" i="28"/>
  <c r="G437" i="28"/>
  <c r="F437" i="28"/>
  <c r="G429" i="28"/>
  <c r="F429" i="28"/>
  <c r="G421" i="28"/>
  <c r="F421" i="28"/>
  <c r="G413" i="28"/>
  <c r="F413" i="28"/>
  <c r="G405" i="28"/>
  <c r="F405" i="28"/>
  <c r="G397" i="28"/>
  <c r="F397" i="28"/>
  <c r="G389" i="28"/>
  <c r="F389" i="28"/>
  <c r="G381" i="28"/>
  <c r="F381" i="28"/>
  <c r="G373" i="28"/>
  <c r="F373" i="28"/>
  <c r="G365" i="28"/>
  <c r="F365" i="28"/>
  <c r="G357" i="28"/>
  <c r="F357" i="28"/>
  <c r="G349" i="28"/>
  <c r="F349" i="28"/>
  <c r="G341" i="28"/>
  <c r="F341" i="28"/>
  <c r="G333" i="28"/>
  <c r="F333" i="28"/>
  <c r="G325" i="28"/>
  <c r="F325" i="28"/>
  <c r="G317" i="28"/>
  <c r="F317" i="28"/>
  <c r="G309" i="28"/>
  <c r="F309" i="28"/>
  <c r="G301" i="28"/>
  <c r="F301" i="28"/>
  <c r="G293" i="28"/>
  <c r="F293" i="28"/>
  <c r="G285" i="28"/>
  <c r="F285" i="28"/>
  <c r="G277" i="28"/>
  <c r="F277" i="28"/>
  <c r="G269" i="28"/>
  <c r="F269" i="28"/>
  <c r="G261" i="28"/>
  <c r="F261" i="28"/>
  <c r="G253" i="28"/>
  <c r="F253" i="28"/>
  <c r="G245" i="28"/>
  <c r="F245" i="28"/>
  <c r="G237" i="28"/>
  <c r="F237" i="28"/>
  <c r="G229" i="28"/>
  <c r="F229" i="28"/>
  <c r="G221" i="28"/>
  <c r="F221" i="28"/>
  <c r="G213" i="28"/>
  <c r="F213" i="28"/>
  <c r="G205" i="28"/>
  <c r="F205" i="28"/>
  <c r="G197" i="28"/>
  <c r="F197" i="28"/>
  <c r="G189" i="28"/>
  <c r="F189" i="28"/>
  <c r="G181" i="28"/>
  <c r="F181" i="28"/>
  <c r="G173" i="28"/>
  <c r="F173" i="28"/>
  <c r="G165" i="28"/>
  <c r="F165" i="28"/>
  <c r="G157" i="28"/>
  <c r="F157" i="28"/>
  <c r="G149" i="28"/>
  <c r="F149" i="28"/>
  <c r="G141" i="28"/>
  <c r="F141" i="28"/>
  <c r="G133" i="28"/>
  <c r="F133" i="28"/>
  <c r="G125" i="28"/>
  <c r="F125" i="28"/>
  <c r="G117" i="28"/>
  <c r="F117" i="28"/>
  <c r="G109" i="28"/>
  <c r="F109" i="28"/>
  <c r="G101" i="28"/>
  <c r="G93" i="28"/>
  <c r="G85" i="28"/>
  <c r="G77" i="28"/>
  <c r="F77" i="28"/>
  <c r="G69" i="28"/>
  <c r="F69" i="28"/>
  <c r="G61" i="28"/>
  <c r="F61" i="28"/>
  <c r="G53" i="28"/>
  <c r="F53" i="28"/>
  <c r="G45" i="28"/>
  <c r="F45" i="28"/>
  <c r="G37" i="28"/>
  <c r="F37" i="28"/>
  <c r="G29" i="28"/>
  <c r="F29" i="28"/>
  <c r="G21" i="28"/>
  <c r="F21" i="28"/>
  <c r="G13" i="28"/>
  <c r="F13" i="28"/>
  <c r="G5" i="28"/>
  <c r="F5" i="28"/>
  <c r="F4413" i="28"/>
  <c r="F4381" i="28"/>
  <c r="F4349" i="28"/>
  <c r="G4404" i="28"/>
  <c r="F4404" i="28"/>
  <c r="G4396" i="28"/>
  <c r="F4396" i="28"/>
  <c r="G4388" i="28"/>
  <c r="F4388" i="28"/>
  <c r="G4380" i="28"/>
  <c r="F4380" i="28"/>
  <c r="G4372" i="28"/>
  <c r="F4372" i="28"/>
  <c r="G4364" i="28"/>
  <c r="F4364" i="28"/>
  <c r="G4356" i="28"/>
  <c r="F4356" i="28"/>
  <c r="G4348" i="28"/>
  <c r="F4348" i="28"/>
  <c r="G4340" i="28"/>
  <c r="F4340" i="28"/>
  <c r="G4332" i="28"/>
  <c r="F4332" i="28"/>
  <c r="G4324" i="28"/>
  <c r="F4324" i="28"/>
  <c r="G4316" i="28"/>
  <c r="F4316" i="28"/>
  <c r="G4308" i="28"/>
  <c r="F4308" i="28"/>
  <c r="G4300" i="28"/>
  <c r="F4300" i="28"/>
  <c r="G4292" i="28"/>
  <c r="F4292" i="28"/>
  <c r="G4284" i="28"/>
  <c r="F4284" i="28"/>
  <c r="G4276" i="28"/>
  <c r="F4276" i="28"/>
  <c r="G4268" i="28"/>
  <c r="F4268" i="28"/>
  <c r="G4260" i="28"/>
  <c r="F4260" i="28"/>
  <c r="G4252" i="28"/>
  <c r="F4252" i="28"/>
  <c r="G4244" i="28"/>
  <c r="F4244" i="28"/>
  <c r="G4236" i="28"/>
  <c r="F4236" i="28"/>
  <c r="G4228" i="28"/>
  <c r="F4228" i="28"/>
  <c r="G4220" i="28"/>
  <c r="F4220" i="28"/>
  <c r="G4212" i="28"/>
  <c r="F4212" i="28"/>
  <c r="G4204" i="28"/>
  <c r="F4204" i="28"/>
  <c r="G4196" i="28"/>
  <c r="F4196" i="28"/>
  <c r="G4188" i="28"/>
  <c r="F4188" i="28"/>
  <c r="G4180" i="28"/>
  <c r="F4180" i="28"/>
  <c r="G4172" i="28"/>
  <c r="F4172" i="28"/>
  <c r="G4164" i="28"/>
  <c r="F4164" i="28"/>
  <c r="G4156" i="28"/>
  <c r="F4156" i="28"/>
  <c r="G4148" i="28"/>
  <c r="F4148" i="28"/>
  <c r="G4140" i="28"/>
  <c r="F4140" i="28"/>
  <c r="G4132" i="28"/>
  <c r="F4132" i="28"/>
  <c r="G4124" i="28"/>
  <c r="F4124" i="28"/>
  <c r="G4116" i="28"/>
  <c r="F4116" i="28"/>
  <c r="G4108" i="28"/>
  <c r="F4108" i="28"/>
  <c r="G4100" i="28"/>
  <c r="F4100" i="28"/>
  <c r="G4092" i="28"/>
  <c r="F4092" i="28"/>
  <c r="G4084" i="28"/>
  <c r="F4084" i="28"/>
  <c r="G4076" i="28"/>
  <c r="F4076" i="28"/>
  <c r="G4068" i="28"/>
  <c r="F4068" i="28"/>
  <c r="G4060" i="28"/>
  <c r="F4060" i="28"/>
  <c r="G4052" i="28"/>
  <c r="F4052" i="28"/>
  <c r="G4044" i="28"/>
  <c r="F4044" i="28"/>
  <c r="G4036" i="28"/>
  <c r="F4036" i="28"/>
  <c r="G4028" i="28"/>
  <c r="F4028" i="28"/>
  <c r="G4020" i="28"/>
  <c r="F4020" i="28"/>
  <c r="G4012" i="28"/>
  <c r="F4012" i="28"/>
  <c r="G4004" i="28"/>
  <c r="F4004" i="28"/>
  <c r="G3996" i="28"/>
  <c r="F3996" i="28"/>
  <c r="G3988" i="28"/>
  <c r="F3988" i="28"/>
  <c r="G3980" i="28"/>
  <c r="F3980" i="28"/>
  <c r="G3972" i="28"/>
  <c r="F3972" i="28"/>
  <c r="G3964" i="28"/>
  <c r="F3964" i="28"/>
  <c r="G3956" i="28"/>
  <c r="F3956" i="28"/>
  <c r="G3948" i="28"/>
  <c r="F3948" i="28"/>
  <c r="G3940" i="28"/>
  <c r="F3940" i="28"/>
  <c r="G3932" i="28"/>
  <c r="F3932" i="28"/>
  <c r="G3924" i="28"/>
  <c r="F3924" i="28"/>
  <c r="G3916" i="28"/>
  <c r="F3916" i="28"/>
  <c r="G3908" i="28"/>
  <c r="F3908" i="28"/>
  <c r="G3900" i="28"/>
  <c r="F3900" i="28"/>
  <c r="G3892" i="28"/>
  <c r="F3892" i="28"/>
  <c r="G3884" i="28"/>
  <c r="F3884" i="28"/>
  <c r="G3876" i="28"/>
  <c r="F3876" i="28"/>
  <c r="G3868" i="28"/>
  <c r="F3868" i="28"/>
  <c r="G3860" i="28"/>
  <c r="F3860" i="28"/>
  <c r="G3852" i="28"/>
  <c r="F3852" i="28"/>
  <c r="G3844" i="28"/>
  <c r="F3844" i="28"/>
  <c r="G3836" i="28"/>
  <c r="F3836" i="28"/>
  <c r="G3828" i="28"/>
  <c r="F3828" i="28"/>
  <c r="G3820" i="28"/>
  <c r="F3820" i="28"/>
  <c r="G3812" i="28"/>
  <c r="F3812" i="28"/>
  <c r="G3804" i="28"/>
  <c r="F3804" i="28"/>
  <c r="G3796" i="28"/>
  <c r="F3796" i="28"/>
  <c r="G3788" i="28"/>
  <c r="F3788" i="28"/>
  <c r="G3780" i="28"/>
  <c r="F3780" i="28"/>
  <c r="G3772" i="28"/>
  <c r="F3772" i="28"/>
  <c r="G3764" i="28"/>
  <c r="F3764" i="28"/>
  <c r="G3756" i="28"/>
  <c r="F3756" i="28"/>
  <c r="G3748" i="28"/>
  <c r="F3748" i="28"/>
  <c r="G3740" i="28"/>
  <c r="F3740" i="28"/>
  <c r="G3732" i="28"/>
  <c r="F3732" i="28"/>
  <c r="G3724" i="28"/>
  <c r="F3724" i="28"/>
  <c r="G3716" i="28"/>
  <c r="F3716" i="28"/>
  <c r="G3708" i="28"/>
  <c r="F3708" i="28"/>
  <c r="G3700" i="28"/>
  <c r="F3700" i="28"/>
  <c r="G3692" i="28"/>
  <c r="F3692" i="28"/>
  <c r="G3684" i="28"/>
  <c r="F3684" i="28"/>
  <c r="G3676" i="28"/>
  <c r="F3676" i="28"/>
  <c r="G3668" i="28"/>
  <c r="F3668" i="28"/>
  <c r="G3660" i="28"/>
  <c r="F3660" i="28"/>
  <c r="G3652" i="28"/>
  <c r="F3652" i="28"/>
  <c r="G3644" i="28"/>
  <c r="F3644" i="28"/>
  <c r="G3636" i="28"/>
  <c r="F3636" i="28"/>
  <c r="G3628" i="28"/>
  <c r="F3628" i="28"/>
  <c r="G3620" i="28"/>
  <c r="F3620" i="28"/>
  <c r="G3612" i="28"/>
  <c r="F3612" i="28"/>
  <c r="G3604" i="28"/>
  <c r="F3604" i="28"/>
  <c r="G3596" i="28"/>
  <c r="F3596" i="28"/>
  <c r="G3588" i="28"/>
  <c r="F3588" i="28"/>
  <c r="G3580" i="28"/>
  <c r="F3580" i="28"/>
  <c r="G3572" i="28"/>
  <c r="F3572" i="28"/>
  <c r="G3564" i="28"/>
  <c r="F3564" i="28"/>
  <c r="G3556" i="28"/>
  <c r="F3556" i="28"/>
  <c r="G3548" i="28"/>
  <c r="F3548" i="28"/>
  <c r="G3540" i="28"/>
  <c r="F3540" i="28"/>
  <c r="G3532" i="28"/>
  <c r="F3532" i="28"/>
  <c r="G3524" i="28"/>
  <c r="F3524" i="28"/>
  <c r="G3516" i="28"/>
  <c r="F3516" i="28"/>
  <c r="G3508" i="28"/>
  <c r="F3508" i="28"/>
  <c r="G3500" i="28"/>
  <c r="F3500" i="28"/>
  <c r="G3492" i="28"/>
  <c r="F3492" i="28"/>
  <c r="G3484" i="28"/>
  <c r="F3484" i="28"/>
  <c r="G3476" i="28"/>
  <c r="F3476" i="28"/>
  <c r="G3468" i="28"/>
  <c r="F3468" i="28"/>
  <c r="G3460" i="28"/>
  <c r="F3460" i="28"/>
  <c r="G3452" i="28"/>
  <c r="F3452" i="28"/>
  <c r="G3444" i="28"/>
  <c r="F3444" i="28"/>
  <c r="G3436" i="28"/>
  <c r="F3436" i="28"/>
  <c r="G3428" i="28"/>
  <c r="F3428" i="28"/>
  <c r="G3420" i="28"/>
  <c r="F3420" i="28"/>
  <c r="G3412" i="28"/>
  <c r="F3412" i="28"/>
  <c r="G3404" i="28"/>
  <c r="F3404" i="28"/>
  <c r="G3396" i="28"/>
  <c r="F3396" i="28"/>
  <c r="G3388" i="28"/>
  <c r="F3388" i="28"/>
  <c r="G3380" i="28"/>
  <c r="F3380" i="28"/>
  <c r="G3372" i="28"/>
  <c r="F3372" i="28"/>
  <c r="G3364" i="28"/>
  <c r="F3364" i="28"/>
  <c r="G3356" i="28"/>
  <c r="F3356" i="28"/>
  <c r="G3348" i="28"/>
  <c r="F3348" i="28"/>
  <c r="G3340" i="28"/>
  <c r="F3340" i="28"/>
  <c r="G3332" i="28"/>
  <c r="F3332" i="28"/>
  <c r="G3324" i="28"/>
  <c r="F3324" i="28"/>
  <c r="G3316" i="28"/>
  <c r="F3316" i="28"/>
  <c r="G3308" i="28"/>
  <c r="F3308" i="28"/>
  <c r="G3300" i="28"/>
  <c r="F3300" i="28"/>
  <c r="G3292" i="28"/>
  <c r="F3292" i="28"/>
  <c r="G3284" i="28"/>
  <c r="F3284" i="28"/>
  <c r="G3276" i="28"/>
  <c r="F3276" i="28"/>
  <c r="G3268" i="28"/>
  <c r="F3268" i="28"/>
  <c r="G3260" i="28"/>
  <c r="F3260" i="28"/>
  <c r="G3252" i="28"/>
  <c r="F3252" i="28"/>
  <c r="G3244" i="28"/>
  <c r="F3244" i="28"/>
  <c r="G3236" i="28"/>
  <c r="F3236" i="28"/>
  <c r="G3228" i="28"/>
  <c r="F3228" i="28"/>
  <c r="G3220" i="28"/>
  <c r="F3220" i="28"/>
  <c r="G3212" i="28"/>
  <c r="F3212" i="28"/>
  <c r="G3204" i="28"/>
  <c r="F3204" i="28"/>
  <c r="G3196" i="28"/>
  <c r="F3196" i="28"/>
  <c r="G3188" i="28"/>
  <c r="F3188" i="28"/>
  <c r="G3180" i="28"/>
  <c r="F3180" i="28"/>
  <c r="G3172" i="28"/>
  <c r="F3172" i="28"/>
  <c r="G3164" i="28"/>
  <c r="F3164" i="28"/>
  <c r="G3156" i="28"/>
  <c r="F3156" i="28"/>
  <c r="G3148" i="28"/>
  <c r="F3148" i="28"/>
  <c r="G3140" i="28"/>
  <c r="F3140" i="28"/>
  <c r="G3132" i="28"/>
  <c r="F3132" i="28"/>
  <c r="G3124" i="28"/>
  <c r="F3124" i="28"/>
  <c r="G3116" i="28"/>
  <c r="F3116" i="28"/>
  <c r="G3108" i="28"/>
  <c r="F3108" i="28"/>
  <c r="G3100" i="28"/>
  <c r="F3100" i="28"/>
  <c r="G3092" i="28"/>
  <c r="F3092" i="28"/>
  <c r="G3084" i="28"/>
  <c r="F3084" i="28"/>
  <c r="G3076" i="28"/>
  <c r="F3076" i="28"/>
  <c r="G3068" i="28"/>
  <c r="F3068" i="28"/>
  <c r="G3060" i="28"/>
  <c r="F3060" i="28"/>
  <c r="G3052" i="28"/>
  <c r="F3052" i="28"/>
  <c r="G3044" i="28"/>
  <c r="F3044" i="28"/>
  <c r="G3036" i="28"/>
  <c r="F3036" i="28"/>
  <c r="G3028" i="28"/>
  <c r="F3028" i="28"/>
  <c r="G3020" i="28"/>
  <c r="F3020" i="28"/>
  <c r="G3012" i="28"/>
  <c r="F3012" i="28"/>
  <c r="G3004" i="28"/>
  <c r="F3004" i="28"/>
  <c r="G2996" i="28"/>
  <c r="F2996" i="28"/>
  <c r="G2988" i="28"/>
  <c r="F2988" i="28"/>
  <c r="G2980" i="28"/>
  <c r="F2980" i="28"/>
  <c r="G2972" i="28"/>
  <c r="F2972" i="28"/>
  <c r="G2964" i="28"/>
  <c r="F2964" i="28"/>
  <c r="G2956" i="28"/>
  <c r="F2956" i="28"/>
  <c r="G2948" i="28"/>
  <c r="F2948" i="28"/>
  <c r="G2940" i="28"/>
  <c r="F2940" i="28"/>
  <c r="G2932" i="28"/>
  <c r="F2932" i="28"/>
  <c r="G2924" i="28"/>
  <c r="F2924" i="28"/>
  <c r="G2916" i="28"/>
  <c r="F2916" i="28"/>
  <c r="G2908" i="28"/>
  <c r="F2908" i="28"/>
  <c r="G2900" i="28"/>
  <c r="F2900" i="28"/>
  <c r="G2892" i="28"/>
  <c r="F2892" i="28"/>
  <c r="G2884" i="28"/>
  <c r="F2884" i="28"/>
  <c r="G2876" i="28"/>
  <c r="F2876" i="28"/>
  <c r="G2868" i="28"/>
  <c r="F2868" i="28"/>
  <c r="G2860" i="28"/>
  <c r="F2860" i="28"/>
  <c r="G2852" i="28"/>
  <c r="F2852" i="28"/>
  <c r="G2844" i="28"/>
  <c r="F2844" i="28"/>
  <c r="G2836" i="28"/>
  <c r="F2836" i="28"/>
  <c r="G2828" i="28"/>
  <c r="F2828" i="28"/>
  <c r="G2820" i="28"/>
  <c r="F2820" i="28"/>
  <c r="G2812" i="28"/>
  <c r="F2812" i="28"/>
  <c r="G2804" i="28"/>
  <c r="F2804" i="28"/>
  <c r="G2796" i="28"/>
  <c r="F2796" i="28"/>
  <c r="G2788" i="28"/>
  <c r="F2788" i="28"/>
  <c r="G2780" i="28"/>
  <c r="F2780" i="28"/>
  <c r="G2772" i="28"/>
  <c r="F2772" i="28"/>
  <c r="G2764" i="28"/>
  <c r="F2764" i="28"/>
  <c r="G2756" i="28"/>
  <c r="F2756" i="28"/>
  <c r="G2748" i="28"/>
  <c r="F2748" i="28"/>
  <c r="G2740" i="28"/>
  <c r="F2740" i="28"/>
  <c r="G2732" i="28"/>
  <c r="F2732" i="28"/>
  <c r="G2724" i="28"/>
  <c r="F2724" i="28"/>
  <c r="G2716" i="28"/>
  <c r="F2716" i="28"/>
  <c r="G2708" i="28"/>
  <c r="F2708" i="28"/>
  <c r="G2700" i="28"/>
  <c r="F2700" i="28"/>
  <c r="G2692" i="28"/>
  <c r="F2692" i="28"/>
  <c r="G2684" i="28"/>
  <c r="F2684" i="28"/>
  <c r="G2676" i="28"/>
  <c r="F2676" i="28"/>
  <c r="G2668" i="28"/>
  <c r="F2668" i="28"/>
  <c r="G2660" i="28"/>
  <c r="F2660" i="28"/>
  <c r="G2652" i="28"/>
  <c r="F2652" i="28"/>
  <c r="G2644" i="28"/>
  <c r="F2644" i="28"/>
  <c r="G2636" i="28"/>
  <c r="F2636" i="28"/>
  <c r="G2628" i="28"/>
  <c r="F2628" i="28"/>
  <c r="G2620" i="28"/>
  <c r="F2620" i="28"/>
  <c r="G2612" i="28"/>
  <c r="F2612" i="28"/>
  <c r="G2604" i="28"/>
  <c r="F2604" i="28"/>
  <c r="G2596" i="28"/>
  <c r="F2596" i="28"/>
  <c r="G2588" i="28"/>
  <c r="F2588" i="28"/>
  <c r="G2580" i="28"/>
  <c r="F2580" i="28"/>
  <c r="G2572" i="28"/>
  <c r="F2572" i="28"/>
  <c r="G2564" i="28"/>
  <c r="F2564" i="28"/>
  <c r="G2556" i="28"/>
  <c r="F2556" i="28"/>
  <c r="G2548" i="28"/>
  <c r="F2548" i="28"/>
  <c r="G2540" i="28"/>
  <c r="F2540" i="28"/>
  <c r="G2532" i="28"/>
  <c r="F2532" i="28"/>
  <c r="G2524" i="28"/>
  <c r="F2524" i="28"/>
  <c r="G2516" i="28"/>
  <c r="F2516" i="28"/>
  <c r="G2508" i="28"/>
  <c r="F2508" i="28"/>
  <c r="G2500" i="28"/>
  <c r="F2500" i="28"/>
  <c r="G2492" i="28"/>
  <c r="F2492" i="28"/>
  <c r="G2484" i="28"/>
  <c r="F2484" i="28"/>
  <c r="G2476" i="28"/>
  <c r="F2476" i="28"/>
  <c r="G2468" i="28"/>
  <c r="F2468" i="28"/>
  <c r="G2460" i="28"/>
  <c r="F2460" i="28"/>
  <c r="G2452" i="28"/>
  <c r="F2452" i="28"/>
  <c r="G2444" i="28"/>
  <c r="F2444" i="28"/>
  <c r="G2436" i="28"/>
  <c r="F2436" i="28"/>
  <c r="G2428" i="28"/>
  <c r="F2428" i="28"/>
  <c r="G2420" i="28"/>
  <c r="F2420" i="28"/>
  <c r="G2412" i="28"/>
  <c r="F2412" i="28"/>
  <c r="G2404" i="28"/>
  <c r="F2404" i="28"/>
  <c r="G2396" i="28"/>
  <c r="F2396" i="28"/>
  <c r="G2388" i="28"/>
  <c r="F2388" i="28"/>
  <c r="G2380" i="28"/>
  <c r="F2380" i="28"/>
  <c r="G2372" i="28"/>
  <c r="F2372" i="28"/>
  <c r="G2364" i="28"/>
  <c r="F2364" i="28"/>
  <c r="G2356" i="28"/>
  <c r="F2356" i="28"/>
  <c r="G2348" i="28"/>
  <c r="F2348" i="28"/>
  <c r="G2340" i="28"/>
  <c r="F2340" i="28"/>
  <c r="G2332" i="28"/>
  <c r="F2332" i="28"/>
  <c r="G2324" i="28"/>
  <c r="F2324" i="28"/>
  <c r="G2316" i="28"/>
  <c r="F2316" i="28"/>
  <c r="G2308" i="28"/>
  <c r="F2308" i="28"/>
  <c r="G2300" i="28"/>
  <c r="F2300" i="28"/>
  <c r="G2292" i="28"/>
  <c r="F2292" i="28"/>
  <c r="G2284" i="28"/>
  <c r="F2284" i="28"/>
  <c r="G2276" i="28"/>
  <c r="F2276" i="28"/>
  <c r="G2268" i="28"/>
  <c r="F2268" i="28"/>
  <c r="G2260" i="28"/>
  <c r="F2260" i="28"/>
  <c r="G2252" i="28"/>
  <c r="F2252" i="28"/>
  <c r="G2244" i="28"/>
  <c r="F2244" i="28"/>
  <c r="G2236" i="28"/>
  <c r="F2236" i="28"/>
  <c r="G2228" i="28"/>
  <c r="F2228" i="28"/>
  <c r="G2220" i="28"/>
  <c r="F2220" i="28"/>
  <c r="G2212" i="28"/>
  <c r="F2212" i="28"/>
  <c r="G2204" i="28"/>
  <c r="F2204" i="28"/>
  <c r="G2196" i="28"/>
  <c r="F2196" i="28"/>
  <c r="G2188" i="28"/>
  <c r="F2188" i="28"/>
  <c r="G2180" i="28"/>
  <c r="F2180" i="28"/>
  <c r="G2172" i="28"/>
  <c r="F2172" i="28"/>
  <c r="G2164" i="28"/>
  <c r="F2164" i="28"/>
  <c r="G2156" i="28"/>
  <c r="F2156" i="28"/>
  <c r="G2148" i="28"/>
  <c r="F2148" i="28"/>
  <c r="G2140" i="28"/>
  <c r="F2140" i="28"/>
  <c r="G2132" i="28"/>
  <c r="F2132" i="28"/>
  <c r="G2124" i="28"/>
  <c r="F2124" i="28"/>
  <c r="G2116" i="28"/>
  <c r="F2116" i="28"/>
  <c r="G2108" i="28"/>
  <c r="F2108" i="28"/>
  <c r="G2100" i="28"/>
  <c r="F2100" i="28"/>
  <c r="G2092" i="28"/>
  <c r="F2092" i="28"/>
  <c r="G2084" i="28"/>
  <c r="F2084" i="28"/>
  <c r="G2076" i="28"/>
  <c r="F2076" i="28"/>
  <c r="G2068" i="28"/>
  <c r="F2068" i="28"/>
  <c r="G2060" i="28"/>
  <c r="F2060" i="28"/>
  <c r="G2052" i="28"/>
  <c r="F2052" i="28"/>
  <c r="G2044" i="28"/>
  <c r="F2044" i="28"/>
  <c r="G2036" i="28"/>
  <c r="F2036" i="28"/>
  <c r="G2028" i="28"/>
  <c r="F2028" i="28"/>
  <c r="G2020" i="28"/>
  <c r="F2020" i="28"/>
  <c r="G2012" i="28"/>
  <c r="F2012" i="28"/>
  <c r="G2004" i="28"/>
  <c r="F2004" i="28"/>
  <c r="G1996" i="28"/>
  <c r="F1996" i="28"/>
  <c r="G1988" i="28"/>
  <c r="F1988" i="28"/>
  <c r="G1980" i="28"/>
  <c r="F1980" i="28"/>
  <c r="G1972" i="28"/>
  <c r="F1972" i="28"/>
  <c r="G1964" i="28"/>
  <c r="F1964" i="28"/>
  <c r="G1956" i="28"/>
  <c r="F1956" i="28"/>
  <c r="G1948" i="28"/>
  <c r="F1948" i="28"/>
  <c r="G1940" i="28"/>
  <c r="F1940" i="28"/>
  <c r="G1932" i="28"/>
  <c r="F1932" i="28"/>
  <c r="G1924" i="28"/>
  <c r="F1924" i="28"/>
  <c r="G1916" i="28"/>
  <c r="F1916" i="28"/>
  <c r="G1908" i="28"/>
  <c r="F1908" i="28"/>
  <c r="G1900" i="28"/>
  <c r="F1900" i="28"/>
  <c r="G1892" i="28"/>
  <c r="F1892" i="28"/>
  <c r="G1884" i="28"/>
  <c r="F1884" i="28"/>
  <c r="G1876" i="28"/>
  <c r="F1876" i="28"/>
  <c r="G1868" i="28"/>
  <c r="F1868" i="28"/>
  <c r="G1860" i="28"/>
  <c r="F1860" i="28"/>
  <c r="G1852" i="28"/>
  <c r="F1852" i="28"/>
  <c r="G1844" i="28"/>
  <c r="F1844" i="28"/>
  <c r="G1836" i="28"/>
  <c r="F1836" i="28"/>
  <c r="G1828" i="28"/>
  <c r="F1828" i="28"/>
  <c r="G1820" i="28"/>
  <c r="F1820" i="28"/>
  <c r="G1812" i="28"/>
  <c r="F1812" i="28"/>
  <c r="G1804" i="28"/>
  <c r="F1804" i="28"/>
  <c r="G1796" i="28"/>
  <c r="F1796" i="28"/>
  <c r="G1788" i="28"/>
  <c r="F1788" i="28"/>
  <c r="G1780" i="28"/>
  <c r="F1780" i="28"/>
  <c r="G1772" i="28"/>
  <c r="F1772" i="28"/>
  <c r="G1764" i="28"/>
  <c r="F1764" i="28"/>
  <c r="G1756" i="28"/>
  <c r="F1756" i="28"/>
  <c r="G1748" i="28"/>
  <c r="F1748" i="28"/>
  <c r="G1740" i="28"/>
  <c r="F1740" i="28"/>
  <c r="G1732" i="28"/>
  <c r="F1732" i="28"/>
  <c r="G1724" i="28"/>
  <c r="F1724" i="28"/>
  <c r="G1716" i="28"/>
  <c r="F1716" i="28"/>
  <c r="G1708" i="28"/>
  <c r="F1708" i="28"/>
  <c r="G1700" i="28"/>
  <c r="F1700" i="28"/>
  <c r="G1692" i="28"/>
  <c r="F1692" i="28"/>
  <c r="G1684" i="28"/>
  <c r="F1684" i="28"/>
  <c r="G1676" i="28"/>
  <c r="F1676" i="28"/>
  <c r="G1668" i="28"/>
  <c r="F1668" i="28"/>
  <c r="G1660" i="28"/>
  <c r="F1660" i="28"/>
  <c r="G1652" i="28"/>
  <c r="F1652" i="28"/>
  <c r="G1644" i="28"/>
  <c r="F1644" i="28"/>
  <c r="G1636" i="28"/>
  <c r="F1636" i="28"/>
  <c r="G1628" i="28"/>
  <c r="F1628" i="28"/>
  <c r="G1620" i="28"/>
  <c r="F1620" i="28"/>
  <c r="G1612" i="28"/>
  <c r="F1612" i="28"/>
  <c r="G1604" i="28"/>
  <c r="F1604" i="28"/>
  <c r="G1596" i="28"/>
  <c r="F1596" i="28"/>
  <c r="G1588" i="28"/>
  <c r="F1588" i="28"/>
  <c r="G1580" i="28"/>
  <c r="F1580" i="28"/>
  <c r="G1572" i="28"/>
  <c r="F1572" i="28"/>
  <c r="G1564" i="28"/>
  <c r="F1564" i="28"/>
  <c r="G1556" i="28"/>
  <c r="F1556" i="28"/>
  <c r="G1548" i="28"/>
  <c r="F1548" i="28"/>
  <c r="G1540" i="28"/>
  <c r="F1540" i="28"/>
  <c r="G1532" i="28"/>
  <c r="F1532" i="28"/>
  <c r="G1524" i="28"/>
  <c r="F1524" i="28"/>
  <c r="G1516" i="28"/>
  <c r="F1516" i="28"/>
  <c r="G1508" i="28"/>
  <c r="F1508" i="28"/>
  <c r="G1500" i="28"/>
  <c r="F1500" i="28"/>
  <c r="G1492" i="28"/>
  <c r="F1492" i="28"/>
  <c r="G1484" i="28"/>
  <c r="F1484" i="28"/>
  <c r="G1476" i="28"/>
  <c r="F1476" i="28"/>
  <c r="G1468" i="28"/>
  <c r="F1468" i="28"/>
  <c r="G1460" i="28"/>
  <c r="F1460" i="28"/>
  <c r="G1452" i="28"/>
  <c r="F1452" i="28"/>
  <c r="G1444" i="28"/>
  <c r="F1444" i="28"/>
  <c r="G1436" i="28"/>
  <c r="F1436" i="28"/>
  <c r="G1428" i="28"/>
  <c r="F1428" i="28"/>
  <c r="G1420" i="28"/>
  <c r="F1420" i="28"/>
  <c r="G1412" i="28"/>
  <c r="F1412" i="28"/>
  <c r="G1404" i="28"/>
  <c r="F1404" i="28"/>
  <c r="G1396" i="28"/>
  <c r="F1396" i="28"/>
  <c r="G1388" i="28"/>
  <c r="F1388" i="28"/>
  <c r="G1380" i="28"/>
  <c r="F1380" i="28"/>
  <c r="G1372" i="28"/>
  <c r="F1372" i="28"/>
  <c r="G1364" i="28"/>
  <c r="F1364" i="28"/>
  <c r="G1356" i="28"/>
  <c r="F1356" i="28"/>
  <c r="G1348" i="28"/>
  <c r="F1348" i="28"/>
  <c r="G1340" i="28"/>
  <c r="F1340" i="28"/>
  <c r="G1332" i="28"/>
  <c r="F1332" i="28"/>
  <c r="G1324" i="28"/>
  <c r="F1324" i="28"/>
  <c r="G1316" i="28"/>
  <c r="F1316" i="28"/>
  <c r="G1308" i="28"/>
  <c r="F1308" i="28"/>
  <c r="G1300" i="28"/>
  <c r="F1300" i="28"/>
  <c r="G1292" i="28"/>
  <c r="F1292" i="28"/>
  <c r="G1284" i="28"/>
  <c r="F1284" i="28"/>
  <c r="G1276" i="28"/>
  <c r="F1276" i="28"/>
  <c r="G1268" i="28"/>
  <c r="F1268" i="28"/>
  <c r="G1260" i="28"/>
  <c r="F1260" i="28"/>
  <c r="G1252" i="28"/>
  <c r="F1252" i="28"/>
  <c r="G1244" i="28"/>
  <c r="F1244" i="28"/>
  <c r="G1236" i="28"/>
  <c r="F1236" i="28"/>
  <c r="G1228" i="28"/>
  <c r="F1228" i="28"/>
  <c r="G1220" i="28"/>
  <c r="F1220" i="28"/>
  <c r="G1212" i="28"/>
  <c r="F1212" i="28"/>
  <c r="G1204" i="28"/>
  <c r="F1204" i="28"/>
  <c r="G1196" i="28"/>
  <c r="F1196" i="28"/>
  <c r="G1188" i="28"/>
  <c r="F1188" i="28"/>
  <c r="G1180" i="28"/>
  <c r="F1180" i="28"/>
  <c r="G1172" i="28"/>
  <c r="F1172" i="28"/>
  <c r="G1164" i="28"/>
  <c r="F1164" i="28"/>
  <c r="G1156" i="28"/>
  <c r="F1156" i="28"/>
  <c r="G1148" i="28"/>
  <c r="F1148" i="28"/>
  <c r="G1140" i="28"/>
  <c r="F1140" i="28"/>
  <c r="G1132" i="28"/>
  <c r="F1132" i="28"/>
  <c r="G1124" i="28"/>
  <c r="F1124" i="28"/>
  <c r="G1116" i="28"/>
  <c r="F1116" i="28"/>
  <c r="G1108" i="28"/>
  <c r="F1108" i="28"/>
  <c r="G1100" i="28"/>
  <c r="F1100" i="28"/>
  <c r="G1092" i="28"/>
  <c r="F1092" i="28"/>
  <c r="G1084" i="28"/>
  <c r="F1084" i="28"/>
  <c r="G1076" i="28"/>
  <c r="F1076" i="28"/>
  <c r="G1068" i="28"/>
  <c r="F1068" i="28"/>
  <c r="G1060" i="28"/>
  <c r="F1060" i="28"/>
  <c r="G1052" i="28"/>
  <c r="F1052" i="28"/>
  <c r="G1044" i="28"/>
  <c r="F1044" i="28"/>
  <c r="G1036" i="28"/>
  <c r="F1036" i="28"/>
  <c r="G1028" i="28"/>
  <c r="F1028" i="28"/>
  <c r="G1020" i="28"/>
  <c r="F1020" i="28"/>
  <c r="G1012" i="28"/>
  <c r="F1012" i="28"/>
  <c r="G1004" i="28"/>
  <c r="F1004" i="28"/>
  <c r="G996" i="28"/>
  <c r="F996" i="28"/>
  <c r="G988" i="28"/>
  <c r="F988" i="28"/>
  <c r="G980" i="28"/>
  <c r="F980" i="28"/>
  <c r="G972" i="28"/>
  <c r="F972" i="28"/>
  <c r="G964" i="28"/>
  <c r="F964" i="28"/>
  <c r="G956" i="28"/>
  <c r="F956" i="28"/>
  <c r="G948" i="28"/>
  <c r="F948" i="28"/>
  <c r="G940" i="28"/>
  <c r="F940" i="28"/>
  <c r="G932" i="28"/>
  <c r="F932" i="28"/>
  <c r="G924" i="28"/>
  <c r="F924" i="28"/>
  <c r="G916" i="28"/>
  <c r="F916" i="28"/>
  <c r="G908" i="28"/>
  <c r="F908" i="28"/>
  <c r="G900" i="28"/>
  <c r="F900" i="28"/>
  <c r="G892" i="28"/>
  <c r="F892" i="28"/>
  <c r="G884" i="28"/>
  <c r="F884" i="28"/>
  <c r="G876" i="28"/>
  <c r="F876" i="28"/>
  <c r="G868" i="28"/>
  <c r="F868" i="28"/>
  <c r="G860" i="28"/>
  <c r="F860" i="28"/>
  <c r="G852" i="28"/>
  <c r="F852" i="28"/>
  <c r="G844" i="28"/>
  <c r="F844" i="28"/>
  <c r="G836" i="28"/>
  <c r="F836" i="28"/>
  <c r="G828" i="28"/>
  <c r="F828" i="28"/>
  <c r="G820" i="28"/>
  <c r="F820" i="28"/>
  <c r="G812" i="28"/>
  <c r="F812" i="28"/>
  <c r="G804" i="28"/>
  <c r="F804" i="28"/>
  <c r="G796" i="28"/>
  <c r="F796" i="28"/>
  <c r="G788" i="28"/>
  <c r="F788" i="28"/>
  <c r="G780" i="28"/>
  <c r="F780" i="28"/>
  <c r="G772" i="28"/>
  <c r="F772" i="28"/>
  <c r="G764" i="28"/>
  <c r="F764" i="28"/>
  <c r="G756" i="28"/>
  <c r="F756" i="28"/>
  <c r="G748" i="28"/>
  <c r="F748" i="28"/>
  <c r="G740" i="28"/>
  <c r="F740" i="28"/>
  <c r="G732" i="28"/>
  <c r="F732" i="28"/>
  <c r="G724" i="28"/>
  <c r="F724" i="28"/>
  <c r="G716" i="28"/>
  <c r="F716" i="28"/>
  <c r="G708" i="28"/>
  <c r="F708" i="28"/>
  <c r="G700" i="28"/>
  <c r="F700" i="28"/>
  <c r="G692" i="28"/>
  <c r="F692" i="28"/>
  <c r="G684" i="28"/>
  <c r="F684" i="28"/>
  <c r="G676" i="28"/>
  <c r="F676" i="28"/>
  <c r="G668" i="28"/>
  <c r="F668" i="28"/>
  <c r="G660" i="28"/>
  <c r="F660" i="28"/>
  <c r="G652" i="28"/>
  <c r="F652" i="28"/>
  <c r="G644" i="28"/>
  <c r="F644" i="28"/>
  <c r="G636" i="28"/>
  <c r="F636" i="28"/>
  <c r="G628" i="28"/>
  <c r="F628" i="28"/>
  <c r="G620" i="28"/>
  <c r="F620" i="28"/>
  <c r="G612" i="28"/>
  <c r="F612" i="28"/>
  <c r="G604" i="28"/>
  <c r="F604" i="28"/>
  <c r="G596" i="28"/>
  <c r="F596" i="28"/>
  <c r="G588" i="28"/>
  <c r="F588" i="28"/>
  <c r="G580" i="28"/>
  <c r="F580" i="28"/>
  <c r="G572" i="28"/>
  <c r="F572" i="28"/>
  <c r="G564" i="28"/>
  <c r="F564" i="28"/>
  <c r="G556" i="28"/>
  <c r="F556" i="28"/>
  <c r="G548" i="28"/>
  <c r="F548" i="28"/>
  <c r="G540" i="28"/>
  <c r="F540" i="28"/>
  <c r="G532" i="28"/>
  <c r="F532" i="28"/>
  <c r="G524" i="28"/>
  <c r="F524" i="28"/>
  <c r="G516" i="28"/>
  <c r="F516" i="28"/>
  <c r="G508" i="28"/>
  <c r="F508" i="28"/>
  <c r="G500" i="28"/>
  <c r="F500" i="28"/>
  <c r="G492" i="28"/>
  <c r="F492" i="28"/>
  <c r="G484" i="28"/>
  <c r="F484" i="28"/>
  <c r="G476" i="28"/>
  <c r="F476" i="28"/>
  <c r="G468" i="28"/>
  <c r="F468" i="28"/>
  <c r="G460" i="28"/>
  <c r="F460" i="28"/>
  <c r="G452" i="28"/>
  <c r="F452" i="28"/>
  <c r="G444" i="28"/>
  <c r="F444" i="28"/>
  <c r="G436" i="28"/>
  <c r="F436" i="28"/>
  <c r="G428" i="28"/>
  <c r="F428" i="28"/>
  <c r="G420" i="28"/>
  <c r="F420" i="28"/>
  <c r="G412" i="28"/>
  <c r="F412" i="28"/>
  <c r="G404" i="28"/>
  <c r="F404" i="28"/>
  <c r="G396" i="28"/>
  <c r="F396" i="28"/>
  <c r="G388" i="28"/>
  <c r="F388" i="28"/>
  <c r="G380" i="28"/>
  <c r="F380" i="28"/>
  <c r="G372" i="28"/>
  <c r="F372" i="28"/>
  <c r="G364" i="28"/>
  <c r="F364" i="28"/>
  <c r="G356" i="28"/>
  <c r="F356" i="28"/>
  <c r="G348" i="28"/>
  <c r="F348" i="28"/>
  <c r="G340" i="28"/>
  <c r="F340" i="28"/>
  <c r="G332" i="28"/>
  <c r="F332" i="28"/>
  <c r="G324" i="28"/>
  <c r="F324" i="28"/>
  <c r="G316" i="28"/>
  <c r="F316" i="28"/>
  <c r="G308" i="28"/>
  <c r="F308" i="28"/>
  <c r="G300" i="28"/>
  <c r="F300" i="28"/>
  <c r="G292" i="28"/>
  <c r="F292" i="28"/>
  <c r="G284" i="28"/>
  <c r="F284" i="28"/>
  <c r="G276" i="28"/>
  <c r="F276" i="28"/>
  <c r="G268" i="28"/>
  <c r="F268" i="28"/>
  <c r="G260" i="28"/>
  <c r="F260" i="28"/>
  <c r="G252" i="28"/>
  <c r="F252" i="28"/>
  <c r="G244" i="28"/>
  <c r="F244" i="28"/>
  <c r="G236" i="28"/>
  <c r="F236" i="28"/>
  <c r="G228" i="28"/>
  <c r="F228" i="28"/>
  <c r="G220" i="28"/>
  <c r="F220" i="28"/>
  <c r="G212" i="28"/>
  <c r="F212" i="28"/>
  <c r="G204" i="28"/>
  <c r="F204" i="28"/>
  <c r="G196" i="28"/>
  <c r="F196" i="28"/>
  <c r="G188" i="28"/>
  <c r="F188" i="28"/>
  <c r="G180" i="28"/>
  <c r="F180" i="28"/>
  <c r="G172" i="28"/>
  <c r="F172" i="28"/>
  <c r="G164" i="28"/>
  <c r="F164" i="28"/>
  <c r="G156" i="28"/>
  <c r="F156" i="28"/>
  <c r="G148" i="28"/>
  <c r="F148" i="28"/>
  <c r="G140" i="28"/>
  <c r="F140" i="28"/>
  <c r="G132" i="28"/>
  <c r="F132" i="28"/>
  <c r="G124" i="28"/>
  <c r="F124" i="28"/>
  <c r="G116" i="28"/>
  <c r="F116" i="28"/>
  <c r="G108" i="28"/>
  <c r="F108" i="28"/>
  <c r="G100" i="28"/>
  <c r="G92" i="28"/>
  <c r="G84" i="28"/>
  <c r="G76" i="28"/>
  <c r="F76" i="28"/>
  <c r="G68" i="28"/>
  <c r="F68" i="28"/>
  <c r="G60" i="28"/>
  <c r="F60" i="28"/>
  <c r="G52" i="28"/>
  <c r="F52" i="28"/>
  <c r="G44" i="28"/>
  <c r="F44" i="28"/>
  <c r="G36" i="28"/>
  <c r="F36" i="28"/>
  <c r="G28" i="28"/>
  <c r="F28" i="28"/>
  <c r="G20" i="28"/>
  <c r="F20" i="28"/>
  <c r="G12" i="28"/>
  <c r="F12" i="28"/>
  <c r="G4" i="28"/>
  <c r="F4" i="28"/>
  <c r="F4470" i="28"/>
  <c r="F4438" i="28"/>
  <c r="F4406" i="28"/>
  <c r="F4374" i="28"/>
  <c r="F4342" i="28"/>
  <c r="L49" i="28"/>
  <c r="L32" i="28"/>
  <c r="L24" i="28"/>
  <c r="L6" i="28"/>
  <c r="L40" i="28"/>
  <c r="L22" i="28"/>
  <c r="L47" i="28"/>
  <c r="L42" i="28"/>
  <c r="L2" i="28"/>
  <c r="L9" i="28"/>
  <c r="L15" i="28"/>
  <c r="L44" i="28"/>
  <c r="L3" i="28"/>
  <c r="L30" i="28"/>
  <c r="L16" i="28"/>
  <c r="L28" i="28"/>
  <c r="L35" i="28"/>
  <c r="L18" i="28"/>
  <c r="L48" i="28"/>
  <c r="L12" i="28"/>
  <c r="L19" i="28"/>
  <c r="L37" i="28"/>
  <c r="L11" i="28"/>
  <c r="L27" i="28"/>
  <c r="L43" i="28"/>
  <c r="L7" i="28"/>
  <c r="L23" i="28"/>
  <c r="L39" i="28"/>
  <c r="L13" i="28"/>
  <c r="L29" i="28"/>
  <c r="L45" i="28"/>
  <c r="D3" i="10"/>
  <c r="D4" i="10"/>
  <c r="D5" i="10"/>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I2" i="9" l="1"/>
  <c r="J2" i="9"/>
  <c r="H2" i="9"/>
  <c r="G2" i="9"/>
  <c r="F2"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3" i="9"/>
  <c r="D4" i="9"/>
  <c r="D5" i="9"/>
  <c r="D6" i="9"/>
  <c r="D7" i="9"/>
  <c r="D8" i="9"/>
  <c r="D9" i="9"/>
  <c r="D10" i="9"/>
  <c r="D11" i="9"/>
  <c r="D12" i="9"/>
  <c r="D13" i="9"/>
  <c r="D14" i="9"/>
  <c r="D15" i="9"/>
  <c r="D16" i="9"/>
  <c r="D17" i="9"/>
  <c r="D18" i="9"/>
  <c r="D19" i="9"/>
  <c r="D20" i="9"/>
  <c r="D21" i="9"/>
  <c r="D22" i="9"/>
  <c r="D23" i="9"/>
  <c r="D24" i="9"/>
  <c r="D25" i="9"/>
  <c r="D26" i="9"/>
  <c r="D27" i="9"/>
  <c r="D28" i="9"/>
  <c r="D29" i="9"/>
  <c r="D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2" i="9"/>
  <c r="F3" i="8"/>
  <c r="F4" i="8"/>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2" i="8"/>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2" i="8"/>
  <c r="E50" i="8" l="1"/>
  <c r="E42" i="8"/>
  <c r="E34" i="8"/>
  <c r="E26" i="8"/>
  <c r="E18" i="8"/>
  <c r="E10" i="8"/>
  <c r="E49" i="8"/>
  <c r="E41" i="8"/>
  <c r="E33" i="8"/>
  <c r="E25" i="8"/>
  <c r="E17" i="8"/>
  <c r="E9" i="8"/>
  <c r="E46" i="8"/>
  <c r="E38" i="8"/>
  <c r="E30" i="8"/>
  <c r="E22" i="8"/>
  <c r="E14" i="8"/>
  <c r="E6" i="8"/>
  <c r="E47" i="8"/>
  <c r="E39" i="8"/>
  <c r="E31" i="8"/>
  <c r="E23" i="8"/>
  <c r="E15" i="8"/>
  <c r="E7" i="8"/>
  <c r="E2" i="8"/>
  <c r="E44" i="8"/>
  <c r="E36" i="8"/>
  <c r="E28" i="8"/>
  <c r="E20" i="8"/>
  <c r="E12" i="8"/>
  <c r="E4" i="8"/>
  <c r="E51" i="8"/>
  <c r="E43" i="8"/>
  <c r="E35" i="8"/>
  <c r="E27" i="8"/>
  <c r="E19" i="8"/>
  <c r="E11" i="8"/>
  <c r="E3" i="8"/>
  <c r="E48" i="8"/>
  <c r="E40" i="8"/>
  <c r="E32" i="8"/>
  <c r="E24" i="8"/>
  <c r="E16" i="8"/>
  <c r="E8" i="8"/>
  <c r="E45" i="8"/>
  <c r="E37" i="8"/>
  <c r="E29" i="8"/>
  <c r="E21" i="8"/>
  <c r="E13" i="8"/>
  <c r="E5" i="8"/>
  <c r="F68" i="3"/>
  <c r="F69" i="3"/>
  <c r="E68" i="3"/>
  <c r="E69" i="3"/>
  <c r="B2" i="26" l="1"/>
  <c r="B3" i="26"/>
  <c r="B4" i="26"/>
  <c r="B5" i="26"/>
  <c r="B6" i="26"/>
  <c r="B7" i="26"/>
  <c r="B8" i="26"/>
  <c r="B9" i="26"/>
  <c r="B10" i="26"/>
  <c r="B11" i="26"/>
  <c r="B12" i="26"/>
  <c r="B13" i="26"/>
  <c r="B14" i="26"/>
  <c r="B15" i="26"/>
  <c r="B16" i="26"/>
  <c r="B17" i="26"/>
  <c r="B18" i="26"/>
  <c r="B19" i="26"/>
  <c r="E43" i="9" l="1"/>
  <c r="E97" i="9"/>
  <c r="E41" i="9"/>
  <c r="E4" i="9"/>
  <c r="F3" i="25"/>
  <c r="F4" i="25"/>
  <c r="F5" i="25"/>
  <c r="F6" i="25"/>
  <c r="F7" i="25"/>
  <c r="F8" i="25"/>
  <c r="F9" i="25"/>
  <c r="F10" i="25"/>
  <c r="F11" i="25"/>
  <c r="F12" i="25"/>
  <c r="F13" i="25"/>
  <c r="F14" i="25"/>
  <c r="F15" i="25"/>
  <c r="F16" i="25"/>
  <c r="F17" i="25"/>
  <c r="F18" i="25"/>
  <c r="F19" i="25"/>
  <c r="F20" i="25"/>
  <c r="F21" i="25"/>
  <c r="F22" i="25"/>
  <c r="F23" i="25"/>
  <c r="F24" i="25"/>
  <c r="F25" i="25"/>
  <c r="F26" i="25"/>
  <c r="F27" i="25"/>
  <c r="F28" i="25"/>
  <c r="F29" i="25"/>
  <c r="F30" i="25"/>
  <c r="F31" i="25"/>
  <c r="F2" i="25"/>
  <c r="E3" i="25"/>
  <c r="E4" i="25"/>
  <c r="J4" i="25" s="1"/>
  <c r="E5" i="25"/>
  <c r="J5" i="25" s="1"/>
  <c r="E6" i="25"/>
  <c r="E7" i="25"/>
  <c r="E8" i="25"/>
  <c r="E9" i="25"/>
  <c r="E10" i="25"/>
  <c r="E11" i="25"/>
  <c r="E12" i="25"/>
  <c r="J12" i="25" s="1"/>
  <c r="E13" i="25"/>
  <c r="J13" i="25" s="1"/>
  <c r="E14" i="25"/>
  <c r="E15" i="25"/>
  <c r="E16" i="25"/>
  <c r="E17" i="25"/>
  <c r="E18" i="25"/>
  <c r="E19" i="25"/>
  <c r="E20" i="25"/>
  <c r="J20" i="25" s="1"/>
  <c r="E21" i="25"/>
  <c r="J21" i="25" s="1"/>
  <c r="E22" i="25"/>
  <c r="E23" i="25"/>
  <c r="E24" i="25"/>
  <c r="E25" i="25"/>
  <c r="E26" i="25"/>
  <c r="E27" i="25"/>
  <c r="E28" i="25"/>
  <c r="J28" i="25" s="1"/>
  <c r="E29" i="25"/>
  <c r="J29" i="25" s="1"/>
  <c r="E30" i="25"/>
  <c r="E31" i="25"/>
  <c r="E2" i="25"/>
  <c r="D3" i="25"/>
  <c r="I3" i="25" s="1"/>
  <c r="D4" i="25"/>
  <c r="D5" i="25"/>
  <c r="I5" i="25" s="1"/>
  <c r="D6" i="25"/>
  <c r="D7" i="25"/>
  <c r="I7" i="25" s="1"/>
  <c r="D8" i="25"/>
  <c r="D9" i="25"/>
  <c r="D10" i="25"/>
  <c r="I10" i="25" s="1"/>
  <c r="D11" i="25"/>
  <c r="I11" i="25" s="1"/>
  <c r="D12" i="25"/>
  <c r="D13" i="25"/>
  <c r="I13" i="25" s="1"/>
  <c r="D14" i="25"/>
  <c r="D15" i="25"/>
  <c r="I15" i="25" s="1"/>
  <c r="D16" i="25"/>
  <c r="D17" i="25"/>
  <c r="D18" i="25"/>
  <c r="I18" i="25" s="1"/>
  <c r="D19" i="25"/>
  <c r="I19" i="25" s="1"/>
  <c r="D20" i="25"/>
  <c r="D21" i="25"/>
  <c r="I21" i="25" s="1"/>
  <c r="D22" i="25"/>
  <c r="D23" i="25"/>
  <c r="I23" i="25" s="1"/>
  <c r="D24" i="25"/>
  <c r="D25" i="25"/>
  <c r="D26" i="25"/>
  <c r="I26" i="25" s="1"/>
  <c r="D27" i="25"/>
  <c r="I27" i="25" s="1"/>
  <c r="D28" i="25"/>
  <c r="D29" i="25"/>
  <c r="I29" i="25" s="1"/>
  <c r="D30" i="25"/>
  <c r="D31" i="25"/>
  <c r="I31" i="25" s="1"/>
  <c r="D2" i="25"/>
  <c r="I2" i="25" s="1"/>
  <c r="C3" i="25"/>
  <c r="H3" i="25" s="1"/>
  <c r="C4" i="25"/>
  <c r="C5" i="25"/>
  <c r="H5" i="25" s="1"/>
  <c r="C6" i="25"/>
  <c r="C7" i="25"/>
  <c r="H7" i="25" s="1"/>
  <c r="C8" i="25"/>
  <c r="C9" i="25"/>
  <c r="C10" i="25"/>
  <c r="H10" i="25" s="1"/>
  <c r="C11" i="25"/>
  <c r="H11" i="25" s="1"/>
  <c r="C12" i="25"/>
  <c r="C13" i="25"/>
  <c r="H13" i="25" s="1"/>
  <c r="C14" i="25"/>
  <c r="C15" i="25"/>
  <c r="H15" i="25" s="1"/>
  <c r="C16" i="25"/>
  <c r="C17" i="25"/>
  <c r="C18" i="25"/>
  <c r="H18" i="25" s="1"/>
  <c r="C19" i="25"/>
  <c r="H19" i="25" s="1"/>
  <c r="C20" i="25"/>
  <c r="C21" i="25"/>
  <c r="H21" i="25" s="1"/>
  <c r="C22" i="25"/>
  <c r="C23" i="25"/>
  <c r="H23" i="25" s="1"/>
  <c r="C24" i="25"/>
  <c r="H24" i="25" s="1"/>
  <c r="C25" i="25"/>
  <c r="C26" i="25"/>
  <c r="H26" i="25" s="1"/>
  <c r="C27" i="25"/>
  <c r="H27" i="25" s="1"/>
  <c r="C28" i="25"/>
  <c r="H28" i="25" s="1"/>
  <c r="C29" i="25"/>
  <c r="H29" i="25" s="1"/>
  <c r="C30" i="25"/>
  <c r="C31" i="25"/>
  <c r="H31" i="25" s="1"/>
  <c r="C2" i="25"/>
  <c r="H2" i="25" s="1"/>
  <c r="B3" i="25"/>
  <c r="G3" i="25" s="1"/>
  <c r="B4" i="25"/>
  <c r="G4" i="25" s="1"/>
  <c r="B5" i="25"/>
  <c r="G5" i="25" s="1"/>
  <c r="B6" i="25"/>
  <c r="G6" i="25" s="1"/>
  <c r="B7" i="25"/>
  <c r="G7" i="25" s="1"/>
  <c r="B8" i="25"/>
  <c r="G8" i="25" s="1"/>
  <c r="B9" i="25"/>
  <c r="G9" i="25" s="1"/>
  <c r="B10" i="25"/>
  <c r="G10" i="25" s="1"/>
  <c r="B11" i="25"/>
  <c r="G11" i="25" s="1"/>
  <c r="B12" i="25"/>
  <c r="G12" i="25" s="1"/>
  <c r="B13" i="25"/>
  <c r="G13" i="25" s="1"/>
  <c r="B14" i="25"/>
  <c r="G14" i="25" s="1"/>
  <c r="B15" i="25"/>
  <c r="G15" i="25" s="1"/>
  <c r="B16" i="25"/>
  <c r="G16" i="25" s="1"/>
  <c r="B17" i="25"/>
  <c r="G17" i="25" s="1"/>
  <c r="B18" i="25"/>
  <c r="G18" i="25" s="1"/>
  <c r="B19" i="25"/>
  <c r="G19" i="25" s="1"/>
  <c r="B20" i="25"/>
  <c r="G20" i="25" s="1"/>
  <c r="B21" i="25"/>
  <c r="G21" i="25" s="1"/>
  <c r="B22" i="25"/>
  <c r="G22" i="25" s="1"/>
  <c r="B23" i="25"/>
  <c r="G23" i="25" s="1"/>
  <c r="B24" i="25"/>
  <c r="G24" i="25" s="1"/>
  <c r="B25" i="25"/>
  <c r="G25" i="25" s="1"/>
  <c r="B26" i="25"/>
  <c r="G26" i="25" s="1"/>
  <c r="B27" i="25"/>
  <c r="G27" i="25" s="1"/>
  <c r="B28" i="25"/>
  <c r="G28" i="25" s="1"/>
  <c r="B29" i="25"/>
  <c r="G29" i="25" s="1"/>
  <c r="B30" i="25"/>
  <c r="G30" i="25" s="1"/>
  <c r="B31" i="25"/>
  <c r="G31" i="25" s="1"/>
  <c r="B2" i="25"/>
  <c r="G2" i="25" s="1"/>
  <c r="I30" i="25" l="1"/>
  <c r="I22" i="25"/>
  <c r="I14" i="25"/>
  <c r="I6" i="25"/>
  <c r="H30" i="25"/>
  <c r="H22" i="25"/>
  <c r="H14" i="25"/>
  <c r="H6" i="25"/>
  <c r="J24" i="25"/>
  <c r="J16" i="25"/>
  <c r="J8" i="25"/>
  <c r="I25" i="25"/>
  <c r="H25" i="25"/>
  <c r="H17" i="25"/>
  <c r="H9" i="25"/>
  <c r="J2" i="25"/>
  <c r="J25" i="25"/>
  <c r="J17" i="25"/>
  <c r="J9" i="25"/>
  <c r="I17" i="25"/>
  <c r="I9" i="25"/>
  <c r="I28" i="25"/>
  <c r="I24" i="25"/>
  <c r="I20" i="25"/>
  <c r="I16" i="25"/>
  <c r="I12" i="25"/>
  <c r="I8" i="25"/>
  <c r="I4" i="25"/>
  <c r="J31" i="25"/>
  <c r="J27" i="25"/>
  <c r="J23" i="25"/>
  <c r="J19" i="25"/>
  <c r="J15" i="25"/>
  <c r="J11" i="25"/>
  <c r="J7" i="25"/>
  <c r="J3" i="25"/>
  <c r="J30" i="25"/>
  <c r="J26" i="25"/>
  <c r="J22" i="25"/>
  <c r="J18" i="25"/>
  <c r="J14" i="25"/>
  <c r="J10" i="25"/>
  <c r="J6" i="25"/>
  <c r="H20" i="25"/>
  <c r="H16" i="25"/>
  <c r="H12" i="25"/>
  <c r="H8" i="25"/>
  <c r="H4" i="25"/>
  <c r="D2" i="10" l="1"/>
  <c r="C2" i="10"/>
  <c r="C3" i="10"/>
  <c r="E3" i="10" s="1"/>
  <c r="C4" i="10"/>
  <c r="E4" i="10" s="1"/>
  <c r="C5" i="10"/>
  <c r="E5" i="10" s="1"/>
  <c r="C6" i="10"/>
  <c r="E6" i="10" s="1"/>
  <c r="C7" i="10"/>
  <c r="E7" i="10" s="1"/>
  <c r="C8" i="10"/>
  <c r="E8" i="10" s="1"/>
  <c r="C9" i="10"/>
  <c r="E9" i="10" s="1"/>
  <c r="C10" i="10"/>
  <c r="E10" i="10" s="1"/>
  <c r="C11" i="10"/>
  <c r="E11" i="10" s="1"/>
  <c r="C12" i="10"/>
  <c r="E12" i="10" s="1"/>
  <c r="C13" i="10"/>
  <c r="E13" i="10" s="1"/>
  <c r="C14" i="10"/>
  <c r="E14" i="10" s="1"/>
  <c r="C15" i="10"/>
  <c r="E15" i="10" s="1"/>
  <c r="C16" i="10"/>
  <c r="E16" i="10" s="1"/>
  <c r="C17" i="10"/>
  <c r="E17" i="10" s="1"/>
  <c r="C18" i="10"/>
  <c r="E18" i="10" s="1"/>
  <c r="C19" i="10"/>
  <c r="E19" i="10" s="1"/>
  <c r="C20" i="10"/>
  <c r="E20" i="10" s="1"/>
  <c r="C21" i="10"/>
  <c r="E21" i="10" s="1"/>
  <c r="C22" i="10"/>
  <c r="E22" i="10" s="1"/>
  <c r="C23" i="10"/>
  <c r="E23" i="10" s="1"/>
  <c r="C24" i="10"/>
  <c r="E24" i="10" s="1"/>
  <c r="C25" i="10"/>
  <c r="E25" i="10" s="1"/>
  <c r="C26" i="10"/>
  <c r="E26" i="10" s="1"/>
  <c r="C27" i="10"/>
  <c r="E27" i="10" s="1"/>
  <c r="C28" i="10"/>
  <c r="E28" i="10" s="1"/>
  <c r="C29" i="10"/>
  <c r="E29" i="10" s="1"/>
  <c r="C30" i="10"/>
  <c r="E30" i="10" s="1"/>
  <c r="C31" i="10"/>
  <c r="E31" i="10" s="1"/>
  <c r="C32" i="10"/>
  <c r="E32" i="10" s="1"/>
  <c r="C33" i="10"/>
  <c r="E33" i="10" s="1"/>
  <c r="C34" i="10"/>
  <c r="E34" i="10" s="1"/>
  <c r="C35" i="10"/>
  <c r="E35" i="10" s="1"/>
  <c r="C36" i="10"/>
  <c r="E36" i="10" s="1"/>
  <c r="C37" i="10"/>
  <c r="E37" i="10" s="1"/>
  <c r="C38" i="10"/>
  <c r="E38" i="10" s="1"/>
  <c r="C39" i="10"/>
  <c r="E39" i="10" s="1"/>
  <c r="C40" i="10"/>
  <c r="E40" i="10" s="1"/>
  <c r="C41" i="10"/>
  <c r="E41" i="10" s="1"/>
  <c r="C42" i="10"/>
  <c r="E42" i="10" s="1"/>
  <c r="C43" i="10"/>
  <c r="E43" i="10" s="1"/>
  <c r="C44" i="10"/>
  <c r="E44" i="10" s="1"/>
  <c r="C45" i="10"/>
  <c r="E45" i="10" s="1"/>
  <c r="C46" i="10"/>
  <c r="E46" i="10" s="1"/>
  <c r="C47" i="10"/>
  <c r="E47" i="10" s="1"/>
  <c r="C48" i="10"/>
  <c r="E48" i="10" s="1"/>
  <c r="C49" i="10"/>
  <c r="E49" i="10" s="1"/>
  <c r="C50" i="10"/>
  <c r="E50" i="10" s="1"/>
  <c r="C51" i="10"/>
  <c r="E51" i="10" s="1"/>
  <c r="C52" i="10"/>
  <c r="E52" i="10" s="1"/>
  <c r="C53" i="10"/>
  <c r="E53" i="10" s="1"/>
  <c r="C54" i="10"/>
  <c r="E54" i="10" s="1"/>
  <c r="C55" i="10"/>
  <c r="E55" i="10" s="1"/>
  <c r="C56" i="10"/>
  <c r="E56" i="10" s="1"/>
  <c r="C57" i="10"/>
  <c r="E57" i="10" s="1"/>
  <c r="C58" i="10"/>
  <c r="E58" i="10" s="1"/>
  <c r="C59" i="10"/>
  <c r="E59" i="10" s="1"/>
  <c r="C60" i="10"/>
  <c r="E60" i="10" s="1"/>
  <c r="C61" i="10"/>
  <c r="E61" i="10" s="1"/>
  <c r="C62" i="10"/>
  <c r="E62" i="10" s="1"/>
  <c r="C63" i="10"/>
  <c r="E63" i="10" s="1"/>
  <c r="C64" i="10"/>
  <c r="E64" i="10" s="1"/>
  <c r="C65" i="10"/>
  <c r="E65" i="10" s="1"/>
  <c r="C66" i="10"/>
  <c r="E66" i="10" s="1"/>
  <c r="C67" i="10"/>
  <c r="E67" i="10" s="1"/>
  <c r="C68" i="10"/>
  <c r="E68" i="10" s="1"/>
  <c r="C69" i="10"/>
  <c r="E69" i="10" s="1"/>
  <c r="C70" i="10"/>
  <c r="E70" i="10" s="1"/>
  <c r="C71" i="10"/>
  <c r="E71" i="10" s="1"/>
  <c r="C72" i="10"/>
  <c r="E72" i="10" s="1"/>
  <c r="C73" i="10"/>
  <c r="E73" i="10" s="1"/>
  <c r="C74" i="10"/>
  <c r="E74" i="10" s="1"/>
  <c r="C75" i="10"/>
  <c r="E75" i="10" s="1"/>
  <c r="C76" i="10"/>
  <c r="E76" i="10" s="1"/>
  <c r="C77" i="10"/>
  <c r="E77" i="10" s="1"/>
  <c r="C78" i="10"/>
  <c r="E78" i="10" s="1"/>
  <c r="C79" i="10"/>
  <c r="E79" i="10" s="1"/>
  <c r="C80" i="10"/>
  <c r="E80" i="10" s="1"/>
  <c r="C81" i="10"/>
  <c r="E81" i="10" s="1"/>
  <c r="C82" i="10"/>
  <c r="E82" i="10" s="1"/>
  <c r="C83" i="10"/>
  <c r="E83" i="10" s="1"/>
  <c r="C84" i="10"/>
  <c r="E84" i="10" s="1"/>
  <c r="C85" i="10"/>
  <c r="E85" i="10" s="1"/>
  <c r="C86" i="10"/>
  <c r="E86" i="10" s="1"/>
  <c r="C87" i="10"/>
  <c r="E87" i="10" s="1"/>
  <c r="C88" i="10"/>
  <c r="E88" i="10" s="1"/>
  <c r="C89" i="10"/>
  <c r="E89" i="10" s="1"/>
  <c r="C90" i="10"/>
  <c r="E90" i="10" s="1"/>
  <c r="C91" i="10"/>
  <c r="E91" i="10" s="1"/>
  <c r="C92" i="10"/>
  <c r="E92" i="10" s="1"/>
  <c r="C93" i="10"/>
  <c r="E93" i="10" s="1"/>
  <c r="C94" i="10"/>
  <c r="E94" i="10" s="1"/>
  <c r="C95" i="10"/>
  <c r="E95" i="10" s="1"/>
  <c r="C96" i="10"/>
  <c r="E96" i="10" s="1"/>
  <c r="C97" i="10"/>
  <c r="E97" i="10" s="1"/>
  <c r="C98" i="10"/>
  <c r="E98" i="10" s="1"/>
  <c r="C99" i="10"/>
  <c r="E99" i="10" s="1"/>
  <c r="C100" i="10"/>
  <c r="E100" i="10" s="1"/>
  <c r="C101" i="10"/>
  <c r="E101" i="10" s="1"/>
  <c r="C102" i="10"/>
  <c r="E102" i="10" s="1"/>
  <c r="C103" i="10"/>
  <c r="E103" i="10" s="1"/>
  <c r="C104" i="10"/>
  <c r="E104" i="10" s="1"/>
  <c r="C105" i="10"/>
  <c r="E105" i="10" s="1"/>
  <c r="C106" i="10"/>
  <c r="E106" i="10" s="1"/>
  <c r="C107" i="10"/>
  <c r="E107" i="10" s="1"/>
  <c r="C108" i="10"/>
  <c r="E108" i="10" s="1"/>
  <c r="E21" i="9"/>
  <c r="E29" i="9"/>
  <c r="E37" i="9"/>
  <c r="E47" i="9"/>
  <c r="E68" i="2"/>
  <c r="E69" i="2"/>
  <c r="B3" i="5"/>
  <c r="C3" i="5"/>
  <c r="B4" i="5"/>
  <c r="C4" i="5"/>
  <c r="B5" i="5"/>
  <c r="C5" i="5"/>
  <c r="B6" i="5"/>
  <c r="C6" i="5"/>
  <c r="B7" i="5"/>
  <c r="C7" i="5"/>
  <c r="B8" i="5"/>
  <c r="C8" i="5"/>
  <c r="B9" i="5"/>
  <c r="C9" i="5"/>
  <c r="B10" i="5"/>
  <c r="C10" i="5"/>
  <c r="B11" i="5"/>
  <c r="C11" i="5"/>
  <c r="B12" i="5"/>
  <c r="C12" i="5"/>
  <c r="B13" i="5"/>
  <c r="C13" i="5"/>
  <c r="B14" i="5"/>
  <c r="C14" i="5"/>
  <c r="B15" i="5"/>
  <c r="C15" i="5"/>
  <c r="C2" i="5"/>
  <c r="B2" i="5"/>
  <c r="F37" i="3"/>
  <c r="F38" i="3"/>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2" i="2"/>
  <c r="F69" i="2" l="1"/>
  <c r="E10" i="9"/>
  <c r="E14" i="9"/>
  <c r="E6" i="9"/>
  <c r="E8" i="3"/>
  <c r="F32" i="3"/>
  <c r="E51" i="9"/>
  <c r="E42" i="9"/>
  <c r="E33" i="9"/>
  <c r="E25" i="9"/>
  <c r="E17" i="9"/>
  <c r="E2" i="10"/>
  <c r="F2" i="3"/>
  <c r="E63" i="3"/>
  <c r="F29" i="3"/>
  <c r="E58" i="9"/>
  <c r="E50" i="9"/>
  <c r="E40" i="9"/>
  <c r="E32" i="9"/>
  <c r="E66" i="9"/>
  <c r="E24" i="9"/>
  <c r="E55" i="9"/>
  <c r="E108" i="9"/>
  <c r="E104" i="9"/>
  <c r="E100" i="9"/>
  <c r="E95" i="9"/>
  <c r="E91" i="9"/>
  <c r="E87" i="9"/>
  <c r="E83" i="9"/>
  <c r="E79" i="9"/>
  <c r="E75" i="9"/>
  <c r="E71" i="9"/>
  <c r="E67" i="9"/>
  <c r="E63" i="9"/>
  <c r="E59" i="9"/>
  <c r="E3" i="3"/>
  <c r="E48" i="9"/>
  <c r="E103" i="9"/>
  <c r="E62" i="9"/>
  <c r="E54" i="9"/>
  <c r="E46" i="9"/>
  <c r="E36" i="9"/>
  <c r="E28" i="9"/>
  <c r="E13" i="9"/>
  <c r="E9" i="9"/>
  <c r="E5" i="9"/>
  <c r="E106" i="9"/>
  <c r="E102" i="9"/>
  <c r="E98" i="9"/>
  <c r="E93" i="9"/>
  <c r="E89" i="9"/>
  <c r="E85" i="9"/>
  <c r="E81" i="9"/>
  <c r="E77" i="9"/>
  <c r="E73" i="9"/>
  <c r="E69" i="9"/>
  <c r="E65" i="9"/>
  <c r="E61" i="9"/>
  <c r="E57" i="9"/>
  <c r="E53" i="9"/>
  <c r="E49" i="9"/>
  <c r="E45" i="9"/>
  <c r="E39" i="9"/>
  <c r="E35" i="9"/>
  <c r="E31" i="9"/>
  <c r="E27" i="9"/>
  <c r="E23" i="9"/>
  <c r="E19" i="9"/>
  <c r="E16" i="9"/>
  <c r="E12" i="9"/>
  <c r="E8" i="9"/>
  <c r="E3" i="9"/>
  <c r="E30" i="9"/>
  <c r="E15" i="9"/>
  <c r="E38" i="3"/>
  <c r="E47" i="3"/>
  <c r="E56" i="3"/>
  <c r="E99" i="9"/>
  <c r="E90" i="9"/>
  <c r="F45" i="3"/>
  <c r="E64" i="3"/>
  <c r="E92" i="9"/>
  <c r="E72" i="9"/>
  <c r="E52" i="9"/>
  <c r="E44" i="9"/>
  <c r="E38" i="9"/>
  <c r="E34" i="9"/>
  <c r="E26" i="9"/>
  <c r="E22" i="9"/>
  <c r="E18" i="9"/>
  <c r="E11" i="9"/>
  <c r="E7" i="9"/>
  <c r="E32" i="3"/>
  <c r="F3" i="3"/>
  <c r="E42" i="3"/>
  <c r="F16" i="3"/>
  <c r="E24" i="3"/>
  <c r="E15" i="3"/>
  <c r="F20" i="3"/>
  <c r="E17" i="3"/>
  <c r="F42" i="3"/>
  <c r="E36" i="3"/>
  <c r="F17" i="3"/>
  <c r="E45" i="3"/>
  <c r="E16" i="3"/>
  <c r="E50" i="3"/>
  <c r="F51" i="2"/>
  <c r="F47" i="2"/>
  <c r="F43" i="2"/>
  <c r="F35" i="2"/>
  <c r="F31" i="2"/>
  <c r="F27" i="2"/>
  <c r="F19" i="2"/>
  <c r="F15" i="2"/>
  <c r="E33" i="3"/>
  <c r="E60" i="3"/>
  <c r="E52" i="3"/>
  <c r="F68" i="2"/>
  <c r="E25" i="3"/>
  <c r="E5" i="3"/>
  <c r="E14" i="5"/>
  <c r="E8" i="5"/>
  <c r="F66" i="3"/>
  <c r="F43" i="3"/>
  <c r="F27" i="3"/>
  <c r="F20" i="2"/>
  <c r="E66" i="3"/>
  <c r="E14" i="3"/>
  <c r="F22" i="3"/>
  <c r="F49" i="3"/>
  <c r="E51" i="3"/>
  <c r="F67" i="2"/>
  <c r="F63" i="2"/>
  <c r="E12" i="3"/>
  <c r="F12" i="3"/>
  <c r="E46" i="3"/>
  <c r="E43" i="3"/>
  <c r="F60" i="3"/>
  <c r="F47" i="3"/>
  <c r="F8" i="3"/>
  <c r="F26" i="3"/>
  <c r="F59" i="2"/>
  <c r="F52" i="2"/>
  <c r="E21" i="3"/>
  <c r="F53" i="3"/>
  <c r="E15" i="5"/>
  <c r="E11" i="5"/>
  <c r="E9" i="5"/>
  <c r="F52" i="3"/>
  <c r="E39" i="3"/>
  <c r="F58" i="2"/>
  <c r="E37" i="3"/>
  <c r="F61" i="3"/>
  <c r="F35" i="3"/>
  <c r="E22" i="3"/>
  <c r="F18" i="2"/>
  <c r="F57" i="2"/>
  <c r="F45" i="2"/>
  <c r="F37" i="2"/>
  <c r="F33" i="2"/>
  <c r="F25" i="2"/>
  <c r="E40" i="3"/>
  <c r="F63" i="3"/>
  <c r="F50" i="3"/>
  <c r="E29" i="3"/>
  <c r="E20" i="3"/>
  <c r="F6" i="3"/>
  <c r="E2" i="5"/>
  <c r="E12" i="5"/>
  <c r="E10" i="5"/>
  <c r="E6" i="5"/>
  <c r="E4" i="5"/>
  <c r="E2" i="9"/>
  <c r="F36" i="3"/>
  <c r="F31" i="3"/>
  <c r="F26" i="2"/>
  <c r="E61" i="3"/>
  <c r="E53" i="3"/>
  <c r="E10" i="3"/>
  <c r="F50" i="2"/>
  <c r="F44" i="2"/>
  <c r="F28" i="2"/>
  <c r="F21" i="3"/>
  <c r="F65" i="3"/>
  <c r="E13" i="5"/>
  <c r="E60" i="9"/>
  <c r="E56" i="9"/>
  <c r="E76" i="9"/>
  <c r="E68" i="9"/>
  <c r="E64" i="9"/>
  <c r="F65" i="2"/>
  <c r="F56" i="3"/>
  <c r="F48" i="3"/>
  <c r="F59" i="3"/>
  <c r="F33" i="3"/>
  <c r="F5" i="3"/>
  <c r="F44" i="3"/>
  <c r="F34" i="3"/>
  <c r="E62" i="3"/>
  <c r="F57" i="3"/>
  <c r="E48" i="3"/>
  <c r="F28" i="3"/>
  <c r="E23" i="3"/>
  <c r="F19" i="3"/>
  <c r="F14" i="3"/>
  <c r="F9" i="3"/>
  <c r="E31" i="3"/>
  <c r="E58" i="3"/>
  <c r="E9" i="3"/>
  <c r="F62" i="3"/>
  <c r="F7" i="3"/>
  <c r="F60" i="2"/>
  <c r="F36" i="2"/>
  <c r="E57" i="3"/>
  <c r="E7" i="5"/>
  <c r="E5" i="5"/>
  <c r="E3" i="5"/>
  <c r="F41" i="2"/>
  <c r="F58" i="3"/>
  <c r="E13" i="3"/>
  <c r="E2" i="3"/>
  <c r="F54" i="3"/>
  <c r="F23" i="3"/>
  <c r="F67" i="3"/>
  <c r="F11" i="3"/>
  <c r="E96" i="9"/>
  <c r="E88" i="9"/>
  <c r="E84" i="9"/>
  <c r="E80" i="9"/>
  <c r="E107" i="9"/>
  <c r="E101" i="9"/>
  <c r="E109" i="9"/>
  <c r="E94" i="9"/>
  <c r="E86" i="9"/>
  <c r="E82" i="9"/>
  <c r="E78" i="9"/>
  <c r="E74" i="9"/>
  <c r="E70" i="9"/>
  <c r="E105" i="9"/>
  <c r="F3" i="2"/>
  <c r="F61" i="2"/>
  <c r="F53" i="2"/>
  <c r="F29" i="2"/>
  <c r="F49" i="2"/>
  <c r="F21" i="2"/>
  <c r="F13" i="2"/>
  <c r="F66" i="2"/>
  <c r="F34" i="2"/>
  <c r="E18" i="3"/>
  <c r="F18" i="3"/>
  <c r="E30" i="3"/>
  <c r="F42" i="2"/>
  <c r="F25" i="3"/>
  <c r="E34" i="3"/>
  <c r="F62" i="2"/>
  <c r="F54" i="2"/>
  <c r="F46" i="2"/>
  <c r="F38" i="2"/>
  <c r="F22" i="2"/>
  <c r="F14" i="2"/>
  <c r="F17" i="2"/>
  <c r="F24" i="3"/>
  <c r="F10" i="3"/>
  <c r="E19" i="3"/>
  <c r="F15" i="3"/>
  <c r="E6" i="3"/>
  <c r="F40" i="3"/>
  <c r="E35" i="3"/>
  <c r="F64" i="2"/>
  <c r="F56" i="2"/>
  <c r="F48" i="2"/>
  <c r="F40" i="2"/>
  <c r="F32" i="2"/>
  <c r="F24" i="2"/>
  <c r="F16" i="2"/>
  <c r="F55" i="2"/>
  <c r="F39" i="2"/>
  <c r="F23" i="2"/>
  <c r="E65" i="3"/>
  <c r="F55" i="3"/>
  <c r="E11" i="3"/>
  <c r="E41" i="3"/>
  <c r="E28" i="3"/>
  <c r="F4" i="3"/>
  <c r="E67" i="3"/>
  <c r="E49" i="3"/>
  <c r="E59" i="3"/>
  <c r="F46" i="3"/>
  <c r="O9" i="9" a="1"/>
  <c r="O9" i="9" s="1"/>
  <c r="F30" i="3"/>
  <c r="F10" i="2"/>
  <c r="F8" i="2"/>
  <c r="F9" i="2"/>
  <c r="E4" i="3"/>
  <c r="E54" i="3"/>
  <c r="F39" i="3"/>
  <c r="F51" i="3"/>
  <c r="E26" i="3"/>
  <c r="E7" i="3"/>
  <c r="F6" i="2"/>
  <c r="F7" i="2"/>
  <c r="F4" i="2"/>
  <c r="F5" i="2"/>
  <c r="F13" i="3"/>
  <c r="E44" i="3"/>
  <c r="E55" i="3"/>
  <c r="F41" i="3"/>
  <c r="F12" i="2"/>
  <c r="F30" i="2"/>
  <c r="F64" i="3"/>
  <c r="F11" i="2"/>
  <c r="E27" i="3"/>
  <c r="O3" i="9" l="1" a="1"/>
  <c r="O3" i="9" s="1"/>
  <c r="P3" i="9" a="1"/>
  <c r="P3" i="9" s="1"/>
  <c r="N3" i="9" a="1"/>
  <c r="N3" i="9" s="1"/>
  <c r="O2" i="9" a="1"/>
  <c r="O2" i="9" s="1"/>
  <c r="M3" i="9"/>
  <c r="P2" i="9" a="1"/>
  <c r="P2" i="9" s="1"/>
  <c r="O5" i="9" a="1"/>
  <c r="O5" i="9" s="1"/>
  <c r="P4" i="9" a="1"/>
  <c r="P4" i="9" s="1"/>
  <c r="O4" i="9" a="1"/>
  <c r="O4" i="9" s="1"/>
  <c r="O6" i="9" a="1"/>
  <c r="O6" i="9" s="1"/>
  <c r="P5" i="9" a="1"/>
  <c r="P5" i="9" s="1"/>
  <c r="P6" i="9" a="1"/>
  <c r="P6" i="9" s="1"/>
  <c r="M2" i="9"/>
  <c r="P8" i="9" a="1"/>
  <c r="P8" i="9" s="1"/>
  <c r="O10" i="9" a="1"/>
  <c r="O10" i="9" s="1"/>
  <c r="N7" i="9" a="1"/>
  <c r="N7" i="9" s="1"/>
  <c r="O8" i="9" a="1"/>
  <c r="O8" i="9" s="1"/>
  <c r="P11" i="9" a="1"/>
  <c r="P11" i="9" s="1"/>
  <c r="P9" i="9" a="1"/>
  <c r="P9" i="9" s="1"/>
  <c r="O11" i="9" a="1"/>
  <c r="O11" i="9" s="1"/>
  <c r="M10" i="9"/>
  <c r="M8" i="9"/>
  <c r="M6" i="9"/>
  <c r="P10" i="9" a="1"/>
  <c r="P10" i="9" s="1"/>
  <c r="N8" i="9" a="1"/>
  <c r="N8" i="9" s="1"/>
  <c r="O7" i="9" a="1"/>
  <c r="O7" i="9" s="1"/>
  <c r="N11" i="9" a="1"/>
  <c r="N11" i="9" s="1"/>
  <c r="M5" i="9"/>
  <c r="N6" i="9" a="1"/>
  <c r="N6" i="9" s="1"/>
  <c r="N4" i="9" a="1"/>
  <c r="N4" i="9" s="1"/>
  <c r="N10" i="9" a="1"/>
  <c r="N10" i="9" s="1"/>
  <c r="N5" i="9" a="1"/>
  <c r="N5" i="9" s="1"/>
  <c r="P7" i="9" a="1"/>
  <c r="P7" i="9" s="1"/>
  <c r="N9" i="9" a="1"/>
  <c r="N9" i="9" s="1"/>
  <c r="N2" i="9" a="1"/>
  <c r="N2" i="9" s="1"/>
  <c r="M9" i="9"/>
  <c r="M11" i="9"/>
  <c r="M7" i="9"/>
  <c r="M4" i="9"/>
</calcChain>
</file>

<file path=xl/sharedStrings.xml><?xml version="1.0" encoding="utf-8"?>
<sst xmlns="http://schemas.openxmlformats.org/spreadsheetml/2006/main" count="16077" uniqueCount="314">
  <si>
    <t>Year</t>
  </si>
  <si>
    <t>DebtorCountry</t>
  </si>
  <si>
    <t>Armenia</t>
  </si>
  <si>
    <t>Tonga</t>
  </si>
  <si>
    <t>Fiji</t>
  </si>
  <si>
    <t>Iceland</t>
  </si>
  <si>
    <t>Switzerland</t>
  </si>
  <si>
    <t>Benin</t>
  </si>
  <si>
    <t>India</t>
  </si>
  <si>
    <t>Congo, Dem. Rep.</t>
  </si>
  <si>
    <t>Serbia</t>
  </si>
  <si>
    <t>Mexico</t>
  </si>
  <si>
    <t>Central African Republic</t>
  </si>
  <si>
    <t>Barbados</t>
  </si>
  <si>
    <t>Vietnam</t>
  </si>
  <si>
    <t>South Africa</t>
  </si>
  <si>
    <t>St. Kitts and Nevis</t>
  </si>
  <si>
    <t>Uruguay</t>
  </si>
  <si>
    <t>Sri Lanka</t>
  </si>
  <si>
    <t>Thailand</t>
  </si>
  <si>
    <t>Comoros</t>
  </si>
  <si>
    <t>Mozambique</t>
  </si>
  <si>
    <t>Guinea-Bissau</t>
  </si>
  <si>
    <t>Jordan</t>
  </si>
  <si>
    <t>Russia</t>
  </si>
  <si>
    <t>Albania</t>
  </si>
  <si>
    <t>Mali</t>
  </si>
  <si>
    <t>Philippines</t>
  </si>
  <si>
    <t>El Salvador</t>
  </si>
  <si>
    <t>Pakistan</t>
  </si>
  <si>
    <t>Mauritius</t>
  </si>
  <si>
    <t>New Zealand</t>
  </si>
  <si>
    <t>United Arab Emirates</t>
  </si>
  <si>
    <t>Guatemala</t>
  </si>
  <si>
    <t>Guyana</t>
  </si>
  <si>
    <t>Costa Rica</t>
  </si>
  <si>
    <t>Korea, Rep.</t>
  </si>
  <si>
    <t>Libya</t>
  </si>
  <si>
    <t>Namibia</t>
  </si>
  <si>
    <t>Suriname</t>
  </si>
  <si>
    <t>Mongolia</t>
  </si>
  <si>
    <t>Botswana</t>
  </si>
  <si>
    <t>Togo</t>
  </si>
  <si>
    <t>St. Lucia</t>
  </si>
  <si>
    <t>Korea, Dem. Rep.</t>
  </si>
  <si>
    <t>Turkey</t>
  </si>
  <si>
    <t>Ecuador</t>
  </si>
  <si>
    <t>Laos</t>
  </si>
  <si>
    <t>Dominican Republic</t>
  </si>
  <si>
    <t>Jamaica</t>
  </si>
  <si>
    <t>Malaysia</t>
  </si>
  <si>
    <t>Bahamas, The</t>
  </si>
  <si>
    <t>Brazil</t>
  </si>
  <si>
    <t>Paraguay</t>
  </si>
  <si>
    <t>Colombia</t>
  </si>
  <si>
    <t>Trinidad and Tobago</t>
  </si>
  <si>
    <t>Morocco</t>
  </si>
  <si>
    <t>Tunisia</t>
  </si>
  <si>
    <t>Chile</t>
  </si>
  <si>
    <t>Australia</t>
  </si>
  <si>
    <t>Myanmar</t>
  </si>
  <si>
    <t>Haiti</t>
  </si>
  <si>
    <t>Ghana</t>
  </si>
  <si>
    <t>Rwanda</t>
  </si>
  <si>
    <t>Nigeria</t>
  </si>
  <si>
    <t>Canada</t>
  </si>
  <si>
    <t>Angola</t>
  </si>
  <si>
    <t>Honduras</t>
  </si>
  <si>
    <t>Vanuatu</t>
  </si>
  <si>
    <t>Panama</t>
  </si>
  <si>
    <t>Belize</t>
  </si>
  <si>
    <t>Kiribati</t>
  </si>
  <si>
    <t>Madagascar</t>
  </si>
  <si>
    <t>Sudan</t>
  </si>
  <si>
    <t>Bolivia</t>
  </si>
  <si>
    <t>St. Vincent and the Grenadines</t>
  </si>
  <si>
    <t>Nicaragua</t>
  </si>
  <si>
    <t>Algeria</t>
  </si>
  <si>
    <t>Peru</t>
  </si>
  <si>
    <t>Oman</t>
  </si>
  <si>
    <t>Grenada</t>
  </si>
  <si>
    <t>Liberia</t>
  </si>
  <si>
    <t>Hungary</t>
  </si>
  <si>
    <t>Zimbabwe</t>
  </si>
  <si>
    <t>Somalia</t>
  </si>
  <si>
    <t>Uganda</t>
  </si>
  <si>
    <t>Singapore</t>
  </si>
  <si>
    <t>Romania</t>
  </si>
  <si>
    <t>Equatorial Guinea</t>
  </si>
  <si>
    <t>Zambia</t>
  </si>
  <si>
    <t>Lesotho</t>
  </si>
  <si>
    <t>Georgia</t>
  </si>
  <si>
    <t>Bhutan</t>
  </si>
  <si>
    <t>Congo, Rep.</t>
  </si>
  <si>
    <t>Djibouti</t>
  </si>
  <si>
    <t>Cameroon</t>
  </si>
  <si>
    <t>Sao Tome and Principe</t>
  </si>
  <si>
    <t>Kenya</t>
  </si>
  <si>
    <t>Sierra Leone</t>
  </si>
  <si>
    <t>Timor-Leste</t>
  </si>
  <si>
    <t>United Kingdom</t>
  </si>
  <si>
    <t>Lebanon</t>
  </si>
  <si>
    <t>Papua New Guinea</t>
  </si>
  <si>
    <t>Iran</t>
  </si>
  <si>
    <t>Dominica</t>
  </si>
  <si>
    <t>Malawi</t>
  </si>
  <si>
    <t>Qatar</t>
  </si>
  <si>
    <t>Seychelles</t>
  </si>
  <si>
    <t>Maldives</t>
  </si>
  <si>
    <t>Ethiopia</t>
  </si>
  <si>
    <t>Cuba</t>
  </si>
  <si>
    <t>Senegal</t>
  </si>
  <si>
    <t>Japan</t>
  </si>
  <si>
    <t>Bulgaria</t>
  </si>
  <si>
    <t>Egypt</t>
  </si>
  <si>
    <t>Syria</t>
  </si>
  <si>
    <t>Afghanistan</t>
  </si>
  <si>
    <t>Gambia, The</t>
  </si>
  <si>
    <t>Nauru</t>
  </si>
  <si>
    <t>Cabo Verde</t>
  </si>
  <si>
    <t>Nepal</t>
  </si>
  <si>
    <t>Indonesia</t>
  </si>
  <si>
    <t>Cook Islands</t>
  </si>
  <si>
    <t>Venezuela</t>
  </si>
  <si>
    <t>Argentina</t>
  </si>
  <si>
    <t>Cambodia</t>
  </si>
  <si>
    <t>Guinea</t>
  </si>
  <si>
    <t>Mauritania</t>
  </si>
  <si>
    <t>Burkina Faso</t>
  </si>
  <si>
    <t>Cote d'Ivoire</t>
  </si>
  <si>
    <t>Gabon</t>
  </si>
  <si>
    <t>Niger</t>
  </si>
  <si>
    <t>Chad</t>
  </si>
  <si>
    <t>Tanzania</t>
  </si>
  <si>
    <t>Burundi</t>
  </si>
  <si>
    <t>Samoa</t>
  </si>
  <si>
    <t>Antigua and Barbuda</t>
  </si>
  <si>
    <t>Bangladesh</t>
  </si>
  <si>
    <t>Micronesia, Fed. Sts.</t>
  </si>
  <si>
    <t>Moldova</t>
  </si>
  <si>
    <t>Kazakhstan</t>
  </si>
  <si>
    <t>Turkmenistan</t>
  </si>
  <si>
    <t>Azerbaijan</t>
  </si>
  <si>
    <t>Uzbekistan</t>
  </si>
  <si>
    <t>Belarus</t>
  </si>
  <si>
    <t>Tajikistan</t>
  </si>
  <si>
    <t>Ukraine</t>
  </si>
  <si>
    <t>Bosnia and Herzegovina</t>
  </si>
  <si>
    <t>Eritrea</t>
  </si>
  <si>
    <t>Montenegro</t>
  </si>
  <si>
    <t>South Sudan</t>
  </si>
  <si>
    <t>DebtEstimateSample</t>
  </si>
  <si>
    <t>EM</t>
  </si>
  <si>
    <t>LIDC</t>
  </si>
  <si>
    <t>Fuel</t>
  </si>
  <si>
    <t>Region</t>
  </si>
  <si>
    <t>GDP_nom_WDI</t>
  </si>
  <si>
    <t>Bilateral lending in pct. of Chinese GDP</t>
  </si>
  <si>
    <t>CHN_Recipient</t>
  </si>
  <si>
    <t>USA_Recipient</t>
  </si>
  <si>
    <t>No of independent developing and emerging countries</t>
  </si>
  <si>
    <t>Aggregate estimated external debt stock (full disbursement)</t>
  </si>
  <si>
    <t>Aggregate estimated external debt stock (gradual disbursement)</t>
  </si>
  <si>
    <t>Aggregate outstanding Chinese loans (International Investment Position - PBOC)</t>
  </si>
  <si>
    <t>Difference</t>
  </si>
  <si>
    <t>LMC</t>
  </si>
  <si>
    <t>Top50</t>
  </si>
  <si>
    <t>Top30</t>
  </si>
  <si>
    <t>Top50?</t>
  </si>
  <si>
    <t>Country</t>
  </si>
  <si>
    <t>BRI</t>
  </si>
  <si>
    <t>Cluster</t>
  </si>
  <si>
    <t>Mean</t>
  </si>
  <si>
    <t>Median</t>
  </si>
  <si>
    <t>Quartile1</t>
  </si>
  <si>
    <t>Quartile3</t>
  </si>
  <si>
    <t xml:space="preserve">Latin America </t>
  </si>
  <si>
    <t>Central Asia</t>
  </si>
  <si>
    <t>Eastern Europe</t>
  </si>
  <si>
    <t>Far East Asia</t>
  </si>
  <si>
    <t>RecipientCountry</t>
  </si>
  <si>
    <t>Eswatini</t>
  </si>
  <si>
    <t>Kyrgyzstan</t>
  </si>
  <si>
    <t>Macedonia</t>
  </si>
  <si>
    <t>Yemen</t>
  </si>
  <si>
    <t>Figure 6</t>
  </si>
  <si>
    <t>Figure 7</t>
  </si>
  <si>
    <t>Figure 8</t>
  </si>
  <si>
    <t>Figure 9</t>
  </si>
  <si>
    <t>and data on debt to IMF and World Bank is taken from the World Bank’s WDI database. Data is shown for the 30 developing countries most indebted to China (in terms of</t>
  </si>
  <si>
    <t>debtor GDP).</t>
  </si>
  <si>
    <t>Figure 5</t>
  </si>
  <si>
    <t>Oil Exporters</t>
  </si>
  <si>
    <t>Belt and Road Countries</t>
  </si>
  <si>
    <t>Middle East and Northern Africa</t>
  </si>
  <si>
    <t>Sub-Saharan Africa</t>
  </si>
  <si>
    <t>Figure 16</t>
  </si>
  <si>
    <t>List of variables</t>
  </si>
  <si>
    <t>HRT - China's Overseas Lending: Debt data and figures</t>
  </si>
  <si>
    <t>List of figures</t>
  </si>
  <si>
    <t>ExternalDebt_China</t>
  </si>
  <si>
    <t>ExternalDebt_China_dis</t>
  </si>
  <si>
    <t>CHN_Total</t>
  </si>
  <si>
    <t>This categorical variable indicates different Regions.</t>
  </si>
  <si>
    <t>1 = Latin America and Caribbean; 2 = Middle and Near East; 3 = Central Asia; 4 = Africa; 5 = Eastern Europe; 6 = Far East Asia and Oceania</t>
  </si>
  <si>
    <t>This dummy variable indicates whether the country is among the 50 developing countries most indebted to China.</t>
  </si>
  <si>
    <t>This dummy variable indicates whether the country is included in the HRT debt stock database.</t>
  </si>
  <si>
    <t>GDP_nom_WEO</t>
  </si>
  <si>
    <t>Dummy variable indicating whether a country received Chinese official finance in the past five years.</t>
  </si>
  <si>
    <t>Commity price index with base year 1970 from Boughton (1991) and from Reinart, Reinhart and Trebesch (2017).</t>
  </si>
  <si>
    <t>PPGDebt_IMF</t>
  </si>
  <si>
    <t>CommodityPriceIndex</t>
  </si>
  <si>
    <t>PPGDebt_IDA</t>
  </si>
  <si>
    <t>PPGDebt_IBRD</t>
  </si>
  <si>
    <t>PPGDebt_ParisClub</t>
  </si>
  <si>
    <t>Number of CHN Recipients</t>
  </si>
  <si>
    <t>Number of US Recipients</t>
  </si>
  <si>
    <t>China Recipient Share</t>
  </si>
  <si>
    <t>US Recipient Share</t>
  </si>
  <si>
    <t>ExtDebt_China</t>
  </si>
  <si>
    <t>ExtDebt_China_GDP</t>
  </si>
  <si>
    <t>ExtDebt_China_gdp</t>
  </si>
  <si>
    <t>Figure 4</t>
  </si>
  <si>
    <t>CommodityPriceIndex 1970</t>
  </si>
  <si>
    <t>Mean Chinese Lending per GDP</t>
  </si>
  <si>
    <t>PPGDebt_WorldBank</t>
  </si>
  <si>
    <t>PPGDebt_IMF_gdp</t>
  </si>
  <si>
    <t>PPGDebt_WorldBank_gdp</t>
  </si>
  <si>
    <t>PPGDebt_ParisClub_gdp</t>
  </si>
  <si>
    <t>HRT estimate of outstanding external debt to Chinese official creditors from direct loans in nominal USD.</t>
  </si>
  <si>
    <t xml:space="preserve">HRT estimate of outstanding external debt to Chinese official creditors from direct loans in nominal USD; this estimate is derived under the assumption of a sluggish disbursement </t>
  </si>
  <si>
    <t>HRT estimate of outstanding public debt to Chinese official creditors from direct loans in nominal USD.</t>
  </si>
  <si>
    <t>Nominal GDP series from the IMF's WEO database in nominal USD.</t>
  </si>
  <si>
    <t>CommodityPriceIndex1970</t>
  </si>
  <si>
    <t>SyndicatedLending</t>
  </si>
  <si>
    <t>China Global GDP Share on a PPP basis (Source: Penn World Tables)</t>
  </si>
  <si>
    <t>Chinese nominal GDP in current USD (Source: World Bank WDI)</t>
  </si>
  <si>
    <t>Chinese bilateral commitments to all countries in current USD</t>
  </si>
  <si>
    <t>PublicDebt_China</t>
  </si>
  <si>
    <t>EMs</t>
  </si>
  <si>
    <t>Standing swap line</t>
  </si>
  <si>
    <t>Swap line activated</t>
  </si>
  <si>
    <t>Hong Kong</t>
  </si>
  <si>
    <t>Euro Zone</t>
  </si>
  <si>
    <t>Iraq</t>
  </si>
  <si>
    <t>Tuvalu</t>
  </si>
  <si>
    <t>Year of Initial Agreement</t>
  </si>
  <si>
    <t>Drawing rights in RMB (2018)</t>
  </si>
  <si>
    <t>RMB / USD Exchange Rate (2018)</t>
  </si>
  <si>
    <t>Drawing rights in nominal USD (2018)</t>
  </si>
  <si>
    <t>PublicDebt_China_gdp</t>
  </si>
  <si>
    <t>This dummy variables is equal to 1 if the recipient country is a low-income or an emerging market country</t>
  </si>
  <si>
    <t>This dummy variable indicates whether the country is classified as a member of the Belt and Road Initiative. Source: World Bank (2019)</t>
  </si>
  <si>
    <t xml:space="preserve">Aggregate Chinese commitments to public and private recipients in the form of grants and loans in nominal USD. </t>
  </si>
  <si>
    <t>IDS</t>
  </si>
  <si>
    <t>Chinese nominal GDP in current USD (Source: World Bank WDI, extrapolated to 1950)</t>
  </si>
  <si>
    <t xml:space="preserve">This figure shows aggregate Chinese commitments from loans and grants since 1950 (red bars) in percent of Chinese GDP. To measure Chinese nominal GDP back to 1950, we use </t>
  </si>
  <si>
    <t>This series is based on the Penn World Tables Version 9.0.</t>
  </si>
  <si>
    <t>Public debt to all Paris Club governments in nominal USD (Source: IDS)</t>
  </si>
  <si>
    <t>Public debt to China in nominal USD</t>
  </si>
  <si>
    <t>PPG Debt to IMF in nominal USD</t>
  </si>
  <si>
    <t>PPG Debt to World Bank in nominal USD</t>
  </si>
  <si>
    <t>Debt to China in percent of GDP</t>
  </si>
  <si>
    <t>This dummy variable indicates whether the country is among the 30 developing countries with highest public debt to China.</t>
  </si>
  <si>
    <t>Figure 3</t>
  </si>
  <si>
    <t xml:space="preserve">This figure compares our estimated aggregate debts stocks per year (red bars, baseline) with estimates assuming sluggish disbursement (dark red bars, see sensitivity analysis above). </t>
  </si>
  <si>
    <t xml:space="preserve">an extrapolated series of nominal GDP from the World Bank WDI. The graph also shows the Chinese share of global GDP on a purchasing power parity basis (black dashed line). </t>
  </si>
  <si>
    <t xml:space="preserve">This map shows the estimated stock of total external debt from direct loans owed to China in percent of recipient GDP as of 2017. Total debt includes loans to public borrowers </t>
  </si>
  <si>
    <t xml:space="preserve">as well as private borrowers. </t>
  </si>
  <si>
    <t>Figure A6</t>
  </si>
  <si>
    <t>This figure shows public debt to China (red bars), to all 22 governments organized in the Paris Club (blue bars), the IMF (green bars) and to the World Bank Group</t>
  </si>
  <si>
    <t>(including IDA and IBRD, brown bars). Data on China is based on our loan-level estimates (Appendix I), data on Paris Club debt is from the Paris Club website</t>
  </si>
  <si>
    <t xml:space="preserve">This figure shows aggregate public debt to different official creditors for all developing and emerging market countries contained in the World Bank International Debt Statistics (excluding China). </t>
  </si>
  <si>
    <t xml:space="preserve">Debt to Chinese official creditors is based on our own estimates introduced above. Debt to all 22 Paris Club governments is taken from the Paris Club website (available since 2008). </t>
  </si>
  <si>
    <t xml:space="preserve">Debt to the IMF and the World Bank Group (IBRD plus IDA) is from the World Bank's International Debt Statistics. Unlike in Figures 6, 7 and 8, we now drop private debt to Chinese </t>
  </si>
  <si>
    <t xml:space="preserve">official creditors to make the different series comparable. </t>
  </si>
  <si>
    <t>Figure 14</t>
  </si>
  <si>
    <t xml:space="preserve">credit line for which we have no evidence that it was ever activated. Red shaded countries activated their credit line with the PBoC at some point after 2009. </t>
  </si>
  <si>
    <t xml:space="preserve">This figure marks all countries whose central banks signed a bilateral swap line agreement with China’s central bank (PBoC) between 2009 and 2018. Grey shaded countries have a standing </t>
  </si>
  <si>
    <t>This dummy variable indicates whether the country is classified as an Emerging Market Economy. Source: IMF World Economic Outlook</t>
  </si>
  <si>
    <t>This dummy variable indicates whether the country is classified as a Low Income Developing Country. Source: IMF World Economic Outlook</t>
  </si>
  <si>
    <t>This dummy variable indicates whether the country is classified as an oil / fuel exporter. Source: IMF World Economic Outlook</t>
  </si>
  <si>
    <t xml:space="preserve">Dummy variable indicating whether a country received US official finance in the past five years. This series is from Horn, Reinhart and Trebesch (2020): </t>
  </si>
  <si>
    <t>This series measures outstanding debt to the IMF in nominal USD and is taken from the World Bank's International Debt Statistics.</t>
  </si>
  <si>
    <t>This series measures outstanding debt to all members of the Paris Club in nominal USD and is taken from the Paris Club website.</t>
  </si>
  <si>
    <t>This dummy variable indicates wheter the country is included in the World Bank's International Debt Statistics.</t>
  </si>
  <si>
    <t>This series measures syndicated lending to the recipient country in nominal USD between 1970 and 1983. This data is from Stallings (1987) and from</t>
  </si>
  <si>
    <t>various World Bank reports of the time.</t>
  </si>
  <si>
    <t xml:space="preserve">This excel file includes a panel dataset for developing and emerging market countries from 1950 to 2017. It combines our estimates of Chinese official lending and debt with macro and other control variables to </t>
  </si>
  <si>
    <t>schedule (see paper section 2.4 for details).</t>
  </si>
  <si>
    <t>Source: IMF World Economic Outlook</t>
  </si>
  <si>
    <t xml:space="preserve">Nominal GDP series from the World Bank's World Development Indicator database in nominal USD. </t>
  </si>
  <si>
    <t>Coping with Disaster: Two Centuries of International Official Lending. NBER Working Paper 27343.</t>
  </si>
  <si>
    <t>This series measures outstanding debt to the IBRD in nominal USD and is taken from the World Bank's International Debt Statistics.</t>
  </si>
  <si>
    <t>This series measures outstanding debt to the IDA in nominal USD and is taken from the World Bank's International Debt Statistics.</t>
  </si>
  <si>
    <t>The blue bold line shows total Chinese overseas loan claims on non-residents as published by the PBoC in its International Investment Position.</t>
  </si>
  <si>
    <t xml:space="preserve">This figure shows total indebtedness to Chinese state-owned creditors for different country groups. Debt estimates are based on loan-level data and include loans to public borrowers </t>
  </si>
  <si>
    <t xml:space="preserve">as well as to private borrowers. Sample statistics are shown for all 108 countries in our debt estimate sample. </t>
  </si>
  <si>
    <t xml:space="preserve">borrowers. Data is shown for the 50 developing countries most indebted to China (in terms of their GDP). </t>
  </si>
  <si>
    <t>This figure shows the estimated stock of total external debt from direct loans owed to China as of 2017. Total debt includes loans to public borrowers (PPG debt) as well as private</t>
  </si>
  <si>
    <t>is from Horn, Reinhart and Trebesch (2020). Coping with Disaster: Two Centuries of International Official Lending. NBER Working Paper 27343.</t>
  </si>
  <si>
    <t xml:space="preserve">This figure shows the share of developing and emerging countries (excl. China) that have received Chinese or US official funds during the past five years. Data on US official lending </t>
  </si>
  <si>
    <t xml:space="preserve">The bars show average yearly financial commitments by Western commercial banks (Panel A, blue bars, 1970s) and by Chinese official creditors (Panel B, red bars, post-2000) in </t>
  </si>
  <si>
    <t xml:space="preserve">percent of debtor country GDP to 119 developing and emerging market countries reporting to the World Bank IDS. The dashed black line is a commodity price index with </t>
  </si>
  <si>
    <t xml:space="preserve">base year 1970 (left panel) and base year 2000 (right panel) using data from Boughton (1991) until 1979 and from the IMF Index of Primary Commodity Prices thereafter. Data on </t>
  </si>
  <si>
    <t>Chinese lending post-2000 is from our database, the data on syndicated bank lending in the 1970s is from Stallings (1987) and World Bank (several years).</t>
  </si>
  <si>
    <t>Total Chinese lending in nominal USD</t>
  </si>
  <si>
    <t>Syndicated loans in nominal USD</t>
  </si>
  <si>
    <t>Total Chinese lending in percent of recipient country GDP</t>
  </si>
  <si>
    <t>Syndicated lending in percent of recipient country GDP</t>
  </si>
  <si>
    <t xml:space="preserve">IDS </t>
  </si>
  <si>
    <t>CommodityPriceIndex with base year 2000</t>
  </si>
  <si>
    <t>Mean Syndicated Lending per GDP</t>
  </si>
  <si>
    <r>
      <rPr>
        <sz val="11"/>
        <rFont val="Times New Roman"/>
        <family val="1"/>
      </rPr>
      <t xml:space="preserve">reproduce </t>
    </r>
    <r>
      <rPr>
        <b/>
        <sz val="11"/>
        <color theme="3"/>
        <rFont val="Times New Roman"/>
        <family val="1"/>
      </rPr>
      <t>figures 3 - 9, 14, 16 and A6.</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</si>
</sst>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3">
    <numFmt numFmtId="43" formatCode="_-* #,##0.00\ _€_-;\-* #,##0.00\ _€_-;_-* &quot;-&quot;??\ _€_-;_-@_-"/>
    <numFmt numFmtId="164" formatCode="&quot;$&quot;#,##0_);\(&quot;$&quot;#,##0\)"/>
    <numFmt numFmtId="165" formatCode="_(* #,##0_);_(* \(#,##0\);_(* &quot;-&quot;_);_(@_)"/>
    <numFmt numFmtId="166" formatCode="_(&quot;$&quot;* #,##0.00_);_(&quot;$&quot;* \(#,##0.00\);_(&quot;$&quot;* &quot;-&quot;??_);_(@_)"/>
    <numFmt numFmtId="167" formatCode="_(* #,##0.00_);_(* \(#,##0.00\);_(* &quot;-&quot;??_);_(@_)"/>
    <numFmt numFmtId="168" formatCode="0.0"/>
    <numFmt numFmtId="169" formatCode="_ * #,##0.00_ ;_ * \-#,##0.00_ ;_ * &quot;-&quot;??_ ;_ @_ "/>
    <numFmt numFmtId="170" formatCode="[$$-1009]#,##0.000;\-[$$-1009]#,##0.000"/>
    <numFmt numFmtId="171" formatCode="General_)"/>
    <numFmt numFmtId="172" formatCode="#,"/>
    <numFmt numFmtId="173" formatCode="@\ *."/>
    <numFmt numFmtId="174" formatCode="#,##0.0"/>
    <numFmt numFmtId="175" formatCode="&quot;   &quot;@"/>
    <numFmt numFmtId="176" formatCode="\ \ \ \ \ \ \ \ \ \ @\ *."/>
    <numFmt numFmtId="177" formatCode="\ \ \ \ \ \ \ \ \ \ \ \ @\ *."/>
    <numFmt numFmtId="178" formatCode="\ \ \ \ \ \ \ \ \ \ \ \ @"/>
    <numFmt numFmtId="179" formatCode="\ \ \ \ \ \ \ \ \ \ \ \ \ @\ *."/>
    <numFmt numFmtId="180" formatCode="\ @\ *."/>
    <numFmt numFmtId="181" formatCode="\ @"/>
    <numFmt numFmtId="182" formatCode="&quot;      &quot;@"/>
    <numFmt numFmtId="183" formatCode="[$-409]mmm\-yy;@"/>
    <numFmt numFmtId="184" formatCode="\ \ @\ *."/>
    <numFmt numFmtId="185" formatCode="\ \ @"/>
    <numFmt numFmtId="186" formatCode="&quot;         &quot;@"/>
    <numFmt numFmtId="187" formatCode="\ \ \ @\ *."/>
    <numFmt numFmtId="188" formatCode="\ \ \ @"/>
    <numFmt numFmtId="189" formatCode="&quot;            &quot;@"/>
    <numFmt numFmtId="190" formatCode="\ \ \ \ @\ *."/>
    <numFmt numFmtId="191" formatCode="\ \ \ \ @"/>
    <numFmt numFmtId="192" formatCode="&quot;               &quot;@"/>
    <numFmt numFmtId="193" formatCode="\ \ \ \ \ \ @\ *."/>
    <numFmt numFmtId="194" formatCode="\ \ \ \ \ \ @"/>
    <numFmt numFmtId="195" formatCode="\ \ \ \ \ \ \ @\ *."/>
    <numFmt numFmtId="196" formatCode="\ \ \ \ \ \ \ \ \ @\ *."/>
    <numFmt numFmtId="197" formatCode="\ \ \ \ \ \ \ \ \ @"/>
    <numFmt numFmtId="198" formatCode="&quot;Rp&quot;#,##0;\-&quot;Rp&quot;#,##0"/>
    <numFmt numFmtId="199" formatCode="&quot;Rp&quot;#,##0;[Red]\-&quot;Rp&quot;#,##0"/>
    <numFmt numFmtId="200" formatCode="mmm\.yy"/>
    <numFmt numFmtId="201" formatCode="d\.m\.yy\ h:mm"/>
    <numFmt numFmtId="202" formatCode="0&quot;  &quot;"/>
    <numFmt numFmtId="203" formatCode="_-* #,##0_-;\-* #,##0_-;_-* &quot;-&quot;_-;_-@_-"/>
    <numFmt numFmtId="204" formatCode="_-[$CHF]\ \ #,##0.00_-;\-[$CHF]\ * #,##0.00_-;_-[$CHF]\ * &quot;-&quot;??_-;_-@_-"/>
    <numFmt numFmtId="205" formatCode="#,##0;[Red]\(#,##0\)"/>
    <numFmt numFmtId="206" formatCode="#,##0.000"/>
    <numFmt numFmtId="207" formatCode="#,##0.0000"/>
    <numFmt numFmtId="208" formatCode="&quot;£&quot;#,##0.00;\-&quot;£&quot;#,##0.00"/>
    <numFmt numFmtId="209" formatCode="_-* #,##0.00_-;\-* #,##0.00_-;_-* &quot;-&quot;??_-;_-@_-"/>
    <numFmt numFmtId="210" formatCode="#,##0.00%;[Red]\(#,##0.00%\)"/>
    <numFmt numFmtId="211" formatCode="#,##0.0;\-#,##0.0;&quot;--&quot;"/>
    <numFmt numFmtId="212" formatCode="0.0_);\(0.0\)"/>
    <numFmt numFmtId="213" formatCode="&quot;¥&quot;#,##0;[Red]&quot;¥&quot;\-#,##0"/>
    <numFmt numFmtId="214" formatCode="&quot;R$&quot;#,##0.00_);\(&quot;R$&quot;#,##0.00\)"/>
    <numFmt numFmtId="215" formatCode="&quot;$&quot;#,##0\ ;\(&quot;$&quot;#,##0\)"/>
    <numFmt numFmtId="216" formatCode="&quot;R$&quot;#,##0_);\(&quot;R$&quot;#,##0\)"/>
    <numFmt numFmtId="217" formatCode="#,##0\ &quot;SIT&quot;;\-#,##0\ &quot;SIT&quot;"/>
    <numFmt numFmtId="218" formatCode="d\ mmm\ yyyy"/>
    <numFmt numFmtId="219" formatCode="[$DEM-4C0A]#,##0.00_ ;\-[$DEM-4C0A]#,##0.00\ "/>
    <numFmt numFmtId="220" formatCode="_-* #,##0.00\ _z_ł_-;\-* #,##0.00\ _z_ł_-;_-* &quot;-&quot;??\ _z_ł_-;_-@_-"/>
    <numFmt numFmtId="221" formatCode="#,##0.00\ &quot;F&quot;;\-#,##0.00\ &quot;F&quot;"/>
    <numFmt numFmtId="222" formatCode="_([$€-2]* #,##0.00_);_([$€-2]* \(#,##0.00\);_([$€-2]* &quot;-&quot;??_)"/>
    <numFmt numFmtId="223" formatCode="_-[$€-2]* #,##0.00_-;\-[$€-2]* #,##0.00_-;_-[$€-2]* &quot;-&quot;??_-"/>
    <numFmt numFmtId="224" formatCode="_-* #,##0\ _F_t_-;\-* #,##0\ _F_t_-;_-* &quot;-&quot;\ _F_t_-;_-@_-"/>
    <numFmt numFmtId="225" formatCode="_-* #,##0.00\ _F_t_-;\-* #,##0.00\ _F_t_-;_-* &quot;-&quot;??\ _F_t_-;_-@_-"/>
    <numFmt numFmtId="226" formatCode="_(* #,##0.0000_);_(* \(#,##0.0000\);_(* &quot;-&quot;\ \ _);@"/>
    <numFmt numFmtId="227" formatCode="#,#00"/>
    <numFmt numFmtId="228" formatCode="#.00"/>
    <numFmt numFmtId="229" formatCode="&quot;$&quot;#,##0_);\(&quot;$&quot;#,##0.0\)"/>
    <numFmt numFmtId="230" formatCode="[$JPY]\ #,##0.00;\-[$JPY]\ #,##0.00"/>
    <numFmt numFmtId="231" formatCode="#,##0;[Red]&quot;-&quot;#,##0"/>
    <numFmt numFmtId="232" formatCode="0.000000"/>
    <numFmt numFmtId="233" formatCode="#,##0\ &quot;Kč&quot;;\-#,##0\ &quot;Kč&quot;"/>
    <numFmt numFmtId="234" formatCode="0_)"/>
    <numFmt numFmtId="235" formatCode="_(* #,##0_);_(* \(#,##0\);_(* \-_);_(@_)"/>
    <numFmt numFmtId="236" formatCode="_ * #,##0_ ;_ * \-#,##0_ ;_ * &quot;-&quot;_ ;_ @_ "/>
    <numFmt numFmtId="237" formatCode="_-* #,##0.00\ _P_t_s_-;\-* #,##0.00\ _P_t_s_-;_-* &quot;-&quot;??\ _P_t_s_-;_-@_-"/>
    <numFmt numFmtId="238" formatCode="_-* #,##0\ _F_-;\-* #,##0\ _F_-;_-* &quot;-&quot;\ _F_-;_-@_-"/>
    <numFmt numFmtId="239" formatCode="0.0,,_);\(0.0,,\);\-_0_)"/>
    <numFmt numFmtId="240" formatCode="_(&quot;R$&quot;* #,##0_);_(&quot;R$&quot;* \(#,##0\);_(&quot;R$&quot;* &quot;-&quot;_);_(@_)"/>
    <numFmt numFmtId="241" formatCode="_(&quot;R$&quot;* #,##0.00_);_(&quot;R$&quot;* \(#,##0.00\);_(&quot;R$&quot;* &quot;-&quot;??_);_(@_)"/>
    <numFmt numFmtId="242" formatCode="\$#,"/>
    <numFmt numFmtId="243" formatCode="\$#,##0\ ;\(\$#,##0\)"/>
    <numFmt numFmtId="244" formatCode="\$#,##0\ ;&quot;($&quot;#,##0\)"/>
    <numFmt numFmtId="245" formatCode="_-* #,##0\ &quot;F&quot;_-;\-* #,##0\ &quot;F&quot;_-;_-* &quot;-&quot;\ &quot;F&quot;_-;_-@_-"/>
    <numFmt numFmtId="246" formatCode="_-* #,##0.00\ &quot;F&quot;_-;\-* #,##0.00\ &quot;F&quot;_-;_-* &quot;-&quot;??\ &quot;F&quot;_-;_-@_-"/>
    <numFmt numFmtId="247" formatCode="&quot;$&quot;#,#00"/>
    <numFmt numFmtId="248" formatCode="&quot;$&quot;#,"/>
    <numFmt numFmtId="249" formatCode="mmm\ yyyy"/>
    <numFmt numFmtId="250" formatCode="ddd\ d\-mmm\-yy"/>
    <numFmt numFmtId="251" formatCode="0.00_)"/>
    <numFmt numFmtId="252" formatCode="[$$-1009]#,##0.00;\-[$$-1009]#,##0.00"/>
    <numFmt numFmtId="253" formatCode="0.0_)"/>
    <numFmt numFmtId="254" formatCode="[&gt;=0.05]#,##0.0;[&lt;=-0.05]\-#,##0.0;?0.0"/>
    <numFmt numFmtId="255" formatCode="mm/dd/yy"/>
    <numFmt numFmtId="256" formatCode="[&gt;=0.05]\(#,##0.0\);[&lt;=-0.05]\(\-#,##0.0\);?\(\-\-\)"/>
    <numFmt numFmtId="257" formatCode="#,###,;[Red]\-#,###,;0"/>
    <numFmt numFmtId="258" formatCode="[&gt;=0.05]\(#,##0.0\);[&lt;=-0.05]\(\-#,##0.0\);\(\-\-\);\(@\)"/>
    <numFmt numFmtId="259" formatCode="_-* #,##0\ &quot;Ft&quot;_-;\-* #,##0\ &quot;Ft&quot;_-;_-* &quot;-&quot;\ &quot;Ft&quot;_-;_-@_-"/>
    <numFmt numFmtId="260" formatCode="_-* #,##0.00\ &quot;Ft&quot;_-;\-* #,##0.00\ &quot;Ft&quot;_-;_-* &quot;-&quot;??\ &quot;Ft&quot;_-;_-@_-"/>
    <numFmt numFmtId="261" formatCode="[Black]#,##0.0;[Black]\-#,##0.0;;"/>
    <numFmt numFmtId="262" formatCode="[Black][&gt;0.05]#,##0.0;[Black][&lt;-0.05]\-#,##0.0;;"/>
    <numFmt numFmtId="263" formatCode="[Black][&gt;0.5]#,##0;[Black][&lt;-0.5]\-#,##0;;"/>
    <numFmt numFmtId="264" formatCode="%#,#00"/>
    <numFmt numFmtId="265" formatCode="#.##000"/>
    <numFmt numFmtId="266" formatCode="dd\-mmm\-yy_)"/>
    <numFmt numFmtId="267" formatCode="#,##0.0____"/>
    <numFmt numFmtId="268" formatCode="#,##0_)"/>
    <numFmt numFmtId="269" formatCode="###\ ###\ ##0.00"/>
    <numFmt numFmtId="270" formatCode="\ General"/>
    <numFmt numFmtId="271" formatCode="#\ ##0"/>
    <numFmt numFmtId="272" formatCode="###\ ###\ ##0"/>
    <numFmt numFmtId="273" formatCode="#\ ##0.0"/>
    <numFmt numFmtId="274" formatCode="\(#\ ##0.0\);\(\-#\ ##0.0\)"/>
    <numFmt numFmtId="275" formatCode="#.##0,"/>
    <numFmt numFmtId="276" formatCode="#,##0;[Red]\-#,##0"/>
    <numFmt numFmtId="277" formatCode="#,##0.000000"/>
    <numFmt numFmtId="278" formatCode="_(\(*)\ #,##0.00_);_(\(*)\ \(#,##0.00\);_(\(*)\ &quot;-&quot;??_);_(@_)"/>
    <numFmt numFmtId="279" formatCode="_(\(*)\ #,##0.00_);_(\(*)&quot; (&quot;#,##0.00\);_(\(*)&quot; -&quot;??_);_(@_)"/>
    <numFmt numFmtId="280" formatCode="#,##0.00;[Red]\-#,##0.00"/>
    <numFmt numFmtId="281" formatCode="0.00&quot;  &quot;"/>
    <numFmt numFmtId="282" formatCode="* @"/>
    <numFmt numFmtId="283" formatCode="_-* #,##0.00\ _k_r_-;\-* #,##0.00\ _k_r_-;_-* &quot;-&quot;??\ _k_r_-;_-@_-"/>
    <numFmt numFmtId="284" formatCode="[$$-409]#,##0.00_ ;\-[$$-409]#,##0.00\ "/>
    <numFmt numFmtId="285" formatCode="\(\$#,###\)"/>
    <numFmt numFmtId="286" formatCode="&quot;Cr$&quot;#,##0.00_);\(&quot;Cr$&quot;#,##0.00\)"/>
    <numFmt numFmtId="287" formatCode="&quot;Cr$&quot;#,##0.00_);&quot;(Cr$&quot;#,##0.00\)"/>
    <numFmt numFmtId="288" formatCode="_-&quot;kr&quot;* #,##0_-;\-&quot;kr&quot;* #,##0_-;_-&quot;kr&quot;* &quot;-&quot;_-;_-@_-"/>
    <numFmt numFmtId="289" formatCode="_-&quot;€&quot;\ * #,##0_-;_-&quot;€&quot;\ * #,##0\-;_-&quot;€&quot;\ * &quot;-&quot;_-;_-@_-"/>
    <numFmt numFmtId="290" formatCode="_-* #,##0.00\ &quot;kr&quot;_-;\-* #,##0.00\ &quot;kr&quot;_-;_-* &quot;-&quot;??\ &quot;kr&quot;_-;_-@_-"/>
    <numFmt numFmtId="291" formatCode="_-&quot;€&quot;\ * #,##0.00_-;_-&quot;€&quot;\ * #,##0.00\-;_-&quot;€&quot;\ * &quot;-&quot;??_-;_-@_-"/>
    <numFmt numFmtId="292" formatCode="_-* #,##0.00\ \€_-;\-* #,##0.00\ \€_-;_-* &quot;-&quot;??\ \€_-;_-@_-"/>
    <numFmt numFmtId="293" formatCode="_(#\ ##,000\ &quot;zł&quot;_);_(\ \(#\ ##,000\ &quot;zł&quot;\);_(&quot;-&quot;??\ &quot;zł&quot;_);_(@_)"/>
    <numFmt numFmtId="294" formatCode="_-* #,##0.00\ _D_M_-;\-* #,##0.00\ _D_M_-;_-* &quot;-&quot;??\ _D_M_-;_-@_-"/>
    <numFmt numFmtId="295" formatCode="General\ \ \ \ \ \ "/>
    <numFmt numFmtId="296" formatCode="0.0\ \ \ \ \ \ \ \ "/>
    <numFmt numFmtId="297" formatCode="mmmm\ yyyy"/>
    <numFmt numFmtId="298" formatCode="_-* #,##0\ _Δ_ρ_χ_-;\-* #,##0\ _Δ_ρ_χ_-;_-* &quot;-&quot;\ _Δ_ρ_χ_-;_-@_-"/>
    <numFmt numFmtId="299" formatCode="_-* #,##0.00\ _Δ_ρ_χ_-;\-* #,##0.00\ _Δ_ρ_χ_-;_-* &quot;-&quot;??\ _Δ_ρ_χ_-;_-@_-"/>
    <numFmt numFmtId="300" formatCode="0.000_)"/>
    <numFmt numFmtId="301" formatCode="_-* #,##0\ _г_р_н_._-;\-* #,##0\ _г_р_н_._-;_-* &quot;-&quot;\ _г_р_н_._-;_-@_-"/>
    <numFmt numFmtId="302" formatCode="_-* #,##0.00\ _г_р_н_._-;\-* #,##0.00\ _г_р_н_._-;_-* &quot;-&quot;??\ _г_р_н_._-;_-@_-"/>
    <numFmt numFmtId="303" formatCode="#,##0.0_);\(#,##0.0\)"/>
    <numFmt numFmtId="304" formatCode="_-&quot;$&quot;* #,##0_-;\-&quot;$&quot;* #,##0_-;_-&quot;$&quot;* &quot;-&quot;_-;_-@_-"/>
    <numFmt numFmtId="305" formatCode="0.00000"/>
  </numFmts>
  <fonts count="363">
    <font>
      <sz val="11"/>
      <name val="Calibri"/>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1"/>
      <color rgb="FFFF0000"/>
      <name val="Calibri"/>
      <family val="2"/>
    </font>
    <font>
      <sz val="11"/>
      <color theme="1"/>
      <name val="Times New Roman"/>
      <family val="1"/>
    </font>
    <font>
      <sz val="11"/>
      <color theme="1"/>
      <name val="Calibri"/>
      <family val="3"/>
      <charset val="134"/>
      <scheme val="minor"/>
    </font>
    <font>
      <sz val="11"/>
      <color theme="0"/>
      <name val="Calibri"/>
      <family val="3"/>
      <charset val="134"/>
      <scheme val="minor"/>
    </font>
    <font>
      <sz val="10"/>
      <name val="Arial"/>
      <family val="2"/>
    </font>
    <font>
      <sz val="11"/>
      <color indexed="8"/>
      <name val="宋体"/>
      <family val="3"/>
      <charset val="134"/>
    </font>
    <font>
      <sz val="12"/>
      <name val="宋体"/>
      <family val="3"/>
      <charset val="134"/>
    </font>
    <font>
      <u/>
      <sz val="9"/>
      <color indexed="36"/>
      <name val="宋体"/>
      <family val="3"/>
      <charset val="134"/>
    </font>
    <font>
      <sz val="11"/>
      <color rgb="FF006100"/>
      <name val="Calibri"/>
      <family val="3"/>
      <charset val="134"/>
      <scheme val="minor"/>
    </font>
    <font>
      <sz val="11"/>
      <color rgb="FF9C0006"/>
      <name val="Calibri"/>
      <family val="3"/>
      <charset val="134"/>
      <scheme val="minor"/>
    </font>
    <font>
      <sz val="11"/>
      <color theme="1"/>
      <name val="Calibri"/>
      <family val="2"/>
      <charset val="134"/>
      <scheme val="minor"/>
    </font>
    <font>
      <b/>
      <sz val="15"/>
      <color theme="3"/>
      <name val="Calibri"/>
      <family val="3"/>
      <charset val="134"/>
      <scheme val="minor"/>
    </font>
    <font>
      <b/>
      <sz val="13"/>
      <color theme="3"/>
      <name val="Calibri"/>
      <family val="3"/>
      <charset val="134"/>
      <scheme val="minor"/>
    </font>
    <font>
      <b/>
      <sz val="11"/>
      <color theme="3"/>
      <name val="Calibri"/>
      <family val="3"/>
      <charset val="134"/>
      <scheme val="minor"/>
    </font>
    <font>
      <b/>
      <sz val="18"/>
      <color theme="3"/>
      <name val="Calibri Light"/>
      <family val="3"/>
      <charset val="134"/>
      <scheme val="major"/>
    </font>
    <font>
      <b/>
      <sz val="11"/>
      <color theme="0"/>
      <name val="Calibri"/>
      <family val="3"/>
      <charset val="134"/>
      <scheme val="minor"/>
    </font>
    <font>
      <b/>
      <sz val="11"/>
      <color theme="1"/>
      <name val="Calibri"/>
      <family val="3"/>
      <charset val="134"/>
      <scheme val="minor"/>
    </font>
    <font>
      <i/>
      <sz val="11"/>
      <color rgb="FF7F7F7F"/>
      <name val="Calibri"/>
      <family val="3"/>
      <charset val="134"/>
      <scheme val="minor"/>
    </font>
    <font>
      <sz val="11"/>
      <color rgb="FFFF0000"/>
      <name val="Calibri"/>
      <family val="3"/>
      <charset val="134"/>
      <scheme val="minor"/>
    </font>
    <font>
      <b/>
      <sz val="11"/>
      <color rgb="FFFA7D00"/>
      <name val="Calibri"/>
      <family val="3"/>
      <charset val="134"/>
      <scheme val="minor"/>
    </font>
    <font>
      <u/>
      <sz val="9"/>
      <color indexed="12"/>
      <name val="宋体"/>
      <family val="3"/>
      <charset val="134"/>
    </font>
    <font>
      <sz val="11"/>
      <color rgb="FF3F3F76"/>
      <name val="Calibri"/>
      <family val="3"/>
      <charset val="134"/>
      <scheme val="minor"/>
    </font>
    <font>
      <b/>
      <sz val="11"/>
      <color rgb="FF3F3F3F"/>
      <name val="Calibri"/>
      <family val="3"/>
      <charset val="134"/>
      <scheme val="minor"/>
    </font>
    <font>
      <sz val="11"/>
      <color rgb="FF9C6500"/>
      <name val="Calibri"/>
      <family val="3"/>
      <charset val="134"/>
      <scheme val="minor"/>
    </font>
    <font>
      <sz val="11"/>
      <color rgb="FFFA7D00"/>
      <name val="Calibri"/>
      <family val="3"/>
      <charset val="134"/>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name val="Courier"/>
      <family val="3"/>
    </font>
    <font>
      <sz val="10"/>
      <name val="Helv"/>
    </font>
    <font>
      <sz val="1"/>
      <color indexed="8"/>
      <name val="Courier"/>
      <family val="3"/>
    </font>
    <font>
      <sz val="11"/>
      <name val="–¾’©"/>
      <family val="1"/>
      <charset val="128"/>
    </font>
    <font>
      <b/>
      <sz val="18"/>
      <color indexed="62"/>
      <name val="lr oSVbN"/>
      <family val="3"/>
      <charset val="128"/>
    </font>
    <font>
      <b/>
      <sz val="11"/>
      <color indexed="9"/>
      <name val="lr oSVbN"/>
      <family val="3"/>
      <charset val="128"/>
    </font>
    <font>
      <sz val="11"/>
      <color indexed="20"/>
      <name val="lr oSVbN"/>
      <family val="3"/>
      <charset val="128"/>
    </font>
    <font>
      <b/>
      <sz val="15"/>
      <color indexed="62"/>
      <name val="lr oSVbN"/>
      <family val="3"/>
      <charset val="128"/>
    </font>
    <font>
      <b/>
      <sz val="13"/>
      <color indexed="62"/>
      <name val="lr oSVbN"/>
      <family val="3"/>
      <charset val="128"/>
    </font>
    <font>
      <b/>
      <sz val="11"/>
      <color indexed="62"/>
      <name val="lr oSVbN"/>
      <family val="3"/>
      <charset val="128"/>
    </font>
    <font>
      <sz val="14"/>
      <name val="lr ¾©"/>
      <family val="1"/>
      <charset val="128"/>
    </font>
    <font>
      <sz val="11"/>
      <color indexed="52"/>
      <name val="lr oSVbN"/>
      <family val="3"/>
      <charset val="128"/>
    </font>
    <font>
      <i/>
      <sz val="11"/>
      <color indexed="23"/>
      <name val="lr oSVbN"/>
      <family val="3"/>
      <charset val="128"/>
    </font>
    <font>
      <sz val="11"/>
      <color indexed="9"/>
      <name val="lr oSVbN"/>
      <family val="3"/>
      <charset val="128"/>
    </font>
    <font>
      <sz val="11"/>
      <color indexed="60"/>
      <name val="lr oSVbN"/>
      <family val="3"/>
      <charset val="128"/>
    </font>
    <font>
      <sz val="11"/>
      <color indexed="17"/>
      <name val="lr oSVbN"/>
      <family val="3"/>
      <charset val="128"/>
    </font>
    <font>
      <b/>
      <sz val="11"/>
      <color indexed="63"/>
      <name val="lr oSVbN"/>
      <family val="3"/>
      <charset val="128"/>
    </font>
    <font>
      <sz val="11"/>
      <color indexed="62"/>
      <name val="lr oSVbN"/>
      <family val="3"/>
      <charset val="128"/>
    </font>
    <font>
      <b/>
      <sz val="11"/>
      <color indexed="52"/>
      <name val="lr oSVbN"/>
      <family val="3"/>
      <charset val="128"/>
    </font>
    <font>
      <sz val="11"/>
      <name val="¾©"/>
      <family val="1"/>
      <charset val="128"/>
    </font>
    <font>
      <b/>
      <sz val="11"/>
      <color indexed="8"/>
      <name val="lr oSVbN"/>
      <family val="3"/>
      <charset val="128"/>
    </font>
    <font>
      <sz val="11"/>
      <color indexed="10"/>
      <name val="lr oSVbN"/>
      <family val="3"/>
      <charset val="128"/>
    </font>
    <font>
      <sz val="8"/>
      <name val="Arial"/>
      <family val="2"/>
    </font>
    <font>
      <sz val="10"/>
      <color indexed="53"/>
      <name val="Comic Sans MS"/>
      <family val="4"/>
    </font>
    <font>
      <sz val="10"/>
      <name val="Times New Roman"/>
      <family val="1"/>
    </font>
    <font>
      <sz val="9"/>
      <name val="Times New Roman"/>
      <family val="1"/>
    </font>
    <font>
      <sz val="10"/>
      <color indexed="12"/>
      <name val="MS Sans Serif"/>
      <family val="2"/>
    </font>
    <font>
      <sz val="7"/>
      <name val="Letter Gothic CE"/>
      <family val="3"/>
      <charset val="238"/>
    </font>
    <font>
      <sz val="11"/>
      <color rgb="FF000000"/>
      <name val="Calibri"/>
      <family val="2"/>
    </font>
    <font>
      <sz val="11"/>
      <color indexed="8"/>
      <name val="lr oSVbN"/>
      <family val="3"/>
      <charset val="128"/>
    </font>
    <font>
      <sz val="11"/>
      <color indexed="8"/>
      <name val="Cambria"/>
      <family val="2"/>
      <charset val="238"/>
    </font>
    <font>
      <sz val="11"/>
      <color indexed="8"/>
      <name val="Calibri"/>
      <family val="2"/>
    </font>
    <font>
      <sz val="11"/>
      <color indexed="8"/>
      <name val="Calibri"/>
      <family val="2"/>
      <charset val="161"/>
    </font>
    <font>
      <sz val="10"/>
      <color indexed="8"/>
      <name val="Arial Cyr"/>
      <family val="2"/>
      <charset val="204"/>
    </font>
    <font>
      <sz val="7"/>
      <name val="Arial"/>
      <family val="2"/>
    </font>
    <font>
      <sz val="11"/>
      <color rgb="FFFFFFFF"/>
      <name val="Calibri"/>
      <family val="2"/>
    </font>
    <font>
      <sz val="11"/>
      <color indexed="9"/>
      <name val="Cambria"/>
      <family val="2"/>
      <charset val="238"/>
    </font>
    <font>
      <sz val="11"/>
      <color indexed="9"/>
      <name val="Calibri"/>
      <family val="2"/>
    </font>
    <font>
      <sz val="11"/>
      <color indexed="9"/>
      <name val="Calibri"/>
      <family val="2"/>
      <charset val="161"/>
    </font>
    <font>
      <sz val="10"/>
      <color indexed="9"/>
      <name val="Arial Cyr"/>
      <family val="2"/>
      <charset val="204"/>
    </font>
    <font>
      <u/>
      <sz val="11"/>
      <color indexed="12"/>
      <name val="Times New Roman Cyr"/>
      <charset val="204"/>
    </font>
    <font>
      <b/>
      <sz val="8"/>
      <name val="Arial"/>
      <family val="2"/>
    </font>
    <font>
      <sz val="8"/>
      <color indexed="12"/>
      <name val="Helv"/>
    </font>
    <font>
      <sz val="10"/>
      <name val="Geneva"/>
      <family val="2"/>
    </font>
    <font>
      <sz val="8"/>
      <color indexed="12"/>
      <name val="Helv"/>
      <family val="2"/>
    </font>
    <font>
      <sz val="10"/>
      <name val="Courier New"/>
      <family val="3"/>
    </font>
    <font>
      <sz val="18"/>
      <name val="Geneva"/>
      <family val="2"/>
    </font>
    <font>
      <b/>
      <sz val="10"/>
      <name val="Arial"/>
      <family val="2"/>
    </font>
    <font>
      <sz val="8"/>
      <name val="SwitzerlandLight"/>
    </font>
    <font>
      <sz val="7"/>
      <name val="Times New Roman"/>
      <family val="1"/>
    </font>
    <font>
      <sz val="7"/>
      <name val="SwitzerlandLight"/>
    </font>
    <font>
      <sz val="11"/>
      <color indexed="17"/>
      <name val="Calibri"/>
      <family val="2"/>
    </font>
    <font>
      <sz val="12"/>
      <name val="±¼¸²Ã¼"/>
      <charset val="129"/>
    </font>
    <font>
      <i/>
      <sz val="1"/>
      <color indexed="8"/>
      <name val="Courier"/>
      <family val="3"/>
    </font>
    <font>
      <sz val="1"/>
      <color indexed="8"/>
      <name val="Courier New"/>
      <family val="3"/>
    </font>
    <font>
      <b/>
      <sz val="18"/>
      <name val="Arial"/>
      <family val="2"/>
    </font>
    <font>
      <b/>
      <sz val="12"/>
      <name val="Arial"/>
      <family val="2"/>
    </font>
    <font>
      <sz val="9"/>
      <color indexed="9"/>
      <name val="Times"/>
      <family val="1"/>
    </font>
    <font>
      <sz val="10"/>
      <name val="Times"/>
      <family val="1"/>
    </font>
    <font>
      <b/>
      <sz val="11"/>
      <color rgb="FFFF9900"/>
      <name val="Calibri"/>
      <family val="2"/>
    </font>
    <font>
      <b/>
      <sz val="10"/>
      <color indexed="52"/>
      <name val="Arial"/>
      <family val="2"/>
    </font>
    <font>
      <b/>
      <sz val="11"/>
      <color indexed="52"/>
      <name val="Calibri"/>
      <family val="2"/>
    </font>
    <font>
      <b/>
      <sz val="9"/>
      <name val="Times New Roman"/>
      <family val="1"/>
    </font>
    <font>
      <b/>
      <sz val="11"/>
      <color indexed="9"/>
      <name val="Calibri"/>
      <family val="2"/>
    </font>
    <font>
      <sz val="11"/>
      <color indexed="52"/>
      <name val="Calibri"/>
      <family val="2"/>
    </font>
    <font>
      <sz val="10"/>
      <name val="Arial CE"/>
      <family val="2"/>
      <charset val="238"/>
    </font>
    <font>
      <sz val="11"/>
      <color rgb="FFFF9900"/>
      <name val="Calibri"/>
      <family val="2"/>
    </font>
    <font>
      <sz val="10"/>
      <color indexed="8"/>
      <name val="Verdana"/>
      <family val="2"/>
    </font>
    <font>
      <b/>
      <sz val="10"/>
      <color indexed="8"/>
      <name val="Verdana"/>
      <family val="2"/>
    </font>
    <font>
      <i/>
      <sz val="10"/>
      <color indexed="8"/>
      <name val="Verdana"/>
      <family val="2"/>
    </font>
    <font>
      <b/>
      <sz val="10"/>
      <color indexed="54"/>
      <name val="Verdana"/>
      <family val="2"/>
    </font>
    <font>
      <sz val="11"/>
      <color indexed="8"/>
      <name val="Verdana"/>
      <family val="2"/>
    </font>
    <font>
      <b/>
      <sz val="11"/>
      <color indexed="8"/>
      <name val="Verdana"/>
      <family val="2"/>
    </font>
    <font>
      <sz val="11"/>
      <color indexed="8"/>
      <name val="Arial"/>
      <family val="2"/>
    </font>
    <font>
      <b/>
      <sz val="13"/>
      <color indexed="9"/>
      <name val="Verdana"/>
      <family val="2"/>
    </font>
    <font>
      <b/>
      <sz val="13"/>
      <color rgb="FFFFFFFF"/>
      <name val="Verdana"/>
      <family val="2"/>
    </font>
    <font>
      <sz val="10"/>
      <color indexed="54"/>
      <name val="Verdana"/>
      <family val="2"/>
    </font>
    <font>
      <sz val="10"/>
      <color rgb="FF666699"/>
      <name val="Verdana"/>
      <family val="2"/>
    </font>
    <font>
      <b/>
      <sz val="10"/>
      <color rgb="FF000000"/>
      <name val="Verdana"/>
      <family val="2"/>
    </font>
    <font>
      <b/>
      <sz val="8"/>
      <color indexed="12"/>
      <name val="Arial"/>
      <family val="2"/>
    </font>
    <font>
      <sz val="10"/>
      <name val="Helvetica"/>
      <family val="2"/>
    </font>
    <font>
      <sz val="9"/>
      <name val="Arial"/>
      <family val="2"/>
    </font>
    <font>
      <sz val="12"/>
      <name val="Times"/>
      <family val="1"/>
    </font>
    <font>
      <sz val="11"/>
      <name val="明朝"/>
      <family val="1"/>
      <charset val="128"/>
    </font>
    <font>
      <sz val="9"/>
      <color indexed="8"/>
      <name val="Times"/>
      <family val="1"/>
    </font>
    <font>
      <sz val="8"/>
      <name val="Palatino"/>
      <family val="1"/>
    </font>
    <font>
      <sz val="8.25"/>
      <color indexed="8"/>
      <name val="Tahoma"/>
      <family val="2"/>
    </font>
    <font>
      <sz val="10"/>
      <color indexed="8"/>
      <name val="Arial"/>
      <family val="2"/>
    </font>
    <font>
      <sz val="11"/>
      <name val="Arial"/>
      <family val="2"/>
    </font>
    <font>
      <sz val="10"/>
      <color theme="1"/>
      <name val="Arial"/>
      <family val="2"/>
    </font>
    <font>
      <sz val="9"/>
      <name val="Times"/>
      <family val="1"/>
    </font>
    <font>
      <sz val="10"/>
      <name val="BERNHARD"/>
    </font>
    <font>
      <sz val="11"/>
      <color rgb="FF000000"/>
      <name val="Times New Roman"/>
      <family val="1"/>
    </font>
    <font>
      <sz val="9"/>
      <name val="Helvetica"/>
      <family val="2"/>
    </font>
    <font>
      <sz val="9"/>
      <name val="Helv"/>
    </font>
    <font>
      <sz val="13"/>
      <name val="Times New Roman"/>
      <family val="1"/>
    </font>
    <font>
      <sz val="11"/>
      <color indexed="62"/>
      <name val="Cambria"/>
      <family val="2"/>
      <charset val="238"/>
    </font>
    <font>
      <b/>
      <sz val="11"/>
      <color indexed="63"/>
      <name val="Cambria"/>
      <family val="2"/>
      <charset val="238"/>
    </font>
    <font>
      <sz val="10"/>
      <name val="CG Times (W1)"/>
    </font>
    <font>
      <b/>
      <sz val="9"/>
      <name val="Arial"/>
      <family val="2"/>
    </font>
    <font>
      <sz val="9"/>
      <name val="Tms Rmn"/>
    </font>
    <font>
      <sz val="11"/>
      <color indexed="17"/>
      <name val="Cambria"/>
      <family val="2"/>
      <charset val="238"/>
    </font>
    <font>
      <b/>
      <sz val="10"/>
      <color indexed="8"/>
      <name val="Times New Roman"/>
      <family val="1"/>
    </font>
    <font>
      <b/>
      <sz val="1"/>
      <color indexed="8"/>
      <name val="Courier"/>
      <family val="3"/>
    </font>
    <font>
      <b/>
      <sz val="11"/>
      <color indexed="56"/>
      <name val="Calibri"/>
      <family val="2"/>
    </font>
    <font>
      <sz val="11"/>
      <color indexed="62"/>
      <name val="Calibri"/>
      <family val="2"/>
    </font>
    <font>
      <sz val="11"/>
      <color rgb="FF333399"/>
      <name val="Calibri"/>
      <family val="2"/>
    </font>
    <font>
      <sz val="10"/>
      <name val="MS Sans Serif"/>
      <family val="2"/>
    </font>
    <font>
      <sz val="8"/>
      <name val="Times New Roman"/>
      <family val="1"/>
    </font>
    <font>
      <sz val="12"/>
      <name val="Helv"/>
    </font>
    <font>
      <sz val="10"/>
      <name val="Arial"/>
      <family val="2"/>
      <charset val="162"/>
    </font>
    <font>
      <b/>
      <sz val="12"/>
      <name val="Helv"/>
    </font>
    <font>
      <sz val="14"/>
      <name val="Helv"/>
    </font>
    <font>
      <sz val="12"/>
      <name val="Arial CE"/>
      <family val="2"/>
      <charset val="238"/>
    </font>
    <font>
      <vertAlign val="superscript"/>
      <sz val="11"/>
      <name val="Arial"/>
      <family val="2"/>
    </font>
    <font>
      <sz val="10"/>
      <color indexed="12"/>
      <name val="Arial"/>
      <family val="2"/>
    </font>
    <font>
      <sz val="10"/>
      <color indexed="20"/>
      <name val="Arial"/>
      <family val="2"/>
    </font>
    <font>
      <sz val="10"/>
      <color indexed="14"/>
      <name val="Arial"/>
      <family val="2"/>
    </font>
    <font>
      <b/>
      <i/>
      <sz val="16"/>
      <color theme="1"/>
      <name val="Arial"/>
      <family val="2"/>
    </font>
    <font>
      <u/>
      <sz val="10"/>
      <color indexed="12"/>
      <name val="Times New Roman CE"/>
      <charset val="238"/>
    </font>
    <font>
      <u/>
      <sz val="10"/>
      <color indexed="12"/>
      <name val="Courier"/>
      <family val="3"/>
    </font>
    <font>
      <u/>
      <sz val="10"/>
      <color indexed="36"/>
      <name val="Courier"/>
      <family val="3"/>
    </font>
    <font>
      <u/>
      <sz val="5"/>
      <color indexed="12"/>
      <name val="Courier"/>
      <family val="3"/>
    </font>
    <font>
      <u/>
      <sz val="10"/>
      <color indexed="12"/>
      <name val="Arial"/>
      <family val="2"/>
    </font>
    <font>
      <u/>
      <sz val="11"/>
      <color indexed="12"/>
      <name val="Tms Rmn"/>
    </font>
    <font>
      <u/>
      <sz val="12"/>
      <color indexed="12"/>
      <name val="Times New Roman"/>
      <family val="1"/>
    </font>
    <font>
      <u/>
      <sz val="10"/>
      <color indexed="12"/>
      <name val="Times New Roman"/>
      <family val="1"/>
    </font>
    <font>
      <u/>
      <sz val="9"/>
      <color indexed="12"/>
      <name val="Arial"/>
      <family val="2"/>
    </font>
    <font>
      <u/>
      <sz val="11"/>
      <color indexed="12"/>
      <name val="Calibri"/>
      <family val="2"/>
    </font>
    <font>
      <u/>
      <sz val="10"/>
      <color indexed="12"/>
      <name val="Geneva"/>
      <family val="2"/>
    </font>
    <font>
      <u/>
      <sz val="7.5"/>
      <color theme="10"/>
      <name val="Times New Roman"/>
      <family val="1"/>
    </font>
    <font>
      <u/>
      <sz val="10"/>
      <color theme="10"/>
      <name val="Arial"/>
      <family val="2"/>
    </font>
    <font>
      <u/>
      <sz val="10"/>
      <color indexed="36"/>
      <name val="Arial"/>
      <family val="2"/>
    </font>
    <font>
      <sz val="10"/>
      <name val="Arial Cyr"/>
    </font>
    <font>
      <sz val="11"/>
      <color indexed="20"/>
      <name val="Calibri"/>
      <family val="2"/>
    </font>
    <font>
      <sz val="12"/>
      <name val="Optima"/>
      <family val="2"/>
    </font>
    <font>
      <sz val="10"/>
      <color indexed="62"/>
      <name val="Arial"/>
      <family val="2"/>
    </font>
    <font>
      <sz val="11"/>
      <color rgb="FF800080"/>
      <name val="Calibri"/>
      <family val="2"/>
    </font>
    <font>
      <u/>
      <sz val="11"/>
      <color indexed="36"/>
      <name val="Times New Roman Cyr"/>
      <charset val="204"/>
    </font>
    <font>
      <u/>
      <sz val="10"/>
      <color indexed="36"/>
      <name val="Arial Tur"/>
      <charset val="162"/>
    </font>
    <font>
      <sz val="11"/>
      <color indexed="52"/>
      <name val="Cambria"/>
      <family val="2"/>
      <charset val="238"/>
    </font>
    <font>
      <b/>
      <sz val="11"/>
      <color indexed="9"/>
      <name val="Cambria"/>
      <family val="2"/>
      <charset val="238"/>
    </font>
    <font>
      <u/>
      <sz val="10"/>
      <color indexed="12"/>
      <name val="Arial Tur"/>
      <charset val="162"/>
    </font>
    <font>
      <sz val="10"/>
      <name val="CTimesRoman"/>
      <family val="2"/>
    </font>
    <font>
      <u/>
      <sz val="7.5"/>
      <color indexed="12"/>
      <name val="Tms Rmn"/>
    </font>
    <font>
      <u/>
      <sz val="7.5"/>
      <color indexed="36"/>
      <name val="Tms Rmn"/>
    </font>
    <font>
      <u/>
      <sz val="10"/>
      <color indexed="12"/>
      <name val="MS Sans Serif"/>
      <family val="2"/>
    </font>
    <font>
      <sz val="8"/>
      <color indexed="8"/>
      <name val="Helv"/>
    </font>
    <font>
      <sz val="10"/>
      <color indexed="17"/>
      <name val="Univers Condensed"/>
      <family val="2"/>
    </font>
    <font>
      <b/>
      <sz val="11"/>
      <name val="Times New Roman"/>
      <family val="1"/>
    </font>
    <font>
      <sz val="26"/>
      <name val="Arial"/>
      <family val="2"/>
    </font>
    <font>
      <sz val="30"/>
      <name val="Arial"/>
      <family val="2"/>
    </font>
    <font>
      <sz val="48"/>
      <name val="Arial"/>
      <family val="2"/>
    </font>
    <font>
      <b/>
      <sz val="100"/>
      <name val="Arial"/>
      <family val="2"/>
    </font>
    <font>
      <u/>
      <sz val="10"/>
      <color indexed="36"/>
      <name val="Times New Roman CE"/>
      <charset val="238"/>
    </font>
    <font>
      <u/>
      <sz val="10"/>
      <name val="Times New Roman"/>
      <family val="1"/>
    </font>
    <font>
      <sz val="12"/>
      <name val="Times New Roman"/>
      <family val="1"/>
    </font>
    <font>
      <sz val="10"/>
      <color indexed="8"/>
      <name val="جيزة"/>
      <charset val="178"/>
    </font>
    <font>
      <b/>
      <sz val="15"/>
      <color indexed="56"/>
      <name val="Cambria"/>
      <family val="2"/>
      <charset val="238"/>
    </font>
    <font>
      <b/>
      <sz val="13"/>
      <color indexed="56"/>
      <name val="Cambria"/>
      <family val="2"/>
      <charset val="238"/>
    </font>
    <font>
      <b/>
      <sz val="11"/>
      <color indexed="56"/>
      <name val="Cambria"/>
      <family val="2"/>
      <charset val="238"/>
    </font>
    <font>
      <sz val="10"/>
      <name val="Arial CE"/>
    </font>
    <font>
      <sz val="11"/>
      <color indexed="60"/>
      <name val="Cambria"/>
      <family val="2"/>
      <charset val="238"/>
    </font>
    <font>
      <sz val="11"/>
      <color rgb="FF993300"/>
      <name val="Calibri"/>
      <family val="2"/>
    </font>
    <font>
      <sz val="7"/>
      <name val="Small Fonts"/>
      <family val="2"/>
    </font>
    <font>
      <sz val="12"/>
      <name val="Arial"/>
      <family val="2"/>
    </font>
    <font>
      <b/>
      <i/>
      <sz val="16"/>
      <name val="Helv"/>
    </font>
    <font>
      <sz val="10"/>
      <name val="Tms Rmn"/>
    </font>
    <font>
      <sz val="12"/>
      <name val="Tms Rmn"/>
    </font>
    <font>
      <sz val="12"/>
      <color theme="1"/>
      <name val="Calibri"/>
      <family val="2"/>
      <charset val="128"/>
      <scheme val="minor"/>
    </font>
    <font>
      <sz val="11"/>
      <color theme="1"/>
      <name val="Calibri"/>
      <family val="2"/>
    </font>
    <font>
      <sz val="11"/>
      <color theme="1"/>
      <name val="Times New Roman"/>
      <family val="2"/>
    </font>
    <font>
      <sz val="11"/>
      <color theme="1"/>
      <name val="Calibri"/>
      <family val="2"/>
      <charset val="129"/>
      <scheme val="minor"/>
    </font>
    <font>
      <sz val="10"/>
      <name val="Segoe UI"/>
      <family val="2"/>
    </font>
    <font>
      <sz val="10"/>
      <name val="Arial Narrow"/>
      <family val="2"/>
    </font>
    <font>
      <sz val="11"/>
      <name val="Tms Rmn"/>
    </font>
    <font>
      <sz val="11"/>
      <name val="Times New Roman"/>
      <family val="1"/>
    </font>
    <font>
      <sz val="10"/>
      <color indexed="8"/>
      <name val="Times"/>
      <family val="1"/>
    </font>
    <font>
      <sz val="10"/>
      <name val="Times New Roman CE"/>
      <family val="1"/>
      <charset val="238"/>
    </font>
    <font>
      <sz val="11"/>
      <color indexed="8"/>
      <name val="Czcionka tekstu podstawowego"/>
      <family val="2"/>
      <charset val="238"/>
    </font>
    <font>
      <sz val="10"/>
      <name val="Arial CE"/>
      <charset val="238"/>
    </font>
    <font>
      <i/>
      <sz val="10"/>
      <name val="Helv"/>
    </font>
    <font>
      <sz val="14"/>
      <name val="Times New Roman CE"/>
      <charset val="238"/>
    </font>
    <font>
      <b/>
      <sz val="11"/>
      <color indexed="52"/>
      <name val="Cambria"/>
      <family val="2"/>
      <charset val="238"/>
    </font>
    <font>
      <sz val="10"/>
      <name val="TimesET"/>
    </font>
    <font>
      <b/>
      <sz val="10"/>
      <color indexed="63"/>
      <name val="Arial"/>
      <family val="2"/>
    </font>
    <font>
      <sz val="10"/>
      <color indexed="16"/>
      <name val="Helvetica-Black"/>
    </font>
    <font>
      <b/>
      <i/>
      <sz val="9"/>
      <name val="Arial"/>
      <family val="2"/>
    </font>
    <font>
      <sz val="9"/>
      <color indexed="8"/>
      <name val="Arial"/>
      <family val="2"/>
    </font>
    <font>
      <sz val="10"/>
      <color indexed="16"/>
      <name val="Arial"/>
      <family val="2"/>
    </font>
    <font>
      <b/>
      <sz val="8"/>
      <name val="Times New Roman"/>
      <family val="1"/>
    </font>
    <font>
      <b/>
      <i/>
      <sz val="8"/>
      <name val="Times New Roman"/>
      <family val="1"/>
    </font>
    <font>
      <b/>
      <sz val="12"/>
      <name val="Times New Roman"/>
      <family val="1"/>
    </font>
    <font>
      <sz val="8.5"/>
      <name val="Times"/>
      <family val="1"/>
    </font>
    <font>
      <sz val="8.5"/>
      <name val="Times New Roman"/>
      <family val="1"/>
    </font>
    <font>
      <b/>
      <sz val="10"/>
      <name val="MS Sans Serif"/>
      <family val="2"/>
    </font>
    <font>
      <sz val="10"/>
      <color indexed="10"/>
      <name val="MS Sans Serif"/>
      <family val="2"/>
    </font>
    <font>
      <sz val="8"/>
      <name val="Helv"/>
    </font>
    <font>
      <b/>
      <i/>
      <u/>
      <sz val="11"/>
      <color theme="1"/>
      <name val="Arial"/>
      <family val="2"/>
    </font>
    <font>
      <i/>
      <sz val="10"/>
      <name val="Arial"/>
      <family val="2"/>
    </font>
    <font>
      <b/>
      <sz val="10"/>
      <color indexed="32"/>
      <name val="Arial"/>
      <family val="2"/>
    </font>
    <font>
      <b/>
      <sz val="11"/>
      <color indexed="63"/>
      <name val="Calibri"/>
      <family val="2"/>
    </font>
    <font>
      <b/>
      <sz val="11"/>
      <color indexed="18"/>
      <name val="Arial"/>
      <family val="2"/>
    </font>
    <font>
      <b/>
      <i/>
      <sz val="11"/>
      <color indexed="18"/>
      <name val="Arial"/>
      <family val="2"/>
    </font>
    <font>
      <b/>
      <sz val="10"/>
      <color indexed="8"/>
      <name val="Arial"/>
      <family val="2"/>
    </font>
    <font>
      <sz val="12"/>
      <color indexed="9"/>
      <name val="MS Sans Serif"/>
      <family val="2"/>
    </font>
    <font>
      <sz val="11"/>
      <color indexed="9"/>
      <name val="Arial"/>
      <family val="2"/>
    </font>
    <font>
      <b/>
      <sz val="11"/>
      <color indexed="9"/>
      <name val="Arial"/>
      <family val="2"/>
    </font>
    <font>
      <b/>
      <sz val="11"/>
      <color indexed="18"/>
      <name val="Arial Narrow"/>
      <family val="2"/>
    </font>
    <font>
      <b/>
      <sz val="11"/>
      <color indexed="9"/>
      <name val="Arial Narrow"/>
      <family val="2"/>
    </font>
    <font>
      <sz val="11"/>
      <color indexed="18"/>
      <name val="Arial"/>
      <family val="2"/>
    </font>
    <font>
      <sz val="10"/>
      <color indexed="56"/>
      <name val="Arial"/>
      <family val="2"/>
    </font>
    <font>
      <sz val="10"/>
      <color indexed="18"/>
      <name val="Arial"/>
      <family val="2"/>
    </font>
    <font>
      <sz val="10"/>
      <color indexed="9"/>
      <name val="Arial"/>
      <family val="2"/>
    </font>
    <font>
      <sz val="12"/>
      <color indexed="56"/>
      <name val="Arial"/>
      <family val="2"/>
    </font>
    <font>
      <i/>
      <sz val="12"/>
      <color indexed="56"/>
      <name val="Arial"/>
      <family val="2"/>
    </font>
    <font>
      <sz val="11"/>
      <color indexed="56"/>
      <name val="Arial"/>
      <family val="2"/>
    </font>
    <font>
      <i/>
      <sz val="11"/>
      <color indexed="56"/>
      <name val="Arial"/>
      <family val="2"/>
    </font>
    <font>
      <b/>
      <sz val="11"/>
      <color indexed="56"/>
      <name val="Arial"/>
      <family val="2"/>
    </font>
    <font>
      <b/>
      <i/>
      <sz val="11"/>
      <color indexed="56"/>
      <name val="Arial"/>
      <family val="2"/>
    </font>
    <font>
      <sz val="18"/>
      <color indexed="18"/>
      <name val="Arial"/>
      <family val="2"/>
    </font>
    <font>
      <sz val="11"/>
      <color indexed="10"/>
      <name val="Arial"/>
      <family val="2"/>
    </font>
    <font>
      <sz val="11"/>
      <color rgb="FF008000"/>
      <name val="Calibri"/>
      <family val="2"/>
    </font>
    <font>
      <b/>
      <i/>
      <sz val="8"/>
      <name val="Arial"/>
      <family val="2"/>
    </font>
    <font>
      <b/>
      <sz val="18"/>
      <color indexed="8"/>
      <name val="Cambria"/>
      <family val="1"/>
    </font>
    <font>
      <b/>
      <sz val="11"/>
      <color rgb="FF333333"/>
      <name val="Calibri"/>
      <family val="2"/>
    </font>
    <font>
      <b/>
      <sz val="10"/>
      <name val="Tms Rmn"/>
      <family val="1"/>
    </font>
    <font>
      <b/>
      <sz val="10"/>
      <name val="Tms Rmn"/>
    </font>
    <font>
      <i/>
      <sz val="9"/>
      <name val="Arial"/>
      <family val="2"/>
    </font>
    <font>
      <sz val="10"/>
      <color indexed="17"/>
      <name val="Arial"/>
      <family val="2"/>
    </font>
    <font>
      <b/>
      <sz val="11"/>
      <color indexed="8"/>
      <name val="Cambria"/>
      <family val="2"/>
      <charset val="238"/>
    </font>
    <font>
      <sz val="8"/>
      <name val="Arial CE"/>
      <family val="2"/>
      <charset val="238"/>
    </font>
    <font>
      <b/>
      <sz val="9"/>
      <name val="Palatino"/>
      <family val="1"/>
    </font>
    <font>
      <sz val="9"/>
      <color indexed="21"/>
      <name val="Helvetica-Black"/>
    </font>
    <font>
      <sz val="9"/>
      <name val="Helvetica-Black"/>
    </font>
    <font>
      <sz val="7"/>
      <name val="Palatino"/>
      <family val="1"/>
    </font>
    <font>
      <i/>
      <sz val="11"/>
      <color indexed="23"/>
      <name val="Cambria"/>
      <family val="2"/>
      <charset val="238"/>
    </font>
    <font>
      <sz val="11"/>
      <color indexed="10"/>
      <name val="Cambria"/>
      <family val="2"/>
      <charset val="238"/>
    </font>
    <font>
      <i/>
      <sz val="8"/>
      <name val="Tms Rmn"/>
    </font>
    <font>
      <i/>
      <sz val="11"/>
      <color rgb="FF808080"/>
      <name val="Calibri"/>
      <family val="2"/>
    </font>
    <font>
      <sz val="11"/>
      <color indexed="10"/>
      <name val="Calibri"/>
      <family val="2"/>
    </font>
    <font>
      <i/>
      <sz val="11"/>
      <color indexed="23"/>
      <name val="Calibri"/>
      <family val="2"/>
    </font>
    <font>
      <b/>
      <sz val="11"/>
      <name val="Helvetica"/>
      <family val="2"/>
    </font>
    <font>
      <b/>
      <sz val="11"/>
      <name val="Helv"/>
    </font>
    <font>
      <b/>
      <sz val="8"/>
      <name val="Tms Rmn"/>
    </font>
    <font>
      <b/>
      <sz val="18"/>
      <color rgb="FF003366"/>
      <name val="Cambria"/>
      <family val="1"/>
    </font>
    <font>
      <b/>
      <sz val="15"/>
      <color rgb="FF003366"/>
      <name val="Calibri"/>
      <family val="2"/>
    </font>
    <font>
      <b/>
      <sz val="13"/>
      <color rgb="FF003366"/>
      <name val="Calibri"/>
      <family val="2"/>
    </font>
    <font>
      <b/>
      <sz val="11"/>
      <color rgb="FF003366"/>
      <name val="Calibri"/>
      <family val="2"/>
    </font>
    <font>
      <b/>
      <sz val="14"/>
      <name val="Times New Roman"/>
      <family val="1"/>
    </font>
    <font>
      <b/>
      <sz val="18"/>
      <color indexed="56"/>
      <name val="Cambria"/>
      <family val="2"/>
    </font>
    <font>
      <b/>
      <sz val="15"/>
      <color indexed="56"/>
      <name val="Calibri"/>
      <family val="2"/>
    </font>
    <font>
      <b/>
      <sz val="15"/>
      <color indexed="56"/>
      <name val="Arial"/>
      <family val="2"/>
    </font>
    <font>
      <b/>
      <sz val="13"/>
      <color indexed="56"/>
      <name val="Calibri"/>
      <family val="2"/>
    </font>
    <font>
      <b/>
      <sz val="1"/>
      <color indexed="8"/>
      <name val="Courier New"/>
      <family val="3"/>
    </font>
    <font>
      <sz val="10"/>
      <name val="Book Antiqua"/>
      <family val="1"/>
    </font>
    <font>
      <b/>
      <sz val="18"/>
      <color indexed="56"/>
      <name val="Cambria"/>
      <family val="2"/>
      <charset val="238"/>
    </font>
    <font>
      <b/>
      <sz val="11"/>
      <color rgb="FFFFFFFF"/>
      <name val="Calibri"/>
      <family val="2"/>
    </font>
    <font>
      <b/>
      <sz val="10"/>
      <name val="Times New Roman"/>
      <family val="1"/>
    </font>
    <font>
      <b/>
      <i/>
      <sz val="10"/>
      <name val="Times New Roman"/>
      <family val="1"/>
    </font>
    <font>
      <sz val="12"/>
      <name val="Comic Sans MS"/>
      <family val="4"/>
    </font>
    <font>
      <sz val="10"/>
      <name val="Comic Sans MS"/>
      <family val="4"/>
    </font>
    <font>
      <vertAlign val="superscript"/>
      <sz val="9"/>
      <color indexed="8"/>
      <name val="Times New Roman"/>
      <family val="1"/>
    </font>
    <font>
      <sz val="9"/>
      <color indexed="8"/>
      <name val="Times New Roman"/>
      <family val="1"/>
    </font>
    <font>
      <b/>
      <sz val="18"/>
      <name val="Arial CE"/>
      <family val="2"/>
      <charset val="238"/>
    </font>
    <font>
      <b/>
      <sz val="12"/>
      <name val="Arial CE"/>
      <family val="2"/>
      <charset val="238"/>
    </font>
    <font>
      <sz val="11"/>
      <color indexed="20"/>
      <name val="Cambria"/>
      <family val="2"/>
      <charset val="238"/>
    </font>
    <font>
      <sz val="11"/>
      <color indexed="62"/>
      <name val="Calibri"/>
      <family val="2"/>
      <charset val="161"/>
    </font>
    <font>
      <b/>
      <sz val="11"/>
      <color indexed="9"/>
      <name val="Calibri"/>
      <family val="2"/>
      <charset val="161"/>
    </font>
    <font>
      <b/>
      <sz val="11"/>
      <color indexed="63"/>
      <name val="Calibri"/>
      <family val="2"/>
      <charset val="161"/>
    </font>
    <font>
      <i/>
      <sz val="11"/>
      <color indexed="23"/>
      <name val="Calibri"/>
      <family val="2"/>
      <charset val="161"/>
    </font>
    <font>
      <b/>
      <sz val="15"/>
      <color indexed="62"/>
      <name val="Calibri"/>
      <family val="2"/>
      <charset val="161"/>
    </font>
    <font>
      <b/>
      <sz val="13"/>
      <color indexed="62"/>
      <name val="Calibri"/>
      <family val="2"/>
      <charset val="161"/>
    </font>
    <font>
      <b/>
      <sz val="11"/>
      <color indexed="62"/>
      <name val="Calibri"/>
      <family val="2"/>
      <charset val="161"/>
    </font>
    <font>
      <sz val="11"/>
      <color indexed="20"/>
      <name val="Calibri"/>
      <family val="2"/>
      <charset val="161"/>
    </font>
    <font>
      <sz val="11"/>
      <color indexed="17"/>
      <name val="Calibri"/>
      <family val="2"/>
      <charset val="161"/>
    </font>
    <font>
      <sz val="10"/>
      <name val="Arial Greek"/>
      <charset val="161"/>
    </font>
    <font>
      <sz val="11"/>
      <color indexed="19"/>
      <name val="Calibri"/>
      <family val="2"/>
      <charset val="161"/>
    </font>
    <font>
      <sz val="11"/>
      <color indexed="10"/>
      <name val="Calibri"/>
      <family val="2"/>
      <charset val="161"/>
    </font>
    <font>
      <sz val="10"/>
      <name val="Courier"/>
      <family val="1"/>
      <charset val="161"/>
    </font>
    <font>
      <b/>
      <sz val="11"/>
      <color indexed="8"/>
      <name val="Calibri"/>
      <family val="2"/>
      <charset val="161"/>
    </font>
    <font>
      <b/>
      <sz val="18"/>
      <color indexed="62"/>
      <name val="Cambria"/>
      <family val="2"/>
      <charset val="161"/>
    </font>
    <font>
      <b/>
      <sz val="11"/>
      <color indexed="10"/>
      <name val="Calibri"/>
      <family val="2"/>
      <charset val="161"/>
    </font>
    <font>
      <sz val="11"/>
      <color indexed="62"/>
      <name val="Calibri"/>
      <family val="2"/>
      <charset val="204"/>
    </font>
    <font>
      <sz val="10"/>
      <color indexed="62"/>
      <name val="Arial Cyr"/>
      <family val="2"/>
      <charset val="204"/>
    </font>
    <font>
      <b/>
      <sz val="10"/>
      <color indexed="63"/>
      <name val="Arial Cyr"/>
      <family val="2"/>
      <charset val="204"/>
    </font>
    <font>
      <b/>
      <sz val="10"/>
      <color indexed="10"/>
      <name val="Arial Cyr"/>
      <family val="2"/>
      <charset val="204"/>
    </font>
    <font>
      <b/>
      <sz val="10"/>
      <color indexed="52"/>
      <name val="Arial Cyr"/>
      <family val="2"/>
      <charset val="204"/>
    </font>
    <font>
      <sz val="12"/>
      <color indexed="24"/>
      <name val="Modern"/>
      <family val="3"/>
      <charset val="255"/>
    </font>
    <font>
      <b/>
      <sz val="15"/>
      <color indexed="62"/>
      <name val="Arial Cyr"/>
      <family val="2"/>
      <charset val="204"/>
    </font>
    <font>
      <b/>
      <sz val="15"/>
      <color indexed="56"/>
      <name val="Arial Cyr"/>
      <family val="2"/>
      <charset val="204"/>
    </font>
    <font>
      <b/>
      <sz val="13"/>
      <color indexed="62"/>
      <name val="Arial Cyr"/>
      <family val="2"/>
      <charset val="204"/>
    </font>
    <font>
      <b/>
      <sz val="13"/>
      <color indexed="56"/>
      <name val="Arial Cyr"/>
      <family val="2"/>
      <charset val="204"/>
    </font>
    <font>
      <b/>
      <sz val="11"/>
      <color indexed="62"/>
      <name val="Arial Cyr"/>
      <family val="2"/>
      <charset val="204"/>
    </font>
    <font>
      <b/>
      <sz val="11"/>
      <color indexed="56"/>
      <name val="Arial Cyr"/>
      <family val="2"/>
      <charset val="204"/>
    </font>
    <font>
      <b/>
      <sz val="18"/>
      <color indexed="24"/>
      <name val="Modern"/>
      <family val="3"/>
      <charset val="255"/>
    </font>
    <font>
      <b/>
      <sz val="12"/>
      <color indexed="24"/>
      <name val="Modern"/>
      <family val="3"/>
      <charset val="255"/>
    </font>
    <font>
      <b/>
      <sz val="10"/>
      <color indexed="8"/>
      <name val="Arial Cyr"/>
      <family val="2"/>
      <charset val="204"/>
    </font>
    <font>
      <b/>
      <sz val="10"/>
      <color indexed="9"/>
      <name val="Arial Cyr"/>
      <family val="2"/>
      <charset val="204"/>
    </font>
    <font>
      <b/>
      <sz val="18"/>
      <color indexed="62"/>
      <name val="Cambria"/>
      <family val="2"/>
      <charset val="204"/>
    </font>
    <font>
      <b/>
      <sz val="18"/>
      <color indexed="56"/>
      <name val="Cambria"/>
      <family val="2"/>
      <charset val="204"/>
    </font>
    <font>
      <sz val="10"/>
      <color indexed="19"/>
      <name val="Arial Cyr"/>
      <family val="2"/>
      <charset val="204"/>
    </font>
    <font>
      <sz val="10"/>
      <color indexed="60"/>
      <name val="Arial Cyr"/>
      <family val="2"/>
      <charset val="204"/>
    </font>
    <font>
      <u/>
      <sz val="10"/>
      <color indexed="36"/>
      <name val="Arial Cyr"/>
      <charset val="204"/>
    </font>
    <font>
      <sz val="10"/>
      <color indexed="20"/>
      <name val="Arial Cyr"/>
      <family val="2"/>
      <charset val="204"/>
    </font>
    <font>
      <i/>
      <sz val="10"/>
      <color indexed="23"/>
      <name val="Arial Cyr"/>
      <family val="2"/>
      <charset val="204"/>
    </font>
    <font>
      <sz val="10"/>
      <name val="Arial Cyr"/>
      <charset val="204"/>
    </font>
    <font>
      <sz val="10"/>
      <name val="Arial"/>
      <family val="2"/>
      <charset val="204"/>
    </font>
    <font>
      <sz val="10"/>
      <color indexed="10"/>
      <name val="Arial Cyr"/>
      <family val="2"/>
      <charset val="204"/>
    </font>
    <font>
      <sz val="10"/>
      <color indexed="52"/>
      <name val="Arial Cyr"/>
      <family val="2"/>
      <charset val="204"/>
    </font>
    <font>
      <b/>
      <sz val="10"/>
      <name val="Arial Cyr"/>
      <charset val="204"/>
    </font>
    <font>
      <sz val="10"/>
      <color indexed="17"/>
      <name val="Arial Cyr"/>
      <family val="2"/>
      <charset val="204"/>
    </font>
    <font>
      <sz val="11"/>
      <name val="돋움"/>
      <family val="3"/>
      <charset val="129"/>
    </font>
    <font>
      <sz val="11"/>
      <name val="돋움"/>
      <charset val="129"/>
    </font>
    <font>
      <sz val="12"/>
      <name val="新細明體"/>
      <family val="1"/>
      <charset val="136"/>
    </font>
    <font>
      <sz val="9"/>
      <name val="宋体"/>
      <family val="3"/>
      <charset val="134"/>
    </font>
    <font>
      <sz val="11"/>
      <name val="ＭＳ 明朝"/>
      <family val="1"/>
      <charset val="128"/>
    </font>
    <font>
      <b/>
      <sz val="11"/>
      <color theme="3"/>
      <name val="Times New Roman"/>
      <family val="1"/>
    </font>
    <font>
      <sz val="11"/>
      <color theme="3"/>
      <name val="Times New Roman"/>
      <family val="1"/>
    </font>
    <font>
      <i/>
      <sz val="11"/>
      <color theme="1"/>
      <name val="Calibri"/>
      <family val="2"/>
      <scheme val="minor"/>
    </font>
    <font>
      <b/>
      <sz val="11"/>
      <color theme="1"/>
      <name val="Times New Roman"/>
      <family val="1"/>
    </font>
  </fonts>
  <fills count="11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indexed="55"/>
      </patternFill>
    </fill>
    <fill>
      <patternFill patternType="solid">
        <fgColor indexed="45"/>
      </patternFill>
    </fill>
    <fill>
      <patternFill patternType="solid">
        <fgColor indexed="26"/>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3"/>
      </patternFill>
    </fill>
    <fill>
      <patternFill patternType="solid">
        <fgColor indexed="42"/>
      </patternFill>
    </fill>
    <fill>
      <patternFill patternType="solid">
        <fgColor indexed="9"/>
      </patternFill>
    </fill>
    <fill>
      <patternFill patternType="solid">
        <fgColor indexed="9"/>
        <bgColor indexed="64"/>
      </patternFill>
    </fill>
    <fill>
      <patternFill patternType="solid">
        <fgColor rgb="FFCCCCFF"/>
        <bgColor rgb="FFCCCCFF"/>
      </patternFill>
    </fill>
    <fill>
      <patternFill patternType="solid">
        <fgColor rgb="FFFF99CC"/>
        <bgColor rgb="FFFF99CC"/>
      </patternFill>
    </fill>
    <fill>
      <patternFill patternType="solid">
        <fgColor rgb="FFCCFFCC"/>
        <bgColor rgb="FFCCFFCC"/>
      </patternFill>
    </fill>
    <fill>
      <patternFill patternType="solid">
        <fgColor rgb="FFCC99FF"/>
        <bgColor rgb="FFCC99FF"/>
      </patternFill>
    </fill>
    <fill>
      <patternFill patternType="solid">
        <fgColor rgb="FFCCFFFF"/>
        <bgColor rgb="FFCCFFFF"/>
      </patternFill>
    </fill>
    <fill>
      <patternFill patternType="solid">
        <fgColor rgb="FFFFCC99"/>
        <bgColor rgb="FFFFCC99"/>
      </patternFill>
    </fill>
    <fill>
      <patternFill patternType="solid">
        <fgColor indexed="22"/>
      </patternFill>
    </fill>
    <fill>
      <patternFill patternType="solid">
        <fgColor indexed="29"/>
      </patternFill>
    </fill>
    <fill>
      <patternFill patternType="solid">
        <fgColor indexed="27"/>
      </patternFill>
    </fill>
    <fill>
      <patternFill patternType="solid">
        <fgColor indexed="31"/>
      </patternFill>
    </fill>
    <fill>
      <patternFill patternType="solid">
        <fgColor indexed="46"/>
      </patternFill>
    </fill>
    <fill>
      <patternFill patternType="solid">
        <fgColor indexed="47"/>
      </patternFill>
    </fill>
    <fill>
      <patternFill patternType="solid">
        <fgColor indexed="44"/>
      </patternFill>
    </fill>
    <fill>
      <patternFill patternType="solid">
        <fgColor rgb="FF99CCFF"/>
        <bgColor rgb="FF99CCFF"/>
      </patternFill>
    </fill>
    <fill>
      <patternFill patternType="solid">
        <fgColor rgb="FFFF8080"/>
        <bgColor rgb="FFFF8080"/>
      </patternFill>
    </fill>
    <fill>
      <patternFill patternType="solid">
        <fgColor rgb="FF00FF00"/>
        <bgColor rgb="FF00FF00"/>
      </patternFill>
    </fill>
    <fill>
      <patternFill patternType="solid">
        <fgColor rgb="FFFFCC00"/>
        <bgColor rgb="FFFFCC00"/>
      </patternFill>
    </fill>
    <fill>
      <patternFill patternType="solid">
        <fgColor indexed="11"/>
      </patternFill>
    </fill>
    <fill>
      <patternFill patternType="solid">
        <fgColor indexed="51"/>
      </patternFill>
    </fill>
    <fill>
      <patternFill patternType="solid">
        <fgColor rgb="FF0066CC"/>
        <bgColor rgb="FF0066CC"/>
      </patternFill>
    </fill>
    <fill>
      <patternFill patternType="solid">
        <fgColor rgb="FF800080"/>
        <bgColor rgb="FF800080"/>
      </patternFill>
    </fill>
    <fill>
      <patternFill patternType="solid">
        <fgColor rgb="FF33CCCC"/>
        <bgColor rgb="FF33CCCC"/>
      </patternFill>
    </fill>
    <fill>
      <patternFill patternType="solid">
        <fgColor rgb="FFFF9900"/>
        <bgColor rgb="FFFF9900"/>
      </patternFill>
    </fill>
    <fill>
      <patternFill patternType="solid">
        <fgColor indexed="30"/>
      </patternFill>
    </fill>
    <fill>
      <patternFill patternType="solid">
        <fgColor indexed="36"/>
      </patternFill>
    </fill>
    <fill>
      <patternFill patternType="solid">
        <fgColor indexed="52"/>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26"/>
        <bgColor indexed="26"/>
      </patternFill>
    </fill>
    <fill>
      <patternFill patternType="solid">
        <fgColor indexed="47"/>
        <bgColor indexed="47"/>
      </patternFill>
    </fill>
    <fill>
      <patternFill patternType="solid">
        <fgColor indexed="62"/>
      </patternFill>
    </fill>
    <fill>
      <patternFill patternType="solid">
        <fgColor rgb="FFC0C0C0"/>
        <bgColor rgb="FFC0C0C0"/>
      </patternFill>
    </fill>
    <fill>
      <patternFill patternType="solid">
        <fgColor indexed="47"/>
        <bgColor indexed="64"/>
      </patternFill>
    </fill>
    <fill>
      <patternFill patternType="solid">
        <fgColor indexed="22"/>
        <bgColor indexed="64"/>
      </patternFill>
    </fill>
    <fill>
      <patternFill patternType="solid">
        <fgColor indexed="24"/>
        <bgColor indexed="64"/>
      </patternFill>
    </fill>
    <fill>
      <patternFill patternType="solid">
        <fgColor rgb="FF9999FF"/>
        <bgColor rgb="FF9999FF"/>
      </patternFill>
    </fill>
    <fill>
      <patternFill patternType="solid">
        <fgColor rgb="FFFFFFFF"/>
        <bgColor rgb="FFFFFFFF"/>
      </patternFill>
    </fill>
    <fill>
      <patternFill patternType="solid">
        <fgColor indexed="27"/>
        <bgColor indexed="8"/>
      </patternFill>
    </fill>
    <fill>
      <patternFill patternType="solid">
        <fgColor rgb="FFFFFFCC"/>
        <bgColor rgb="FFFFFFCC"/>
      </patternFill>
    </fill>
    <fill>
      <patternFill patternType="lightUp">
        <fgColor indexed="9"/>
        <bgColor indexed="27"/>
      </patternFill>
    </fill>
    <fill>
      <patternFill patternType="lightUp">
        <fgColor indexed="9"/>
        <bgColor indexed="26"/>
      </patternFill>
    </fill>
    <fill>
      <patternFill patternType="solid">
        <fgColor indexed="26"/>
        <bgColor indexed="64"/>
      </patternFill>
    </fill>
    <fill>
      <patternFill patternType="solid">
        <fgColor rgb="FFFFFF99"/>
        <bgColor rgb="FFFFFF99"/>
      </patternFill>
    </fill>
    <fill>
      <patternFill patternType="mediumGray">
        <fgColor indexed="22"/>
      </patternFill>
    </fill>
    <fill>
      <patternFill patternType="solid">
        <fgColor indexed="31"/>
        <bgColor indexed="8"/>
      </patternFill>
    </fill>
    <fill>
      <patternFill patternType="solid">
        <fgColor indexed="43"/>
        <bgColor indexed="8"/>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21"/>
        <bgColor indexed="64"/>
      </patternFill>
    </fill>
    <fill>
      <patternFill patternType="solid">
        <fgColor indexed="50"/>
      </patternFill>
    </fill>
    <fill>
      <patternFill patternType="lightUp">
        <fgColor indexed="54"/>
        <bgColor indexed="41"/>
      </patternFill>
    </fill>
    <fill>
      <patternFill patternType="solid">
        <fgColor indexed="41"/>
        <bgColor indexed="64"/>
      </patternFill>
    </fill>
    <fill>
      <patternFill patternType="solid">
        <fgColor indexed="44"/>
        <bgColor indexed="64"/>
      </patternFill>
    </fill>
    <fill>
      <patternFill patternType="solid">
        <fgColor indexed="40"/>
      </patternFill>
    </fill>
    <fill>
      <patternFill patternType="solid">
        <fgColor indexed="41"/>
      </patternFill>
    </fill>
    <fill>
      <patternFill patternType="solid">
        <fgColor indexed="63"/>
        <bgColor indexed="64"/>
      </patternFill>
    </fill>
    <fill>
      <patternFill patternType="solid">
        <fgColor indexed="16"/>
        <bgColor indexed="64"/>
      </patternFill>
    </fill>
    <fill>
      <patternFill patternType="solid">
        <fgColor indexed="8"/>
        <bgColor indexed="64"/>
      </patternFill>
    </fill>
    <fill>
      <patternFill patternType="solid">
        <fgColor rgb="FF969696"/>
        <bgColor rgb="FF969696"/>
      </patternFill>
    </fill>
    <fill>
      <patternFill patternType="solid">
        <fgColor indexed="12"/>
      </patternFill>
    </fill>
    <fill>
      <patternFill patternType="solid">
        <fgColor indexed="13"/>
      </patternFill>
    </fill>
    <fill>
      <patternFill patternType="solid">
        <fgColor indexed="56"/>
      </patternFill>
    </fill>
  </fills>
  <borders count="7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49"/>
      </top>
      <bottom style="double">
        <color indexed="49"/>
      </bottom>
      <diagonal/>
    </border>
    <border>
      <left style="double">
        <color indexed="40"/>
      </left>
      <right style="double">
        <color indexed="40"/>
      </right>
      <top/>
      <bottom style="dashed">
        <color indexed="49"/>
      </bottom>
      <diagonal/>
    </border>
    <border>
      <left/>
      <right/>
      <top style="thin">
        <color indexed="64"/>
      </top>
      <bottom style="thin">
        <color indexed="64"/>
      </bottom>
      <diagonal/>
    </border>
    <border>
      <left style="thin">
        <color indexed="64"/>
      </left>
      <right style="thin">
        <color indexed="64"/>
      </right>
      <top/>
      <bottom/>
      <diagonal/>
    </border>
    <border>
      <left/>
      <right style="hair">
        <color indexed="64"/>
      </right>
      <top/>
      <bottom style="thin">
        <color indexed="64"/>
      </bottom>
      <diagonal/>
    </border>
    <border>
      <left/>
      <right style="hair">
        <color indexed="8"/>
      </right>
      <top/>
      <bottom style="thin">
        <color indexed="8"/>
      </bottom>
      <diagonal/>
    </border>
    <border>
      <left/>
      <right style="hair">
        <color indexed="8"/>
      </right>
      <top/>
      <bottom/>
      <diagonal/>
    </border>
    <border>
      <left/>
      <right style="hair">
        <color indexed="64"/>
      </right>
      <top/>
      <bottom/>
      <diagonal/>
    </border>
    <border>
      <left style="thin">
        <color rgb="FF808080"/>
      </left>
      <right style="thin">
        <color rgb="FF808080"/>
      </right>
      <top style="thin">
        <color rgb="FF808080"/>
      </top>
      <bottom style="thin">
        <color rgb="FF808080"/>
      </bottom>
      <diagonal/>
    </border>
    <border>
      <left/>
      <right/>
      <top style="double">
        <color indexed="8"/>
      </top>
      <bottom/>
      <diagonal/>
    </border>
    <border>
      <left style="thin">
        <color indexed="64"/>
      </left>
      <right style="thin">
        <color indexed="64"/>
      </right>
      <top style="thin">
        <color indexed="64"/>
      </top>
      <bottom style="thin">
        <color indexed="64"/>
      </bottom>
      <diagonal/>
    </border>
    <border>
      <left/>
      <right/>
      <top/>
      <bottom style="double">
        <color rgb="FFFF9900"/>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style="thin">
        <color rgb="FF000000"/>
      </left>
      <right style="thin">
        <color rgb="FF000000"/>
      </right>
      <top style="thin">
        <color rgb="FF000000"/>
      </top>
      <bottom style="thin">
        <color rgb="FF000000"/>
      </bottom>
      <diagonal/>
    </border>
    <border>
      <left/>
      <right/>
      <top/>
      <bottom style="medium">
        <color indexed="64"/>
      </bottom>
      <diagonal/>
    </border>
    <border>
      <left style="thin">
        <color indexed="64"/>
      </left>
      <right/>
      <top style="thin">
        <color indexed="64"/>
      </top>
      <bottom style="thin">
        <color indexed="64"/>
      </bottom>
      <diagonal/>
    </border>
    <border>
      <left/>
      <right/>
      <top/>
      <bottom style="thin">
        <color indexed="64"/>
      </bottom>
      <diagonal/>
    </border>
    <border>
      <left style="thin">
        <color rgb="FFC0C0C0"/>
      </left>
      <right style="thin">
        <color rgb="FFC0C0C0"/>
      </right>
      <top style="thin">
        <color rgb="FFC0C0C0"/>
      </top>
      <bottom style="thin">
        <color rgb="FFC0C0C0"/>
      </bottom>
      <diagonal/>
    </border>
    <border>
      <left/>
      <right/>
      <top style="dashed">
        <color indexed="64"/>
      </top>
      <bottom/>
      <diagonal/>
    </border>
    <border>
      <left/>
      <right/>
      <top style="mediumDashed">
        <color indexed="64"/>
      </top>
      <bottom/>
      <diagonal/>
    </border>
    <border>
      <left style="thin">
        <color indexed="64"/>
      </left>
      <right/>
      <top/>
      <bottom/>
      <diagonal/>
    </border>
    <border>
      <left/>
      <right/>
      <top/>
      <bottom style="dotted">
        <color indexed="64"/>
      </bottom>
      <diagonal/>
    </border>
    <border>
      <left/>
      <right/>
      <top style="thin">
        <color indexed="64"/>
      </top>
      <bottom/>
      <diagonal/>
    </border>
    <border>
      <left/>
      <right/>
      <top style="medium">
        <color indexed="64"/>
      </top>
      <bottom style="medium">
        <color indexed="64"/>
      </bottom>
      <diagonal/>
    </border>
    <border>
      <left style="thin">
        <color indexed="8"/>
      </left>
      <right/>
      <top/>
      <bottom/>
      <diagonal/>
    </border>
    <border>
      <left style="thin">
        <color indexed="64"/>
      </left>
      <right style="thin">
        <color indexed="64"/>
      </right>
      <top/>
      <bottom style="thin">
        <color indexed="64"/>
      </bottom>
      <diagonal/>
    </border>
    <border>
      <left/>
      <right/>
      <top/>
      <bottom style="thick">
        <color indexed="62"/>
      </bottom>
      <diagonal/>
    </border>
    <border>
      <left/>
      <right/>
      <top/>
      <bottom style="medium">
        <color indexed="30"/>
      </bottom>
      <diagonal/>
    </border>
    <border>
      <left/>
      <right/>
      <top style="medium">
        <color indexed="64"/>
      </top>
      <bottom/>
      <diagonal/>
    </border>
    <border>
      <left/>
      <right/>
      <top style="medium">
        <color indexed="64"/>
      </top>
      <bottom style="thin">
        <color indexed="64"/>
      </bottom>
      <diagonal/>
    </border>
    <border>
      <left/>
      <right/>
      <top style="dotted">
        <color indexed="64"/>
      </top>
      <bottom style="thin">
        <color indexed="64"/>
      </bottom>
      <diagonal/>
    </border>
    <border>
      <left/>
      <right/>
      <top style="dashed">
        <color indexed="64"/>
      </top>
      <bottom style="dashed">
        <color indexed="64"/>
      </bottom>
      <diagonal/>
    </border>
    <border>
      <left/>
      <right/>
      <top/>
      <bottom style="thick">
        <color indexed="44"/>
      </bottom>
      <diagonal/>
    </border>
    <border>
      <left style="thin">
        <color indexed="48"/>
      </left>
      <right style="thin">
        <color indexed="48"/>
      </right>
      <top style="thin">
        <color indexed="48"/>
      </top>
      <bottom style="thin">
        <color indexed="48"/>
      </bottom>
      <diagonal/>
    </border>
    <border>
      <left style="hair">
        <color indexed="64"/>
      </left>
      <right style="hair">
        <color indexed="64"/>
      </right>
      <top style="thin">
        <color indexed="64"/>
      </top>
      <bottom/>
      <diagonal/>
    </border>
    <border>
      <left/>
      <right style="medium">
        <color indexed="64"/>
      </right>
      <top/>
      <bottom/>
      <diagonal/>
    </border>
    <border>
      <left/>
      <right style="medium">
        <color indexed="8"/>
      </right>
      <top/>
      <bottom/>
      <diagonal/>
    </border>
    <border>
      <left style="thin">
        <color rgb="FF333333"/>
      </left>
      <right style="thin">
        <color rgb="FF333333"/>
      </right>
      <top style="thin">
        <color rgb="FF333333"/>
      </top>
      <bottom style="thin">
        <color rgb="FF333333"/>
      </bottom>
      <diagonal/>
    </border>
    <border>
      <left/>
      <right style="thin">
        <color indexed="64"/>
      </right>
      <top style="thin">
        <color indexed="64"/>
      </top>
      <bottom style="thin">
        <color indexed="64"/>
      </bottom>
      <diagonal/>
    </border>
    <border>
      <left/>
      <right style="thin">
        <color indexed="64"/>
      </right>
      <top/>
      <bottom/>
      <diagonal/>
    </border>
    <border>
      <left style="hair">
        <color indexed="64"/>
      </left>
      <right style="hair">
        <color indexed="64"/>
      </right>
      <top style="double">
        <color indexed="64"/>
      </top>
      <bottom/>
      <diagonal/>
    </border>
    <border>
      <left/>
      <right/>
      <top style="thin">
        <color indexed="62"/>
      </top>
      <bottom style="double">
        <color indexed="62"/>
      </bottom>
      <diagonal/>
    </border>
    <border>
      <left/>
      <right/>
      <top/>
      <bottom style="thin">
        <color rgb="FF333399"/>
      </bottom>
      <diagonal/>
    </border>
    <border>
      <left/>
      <right/>
      <top/>
      <bottom style="thin">
        <color rgb="FFC0C0C0"/>
      </bottom>
      <diagonal/>
    </border>
    <border>
      <left/>
      <right/>
      <top/>
      <bottom style="thin">
        <color rgb="FF0066CC"/>
      </bottom>
      <diagonal/>
    </border>
    <border>
      <left style="thin">
        <color indexed="64"/>
      </left>
      <right/>
      <top style="thin">
        <color indexed="64"/>
      </top>
      <bottom/>
      <diagonal/>
    </border>
    <border>
      <left style="thin">
        <color indexed="8"/>
      </left>
      <right/>
      <top style="thin">
        <color indexed="8"/>
      </top>
      <bottom/>
      <diagonal/>
    </border>
    <border>
      <left/>
      <right/>
      <top style="double">
        <color indexed="0"/>
      </top>
      <bottom/>
      <diagonal/>
    </border>
    <border>
      <left/>
      <right/>
      <top style="double">
        <color indexed="64"/>
      </top>
      <bottom/>
      <diagonal/>
    </border>
    <border>
      <left/>
      <right/>
      <top style="thin">
        <color indexed="64"/>
      </top>
      <bottom style="double">
        <color indexed="64"/>
      </bottom>
      <diagonal/>
    </border>
    <border>
      <left/>
      <right/>
      <top style="thin">
        <color indexed="64"/>
      </top>
      <bottom style="medium">
        <color indexed="64"/>
      </bottom>
      <diagonal/>
    </border>
    <border>
      <left style="double">
        <color rgb="FF333333"/>
      </left>
      <right style="double">
        <color rgb="FF333333"/>
      </right>
      <top style="double">
        <color rgb="FF333333"/>
      </top>
      <bottom style="double">
        <color rgb="FF33333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style="thin">
        <color indexed="56"/>
      </top>
      <bottom style="double">
        <color indexed="56"/>
      </bottom>
      <diagonal/>
    </border>
  </borders>
  <cellStyleXfs count="4274">
    <xf numFmtId="0" fontId="0" fillId="0" borderId="0"/>
    <xf numFmtId="0" fontId="3" fillId="0" borderId="0"/>
    <xf numFmtId="0" fontId="7" fillId="10" borderId="0" applyNumberFormat="0" applyBorder="0" applyAlignment="0" applyProtection="0">
      <alignment vertical="center"/>
    </xf>
    <xf numFmtId="0" fontId="7" fillId="14" borderId="0" applyNumberFormat="0" applyBorder="0" applyAlignment="0" applyProtection="0">
      <alignment vertical="center"/>
    </xf>
    <xf numFmtId="0" fontId="7" fillId="18" borderId="0" applyNumberFormat="0" applyBorder="0" applyAlignment="0" applyProtection="0">
      <alignment vertical="center"/>
    </xf>
    <xf numFmtId="0" fontId="7" fillId="22" borderId="0" applyNumberFormat="0" applyBorder="0" applyAlignment="0" applyProtection="0">
      <alignment vertical="center"/>
    </xf>
    <xf numFmtId="0" fontId="7" fillId="26" borderId="0" applyNumberFormat="0" applyBorder="0" applyAlignment="0" applyProtection="0">
      <alignment vertical="center"/>
    </xf>
    <xf numFmtId="0" fontId="7" fillId="30" borderId="0" applyNumberFormat="0" applyBorder="0" applyAlignment="0" applyProtection="0">
      <alignment vertical="center"/>
    </xf>
    <xf numFmtId="0" fontId="7" fillId="11" borderId="0" applyNumberFormat="0" applyBorder="0" applyAlignment="0" applyProtection="0">
      <alignment vertical="center"/>
    </xf>
    <xf numFmtId="0" fontId="7" fillId="15" borderId="0" applyNumberFormat="0" applyBorder="0" applyAlignment="0" applyProtection="0">
      <alignment vertical="center"/>
    </xf>
    <xf numFmtId="0" fontId="7" fillId="19" borderId="0" applyNumberFormat="0" applyBorder="0" applyAlignment="0" applyProtection="0">
      <alignment vertical="center"/>
    </xf>
    <xf numFmtId="0" fontId="7" fillId="23" borderId="0" applyNumberFormat="0" applyBorder="0" applyAlignment="0" applyProtection="0">
      <alignment vertical="center"/>
    </xf>
    <xf numFmtId="0" fontId="7" fillId="27" borderId="0" applyNumberFormat="0" applyBorder="0" applyAlignment="0" applyProtection="0">
      <alignment vertical="center"/>
    </xf>
    <xf numFmtId="0" fontId="7" fillId="31" borderId="0" applyNumberFormat="0" applyBorder="0" applyAlignment="0" applyProtection="0">
      <alignment vertical="center"/>
    </xf>
    <xf numFmtId="0" fontId="8" fillId="12" borderId="0" applyNumberFormat="0" applyBorder="0" applyAlignment="0" applyProtection="0">
      <alignment vertical="center"/>
    </xf>
    <xf numFmtId="0" fontId="8" fillId="16" borderId="0" applyNumberFormat="0" applyBorder="0" applyAlignment="0" applyProtection="0">
      <alignment vertical="center"/>
    </xf>
    <xf numFmtId="0" fontId="8" fillId="20" borderId="0" applyNumberFormat="0" applyBorder="0" applyAlignment="0" applyProtection="0">
      <alignment vertical="center"/>
    </xf>
    <xf numFmtId="0" fontId="8" fillId="24" borderId="0" applyNumberFormat="0" applyBorder="0" applyAlignment="0" applyProtection="0">
      <alignment vertical="center"/>
    </xf>
    <xf numFmtId="0" fontId="8" fillId="28" borderId="0" applyNumberFormat="0" applyBorder="0" applyAlignment="0" applyProtection="0">
      <alignment vertical="center"/>
    </xf>
    <xf numFmtId="0" fontId="8" fillId="32" borderId="0" applyNumberFormat="0" applyBorder="0" applyAlignment="0" applyProtection="0">
      <alignment vertical="center"/>
    </xf>
    <xf numFmtId="0" fontId="3" fillId="0" borderId="0">
      <alignment vertical="center"/>
    </xf>
    <xf numFmtId="0" fontId="9" fillId="0" borderId="0"/>
    <xf numFmtId="0" fontId="9" fillId="0" borderId="0"/>
    <xf numFmtId="169" fontId="10" fillId="0" borderId="0" applyFont="0" applyFill="0" applyBorder="0" applyAlignment="0" applyProtection="0">
      <alignment vertical="center"/>
    </xf>
    <xf numFmtId="169" fontId="10" fillId="0" borderId="0" applyFont="0" applyFill="0" applyBorder="0" applyAlignment="0" applyProtection="0">
      <alignment vertical="center"/>
    </xf>
    <xf numFmtId="169" fontId="11" fillId="0" borderId="0" applyFont="0" applyFill="0" applyBorder="0" applyAlignment="0" applyProtection="0"/>
    <xf numFmtId="0" fontId="12" fillId="0" borderId="0" applyNumberFormat="0" applyFill="0" applyBorder="0" applyAlignment="0" applyProtection="0">
      <alignment vertical="top"/>
      <protection locked="0"/>
    </xf>
    <xf numFmtId="0" fontId="13" fillId="2" borderId="0" applyNumberFormat="0" applyBorder="0" applyAlignment="0" applyProtection="0">
      <alignment vertical="center"/>
    </xf>
    <xf numFmtId="0" fontId="14" fillId="3" borderId="0" applyNumberFormat="0" applyBorder="0" applyAlignment="0" applyProtection="0">
      <alignment vertical="center"/>
    </xf>
    <xf numFmtId="0" fontId="7" fillId="0" borderId="0">
      <alignment vertical="center"/>
    </xf>
    <xf numFmtId="0" fontId="11" fillId="0" borderId="0"/>
    <xf numFmtId="0" fontId="11" fillId="0" borderId="0"/>
    <xf numFmtId="0" fontId="11" fillId="0" borderId="0"/>
    <xf numFmtId="0" fontId="7" fillId="0" borderId="0">
      <alignment vertical="center"/>
    </xf>
    <xf numFmtId="0" fontId="15" fillId="0" borderId="0">
      <alignment vertical="center"/>
    </xf>
    <xf numFmtId="0" fontId="15" fillId="0" borderId="0">
      <alignment vertical="center"/>
    </xf>
    <xf numFmtId="0" fontId="11" fillId="0" borderId="0"/>
    <xf numFmtId="0" fontId="15" fillId="0" borderId="0">
      <alignment vertical="center"/>
    </xf>
    <xf numFmtId="0" fontId="11" fillId="0" borderId="0"/>
    <xf numFmtId="0" fontId="7" fillId="0" borderId="0">
      <alignment vertical="center"/>
    </xf>
    <xf numFmtId="0" fontId="11" fillId="0" borderId="0"/>
    <xf numFmtId="0" fontId="15" fillId="0" borderId="0">
      <alignment vertical="center"/>
    </xf>
    <xf numFmtId="0" fontId="15" fillId="0" borderId="0">
      <alignment vertical="center"/>
    </xf>
    <xf numFmtId="0" fontId="11" fillId="0" borderId="0">
      <alignment vertical="center"/>
    </xf>
    <xf numFmtId="0" fontId="11" fillId="0" borderId="0">
      <alignment vertical="center"/>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8" fillId="9" borderId="0" applyNumberFormat="0" applyBorder="0" applyAlignment="0" applyProtection="0">
      <alignment vertical="center"/>
    </xf>
    <xf numFmtId="0" fontId="8" fillId="13" borderId="0" applyNumberFormat="0" applyBorder="0" applyAlignment="0" applyProtection="0">
      <alignment vertical="center"/>
    </xf>
    <xf numFmtId="0" fontId="8" fillId="17" borderId="0" applyNumberFormat="0" applyBorder="0" applyAlignment="0" applyProtection="0">
      <alignment vertical="center"/>
    </xf>
    <xf numFmtId="0" fontId="8" fillId="21" borderId="0" applyNumberFormat="0" applyBorder="0" applyAlignment="0" applyProtection="0">
      <alignment vertical="center"/>
    </xf>
    <xf numFmtId="0" fontId="8" fillId="25" borderId="0" applyNumberFormat="0" applyBorder="0" applyAlignment="0" applyProtection="0">
      <alignment vertical="center"/>
    </xf>
    <xf numFmtId="0" fontId="8" fillId="29" borderId="0" applyNumberFormat="0" applyBorder="0" applyAlignment="0" applyProtection="0">
      <alignment vertical="center"/>
    </xf>
    <xf numFmtId="0" fontId="16" fillId="0" borderId="1" applyNumberFormat="0" applyFill="0" applyAlignment="0" applyProtection="0">
      <alignment vertical="center"/>
    </xf>
    <xf numFmtId="0" fontId="17" fillId="0" borderId="2" applyNumberFormat="0" applyFill="0" applyAlignment="0" applyProtection="0">
      <alignment vertical="center"/>
    </xf>
    <xf numFmtId="0" fontId="18" fillId="0" borderId="3" applyNumberFormat="0" applyFill="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7" borderId="7" applyNumberFormat="0" applyAlignment="0" applyProtection="0">
      <alignment vertical="center"/>
    </xf>
    <xf numFmtId="0" fontId="21" fillId="0" borderId="9" applyNumberFormat="0" applyFill="0" applyAlignment="0" applyProtection="0">
      <alignment vertical="center"/>
    </xf>
    <xf numFmtId="0" fontId="10" fillId="8" borderId="8" applyNumberFormat="0" applyFont="0" applyAlignment="0" applyProtection="0">
      <alignment vertical="center"/>
    </xf>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6" borderId="4" applyNumberFormat="0" applyAlignment="0" applyProtection="0">
      <alignment vertical="center"/>
    </xf>
    <xf numFmtId="0" fontId="25" fillId="0" borderId="0" applyNumberFormat="0" applyFill="0" applyBorder="0" applyAlignment="0" applyProtection="0">
      <alignment vertical="top"/>
      <protection locked="0"/>
    </xf>
    <xf numFmtId="0" fontId="26" fillId="5" borderId="4" applyNumberFormat="0" applyAlignment="0" applyProtection="0">
      <alignment vertical="center"/>
    </xf>
    <xf numFmtId="0" fontId="27" fillId="6" borderId="5" applyNumberFormat="0" applyAlignment="0" applyProtection="0">
      <alignment vertical="center"/>
    </xf>
    <xf numFmtId="0" fontId="28" fillId="4" borderId="0" applyNumberFormat="0" applyBorder="0" applyAlignment="0" applyProtection="0">
      <alignment vertical="center"/>
    </xf>
    <xf numFmtId="0" fontId="29" fillId="0" borderId="6" applyNumberFormat="0" applyFill="0" applyAlignment="0" applyProtection="0">
      <alignment vertical="center"/>
    </xf>
    <xf numFmtId="0" fontId="2" fillId="0" borderId="0"/>
    <xf numFmtId="14" fontId="42" fillId="0" borderId="0" applyProtection="0">
      <alignment vertical="center"/>
    </xf>
    <xf numFmtId="0" fontId="9" fillId="0" borderId="0"/>
    <xf numFmtId="0" fontId="9" fillId="0" borderId="0"/>
    <xf numFmtId="39" fontId="42" fillId="0" borderId="0"/>
    <xf numFmtId="170" fontId="9" fillId="0" borderId="0"/>
    <xf numFmtId="170" fontId="9" fillId="0" borderId="0"/>
    <xf numFmtId="170" fontId="9" fillId="0" borderId="0"/>
    <xf numFmtId="170" fontId="9" fillId="0" borderId="0"/>
    <xf numFmtId="170" fontId="9" fillId="0" borderId="0"/>
    <xf numFmtId="170" fontId="9" fillId="0" borderId="0"/>
    <xf numFmtId="170" fontId="43" fillId="0" borderId="0"/>
    <xf numFmtId="170" fontId="43" fillId="0" borderId="0"/>
    <xf numFmtId="0" fontId="9" fillId="0" borderId="0"/>
    <xf numFmtId="0" fontId="9" fillId="0" borderId="0"/>
    <xf numFmtId="0" fontId="9" fillId="0" borderId="0"/>
    <xf numFmtId="171" fontId="42" fillId="0" borderId="0"/>
    <xf numFmtId="170" fontId="9" fillId="0" borderId="0"/>
    <xf numFmtId="172" fontId="44" fillId="0" borderId="0">
      <protection locked="0"/>
    </xf>
    <xf numFmtId="0" fontId="45" fillId="0" borderId="0"/>
    <xf numFmtId="0" fontId="46" fillId="0" borderId="0" applyNumberFormat="0" applyFill="0" applyBorder="0" applyAlignment="0" applyProtection="0">
      <alignment vertical="center"/>
    </xf>
    <xf numFmtId="0" fontId="47" fillId="34" borderId="10" applyNumberFormat="0" applyAlignment="0" applyProtection="0">
      <alignment vertical="center"/>
    </xf>
    <xf numFmtId="0" fontId="48" fillId="35" borderId="0" applyNumberFormat="0" applyBorder="0" applyAlignment="0" applyProtection="0">
      <alignment vertical="center"/>
    </xf>
    <xf numFmtId="0" fontId="49" fillId="0" borderId="11" applyNumberFormat="0" applyFill="0" applyAlignment="0" applyProtection="0">
      <alignment vertical="center"/>
    </xf>
    <xf numFmtId="0" fontId="50" fillId="0" borderId="12" applyNumberFormat="0" applyFill="0" applyAlignment="0" applyProtection="0">
      <alignment vertical="center"/>
    </xf>
    <xf numFmtId="0" fontId="51" fillId="0" borderId="13" applyNumberFormat="0" applyFill="0" applyAlignment="0" applyProtection="0">
      <alignment vertical="center"/>
    </xf>
    <xf numFmtId="0" fontId="51" fillId="0" borderId="0" applyNumberFormat="0" applyFill="0" applyBorder="0" applyAlignment="0" applyProtection="0">
      <alignment vertical="center"/>
    </xf>
    <xf numFmtId="0" fontId="52" fillId="36" borderId="14" applyNumberFormat="0" applyFont="0" applyAlignment="0" applyProtection="0">
      <alignment vertical="center"/>
    </xf>
    <xf numFmtId="0" fontId="52" fillId="36" borderId="14" applyNumberFormat="0" applyFont="0" applyAlignment="0" applyProtection="0">
      <alignment vertical="center"/>
    </xf>
    <xf numFmtId="0" fontId="52" fillId="36" borderId="14" applyNumberFormat="0" applyFont="0" applyAlignment="0" applyProtection="0">
      <alignment vertical="center"/>
    </xf>
    <xf numFmtId="0" fontId="53" fillId="0" borderId="15" applyNumberFormat="0" applyFill="0" applyAlignment="0" applyProtection="0">
      <alignment vertical="center"/>
    </xf>
    <xf numFmtId="0" fontId="54" fillId="0" borderId="0" applyNumberFormat="0" applyFill="0" applyBorder="0" applyAlignment="0" applyProtection="0">
      <alignment vertical="center"/>
    </xf>
    <xf numFmtId="0" fontId="55" fillId="37" borderId="0" applyNumberFormat="0" applyBorder="0" applyAlignment="0" applyProtection="0">
      <alignment vertical="center"/>
    </xf>
    <xf numFmtId="0" fontId="55" fillId="38" borderId="0" applyNumberFormat="0" applyBorder="0" applyAlignment="0" applyProtection="0">
      <alignment vertical="center"/>
    </xf>
    <xf numFmtId="0" fontId="55" fillId="39" borderId="0" applyNumberFormat="0" applyBorder="0" applyAlignment="0" applyProtection="0">
      <alignment vertical="center"/>
    </xf>
    <xf numFmtId="0" fontId="55" fillId="40" borderId="0" applyNumberFormat="0" applyBorder="0" applyAlignment="0" applyProtection="0">
      <alignment vertical="center"/>
    </xf>
    <xf numFmtId="0" fontId="55" fillId="37" borderId="0" applyNumberFormat="0" applyBorder="0" applyAlignment="0" applyProtection="0">
      <alignment vertical="center"/>
    </xf>
    <xf numFmtId="0" fontId="55" fillId="41" borderId="0" applyNumberFormat="0" applyBorder="0" applyAlignment="0" applyProtection="0">
      <alignment vertical="center"/>
    </xf>
    <xf numFmtId="0" fontId="56" fillId="42" borderId="0" applyNumberFormat="0" applyBorder="0" applyAlignment="0" applyProtection="0">
      <alignment vertical="center"/>
    </xf>
    <xf numFmtId="0" fontId="57" fillId="43" borderId="0" applyNumberFormat="0" applyBorder="0" applyAlignment="0" applyProtection="0">
      <alignment vertical="center"/>
    </xf>
    <xf numFmtId="0" fontId="58" fillId="44" borderId="16" applyNumberFormat="0" applyAlignment="0" applyProtection="0">
      <alignment vertical="center"/>
    </xf>
    <xf numFmtId="0" fontId="58" fillId="44" borderId="16" applyNumberFormat="0" applyAlignment="0" applyProtection="0">
      <alignment vertical="center"/>
    </xf>
    <xf numFmtId="0" fontId="58" fillId="44" borderId="16" applyNumberFormat="0" applyAlignment="0" applyProtection="0">
      <alignment vertical="center"/>
    </xf>
    <xf numFmtId="0" fontId="59" fillId="42" borderId="17" applyNumberFormat="0" applyAlignment="0" applyProtection="0">
      <alignment vertical="center"/>
    </xf>
    <xf numFmtId="0" fontId="59" fillId="42" borderId="17" applyNumberFormat="0" applyAlignment="0" applyProtection="0">
      <alignment vertical="center"/>
    </xf>
    <xf numFmtId="0" fontId="59" fillId="42" borderId="17" applyNumberFormat="0" applyAlignment="0" applyProtection="0">
      <alignment vertical="center"/>
    </xf>
    <xf numFmtId="0" fontId="60" fillId="44" borderId="17" applyNumberFormat="0" applyAlignment="0" applyProtection="0">
      <alignment vertical="center"/>
    </xf>
    <xf numFmtId="0" fontId="60" fillId="44" borderId="17" applyNumberFormat="0" applyAlignment="0" applyProtection="0">
      <alignment vertical="center"/>
    </xf>
    <xf numFmtId="0" fontId="60" fillId="44" borderId="17" applyNumberFormat="0" applyAlignment="0" applyProtection="0">
      <alignment vertical="center"/>
    </xf>
    <xf numFmtId="0" fontId="61" fillId="0" borderId="0"/>
    <xf numFmtId="0" fontId="62" fillId="0" borderId="18" applyNumberFormat="0" applyFill="0" applyAlignment="0" applyProtection="0">
      <alignment vertical="center"/>
    </xf>
    <xf numFmtId="0" fontId="62" fillId="0" borderId="18" applyNumberFormat="0" applyFill="0" applyAlignment="0" applyProtection="0">
      <alignment vertical="center"/>
    </xf>
    <xf numFmtId="0" fontId="62" fillId="0" borderId="18" applyNumberFormat="0" applyFill="0" applyAlignment="0" applyProtection="0">
      <alignment vertical="center"/>
    </xf>
    <xf numFmtId="0" fontId="63" fillId="0" borderId="0" applyNumberFormat="0" applyFill="0" applyBorder="0" applyAlignment="0" applyProtection="0">
      <alignment vertical="center"/>
    </xf>
    <xf numFmtId="173" fontId="64" fillId="0" borderId="0"/>
    <xf numFmtId="173" fontId="64" fillId="0" borderId="0"/>
    <xf numFmtId="173" fontId="64" fillId="0" borderId="0"/>
    <xf numFmtId="49" fontId="64" fillId="0" borderId="0"/>
    <xf numFmtId="49" fontId="64" fillId="0" borderId="0"/>
    <xf numFmtId="49" fontId="64" fillId="0" borderId="0"/>
    <xf numFmtId="174" fontId="65" fillId="45" borderId="19" applyFont="0"/>
    <xf numFmtId="175" fontId="66" fillId="0" borderId="0" applyFont="0" applyFill="0" applyBorder="0" applyAlignment="0" applyProtection="0"/>
    <xf numFmtId="175" fontId="67" fillId="0" borderId="0" applyFont="0" applyFill="0" applyBorder="0" applyAlignment="0" applyProtection="0"/>
    <xf numFmtId="175" fontId="67" fillId="0" borderId="0" applyFont="0" applyFill="0" applyBorder="0" applyAlignment="0" applyProtection="0"/>
    <xf numFmtId="176" fontId="64" fillId="0" borderId="0">
      <alignment horizontal="center"/>
    </xf>
    <xf numFmtId="176" fontId="64" fillId="0" borderId="0">
      <alignment horizontal="center"/>
    </xf>
    <xf numFmtId="176" fontId="64" fillId="0" borderId="0">
      <alignment horizontal="center"/>
    </xf>
    <xf numFmtId="177" fontId="64" fillId="0" borderId="0"/>
    <xf numFmtId="177" fontId="64" fillId="0" borderId="0"/>
    <xf numFmtId="177" fontId="64" fillId="0" borderId="0"/>
    <xf numFmtId="178" fontId="64" fillId="0" borderId="0"/>
    <xf numFmtId="178" fontId="64" fillId="0" borderId="0"/>
    <xf numFmtId="178" fontId="64" fillId="0" borderId="0"/>
    <xf numFmtId="179" fontId="64" fillId="0" borderId="0"/>
    <xf numFmtId="179" fontId="64" fillId="0" borderId="0"/>
    <xf numFmtId="179" fontId="64" fillId="0" borderId="0"/>
    <xf numFmtId="38" fontId="68" fillId="0" borderId="0" applyFill="0" applyBorder="0" applyAlignment="0">
      <protection locked="0"/>
    </xf>
    <xf numFmtId="180" fontId="64" fillId="0" borderId="0"/>
    <xf numFmtId="180" fontId="64" fillId="0" borderId="0"/>
    <xf numFmtId="180" fontId="64" fillId="0" borderId="0"/>
    <xf numFmtId="181" fontId="69" fillId="0" borderId="0"/>
    <xf numFmtId="182" fontId="66" fillId="0" borderId="0" applyFont="0" applyFill="0" applyBorder="0" applyAlignment="0" applyProtection="0"/>
    <xf numFmtId="182" fontId="67" fillId="0" borderId="0" applyFont="0" applyFill="0" applyBorder="0" applyAlignment="0" applyProtection="0"/>
    <xf numFmtId="182" fontId="67" fillId="0" borderId="0" applyFont="0" applyFill="0" applyBorder="0" applyAlignment="0" applyProtection="0"/>
    <xf numFmtId="0" fontId="70" fillId="46" borderId="0" applyNumberFormat="0" applyBorder="0" applyProtection="0"/>
    <xf numFmtId="0" fontId="70" fillId="47" borderId="0" applyNumberFormat="0" applyBorder="0" applyProtection="0"/>
    <xf numFmtId="0" fontId="70" fillId="48" borderId="0" applyNumberFormat="0" applyBorder="0" applyProtection="0"/>
    <xf numFmtId="0" fontId="70" fillId="49" borderId="0" applyNumberFormat="0" applyBorder="0" applyProtection="0"/>
    <xf numFmtId="0" fontId="70" fillId="50" borderId="0" applyNumberFormat="0" applyBorder="0" applyProtection="0"/>
    <xf numFmtId="0" fontId="70" fillId="51" borderId="0" applyNumberFormat="0" applyBorder="0" applyProtection="0"/>
    <xf numFmtId="0" fontId="71" fillId="52" borderId="0" applyNumberFormat="0" applyBorder="0" applyAlignment="0" applyProtection="0">
      <alignment vertical="center"/>
    </xf>
    <xf numFmtId="0" fontId="71" fillId="53" borderId="0" applyNumberFormat="0" applyBorder="0" applyAlignment="0" applyProtection="0">
      <alignment vertical="center"/>
    </xf>
    <xf numFmtId="0" fontId="71" fillId="36" borderId="0" applyNumberFormat="0" applyBorder="0" applyAlignment="0" applyProtection="0">
      <alignment vertical="center"/>
    </xf>
    <xf numFmtId="0" fontId="71" fillId="52" borderId="0" applyNumberFormat="0" applyBorder="0" applyAlignment="0" applyProtection="0">
      <alignment vertical="center"/>
    </xf>
    <xf numFmtId="0" fontId="71" fillId="54" borderId="0" applyNumberFormat="0" applyBorder="0" applyAlignment="0" applyProtection="0">
      <alignment vertical="center"/>
    </xf>
    <xf numFmtId="0" fontId="71" fillId="36" borderId="0" applyNumberFormat="0" applyBorder="0" applyAlignment="0" applyProtection="0">
      <alignment vertical="center"/>
    </xf>
    <xf numFmtId="0" fontId="2" fillId="10" borderId="0" applyNumberFormat="0" applyBorder="0" applyAlignment="0" applyProtection="0"/>
    <xf numFmtId="0" fontId="2" fillId="1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183" fontId="2" fillId="30" borderId="0" applyNumberFormat="0" applyBorder="0" applyAlignment="0" applyProtection="0"/>
    <xf numFmtId="0" fontId="2" fillId="30" borderId="0" applyNumberFormat="0" applyBorder="0" applyAlignment="0" applyProtection="0"/>
    <xf numFmtId="0" fontId="72" fillId="55" borderId="0" applyNumberFormat="0" applyBorder="0" applyAlignment="0" applyProtection="0"/>
    <xf numFmtId="0" fontId="72" fillId="35" borderId="0" applyNumberFormat="0" applyBorder="0" applyAlignment="0" applyProtection="0"/>
    <xf numFmtId="0" fontId="72" fillId="43" borderId="0" applyNumberFormat="0" applyBorder="0" applyAlignment="0" applyProtection="0"/>
    <xf numFmtId="0" fontId="72" fillId="56" borderId="0" applyNumberFormat="0" applyBorder="0" applyAlignment="0" applyProtection="0"/>
    <xf numFmtId="0" fontId="72" fillId="54" borderId="0" applyNumberFormat="0" applyBorder="0" applyAlignment="0" applyProtection="0"/>
    <xf numFmtId="0" fontId="72" fillId="57" borderId="0" applyNumberFormat="0" applyBorder="0" applyAlignment="0" applyProtection="0"/>
    <xf numFmtId="0" fontId="73" fillId="55" borderId="0" applyNumberFormat="0" applyBorder="0" applyAlignment="0" applyProtection="0"/>
    <xf numFmtId="0" fontId="73" fillId="35" borderId="0" applyNumberFormat="0" applyBorder="0" applyAlignment="0" applyProtection="0"/>
    <xf numFmtId="0" fontId="73" fillId="43" borderId="0" applyNumberFormat="0" applyBorder="0" applyAlignment="0" applyProtection="0"/>
    <xf numFmtId="0" fontId="73" fillId="56" borderId="0" applyNumberFormat="0" applyBorder="0" applyAlignment="0" applyProtection="0"/>
    <xf numFmtId="0" fontId="73" fillId="54" borderId="0" applyNumberFormat="0" applyBorder="0" applyAlignment="0" applyProtection="0"/>
    <xf numFmtId="0" fontId="73" fillId="57" borderId="0" applyNumberFormat="0" applyBorder="0" applyAlignment="0" applyProtection="0"/>
    <xf numFmtId="170" fontId="74" fillId="58" borderId="0" applyNumberFormat="0" applyBorder="0" applyAlignment="0" applyProtection="0"/>
    <xf numFmtId="170" fontId="74" fillId="53" borderId="0" applyNumberFormat="0" applyBorder="0" applyAlignment="0" applyProtection="0"/>
    <xf numFmtId="170" fontId="74" fillId="36" borderId="0" applyNumberFormat="0" applyBorder="0" applyAlignment="0" applyProtection="0"/>
    <xf numFmtId="170" fontId="74" fillId="57" borderId="0" applyNumberFormat="0" applyBorder="0" applyAlignment="0" applyProtection="0"/>
    <xf numFmtId="170" fontId="74" fillId="54" borderId="0" applyNumberFormat="0" applyBorder="0" applyAlignment="0" applyProtection="0"/>
    <xf numFmtId="170" fontId="74" fillId="36" borderId="0" applyNumberFormat="0" applyBorder="0" applyAlignment="0" applyProtection="0"/>
    <xf numFmtId="0" fontId="75" fillId="58" borderId="0" applyNumberFormat="0" applyBorder="0" applyAlignment="0" applyProtection="0"/>
    <xf numFmtId="0" fontId="75" fillId="55" borderId="0" applyNumberFormat="0" applyBorder="0" applyAlignment="0" applyProtection="0"/>
    <xf numFmtId="0" fontId="75" fillId="53" borderId="0" applyNumberFormat="0" applyBorder="0" applyAlignment="0" applyProtection="0"/>
    <xf numFmtId="0" fontId="75" fillId="35" borderId="0" applyNumberFormat="0" applyBorder="0" applyAlignment="0" applyProtection="0"/>
    <xf numFmtId="0" fontId="75" fillId="36" borderId="0" applyNumberFormat="0" applyBorder="0" applyAlignment="0" applyProtection="0"/>
    <xf numFmtId="0" fontId="75" fillId="43" borderId="0" applyNumberFormat="0" applyBorder="0" applyAlignment="0" applyProtection="0"/>
    <xf numFmtId="0" fontId="75" fillId="57" borderId="0" applyNumberFormat="0" applyBorder="0" applyAlignment="0" applyProtection="0"/>
    <xf numFmtId="0" fontId="75" fillId="56" borderId="0" applyNumberFormat="0" applyBorder="0" applyAlignment="0" applyProtection="0"/>
    <xf numFmtId="0" fontId="75" fillId="54" borderId="0" applyNumberFormat="0" applyBorder="0" applyAlignment="0" applyProtection="0"/>
    <xf numFmtId="0" fontId="75" fillId="36" borderId="0" applyNumberFormat="0" applyBorder="0" applyAlignment="0" applyProtection="0"/>
    <xf numFmtId="0" fontId="75" fillId="57" borderId="0" applyNumberFormat="0" applyBorder="0" applyAlignment="0" applyProtection="0"/>
    <xf numFmtId="184" fontId="76" fillId="0" borderId="0"/>
    <xf numFmtId="185" fontId="69" fillId="0" borderId="0"/>
    <xf numFmtId="186" fontId="66" fillId="0" borderId="0" applyFont="0" applyFill="0" applyBorder="0" applyAlignment="0" applyProtection="0"/>
    <xf numFmtId="186" fontId="67" fillId="0" borderId="0" applyFont="0" applyFill="0" applyBorder="0" applyAlignment="0" applyProtection="0"/>
    <xf numFmtId="186" fontId="67" fillId="0" borderId="0" applyFont="0" applyFill="0" applyBorder="0" applyAlignment="0" applyProtection="0"/>
    <xf numFmtId="187" fontId="64" fillId="0" borderId="0"/>
    <xf numFmtId="187" fontId="64" fillId="0" borderId="0"/>
    <xf numFmtId="187" fontId="64" fillId="0" borderId="0"/>
    <xf numFmtId="188" fontId="64" fillId="0" borderId="0"/>
    <xf numFmtId="188" fontId="64" fillId="0" borderId="0"/>
    <xf numFmtId="188" fontId="64" fillId="0" borderId="0"/>
    <xf numFmtId="189" fontId="66" fillId="0" borderId="0" applyFont="0" applyFill="0" applyBorder="0" applyAlignment="0" applyProtection="0"/>
    <xf numFmtId="189" fontId="67" fillId="0" borderId="0" applyFont="0" applyFill="0" applyBorder="0" applyAlignment="0" applyProtection="0"/>
    <xf numFmtId="189" fontId="67" fillId="0" borderId="0" applyFont="0" applyFill="0" applyBorder="0" applyAlignment="0" applyProtection="0"/>
    <xf numFmtId="0" fontId="70" fillId="59" borderId="0" applyNumberFormat="0" applyBorder="0" applyProtection="0"/>
    <xf numFmtId="0" fontId="70" fillId="60" borderId="0" applyNumberFormat="0" applyBorder="0" applyProtection="0"/>
    <xf numFmtId="0" fontId="70" fillId="61" borderId="0" applyNumberFormat="0" applyBorder="0" applyProtection="0"/>
    <xf numFmtId="0" fontId="70" fillId="49" borderId="0" applyNumberFormat="0" applyBorder="0" applyProtection="0"/>
    <xf numFmtId="0" fontId="70" fillId="59" borderId="0" applyNumberFormat="0" applyBorder="0" applyProtection="0"/>
    <xf numFmtId="0" fontId="70" fillId="62" borderId="0" applyNumberFormat="0" applyBorder="0" applyProtection="0"/>
    <xf numFmtId="0" fontId="71" fillId="52" borderId="0" applyNumberFormat="0" applyBorder="0" applyAlignment="0" applyProtection="0">
      <alignment vertical="center"/>
    </xf>
    <xf numFmtId="0" fontId="71" fillId="53" borderId="0" applyNumberFormat="0" applyBorder="0" applyAlignment="0" applyProtection="0">
      <alignment vertical="center"/>
    </xf>
    <xf numFmtId="0" fontId="71" fillId="42" borderId="0" applyNumberFormat="0" applyBorder="0" applyAlignment="0" applyProtection="0">
      <alignment vertical="center"/>
    </xf>
    <xf numFmtId="0" fontId="71" fillId="52" borderId="0" applyNumberFormat="0" applyBorder="0" applyAlignment="0" applyProtection="0">
      <alignment vertical="center"/>
    </xf>
    <xf numFmtId="0" fontId="71" fillId="58" borderId="0" applyNumberFormat="0" applyBorder="0" applyAlignment="0" applyProtection="0">
      <alignment vertical="center"/>
    </xf>
    <xf numFmtId="0" fontId="71" fillId="42" borderId="0" applyNumberFormat="0" applyBorder="0" applyAlignment="0" applyProtection="0">
      <alignment vertical="center"/>
    </xf>
    <xf numFmtId="0" fontId="2" fillId="11"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72" fillId="58" borderId="0" applyNumberFormat="0" applyBorder="0" applyAlignment="0" applyProtection="0"/>
    <xf numFmtId="0" fontId="72" fillId="53" borderId="0" applyNumberFormat="0" applyBorder="0" applyAlignment="0" applyProtection="0"/>
    <xf numFmtId="0" fontId="72" fillId="63" borderId="0" applyNumberFormat="0" applyBorder="0" applyAlignment="0" applyProtection="0"/>
    <xf numFmtId="0" fontId="72" fillId="56" borderId="0" applyNumberFormat="0" applyBorder="0" applyAlignment="0" applyProtection="0"/>
    <xf numFmtId="0" fontId="72" fillId="58" borderId="0" applyNumberFormat="0" applyBorder="0" applyAlignment="0" applyProtection="0"/>
    <xf numFmtId="0" fontId="72" fillId="64" borderId="0" applyNumberFormat="0" applyBorder="0" applyAlignment="0" applyProtection="0"/>
    <xf numFmtId="0" fontId="73" fillId="58" borderId="0" applyNumberFormat="0" applyBorder="0" applyAlignment="0" applyProtection="0"/>
    <xf numFmtId="0" fontId="73" fillId="53" borderId="0" applyNumberFormat="0" applyBorder="0" applyAlignment="0" applyProtection="0"/>
    <xf numFmtId="0" fontId="73" fillId="63" borderId="0" applyNumberFormat="0" applyBorder="0" applyAlignment="0" applyProtection="0"/>
    <xf numFmtId="0" fontId="73" fillId="56" borderId="0" applyNumberFormat="0" applyBorder="0" applyAlignment="0" applyProtection="0"/>
    <xf numFmtId="0" fontId="73" fillId="58" borderId="0" applyNumberFormat="0" applyBorder="0" applyAlignment="0" applyProtection="0"/>
    <xf numFmtId="0" fontId="73" fillId="64" borderId="0" applyNumberFormat="0" applyBorder="0" applyAlignment="0" applyProtection="0"/>
    <xf numFmtId="170" fontId="74" fillId="54" borderId="0" applyNumberFormat="0" applyBorder="0" applyAlignment="0" applyProtection="0"/>
    <xf numFmtId="170" fontId="74" fillId="53" borderId="0" applyNumberFormat="0" applyBorder="0" applyAlignment="0" applyProtection="0"/>
    <xf numFmtId="170" fontId="74" fillId="42" borderId="0" applyNumberFormat="0" applyBorder="0" applyAlignment="0" applyProtection="0"/>
    <xf numFmtId="170" fontId="74" fillId="35" borderId="0" applyNumberFormat="0" applyBorder="0" applyAlignment="0" applyProtection="0"/>
    <xf numFmtId="170" fontId="74" fillId="54" borderId="0" applyNumberFormat="0" applyBorder="0" applyAlignment="0" applyProtection="0"/>
    <xf numFmtId="170" fontId="74" fillId="36" borderId="0" applyNumberFormat="0" applyBorder="0" applyAlignment="0" applyProtection="0"/>
    <xf numFmtId="0" fontId="75" fillId="54" borderId="0" applyNumberFormat="0" applyBorder="0" applyAlignment="0" applyProtection="0"/>
    <xf numFmtId="0" fontId="75" fillId="58" borderId="0" applyNumberFormat="0" applyBorder="0" applyAlignment="0" applyProtection="0"/>
    <xf numFmtId="0" fontId="75" fillId="53" borderId="0" applyNumberFormat="0" applyBorder="0" applyAlignment="0" applyProtection="0"/>
    <xf numFmtId="0" fontId="75" fillId="42" borderId="0" applyNumberFormat="0" applyBorder="0" applyAlignment="0" applyProtection="0"/>
    <xf numFmtId="0" fontId="75" fillId="63" borderId="0" applyNumberFormat="0" applyBorder="0" applyAlignment="0" applyProtection="0"/>
    <xf numFmtId="0" fontId="75" fillId="35" borderId="0" applyNumberFormat="0" applyBorder="0" applyAlignment="0" applyProtection="0"/>
    <xf numFmtId="0" fontId="75" fillId="56" borderId="0" applyNumberFormat="0" applyBorder="0" applyAlignment="0" applyProtection="0"/>
    <xf numFmtId="0" fontId="75" fillId="54" borderId="0" applyNumberFormat="0" applyBorder="0" applyAlignment="0" applyProtection="0"/>
    <xf numFmtId="0" fontId="75" fillId="58" borderId="0" applyNumberFormat="0" applyBorder="0" applyAlignment="0" applyProtection="0"/>
    <xf numFmtId="0" fontId="75" fillId="36" borderId="0" applyNumberFormat="0" applyBorder="0" applyAlignment="0" applyProtection="0"/>
    <xf numFmtId="0" fontId="75" fillId="64" borderId="0" applyNumberFormat="0" applyBorder="0" applyAlignment="0" applyProtection="0"/>
    <xf numFmtId="190" fontId="64" fillId="0" borderId="0"/>
    <xf numFmtId="190" fontId="64" fillId="0" borderId="0"/>
    <xf numFmtId="190" fontId="64" fillId="0" borderId="0"/>
    <xf numFmtId="191" fontId="69" fillId="0" borderId="0"/>
    <xf numFmtId="192" fontId="67" fillId="0" borderId="0" applyFont="0" applyFill="0" applyBorder="0" applyAlignment="0" applyProtection="0"/>
    <xf numFmtId="192" fontId="67" fillId="0" borderId="0" applyFont="0" applyFill="0" applyBorder="0" applyAlignment="0" applyProtection="0"/>
    <xf numFmtId="192" fontId="67" fillId="0" borderId="0" applyFont="0" applyFill="0" applyBorder="0" applyAlignment="0" applyProtection="0"/>
    <xf numFmtId="0" fontId="77" fillId="65" borderId="0" applyNumberFormat="0" applyBorder="0" applyProtection="0"/>
    <xf numFmtId="0" fontId="77" fillId="60" borderId="0" applyNumberFormat="0" applyBorder="0" applyProtection="0"/>
    <xf numFmtId="0" fontId="77" fillId="61" borderId="0" applyNumberFormat="0" applyBorder="0" applyProtection="0"/>
    <xf numFmtId="0" fontId="77" fillId="66" borderId="0" applyNumberFormat="0" applyBorder="0" applyProtection="0"/>
    <xf numFmtId="0" fontId="77" fillId="67" borderId="0" applyNumberFormat="0" applyBorder="0" applyProtection="0"/>
    <xf numFmtId="0" fontId="77" fillId="68" borderId="0" applyNumberFormat="0" applyBorder="0" applyProtection="0"/>
    <xf numFmtId="0" fontId="55" fillId="37" borderId="0" applyNumberFormat="0" applyBorder="0" applyAlignment="0" applyProtection="0">
      <alignment vertical="center"/>
    </xf>
    <xf numFmtId="0" fontId="55" fillId="53" borderId="0" applyNumberFormat="0" applyBorder="0" applyAlignment="0" applyProtection="0">
      <alignment vertical="center"/>
    </xf>
    <xf numFmtId="0" fontId="55" fillId="42" borderId="0" applyNumberFormat="0" applyBorder="0" applyAlignment="0" applyProtection="0">
      <alignment vertical="center"/>
    </xf>
    <xf numFmtId="0" fontId="55" fillId="52" borderId="0" applyNumberFormat="0" applyBorder="0" applyAlignment="0" applyProtection="0">
      <alignment vertical="center"/>
    </xf>
    <xf numFmtId="0" fontId="55" fillId="37" borderId="0" applyNumberFormat="0" applyBorder="0" applyAlignment="0" applyProtection="0">
      <alignment vertical="center"/>
    </xf>
    <xf numFmtId="0" fontId="55" fillId="53" borderId="0" applyNumberFormat="0" applyBorder="0" applyAlignment="0" applyProtection="0">
      <alignment vertical="center"/>
    </xf>
    <xf numFmtId="0" fontId="41" fillId="12" borderId="0" applyNumberFormat="0" applyBorder="0" applyAlignment="0" applyProtection="0"/>
    <xf numFmtId="0" fontId="41" fillId="16" borderId="0" applyNumberFormat="0" applyBorder="0" applyAlignment="0" applyProtection="0"/>
    <xf numFmtId="0" fontId="41" fillId="20" borderId="0" applyNumberFormat="0" applyBorder="0" applyAlignment="0" applyProtection="0"/>
    <xf numFmtId="0" fontId="41" fillId="24" borderId="0" applyNumberFormat="0" applyBorder="0" applyAlignment="0" applyProtection="0"/>
    <xf numFmtId="0" fontId="41" fillId="28" borderId="0" applyNumberFormat="0" applyBorder="0" applyAlignment="0" applyProtection="0"/>
    <xf numFmtId="0" fontId="41" fillId="32" borderId="0" applyNumberFormat="0" applyBorder="0" applyAlignment="0" applyProtection="0"/>
    <xf numFmtId="0" fontId="78" fillId="69" borderId="0" applyNumberFormat="0" applyBorder="0" applyAlignment="0" applyProtection="0"/>
    <xf numFmtId="0" fontId="78" fillId="53" borderId="0" applyNumberFormat="0" applyBorder="0" applyAlignment="0" applyProtection="0"/>
    <xf numFmtId="0" fontId="78" fillId="63" borderId="0" applyNumberFormat="0" applyBorder="0" applyAlignment="0" applyProtection="0"/>
    <xf numFmtId="0" fontId="78" fillId="70" borderId="0" applyNumberFormat="0" applyBorder="0" applyAlignment="0" applyProtection="0"/>
    <xf numFmtId="0" fontId="78" fillId="37" borderId="0" applyNumberFormat="0" applyBorder="0" applyAlignment="0" applyProtection="0"/>
    <xf numFmtId="0" fontId="78" fillId="71" borderId="0" applyNumberFormat="0" applyBorder="0" applyAlignment="0" applyProtection="0"/>
    <xf numFmtId="0" fontId="79" fillId="69" borderId="0" applyNumberFormat="0" applyBorder="0" applyAlignment="0" applyProtection="0"/>
    <xf numFmtId="0" fontId="79" fillId="53" borderId="0" applyNumberFormat="0" applyBorder="0" applyAlignment="0" applyProtection="0"/>
    <xf numFmtId="0" fontId="79" fillId="63" borderId="0" applyNumberFormat="0" applyBorder="0" applyAlignment="0" applyProtection="0"/>
    <xf numFmtId="0" fontId="79" fillId="70" borderId="0" applyNumberFormat="0" applyBorder="0" applyAlignment="0" applyProtection="0"/>
    <xf numFmtId="0" fontId="79" fillId="37" borderId="0" applyNumberFormat="0" applyBorder="0" applyAlignment="0" applyProtection="0"/>
    <xf numFmtId="0" fontId="79" fillId="71" borderId="0" applyNumberFormat="0" applyBorder="0" applyAlignment="0" applyProtection="0"/>
    <xf numFmtId="170" fontId="80" fillId="54" borderId="0" applyNumberFormat="0" applyBorder="0" applyAlignment="0" applyProtection="0"/>
    <xf numFmtId="170" fontId="80" fillId="41" borderId="0" applyNumberFormat="0" applyBorder="0" applyAlignment="0" applyProtection="0"/>
    <xf numFmtId="170" fontId="80" fillId="64" borderId="0" applyNumberFormat="0" applyBorder="0" applyAlignment="0" applyProtection="0"/>
    <xf numFmtId="170" fontId="80" fillId="35" borderId="0" applyNumberFormat="0" applyBorder="0" applyAlignment="0" applyProtection="0"/>
    <xf numFmtId="170" fontId="80" fillId="54" borderId="0" applyNumberFormat="0" applyBorder="0" applyAlignment="0" applyProtection="0"/>
    <xf numFmtId="170" fontId="80" fillId="53" borderId="0" applyNumberFormat="0" applyBorder="0" applyAlignment="0" applyProtection="0"/>
    <xf numFmtId="0" fontId="81" fillId="54" borderId="0" applyNumberFormat="0" applyBorder="0" applyAlignment="0" applyProtection="0"/>
    <xf numFmtId="0" fontId="81" fillId="69" borderId="0" applyNumberFormat="0" applyBorder="0" applyAlignment="0" applyProtection="0"/>
    <xf numFmtId="0" fontId="81" fillId="41" borderId="0" applyNumberFormat="0" applyBorder="0" applyAlignment="0" applyProtection="0"/>
    <xf numFmtId="0" fontId="81" fillId="53" borderId="0" applyNumberFormat="0" applyBorder="0" applyAlignment="0" applyProtection="0"/>
    <xf numFmtId="0" fontId="81" fillId="64" borderId="0" applyNumberFormat="0" applyBorder="0" applyAlignment="0" applyProtection="0"/>
    <xf numFmtId="0" fontId="81" fillId="63" borderId="0" applyNumberFormat="0" applyBorder="0" applyAlignment="0" applyProtection="0"/>
    <xf numFmtId="0" fontId="81" fillId="35" borderId="0" applyNumberFormat="0" applyBorder="0" applyAlignment="0" applyProtection="0"/>
    <xf numFmtId="0" fontId="81" fillId="70" borderId="0" applyNumberFormat="0" applyBorder="0" applyAlignment="0" applyProtection="0"/>
    <xf numFmtId="0" fontId="81" fillId="54" borderId="0" applyNumberFormat="0" applyBorder="0" applyAlignment="0" applyProtection="0"/>
    <xf numFmtId="0" fontId="81" fillId="37" borderId="0" applyNumberFormat="0" applyBorder="0" applyAlignment="0" applyProtection="0"/>
    <xf numFmtId="0" fontId="81" fillId="53" borderId="0" applyNumberFormat="0" applyBorder="0" applyAlignment="0" applyProtection="0"/>
    <xf numFmtId="0" fontId="81" fillId="71" borderId="0" applyNumberFormat="0" applyBorder="0" applyAlignment="0" applyProtection="0"/>
    <xf numFmtId="193" fontId="64" fillId="0" borderId="0">
      <alignment horizontal="center"/>
    </xf>
    <xf numFmtId="193" fontId="64" fillId="0" borderId="0">
      <alignment horizontal="center"/>
    </xf>
    <xf numFmtId="193" fontId="64" fillId="0" borderId="0">
      <alignment horizontal="center"/>
    </xf>
    <xf numFmtId="194" fontId="64" fillId="0" borderId="0">
      <alignment horizontal="center"/>
    </xf>
    <xf numFmtId="194" fontId="64" fillId="0" borderId="0">
      <alignment horizontal="center"/>
    </xf>
    <xf numFmtId="194" fontId="64" fillId="0" borderId="0">
      <alignment horizontal="center"/>
    </xf>
    <xf numFmtId="195" fontId="64" fillId="0" borderId="0">
      <alignment horizontal="center"/>
    </xf>
    <xf numFmtId="195" fontId="64" fillId="0" borderId="0">
      <alignment horizontal="center"/>
    </xf>
    <xf numFmtId="195" fontId="64" fillId="0" borderId="0">
      <alignment horizontal="center"/>
    </xf>
    <xf numFmtId="196" fontId="64" fillId="0" borderId="0">
      <alignment horizontal="center"/>
    </xf>
    <xf numFmtId="196" fontId="64" fillId="0" borderId="0">
      <alignment horizontal="center"/>
    </xf>
    <xf numFmtId="196" fontId="64" fillId="0" borderId="0">
      <alignment horizontal="center"/>
    </xf>
    <xf numFmtId="197" fontId="64" fillId="0" borderId="0">
      <alignment horizontal="center"/>
    </xf>
    <xf numFmtId="197" fontId="64" fillId="0" borderId="0">
      <alignment horizontal="center"/>
    </xf>
    <xf numFmtId="197" fontId="64" fillId="0" borderId="0">
      <alignment horizontal="center"/>
    </xf>
    <xf numFmtId="170" fontId="73" fillId="72" borderId="0" applyNumberFormat="0" applyBorder="0" applyAlignment="0" applyProtection="0"/>
    <xf numFmtId="170" fontId="73" fillId="73" borderId="0" applyNumberFormat="0" applyBorder="0" applyAlignment="0" applyProtection="0"/>
    <xf numFmtId="170" fontId="79" fillId="74" borderId="0" applyNumberFormat="0" applyBorder="0" applyAlignment="0" applyProtection="0"/>
    <xf numFmtId="0" fontId="41" fillId="9" borderId="0" applyNumberFormat="0" applyBorder="0" applyAlignment="0" applyProtection="0"/>
    <xf numFmtId="170" fontId="73" fillId="75" borderId="0" applyNumberFormat="0" applyBorder="0" applyAlignment="0" applyProtection="0"/>
    <xf numFmtId="170" fontId="73" fillId="76" borderId="0" applyNumberFormat="0" applyBorder="0" applyAlignment="0" applyProtection="0"/>
    <xf numFmtId="170" fontId="79" fillId="77" borderId="0" applyNumberFormat="0" applyBorder="0" applyAlignment="0" applyProtection="0"/>
    <xf numFmtId="0" fontId="41" fillId="13" borderId="0" applyNumberFormat="0" applyBorder="0" applyAlignment="0" applyProtection="0"/>
    <xf numFmtId="170" fontId="73" fillId="78" borderId="0" applyNumberFormat="0" applyBorder="0" applyAlignment="0" applyProtection="0"/>
    <xf numFmtId="170" fontId="73" fillId="79" borderId="0" applyNumberFormat="0" applyBorder="0" applyAlignment="0" applyProtection="0"/>
    <xf numFmtId="170" fontId="79" fillId="80" borderId="0" applyNumberFormat="0" applyBorder="0" applyAlignment="0" applyProtection="0"/>
    <xf numFmtId="0" fontId="41" fillId="17" borderId="0" applyNumberFormat="0" applyBorder="0" applyAlignment="0" applyProtection="0"/>
    <xf numFmtId="170" fontId="73" fillId="79" borderId="0" applyNumberFormat="0" applyBorder="0" applyAlignment="0" applyProtection="0"/>
    <xf numFmtId="170" fontId="73" fillId="80" borderId="0" applyNumberFormat="0" applyBorder="0" applyAlignment="0" applyProtection="0"/>
    <xf numFmtId="170" fontId="79" fillId="80" borderId="0" applyNumberFormat="0" applyBorder="0" applyAlignment="0" applyProtection="0"/>
    <xf numFmtId="0" fontId="41" fillId="21" borderId="0" applyNumberFormat="0" applyBorder="0" applyAlignment="0" applyProtection="0"/>
    <xf numFmtId="170" fontId="73" fillId="72" borderId="0" applyNumberFormat="0" applyBorder="0" applyAlignment="0" applyProtection="0"/>
    <xf numFmtId="170" fontId="73" fillId="73" borderId="0" applyNumberFormat="0" applyBorder="0" applyAlignment="0" applyProtection="0"/>
    <xf numFmtId="170" fontId="79" fillId="73" borderId="0" applyNumberFormat="0" applyBorder="0" applyAlignment="0" applyProtection="0"/>
    <xf numFmtId="0" fontId="41" fillId="25" borderId="0" applyNumberFormat="0" applyBorder="0" applyAlignment="0" applyProtection="0"/>
    <xf numFmtId="170" fontId="73" fillId="81" borderId="0" applyNumberFormat="0" applyBorder="0" applyAlignment="0" applyProtection="0"/>
    <xf numFmtId="170" fontId="73" fillId="76" borderId="0" applyNumberFormat="0" applyBorder="0" applyAlignment="0" applyProtection="0"/>
    <xf numFmtId="170" fontId="79" fillId="82" borderId="0" applyNumberFormat="0" applyBorder="0" applyAlignment="0" applyProtection="0"/>
    <xf numFmtId="0" fontId="41" fillId="29" borderId="0" applyNumberFormat="0" applyBorder="0" applyAlignment="0" applyProtection="0"/>
    <xf numFmtId="0" fontId="82" fillId="0" borderId="0" applyNumberFormat="0" applyFill="0" applyBorder="0" applyAlignment="0" applyProtection="0">
      <alignment vertical="top"/>
      <protection locked="0"/>
    </xf>
    <xf numFmtId="0" fontId="82" fillId="0" borderId="0" applyNumberFormat="0" applyFill="0" applyBorder="0" applyAlignment="0" applyProtection="0">
      <alignment vertical="top"/>
      <protection locked="0"/>
    </xf>
    <xf numFmtId="0" fontId="78" fillId="83" borderId="0" applyNumberFormat="0" applyBorder="0" applyAlignment="0" applyProtection="0"/>
    <xf numFmtId="0" fontId="78" fillId="38" borderId="0" applyNumberFormat="0" applyBorder="0" applyAlignment="0" applyProtection="0"/>
    <xf numFmtId="0" fontId="78" fillId="39" borderId="0" applyNumberFormat="0" applyBorder="0" applyAlignment="0" applyProtection="0"/>
    <xf numFmtId="0" fontId="78" fillId="70" borderId="0" applyNumberFormat="0" applyBorder="0" applyAlignment="0" applyProtection="0"/>
    <xf numFmtId="0" fontId="78" fillId="37" borderId="0" applyNumberFormat="0" applyBorder="0" applyAlignment="0" applyProtection="0"/>
    <xf numFmtId="0" fontId="78" fillId="41" borderId="0" applyNumberFormat="0" applyBorder="0" applyAlignment="0" applyProtection="0"/>
    <xf numFmtId="0" fontId="66" fillId="0" borderId="0">
      <alignment vertical="center"/>
    </xf>
    <xf numFmtId="0" fontId="66" fillId="0" borderId="20">
      <alignment horizontal="center" vertical="center"/>
    </xf>
    <xf numFmtId="0" fontId="66" fillId="0" borderId="20">
      <alignment horizontal="center" vertical="center"/>
    </xf>
    <xf numFmtId="0" fontId="66" fillId="0" borderId="20">
      <alignment horizontal="center" vertical="center"/>
    </xf>
    <xf numFmtId="0" fontId="66" fillId="0" borderId="20">
      <alignment horizontal="center" vertical="center"/>
    </xf>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170" fontId="84" fillId="0" borderId="21">
      <protection hidden="1"/>
    </xf>
    <xf numFmtId="170" fontId="84" fillId="0" borderId="21">
      <protection hidden="1"/>
    </xf>
    <xf numFmtId="170" fontId="85" fillId="52" borderId="21" applyNumberFormat="0" applyFont="0" applyBorder="0" applyAlignment="0" applyProtection="0">
      <protection hidden="1"/>
    </xf>
    <xf numFmtId="0" fontId="85" fillId="52" borderId="21" applyNumberFormat="0" applyFont="0" applyBorder="0" applyAlignment="0" applyProtection="0">
      <protection hidden="1"/>
    </xf>
    <xf numFmtId="0" fontId="85" fillId="52" borderId="21" applyNumberFormat="0" applyFont="0" applyBorder="0" applyAlignment="0" applyProtection="0">
      <protection hidden="1"/>
    </xf>
    <xf numFmtId="170" fontId="85" fillId="52" borderId="21" applyNumberFormat="0" applyFont="0" applyBorder="0" applyAlignment="0" applyProtection="0">
      <protection hidden="1"/>
    </xf>
    <xf numFmtId="170" fontId="86" fillId="0" borderId="21">
      <protection hidden="1"/>
    </xf>
    <xf numFmtId="0" fontId="9" fillId="0" borderId="0"/>
    <xf numFmtId="0" fontId="9" fillId="33" borderId="0" applyNumberFormat="0" applyBorder="0" applyAlignment="0"/>
    <xf numFmtId="0" fontId="5" fillId="0" borderId="0" applyNumberFormat="0" applyBorder="0" applyProtection="0"/>
    <xf numFmtId="0" fontId="42" fillId="0" borderId="22"/>
    <xf numFmtId="0" fontId="42" fillId="0" borderId="22"/>
    <xf numFmtId="0" fontId="42" fillId="0" borderId="22"/>
    <xf numFmtId="0" fontId="42" fillId="0" borderId="22"/>
    <xf numFmtId="0" fontId="42" fillId="0" borderId="22"/>
    <xf numFmtId="0" fontId="42" fillId="0" borderId="22"/>
    <xf numFmtId="0" fontId="42" fillId="0" borderId="22"/>
    <xf numFmtId="0" fontId="42" fillId="0" borderId="22"/>
    <xf numFmtId="0" fontId="42" fillId="0" borderId="22"/>
    <xf numFmtId="0" fontId="42" fillId="0" borderId="22"/>
    <xf numFmtId="0" fontId="42" fillId="0" borderId="22"/>
    <xf numFmtId="0" fontId="87" fillId="0" borderId="23"/>
    <xf numFmtId="0" fontId="42" fillId="0" borderId="22"/>
    <xf numFmtId="0" fontId="42" fillId="0" borderId="22"/>
    <xf numFmtId="0" fontId="42" fillId="0" borderId="22"/>
    <xf numFmtId="0" fontId="42" fillId="0" borderId="22"/>
    <xf numFmtId="0" fontId="42" fillId="0" borderId="22"/>
    <xf numFmtId="0" fontId="42" fillId="0" borderId="22"/>
    <xf numFmtId="0" fontId="42" fillId="0" borderId="22"/>
    <xf numFmtId="0" fontId="42" fillId="0" borderId="22"/>
    <xf numFmtId="0" fontId="42" fillId="0" borderId="22"/>
    <xf numFmtId="0" fontId="42" fillId="0" borderId="22"/>
    <xf numFmtId="0" fontId="42" fillId="0" borderId="22"/>
    <xf numFmtId="0" fontId="42" fillId="0" borderId="22"/>
    <xf numFmtId="0" fontId="42" fillId="0" borderId="22"/>
    <xf numFmtId="0" fontId="42" fillId="0" borderId="22"/>
    <xf numFmtId="0" fontId="42" fillId="0" borderId="22"/>
    <xf numFmtId="0" fontId="42" fillId="0" borderId="22"/>
    <xf numFmtId="0" fontId="42" fillId="0" borderId="22"/>
    <xf numFmtId="0" fontId="42" fillId="0" borderId="22"/>
    <xf numFmtId="0" fontId="42" fillId="0" borderId="22"/>
    <xf numFmtId="0" fontId="42" fillId="0" borderId="22"/>
    <xf numFmtId="0" fontId="42" fillId="0" borderId="22"/>
    <xf numFmtId="0" fontId="42" fillId="0" borderId="22"/>
    <xf numFmtId="0" fontId="42" fillId="0" borderId="22"/>
    <xf numFmtId="0" fontId="42" fillId="0" borderId="22"/>
    <xf numFmtId="183" fontId="32" fillId="3" borderId="0" applyNumberFormat="0" applyBorder="0" applyAlignment="0" applyProtection="0"/>
    <xf numFmtId="0" fontId="88" fillId="0" borderId="0"/>
    <xf numFmtId="0" fontId="89" fillId="0" borderId="0" applyNumberFormat="0" applyFill="0" applyBorder="0" applyAlignment="0" applyProtection="0"/>
    <xf numFmtId="171" fontId="90" fillId="0" borderId="0">
      <alignment vertical="top"/>
    </xf>
    <xf numFmtId="171" fontId="9" fillId="0" borderId="0">
      <alignment vertical="top"/>
    </xf>
    <xf numFmtId="0" fontId="89" fillId="0" borderId="0" applyNumberFormat="0" applyFill="0" applyBorder="0" applyProtection="0">
      <alignment horizontal="right"/>
    </xf>
    <xf numFmtId="171" fontId="91" fillId="0" borderId="0">
      <alignment horizontal="right"/>
    </xf>
    <xf numFmtId="171" fontId="92" fillId="0" borderId="24"/>
    <xf numFmtId="171" fontId="92" fillId="0" borderId="25"/>
    <xf numFmtId="171" fontId="92" fillId="0" borderId="25"/>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171" fontId="91" fillId="0" borderId="0">
      <alignment horizontal="left"/>
    </xf>
    <xf numFmtId="0" fontId="93" fillId="43" borderId="0" applyNumberFormat="0" applyBorder="0" applyAlignment="0" applyProtection="0"/>
    <xf numFmtId="0" fontId="94" fillId="0" borderId="0"/>
    <xf numFmtId="2"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2"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2" fontId="95"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96"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3" fontId="44" fillId="0" borderId="0">
      <protection locked="0"/>
    </xf>
    <xf numFmtId="0" fontId="97" fillId="0" borderId="0" applyNumberFormat="0" applyFont="0" applyFill="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8" fillId="0" borderId="0" applyNumberFormat="0" applyFont="0" applyFill="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170" fontId="44" fillId="0" borderId="0">
      <protection locked="0"/>
    </xf>
    <xf numFmtId="0" fontId="44" fillId="0" borderId="0">
      <protection locked="0"/>
    </xf>
    <xf numFmtId="170" fontId="44" fillId="0" borderId="0">
      <protection locked="0"/>
    </xf>
    <xf numFmtId="0" fontId="44" fillId="0" borderId="0">
      <protection locked="0"/>
    </xf>
    <xf numFmtId="171" fontId="99" fillId="0" borderId="0">
      <alignment vertical="top"/>
    </xf>
    <xf numFmtId="198" fontId="100" fillId="0" borderId="0" applyFill="0" applyBorder="0" applyAlignment="0"/>
    <xf numFmtId="199" fontId="9" fillId="0" borderId="0" applyFill="0" applyBorder="0" applyAlignment="0"/>
    <xf numFmtId="199" fontId="9" fillId="0" borderId="0" applyFill="0" applyBorder="0" applyAlignment="0"/>
    <xf numFmtId="200" fontId="100" fillId="0" borderId="0" applyFill="0" applyBorder="0" applyAlignment="0"/>
    <xf numFmtId="201" fontId="100" fillId="0" borderId="0" applyFill="0" applyBorder="0" applyAlignment="0"/>
    <xf numFmtId="202" fontId="100" fillId="0" borderId="0" applyFill="0" applyBorder="0" applyAlignment="0"/>
    <xf numFmtId="198" fontId="9" fillId="0" borderId="0" applyFill="0" applyBorder="0" applyAlignment="0"/>
    <xf numFmtId="198" fontId="9" fillId="0" borderId="0" applyFill="0" applyBorder="0" applyAlignment="0"/>
    <xf numFmtId="203" fontId="9" fillId="0" borderId="0" applyFill="0" applyBorder="0" applyAlignment="0"/>
    <xf numFmtId="203" fontId="9" fillId="0" borderId="0" applyFill="0" applyBorder="0" applyAlignment="0"/>
    <xf numFmtId="199" fontId="9" fillId="0" borderId="0" applyFill="0" applyBorder="0" applyAlignment="0"/>
    <xf numFmtId="199" fontId="9" fillId="0" borderId="0" applyFill="0" applyBorder="0" applyAlignment="0"/>
    <xf numFmtId="0" fontId="101" fillId="84" borderId="26" applyNumberFormat="0" applyProtection="0"/>
    <xf numFmtId="0" fontId="36" fillId="6" borderId="4" applyNumberFormat="0" applyAlignment="0" applyProtection="0"/>
    <xf numFmtId="0" fontId="102" fillId="52" borderId="17" applyNumberFormat="0" applyAlignment="0" applyProtection="0"/>
    <xf numFmtId="0" fontId="102" fillId="52" borderId="17" applyNumberFormat="0" applyAlignment="0" applyProtection="0"/>
    <xf numFmtId="0" fontId="103" fillId="52" borderId="17" applyNumberFormat="0" applyAlignment="0" applyProtection="0"/>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4" fillId="0" borderId="0">
      <alignment vertical="center"/>
    </xf>
    <xf numFmtId="0" fontId="105" fillId="34" borderId="10" applyNumberFormat="0" applyAlignment="0" applyProtection="0"/>
    <xf numFmtId="0" fontId="106" fillId="0" borderId="15" applyNumberFormat="0" applyFill="0" applyAlignment="0" applyProtection="0"/>
    <xf numFmtId="170" fontId="107" fillId="0" borderId="27" applyNumberFormat="0" applyFont="0" applyFill="0" applyAlignment="0" applyProtection="0"/>
    <xf numFmtId="0" fontId="64" fillId="0" borderId="28"/>
    <xf numFmtId="0" fontId="64" fillId="0" borderId="28"/>
    <xf numFmtId="0" fontId="108" fillId="0" borderId="29" applyNumberFormat="0" applyProtection="0"/>
    <xf numFmtId="0" fontId="38" fillId="7" borderId="7" applyNumberFormat="0" applyAlignment="0" applyProtection="0"/>
    <xf numFmtId="170" fontId="89" fillId="0" borderId="0"/>
    <xf numFmtId="204" fontId="89" fillId="0" borderId="0"/>
    <xf numFmtId="205" fontId="9" fillId="0" borderId="0"/>
    <xf numFmtId="205" fontId="9" fillId="0" borderId="0"/>
    <xf numFmtId="205" fontId="9" fillId="0" borderId="0"/>
    <xf numFmtId="170" fontId="109" fillId="45" borderId="28">
      <alignment horizontal="right" vertical="center"/>
    </xf>
    <xf numFmtId="3" fontId="110" fillId="45" borderId="28">
      <alignment horizontal="right" vertical="center" indent="1"/>
    </xf>
    <xf numFmtId="3" fontId="109" fillId="45" borderId="28">
      <alignment horizontal="right" vertical="center" indent="1"/>
    </xf>
    <xf numFmtId="3" fontId="109" fillId="45" borderId="28">
      <alignment horizontal="right" vertical="center" indent="1"/>
    </xf>
    <xf numFmtId="174" fontId="109" fillId="45" borderId="28">
      <alignment horizontal="right" vertical="center" indent="1"/>
    </xf>
    <xf numFmtId="174" fontId="109" fillId="45" borderId="28">
      <alignment horizontal="right" vertical="center" indent="1"/>
    </xf>
    <xf numFmtId="4" fontId="109" fillId="45" borderId="28">
      <alignment horizontal="right" vertical="center" indent="1"/>
    </xf>
    <xf numFmtId="4" fontId="109" fillId="45" borderId="28">
      <alignment horizontal="right" vertical="center" indent="1"/>
    </xf>
    <xf numFmtId="206" fontId="109" fillId="45" borderId="28">
      <alignment horizontal="right" vertical="center" indent="1"/>
    </xf>
    <xf numFmtId="206" fontId="109" fillId="45" borderId="28">
      <alignment horizontal="right" vertical="center" indent="1"/>
    </xf>
    <xf numFmtId="207" fontId="109" fillId="45" borderId="28">
      <alignment horizontal="right" vertical="center" indent="1"/>
    </xf>
    <xf numFmtId="207" fontId="109" fillId="45" borderId="28">
      <alignment horizontal="right" vertical="center" indent="1"/>
    </xf>
    <xf numFmtId="170" fontId="111" fillId="45" borderId="28">
      <alignment horizontal="right" vertical="center"/>
    </xf>
    <xf numFmtId="170" fontId="111" fillId="45" borderId="28">
      <alignment horizontal="right" vertical="center"/>
    </xf>
    <xf numFmtId="3" fontId="111" fillId="45" borderId="28">
      <alignment horizontal="right" vertical="center" indent="1"/>
    </xf>
    <xf numFmtId="3" fontId="111" fillId="45" borderId="28">
      <alignment horizontal="right" vertical="center" indent="1"/>
    </xf>
    <xf numFmtId="174" fontId="111" fillId="45" borderId="28">
      <alignment horizontal="right" vertical="center" indent="1"/>
    </xf>
    <xf numFmtId="174" fontId="111" fillId="45" borderId="28">
      <alignment horizontal="right" vertical="center" indent="1"/>
    </xf>
    <xf numFmtId="4" fontId="111" fillId="45" borderId="28">
      <alignment horizontal="right" vertical="center" indent="1"/>
    </xf>
    <xf numFmtId="4" fontId="111" fillId="45" borderId="28">
      <alignment horizontal="right" vertical="center" indent="1"/>
    </xf>
    <xf numFmtId="206" fontId="111" fillId="45" borderId="28">
      <alignment horizontal="right" vertical="center" indent="1"/>
    </xf>
    <xf numFmtId="206" fontId="111" fillId="45" borderId="28">
      <alignment horizontal="right" vertical="center" indent="1"/>
    </xf>
    <xf numFmtId="207" fontId="111" fillId="45" borderId="28">
      <alignment horizontal="right" vertical="center" indent="1"/>
    </xf>
    <xf numFmtId="207" fontId="111" fillId="45" borderId="28">
      <alignment horizontal="right" vertical="center" indent="1"/>
    </xf>
    <xf numFmtId="0" fontId="112" fillId="45" borderId="28">
      <alignment horizontal="left" vertical="center" indent="1"/>
    </xf>
    <xf numFmtId="0" fontId="112" fillId="45" borderId="28">
      <alignment horizontal="left" vertical="center" indent="1"/>
    </xf>
    <xf numFmtId="170" fontId="9" fillId="45" borderId="30"/>
    <xf numFmtId="170" fontId="110" fillId="85" borderId="28">
      <alignment horizontal="center" vertical="center"/>
    </xf>
    <xf numFmtId="0" fontId="110" fillId="86" borderId="28">
      <alignment horizontal="center" vertical="center"/>
    </xf>
    <xf numFmtId="0" fontId="110" fillId="86" borderId="28">
      <alignment horizontal="center" vertical="center"/>
    </xf>
    <xf numFmtId="0" fontId="110" fillId="86" borderId="28">
      <alignment horizontal="center" vertical="center"/>
    </xf>
    <xf numFmtId="170" fontId="109" fillId="45" borderId="28">
      <alignment horizontal="right" vertical="center"/>
    </xf>
    <xf numFmtId="3" fontId="110" fillId="45" borderId="28">
      <alignment horizontal="right" vertical="center" indent="1"/>
    </xf>
    <xf numFmtId="3" fontId="109" fillId="45" borderId="28">
      <alignment horizontal="right" vertical="center" indent="1"/>
    </xf>
    <xf numFmtId="3" fontId="109" fillId="45" borderId="28">
      <alignment horizontal="right" vertical="center" indent="1"/>
    </xf>
    <xf numFmtId="174" fontId="109" fillId="45" borderId="28">
      <alignment horizontal="right" vertical="center" indent="1"/>
    </xf>
    <xf numFmtId="174" fontId="109" fillId="45" borderId="28">
      <alignment horizontal="right" vertical="center" indent="1"/>
    </xf>
    <xf numFmtId="4" fontId="109" fillId="45" borderId="28">
      <alignment horizontal="right" vertical="center" indent="1"/>
    </xf>
    <xf numFmtId="4" fontId="109" fillId="45" borderId="28">
      <alignment horizontal="right" vertical="center" indent="1"/>
    </xf>
    <xf numFmtId="206" fontId="109" fillId="45" borderId="28">
      <alignment horizontal="right" vertical="center" indent="1"/>
    </xf>
    <xf numFmtId="206" fontId="109" fillId="45" borderId="28">
      <alignment horizontal="right" vertical="center" indent="1"/>
    </xf>
    <xf numFmtId="207" fontId="109" fillId="45" borderId="28">
      <alignment horizontal="right" vertical="center" indent="1"/>
    </xf>
    <xf numFmtId="207" fontId="109" fillId="45" borderId="28">
      <alignment horizontal="right" vertical="center" indent="1"/>
    </xf>
    <xf numFmtId="170" fontId="9" fillId="45" borderId="0"/>
    <xf numFmtId="0" fontId="9" fillId="45" borderId="0"/>
    <xf numFmtId="170" fontId="113" fillId="45" borderId="28">
      <alignment horizontal="left" vertical="center"/>
    </xf>
    <xf numFmtId="170" fontId="113" fillId="45" borderId="28">
      <alignment horizontal="left" vertical="center"/>
    </xf>
    <xf numFmtId="170" fontId="113" fillId="45" borderId="31">
      <alignment vertical="center"/>
    </xf>
    <xf numFmtId="170" fontId="114" fillId="45" borderId="32">
      <alignment vertical="center"/>
    </xf>
    <xf numFmtId="170" fontId="113" fillId="45" borderId="28"/>
    <xf numFmtId="0" fontId="113" fillId="45" borderId="28">
      <alignment horizontal="left" indent="1"/>
    </xf>
    <xf numFmtId="170" fontId="111" fillId="45" borderId="28">
      <alignment horizontal="right" vertical="center"/>
    </xf>
    <xf numFmtId="170" fontId="111" fillId="45" borderId="28">
      <alignment horizontal="right" vertical="center"/>
    </xf>
    <xf numFmtId="3" fontId="111" fillId="45" borderId="28">
      <alignment horizontal="right" vertical="center" indent="1"/>
    </xf>
    <xf numFmtId="3" fontId="111" fillId="45" borderId="28">
      <alignment horizontal="right" vertical="center" indent="1"/>
    </xf>
    <xf numFmtId="174" fontId="111" fillId="45" borderId="28">
      <alignment horizontal="right" vertical="center" indent="1"/>
    </xf>
    <xf numFmtId="174" fontId="111" fillId="45" borderId="28">
      <alignment horizontal="right" vertical="center" indent="1"/>
    </xf>
    <xf numFmtId="4" fontId="111" fillId="45" borderId="28">
      <alignment horizontal="right" vertical="center" indent="1"/>
    </xf>
    <xf numFmtId="4" fontId="111" fillId="45" borderId="28">
      <alignment horizontal="right" vertical="center" indent="1"/>
    </xf>
    <xf numFmtId="206" fontId="111" fillId="45" borderId="28">
      <alignment horizontal="right" vertical="center" indent="1"/>
    </xf>
    <xf numFmtId="206" fontId="111" fillId="45" borderId="28">
      <alignment horizontal="right" vertical="center" indent="1"/>
    </xf>
    <xf numFmtId="207" fontId="111" fillId="45" borderId="28">
      <alignment horizontal="right" vertical="center" indent="1"/>
    </xf>
    <xf numFmtId="207" fontId="111" fillId="45" borderId="28">
      <alignment horizontal="right" vertical="center" indent="1"/>
    </xf>
    <xf numFmtId="0" fontId="115" fillId="45" borderId="30"/>
    <xf numFmtId="170" fontId="116" fillId="87" borderId="28">
      <alignment horizontal="left" vertical="center"/>
    </xf>
    <xf numFmtId="0" fontId="116" fillId="87" borderId="28">
      <alignment horizontal="left" vertical="center" indent="1"/>
    </xf>
    <xf numFmtId="0" fontId="117" fillId="88" borderId="33" applyNumberFormat="0" applyProtection="0">
      <alignment horizontal="left" vertical="center" indent="1"/>
    </xf>
    <xf numFmtId="170" fontId="116" fillId="87" borderId="28">
      <alignment horizontal="left" vertical="center"/>
    </xf>
    <xf numFmtId="0" fontId="116" fillId="87" borderId="28">
      <alignment horizontal="left" vertical="center" indent="1"/>
    </xf>
    <xf numFmtId="0" fontId="117" fillId="88" borderId="33" applyNumberFormat="0" applyProtection="0">
      <alignment horizontal="left" vertical="center" indent="1"/>
    </xf>
    <xf numFmtId="170" fontId="118" fillId="45" borderId="28">
      <alignment horizontal="left" vertical="center"/>
    </xf>
    <xf numFmtId="0" fontId="112" fillId="45" borderId="28">
      <alignment horizontal="left" vertical="center" indent="1"/>
    </xf>
    <xf numFmtId="0" fontId="119" fillId="89" borderId="33" applyNumberFormat="0" applyProtection="0">
      <alignment horizontal="left" vertical="center" indent="1"/>
    </xf>
    <xf numFmtId="0" fontId="113" fillId="45" borderId="28">
      <alignment horizontal="left" vertical="center" wrapText="1" indent="1"/>
    </xf>
    <xf numFmtId="0" fontId="113" fillId="45" borderId="28">
      <alignment horizontal="left" vertical="center" wrapText="1" indent="1"/>
    </xf>
    <xf numFmtId="170" fontId="115" fillId="45" borderId="30"/>
    <xf numFmtId="0" fontId="115" fillId="45" borderId="30"/>
    <xf numFmtId="170" fontId="110" fillId="86" borderId="28">
      <alignment horizontal="left" vertical="center"/>
    </xf>
    <xf numFmtId="0" fontId="120" fillId="89" borderId="33" applyNumberFormat="0" applyProtection="0">
      <alignment horizontal="left" vertical="center" indent="1"/>
    </xf>
    <xf numFmtId="0" fontId="120" fillId="89" borderId="33" applyNumberFormat="0" applyProtection="0">
      <alignment horizontal="left" vertical="center" indent="1"/>
    </xf>
    <xf numFmtId="0" fontId="121" fillId="86" borderId="0">
      <alignment horizontal="center"/>
    </xf>
    <xf numFmtId="49" fontId="122" fillId="0" borderId="34">
      <alignment horizontal="center" wrapText="1"/>
    </xf>
    <xf numFmtId="49" fontId="122" fillId="0" borderId="34">
      <alignment horizontal="center" wrapText="1"/>
    </xf>
    <xf numFmtId="49" fontId="122" fillId="0" borderId="34">
      <alignment horizontal="center" wrapText="1"/>
    </xf>
    <xf numFmtId="49" fontId="43" fillId="0" borderId="34">
      <alignment horizontal="center" wrapText="1"/>
    </xf>
    <xf numFmtId="49" fontId="43" fillId="0" borderId="34">
      <alignment horizontal="center" wrapText="1"/>
    </xf>
    <xf numFmtId="49" fontId="122" fillId="0" borderId="34">
      <alignment horizontal="center" wrapText="1"/>
    </xf>
    <xf numFmtId="49" fontId="122" fillId="0" borderId="34">
      <alignment horizontal="center" wrapText="1"/>
    </xf>
    <xf numFmtId="49" fontId="122" fillId="0" borderId="34">
      <alignment horizontal="center" wrapText="1"/>
    </xf>
    <xf numFmtId="49" fontId="123" fillId="0" borderId="35">
      <alignment horizontal="center" wrapText="1"/>
    </xf>
    <xf numFmtId="49" fontId="123" fillId="0" borderId="35">
      <alignment horizontal="center" wrapText="1"/>
    </xf>
    <xf numFmtId="49" fontId="123" fillId="0" borderId="36">
      <alignment horizontal="center" wrapText="1"/>
    </xf>
    <xf numFmtId="49" fontId="122" fillId="0" borderId="36">
      <alignment horizontal="center" wrapText="1"/>
    </xf>
    <xf numFmtId="49" fontId="122" fillId="0" borderId="36">
      <alignment horizontal="center" wrapText="1"/>
    </xf>
    <xf numFmtId="49" fontId="43" fillId="0" borderId="36">
      <alignment horizontal="center" wrapText="1"/>
    </xf>
    <xf numFmtId="49" fontId="43" fillId="0" borderId="36">
      <alignment horizontal="center" wrapText="1"/>
    </xf>
    <xf numFmtId="49" fontId="122" fillId="0" borderId="36">
      <alignment horizontal="center" wrapText="1"/>
    </xf>
    <xf numFmtId="49" fontId="122" fillId="0" borderId="36">
      <alignment horizontal="center" wrapText="1"/>
    </xf>
    <xf numFmtId="49" fontId="123" fillId="0" borderId="36">
      <alignment horizontal="center" wrapText="1"/>
    </xf>
    <xf numFmtId="37" fontId="124" fillId="0" borderId="0"/>
    <xf numFmtId="0" fontId="124" fillId="0" borderId="0"/>
    <xf numFmtId="37" fontId="124" fillId="0" borderId="0"/>
    <xf numFmtId="37" fontId="124" fillId="0" borderId="0"/>
    <xf numFmtId="37" fontId="124" fillId="0" borderId="0"/>
    <xf numFmtId="37" fontId="124" fillId="0" borderId="0"/>
    <xf numFmtId="37" fontId="124" fillId="0" borderId="0"/>
    <xf numFmtId="37" fontId="124" fillId="0" borderId="0"/>
    <xf numFmtId="37" fontId="124" fillId="0" borderId="0"/>
    <xf numFmtId="208" fontId="66" fillId="0" borderId="0" applyFont="0" applyFill="0" applyBorder="0" applyProtection="0">
      <alignment horizontal="right" vertical="top"/>
    </xf>
    <xf numFmtId="38" fontId="125" fillId="0" borderId="0" applyFont="0" applyFill="0" applyBorder="0" applyAlignment="0" applyProtection="0"/>
    <xf numFmtId="165" fontId="66" fillId="0" borderId="0" applyFont="0" applyFill="0" applyBorder="0" applyAlignment="0" applyProtection="0"/>
    <xf numFmtId="198" fontId="9" fillId="0" borderId="0" applyFont="0" applyFill="0" applyBorder="0" applyAlignment="0" applyProtection="0"/>
    <xf numFmtId="198" fontId="9" fillId="0" borderId="0" applyFont="0" applyFill="0" applyBorder="0" applyAlignment="0" applyProtection="0"/>
    <xf numFmtId="1" fontId="126" fillId="0" borderId="0">
      <alignment vertical="top"/>
    </xf>
    <xf numFmtId="0" fontId="127" fillId="0" borderId="0" applyFont="0" applyFill="0" applyBorder="0" applyAlignment="0" applyProtection="0">
      <alignment horizontal="right"/>
    </xf>
    <xf numFmtId="167" fontId="66" fillId="0" borderId="0" applyFont="0" applyFill="0" applyBorder="0" applyAlignment="0" applyProtection="0"/>
    <xf numFmtId="4" fontId="9" fillId="0" borderId="0" applyFont="0" applyFill="0" applyBorder="0" applyAlignment="0" applyProtection="0"/>
    <xf numFmtId="167" fontId="66" fillId="0" borderId="0" applyFont="0" applyFill="0" applyBorder="0" applyAlignment="0" applyProtection="0"/>
    <xf numFmtId="4" fontId="9" fillId="0" borderId="0" applyFont="0" applyFill="0" applyBorder="0" applyAlignment="0" applyProtection="0"/>
    <xf numFmtId="167" fontId="66" fillId="0" borderId="0" applyFont="0" applyFill="0" applyBorder="0" applyAlignment="0" applyProtection="0"/>
    <xf numFmtId="4" fontId="9" fillId="0" borderId="0" applyFont="0" applyFill="0" applyBorder="0" applyAlignment="0" applyProtection="0"/>
    <xf numFmtId="167" fontId="66" fillId="0" borderId="0" applyFont="0" applyFill="0" applyBorder="0" applyAlignment="0" applyProtection="0"/>
    <xf numFmtId="4" fontId="9" fillId="0" borderId="0" applyFont="0" applyFill="0" applyBorder="0" applyAlignment="0" applyProtection="0"/>
    <xf numFmtId="167" fontId="66" fillId="0" borderId="0" applyFont="0" applyFill="0" applyBorder="0" applyAlignment="0" applyProtection="0"/>
    <xf numFmtId="4" fontId="9" fillId="0" borderId="0" applyFont="0" applyFill="0" applyBorder="0" applyAlignment="0" applyProtection="0"/>
    <xf numFmtId="167" fontId="66" fillId="0" borderId="0" applyFont="0" applyFill="0" applyBorder="0" applyAlignment="0" applyProtection="0"/>
    <xf numFmtId="4" fontId="9" fillId="0" borderId="0" applyFont="0" applyFill="0" applyBorder="0" applyAlignment="0" applyProtection="0"/>
    <xf numFmtId="167" fontId="2" fillId="0" borderId="0" applyFont="0" applyFill="0" applyBorder="0" applyAlignment="0" applyProtection="0"/>
    <xf numFmtId="4" fontId="9" fillId="0" borderId="0" applyFont="0" applyFill="0" applyBorder="0" applyAlignment="0" applyProtection="0"/>
    <xf numFmtId="209" fontId="128" fillId="0" borderId="0" applyFont="0" applyFill="0" applyBorder="0" applyAlignment="0" applyProtection="0"/>
    <xf numFmtId="4" fontId="9" fillId="0" borderId="0" applyFont="0" applyFill="0" applyBorder="0" applyAlignment="0" applyProtection="0"/>
    <xf numFmtId="209" fontId="128" fillId="0" borderId="0" applyFont="0" applyFill="0" applyBorder="0" applyAlignment="0" applyProtection="0"/>
    <xf numFmtId="4" fontId="9" fillId="0" borderId="0" applyFont="0" applyFill="0" applyBorder="0" applyAlignment="0" applyProtection="0"/>
    <xf numFmtId="209" fontId="128" fillId="0" borderId="0" applyFont="0" applyFill="0" applyBorder="0" applyAlignment="0" applyProtection="0"/>
    <xf numFmtId="4" fontId="9" fillId="0" borderId="0" applyFont="0" applyFill="0" applyBorder="0" applyAlignment="0" applyProtection="0"/>
    <xf numFmtId="167" fontId="66" fillId="0" borderId="0" applyFont="0" applyFill="0" applyBorder="0" applyAlignment="0" applyProtection="0"/>
    <xf numFmtId="167" fontId="66" fillId="0" borderId="0" applyFont="0" applyFill="0" applyBorder="0" applyAlignment="0" applyProtection="0"/>
    <xf numFmtId="167" fontId="73" fillId="0" borderId="0" applyFont="0" applyFill="0" applyBorder="0" applyAlignment="0" applyProtection="0"/>
    <xf numFmtId="167" fontId="66" fillId="0" borderId="0" applyFont="0" applyFill="0" applyBorder="0" applyAlignment="0" applyProtection="0"/>
    <xf numFmtId="4" fontId="9" fillId="0" borderId="0" applyFont="0" applyFill="0" applyBorder="0" applyAlignment="0" applyProtection="0"/>
    <xf numFmtId="167" fontId="2" fillId="0" borderId="0" applyFont="0" applyFill="0" applyBorder="0" applyAlignment="0" applyProtection="0"/>
    <xf numFmtId="0" fontId="9" fillId="0" borderId="0" applyNumberFormat="0" applyBorder="0" applyAlignment="0" applyProtection="0">
      <alignment vertical="top"/>
      <protection locked="0"/>
    </xf>
    <xf numFmtId="209" fontId="128"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3" fontId="9"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66"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167" fontId="129" fillId="0" borderId="0" applyFont="0" applyFill="0" applyBorder="0" applyAlignment="0" applyProtection="0">
      <alignment vertical="top"/>
    </xf>
    <xf numFmtId="167" fontId="2" fillId="0" borderId="0" applyFont="0" applyFill="0" applyBorder="0" applyAlignment="0" applyProtection="0"/>
    <xf numFmtId="167" fontId="2" fillId="0" borderId="0" applyFont="0" applyFill="0" applyBorder="0" applyAlignment="0" applyProtection="0"/>
    <xf numFmtId="167" fontId="66" fillId="0" borderId="0" applyFont="0" applyFill="0" applyBorder="0" applyAlignment="0" applyProtection="0"/>
    <xf numFmtId="167" fontId="129" fillId="0" borderId="0" applyFont="0" applyFill="0" applyBorder="0" applyAlignment="0" applyProtection="0">
      <alignment vertical="top"/>
    </xf>
    <xf numFmtId="167" fontId="129" fillId="0" borderId="0" applyFont="0" applyFill="0" applyBorder="0" applyAlignment="0" applyProtection="0">
      <alignment vertical="top"/>
    </xf>
    <xf numFmtId="167" fontId="9" fillId="0" borderId="0" applyFont="0" applyFill="0" applyBorder="0" applyAlignment="0" applyProtection="0"/>
    <xf numFmtId="167" fontId="9" fillId="0" borderId="0" applyFont="0" applyFill="0" applyBorder="0" applyAlignment="0" applyProtection="0"/>
    <xf numFmtId="209" fontId="130" fillId="0" borderId="0" applyFont="0" applyFill="0" applyBorder="0" applyAlignment="0" applyProtection="0"/>
    <xf numFmtId="209" fontId="130" fillId="0" borderId="0" applyFont="0" applyFill="0" applyBorder="0" applyAlignment="0" applyProtection="0"/>
    <xf numFmtId="209" fontId="130" fillId="0" borderId="0" applyFont="0" applyFill="0" applyBorder="0" applyAlignment="0" applyProtection="0"/>
    <xf numFmtId="209" fontId="2" fillId="0" borderId="0" applyFont="0" applyFill="0" applyBorder="0" applyAlignment="0" applyProtection="0"/>
    <xf numFmtId="167" fontId="131" fillId="0" borderId="0" applyFont="0" applyFill="0" applyBorder="0" applyAlignment="0" applyProtection="0"/>
    <xf numFmtId="167" fontId="66" fillId="0" borderId="0" applyFont="0" applyFill="0" applyBorder="0" applyAlignment="0" applyProtection="0"/>
    <xf numFmtId="4" fontId="9" fillId="0" borderId="0" applyFont="0" applyFill="0" applyBorder="0" applyAlignment="0" applyProtection="0"/>
    <xf numFmtId="167" fontId="66" fillId="0" borderId="0" applyFont="0" applyFill="0" applyBorder="0" applyAlignment="0" applyProtection="0"/>
    <xf numFmtId="4" fontId="9" fillId="0" borderId="0" applyFont="0" applyFill="0" applyBorder="0" applyAlignment="0" applyProtection="0"/>
    <xf numFmtId="3" fontId="126" fillId="0" borderId="0" applyFill="0" applyBorder="0">
      <alignment horizontal="right" vertical="top"/>
    </xf>
    <xf numFmtId="174" fontId="99" fillId="0" borderId="0" applyFont="0" applyFill="0" applyBorder="0">
      <alignment horizontal="right" vertical="top"/>
    </xf>
    <xf numFmtId="206" fontId="132" fillId="0" borderId="0">
      <alignment horizontal="right" vertical="top"/>
    </xf>
    <xf numFmtId="206" fontId="126" fillId="0" borderId="0" applyFill="0" applyBorder="0">
      <alignment horizontal="right" vertical="top"/>
    </xf>
    <xf numFmtId="3" fontId="126" fillId="0" borderId="0" applyFill="0" applyBorder="0">
      <alignment horizontal="right" vertical="top"/>
    </xf>
    <xf numFmtId="174" fontId="99" fillId="0" borderId="0" applyFont="0" applyFill="0" applyBorder="0">
      <alignment horizontal="right" vertical="top"/>
    </xf>
    <xf numFmtId="210" fontId="67" fillId="0" borderId="0" applyFont="0" applyFill="0" applyBorder="0" applyAlignment="0" applyProtection="0">
      <alignment horizontal="right" vertical="top"/>
    </xf>
    <xf numFmtId="206" fontId="126" fillId="0" borderId="0">
      <alignment horizontal="right" vertical="top"/>
    </xf>
    <xf numFmtId="211" fontId="66" fillId="0" borderId="0"/>
    <xf numFmtId="211" fontId="66" fillId="0" borderId="0"/>
    <xf numFmtId="3" fontId="9" fillId="0" borderId="0" applyFont="0" applyFill="0" applyBorder="0" applyAlignment="0" applyProtection="0"/>
    <xf numFmtId="0" fontId="133" fillId="0" borderId="0"/>
    <xf numFmtId="0" fontId="43" fillId="0" borderId="0"/>
    <xf numFmtId="170" fontId="43" fillId="0" borderId="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9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90" borderId="0" applyFont="0" applyFill="0" applyBorder="0" applyAlignment="0" applyProtection="0"/>
    <xf numFmtId="3" fontId="9" fillId="0" borderId="0" applyFont="0" applyFill="0" applyBorder="0" applyAlignment="0" applyProtection="0"/>
    <xf numFmtId="3" fontId="9" fillId="9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ill="0" applyBorder="0" applyAlignment="0" applyProtection="0"/>
    <xf numFmtId="0" fontId="133" fillId="0" borderId="0"/>
    <xf numFmtId="0" fontId="43" fillId="0" borderId="0"/>
    <xf numFmtId="0" fontId="134" fillId="91" borderId="37" applyNumberFormat="0" applyFont="0" applyProtection="0"/>
    <xf numFmtId="0" fontId="64" fillId="0" borderId="38">
      <alignment horizontal="right" vertical="top" wrapText="1"/>
    </xf>
    <xf numFmtId="0" fontId="135" fillId="0" borderId="39">
      <alignment horizontal="right" vertical="top" wrapText="1"/>
    </xf>
    <xf numFmtId="0" fontId="136" fillId="0" borderId="39">
      <alignment horizontal="right" vertical="top" wrapText="1"/>
    </xf>
    <xf numFmtId="0" fontId="135" fillId="0" borderId="39">
      <alignment horizontal="right" vertical="top" wrapText="1"/>
    </xf>
    <xf numFmtId="170" fontId="124" fillId="0" borderId="0"/>
    <xf numFmtId="0" fontId="124" fillId="0" borderId="0"/>
    <xf numFmtId="170" fontId="124" fillId="0" borderId="0"/>
    <xf numFmtId="0" fontId="124" fillId="0" borderId="0"/>
    <xf numFmtId="212" fontId="137" fillId="0" borderId="28"/>
    <xf numFmtId="212" fontId="137" fillId="0" borderId="28"/>
    <xf numFmtId="213" fontId="125" fillId="0" borderId="0" applyFont="0" applyFill="0" applyBorder="0" applyAlignment="0" applyProtection="0"/>
    <xf numFmtId="199" fontId="9" fillId="0" borderId="0" applyFont="0" applyFill="0" applyBorder="0" applyAlignment="0" applyProtection="0"/>
    <xf numFmtId="199" fontId="9" fillId="0" borderId="0" applyFont="0" applyFill="0" applyBorder="0" applyAlignment="0" applyProtection="0"/>
    <xf numFmtId="0" fontId="127" fillId="0" borderId="0" applyFont="0" applyFill="0" applyBorder="0" applyAlignment="0" applyProtection="0">
      <alignment horizontal="right"/>
    </xf>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0" fontId="9" fillId="0" borderId="0"/>
    <xf numFmtId="166" fontId="73"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0" fontId="9" fillId="0" borderId="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0" fontId="9" fillId="0" borderId="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4" fontId="9" fillId="0" borderId="0" applyFont="0" applyFill="0" applyBorder="0" applyAlignment="0" applyProtection="0"/>
    <xf numFmtId="215"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164"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7" fontId="9" fillId="9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6" fontId="9" fillId="0" borderId="0" applyFont="0" applyFill="0" applyBorder="0" applyAlignment="0" applyProtection="0"/>
    <xf numFmtId="215" fontId="9" fillId="0" borderId="0" applyFont="0" applyFill="0" applyBorder="0" applyAlignment="0" applyProtection="0"/>
    <xf numFmtId="0" fontId="138" fillId="57" borderId="17" applyNumberFormat="0" applyAlignment="0" applyProtection="0"/>
    <xf numFmtId="0" fontId="139" fillId="52" borderId="16" applyNumberFormat="0" applyAlignment="0" applyProtection="0"/>
    <xf numFmtId="2" fontId="44" fillId="0" borderId="0">
      <protection locked="0"/>
    </xf>
    <xf numFmtId="0" fontId="44" fillId="0" borderId="0">
      <protection locked="0"/>
    </xf>
    <xf numFmtId="0" fontId="44" fillId="0" borderId="0">
      <protection locked="0"/>
    </xf>
    <xf numFmtId="0" fontId="44" fillId="0" borderId="0">
      <protection locked="0"/>
    </xf>
    <xf numFmtId="0" fontId="44" fillId="0" borderId="0">
      <protection locked="0"/>
    </xf>
    <xf numFmtId="0" fontId="44" fillId="0" borderId="0">
      <protection locked="0"/>
    </xf>
    <xf numFmtId="0" fontId="44" fillId="0" borderId="0">
      <protection locked="0"/>
    </xf>
    <xf numFmtId="0" fontId="44" fillId="0" borderId="0">
      <protection locked="0"/>
    </xf>
    <xf numFmtId="0" fontId="44" fillId="0" borderId="0">
      <protection locked="0"/>
    </xf>
    <xf numFmtId="0" fontId="44" fillId="0" borderId="0">
      <protection locked="0"/>
    </xf>
    <xf numFmtId="0" fontId="44" fillId="0" borderId="0">
      <protection locked="0"/>
    </xf>
    <xf numFmtId="0" fontId="123" fillId="0" borderId="0" applyNumberFormat="0">
      <alignment horizontal="right"/>
    </xf>
    <xf numFmtId="0" fontId="44" fillId="0" borderId="0">
      <protection locked="0"/>
    </xf>
    <xf numFmtId="0" fontId="44" fillId="0" borderId="0">
      <protection locked="0"/>
    </xf>
    <xf numFmtId="0" fontId="9" fillId="0" borderId="0" applyFont="0" applyFill="0" applyBorder="0" applyAlignment="0" applyProtection="0"/>
    <xf numFmtId="0" fontId="44" fillId="0" borderId="0">
      <protection locked="0"/>
    </xf>
    <xf numFmtId="0" fontId="44" fillId="0" borderId="0">
      <protection locked="0"/>
    </xf>
    <xf numFmtId="0" fontId="44" fillId="0" borderId="0">
      <protection locked="0"/>
    </xf>
    <xf numFmtId="0" fontId="44" fillId="0" borderId="0">
      <protection locked="0"/>
    </xf>
    <xf numFmtId="0" fontId="44" fillId="0" borderId="0">
      <protection locked="0"/>
    </xf>
    <xf numFmtId="0" fontId="44" fillId="0" borderId="0">
      <protection locked="0"/>
    </xf>
    <xf numFmtId="0" fontId="44" fillId="0" borderId="0">
      <protection locked="0"/>
    </xf>
    <xf numFmtId="0" fontId="44" fillId="0" borderId="0">
      <protection locked="0"/>
    </xf>
    <xf numFmtId="0" fontId="44" fillId="0" borderId="0">
      <protection locked="0"/>
    </xf>
    <xf numFmtId="0" fontId="44" fillId="0" borderId="0">
      <protection locked="0"/>
    </xf>
    <xf numFmtId="0" fontId="44" fillId="0" borderId="0">
      <protection locked="0"/>
    </xf>
    <xf numFmtId="0" fontId="44" fillId="0" borderId="0">
      <protection locked="0"/>
    </xf>
    <xf numFmtId="0" fontId="44" fillId="0" borderId="0">
      <protection locked="0"/>
    </xf>
    <xf numFmtId="0" fontId="44" fillId="0" borderId="0">
      <protection locked="0"/>
    </xf>
    <xf numFmtId="0" fontId="44" fillId="0" borderId="0">
      <protection locked="0"/>
    </xf>
    <xf numFmtId="0" fontId="44" fillId="0" borderId="0">
      <protection locked="0"/>
    </xf>
    <xf numFmtId="0" fontId="44" fillId="0" borderId="0">
      <protection locked="0"/>
    </xf>
    <xf numFmtId="0" fontId="44" fillId="0" borderId="0">
      <protection locked="0"/>
    </xf>
    <xf numFmtId="0" fontId="44" fillId="0" borderId="0">
      <protection locked="0"/>
    </xf>
    <xf numFmtId="0" fontId="44" fillId="0" borderId="0">
      <protection locked="0"/>
    </xf>
    <xf numFmtId="0" fontId="44" fillId="0" borderId="0">
      <protection locked="0"/>
    </xf>
    <xf numFmtId="0" fontId="44" fillId="0" borderId="0">
      <protection locked="0"/>
    </xf>
    <xf numFmtId="3" fontId="122" fillId="0" borderId="0">
      <alignment horizontal="right" vertical="center"/>
    </xf>
    <xf numFmtId="3" fontId="43" fillId="0" borderId="0">
      <alignment horizontal="right" vertical="center"/>
    </xf>
    <xf numFmtId="0" fontId="122" fillId="0" borderId="0" applyNumberFormat="0">
      <alignment horizontal="right" vertical="center"/>
    </xf>
    <xf numFmtId="0" fontId="43" fillId="0" borderId="0" applyNumberFormat="0">
      <alignment horizontal="right" vertical="center"/>
    </xf>
    <xf numFmtId="0" fontId="122" fillId="0" borderId="0" applyNumberFormat="0">
      <alignment horizontal="right" vertical="center"/>
    </xf>
    <xf numFmtId="0" fontId="122" fillId="0" borderId="0" applyNumberFormat="0">
      <alignment horizontal="center" vertical="center"/>
    </xf>
    <xf numFmtId="0" fontId="43" fillId="0" borderId="0" applyNumberFormat="0">
      <alignment horizontal="center" vertical="center"/>
    </xf>
    <xf numFmtId="0" fontId="122" fillId="0" borderId="0" applyNumberFormat="0">
      <alignment horizontal="center" vertical="center"/>
    </xf>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44" fillId="0" borderId="0">
      <protection locked="0"/>
    </xf>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9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127" fillId="0" borderId="0" applyFont="0" applyFill="0" applyBorder="0" applyAlignment="0" applyProtection="0"/>
    <xf numFmtId="218" fontId="140" fillId="0" borderId="0">
      <alignment horizontal="left"/>
    </xf>
    <xf numFmtId="14" fontId="129" fillId="0" borderId="0" applyFill="0" applyBorder="0" applyAlignment="0"/>
    <xf numFmtId="170" fontId="107" fillId="0" borderId="0" applyFont="0" applyFill="0" applyBorder="0" applyAlignment="0" applyProtection="0"/>
    <xf numFmtId="15" fontId="141" fillId="0" borderId="0"/>
    <xf numFmtId="170" fontId="66" fillId="0" borderId="0"/>
    <xf numFmtId="219" fontId="66" fillId="0" borderId="0"/>
    <xf numFmtId="219" fontId="66" fillId="0" borderId="0"/>
    <xf numFmtId="0" fontId="44" fillId="0" borderId="0">
      <protection locked="0"/>
    </xf>
    <xf numFmtId="168" fontId="142" fillId="0" borderId="0"/>
    <xf numFmtId="168" fontId="132" fillId="0" borderId="0"/>
    <xf numFmtId="0" fontId="143" fillId="43" borderId="0" applyNumberFormat="0" applyBorder="0" applyAlignment="0" applyProtection="0"/>
    <xf numFmtId="168" fontId="66" fillId="0" borderId="0" applyBorder="0"/>
    <xf numFmtId="168" fontId="66" fillId="0" borderId="40"/>
    <xf numFmtId="168" fontId="66" fillId="0" borderId="40"/>
    <xf numFmtId="0" fontId="127" fillId="0" borderId="41" applyNumberFormat="0" applyFont="0" applyFill="0" applyAlignment="0" applyProtection="0"/>
    <xf numFmtId="203"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20" fontId="9" fillId="0" borderId="0" applyFont="0" applyFill="0" applyBorder="0" applyAlignment="0" applyProtection="0"/>
    <xf numFmtId="209" fontId="9" fillId="0" borderId="0" applyFont="0" applyFill="0" applyBorder="0" applyAlignment="0" applyProtection="0"/>
    <xf numFmtId="170" fontId="144" fillId="92" borderId="0" applyNumberFormat="0" applyBorder="0" applyAlignment="0" applyProtection="0"/>
    <xf numFmtId="170" fontId="144" fillId="93" borderId="0" applyNumberFormat="0" applyBorder="0" applyAlignment="0" applyProtection="0"/>
    <xf numFmtId="170" fontId="144" fillId="93" borderId="0" applyNumberFormat="0" applyBorder="0" applyAlignment="0" applyProtection="0"/>
    <xf numFmtId="0" fontId="145" fillId="0" borderId="0">
      <protection locked="0"/>
    </xf>
    <xf numFmtId="0" fontId="145" fillId="0" borderId="0">
      <protection locked="0"/>
    </xf>
    <xf numFmtId="0" fontId="146" fillId="0" borderId="0" applyNumberFormat="0" applyFill="0" applyBorder="0" applyAlignment="0" applyProtection="0"/>
    <xf numFmtId="0" fontId="79" fillId="83" borderId="0" applyNumberFormat="0" applyBorder="0" applyAlignment="0" applyProtection="0"/>
    <xf numFmtId="0" fontId="79" fillId="38" borderId="0" applyNumberFormat="0" applyBorder="0" applyAlignment="0" applyProtection="0"/>
    <xf numFmtId="0" fontId="79" fillId="39" borderId="0" applyNumberFormat="0" applyBorder="0" applyAlignment="0" applyProtection="0"/>
    <xf numFmtId="0" fontId="79" fillId="70" borderId="0" applyNumberFormat="0" applyBorder="0" applyAlignment="0" applyProtection="0"/>
    <xf numFmtId="0" fontId="79" fillId="37" borderId="0" applyNumberFormat="0" applyBorder="0" applyAlignment="0" applyProtection="0"/>
    <xf numFmtId="0" fontId="79" fillId="41" borderId="0" applyNumberFormat="0" applyBorder="0" applyAlignment="0" applyProtection="0"/>
    <xf numFmtId="198" fontId="9" fillId="0" borderId="0" applyFill="0" applyBorder="0" applyAlignment="0"/>
    <xf numFmtId="198" fontId="9" fillId="0" borderId="0" applyFill="0" applyBorder="0" applyAlignment="0"/>
    <xf numFmtId="199" fontId="9" fillId="0" borderId="0" applyFill="0" applyBorder="0" applyAlignment="0"/>
    <xf numFmtId="199" fontId="9" fillId="0" borderId="0" applyFill="0" applyBorder="0" applyAlignment="0"/>
    <xf numFmtId="198" fontId="9" fillId="0" borderId="0" applyFill="0" applyBorder="0" applyAlignment="0"/>
    <xf numFmtId="198" fontId="9" fillId="0" borderId="0" applyFill="0" applyBorder="0" applyAlignment="0"/>
    <xf numFmtId="203" fontId="9" fillId="0" borderId="0" applyFill="0" applyBorder="0" applyAlignment="0"/>
    <xf numFmtId="203" fontId="9" fillId="0" borderId="0" applyFill="0" applyBorder="0" applyAlignment="0"/>
    <xf numFmtId="199" fontId="9" fillId="0" borderId="0" applyFill="0" applyBorder="0" applyAlignment="0"/>
    <xf numFmtId="199" fontId="9" fillId="0" borderId="0" applyFill="0" applyBorder="0" applyAlignment="0"/>
    <xf numFmtId="0" fontId="147" fillId="57" borderId="17" applyNumberFormat="0" applyAlignment="0" applyProtection="0"/>
    <xf numFmtId="0" fontId="148" fillId="51" borderId="26" applyNumberFormat="0" applyProtection="0"/>
    <xf numFmtId="221" fontId="149" fillId="0" borderId="20">
      <alignment horizontal="center"/>
    </xf>
    <xf numFmtId="221" fontId="149" fillId="0" borderId="20">
      <alignment horizontal="center"/>
    </xf>
    <xf numFmtId="221" fontId="149" fillId="0" borderId="20">
      <alignment horizontal="center"/>
    </xf>
    <xf numFmtId="221" fontId="149" fillId="0" borderId="20">
      <alignment horizontal="center"/>
    </xf>
    <xf numFmtId="221" fontId="149" fillId="0" borderId="20">
      <alignment horizontal="center"/>
    </xf>
    <xf numFmtId="221" fontId="149" fillId="0" borderId="20">
      <alignment horizontal="center"/>
    </xf>
    <xf numFmtId="221" fontId="149" fillId="0" borderId="20">
      <alignment horizontal="center"/>
    </xf>
    <xf numFmtId="221" fontId="149" fillId="0" borderId="20">
      <alignment horizontal="center"/>
    </xf>
    <xf numFmtId="221" fontId="149" fillId="0" borderId="20">
      <alignment horizontal="center"/>
    </xf>
    <xf numFmtId="221" fontId="149" fillId="0" borderId="20">
      <alignment horizontal="center"/>
    </xf>
    <xf numFmtId="221" fontId="149" fillId="0" borderId="20">
      <alignment horizontal="center"/>
    </xf>
    <xf numFmtId="221" fontId="149" fillId="0" borderId="20">
      <alignment horizontal="center"/>
    </xf>
    <xf numFmtId="221" fontId="149" fillId="0" borderId="20">
      <alignment horizontal="center"/>
    </xf>
    <xf numFmtId="221" fontId="149" fillId="0" borderId="20">
      <alignment horizontal="center"/>
    </xf>
    <xf numFmtId="221" fontId="149" fillId="0" borderId="20">
      <alignment horizontal="center"/>
    </xf>
    <xf numFmtId="221" fontId="149" fillId="0" borderId="20">
      <alignment horizontal="center"/>
    </xf>
    <xf numFmtId="221" fontId="149" fillId="0" borderId="20">
      <alignment horizontal="center"/>
    </xf>
    <xf numFmtId="221" fontId="149" fillId="0" borderId="20">
      <alignment horizontal="center"/>
    </xf>
    <xf numFmtId="221" fontId="149" fillId="0" borderId="20">
      <alignment horizontal="center"/>
    </xf>
    <xf numFmtId="170"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3"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150"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222" fontId="9" fillId="0" borderId="0" applyFont="0" applyFill="0" applyBorder="0" applyAlignment="0" applyProtection="0"/>
    <xf numFmtId="170" fontId="9" fillId="0" borderId="0" applyFont="0" applyFill="0" applyBorder="0" applyAlignment="0" applyProtection="0"/>
    <xf numFmtId="171" fontId="151" fillId="0" borderId="0"/>
    <xf numFmtId="0" fontId="40" fillId="0" borderId="0" applyNumberFormat="0" applyFill="0" applyBorder="0" applyAlignment="0" applyProtection="0"/>
    <xf numFmtId="224" fontId="149" fillId="0" borderId="0" applyFont="0" applyFill="0" applyBorder="0" applyAlignment="0" applyProtection="0"/>
    <xf numFmtId="225" fontId="149" fillId="0" borderId="0" applyFont="0" applyFill="0" applyBorder="0" applyAlignment="0" applyProtection="0"/>
    <xf numFmtId="170" fontId="42" fillId="0" borderId="0">
      <alignment vertical="center"/>
    </xf>
    <xf numFmtId="0" fontId="152" fillId="0" borderId="0">
      <alignment vertical="center"/>
    </xf>
    <xf numFmtId="174" fontId="9" fillId="0" borderId="0" applyFont="0" applyFill="0" applyBorder="0" applyAlignment="0" applyProtection="0"/>
    <xf numFmtId="0" fontId="44" fillId="0" borderId="0">
      <protection locked="0"/>
    </xf>
    <xf numFmtId="174" fontId="9" fillId="0" borderId="0" applyFont="0" applyFill="0" applyBorder="0" applyAlignment="0" applyProtection="0"/>
    <xf numFmtId="0" fontId="44" fillId="0" borderId="0">
      <protection locked="0"/>
    </xf>
    <xf numFmtId="174" fontId="9" fillId="0" borderId="0" applyFont="0" applyFill="0" applyBorder="0" applyAlignment="0" applyProtection="0"/>
    <xf numFmtId="0" fontId="44" fillId="0" borderId="0">
      <protection locked="0"/>
    </xf>
    <xf numFmtId="0" fontId="95" fillId="0" borderId="0">
      <protection locked="0"/>
    </xf>
    <xf numFmtId="174" fontId="9" fillId="0" borderId="0" applyFont="0" applyFill="0" applyBorder="0" applyAlignment="0" applyProtection="0"/>
    <xf numFmtId="0" fontId="153" fillId="0" borderId="0"/>
    <xf numFmtId="0" fontId="44" fillId="0" borderId="0">
      <protection locked="0"/>
    </xf>
    <xf numFmtId="174" fontId="9" fillId="0" borderId="0" applyFont="0" applyFill="0" applyBorder="0" applyAlignment="0" applyProtection="0"/>
    <xf numFmtId="0" fontId="154" fillId="0" borderId="0"/>
    <xf numFmtId="0" fontId="44" fillId="0" borderId="0">
      <protection locked="0"/>
    </xf>
    <xf numFmtId="174" fontId="9" fillId="0" borderId="0" applyFont="0" applyFill="0" applyBorder="0" applyAlignment="0" applyProtection="0"/>
    <xf numFmtId="0" fontId="154" fillId="0" borderId="0"/>
    <xf numFmtId="0" fontId="44" fillId="0" borderId="0">
      <protection locked="0"/>
    </xf>
    <xf numFmtId="174" fontId="9" fillId="0" borderId="0" applyFont="0" applyFill="0" applyBorder="0" applyAlignment="0" applyProtection="0"/>
    <xf numFmtId="0" fontId="154" fillId="0" borderId="0"/>
    <xf numFmtId="0" fontId="44" fillId="0" borderId="0">
      <protection locked="0"/>
    </xf>
    <xf numFmtId="0" fontId="95" fillId="0" borderId="0">
      <protection locked="0"/>
    </xf>
    <xf numFmtId="170" fontId="149" fillId="0" borderId="0"/>
    <xf numFmtId="226" fontId="9" fillId="0" borderId="0" applyFont="0" applyFill="0" applyBorder="0">
      <alignment horizontal="left"/>
    </xf>
    <xf numFmtId="170" fontId="44" fillId="0" borderId="0">
      <protection locked="0"/>
    </xf>
    <xf numFmtId="0" fontId="44" fillId="0" borderId="0">
      <protection locked="0"/>
    </xf>
    <xf numFmtId="227" fontId="44" fillId="0" borderId="0">
      <protection locked="0"/>
    </xf>
    <xf numFmtId="227" fontId="44" fillId="0" borderId="0">
      <protection locked="0"/>
    </xf>
    <xf numFmtId="0" fontId="44" fillId="0" borderId="0">
      <protection locked="0"/>
    </xf>
    <xf numFmtId="3" fontId="107" fillId="0" borderId="0" applyFont="0" applyFill="0" applyBorder="0" applyAlignment="0" applyProtection="0"/>
    <xf numFmtId="3" fontId="155" fillId="0" borderId="0"/>
    <xf numFmtId="3" fontId="107"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28" fontId="44" fillId="0" borderId="0">
      <protection locked="0"/>
    </xf>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9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170" fontId="154" fillId="0" borderId="0"/>
    <xf numFmtId="0" fontId="154" fillId="0" borderId="0"/>
    <xf numFmtId="0" fontId="151" fillId="0" borderId="0"/>
    <xf numFmtId="0" fontId="154" fillId="0" borderId="0"/>
    <xf numFmtId="170" fontId="43" fillId="0" borderId="0"/>
    <xf numFmtId="227" fontId="44" fillId="0" borderId="0">
      <protection locked="0"/>
    </xf>
    <xf numFmtId="227" fontId="44" fillId="0" borderId="0">
      <protection locked="0"/>
    </xf>
    <xf numFmtId="227" fontId="44" fillId="0" borderId="0">
      <protection locked="0"/>
    </xf>
    <xf numFmtId="227" fontId="44" fillId="0" borderId="0">
      <protection locked="0"/>
    </xf>
    <xf numFmtId="227" fontId="44" fillId="0" borderId="0">
      <protection locked="0"/>
    </xf>
    <xf numFmtId="227" fontId="44" fillId="0" borderId="0">
      <protection locked="0"/>
    </xf>
    <xf numFmtId="227" fontId="44" fillId="0" borderId="0">
      <protection locked="0"/>
    </xf>
    <xf numFmtId="227" fontId="44" fillId="0" borderId="0">
      <protection locked="0"/>
    </xf>
    <xf numFmtId="227" fontId="44" fillId="0" borderId="0">
      <protection locked="0"/>
    </xf>
    <xf numFmtId="227" fontId="44" fillId="0" borderId="0">
      <protection locked="0"/>
    </xf>
    <xf numFmtId="227" fontId="44" fillId="0" borderId="0">
      <protection locked="0"/>
    </xf>
    <xf numFmtId="227" fontId="96" fillId="0" borderId="0">
      <protection locked="0"/>
    </xf>
    <xf numFmtId="227" fontId="44" fillId="0" borderId="0">
      <protection locked="0"/>
    </xf>
    <xf numFmtId="227" fontId="44" fillId="0" borderId="0">
      <protection locked="0"/>
    </xf>
    <xf numFmtId="2" fontId="9" fillId="0" borderId="0" applyFont="0" applyFill="0" applyBorder="0" applyAlignment="0" applyProtection="0"/>
    <xf numFmtId="227" fontId="44" fillId="0" borderId="0">
      <protection locked="0"/>
    </xf>
    <xf numFmtId="227" fontId="44" fillId="0" borderId="0">
      <protection locked="0"/>
    </xf>
    <xf numFmtId="227" fontId="44" fillId="0" borderId="0">
      <protection locked="0"/>
    </xf>
    <xf numFmtId="227" fontId="44" fillId="0" borderId="0">
      <protection locked="0"/>
    </xf>
    <xf numFmtId="227" fontId="44" fillId="0" borderId="0">
      <protection locked="0"/>
    </xf>
    <xf numFmtId="227" fontId="44" fillId="0" borderId="0">
      <protection locked="0"/>
    </xf>
    <xf numFmtId="227" fontId="44" fillId="0" borderId="0">
      <protection locked="0"/>
    </xf>
    <xf numFmtId="227" fontId="44" fillId="0" borderId="0">
      <protection locked="0"/>
    </xf>
    <xf numFmtId="227" fontId="44" fillId="0" borderId="0">
      <protection locked="0"/>
    </xf>
    <xf numFmtId="227" fontId="44" fillId="0" borderId="0">
      <protection locked="0"/>
    </xf>
    <xf numFmtId="227" fontId="44" fillId="0" borderId="0">
      <protection locked="0"/>
    </xf>
    <xf numFmtId="227" fontId="44" fillId="0" borderId="0">
      <protection locked="0"/>
    </xf>
    <xf numFmtId="227" fontId="44" fillId="0" borderId="0">
      <protection locked="0"/>
    </xf>
    <xf numFmtId="227" fontId="44" fillId="0" borderId="0">
      <protection locked="0"/>
    </xf>
    <xf numFmtId="227" fontId="44" fillId="0" borderId="0">
      <protection locked="0"/>
    </xf>
    <xf numFmtId="227" fontId="44" fillId="0" borderId="0">
      <protection locked="0"/>
    </xf>
    <xf numFmtId="227" fontId="44" fillId="0" borderId="0">
      <protection locked="0"/>
    </xf>
    <xf numFmtId="227" fontId="44" fillId="0" borderId="0">
      <protection locked="0"/>
    </xf>
    <xf numFmtId="227" fontId="44" fillId="0" borderId="0">
      <protection locked="0"/>
    </xf>
    <xf numFmtId="227" fontId="44" fillId="0" borderId="0">
      <protection locked="0"/>
    </xf>
    <xf numFmtId="227" fontId="44" fillId="0" borderId="0">
      <protection locked="0"/>
    </xf>
    <xf numFmtId="227" fontId="44" fillId="0" borderId="0">
      <protection locked="0"/>
    </xf>
    <xf numFmtId="1" fontId="156" fillId="0" borderId="0" applyNumberFormat="0" applyFill="0" applyBorder="0" applyAlignment="0" applyProtection="0">
      <alignment horizontal="center" vertical="top"/>
    </xf>
    <xf numFmtId="174" fontId="157" fillId="0" borderId="0" applyProtection="0"/>
    <xf numFmtId="174" fontId="158" fillId="0" borderId="0" applyProtection="0"/>
    <xf numFmtId="174" fontId="159" fillId="0" borderId="0" applyProtection="0"/>
    <xf numFmtId="0" fontId="64" fillId="0" borderId="42"/>
    <xf numFmtId="0" fontId="64" fillId="0" borderId="42"/>
    <xf numFmtId="0" fontId="64" fillId="0" borderId="42"/>
    <xf numFmtId="183" fontId="31" fillId="2" borderId="0" applyNumberFormat="0" applyBorder="0" applyAlignment="0" applyProtection="0"/>
    <xf numFmtId="37" fontId="66" fillId="0" borderId="0" applyNumberFormat="0" applyFont="0" applyFill="0"/>
    <xf numFmtId="38" fontId="64" fillId="86" borderId="0" applyNumberFormat="0" applyBorder="0" applyAlignment="0" applyProtection="0"/>
    <xf numFmtId="38" fontId="64" fillId="86" borderId="0" applyNumberFormat="0" applyBorder="0" applyAlignment="0" applyProtection="0"/>
    <xf numFmtId="38" fontId="64" fillId="86" borderId="0" applyNumberFormat="0" applyBorder="0" applyAlignment="0" applyProtection="0"/>
    <xf numFmtId="38" fontId="64" fillId="86" borderId="0" applyNumberFormat="0" applyBorder="0" applyAlignment="0" applyProtection="0"/>
    <xf numFmtId="0" fontId="127" fillId="0" borderId="0" applyFont="0" applyFill="0" applyBorder="0" applyAlignment="0" applyProtection="0">
      <alignment horizontal="right"/>
    </xf>
    <xf numFmtId="174" fontId="9" fillId="0" borderId="0" applyProtection="0"/>
    <xf numFmtId="0" fontId="83" fillId="0" borderId="0" applyNumberFormat="0" applyFill="0" applyBorder="0" applyProtection="0"/>
    <xf numFmtId="170" fontId="98" fillId="0" borderId="0"/>
    <xf numFmtId="0" fontId="98" fillId="0" borderId="0"/>
    <xf numFmtId="0" fontId="98" fillId="0" borderId="0"/>
    <xf numFmtId="170" fontId="98" fillId="0" borderId="0"/>
    <xf numFmtId="0" fontId="98" fillId="0" borderId="43" applyNumberFormat="0" applyAlignment="0" applyProtection="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98" fillId="0" borderId="20">
      <alignment horizontal="left" vertical="center"/>
    </xf>
    <xf numFmtId="0" fontId="160" fillId="0" borderId="0">
      <alignment horizontal="center"/>
    </xf>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ill="0" applyBorder="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66" fillId="0" borderId="0"/>
    <xf numFmtId="0" fontId="66" fillId="0" borderId="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7"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ill="0" applyBorder="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66" fillId="0" borderId="0"/>
    <xf numFmtId="0" fontId="66" fillId="0" borderId="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98" fillId="0" borderId="0" applyNumberFormat="0" applyFont="0" applyFill="0" applyAlignment="0" applyProtection="0"/>
    <xf numFmtId="0" fontId="30" fillId="0" borderId="3" applyNumberFormat="0" applyFill="0" applyAlignment="0" applyProtection="0"/>
    <xf numFmtId="0" fontId="30" fillId="0" borderId="0" applyNumberFormat="0" applyFill="0" applyBorder="0" applyAlignment="0" applyProtection="0"/>
    <xf numFmtId="172" fontId="145" fillId="0" borderId="0">
      <protection locked="0"/>
    </xf>
    <xf numFmtId="229" fontId="67" fillId="0" borderId="0">
      <protection locked="0"/>
    </xf>
    <xf numFmtId="0" fontId="145" fillId="0" borderId="0">
      <protection locked="0"/>
    </xf>
    <xf numFmtId="172" fontId="145" fillId="0" borderId="0">
      <protection locked="0"/>
    </xf>
    <xf numFmtId="229" fontId="67" fillId="0" borderId="0">
      <protection locked="0"/>
    </xf>
    <xf numFmtId="0" fontId="145" fillId="0" borderId="0">
      <protection locked="0"/>
    </xf>
    <xf numFmtId="170" fontId="161" fillId="0" borderId="0" applyNumberFormat="0" applyFill="0" applyBorder="0" applyAlignment="0" applyProtection="0">
      <alignment vertical="top"/>
      <protection locked="0"/>
    </xf>
    <xf numFmtId="170" fontId="162" fillId="0" borderId="0" applyNumberFormat="0" applyFill="0" applyBorder="0" applyAlignment="0" applyProtection="0">
      <alignment vertical="top"/>
      <protection locked="0"/>
    </xf>
    <xf numFmtId="170" fontId="163" fillId="0" borderId="0" applyNumberFormat="0" applyFill="0" applyBorder="0" applyAlignment="0" applyProtection="0">
      <alignment vertical="top"/>
      <protection locked="0"/>
    </xf>
    <xf numFmtId="170" fontId="164" fillId="0" borderId="0" applyNumberFormat="0" applyFill="0" applyBorder="0" applyAlignment="0" applyProtection="0">
      <alignment vertical="top"/>
      <protection locked="0"/>
    </xf>
    <xf numFmtId="0" fontId="165" fillId="0" borderId="0" applyNumberFormat="0" applyFill="0" applyBorder="0" applyAlignment="0" applyProtection="0">
      <alignment vertical="top"/>
      <protection locked="0"/>
    </xf>
    <xf numFmtId="0" fontId="165" fillId="0" borderId="0" applyNumberFormat="0" applyFill="0" applyBorder="0" applyAlignment="0" applyProtection="0"/>
    <xf numFmtId="0" fontId="166" fillId="0" borderId="0" applyNumberFormat="0" applyFill="0" applyBorder="0" applyAlignment="0" applyProtection="0">
      <alignment vertical="top"/>
      <protection locked="0"/>
    </xf>
    <xf numFmtId="0" fontId="167" fillId="0" borderId="0" applyNumberFormat="0" applyFill="0" applyBorder="0" applyAlignment="0" applyProtection="0">
      <alignment vertical="top"/>
      <protection locked="0"/>
    </xf>
    <xf numFmtId="0" fontId="165"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5" fillId="0" borderId="0" applyNumberFormat="0" applyFill="0" applyBorder="0" applyAlignment="0" applyProtection="0">
      <alignment vertical="top"/>
      <protection locked="0"/>
    </xf>
    <xf numFmtId="0" fontId="165" fillId="0" borderId="0" applyNumberFormat="0" applyFill="0" applyBorder="0" applyAlignment="0" applyProtection="0">
      <alignment vertical="top"/>
      <protection locked="0"/>
    </xf>
    <xf numFmtId="0" fontId="169" fillId="0" borderId="0" applyNumberFormat="0" applyFill="0" applyBorder="0" applyAlignment="0" applyProtection="0">
      <alignment vertical="top"/>
      <protection locked="0"/>
    </xf>
    <xf numFmtId="0" fontId="170" fillId="0" borderId="0" applyNumberFormat="0" applyFill="0" applyBorder="0" applyAlignment="0" applyProtection="0">
      <alignment vertical="top"/>
      <protection locked="0"/>
    </xf>
    <xf numFmtId="0" fontId="171" fillId="0" borderId="0" applyNumberFormat="0" applyFill="0" applyBorder="0" applyAlignment="0" applyProtection="0">
      <alignment vertical="top"/>
      <protection locked="0"/>
    </xf>
    <xf numFmtId="0" fontId="165" fillId="0" borderId="0" applyNumberFormat="0" applyFill="0" applyBorder="0" applyAlignment="0" applyProtection="0">
      <alignment vertical="top"/>
      <protection locked="0"/>
    </xf>
    <xf numFmtId="0" fontId="172" fillId="0" borderId="0" applyNumberFormat="0" applyFill="0" applyBorder="0" applyAlignment="0" applyProtection="0">
      <alignment vertical="top"/>
      <protection locked="0"/>
    </xf>
    <xf numFmtId="0" fontId="165" fillId="0" borderId="0" applyNumberFormat="0" applyFill="0" applyBorder="0" applyAlignment="0" applyProtection="0">
      <alignment vertical="top"/>
      <protection locked="0"/>
    </xf>
    <xf numFmtId="0" fontId="173" fillId="0" borderId="0" applyNumberFormat="0" applyFill="0" applyBorder="0" applyAlignment="0" applyProtection="0">
      <alignment vertical="top"/>
      <protection locked="0"/>
    </xf>
    <xf numFmtId="170" fontId="174" fillId="0" borderId="0" applyNumberFormat="0" applyFill="0" applyBorder="0" applyAlignment="0" applyProtection="0">
      <alignment vertical="top"/>
      <protection locked="0"/>
    </xf>
    <xf numFmtId="170" fontId="165" fillId="0" borderId="0" applyNumberFormat="0" applyFill="0" applyBorder="0" applyAlignment="0" applyProtection="0">
      <alignment vertical="top"/>
      <protection locked="0"/>
    </xf>
    <xf numFmtId="0" fontId="129" fillId="0" borderId="0"/>
    <xf numFmtId="170" fontId="175" fillId="0" borderId="0"/>
    <xf numFmtId="174" fontId="66" fillId="0" borderId="0" applyFont="0" applyFill="0" applyBorder="0" applyAlignment="0" applyProtection="0"/>
    <xf numFmtId="174" fontId="67" fillId="0" borderId="0" applyFont="0" applyFill="0" applyBorder="0" applyAlignment="0" applyProtection="0"/>
    <xf numFmtId="174" fontId="67" fillId="0" borderId="0" applyFont="0" applyFill="0" applyBorder="0" applyAlignment="0" applyProtection="0"/>
    <xf numFmtId="3" fontId="66" fillId="0" borderId="0" applyFont="0" applyFill="0" applyBorder="0" applyAlignment="0" applyProtection="0"/>
    <xf numFmtId="3" fontId="67" fillId="0" borderId="0" applyFont="0" applyFill="0" applyBorder="0" applyAlignment="0" applyProtection="0"/>
    <xf numFmtId="3" fontId="67" fillId="0" borderId="0" applyFont="0" applyFill="0" applyBorder="0" applyAlignment="0" applyProtection="0"/>
    <xf numFmtId="0" fontId="176" fillId="35" borderId="0" applyNumberFormat="0" applyBorder="0" applyAlignment="0" applyProtection="0"/>
    <xf numFmtId="2" fontId="177" fillId="0" borderId="0"/>
    <xf numFmtId="10" fontId="64" fillId="45" borderId="28" applyNumberFormat="0" applyBorder="0" applyAlignment="0" applyProtection="0"/>
    <xf numFmtId="10" fontId="64" fillId="94" borderId="28" applyNumberFormat="0" applyBorder="0" applyAlignment="0" applyProtection="0"/>
    <xf numFmtId="10" fontId="64" fillId="94" borderId="28" applyNumberFormat="0" applyBorder="0" applyAlignment="0" applyProtection="0"/>
    <xf numFmtId="10" fontId="64" fillId="94" borderId="28" applyNumberFormat="0" applyBorder="0" applyAlignment="0" applyProtection="0"/>
    <xf numFmtId="10" fontId="64" fillId="45" borderId="28" applyNumberFormat="0" applyBorder="0" applyAlignment="0" applyProtection="0"/>
    <xf numFmtId="10" fontId="64" fillId="45" borderId="28" applyNumberFormat="0" applyBorder="0" applyAlignment="0" applyProtection="0"/>
    <xf numFmtId="10" fontId="64" fillId="94" borderId="28" applyNumberFormat="0" applyBorder="0" applyAlignment="0" applyProtection="0"/>
    <xf numFmtId="0" fontId="34" fillId="5" borderId="4" applyNumberFormat="0" applyAlignment="0" applyProtection="0"/>
    <xf numFmtId="0" fontId="178" fillId="57" borderId="17" applyNumberFormat="0" applyAlignment="0" applyProtection="0"/>
    <xf numFmtId="0" fontId="178" fillId="57" borderId="17" applyNumberFormat="0" applyAlignment="0" applyProtection="0"/>
    <xf numFmtId="0" fontId="178" fillId="57" borderId="17" applyNumberFormat="0" applyAlignment="0" applyProtection="0"/>
    <xf numFmtId="0" fontId="178" fillId="57" borderId="17" applyNumberFormat="0" applyAlignment="0" applyProtection="0"/>
    <xf numFmtId="0" fontId="178" fillId="57" borderId="17" applyNumberFormat="0" applyAlignment="0" applyProtection="0"/>
    <xf numFmtId="0" fontId="178" fillId="57" borderId="17" applyNumberFormat="0" applyAlignment="0" applyProtection="0"/>
    <xf numFmtId="0" fontId="178" fillId="57" borderId="17" applyNumberFormat="0" applyAlignment="0" applyProtection="0"/>
    <xf numFmtId="0" fontId="178" fillId="57" borderId="17" applyNumberFormat="0" applyAlignment="0" applyProtection="0"/>
    <xf numFmtId="0" fontId="178" fillId="57" borderId="17" applyNumberFormat="0" applyAlignment="0" applyProtection="0"/>
    <xf numFmtId="0" fontId="178" fillId="57" borderId="17" applyNumberFormat="0" applyAlignment="0" applyProtection="0"/>
    <xf numFmtId="0" fontId="178" fillId="57" borderId="17" applyNumberFormat="0" applyAlignment="0" applyProtection="0"/>
    <xf numFmtId="0" fontId="178" fillId="57" borderId="17" applyNumberFormat="0" applyAlignment="0" applyProtection="0"/>
    <xf numFmtId="0" fontId="178" fillId="57" borderId="17" applyNumberFormat="0" applyAlignment="0" applyProtection="0"/>
    <xf numFmtId="0" fontId="178" fillId="57" borderId="17" applyNumberFormat="0" applyAlignment="0" applyProtection="0"/>
    <xf numFmtId="0" fontId="178" fillId="57" borderId="17" applyNumberFormat="0" applyAlignment="0" applyProtection="0"/>
    <xf numFmtId="0" fontId="178" fillId="57" borderId="17" applyNumberFormat="0" applyAlignment="0" applyProtection="0"/>
    <xf numFmtId="0" fontId="178" fillId="57" borderId="17" applyNumberFormat="0" applyAlignment="0" applyProtection="0"/>
    <xf numFmtId="0" fontId="179" fillId="47" borderId="0" applyNumberFormat="0" applyBorder="0" applyProtection="0"/>
    <xf numFmtId="0" fontId="180" fillId="0" borderId="0" applyNumberFormat="0" applyFill="0" applyBorder="0" applyAlignment="0" applyProtection="0">
      <alignment vertical="top"/>
      <protection locked="0"/>
    </xf>
    <xf numFmtId="0" fontId="180" fillId="0" borderId="0" applyNumberFormat="0" applyFill="0" applyBorder="0" applyAlignment="0" applyProtection="0">
      <alignment vertical="top"/>
      <protection locked="0"/>
    </xf>
    <xf numFmtId="170" fontId="181" fillId="0" borderId="0" applyNumberFormat="0" applyFill="0" applyBorder="0" applyAlignment="0" applyProtection="0">
      <alignment vertical="top"/>
      <protection locked="0"/>
    </xf>
    <xf numFmtId="15" fontId="9" fillId="0" borderId="0"/>
    <xf numFmtId="170" fontId="89" fillId="0" borderId="0"/>
    <xf numFmtId="230" fontId="89" fillId="0" borderId="0"/>
    <xf numFmtId="231" fontId="9" fillId="0" borderId="0" applyFont="0" applyFill="0" applyBorder="0" applyAlignment="0" applyProtection="0"/>
    <xf numFmtId="231" fontId="9" fillId="0" borderId="0" applyFont="0" applyFill="0" applyBorder="0" applyAlignment="0" applyProtection="0"/>
    <xf numFmtId="0" fontId="182" fillId="0" borderId="15" applyNumberFormat="0" applyFill="0" applyAlignment="0" applyProtection="0"/>
    <xf numFmtId="0" fontId="183" fillId="34" borderId="10" applyNumberFormat="0" applyAlignment="0" applyProtection="0"/>
    <xf numFmtId="170" fontId="184" fillId="0" borderId="0" applyNumberFormat="0" applyFill="0" applyBorder="0" applyAlignment="0" applyProtection="0">
      <alignment vertical="top"/>
      <protection locked="0"/>
    </xf>
    <xf numFmtId="174" fontId="185" fillId="0" borderId="0"/>
    <xf numFmtId="0" fontId="64" fillId="0" borderId="36">
      <alignment horizontal="left" vertical="top" wrapText="1"/>
    </xf>
    <xf numFmtId="0" fontId="64" fillId="0" borderId="36">
      <alignment horizontal="left" vertical="top" wrapText="1"/>
    </xf>
    <xf numFmtId="0" fontId="154" fillId="0" borderId="44"/>
    <xf numFmtId="0" fontId="64" fillId="86" borderId="45">
      <alignment horizontal="center" wrapText="1"/>
    </xf>
    <xf numFmtId="170" fontId="186" fillId="0" borderId="0" applyNumberFormat="0" applyFill="0" applyBorder="0" applyAlignment="0" applyProtection="0">
      <alignment vertical="top"/>
      <protection locked="0"/>
    </xf>
    <xf numFmtId="170" fontId="187" fillId="0" borderId="0" applyNumberFormat="0" applyFill="0" applyBorder="0" applyAlignment="0" applyProtection="0">
      <alignment vertical="top"/>
      <protection locked="0"/>
    </xf>
    <xf numFmtId="170" fontId="188" fillId="0" borderId="0" applyNumberFormat="0" applyFill="0" applyBorder="0" applyAlignment="0" applyProtection="0">
      <alignment vertical="top"/>
      <protection locked="0"/>
    </xf>
    <xf numFmtId="232" fontId="151" fillId="0" borderId="0" applyFont="0" applyFill="0" applyBorder="0" applyAlignment="0" applyProtection="0"/>
    <xf numFmtId="198" fontId="9" fillId="0" borderId="0" applyFill="0" applyBorder="0" applyAlignment="0"/>
    <xf numFmtId="198" fontId="9" fillId="0" borderId="0" applyFill="0" applyBorder="0" applyAlignment="0"/>
    <xf numFmtId="199" fontId="9" fillId="0" borderId="0" applyFill="0" applyBorder="0" applyAlignment="0"/>
    <xf numFmtId="199" fontId="9" fillId="0" borderId="0" applyFill="0" applyBorder="0" applyAlignment="0"/>
    <xf numFmtId="198" fontId="9" fillId="0" borderId="0" applyFill="0" applyBorder="0" applyAlignment="0"/>
    <xf numFmtId="198" fontId="9" fillId="0" borderId="0" applyFill="0" applyBorder="0" applyAlignment="0"/>
    <xf numFmtId="203" fontId="9" fillId="0" borderId="0" applyFill="0" applyBorder="0" applyAlignment="0"/>
    <xf numFmtId="203" fontId="9" fillId="0" borderId="0" applyFill="0" applyBorder="0" applyAlignment="0"/>
    <xf numFmtId="199" fontId="9" fillId="0" borderId="0" applyFill="0" applyBorder="0" applyAlignment="0"/>
    <xf numFmtId="199" fontId="9" fillId="0" borderId="0" applyFill="0" applyBorder="0" applyAlignment="0"/>
    <xf numFmtId="0" fontId="37" fillId="0" borderId="6" applyNumberFormat="0" applyFill="0" applyAlignment="0" applyProtection="0"/>
    <xf numFmtId="170" fontId="189" fillId="0" borderId="21">
      <alignment horizontal="left"/>
      <protection locked="0"/>
    </xf>
    <xf numFmtId="170" fontId="189" fillId="0" borderId="21">
      <alignment horizontal="left"/>
      <protection locked="0"/>
    </xf>
    <xf numFmtId="0" fontId="190" fillId="0" borderId="0"/>
    <xf numFmtId="2" fontId="191" fillId="0" borderId="0">
      <alignment horizontal="centerContinuous" wrapText="1"/>
    </xf>
    <xf numFmtId="0" fontId="192" fillId="0" borderId="0" applyNumberFormat="0" applyFill="0" applyBorder="0" applyProtection="0"/>
    <xf numFmtId="0" fontId="192" fillId="0" borderId="0" applyNumberFormat="0" applyFill="0" applyBorder="0" applyAlignment="0" applyProtection="0"/>
    <xf numFmtId="0" fontId="193" fillId="0" borderId="0" applyNumberFormat="0" applyFill="0" applyBorder="0" applyProtection="0"/>
    <xf numFmtId="0" fontId="193" fillId="0" borderId="0" applyNumberFormat="0" applyFill="0" applyBorder="0" applyAlignment="0" applyProtection="0"/>
    <xf numFmtId="0" fontId="194" fillId="0" borderId="0" applyNumberFormat="0" applyFill="0" applyBorder="0" applyProtection="0"/>
    <xf numFmtId="0" fontId="194" fillId="0" borderId="0" applyNumberFormat="0" applyFill="0" applyBorder="0" applyAlignment="0" applyProtection="0"/>
    <xf numFmtId="0" fontId="192" fillId="0" borderId="0" applyNumberFormat="0" applyFill="0" applyBorder="0" applyProtection="0"/>
    <xf numFmtId="0" fontId="192" fillId="0" borderId="0" applyNumberFormat="0" applyFill="0" applyBorder="0" applyAlignment="0" applyProtection="0"/>
    <xf numFmtId="0" fontId="195" fillId="0" borderId="0" applyNumberFormat="0" applyFill="0" applyBorder="0" applyProtection="0"/>
    <xf numFmtId="0" fontId="195" fillId="0" borderId="0" applyNumberFormat="0" applyFill="0" applyBorder="0" applyAlignment="0" applyProtection="0"/>
    <xf numFmtId="170" fontId="196" fillId="0" borderId="0" applyNumberFormat="0" applyFill="0" applyBorder="0" applyAlignment="0" applyProtection="0">
      <alignment vertical="top"/>
      <protection locked="0"/>
    </xf>
    <xf numFmtId="233" fontId="107" fillId="0" borderId="0" applyFont="0" applyFill="0" applyBorder="0" applyAlignment="0" applyProtection="0"/>
    <xf numFmtId="1" fontId="66" fillId="0" borderId="0" applyNumberFormat="0" applyAlignment="0">
      <alignment horizontal="center"/>
    </xf>
    <xf numFmtId="234" fontId="197" fillId="0" borderId="0" applyNumberFormat="0">
      <alignment horizontal="centerContinuous"/>
    </xf>
    <xf numFmtId="235" fontId="9" fillId="0" borderId="0" applyFill="0" applyBorder="0" applyAlignment="0" applyProtection="0"/>
    <xf numFmtId="236" fontId="9" fillId="0" borderId="0" applyFont="0" applyFill="0" applyBorder="0" applyAlignment="0" applyProtection="0"/>
    <xf numFmtId="237" fontId="9" fillId="0" borderId="0" applyFont="0" applyFill="0" applyBorder="0" applyAlignment="0" applyProtection="0"/>
    <xf numFmtId="169" fontId="9" fillId="0" borderId="0" applyFont="0" applyFill="0" applyBorder="0" applyAlignment="0" applyProtection="0"/>
    <xf numFmtId="238" fontId="9" fillId="0" borderId="0" applyFont="0" applyFill="0" applyBorder="0" applyAlignment="0" applyProtection="0"/>
    <xf numFmtId="167" fontId="66" fillId="0" borderId="0" applyFont="0" applyFill="0" applyBorder="0" applyAlignment="0" applyProtection="0"/>
    <xf numFmtId="239" fontId="177" fillId="0" borderId="0"/>
    <xf numFmtId="164" fontId="107" fillId="0" borderId="0" applyFont="0" applyFill="0" applyBorder="0" applyAlignment="0" applyProtection="0"/>
    <xf numFmtId="173" fontId="69" fillId="0" borderId="0"/>
    <xf numFmtId="240" fontId="9" fillId="0" borderId="0" applyFont="0" applyFill="0" applyBorder="0" applyAlignment="0" applyProtection="0"/>
    <xf numFmtId="241" fontId="9" fillId="0" borderId="0" applyFont="0" applyFill="0" applyBorder="0" applyAlignment="0" applyProtection="0"/>
    <xf numFmtId="241" fontId="9" fillId="0" borderId="0" applyFont="0" applyFill="0" applyBorder="0" applyAlignment="0" applyProtection="0"/>
    <xf numFmtId="242" fontId="44" fillId="0" borderId="0">
      <protection locked="0"/>
    </xf>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4" fontId="149" fillId="0" borderId="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243" fontId="9"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245" fontId="9" fillId="0" borderId="0" applyFont="0" applyFill="0" applyBorder="0" applyAlignment="0" applyProtection="0"/>
    <xf numFmtId="246" fontId="9" fillId="0" borderId="0" applyFont="0" applyFill="0" applyBorder="0" applyAlignment="0" applyProtection="0"/>
    <xf numFmtId="247" fontId="44" fillId="0" borderId="0">
      <protection locked="0"/>
    </xf>
    <xf numFmtId="247" fontId="44" fillId="0" borderId="0">
      <protection locked="0"/>
    </xf>
    <xf numFmtId="248" fontId="44" fillId="0" borderId="0">
      <protection locked="0"/>
    </xf>
    <xf numFmtId="248" fontId="44" fillId="0" borderId="0">
      <protection locked="0"/>
    </xf>
    <xf numFmtId="3" fontId="198" fillId="0" borderId="0" applyFont="0"/>
    <xf numFmtId="249" fontId="9" fillId="0" borderId="0">
      <alignment horizontal="right"/>
    </xf>
    <xf numFmtId="0" fontId="199" fillId="0" borderId="0" applyNumberFormat="0">
      <alignment horizontal="right"/>
    </xf>
    <xf numFmtId="250" fontId="123" fillId="0" borderId="0"/>
    <xf numFmtId="250" fontId="123" fillId="0" borderId="0"/>
    <xf numFmtId="250" fontId="123" fillId="0" borderId="0"/>
    <xf numFmtId="0" fontId="127" fillId="0" borderId="0" applyFont="0" applyFill="0" applyBorder="0" applyAlignment="0" applyProtection="0">
      <alignment horizontal="right"/>
    </xf>
    <xf numFmtId="39" fontId="42" fillId="0" borderId="0"/>
    <xf numFmtId="0" fontId="200" fillId="0" borderId="46" applyNumberFormat="0" applyFill="0" applyAlignment="0" applyProtection="0"/>
    <xf numFmtId="0" fontId="201" fillId="0" borderId="12" applyNumberFormat="0" applyFill="0" applyAlignment="0" applyProtection="0"/>
    <xf numFmtId="0" fontId="202" fillId="0" borderId="47" applyNumberFormat="0" applyFill="0" applyAlignment="0" applyProtection="0"/>
    <xf numFmtId="0" fontId="202" fillId="0" borderId="0" applyNumberFormat="0" applyFill="0" applyBorder="0" applyAlignment="0" applyProtection="0"/>
    <xf numFmtId="170" fontId="203" fillId="0" borderId="0"/>
    <xf numFmtId="170" fontId="42" fillId="0" borderId="0"/>
    <xf numFmtId="183" fontId="33" fillId="4" borderId="0" applyNumberFormat="0" applyBorder="0" applyAlignment="0" applyProtection="0"/>
    <xf numFmtId="0" fontId="204" fillId="42" borderId="0" applyNumberFormat="0" applyBorder="0" applyAlignment="0" applyProtection="0"/>
    <xf numFmtId="0" fontId="205" fillId="95" borderId="0" applyNumberFormat="0" applyBorder="0" applyProtection="0"/>
    <xf numFmtId="37" fontId="206" fillId="0" borderId="0"/>
    <xf numFmtId="170" fontId="207" fillId="0" borderId="0"/>
    <xf numFmtId="0" fontId="207" fillId="0" borderId="0"/>
    <xf numFmtId="0" fontId="207" fillId="0" borderId="0"/>
    <xf numFmtId="0" fontId="43" fillId="0" borderId="0"/>
    <xf numFmtId="170" fontId="9" fillId="0" borderId="0"/>
    <xf numFmtId="0" fontId="43" fillId="0" borderId="0"/>
    <xf numFmtId="251" fontId="208" fillId="0" borderId="0"/>
    <xf numFmtId="251" fontId="208" fillId="0" borderId="0"/>
    <xf numFmtId="0" fontId="209" fillId="0" borderId="0"/>
    <xf numFmtId="170" fontId="151" fillId="0" borderId="0"/>
    <xf numFmtId="0" fontId="210" fillId="0" borderId="0"/>
    <xf numFmtId="0" fontId="209" fillId="0" borderId="0"/>
    <xf numFmtId="170" fontId="151" fillId="0" borderId="0"/>
    <xf numFmtId="0" fontId="209" fillId="0" borderId="0"/>
    <xf numFmtId="170" fontId="151" fillId="0" borderId="0"/>
    <xf numFmtId="170" fontId="124" fillId="0" borderId="0"/>
    <xf numFmtId="0" fontId="124" fillId="0" borderId="0"/>
    <xf numFmtId="170" fontId="124" fillId="0" borderId="0"/>
    <xf numFmtId="0" fontId="124" fillId="0" borderId="0"/>
    <xf numFmtId="170" fontId="124" fillId="0" borderId="0"/>
    <xf numFmtId="0" fontId="124" fillId="0" borderId="0"/>
    <xf numFmtId="170" fontId="124" fillId="0" borderId="0"/>
    <xf numFmtId="0" fontId="124" fillId="0" borderId="0"/>
    <xf numFmtId="183" fontId="2" fillId="0" borderId="0"/>
    <xf numFmtId="0" fontId="128" fillId="0" borderId="0"/>
    <xf numFmtId="0" fontId="128" fillId="0" borderId="0"/>
    <xf numFmtId="0" fontId="128" fillId="0" borderId="0"/>
    <xf numFmtId="0" fontId="128" fillId="0" borderId="0"/>
    <xf numFmtId="0" fontId="9" fillId="0" borderId="0"/>
    <xf numFmtId="0" fontId="151" fillId="0" borderId="0"/>
    <xf numFmtId="0" fontId="9" fillId="0" borderId="0"/>
    <xf numFmtId="0" fontId="67" fillId="0" borderId="0"/>
    <xf numFmtId="0" fontId="128" fillId="0" borderId="0"/>
    <xf numFmtId="0" fontId="128" fillId="0" borderId="0"/>
    <xf numFmtId="0" fontId="128" fillId="0" borderId="0"/>
    <xf numFmtId="0" fontId="128" fillId="0" borderId="0"/>
    <xf numFmtId="0" fontId="2"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183" fontId="2" fillId="0" borderId="0"/>
    <xf numFmtId="0" fontId="128" fillId="0" borderId="0"/>
    <xf numFmtId="0" fontId="128" fillId="0" borderId="0"/>
    <xf numFmtId="0" fontId="128" fillId="0" borderId="0"/>
    <xf numFmtId="0" fontId="128" fillId="0" borderId="0"/>
    <xf numFmtId="0" fontId="9" fillId="0" borderId="0"/>
    <xf numFmtId="0" fontId="9" fillId="0" borderId="0" applyNumberFormat="0" applyFont="0" applyFill="0" applyBorder="0" applyAlignment="0" applyProtection="0"/>
    <xf numFmtId="0" fontId="66" fillId="0" borderId="0"/>
    <xf numFmtId="0" fontId="66" fillId="0" borderId="0"/>
    <xf numFmtId="0" fontId="66" fillId="0" borderId="0"/>
    <xf numFmtId="0" fontId="67" fillId="0" borderId="0"/>
    <xf numFmtId="0" fontId="128" fillId="0" borderId="0"/>
    <xf numFmtId="0" fontId="128" fillId="0" borderId="0"/>
    <xf numFmtId="0" fontId="128" fillId="0" borderId="0"/>
    <xf numFmtId="0" fontId="128" fillId="0" borderId="0"/>
    <xf numFmtId="0" fontId="211" fillId="0" borderId="0"/>
    <xf numFmtId="0" fontId="128" fillId="0" borderId="0"/>
    <xf numFmtId="0" fontId="128" fillId="0" borderId="0"/>
    <xf numFmtId="0" fontId="128" fillId="0" borderId="0"/>
    <xf numFmtId="0" fontId="128" fillId="0" borderId="0"/>
    <xf numFmtId="0" fontId="9" fillId="0" borderId="0"/>
    <xf numFmtId="183" fontId="2" fillId="0" borderId="0"/>
    <xf numFmtId="0" fontId="67" fillId="0" borderId="0"/>
    <xf numFmtId="0" fontId="9"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183" fontId="2" fillId="0" borderId="0"/>
    <xf numFmtId="0" fontId="128" fillId="0" borderId="0"/>
    <xf numFmtId="0" fontId="128" fillId="0" borderId="0"/>
    <xf numFmtId="0" fontId="128" fillId="0" borderId="0"/>
    <xf numFmtId="0" fontId="67" fillId="0" borderId="0"/>
    <xf numFmtId="0" fontId="9" fillId="0" borderId="0"/>
    <xf numFmtId="0" fontId="128" fillId="0" borderId="0"/>
    <xf numFmtId="0" fontId="128" fillId="0" borderId="0"/>
    <xf numFmtId="0" fontId="128" fillId="0" borderId="0"/>
    <xf numFmtId="0" fontId="128" fillId="0" borderId="0"/>
    <xf numFmtId="0" fontId="9" fillId="0" borderId="0"/>
    <xf numFmtId="0" fontId="9" fillId="0" borderId="0"/>
    <xf numFmtId="0" fontId="9" fillId="0" borderId="0"/>
    <xf numFmtId="0" fontId="128" fillId="0" borderId="0"/>
    <xf numFmtId="0" fontId="128" fillId="0" borderId="0"/>
    <xf numFmtId="0" fontId="128" fillId="0" borderId="0"/>
    <xf numFmtId="0" fontId="128" fillId="0" borderId="0"/>
    <xf numFmtId="0" fontId="2" fillId="0" borderId="0"/>
    <xf numFmtId="0" fontId="128" fillId="0" borderId="0"/>
    <xf numFmtId="0" fontId="128" fillId="0" borderId="0"/>
    <xf numFmtId="0" fontId="66" fillId="0" borderId="0"/>
    <xf numFmtId="0" fontId="128" fillId="0" borderId="0"/>
    <xf numFmtId="0" fontId="128" fillId="0" borderId="0"/>
    <xf numFmtId="0" fontId="128" fillId="0" borderId="0"/>
    <xf numFmtId="0" fontId="67" fillId="0" borderId="0"/>
    <xf numFmtId="0" fontId="9" fillId="0" borderId="0"/>
    <xf numFmtId="0" fontId="128" fillId="0" borderId="0"/>
    <xf numFmtId="0" fontId="128" fillId="0" borderId="0"/>
    <xf numFmtId="0" fontId="128" fillId="0" borderId="0"/>
    <xf numFmtId="0" fontId="128" fillId="0" borderId="0"/>
    <xf numFmtId="0" fontId="9" fillId="0" borderId="0"/>
    <xf numFmtId="0" fontId="9" fillId="0" borderId="0"/>
    <xf numFmtId="0" fontId="9"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66" fillId="0" borderId="0"/>
    <xf numFmtId="0" fontId="128" fillId="0" borderId="0"/>
    <xf numFmtId="0" fontId="128" fillId="0" borderId="0"/>
    <xf numFmtId="0" fontId="128" fillId="0" borderId="0"/>
    <xf numFmtId="0" fontId="66" fillId="0" borderId="0"/>
    <xf numFmtId="0" fontId="9" fillId="0" borderId="0"/>
    <xf numFmtId="0" fontId="128" fillId="0" borderId="0"/>
    <xf numFmtId="0" fontId="128" fillId="0" borderId="0"/>
    <xf numFmtId="0" fontId="128" fillId="0" borderId="0"/>
    <xf numFmtId="0" fontId="128" fillId="0" borderId="0"/>
    <xf numFmtId="0" fontId="9" fillId="0" borderId="0"/>
    <xf numFmtId="0" fontId="9" fillId="0" borderId="0"/>
    <xf numFmtId="0" fontId="9"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2" fillId="0" borderId="0"/>
    <xf numFmtId="0" fontId="128" fillId="0" borderId="0"/>
    <xf numFmtId="0" fontId="128" fillId="0" borderId="0"/>
    <xf numFmtId="0" fontId="128" fillId="0" borderId="0"/>
    <xf numFmtId="0" fontId="2" fillId="0" borderId="0"/>
    <xf numFmtId="0" fontId="9" fillId="0" borderId="0"/>
    <xf numFmtId="0" fontId="128" fillId="0" borderId="0"/>
    <xf numFmtId="0" fontId="128" fillId="0" borderId="0"/>
    <xf numFmtId="0" fontId="128" fillId="0" borderId="0"/>
    <xf numFmtId="0" fontId="128" fillId="0" borderId="0"/>
    <xf numFmtId="0" fontId="9" fillId="0" borderId="0"/>
    <xf numFmtId="0" fontId="9" fillId="0" borderId="0"/>
    <xf numFmtId="0" fontId="9"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 fillId="0" borderId="0"/>
    <xf numFmtId="0" fontId="9" fillId="0" borderId="0"/>
    <xf numFmtId="0" fontId="128" fillId="0" borderId="0"/>
    <xf numFmtId="0" fontId="128" fillId="0" borderId="0"/>
    <xf numFmtId="0" fontId="128" fillId="0" borderId="0"/>
    <xf numFmtId="0" fontId="128" fillId="0" borderId="0"/>
    <xf numFmtId="0" fontId="9" fillId="0" borderId="0"/>
    <xf numFmtId="0" fontId="9" fillId="0" borderId="0"/>
    <xf numFmtId="0" fontId="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9"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9" fillId="0" borderId="0"/>
    <xf numFmtId="0" fontId="128" fillId="0" borderId="0"/>
    <xf numFmtId="0" fontId="128" fillId="0" borderId="0"/>
    <xf numFmtId="0" fontId="128" fillId="0" borderId="0"/>
    <xf numFmtId="0" fontId="128" fillId="0" borderId="0"/>
    <xf numFmtId="0" fontId="9" fillId="0" borderId="0"/>
    <xf numFmtId="0" fontId="9" fillId="0" borderId="0"/>
    <xf numFmtId="0" fontId="9"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9" fillId="0" borderId="0"/>
    <xf numFmtId="0" fontId="128" fillId="0" borderId="0"/>
    <xf numFmtId="0" fontId="128" fillId="0" borderId="0"/>
    <xf numFmtId="0" fontId="128" fillId="0" borderId="0"/>
    <xf numFmtId="0" fontId="9" fillId="0" borderId="0"/>
    <xf numFmtId="0" fontId="9" fillId="0" borderId="0"/>
    <xf numFmtId="0" fontId="128" fillId="0" borderId="0"/>
    <xf numFmtId="0" fontId="128" fillId="0" borderId="0"/>
    <xf numFmtId="0" fontId="128" fillId="0" borderId="0"/>
    <xf numFmtId="0" fontId="128" fillId="0" borderId="0"/>
    <xf numFmtId="0" fontId="9" fillId="0" borderId="0"/>
    <xf numFmtId="0" fontId="9" fillId="0" borderId="0"/>
    <xf numFmtId="0" fontId="9" fillId="0" borderId="0"/>
    <xf numFmtId="0" fontId="66"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9" fillId="0" borderId="0"/>
    <xf numFmtId="0" fontId="66" fillId="0" borderId="0" applyBorder="0"/>
    <xf numFmtId="0" fontId="66" fillId="0" borderId="0" applyBorder="0"/>
    <xf numFmtId="0" fontId="66" fillId="0" borderId="0" applyBorder="0"/>
    <xf numFmtId="0" fontId="66" fillId="0" borderId="0" applyBorder="0"/>
    <xf numFmtId="0" fontId="66" fillId="0" borderId="0" applyBorder="0"/>
    <xf numFmtId="0" fontId="66" fillId="0" borderId="0" applyBorder="0"/>
    <xf numFmtId="0" fontId="66" fillId="0" borderId="0" applyBorder="0"/>
    <xf numFmtId="0" fontId="9" fillId="0" borderId="0"/>
    <xf numFmtId="0" fontId="66" fillId="0" borderId="0" applyBorder="0"/>
    <xf numFmtId="0" fontId="66" fillId="0" borderId="0" applyBorder="0"/>
    <xf numFmtId="0" fontId="9" fillId="0" borderId="0"/>
    <xf numFmtId="0" fontId="128" fillId="0" borderId="0"/>
    <xf numFmtId="0" fontId="128" fillId="0" borderId="0"/>
    <xf numFmtId="0" fontId="128" fillId="0" borderId="0"/>
    <xf numFmtId="170" fontId="9" fillId="0" borderId="0"/>
    <xf numFmtId="0" fontId="2" fillId="0" borderId="0"/>
    <xf numFmtId="0" fontId="212" fillId="0" borderId="0"/>
    <xf numFmtId="0" fontId="128" fillId="0" borderId="0"/>
    <xf numFmtId="0" fontId="128" fillId="0" borderId="0"/>
    <xf numFmtId="0" fontId="128" fillId="0" borderId="0"/>
    <xf numFmtId="0" fontId="128" fillId="0" borderId="0"/>
    <xf numFmtId="0" fontId="2" fillId="0" borderId="0"/>
    <xf numFmtId="0" fontId="129" fillId="0" borderId="0"/>
    <xf numFmtId="0" fontId="2" fillId="0" borderId="0"/>
    <xf numFmtId="0" fontId="129" fillId="0" borderId="0"/>
    <xf numFmtId="0" fontId="12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 fillId="0" borderId="0"/>
    <xf numFmtId="0" fontId="2" fillId="0" borderId="0"/>
    <xf numFmtId="0" fontId="66" fillId="0" borderId="0"/>
    <xf numFmtId="0" fontId="9" fillId="0" borderId="0"/>
    <xf numFmtId="0" fontId="66" fillId="0" borderId="0" applyBorder="0"/>
    <xf numFmtId="0" fontId="66" fillId="0" borderId="0" applyBorder="0"/>
    <xf numFmtId="0" fontId="128" fillId="0" borderId="0"/>
    <xf numFmtId="0" fontId="128" fillId="0" borderId="0"/>
    <xf numFmtId="0" fontId="2" fillId="0" borderId="0"/>
    <xf numFmtId="0" fontId="66" fillId="0" borderId="0" applyBorder="0"/>
    <xf numFmtId="0" fontId="66" fillId="0" borderId="0" applyBorder="0"/>
    <xf numFmtId="0" fontId="66" fillId="0" borderId="0" applyBorder="0"/>
    <xf numFmtId="0" fontId="66" fillId="0" borderId="0" applyBorder="0"/>
    <xf numFmtId="0" fontId="66" fillId="0" borderId="0" applyBorder="0"/>
    <xf numFmtId="0" fontId="66" fillId="0" borderId="0" applyBorder="0"/>
    <xf numFmtId="0" fontId="66" fillId="0" borderId="0" applyBorder="0"/>
    <xf numFmtId="0" fontId="66" fillId="0" borderId="0" applyBorder="0"/>
    <xf numFmtId="0" fontId="66" fillId="0" borderId="0" applyBorder="0"/>
    <xf numFmtId="0" fontId="66" fillId="0" borderId="0" applyBorder="0"/>
    <xf numFmtId="0" fontId="66" fillId="0" borderId="0"/>
    <xf numFmtId="0" fontId="128" fillId="0" borderId="0"/>
    <xf numFmtId="0" fontId="128" fillId="0" borderId="0"/>
    <xf numFmtId="0" fontId="128" fillId="0" borderId="0"/>
    <xf numFmtId="0" fontId="9" fillId="0" borderId="0"/>
    <xf numFmtId="0" fontId="129" fillId="0" borderId="0"/>
    <xf numFmtId="0" fontId="128" fillId="0" borderId="0"/>
    <xf numFmtId="0" fontId="128" fillId="0" borderId="0"/>
    <xf numFmtId="0" fontId="128" fillId="0" borderId="0"/>
    <xf numFmtId="0" fontId="128" fillId="0" borderId="0"/>
    <xf numFmtId="0" fontId="129" fillId="0" borderId="0"/>
    <xf numFmtId="0" fontId="129" fillId="0" borderId="0"/>
    <xf numFmtId="0" fontId="129"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66" fillId="0" borderId="0" applyBorder="0"/>
    <xf numFmtId="0" fontId="66" fillId="0" borderId="0" applyBorder="0"/>
    <xf numFmtId="0" fontId="66" fillId="0" borderId="0" applyBorder="0"/>
    <xf numFmtId="0" fontId="66" fillId="0" borderId="0" applyBorder="0"/>
    <xf numFmtId="0" fontId="66" fillId="0" borderId="0" applyBorder="0"/>
    <xf numFmtId="0" fontId="66" fillId="0" borderId="0" applyBorder="0"/>
    <xf numFmtId="0" fontId="66" fillId="0" borderId="0" applyBorder="0"/>
    <xf numFmtId="0" fontId="66" fillId="0" borderId="0" applyBorder="0"/>
    <xf numFmtId="0" fontId="66" fillId="0" borderId="0" applyBorder="0"/>
    <xf numFmtId="0" fontId="66" fillId="0" borderId="0" applyBorder="0"/>
    <xf numFmtId="252" fontId="66" fillId="0" borderId="0"/>
    <xf numFmtId="0" fontId="128" fillId="0" borderId="0"/>
    <xf numFmtId="0" fontId="128" fillId="0" borderId="0"/>
    <xf numFmtId="0" fontId="128" fillId="0" borderId="0"/>
    <xf numFmtId="0" fontId="9" fillId="0" borderId="0"/>
    <xf numFmtId="0" fontId="129" fillId="0" borderId="0"/>
    <xf numFmtId="0" fontId="128" fillId="0" borderId="0"/>
    <xf numFmtId="0" fontId="128" fillId="0" borderId="0"/>
    <xf numFmtId="0" fontId="128" fillId="0" borderId="0"/>
    <xf numFmtId="0" fontId="128" fillId="0" borderId="0"/>
    <xf numFmtId="0" fontId="129" fillId="0" borderId="0"/>
    <xf numFmtId="0" fontId="129" fillId="0" borderId="0"/>
    <xf numFmtId="0" fontId="129"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66" fillId="0" borderId="0" applyBorder="0"/>
    <xf numFmtId="0" fontId="66" fillId="0" borderId="0" applyBorder="0"/>
    <xf numFmtId="0" fontId="66" fillId="0" borderId="0" applyBorder="0"/>
    <xf numFmtId="0" fontId="66" fillId="0" borderId="0" applyBorder="0"/>
    <xf numFmtId="0" fontId="66" fillId="0" borderId="0" applyBorder="0"/>
    <xf numFmtId="0" fontId="66" fillId="0" borderId="0" applyBorder="0"/>
    <xf numFmtId="0" fontId="66" fillId="0" borderId="0" applyBorder="0"/>
    <xf numFmtId="0" fontId="66" fillId="0" borderId="0" applyBorder="0"/>
    <xf numFmtId="0" fontId="66" fillId="0" borderId="0" applyBorder="0"/>
    <xf numFmtId="0" fontId="66" fillId="0" borderId="0" applyBorder="0"/>
    <xf numFmtId="0" fontId="9" fillId="0" borderId="0"/>
    <xf numFmtId="0" fontId="128" fillId="0" borderId="0"/>
    <xf numFmtId="0" fontId="128" fillId="0" borderId="0"/>
    <xf numFmtId="0" fontId="128" fillId="0" borderId="0"/>
    <xf numFmtId="0" fontId="9" fillId="0" borderId="0"/>
    <xf numFmtId="0" fontId="129" fillId="0" borderId="0"/>
    <xf numFmtId="0" fontId="128" fillId="0" borderId="0"/>
    <xf numFmtId="0" fontId="128" fillId="0" borderId="0"/>
    <xf numFmtId="0" fontId="128" fillId="0" borderId="0"/>
    <xf numFmtId="0" fontId="128" fillId="0" borderId="0"/>
    <xf numFmtId="0" fontId="129" fillId="0" borderId="0"/>
    <xf numFmtId="0" fontId="129" fillId="0" borderId="0"/>
    <xf numFmtId="0" fontId="129"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66" fillId="0" borderId="0" applyBorder="0"/>
    <xf numFmtId="0" fontId="66" fillId="0" borderId="0" applyBorder="0"/>
    <xf numFmtId="0" fontId="66" fillId="0" borderId="0" applyBorder="0"/>
    <xf numFmtId="0" fontId="66" fillId="0" borderId="0" applyBorder="0"/>
    <xf numFmtId="0" fontId="66" fillId="0" borderId="0" applyBorder="0"/>
    <xf numFmtId="0" fontId="66" fillId="0" borderId="0" applyBorder="0"/>
    <xf numFmtId="0" fontId="66" fillId="0" borderId="0"/>
    <xf numFmtId="0" fontId="9" fillId="0" borderId="0" applyNumberFormat="0" applyBorder="0" applyAlignment="0" applyProtection="0">
      <alignment vertical="top"/>
      <protection locked="0"/>
    </xf>
    <xf numFmtId="0" fontId="9" fillId="0" borderId="0"/>
    <xf numFmtId="0" fontId="128" fillId="0" borderId="0"/>
    <xf numFmtId="0" fontId="128" fillId="0" borderId="0"/>
    <xf numFmtId="0" fontId="128" fillId="0" borderId="0"/>
    <xf numFmtId="0" fontId="128" fillId="0" borderId="0"/>
    <xf numFmtId="0" fontId="129" fillId="0" borderId="0"/>
    <xf numFmtId="0" fontId="128" fillId="0" borderId="0"/>
    <xf numFmtId="0" fontId="128" fillId="0" borderId="0"/>
    <xf numFmtId="0" fontId="128" fillId="0" borderId="0"/>
    <xf numFmtId="0" fontId="128" fillId="0" borderId="0"/>
    <xf numFmtId="0" fontId="129" fillId="0" borderId="0"/>
    <xf numFmtId="0" fontId="129" fillId="0" borderId="0"/>
    <xf numFmtId="0" fontId="129"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2" fillId="0" borderId="0"/>
    <xf numFmtId="0" fontId="66" fillId="0" borderId="0"/>
    <xf numFmtId="0" fontId="9" fillId="0" borderId="0" applyFill="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66" fillId="0" borderId="0"/>
    <xf numFmtId="0" fontId="66" fillId="0" borderId="0"/>
    <xf numFmtId="0" fontId="9" fillId="0" borderId="0"/>
    <xf numFmtId="0" fontId="198" fillId="0" borderId="0"/>
    <xf numFmtId="0" fontId="9" fillId="0" borderId="0">
      <alignment vertical="top"/>
    </xf>
    <xf numFmtId="0" fontId="128" fillId="0" borderId="0"/>
    <xf numFmtId="0" fontId="128" fillId="0" borderId="0"/>
    <xf numFmtId="0" fontId="128" fillId="0" borderId="0"/>
    <xf numFmtId="0" fontId="9" fillId="0" borderId="0">
      <alignment vertical="top"/>
    </xf>
    <xf numFmtId="0" fontId="9" fillId="0" borderId="0"/>
    <xf numFmtId="0" fontId="128" fillId="0" borderId="0"/>
    <xf numFmtId="0" fontId="128" fillId="0" borderId="0"/>
    <xf numFmtId="0" fontId="128" fillId="0" borderId="0"/>
    <xf numFmtId="0" fontId="128" fillId="0" borderId="0"/>
    <xf numFmtId="0" fontId="9" fillId="0" borderId="0"/>
    <xf numFmtId="0" fontId="9" fillId="0" borderId="0"/>
    <xf numFmtId="0" fontId="9"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9" fillId="0" borderId="0"/>
    <xf numFmtId="0" fontId="128" fillId="0" borderId="0"/>
    <xf numFmtId="0" fontId="128" fillId="0" borderId="0"/>
    <xf numFmtId="0" fontId="128" fillId="0" borderId="0"/>
    <xf numFmtId="0" fontId="128" fillId="0" borderId="0"/>
    <xf numFmtId="0" fontId="128" fillId="0" borderId="0"/>
    <xf numFmtId="170" fontId="2"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9"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66" fillId="0" borderId="0"/>
    <xf numFmtId="170" fontId="2" fillId="0" borderId="0"/>
    <xf numFmtId="170" fontId="2" fillId="0" borderId="0"/>
    <xf numFmtId="170" fontId="2" fillId="0" borderId="0"/>
    <xf numFmtId="170" fontId="2" fillId="0" borderId="0"/>
    <xf numFmtId="170" fontId="2" fillId="0" borderId="0"/>
    <xf numFmtId="170" fontId="2" fillId="0" borderId="0"/>
    <xf numFmtId="170" fontId="2" fillId="0" borderId="0"/>
    <xf numFmtId="170" fontId="66" fillId="0" borderId="0"/>
    <xf numFmtId="0" fontId="9" fillId="0" borderId="0"/>
    <xf numFmtId="170" fontId="2" fillId="0" borderId="0"/>
    <xf numFmtId="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73" fillId="0" borderId="0"/>
    <xf numFmtId="170" fontId="73" fillId="0" borderId="0"/>
    <xf numFmtId="252" fontId="66" fillId="0" borderId="0"/>
    <xf numFmtId="0" fontId="73" fillId="0" borderId="0"/>
    <xf numFmtId="183" fontId="66" fillId="0" borderId="0"/>
    <xf numFmtId="0" fontId="128" fillId="0" borderId="0"/>
    <xf numFmtId="0" fontId="128" fillId="0" borderId="0"/>
    <xf numFmtId="0" fontId="128" fillId="0" borderId="0"/>
    <xf numFmtId="0" fontId="128" fillId="0" borderId="0"/>
    <xf numFmtId="0" fontId="128" fillId="0" borderId="0"/>
    <xf numFmtId="0" fontId="128" fillId="0" borderId="0"/>
    <xf numFmtId="183" fontId="66" fillId="0" borderId="0"/>
    <xf numFmtId="0" fontId="129" fillId="0" borderId="0"/>
    <xf numFmtId="0" fontId="128" fillId="0" borderId="0"/>
    <xf numFmtId="0" fontId="128" fillId="0" borderId="0"/>
    <xf numFmtId="0" fontId="128" fillId="0" borderId="0"/>
    <xf numFmtId="0" fontId="128" fillId="0" borderId="0"/>
    <xf numFmtId="0" fontId="129" fillId="0" borderId="0"/>
    <xf numFmtId="0" fontId="129" fillId="0" borderId="0"/>
    <xf numFmtId="0" fontId="129" fillId="0" borderId="0"/>
    <xf numFmtId="0" fontId="9" fillId="0" borderId="0"/>
    <xf numFmtId="0" fontId="66" fillId="0" borderId="0"/>
    <xf numFmtId="0" fontId="85" fillId="0" borderId="0"/>
    <xf numFmtId="0" fontId="2" fillId="0" borderId="0"/>
    <xf numFmtId="0" fontId="66" fillId="0" borderId="0" applyBorder="0"/>
    <xf numFmtId="0" fontId="66" fillId="0" borderId="0" applyBorder="0"/>
    <xf numFmtId="0" fontId="128" fillId="0" borderId="0"/>
    <xf numFmtId="0" fontId="9" fillId="0" borderId="0"/>
    <xf numFmtId="0" fontId="128" fillId="0" borderId="0"/>
    <xf numFmtId="0" fontId="9" fillId="0" borderId="0"/>
    <xf numFmtId="0" fontId="9" fillId="0" borderId="0"/>
    <xf numFmtId="0" fontId="9" fillId="0" borderId="0"/>
    <xf numFmtId="0" fontId="9" fillId="0" borderId="0"/>
    <xf numFmtId="0" fontId="9" fillId="0" borderId="0"/>
    <xf numFmtId="0" fontId="9" fillId="0" borderId="0"/>
    <xf numFmtId="0" fontId="131" fillId="0" borderId="0"/>
    <xf numFmtId="0" fontId="2" fillId="0" borderId="0"/>
    <xf numFmtId="0" fontId="2" fillId="0" borderId="0"/>
    <xf numFmtId="0" fontId="128" fillId="0" borderId="0"/>
    <xf numFmtId="0" fontId="128" fillId="0" borderId="0"/>
    <xf numFmtId="0" fontId="66"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2" fillId="0" borderId="0"/>
    <xf numFmtId="0" fontId="130" fillId="0" borderId="0"/>
    <xf numFmtId="0" fontId="66" fillId="0" borderId="0" applyBorder="0"/>
    <xf numFmtId="0" fontId="213" fillId="0" borderId="0"/>
    <xf numFmtId="0" fontId="2" fillId="0" borderId="0"/>
    <xf numFmtId="0" fontId="2" fillId="0" borderId="0"/>
    <xf numFmtId="0" fontId="214" fillId="0" borderId="0">
      <alignment vertical="center"/>
    </xf>
    <xf numFmtId="0" fontId="9" fillId="0" borderId="0"/>
    <xf numFmtId="0" fontId="66" fillId="0" borderId="0"/>
    <xf numFmtId="0" fontId="9" fillId="0" borderId="0"/>
    <xf numFmtId="0" fontId="66"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9" fillId="0" borderId="0"/>
    <xf numFmtId="0" fontId="9" fillId="0" borderId="0"/>
    <xf numFmtId="0" fontId="2" fillId="0" borderId="0"/>
    <xf numFmtId="0" fontId="215" fillId="0" borderId="0"/>
    <xf numFmtId="0" fontId="9" fillId="0" borderId="0"/>
    <xf numFmtId="0" fontId="9" fillId="0" borderId="0"/>
    <xf numFmtId="0" fontId="9" fillId="0" borderId="0"/>
    <xf numFmtId="0" fontId="9" fillId="0" borderId="0"/>
    <xf numFmtId="0" fontId="128" fillId="0" borderId="0"/>
    <xf numFmtId="0" fontId="128" fillId="0" borderId="0"/>
    <xf numFmtId="0" fontId="128" fillId="0" borderId="0"/>
    <xf numFmtId="0" fontId="9" fillId="0" borderId="0"/>
    <xf numFmtId="0" fontId="131" fillId="0" borderId="0"/>
    <xf numFmtId="0" fontId="128" fillId="0" borderId="0"/>
    <xf numFmtId="0" fontId="128" fillId="0" borderId="0"/>
    <xf numFmtId="0" fontId="128" fillId="0" borderId="0"/>
    <xf numFmtId="0" fontId="128" fillId="0" borderId="0"/>
    <xf numFmtId="0" fontId="129" fillId="0" borderId="0"/>
    <xf numFmtId="0" fontId="129" fillId="0" borderId="0"/>
    <xf numFmtId="0" fontId="129" fillId="0" borderId="0"/>
    <xf numFmtId="170" fontId="66" fillId="0" borderId="0"/>
    <xf numFmtId="170" fontId="131" fillId="0" borderId="0"/>
    <xf numFmtId="0" fontId="66" fillId="0" borderId="0"/>
    <xf numFmtId="0" fontId="2" fillId="0" borderId="0"/>
    <xf numFmtId="0" fontId="2" fillId="0" borderId="0"/>
    <xf numFmtId="0" fontId="2" fillId="0" borderId="0"/>
    <xf numFmtId="0" fontId="216" fillId="0" borderId="0"/>
    <xf numFmtId="0" fontId="9" fillId="0" borderId="0"/>
    <xf numFmtId="0" fontId="66" fillId="0" borderId="0" applyBorder="0"/>
    <xf numFmtId="0" fontId="9" fillId="0" borderId="0"/>
    <xf numFmtId="0" fontId="128" fillId="0" borderId="0"/>
    <xf numFmtId="253" fontId="217" fillId="0" borderId="0"/>
    <xf numFmtId="0" fontId="9" fillId="0" borderId="0"/>
    <xf numFmtId="0" fontId="9"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2" fillId="0" borderId="0"/>
    <xf numFmtId="0" fontId="9" fillId="0" borderId="0"/>
    <xf numFmtId="0" fontId="9"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2" fillId="0" borderId="0"/>
    <xf numFmtId="0" fontId="128" fillId="0" borderId="0"/>
    <xf numFmtId="0" fontId="128" fillId="0" borderId="0"/>
    <xf numFmtId="0" fontId="128" fillId="0" borderId="0"/>
    <xf numFmtId="0" fontId="9" fillId="0" borderId="0"/>
    <xf numFmtId="0" fontId="66" fillId="0" borderId="0"/>
    <xf numFmtId="0" fontId="128" fillId="0" borderId="0"/>
    <xf numFmtId="0" fontId="128" fillId="0" borderId="0"/>
    <xf numFmtId="0" fontId="128" fillId="0" borderId="0"/>
    <xf numFmtId="0" fontId="128" fillId="0" borderId="0"/>
    <xf numFmtId="0" fontId="129" fillId="0" borderId="0"/>
    <xf numFmtId="0" fontId="129" fillId="0" borderId="0"/>
    <xf numFmtId="0" fontId="129" fillId="0" borderId="0"/>
    <xf numFmtId="0" fontId="66" fillId="0" borderId="0"/>
    <xf numFmtId="0" fontId="66" fillId="0" borderId="0"/>
    <xf numFmtId="0" fontId="67" fillId="0" borderId="0"/>
    <xf numFmtId="0" fontId="2" fillId="0" borderId="0"/>
    <xf numFmtId="0" fontId="9" fillId="0" borderId="0"/>
    <xf numFmtId="0" fontId="66" fillId="0" borderId="0" applyBorder="0"/>
    <xf numFmtId="0" fontId="66" fillId="0" borderId="0" applyBorder="0"/>
    <xf numFmtId="0" fontId="2"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183" fontId="2" fillId="0" borderId="0"/>
    <xf numFmtId="0" fontId="128" fillId="0" borderId="0"/>
    <xf numFmtId="0" fontId="128" fillId="0" borderId="0"/>
    <xf numFmtId="0" fontId="128" fillId="0" borderId="0"/>
    <xf numFmtId="0" fontId="9" fillId="0" borderId="0"/>
    <xf numFmtId="0" fontId="66" fillId="0" borderId="0"/>
    <xf numFmtId="0" fontId="128" fillId="0" borderId="0"/>
    <xf numFmtId="0" fontId="128" fillId="0" borderId="0"/>
    <xf numFmtId="0" fontId="128" fillId="0" borderId="0"/>
    <xf numFmtId="0" fontId="128" fillId="0" borderId="0"/>
    <xf numFmtId="0" fontId="213" fillId="0" borderId="0"/>
    <xf numFmtId="0" fontId="213" fillId="0" borderId="0"/>
    <xf numFmtId="0" fontId="213" fillId="0" borderId="0"/>
    <xf numFmtId="170" fontId="2" fillId="0" borderId="0"/>
    <xf numFmtId="170" fontId="2" fillId="0" borderId="0"/>
    <xf numFmtId="170" fontId="2" fillId="0" borderId="0"/>
    <xf numFmtId="170" fontId="2" fillId="0" borderId="0"/>
    <xf numFmtId="0" fontId="216" fillId="0" borderId="0"/>
    <xf numFmtId="0" fontId="66" fillId="0" borderId="0" applyBorder="0"/>
    <xf numFmtId="0" fontId="66" fillId="0" borderId="0" applyBorder="0"/>
    <xf numFmtId="0" fontId="66" fillId="0" borderId="0" applyBorder="0"/>
    <xf numFmtId="0" fontId="2"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66" fillId="0" borderId="0"/>
    <xf numFmtId="0" fontId="128" fillId="0" borderId="0"/>
    <xf numFmtId="0" fontId="128" fillId="0" borderId="0"/>
    <xf numFmtId="0" fontId="128" fillId="0" borderId="0"/>
    <xf numFmtId="0" fontId="128" fillId="0" borderId="0"/>
    <xf numFmtId="0" fontId="128" fillId="0" borderId="0"/>
    <xf numFmtId="0" fontId="9" fillId="0" borderId="0"/>
    <xf numFmtId="0" fontId="9" fillId="0" borderId="0"/>
    <xf numFmtId="0" fontId="9" fillId="0" borderId="0"/>
    <xf numFmtId="0" fontId="9" fillId="0" borderId="0"/>
    <xf numFmtId="0" fontId="9"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0" fontId="128" fillId="0" borderId="0"/>
    <xf numFmtId="183" fontId="2" fillId="0" borderId="0"/>
    <xf numFmtId="0" fontId="128" fillId="0" borderId="0"/>
    <xf numFmtId="0" fontId="128" fillId="0" borderId="0"/>
    <xf numFmtId="0" fontId="128" fillId="0" borderId="0"/>
    <xf numFmtId="0" fontId="66" fillId="0" borderId="0"/>
    <xf numFmtId="0" fontId="66" fillId="0" borderId="0"/>
    <xf numFmtId="0" fontId="128" fillId="0" borderId="0"/>
    <xf numFmtId="0" fontId="128" fillId="0" borderId="0"/>
    <xf numFmtId="0" fontId="128" fillId="0" borderId="0"/>
    <xf numFmtId="0" fontId="128" fillId="0" borderId="0"/>
    <xf numFmtId="0" fontId="213" fillId="0" borderId="0"/>
    <xf numFmtId="0" fontId="213" fillId="0" borderId="0"/>
    <xf numFmtId="0" fontId="213" fillId="0" borderId="0"/>
    <xf numFmtId="0" fontId="67" fillId="0" borderId="0"/>
    <xf numFmtId="0" fontId="2" fillId="0" borderId="0"/>
    <xf numFmtId="0" fontId="66" fillId="0" borderId="0"/>
    <xf numFmtId="0" fontId="66" fillId="0" borderId="0"/>
    <xf numFmtId="0" fontId="128" fillId="0" borderId="0"/>
    <xf numFmtId="0" fontId="128" fillId="0" borderId="0"/>
    <xf numFmtId="0" fontId="128" fillId="0" borderId="0"/>
    <xf numFmtId="0" fontId="128" fillId="0" borderId="0"/>
    <xf numFmtId="0" fontId="9" fillId="0" borderId="0"/>
    <xf numFmtId="0" fontId="66" fillId="0" borderId="0"/>
    <xf numFmtId="183" fontId="2" fillId="0" borderId="0"/>
    <xf numFmtId="0" fontId="128" fillId="0" borderId="0"/>
    <xf numFmtId="0" fontId="128" fillId="0" borderId="0"/>
    <xf numFmtId="0" fontId="128" fillId="0" borderId="0"/>
    <xf numFmtId="0" fontId="128" fillId="0" borderId="0"/>
    <xf numFmtId="0" fontId="9" fillId="0" borderId="0"/>
    <xf numFmtId="170" fontId="9" fillId="0" borderId="0"/>
    <xf numFmtId="0" fontId="123" fillId="0" borderId="0"/>
    <xf numFmtId="253" fontId="217" fillId="0" borderId="0"/>
    <xf numFmtId="0" fontId="67" fillId="0" borderId="0"/>
    <xf numFmtId="0" fontId="9" fillId="0" borderId="0" applyFill="0"/>
    <xf numFmtId="0" fontId="128" fillId="0" borderId="0"/>
    <xf numFmtId="0" fontId="128" fillId="0" borderId="0"/>
    <xf numFmtId="0" fontId="128" fillId="0" borderId="0"/>
    <xf numFmtId="0" fontId="128" fillId="0" borderId="0"/>
    <xf numFmtId="0" fontId="129" fillId="0" borderId="0"/>
    <xf numFmtId="183" fontId="2" fillId="0" borderId="0"/>
    <xf numFmtId="0" fontId="128" fillId="0" borderId="0"/>
    <xf numFmtId="0" fontId="128" fillId="0" borderId="0"/>
    <xf numFmtId="0" fontId="128" fillId="0" borderId="0"/>
    <xf numFmtId="0" fontId="128" fillId="0" borderId="0"/>
    <xf numFmtId="0" fontId="9" fillId="0" borderId="0"/>
    <xf numFmtId="170" fontId="9" fillId="0" borderId="0"/>
    <xf numFmtId="0" fontId="9" fillId="0" borderId="0"/>
    <xf numFmtId="0" fontId="67" fillId="0" borderId="0"/>
    <xf numFmtId="0" fontId="9" fillId="0" borderId="0"/>
    <xf numFmtId="0" fontId="128" fillId="0" borderId="0"/>
    <xf numFmtId="0" fontId="128" fillId="0" borderId="0"/>
    <xf numFmtId="0" fontId="128" fillId="0" borderId="0"/>
    <xf numFmtId="0" fontId="128" fillId="0" borderId="0"/>
    <xf numFmtId="0" fontId="128" fillId="0" borderId="0"/>
    <xf numFmtId="254" fontId="66" fillId="0" borderId="0" applyFill="0" applyBorder="0" applyAlignment="0" applyProtection="0">
      <alignment horizontal="right"/>
    </xf>
    <xf numFmtId="255" fontId="66" fillId="0" borderId="0" applyFill="0" applyBorder="0" applyAlignment="0" applyProtection="0">
      <alignment horizontal="right"/>
    </xf>
    <xf numFmtId="254" fontId="66" fillId="0" borderId="0" applyFill="0" applyBorder="0" applyAlignment="0" applyProtection="0">
      <alignment horizontal="right"/>
    </xf>
    <xf numFmtId="256" fontId="218" fillId="0" borderId="0">
      <alignment horizontal="right"/>
    </xf>
    <xf numFmtId="170" fontId="149" fillId="0" borderId="0"/>
    <xf numFmtId="1" fontId="99" fillId="0" borderId="0">
      <alignment vertical="top" wrapText="1"/>
    </xf>
    <xf numFmtId="1" fontId="219" fillId="0" borderId="0" applyFill="0" applyBorder="0" applyProtection="0"/>
    <xf numFmtId="1" fontId="67" fillId="0" borderId="0" applyFont="0" applyFill="0" applyBorder="0" applyProtection="0">
      <alignment vertical="center"/>
    </xf>
    <xf numFmtId="1" fontId="132" fillId="0" borderId="0">
      <alignment horizontal="right" vertical="top"/>
    </xf>
    <xf numFmtId="171" fontId="132" fillId="0" borderId="0">
      <alignment horizontal="right" vertical="top"/>
    </xf>
    <xf numFmtId="0" fontId="149" fillId="0" borderId="0"/>
    <xf numFmtId="170" fontId="220" fillId="0" borderId="0"/>
    <xf numFmtId="0" fontId="221" fillId="0" borderId="0"/>
    <xf numFmtId="0" fontId="221" fillId="0" borderId="0"/>
    <xf numFmtId="0" fontId="221" fillId="0" borderId="0"/>
    <xf numFmtId="0" fontId="221" fillId="0" borderId="0"/>
    <xf numFmtId="0" fontId="221" fillId="0" borderId="0"/>
    <xf numFmtId="0" fontId="221" fillId="0" borderId="0"/>
    <xf numFmtId="0" fontId="221" fillId="0" borderId="0"/>
    <xf numFmtId="0" fontId="221" fillId="0" borderId="0"/>
    <xf numFmtId="0" fontId="221" fillId="0" borderId="0"/>
    <xf numFmtId="0" fontId="221" fillId="0" borderId="0"/>
    <xf numFmtId="0" fontId="221" fillId="0" borderId="0"/>
    <xf numFmtId="0" fontId="221" fillId="0" borderId="0"/>
    <xf numFmtId="0" fontId="221" fillId="0" borderId="0"/>
    <xf numFmtId="0" fontId="221" fillId="0" borderId="0"/>
    <xf numFmtId="0" fontId="221" fillId="0" borderId="0"/>
    <xf numFmtId="0" fontId="221" fillId="0" borderId="0"/>
    <xf numFmtId="0" fontId="221" fillId="0" borderId="0"/>
    <xf numFmtId="0" fontId="221" fillId="0" borderId="0"/>
    <xf numFmtId="0" fontId="221" fillId="0" borderId="0"/>
    <xf numFmtId="0" fontId="9" fillId="0" borderId="0"/>
    <xf numFmtId="0" fontId="9" fillId="0" borderId="0"/>
    <xf numFmtId="0" fontId="9" fillId="0" borderId="0"/>
    <xf numFmtId="0" fontId="9" fillId="0" borderId="0"/>
    <xf numFmtId="0" fontId="222" fillId="0" borderId="0"/>
    <xf numFmtId="1" fontId="126" fillId="0" borderId="0" applyNumberFormat="0" applyFill="0" applyBorder="0">
      <alignment vertical="top"/>
    </xf>
    <xf numFmtId="0" fontId="9" fillId="36" borderId="14"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135" fillId="0" borderId="0">
      <alignment horizontal="left" vertical="top" wrapText="1"/>
    </xf>
    <xf numFmtId="0" fontId="136" fillId="0" borderId="0">
      <alignment horizontal="left" vertical="top" wrapText="1"/>
    </xf>
    <xf numFmtId="0" fontId="135" fillId="0" borderId="0">
      <alignment horizontal="left" vertical="top" wrapText="1"/>
    </xf>
    <xf numFmtId="170" fontId="223" fillId="0" borderId="21"/>
    <xf numFmtId="0" fontId="223" fillId="0" borderId="21"/>
    <xf numFmtId="257" fontId="66" fillId="0" borderId="0" applyProtection="0"/>
    <xf numFmtId="2" fontId="149" fillId="0" borderId="0">
      <alignment horizontal="center"/>
    </xf>
    <xf numFmtId="2" fontId="149" fillId="0" borderId="0">
      <alignment horizontal="center"/>
    </xf>
    <xf numFmtId="2" fontId="149" fillId="0" borderId="0">
      <alignment horizontal="center"/>
    </xf>
    <xf numFmtId="4" fontId="66" fillId="0" borderId="0" applyFont="0" applyFill="0" applyBorder="0" applyAlignment="0" applyProtection="0">
      <alignment horizontal="left"/>
    </xf>
    <xf numFmtId="49" fontId="224" fillId="0" borderId="0"/>
    <xf numFmtId="0" fontId="225" fillId="52" borderId="17" applyNumberFormat="0" applyAlignment="0" applyProtection="0"/>
    <xf numFmtId="167" fontId="226" fillId="0" borderId="0" applyFont="0" applyFill="0" applyBorder="0" applyAlignment="0" applyProtection="0"/>
    <xf numFmtId="258" fontId="218" fillId="0" borderId="0" applyFill="0" applyBorder="0" applyProtection="0">
      <alignment horizontal="right"/>
    </xf>
    <xf numFmtId="49" fontId="69" fillId="0" borderId="0"/>
    <xf numFmtId="0" fontId="35" fillId="6" borderId="5" applyNumberFormat="0" applyAlignment="0" applyProtection="0"/>
    <xf numFmtId="0" fontId="227" fillId="52" borderId="16" applyNumberFormat="0" applyAlignment="0" applyProtection="0"/>
    <xf numFmtId="0" fontId="227" fillId="52" borderId="16" applyNumberFormat="0" applyAlignment="0" applyProtection="0"/>
    <xf numFmtId="49" fontId="89" fillId="0" borderId="36">
      <alignment horizontal="right" wrapText="1"/>
    </xf>
    <xf numFmtId="49" fontId="89" fillId="0" borderId="36">
      <alignment horizontal="right" wrapText="1"/>
    </xf>
    <xf numFmtId="1" fontId="228" fillId="0" borderId="0" applyProtection="0">
      <alignment horizontal="right" vertical="center"/>
    </xf>
    <xf numFmtId="49" fontId="229" fillId="0" borderId="0">
      <alignment horizontal="center" vertical="center" wrapText="1"/>
    </xf>
    <xf numFmtId="49" fontId="229" fillId="0" borderId="0">
      <alignment horizontal="center" wrapText="1"/>
    </xf>
    <xf numFmtId="170" fontId="149" fillId="0" borderId="0" applyFont="0" applyFill="0" applyBorder="0" applyAlignment="0" applyProtection="0"/>
    <xf numFmtId="170" fontId="149" fillId="0" borderId="0" applyFont="0" applyFill="0" applyBorder="0" applyAlignment="0" applyProtection="0"/>
    <xf numFmtId="259" fontId="149" fillId="0" borderId="0" applyFont="0" applyFill="0" applyBorder="0" applyAlignment="0" applyProtection="0"/>
    <xf numFmtId="260" fontId="149" fillId="0" borderId="0" applyFont="0" applyFill="0" applyBorder="0" applyAlignment="0" applyProtection="0"/>
    <xf numFmtId="0" fontId="133" fillId="0" borderId="0"/>
    <xf numFmtId="0" fontId="43" fillId="0" borderId="0"/>
    <xf numFmtId="202" fontId="100" fillId="0" borderId="0" applyFont="0" applyFill="0" applyBorder="0" applyAlignment="0" applyProtection="0"/>
    <xf numFmtId="199" fontId="100"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9" fontId="230"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9" fontId="66" fillId="0" borderId="0" applyFont="0" applyFill="0" applyBorder="0" applyAlignment="0" applyProtection="0"/>
    <xf numFmtId="9"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30" fillId="0" borderId="0" applyFont="0" applyFill="0" applyBorder="0" applyAlignment="0" applyProtection="0"/>
    <xf numFmtId="9" fontId="130" fillId="0" borderId="0" applyFont="0" applyFill="0" applyBorder="0" applyAlignment="0" applyProtection="0"/>
    <xf numFmtId="9" fontId="66" fillId="0" borderId="0" applyFont="0" applyFill="0" applyBorder="0" applyAlignment="0" applyProtection="0"/>
    <xf numFmtId="10" fontId="9" fillId="0" borderId="0" applyFont="0" applyFill="0" applyBorder="0" applyAlignment="0" applyProtection="0"/>
    <xf numFmtId="261" fontId="66" fillId="0" borderId="0" applyFont="0" applyFill="0" applyBorder="0" applyAlignment="0" applyProtection="0"/>
    <xf numFmtId="261" fontId="9" fillId="0" borderId="0" applyFont="0" applyFill="0" applyBorder="0" applyAlignment="0" applyProtection="0"/>
    <xf numFmtId="261"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2"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3" fontId="67" fillId="0" borderId="0" applyFont="0" applyFill="0" applyBorder="0" applyAlignment="0" applyProtection="0"/>
    <xf numFmtId="261" fontId="67" fillId="0" borderId="0" applyFont="0" applyFill="0" applyBorder="0" applyAlignment="0" applyProtection="0"/>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96"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64" fontId="44" fillId="0" borderId="0">
      <protection locked="0"/>
    </xf>
    <xf numFmtId="2" fontId="107" fillId="0" borderId="0" applyFont="0" applyFill="0" applyBorder="0" applyAlignment="0" applyProtection="0"/>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96"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9" fontId="149" fillId="0" borderId="0" applyFont="0" applyFill="0" applyBorder="0" applyAlignment="0" applyProtection="0"/>
    <xf numFmtId="9" fontId="9" fillId="0" borderId="0" applyFont="0" applyFill="0" applyBorder="0" applyAlignment="0" applyProtection="0"/>
    <xf numFmtId="9" fontId="129"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266" fontId="9" fillId="0" borderId="0" applyFont="0" applyFill="0" applyBorder="0" applyAlignment="0" applyProtection="0"/>
    <xf numFmtId="264" fontId="44" fillId="0" borderId="0">
      <protection locked="0"/>
    </xf>
    <xf numFmtId="264" fontId="44" fillId="0" borderId="0">
      <protection locked="0"/>
    </xf>
    <xf numFmtId="9" fontId="134" fillId="0" borderId="0" applyFont="0" applyBorder="0" applyProtection="0"/>
    <xf numFmtId="198" fontId="9" fillId="0" borderId="0" applyFill="0" applyBorder="0" applyAlignment="0"/>
    <xf numFmtId="198" fontId="9" fillId="0" borderId="0" applyFill="0" applyBorder="0" applyAlignment="0"/>
    <xf numFmtId="199" fontId="9" fillId="0" borderId="0" applyFill="0" applyBorder="0" applyAlignment="0"/>
    <xf numFmtId="199" fontId="9" fillId="0" borderId="0" applyFill="0" applyBorder="0" applyAlignment="0"/>
    <xf numFmtId="198" fontId="9" fillId="0" borderId="0" applyFill="0" applyBorder="0" applyAlignment="0"/>
    <xf numFmtId="198" fontId="9" fillId="0" borderId="0" applyFill="0" applyBorder="0" applyAlignment="0"/>
    <xf numFmtId="203" fontId="9" fillId="0" borderId="0" applyFill="0" applyBorder="0" applyAlignment="0"/>
    <xf numFmtId="203" fontId="9" fillId="0" borderId="0" applyFill="0" applyBorder="0" applyAlignment="0"/>
    <xf numFmtId="199" fontId="9" fillId="0" borderId="0" applyFill="0" applyBorder="0" applyAlignment="0"/>
    <xf numFmtId="199" fontId="9" fillId="0" borderId="0" applyFill="0" applyBorder="0" applyAlignment="0"/>
    <xf numFmtId="267" fontId="66" fillId="0" borderId="0" applyFill="0" applyBorder="0" applyAlignment="0">
      <alignment horizontal="centerContinuous"/>
    </xf>
    <xf numFmtId="268" fontId="66" fillId="0" borderId="0" applyFill="0" applyBorder="0" applyAlignment="0"/>
    <xf numFmtId="267" fontId="66" fillId="0" borderId="0" applyFill="0" applyBorder="0" applyAlignment="0">
      <alignment horizontal="centerContinuous"/>
    </xf>
    <xf numFmtId="268" fontId="66" fillId="0" borderId="0" applyFill="0" applyBorder="0" applyAlignment="0"/>
    <xf numFmtId="174" fontId="231" fillId="0" borderId="0"/>
    <xf numFmtId="9" fontId="9" fillId="0" borderId="0" applyFont="0" applyFill="0" applyBorder="0" applyAlignment="0" applyProtection="0"/>
    <xf numFmtId="0" fontId="149" fillId="0" borderId="0" applyNumberFormat="0" applyFont="0" applyFill="0" applyBorder="0" applyAlignment="0" applyProtection="0">
      <alignment horizontal="left"/>
    </xf>
    <xf numFmtId="0" fontId="149" fillId="0" borderId="0" applyNumberFormat="0" applyFont="0" applyFill="0" applyBorder="0" applyAlignment="0" applyProtection="0">
      <alignment horizontal="left"/>
    </xf>
    <xf numFmtId="0" fontId="149" fillId="0" borderId="0" applyNumberFormat="0" applyFont="0" applyFill="0" applyBorder="0" applyAlignment="0" applyProtection="0">
      <alignment horizontal="left"/>
    </xf>
    <xf numFmtId="15" fontId="149" fillId="0" borderId="0" applyFont="0" applyFill="0" applyBorder="0" applyAlignment="0" applyProtection="0"/>
    <xf numFmtId="15" fontId="149" fillId="0" borderId="0" applyFont="0" applyFill="0" applyBorder="0" applyAlignment="0" applyProtection="0"/>
    <xf numFmtId="15" fontId="149" fillId="0" borderId="0" applyFont="0" applyFill="0" applyBorder="0" applyAlignment="0" applyProtection="0"/>
    <xf numFmtId="4" fontId="149" fillId="0" borderId="0" applyFont="0" applyFill="0" applyBorder="0" applyAlignment="0" applyProtection="0"/>
    <xf numFmtId="4" fontId="149" fillId="0" borderId="0" applyFont="0" applyFill="0" applyBorder="0" applyAlignment="0" applyProtection="0"/>
    <xf numFmtId="4" fontId="149" fillId="0" borderId="0" applyFont="0" applyFill="0" applyBorder="0" applyAlignment="0" applyProtection="0"/>
    <xf numFmtId="269" fontId="150" fillId="0" borderId="0">
      <alignment horizontal="right"/>
    </xf>
    <xf numFmtId="170" fontId="150" fillId="0" borderId="0">
      <alignment horizontal="left"/>
    </xf>
    <xf numFmtId="170" fontId="232" fillId="0" borderId="0"/>
    <xf numFmtId="270" fontId="233" fillId="0" borderId="0"/>
    <xf numFmtId="270" fontId="150" fillId="0" borderId="0"/>
    <xf numFmtId="170" fontId="150" fillId="0" borderId="48">
      <alignment horizontal="left"/>
    </xf>
    <xf numFmtId="170" fontId="234" fillId="0" borderId="0">
      <alignment horizontal="left"/>
    </xf>
    <xf numFmtId="170" fontId="150" fillId="0" borderId="49">
      <alignment horizontal="right"/>
    </xf>
    <xf numFmtId="271" fontId="232" fillId="0" borderId="50" applyNumberFormat="0" applyAlignment="0">
      <alignment horizontal="left"/>
    </xf>
    <xf numFmtId="271" fontId="232" fillId="0" borderId="51">
      <alignment horizontal="right"/>
    </xf>
    <xf numFmtId="170" fontId="91" fillId="0" borderId="0"/>
    <xf numFmtId="272" fontId="150" fillId="0" borderId="0">
      <alignment horizontal="right"/>
    </xf>
    <xf numFmtId="269" fontId="150" fillId="0" borderId="0"/>
    <xf numFmtId="1" fontId="150" fillId="0" borderId="0">
      <alignment horizontal="right"/>
    </xf>
    <xf numFmtId="168" fontId="150" fillId="0" borderId="0">
      <alignment horizontal="right"/>
    </xf>
    <xf numFmtId="2" fontId="150" fillId="0" borderId="0">
      <alignment horizontal="right"/>
    </xf>
    <xf numFmtId="273" fontId="150" fillId="0" borderId="0">
      <alignment horizontal="right"/>
    </xf>
    <xf numFmtId="170" fontId="104" fillId="0" borderId="0">
      <alignment horizontal="centerContinuous" wrapText="1"/>
    </xf>
    <xf numFmtId="274" fontId="235" fillId="0" borderId="0">
      <alignment horizontal="left"/>
    </xf>
    <xf numFmtId="170" fontId="236" fillId="0" borderId="0">
      <alignment horizontal="left"/>
    </xf>
    <xf numFmtId="170" fontId="150" fillId="0" borderId="0">
      <alignment horizontal="center"/>
    </xf>
    <xf numFmtId="170" fontId="150" fillId="0" borderId="49">
      <alignment horizontal="center"/>
    </xf>
    <xf numFmtId="0" fontId="237" fillId="0" borderId="34">
      <alignment horizontal="center"/>
    </xf>
    <xf numFmtId="0" fontId="237" fillId="0" borderId="34">
      <alignment horizontal="center"/>
    </xf>
    <xf numFmtId="0" fontId="237" fillId="0" borderId="34">
      <alignment horizontal="center"/>
    </xf>
    <xf numFmtId="3" fontId="149" fillId="0" borderId="0" applyFont="0" applyFill="0" applyBorder="0" applyAlignment="0" applyProtection="0"/>
    <xf numFmtId="3" fontId="149" fillId="0" borderId="0" applyFont="0" applyFill="0" applyBorder="0" applyAlignment="0" applyProtection="0"/>
    <xf numFmtId="3" fontId="149" fillId="0" borderId="0" applyFont="0" applyFill="0" applyBorder="0" applyAlignment="0" applyProtection="0"/>
    <xf numFmtId="0" fontId="149" fillId="96" borderId="0" applyNumberFormat="0" applyFont="0" applyBorder="0" applyAlignment="0" applyProtection="0"/>
    <xf numFmtId="0" fontId="149" fillId="96" borderId="0" applyNumberFormat="0" applyFont="0" applyBorder="0" applyAlignment="0" applyProtection="0"/>
    <xf numFmtId="0" fontId="149" fillId="96" borderId="0" applyNumberFormat="0" applyFont="0" applyBorder="0" applyAlignment="0" applyProtection="0"/>
    <xf numFmtId="170" fontId="67" fillId="0" borderId="0"/>
    <xf numFmtId="0" fontId="67" fillId="0" borderId="0"/>
    <xf numFmtId="265" fontId="44" fillId="0" borderId="0">
      <protection locked="0"/>
    </xf>
    <xf numFmtId="265" fontId="44" fillId="0" borderId="0">
      <protection locked="0"/>
    </xf>
    <xf numFmtId="275" fontId="44" fillId="0" borderId="0">
      <protection locked="0"/>
    </xf>
    <xf numFmtId="275" fontId="44" fillId="0" borderId="0">
      <protection locked="0"/>
    </xf>
    <xf numFmtId="170" fontId="238" fillId="0" borderId="21" applyNumberFormat="0" applyFill="0" applyBorder="0" applyAlignment="0" applyProtection="0">
      <protection hidden="1"/>
    </xf>
    <xf numFmtId="170" fontId="238" fillId="0" borderId="21" applyNumberFormat="0" applyFill="0" applyBorder="0" applyAlignment="0" applyProtection="0">
      <protection hidden="1"/>
    </xf>
    <xf numFmtId="168" fontId="239" fillId="0" borderId="0"/>
    <xf numFmtId="0" fontId="240" fillId="0" borderId="0"/>
    <xf numFmtId="0" fontId="240" fillId="0" borderId="0"/>
    <xf numFmtId="2" fontId="9" fillId="0" borderId="0" applyFont="0" applyFill="0" applyBorder="0" applyProtection="0">
      <alignment horizontal="right"/>
    </xf>
    <xf numFmtId="38" fontId="239"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171" fontId="91" fillId="0" borderId="0"/>
    <xf numFmtId="49" fontId="123" fillId="0" borderId="0">
      <alignment horizontal="left" wrapText="1"/>
    </xf>
    <xf numFmtId="49" fontId="122" fillId="0" borderId="0">
      <alignment horizontal="left" vertical="center" wrapText="1"/>
    </xf>
    <xf numFmtId="49" fontId="43" fillId="0" borderId="0">
      <alignment horizontal="left" vertical="center" wrapText="1"/>
    </xf>
    <xf numFmtId="49" fontId="122" fillId="0" borderId="0">
      <alignment horizontal="left" vertical="center" wrapText="1"/>
    </xf>
    <xf numFmtId="0" fontId="241" fillId="0" borderId="0" applyNumberFormat="0" applyFill="0" applyBorder="0" applyAlignment="0" applyProtection="0"/>
    <xf numFmtId="0" fontId="241" fillId="0" borderId="0" applyNumberFormat="0" applyFill="0" applyBorder="0" applyAlignment="0" applyProtection="0"/>
    <xf numFmtId="0" fontId="241" fillId="0" borderId="0" applyNumberFormat="0" applyFill="0" applyBorder="0" applyAlignment="0" applyProtection="0"/>
    <xf numFmtId="0" fontId="242" fillId="97" borderId="0" applyNumberFormat="0" applyBorder="0">
      <alignment horizontal="left"/>
      <protection locked="0"/>
    </xf>
    <xf numFmtId="0" fontId="242" fillId="97" borderId="0" applyNumberFormat="0" applyBorder="0">
      <alignment horizontal="left"/>
      <protection locked="0"/>
    </xf>
    <xf numFmtId="0" fontId="242" fillId="97" borderId="0" applyNumberFormat="0" applyBorder="0">
      <alignment horizontal="left"/>
      <protection locked="0"/>
    </xf>
    <xf numFmtId="0" fontId="9" fillId="98" borderId="0" applyNumberFormat="0" applyFont="0" applyBorder="0" applyAlignment="0">
      <protection locked="0"/>
    </xf>
    <xf numFmtId="0" fontId="9" fillId="98" borderId="0" applyNumberFormat="0" applyFont="0" applyBorder="0" applyAlignment="0">
      <protection locked="0"/>
    </xf>
    <xf numFmtId="0" fontId="9" fillId="98" borderId="0" applyNumberFormat="0" applyFont="0" applyBorder="0" applyAlignment="0">
      <protection locked="0"/>
    </xf>
    <xf numFmtId="0" fontId="243" fillId="52" borderId="16" applyNumberFormat="0" applyAlignment="0" applyProtection="0"/>
    <xf numFmtId="4" fontId="244" fillId="99" borderId="52" applyNumberFormat="0" applyProtection="0">
      <alignment vertical="center"/>
    </xf>
    <xf numFmtId="4" fontId="245" fillId="99" borderId="52" applyNumberFormat="0" applyProtection="0">
      <alignment vertical="center"/>
    </xf>
    <xf numFmtId="4" fontId="123" fillId="0" borderId="0" applyNumberFormat="0" applyProtection="0">
      <alignment horizontal="left" vertical="center" indent="1"/>
    </xf>
    <xf numFmtId="170" fontId="246" fillId="42" borderId="53" applyNumberFormat="0" applyProtection="0">
      <alignment horizontal="left" vertical="top" indent="1"/>
    </xf>
    <xf numFmtId="170" fontId="246" fillId="42" borderId="53" applyNumberFormat="0" applyProtection="0">
      <alignment horizontal="left" vertical="top" indent="1"/>
    </xf>
    <xf numFmtId="170" fontId="246" fillId="42" borderId="53" applyNumberFormat="0" applyProtection="0">
      <alignment horizontal="left" vertical="top" indent="1"/>
    </xf>
    <xf numFmtId="170" fontId="246" fillId="42" borderId="53" applyNumberFormat="0" applyProtection="0">
      <alignment horizontal="left" vertical="top" indent="1"/>
    </xf>
    <xf numFmtId="4" fontId="247" fillId="100" borderId="52" applyNumberFormat="0" applyProtection="0">
      <alignment horizontal="left" vertical="center" indent="1"/>
    </xf>
    <xf numFmtId="4" fontId="248" fillId="101" borderId="52" applyNumberFormat="0" applyProtection="0">
      <alignment vertical="center"/>
    </xf>
    <xf numFmtId="4" fontId="129" fillId="35" borderId="53" applyNumberFormat="0" applyProtection="0">
      <alignment horizontal="right" vertical="center"/>
    </xf>
    <xf numFmtId="4" fontId="129" fillId="35" borderId="53" applyNumberFormat="0" applyProtection="0">
      <alignment horizontal="right" vertical="center"/>
    </xf>
    <xf numFmtId="4" fontId="129" fillId="35" borderId="53" applyNumberFormat="0" applyProtection="0">
      <alignment horizontal="right" vertical="center"/>
    </xf>
    <xf numFmtId="4" fontId="129" fillId="35" borderId="53" applyNumberFormat="0" applyProtection="0">
      <alignment horizontal="right" vertical="center"/>
    </xf>
    <xf numFmtId="4" fontId="129" fillId="53" borderId="53" applyNumberFormat="0" applyProtection="0">
      <alignment horizontal="right" vertical="center"/>
    </xf>
    <xf numFmtId="4" fontId="129" fillId="53" borderId="53" applyNumberFormat="0" applyProtection="0">
      <alignment horizontal="right" vertical="center"/>
    </xf>
    <xf numFmtId="4" fontId="129" fillId="53" borderId="53" applyNumberFormat="0" applyProtection="0">
      <alignment horizontal="right" vertical="center"/>
    </xf>
    <xf numFmtId="4" fontId="129" fillId="53" borderId="53" applyNumberFormat="0" applyProtection="0">
      <alignment horizontal="right" vertical="center"/>
    </xf>
    <xf numFmtId="4" fontId="129" fillId="38" borderId="53" applyNumberFormat="0" applyProtection="0">
      <alignment horizontal="right" vertical="center"/>
    </xf>
    <xf numFmtId="4" fontId="129" fillId="38" borderId="53" applyNumberFormat="0" applyProtection="0">
      <alignment horizontal="right" vertical="center"/>
    </xf>
    <xf numFmtId="4" fontId="129" fillId="38" borderId="53" applyNumberFormat="0" applyProtection="0">
      <alignment horizontal="right" vertical="center"/>
    </xf>
    <xf numFmtId="4" fontId="129" fillId="38" borderId="53" applyNumberFormat="0" applyProtection="0">
      <alignment horizontal="right" vertical="center"/>
    </xf>
    <xf numFmtId="4" fontId="130" fillId="85" borderId="52" applyNumberFormat="0" applyProtection="0">
      <alignment vertical="center"/>
    </xf>
    <xf numFmtId="4" fontId="130" fillId="85" borderId="52" applyNumberFormat="0" applyProtection="0">
      <alignment vertical="center"/>
    </xf>
    <xf numFmtId="4" fontId="129" fillId="64" borderId="53" applyNumberFormat="0" applyProtection="0">
      <alignment horizontal="right" vertical="center"/>
    </xf>
    <xf numFmtId="4" fontId="129" fillId="64" borderId="53" applyNumberFormat="0" applyProtection="0">
      <alignment horizontal="right" vertical="center"/>
    </xf>
    <xf numFmtId="4" fontId="129" fillId="64" borderId="53" applyNumberFormat="0" applyProtection="0">
      <alignment horizontal="right" vertical="center"/>
    </xf>
    <xf numFmtId="4" fontId="129" fillId="64" borderId="53" applyNumberFormat="0" applyProtection="0">
      <alignment horizontal="right" vertical="center"/>
    </xf>
    <xf numFmtId="4" fontId="129" fillId="71" borderId="53" applyNumberFormat="0" applyProtection="0">
      <alignment horizontal="right" vertical="center"/>
    </xf>
    <xf numFmtId="4" fontId="129" fillId="71" borderId="53" applyNumberFormat="0" applyProtection="0">
      <alignment horizontal="right" vertical="center"/>
    </xf>
    <xf numFmtId="4" fontId="129" fillId="71" borderId="53" applyNumberFormat="0" applyProtection="0">
      <alignment horizontal="right" vertical="center"/>
    </xf>
    <xf numFmtId="4" fontId="129" fillId="71" borderId="53" applyNumberFormat="0" applyProtection="0">
      <alignment horizontal="right" vertical="center"/>
    </xf>
    <xf numFmtId="4" fontId="129" fillId="41" borderId="53" applyNumberFormat="0" applyProtection="0">
      <alignment horizontal="right" vertical="center"/>
    </xf>
    <xf numFmtId="4" fontId="129" fillId="41" borderId="53" applyNumberFormat="0" applyProtection="0">
      <alignment horizontal="right" vertical="center"/>
    </xf>
    <xf numFmtId="4" fontId="129" fillId="41" borderId="53" applyNumberFormat="0" applyProtection="0">
      <alignment horizontal="right" vertical="center"/>
    </xf>
    <xf numFmtId="4" fontId="129" fillId="41" borderId="53" applyNumberFormat="0" applyProtection="0">
      <alignment horizontal="right" vertical="center"/>
    </xf>
    <xf numFmtId="4" fontId="248" fillId="102" borderId="52" applyNumberFormat="0" applyProtection="0">
      <alignment vertical="center"/>
    </xf>
    <xf numFmtId="4" fontId="129" fillId="39" borderId="53" applyNumberFormat="0" applyProtection="0">
      <alignment horizontal="right" vertical="center"/>
    </xf>
    <xf numFmtId="4" fontId="129" fillId="39" borderId="53" applyNumberFormat="0" applyProtection="0">
      <alignment horizontal="right" vertical="center"/>
    </xf>
    <xf numFmtId="4" fontId="129" fillId="39" borderId="53" applyNumberFormat="0" applyProtection="0">
      <alignment horizontal="right" vertical="center"/>
    </xf>
    <xf numFmtId="4" fontId="129" fillId="39" borderId="53" applyNumberFormat="0" applyProtection="0">
      <alignment horizontal="right" vertical="center"/>
    </xf>
    <xf numFmtId="4" fontId="129" fillId="103" borderId="53" applyNumberFormat="0" applyProtection="0">
      <alignment horizontal="right" vertical="center"/>
    </xf>
    <xf numFmtId="4" fontId="129" fillId="103" borderId="53" applyNumberFormat="0" applyProtection="0">
      <alignment horizontal="right" vertical="center"/>
    </xf>
    <xf numFmtId="4" fontId="129" fillId="103" borderId="53" applyNumberFormat="0" applyProtection="0">
      <alignment horizontal="right" vertical="center"/>
    </xf>
    <xf numFmtId="4" fontId="129" fillId="103" borderId="53" applyNumberFormat="0" applyProtection="0">
      <alignment horizontal="right" vertical="center"/>
    </xf>
    <xf numFmtId="4" fontId="129" fillId="63" borderId="53" applyNumberFormat="0" applyProtection="0">
      <alignment horizontal="right" vertical="center"/>
    </xf>
    <xf numFmtId="4" fontId="129" fillId="63" borderId="53" applyNumberFormat="0" applyProtection="0">
      <alignment horizontal="right" vertical="center"/>
    </xf>
    <xf numFmtId="4" fontId="129" fillId="63" borderId="53" applyNumberFormat="0" applyProtection="0">
      <alignment horizontal="right" vertical="center"/>
    </xf>
    <xf numFmtId="4" fontId="129" fillId="63" borderId="53" applyNumberFormat="0" applyProtection="0">
      <alignment horizontal="right" vertical="center"/>
    </xf>
    <xf numFmtId="4" fontId="249" fillId="101" borderId="52" applyNumberFormat="0" applyProtection="0">
      <alignment vertical="center"/>
    </xf>
    <xf numFmtId="4" fontId="250" fillId="104" borderId="52" applyNumberFormat="0" applyProtection="0">
      <alignment horizontal="left" vertical="center" indent="1"/>
    </xf>
    <xf numFmtId="4" fontId="250" fillId="105" borderId="52" applyNumberFormat="0" applyProtection="0">
      <alignment horizontal="left" vertical="center" indent="1"/>
    </xf>
    <xf numFmtId="4" fontId="251" fillId="100" borderId="52" applyNumberFormat="0" applyProtection="0">
      <alignment horizontal="left" vertical="center" indent="1"/>
    </xf>
    <xf numFmtId="4" fontId="252" fillId="106" borderId="52" applyNumberFormat="0" applyProtection="0">
      <alignment vertical="center"/>
    </xf>
    <xf numFmtId="4" fontId="253" fillId="45" borderId="52" applyNumberFormat="0" applyProtection="0">
      <alignment horizontal="left" vertical="center" indent="1"/>
    </xf>
    <xf numFmtId="4" fontId="254" fillId="105" borderId="52" applyNumberFormat="0" applyProtection="0">
      <alignment horizontal="left" vertical="center" indent="1"/>
    </xf>
    <xf numFmtId="4" fontId="255" fillId="100" borderId="52" applyNumberFormat="0" applyProtection="0">
      <alignment horizontal="left" vertical="center" indent="1"/>
    </xf>
    <xf numFmtId="170" fontId="9" fillId="40" borderId="53" applyNumberFormat="0" applyProtection="0">
      <alignment horizontal="left" vertical="center" indent="1"/>
    </xf>
    <xf numFmtId="170" fontId="9" fillId="40" borderId="53" applyNumberFormat="0" applyProtection="0">
      <alignment horizontal="left" vertical="center" indent="1"/>
    </xf>
    <xf numFmtId="170" fontId="9" fillId="40" borderId="53" applyNumberFormat="0" applyProtection="0">
      <alignment horizontal="left" vertical="center" indent="1"/>
    </xf>
    <xf numFmtId="170" fontId="9" fillId="40" borderId="53" applyNumberFormat="0" applyProtection="0">
      <alignment horizontal="left" vertical="center" indent="1"/>
    </xf>
    <xf numFmtId="170" fontId="9" fillId="40" borderId="53" applyNumberFormat="0" applyProtection="0">
      <alignment horizontal="left" vertical="top" indent="1"/>
    </xf>
    <xf numFmtId="170" fontId="9" fillId="40" borderId="53" applyNumberFormat="0" applyProtection="0">
      <alignment horizontal="left" vertical="top" indent="1"/>
    </xf>
    <xf numFmtId="170" fontId="9" fillId="40" borderId="53" applyNumberFormat="0" applyProtection="0">
      <alignment horizontal="left" vertical="top" indent="1"/>
    </xf>
    <xf numFmtId="170" fontId="9" fillId="40" borderId="53" applyNumberFormat="0" applyProtection="0">
      <alignment horizontal="left" vertical="top" indent="1"/>
    </xf>
    <xf numFmtId="170" fontId="9" fillId="107" borderId="53" applyNumberFormat="0" applyProtection="0">
      <alignment horizontal="left" vertical="center" indent="1"/>
    </xf>
    <xf numFmtId="170" fontId="9" fillId="107" borderId="53" applyNumberFormat="0" applyProtection="0">
      <alignment horizontal="left" vertical="center" indent="1"/>
    </xf>
    <xf numFmtId="170" fontId="9" fillId="107" borderId="53" applyNumberFormat="0" applyProtection="0">
      <alignment horizontal="left" vertical="center" indent="1"/>
    </xf>
    <xf numFmtId="170" fontId="9" fillId="107" borderId="53" applyNumberFormat="0" applyProtection="0">
      <alignment horizontal="left" vertical="center" indent="1"/>
    </xf>
    <xf numFmtId="170" fontId="9" fillId="107" borderId="53" applyNumberFormat="0" applyProtection="0">
      <alignment horizontal="left" vertical="top" indent="1"/>
    </xf>
    <xf numFmtId="170" fontId="9" fillId="107" borderId="53" applyNumberFormat="0" applyProtection="0">
      <alignment horizontal="left" vertical="top" indent="1"/>
    </xf>
    <xf numFmtId="170" fontId="9" fillId="107" borderId="53" applyNumberFormat="0" applyProtection="0">
      <alignment horizontal="left" vertical="top" indent="1"/>
    </xf>
    <xf numFmtId="170" fontId="9" fillId="107" borderId="53" applyNumberFormat="0" applyProtection="0">
      <alignment horizontal="left" vertical="top" indent="1"/>
    </xf>
    <xf numFmtId="170" fontId="9" fillId="58" borderId="53" applyNumberFormat="0" applyProtection="0">
      <alignment horizontal="left" vertical="center" indent="1"/>
    </xf>
    <xf numFmtId="170" fontId="9" fillId="58" borderId="53" applyNumberFormat="0" applyProtection="0">
      <alignment horizontal="left" vertical="center" indent="1"/>
    </xf>
    <xf numFmtId="170" fontId="9" fillId="58" borderId="53" applyNumberFormat="0" applyProtection="0">
      <alignment horizontal="left" vertical="center" indent="1"/>
    </xf>
    <xf numFmtId="170" fontId="9" fillId="58" borderId="53" applyNumberFormat="0" applyProtection="0">
      <alignment horizontal="left" vertical="center" indent="1"/>
    </xf>
    <xf numFmtId="170" fontId="9" fillId="58" borderId="53" applyNumberFormat="0" applyProtection="0">
      <alignment horizontal="left" vertical="top" indent="1"/>
    </xf>
    <xf numFmtId="170" fontId="9" fillId="58" borderId="53" applyNumberFormat="0" applyProtection="0">
      <alignment horizontal="left" vertical="top" indent="1"/>
    </xf>
    <xf numFmtId="170" fontId="9" fillId="58" borderId="53" applyNumberFormat="0" applyProtection="0">
      <alignment horizontal="left" vertical="top" indent="1"/>
    </xf>
    <xf numFmtId="170" fontId="9" fillId="58" borderId="53" applyNumberFormat="0" applyProtection="0">
      <alignment horizontal="left" vertical="top" indent="1"/>
    </xf>
    <xf numFmtId="170" fontId="9" fillId="108" borderId="53" applyNumberFormat="0" applyProtection="0">
      <alignment horizontal="left" vertical="center" indent="1"/>
    </xf>
    <xf numFmtId="170" fontId="9" fillId="108" borderId="53" applyNumberFormat="0" applyProtection="0">
      <alignment horizontal="left" vertical="center" indent="1"/>
    </xf>
    <xf numFmtId="170" fontId="9" fillId="108" borderId="53" applyNumberFormat="0" applyProtection="0">
      <alignment horizontal="left" vertical="center" indent="1"/>
    </xf>
    <xf numFmtId="170" fontId="9" fillId="108" borderId="53" applyNumberFormat="0" applyProtection="0">
      <alignment horizontal="left" vertical="center" indent="1"/>
    </xf>
    <xf numFmtId="170" fontId="9" fillId="108" borderId="53" applyNumberFormat="0" applyProtection="0">
      <alignment horizontal="left" vertical="top" indent="1"/>
    </xf>
    <xf numFmtId="170" fontId="9" fillId="108" borderId="53" applyNumberFormat="0" applyProtection="0">
      <alignment horizontal="left" vertical="top" indent="1"/>
    </xf>
    <xf numFmtId="170" fontId="9" fillId="108" borderId="53" applyNumberFormat="0" applyProtection="0">
      <alignment horizontal="left" vertical="top" indent="1"/>
    </xf>
    <xf numFmtId="170" fontId="9" fillId="108" borderId="53" applyNumberFormat="0" applyProtection="0">
      <alignment horizontal="left" vertical="top" indent="1"/>
    </xf>
    <xf numFmtId="170" fontId="9" fillId="44" borderId="28" applyNumberFormat="0">
      <protection locked="0"/>
    </xf>
    <xf numFmtId="170" fontId="9" fillId="44" borderId="28" applyNumberFormat="0">
      <protection locked="0"/>
    </xf>
    <xf numFmtId="4" fontId="256" fillId="45" borderId="52" applyNumberFormat="0" applyProtection="0">
      <alignment vertical="center"/>
    </xf>
    <xf numFmtId="4" fontId="257" fillId="45" borderId="52" applyNumberFormat="0" applyProtection="0">
      <alignment vertical="center"/>
    </xf>
    <xf numFmtId="4" fontId="250" fillId="105" borderId="52" applyNumberFormat="0" applyProtection="0">
      <alignment horizontal="left" vertical="center" indent="1"/>
    </xf>
    <xf numFmtId="170" fontId="129" fillId="36" borderId="53" applyNumberFormat="0" applyProtection="0">
      <alignment horizontal="left" vertical="top" indent="1"/>
    </xf>
    <xf numFmtId="170" fontId="129" fillId="36" borderId="53" applyNumberFormat="0" applyProtection="0">
      <alignment horizontal="left" vertical="top" indent="1"/>
    </xf>
    <xf numFmtId="170" fontId="129" fillId="36" borderId="53" applyNumberFormat="0" applyProtection="0">
      <alignment horizontal="left" vertical="top" indent="1"/>
    </xf>
    <xf numFmtId="170" fontId="129" fillId="36" borderId="53" applyNumberFormat="0" applyProtection="0">
      <alignment horizontal="left" vertical="top" indent="1"/>
    </xf>
    <xf numFmtId="4" fontId="258" fillId="45" borderId="52" applyNumberFormat="0" applyProtection="0">
      <alignment vertical="center"/>
    </xf>
    <xf numFmtId="4" fontId="259" fillId="45" borderId="52" applyNumberFormat="0" applyProtection="0">
      <alignment vertical="center"/>
    </xf>
    <xf numFmtId="4" fontId="64" fillId="0" borderId="0" applyNumberFormat="0" applyProtection="0">
      <alignment horizontal="left" vertical="center" indent="1"/>
    </xf>
    <xf numFmtId="170" fontId="129" fillId="107" borderId="53" applyNumberFormat="0" applyProtection="0">
      <alignment horizontal="left" vertical="top" indent="1"/>
    </xf>
    <xf numFmtId="170" fontId="129" fillId="107" borderId="53" applyNumberFormat="0" applyProtection="0">
      <alignment horizontal="left" vertical="top" indent="1"/>
    </xf>
    <xf numFmtId="170" fontId="129" fillId="107" borderId="53" applyNumberFormat="0" applyProtection="0">
      <alignment horizontal="left" vertical="top" indent="1"/>
    </xf>
    <xf numFmtId="170" fontId="129" fillId="107" borderId="53" applyNumberFormat="0" applyProtection="0">
      <alignment horizontal="left" vertical="top" indent="1"/>
    </xf>
    <xf numFmtId="4" fontId="260" fillId="45" borderId="52" applyNumberFormat="0" applyProtection="0">
      <alignment vertical="center"/>
    </xf>
    <xf numFmtId="4" fontId="261" fillId="45" borderId="52" applyNumberFormat="0" applyProtection="0">
      <alignment vertical="center"/>
    </xf>
    <xf numFmtId="4" fontId="250" fillId="94" borderId="52" applyNumberFormat="0" applyProtection="0">
      <alignment horizontal="left" vertical="center" indent="1"/>
    </xf>
    <xf numFmtId="4" fontId="262" fillId="106" borderId="52" applyNumberFormat="0" applyProtection="0">
      <alignment horizontal="left" indent="1"/>
    </xf>
    <xf numFmtId="4" fontId="263" fillId="45" borderId="52" applyNumberFormat="0" applyProtection="0">
      <alignment vertical="center"/>
    </xf>
    <xf numFmtId="0" fontId="264" fillId="48" borderId="0" applyNumberFormat="0" applyBorder="0" applyProtection="0"/>
    <xf numFmtId="0" fontId="265" fillId="0" borderId="54"/>
    <xf numFmtId="0" fontId="265" fillId="0" borderId="54"/>
    <xf numFmtId="0" fontId="265" fillId="0" borderId="54"/>
    <xf numFmtId="0" fontId="66" fillId="0" borderId="36">
      <alignment horizontal="center" vertical="center"/>
    </xf>
    <xf numFmtId="0" fontId="66" fillId="0" borderId="36">
      <alignment horizontal="center" vertical="center"/>
    </xf>
    <xf numFmtId="0" fontId="66" fillId="0" borderId="36">
      <alignment horizontal="center" vertical="center"/>
    </xf>
    <xf numFmtId="0" fontId="66" fillId="0" borderId="36">
      <alignment horizontal="center" vertical="center"/>
    </xf>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276" fontId="149" fillId="0" borderId="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0" applyFont="0" applyFill="0" applyBorder="0" applyAlignment="0" applyProtection="0"/>
    <xf numFmtId="38" fontId="149" fillId="0" borderId="55"/>
    <xf numFmtId="38" fontId="149" fillId="0" borderId="55"/>
    <xf numFmtId="38" fontId="149" fillId="0" borderId="55"/>
    <xf numFmtId="38" fontId="149" fillId="0" borderId="55"/>
    <xf numFmtId="38" fontId="149" fillId="0" borderId="55"/>
    <xf numFmtId="38" fontId="149" fillId="0" borderId="55"/>
    <xf numFmtId="38" fontId="149" fillId="0" borderId="55"/>
    <xf numFmtId="38" fontId="149" fillId="0" borderId="55"/>
    <xf numFmtId="38" fontId="149" fillId="0" borderId="55"/>
    <xf numFmtId="38" fontId="149" fillId="0" borderId="55"/>
    <xf numFmtId="38" fontId="149" fillId="0" borderId="55"/>
    <xf numFmtId="276" fontId="149" fillId="0" borderId="56"/>
    <xf numFmtId="38" fontId="149" fillId="0" borderId="55"/>
    <xf numFmtId="38" fontId="149" fillId="0" borderId="55"/>
    <xf numFmtId="38" fontId="149" fillId="0" borderId="55"/>
    <xf numFmtId="38" fontId="149" fillId="0" borderId="55"/>
    <xf numFmtId="38" fontId="149" fillId="0" borderId="55"/>
    <xf numFmtId="38" fontId="149" fillId="0" borderId="55"/>
    <xf numFmtId="38" fontId="149" fillId="0" borderId="55"/>
    <xf numFmtId="38" fontId="149" fillId="0" borderId="55"/>
    <xf numFmtId="38" fontId="149" fillId="0" borderId="55"/>
    <xf numFmtId="38" fontId="149" fillId="0" borderId="55"/>
    <xf numFmtId="38" fontId="149" fillId="0" borderId="55"/>
    <xf numFmtId="38" fontId="149" fillId="0" borderId="55"/>
    <xf numFmtId="38" fontId="149" fillId="0" borderId="55"/>
    <xf numFmtId="38" fontId="149" fillId="0" borderId="55"/>
    <xf numFmtId="38" fontId="149" fillId="0" borderId="55"/>
    <xf numFmtId="38" fontId="149" fillId="0" borderId="55"/>
    <xf numFmtId="38" fontId="149" fillId="0" borderId="55"/>
    <xf numFmtId="38" fontId="149" fillId="0" borderId="55"/>
    <xf numFmtId="38" fontId="149" fillId="0" borderId="55"/>
    <xf numFmtId="38" fontId="149" fillId="0" borderId="55"/>
    <xf numFmtId="38" fontId="149" fillId="0" borderId="55"/>
    <xf numFmtId="38" fontId="149" fillId="0" borderId="55"/>
    <xf numFmtId="38" fontId="149" fillId="0" borderId="55"/>
    <xf numFmtId="38" fontId="149" fillId="0" borderId="55"/>
    <xf numFmtId="277"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9"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9"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278" fontId="9" fillId="0" borderId="0">
      <protection locked="0"/>
    </xf>
    <xf numFmtId="165" fontId="9" fillId="0" borderId="0" applyFont="0" applyFill="0" applyBorder="0" applyAlignment="0" applyProtection="0"/>
    <xf numFmtId="40" fontId="149" fillId="0" borderId="0" applyFont="0" applyFill="0" applyBorder="0" applyAlignment="0" applyProtection="0"/>
    <xf numFmtId="167" fontId="9" fillId="0" borderId="0" applyFont="0" applyFill="0" applyBorder="0" applyAlignment="0" applyProtection="0"/>
    <xf numFmtId="280" fontId="149" fillId="0" borderId="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9" fillId="0" borderId="0" applyFont="0" applyFill="0" applyBorder="0" applyAlignment="0" applyProtection="0"/>
    <xf numFmtId="170" fontId="266" fillId="0" borderId="0" applyNumberFormat="0" applyFill="0" applyBorder="0" applyAlignment="0" applyProtection="0"/>
    <xf numFmtId="171" fontId="66" fillId="0" borderId="0" applyNumberFormat="0" applyBorder="0" applyAlignment="0"/>
    <xf numFmtId="171" fontId="66" fillId="0" borderId="0" applyNumberFormat="0" applyBorder="0" applyAlignment="0"/>
    <xf numFmtId="0" fontId="267" fillId="84" borderId="57" applyNumberFormat="0" applyProtection="0"/>
    <xf numFmtId="170" fontId="67" fillId="0" borderId="0"/>
    <xf numFmtId="0" fontId="11" fillId="0" borderId="0">
      <alignment vertical="center"/>
    </xf>
    <xf numFmtId="0" fontId="9" fillId="0" borderId="0"/>
    <xf numFmtId="49" fontId="123" fillId="0" borderId="58">
      <alignment horizontal="left" wrapText="1"/>
    </xf>
    <xf numFmtId="49" fontId="123" fillId="0" borderId="58">
      <alignment horizontal="left" wrapText="1"/>
    </xf>
    <xf numFmtId="49" fontId="122" fillId="0" borderId="34">
      <alignment horizontal="left" wrapText="1"/>
    </xf>
    <xf numFmtId="49" fontId="123" fillId="0" borderId="34">
      <alignment horizontal="left" wrapText="1"/>
    </xf>
    <xf numFmtId="49" fontId="123" fillId="0" borderId="34">
      <alignment horizontal="left" wrapText="1"/>
    </xf>
    <xf numFmtId="49" fontId="43" fillId="0" borderId="34">
      <alignment horizontal="left" wrapText="1"/>
    </xf>
    <xf numFmtId="49" fontId="43" fillId="0" borderId="34">
      <alignment horizontal="left" wrapText="1"/>
    </xf>
    <xf numFmtId="49" fontId="122" fillId="0" borderId="34">
      <alignment horizontal="left" wrapText="1"/>
    </xf>
    <xf numFmtId="170" fontId="268" fillId="0" borderId="0"/>
    <xf numFmtId="0" fontId="269" fillId="0" borderId="0"/>
    <xf numFmtId="170" fontId="43" fillId="0" borderId="0"/>
    <xf numFmtId="0" fontId="129" fillId="0" borderId="0">
      <alignment vertical="top"/>
    </xf>
    <xf numFmtId="0" fontId="129" fillId="0" borderId="0">
      <alignment vertical="top"/>
    </xf>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1" fillId="109" borderId="28" applyNumberFormat="0" applyProtection="0">
      <alignment horizontal="center" vertical="top" wrapText="1"/>
    </xf>
    <xf numFmtId="0" fontId="141" fillId="109" borderId="28" applyNumberFormat="0" applyProtection="0">
      <alignment horizontal="center" vertical="top" wrapText="1"/>
    </xf>
    <xf numFmtId="0" fontId="141" fillId="109" borderId="28" applyNumberFormat="0" applyProtection="0">
      <alignment horizontal="center" vertical="top" wrapText="1"/>
    </xf>
    <xf numFmtId="0" fontId="141" fillId="1" borderId="21" applyNumberFormat="0" applyProtection="0">
      <alignment vertical="top" wrapText="1"/>
    </xf>
    <xf numFmtId="0" fontId="141" fillId="1" borderId="21" applyNumberFormat="0" applyProtection="0">
      <alignment vertical="top" wrapText="1"/>
    </xf>
    <xf numFmtId="0" fontId="141" fillId="1" borderId="21" applyNumberFormat="0" applyProtection="0">
      <alignment vertical="top" wrapText="1"/>
    </xf>
    <xf numFmtId="206" fontId="123" fillId="0" borderId="59" applyFill="0" applyProtection="0">
      <alignment horizontal="right" vertical="top"/>
    </xf>
    <xf numFmtId="206" fontId="123" fillId="0" borderId="59" applyFill="0" applyProtection="0">
      <alignment horizontal="right" vertical="top"/>
    </xf>
    <xf numFmtId="206" fontId="123" fillId="0" borderId="59" applyFill="0" applyProtection="0">
      <alignment horizontal="right" vertical="top"/>
    </xf>
    <xf numFmtId="206" fontId="141" fillId="0" borderId="28" applyFill="0" applyProtection="0">
      <alignment horizontal="right" vertical="top"/>
    </xf>
    <xf numFmtId="206" fontId="141" fillId="0" borderId="28" applyFill="0" applyProtection="0">
      <alignment horizontal="right" vertical="top"/>
    </xf>
    <xf numFmtId="206" fontId="141" fillId="0" borderId="28" applyFill="0" applyProtection="0">
      <alignment horizontal="right" vertical="top"/>
    </xf>
    <xf numFmtId="14" fontId="9" fillId="0" borderId="0" applyFont="0" applyFill="0" applyBorder="0" applyAlignment="0" applyProtection="0"/>
    <xf numFmtId="14" fontId="9" fillId="0" borderId="0" applyFont="0" applyFill="0" applyBorder="0" applyAlignment="0" applyProtection="0"/>
    <xf numFmtId="14" fontId="9" fillId="0" borderId="0" applyFont="0" applyFill="0" applyBorder="0" applyAlignment="0" applyProtection="0"/>
    <xf numFmtId="0" fontId="89" fillId="0" borderId="0" applyNumberFormat="0" applyFill="0" applyBorder="0">
      <alignment horizontal="center" wrapText="1"/>
    </xf>
    <xf numFmtId="0" fontId="151" fillId="0" borderId="0"/>
    <xf numFmtId="49" fontId="270" fillId="0" borderId="0">
      <alignment horizontal="center" vertical="center" wrapText="1"/>
    </xf>
    <xf numFmtId="49" fontId="270" fillId="0" borderId="0">
      <alignment horizontal="center" vertical="top" wrapText="1"/>
    </xf>
    <xf numFmtId="0" fontId="141" fillId="0" borderId="60"/>
    <xf numFmtId="174" fontId="271" fillId="0" borderId="0" applyProtection="0"/>
    <xf numFmtId="0" fontId="272" fillId="0" borderId="61" applyNumberFormat="0" applyFill="0" applyAlignment="0" applyProtection="0"/>
    <xf numFmtId="3" fontId="273" fillId="0" borderId="0"/>
    <xf numFmtId="0" fontId="274" fillId="0" borderId="0" applyBorder="0" applyProtection="0">
      <alignment vertical="center"/>
    </xf>
    <xf numFmtId="0" fontId="274" fillId="0" borderId="36" applyBorder="0" applyProtection="0">
      <alignment horizontal="right" vertical="center"/>
    </xf>
    <xf numFmtId="0" fontId="275" fillId="110" borderId="0" applyBorder="0" applyProtection="0">
      <alignment horizontal="centerContinuous" vertical="center"/>
    </xf>
    <xf numFmtId="0" fontId="275" fillId="111" borderId="36" applyBorder="0" applyProtection="0">
      <alignment horizontal="centerContinuous" vertical="center"/>
    </xf>
    <xf numFmtId="0" fontId="276" fillId="0" borderId="0" applyFill="0" applyBorder="0" applyProtection="0">
      <alignment horizontal="left"/>
    </xf>
    <xf numFmtId="0" fontId="277" fillId="0" borderId="40" applyFill="0" applyBorder="0" applyProtection="0">
      <alignment horizontal="left" vertical="top"/>
    </xf>
    <xf numFmtId="0" fontId="278" fillId="0" borderId="0" applyNumberFormat="0" applyFill="0" applyBorder="0" applyAlignment="0" applyProtection="0"/>
    <xf numFmtId="0" fontId="279" fillId="0" borderId="0" applyNumberFormat="0" applyFill="0" applyBorder="0" applyAlignment="0" applyProtection="0"/>
    <xf numFmtId="0" fontId="280" fillId="0" borderId="0"/>
    <xf numFmtId="170" fontId="9" fillId="0" borderId="0" applyNumberFormat="0"/>
    <xf numFmtId="0" fontId="9" fillId="0" borderId="0" applyNumberFormat="0"/>
    <xf numFmtId="37" fontId="141" fillId="0" borderId="0">
      <alignment wrapText="1"/>
    </xf>
    <xf numFmtId="37" fontId="141" fillId="0" borderId="0">
      <alignment wrapText="1"/>
    </xf>
    <xf numFmtId="37" fontId="141" fillId="0" borderId="0">
      <alignment wrapText="1"/>
    </xf>
    <xf numFmtId="49" fontId="129" fillId="0" borderId="0" applyFill="0" applyBorder="0" applyAlignment="0"/>
    <xf numFmtId="281" fontId="100" fillId="0" borderId="0" applyFill="0" applyBorder="0" applyAlignment="0"/>
    <xf numFmtId="209" fontId="9" fillId="0" borderId="0" applyFill="0" applyBorder="0" applyAlignment="0"/>
    <xf numFmtId="209" fontId="9" fillId="0" borderId="0" applyFill="0" applyBorder="0" applyAlignment="0"/>
    <xf numFmtId="170" fontId="9" fillId="0" borderId="0" applyNumberFormat="0"/>
    <xf numFmtId="0" fontId="281" fillId="0" borderId="0" applyNumberFormat="0" applyBorder="0" applyProtection="0"/>
    <xf numFmtId="0" fontId="282" fillId="0" borderId="0" applyNumberFormat="0" applyFill="0" applyBorder="0" applyAlignment="0" applyProtection="0"/>
    <xf numFmtId="0" fontId="283" fillId="0" borderId="0" applyNumberFormat="0" applyFill="0" applyBorder="0" applyAlignment="0" applyProtection="0"/>
    <xf numFmtId="282" fontId="42" fillId="0" borderId="0" applyFont="0" applyFill="0" applyBorder="0" applyAlignment="0" applyProtection="0"/>
    <xf numFmtId="0" fontId="9" fillId="0" borderId="0"/>
    <xf numFmtId="0" fontId="9" fillId="0" borderId="0"/>
    <xf numFmtId="21" fontId="66" fillId="0" borderId="0" applyFont="0" applyFill="0" applyBorder="0" applyProtection="0">
      <alignment horizontal="left"/>
    </xf>
    <xf numFmtId="0" fontId="89" fillId="0" borderId="0" applyNumberFormat="0" applyFill="0" applyBorder="0" applyProtection="0"/>
    <xf numFmtId="0" fontId="66" fillId="0" borderId="0">
      <alignment vertical="top"/>
    </xf>
    <xf numFmtId="0" fontId="234" fillId="0" borderId="0"/>
    <xf numFmtId="0" fontId="234" fillId="0" borderId="0"/>
    <xf numFmtId="0" fontId="89" fillId="0" borderId="34">
      <alignment horizontal="left" vertical="center" wrapText="1"/>
    </xf>
    <xf numFmtId="0" fontId="284" fillId="0" borderId="34">
      <alignment horizontal="left" vertical="center" wrapText="1"/>
    </xf>
    <xf numFmtId="0" fontId="284" fillId="0" borderId="34">
      <alignment horizontal="left" vertical="center" wrapText="1"/>
    </xf>
    <xf numFmtId="0" fontId="285" fillId="0" borderId="34">
      <alignment horizontal="left" vertical="center" wrapText="1"/>
    </xf>
    <xf numFmtId="0" fontId="285" fillId="0" borderId="34">
      <alignment horizontal="left" vertical="center" wrapText="1"/>
    </xf>
    <xf numFmtId="0" fontId="284" fillId="0" borderId="34">
      <alignment horizontal="left" vertical="center" wrapText="1"/>
    </xf>
    <xf numFmtId="0" fontId="284" fillId="0" borderId="34">
      <alignment horizontal="left" vertical="center" wrapText="1"/>
    </xf>
    <xf numFmtId="0" fontId="89" fillId="0" borderId="34">
      <alignment horizontal="left" vertical="center" wrapText="1"/>
    </xf>
    <xf numFmtId="0" fontId="286" fillId="0" borderId="0"/>
    <xf numFmtId="0" fontId="287" fillId="0" borderId="0" applyNumberFormat="0" applyBorder="0" applyProtection="0"/>
    <xf numFmtId="0" fontId="288" fillId="0" borderId="62" applyNumberFormat="0" applyProtection="0"/>
    <xf numFmtId="0" fontId="289" fillId="0" borderId="63" applyNumberFormat="0" applyProtection="0"/>
    <xf numFmtId="0" fontId="290" fillId="0" borderId="64" applyNumberFormat="0" applyProtection="0"/>
    <xf numFmtId="0" fontId="290" fillId="0" borderId="0" applyNumberFormat="0" applyBorder="0" applyProtection="0"/>
    <xf numFmtId="171" fontId="291" fillId="0" borderId="65"/>
    <xf numFmtId="0" fontId="292" fillId="0" borderId="0" applyNumberFormat="0" applyFill="0" applyBorder="0" applyAlignment="0" applyProtection="0"/>
    <xf numFmtId="0" fontId="293" fillId="0" borderId="46" applyNumberFormat="0" applyFill="0" applyAlignment="0" applyProtection="0"/>
    <xf numFmtId="0" fontId="232" fillId="0" borderId="0">
      <alignment vertical="center"/>
    </xf>
    <xf numFmtId="0" fontId="294" fillId="0" borderId="46" applyNumberFormat="0" applyFill="0" applyAlignment="0" applyProtection="0"/>
    <xf numFmtId="0" fontId="294" fillId="0" borderId="46" applyNumberFormat="0" applyFill="0" applyAlignment="0" applyProtection="0"/>
    <xf numFmtId="0" fontId="294" fillId="0" borderId="46" applyNumberFormat="0" applyFill="0" applyAlignment="0" applyProtection="0"/>
    <xf numFmtId="0" fontId="232" fillId="0" borderId="0">
      <alignment vertical="center"/>
    </xf>
    <xf numFmtId="0" fontId="232" fillId="0" borderId="0">
      <alignment vertical="center"/>
    </xf>
    <xf numFmtId="171" fontId="291" fillId="0" borderId="65"/>
    <xf numFmtId="0" fontId="232" fillId="0" borderId="0">
      <alignment vertical="center"/>
    </xf>
    <xf numFmtId="171" fontId="291" fillId="0" borderId="65"/>
    <xf numFmtId="0" fontId="232" fillId="0" borderId="0">
      <alignment vertical="center"/>
    </xf>
    <xf numFmtId="171" fontId="291" fillId="0" borderId="65"/>
    <xf numFmtId="0" fontId="232" fillId="0" borderId="0">
      <alignment vertical="center"/>
    </xf>
    <xf numFmtId="171" fontId="291" fillId="0" borderId="65"/>
    <xf numFmtId="0" fontId="232" fillId="0" borderId="0">
      <alignment vertical="center"/>
    </xf>
    <xf numFmtId="171" fontId="291" fillId="0" borderId="65"/>
    <xf numFmtId="0" fontId="232" fillId="0" borderId="0">
      <alignment vertical="center"/>
    </xf>
    <xf numFmtId="171" fontId="291" fillId="0" borderId="65"/>
    <xf numFmtId="0" fontId="232" fillId="0" borderId="0">
      <alignment vertical="center"/>
    </xf>
    <xf numFmtId="171" fontId="291" fillId="0" borderId="65"/>
    <xf numFmtId="0" fontId="232" fillId="0" borderId="0">
      <alignment vertical="center"/>
    </xf>
    <xf numFmtId="171" fontId="291" fillId="0" borderId="65"/>
    <xf numFmtId="0" fontId="232" fillId="0" borderId="0">
      <alignment vertical="center"/>
    </xf>
    <xf numFmtId="171" fontId="291" fillId="0" borderId="65"/>
    <xf numFmtId="0" fontId="232" fillId="0" borderId="0">
      <alignment vertical="center"/>
    </xf>
    <xf numFmtId="171" fontId="291" fillId="0" borderId="65"/>
    <xf numFmtId="0" fontId="232" fillId="0" borderId="0">
      <alignment vertical="center"/>
    </xf>
    <xf numFmtId="171" fontId="291" fillId="0" borderId="66"/>
    <xf numFmtId="0" fontId="295" fillId="0" borderId="12" applyNumberFormat="0" applyFill="0" applyAlignment="0" applyProtection="0"/>
    <xf numFmtId="171" fontId="291" fillId="0" borderId="65"/>
    <xf numFmtId="171" fontId="291" fillId="0" borderId="65"/>
    <xf numFmtId="171" fontId="291" fillId="0" borderId="65"/>
    <xf numFmtId="0" fontId="232" fillId="0" borderId="0">
      <alignment vertical="center"/>
    </xf>
    <xf numFmtId="171" fontId="291" fillId="0" borderId="65"/>
    <xf numFmtId="0" fontId="232" fillId="0" borderId="0">
      <alignment vertical="center"/>
    </xf>
    <xf numFmtId="171" fontId="291" fillId="0" borderId="65"/>
    <xf numFmtId="0" fontId="232" fillId="0" borderId="0">
      <alignment vertical="center"/>
    </xf>
    <xf numFmtId="171" fontId="291" fillId="0" borderId="65"/>
    <xf numFmtId="0" fontId="232" fillId="0" borderId="0">
      <alignment vertical="center"/>
    </xf>
    <xf numFmtId="171" fontId="291" fillId="0" borderId="65"/>
    <xf numFmtId="0" fontId="232" fillId="0" borderId="0">
      <alignment vertical="center"/>
    </xf>
    <xf numFmtId="171" fontId="291" fillId="0" borderId="65"/>
    <xf numFmtId="0" fontId="232" fillId="0" borderId="0">
      <alignment vertical="center"/>
    </xf>
    <xf numFmtId="171" fontId="291" fillId="0" borderId="65"/>
    <xf numFmtId="0" fontId="232" fillId="0" borderId="0">
      <alignment vertical="center"/>
    </xf>
    <xf numFmtId="171" fontId="291" fillId="0" borderId="65"/>
    <xf numFmtId="0" fontId="232" fillId="0" borderId="0">
      <alignment vertical="center"/>
    </xf>
    <xf numFmtId="171" fontId="291" fillId="0" borderId="65"/>
    <xf numFmtId="0" fontId="232" fillId="0" borderId="0">
      <alignment vertical="center"/>
    </xf>
    <xf numFmtId="171" fontId="291" fillId="0" borderId="65"/>
    <xf numFmtId="0" fontId="232" fillId="0" borderId="0">
      <alignment vertical="center"/>
    </xf>
    <xf numFmtId="171" fontId="291" fillId="0" borderId="65"/>
    <xf numFmtId="0" fontId="146" fillId="0" borderId="47" applyNumberFormat="0" applyFill="0" applyAlignment="0" applyProtection="0"/>
    <xf numFmtId="171" fontId="291" fillId="0" borderId="65"/>
    <xf numFmtId="0" fontId="232" fillId="0" borderId="0">
      <alignment vertical="center"/>
    </xf>
    <xf numFmtId="171" fontId="291" fillId="0" borderId="65"/>
    <xf numFmtId="0" fontId="232" fillId="0" borderId="0">
      <alignment vertical="center"/>
    </xf>
    <xf numFmtId="171" fontId="291" fillId="0" borderId="65"/>
    <xf numFmtId="0" fontId="232" fillId="0" borderId="0">
      <alignment vertical="center"/>
    </xf>
    <xf numFmtId="171" fontId="291" fillId="0" borderId="65"/>
    <xf numFmtId="0" fontId="232" fillId="0" borderId="0">
      <alignment vertical="center"/>
    </xf>
    <xf numFmtId="171" fontId="291" fillId="0" borderId="65"/>
    <xf numFmtId="0" fontId="232" fillId="0" borderId="0">
      <alignment vertical="center"/>
    </xf>
    <xf numFmtId="0" fontId="232" fillId="0" borderId="0">
      <alignment vertical="center"/>
    </xf>
    <xf numFmtId="0" fontId="232" fillId="0" borderId="0">
      <alignment vertical="center"/>
    </xf>
    <xf numFmtId="0" fontId="232" fillId="0" borderId="0">
      <alignment vertical="center"/>
    </xf>
    <xf numFmtId="171" fontId="291" fillId="0" borderId="65"/>
    <xf numFmtId="0" fontId="232" fillId="0" borderId="0">
      <alignment vertical="center"/>
    </xf>
    <xf numFmtId="171" fontId="291" fillId="0" borderId="65"/>
    <xf numFmtId="0" fontId="232" fillId="0" borderId="0">
      <alignment vertical="center"/>
    </xf>
    <xf numFmtId="0" fontId="232" fillId="0" borderId="0">
      <alignment vertical="center"/>
    </xf>
    <xf numFmtId="0" fontId="232" fillId="0" borderId="0">
      <alignment vertical="center"/>
    </xf>
    <xf numFmtId="171" fontId="291" fillId="0" borderId="65"/>
    <xf numFmtId="0" fontId="232" fillId="0" borderId="0">
      <alignment vertical="center"/>
    </xf>
    <xf numFmtId="171" fontId="291" fillId="0" borderId="65"/>
    <xf numFmtId="0" fontId="232" fillId="0" borderId="0">
      <alignment vertical="center"/>
    </xf>
    <xf numFmtId="171" fontId="291" fillId="0" borderId="65"/>
    <xf numFmtId="0" fontId="232" fillId="0" borderId="0">
      <alignment vertical="center"/>
    </xf>
    <xf numFmtId="171" fontId="291" fillId="0" borderId="65"/>
    <xf numFmtId="0" fontId="232" fillId="0" borderId="0">
      <alignment vertical="center"/>
    </xf>
    <xf numFmtId="171" fontId="291" fillId="0" borderId="65"/>
    <xf numFmtId="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296"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296"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2" fontId="145" fillId="0" borderId="0">
      <protection locked="0"/>
    </xf>
    <xf numFmtId="170" fontId="239" fillId="52" borderId="21"/>
    <xf numFmtId="170" fontId="239" fillId="52" borderId="21"/>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8" applyNumberFormat="0" applyFont="0" applyFill="0" applyAlignment="0" applyProtection="0"/>
    <xf numFmtId="0" fontId="44" fillId="0" borderId="69">
      <protection locked="0"/>
    </xf>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0" fontId="9" fillId="0" borderId="67" applyNumberFormat="0" applyFont="0" applyBorder="0" applyAlignment="0" applyProtection="0"/>
    <xf numFmtId="203" fontId="297" fillId="0" borderId="0" applyFont="0" applyFill="0" applyBorder="0" applyAlignment="0" applyProtection="0"/>
    <xf numFmtId="283" fontId="9" fillId="0" borderId="0" applyFont="0" applyFill="0" applyBorder="0" applyAlignment="0" applyProtection="0"/>
    <xf numFmtId="283" fontId="9" fillId="0" borderId="0" applyFont="0" applyFill="0" applyBorder="0" applyAlignment="0" applyProtection="0"/>
    <xf numFmtId="0" fontId="298" fillId="0" borderId="0" applyNumberFormat="0" applyFill="0" applyBorder="0" applyAlignment="0" applyProtection="0"/>
    <xf numFmtId="170" fontId="42" fillId="0" borderId="0"/>
    <xf numFmtId="170" fontId="9" fillId="0" borderId="0">
      <alignment horizontal="center"/>
    </xf>
    <xf numFmtId="284" fontId="9" fillId="0" borderId="0">
      <alignment horizontal="center"/>
    </xf>
    <xf numFmtId="285" fontId="89" fillId="0" borderId="0"/>
    <xf numFmtId="170" fontId="9" fillId="0" borderId="70"/>
    <xf numFmtId="0" fontId="9" fillId="36" borderId="14" applyNumberFormat="0" applyFont="0" applyAlignment="0" applyProtection="0"/>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65" fontId="44" fillId="0" borderId="0">
      <protection locked="0"/>
    </xf>
    <xf numFmtId="275" fontId="44"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75" fontId="44"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7"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286" fontId="9" fillId="0" borderId="0">
      <protection locked="0"/>
    </xf>
    <xf numFmtId="170" fontId="149" fillId="0" borderId="0"/>
    <xf numFmtId="288" fontId="297" fillId="0" borderId="0" applyFont="0" applyFill="0" applyBorder="0" applyAlignment="0" applyProtection="0"/>
    <xf numFmtId="289" fontId="9" fillId="0" borderId="0" applyFont="0" applyFill="0" applyBorder="0" applyAlignment="0" applyProtection="0"/>
    <xf numFmtId="290" fontId="9" fillId="0" borderId="0" applyFont="0" applyFill="0" applyBorder="0" applyAlignment="0" applyProtection="0"/>
    <xf numFmtId="290" fontId="9" fillId="0" borderId="0" applyFont="0" applyFill="0" applyBorder="0" applyAlignment="0" applyProtection="0"/>
    <xf numFmtId="291" fontId="9" fillId="0" borderId="0" applyFont="0" applyFill="0" applyBorder="0" applyAlignment="0" applyProtection="0"/>
    <xf numFmtId="0" fontId="299" fillId="112" borderId="71" applyNumberFormat="0" applyProtection="0"/>
    <xf numFmtId="0" fontId="43" fillId="0" borderId="0"/>
    <xf numFmtId="0" fontId="9" fillId="0" borderId="0"/>
    <xf numFmtId="0" fontId="43" fillId="0" borderId="0"/>
    <xf numFmtId="0" fontId="9" fillId="0" borderId="0"/>
    <xf numFmtId="0" fontId="43" fillId="0" borderId="0"/>
    <xf numFmtId="38" fontId="149" fillId="0" borderId="0" applyFont="0" applyFill="0" applyBorder="0" applyAlignment="0" applyProtection="0"/>
    <xf numFmtId="40" fontId="14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149" fillId="0" borderId="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149" fillId="0" borderId="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292" fontId="9" fillId="0" borderId="0" applyFont="0" applyFill="0" applyBorder="0" applyAlignment="0" applyProtection="0"/>
    <xf numFmtId="293" fontId="9" fillId="0" borderId="0" applyFont="0" applyFill="0" applyBorder="0" applyAlignment="0" applyProtection="0"/>
    <xf numFmtId="294" fontId="9" fillId="0" borderId="0" applyFont="0" applyFill="0" applyBorder="0" applyAlignment="0" applyProtection="0"/>
    <xf numFmtId="0" fontId="39" fillId="0" borderId="0" applyNumberFormat="0" applyFill="0" applyBorder="0" applyAlignment="0" applyProtection="0"/>
    <xf numFmtId="170" fontId="300" fillId="0" borderId="0" applyNumberFormat="0" applyFont="0" applyFill="0" applyBorder="0" applyAlignment="0" applyProtection="0">
      <alignment vertical="top"/>
    </xf>
    <xf numFmtId="0" fontId="300" fillId="0" borderId="0" applyNumberFormat="0" applyFont="0" applyFill="0" applyBorder="0" applyAlignment="0" applyProtection="0">
      <alignment vertical="top"/>
    </xf>
    <xf numFmtId="170" fontId="301" fillId="0" borderId="0" applyNumberFormat="0" applyFont="0" applyFill="0" applyBorder="0" applyAlignment="0" applyProtection="0">
      <alignment vertical="top"/>
    </xf>
    <xf numFmtId="0" fontId="301" fillId="0" borderId="0" applyNumberFormat="0" applyFont="0" applyFill="0" applyBorder="0" applyAlignment="0" applyProtection="0">
      <alignment vertical="top"/>
    </xf>
    <xf numFmtId="170" fontId="301" fillId="0" borderId="0" applyNumberFormat="0" applyFont="0" applyFill="0" applyBorder="0" applyAlignment="0" applyProtection="0">
      <alignment vertical="top"/>
    </xf>
    <xf numFmtId="0" fontId="301" fillId="0" borderId="0" applyNumberFormat="0" applyFont="0" applyFill="0" applyBorder="0" applyAlignment="0" applyProtection="0">
      <alignment vertical="top"/>
    </xf>
    <xf numFmtId="170" fontId="300" fillId="0" borderId="0" applyNumberFormat="0" applyFont="0" applyFill="0" applyBorder="0" applyAlignment="0" applyProtection="0"/>
    <xf numFmtId="0" fontId="300" fillId="0" borderId="0" applyNumberFormat="0" applyFont="0" applyFill="0" applyBorder="0" applyAlignment="0" applyProtection="0"/>
    <xf numFmtId="170" fontId="300" fillId="0" borderId="0" applyNumberFormat="0" applyFont="0" applyFill="0" applyBorder="0" applyAlignment="0" applyProtection="0">
      <alignment horizontal="left" vertical="top"/>
    </xf>
    <xf numFmtId="0" fontId="300" fillId="0" borderId="0" applyNumberFormat="0" applyFont="0" applyFill="0" applyBorder="0" applyAlignment="0" applyProtection="0">
      <alignment horizontal="left" vertical="top"/>
    </xf>
    <xf numFmtId="170" fontId="300" fillId="0" borderId="0" applyNumberFormat="0" applyFont="0" applyFill="0" applyBorder="0" applyAlignment="0" applyProtection="0">
      <alignment horizontal="left" vertical="top"/>
    </xf>
    <xf numFmtId="0" fontId="300" fillId="0" borderId="0" applyNumberFormat="0" applyFont="0" applyFill="0" applyBorder="0" applyAlignment="0" applyProtection="0">
      <alignment horizontal="left" vertical="top"/>
    </xf>
    <xf numFmtId="170" fontId="300" fillId="0" borderId="0" applyNumberFormat="0" applyFont="0" applyFill="0" applyBorder="0" applyAlignment="0" applyProtection="0">
      <alignment horizontal="left" vertical="top"/>
    </xf>
    <xf numFmtId="0" fontId="300" fillId="0" borderId="0" applyNumberFormat="0" applyFont="0" applyFill="0" applyBorder="0" applyAlignment="0" applyProtection="0">
      <alignment horizontal="left" vertical="top"/>
    </xf>
    <xf numFmtId="170" fontId="302" fillId="0" borderId="0" applyNumberFormat="0" applyFont="0" applyFill="0" applyBorder="0" applyAlignment="0" applyProtection="0">
      <alignment horizontal="center"/>
    </xf>
    <xf numFmtId="0" fontId="302" fillId="0" borderId="0" applyNumberFormat="0" applyFont="0" applyFill="0" applyBorder="0" applyAlignment="0" applyProtection="0">
      <alignment horizontal="center"/>
    </xf>
    <xf numFmtId="170" fontId="302" fillId="0" borderId="0" applyNumberFormat="0" applyFont="0" applyFill="0" applyBorder="0" applyAlignment="0" applyProtection="0">
      <alignment horizontal="center"/>
    </xf>
    <xf numFmtId="0" fontId="302" fillId="0" borderId="0" applyNumberFormat="0" applyFont="0" applyFill="0" applyBorder="0" applyAlignment="0" applyProtection="0">
      <alignment horizontal="center"/>
    </xf>
    <xf numFmtId="170" fontId="66" fillId="0" borderId="0"/>
    <xf numFmtId="0" fontId="303" fillId="0" borderId="0" applyNumberFormat="0" applyFont="0" applyFill="0" applyBorder="0" applyAlignment="0" applyProtection="0"/>
    <xf numFmtId="170" fontId="304" fillId="0" borderId="0">
      <alignment horizontal="left" wrapText="1"/>
    </xf>
    <xf numFmtId="0" fontId="304" fillId="0" borderId="0">
      <alignment horizontal="left" wrapText="1"/>
    </xf>
    <xf numFmtId="170" fontId="305" fillId="0" borderId="36" applyNumberFormat="0" applyFont="0" applyFill="0" applyBorder="0" applyAlignment="0" applyProtection="0">
      <alignment horizontal="center" wrapText="1"/>
    </xf>
    <xf numFmtId="170" fontId="305" fillId="0" borderId="36" applyNumberFormat="0" applyFont="0" applyFill="0" applyBorder="0" applyAlignment="0" applyProtection="0">
      <alignment horizontal="center" wrapText="1"/>
    </xf>
    <xf numFmtId="170" fontId="305" fillId="0" borderId="36" applyNumberFormat="0" applyFont="0" applyFill="0" applyBorder="0" applyAlignment="0" applyProtection="0">
      <alignment horizontal="center" wrapText="1"/>
    </xf>
    <xf numFmtId="0" fontId="305" fillId="0" borderId="36" applyNumberFormat="0" applyFont="0" applyFill="0" applyBorder="0" applyAlignment="0" applyProtection="0">
      <alignment horizontal="center" wrapText="1"/>
    </xf>
    <xf numFmtId="295" fontId="67" fillId="0" borderId="0" applyNumberFormat="0" applyFont="0" applyFill="0" applyBorder="0" applyAlignment="0" applyProtection="0">
      <alignment horizontal="right"/>
    </xf>
    <xf numFmtId="170" fontId="305" fillId="0" borderId="0" applyNumberFormat="0" applyFont="0" applyFill="0" applyBorder="0" applyAlignment="0" applyProtection="0">
      <alignment horizontal="left" indent="1"/>
    </xf>
    <xf numFmtId="0" fontId="305" fillId="0" borderId="0" applyNumberFormat="0" applyFont="0" applyFill="0" applyBorder="0" applyAlignment="0" applyProtection="0">
      <alignment horizontal="left" indent="1"/>
    </xf>
    <xf numFmtId="296" fontId="305" fillId="0" borderId="0" applyNumberFormat="0" applyFont="0" applyFill="0" applyBorder="0" applyAlignment="0" applyProtection="0"/>
    <xf numFmtId="170" fontId="66" fillId="0" borderId="36" applyNumberFormat="0" applyFont="0" applyFill="0" applyAlignment="0" applyProtection="0">
      <alignment horizontal="center"/>
    </xf>
    <xf numFmtId="170" fontId="66" fillId="0" borderId="36" applyNumberFormat="0" applyFont="0" applyFill="0" applyAlignment="0" applyProtection="0">
      <alignment horizontal="center"/>
    </xf>
    <xf numFmtId="170" fontId="66" fillId="0" borderId="36" applyNumberFormat="0" applyFont="0" applyFill="0" applyAlignment="0" applyProtection="0">
      <alignment horizontal="center"/>
    </xf>
    <xf numFmtId="0" fontId="303" fillId="0" borderId="34" applyNumberFormat="0" applyFont="0" applyFill="0" applyBorder="0" applyAlignment="0" applyProtection="0"/>
    <xf numFmtId="170" fontId="66" fillId="0" borderId="0" applyNumberFormat="0" applyFont="0" applyFill="0" applyBorder="0" applyAlignment="0" applyProtection="0">
      <alignment horizontal="left" wrapText="1" indent="1"/>
    </xf>
    <xf numFmtId="0" fontId="66" fillId="0" borderId="0" applyNumberFormat="0" applyFont="0" applyFill="0" applyBorder="0" applyAlignment="0" applyProtection="0">
      <alignment horizontal="left" wrapText="1" indent="1"/>
    </xf>
    <xf numFmtId="170" fontId="305" fillId="0" borderId="0" applyNumberFormat="0" applyFont="0" applyFill="0" applyBorder="0" applyAlignment="0" applyProtection="0">
      <alignment horizontal="left" indent="1"/>
    </xf>
    <xf numFmtId="0" fontId="305" fillId="0" borderId="0" applyNumberFormat="0" applyFont="0" applyFill="0" applyBorder="0" applyAlignment="0" applyProtection="0">
      <alignment horizontal="left" indent="1"/>
    </xf>
    <xf numFmtId="170" fontId="66" fillId="0" borderId="0" applyNumberFormat="0" applyFont="0" applyFill="0" applyBorder="0" applyAlignment="0" applyProtection="0">
      <alignment horizontal="left" wrapText="1" indent="2"/>
    </xf>
    <xf numFmtId="0" fontId="66" fillId="0" borderId="0" applyNumberFormat="0" applyFont="0" applyFill="0" applyBorder="0" applyAlignment="0" applyProtection="0">
      <alignment horizontal="left" wrapText="1" indent="2"/>
    </xf>
    <xf numFmtId="297" fontId="66" fillId="0" borderId="0">
      <alignment horizontal="right"/>
    </xf>
    <xf numFmtId="297" fontId="66" fillId="0" borderId="0">
      <alignment horizontal="right"/>
    </xf>
    <xf numFmtId="297" fontId="66" fillId="0" borderId="0">
      <alignment horizontal="right"/>
    </xf>
    <xf numFmtId="1" fontId="100" fillId="0" borderId="0">
      <alignment vertical="top" wrapText="1"/>
    </xf>
    <xf numFmtId="0" fontId="9" fillId="113" borderId="0" applyNumberFormat="0" applyFont="0" applyBorder="0" applyAlignment="0" applyProtection="0"/>
    <xf numFmtId="0" fontId="9" fillId="63" borderId="0" applyNumberFormat="0" applyFont="0" applyBorder="0" applyAlignment="0" applyProtection="0"/>
    <xf numFmtId="0" fontId="9" fillId="71" borderId="0" applyNumberFormat="0" applyFont="0" applyBorder="0" applyAlignment="0" applyProtection="0"/>
    <xf numFmtId="0" fontId="9" fillId="38" borderId="0" applyNumberFormat="0" applyFont="0" applyBorder="0" applyAlignment="0" applyProtection="0"/>
    <xf numFmtId="0" fontId="9" fillId="114" borderId="0" applyNumberFormat="0" applyFont="0" applyBorder="0" applyAlignment="0" applyProtection="0"/>
    <xf numFmtId="0" fontId="42" fillId="0" borderId="0"/>
    <xf numFmtId="0" fontId="178" fillId="0" borderId="0" applyProtection="0"/>
    <xf numFmtId="170" fontId="306" fillId="0" borderId="0" applyNumberFormat="0" applyFill="0" applyBorder="0" applyAlignment="0" applyProtection="0"/>
    <xf numFmtId="170" fontId="307" fillId="0" borderId="0" applyNumberFormat="0" applyFill="0" applyBorder="0" applyAlignment="0" applyProtection="0"/>
    <xf numFmtId="168" fontId="198" fillId="0" borderId="0">
      <alignment horizontal="right"/>
    </xf>
    <xf numFmtId="0" fontId="308" fillId="35" borderId="0" applyNumberFormat="0" applyBorder="0" applyAlignment="0" applyProtection="0"/>
    <xf numFmtId="10" fontId="42" fillId="0" borderId="0"/>
    <xf numFmtId="170" fontId="309" fillId="42" borderId="17" applyNumberFormat="0" applyAlignment="0" applyProtection="0"/>
    <xf numFmtId="170" fontId="309" fillId="42" borderId="17" applyNumberFormat="0" applyAlignment="0" applyProtection="0"/>
    <xf numFmtId="170" fontId="309" fillId="42" borderId="17" applyNumberFormat="0" applyAlignment="0" applyProtection="0"/>
    <xf numFmtId="170" fontId="309" fillId="42" borderId="17" applyNumberFormat="0" applyAlignment="0" applyProtection="0"/>
    <xf numFmtId="170" fontId="310" fillId="34" borderId="10" applyNumberFormat="0" applyAlignment="0" applyProtection="0"/>
    <xf numFmtId="170" fontId="80" fillId="115" borderId="0" applyNumberFormat="0" applyBorder="0" applyAlignment="0" applyProtection="0"/>
    <xf numFmtId="170" fontId="80" fillId="41" borderId="0" applyNumberFormat="0" applyBorder="0" applyAlignment="0" applyProtection="0"/>
    <xf numFmtId="170" fontId="80" fillId="64" borderId="0" applyNumberFormat="0" applyBorder="0" applyAlignment="0" applyProtection="0"/>
    <xf numFmtId="170" fontId="80" fillId="40" borderId="0" applyNumberFormat="0" applyBorder="0" applyAlignment="0" applyProtection="0"/>
    <xf numFmtId="170" fontId="80" fillId="37" borderId="0" applyNumberFormat="0" applyBorder="0" applyAlignment="0" applyProtection="0"/>
    <xf numFmtId="170" fontId="80" fillId="38" borderId="0" applyNumberFormat="0" applyBorder="0" applyAlignment="0" applyProtection="0"/>
    <xf numFmtId="170" fontId="311" fillId="44" borderId="16" applyNumberFormat="0" applyAlignment="0" applyProtection="0"/>
    <xf numFmtId="170" fontId="311" fillId="44" borderId="16" applyNumberFormat="0" applyAlignment="0" applyProtection="0"/>
    <xf numFmtId="170" fontId="311" fillId="44" borderId="16" applyNumberFormat="0" applyAlignment="0" applyProtection="0"/>
    <xf numFmtId="170" fontId="311" fillId="44" borderId="16" applyNumberFormat="0" applyAlignment="0" applyProtection="0"/>
    <xf numFmtId="170" fontId="312" fillId="0" borderId="0" applyNumberFormat="0" applyFill="0" applyBorder="0" applyAlignment="0" applyProtection="0"/>
    <xf numFmtId="170" fontId="313" fillId="0" borderId="72" applyNumberFormat="0" applyFill="0" applyAlignment="0" applyProtection="0"/>
    <xf numFmtId="170" fontId="314" fillId="0" borderId="73" applyNumberFormat="0" applyFill="0" applyAlignment="0" applyProtection="0"/>
    <xf numFmtId="170" fontId="315" fillId="0" borderId="74" applyNumberFormat="0" applyFill="0" applyAlignment="0" applyProtection="0"/>
    <xf numFmtId="170" fontId="315" fillId="0" borderId="0" applyNumberFormat="0" applyFill="0" applyBorder="0" applyAlignment="0" applyProtection="0"/>
    <xf numFmtId="170" fontId="316" fillId="56" borderId="0" applyNumberFormat="0" applyBorder="0" applyAlignment="0" applyProtection="0"/>
    <xf numFmtId="170" fontId="317" fillId="54" borderId="0" applyNumberFormat="0" applyBorder="0" applyAlignment="0" applyProtection="0"/>
    <xf numFmtId="298" fontId="318" fillId="0" borderId="0" applyFont="0" applyFill="0" applyBorder="0" applyAlignment="0" applyProtection="0"/>
    <xf numFmtId="299" fontId="318" fillId="0" borderId="0" applyFont="0" applyFill="0" applyBorder="0" applyAlignment="0" applyProtection="0"/>
    <xf numFmtId="170" fontId="319" fillId="42" borderId="0" applyNumberFormat="0" applyBorder="0" applyAlignment="0" applyProtection="0"/>
    <xf numFmtId="170" fontId="320" fillId="0" borderId="0" applyNumberFormat="0" applyFill="0" applyBorder="0" applyAlignment="0" applyProtection="0"/>
    <xf numFmtId="170" fontId="321" fillId="36" borderId="14" applyNumberFormat="0" applyFont="0" applyAlignment="0" applyProtection="0"/>
    <xf numFmtId="170" fontId="321" fillId="36" borderId="14" applyNumberFormat="0" applyFont="0" applyAlignment="0" applyProtection="0"/>
    <xf numFmtId="170" fontId="321" fillId="36" borderId="14" applyNumberFormat="0" applyFont="0" applyAlignment="0" applyProtection="0"/>
    <xf numFmtId="170" fontId="321" fillId="36" borderId="14" applyNumberFormat="0" applyFont="0" applyAlignment="0" applyProtection="0"/>
    <xf numFmtId="170" fontId="320" fillId="0" borderId="75" applyNumberFormat="0" applyFill="0" applyAlignment="0" applyProtection="0"/>
    <xf numFmtId="170" fontId="322" fillId="0" borderId="76" applyNumberFormat="0" applyFill="0" applyAlignment="0" applyProtection="0"/>
    <xf numFmtId="170" fontId="322" fillId="0" borderId="76" applyNumberFormat="0" applyFill="0" applyAlignment="0" applyProtection="0"/>
    <xf numFmtId="170" fontId="322" fillId="0" borderId="76" applyNumberFormat="0" applyFill="0" applyAlignment="0" applyProtection="0"/>
    <xf numFmtId="170" fontId="322" fillId="0" borderId="76" applyNumberFormat="0" applyFill="0" applyAlignment="0" applyProtection="0"/>
    <xf numFmtId="170" fontId="323" fillId="0" borderId="0" applyNumberFormat="0" applyFill="0" applyBorder="0" applyAlignment="0" applyProtection="0"/>
    <xf numFmtId="170" fontId="324" fillId="44" borderId="17" applyNumberFormat="0" applyAlignment="0" applyProtection="0"/>
    <xf numFmtId="170" fontId="324" fillId="44" borderId="17" applyNumberFormat="0" applyAlignment="0" applyProtection="0"/>
    <xf numFmtId="170" fontId="324" fillId="44" borderId="17" applyNumberFormat="0" applyAlignment="0" applyProtection="0"/>
    <xf numFmtId="170" fontId="324" fillId="44" borderId="17" applyNumberFormat="0" applyAlignment="0" applyProtection="0"/>
    <xf numFmtId="0" fontId="81" fillId="115" borderId="0" applyNumberFormat="0" applyBorder="0" applyAlignment="0" applyProtection="0"/>
    <xf numFmtId="0" fontId="81" fillId="83" borderId="0" applyNumberFormat="0" applyBorder="0" applyAlignment="0" applyProtection="0"/>
    <xf numFmtId="0" fontId="81" fillId="41" borderId="0" applyNumberFormat="0" applyBorder="0" applyAlignment="0" applyProtection="0"/>
    <xf numFmtId="0" fontId="81" fillId="38" borderId="0" applyNumberFormat="0" applyBorder="0" applyAlignment="0" applyProtection="0"/>
    <xf numFmtId="0" fontId="81" fillId="64" borderId="0" applyNumberFormat="0" applyBorder="0" applyAlignment="0" applyProtection="0"/>
    <xf numFmtId="0" fontId="81" fillId="39" borderId="0" applyNumberFormat="0" applyBorder="0" applyAlignment="0" applyProtection="0"/>
    <xf numFmtId="0" fontId="81" fillId="40" borderId="0" applyNumberFormat="0" applyBorder="0" applyAlignment="0" applyProtection="0"/>
    <xf numFmtId="0" fontId="81" fillId="70" borderId="0" applyNumberFormat="0" applyBorder="0" applyAlignment="0" applyProtection="0"/>
    <xf numFmtId="0" fontId="81" fillId="37" borderId="0" applyNumberFormat="0" applyBorder="0" applyAlignment="0" applyProtection="0"/>
    <xf numFmtId="0" fontId="81" fillId="38" borderId="0" applyNumberFormat="0" applyBorder="0" applyAlignment="0" applyProtection="0"/>
    <xf numFmtId="0" fontId="81" fillId="41" borderId="0" applyNumberFormat="0" applyBorder="0" applyAlignment="0" applyProtection="0"/>
    <xf numFmtId="0" fontId="325" fillId="57" borderId="17" applyNumberFormat="0" applyAlignment="0" applyProtection="0"/>
    <xf numFmtId="0" fontId="326" fillId="57" borderId="17" applyNumberFormat="0" applyAlignment="0" applyProtection="0"/>
    <xf numFmtId="0" fontId="326" fillId="57" borderId="17" applyNumberFormat="0" applyAlignment="0" applyProtection="0"/>
    <xf numFmtId="0" fontId="326" fillId="57" borderId="17" applyNumberFormat="0" applyAlignment="0" applyProtection="0"/>
    <xf numFmtId="0" fontId="326" fillId="42" borderId="17" applyNumberFormat="0" applyAlignment="0" applyProtection="0"/>
    <xf numFmtId="0" fontId="326" fillId="42" borderId="17" applyNumberFormat="0" applyAlignment="0" applyProtection="0"/>
    <xf numFmtId="0" fontId="327" fillId="44" borderId="16" applyNumberFormat="0" applyAlignment="0" applyProtection="0"/>
    <xf numFmtId="0" fontId="327" fillId="52" borderId="16" applyNumberFormat="0" applyAlignment="0" applyProtection="0"/>
    <xf numFmtId="0" fontId="327" fillId="52" borderId="16" applyNumberFormat="0" applyAlignment="0" applyProtection="0"/>
    <xf numFmtId="0" fontId="327" fillId="52" borderId="16" applyNumberFormat="0" applyAlignment="0" applyProtection="0"/>
    <xf numFmtId="0" fontId="327" fillId="44" borderId="16" applyNumberFormat="0" applyAlignment="0" applyProtection="0"/>
    <xf numFmtId="0" fontId="327" fillId="44" borderId="16" applyNumberFormat="0" applyAlignment="0" applyProtection="0"/>
    <xf numFmtId="0" fontId="328" fillId="44" borderId="17" applyNumberFormat="0" applyAlignment="0" applyProtection="0"/>
    <xf numFmtId="0" fontId="329" fillId="52" borderId="17" applyNumberFormat="0" applyAlignment="0" applyProtection="0"/>
    <xf numFmtId="0" fontId="329" fillId="52" borderId="17" applyNumberFormat="0" applyAlignment="0" applyProtection="0"/>
    <xf numFmtId="0" fontId="329" fillId="52" borderId="17" applyNumberFormat="0" applyAlignment="0" applyProtection="0"/>
    <xf numFmtId="0" fontId="328" fillId="44" borderId="17" applyNumberFormat="0" applyAlignment="0" applyProtection="0"/>
    <xf numFmtId="0" fontId="328" fillId="44" borderId="17" applyNumberFormat="0" applyAlignment="0" applyProtection="0"/>
    <xf numFmtId="170" fontId="330" fillId="0" borderId="0" applyProtection="0"/>
    <xf numFmtId="0" fontId="330" fillId="0" borderId="0" applyProtection="0"/>
    <xf numFmtId="0" fontId="330" fillId="0" borderId="0" applyProtection="0"/>
    <xf numFmtId="170" fontId="330" fillId="0" borderId="0" applyProtection="0"/>
    <xf numFmtId="276" fontId="66" fillId="0" borderId="0" applyFont="0" applyFill="0" applyBorder="0" applyAlignment="0" applyProtection="0"/>
    <xf numFmtId="300" fontId="66" fillId="0" borderId="0" applyFont="0" applyFill="0" applyBorder="0" applyAlignment="0" applyProtection="0"/>
    <xf numFmtId="0" fontId="331" fillId="0" borderId="72" applyNumberFormat="0" applyFill="0" applyAlignment="0" applyProtection="0"/>
    <xf numFmtId="0" fontId="332" fillId="0" borderId="46" applyNumberFormat="0" applyFill="0" applyAlignment="0" applyProtection="0"/>
    <xf numFmtId="0" fontId="333" fillId="0" borderId="73" applyNumberFormat="0" applyFill="0" applyAlignment="0" applyProtection="0"/>
    <xf numFmtId="0" fontId="334" fillId="0" borderId="12" applyNumberFormat="0" applyFill="0" applyAlignment="0" applyProtection="0"/>
    <xf numFmtId="0" fontId="335" fillId="0" borderId="74" applyNumberFormat="0" applyFill="0" applyAlignment="0" applyProtection="0"/>
    <xf numFmtId="0" fontId="336" fillId="0" borderId="47" applyNumberFormat="0" applyFill="0" applyAlignment="0" applyProtection="0"/>
    <xf numFmtId="0" fontId="335" fillId="0" borderId="0" applyNumberFormat="0" applyFill="0" applyBorder="0" applyAlignment="0" applyProtection="0"/>
    <xf numFmtId="0" fontId="336" fillId="0" borderId="0" applyNumberFormat="0" applyFill="0" applyBorder="0" applyAlignment="0" applyProtection="0"/>
    <xf numFmtId="170" fontId="337" fillId="0" borderId="0" applyProtection="0"/>
    <xf numFmtId="0" fontId="337" fillId="0" borderId="0" applyProtection="0"/>
    <xf numFmtId="170" fontId="338" fillId="0" borderId="0" applyProtection="0"/>
    <xf numFmtId="0" fontId="338" fillId="0" borderId="0" applyProtection="0"/>
    <xf numFmtId="0" fontId="339" fillId="0" borderId="76" applyNumberFormat="0" applyFill="0" applyAlignment="0" applyProtection="0"/>
    <xf numFmtId="0" fontId="339" fillId="0" borderId="61" applyNumberFormat="0" applyFill="0" applyAlignment="0" applyProtection="0"/>
    <xf numFmtId="0" fontId="339" fillId="0" borderId="61" applyNumberFormat="0" applyFill="0" applyAlignment="0" applyProtection="0"/>
    <xf numFmtId="0" fontId="339" fillId="0" borderId="76" applyNumberFormat="0" applyFill="0" applyAlignment="0" applyProtection="0"/>
    <xf numFmtId="170" fontId="330" fillId="0" borderId="69" applyProtection="0"/>
    <xf numFmtId="0" fontId="330" fillId="0" borderId="69" applyProtection="0"/>
    <xf numFmtId="0" fontId="330" fillId="0" borderId="69" applyProtection="0"/>
    <xf numFmtId="0" fontId="330" fillId="0" borderId="69" applyProtection="0"/>
    <xf numFmtId="0" fontId="330" fillId="0" borderId="69" applyProtection="0"/>
    <xf numFmtId="0" fontId="330" fillId="0" borderId="69" applyProtection="0"/>
    <xf numFmtId="170" fontId="330" fillId="0" borderId="69" applyProtection="0"/>
    <xf numFmtId="0" fontId="340" fillId="34" borderId="10" applyNumberFormat="0" applyAlignment="0" applyProtection="0"/>
    <xf numFmtId="0" fontId="341" fillId="0" borderId="0" applyNumberFormat="0" applyFill="0" applyBorder="0" applyAlignment="0" applyProtection="0"/>
    <xf numFmtId="0" fontId="342" fillId="0" borderId="0" applyNumberFormat="0" applyFill="0" applyBorder="0" applyAlignment="0" applyProtection="0"/>
    <xf numFmtId="0" fontId="343" fillId="42" borderId="0" applyNumberFormat="0" applyBorder="0" applyAlignment="0" applyProtection="0"/>
    <xf numFmtId="0" fontId="344" fillId="42" borderId="0" applyNumberFormat="0" applyBorder="0" applyAlignment="0" applyProtection="0"/>
    <xf numFmtId="0" fontId="66" fillId="0" borderId="0"/>
    <xf numFmtId="0" fontId="345" fillId="0" borderId="0" applyNumberFormat="0" applyFill="0" applyBorder="0" applyAlignment="0" applyProtection="0">
      <alignment vertical="top"/>
      <protection locked="0"/>
    </xf>
    <xf numFmtId="0" fontId="346" fillId="56" borderId="0" applyNumberFormat="0" applyBorder="0" applyAlignment="0" applyProtection="0"/>
    <xf numFmtId="0" fontId="346" fillId="35" borderId="0" applyNumberFormat="0" applyBorder="0" applyAlignment="0" applyProtection="0"/>
    <xf numFmtId="0" fontId="347" fillId="0" borderId="0" applyNumberFormat="0" applyFill="0" applyBorder="0" applyAlignment="0" applyProtection="0"/>
    <xf numFmtId="0" fontId="348" fillId="36" borderId="14" applyNumberFormat="0" applyFont="0" applyAlignment="0" applyProtection="0"/>
    <xf numFmtId="0" fontId="348" fillId="36" borderId="14" applyNumberFormat="0" applyFont="0" applyAlignment="0" applyProtection="0"/>
    <xf numFmtId="0" fontId="348" fillId="36" borderId="14" applyNumberFormat="0" applyFont="0" applyAlignment="0" applyProtection="0"/>
    <xf numFmtId="0" fontId="348" fillId="36" borderId="14" applyNumberFormat="0" applyFont="0" applyAlignment="0" applyProtection="0"/>
    <xf numFmtId="0" fontId="349" fillId="36" borderId="14" applyNumberFormat="0" applyFont="0" applyAlignment="0" applyProtection="0"/>
    <xf numFmtId="0" fontId="349" fillId="36" borderId="14" applyNumberFormat="0" applyFont="0" applyAlignment="0" applyProtection="0"/>
    <xf numFmtId="0" fontId="349" fillId="36" borderId="14" applyNumberFormat="0" applyFont="0" applyAlignment="0" applyProtection="0"/>
    <xf numFmtId="0" fontId="348" fillId="36" borderId="14" applyNumberFormat="0" applyFont="0" applyAlignment="0" applyProtection="0"/>
    <xf numFmtId="0" fontId="348" fillId="36" borderId="14" applyNumberFormat="0" applyFont="0" applyAlignment="0" applyProtection="0"/>
    <xf numFmtId="10" fontId="330" fillId="0" borderId="0" applyProtection="0"/>
    <xf numFmtId="0" fontId="350" fillId="0" borderId="75" applyNumberFormat="0" applyFill="0" applyAlignment="0" applyProtection="0"/>
    <xf numFmtId="0" fontId="351" fillId="0" borderId="15" applyNumberFormat="0" applyFill="0" applyAlignment="0" applyProtection="0"/>
    <xf numFmtId="170" fontId="330" fillId="0" borderId="0"/>
    <xf numFmtId="0" fontId="330" fillId="0" borderId="0"/>
    <xf numFmtId="0" fontId="350" fillId="0" borderId="0" applyNumberFormat="0" applyFill="0" applyBorder="0" applyAlignment="0" applyProtection="0"/>
    <xf numFmtId="170" fontId="330" fillId="0" borderId="0"/>
    <xf numFmtId="301" fontId="175" fillId="0" borderId="0" applyFont="0" applyFill="0" applyBorder="0" applyAlignment="0" applyProtection="0"/>
    <xf numFmtId="302" fontId="175" fillId="0" borderId="0" applyFont="0" applyFill="0" applyBorder="0" applyAlignment="0" applyProtection="0"/>
    <xf numFmtId="0" fontId="352" fillId="0" borderId="0" applyNumberFormat="0" applyFill="0" applyBorder="0" applyAlignment="0" applyProtection="0"/>
    <xf numFmtId="0" fontId="352" fillId="0" borderId="0" applyNumberFormat="0" applyFill="0" applyBorder="0" applyAlignment="0" applyProtection="0"/>
    <xf numFmtId="2" fontId="330" fillId="0" borderId="0" applyProtection="0"/>
    <xf numFmtId="2" fontId="330" fillId="0" borderId="0" applyProtection="0"/>
    <xf numFmtId="2" fontId="330" fillId="0" borderId="0" applyProtection="0"/>
    <xf numFmtId="303" fontId="66" fillId="0" borderId="0" applyFont="0" applyFill="0" applyBorder="0" applyAlignment="0" applyProtection="0"/>
    <xf numFmtId="302" fontId="348" fillId="0" borderId="0" applyFont="0" applyFill="0" applyBorder="0" applyAlignment="0" applyProtection="0"/>
    <xf numFmtId="0" fontId="353" fillId="54" borderId="0" applyNumberFormat="0" applyBorder="0" applyAlignment="0" applyProtection="0"/>
    <xf numFmtId="0" fontId="353" fillId="43" borderId="0" applyNumberFormat="0" applyBorder="0" applyAlignment="0" applyProtection="0"/>
    <xf numFmtId="203" fontId="354" fillId="0" borderId="0" applyFont="0" applyFill="0" applyBorder="0" applyAlignment="0" applyProtection="0"/>
    <xf numFmtId="209" fontId="355" fillId="0" borderId="0" applyFont="0" applyFill="0" applyBorder="0" applyAlignment="0" applyProtection="0"/>
    <xf numFmtId="0" fontId="354" fillId="0" borderId="0" applyProtection="0"/>
    <xf numFmtId="203" fontId="356" fillId="0" borderId="0" applyFont="0" applyFill="0" applyBorder="0" applyAlignment="0" applyProtection="0"/>
    <xf numFmtId="0" fontId="357" fillId="0" borderId="0">
      <alignment vertical="center"/>
    </xf>
    <xf numFmtId="0" fontId="358" fillId="0" borderId="0"/>
    <xf numFmtId="304" fontId="356" fillId="0" borderId="0" applyFont="0" applyFill="0" applyBorder="0" applyAlignment="0" applyProtection="0"/>
    <xf numFmtId="0" fontId="1" fillId="0" borderId="0"/>
  </cellStyleXfs>
  <cellXfs count="38">
    <xf numFmtId="0" fontId="0" fillId="0" borderId="0" xfId="0"/>
    <xf numFmtId="2" fontId="0" fillId="0" borderId="0" xfId="0" applyNumberFormat="1"/>
    <xf numFmtId="3" fontId="4" fillId="0" borderId="0" xfId="0" applyNumberFormat="1" applyFont="1"/>
    <xf numFmtId="3" fontId="0" fillId="0" borderId="0" xfId="0" applyNumberFormat="1"/>
    <xf numFmtId="0" fontId="3" fillId="0" borderId="0" xfId="1"/>
    <xf numFmtId="3" fontId="6" fillId="0" borderId="0" xfId="1" applyNumberFormat="1" applyFont="1"/>
    <xf numFmtId="3" fontId="6" fillId="0" borderId="0" xfId="1" applyNumberFormat="1" applyFont="1" applyFill="1"/>
    <xf numFmtId="0" fontId="6" fillId="0" borderId="36" xfId="4273" applyFont="1" applyBorder="1"/>
    <xf numFmtId="0" fontId="6" fillId="0" borderId="0" xfId="4273" applyFont="1"/>
    <xf numFmtId="0" fontId="359" fillId="0" borderId="36" xfId="4273" applyFont="1" applyBorder="1"/>
    <xf numFmtId="0" fontId="360" fillId="0" borderId="0" xfId="4273" applyFont="1"/>
    <xf numFmtId="0" fontId="362" fillId="0" borderId="36" xfId="4273" applyFont="1" applyBorder="1"/>
    <xf numFmtId="0" fontId="6" fillId="0" borderId="0" xfId="0" applyFont="1"/>
    <xf numFmtId="0" fontId="361" fillId="0" borderId="0" xfId="0" applyFont="1" applyFill="1"/>
    <xf numFmtId="0" fontId="218" fillId="0" borderId="0" xfId="0" applyFont="1"/>
    <xf numFmtId="3" fontId="218" fillId="0" borderId="0" xfId="0" applyNumberFormat="1" applyFont="1"/>
    <xf numFmtId="0" fontId="6" fillId="0" borderId="0" xfId="1" applyFont="1"/>
    <xf numFmtId="0" fontId="6" fillId="0" borderId="0" xfId="1" applyFont="1" applyFill="1"/>
    <xf numFmtId="0" fontId="218" fillId="0" borderId="0" xfId="1" applyFont="1" applyFill="1"/>
    <xf numFmtId="2" fontId="6" fillId="0" borderId="0" xfId="1" applyNumberFormat="1" applyFont="1"/>
    <xf numFmtId="305" fontId="6" fillId="0" borderId="0" xfId="1" applyNumberFormat="1" applyFont="1"/>
    <xf numFmtId="2" fontId="218" fillId="0" borderId="0" xfId="0" applyNumberFormat="1" applyFont="1"/>
    <xf numFmtId="168" fontId="218" fillId="0" borderId="0" xfId="0" applyNumberFormat="1" applyFont="1"/>
    <xf numFmtId="0" fontId="6" fillId="33" borderId="0" xfId="79" applyFont="1" applyFill="1"/>
    <xf numFmtId="0" fontId="360" fillId="33" borderId="0" xfId="0" applyFont="1" applyFill="1"/>
    <xf numFmtId="0" fontId="6" fillId="33" borderId="0" xfId="0" applyFont="1" applyFill="1"/>
    <xf numFmtId="2" fontId="6" fillId="33" borderId="0" xfId="79" applyNumberFormat="1" applyFont="1" applyFill="1"/>
    <xf numFmtId="1" fontId="0" fillId="0" borderId="0" xfId="0" applyNumberFormat="1" applyBorder="1"/>
    <xf numFmtId="0" fontId="218" fillId="0" borderId="0" xfId="1" applyFont="1"/>
    <xf numFmtId="0" fontId="4" fillId="0" borderId="0" xfId="0" applyFont="1"/>
    <xf numFmtId="0" fontId="362" fillId="0" borderId="0" xfId="4273" applyFont="1"/>
    <xf numFmtId="0" fontId="218" fillId="0" borderId="0" xfId="0" applyFont="1" applyAlignment="1">
      <alignment vertical="center"/>
    </xf>
    <xf numFmtId="0" fontId="359" fillId="0" borderId="0" xfId="4273" applyFont="1"/>
    <xf numFmtId="2" fontId="0" fillId="0" borderId="0" xfId="0" applyNumberFormat="1" applyBorder="1"/>
    <xf numFmtId="0" fontId="362" fillId="0" borderId="36" xfId="4273" applyFont="1" applyBorder="1" applyAlignment="1"/>
    <xf numFmtId="0" fontId="362" fillId="0" borderId="0" xfId="4273" applyFont="1" applyBorder="1" applyAlignment="1"/>
    <xf numFmtId="0" fontId="6" fillId="0" borderId="0" xfId="4273" applyFont="1" applyBorder="1"/>
    <xf numFmtId="3" fontId="0" fillId="0" borderId="0" xfId="0" applyNumberFormat="1" applyFont="1"/>
  </cellXfs>
  <cellStyles count="4274">
    <cellStyle name=" 1" xfId="80" xr:uid="{00000000-0005-0000-0000-000000000000}"/>
    <cellStyle name="_x000d__x000a_JournalTemplate=C:\COMFO\CTALK\JOURSTD.TPL_x000d__x000a_LbStateAddress=3 3 0 251 1 89 2 311_x000d__x000a_LbStateJou" xfId="81" xr:uid="{00000000-0005-0000-0000-000001000000}"/>
    <cellStyle name="_x000d__x000a_JournalTemplate=C:\COMFO\CTALK\JOURSTD.TPL_x000d__x000a_LbStateAddress=3 3 0 251 1 89 2 311_x000d__x000a_LbStateJou 2" xfId="82" xr:uid="{00000000-0005-0000-0000-000002000000}"/>
    <cellStyle name="[RESUMO-OGE98.xls]CAPCMSOC" xfId="83" xr:uid="{00000000-0005-0000-0000-000003000000}"/>
    <cellStyle name="_Book1" xfId="84" xr:uid="{00000000-0005-0000-0000-000004000000}"/>
    <cellStyle name="_Book2" xfId="85" xr:uid="{00000000-0005-0000-0000-000005000000}"/>
    <cellStyle name="_Book3" xfId="86" xr:uid="{00000000-0005-0000-0000-000006000000}"/>
    <cellStyle name="_Book9" xfId="87" xr:uid="{00000000-0005-0000-0000-000007000000}"/>
    <cellStyle name="_LTU_BoP" xfId="88" xr:uid="{00000000-0005-0000-0000-000008000000}"/>
    <cellStyle name="_LTU_FIS" xfId="89" xr:uid="{00000000-0005-0000-0000-000009000000}"/>
    <cellStyle name="_LTU_FIS_Sep4 (2)1a" xfId="90" xr:uid="{00000000-0005-0000-0000-00000A000000}"/>
    <cellStyle name="_LTU_Macro" xfId="91" xr:uid="{00000000-0005-0000-0000-00000B000000}"/>
    <cellStyle name="_mxfisc" xfId="92" xr:uid="{00000000-0005-0000-0000-00000C000000}"/>
    <cellStyle name="_Oil" xfId="93" xr:uid="{00000000-0005-0000-0000-00000D000000}"/>
    <cellStyle name="_Oil 2" xfId="94" xr:uid="{00000000-0005-0000-0000-00000E000000}"/>
    <cellStyle name="=C:\WINNT\SYSTEM32\COMMAND.COM" xfId="95" xr:uid="{00000000-0005-0000-0000-00000F000000}"/>
    <cellStyle name="=C:\WINNT35\SYSTEM32\COMMAND.COM" xfId="96" xr:uid="{00000000-0005-0000-0000-000010000000}"/>
    <cellStyle name="‡" xfId="97" xr:uid="{00000000-0005-0000-0000-000011000000}"/>
    <cellStyle name="•W€_fysl11" xfId="98" xr:uid="{00000000-0005-0000-0000-000012000000}"/>
    <cellStyle name="^Cg" xfId="99" xr:uid="{00000000-0005-0000-0000-000013000000}"/>
    <cellStyle name="`FbN Z" xfId="100" xr:uid="{00000000-0005-0000-0000-000014000000}"/>
    <cellStyle name="«¢" xfId="101" xr:uid="{00000000-0005-0000-0000-000015000000}"/>
    <cellStyle name="©oµ 1" xfId="102" xr:uid="{00000000-0005-0000-0000-000016000000}"/>
    <cellStyle name="©oµ 2" xfId="103" xr:uid="{00000000-0005-0000-0000-000017000000}"/>
    <cellStyle name="©oµ 3" xfId="104" xr:uid="{00000000-0005-0000-0000-000018000000}"/>
    <cellStyle name="©oµ 4" xfId="105" xr:uid="{00000000-0005-0000-0000-000019000000}"/>
    <cellStyle name="" xfId="106" xr:uid="{00000000-0005-0000-0000-00001A000000}"/>
    <cellStyle name=" 2" xfId="107" xr:uid="{00000000-0005-0000-0000-00001B000000}"/>
    <cellStyle name=" 2 2" xfId="108" xr:uid="{00000000-0005-0000-0000-00001C000000}"/>
    <cellStyle name="N Z" xfId="109" xr:uid="{00000000-0005-0000-0000-00001D000000}"/>
    <cellStyle name="à¾¶" xfId="110" xr:uid="{00000000-0005-0000-0000-00001E000000}"/>
    <cellStyle name="ANZg 1" xfId="111" xr:uid="{00000000-0005-0000-0000-00001F000000}"/>
    <cellStyle name="ANZg 2" xfId="112" xr:uid="{00000000-0005-0000-0000-000020000000}"/>
    <cellStyle name="ANZg 3" xfId="113" xr:uid="{00000000-0005-0000-0000-000021000000}"/>
    <cellStyle name="ANZg 4" xfId="114" xr:uid="{00000000-0005-0000-0000-000022000000}"/>
    <cellStyle name="ANZg 5" xfId="115" xr:uid="{00000000-0005-0000-0000-000023000000}"/>
    <cellStyle name="ANZg 6" xfId="116" xr:uid="{00000000-0005-0000-0000-000024000000}"/>
    <cellStyle name="Ç¿çÅàÈ¢" xfId="117" xr:uid="{00000000-0005-0000-0000-000025000000}"/>
    <cellStyle name="Ç¢" xfId="118" xr:uid="{00000000-0005-0000-0000-000026000000}"/>
    <cellStyle name="oÍ" xfId="119" xr:uid="{00000000-0005-0000-0000-000027000000}"/>
    <cellStyle name="oÍ 2" xfId="120" xr:uid="{00000000-0005-0000-0000-000028000000}"/>
    <cellStyle name="oÍ 2 2" xfId="121" xr:uid="{00000000-0005-0000-0000-000029000000}"/>
    <cellStyle name="üÍ" xfId="122" xr:uid="{00000000-0005-0000-0000-00002A000000}"/>
    <cellStyle name="üÍ 2" xfId="123" xr:uid="{00000000-0005-0000-0000-00002B000000}"/>
    <cellStyle name="üÍ 2 2" xfId="124" xr:uid="{00000000-0005-0000-0000-00002C000000}"/>
    <cellStyle name="vZ" xfId="125" xr:uid="{00000000-0005-0000-0000-00002D000000}"/>
    <cellStyle name="vZ 2" xfId="126" xr:uid="{00000000-0005-0000-0000-00002E000000}"/>
    <cellStyle name="vZ 2 2" xfId="127" xr:uid="{00000000-0005-0000-0000-00002F000000}"/>
    <cellStyle name="W_fysl11" xfId="128" xr:uid="{00000000-0005-0000-0000-000030000000}"/>
    <cellStyle name="Wv" xfId="129" xr:uid="{00000000-0005-0000-0000-000031000000}"/>
    <cellStyle name="Wv 2" xfId="130" xr:uid="{00000000-0005-0000-0000-000032000000}"/>
    <cellStyle name="Wv 2 2" xfId="131" xr:uid="{00000000-0005-0000-0000-000033000000}"/>
    <cellStyle name="x¶" xfId="132" xr:uid="{00000000-0005-0000-0000-000034000000}"/>
    <cellStyle name="0mitP" xfId="133" xr:uid="{00000000-0005-0000-0000-000035000000}"/>
    <cellStyle name="0mitP 2" xfId="134" xr:uid="{00000000-0005-0000-0000-000036000000}"/>
    <cellStyle name="0mitP_WEOInput" xfId="135" xr:uid="{00000000-0005-0000-0000-000037000000}"/>
    <cellStyle name="0ohneP" xfId="136" xr:uid="{00000000-0005-0000-0000-000038000000}"/>
    <cellStyle name="0ohneP 2" xfId="137" xr:uid="{00000000-0005-0000-0000-000039000000}"/>
    <cellStyle name="0ohneP_WEOInput" xfId="138" xr:uid="{00000000-0005-0000-0000-00003A000000}"/>
    <cellStyle name="1" xfId="139" xr:uid="{00000000-0005-0000-0000-00003B000000}"/>
    <cellStyle name="1 indent" xfId="140" xr:uid="{00000000-0005-0000-0000-00003C000000}"/>
    <cellStyle name="1 indent 2" xfId="141" xr:uid="{00000000-0005-0000-0000-00003D000000}"/>
    <cellStyle name="1 indent 3" xfId="142" xr:uid="{00000000-0005-0000-0000-00003E000000}"/>
    <cellStyle name="10mitP" xfId="143" xr:uid="{00000000-0005-0000-0000-00003F000000}"/>
    <cellStyle name="10mitP 2" xfId="144" xr:uid="{00000000-0005-0000-0000-000040000000}"/>
    <cellStyle name="10mitP_WEOInput" xfId="145" xr:uid="{00000000-0005-0000-0000-000041000000}"/>
    <cellStyle name="12mitP" xfId="146" xr:uid="{00000000-0005-0000-0000-000042000000}"/>
    <cellStyle name="12mitP 2" xfId="147" xr:uid="{00000000-0005-0000-0000-000043000000}"/>
    <cellStyle name="12mitP_WEOInput" xfId="148" xr:uid="{00000000-0005-0000-0000-000044000000}"/>
    <cellStyle name="12ohneP" xfId="149" xr:uid="{00000000-0005-0000-0000-000045000000}"/>
    <cellStyle name="12ohneP 2" xfId="150" xr:uid="{00000000-0005-0000-0000-000046000000}"/>
    <cellStyle name="12ohneP_WEOInput" xfId="151" xr:uid="{00000000-0005-0000-0000-000047000000}"/>
    <cellStyle name="13mitP" xfId="152" xr:uid="{00000000-0005-0000-0000-000048000000}"/>
    <cellStyle name="13mitP 2" xfId="153" xr:uid="{00000000-0005-0000-0000-000049000000}"/>
    <cellStyle name="13mitP_WEOInput" xfId="154" xr:uid="{00000000-0005-0000-0000-00004A000000}"/>
    <cellStyle name="1enter" xfId="155" xr:uid="{00000000-0005-0000-0000-00004B000000}"/>
    <cellStyle name="1mitP" xfId="156" xr:uid="{00000000-0005-0000-0000-00004C000000}"/>
    <cellStyle name="1mitP 2" xfId="157" xr:uid="{00000000-0005-0000-0000-00004D000000}"/>
    <cellStyle name="1mitP_WEOInput" xfId="158" xr:uid="{00000000-0005-0000-0000-00004E000000}"/>
    <cellStyle name="1ohneP" xfId="159" xr:uid="{00000000-0005-0000-0000-00004F000000}"/>
    <cellStyle name="2 indents" xfId="160" xr:uid="{00000000-0005-0000-0000-000050000000}"/>
    <cellStyle name="2 indents 2" xfId="161" xr:uid="{00000000-0005-0000-0000-000051000000}"/>
    <cellStyle name="2 indents 3" xfId="162" xr:uid="{00000000-0005-0000-0000-000052000000}"/>
    <cellStyle name="20 % - Accent1" xfId="163" xr:uid="{00000000-0005-0000-0000-000053000000}"/>
    <cellStyle name="20 % - Accent2" xfId="164" xr:uid="{00000000-0005-0000-0000-000054000000}"/>
    <cellStyle name="20 % - Accent3" xfId="165" xr:uid="{00000000-0005-0000-0000-000055000000}"/>
    <cellStyle name="20 % - Accent4" xfId="166" xr:uid="{00000000-0005-0000-0000-000056000000}"/>
    <cellStyle name="20 % - Accent5" xfId="167" xr:uid="{00000000-0005-0000-0000-000057000000}"/>
    <cellStyle name="20 % - Accent6" xfId="168" xr:uid="{00000000-0005-0000-0000-000058000000}"/>
    <cellStyle name="20% - ANZg 1" xfId="169" xr:uid="{00000000-0005-0000-0000-000059000000}"/>
    <cellStyle name="20% - ANZg 2" xfId="170" xr:uid="{00000000-0005-0000-0000-00005A000000}"/>
    <cellStyle name="20% - ANZg 3" xfId="171" xr:uid="{00000000-0005-0000-0000-00005B000000}"/>
    <cellStyle name="20% - ANZg 4" xfId="172" xr:uid="{00000000-0005-0000-0000-00005C000000}"/>
    <cellStyle name="20% - ANZg 5" xfId="173" xr:uid="{00000000-0005-0000-0000-00005D000000}"/>
    <cellStyle name="20% - ANZg 6" xfId="174" xr:uid="{00000000-0005-0000-0000-00005E000000}"/>
    <cellStyle name="20% - Accent1 2" xfId="175" xr:uid="{00000000-0005-0000-0000-00005F000000}"/>
    <cellStyle name="20% - Accent1 3" xfId="176" xr:uid="{00000000-0005-0000-0000-000060000000}"/>
    <cellStyle name="20% - Accent2 2" xfId="177" xr:uid="{00000000-0005-0000-0000-000061000000}"/>
    <cellStyle name="20% - Accent2 3" xfId="178" xr:uid="{00000000-0005-0000-0000-000062000000}"/>
    <cellStyle name="20% - Accent3 2" xfId="179" xr:uid="{00000000-0005-0000-0000-000063000000}"/>
    <cellStyle name="20% - Accent3 3" xfId="180" xr:uid="{00000000-0005-0000-0000-000064000000}"/>
    <cellStyle name="20% - Accent4 2" xfId="181" xr:uid="{00000000-0005-0000-0000-000065000000}"/>
    <cellStyle name="20% - Accent4 3" xfId="182" xr:uid="{00000000-0005-0000-0000-000066000000}"/>
    <cellStyle name="20% - Accent5 2" xfId="183" xr:uid="{00000000-0005-0000-0000-000067000000}"/>
    <cellStyle name="20% - Accent5 3" xfId="184" xr:uid="{00000000-0005-0000-0000-000068000000}"/>
    <cellStyle name="20% - Accent6 2" xfId="185" xr:uid="{00000000-0005-0000-0000-000069000000}"/>
    <cellStyle name="20% - Accent6 3" xfId="186" xr:uid="{00000000-0005-0000-0000-00006A000000}"/>
    <cellStyle name="20% - akcent 1" xfId="187" xr:uid="{00000000-0005-0000-0000-00006B000000}"/>
    <cellStyle name="20% - akcent 2" xfId="188" xr:uid="{00000000-0005-0000-0000-00006C000000}"/>
    <cellStyle name="20% - akcent 3" xfId="189" xr:uid="{00000000-0005-0000-0000-00006D000000}"/>
    <cellStyle name="20% - akcent 4" xfId="190" xr:uid="{00000000-0005-0000-0000-00006E000000}"/>
    <cellStyle name="20% - akcent 5" xfId="191" xr:uid="{00000000-0005-0000-0000-00006F000000}"/>
    <cellStyle name="20% - akcent 6" xfId="192" xr:uid="{00000000-0005-0000-0000-000070000000}"/>
    <cellStyle name="20% - Énfasis1" xfId="193" xr:uid="{00000000-0005-0000-0000-000071000000}"/>
    <cellStyle name="20% - Énfasis2" xfId="194" xr:uid="{00000000-0005-0000-0000-000072000000}"/>
    <cellStyle name="20% - Énfasis3" xfId="195" xr:uid="{00000000-0005-0000-0000-000073000000}"/>
    <cellStyle name="20% - Énfasis4" xfId="196" xr:uid="{00000000-0005-0000-0000-000074000000}"/>
    <cellStyle name="20% - Énfasis5" xfId="197" xr:uid="{00000000-0005-0000-0000-000075000000}"/>
    <cellStyle name="20% - Énfasis6" xfId="198" xr:uid="{00000000-0005-0000-0000-000076000000}"/>
    <cellStyle name="20% - Έμφαση1" xfId="199" xr:uid="{00000000-0005-0000-0000-000077000000}"/>
    <cellStyle name="20% - Έμφαση2" xfId="200" xr:uid="{00000000-0005-0000-0000-000078000000}"/>
    <cellStyle name="20% - Έμφαση3" xfId="201" xr:uid="{00000000-0005-0000-0000-000079000000}"/>
    <cellStyle name="20% - Έμφαση4" xfId="202" xr:uid="{00000000-0005-0000-0000-00007A000000}"/>
    <cellStyle name="20% - Έμφαση5" xfId="203" xr:uid="{00000000-0005-0000-0000-00007B000000}"/>
    <cellStyle name="20% - Έμφαση6" xfId="204" xr:uid="{00000000-0005-0000-0000-00007C000000}"/>
    <cellStyle name="20% - Акцент1" xfId="205" xr:uid="{00000000-0005-0000-0000-00007D000000}"/>
    <cellStyle name="20% - Акцент1 2" xfId="206" xr:uid="{00000000-0005-0000-0000-00007E000000}"/>
    <cellStyle name="20% - Акцент2" xfId="207" xr:uid="{00000000-0005-0000-0000-00007F000000}"/>
    <cellStyle name="20% - Акцент2 2" xfId="208" xr:uid="{00000000-0005-0000-0000-000080000000}"/>
    <cellStyle name="20% - Акцент3" xfId="209" xr:uid="{00000000-0005-0000-0000-000081000000}"/>
    <cellStyle name="20% - Акцент3 2" xfId="210" xr:uid="{00000000-0005-0000-0000-000082000000}"/>
    <cellStyle name="20% - Акцент4" xfId="211" xr:uid="{00000000-0005-0000-0000-000083000000}"/>
    <cellStyle name="20% - Акцент4 2" xfId="212" xr:uid="{00000000-0005-0000-0000-000084000000}"/>
    <cellStyle name="20% - Акцент5" xfId="213" xr:uid="{00000000-0005-0000-0000-000085000000}"/>
    <cellStyle name="20% - Акцент6" xfId="214" xr:uid="{00000000-0005-0000-0000-000086000000}"/>
    <cellStyle name="20% - Акцент6 2" xfId="215" xr:uid="{00000000-0005-0000-0000-000087000000}"/>
    <cellStyle name="20% - 强调文字颜色 1 2" xfId="2" xr:uid="{00000000-0005-0000-0000-000088000000}"/>
    <cellStyle name="20% - 强调文字颜色 2 2" xfId="3" xr:uid="{00000000-0005-0000-0000-000089000000}"/>
    <cellStyle name="20% - 强调文字颜色 3 2" xfId="4" xr:uid="{00000000-0005-0000-0000-00008A000000}"/>
    <cellStyle name="20% - 强调文字颜色 4 2" xfId="5" xr:uid="{00000000-0005-0000-0000-00008B000000}"/>
    <cellStyle name="20% - 强调文字颜色 5 2" xfId="6" xr:uid="{00000000-0005-0000-0000-00008C000000}"/>
    <cellStyle name="20% - 强调文字颜色 6 2" xfId="7" xr:uid="{00000000-0005-0000-0000-00008D000000}"/>
    <cellStyle name="2mitP" xfId="216" xr:uid="{00000000-0005-0000-0000-00008E000000}"/>
    <cellStyle name="2ohneP" xfId="217" xr:uid="{00000000-0005-0000-0000-00008F000000}"/>
    <cellStyle name="3 indents" xfId="218" xr:uid="{00000000-0005-0000-0000-000090000000}"/>
    <cellStyle name="3 indents 2" xfId="219" xr:uid="{00000000-0005-0000-0000-000091000000}"/>
    <cellStyle name="3 indents 3" xfId="220" xr:uid="{00000000-0005-0000-0000-000092000000}"/>
    <cellStyle name="3mitP" xfId="221" xr:uid="{00000000-0005-0000-0000-000093000000}"/>
    <cellStyle name="3mitP 2" xfId="222" xr:uid="{00000000-0005-0000-0000-000094000000}"/>
    <cellStyle name="3mitP_WEOInput" xfId="223" xr:uid="{00000000-0005-0000-0000-000095000000}"/>
    <cellStyle name="3ohneP" xfId="224" xr:uid="{00000000-0005-0000-0000-000096000000}"/>
    <cellStyle name="3ohneP 2" xfId="225" xr:uid="{00000000-0005-0000-0000-000097000000}"/>
    <cellStyle name="3ohneP_WEOInput" xfId="226" xr:uid="{00000000-0005-0000-0000-000098000000}"/>
    <cellStyle name="4 indents" xfId="227" xr:uid="{00000000-0005-0000-0000-000099000000}"/>
    <cellStyle name="4 indents 2" xfId="228" xr:uid="{00000000-0005-0000-0000-00009A000000}"/>
    <cellStyle name="4 indents 3" xfId="229" xr:uid="{00000000-0005-0000-0000-00009B000000}"/>
    <cellStyle name="40 % - Accent1" xfId="230" xr:uid="{00000000-0005-0000-0000-00009C000000}"/>
    <cellStyle name="40 % - Accent2" xfId="231" xr:uid="{00000000-0005-0000-0000-00009D000000}"/>
    <cellStyle name="40 % - Accent3" xfId="232" xr:uid="{00000000-0005-0000-0000-00009E000000}"/>
    <cellStyle name="40 % - Accent4" xfId="233" xr:uid="{00000000-0005-0000-0000-00009F000000}"/>
    <cellStyle name="40 % - Accent5" xfId="234" xr:uid="{00000000-0005-0000-0000-0000A0000000}"/>
    <cellStyle name="40 % - Accent6" xfId="235" xr:uid="{00000000-0005-0000-0000-0000A1000000}"/>
    <cellStyle name="40% - ANZg 1" xfId="236" xr:uid="{00000000-0005-0000-0000-0000A2000000}"/>
    <cellStyle name="40% - ANZg 2" xfId="237" xr:uid="{00000000-0005-0000-0000-0000A3000000}"/>
    <cellStyle name="40% - ANZg 3" xfId="238" xr:uid="{00000000-0005-0000-0000-0000A4000000}"/>
    <cellStyle name="40% - ANZg 4" xfId="239" xr:uid="{00000000-0005-0000-0000-0000A5000000}"/>
    <cellStyle name="40% - ANZg 5" xfId="240" xr:uid="{00000000-0005-0000-0000-0000A6000000}"/>
    <cellStyle name="40% - ANZg 6" xfId="241" xr:uid="{00000000-0005-0000-0000-0000A7000000}"/>
    <cellStyle name="40% - Accent1 2" xfId="242" xr:uid="{00000000-0005-0000-0000-0000A8000000}"/>
    <cellStyle name="40% - Accent1 3" xfId="243" xr:uid="{00000000-0005-0000-0000-0000A9000000}"/>
    <cellStyle name="40% - Accent2 2" xfId="244" xr:uid="{00000000-0005-0000-0000-0000AA000000}"/>
    <cellStyle name="40% - Accent2 3" xfId="245" xr:uid="{00000000-0005-0000-0000-0000AB000000}"/>
    <cellStyle name="40% - Accent3 2" xfId="246" xr:uid="{00000000-0005-0000-0000-0000AC000000}"/>
    <cellStyle name="40% - Accent3 3" xfId="247" xr:uid="{00000000-0005-0000-0000-0000AD000000}"/>
    <cellStyle name="40% - Accent4 2" xfId="248" xr:uid="{00000000-0005-0000-0000-0000AE000000}"/>
    <cellStyle name="40% - Accent4 3" xfId="249" xr:uid="{00000000-0005-0000-0000-0000AF000000}"/>
    <cellStyle name="40% - Accent5 2" xfId="250" xr:uid="{00000000-0005-0000-0000-0000B0000000}"/>
    <cellStyle name="40% - Accent5 3" xfId="251" xr:uid="{00000000-0005-0000-0000-0000B1000000}"/>
    <cellStyle name="40% - Accent6 2" xfId="252" xr:uid="{00000000-0005-0000-0000-0000B2000000}"/>
    <cellStyle name="40% - Accent6 3" xfId="253" xr:uid="{00000000-0005-0000-0000-0000B3000000}"/>
    <cellStyle name="40% - akcent 1" xfId="254" xr:uid="{00000000-0005-0000-0000-0000B4000000}"/>
    <cellStyle name="40% - akcent 2" xfId="255" xr:uid="{00000000-0005-0000-0000-0000B5000000}"/>
    <cellStyle name="40% - akcent 3" xfId="256" xr:uid="{00000000-0005-0000-0000-0000B6000000}"/>
    <cellStyle name="40% - akcent 4" xfId="257" xr:uid="{00000000-0005-0000-0000-0000B7000000}"/>
    <cellStyle name="40% - akcent 5" xfId="258" xr:uid="{00000000-0005-0000-0000-0000B8000000}"/>
    <cellStyle name="40% - akcent 6" xfId="259" xr:uid="{00000000-0005-0000-0000-0000B9000000}"/>
    <cellStyle name="40% - Énfasis1" xfId="260" xr:uid="{00000000-0005-0000-0000-0000BA000000}"/>
    <cellStyle name="40% - Énfasis2" xfId="261" xr:uid="{00000000-0005-0000-0000-0000BB000000}"/>
    <cellStyle name="40% - Énfasis3" xfId="262" xr:uid="{00000000-0005-0000-0000-0000BC000000}"/>
    <cellStyle name="40% - Énfasis4" xfId="263" xr:uid="{00000000-0005-0000-0000-0000BD000000}"/>
    <cellStyle name="40% - Énfasis5" xfId="264" xr:uid="{00000000-0005-0000-0000-0000BE000000}"/>
    <cellStyle name="40% - Énfasis6" xfId="265" xr:uid="{00000000-0005-0000-0000-0000BF000000}"/>
    <cellStyle name="40% - Έμφαση1" xfId="266" xr:uid="{00000000-0005-0000-0000-0000C0000000}"/>
    <cellStyle name="40% - Έμφαση2" xfId="267" xr:uid="{00000000-0005-0000-0000-0000C1000000}"/>
    <cellStyle name="40% - Έμφαση3" xfId="268" xr:uid="{00000000-0005-0000-0000-0000C2000000}"/>
    <cellStyle name="40% - Έμφαση4" xfId="269" xr:uid="{00000000-0005-0000-0000-0000C3000000}"/>
    <cellStyle name="40% - Έμφαση5" xfId="270" xr:uid="{00000000-0005-0000-0000-0000C4000000}"/>
    <cellStyle name="40% - Έμφαση6" xfId="271" xr:uid="{00000000-0005-0000-0000-0000C5000000}"/>
    <cellStyle name="40% - Акцент1" xfId="272" xr:uid="{00000000-0005-0000-0000-0000C6000000}"/>
    <cellStyle name="40% - Акцент1 2" xfId="273" xr:uid="{00000000-0005-0000-0000-0000C7000000}"/>
    <cellStyle name="40% - Акцент2" xfId="274" xr:uid="{00000000-0005-0000-0000-0000C8000000}"/>
    <cellStyle name="40% - Акцент3" xfId="275" xr:uid="{00000000-0005-0000-0000-0000C9000000}"/>
    <cellStyle name="40% - Акцент3 2" xfId="276" xr:uid="{00000000-0005-0000-0000-0000CA000000}"/>
    <cellStyle name="40% - Акцент4" xfId="277" xr:uid="{00000000-0005-0000-0000-0000CB000000}"/>
    <cellStyle name="40% - Акцент4 2" xfId="278" xr:uid="{00000000-0005-0000-0000-0000CC000000}"/>
    <cellStyle name="40% - Акцент5" xfId="279" xr:uid="{00000000-0005-0000-0000-0000CD000000}"/>
    <cellStyle name="40% - Акцент5 2" xfId="280" xr:uid="{00000000-0005-0000-0000-0000CE000000}"/>
    <cellStyle name="40% - Акцент6" xfId="281" xr:uid="{00000000-0005-0000-0000-0000CF000000}"/>
    <cellStyle name="40% - Акцент6 2" xfId="282" xr:uid="{00000000-0005-0000-0000-0000D0000000}"/>
    <cellStyle name="40% - 强调文字颜色 1 2" xfId="8" xr:uid="{00000000-0005-0000-0000-0000D1000000}"/>
    <cellStyle name="40% - 强调文字颜色 2 2" xfId="9" xr:uid="{00000000-0005-0000-0000-0000D2000000}"/>
    <cellStyle name="40% - 强调文字颜色 3 2" xfId="10" xr:uid="{00000000-0005-0000-0000-0000D3000000}"/>
    <cellStyle name="40% - 强调文字颜色 4 2" xfId="11" xr:uid="{00000000-0005-0000-0000-0000D4000000}"/>
    <cellStyle name="40% - 强调文字颜色 5 2" xfId="12" xr:uid="{00000000-0005-0000-0000-0000D5000000}"/>
    <cellStyle name="40% - 强调文字颜色 6 2" xfId="13" xr:uid="{00000000-0005-0000-0000-0000D6000000}"/>
    <cellStyle name="4mitP" xfId="283" xr:uid="{00000000-0005-0000-0000-0000D7000000}"/>
    <cellStyle name="4mitP 2" xfId="284" xr:uid="{00000000-0005-0000-0000-0000D8000000}"/>
    <cellStyle name="4mitP_WEOInput" xfId="285" xr:uid="{00000000-0005-0000-0000-0000D9000000}"/>
    <cellStyle name="4ohneP" xfId="286" xr:uid="{00000000-0005-0000-0000-0000DA000000}"/>
    <cellStyle name="5 indents" xfId="287" xr:uid="{00000000-0005-0000-0000-0000DB000000}"/>
    <cellStyle name="5 indents 2" xfId="288" xr:uid="{00000000-0005-0000-0000-0000DC000000}"/>
    <cellStyle name="5 indents 3" xfId="289" xr:uid="{00000000-0005-0000-0000-0000DD000000}"/>
    <cellStyle name="60 % - Accent1" xfId="290" xr:uid="{00000000-0005-0000-0000-0000DE000000}"/>
    <cellStyle name="60 % - Accent2" xfId="291" xr:uid="{00000000-0005-0000-0000-0000DF000000}"/>
    <cellStyle name="60 % - Accent3" xfId="292" xr:uid="{00000000-0005-0000-0000-0000E0000000}"/>
    <cellStyle name="60 % - Accent4" xfId="293" xr:uid="{00000000-0005-0000-0000-0000E1000000}"/>
    <cellStyle name="60 % - Accent5" xfId="294" xr:uid="{00000000-0005-0000-0000-0000E2000000}"/>
    <cellStyle name="60 % - Accent6" xfId="295" xr:uid="{00000000-0005-0000-0000-0000E3000000}"/>
    <cellStyle name="60% - ANZg 1" xfId="296" xr:uid="{00000000-0005-0000-0000-0000E4000000}"/>
    <cellStyle name="60% - ANZg 2" xfId="297" xr:uid="{00000000-0005-0000-0000-0000E5000000}"/>
    <cellStyle name="60% - ANZg 3" xfId="298" xr:uid="{00000000-0005-0000-0000-0000E6000000}"/>
    <cellStyle name="60% - ANZg 4" xfId="299" xr:uid="{00000000-0005-0000-0000-0000E7000000}"/>
    <cellStyle name="60% - ANZg 5" xfId="300" xr:uid="{00000000-0005-0000-0000-0000E8000000}"/>
    <cellStyle name="60% - ANZg 6" xfId="301" xr:uid="{00000000-0005-0000-0000-0000E9000000}"/>
    <cellStyle name="60% - Accent1 2" xfId="302" xr:uid="{00000000-0005-0000-0000-0000EA000000}"/>
    <cellStyle name="60% - Accent2 2" xfId="303" xr:uid="{00000000-0005-0000-0000-0000EB000000}"/>
    <cellStyle name="60% - Accent3 2" xfId="304" xr:uid="{00000000-0005-0000-0000-0000EC000000}"/>
    <cellStyle name="60% - Accent4 2" xfId="305" xr:uid="{00000000-0005-0000-0000-0000ED000000}"/>
    <cellStyle name="60% - Accent5 2" xfId="306" xr:uid="{00000000-0005-0000-0000-0000EE000000}"/>
    <cellStyle name="60% - Accent6 2" xfId="307" xr:uid="{00000000-0005-0000-0000-0000EF000000}"/>
    <cellStyle name="60% - akcent 1" xfId="308" xr:uid="{00000000-0005-0000-0000-0000F0000000}"/>
    <cellStyle name="60% - akcent 2" xfId="309" xr:uid="{00000000-0005-0000-0000-0000F1000000}"/>
    <cellStyle name="60% - akcent 3" xfId="310" xr:uid="{00000000-0005-0000-0000-0000F2000000}"/>
    <cellStyle name="60% - akcent 4" xfId="311" xr:uid="{00000000-0005-0000-0000-0000F3000000}"/>
    <cellStyle name="60% - akcent 5" xfId="312" xr:uid="{00000000-0005-0000-0000-0000F4000000}"/>
    <cellStyle name="60% - akcent 6" xfId="313" xr:uid="{00000000-0005-0000-0000-0000F5000000}"/>
    <cellStyle name="60% - Énfasis1" xfId="314" xr:uid="{00000000-0005-0000-0000-0000F6000000}"/>
    <cellStyle name="60% - Énfasis2" xfId="315" xr:uid="{00000000-0005-0000-0000-0000F7000000}"/>
    <cellStyle name="60% - Énfasis3" xfId="316" xr:uid="{00000000-0005-0000-0000-0000F8000000}"/>
    <cellStyle name="60% - Énfasis4" xfId="317" xr:uid="{00000000-0005-0000-0000-0000F9000000}"/>
    <cellStyle name="60% - Énfasis5" xfId="318" xr:uid="{00000000-0005-0000-0000-0000FA000000}"/>
    <cellStyle name="60% - Énfasis6" xfId="319" xr:uid="{00000000-0005-0000-0000-0000FB000000}"/>
    <cellStyle name="60% - Έμφαση1" xfId="320" xr:uid="{00000000-0005-0000-0000-0000FC000000}"/>
    <cellStyle name="60% - Έμφαση2" xfId="321" xr:uid="{00000000-0005-0000-0000-0000FD000000}"/>
    <cellStyle name="60% - Έμφαση3" xfId="322" xr:uid="{00000000-0005-0000-0000-0000FE000000}"/>
    <cellStyle name="60% - Έμφαση4" xfId="323" xr:uid="{00000000-0005-0000-0000-0000FF000000}"/>
    <cellStyle name="60% - Έμφαση5" xfId="324" xr:uid="{00000000-0005-0000-0000-000000010000}"/>
    <cellStyle name="60% - Έμφαση6" xfId="325" xr:uid="{00000000-0005-0000-0000-000001010000}"/>
    <cellStyle name="60% - Акцент1" xfId="326" xr:uid="{00000000-0005-0000-0000-000002010000}"/>
    <cellStyle name="60% - Акцент1 2" xfId="327" xr:uid="{00000000-0005-0000-0000-000003010000}"/>
    <cellStyle name="60% - Акцент2" xfId="328" xr:uid="{00000000-0005-0000-0000-000004010000}"/>
    <cellStyle name="60% - Акцент2 2" xfId="329" xr:uid="{00000000-0005-0000-0000-000005010000}"/>
    <cellStyle name="60% - Акцент3" xfId="330" xr:uid="{00000000-0005-0000-0000-000006010000}"/>
    <cellStyle name="60% - Акцент3 2" xfId="331" xr:uid="{00000000-0005-0000-0000-000007010000}"/>
    <cellStyle name="60% - Акцент4" xfId="332" xr:uid="{00000000-0005-0000-0000-000008010000}"/>
    <cellStyle name="60% - Акцент4 2" xfId="333" xr:uid="{00000000-0005-0000-0000-000009010000}"/>
    <cellStyle name="60% - Акцент5" xfId="334" xr:uid="{00000000-0005-0000-0000-00000A010000}"/>
    <cellStyle name="60% - Акцент5 2" xfId="335" xr:uid="{00000000-0005-0000-0000-00000B010000}"/>
    <cellStyle name="60% - Акцент6" xfId="336" xr:uid="{00000000-0005-0000-0000-00000C010000}"/>
    <cellStyle name="60% - Акцент6 2" xfId="337" xr:uid="{00000000-0005-0000-0000-00000D010000}"/>
    <cellStyle name="60% - 强调文字颜色 1 2" xfId="14" xr:uid="{00000000-0005-0000-0000-00000E010000}"/>
    <cellStyle name="60% - 强调文字颜色 2 2" xfId="15" xr:uid="{00000000-0005-0000-0000-00000F010000}"/>
    <cellStyle name="60% - 强调文字颜色 3 2" xfId="16" xr:uid="{00000000-0005-0000-0000-000010010000}"/>
    <cellStyle name="60% - 强调文字颜色 4 2" xfId="17" xr:uid="{00000000-0005-0000-0000-000011010000}"/>
    <cellStyle name="60% - 强调文字颜色 5 2" xfId="18" xr:uid="{00000000-0005-0000-0000-000012010000}"/>
    <cellStyle name="60% - 强调文字颜色 6 2" xfId="19" xr:uid="{00000000-0005-0000-0000-000013010000}"/>
    <cellStyle name="6mitP" xfId="338" xr:uid="{00000000-0005-0000-0000-000014010000}"/>
    <cellStyle name="6mitP 2" xfId="339" xr:uid="{00000000-0005-0000-0000-000015010000}"/>
    <cellStyle name="6mitP_WEOInput" xfId="340" xr:uid="{00000000-0005-0000-0000-000016010000}"/>
    <cellStyle name="6ohneP" xfId="341" xr:uid="{00000000-0005-0000-0000-000017010000}"/>
    <cellStyle name="6ohneP 2" xfId="342" xr:uid="{00000000-0005-0000-0000-000018010000}"/>
    <cellStyle name="6ohneP_WEOInput" xfId="343" xr:uid="{00000000-0005-0000-0000-000019010000}"/>
    <cellStyle name="7mitP" xfId="344" xr:uid="{00000000-0005-0000-0000-00001A010000}"/>
    <cellStyle name="7mitP 2" xfId="345" xr:uid="{00000000-0005-0000-0000-00001B010000}"/>
    <cellStyle name="7mitP_WEOInput" xfId="346" xr:uid="{00000000-0005-0000-0000-00001C010000}"/>
    <cellStyle name="9mitP" xfId="347" xr:uid="{00000000-0005-0000-0000-00001D010000}"/>
    <cellStyle name="9mitP 2" xfId="348" xr:uid="{00000000-0005-0000-0000-00001E010000}"/>
    <cellStyle name="9mitP_WEOInput" xfId="349" xr:uid="{00000000-0005-0000-0000-00001F010000}"/>
    <cellStyle name="9ohneP" xfId="350" xr:uid="{00000000-0005-0000-0000-000020010000}"/>
    <cellStyle name="9ohneP 2" xfId="351" xr:uid="{00000000-0005-0000-0000-000021010000}"/>
    <cellStyle name="9ohneP_WEOInput" xfId="352" xr:uid="{00000000-0005-0000-0000-000022010000}"/>
    <cellStyle name="Accent1 - 20%" xfId="353" xr:uid="{00000000-0005-0000-0000-000023010000}"/>
    <cellStyle name="Accent1 - 40%" xfId="354" xr:uid="{00000000-0005-0000-0000-000024010000}"/>
    <cellStyle name="Accent1 - 60%" xfId="355" xr:uid="{00000000-0005-0000-0000-000025010000}"/>
    <cellStyle name="Accent1 2" xfId="356" xr:uid="{00000000-0005-0000-0000-000026010000}"/>
    <cellStyle name="Accent2 - 20%" xfId="357" xr:uid="{00000000-0005-0000-0000-000027010000}"/>
    <cellStyle name="Accent2 - 40%" xfId="358" xr:uid="{00000000-0005-0000-0000-000028010000}"/>
    <cellStyle name="Accent2 - 60%" xfId="359" xr:uid="{00000000-0005-0000-0000-000029010000}"/>
    <cellStyle name="Accent2 2" xfId="360" xr:uid="{00000000-0005-0000-0000-00002A010000}"/>
    <cellStyle name="Accent3 - 20%" xfId="361" xr:uid="{00000000-0005-0000-0000-00002B010000}"/>
    <cellStyle name="Accent3 - 40%" xfId="362" xr:uid="{00000000-0005-0000-0000-00002C010000}"/>
    <cellStyle name="Accent3 - 60%" xfId="363" xr:uid="{00000000-0005-0000-0000-00002D010000}"/>
    <cellStyle name="Accent3 2" xfId="364" xr:uid="{00000000-0005-0000-0000-00002E010000}"/>
    <cellStyle name="Accent4 - 20%" xfId="365" xr:uid="{00000000-0005-0000-0000-00002F010000}"/>
    <cellStyle name="Accent4 - 40%" xfId="366" xr:uid="{00000000-0005-0000-0000-000030010000}"/>
    <cellStyle name="Accent4 - 60%" xfId="367" xr:uid="{00000000-0005-0000-0000-000031010000}"/>
    <cellStyle name="Accent4 2" xfId="368" xr:uid="{00000000-0005-0000-0000-000032010000}"/>
    <cellStyle name="Accent5 - 20%" xfId="369" xr:uid="{00000000-0005-0000-0000-000033010000}"/>
    <cellStyle name="Accent5 - 40%" xfId="370" xr:uid="{00000000-0005-0000-0000-000034010000}"/>
    <cellStyle name="Accent5 - 60%" xfId="371" xr:uid="{00000000-0005-0000-0000-000035010000}"/>
    <cellStyle name="Accent5 2" xfId="372" xr:uid="{00000000-0005-0000-0000-000036010000}"/>
    <cellStyle name="Accent6 - 20%" xfId="373" xr:uid="{00000000-0005-0000-0000-000037010000}"/>
    <cellStyle name="Accent6 - 40%" xfId="374" xr:uid="{00000000-0005-0000-0000-000038010000}"/>
    <cellStyle name="Accent6 - 60%" xfId="375" xr:uid="{00000000-0005-0000-0000-000039010000}"/>
    <cellStyle name="Accent6 2" xfId="376" xr:uid="{00000000-0005-0000-0000-00003A010000}"/>
    <cellStyle name="Aeia?nnueea" xfId="377" xr:uid="{00000000-0005-0000-0000-00003B010000}"/>
    <cellStyle name="Ãèïåðññûëêà" xfId="378" xr:uid="{00000000-0005-0000-0000-00003C010000}"/>
    <cellStyle name="Akcent 1" xfId="379" xr:uid="{00000000-0005-0000-0000-00003D010000}"/>
    <cellStyle name="Akcent 2" xfId="380" xr:uid="{00000000-0005-0000-0000-00003E010000}"/>
    <cellStyle name="Akcent 3" xfId="381" xr:uid="{00000000-0005-0000-0000-00003F010000}"/>
    <cellStyle name="Akcent 4" xfId="382" xr:uid="{00000000-0005-0000-0000-000040010000}"/>
    <cellStyle name="Akcent 5" xfId="383" xr:uid="{00000000-0005-0000-0000-000041010000}"/>
    <cellStyle name="Akcent 6" xfId="384" xr:uid="{00000000-0005-0000-0000-000042010000}"/>
    <cellStyle name="ANCLAS,REZONES Y SUS PARTES,DE FUNDICION,DE HIERRO O DE ACERO" xfId="385" xr:uid="{00000000-0005-0000-0000-000043010000}"/>
    <cellStyle name="annee semestre" xfId="386" xr:uid="{00000000-0005-0000-0000-000044010000}"/>
    <cellStyle name="annee semestre 2" xfId="387" xr:uid="{00000000-0005-0000-0000-000045010000}"/>
    <cellStyle name="annee semestre 2 2" xfId="388" xr:uid="{00000000-0005-0000-0000-000046010000}"/>
    <cellStyle name="annee semestre 3" xfId="389" xr:uid="{00000000-0005-0000-0000-000047010000}"/>
    <cellStyle name="ArialBold8" xfId="390" xr:uid="{00000000-0005-0000-0000-000048010000}"/>
    <cellStyle name="ArialBold8 2" xfId="391" xr:uid="{00000000-0005-0000-0000-000049010000}"/>
    <cellStyle name="ArialBold8 3" xfId="392" xr:uid="{00000000-0005-0000-0000-00004A010000}"/>
    <cellStyle name="ArialNormal8" xfId="393" xr:uid="{00000000-0005-0000-0000-00004B010000}"/>
    <cellStyle name="ArialNormal8 2" xfId="394" xr:uid="{00000000-0005-0000-0000-00004C010000}"/>
    <cellStyle name="ArialNormal8 3" xfId="395" xr:uid="{00000000-0005-0000-0000-00004D010000}"/>
    <cellStyle name="Array" xfId="396" xr:uid="{00000000-0005-0000-0000-00004E010000}"/>
    <cellStyle name="Array 2" xfId="397" xr:uid="{00000000-0005-0000-0000-00004F010000}"/>
    <cellStyle name="Array Enter" xfId="398" xr:uid="{00000000-0005-0000-0000-000050010000}"/>
    <cellStyle name="Array Enter 2" xfId="399" xr:uid="{00000000-0005-0000-0000-000051010000}"/>
    <cellStyle name="Array Enter 2 2" xfId="400" xr:uid="{00000000-0005-0000-0000-000052010000}"/>
    <cellStyle name="Array Enter 3" xfId="401" xr:uid="{00000000-0005-0000-0000-000053010000}"/>
    <cellStyle name="Array_Book3" xfId="402" xr:uid="{00000000-0005-0000-0000-000054010000}"/>
    <cellStyle name="AutoFormat Options" xfId="403" xr:uid="{00000000-0005-0000-0000-000055010000}"/>
    <cellStyle name="AVERAGE" xfId="404" xr:uid="{00000000-0005-0000-0000-000056010000}"/>
    <cellStyle name="Avertissement" xfId="405" xr:uid="{00000000-0005-0000-0000-000057010000}"/>
    <cellStyle name="b0let" xfId="406" xr:uid="{00000000-0005-0000-0000-000058010000}"/>
    <cellStyle name="b0let 10" xfId="407" xr:uid="{00000000-0005-0000-0000-000059010000}"/>
    <cellStyle name="b0let 11" xfId="408" xr:uid="{00000000-0005-0000-0000-00005A010000}"/>
    <cellStyle name="b0let 12" xfId="409" xr:uid="{00000000-0005-0000-0000-00005B010000}"/>
    <cellStyle name="b0let 13" xfId="410" xr:uid="{00000000-0005-0000-0000-00005C010000}"/>
    <cellStyle name="b0let 14" xfId="411" xr:uid="{00000000-0005-0000-0000-00005D010000}"/>
    <cellStyle name="b0let 15" xfId="412" xr:uid="{00000000-0005-0000-0000-00005E010000}"/>
    <cellStyle name="b0let 16" xfId="413" xr:uid="{00000000-0005-0000-0000-00005F010000}"/>
    <cellStyle name="b0let 17" xfId="414" xr:uid="{00000000-0005-0000-0000-000060010000}"/>
    <cellStyle name="b0let 18" xfId="415" xr:uid="{00000000-0005-0000-0000-000061010000}"/>
    <cellStyle name="b0let 19" xfId="416" xr:uid="{00000000-0005-0000-0000-000062010000}"/>
    <cellStyle name="b0let 2" xfId="417" xr:uid="{00000000-0005-0000-0000-000063010000}"/>
    <cellStyle name="b0let 2 2" xfId="418" xr:uid="{00000000-0005-0000-0000-000064010000}"/>
    <cellStyle name="b0let 2 3" xfId="419" xr:uid="{00000000-0005-0000-0000-000065010000}"/>
    <cellStyle name="b0let 20" xfId="420" xr:uid="{00000000-0005-0000-0000-000066010000}"/>
    <cellStyle name="b0let 21" xfId="421" xr:uid="{00000000-0005-0000-0000-000067010000}"/>
    <cellStyle name="b0let 22" xfId="422" xr:uid="{00000000-0005-0000-0000-000068010000}"/>
    <cellStyle name="b0let 23" xfId="423" xr:uid="{00000000-0005-0000-0000-000069010000}"/>
    <cellStyle name="b0let 24" xfId="424" xr:uid="{00000000-0005-0000-0000-00006A010000}"/>
    <cellStyle name="b0let 25" xfId="425" xr:uid="{00000000-0005-0000-0000-00006B010000}"/>
    <cellStyle name="b0let 26" xfId="426" xr:uid="{00000000-0005-0000-0000-00006C010000}"/>
    <cellStyle name="b0let 27" xfId="427" xr:uid="{00000000-0005-0000-0000-00006D010000}"/>
    <cellStyle name="b0let 28" xfId="428" xr:uid="{00000000-0005-0000-0000-00006E010000}"/>
    <cellStyle name="b0let 29" xfId="429" xr:uid="{00000000-0005-0000-0000-00006F010000}"/>
    <cellStyle name="b0let 3" xfId="430" xr:uid="{00000000-0005-0000-0000-000070010000}"/>
    <cellStyle name="b0let 30" xfId="431" xr:uid="{00000000-0005-0000-0000-000071010000}"/>
    <cellStyle name="b0let 31" xfId="432" xr:uid="{00000000-0005-0000-0000-000072010000}"/>
    <cellStyle name="b0let 32" xfId="433" xr:uid="{00000000-0005-0000-0000-000073010000}"/>
    <cellStyle name="b0let 33" xfId="434" xr:uid="{00000000-0005-0000-0000-000074010000}"/>
    <cellStyle name="b0let 34" xfId="435" xr:uid="{00000000-0005-0000-0000-000075010000}"/>
    <cellStyle name="b0let 4" xfId="436" xr:uid="{00000000-0005-0000-0000-000076010000}"/>
    <cellStyle name="b0let 5" xfId="437" xr:uid="{00000000-0005-0000-0000-000077010000}"/>
    <cellStyle name="b0let 6" xfId="438" xr:uid="{00000000-0005-0000-0000-000078010000}"/>
    <cellStyle name="b0let 7" xfId="439" xr:uid="{00000000-0005-0000-0000-000079010000}"/>
    <cellStyle name="b0let 8" xfId="440" xr:uid="{00000000-0005-0000-0000-00007A010000}"/>
    <cellStyle name="b0let 9" xfId="441" xr:uid="{00000000-0005-0000-0000-00007B010000}"/>
    <cellStyle name="Bad 2" xfId="442" xr:uid="{00000000-0005-0000-0000-00007C010000}"/>
    <cellStyle name="Big" xfId="443" xr:uid="{00000000-0005-0000-0000-00007D010000}"/>
    <cellStyle name="Bold" xfId="444" xr:uid="{00000000-0005-0000-0000-00007E010000}"/>
    <cellStyle name="Bol-Data" xfId="445" xr:uid="{00000000-0005-0000-0000-00007F010000}"/>
    <cellStyle name="Bol-Data 2" xfId="446" xr:uid="{00000000-0005-0000-0000-000080010000}"/>
    <cellStyle name="BoldRight" xfId="447" xr:uid="{00000000-0005-0000-0000-000081010000}"/>
    <cellStyle name="bolet" xfId="448" xr:uid="{00000000-0005-0000-0000-000082010000}"/>
    <cellStyle name="bolet 2" xfId="449" xr:uid="{00000000-0005-0000-0000-000083010000}"/>
    <cellStyle name="bolet 2 2" xfId="450" xr:uid="{00000000-0005-0000-0000-000084010000}"/>
    <cellStyle name="bolet 3" xfId="451" xr:uid="{00000000-0005-0000-0000-000085010000}"/>
    <cellStyle name="Boletim" xfId="452" xr:uid="{00000000-0005-0000-0000-000086010000}"/>
    <cellStyle name="Boletim 10" xfId="453" xr:uid="{00000000-0005-0000-0000-000087010000}"/>
    <cellStyle name="Boletim 11" xfId="454" xr:uid="{00000000-0005-0000-0000-000088010000}"/>
    <cellStyle name="Boletim 12" xfId="455" xr:uid="{00000000-0005-0000-0000-000089010000}"/>
    <cellStyle name="Boletim 13" xfId="456" xr:uid="{00000000-0005-0000-0000-00008A010000}"/>
    <cellStyle name="Boletim 14" xfId="457" xr:uid="{00000000-0005-0000-0000-00008B010000}"/>
    <cellStyle name="Boletim 15" xfId="458" xr:uid="{00000000-0005-0000-0000-00008C010000}"/>
    <cellStyle name="Boletim 16" xfId="459" xr:uid="{00000000-0005-0000-0000-00008D010000}"/>
    <cellStyle name="Boletim 17" xfId="460" xr:uid="{00000000-0005-0000-0000-00008E010000}"/>
    <cellStyle name="Boletim 18" xfId="461" xr:uid="{00000000-0005-0000-0000-00008F010000}"/>
    <cellStyle name="Boletim 19" xfId="462" xr:uid="{00000000-0005-0000-0000-000090010000}"/>
    <cellStyle name="Boletim 2" xfId="463" xr:uid="{00000000-0005-0000-0000-000091010000}"/>
    <cellStyle name="Boletim 2 2" xfId="464" xr:uid="{00000000-0005-0000-0000-000092010000}"/>
    <cellStyle name="Boletim 2 3" xfId="465" xr:uid="{00000000-0005-0000-0000-000093010000}"/>
    <cellStyle name="Boletim 20" xfId="466" xr:uid="{00000000-0005-0000-0000-000094010000}"/>
    <cellStyle name="Boletim 21" xfId="467" xr:uid="{00000000-0005-0000-0000-000095010000}"/>
    <cellStyle name="Boletim 22" xfId="468" xr:uid="{00000000-0005-0000-0000-000096010000}"/>
    <cellStyle name="Boletim 23" xfId="469" xr:uid="{00000000-0005-0000-0000-000097010000}"/>
    <cellStyle name="Boletim 24" xfId="470" xr:uid="{00000000-0005-0000-0000-000098010000}"/>
    <cellStyle name="Boletim 25" xfId="471" xr:uid="{00000000-0005-0000-0000-000099010000}"/>
    <cellStyle name="Boletim 26" xfId="472" xr:uid="{00000000-0005-0000-0000-00009A010000}"/>
    <cellStyle name="Boletim 27" xfId="473" xr:uid="{00000000-0005-0000-0000-00009B010000}"/>
    <cellStyle name="Boletim 28" xfId="474" xr:uid="{00000000-0005-0000-0000-00009C010000}"/>
    <cellStyle name="Boletim 29" xfId="475" xr:uid="{00000000-0005-0000-0000-00009D010000}"/>
    <cellStyle name="Boletim 3" xfId="476" xr:uid="{00000000-0005-0000-0000-00009E010000}"/>
    <cellStyle name="Boletim 30" xfId="477" xr:uid="{00000000-0005-0000-0000-00009F010000}"/>
    <cellStyle name="Boletim 31" xfId="478" xr:uid="{00000000-0005-0000-0000-0000A0010000}"/>
    <cellStyle name="Boletim 32" xfId="479" xr:uid="{00000000-0005-0000-0000-0000A1010000}"/>
    <cellStyle name="Boletim 33" xfId="480" xr:uid="{00000000-0005-0000-0000-0000A2010000}"/>
    <cellStyle name="Boletim 4" xfId="481" xr:uid="{00000000-0005-0000-0000-0000A3010000}"/>
    <cellStyle name="Boletim 5" xfId="482" xr:uid="{00000000-0005-0000-0000-0000A4010000}"/>
    <cellStyle name="Boletim 6" xfId="483" xr:uid="{00000000-0005-0000-0000-0000A5010000}"/>
    <cellStyle name="Boletim 7" xfId="484" xr:uid="{00000000-0005-0000-0000-0000A6010000}"/>
    <cellStyle name="Boletim 8" xfId="485" xr:uid="{00000000-0005-0000-0000-0000A7010000}"/>
    <cellStyle name="Boletim 9" xfId="486" xr:uid="{00000000-0005-0000-0000-0000A8010000}"/>
    <cellStyle name="Buena" xfId="487" xr:uid="{00000000-0005-0000-0000-0000A9010000}"/>
    <cellStyle name="Ç¥ÁØ_¿ù°£¿ä¾àº¸°í" xfId="488" xr:uid="{00000000-0005-0000-0000-0000AA010000}"/>
    <cellStyle name="Cabe‡alho 1" xfId="489" xr:uid="{00000000-0005-0000-0000-0000AB010000}"/>
    <cellStyle name="Cabe‡alho 1 10" xfId="490" xr:uid="{00000000-0005-0000-0000-0000AC010000}"/>
    <cellStyle name="Cabe‡alho 1 11" xfId="491" xr:uid="{00000000-0005-0000-0000-0000AD010000}"/>
    <cellStyle name="Cabe‡alho 1 12" xfId="492" xr:uid="{00000000-0005-0000-0000-0000AE010000}"/>
    <cellStyle name="Cabe‡alho 1 13" xfId="493" xr:uid="{00000000-0005-0000-0000-0000AF010000}"/>
    <cellStyle name="Cabe‡alho 1 14" xfId="494" xr:uid="{00000000-0005-0000-0000-0000B0010000}"/>
    <cellStyle name="Cabe‡alho 1 15" xfId="495" xr:uid="{00000000-0005-0000-0000-0000B1010000}"/>
    <cellStyle name="Cabe‡alho 1 16" xfId="496" xr:uid="{00000000-0005-0000-0000-0000B2010000}"/>
    <cellStyle name="Cabe‡alho 1 17" xfId="497" xr:uid="{00000000-0005-0000-0000-0000B3010000}"/>
    <cellStyle name="Cabe‡alho 1 18" xfId="498" xr:uid="{00000000-0005-0000-0000-0000B4010000}"/>
    <cellStyle name="Cabe‡alho 1 19" xfId="499" xr:uid="{00000000-0005-0000-0000-0000B5010000}"/>
    <cellStyle name="Cabe‡alho 1 2" xfId="500" xr:uid="{00000000-0005-0000-0000-0000B6010000}"/>
    <cellStyle name="Cabe‡alho 1 2 2" xfId="501" xr:uid="{00000000-0005-0000-0000-0000B7010000}"/>
    <cellStyle name="Cabe‡alho 1 2 3" xfId="502" xr:uid="{00000000-0005-0000-0000-0000B8010000}"/>
    <cellStyle name="Cabe‡alho 1 20" xfId="503" xr:uid="{00000000-0005-0000-0000-0000B9010000}"/>
    <cellStyle name="Cabe‡alho 1 21" xfId="504" xr:uid="{00000000-0005-0000-0000-0000BA010000}"/>
    <cellStyle name="Cabe‡alho 1 22" xfId="505" xr:uid="{00000000-0005-0000-0000-0000BB010000}"/>
    <cellStyle name="Cabe‡alho 1 23" xfId="506" xr:uid="{00000000-0005-0000-0000-0000BC010000}"/>
    <cellStyle name="Cabe‡alho 1 24" xfId="507" xr:uid="{00000000-0005-0000-0000-0000BD010000}"/>
    <cellStyle name="Cabe‡alho 1 25" xfId="508" xr:uid="{00000000-0005-0000-0000-0000BE010000}"/>
    <cellStyle name="Cabe‡alho 1 26" xfId="509" xr:uid="{00000000-0005-0000-0000-0000BF010000}"/>
    <cellStyle name="Cabe‡alho 1 27" xfId="510" xr:uid="{00000000-0005-0000-0000-0000C0010000}"/>
    <cellStyle name="Cabe‡alho 1 28" xfId="511" xr:uid="{00000000-0005-0000-0000-0000C1010000}"/>
    <cellStyle name="Cabe‡alho 1 29" xfId="512" xr:uid="{00000000-0005-0000-0000-0000C2010000}"/>
    <cellStyle name="Cabe‡alho 1 3" xfId="513" xr:uid="{00000000-0005-0000-0000-0000C3010000}"/>
    <cellStyle name="Cabe‡alho 1 30" xfId="514" xr:uid="{00000000-0005-0000-0000-0000C4010000}"/>
    <cellStyle name="Cabe‡alho 1 31" xfId="515" xr:uid="{00000000-0005-0000-0000-0000C5010000}"/>
    <cellStyle name="Cabe‡alho 1 32" xfId="516" xr:uid="{00000000-0005-0000-0000-0000C6010000}"/>
    <cellStyle name="Cabe‡alho 1 33" xfId="517" xr:uid="{00000000-0005-0000-0000-0000C7010000}"/>
    <cellStyle name="Cabe‡alho 1 34" xfId="518" xr:uid="{00000000-0005-0000-0000-0000C8010000}"/>
    <cellStyle name="Cabe‡alho 1 4" xfId="519" xr:uid="{00000000-0005-0000-0000-0000C9010000}"/>
    <cellStyle name="Cabe‡alho 1 5" xfId="520" xr:uid="{00000000-0005-0000-0000-0000CA010000}"/>
    <cellStyle name="Cabe‡alho 1 6" xfId="521" xr:uid="{00000000-0005-0000-0000-0000CB010000}"/>
    <cellStyle name="Cabe‡alho 1 7" xfId="522" xr:uid="{00000000-0005-0000-0000-0000CC010000}"/>
    <cellStyle name="Cabe‡alho 1 8" xfId="523" xr:uid="{00000000-0005-0000-0000-0000CD010000}"/>
    <cellStyle name="Cabe‡alho 1 9" xfId="524" xr:uid="{00000000-0005-0000-0000-0000CE010000}"/>
    <cellStyle name="Cabe‡alho 2" xfId="525" xr:uid="{00000000-0005-0000-0000-0000CF010000}"/>
    <cellStyle name="Cabe‡alho 2 10" xfId="526" xr:uid="{00000000-0005-0000-0000-0000D0010000}"/>
    <cellStyle name="Cabe‡alho 2 11" xfId="527" xr:uid="{00000000-0005-0000-0000-0000D1010000}"/>
    <cellStyle name="Cabe‡alho 2 12" xfId="528" xr:uid="{00000000-0005-0000-0000-0000D2010000}"/>
    <cellStyle name="Cabe‡alho 2 13" xfId="529" xr:uid="{00000000-0005-0000-0000-0000D3010000}"/>
    <cellStyle name="Cabe‡alho 2 14" xfId="530" xr:uid="{00000000-0005-0000-0000-0000D4010000}"/>
    <cellStyle name="Cabe‡alho 2 15" xfId="531" xr:uid="{00000000-0005-0000-0000-0000D5010000}"/>
    <cellStyle name="Cabe‡alho 2 16" xfId="532" xr:uid="{00000000-0005-0000-0000-0000D6010000}"/>
    <cellStyle name="Cabe‡alho 2 17" xfId="533" xr:uid="{00000000-0005-0000-0000-0000D7010000}"/>
    <cellStyle name="Cabe‡alho 2 18" xfId="534" xr:uid="{00000000-0005-0000-0000-0000D8010000}"/>
    <cellStyle name="Cabe‡alho 2 19" xfId="535" xr:uid="{00000000-0005-0000-0000-0000D9010000}"/>
    <cellStyle name="Cabe‡alho 2 2" xfId="536" xr:uid="{00000000-0005-0000-0000-0000DA010000}"/>
    <cellStyle name="Cabe‡alho 2 2 2" xfId="537" xr:uid="{00000000-0005-0000-0000-0000DB010000}"/>
    <cellStyle name="Cabe‡alho 2 2 3" xfId="538" xr:uid="{00000000-0005-0000-0000-0000DC010000}"/>
    <cellStyle name="Cabe‡alho 2 20" xfId="539" xr:uid="{00000000-0005-0000-0000-0000DD010000}"/>
    <cellStyle name="Cabe‡alho 2 21" xfId="540" xr:uid="{00000000-0005-0000-0000-0000DE010000}"/>
    <cellStyle name="Cabe‡alho 2 22" xfId="541" xr:uid="{00000000-0005-0000-0000-0000DF010000}"/>
    <cellStyle name="Cabe‡alho 2 23" xfId="542" xr:uid="{00000000-0005-0000-0000-0000E0010000}"/>
    <cellStyle name="Cabe‡alho 2 24" xfId="543" xr:uid="{00000000-0005-0000-0000-0000E1010000}"/>
    <cellStyle name="Cabe‡alho 2 25" xfId="544" xr:uid="{00000000-0005-0000-0000-0000E2010000}"/>
    <cellStyle name="Cabe‡alho 2 26" xfId="545" xr:uid="{00000000-0005-0000-0000-0000E3010000}"/>
    <cellStyle name="Cabe‡alho 2 27" xfId="546" xr:uid="{00000000-0005-0000-0000-0000E4010000}"/>
    <cellStyle name="Cabe‡alho 2 28" xfId="547" xr:uid="{00000000-0005-0000-0000-0000E5010000}"/>
    <cellStyle name="Cabe‡alho 2 29" xfId="548" xr:uid="{00000000-0005-0000-0000-0000E6010000}"/>
    <cellStyle name="Cabe‡alho 2 3" xfId="549" xr:uid="{00000000-0005-0000-0000-0000E7010000}"/>
    <cellStyle name="Cabe‡alho 2 30" xfId="550" xr:uid="{00000000-0005-0000-0000-0000E8010000}"/>
    <cellStyle name="Cabe‡alho 2 31" xfId="551" xr:uid="{00000000-0005-0000-0000-0000E9010000}"/>
    <cellStyle name="Cabe‡alho 2 32" xfId="552" xr:uid="{00000000-0005-0000-0000-0000EA010000}"/>
    <cellStyle name="Cabe‡alho 2 33" xfId="553" xr:uid="{00000000-0005-0000-0000-0000EB010000}"/>
    <cellStyle name="Cabe‡alho 2 34" xfId="554" xr:uid="{00000000-0005-0000-0000-0000EC010000}"/>
    <cellStyle name="Cabe‡alho 2 4" xfId="555" xr:uid="{00000000-0005-0000-0000-0000ED010000}"/>
    <cellStyle name="Cabe‡alho 2 5" xfId="556" xr:uid="{00000000-0005-0000-0000-0000EE010000}"/>
    <cellStyle name="Cabe‡alho 2 6" xfId="557" xr:uid="{00000000-0005-0000-0000-0000EF010000}"/>
    <cellStyle name="Cabe‡alho 2 7" xfId="558" xr:uid="{00000000-0005-0000-0000-0000F0010000}"/>
    <cellStyle name="Cabe‡alho 2 8" xfId="559" xr:uid="{00000000-0005-0000-0000-0000F1010000}"/>
    <cellStyle name="Cabe‡alho 2 9" xfId="560" xr:uid="{00000000-0005-0000-0000-0000F2010000}"/>
    <cellStyle name="Cabeçalho 1" xfId="561" xr:uid="{00000000-0005-0000-0000-0000F3010000}"/>
    <cellStyle name="Cabeçalho 1 10" xfId="562" xr:uid="{00000000-0005-0000-0000-0000F4010000}"/>
    <cellStyle name="Cabeçalho 1 11" xfId="563" xr:uid="{00000000-0005-0000-0000-0000F5010000}"/>
    <cellStyle name="Cabeçalho 1 12" xfId="564" xr:uid="{00000000-0005-0000-0000-0000F6010000}"/>
    <cellStyle name="Cabeçalho 1 13" xfId="565" xr:uid="{00000000-0005-0000-0000-0000F7010000}"/>
    <cellStyle name="Cabeçalho 1 14" xfId="566" xr:uid="{00000000-0005-0000-0000-0000F8010000}"/>
    <cellStyle name="Cabeçalho 1 15" xfId="567" xr:uid="{00000000-0005-0000-0000-0000F9010000}"/>
    <cellStyle name="Cabeçalho 1 16" xfId="568" xr:uid="{00000000-0005-0000-0000-0000FA010000}"/>
    <cellStyle name="Cabeçalho 1 17" xfId="569" xr:uid="{00000000-0005-0000-0000-0000FB010000}"/>
    <cellStyle name="Cabeçalho 1 18" xfId="570" xr:uid="{00000000-0005-0000-0000-0000FC010000}"/>
    <cellStyle name="Cabeçalho 1 19" xfId="571" xr:uid="{00000000-0005-0000-0000-0000FD010000}"/>
    <cellStyle name="Cabeçalho 1 2" xfId="572" xr:uid="{00000000-0005-0000-0000-0000FE010000}"/>
    <cellStyle name="Cabeçalho 1 2 2" xfId="573" xr:uid="{00000000-0005-0000-0000-0000FF010000}"/>
    <cellStyle name="Cabeçalho 1 2 3" xfId="574" xr:uid="{00000000-0005-0000-0000-000000020000}"/>
    <cellStyle name="Cabeçalho 1 20" xfId="575" xr:uid="{00000000-0005-0000-0000-000001020000}"/>
    <cellStyle name="Cabeçalho 1 21" xfId="576" xr:uid="{00000000-0005-0000-0000-000002020000}"/>
    <cellStyle name="Cabeçalho 1 22" xfId="577" xr:uid="{00000000-0005-0000-0000-000003020000}"/>
    <cellStyle name="Cabeçalho 1 23" xfId="578" xr:uid="{00000000-0005-0000-0000-000004020000}"/>
    <cellStyle name="Cabeçalho 1 24" xfId="579" xr:uid="{00000000-0005-0000-0000-000005020000}"/>
    <cellStyle name="Cabeçalho 1 25" xfId="580" xr:uid="{00000000-0005-0000-0000-000006020000}"/>
    <cellStyle name="Cabeçalho 1 26" xfId="581" xr:uid="{00000000-0005-0000-0000-000007020000}"/>
    <cellStyle name="Cabeçalho 1 27" xfId="582" xr:uid="{00000000-0005-0000-0000-000008020000}"/>
    <cellStyle name="Cabeçalho 1 28" xfId="583" xr:uid="{00000000-0005-0000-0000-000009020000}"/>
    <cellStyle name="Cabeçalho 1 29" xfId="584" xr:uid="{00000000-0005-0000-0000-00000A020000}"/>
    <cellStyle name="Cabeçalho 1 3" xfId="585" xr:uid="{00000000-0005-0000-0000-00000B020000}"/>
    <cellStyle name="Cabeçalho 1 30" xfId="586" xr:uid="{00000000-0005-0000-0000-00000C020000}"/>
    <cellStyle name="Cabeçalho 1 31" xfId="587" xr:uid="{00000000-0005-0000-0000-00000D020000}"/>
    <cellStyle name="Cabeçalho 1 32" xfId="588" xr:uid="{00000000-0005-0000-0000-00000E020000}"/>
    <cellStyle name="Cabeçalho 1 33" xfId="589" xr:uid="{00000000-0005-0000-0000-00000F020000}"/>
    <cellStyle name="Cabeçalho 1 4" xfId="590" xr:uid="{00000000-0005-0000-0000-000010020000}"/>
    <cellStyle name="Cabeçalho 1 5" xfId="591" xr:uid="{00000000-0005-0000-0000-000011020000}"/>
    <cellStyle name="Cabeçalho 1 6" xfId="592" xr:uid="{00000000-0005-0000-0000-000012020000}"/>
    <cellStyle name="Cabeçalho 1 7" xfId="593" xr:uid="{00000000-0005-0000-0000-000013020000}"/>
    <cellStyle name="Cabeçalho 1 8" xfId="594" xr:uid="{00000000-0005-0000-0000-000014020000}"/>
    <cellStyle name="Cabeçalho 1 9" xfId="595" xr:uid="{00000000-0005-0000-0000-000015020000}"/>
    <cellStyle name="Cabeçalho 2" xfId="596" xr:uid="{00000000-0005-0000-0000-000016020000}"/>
    <cellStyle name="Cabeçalho 2 10" xfId="597" xr:uid="{00000000-0005-0000-0000-000017020000}"/>
    <cellStyle name="Cabeçalho 2 11" xfId="598" xr:uid="{00000000-0005-0000-0000-000018020000}"/>
    <cellStyle name="Cabeçalho 2 12" xfId="599" xr:uid="{00000000-0005-0000-0000-000019020000}"/>
    <cellStyle name="Cabeçalho 2 13" xfId="600" xr:uid="{00000000-0005-0000-0000-00001A020000}"/>
    <cellStyle name="Cabeçalho 2 14" xfId="601" xr:uid="{00000000-0005-0000-0000-00001B020000}"/>
    <cellStyle name="Cabeçalho 2 15" xfId="602" xr:uid="{00000000-0005-0000-0000-00001C020000}"/>
    <cellStyle name="Cabeçalho 2 16" xfId="603" xr:uid="{00000000-0005-0000-0000-00001D020000}"/>
    <cellStyle name="Cabeçalho 2 17" xfId="604" xr:uid="{00000000-0005-0000-0000-00001E020000}"/>
    <cellStyle name="Cabeçalho 2 18" xfId="605" xr:uid="{00000000-0005-0000-0000-00001F020000}"/>
    <cellStyle name="Cabeçalho 2 19" xfId="606" xr:uid="{00000000-0005-0000-0000-000020020000}"/>
    <cellStyle name="Cabeçalho 2 2" xfId="607" xr:uid="{00000000-0005-0000-0000-000021020000}"/>
    <cellStyle name="Cabeçalho 2 2 2" xfId="608" xr:uid="{00000000-0005-0000-0000-000022020000}"/>
    <cellStyle name="Cabeçalho 2 2 3" xfId="609" xr:uid="{00000000-0005-0000-0000-000023020000}"/>
    <cellStyle name="Cabeçalho 2 20" xfId="610" xr:uid="{00000000-0005-0000-0000-000024020000}"/>
    <cellStyle name="Cabeçalho 2 21" xfId="611" xr:uid="{00000000-0005-0000-0000-000025020000}"/>
    <cellStyle name="Cabeçalho 2 22" xfId="612" xr:uid="{00000000-0005-0000-0000-000026020000}"/>
    <cellStyle name="Cabeçalho 2 23" xfId="613" xr:uid="{00000000-0005-0000-0000-000027020000}"/>
    <cellStyle name="Cabeçalho 2 24" xfId="614" xr:uid="{00000000-0005-0000-0000-000028020000}"/>
    <cellStyle name="Cabeçalho 2 25" xfId="615" xr:uid="{00000000-0005-0000-0000-000029020000}"/>
    <cellStyle name="Cabeçalho 2 26" xfId="616" xr:uid="{00000000-0005-0000-0000-00002A020000}"/>
    <cellStyle name="Cabeçalho 2 27" xfId="617" xr:uid="{00000000-0005-0000-0000-00002B020000}"/>
    <cellStyle name="Cabeçalho 2 28" xfId="618" xr:uid="{00000000-0005-0000-0000-00002C020000}"/>
    <cellStyle name="Cabeçalho 2 29" xfId="619" xr:uid="{00000000-0005-0000-0000-00002D020000}"/>
    <cellStyle name="Cabeçalho 2 3" xfId="620" xr:uid="{00000000-0005-0000-0000-00002E020000}"/>
    <cellStyle name="Cabeçalho 2 30" xfId="621" xr:uid="{00000000-0005-0000-0000-00002F020000}"/>
    <cellStyle name="Cabeçalho 2 31" xfId="622" xr:uid="{00000000-0005-0000-0000-000030020000}"/>
    <cellStyle name="Cabeçalho 2 32" xfId="623" xr:uid="{00000000-0005-0000-0000-000031020000}"/>
    <cellStyle name="Cabeçalho 2 33" xfId="624" xr:uid="{00000000-0005-0000-0000-000032020000}"/>
    <cellStyle name="Cabeçalho 2 34" xfId="625" xr:uid="{00000000-0005-0000-0000-000033020000}"/>
    <cellStyle name="Cabeçalho 2 4" xfId="626" xr:uid="{00000000-0005-0000-0000-000034020000}"/>
    <cellStyle name="Cabeçalho 2 5" xfId="627" xr:uid="{00000000-0005-0000-0000-000035020000}"/>
    <cellStyle name="Cabeçalho 2 6" xfId="628" xr:uid="{00000000-0005-0000-0000-000036020000}"/>
    <cellStyle name="Cabeçalho 2 7" xfId="629" xr:uid="{00000000-0005-0000-0000-000037020000}"/>
    <cellStyle name="Cabeçalho 2 8" xfId="630" xr:uid="{00000000-0005-0000-0000-000038020000}"/>
    <cellStyle name="Cabeçalho 2 9" xfId="631" xr:uid="{00000000-0005-0000-0000-000039020000}"/>
    <cellStyle name="Cabecera 1" xfId="632" xr:uid="{00000000-0005-0000-0000-00003A020000}"/>
    <cellStyle name="Cabecera 1 2" xfId="633" xr:uid="{00000000-0005-0000-0000-00003B020000}"/>
    <cellStyle name="Cabecera 2" xfId="634" xr:uid="{00000000-0005-0000-0000-00003C020000}"/>
    <cellStyle name="Cabecera 2 2" xfId="635" xr:uid="{00000000-0005-0000-0000-00003D020000}"/>
    <cellStyle name="caché" xfId="636" xr:uid="{00000000-0005-0000-0000-00003E020000}"/>
    <cellStyle name="Calc Currency (0)" xfId="637" xr:uid="{00000000-0005-0000-0000-00003F020000}"/>
    <cellStyle name="Calc Currency (2)" xfId="638" xr:uid="{00000000-0005-0000-0000-000040020000}"/>
    <cellStyle name="Calc Currency (2) 2" xfId="639" xr:uid="{00000000-0005-0000-0000-000041020000}"/>
    <cellStyle name="Calc Percent (0)" xfId="640" xr:uid="{00000000-0005-0000-0000-000042020000}"/>
    <cellStyle name="Calc Percent (1)" xfId="641" xr:uid="{00000000-0005-0000-0000-000043020000}"/>
    <cellStyle name="Calc Percent (2)" xfId="642" xr:uid="{00000000-0005-0000-0000-000044020000}"/>
    <cellStyle name="Calc Units (0)" xfId="643" xr:uid="{00000000-0005-0000-0000-000045020000}"/>
    <cellStyle name="Calc Units (0) 2" xfId="644" xr:uid="{00000000-0005-0000-0000-000046020000}"/>
    <cellStyle name="Calc Units (1)" xfId="645" xr:uid="{00000000-0005-0000-0000-000047020000}"/>
    <cellStyle name="Calc Units (1) 2" xfId="646" xr:uid="{00000000-0005-0000-0000-000048020000}"/>
    <cellStyle name="Calc Units (2)" xfId="647" xr:uid="{00000000-0005-0000-0000-000049020000}"/>
    <cellStyle name="Calc Units (2) 2" xfId="648" xr:uid="{00000000-0005-0000-0000-00004A020000}"/>
    <cellStyle name="Calcul" xfId="649" xr:uid="{00000000-0005-0000-0000-00004B020000}"/>
    <cellStyle name="Calculation 2" xfId="650" xr:uid="{00000000-0005-0000-0000-00004C020000}"/>
    <cellStyle name="Calculation 2 2" xfId="651" xr:uid="{00000000-0005-0000-0000-00004D020000}"/>
    <cellStyle name="Calculation 2 2 2" xfId="652" xr:uid="{00000000-0005-0000-0000-00004E020000}"/>
    <cellStyle name="Cálculo" xfId="653" xr:uid="{00000000-0005-0000-0000-00004F020000}"/>
    <cellStyle name="Capítulo" xfId="654" xr:uid="{00000000-0005-0000-0000-000050020000}"/>
    <cellStyle name="Capítulo 10" xfId="655" xr:uid="{00000000-0005-0000-0000-000051020000}"/>
    <cellStyle name="Capítulo 11" xfId="656" xr:uid="{00000000-0005-0000-0000-000052020000}"/>
    <cellStyle name="Capítulo 12" xfId="657" xr:uid="{00000000-0005-0000-0000-000053020000}"/>
    <cellStyle name="Capítulo 13" xfId="658" xr:uid="{00000000-0005-0000-0000-000054020000}"/>
    <cellStyle name="Capítulo 14" xfId="659" xr:uid="{00000000-0005-0000-0000-000055020000}"/>
    <cellStyle name="Capítulo 15" xfId="660" xr:uid="{00000000-0005-0000-0000-000056020000}"/>
    <cellStyle name="Capítulo 16" xfId="661" xr:uid="{00000000-0005-0000-0000-000057020000}"/>
    <cellStyle name="Capítulo 17" xfId="662" xr:uid="{00000000-0005-0000-0000-000058020000}"/>
    <cellStyle name="Capítulo 18" xfId="663" xr:uid="{00000000-0005-0000-0000-000059020000}"/>
    <cellStyle name="Capítulo 19" xfId="664" xr:uid="{00000000-0005-0000-0000-00005A020000}"/>
    <cellStyle name="Capítulo 2" xfId="665" xr:uid="{00000000-0005-0000-0000-00005B020000}"/>
    <cellStyle name="Capítulo 2 2" xfId="666" xr:uid="{00000000-0005-0000-0000-00005C020000}"/>
    <cellStyle name="Capítulo 2 3" xfId="667" xr:uid="{00000000-0005-0000-0000-00005D020000}"/>
    <cellStyle name="Capítulo 20" xfId="668" xr:uid="{00000000-0005-0000-0000-00005E020000}"/>
    <cellStyle name="Capítulo 21" xfId="669" xr:uid="{00000000-0005-0000-0000-00005F020000}"/>
    <cellStyle name="Capítulo 22" xfId="670" xr:uid="{00000000-0005-0000-0000-000060020000}"/>
    <cellStyle name="Capítulo 23" xfId="671" xr:uid="{00000000-0005-0000-0000-000061020000}"/>
    <cellStyle name="Capítulo 24" xfId="672" xr:uid="{00000000-0005-0000-0000-000062020000}"/>
    <cellStyle name="Capítulo 25" xfId="673" xr:uid="{00000000-0005-0000-0000-000063020000}"/>
    <cellStyle name="Capítulo 26" xfId="674" xr:uid="{00000000-0005-0000-0000-000064020000}"/>
    <cellStyle name="Capítulo 27" xfId="675" xr:uid="{00000000-0005-0000-0000-000065020000}"/>
    <cellStyle name="Capítulo 28" xfId="676" xr:uid="{00000000-0005-0000-0000-000066020000}"/>
    <cellStyle name="Capítulo 29" xfId="677" xr:uid="{00000000-0005-0000-0000-000067020000}"/>
    <cellStyle name="Capítulo 3" xfId="678" xr:uid="{00000000-0005-0000-0000-000068020000}"/>
    <cellStyle name="Capítulo 30" xfId="679" xr:uid="{00000000-0005-0000-0000-000069020000}"/>
    <cellStyle name="Capítulo 31" xfId="680" xr:uid="{00000000-0005-0000-0000-00006A020000}"/>
    <cellStyle name="Capítulo 32" xfId="681" xr:uid="{00000000-0005-0000-0000-00006B020000}"/>
    <cellStyle name="Capítulo 33" xfId="682" xr:uid="{00000000-0005-0000-0000-00006C020000}"/>
    <cellStyle name="Capítulo 4" xfId="683" xr:uid="{00000000-0005-0000-0000-00006D020000}"/>
    <cellStyle name="Capítulo 5" xfId="684" xr:uid="{00000000-0005-0000-0000-00006E020000}"/>
    <cellStyle name="Capítulo 6" xfId="685" xr:uid="{00000000-0005-0000-0000-00006F020000}"/>
    <cellStyle name="Capítulo 7" xfId="686" xr:uid="{00000000-0005-0000-0000-000070020000}"/>
    <cellStyle name="Capítulo 8" xfId="687" xr:uid="{00000000-0005-0000-0000-000071020000}"/>
    <cellStyle name="Capítulo 9" xfId="688" xr:uid="{00000000-0005-0000-0000-000072020000}"/>
    <cellStyle name="Celda de comprobación" xfId="689" xr:uid="{00000000-0005-0000-0000-000073020000}"/>
    <cellStyle name="Celda vinculada" xfId="690" xr:uid="{00000000-0005-0000-0000-000074020000}"/>
    <cellStyle name="Celkem" xfId="691" xr:uid="{00000000-0005-0000-0000-000075020000}"/>
    <cellStyle name="cell" xfId="692" xr:uid="{00000000-0005-0000-0000-000076020000}"/>
    <cellStyle name="cell 2" xfId="693" xr:uid="{00000000-0005-0000-0000-000077020000}"/>
    <cellStyle name="Cellule liée" xfId="694" xr:uid="{00000000-0005-0000-0000-000078020000}"/>
    <cellStyle name="Check Cell 2" xfId="695" xr:uid="{00000000-0005-0000-0000-000079020000}"/>
    <cellStyle name="CHF" xfId="696" xr:uid="{00000000-0005-0000-0000-00007A020000}"/>
    <cellStyle name="CHF 2" xfId="697" xr:uid="{00000000-0005-0000-0000-00007B020000}"/>
    <cellStyle name="Clive" xfId="698" xr:uid="{00000000-0005-0000-0000-00007C020000}"/>
    <cellStyle name="Clive 2" xfId="699" xr:uid="{00000000-0005-0000-0000-00007D020000}"/>
    <cellStyle name="Clive_WEOInput" xfId="700" xr:uid="{00000000-0005-0000-0000-00007E020000}"/>
    <cellStyle name="clsAltData" xfId="701" xr:uid="{00000000-0005-0000-0000-00007F020000}"/>
    <cellStyle name="clsAltData 2" xfId="702" xr:uid="{00000000-0005-0000-0000-000080020000}"/>
    <cellStyle name="clsAltDataPrezn1" xfId="703" xr:uid="{00000000-0005-0000-0000-000081020000}"/>
    <cellStyle name="clsAltDataPrezn1 2" xfId="704" xr:uid="{00000000-0005-0000-0000-000082020000}"/>
    <cellStyle name="clsAltDataPrezn3" xfId="705" xr:uid="{00000000-0005-0000-0000-000083020000}"/>
    <cellStyle name="clsAltDataPrezn3 2" xfId="706" xr:uid="{00000000-0005-0000-0000-000084020000}"/>
    <cellStyle name="clsAltDataPrezn4" xfId="707" xr:uid="{00000000-0005-0000-0000-000085020000}"/>
    <cellStyle name="clsAltDataPrezn4 2" xfId="708" xr:uid="{00000000-0005-0000-0000-000086020000}"/>
    <cellStyle name="clsAltDataPrezn5" xfId="709" xr:uid="{00000000-0005-0000-0000-000087020000}"/>
    <cellStyle name="clsAltDataPrezn5 2" xfId="710" xr:uid="{00000000-0005-0000-0000-000088020000}"/>
    <cellStyle name="clsAltDataPrezn6" xfId="711" xr:uid="{00000000-0005-0000-0000-000089020000}"/>
    <cellStyle name="clsAltDataPrezn6 2" xfId="712" xr:uid="{00000000-0005-0000-0000-00008A020000}"/>
    <cellStyle name="clsAltMRVData" xfId="713" xr:uid="{00000000-0005-0000-0000-00008B020000}"/>
    <cellStyle name="clsAltMRVData 2" xfId="714" xr:uid="{00000000-0005-0000-0000-00008C020000}"/>
    <cellStyle name="clsAltMRVDataPrezn1" xfId="715" xr:uid="{00000000-0005-0000-0000-00008D020000}"/>
    <cellStyle name="clsAltMRVDataPrezn1 2" xfId="716" xr:uid="{00000000-0005-0000-0000-00008E020000}"/>
    <cellStyle name="clsAltMRVDataPrezn3" xfId="717" xr:uid="{00000000-0005-0000-0000-00008F020000}"/>
    <cellStyle name="clsAltMRVDataPrezn3 2" xfId="718" xr:uid="{00000000-0005-0000-0000-000090020000}"/>
    <cellStyle name="clsAltMRVDataPrezn4" xfId="719" xr:uid="{00000000-0005-0000-0000-000091020000}"/>
    <cellStyle name="clsAltMRVDataPrezn4 2" xfId="720" xr:uid="{00000000-0005-0000-0000-000092020000}"/>
    <cellStyle name="clsAltMRVDataPrezn5" xfId="721" xr:uid="{00000000-0005-0000-0000-000093020000}"/>
    <cellStyle name="clsAltMRVDataPrezn5 2" xfId="722" xr:uid="{00000000-0005-0000-0000-000094020000}"/>
    <cellStyle name="clsAltMRVDataPrezn6" xfId="723" xr:uid="{00000000-0005-0000-0000-000095020000}"/>
    <cellStyle name="clsAltMRVDataPrezn6 2" xfId="724" xr:uid="{00000000-0005-0000-0000-000096020000}"/>
    <cellStyle name="clsAltRowHeader" xfId="725" xr:uid="{00000000-0005-0000-0000-000097020000}"/>
    <cellStyle name="clsAltRowHeader 2" xfId="726" xr:uid="{00000000-0005-0000-0000-000098020000}"/>
    <cellStyle name="clsBlank" xfId="727" xr:uid="{00000000-0005-0000-0000-000099020000}"/>
    <cellStyle name="clsColumnHeader" xfId="728" xr:uid="{00000000-0005-0000-0000-00009A020000}"/>
    <cellStyle name="clsColumnHeader 2" xfId="729" xr:uid="{00000000-0005-0000-0000-00009B020000}"/>
    <cellStyle name="clsColumnHeader1" xfId="730" xr:uid="{00000000-0005-0000-0000-00009C020000}"/>
    <cellStyle name="clsColumnHeader2" xfId="731" xr:uid="{00000000-0005-0000-0000-00009D020000}"/>
    <cellStyle name="clsData" xfId="732" xr:uid="{00000000-0005-0000-0000-00009E020000}"/>
    <cellStyle name="clsData 2" xfId="733" xr:uid="{00000000-0005-0000-0000-00009F020000}"/>
    <cellStyle name="clsDataPrezn1" xfId="734" xr:uid="{00000000-0005-0000-0000-0000A0020000}"/>
    <cellStyle name="clsDataPrezn1 2" xfId="735" xr:uid="{00000000-0005-0000-0000-0000A1020000}"/>
    <cellStyle name="clsDataPrezn3" xfId="736" xr:uid="{00000000-0005-0000-0000-0000A2020000}"/>
    <cellStyle name="clsDataPrezn3 2" xfId="737" xr:uid="{00000000-0005-0000-0000-0000A3020000}"/>
    <cellStyle name="clsDataPrezn4" xfId="738" xr:uid="{00000000-0005-0000-0000-0000A4020000}"/>
    <cellStyle name="clsDataPrezn4 2" xfId="739" xr:uid="{00000000-0005-0000-0000-0000A5020000}"/>
    <cellStyle name="clsDataPrezn5" xfId="740" xr:uid="{00000000-0005-0000-0000-0000A6020000}"/>
    <cellStyle name="clsDataPrezn5 2" xfId="741" xr:uid="{00000000-0005-0000-0000-0000A7020000}"/>
    <cellStyle name="clsDataPrezn6" xfId="742" xr:uid="{00000000-0005-0000-0000-0000A8020000}"/>
    <cellStyle name="clsDataPrezn6 2" xfId="743" xr:uid="{00000000-0005-0000-0000-0000A9020000}"/>
    <cellStyle name="clsDefault" xfId="744" xr:uid="{00000000-0005-0000-0000-0000AA020000}"/>
    <cellStyle name="clsDefault 2" xfId="745" xr:uid="{00000000-0005-0000-0000-0000AB020000}"/>
    <cellStyle name="clsFooter" xfId="746" xr:uid="{00000000-0005-0000-0000-0000AC020000}"/>
    <cellStyle name="clsFooter 2" xfId="747" xr:uid="{00000000-0005-0000-0000-0000AD020000}"/>
    <cellStyle name="clsIndexTableData" xfId="748" xr:uid="{00000000-0005-0000-0000-0000AE020000}"/>
    <cellStyle name="clsIndexTableHdr" xfId="749" xr:uid="{00000000-0005-0000-0000-0000AF020000}"/>
    <cellStyle name="clsIndexTableTitle" xfId="750" xr:uid="{00000000-0005-0000-0000-0000B0020000}"/>
    <cellStyle name="clsIndexTableTitle 2" xfId="751" xr:uid="{00000000-0005-0000-0000-0000B1020000}"/>
    <cellStyle name="clsMRVData" xfId="752" xr:uid="{00000000-0005-0000-0000-0000B2020000}"/>
    <cellStyle name="clsMRVData 2" xfId="753" xr:uid="{00000000-0005-0000-0000-0000B3020000}"/>
    <cellStyle name="clsMRVDataPrezn1" xfId="754" xr:uid="{00000000-0005-0000-0000-0000B4020000}"/>
    <cellStyle name="clsMRVDataPrezn1 2" xfId="755" xr:uid="{00000000-0005-0000-0000-0000B5020000}"/>
    <cellStyle name="clsMRVDataPrezn3" xfId="756" xr:uid="{00000000-0005-0000-0000-0000B6020000}"/>
    <cellStyle name="clsMRVDataPrezn3 2" xfId="757" xr:uid="{00000000-0005-0000-0000-0000B7020000}"/>
    <cellStyle name="clsMRVDataPrezn4" xfId="758" xr:uid="{00000000-0005-0000-0000-0000B8020000}"/>
    <cellStyle name="clsMRVDataPrezn4 2" xfId="759" xr:uid="{00000000-0005-0000-0000-0000B9020000}"/>
    <cellStyle name="clsMRVDataPrezn5" xfId="760" xr:uid="{00000000-0005-0000-0000-0000BA020000}"/>
    <cellStyle name="clsMRVDataPrezn5 2" xfId="761" xr:uid="{00000000-0005-0000-0000-0000BB020000}"/>
    <cellStyle name="clsMRVDataPrezn6" xfId="762" xr:uid="{00000000-0005-0000-0000-0000BC020000}"/>
    <cellStyle name="clsMRVDataPrezn6 2" xfId="763" xr:uid="{00000000-0005-0000-0000-0000BD020000}"/>
    <cellStyle name="clsMRVRow" xfId="764" xr:uid="{00000000-0005-0000-0000-0000BE020000}"/>
    <cellStyle name="clsReportFooter" xfId="765" xr:uid="{00000000-0005-0000-0000-0000BF020000}"/>
    <cellStyle name="clsReportFooter 2" xfId="766" xr:uid="{00000000-0005-0000-0000-0000C0020000}"/>
    <cellStyle name="clsReportFooter_e8cce338-128e-4929-87b2-8fdbc7656ea8" xfId="767" xr:uid="{00000000-0005-0000-0000-0000C1020000}"/>
    <cellStyle name="clsReportHeader" xfId="768" xr:uid="{00000000-0005-0000-0000-0000C2020000}"/>
    <cellStyle name="clsReportHeader 2" xfId="769" xr:uid="{00000000-0005-0000-0000-0000C3020000}"/>
    <cellStyle name="clsReportHeader_e8cce338-128e-4929-87b2-8fdbc7656ea8" xfId="770" xr:uid="{00000000-0005-0000-0000-0000C4020000}"/>
    <cellStyle name="clsRowHeader" xfId="771" xr:uid="{00000000-0005-0000-0000-0000C5020000}"/>
    <cellStyle name="clsRowHeader 2" xfId="772" xr:uid="{00000000-0005-0000-0000-0000C6020000}"/>
    <cellStyle name="clsRowHeader_CIV MDG Progress - WB  (2)" xfId="773" xr:uid="{00000000-0005-0000-0000-0000C7020000}"/>
    <cellStyle name="clsRptComment" xfId="774" xr:uid="{00000000-0005-0000-0000-0000C8020000}"/>
    <cellStyle name="clsRptComment 2" xfId="775" xr:uid="{00000000-0005-0000-0000-0000C9020000}"/>
    <cellStyle name="clsScale" xfId="776" xr:uid="{00000000-0005-0000-0000-0000CA020000}"/>
    <cellStyle name="clsScale 2" xfId="777" xr:uid="{00000000-0005-0000-0000-0000CB020000}"/>
    <cellStyle name="clsSection" xfId="778" xr:uid="{00000000-0005-0000-0000-0000CC020000}"/>
    <cellStyle name="clsSection 2" xfId="779" xr:uid="{00000000-0005-0000-0000-0000CD020000}"/>
    <cellStyle name="clsSection_CIV MDG Progress - WB  (2)" xfId="780" xr:uid="{00000000-0005-0000-0000-0000CE020000}"/>
    <cellStyle name="column" xfId="781" xr:uid="{00000000-0005-0000-0000-0000CF020000}"/>
    <cellStyle name="Column Heading" xfId="782" xr:uid="{00000000-0005-0000-0000-0000D0020000}"/>
    <cellStyle name="Column Heading 2" xfId="783" xr:uid="{00000000-0005-0000-0000-0000D1020000}"/>
    <cellStyle name="Column Heading Center" xfId="784" xr:uid="{00000000-0005-0000-0000-0000D2020000}"/>
    <cellStyle name="Column Heading Center 2" xfId="785" xr:uid="{00000000-0005-0000-0000-0000D3020000}"/>
    <cellStyle name="Column Heading Center 2 2" xfId="786" xr:uid="{00000000-0005-0000-0000-0000D4020000}"/>
    <cellStyle name="Column Heading Center 3" xfId="787" xr:uid="{00000000-0005-0000-0000-0000D5020000}"/>
    <cellStyle name="Column Heading Center 3 2" xfId="788" xr:uid="{00000000-0005-0000-0000-0000D6020000}"/>
    <cellStyle name="Column Heading Center 4" xfId="789" xr:uid="{00000000-0005-0000-0000-0000D7020000}"/>
    <cellStyle name="Column Spanner" xfId="790" xr:uid="{00000000-0005-0000-0000-0000D8020000}"/>
    <cellStyle name="Column Spanner 2" xfId="791" xr:uid="{00000000-0005-0000-0000-0000D9020000}"/>
    <cellStyle name="Column Spanner No Borders" xfId="792" xr:uid="{00000000-0005-0000-0000-0000DA020000}"/>
    <cellStyle name="Column Spanner No Borders 2" xfId="793" xr:uid="{00000000-0005-0000-0000-0000DB020000}"/>
    <cellStyle name="Column Spanner No Borders 2 2" xfId="794" xr:uid="{00000000-0005-0000-0000-0000DC020000}"/>
    <cellStyle name="Column Spanner No Borders 3" xfId="795" xr:uid="{00000000-0005-0000-0000-0000DD020000}"/>
    <cellStyle name="Column Spanner No Borders 3 2" xfId="796" xr:uid="{00000000-0005-0000-0000-0000DE020000}"/>
    <cellStyle name="Column Spanner No Borders 4" xfId="797" xr:uid="{00000000-0005-0000-0000-0000DF020000}"/>
    <cellStyle name="Column Spanner No Borders 4 2" xfId="798" xr:uid="{00000000-0005-0000-0000-0000E0020000}"/>
    <cellStyle name="Column Spanner No Borders 5" xfId="799" xr:uid="{00000000-0005-0000-0000-0000E1020000}"/>
    <cellStyle name="Comma  - Style1" xfId="800" xr:uid="{00000000-0005-0000-0000-0000E2020000}"/>
    <cellStyle name="Comma  - Style1 2" xfId="801" xr:uid="{00000000-0005-0000-0000-0000E3020000}"/>
    <cellStyle name="Comma  - Style2" xfId="802" xr:uid="{00000000-0005-0000-0000-0000E4020000}"/>
    <cellStyle name="Comma  - Style3" xfId="803" xr:uid="{00000000-0005-0000-0000-0000E5020000}"/>
    <cellStyle name="Comma  - Style4" xfId="804" xr:uid="{00000000-0005-0000-0000-0000E6020000}"/>
    <cellStyle name="Comma  - Style5" xfId="805" xr:uid="{00000000-0005-0000-0000-0000E7020000}"/>
    <cellStyle name="Comma  - Style6" xfId="806" xr:uid="{00000000-0005-0000-0000-0000E8020000}"/>
    <cellStyle name="Comma  - Style7" xfId="807" xr:uid="{00000000-0005-0000-0000-0000E9020000}"/>
    <cellStyle name="Comma  - Style8" xfId="808" xr:uid="{00000000-0005-0000-0000-0000EA020000}"/>
    <cellStyle name="Comma  [1]" xfId="809" xr:uid="{00000000-0005-0000-0000-0000EB020000}"/>
    <cellStyle name="Comma [0] 2" xfId="810" xr:uid="{00000000-0005-0000-0000-0000EC020000}"/>
    <cellStyle name="Comma [0] 3" xfId="811" xr:uid="{00000000-0005-0000-0000-0000ED020000}"/>
    <cellStyle name="Comma [00]" xfId="812" xr:uid="{00000000-0005-0000-0000-0000EE020000}"/>
    <cellStyle name="Comma [00] 2" xfId="813" xr:uid="{00000000-0005-0000-0000-0000EF020000}"/>
    <cellStyle name="Comma [1]" xfId="814" xr:uid="{00000000-0005-0000-0000-0000F0020000}"/>
    <cellStyle name="Comma 0" xfId="815" xr:uid="{00000000-0005-0000-0000-0000F1020000}"/>
    <cellStyle name="Comma 10" xfId="816" xr:uid="{00000000-0005-0000-0000-0000F2020000}"/>
    <cellStyle name="Comma 10 2" xfId="817" xr:uid="{00000000-0005-0000-0000-0000F3020000}"/>
    <cellStyle name="Comma 11" xfId="818" xr:uid="{00000000-0005-0000-0000-0000F4020000}"/>
    <cellStyle name="Comma 11 2" xfId="819" xr:uid="{00000000-0005-0000-0000-0000F5020000}"/>
    <cellStyle name="Comma 12" xfId="820" xr:uid="{00000000-0005-0000-0000-0000F6020000}"/>
    <cellStyle name="Comma 12 2" xfId="821" xr:uid="{00000000-0005-0000-0000-0000F7020000}"/>
    <cellStyle name="Comma 13" xfId="822" xr:uid="{00000000-0005-0000-0000-0000F8020000}"/>
    <cellStyle name="Comma 13 2" xfId="823" xr:uid="{00000000-0005-0000-0000-0000F9020000}"/>
    <cellStyle name="Comma 14" xfId="824" xr:uid="{00000000-0005-0000-0000-0000FA020000}"/>
    <cellStyle name="Comma 14 2" xfId="825" xr:uid="{00000000-0005-0000-0000-0000FB020000}"/>
    <cellStyle name="Comma 15" xfId="826" xr:uid="{00000000-0005-0000-0000-0000FC020000}"/>
    <cellStyle name="Comma 15 2" xfId="827" xr:uid="{00000000-0005-0000-0000-0000FD020000}"/>
    <cellStyle name="Comma 16" xfId="828" xr:uid="{00000000-0005-0000-0000-0000FE020000}"/>
    <cellStyle name="Comma 16 2" xfId="829" xr:uid="{00000000-0005-0000-0000-0000FF020000}"/>
    <cellStyle name="Comma 17" xfId="830" xr:uid="{00000000-0005-0000-0000-000000030000}"/>
    <cellStyle name="Comma 17 2" xfId="831" xr:uid="{00000000-0005-0000-0000-000001030000}"/>
    <cellStyle name="Comma 18" xfId="832" xr:uid="{00000000-0005-0000-0000-000002030000}"/>
    <cellStyle name="Comma 18 2" xfId="833" xr:uid="{00000000-0005-0000-0000-000003030000}"/>
    <cellStyle name="Comma 19" xfId="834" xr:uid="{00000000-0005-0000-0000-000004030000}"/>
    <cellStyle name="Comma 19 2" xfId="835" xr:uid="{00000000-0005-0000-0000-000005030000}"/>
    <cellStyle name="Comma 2" xfId="836" xr:uid="{00000000-0005-0000-0000-000006030000}"/>
    <cellStyle name="Comma 2 2" xfId="837" xr:uid="{00000000-0005-0000-0000-000007030000}"/>
    <cellStyle name="Comma 2 2 2" xfId="838" xr:uid="{00000000-0005-0000-0000-000008030000}"/>
    <cellStyle name="Comma 2 3" xfId="839" xr:uid="{00000000-0005-0000-0000-000009030000}"/>
    <cellStyle name="Comma 2 3 2" xfId="840" xr:uid="{00000000-0005-0000-0000-00000A030000}"/>
    <cellStyle name="Comma 2 4" xfId="841" xr:uid="{00000000-0005-0000-0000-00000B030000}"/>
    <cellStyle name="Comma 2 5" xfId="842" xr:uid="{00000000-0005-0000-0000-00000C030000}"/>
    <cellStyle name="Comma 20" xfId="843" xr:uid="{00000000-0005-0000-0000-00000D030000}"/>
    <cellStyle name="Comma 20 2" xfId="844" xr:uid="{00000000-0005-0000-0000-00000E030000}"/>
    <cellStyle name="Comma 21" xfId="845" xr:uid="{00000000-0005-0000-0000-00000F030000}"/>
    <cellStyle name="Comma 21 2" xfId="846" xr:uid="{00000000-0005-0000-0000-000010030000}"/>
    <cellStyle name="Comma 22" xfId="847" xr:uid="{00000000-0005-0000-0000-000011030000}"/>
    <cellStyle name="Comma 22 2" xfId="848" xr:uid="{00000000-0005-0000-0000-000012030000}"/>
    <cellStyle name="Comma 23" xfId="849" xr:uid="{00000000-0005-0000-0000-000013030000}"/>
    <cellStyle name="Comma 23 2" xfId="850" xr:uid="{00000000-0005-0000-0000-000014030000}"/>
    <cellStyle name="Comma 24" xfId="851" xr:uid="{00000000-0005-0000-0000-000015030000}"/>
    <cellStyle name="Comma 24 2" xfId="852" xr:uid="{00000000-0005-0000-0000-000016030000}"/>
    <cellStyle name="Comma 25" xfId="853" xr:uid="{00000000-0005-0000-0000-000017030000}"/>
    <cellStyle name="Comma 25 2" xfId="854" xr:uid="{00000000-0005-0000-0000-000018030000}"/>
    <cellStyle name="Comma 26" xfId="855" xr:uid="{00000000-0005-0000-0000-000019030000}"/>
    <cellStyle name="Comma 26 2" xfId="856" xr:uid="{00000000-0005-0000-0000-00001A030000}"/>
    <cellStyle name="Comma 27" xfId="857" xr:uid="{00000000-0005-0000-0000-00001B030000}"/>
    <cellStyle name="Comma 27 2" xfId="858" xr:uid="{00000000-0005-0000-0000-00001C030000}"/>
    <cellStyle name="Comma 28" xfId="859" xr:uid="{00000000-0005-0000-0000-00001D030000}"/>
    <cellStyle name="Comma 28 2" xfId="860" xr:uid="{00000000-0005-0000-0000-00001E030000}"/>
    <cellStyle name="Comma 29" xfId="861" xr:uid="{00000000-0005-0000-0000-00001F030000}"/>
    <cellStyle name="Comma 29 2" xfId="862" xr:uid="{00000000-0005-0000-0000-000020030000}"/>
    <cellStyle name="Comma 3" xfId="863" xr:uid="{00000000-0005-0000-0000-000021030000}"/>
    <cellStyle name="Comma 3 2" xfId="864" xr:uid="{00000000-0005-0000-0000-000022030000}"/>
    <cellStyle name="Comma 3 2 2" xfId="865" xr:uid="{00000000-0005-0000-0000-000023030000}"/>
    <cellStyle name="Comma 3 2 3" xfId="866" xr:uid="{00000000-0005-0000-0000-000024030000}"/>
    <cellStyle name="Comma 3 2 4" xfId="867" xr:uid="{00000000-0005-0000-0000-000025030000}"/>
    <cellStyle name="Comma 3 3" xfId="868" xr:uid="{00000000-0005-0000-0000-000026030000}"/>
    <cellStyle name="Comma 3 4" xfId="869" xr:uid="{00000000-0005-0000-0000-000027030000}"/>
    <cellStyle name="Comma 3 5" xfId="870" xr:uid="{00000000-0005-0000-0000-000028030000}"/>
    <cellStyle name="Comma 30" xfId="871" xr:uid="{00000000-0005-0000-0000-000029030000}"/>
    <cellStyle name="Comma 30 2" xfId="872" xr:uid="{00000000-0005-0000-0000-00002A030000}"/>
    <cellStyle name="Comma 31" xfId="873" xr:uid="{00000000-0005-0000-0000-00002B030000}"/>
    <cellStyle name="Comma 31 2" xfId="874" xr:uid="{00000000-0005-0000-0000-00002C030000}"/>
    <cellStyle name="Comma 32" xfId="875" xr:uid="{00000000-0005-0000-0000-00002D030000}"/>
    <cellStyle name="Comma 32 2" xfId="876" xr:uid="{00000000-0005-0000-0000-00002E030000}"/>
    <cellStyle name="Comma 33" xfId="877" xr:uid="{00000000-0005-0000-0000-00002F030000}"/>
    <cellStyle name="Comma 33 2" xfId="878" xr:uid="{00000000-0005-0000-0000-000030030000}"/>
    <cellStyle name="Comma 34" xfId="879" xr:uid="{00000000-0005-0000-0000-000031030000}"/>
    <cellStyle name="Comma 34 2" xfId="880" xr:uid="{00000000-0005-0000-0000-000032030000}"/>
    <cellStyle name="Comma 4" xfId="881" xr:uid="{00000000-0005-0000-0000-000033030000}"/>
    <cellStyle name="Comma 4 2" xfId="882" xr:uid="{00000000-0005-0000-0000-000034030000}"/>
    <cellStyle name="Comma 4 2 2" xfId="883" xr:uid="{00000000-0005-0000-0000-000035030000}"/>
    <cellStyle name="Comma 4 3" xfId="884" xr:uid="{00000000-0005-0000-0000-000036030000}"/>
    <cellStyle name="Comma 4 3 2" xfId="885" xr:uid="{00000000-0005-0000-0000-000037030000}"/>
    <cellStyle name="Comma 4 4" xfId="886" xr:uid="{00000000-0005-0000-0000-000038030000}"/>
    <cellStyle name="Comma 5" xfId="887" xr:uid="{00000000-0005-0000-0000-000039030000}"/>
    <cellStyle name="Comma 5 2" xfId="888" xr:uid="{00000000-0005-0000-0000-00003A030000}"/>
    <cellStyle name="Comma 6" xfId="889" xr:uid="{00000000-0005-0000-0000-00003B030000}"/>
    <cellStyle name="Comma 6 2" xfId="890" xr:uid="{00000000-0005-0000-0000-00003C030000}"/>
    <cellStyle name="Comma 6 3" xfId="891" xr:uid="{00000000-0005-0000-0000-00003D030000}"/>
    <cellStyle name="Comma 7" xfId="892" xr:uid="{00000000-0005-0000-0000-00003E030000}"/>
    <cellStyle name="Comma 7 2" xfId="893" xr:uid="{00000000-0005-0000-0000-00003F030000}"/>
    <cellStyle name="Comma 8" xfId="894" xr:uid="{00000000-0005-0000-0000-000040030000}"/>
    <cellStyle name="Comma 8 2" xfId="895" xr:uid="{00000000-0005-0000-0000-000041030000}"/>
    <cellStyle name="Comma 9" xfId="896" xr:uid="{00000000-0005-0000-0000-000042030000}"/>
    <cellStyle name="Comma 9 2" xfId="897" xr:uid="{00000000-0005-0000-0000-000043030000}"/>
    <cellStyle name="Comma(0)" xfId="898" xr:uid="{00000000-0005-0000-0000-000044030000}"/>
    <cellStyle name="comma(1)" xfId="899" xr:uid="{00000000-0005-0000-0000-000045030000}"/>
    <cellStyle name="Comma(3)" xfId="900" xr:uid="{00000000-0005-0000-0000-000046030000}"/>
    <cellStyle name="Comma(3) 2" xfId="901" xr:uid="{00000000-0005-0000-0000-000047030000}"/>
    <cellStyle name="Comma[0]" xfId="902" xr:uid="{00000000-0005-0000-0000-000048030000}"/>
    <cellStyle name="Comma[1]" xfId="903" xr:uid="{00000000-0005-0000-0000-000049030000}"/>
    <cellStyle name="Comma[2]__" xfId="904" xr:uid="{00000000-0005-0000-0000-00004A030000}"/>
    <cellStyle name="Comma[3]" xfId="905" xr:uid="{00000000-0005-0000-0000-00004B030000}"/>
    <cellStyle name="Comma[mine]" xfId="906" xr:uid="{00000000-0005-0000-0000-00004C030000}"/>
    <cellStyle name="Comma[mine] 2" xfId="907" xr:uid="{00000000-0005-0000-0000-00004D030000}"/>
    <cellStyle name="Comma0" xfId="908" xr:uid="{00000000-0005-0000-0000-00004E030000}"/>
    <cellStyle name="Comma0 - Modelo1" xfId="909" xr:uid="{00000000-0005-0000-0000-00004F030000}"/>
    <cellStyle name="Comma0 - Style1" xfId="910" xr:uid="{00000000-0005-0000-0000-000050030000}"/>
    <cellStyle name="Comma0 - Style3" xfId="911" xr:uid="{00000000-0005-0000-0000-000051030000}"/>
    <cellStyle name="Comma0 10" xfId="912" xr:uid="{00000000-0005-0000-0000-000052030000}"/>
    <cellStyle name="Comma0 10 2" xfId="913" xr:uid="{00000000-0005-0000-0000-000053030000}"/>
    <cellStyle name="Comma0 11" xfId="914" xr:uid="{00000000-0005-0000-0000-000054030000}"/>
    <cellStyle name="Comma0 11 2" xfId="915" xr:uid="{00000000-0005-0000-0000-000055030000}"/>
    <cellStyle name="Comma0 12" xfId="916" xr:uid="{00000000-0005-0000-0000-000056030000}"/>
    <cellStyle name="Comma0 12 2" xfId="917" xr:uid="{00000000-0005-0000-0000-000057030000}"/>
    <cellStyle name="Comma0 13" xfId="918" xr:uid="{00000000-0005-0000-0000-000058030000}"/>
    <cellStyle name="Comma0 13 2" xfId="919" xr:uid="{00000000-0005-0000-0000-000059030000}"/>
    <cellStyle name="Comma0 14" xfId="920" xr:uid="{00000000-0005-0000-0000-00005A030000}"/>
    <cellStyle name="Comma0 14 2" xfId="921" xr:uid="{00000000-0005-0000-0000-00005B030000}"/>
    <cellStyle name="Comma0 15" xfId="922" xr:uid="{00000000-0005-0000-0000-00005C030000}"/>
    <cellStyle name="Comma0 15 2" xfId="923" xr:uid="{00000000-0005-0000-0000-00005D030000}"/>
    <cellStyle name="Comma0 16" xfId="924" xr:uid="{00000000-0005-0000-0000-00005E030000}"/>
    <cellStyle name="Comma0 16 2" xfId="925" xr:uid="{00000000-0005-0000-0000-00005F030000}"/>
    <cellStyle name="Comma0 17" xfId="926" xr:uid="{00000000-0005-0000-0000-000060030000}"/>
    <cellStyle name="Comma0 17 2" xfId="927" xr:uid="{00000000-0005-0000-0000-000061030000}"/>
    <cellStyle name="Comma0 18" xfId="928" xr:uid="{00000000-0005-0000-0000-000062030000}"/>
    <cellStyle name="Comma0 18 2" xfId="929" xr:uid="{00000000-0005-0000-0000-000063030000}"/>
    <cellStyle name="Comma0 19" xfId="930" xr:uid="{00000000-0005-0000-0000-000064030000}"/>
    <cellStyle name="Comma0 19 2" xfId="931" xr:uid="{00000000-0005-0000-0000-000065030000}"/>
    <cellStyle name="Comma0 2" xfId="932" xr:uid="{00000000-0005-0000-0000-000066030000}"/>
    <cellStyle name="Comma0 2 2" xfId="933" xr:uid="{00000000-0005-0000-0000-000067030000}"/>
    <cellStyle name="Comma0 2 2 2" xfId="934" xr:uid="{00000000-0005-0000-0000-000068030000}"/>
    <cellStyle name="Comma0 2 3" xfId="935" xr:uid="{00000000-0005-0000-0000-000069030000}"/>
    <cellStyle name="Comma0 2 3 2" xfId="936" xr:uid="{00000000-0005-0000-0000-00006A030000}"/>
    <cellStyle name="Comma0 20" xfId="937" xr:uid="{00000000-0005-0000-0000-00006B030000}"/>
    <cellStyle name="Comma0 20 2" xfId="938" xr:uid="{00000000-0005-0000-0000-00006C030000}"/>
    <cellStyle name="Comma0 21" xfId="939" xr:uid="{00000000-0005-0000-0000-00006D030000}"/>
    <cellStyle name="Comma0 21 2" xfId="940" xr:uid="{00000000-0005-0000-0000-00006E030000}"/>
    <cellStyle name="Comma0 22" xfId="941" xr:uid="{00000000-0005-0000-0000-00006F030000}"/>
    <cellStyle name="Comma0 22 2" xfId="942" xr:uid="{00000000-0005-0000-0000-000070030000}"/>
    <cellStyle name="Comma0 23" xfId="943" xr:uid="{00000000-0005-0000-0000-000071030000}"/>
    <cellStyle name="Comma0 23 2" xfId="944" xr:uid="{00000000-0005-0000-0000-000072030000}"/>
    <cellStyle name="Comma0 24" xfId="945" xr:uid="{00000000-0005-0000-0000-000073030000}"/>
    <cellStyle name="Comma0 24 2" xfId="946" xr:uid="{00000000-0005-0000-0000-000074030000}"/>
    <cellStyle name="Comma0 25" xfId="947" xr:uid="{00000000-0005-0000-0000-000075030000}"/>
    <cellStyle name="Comma0 25 2" xfId="948" xr:uid="{00000000-0005-0000-0000-000076030000}"/>
    <cellStyle name="Comma0 26" xfId="949" xr:uid="{00000000-0005-0000-0000-000077030000}"/>
    <cellStyle name="Comma0 26 2" xfId="950" xr:uid="{00000000-0005-0000-0000-000078030000}"/>
    <cellStyle name="Comma0 27" xfId="951" xr:uid="{00000000-0005-0000-0000-000079030000}"/>
    <cellStyle name="Comma0 27 2" xfId="952" xr:uid="{00000000-0005-0000-0000-00007A030000}"/>
    <cellStyle name="Comma0 28" xfId="953" xr:uid="{00000000-0005-0000-0000-00007B030000}"/>
    <cellStyle name="Comma0 28 2" xfId="954" xr:uid="{00000000-0005-0000-0000-00007C030000}"/>
    <cellStyle name="Comma0 29" xfId="955" xr:uid="{00000000-0005-0000-0000-00007D030000}"/>
    <cellStyle name="Comma0 29 2" xfId="956" xr:uid="{00000000-0005-0000-0000-00007E030000}"/>
    <cellStyle name="Comma0 3" xfId="957" xr:uid="{00000000-0005-0000-0000-00007F030000}"/>
    <cellStyle name="Comma0 3 2" xfId="958" xr:uid="{00000000-0005-0000-0000-000080030000}"/>
    <cellStyle name="Comma0 30" xfId="959" xr:uid="{00000000-0005-0000-0000-000081030000}"/>
    <cellStyle name="Comma0 30 2" xfId="960" xr:uid="{00000000-0005-0000-0000-000082030000}"/>
    <cellStyle name="Comma0 31" xfId="961" xr:uid="{00000000-0005-0000-0000-000083030000}"/>
    <cellStyle name="Comma0 31 2" xfId="962" xr:uid="{00000000-0005-0000-0000-000084030000}"/>
    <cellStyle name="Comma0 32" xfId="963" xr:uid="{00000000-0005-0000-0000-000085030000}"/>
    <cellStyle name="Comma0 32 2" xfId="964" xr:uid="{00000000-0005-0000-0000-000086030000}"/>
    <cellStyle name="Comma0 33" xfId="965" xr:uid="{00000000-0005-0000-0000-000087030000}"/>
    <cellStyle name="Comma0 33 2" xfId="966" xr:uid="{00000000-0005-0000-0000-000088030000}"/>
    <cellStyle name="Comma0 34" xfId="967" xr:uid="{00000000-0005-0000-0000-000089030000}"/>
    <cellStyle name="Comma0 34 2" xfId="968" xr:uid="{00000000-0005-0000-0000-00008A030000}"/>
    <cellStyle name="Comma0 35" xfId="969" xr:uid="{00000000-0005-0000-0000-00008B030000}"/>
    <cellStyle name="Comma0 4" xfId="970" xr:uid="{00000000-0005-0000-0000-00008C030000}"/>
    <cellStyle name="Comma0 4 2" xfId="971" xr:uid="{00000000-0005-0000-0000-00008D030000}"/>
    <cellStyle name="Comma0 5" xfId="972" xr:uid="{00000000-0005-0000-0000-00008E030000}"/>
    <cellStyle name="Comma0 5 2" xfId="973" xr:uid="{00000000-0005-0000-0000-00008F030000}"/>
    <cellStyle name="Comma0 6" xfId="974" xr:uid="{00000000-0005-0000-0000-000090030000}"/>
    <cellStyle name="Comma0 6 2" xfId="975" xr:uid="{00000000-0005-0000-0000-000091030000}"/>
    <cellStyle name="Comma0 7" xfId="976" xr:uid="{00000000-0005-0000-0000-000092030000}"/>
    <cellStyle name="Comma0 7 2" xfId="977" xr:uid="{00000000-0005-0000-0000-000093030000}"/>
    <cellStyle name="Comma0 8" xfId="978" xr:uid="{00000000-0005-0000-0000-000094030000}"/>
    <cellStyle name="Comma0 8 2" xfId="979" xr:uid="{00000000-0005-0000-0000-000095030000}"/>
    <cellStyle name="Comma0 9" xfId="980" xr:uid="{00000000-0005-0000-0000-000096030000}"/>
    <cellStyle name="Comma0 9 2" xfId="981" xr:uid="{00000000-0005-0000-0000-000097030000}"/>
    <cellStyle name="Comma0_BG Money (current)" xfId="982" xr:uid="{00000000-0005-0000-0000-000098030000}"/>
    <cellStyle name="Comma1 - Modelo2" xfId="983" xr:uid="{00000000-0005-0000-0000-000099030000}"/>
    <cellStyle name="Comma1 - Style2" xfId="984" xr:uid="{00000000-0005-0000-0000-00009A030000}"/>
    <cellStyle name="Commentaire" xfId="985" xr:uid="{00000000-0005-0000-0000-00009B030000}"/>
    <cellStyle name="Continued" xfId="986" xr:uid="{00000000-0005-0000-0000-00009C030000}"/>
    <cellStyle name="Continued 9pt" xfId="987" xr:uid="{00000000-0005-0000-0000-00009D030000}"/>
    <cellStyle name="Continued 9pt 2" xfId="988" xr:uid="{00000000-0005-0000-0000-00009E030000}"/>
    <cellStyle name="Continued 9pt 3" xfId="989" xr:uid="{00000000-0005-0000-0000-00009F030000}"/>
    <cellStyle name="Curren - Style3" xfId="990" xr:uid="{00000000-0005-0000-0000-0000A0030000}"/>
    <cellStyle name="Curren - Style3 2" xfId="991" xr:uid="{00000000-0005-0000-0000-0000A1030000}"/>
    <cellStyle name="Curren - Style4" xfId="992" xr:uid="{00000000-0005-0000-0000-0000A2030000}"/>
    <cellStyle name="Curren - Style4 2" xfId="993" xr:uid="{00000000-0005-0000-0000-0000A3030000}"/>
    <cellStyle name="Currency (0.00)" xfId="994" xr:uid="{00000000-0005-0000-0000-0000A4030000}"/>
    <cellStyle name="Currency (0.00) 2" xfId="995" xr:uid="{00000000-0005-0000-0000-0000A5030000}"/>
    <cellStyle name="Currency [0] 2" xfId="996" xr:uid="{00000000-0005-0000-0000-0000A6030000}"/>
    <cellStyle name="Currency [00]" xfId="997" xr:uid="{00000000-0005-0000-0000-0000A7030000}"/>
    <cellStyle name="Currency [00] 2" xfId="998" xr:uid="{00000000-0005-0000-0000-0000A8030000}"/>
    <cellStyle name="Currency 0" xfId="999" xr:uid="{00000000-0005-0000-0000-0000A9030000}"/>
    <cellStyle name="Currency 10" xfId="1000" xr:uid="{00000000-0005-0000-0000-0000AA030000}"/>
    <cellStyle name="Currency 10 2" xfId="1001" xr:uid="{00000000-0005-0000-0000-0000AB030000}"/>
    <cellStyle name="Currency 11" xfId="1002" xr:uid="{00000000-0005-0000-0000-0000AC030000}"/>
    <cellStyle name="Currency 11 2" xfId="1003" xr:uid="{00000000-0005-0000-0000-0000AD030000}"/>
    <cellStyle name="Currency 12" xfId="1004" xr:uid="{00000000-0005-0000-0000-0000AE030000}"/>
    <cellStyle name="Currency 12 2" xfId="1005" xr:uid="{00000000-0005-0000-0000-0000AF030000}"/>
    <cellStyle name="Currency 13" xfId="1006" xr:uid="{00000000-0005-0000-0000-0000B0030000}"/>
    <cellStyle name="Currency 13 2" xfId="1007" xr:uid="{00000000-0005-0000-0000-0000B1030000}"/>
    <cellStyle name="Currency 14" xfId="1008" xr:uid="{00000000-0005-0000-0000-0000B2030000}"/>
    <cellStyle name="Currency 14 2" xfId="1009" xr:uid="{00000000-0005-0000-0000-0000B3030000}"/>
    <cellStyle name="Currency 15" xfId="1010" xr:uid="{00000000-0005-0000-0000-0000B4030000}"/>
    <cellStyle name="Currency 15 2" xfId="1011" xr:uid="{00000000-0005-0000-0000-0000B5030000}"/>
    <cellStyle name="Currency 16" xfId="1012" xr:uid="{00000000-0005-0000-0000-0000B6030000}"/>
    <cellStyle name="Currency 16 2" xfId="1013" xr:uid="{00000000-0005-0000-0000-0000B7030000}"/>
    <cellStyle name="Currency 17" xfId="1014" xr:uid="{00000000-0005-0000-0000-0000B8030000}"/>
    <cellStyle name="Currency 17 2" xfId="1015" xr:uid="{00000000-0005-0000-0000-0000B9030000}"/>
    <cellStyle name="Currency 18" xfId="1016" xr:uid="{00000000-0005-0000-0000-0000BA030000}"/>
    <cellStyle name="Currency 18 2" xfId="1017" xr:uid="{00000000-0005-0000-0000-0000BB030000}"/>
    <cellStyle name="Currency 19" xfId="1018" xr:uid="{00000000-0005-0000-0000-0000BC030000}"/>
    <cellStyle name="Currency 19 2" xfId="1019" xr:uid="{00000000-0005-0000-0000-0000BD030000}"/>
    <cellStyle name="Currency 2" xfId="1020" xr:uid="{00000000-0005-0000-0000-0000BE030000}"/>
    <cellStyle name="Currency 2 2" xfId="1021" xr:uid="{00000000-0005-0000-0000-0000BF030000}"/>
    <cellStyle name="Currency 2 2 2" xfId="1022" xr:uid="{00000000-0005-0000-0000-0000C0030000}"/>
    <cellStyle name="Currency 2 3" xfId="1023" xr:uid="{00000000-0005-0000-0000-0000C1030000}"/>
    <cellStyle name="Currency 2 3 2" xfId="1024" xr:uid="{00000000-0005-0000-0000-0000C2030000}"/>
    <cellStyle name="Currency 20" xfId="1025" xr:uid="{00000000-0005-0000-0000-0000C3030000}"/>
    <cellStyle name="Currency 20 2" xfId="1026" xr:uid="{00000000-0005-0000-0000-0000C4030000}"/>
    <cellStyle name="Currency 21" xfId="1027" xr:uid="{00000000-0005-0000-0000-0000C5030000}"/>
    <cellStyle name="Currency 21 2" xfId="1028" xr:uid="{00000000-0005-0000-0000-0000C6030000}"/>
    <cellStyle name="Currency 22" xfId="1029" xr:uid="{00000000-0005-0000-0000-0000C7030000}"/>
    <cellStyle name="Currency 22 2" xfId="1030" xr:uid="{00000000-0005-0000-0000-0000C8030000}"/>
    <cellStyle name="Currency 23" xfId="1031" xr:uid="{00000000-0005-0000-0000-0000C9030000}"/>
    <cellStyle name="Currency 23 2" xfId="1032" xr:uid="{00000000-0005-0000-0000-0000CA030000}"/>
    <cellStyle name="Currency 24" xfId="1033" xr:uid="{00000000-0005-0000-0000-0000CB030000}"/>
    <cellStyle name="Currency 24 2" xfId="1034" xr:uid="{00000000-0005-0000-0000-0000CC030000}"/>
    <cellStyle name="Currency 25" xfId="1035" xr:uid="{00000000-0005-0000-0000-0000CD030000}"/>
    <cellStyle name="Currency 25 2" xfId="1036" xr:uid="{00000000-0005-0000-0000-0000CE030000}"/>
    <cellStyle name="Currency 26" xfId="1037" xr:uid="{00000000-0005-0000-0000-0000CF030000}"/>
    <cellStyle name="Currency 26 2" xfId="1038" xr:uid="{00000000-0005-0000-0000-0000D0030000}"/>
    <cellStyle name="Currency 27" xfId="1039" xr:uid="{00000000-0005-0000-0000-0000D1030000}"/>
    <cellStyle name="Currency 27 2" xfId="1040" xr:uid="{00000000-0005-0000-0000-0000D2030000}"/>
    <cellStyle name="Currency 28" xfId="1041" xr:uid="{00000000-0005-0000-0000-0000D3030000}"/>
    <cellStyle name="Currency 28 2" xfId="1042" xr:uid="{00000000-0005-0000-0000-0000D4030000}"/>
    <cellStyle name="Currency 29" xfId="1043" xr:uid="{00000000-0005-0000-0000-0000D5030000}"/>
    <cellStyle name="Currency 29 2" xfId="1044" xr:uid="{00000000-0005-0000-0000-0000D6030000}"/>
    <cellStyle name="Currency 3" xfId="1045" xr:uid="{00000000-0005-0000-0000-0000D7030000}"/>
    <cellStyle name="Currency 3 2" xfId="1046" xr:uid="{00000000-0005-0000-0000-0000D8030000}"/>
    <cellStyle name="Currency 30" xfId="1047" xr:uid="{00000000-0005-0000-0000-0000D9030000}"/>
    <cellStyle name="Currency 30 2" xfId="1048" xr:uid="{00000000-0005-0000-0000-0000DA030000}"/>
    <cellStyle name="Currency 31" xfId="1049" xr:uid="{00000000-0005-0000-0000-0000DB030000}"/>
    <cellStyle name="Currency 31 2" xfId="1050" xr:uid="{00000000-0005-0000-0000-0000DC030000}"/>
    <cellStyle name="Currency 32" xfId="1051" xr:uid="{00000000-0005-0000-0000-0000DD030000}"/>
    <cellStyle name="Currency 32 2" xfId="1052" xr:uid="{00000000-0005-0000-0000-0000DE030000}"/>
    <cellStyle name="Currency 33" xfId="1053" xr:uid="{00000000-0005-0000-0000-0000DF030000}"/>
    <cellStyle name="Currency 33 2" xfId="1054" xr:uid="{00000000-0005-0000-0000-0000E0030000}"/>
    <cellStyle name="Currency 34" xfId="1055" xr:uid="{00000000-0005-0000-0000-0000E1030000}"/>
    <cellStyle name="Currency 34 2" xfId="1056" xr:uid="{00000000-0005-0000-0000-0000E2030000}"/>
    <cellStyle name="Currency 35" xfId="1057" xr:uid="{00000000-0005-0000-0000-0000E3030000}"/>
    <cellStyle name="Currency 4" xfId="1058" xr:uid="{00000000-0005-0000-0000-0000E4030000}"/>
    <cellStyle name="Currency 4 2" xfId="1059" xr:uid="{00000000-0005-0000-0000-0000E5030000}"/>
    <cellStyle name="Currency 5" xfId="1060" xr:uid="{00000000-0005-0000-0000-0000E6030000}"/>
    <cellStyle name="Currency 5 2" xfId="1061" xr:uid="{00000000-0005-0000-0000-0000E7030000}"/>
    <cellStyle name="Currency 6" xfId="1062" xr:uid="{00000000-0005-0000-0000-0000E8030000}"/>
    <cellStyle name="Currency 6 2" xfId="1063" xr:uid="{00000000-0005-0000-0000-0000E9030000}"/>
    <cellStyle name="Currency 7" xfId="1064" xr:uid="{00000000-0005-0000-0000-0000EA030000}"/>
    <cellStyle name="Currency 7 2" xfId="1065" xr:uid="{00000000-0005-0000-0000-0000EB030000}"/>
    <cellStyle name="Currency 8" xfId="1066" xr:uid="{00000000-0005-0000-0000-0000EC030000}"/>
    <cellStyle name="Currency 8 2" xfId="1067" xr:uid="{00000000-0005-0000-0000-0000ED030000}"/>
    <cellStyle name="Currency 9" xfId="1068" xr:uid="{00000000-0005-0000-0000-0000EE030000}"/>
    <cellStyle name="Currency 9 2" xfId="1069" xr:uid="{00000000-0005-0000-0000-0000EF030000}"/>
    <cellStyle name="Currency0" xfId="1070" xr:uid="{00000000-0005-0000-0000-0000F0030000}"/>
    <cellStyle name="Currency0 10" xfId="1071" xr:uid="{00000000-0005-0000-0000-0000F1030000}"/>
    <cellStyle name="Currency0 10 2" xfId="1072" xr:uid="{00000000-0005-0000-0000-0000F2030000}"/>
    <cellStyle name="Currency0 11" xfId="1073" xr:uid="{00000000-0005-0000-0000-0000F3030000}"/>
    <cellStyle name="Currency0 11 2" xfId="1074" xr:uid="{00000000-0005-0000-0000-0000F4030000}"/>
    <cellStyle name="Currency0 12" xfId="1075" xr:uid="{00000000-0005-0000-0000-0000F5030000}"/>
    <cellStyle name="Currency0 12 2" xfId="1076" xr:uid="{00000000-0005-0000-0000-0000F6030000}"/>
    <cellStyle name="Currency0 13" xfId="1077" xr:uid="{00000000-0005-0000-0000-0000F7030000}"/>
    <cellStyle name="Currency0 13 2" xfId="1078" xr:uid="{00000000-0005-0000-0000-0000F8030000}"/>
    <cellStyle name="Currency0 14" xfId="1079" xr:uid="{00000000-0005-0000-0000-0000F9030000}"/>
    <cellStyle name="Currency0 14 2" xfId="1080" xr:uid="{00000000-0005-0000-0000-0000FA030000}"/>
    <cellStyle name="Currency0 15" xfId="1081" xr:uid="{00000000-0005-0000-0000-0000FB030000}"/>
    <cellStyle name="Currency0 15 2" xfId="1082" xr:uid="{00000000-0005-0000-0000-0000FC030000}"/>
    <cellStyle name="Currency0 16" xfId="1083" xr:uid="{00000000-0005-0000-0000-0000FD030000}"/>
    <cellStyle name="Currency0 16 2" xfId="1084" xr:uid="{00000000-0005-0000-0000-0000FE030000}"/>
    <cellStyle name="Currency0 17" xfId="1085" xr:uid="{00000000-0005-0000-0000-0000FF030000}"/>
    <cellStyle name="Currency0 17 2" xfId="1086" xr:uid="{00000000-0005-0000-0000-000000040000}"/>
    <cellStyle name="Currency0 18" xfId="1087" xr:uid="{00000000-0005-0000-0000-000001040000}"/>
    <cellStyle name="Currency0 18 2" xfId="1088" xr:uid="{00000000-0005-0000-0000-000002040000}"/>
    <cellStyle name="Currency0 19" xfId="1089" xr:uid="{00000000-0005-0000-0000-000003040000}"/>
    <cellStyle name="Currency0 19 2" xfId="1090" xr:uid="{00000000-0005-0000-0000-000004040000}"/>
    <cellStyle name="Currency0 2" xfId="1091" xr:uid="{00000000-0005-0000-0000-000005040000}"/>
    <cellStyle name="Currency0 2 2" xfId="1092" xr:uid="{00000000-0005-0000-0000-000006040000}"/>
    <cellStyle name="Currency0 2 2 2" xfId="1093" xr:uid="{00000000-0005-0000-0000-000007040000}"/>
    <cellStyle name="Currency0 2 3" xfId="1094" xr:uid="{00000000-0005-0000-0000-000008040000}"/>
    <cellStyle name="Currency0 2 3 2" xfId="1095" xr:uid="{00000000-0005-0000-0000-000009040000}"/>
    <cellStyle name="Currency0 20" xfId="1096" xr:uid="{00000000-0005-0000-0000-00000A040000}"/>
    <cellStyle name="Currency0 20 2" xfId="1097" xr:uid="{00000000-0005-0000-0000-00000B040000}"/>
    <cellStyle name="Currency0 21" xfId="1098" xr:uid="{00000000-0005-0000-0000-00000C040000}"/>
    <cellStyle name="Currency0 21 2" xfId="1099" xr:uid="{00000000-0005-0000-0000-00000D040000}"/>
    <cellStyle name="Currency0 22" xfId="1100" xr:uid="{00000000-0005-0000-0000-00000E040000}"/>
    <cellStyle name="Currency0 22 2" xfId="1101" xr:uid="{00000000-0005-0000-0000-00000F040000}"/>
    <cellStyle name="Currency0 23" xfId="1102" xr:uid="{00000000-0005-0000-0000-000010040000}"/>
    <cellStyle name="Currency0 23 2" xfId="1103" xr:uid="{00000000-0005-0000-0000-000011040000}"/>
    <cellStyle name="Currency0 24" xfId="1104" xr:uid="{00000000-0005-0000-0000-000012040000}"/>
    <cellStyle name="Currency0 24 2" xfId="1105" xr:uid="{00000000-0005-0000-0000-000013040000}"/>
    <cellStyle name="Currency0 25" xfId="1106" xr:uid="{00000000-0005-0000-0000-000014040000}"/>
    <cellStyle name="Currency0 25 2" xfId="1107" xr:uid="{00000000-0005-0000-0000-000015040000}"/>
    <cellStyle name="Currency0 26" xfId="1108" xr:uid="{00000000-0005-0000-0000-000016040000}"/>
    <cellStyle name="Currency0 26 2" xfId="1109" xr:uid="{00000000-0005-0000-0000-000017040000}"/>
    <cellStyle name="Currency0 27" xfId="1110" xr:uid="{00000000-0005-0000-0000-000018040000}"/>
    <cellStyle name="Currency0 27 2" xfId="1111" xr:uid="{00000000-0005-0000-0000-000019040000}"/>
    <cellStyle name="Currency0 28" xfId="1112" xr:uid="{00000000-0005-0000-0000-00001A040000}"/>
    <cellStyle name="Currency0 28 2" xfId="1113" xr:uid="{00000000-0005-0000-0000-00001B040000}"/>
    <cellStyle name="Currency0 29" xfId="1114" xr:uid="{00000000-0005-0000-0000-00001C040000}"/>
    <cellStyle name="Currency0 29 2" xfId="1115" xr:uid="{00000000-0005-0000-0000-00001D040000}"/>
    <cellStyle name="Currency0 3" xfId="1116" xr:uid="{00000000-0005-0000-0000-00001E040000}"/>
    <cellStyle name="Currency0 3 2" xfId="1117" xr:uid="{00000000-0005-0000-0000-00001F040000}"/>
    <cellStyle name="Currency0 30" xfId="1118" xr:uid="{00000000-0005-0000-0000-000020040000}"/>
    <cellStyle name="Currency0 30 2" xfId="1119" xr:uid="{00000000-0005-0000-0000-000021040000}"/>
    <cellStyle name="Currency0 31" xfId="1120" xr:uid="{00000000-0005-0000-0000-000022040000}"/>
    <cellStyle name="Currency0 31 2" xfId="1121" xr:uid="{00000000-0005-0000-0000-000023040000}"/>
    <cellStyle name="Currency0 32" xfId="1122" xr:uid="{00000000-0005-0000-0000-000024040000}"/>
    <cellStyle name="Currency0 32 2" xfId="1123" xr:uid="{00000000-0005-0000-0000-000025040000}"/>
    <cellStyle name="Currency0 33" xfId="1124" xr:uid="{00000000-0005-0000-0000-000026040000}"/>
    <cellStyle name="Currency0 33 2" xfId="1125" xr:uid="{00000000-0005-0000-0000-000027040000}"/>
    <cellStyle name="Currency0 34" xfId="1126" xr:uid="{00000000-0005-0000-0000-000028040000}"/>
    <cellStyle name="Currency0 34 2" xfId="1127" xr:uid="{00000000-0005-0000-0000-000029040000}"/>
    <cellStyle name="Currency0 35" xfId="1128" xr:uid="{00000000-0005-0000-0000-00002A040000}"/>
    <cellStyle name="Currency0 4" xfId="1129" xr:uid="{00000000-0005-0000-0000-00002B040000}"/>
    <cellStyle name="Currency0 4 2" xfId="1130" xr:uid="{00000000-0005-0000-0000-00002C040000}"/>
    <cellStyle name="Currency0 5" xfId="1131" xr:uid="{00000000-0005-0000-0000-00002D040000}"/>
    <cellStyle name="Currency0 5 2" xfId="1132" xr:uid="{00000000-0005-0000-0000-00002E040000}"/>
    <cellStyle name="Currency0 6" xfId="1133" xr:uid="{00000000-0005-0000-0000-00002F040000}"/>
    <cellStyle name="Currency0 6 2" xfId="1134" xr:uid="{00000000-0005-0000-0000-000030040000}"/>
    <cellStyle name="Currency0 7" xfId="1135" xr:uid="{00000000-0005-0000-0000-000031040000}"/>
    <cellStyle name="Currency0 7 2" xfId="1136" xr:uid="{00000000-0005-0000-0000-000032040000}"/>
    <cellStyle name="Currency0 8" xfId="1137" xr:uid="{00000000-0005-0000-0000-000033040000}"/>
    <cellStyle name="Currency0 8 2" xfId="1138" xr:uid="{00000000-0005-0000-0000-000034040000}"/>
    <cellStyle name="Currency0 9" xfId="1139" xr:uid="{00000000-0005-0000-0000-000035040000}"/>
    <cellStyle name="Currency0 9 2" xfId="1140" xr:uid="{00000000-0005-0000-0000-000036040000}"/>
    <cellStyle name="Currency0_Comp_aut" xfId="1141" xr:uid="{00000000-0005-0000-0000-000037040000}"/>
    <cellStyle name="Dane wejściowe" xfId="1142" xr:uid="{00000000-0005-0000-0000-000038040000}"/>
    <cellStyle name="Dane wyjściowe" xfId="1143" xr:uid="{00000000-0005-0000-0000-000039040000}"/>
    <cellStyle name="Data" xfId="1144" xr:uid="{00000000-0005-0000-0000-00003A040000}"/>
    <cellStyle name="Data 10" xfId="1145" xr:uid="{00000000-0005-0000-0000-00003B040000}"/>
    <cellStyle name="Data 11" xfId="1146" xr:uid="{00000000-0005-0000-0000-00003C040000}"/>
    <cellStyle name="Data 12" xfId="1147" xr:uid="{00000000-0005-0000-0000-00003D040000}"/>
    <cellStyle name="Data 13" xfId="1148" xr:uid="{00000000-0005-0000-0000-00003E040000}"/>
    <cellStyle name="Data 14" xfId="1149" xr:uid="{00000000-0005-0000-0000-00003F040000}"/>
    <cellStyle name="Data 15" xfId="1150" xr:uid="{00000000-0005-0000-0000-000040040000}"/>
    <cellStyle name="Data 16" xfId="1151" xr:uid="{00000000-0005-0000-0000-000041040000}"/>
    <cellStyle name="Data 17" xfId="1152" xr:uid="{00000000-0005-0000-0000-000042040000}"/>
    <cellStyle name="Data 18" xfId="1153" xr:uid="{00000000-0005-0000-0000-000043040000}"/>
    <cellStyle name="Data 19" xfId="1154" xr:uid="{00000000-0005-0000-0000-000044040000}"/>
    <cellStyle name="Data 2" xfId="1155" xr:uid="{00000000-0005-0000-0000-000045040000}"/>
    <cellStyle name="Data 2 2" xfId="1156" xr:uid="{00000000-0005-0000-0000-000046040000}"/>
    <cellStyle name="Data 2 3" xfId="1157" xr:uid="{00000000-0005-0000-0000-000047040000}"/>
    <cellStyle name="Data 2 4" xfId="1158" xr:uid="{00000000-0005-0000-0000-000048040000}"/>
    <cellStyle name="Data 20" xfId="1159" xr:uid="{00000000-0005-0000-0000-000049040000}"/>
    <cellStyle name="Data 21" xfId="1160" xr:uid="{00000000-0005-0000-0000-00004A040000}"/>
    <cellStyle name="Data 22" xfId="1161" xr:uid="{00000000-0005-0000-0000-00004B040000}"/>
    <cellStyle name="Data 23" xfId="1162" xr:uid="{00000000-0005-0000-0000-00004C040000}"/>
    <cellStyle name="Data 24" xfId="1163" xr:uid="{00000000-0005-0000-0000-00004D040000}"/>
    <cellStyle name="Data 25" xfId="1164" xr:uid="{00000000-0005-0000-0000-00004E040000}"/>
    <cellStyle name="Data 26" xfId="1165" xr:uid="{00000000-0005-0000-0000-00004F040000}"/>
    <cellStyle name="Data 27" xfId="1166" xr:uid="{00000000-0005-0000-0000-000050040000}"/>
    <cellStyle name="Data 28" xfId="1167" xr:uid="{00000000-0005-0000-0000-000051040000}"/>
    <cellStyle name="Data 29" xfId="1168" xr:uid="{00000000-0005-0000-0000-000052040000}"/>
    <cellStyle name="Data 3" xfId="1169" xr:uid="{00000000-0005-0000-0000-000053040000}"/>
    <cellStyle name="Data 30" xfId="1170" xr:uid="{00000000-0005-0000-0000-000054040000}"/>
    <cellStyle name="Data 31" xfId="1171" xr:uid="{00000000-0005-0000-0000-000055040000}"/>
    <cellStyle name="Data 32" xfId="1172" xr:uid="{00000000-0005-0000-0000-000056040000}"/>
    <cellStyle name="Data 33" xfId="1173" xr:uid="{00000000-0005-0000-0000-000057040000}"/>
    <cellStyle name="Data 34" xfId="1174" xr:uid="{00000000-0005-0000-0000-000058040000}"/>
    <cellStyle name="Data 4" xfId="1175" xr:uid="{00000000-0005-0000-0000-000059040000}"/>
    <cellStyle name="Data 5" xfId="1176" xr:uid="{00000000-0005-0000-0000-00005A040000}"/>
    <cellStyle name="Data 6" xfId="1177" xr:uid="{00000000-0005-0000-0000-00005B040000}"/>
    <cellStyle name="Data 7" xfId="1178" xr:uid="{00000000-0005-0000-0000-00005C040000}"/>
    <cellStyle name="Data 8" xfId="1179" xr:uid="{00000000-0005-0000-0000-00005D040000}"/>
    <cellStyle name="Data 9" xfId="1180" xr:uid="{00000000-0005-0000-0000-00005E040000}"/>
    <cellStyle name="Data Helvetica Righ" xfId="1181" xr:uid="{00000000-0005-0000-0000-00005F040000}"/>
    <cellStyle name="Data Helvetica Righ 2" xfId="1182" xr:uid="{00000000-0005-0000-0000-000060040000}"/>
    <cellStyle name="Data Helvetica Right" xfId="1183" xr:uid="{00000000-0005-0000-0000-000061040000}"/>
    <cellStyle name="Data Helvetica Right 2" xfId="1184" xr:uid="{00000000-0005-0000-0000-000062040000}"/>
    <cellStyle name="Data Helvetica Right 3" xfId="1185" xr:uid="{00000000-0005-0000-0000-000063040000}"/>
    <cellStyle name="DataC" xfId="1186" xr:uid="{00000000-0005-0000-0000-000064040000}"/>
    <cellStyle name="DataC 2" xfId="1187" xr:uid="{00000000-0005-0000-0000-000065040000}"/>
    <cellStyle name="DataC 3" xfId="1188" xr:uid="{00000000-0005-0000-0000-000066040000}"/>
    <cellStyle name="Date" xfId="1189" xr:uid="{00000000-0005-0000-0000-000067040000}"/>
    <cellStyle name="Date 10" xfId="1190" xr:uid="{00000000-0005-0000-0000-000068040000}"/>
    <cellStyle name="Date 10 2" xfId="1191" xr:uid="{00000000-0005-0000-0000-000069040000}"/>
    <cellStyle name="Date 11" xfId="1192" xr:uid="{00000000-0005-0000-0000-00006A040000}"/>
    <cellStyle name="Date 11 2" xfId="1193" xr:uid="{00000000-0005-0000-0000-00006B040000}"/>
    <cellStyle name="Date 12" xfId="1194" xr:uid="{00000000-0005-0000-0000-00006C040000}"/>
    <cellStyle name="Date 12 2" xfId="1195" xr:uid="{00000000-0005-0000-0000-00006D040000}"/>
    <cellStyle name="Date 13" xfId="1196" xr:uid="{00000000-0005-0000-0000-00006E040000}"/>
    <cellStyle name="Date 13 2" xfId="1197" xr:uid="{00000000-0005-0000-0000-00006F040000}"/>
    <cellStyle name="Date 14" xfId="1198" xr:uid="{00000000-0005-0000-0000-000070040000}"/>
    <cellStyle name="Date 14 2" xfId="1199" xr:uid="{00000000-0005-0000-0000-000071040000}"/>
    <cellStyle name="Date 15" xfId="1200" xr:uid="{00000000-0005-0000-0000-000072040000}"/>
    <cellStyle name="Date 15 2" xfId="1201" xr:uid="{00000000-0005-0000-0000-000073040000}"/>
    <cellStyle name="Date 16" xfId="1202" xr:uid="{00000000-0005-0000-0000-000074040000}"/>
    <cellStyle name="Date 16 2" xfId="1203" xr:uid="{00000000-0005-0000-0000-000075040000}"/>
    <cellStyle name="Date 17" xfId="1204" xr:uid="{00000000-0005-0000-0000-000076040000}"/>
    <cellStyle name="Date 17 2" xfId="1205" xr:uid="{00000000-0005-0000-0000-000077040000}"/>
    <cellStyle name="Date 18" xfId="1206" xr:uid="{00000000-0005-0000-0000-000078040000}"/>
    <cellStyle name="Date 18 2" xfId="1207" xr:uid="{00000000-0005-0000-0000-000079040000}"/>
    <cellStyle name="Date 19" xfId="1208" xr:uid="{00000000-0005-0000-0000-00007A040000}"/>
    <cellStyle name="Date 19 2" xfId="1209" xr:uid="{00000000-0005-0000-0000-00007B040000}"/>
    <cellStyle name="Date 2" xfId="1210" xr:uid="{00000000-0005-0000-0000-00007C040000}"/>
    <cellStyle name="Date 2 2" xfId="1211" xr:uid="{00000000-0005-0000-0000-00007D040000}"/>
    <cellStyle name="Date 2 2 2" xfId="1212" xr:uid="{00000000-0005-0000-0000-00007E040000}"/>
    <cellStyle name="Date 2 3" xfId="1213" xr:uid="{00000000-0005-0000-0000-00007F040000}"/>
    <cellStyle name="Date 2 3 2" xfId="1214" xr:uid="{00000000-0005-0000-0000-000080040000}"/>
    <cellStyle name="Date 20" xfId="1215" xr:uid="{00000000-0005-0000-0000-000081040000}"/>
    <cellStyle name="Date 20 2" xfId="1216" xr:uid="{00000000-0005-0000-0000-000082040000}"/>
    <cellStyle name="Date 21" xfId="1217" xr:uid="{00000000-0005-0000-0000-000083040000}"/>
    <cellStyle name="Date 21 2" xfId="1218" xr:uid="{00000000-0005-0000-0000-000084040000}"/>
    <cellStyle name="Date 22" xfId="1219" xr:uid="{00000000-0005-0000-0000-000085040000}"/>
    <cellStyle name="Date 22 2" xfId="1220" xr:uid="{00000000-0005-0000-0000-000086040000}"/>
    <cellStyle name="Date 23" xfId="1221" xr:uid="{00000000-0005-0000-0000-000087040000}"/>
    <cellStyle name="Date 23 2" xfId="1222" xr:uid="{00000000-0005-0000-0000-000088040000}"/>
    <cellStyle name="Date 24" xfId="1223" xr:uid="{00000000-0005-0000-0000-000089040000}"/>
    <cellStyle name="Date 24 2" xfId="1224" xr:uid="{00000000-0005-0000-0000-00008A040000}"/>
    <cellStyle name="Date 25" xfId="1225" xr:uid="{00000000-0005-0000-0000-00008B040000}"/>
    <cellStyle name="Date 25 2" xfId="1226" xr:uid="{00000000-0005-0000-0000-00008C040000}"/>
    <cellStyle name="Date 26" xfId="1227" xr:uid="{00000000-0005-0000-0000-00008D040000}"/>
    <cellStyle name="Date 26 2" xfId="1228" xr:uid="{00000000-0005-0000-0000-00008E040000}"/>
    <cellStyle name="Date 27" xfId="1229" xr:uid="{00000000-0005-0000-0000-00008F040000}"/>
    <cellStyle name="Date 27 2" xfId="1230" xr:uid="{00000000-0005-0000-0000-000090040000}"/>
    <cellStyle name="Date 28" xfId="1231" xr:uid="{00000000-0005-0000-0000-000091040000}"/>
    <cellStyle name="Date 28 2" xfId="1232" xr:uid="{00000000-0005-0000-0000-000092040000}"/>
    <cellStyle name="Date 29" xfId="1233" xr:uid="{00000000-0005-0000-0000-000093040000}"/>
    <cellStyle name="Date 29 2" xfId="1234" xr:uid="{00000000-0005-0000-0000-000094040000}"/>
    <cellStyle name="Date 3" xfId="1235" xr:uid="{00000000-0005-0000-0000-000095040000}"/>
    <cellStyle name="Date 3 2" xfId="1236" xr:uid="{00000000-0005-0000-0000-000096040000}"/>
    <cellStyle name="Date 30" xfId="1237" xr:uid="{00000000-0005-0000-0000-000097040000}"/>
    <cellStyle name="Date 30 2" xfId="1238" xr:uid="{00000000-0005-0000-0000-000098040000}"/>
    <cellStyle name="Date 31" xfId="1239" xr:uid="{00000000-0005-0000-0000-000099040000}"/>
    <cellStyle name="Date 31 2" xfId="1240" xr:uid="{00000000-0005-0000-0000-00009A040000}"/>
    <cellStyle name="Date 32" xfId="1241" xr:uid="{00000000-0005-0000-0000-00009B040000}"/>
    <cellStyle name="Date 32 2" xfId="1242" xr:uid="{00000000-0005-0000-0000-00009C040000}"/>
    <cellStyle name="Date 33" xfId="1243" xr:uid="{00000000-0005-0000-0000-00009D040000}"/>
    <cellStyle name="Date 33 2" xfId="1244" xr:uid="{00000000-0005-0000-0000-00009E040000}"/>
    <cellStyle name="Date 34" xfId="1245" xr:uid="{00000000-0005-0000-0000-00009F040000}"/>
    <cellStyle name="Date 34 2" xfId="1246" xr:uid="{00000000-0005-0000-0000-0000A0040000}"/>
    <cellStyle name="Date 35" xfId="1247" xr:uid="{00000000-0005-0000-0000-0000A1040000}"/>
    <cellStyle name="Date 4" xfId="1248" xr:uid="{00000000-0005-0000-0000-0000A2040000}"/>
    <cellStyle name="Date 4 2" xfId="1249" xr:uid="{00000000-0005-0000-0000-0000A3040000}"/>
    <cellStyle name="Date 5" xfId="1250" xr:uid="{00000000-0005-0000-0000-0000A4040000}"/>
    <cellStyle name="Date 5 2" xfId="1251" xr:uid="{00000000-0005-0000-0000-0000A5040000}"/>
    <cellStyle name="Date 6" xfId="1252" xr:uid="{00000000-0005-0000-0000-0000A6040000}"/>
    <cellStyle name="Date 6 2" xfId="1253" xr:uid="{00000000-0005-0000-0000-0000A7040000}"/>
    <cellStyle name="Date 7" xfId="1254" xr:uid="{00000000-0005-0000-0000-0000A8040000}"/>
    <cellStyle name="Date 7 2" xfId="1255" xr:uid="{00000000-0005-0000-0000-0000A9040000}"/>
    <cellStyle name="Date 8" xfId="1256" xr:uid="{00000000-0005-0000-0000-0000AA040000}"/>
    <cellStyle name="Date 8 2" xfId="1257" xr:uid="{00000000-0005-0000-0000-0000AB040000}"/>
    <cellStyle name="Date 9" xfId="1258" xr:uid="{00000000-0005-0000-0000-0000AC040000}"/>
    <cellStyle name="Date 9 2" xfId="1259" xr:uid="{00000000-0005-0000-0000-0000AD040000}"/>
    <cellStyle name="Date Aligned" xfId="1260" xr:uid="{00000000-0005-0000-0000-0000AE040000}"/>
    <cellStyle name="Date Released" xfId="1261" xr:uid="{00000000-0005-0000-0000-0000AF040000}"/>
    <cellStyle name="Date Short" xfId="1262" xr:uid="{00000000-0005-0000-0000-0000B0040000}"/>
    <cellStyle name="Datum" xfId="1263" xr:uid="{00000000-0005-0000-0000-0000B1040000}"/>
    <cellStyle name="day of week" xfId="1264" xr:uid="{00000000-0005-0000-0000-0000B2040000}"/>
    <cellStyle name="DEM" xfId="1265" xr:uid="{00000000-0005-0000-0000-0000B3040000}"/>
    <cellStyle name="DEM 2" xfId="1266" xr:uid="{00000000-0005-0000-0000-0000B4040000}"/>
    <cellStyle name="DEM_WEOInput" xfId="1267" xr:uid="{00000000-0005-0000-0000-0000B5040000}"/>
    <cellStyle name="Dia" xfId="1268" xr:uid="{00000000-0005-0000-0000-0000B6040000}"/>
    <cellStyle name="diskette" xfId="1269" xr:uid="{00000000-0005-0000-0000-0000B7040000}"/>
    <cellStyle name="diskette 2" xfId="1270" xr:uid="{00000000-0005-0000-0000-0000B8040000}"/>
    <cellStyle name="Dobre" xfId="1271" xr:uid="{00000000-0005-0000-0000-0000B9040000}"/>
    <cellStyle name="données" xfId="1272" xr:uid="{00000000-0005-0000-0000-0000BA040000}"/>
    <cellStyle name="donnéesbord" xfId="1273" xr:uid="{00000000-0005-0000-0000-0000BB040000}"/>
    <cellStyle name="donnéesbord 2" xfId="1274" xr:uid="{00000000-0005-0000-0000-0000BC040000}"/>
    <cellStyle name="Dotted Line" xfId="1275" xr:uid="{00000000-0005-0000-0000-0000BD040000}"/>
    <cellStyle name="Dziesiêtny [0]_Locas" xfId="1276" xr:uid="{00000000-0005-0000-0000-0000BE040000}"/>
    <cellStyle name="Dziesiętny 2" xfId="1277" xr:uid="{00000000-0005-0000-0000-0000BF040000}"/>
    <cellStyle name="Dziesiętny 2 2" xfId="1278" xr:uid="{00000000-0005-0000-0000-0000C0040000}"/>
    <cellStyle name="Dziesiętny 2 3" xfId="1279" xr:uid="{00000000-0005-0000-0000-0000C1040000}"/>
    <cellStyle name="Dziesiętny 2 4" xfId="1280" xr:uid="{00000000-0005-0000-0000-0000C2040000}"/>
    <cellStyle name="Dziesiętny 2 5" xfId="1281" xr:uid="{00000000-0005-0000-0000-0000C3040000}"/>
    <cellStyle name="Dziesiętny 2 6" xfId="1282" xr:uid="{00000000-0005-0000-0000-0000C4040000}"/>
    <cellStyle name="Dziesiętny 2 7" xfId="1283" xr:uid="{00000000-0005-0000-0000-0000C5040000}"/>
    <cellStyle name="Dziesiętny 3" xfId="1284" xr:uid="{00000000-0005-0000-0000-0000C6040000}"/>
    <cellStyle name="Dziesiętny 3 2" xfId="1285" xr:uid="{00000000-0005-0000-0000-0000C7040000}"/>
    <cellStyle name="Dziesiętny 3 3" xfId="1286" xr:uid="{00000000-0005-0000-0000-0000C8040000}"/>
    <cellStyle name="Dziesiętny 3 4" xfId="1287" xr:uid="{00000000-0005-0000-0000-0000C9040000}"/>
    <cellStyle name="Dziesiętny 3 5" xfId="1288" xr:uid="{00000000-0005-0000-0000-0000CA040000}"/>
    <cellStyle name="Dziesiętny 3 6" xfId="1289" xr:uid="{00000000-0005-0000-0000-0000CB040000}"/>
    <cellStyle name="Dziesiętny 3 7" xfId="1290" xr:uid="{00000000-0005-0000-0000-0000CC040000}"/>
    <cellStyle name="Dziesiętny 4" xfId="1291" xr:uid="{00000000-0005-0000-0000-0000CD040000}"/>
    <cellStyle name="Dziesiętny 4 2" xfId="1292" xr:uid="{00000000-0005-0000-0000-0000CE040000}"/>
    <cellStyle name="Dziesiętny 4 3" xfId="1293" xr:uid="{00000000-0005-0000-0000-0000CF040000}"/>
    <cellStyle name="Dziesiętny 4 4" xfId="1294" xr:uid="{00000000-0005-0000-0000-0000D0040000}"/>
    <cellStyle name="Dziesiętny 4 5" xfId="1295" xr:uid="{00000000-0005-0000-0000-0000D1040000}"/>
    <cellStyle name="Dziesiętny 5" xfId="1296" xr:uid="{00000000-0005-0000-0000-0000D2040000}"/>
    <cellStyle name="Dziesiętny 5 2" xfId="1297" xr:uid="{00000000-0005-0000-0000-0000D3040000}"/>
    <cellStyle name="Dziesiętny 5 3" xfId="1298" xr:uid="{00000000-0005-0000-0000-0000D4040000}"/>
    <cellStyle name="Dziesiętny 5 4" xfId="1299" xr:uid="{00000000-0005-0000-0000-0000D5040000}"/>
    <cellStyle name="Dziesiętny 5 5" xfId="1300" xr:uid="{00000000-0005-0000-0000-0000D6040000}"/>
    <cellStyle name="Dziesiętny 6" xfId="1301" xr:uid="{00000000-0005-0000-0000-0000D7040000}"/>
    <cellStyle name="Dziesiętny 6 2" xfId="1302" xr:uid="{00000000-0005-0000-0000-0000D8040000}"/>
    <cellStyle name="Dziesiętny 6 3" xfId="1303" xr:uid="{00000000-0005-0000-0000-0000D9040000}"/>
    <cellStyle name="Dziesiętny 8" xfId="1304" xr:uid="{00000000-0005-0000-0000-0000DA040000}"/>
    <cellStyle name="Dziesiêtny_Locas" xfId="1305" xr:uid="{00000000-0005-0000-0000-0000DB040000}"/>
    <cellStyle name="Emphasis 1" xfId="1306" xr:uid="{00000000-0005-0000-0000-0000DC040000}"/>
    <cellStyle name="Emphasis 2" xfId="1307" xr:uid="{00000000-0005-0000-0000-0000DD040000}"/>
    <cellStyle name="Emphasis 3" xfId="1308" xr:uid="{00000000-0005-0000-0000-0000DE040000}"/>
    <cellStyle name="Encabez1" xfId="1309" xr:uid="{00000000-0005-0000-0000-0000DF040000}"/>
    <cellStyle name="Encabez2" xfId="1310" xr:uid="{00000000-0005-0000-0000-0000E0040000}"/>
    <cellStyle name="Encabezado 4" xfId="1311" xr:uid="{00000000-0005-0000-0000-0000E1040000}"/>
    <cellStyle name="Énfasis1" xfId="1312" xr:uid="{00000000-0005-0000-0000-0000E2040000}"/>
    <cellStyle name="Énfasis2" xfId="1313" xr:uid="{00000000-0005-0000-0000-0000E3040000}"/>
    <cellStyle name="Énfasis3" xfId="1314" xr:uid="{00000000-0005-0000-0000-0000E4040000}"/>
    <cellStyle name="Énfasis4" xfId="1315" xr:uid="{00000000-0005-0000-0000-0000E5040000}"/>
    <cellStyle name="Énfasis5" xfId="1316" xr:uid="{00000000-0005-0000-0000-0000E6040000}"/>
    <cellStyle name="Énfasis6" xfId="1317" xr:uid="{00000000-0005-0000-0000-0000E7040000}"/>
    <cellStyle name="Enter Currency (0)" xfId="1318" xr:uid="{00000000-0005-0000-0000-0000E8040000}"/>
    <cellStyle name="Enter Currency (0) 2" xfId="1319" xr:uid="{00000000-0005-0000-0000-0000E9040000}"/>
    <cellStyle name="Enter Currency (2)" xfId="1320" xr:uid="{00000000-0005-0000-0000-0000EA040000}"/>
    <cellStyle name="Enter Currency (2) 2" xfId="1321" xr:uid="{00000000-0005-0000-0000-0000EB040000}"/>
    <cellStyle name="Enter Units (0)" xfId="1322" xr:uid="{00000000-0005-0000-0000-0000EC040000}"/>
    <cellStyle name="Enter Units (0) 2" xfId="1323" xr:uid="{00000000-0005-0000-0000-0000ED040000}"/>
    <cellStyle name="Enter Units (1)" xfId="1324" xr:uid="{00000000-0005-0000-0000-0000EE040000}"/>
    <cellStyle name="Enter Units (1) 2" xfId="1325" xr:uid="{00000000-0005-0000-0000-0000EF040000}"/>
    <cellStyle name="Enter Units (2)" xfId="1326" xr:uid="{00000000-0005-0000-0000-0000F0040000}"/>
    <cellStyle name="Enter Units (2) 2" xfId="1327" xr:uid="{00000000-0005-0000-0000-0000F1040000}"/>
    <cellStyle name="Entrada" xfId="1328" xr:uid="{00000000-0005-0000-0000-0000F2040000}"/>
    <cellStyle name="Entrée" xfId="1329" xr:uid="{00000000-0005-0000-0000-0000F3040000}"/>
    <cellStyle name="eptembre" xfId="1330" xr:uid="{00000000-0005-0000-0000-0000F4040000}"/>
    <cellStyle name="eptembre 2" xfId="1331" xr:uid="{00000000-0005-0000-0000-0000F5040000}"/>
    <cellStyle name="eptembre 2 2" xfId="1332" xr:uid="{00000000-0005-0000-0000-0000F6040000}"/>
    <cellStyle name="eptembre 2 2 2" xfId="1333" xr:uid="{00000000-0005-0000-0000-0000F7040000}"/>
    <cellStyle name="eptembre 2 2 2 2" xfId="1334" xr:uid="{00000000-0005-0000-0000-0000F8040000}"/>
    <cellStyle name="eptembre 2 3" xfId="1335" xr:uid="{00000000-0005-0000-0000-0000F9040000}"/>
    <cellStyle name="eptembre 2 3 2" xfId="1336" xr:uid="{00000000-0005-0000-0000-0000FA040000}"/>
    <cellStyle name="eptembre 2 4" xfId="1337" xr:uid="{00000000-0005-0000-0000-0000FB040000}"/>
    <cellStyle name="eptembre 3" xfId="1338" xr:uid="{00000000-0005-0000-0000-0000FC040000}"/>
    <cellStyle name="eptembre 3 2" xfId="1339" xr:uid="{00000000-0005-0000-0000-0000FD040000}"/>
    <cellStyle name="eptembre 3 2 2" xfId="1340" xr:uid="{00000000-0005-0000-0000-0000FE040000}"/>
    <cellStyle name="eptembre 3 2 2 2" xfId="1341" xr:uid="{00000000-0005-0000-0000-0000FF040000}"/>
    <cellStyle name="eptembre 3 3" xfId="1342" xr:uid="{00000000-0005-0000-0000-000000050000}"/>
    <cellStyle name="eptembre 3 3 2" xfId="1343" xr:uid="{00000000-0005-0000-0000-000001050000}"/>
    <cellStyle name="eptembre 3 4" xfId="1344" xr:uid="{00000000-0005-0000-0000-000002050000}"/>
    <cellStyle name="eptembre 4" xfId="1345" xr:uid="{00000000-0005-0000-0000-000003050000}"/>
    <cellStyle name="eptembre 4 2" xfId="1346" xr:uid="{00000000-0005-0000-0000-000004050000}"/>
    <cellStyle name="eptembre 4 2 2" xfId="1347" xr:uid="{00000000-0005-0000-0000-000005050000}"/>
    <cellStyle name="eptembre_Readme" xfId="1348" xr:uid="{00000000-0005-0000-0000-000006050000}"/>
    <cellStyle name="Euro" xfId="1349" xr:uid="{00000000-0005-0000-0000-000007050000}"/>
    <cellStyle name="Euro 10" xfId="1350" xr:uid="{00000000-0005-0000-0000-000008050000}"/>
    <cellStyle name="Euro 10 2" xfId="1351" xr:uid="{00000000-0005-0000-0000-000009050000}"/>
    <cellStyle name="Euro 11" xfId="1352" xr:uid="{00000000-0005-0000-0000-00000A050000}"/>
    <cellStyle name="Euro 11 2" xfId="1353" xr:uid="{00000000-0005-0000-0000-00000B050000}"/>
    <cellStyle name="Euro 12" xfId="1354" xr:uid="{00000000-0005-0000-0000-00000C050000}"/>
    <cellStyle name="Euro 12 2" xfId="1355" xr:uid="{00000000-0005-0000-0000-00000D050000}"/>
    <cellStyle name="Euro 13" xfId="1356" xr:uid="{00000000-0005-0000-0000-00000E050000}"/>
    <cellStyle name="Euro 13 2" xfId="1357" xr:uid="{00000000-0005-0000-0000-00000F050000}"/>
    <cellStyle name="Euro 14" xfId="1358" xr:uid="{00000000-0005-0000-0000-000010050000}"/>
    <cellStyle name="Euro 14 2" xfId="1359" xr:uid="{00000000-0005-0000-0000-000011050000}"/>
    <cellStyle name="Euro 15" xfId="1360" xr:uid="{00000000-0005-0000-0000-000012050000}"/>
    <cellStyle name="Euro 15 2" xfId="1361" xr:uid="{00000000-0005-0000-0000-000013050000}"/>
    <cellStyle name="Euro 16" xfId="1362" xr:uid="{00000000-0005-0000-0000-000014050000}"/>
    <cellStyle name="Euro 16 2" xfId="1363" xr:uid="{00000000-0005-0000-0000-000015050000}"/>
    <cellStyle name="Euro 17" xfId="1364" xr:uid="{00000000-0005-0000-0000-000016050000}"/>
    <cellStyle name="Euro 17 2" xfId="1365" xr:uid="{00000000-0005-0000-0000-000017050000}"/>
    <cellStyle name="Euro 18" xfId="1366" xr:uid="{00000000-0005-0000-0000-000018050000}"/>
    <cellStyle name="Euro 18 2" xfId="1367" xr:uid="{00000000-0005-0000-0000-000019050000}"/>
    <cellStyle name="Euro 19" xfId="1368" xr:uid="{00000000-0005-0000-0000-00001A050000}"/>
    <cellStyle name="Euro 19 2" xfId="1369" xr:uid="{00000000-0005-0000-0000-00001B050000}"/>
    <cellStyle name="Euro 2" xfId="1370" xr:uid="{00000000-0005-0000-0000-00001C050000}"/>
    <cellStyle name="Euro 2 2" xfId="1371" xr:uid="{00000000-0005-0000-0000-00001D050000}"/>
    <cellStyle name="Euro 2 2 2" xfId="1372" xr:uid="{00000000-0005-0000-0000-00001E050000}"/>
    <cellStyle name="Euro 2 3" xfId="1373" xr:uid="{00000000-0005-0000-0000-00001F050000}"/>
    <cellStyle name="Euro 2 3 2" xfId="1374" xr:uid="{00000000-0005-0000-0000-000020050000}"/>
    <cellStyle name="Euro 20" xfId="1375" xr:uid="{00000000-0005-0000-0000-000021050000}"/>
    <cellStyle name="Euro 20 2" xfId="1376" xr:uid="{00000000-0005-0000-0000-000022050000}"/>
    <cellStyle name="Euro 21" xfId="1377" xr:uid="{00000000-0005-0000-0000-000023050000}"/>
    <cellStyle name="Euro 21 2" xfId="1378" xr:uid="{00000000-0005-0000-0000-000024050000}"/>
    <cellStyle name="Euro 22" xfId="1379" xr:uid="{00000000-0005-0000-0000-000025050000}"/>
    <cellStyle name="Euro 22 2" xfId="1380" xr:uid="{00000000-0005-0000-0000-000026050000}"/>
    <cellStyle name="Euro 23" xfId="1381" xr:uid="{00000000-0005-0000-0000-000027050000}"/>
    <cellStyle name="Euro 23 2" xfId="1382" xr:uid="{00000000-0005-0000-0000-000028050000}"/>
    <cellStyle name="Euro 24" xfId="1383" xr:uid="{00000000-0005-0000-0000-000029050000}"/>
    <cellStyle name="Euro 24 2" xfId="1384" xr:uid="{00000000-0005-0000-0000-00002A050000}"/>
    <cellStyle name="Euro 25" xfId="1385" xr:uid="{00000000-0005-0000-0000-00002B050000}"/>
    <cellStyle name="Euro 25 2" xfId="1386" xr:uid="{00000000-0005-0000-0000-00002C050000}"/>
    <cellStyle name="Euro 26" xfId="1387" xr:uid="{00000000-0005-0000-0000-00002D050000}"/>
    <cellStyle name="Euro 26 2" xfId="1388" xr:uid="{00000000-0005-0000-0000-00002E050000}"/>
    <cellStyle name="Euro 27" xfId="1389" xr:uid="{00000000-0005-0000-0000-00002F050000}"/>
    <cellStyle name="Euro 27 2" xfId="1390" xr:uid="{00000000-0005-0000-0000-000030050000}"/>
    <cellStyle name="Euro 28" xfId="1391" xr:uid="{00000000-0005-0000-0000-000031050000}"/>
    <cellStyle name="Euro 28 2" xfId="1392" xr:uid="{00000000-0005-0000-0000-000032050000}"/>
    <cellStyle name="Euro 29" xfId="1393" xr:uid="{00000000-0005-0000-0000-000033050000}"/>
    <cellStyle name="Euro 29 2" xfId="1394" xr:uid="{00000000-0005-0000-0000-000034050000}"/>
    <cellStyle name="Euro 3" xfId="1395" xr:uid="{00000000-0005-0000-0000-000035050000}"/>
    <cellStyle name="Euro 3 2" xfId="1396" xr:uid="{00000000-0005-0000-0000-000036050000}"/>
    <cellStyle name="Euro 30" xfId="1397" xr:uid="{00000000-0005-0000-0000-000037050000}"/>
    <cellStyle name="Euro 30 2" xfId="1398" xr:uid="{00000000-0005-0000-0000-000038050000}"/>
    <cellStyle name="Euro 31" xfId="1399" xr:uid="{00000000-0005-0000-0000-000039050000}"/>
    <cellStyle name="Euro 31 2" xfId="1400" xr:uid="{00000000-0005-0000-0000-00003A050000}"/>
    <cellStyle name="Euro 32" xfId="1401" xr:uid="{00000000-0005-0000-0000-00003B050000}"/>
    <cellStyle name="Euro 32 2" xfId="1402" xr:uid="{00000000-0005-0000-0000-00003C050000}"/>
    <cellStyle name="Euro 33" xfId="1403" xr:uid="{00000000-0005-0000-0000-00003D050000}"/>
    <cellStyle name="Euro 33 2" xfId="1404" xr:uid="{00000000-0005-0000-0000-00003E050000}"/>
    <cellStyle name="Euro 34" xfId="1405" xr:uid="{00000000-0005-0000-0000-00003F050000}"/>
    <cellStyle name="Euro 34 2" xfId="1406" xr:uid="{00000000-0005-0000-0000-000040050000}"/>
    <cellStyle name="Euro 35" xfId="1407" xr:uid="{00000000-0005-0000-0000-000041050000}"/>
    <cellStyle name="Euro 4" xfId="1408" xr:uid="{00000000-0005-0000-0000-000042050000}"/>
    <cellStyle name="Euro 4 2" xfId="1409" xr:uid="{00000000-0005-0000-0000-000043050000}"/>
    <cellStyle name="Euro 5" xfId="1410" xr:uid="{00000000-0005-0000-0000-000044050000}"/>
    <cellStyle name="Euro 5 2" xfId="1411" xr:uid="{00000000-0005-0000-0000-000045050000}"/>
    <cellStyle name="Euro 6" xfId="1412" xr:uid="{00000000-0005-0000-0000-000046050000}"/>
    <cellStyle name="Euro 6 2" xfId="1413" xr:uid="{00000000-0005-0000-0000-000047050000}"/>
    <cellStyle name="Euro 7" xfId="1414" xr:uid="{00000000-0005-0000-0000-000048050000}"/>
    <cellStyle name="Euro 7 2" xfId="1415" xr:uid="{00000000-0005-0000-0000-000049050000}"/>
    <cellStyle name="Euro 8" xfId="1416" xr:uid="{00000000-0005-0000-0000-00004A050000}"/>
    <cellStyle name="Euro 8 2" xfId="1417" xr:uid="{00000000-0005-0000-0000-00004B050000}"/>
    <cellStyle name="Euro 9" xfId="1418" xr:uid="{00000000-0005-0000-0000-00004C050000}"/>
    <cellStyle name="Euro 9 2" xfId="1419" xr:uid="{00000000-0005-0000-0000-00004D050000}"/>
    <cellStyle name="Euro_Comp_aut" xfId="1420" xr:uid="{00000000-0005-0000-0000-00004E050000}"/>
    <cellStyle name="Excel.Chart" xfId="1421" xr:uid="{00000000-0005-0000-0000-00004F050000}"/>
    <cellStyle name="Explanatory Text 2" xfId="1422" xr:uid="{00000000-0005-0000-0000-000050050000}"/>
    <cellStyle name="Ezres [0]_10mell99" xfId="1423" xr:uid="{00000000-0005-0000-0000-000051050000}"/>
    <cellStyle name="Ezres_10mell99" xfId="1424" xr:uid="{00000000-0005-0000-0000-000052050000}"/>
    <cellStyle name="f‰H_x0010_‹Ëf‰h,ÿt$_x0018_è¸Wÿÿé&gt;Ëÿÿ÷Ç_x0001_" xfId="1425" xr:uid="{00000000-0005-0000-0000-000053050000}"/>
    <cellStyle name="f‰H_x0010_‹Ëf‰h,ÿt$_x0018_è¸Wÿÿé&gt;Ëÿÿ÷Ç_x0001_ 2" xfId="1426" xr:uid="{00000000-0005-0000-0000-000054050000}"/>
    <cellStyle name="F2" xfId="1427" xr:uid="{00000000-0005-0000-0000-000055050000}"/>
    <cellStyle name="F2 2" xfId="1428" xr:uid="{00000000-0005-0000-0000-000056050000}"/>
    <cellStyle name="F3" xfId="1429" xr:uid="{00000000-0005-0000-0000-000057050000}"/>
    <cellStyle name="F3 2" xfId="1430" xr:uid="{00000000-0005-0000-0000-000058050000}"/>
    <cellStyle name="F4" xfId="1431" xr:uid="{00000000-0005-0000-0000-000059050000}"/>
    <cellStyle name="F4 2" xfId="1432" xr:uid="{00000000-0005-0000-0000-00005A050000}"/>
    <cellStyle name="F4 2 2" xfId="1433" xr:uid="{00000000-0005-0000-0000-00005B050000}"/>
    <cellStyle name="F5" xfId="1434" xr:uid="{00000000-0005-0000-0000-00005C050000}"/>
    <cellStyle name="F5 - Style8" xfId="1435" xr:uid="{00000000-0005-0000-0000-00005D050000}"/>
    <cellStyle name="F5 2" xfId="1436" xr:uid="{00000000-0005-0000-0000-00005E050000}"/>
    <cellStyle name="F6" xfId="1437" xr:uid="{00000000-0005-0000-0000-00005F050000}"/>
    <cellStyle name="F6 - Style5" xfId="1438" xr:uid="{00000000-0005-0000-0000-000060050000}"/>
    <cellStyle name="F6 2" xfId="1439" xr:uid="{00000000-0005-0000-0000-000061050000}"/>
    <cellStyle name="F7" xfId="1440" xr:uid="{00000000-0005-0000-0000-000062050000}"/>
    <cellStyle name="F7 - Style7" xfId="1441" xr:uid="{00000000-0005-0000-0000-000063050000}"/>
    <cellStyle name="F7 2" xfId="1442" xr:uid="{00000000-0005-0000-0000-000064050000}"/>
    <cellStyle name="F8" xfId="1443" xr:uid="{00000000-0005-0000-0000-000065050000}"/>
    <cellStyle name="F8 - Style6" xfId="1444" xr:uid="{00000000-0005-0000-0000-000066050000}"/>
    <cellStyle name="F8 2" xfId="1445" xr:uid="{00000000-0005-0000-0000-000067050000}"/>
    <cellStyle name="F8 2 2" xfId="1446" xr:uid="{00000000-0005-0000-0000-000068050000}"/>
    <cellStyle name="facha" xfId="1447" xr:uid="{00000000-0005-0000-0000-000069050000}"/>
    <cellStyle name="Factor" xfId="1448" xr:uid="{00000000-0005-0000-0000-00006A050000}"/>
    <cellStyle name="Fecha" xfId="1449" xr:uid="{00000000-0005-0000-0000-00006B050000}"/>
    <cellStyle name="Fecha 2" xfId="1450" xr:uid="{00000000-0005-0000-0000-00006C050000}"/>
    <cellStyle name="Fijo" xfId="1451" xr:uid="{00000000-0005-0000-0000-00006D050000}"/>
    <cellStyle name="Fijo 2" xfId="1452" xr:uid="{00000000-0005-0000-0000-00006E050000}"/>
    <cellStyle name="Financiero" xfId="1453" xr:uid="{00000000-0005-0000-0000-00006F050000}"/>
    <cellStyle name="Finanční0" xfId="1454" xr:uid="{00000000-0005-0000-0000-000070050000}"/>
    <cellStyle name="financniO" xfId="1455" xr:uid="{00000000-0005-0000-0000-000071050000}"/>
    <cellStyle name="Finanèní0" xfId="1456" xr:uid="{00000000-0005-0000-0000-000072050000}"/>
    <cellStyle name="Fixed" xfId="1457" xr:uid="{00000000-0005-0000-0000-000073050000}"/>
    <cellStyle name="Fixed 10" xfId="1458" xr:uid="{00000000-0005-0000-0000-000074050000}"/>
    <cellStyle name="Fixed 10 2" xfId="1459" xr:uid="{00000000-0005-0000-0000-000075050000}"/>
    <cellStyle name="Fixed 11" xfId="1460" xr:uid="{00000000-0005-0000-0000-000076050000}"/>
    <cellStyle name="Fixed 11 2" xfId="1461" xr:uid="{00000000-0005-0000-0000-000077050000}"/>
    <cellStyle name="Fixed 12" xfId="1462" xr:uid="{00000000-0005-0000-0000-000078050000}"/>
    <cellStyle name="Fixed 12 2" xfId="1463" xr:uid="{00000000-0005-0000-0000-000079050000}"/>
    <cellStyle name="Fixed 13" xfId="1464" xr:uid="{00000000-0005-0000-0000-00007A050000}"/>
    <cellStyle name="Fixed 13 2" xfId="1465" xr:uid="{00000000-0005-0000-0000-00007B050000}"/>
    <cellStyle name="Fixed 14" xfId="1466" xr:uid="{00000000-0005-0000-0000-00007C050000}"/>
    <cellStyle name="Fixed 14 2" xfId="1467" xr:uid="{00000000-0005-0000-0000-00007D050000}"/>
    <cellStyle name="Fixed 15" xfId="1468" xr:uid="{00000000-0005-0000-0000-00007E050000}"/>
    <cellStyle name="Fixed 15 2" xfId="1469" xr:uid="{00000000-0005-0000-0000-00007F050000}"/>
    <cellStyle name="Fixed 16" xfId="1470" xr:uid="{00000000-0005-0000-0000-000080050000}"/>
    <cellStyle name="Fixed 16 2" xfId="1471" xr:uid="{00000000-0005-0000-0000-000081050000}"/>
    <cellStyle name="Fixed 17" xfId="1472" xr:uid="{00000000-0005-0000-0000-000082050000}"/>
    <cellStyle name="Fixed 17 2" xfId="1473" xr:uid="{00000000-0005-0000-0000-000083050000}"/>
    <cellStyle name="Fixed 18" xfId="1474" xr:uid="{00000000-0005-0000-0000-000084050000}"/>
    <cellStyle name="Fixed 18 2" xfId="1475" xr:uid="{00000000-0005-0000-0000-000085050000}"/>
    <cellStyle name="Fixed 19" xfId="1476" xr:uid="{00000000-0005-0000-0000-000086050000}"/>
    <cellStyle name="Fixed 19 2" xfId="1477" xr:uid="{00000000-0005-0000-0000-000087050000}"/>
    <cellStyle name="Fixed 2" xfId="1478" xr:uid="{00000000-0005-0000-0000-000088050000}"/>
    <cellStyle name="Fixed 2 2" xfId="1479" xr:uid="{00000000-0005-0000-0000-000089050000}"/>
    <cellStyle name="Fixed 2 2 2" xfId="1480" xr:uid="{00000000-0005-0000-0000-00008A050000}"/>
    <cellStyle name="Fixed 2 3" xfId="1481" xr:uid="{00000000-0005-0000-0000-00008B050000}"/>
    <cellStyle name="Fixed 2 3 2" xfId="1482" xr:uid="{00000000-0005-0000-0000-00008C050000}"/>
    <cellStyle name="Fixed 20" xfId="1483" xr:uid="{00000000-0005-0000-0000-00008D050000}"/>
    <cellStyle name="Fixed 20 2" xfId="1484" xr:uid="{00000000-0005-0000-0000-00008E050000}"/>
    <cellStyle name="Fixed 21" xfId="1485" xr:uid="{00000000-0005-0000-0000-00008F050000}"/>
    <cellStyle name="Fixed 21 2" xfId="1486" xr:uid="{00000000-0005-0000-0000-000090050000}"/>
    <cellStyle name="Fixed 22" xfId="1487" xr:uid="{00000000-0005-0000-0000-000091050000}"/>
    <cellStyle name="Fixed 22 2" xfId="1488" xr:uid="{00000000-0005-0000-0000-000092050000}"/>
    <cellStyle name="Fixed 23" xfId="1489" xr:uid="{00000000-0005-0000-0000-000093050000}"/>
    <cellStyle name="Fixed 23 2" xfId="1490" xr:uid="{00000000-0005-0000-0000-000094050000}"/>
    <cellStyle name="Fixed 24" xfId="1491" xr:uid="{00000000-0005-0000-0000-000095050000}"/>
    <cellStyle name="Fixed 24 2" xfId="1492" xr:uid="{00000000-0005-0000-0000-000096050000}"/>
    <cellStyle name="Fixed 25" xfId="1493" xr:uid="{00000000-0005-0000-0000-000097050000}"/>
    <cellStyle name="Fixed 25 2" xfId="1494" xr:uid="{00000000-0005-0000-0000-000098050000}"/>
    <cellStyle name="Fixed 26" xfId="1495" xr:uid="{00000000-0005-0000-0000-000099050000}"/>
    <cellStyle name="Fixed 26 2" xfId="1496" xr:uid="{00000000-0005-0000-0000-00009A050000}"/>
    <cellStyle name="Fixed 27" xfId="1497" xr:uid="{00000000-0005-0000-0000-00009B050000}"/>
    <cellStyle name="Fixed 27 2" xfId="1498" xr:uid="{00000000-0005-0000-0000-00009C050000}"/>
    <cellStyle name="Fixed 28" xfId="1499" xr:uid="{00000000-0005-0000-0000-00009D050000}"/>
    <cellStyle name="Fixed 28 2" xfId="1500" xr:uid="{00000000-0005-0000-0000-00009E050000}"/>
    <cellStyle name="Fixed 29" xfId="1501" xr:uid="{00000000-0005-0000-0000-00009F050000}"/>
    <cellStyle name="Fixed 29 2" xfId="1502" xr:uid="{00000000-0005-0000-0000-0000A0050000}"/>
    <cellStyle name="Fixed 3" xfId="1503" xr:uid="{00000000-0005-0000-0000-0000A1050000}"/>
    <cellStyle name="Fixed 3 2" xfId="1504" xr:uid="{00000000-0005-0000-0000-0000A2050000}"/>
    <cellStyle name="Fixed 30" xfId="1505" xr:uid="{00000000-0005-0000-0000-0000A3050000}"/>
    <cellStyle name="Fixed 30 2" xfId="1506" xr:uid="{00000000-0005-0000-0000-0000A4050000}"/>
    <cellStyle name="Fixed 31" xfId="1507" xr:uid="{00000000-0005-0000-0000-0000A5050000}"/>
    <cellStyle name="Fixed 31 2" xfId="1508" xr:uid="{00000000-0005-0000-0000-0000A6050000}"/>
    <cellStyle name="Fixed 32" xfId="1509" xr:uid="{00000000-0005-0000-0000-0000A7050000}"/>
    <cellStyle name="Fixed 32 2" xfId="1510" xr:uid="{00000000-0005-0000-0000-0000A8050000}"/>
    <cellStyle name="Fixed 33" xfId="1511" xr:uid="{00000000-0005-0000-0000-0000A9050000}"/>
    <cellStyle name="Fixed 33 2" xfId="1512" xr:uid="{00000000-0005-0000-0000-0000AA050000}"/>
    <cellStyle name="Fixed 34" xfId="1513" xr:uid="{00000000-0005-0000-0000-0000AB050000}"/>
    <cellStyle name="Fixed 34 2" xfId="1514" xr:uid="{00000000-0005-0000-0000-0000AC050000}"/>
    <cellStyle name="Fixed 35" xfId="1515" xr:uid="{00000000-0005-0000-0000-0000AD050000}"/>
    <cellStyle name="Fixed 4" xfId="1516" xr:uid="{00000000-0005-0000-0000-0000AE050000}"/>
    <cellStyle name="Fixed 4 2" xfId="1517" xr:uid="{00000000-0005-0000-0000-0000AF050000}"/>
    <cellStyle name="Fixed 5" xfId="1518" xr:uid="{00000000-0005-0000-0000-0000B0050000}"/>
    <cellStyle name="Fixed 5 2" xfId="1519" xr:uid="{00000000-0005-0000-0000-0000B1050000}"/>
    <cellStyle name="Fixed 6" xfId="1520" xr:uid="{00000000-0005-0000-0000-0000B2050000}"/>
    <cellStyle name="Fixed 6 2" xfId="1521" xr:uid="{00000000-0005-0000-0000-0000B3050000}"/>
    <cellStyle name="Fixed 7" xfId="1522" xr:uid="{00000000-0005-0000-0000-0000B4050000}"/>
    <cellStyle name="Fixed 7 2" xfId="1523" xr:uid="{00000000-0005-0000-0000-0000B5050000}"/>
    <cellStyle name="Fixed 8" xfId="1524" xr:uid="{00000000-0005-0000-0000-0000B6050000}"/>
    <cellStyle name="Fixed 8 2" xfId="1525" xr:uid="{00000000-0005-0000-0000-0000B7050000}"/>
    <cellStyle name="Fixed 9" xfId="1526" xr:uid="{00000000-0005-0000-0000-0000B8050000}"/>
    <cellStyle name="Fixed 9 2" xfId="1527" xr:uid="{00000000-0005-0000-0000-0000B9050000}"/>
    <cellStyle name="fixed0 - Style4" xfId="1528" xr:uid="{00000000-0005-0000-0000-0000BA050000}"/>
    <cellStyle name="fixed0 - Style4 2" xfId="1529" xr:uid="{00000000-0005-0000-0000-0000BB050000}"/>
    <cellStyle name="Fixed1 - Style1" xfId="1530" xr:uid="{00000000-0005-0000-0000-0000BC050000}"/>
    <cellStyle name="Fixed1 - Style2" xfId="1531" xr:uid="{00000000-0005-0000-0000-0000BD050000}"/>
    <cellStyle name="Fixed2 - Style2" xfId="1532" xr:uid="{00000000-0005-0000-0000-0000BE050000}"/>
    <cellStyle name="Fixo" xfId="1533" xr:uid="{00000000-0005-0000-0000-0000BF050000}"/>
    <cellStyle name="Fixo 10" xfId="1534" xr:uid="{00000000-0005-0000-0000-0000C0050000}"/>
    <cellStyle name="Fixo 11" xfId="1535" xr:uid="{00000000-0005-0000-0000-0000C1050000}"/>
    <cellStyle name="Fixo 12" xfId="1536" xr:uid="{00000000-0005-0000-0000-0000C2050000}"/>
    <cellStyle name="Fixo 13" xfId="1537" xr:uid="{00000000-0005-0000-0000-0000C3050000}"/>
    <cellStyle name="Fixo 14" xfId="1538" xr:uid="{00000000-0005-0000-0000-0000C4050000}"/>
    <cellStyle name="Fixo 15" xfId="1539" xr:uid="{00000000-0005-0000-0000-0000C5050000}"/>
    <cellStyle name="Fixo 16" xfId="1540" xr:uid="{00000000-0005-0000-0000-0000C6050000}"/>
    <cellStyle name="Fixo 17" xfId="1541" xr:uid="{00000000-0005-0000-0000-0000C7050000}"/>
    <cellStyle name="Fixo 18" xfId="1542" xr:uid="{00000000-0005-0000-0000-0000C8050000}"/>
    <cellStyle name="Fixo 19" xfId="1543" xr:uid="{00000000-0005-0000-0000-0000C9050000}"/>
    <cellStyle name="Fixo 2" xfId="1544" xr:uid="{00000000-0005-0000-0000-0000CA050000}"/>
    <cellStyle name="Fixo 2 2" xfId="1545" xr:uid="{00000000-0005-0000-0000-0000CB050000}"/>
    <cellStyle name="Fixo 2 3" xfId="1546" xr:uid="{00000000-0005-0000-0000-0000CC050000}"/>
    <cellStyle name="Fixo 2 4" xfId="1547" xr:uid="{00000000-0005-0000-0000-0000CD050000}"/>
    <cellStyle name="Fixo 20" xfId="1548" xr:uid="{00000000-0005-0000-0000-0000CE050000}"/>
    <cellStyle name="Fixo 21" xfId="1549" xr:uid="{00000000-0005-0000-0000-0000CF050000}"/>
    <cellStyle name="Fixo 22" xfId="1550" xr:uid="{00000000-0005-0000-0000-0000D0050000}"/>
    <cellStyle name="Fixo 23" xfId="1551" xr:uid="{00000000-0005-0000-0000-0000D1050000}"/>
    <cellStyle name="Fixo 24" xfId="1552" xr:uid="{00000000-0005-0000-0000-0000D2050000}"/>
    <cellStyle name="Fixo 25" xfId="1553" xr:uid="{00000000-0005-0000-0000-0000D3050000}"/>
    <cellStyle name="Fixo 26" xfId="1554" xr:uid="{00000000-0005-0000-0000-0000D4050000}"/>
    <cellStyle name="Fixo 27" xfId="1555" xr:uid="{00000000-0005-0000-0000-0000D5050000}"/>
    <cellStyle name="Fixo 28" xfId="1556" xr:uid="{00000000-0005-0000-0000-0000D6050000}"/>
    <cellStyle name="Fixo 29" xfId="1557" xr:uid="{00000000-0005-0000-0000-0000D7050000}"/>
    <cellStyle name="Fixo 3" xfId="1558" xr:uid="{00000000-0005-0000-0000-0000D8050000}"/>
    <cellStyle name="Fixo 30" xfId="1559" xr:uid="{00000000-0005-0000-0000-0000D9050000}"/>
    <cellStyle name="Fixo 31" xfId="1560" xr:uid="{00000000-0005-0000-0000-0000DA050000}"/>
    <cellStyle name="Fixo 32" xfId="1561" xr:uid="{00000000-0005-0000-0000-0000DB050000}"/>
    <cellStyle name="Fixo 33" xfId="1562" xr:uid="{00000000-0005-0000-0000-0000DC050000}"/>
    <cellStyle name="Fixo 34" xfId="1563" xr:uid="{00000000-0005-0000-0000-0000DD050000}"/>
    <cellStyle name="Fixo 4" xfId="1564" xr:uid="{00000000-0005-0000-0000-0000DE050000}"/>
    <cellStyle name="Fixo 5" xfId="1565" xr:uid="{00000000-0005-0000-0000-0000DF050000}"/>
    <cellStyle name="Fixo 6" xfId="1566" xr:uid="{00000000-0005-0000-0000-0000E0050000}"/>
    <cellStyle name="Fixo 7" xfId="1567" xr:uid="{00000000-0005-0000-0000-0000E1050000}"/>
    <cellStyle name="Fixo 8" xfId="1568" xr:uid="{00000000-0005-0000-0000-0000E2050000}"/>
    <cellStyle name="Fixo 9" xfId="1569" xr:uid="{00000000-0005-0000-0000-0000E3050000}"/>
    <cellStyle name="Footnote" xfId="1570" xr:uid="{00000000-0005-0000-0000-0000E4050000}"/>
    <cellStyle name="formula1" xfId="1571" xr:uid="{00000000-0005-0000-0000-0000E5050000}"/>
    <cellStyle name="formula2" xfId="1572" xr:uid="{00000000-0005-0000-0000-0000E6050000}"/>
    <cellStyle name="formula3" xfId="1573" xr:uid="{00000000-0005-0000-0000-0000E7050000}"/>
    <cellStyle name="Fuss" xfId="1574" xr:uid="{00000000-0005-0000-0000-0000E8050000}"/>
    <cellStyle name="Fuss 2" xfId="1575" xr:uid="{00000000-0005-0000-0000-0000E9050000}"/>
    <cellStyle name="Fuss_WEOInput" xfId="1576" xr:uid="{00000000-0005-0000-0000-0000EA050000}"/>
    <cellStyle name="Good 2" xfId="1577" xr:uid="{00000000-0005-0000-0000-0000EB050000}"/>
    <cellStyle name="GOVDATA" xfId="1578" xr:uid="{00000000-0005-0000-0000-0000EC050000}"/>
    <cellStyle name="Grey" xfId="1579" xr:uid="{00000000-0005-0000-0000-0000ED050000}"/>
    <cellStyle name="Grey 2" xfId="1580" xr:uid="{00000000-0005-0000-0000-0000EE050000}"/>
    <cellStyle name="Grey 3" xfId="1581" xr:uid="{00000000-0005-0000-0000-0000EF050000}"/>
    <cellStyle name="Grey_WEOInput" xfId="1582" xr:uid="{00000000-0005-0000-0000-0000F0050000}"/>
    <cellStyle name="Hard Percent" xfId="1583" xr:uid="{00000000-0005-0000-0000-0000F1050000}"/>
    <cellStyle name="hard_num" xfId="1584" xr:uid="{00000000-0005-0000-0000-0000F2050000}"/>
    <cellStyle name="Header" xfId="1585" xr:uid="{00000000-0005-0000-0000-0000F3050000}"/>
    <cellStyle name="Header style" xfId="1586" xr:uid="{00000000-0005-0000-0000-0000F4050000}"/>
    <cellStyle name="Header style 2" xfId="1587" xr:uid="{00000000-0005-0000-0000-0000F5050000}"/>
    <cellStyle name="Header style 3" xfId="1588" xr:uid="{00000000-0005-0000-0000-0000F6050000}"/>
    <cellStyle name="Header style_Comp_aut" xfId="1589" xr:uid="{00000000-0005-0000-0000-0000F7050000}"/>
    <cellStyle name="Header1" xfId="1590" xr:uid="{00000000-0005-0000-0000-0000F8050000}"/>
    <cellStyle name="Header2" xfId="1591" xr:uid="{00000000-0005-0000-0000-0000F9050000}"/>
    <cellStyle name="Header2 2" xfId="1592" xr:uid="{00000000-0005-0000-0000-0000FA050000}"/>
    <cellStyle name="Header2 2 2" xfId="1593" xr:uid="{00000000-0005-0000-0000-0000FB050000}"/>
    <cellStyle name="Header2 2 2 2" xfId="1594" xr:uid="{00000000-0005-0000-0000-0000FC050000}"/>
    <cellStyle name="Header2 2 2 2 2" xfId="1595" xr:uid="{00000000-0005-0000-0000-0000FD050000}"/>
    <cellStyle name="Header2 2 2 2 2 2" xfId="1596" xr:uid="{00000000-0005-0000-0000-0000FE050000}"/>
    <cellStyle name="Header2 2 2 3" xfId="1597" xr:uid="{00000000-0005-0000-0000-0000FF050000}"/>
    <cellStyle name="Header2 2 2 3 2" xfId="1598" xr:uid="{00000000-0005-0000-0000-000000060000}"/>
    <cellStyle name="Header2 2 2 4" xfId="1599" xr:uid="{00000000-0005-0000-0000-000001060000}"/>
    <cellStyle name="Header2 2 3" xfId="1600" xr:uid="{00000000-0005-0000-0000-000002060000}"/>
    <cellStyle name="Header2 2 3 2" xfId="1601" xr:uid="{00000000-0005-0000-0000-000003060000}"/>
    <cellStyle name="Header2 2 3 2 2" xfId="1602" xr:uid="{00000000-0005-0000-0000-000004060000}"/>
    <cellStyle name="Header2 2 3 2 2 2" xfId="1603" xr:uid="{00000000-0005-0000-0000-000005060000}"/>
    <cellStyle name="Header2 2 3 3" xfId="1604" xr:uid="{00000000-0005-0000-0000-000006060000}"/>
    <cellStyle name="Header2 2 3 3 2" xfId="1605" xr:uid="{00000000-0005-0000-0000-000007060000}"/>
    <cellStyle name="Header2 2 3 4" xfId="1606" xr:uid="{00000000-0005-0000-0000-000008060000}"/>
    <cellStyle name="Header2 2 4" xfId="1607" xr:uid="{00000000-0005-0000-0000-000009060000}"/>
    <cellStyle name="Header2 2 4 2" xfId="1608" xr:uid="{00000000-0005-0000-0000-00000A060000}"/>
    <cellStyle name="Header2 2 4 2 2" xfId="1609" xr:uid="{00000000-0005-0000-0000-00000B060000}"/>
    <cellStyle name="Header2 2_Readme" xfId="1610" xr:uid="{00000000-0005-0000-0000-00000C060000}"/>
    <cellStyle name="Header2 3" xfId="1611" xr:uid="{00000000-0005-0000-0000-00000D060000}"/>
    <cellStyle name="Header2 3 2" xfId="1612" xr:uid="{00000000-0005-0000-0000-00000E060000}"/>
    <cellStyle name="Header2 3 2 2" xfId="1613" xr:uid="{00000000-0005-0000-0000-00000F060000}"/>
    <cellStyle name="Header2 3 2 2 2" xfId="1614" xr:uid="{00000000-0005-0000-0000-000010060000}"/>
    <cellStyle name="Header2 3 3" xfId="1615" xr:uid="{00000000-0005-0000-0000-000011060000}"/>
    <cellStyle name="Header2 3 3 2" xfId="1616" xr:uid="{00000000-0005-0000-0000-000012060000}"/>
    <cellStyle name="Header2 3 4" xfId="1617" xr:uid="{00000000-0005-0000-0000-000013060000}"/>
    <cellStyle name="Header2 4" xfId="1618" xr:uid="{00000000-0005-0000-0000-000014060000}"/>
    <cellStyle name="Header2 4 2" xfId="1619" xr:uid="{00000000-0005-0000-0000-000015060000}"/>
    <cellStyle name="Header2 4 2 2" xfId="1620" xr:uid="{00000000-0005-0000-0000-000016060000}"/>
    <cellStyle name="Header2 4 2 2 2" xfId="1621" xr:uid="{00000000-0005-0000-0000-000017060000}"/>
    <cellStyle name="Header2 4 3" xfId="1622" xr:uid="{00000000-0005-0000-0000-000018060000}"/>
    <cellStyle name="Header2 4 3 2" xfId="1623" xr:uid="{00000000-0005-0000-0000-000019060000}"/>
    <cellStyle name="Header2 4 4" xfId="1624" xr:uid="{00000000-0005-0000-0000-00001A060000}"/>
    <cellStyle name="Header2 5" xfId="1625" xr:uid="{00000000-0005-0000-0000-00001B060000}"/>
    <cellStyle name="Header2 5 2" xfId="1626" xr:uid="{00000000-0005-0000-0000-00001C060000}"/>
    <cellStyle name="Header2 5 2 2" xfId="1627" xr:uid="{00000000-0005-0000-0000-00001D060000}"/>
    <cellStyle name="Header2_Readme" xfId="1628" xr:uid="{00000000-0005-0000-0000-00001E060000}"/>
    <cellStyle name="Heading" xfId="1629" xr:uid="{00000000-0005-0000-0000-00001F060000}"/>
    <cellStyle name="Heading 1 10" xfId="1630" xr:uid="{00000000-0005-0000-0000-000020060000}"/>
    <cellStyle name="Heading 1 11" xfId="1631" xr:uid="{00000000-0005-0000-0000-000021060000}"/>
    <cellStyle name="Heading 1 12" xfId="1632" xr:uid="{00000000-0005-0000-0000-000022060000}"/>
    <cellStyle name="Heading 1 13" xfId="1633" xr:uid="{00000000-0005-0000-0000-000023060000}"/>
    <cellStyle name="Heading 1 14" xfId="1634" xr:uid="{00000000-0005-0000-0000-000024060000}"/>
    <cellStyle name="Heading 1 15" xfId="1635" xr:uid="{00000000-0005-0000-0000-000025060000}"/>
    <cellStyle name="Heading 1 16" xfId="1636" xr:uid="{00000000-0005-0000-0000-000026060000}"/>
    <cellStyle name="Heading 1 17" xfId="1637" xr:uid="{00000000-0005-0000-0000-000027060000}"/>
    <cellStyle name="Heading 1 18" xfId="1638" xr:uid="{00000000-0005-0000-0000-000028060000}"/>
    <cellStyle name="Heading 1 19" xfId="1639" xr:uid="{00000000-0005-0000-0000-000029060000}"/>
    <cellStyle name="Heading 1 2" xfId="1640" xr:uid="{00000000-0005-0000-0000-00002A060000}"/>
    <cellStyle name="Heading 1 2 2" xfId="1641" xr:uid="{00000000-0005-0000-0000-00002B060000}"/>
    <cellStyle name="Heading 1 2 3" xfId="1642" xr:uid="{00000000-0005-0000-0000-00002C060000}"/>
    <cellStyle name="Heading 1 20" xfId="1643" xr:uid="{00000000-0005-0000-0000-00002D060000}"/>
    <cellStyle name="Heading 1 21" xfId="1644" xr:uid="{00000000-0005-0000-0000-00002E060000}"/>
    <cellStyle name="Heading 1 22" xfId="1645" xr:uid="{00000000-0005-0000-0000-00002F060000}"/>
    <cellStyle name="Heading 1 23" xfId="1646" xr:uid="{00000000-0005-0000-0000-000030060000}"/>
    <cellStyle name="Heading 1 24" xfId="1647" xr:uid="{00000000-0005-0000-0000-000031060000}"/>
    <cellStyle name="Heading 1 25" xfId="1648" xr:uid="{00000000-0005-0000-0000-000032060000}"/>
    <cellStyle name="Heading 1 26" xfId="1649" xr:uid="{00000000-0005-0000-0000-000033060000}"/>
    <cellStyle name="Heading 1 27" xfId="1650" xr:uid="{00000000-0005-0000-0000-000034060000}"/>
    <cellStyle name="Heading 1 28" xfId="1651" xr:uid="{00000000-0005-0000-0000-000035060000}"/>
    <cellStyle name="Heading 1 29" xfId="1652" xr:uid="{00000000-0005-0000-0000-000036060000}"/>
    <cellStyle name="Heading 1 3" xfId="1653" xr:uid="{00000000-0005-0000-0000-000037060000}"/>
    <cellStyle name="Heading 1 30" xfId="1654" xr:uid="{00000000-0005-0000-0000-000038060000}"/>
    <cellStyle name="Heading 1 31" xfId="1655" xr:uid="{00000000-0005-0000-0000-000039060000}"/>
    <cellStyle name="Heading 1 32" xfId="1656" xr:uid="{00000000-0005-0000-0000-00003A060000}"/>
    <cellStyle name="Heading 1 33" xfId="1657" xr:uid="{00000000-0005-0000-0000-00003B060000}"/>
    <cellStyle name="Heading 1 34" xfId="1658" xr:uid="{00000000-0005-0000-0000-00003C060000}"/>
    <cellStyle name="Heading 1 4" xfId="1659" xr:uid="{00000000-0005-0000-0000-00003D060000}"/>
    <cellStyle name="Heading 1 5" xfId="1660" xr:uid="{00000000-0005-0000-0000-00003E060000}"/>
    <cellStyle name="Heading 1 6" xfId="1661" xr:uid="{00000000-0005-0000-0000-00003F060000}"/>
    <cellStyle name="Heading 1 7" xfId="1662" xr:uid="{00000000-0005-0000-0000-000040060000}"/>
    <cellStyle name="Heading 1 8" xfId="1663" xr:uid="{00000000-0005-0000-0000-000041060000}"/>
    <cellStyle name="Heading 1 9" xfId="1664" xr:uid="{00000000-0005-0000-0000-000042060000}"/>
    <cellStyle name="Heading 2 10" xfId="1665" xr:uid="{00000000-0005-0000-0000-000043060000}"/>
    <cellStyle name="Heading 2 11" xfId="1666" xr:uid="{00000000-0005-0000-0000-000044060000}"/>
    <cellStyle name="Heading 2 12" xfId="1667" xr:uid="{00000000-0005-0000-0000-000045060000}"/>
    <cellStyle name="Heading 2 13" xfId="1668" xr:uid="{00000000-0005-0000-0000-000046060000}"/>
    <cellStyle name="Heading 2 14" xfId="1669" xr:uid="{00000000-0005-0000-0000-000047060000}"/>
    <cellStyle name="Heading 2 15" xfId="1670" xr:uid="{00000000-0005-0000-0000-000048060000}"/>
    <cellStyle name="Heading 2 16" xfId="1671" xr:uid="{00000000-0005-0000-0000-000049060000}"/>
    <cellStyle name="Heading 2 17" xfId="1672" xr:uid="{00000000-0005-0000-0000-00004A060000}"/>
    <cellStyle name="Heading 2 18" xfId="1673" xr:uid="{00000000-0005-0000-0000-00004B060000}"/>
    <cellStyle name="Heading 2 19" xfId="1674" xr:uid="{00000000-0005-0000-0000-00004C060000}"/>
    <cellStyle name="Heading 2 2" xfId="1675" xr:uid="{00000000-0005-0000-0000-00004D060000}"/>
    <cellStyle name="Heading 2 2 2" xfId="1676" xr:uid="{00000000-0005-0000-0000-00004E060000}"/>
    <cellStyle name="Heading 2 2 3" xfId="1677" xr:uid="{00000000-0005-0000-0000-00004F060000}"/>
    <cellStyle name="Heading 2 20" xfId="1678" xr:uid="{00000000-0005-0000-0000-000050060000}"/>
    <cellStyle name="Heading 2 21" xfId="1679" xr:uid="{00000000-0005-0000-0000-000051060000}"/>
    <cellStyle name="Heading 2 22" xfId="1680" xr:uid="{00000000-0005-0000-0000-000052060000}"/>
    <cellStyle name="Heading 2 23" xfId="1681" xr:uid="{00000000-0005-0000-0000-000053060000}"/>
    <cellStyle name="Heading 2 24" xfId="1682" xr:uid="{00000000-0005-0000-0000-000054060000}"/>
    <cellStyle name="Heading 2 25" xfId="1683" xr:uid="{00000000-0005-0000-0000-000055060000}"/>
    <cellStyle name="Heading 2 26" xfId="1684" xr:uid="{00000000-0005-0000-0000-000056060000}"/>
    <cellStyle name="Heading 2 27" xfId="1685" xr:uid="{00000000-0005-0000-0000-000057060000}"/>
    <cellStyle name="Heading 2 28" xfId="1686" xr:uid="{00000000-0005-0000-0000-000058060000}"/>
    <cellStyle name="Heading 2 29" xfId="1687" xr:uid="{00000000-0005-0000-0000-000059060000}"/>
    <cellStyle name="Heading 2 3" xfId="1688" xr:uid="{00000000-0005-0000-0000-00005A060000}"/>
    <cellStyle name="Heading 2 30" xfId="1689" xr:uid="{00000000-0005-0000-0000-00005B060000}"/>
    <cellStyle name="Heading 2 31" xfId="1690" xr:uid="{00000000-0005-0000-0000-00005C060000}"/>
    <cellStyle name="Heading 2 32" xfId="1691" xr:uid="{00000000-0005-0000-0000-00005D060000}"/>
    <cellStyle name="Heading 2 33" xfId="1692" xr:uid="{00000000-0005-0000-0000-00005E060000}"/>
    <cellStyle name="Heading 2 34" xfId="1693" xr:uid="{00000000-0005-0000-0000-00005F060000}"/>
    <cellStyle name="Heading 2 35" xfId="1694" xr:uid="{00000000-0005-0000-0000-000060060000}"/>
    <cellStyle name="Heading 2 4" xfId="1695" xr:uid="{00000000-0005-0000-0000-000061060000}"/>
    <cellStyle name="Heading 2 5" xfId="1696" xr:uid="{00000000-0005-0000-0000-000062060000}"/>
    <cellStyle name="Heading 2 6" xfId="1697" xr:uid="{00000000-0005-0000-0000-000063060000}"/>
    <cellStyle name="Heading 2 7" xfId="1698" xr:uid="{00000000-0005-0000-0000-000064060000}"/>
    <cellStyle name="Heading 2 8" xfId="1699" xr:uid="{00000000-0005-0000-0000-000065060000}"/>
    <cellStyle name="Heading 2 9" xfId="1700" xr:uid="{00000000-0005-0000-0000-000066060000}"/>
    <cellStyle name="Heading 3 2" xfId="1701" xr:uid="{00000000-0005-0000-0000-000067060000}"/>
    <cellStyle name="Heading 4 2" xfId="1702" xr:uid="{00000000-0005-0000-0000-000068060000}"/>
    <cellStyle name="Heading1" xfId="1703" xr:uid="{00000000-0005-0000-0000-000069060000}"/>
    <cellStyle name="Heading1 2" xfId="1704" xr:uid="{00000000-0005-0000-0000-00006A060000}"/>
    <cellStyle name="Heading1 3" xfId="1705" xr:uid="{00000000-0005-0000-0000-00006B060000}"/>
    <cellStyle name="Heading2" xfId="1706" xr:uid="{00000000-0005-0000-0000-00006C060000}"/>
    <cellStyle name="Heading2 2" xfId="1707" xr:uid="{00000000-0005-0000-0000-00006D060000}"/>
    <cellStyle name="Heading2 3" xfId="1708" xr:uid="{00000000-0005-0000-0000-00006E060000}"/>
    <cellStyle name="Hiperhivatkozás" xfId="1709" xr:uid="{00000000-0005-0000-0000-00006F060000}"/>
    <cellStyle name="Hipervínculo" xfId="1710" xr:uid="{00000000-0005-0000-0000-000070060000}"/>
    <cellStyle name="Hipervínculo visitado" xfId="1711" xr:uid="{00000000-0005-0000-0000-000071060000}"/>
    <cellStyle name="Hipervínculo_10-01-03 2003 2003 NUEVOS RON -NUEVOS INTERESES" xfId="1712" xr:uid="{00000000-0005-0000-0000-000072060000}"/>
    <cellStyle name="Hyp◥rlink" xfId="1713" xr:uid="{00000000-0005-0000-0000-000073060000}"/>
    <cellStyle name="Hyperlink 2" xfId="1714" xr:uid="{00000000-0005-0000-0000-000075060000}"/>
    <cellStyle name="Hyperlink 2 2" xfId="1715" xr:uid="{00000000-0005-0000-0000-000076060000}"/>
    <cellStyle name="Hyperlink 2 2 2" xfId="1716" xr:uid="{00000000-0005-0000-0000-000077060000}"/>
    <cellStyle name="Hyperlink 2 3" xfId="1717" xr:uid="{00000000-0005-0000-0000-000078060000}"/>
    <cellStyle name="Hyperlink 2 4" xfId="1718" xr:uid="{00000000-0005-0000-0000-000079060000}"/>
    <cellStyle name="Hyperlink 2 5" xfId="1719" xr:uid="{00000000-0005-0000-0000-00007A060000}"/>
    <cellStyle name="Hyperlink 2 5 2" xfId="1720" xr:uid="{00000000-0005-0000-0000-00007B060000}"/>
    <cellStyle name="Hyperlink 2 6" xfId="1721" xr:uid="{00000000-0005-0000-0000-00007C060000}"/>
    <cellStyle name="Hyperlink 2_G20exp&amp;revtrends" xfId="1722" xr:uid="{00000000-0005-0000-0000-00007D060000}"/>
    <cellStyle name="Hyperlink 3" xfId="1723" xr:uid="{00000000-0005-0000-0000-00007E060000}"/>
    <cellStyle name="Hyperlink 3 2" xfId="1724" xr:uid="{00000000-0005-0000-0000-00007F060000}"/>
    <cellStyle name="Hyperlink 3 2 2" xfId="1725" xr:uid="{00000000-0005-0000-0000-000080060000}"/>
    <cellStyle name="Hyperlink 4" xfId="1726" xr:uid="{00000000-0005-0000-0000-000081060000}"/>
    <cellStyle name="Hyperlink 5" xfId="1727" xr:uid="{00000000-0005-0000-0000-000082060000}"/>
    <cellStyle name="Hyperlink seguido_NFGC_SPE_1995_2003" xfId="1728" xr:uid="{00000000-0005-0000-0000-000083060000}"/>
    <cellStyle name="Hyperlink䟟monetáris.xls Chart 4" xfId="1729" xr:uid="{00000000-0005-0000-0000-000084060000}"/>
    <cellStyle name="Iau?iue_Eeno1" xfId="1730" xr:uid="{00000000-0005-0000-0000-000085060000}"/>
    <cellStyle name="Îáû÷íûé_Table16" xfId="1731" xr:uid="{00000000-0005-0000-0000-000086060000}"/>
    <cellStyle name="imf-one decimal" xfId="1732" xr:uid="{00000000-0005-0000-0000-000087060000}"/>
    <cellStyle name="imf-one decimal 2" xfId="1733" xr:uid="{00000000-0005-0000-0000-000088060000}"/>
    <cellStyle name="imf-one decimal 3" xfId="1734" xr:uid="{00000000-0005-0000-0000-000089060000}"/>
    <cellStyle name="imf-zero decimal" xfId="1735" xr:uid="{00000000-0005-0000-0000-00008A060000}"/>
    <cellStyle name="imf-zero decimal 2" xfId="1736" xr:uid="{00000000-0005-0000-0000-00008B060000}"/>
    <cellStyle name="imf-zero decimal 3" xfId="1737" xr:uid="{00000000-0005-0000-0000-00008C060000}"/>
    <cellStyle name="Incorrecto" xfId="1738" xr:uid="{00000000-0005-0000-0000-00008D060000}"/>
    <cellStyle name="Index" xfId="1739" xr:uid="{00000000-0005-0000-0000-00008E060000}"/>
    <cellStyle name="Input [yellow]" xfId="1740" xr:uid="{00000000-0005-0000-0000-00008F060000}"/>
    <cellStyle name="Input [yellow] 2" xfId="1741" xr:uid="{00000000-0005-0000-0000-000090060000}"/>
    <cellStyle name="Input [yellow] 2 2" xfId="1742" xr:uid="{00000000-0005-0000-0000-000091060000}"/>
    <cellStyle name="Input [yellow] 3" xfId="1743" xr:uid="{00000000-0005-0000-0000-000092060000}"/>
    <cellStyle name="Input [yellow] 3 2" xfId="1744" xr:uid="{00000000-0005-0000-0000-000093060000}"/>
    <cellStyle name="Input [yellow] 4" xfId="1745" xr:uid="{00000000-0005-0000-0000-000094060000}"/>
    <cellStyle name="Input [yellow]_WEOInput" xfId="1746" xr:uid="{00000000-0005-0000-0000-000095060000}"/>
    <cellStyle name="Input 2" xfId="1747" xr:uid="{00000000-0005-0000-0000-000096060000}"/>
    <cellStyle name="Input 2 2" xfId="1748" xr:uid="{00000000-0005-0000-0000-000097060000}"/>
    <cellStyle name="Input 2 2 2" xfId="1749" xr:uid="{00000000-0005-0000-0000-000098060000}"/>
    <cellStyle name="Input 3" xfId="1750" xr:uid="{00000000-0005-0000-0000-000099060000}"/>
    <cellStyle name="Input 3 2" xfId="1751" xr:uid="{00000000-0005-0000-0000-00009A060000}"/>
    <cellStyle name="Input 3 2 2" xfId="1752" xr:uid="{00000000-0005-0000-0000-00009B060000}"/>
    <cellStyle name="Input 4" xfId="1753" xr:uid="{00000000-0005-0000-0000-00009C060000}"/>
    <cellStyle name="Input 4 2" xfId="1754" xr:uid="{00000000-0005-0000-0000-00009D060000}"/>
    <cellStyle name="Input 4 2 2" xfId="1755" xr:uid="{00000000-0005-0000-0000-00009E060000}"/>
    <cellStyle name="Input 5" xfId="1756" xr:uid="{00000000-0005-0000-0000-00009F060000}"/>
    <cellStyle name="Input 5 2" xfId="1757" xr:uid="{00000000-0005-0000-0000-0000A0060000}"/>
    <cellStyle name="Input 5 2 2" xfId="1758" xr:uid="{00000000-0005-0000-0000-0000A1060000}"/>
    <cellStyle name="Input 6" xfId="1759" xr:uid="{00000000-0005-0000-0000-0000A2060000}"/>
    <cellStyle name="Input 6 2" xfId="1760" xr:uid="{00000000-0005-0000-0000-0000A3060000}"/>
    <cellStyle name="Input 6 2 2" xfId="1761" xr:uid="{00000000-0005-0000-0000-0000A4060000}"/>
    <cellStyle name="Input 7" xfId="1762" xr:uid="{00000000-0005-0000-0000-0000A5060000}"/>
    <cellStyle name="Input 7 2" xfId="1763" xr:uid="{00000000-0005-0000-0000-0000A6060000}"/>
    <cellStyle name="Input 7 2 2" xfId="1764" xr:uid="{00000000-0005-0000-0000-0000A7060000}"/>
    <cellStyle name="Insatisfaisant" xfId="1765" xr:uid="{00000000-0005-0000-0000-0000A8060000}"/>
    <cellStyle name="Ioe?uaaaoayny aeia?nnueea" xfId="1766" xr:uid="{00000000-0005-0000-0000-0000A9060000}"/>
    <cellStyle name="Îòêðûâàâøàÿñÿ ãèïåðññûëêà" xfId="1767" xr:uid="{00000000-0005-0000-0000-0000AA060000}"/>
    <cellStyle name="İzlenen Köprü" xfId="1768" xr:uid="{00000000-0005-0000-0000-0000AB060000}"/>
    <cellStyle name="jo[" xfId="1769" xr:uid="{00000000-0005-0000-0000-0000AC060000}"/>
    <cellStyle name="JPY" xfId="1770" xr:uid="{00000000-0005-0000-0000-0000AD060000}"/>
    <cellStyle name="JPY 2" xfId="1771" xr:uid="{00000000-0005-0000-0000-0000AE060000}"/>
    <cellStyle name="Komma (0)" xfId="1772" xr:uid="{00000000-0005-0000-0000-0000AF060000}"/>
    <cellStyle name="Komma (0) 2" xfId="1773" xr:uid="{00000000-0005-0000-0000-0000B0060000}"/>
    <cellStyle name="Komórka połączona" xfId="1774" xr:uid="{00000000-0005-0000-0000-0000B1060000}"/>
    <cellStyle name="Komórka zaznaczona" xfId="1775" xr:uid="{00000000-0005-0000-0000-0000B2060000}"/>
    <cellStyle name="Köprü" xfId="1776" xr:uid="{00000000-0005-0000-0000-0000B3060000}"/>
    <cellStyle name="Label" xfId="1777" xr:uid="{00000000-0005-0000-0000-0000B4060000}"/>
    <cellStyle name="Last Note" xfId="1778" xr:uid="{00000000-0005-0000-0000-0000B5060000}"/>
    <cellStyle name="Last Note 2" xfId="1779" xr:uid="{00000000-0005-0000-0000-0000B6060000}"/>
    <cellStyle name="leftli - Style3" xfId="1780" xr:uid="{00000000-0005-0000-0000-0000B7060000}"/>
    <cellStyle name="level3" xfId="1781" xr:uid="{00000000-0005-0000-0000-0000B8060000}"/>
    <cellStyle name="Lien hypertexte" xfId="1782" xr:uid="{00000000-0005-0000-0000-0000B9060000}"/>
    <cellStyle name="Lien hypertexte visité" xfId="1783" xr:uid="{00000000-0005-0000-0000-0000BA060000}"/>
    <cellStyle name="Lien hypertexte_CivMon" xfId="1784" xr:uid="{00000000-0005-0000-0000-0000BB060000}"/>
    <cellStyle name="Linea horizontal" xfId="1785" xr:uid="{00000000-0005-0000-0000-0000BC060000}"/>
    <cellStyle name="Link Currency (0)" xfId="1786" xr:uid="{00000000-0005-0000-0000-0000BD060000}"/>
    <cellStyle name="Link Currency (0) 2" xfId="1787" xr:uid="{00000000-0005-0000-0000-0000BE060000}"/>
    <cellStyle name="Link Currency (2)" xfId="1788" xr:uid="{00000000-0005-0000-0000-0000BF060000}"/>
    <cellStyle name="Link Currency (2) 2" xfId="1789" xr:uid="{00000000-0005-0000-0000-0000C0060000}"/>
    <cellStyle name="Link Units (0)" xfId="1790" xr:uid="{00000000-0005-0000-0000-0000C1060000}"/>
    <cellStyle name="Link Units (0) 2" xfId="1791" xr:uid="{00000000-0005-0000-0000-0000C2060000}"/>
    <cellStyle name="Link Units (1)" xfId="1792" xr:uid="{00000000-0005-0000-0000-0000C3060000}"/>
    <cellStyle name="Link Units (1) 2" xfId="1793" xr:uid="{00000000-0005-0000-0000-0000C4060000}"/>
    <cellStyle name="Link Units (2)" xfId="1794" xr:uid="{00000000-0005-0000-0000-0000C5060000}"/>
    <cellStyle name="Link Units (2) 2" xfId="1795" xr:uid="{00000000-0005-0000-0000-0000C6060000}"/>
    <cellStyle name="Linked Cell 2" xfId="1796" xr:uid="{00000000-0005-0000-0000-0000C7060000}"/>
    <cellStyle name="MacroCode" xfId="1797" xr:uid="{00000000-0005-0000-0000-0000C8060000}"/>
    <cellStyle name="MacroCode 2" xfId="1798" xr:uid="{00000000-0005-0000-0000-0000C9060000}"/>
    <cellStyle name="makro0696" xfId="1799" xr:uid="{00000000-0005-0000-0000-0000CA060000}"/>
    <cellStyle name="MandOTableHeadline" xfId="1800" xr:uid="{00000000-0005-0000-0000-0000CB060000}"/>
    <cellStyle name="Map Data Values" xfId="1801" xr:uid="{00000000-0005-0000-0000-0000CC060000}"/>
    <cellStyle name="Map Data Values 2" xfId="1802" xr:uid="{00000000-0005-0000-0000-0000CD060000}"/>
    <cellStyle name="Map Distance" xfId="1803" xr:uid="{00000000-0005-0000-0000-0000CE060000}"/>
    <cellStyle name="Map Distance 2" xfId="1804" xr:uid="{00000000-0005-0000-0000-0000CF060000}"/>
    <cellStyle name="Map Legend" xfId="1805" xr:uid="{00000000-0005-0000-0000-0000D0060000}"/>
    <cellStyle name="Map Legend 2" xfId="1806" xr:uid="{00000000-0005-0000-0000-0000D1060000}"/>
    <cellStyle name="Map Object Names" xfId="1807" xr:uid="{00000000-0005-0000-0000-0000D2060000}"/>
    <cellStyle name="Map Object Names 2" xfId="1808" xr:uid="{00000000-0005-0000-0000-0000D3060000}"/>
    <cellStyle name="Map Title" xfId="1809" xr:uid="{00000000-0005-0000-0000-0000D4060000}"/>
    <cellStyle name="Map Title 2" xfId="1810" xr:uid="{00000000-0005-0000-0000-0000D5060000}"/>
    <cellStyle name="Már látott hiperhivatkozás" xfId="1811" xr:uid="{00000000-0005-0000-0000-0000D6060000}"/>
    <cellStyle name="Měna0" xfId="1812" xr:uid="{00000000-0005-0000-0000-0000D7060000}"/>
    <cellStyle name="Mheading1" xfId="1813" xr:uid="{00000000-0005-0000-0000-0000D8060000}"/>
    <cellStyle name="Mheading2" xfId="1814" xr:uid="{00000000-0005-0000-0000-0000D9060000}"/>
    <cellStyle name="Mi|liers [0]_Module1 (2)" xfId="1815" xr:uid="{00000000-0005-0000-0000-0000DA060000}"/>
    <cellStyle name="Millares [0]_10 AVERIAS MASIVAS + ANT" xfId="1816" xr:uid="{00000000-0005-0000-0000-0000DB060000}"/>
    <cellStyle name="Millares 2" xfId="1817" xr:uid="{00000000-0005-0000-0000-0000DC060000}"/>
    <cellStyle name="Millares_10 AVERIAS MASIVAS + ANT" xfId="1818" xr:uid="{00000000-0005-0000-0000-0000DD060000}"/>
    <cellStyle name="Milliers [0]_Annexe vf.xls Graphique 1" xfId="1819" xr:uid="{00000000-0005-0000-0000-0000DE060000}"/>
    <cellStyle name="Milliers_12.06.02 MATRIX OF HIPC DEBT RELIEF SCHEDULE UPDATED" xfId="1820" xr:uid="{00000000-0005-0000-0000-0000DF060000}"/>
    <cellStyle name="millions" xfId="1821" xr:uid="{00000000-0005-0000-0000-0000E0060000}"/>
    <cellStyle name="Mìna0" xfId="1822" xr:uid="{00000000-0005-0000-0000-0000E1060000}"/>
    <cellStyle name="mitP" xfId="1823" xr:uid="{00000000-0005-0000-0000-0000E2060000}"/>
    <cellStyle name="Moeda [0]_%PIB" xfId="1824" xr:uid="{00000000-0005-0000-0000-0000E3060000}"/>
    <cellStyle name="Moeda 2" xfId="1825" xr:uid="{00000000-0005-0000-0000-0000E4060000}"/>
    <cellStyle name="Moeda_%PIB" xfId="1826" xr:uid="{00000000-0005-0000-0000-0000E5060000}"/>
    <cellStyle name="Moeda0" xfId="1827" xr:uid="{00000000-0005-0000-0000-0000E6060000}"/>
    <cellStyle name="Moeda0 10" xfId="1828" xr:uid="{00000000-0005-0000-0000-0000E7060000}"/>
    <cellStyle name="Moeda0 10 2" xfId="1829" xr:uid="{00000000-0005-0000-0000-0000E8060000}"/>
    <cellStyle name="Moeda0 11" xfId="1830" xr:uid="{00000000-0005-0000-0000-0000E9060000}"/>
    <cellStyle name="Moeda0 11 2" xfId="1831" xr:uid="{00000000-0005-0000-0000-0000EA060000}"/>
    <cellStyle name="Moeda0 12" xfId="1832" xr:uid="{00000000-0005-0000-0000-0000EB060000}"/>
    <cellStyle name="Moeda0 12 2" xfId="1833" xr:uid="{00000000-0005-0000-0000-0000EC060000}"/>
    <cellStyle name="Moeda0 13" xfId="1834" xr:uid="{00000000-0005-0000-0000-0000ED060000}"/>
    <cellStyle name="Moeda0 13 2" xfId="1835" xr:uid="{00000000-0005-0000-0000-0000EE060000}"/>
    <cellStyle name="Moeda0 14" xfId="1836" xr:uid="{00000000-0005-0000-0000-0000EF060000}"/>
    <cellStyle name="Moeda0 14 2" xfId="1837" xr:uid="{00000000-0005-0000-0000-0000F0060000}"/>
    <cellStyle name="Moeda0 15" xfId="1838" xr:uid="{00000000-0005-0000-0000-0000F1060000}"/>
    <cellStyle name="Moeda0 15 2" xfId="1839" xr:uid="{00000000-0005-0000-0000-0000F2060000}"/>
    <cellStyle name="Moeda0 16" xfId="1840" xr:uid="{00000000-0005-0000-0000-0000F3060000}"/>
    <cellStyle name="Moeda0 16 2" xfId="1841" xr:uid="{00000000-0005-0000-0000-0000F4060000}"/>
    <cellStyle name="Moeda0 17" xfId="1842" xr:uid="{00000000-0005-0000-0000-0000F5060000}"/>
    <cellStyle name="Moeda0 17 2" xfId="1843" xr:uid="{00000000-0005-0000-0000-0000F6060000}"/>
    <cellStyle name="Moeda0 18" xfId="1844" xr:uid="{00000000-0005-0000-0000-0000F7060000}"/>
    <cellStyle name="Moeda0 18 2" xfId="1845" xr:uid="{00000000-0005-0000-0000-0000F8060000}"/>
    <cellStyle name="Moeda0 19" xfId="1846" xr:uid="{00000000-0005-0000-0000-0000F9060000}"/>
    <cellStyle name="Moeda0 19 2" xfId="1847" xr:uid="{00000000-0005-0000-0000-0000FA060000}"/>
    <cellStyle name="Moeda0 2" xfId="1848" xr:uid="{00000000-0005-0000-0000-0000FB060000}"/>
    <cellStyle name="Moeda0 2 2" xfId="1849" xr:uid="{00000000-0005-0000-0000-0000FC060000}"/>
    <cellStyle name="Moeda0 2 2 2" xfId="1850" xr:uid="{00000000-0005-0000-0000-0000FD060000}"/>
    <cellStyle name="Moeda0 2 3" xfId="1851" xr:uid="{00000000-0005-0000-0000-0000FE060000}"/>
    <cellStyle name="Moeda0 2 3 2" xfId="1852" xr:uid="{00000000-0005-0000-0000-0000FF060000}"/>
    <cellStyle name="Moeda0 2 4" xfId="1853" xr:uid="{00000000-0005-0000-0000-000000070000}"/>
    <cellStyle name="Moeda0 20" xfId="1854" xr:uid="{00000000-0005-0000-0000-000001070000}"/>
    <cellStyle name="Moeda0 20 2" xfId="1855" xr:uid="{00000000-0005-0000-0000-000002070000}"/>
    <cellStyle name="Moeda0 21" xfId="1856" xr:uid="{00000000-0005-0000-0000-000003070000}"/>
    <cellStyle name="Moeda0 21 2" xfId="1857" xr:uid="{00000000-0005-0000-0000-000004070000}"/>
    <cellStyle name="Moeda0 22" xfId="1858" xr:uid="{00000000-0005-0000-0000-000005070000}"/>
    <cellStyle name="Moeda0 22 2" xfId="1859" xr:uid="{00000000-0005-0000-0000-000006070000}"/>
    <cellStyle name="Moeda0 23" xfId="1860" xr:uid="{00000000-0005-0000-0000-000007070000}"/>
    <cellStyle name="Moeda0 23 2" xfId="1861" xr:uid="{00000000-0005-0000-0000-000008070000}"/>
    <cellStyle name="Moeda0 24" xfId="1862" xr:uid="{00000000-0005-0000-0000-000009070000}"/>
    <cellStyle name="Moeda0 24 2" xfId="1863" xr:uid="{00000000-0005-0000-0000-00000A070000}"/>
    <cellStyle name="Moeda0 25" xfId="1864" xr:uid="{00000000-0005-0000-0000-00000B070000}"/>
    <cellStyle name="Moeda0 25 2" xfId="1865" xr:uid="{00000000-0005-0000-0000-00000C070000}"/>
    <cellStyle name="Moeda0 26" xfId="1866" xr:uid="{00000000-0005-0000-0000-00000D070000}"/>
    <cellStyle name="Moeda0 26 2" xfId="1867" xr:uid="{00000000-0005-0000-0000-00000E070000}"/>
    <cellStyle name="Moeda0 27" xfId="1868" xr:uid="{00000000-0005-0000-0000-00000F070000}"/>
    <cellStyle name="Moeda0 27 2" xfId="1869" xr:uid="{00000000-0005-0000-0000-000010070000}"/>
    <cellStyle name="Moeda0 28" xfId="1870" xr:uid="{00000000-0005-0000-0000-000011070000}"/>
    <cellStyle name="Moeda0 28 2" xfId="1871" xr:uid="{00000000-0005-0000-0000-000012070000}"/>
    <cellStyle name="Moeda0 29" xfId="1872" xr:uid="{00000000-0005-0000-0000-000013070000}"/>
    <cellStyle name="Moeda0 29 2" xfId="1873" xr:uid="{00000000-0005-0000-0000-000014070000}"/>
    <cellStyle name="Moeda0 3" xfId="1874" xr:uid="{00000000-0005-0000-0000-000015070000}"/>
    <cellStyle name="Moeda0 3 2" xfId="1875" xr:uid="{00000000-0005-0000-0000-000016070000}"/>
    <cellStyle name="Moeda0 30" xfId="1876" xr:uid="{00000000-0005-0000-0000-000017070000}"/>
    <cellStyle name="Moeda0 30 2" xfId="1877" xr:uid="{00000000-0005-0000-0000-000018070000}"/>
    <cellStyle name="Moeda0 31" xfId="1878" xr:uid="{00000000-0005-0000-0000-000019070000}"/>
    <cellStyle name="Moeda0 31 2" xfId="1879" xr:uid="{00000000-0005-0000-0000-00001A070000}"/>
    <cellStyle name="Moeda0 32" xfId="1880" xr:uid="{00000000-0005-0000-0000-00001B070000}"/>
    <cellStyle name="Moeda0 32 2" xfId="1881" xr:uid="{00000000-0005-0000-0000-00001C070000}"/>
    <cellStyle name="Moeda0 33" xfId="1882" xr:uid="{00000000-0005-0000-0000-00001D070000}"/>
    <cellStyle name="Moeda0 33 2" xfId="1883" xr:uid="{00000000-0005-0000-0000-00001E070000}"/>
    <cellStyle name="Moeda0 34" xfId="1884" xr:uid="{00000000-0005-0000-0000-00001F070000}"/>
    <cellStyle name="Moeda0 34 2" xfId="1885" xr:uid="{00000000-0005-0000-0000-000020070000}"/>
    <cellStyle name="Moeda0 35" xfId="1886" xr:uid="{00000000-0005-0000-0000-000021070000}"/>
    <cellStyle name="Moeda0 4" xfId="1887" xr:uid="{00000000-0005-0000-0000-000022070000}"/>
    <cellStyle name="Moeda0 4 2" xfId="1888" xr:uid="{00000000-0005-0000-0000-000023070000}"/>
    <cellStyle name="Moeda0 5" xfId="1889" xr:uid="{00000000-0005-0000-0000-000024070000}"/>
    <cellStyle name="Moeda0 5 2" xfId="1890" xr:uid="{00000000-0005-0000-0000-000025070000}"/>
    <cellStyle name="Moeda0 6" xfId="1891" xr:uid="{00000000-0005-0000-0000-000026070000}"/>
    <cellStyle name="Moeda0 6 2" xfId="1892" xr:uid="{00000000-0005-0000-0000-000027070000}"/>
    <cellStyle name="Moeda0 7" xfId="1893" xr:uid="{00000000-0005-0000-0000-000028070000}"/>
    <cellStyle name="Moeda0 7 2" xfId="1894" xr:uid="{00000000-0005-0000-0000-000029070000}"/>
    <cellStyle name="Moeda0 8" xfId="1895" xr:uid="{00000000-0005-0000-0000-00002A070000}"/>
    <cellStyle name="Moeda0 8 2" xfId="1896" xr:uid="{00000000-0005-0000-0000-00002B070000}"/>
    <cellStyle name="Moeda0 9" xfId="1897" xr:uid="{00000000-0005-0000-0000-00002C070000}"/>
    <cellStyle name="Moeda0 9 2" xfId="1898" xr:uid="{00000000-0005-0000-0000-00002D070000}"/>
    <cellStyle name="Moneda [0]_10 AVERIAS MASIVAS + ANT" xfId="1899" xr:uid="{00000000-0005-0000-0000-00002E070000}"/>
    <cellStyle name="Moneda_10 AVERIAS MASIVAS + ANT" xfId="1900" xr:uid="{00000000-0005-0000-0000-00002F070000}"/>
    <cellStyle name="Monétaire [0]_Annexe vf.xls Graphique 1" xfId="1901" xr:uid="{00000000-0005-0000-0000-000030070000}"/>
    <cellStyle name="Monétaire_Annexe vf.xls Graphique 1" xfId="1902" xr:uid="{00000000-0005-0000-0000-000031070000}"/>
    <cellStyle name="Monetario" xfId="1903" xr:uid="{00000000-0005-0000-0000-000032070000}"/>
    <cellStyle name="Monetario 2" xfId="1904" xr:uid="{00000000-0005-0000-0000-000033070000}"/>
    <cellStyle name="Monetario0" xfId="1905" xr:uid="{00000000-0005-0000-0000-000034070000}"/>
    <cellStyle name="Monetario0 2" xfId="1906" xr:uid="{00000000-0005-0000-0000-000035070000}"/>
    <cellStyle name="Money" xfId="1907" xr:uid="{00000000-0005-0000-0000-000036070000}"/>
    <cellStyle name="Month" xfId="1908" xr:uid="{00000000-0005-0000-0000-000037070000}"/>
    <cellStyle name="MS_Arabic" xfId="1909" xr:uid="{00000000-0005-0000-0000-000038070000}"/>
    <cellStyle name="MTW" xfId="1910" xr:uid="{00000000-0005-0000-0000-000039070000}"/>
    <cellStyle name="MTW 2" xfId="1911" xr:uid="{00000000-0005-0000-0000-00003A070000}"/>
    <cellStyle name="MTW_WEOInput" xfId="1912" xr:uid="{00000000-0005-0000-0000-00003B070000}"/>
    <cellStyle name="Multiple" xfId="1913" xr:uid="{00000000-0005-0000-0000-00003C070000}"/>
    <cellStyle name="N " xfId="1914" xr:uid="{00000000-0005-0000-0000-00003D070000}"/>
    <cellStyle name="Nagłówek 1" xfId="1915" xr:uid="{00000000-0005-0000-0000-00003E070000}"/>
    <cellStyle name="Nagłówek 2" xfId="1916" xr:uid="{00000000-0005-0000-0000-00003F070000}"/>
    <cellStyle name="Nagłówek 3" xfId="1917" xr:uid="{00000000-0005-0000-0000-000040070000}"/>
    <cellStyle name="Nagłówek 4" xfId="1918" xr:uid="{00000000-0005-0000-0000-000041070000}"/>
    <cellStyle name="Navadno_Slo" xfId="1919" xr:uid="{00000000-0005-0000-0000-000042070000}"/>
    <cellStyle name="Nedefinován" xfId="1920" xr:uid="{00000000-0005-0000-0000-000043070000}"/>
    <cellStyle name="Neutral 2" xfId="1921" xr:uid="{00000000-0005-0000-0000-000044070000}"/>
    <cellStyle name="Neutralne" xfId="1922" xr:uid="{00000000-0005-0000-0000-000045070000}"/>
    <cellStyle name="Neutre" xfId="1923" xr:uid="{00000000-0005-0000-0000-000046070000}"/>
    <cellStyle name="no dec" xfId="1924" xr:uid="{00000000-0005-0000-0000-000047070000}"/>
    <cellStyle name="Non défini" xfId="1925" xr:uid="{00000000-0005-0000-0000-000048070000}"/>
    <cellStyle name="Non défini 2" xfId="1926" xr:uid="{00000000-0005-0000-0000-000049070000}"/>
    <cellStyle name="Non défini_WEOInput" xfId="1927" xr:uid="{00000000-0005-0000-0000-00004A070000}"/>
    <cellStyle name="Normaali_CENTRAL" xfId="1928" xr:uid="{00000000-0005-0000-0000-00004B070000}"/>
    <cellStyle name="Normaallaad_kuu2004kontrolligauusJAANUAR" xfId="1929" xr:uid="{00000000-0005-0000-0000-00004C070000}"/>
    <cellStyle name="Normal - Modelo1" xfId="1930" xr:uid="{00000000-0005-0000-0000-00004D070000}"/>
    <cellStyle name="Normal - Style1" xfId="1931" xr:uid="{00000000-0005-0000-0000-00004E070000}"/>
    <cellStyle name="Normal - Style1 2" xfId="1932" xr:uid="{00000000-0005-0000-0000-00004F070000}"/>
    <cellStyle name="Normal - Style1 3" xfId="1933" xr:uid="{00000000-0005-0000-0000-000050070000}"/>
    <cellStyle name="Normal - Style2" xfId="1934" xr:uid="{00000000-0005-0000-0000-000051070000}"/>
    <cellStyle name="Normal - Style2 2" xfId="1935" xr:uid="{00000000-0005-0000-0000-000052070000}"/>
    <cellStyle name="Normal - Style2 3" xfId="1936" xr:uid="{00000000-0005-0000-0000-000053070000}"/>
    <cellStyle name="Normal - Style3" xfId="1937" xr:uid="{00000000-0005-0000-0000-000054070000}"/>
    <cellStyle name="Normal - Style3 2" xfId="1938" xr:uid="{00000000-0005-0000-0000-000055070000}"/>
    <cellStyle name="Normal - Style4" xfId="1939" xr:uid="{00000000-0005-0000-0000-000056070000}"/>
    <cellStyle name="Normal - Style5" xfId="1940" xr:uid="{00000000-0005-0000-0000-000057070000}"/>
    <cellStyle name="Normal - Style5 2" xfId="1941" xr:uid="{00000000-0005-0000-0000-000058070000}"/>
    <cellStyle name="Normal - Style6" xfId="1942" xr:uid="{00000000-0005-0000-0000-000059070000}"/>
    <cellStyle name="Normal - Style6 2" xfId="1943" xr:uid="{00000000-0005-0000-0000-00005A070000}"/>
    <cellStyle name="Normal - Style7" xfId="1944" xr:uid="{00000000-0005-0000-0000-00005B070000}"/>
    <cellStyle name="Normal - Style7 2" xfId="1945" xr:uid="{00000000-0005-0000-0000-00005C070000}"/>
    <cellStyle name="Normal - Style8" xfId="1946" xr:uid="{00000000-0005-0000-0000-00005D070000}"/>
    <cellStyle name="Normal - Style8 2" xfId="1947" xr:uid="{00000000-0005-0000-0000-00005E070000}"/>
    <cellStyle name="Normal 10" xfId="1948" xr:uid="{00000000-0005-0000-0000-00005F070000}"/>
    <cellStyle name="Normal 10 10" xfId="1949" xr:uid="{00000000-0005-0000-0000-000060070000}"/>
    <cellStyle name="Normal 10 11" xfId="1950" xr:uid="{00000000-0005-0000-0000-000061070000}"/>
    <cellStyle name="Normal 10 12" xfId="1951" xr:uid="{00000000-0005-0000-0000-000062070000}"/>
    <cellStyle name="Normal 10 13" xfId="1952" xr:uid="{00000000-0005-0000-0000-000063070000}"/>
    <cellStyle name="Normal 10 14" xfId="1953" xr:uid="{00000000-0005-0000-0000-000064070000}"/>
    <cellStyle name="Normal 10 2" xfId="1954" xr:uid="{00000000-0005-0000-0000-000065070000}"/>
    <cellStyle name="Normal 10 2 2" xfId="1955" xr:uid="{00000000-0005-0000-0000-000066070000}"/>
    <cellStyle name="Normal 10 3" xfId="1956" xr:uid="{00000000-0005-0000-0000-000067070000}"/>
    <cellStyle name="Normal 10 3 2" xfId="1957" xr:uid="{00000000-0005-0000-0000-000068070000}"/>
    <cellStyle name="Normal 10 3 3" xfId="1958" xr:uid="{00000000-0005-0000-0000-000069070000}"/>
    <cellStyle name="Normal 10 3 4" xfId="1959" xr:uid="{00000000-0005-0000-0000-00006A070000}"/>
    <cellStyle name="Normal 10 3 5" xfId="1960" xr:uid="{00000000-0005-0000-0000-00006B070000}"/>
    <cellStyle name="Normal 10 4" xfId="1961" xr:uid="{00000000-0005-0000-0000-00006C070000}"/>
    <cellStyle name="Normal 10 4 2" xfId="1962" xr:uid="{00000000-0005-0000-0000-00006D070000}"/>
    <cellStyle name="Normal 10 4 3" xfId="1963" xr:uid="{00000000-0005-0000-0000-00006E070000}"/>
    <cellStyle name="Normal 10 4 4" xfId="1964" xr:uid="{00000000-0005-0000-0000-00006F070000}"/>
    <cellStyle name="Normal 10 4 5" xfId="1965" xr:uid="{00000000-0005-0000-0000-000070070000}"/>
    <cellStyle name="Normal 10 5" xfId="1966" xr:uid="{00000000-0005-0000-0000-000071070000}"/>
    <cellStyle name="Normal 10 5 2" xfId="1967" xr:uid="{00000000-0005-0000-0000-000072070000}"/>
    <cellStyle name="Normal 10 5 3" xfId="1968" xr:uid="{00000000-0005-0000-0000-000073070000}"/>
    <cellStyle name="Normal 10 5 4" xfId="1969" xr:uid="{00000000-0005-0000-0000-000074070000}"/>
    <cellStyle name="Normal 10 5 5" xfId="1970" xr:uid="{00000000-0005-0000-0000-000075070000}"/>
    <cellStyle name="Normal 10 6" xfId="1971" xr:uid="{00000000-0005-0000-0000-000076070000}"/>
    <cellStyle name="Normal 10 6 2" xfId="1972" xr:uid="{00000000-0005-0000-0000-000077070000}"/>
    <cellStyle name="Normal 10 6 3" xfId="1973" xr:uid="{00000000-0005-0000-0000-000078070000}"/>
    <cellStyle name="Normal 10 6 4" xfId="1974" xr:uid="{00000000-0005-0000-0000-000079070000}"/>
    <cellStyle name="Normal 10 6 5" xfId="1975" xr:uid="{00000000-0005-0000-0000-00007A070000}"/>
    <cellStyle name="Normal 10 7" xfId="1976" xr:uid="{00000000-0005-0000-0000-00007B070000}"/>
    <cellStyle name="Normal 10 7 2" xfId="1977" xr:uid="{00000000-0005-0000-0000-00007C070000}"/>
    <cellStyle name="Normal 10 7 3" xfId="1978" xr:uid="{00000000-0005-0000-0000-00007D070000}"/>
    <cellStyle name="Normal 10 7 4" xfId="1979" xr:uid="{00000000-0005-0000-0000-00007E070000}"/>
    <cellStyle name="Normal 10 7 5" xfId="1980" xr:uid="{00000000-0005-0000-0000-00007F070000}"/>
    <cellStyle name="Normal 10 8" xfId="1981" xr:uid="{00000000-0005-0000-0000-000080070000}"/>
    <cellStyle name="Normal 10 9" xfId="1982" xr:uid="{00000000-0005-0000-0000-000081070000}"/>
    <cellStyle name="Normal 11" xfId="1983" xr:uid="{00000000-0005-0000-0000-000082070000}"/>
    <cellStyle name="Normal 11 10" xfId="1984" xr:uid="{00000000-0005-0000-0000-000083070000}"/>
    <cellStyle name="Normal 11 11" xfId="1985" xr:uid="{00000000-0005-0000-0000-000084070000}"/>
    <cellStyle name="Normal 11 12" xfId="1986" xr:uid="{00000000-0005-0000-0000-000085070000}"/>
    <cellStyle name="Normal 11 13" xfId="1987" xr:uid="{00000000-0005-0000-0000-000086070000}"/>
    <cellStyle name="Normal 11 14" xfId="1988" xr:uid="{00000000-0005-0000-0000-000087070000}"/>
    <cellStyle name="Normal 11 2" xfId="1989" xr:uid="{00000000-0005-0000-0000-000088070000}"/>
    <cellStyle name="Normal 11 2 2" xfId="1990" xr:uid="{00000000-0005-0000-0000-000089070000}"/>
    <cellStyle name="Normal 11 3" xfId="1991" xr:uid="{00000000-0005-0000-0000-00008A070000}"/>
    <cellStyle name="Normal 11 4" xfId="1992" xr:uid="{00000000-0005-0000-0000-00008B070000}"/>
    <cellStyle name="Normal 11 5" xfId="1993" xr:uid="{00000000-0005-0000-0000-00008C070000}"/>
    <cellStyle name="Normal 11 6" xfId="1994" xr:uid="{00000000-0005-0000-0000-00008D070000}"/>
    <cellStyle name="Normal 11 7" xfId="1995" xr:uid="{00000000-0005-0000-0000-00008E070000}"/>
    <cellStyle name="Normal 11 8" xfId="1996" xr:uid="{00000000-0005-0000-0000-00008F070000}"/>
    <cellStyle name="Normal 11 9" xfId="1997" xr:uid="{00000000-0005-0000-0000-000090070000}"/>
    <cellStyle name="Normal 12" xfId="1998" xr:uid="{00000000-0005-0000-0000-000091070000}"/>
    <cellStyle name="Normal 12 10" xfId="1999" xr:uid="{00000000-0005-0000-0000-000092070000}"/>
    <cellStyle name="Normal 12 11" xfId="2000" xr:uid="{00000000-0005-0000-0000-000093070000}"/>
    <cellStyle name="Normal 12 12" xfId="2001" xr:uid="{00000000-0005-0000-0000-000094070000}"/>
    <cellStyle name="Normal 12 13" xfId="2002" xr:uid="{00000000-0005-0000-0000-000095070000}"/>
    <cellStyle name="Normal 12 14" xfId="2003" xr:uid="{00000000-0005-0000-0000-000096070000}"/>
    <cellStyle name="Normal 12 15" xfId="2004" xr:uid="{00000000-0005-0000-0000-000097070000}"/>
    <cellStyle name="Normal 12 2" xfId="2005" xr:uid="{00000000-0005-0000-0000-000098070000}"/>
    <cellStyle name="Normal 12 2 2" xfId="2006" xr:uid="{00000000-0005-0000-0000-000099070000}"/>
    <cellStyle name="Normal 12 3" xfId="2007" xr:uid="{00000000-0005-0000-0000-00009A070000}"/>
    <cellStyle name="Normal 12 4" xfId="2008" xr:uid="{00000000-0005-0000-0000-00009B070000}"/>
    <cellStyle name="Normal 12 5" xfId="2009" xr:uid="{00000000-0005-0000-0000-00009C070000}"/>
    <cellStyle name="Normal 12 6" xfId="2010" xr:uid="{00000000-0005-0000-0000-00009D070000}"/>
    <cellStyle name="Normal 12 7" xfId="2011" xr:uid="{00000000-0005-0000-0000-00009E070000}"/>
    <cellStyle name="Normal 12 8" xfId="2012" xr:uid="{00000000-0005-0000-0000-00009F070000}"/>
    <cellStyle name="Normal 12 9" xfId="2013" xr:uid="{00000000-0005-0000-0000-0000A0070000}"/>
    <cellStyle name="Normal 13" xfId="2014" xr:uid="{00000000-0005-0000-0000-0000A1070000}"/>
    <cellStyle name="Normal 13 10" xfId="2015" xr:uid="{00000000-0005-0000-0000-0000A2070000}"/>
    <cellStyle name="Normal 13 11" xfId="2016" xr:uid="{00000000-0005-0000-0000-0000A3070000}"/>
    <cellStyle name="Normal 13 12" xfId="2017" xr:uid="{00000000-0005-0000-0000-0000A4070000}"/>
    <cellStyle name="Normal 13 2" xfId="2018" xr:uid="{00000000-0005-0000-0000-0000A5070000}"/>
    <cellStyle name="Normal 13 2 2" xfId="2019" xr:uid="{00000000-0005-0000-0000-0000A6070000}"/>
    <cellStyle name="Normal 13 2 2 2" xfId="2020" xr:uid="{00000000-0005-0000-0000-0000A7070000}"/>
    <cellStyle name="Normal 13 2 2 3" xfId="2021" xr:uid="{00000000-0005-0000-0000-0000A8070000}"/>
    <cellStyle name="Normal 13 2 2 4" xfId="2022" xr:uid="{00000000-0005-0000-0000-0000A9070000}"/>
    <cellStyle name="Normal 13 2 2 5" xfId="2023" xr:uid="{00000000-0005-0000-0000-0000AA070000}"/>
    <cellStyle name="Normal 13 2 3" xfId="2024" xr:uid="{00000000-0005-0000-0000-0000AB070000}"/>
    <cellStyle name="Normal 13 2 4" xfId="2025" xr:uid="{00000000-0005-0000-0000-0000AC070000}"/>
    <cellStyle name="Normal 13 2 5" xfId="2026" xr:uid="{00000000-0005-0000-0000-0000AD070000}"/>
    <cellStyle name="Normal 13 3" xfId="2027" xr:uid="{00000000-0005-0000-0000-0000AE070000}"/>
    <cellStyle name="Normal 13 4" xfId="2028" xr:uid="{00000000-0005-0000-0000-0000AF070000}"/>
    <cellStyle name="Normal 13 5" xfId="2029" xr:uid="{00000000-0005-0000-0000-0000B0070000}"/>
    <cellStyle name="Normal 13 6" xfId="2030" xr:uid="{00000000-0005-0000-0000-0000B1070000}"/>
    <cellStyle name="Normal 13 7" xfId="2031" xr:uid="{00000000-0005-0000-0000-0000B2070000}"/>
    <cellStyle name="Normal 13 8" xfId="2032" xr:uid="{00000000-0005-0000-0000-0000B3070000}"/>
    <cellStyle name="Normal 13 9" xfId="2033" xr:uid="{00000000-0005-0000-0000-0000B4070000}"/>
    <cellStyle name="Normal 14" xfId="2034" xr:uid="{00000000-0005-0000-0000-0000B5070000}"/>
    <cellStyle name="Normal 14 10" xfId="2035" xr:uid="{00000000-0005-0000-0000-0000B6070000}"/>
    <cellStyle name="Normal 14 11" xfId="2036" xr:uid="{00000000-0005-0000-0000-0000B7070000}"/>
    <cellStyle name="Normal 14 12" xfId="2037" xr:uid="{00000000-0005-0000-0000-0000B8070000}"/>
    <cellStyle name="Normal 14 2" xfId="2038" xr:uid="{00000000-0005-0000-0000-0000B9070000}"/>
    <cellStyle name="Normal 14 2 2" xfId="2039" xr:uid="{00000000-0005-0000-0000-0000BA070000}"/>
    <cellStyle name="Normal 14 2 2 2" xfId="2040" xr:uid="{00000000-0005-0000-0000-0000BB070000}"/>
    <cellStyle name="Normal 14 2 2 3" xfId="2041" xr:uid="{00000000-0005-0000-0000-0000BC070000}"/>
    <cellStyle name="Normal 14 2 2 4" xfId="2042" xr:uid="{00000000-0005-0000-0000-0000BD070000}"/>
    <cellStyle name="Normal 14 2 2 5" xfId="2043" xr:uid="{00000000-0005-0000-0000-0000BE070000}"/>
    <cellStyle name="Normal 14 2 3" xfId="2044" xr:uid="{00000000-0005-0000-0000-0000BF070000}"/>
    <cellStyle name="Normal 14 2 4" xfId="2045" xr:uid="{00000000-0005-0000-0000-0000C0070000}"/>
    <cellStyle name="Normal 14 2 5" xfId="2046" xr:uid="{00000000-0005-0000-0000-0000C1070000}"/>
    <cellStyle name="Normal 14 3" xfId="2047" xr:uid="{00000000-0005-0000-0000-0000C2070000}"/>
    <cellStyle name="Normal 14 4" xfId="2048" xr:uid="{00000000-0005-0000-0000-0000C3070000}"/>
    <cellStyle name="Normal 14 5" xfId="2049" xr:uid="{00000000-0005-0000-0000-0000C4070000}"/>
    <cellStyle name="Normal 14 6" xfId="2050" xr:uid="{00000000-0005-0000-0000-0000C5070000}"/>
    <cellStyle name="Normal 14 7" xfId="2051" xr:uid="{00000000-0005-0000-0000-0000C6070000}"/>
    <cellStyle name="Normal 14 8" xfId="2052" xr:uid="{00000000-0005-0000-0000-0000C7070000}"/>
    <cellStyle name="Normal 14 9" xfId="2053" xr:uid="{00000000-0005-0000-0000-0000C8070000}"/>
    <cellStyle name="Normal 15" xfId="2054" xr:uid="{00000000-0005-0000-0000-0000C9070000}"/>
    <cellStyle name="Normal 15 10" xfId="2055" xr:uid="{00000000-0005-0000-0000-0000CA070000}"/>
    <cellStyle name="Normal 15 11" xfId="2056" xr:uid="{00000000-0005-0000-0000-0000CB070000}"/>
    <cellStyle name="Normal 15 12" xfId="2057" xr:uid="{00000000-0005-0000-0000-0000CC070000}"/>
    <cellStyle name="Normal 15 2" xfId="2058" xr:uid="{00000000-0005-0000-0000-0000CD070000}"/>
    <cellStyle name="Normal 15 2 2" xfId="2059" xr:uid="{00000000-0005-0000-0000-0000CE070000}"/>
    <cellStyle name="Normal 15 2 2 2" xfId="2060" xr:uid="{00000000-0005-0000-0000-0000CF070000}"/>
    <cellStyle name="Normal 15 2 2 3" xfId="2061" xr:uid="{00000000-0005-0000-0000-0000D0070000}"/>
    <cellStyle name="Normal 15 2 2 4" xfId="2062" xr:uid="{00000000-0005-0000-0000-0000D1070000}"/>
    <cellStyle name="Normal 15 2 2 5" xfId="2063" xr:uid="{00000000-0005-0000-0000-0000D2070000}"/>
    <cellStyle name="Normal 15 2 3" xfId="2064" xr:uid="{00000000-0005-0000-0000-0000D3070000}"/>
    <cellStyle name="Normal 15 2 4" xfId="2065" xr:uid="{00000000-0005-0000-0000-0000D4070000}"/>
    <cellStyle name="Normal 15 2 5" xfId="2066" xr:uid="{00000000-0005-0000-0000-0000D5070000}"/>
    <cellStyle name="Normal 15 3" xfId="2067" xr:uid="{00000000-0005-0000-0000-0000D6070000}"/>
    <cellStyle name="Normal 15 4" xfId="2068" xr:uid="{00000000-0005-0000-0000-0000D7070000}"/>
    <cellStyle name="Normal 15 5" xfId="2069" xr:uid="{00000000-0005-0000-0000-0000D8070000}"/>
    <cellStyle name="Normal 15 6" xfId="2070" xr:uid="{00000000-0005-0000-0000-0000D9070000}"/>
    <cellStyle name="Normal 15 7" xfId="2071" xr:uid="{00000000-0005-0000-0000-0000DA070000}"/>
    <cellStyle name="Normal 15 8" xfId="2072" xr:uid="{00000000-0005-0000-0000-0000DB070000}"/>
    <cellStyle name="Normal 15 9" xfId="2073" xr:uid="{00000000-0005-0000-0000-0000DC070000}"/>
    <cellStyle name="Normal 16" xfId="2074" xr:uid="{00000000-0005-0000-0000-0000DD070000}"/>
    <cellStyle name="Normal 16 10" xfId="2075" xr:uid="{00000000-0005-0000-0000-0000DE070000}"/>
    <cellStyle name="Normal 16 11" xfId="2076" xr:uid="{00000000-0005-0000-0000-0000DF070000}"/>
    <cellStyle name="Normal 16 12" xfId="2077" xr:uid="{00000000-0005-0000-0000-0000E0070000}"/>
    <cellStyle name="Normal 16 2" xfId="2078" xr:uid="{00000000-0005-0000-0000-0000E1070000}"/>
    <cellStyle name="Normal 16 2 2" xfId="2079" xr:uid="{00000000-0005-0000-0000-0000E2070000}"/>
    <cellStyle name="Normal 16 2 2 2" xfId="2080" xr:uid="{00000000-0005-0000-0000-0000E3070000}"/>
    <cellStyle name="Normal 16 2 2 3" xfId="2081" xr:uid="{00000000-0005-0000-0000-0000E4070000}"/>
    <cellStyle name="Normal 16 2 2 4" xfId="2082" xr:uid="{00000000-0005-0000-0000-0000E5070000}"/>
    <cellStyle name="Normal 16 2 2 5" xfId="2083" xr:uid="{00000000-0005-0000-0000-0000E6070000}"/>
    <cellStyle name="Normal 16 2 3" xfId="2084" xr:uid="{00000000-0005-0000-0000-0000E7070000}"/>
    <cellStyle name="Normal 16 2 4" xfId="2085" xr:uid="{00000000-0005-0000-0000-0000E8070000}"/>
    <cellStyle name="Normal 16 2 5" xfId="2086" xr:uid="{00000000-0005-0000-0000-0000E9070000}"/>
    <cellStyle name="Normal 16 3" xfId="2087" xr:uid="{00000000-0005-0000-0000-0000EA070000}"/>
    <cellStyle name="Normal 16 4" xfId="2088" xr:uid="{00000000-0005-0000-0000-0000EB070000}"/>
    <cellStyle name="Normal 16 5" xfId="2089" xr:uid="{00000000-0005-0000-0000-0000EC070000}"/>
    <cellStyle name="Normal 16 6" xfId="2090" xr:uid="{00000000-0005-0000-0000-0000ED070000}"/>
    <cellStyle name="Normal 16 7" xfId="2091" xr:uid="{00000000-0005-0000-0000-0000EE070000}"/>
    <cellStyle name="Normal 16 8" xfId="2092" xr:uid="{00000000-0005-0000-0000-0000EF070000}"/>
    <cellStyle name="Normal 16 9" xfId="2093" xr:uid="{00000000-0005-0000-0000-0000F0070000}"/>
    <cellStyle name="Normal 17" xfId="2094" xr:uid="{00000000-0005-0000-0000-0000F1070000}"/>
    <cellStyle name="Normal 17 10" xfId="2095" xr:uid="{00000000-0005-0000-0000-0000F2070000}"/>
    <cellStyle name="Normal 17 11" xfId="2096" xr:uid="{00000000-0005-0000-0000-0000F3070000}"/>
    <cellStyle name="Normal 17 12" xfId="2097" xr:uid="{00000000-0005-0000-0000-0000F4070000}"/>
    <cellStyle name="Normal 17 13" xfId="2098" xr:uid="{00000000-0005-0000-0000-0000F5070000}"/>
    <cellStyle name="Normal 17 14" xfId="2099" xr:uid="{00000000-0005-0000-0000-0000F6070000}"/>
    <cellStyle name="Normal 17 15" xfId="2100" xr:uid="{00000000-0005-0000-0000-0000F7070000}"/>
    <cellStyle name="Normal 17 16" xfId="2101" xr:uid="{00000000-0005-0000-0000-0000F8070000}"/>
    <cellStyle name="Normal 17 17" xfId="2102" xr:uid="{00000000-0005-0000-0000-0000F9070000}"/>
    <cellStyle name="Normal 17 18" xfId="2103" xr:uid="{00000000-0005-0000-0000-0000FA070000}"/>
    <cellStyle name="Normal 17 19" xfId="2104" xr:uid="{00000000-0005-0000-0000-0000FB070000}"/>
    <cellStyle name="Normal 17 2" xfId="2105" xr:uid="{00000000-0005-0000-0000-0000FC070000}"/>
    <cellStyle name="Normal 17 2 2" xfId="2106" xr:uid="{00000000-0005-0000-0000-0000FD070000}"/>
    <cellStyle name="Normal 17 2 2 2" xfId="2107" xr:uid="{00000000-0005-0000-0000-0000FE070000}"/>
    <cellStyle name="Normal 17 2 2 3" xfId="2108" xr:uid="{00000000-0005-0000-0000-0000FF070000}"/>
    <cellStyle name="Normal 17 2 2 4" xfId="2109" xr:uid="{00000000-0005-0000-0000-000000080000}"/>
    <cellStyle name="Normal 17 2 2 5" xfId="2110" xr:uid="{00000000-0005-0000-0000-000001080000}"/>
    <cellStyle name="Normal 17 2 3" xfId="2111" xr:uid="{00000000-0005-0000-0000-000002080000}"/>
    <cellStyle name="Normal 17 2 4" xfId="2112" xr:uid="{00000000-0005-0000-0000-000003080000}"/>
    <cellStyle name="Normal 17 2 5" xfId="2113" xr:uid="{00000000-0005-0000-0000-000004080000}"/>
    <cellStyle name="Normal 17 20" xfId="2114" xr:uid="{00000000-0005-0000-0000-000005080000}"/>
    <cellStyle name="Normal 17 21" xfId="2115" xr:uid="{00000000-0005-0000-0000-000006080000}"/>
    <cellStyle name="Normal 17 22" xfId="2116" xr:uid="{00000000-0005-0000-0000-000007080000}"/>
    <cellStyle name="Normal 17 3" xfId="2117" xr:uid="{00000000-0005-0000-0000-000008080000}"/>
    <cellStyle name="Normal 17 4" xfId="2118" xr:uid="{00000000-0005-0000-0000-000009080000}"/>
    <cellStyle name="Normal 17 5" xfId="2119" xr:uid="{00000000-0005-0000-0000-00000A080000}"/>
    <cellStyle name="Normal 17 6" xfId="2120" xr:uid="{00000000-0005-0000-0000-00000B080000}"/>
    <cellStyle name="Normal 17 7" xfId="2121" xr:uid="{00000000-0005-0000-0000-00000C080000}"/>
    <cellStyle name="Normal 17 8" xfId="2122" xr:uid="{00000000-0005-0000-0000-00000D080000}"/>
    <cellStyle name="Normal 17 9" xfId="2123" xr:uid="{00000000-0005-0000-0000-00000E080000}"/>
    <cellStyle name="Normal 18" xfId="2124" xr:uid="{00000000-0005-0000-0000-00000F080000}"/>
    <cellStyle name="Normal 18 10" xfId="2125" xr:uid="{00000000-0005-0000-0000-000010080000}"/>
    <cellStyle name="Normal 18 11" xfId="2126" xr:uid="{00000000-0005-0000-0000-000011080000}"/>
    <cellStyle name="Normal 18 12" xfId="2127" xr:uid="{00000000-0005-0000-0000-000012080000}"/>
    <cellStyle name="Normal 18 13" xfId="2128" xr:uid="{00000000-0005-0000-0000-000013080000}"/>
    <cellStyle name="Normal 18 14" xfId="2129" xr:uid="{00000000-0005-0000-0000-000014080000}"/>
    <cellStyle name="Normal 18 15" xfId="2130" xr:uid="{00000000-0005-0000-0000-000015080000}"/>
    <cellStyle name="Normal 18 2" xfId="2131" xr:uid="{00000000-0005-0000-0000-000016080000}"/>
    <cellStyle name="Normal 18 2 10" xfId="2132" xr:uid="{00000000-0005-0000-0000-000017080000}"/>
    <cellStyle name="Normal 18 2 11" xfId="2133" xr:uid="{00000000-0005-0000-0000-000018080000}"/>
    <cellStyle name="Normal 18 2 12" xfId="2134" xr:uid="{00000000-0005-0000-0000-000019080000}"/>
    <cellStyle name="Normal 18 2 2" xfId="2135" xr:uid="{00000000-0005-0000-0000-00001A080000}"/>
    <cellStyle name="Normal 18 2 2 2" xfId="2136" xr:uid="{00000000-0005-0000-0000-00001B080000}"/>
    <cellStyle name="Normal 18 2 3" xfId="2137" xr:uid="{00000000-0005-0000-0000-00001C080000}"/>
    <cellStyle name="Normal 18 2 4" xfId="2138" xr:uid="{00000000-0005-0000-0000-00001D080000}"/>
    <cellStyle name="Normal 18 2 5" xfId="2139" xr:uid="{00000000-0005-0000-0000-00001E080000}"/>
    <cellStyle name="Normal 18 2 6" xfId="2140" xr:uid="{00000000-0005-0000-0000-00001F080000}"/>
    <cellStyle name="Normal 18 2 7" xfId="2141" xr:uid="{00000000-0005-0000-0000-000020080000}"/>
    <cellStyle name="Normal 18 2 8" xfId="2142" xr:uid="{00000000-0005-0000-0000-000021080000}"/>
    <cellStyle name="Normal 18 2 9" xfId="2143" xr:uid="{00000000-0005-0000-0000-000022080000}"/>
    <cellStyle name="Normal 18 3" xfId="2144" xr:uid="{00000000-0005-0000-0000-000023080000}"/>
    <cellStyle name="Normal 18 4" xfId="2145" xr:uid="{00000000-0005-0000-0000-000024080000}"/>
    <cellStyle name="Normal 18 5" xfId="2146" xr:uid="{00000000-0005-0000-0000-000025080000}"/>
    <cellStyle name="Normal 18 6" xfId="2147" xr:uid="{00000000-0005-0000-0000-000026080000}"/>
    <cellStyle name="Normal 18 6 2" xfId="2148" xr:uid="{00000000-0005-0000-0000-000027080000}"/>
    <cellStyle name="Normal 18 6 2 2" xfId="2149" xr:uid="{00000000-0005-0000-0000-000028080000}"/>
    <cellStyle name="Normal 18 6 2 3" xfId="2150" xr:uid="{00000000-0005-0000-0000-000029080000}"/>
    <cellStyle name="Normal 18 6 2 4" xfId="2151" xr:uid="{00000000-0005-0000-0000-00002A080000}"/>
    <cellStyle name="Normal 18 6 2 5" xfId="2152" xr:uid="{00000000-0005-0000-0000-00002B080000}"/>
    <cellStyle name="Normal 18 6 3" xfId="2153" xr:uid="{00000000-0005-0000-0000-00002C080000}"/>
    <cellStyle name="Normal 18 6 4" xfId="2154" xr:uid="{00000000-0005-0000-0000-00002D080000}"/>
    <cellStyle name="Normal 18 6 5" xfId="2155" xr:uid="{00000000-0005-0000-0000-00002E080000}"/>
    <cellStyle name="Normal 18 7" xfId="2156" xr:uid="{00000000-0005-0000-0000-00002F080000}"/>
    <cellStyle name="Normal 18 7 2" xfId="2157" xr:uid="{00000000-0005-0000-0000-000030080000}"/>
    <cellStyle name="Normal 18 7 3" xfId="2158" xr:uid="{00000000-0005-0000-0000-000031080000}"/>
    <cellStyle name="Normal 18 7 4" xfId="2159" xr:uid="{00000000-0005-0000-0000-000032080000}"/>
    <cellStyle name="Normal 18 7 5" xfId="2160" xr:uid="{00000000-0005-0000-0000-000033080000}"/>
    <cellStyle name="Normal 18 8" xfId="2161" xr:uid="{00000000-0005-0000-0000-000034080000}"/>
    <cellStyle name="Normal 18 8 2" xfId="2162" xr:uid="{00000000-0005-0000-0000-000035080000}"/>
    <cellStyle name="Normal 18 8 3" xfId="2163" xr:uid="{00000000-0005-0000-0000-000036080000}"/>
    <cellStyle name="Normal 18 8 4" xfId="2164" xr:uid="{00000000-0005-0000-0000-000037080000}"/>
    <cellStyle name="Normal 18 8 5" xfId="2165" xr:uid="{00000000-0005-0000-0000-000038080000}"/>
    <cellStyle name="Normal 18 9" xfId="2166" xr:uid="{00000000-0005-0000-0000-000039080000}"/>
    <cellStyle name="Normal 18 9 2" xfId="2167" xr:uid="{00000000-0005-0000-0000-00003A080000}"/>
    <cellStyle name="Normal 18 9 3" xfId="2168" xr:uid="{00000000-0005-0000-0000-00003B080000}"/>
    <cellStyle name="Normal 18 9 4" xfId="2169" xr:uid="{00000000-0005-0000-0000-00003C080000}"/>
    <cellStyle name="Normal 18 9 5" xfId="2170" xr:uid="{00000000-0005-0000-0000-00003D080000}"/>
    <cellStyle name="Normal 19" xfId="2171" xr:uid="{00000000-0005-0000-0000-00003E080000}"/>
    <cellStyle name="Normal 19 10" xfId="2172" xr:uid="{00000000-0005-0000-0000-00003F080000}"/>
    <cellStyle name="Normal 19 11" xfId="2173" xr:uid="{00000000-0005-0000-0000-000040080000}"/>
    <cellStyle name="Normal 19 12" xfId="2174" xr:uid="{00000000-0005-0000-0000-000041080000}"/>
    <cellStyle name="Normal 19 2" xfId="2175" xr:uid="{00000000-0005-0000-0000-000042080000}"/>
    <cellStyle name="Normal 19 2 2" xfId="2176" xr:uid="{00000000-0005-0000-0000-000043080000}"/>
    <cellStyle name="Normal 19 2 2 2" xfId="2177" xr:uid="{00000000-0005-0000-0000-000044080000}"/>
    <cellStyle name="Normal 19 2 2 3" xfId="2178" xr:uid="{00000000-0005-0000-0000-000045080000}"/>
    <cellStyle name="Normal 19 2 2 4" xfId="2179" xr:uid="{00000000-0005-0000-0000-000046080000}"/>
    <cellStyle name="Normal 19 2 2 5" xfId="2180" xr:uid="{00000000-0005-0000-0000-000047080000}"/>
    <cellStyle name="Normal 19 2 3" xfId="2181" xr:uid="{00000000-0005-0000-0000-000048080000}"/>
    <cellStyle name="Normal 19 2 4" xfId="2182" xr:uid="{00000000-0005-0000-0000-000049080000}"/>
    <cellStyle name="Normal 19 2 5" xfId="2183" xr:uid="{00000000-0005-0000-0000-00004A080000}"/>
    <cellStyle name="Normal 19 3" xfId="2184" xr:uid="{00000000-0005-0000-0000-00004B080000}"/>
    <cellStyle name="Normal 19 4" xfId="2185" xr:uid="{00000000-0005-0000-0000-00004C080000}"/>
    <cellStyle name="Normal 19 5" xfId="2186" xr:uid="{00000000-0005-0000-0000-00004D080000}"/>
    <cellStyle name="Normal 19 6" xfId="2187" xr:uid="{00000000-0005-0000-0000-00004E080000}"/>
    <cellStyle name="Normal 19 7" xfId="2188" xr:uid="{00000000-0005-0000-0000-00004F080000}"/>
    <cellStyle name="Normal 19 8" xfId="2189" xr:uid="{00000000-0005-0000-0000-000050080000}"/>
    <cellStyle name="Normal 19 9" xfId="2190" xr:uid="{00000000-0005-0000-0000-000051080000}"/>
    <cellStyle name="Normal 2" xfId="2191" xr:uid="{00000000-0005-0000-0000-000052080000}"/>
    <cellStyle name="Normal 2 10" xfId="2192" xr:uid="{00000000-0005-0000-0000-000053080000}"/>
    <cellStyle name="Normal 2 11" xfId="2193" xr:uid="{00000000-0005-0000-0000-000054080000}"/>
    <cellStyle name="Normal 2 12" xfId="2194" xr:uid="{00000000-0005-0000-0000-000055080000}"/>
    <cellStyle name="Normal 2 13" xfId="2195" xr:uid="{00000000-0005-0000-0000-000056080000}"/>
    <cellStyle name="Normal 2 14" xfId="2196" xr:uid="{00000000-0005-0000-0000-000057080000}"/>
    <cellStyle name="Normal 2 15" xfId="2197" xr:uid="{00000000-0005-0000-0000-000058080000}"/>
    <cellStyle name="Normal 2 16" xfId="2198" xr:uid="{00000000-0005-0000-0000-000059080000}"/>
    <cellStyle name="Normal 2 17" xfId="2199" xr:uid="{00000000-0005-0000-0000-00005A080000}"/>
    <cellStyle name="Normal 2 18" xfId="2200" xr:uid="{00000000-0005-0000-0000-00005B080000}"/>
    <cellStyle name="Normal 2 19" xfId="2201" xr:uid="{00000000-0005-0000-0000-00005C080000}"/>
    <cellStyle name="Normal 2 2" xfId="2202" xr:uid="{00000000-0005-0000-0000-00005D080000}"/>
    <cellStyle name="Normal 2 2 10" xfId="2203" xr:uid="{00000000-0005-0000-0000-00005E080000}"/>
    <cellStyle name="Normal 2 2 11" xfId="2204" xr:uid="{00000000-0005-0000-0000-00005F080000}"/>
    <cellStyle name="Normal 2 2 12" xfId="2205" xr:uid="{00000000-0005-0000-0000-000060080000}"/>
    <cellStyle name="Normal 2 2 2" xfId="2206" xr:uid="{00000000-0005-0000-0000-000061080000}"/>
    <cellStyle name="Normal 2 2 2 10" xfId="2207" xr:uid="{00000000-0005-0000-0000-000062080000}"/>
    <cellStyle name="Normal 2 2 2 2" xfId="2208" xr:uid="{00000000-0005-0000-0000-000063080000}"/>
    <cellStyle name="Normal 2 2 2 2 2" xfId="2209" xr:uid="{00000000-0005-0000-0000-000064080000}"/>
    <cellStyle name="Normal 2 2 2 2 3" xfId="2210" xr:uid="{00000000-0005-0000-0000-000065080000}"/>
    <cellStyle name="Normal 2 2 2 2 4" xfId="2211" xr:uid="{00000000-0005-0000-0000-000066080000}"/>
    <cellStyle name="Normal 2 2 2 2 5" xfId="2212" xr:uid="{00000000-0005-0000-0000-000067080000}"/>
    <cellStyle name="Normal 2 2 2 2 6" xfId="2213" xr:uid="{00000000-0005-0000-0000-000068080000}"/>
    <cellStyle name="Normal 2 2 2 3" xfId="2214" xr:uid="{00000000-0005-0000-0000-000069080000}"/>
    <cellStyle name="Normal 2 2 2 3 2" xfId="2215" xr:uid="{00000000-0005-0000-0000-00006A080000}"/>
    <cellStyle name="Normal 2 2 2 4" xfId="2216" xr:uid="{00000000-0005-0000-0000-00006B080000}"/>
    <cellStyle name="Normal 2 2 2 5" xfId="2217" xr:uid="{00000000-0005-0000-0000-00006C080000}"/>
    <cellStyle name="Normal 2 2 2 5 2" xfId="2218" xr:uid="{00000000-0005-0000-0000-00006D080000}"/>
    <cellStyle name="Normal 2 2 2 6" xfId="2219" xr:uid="{00000000-0005-0000-0000-00006E080000}"/>
    <cellStyle name="Normal 2 2 2 6 2" xfId="2220" xr:uid="{00000000-0005-0000-0000-00006F080000}"/>
    <cellStyle name="Normal 2 2 2 7" xfId="2221" xr:uid="{00000000-0005-0000-0000-000070080000}"/>
    <cellStyle name="Normal 2 2 2 8" xfId="2222" xr:uid="{00000000-0005-0000-0000-000071080000}"/>
    <cellStyle name="Normal 2 2 2 9" xfId="2223" xr:uid="{00000000-0005-0000-0000-000072080000}"/>
    <cellStyle name="Normal 2 2 2 9 2" xfId="2224" xr:uid="{00000000-0005-0000-0000-000073080000}"/>
    <cellStyle name="Normal 2 2 3" xfId="2225" xr:uid="{00000000-0005-0000-0000-000074080000}"/>
    <cellStyle name="Normal 2 2 3 2" xfId="2226" xr:uid="{00000000-0005-0000-0000-000075080000}"/>
    <cellStyle name="Normal 2 2 4" xfId="2227" xr:uid="{00000000-0005-0000-0000-000076080000}"/>
    <cellStyle name="Normal 2 2 5" xfId="2228" xr:uid="{00000000-0005-0000-0000-000077080000}"/>
    <cellStyle name="Normal 2 2 6" xfId="2229" xr:uid="{00000000-0005-0000-0000-000078080000}"/>
    <cellStyle name="Normal 2 2 7" xfId="2230" xr:uid="{00000000-0005-0000-0000-000079080000}"/>
    <cellStyle name="Normal 2 2 8" xfId="2231" xr:uid="{00000000-0005-0000-0000-00007A080000}"/>
    <cellStyle name="Normal 2 2 9" xfId="2232" xr:uid="{00000000-0005-0000-0000-00007B080000}"/>
    <cellStyle name="Normal 2 2_Comp_aut" xfId="2233" xr:uid="{00000000-0005-0000-0000-00007C080000}"/>
    <cellStyle name="Normal 2 20" xfId="2234" xr:uid="{00000000-0005-0000-0000-00007D080000}"/>
    <cellStyle name="Normal 2 21" xfId="2235" xr:uid="{00000000-0005-0000-0000-00007E080000}"/>
    <cellStyle name="Normal 2 22" xfId="2236" xr:uid="{00000000-0005-0000-0000-00007F080000}"/>
    <cellStyle name="Normal 2 23" xfId="2237" xr:uid="{00000000-0005-0000-0000-000080080000}"/>
    <cellStyle name="Normal 2 24" xfId="2238" xr:uid="{00000000-0005-0000-0000-000081080000}"/>
    <cellStyle name="Normal 2 25" xfId="2239" xr:uid="{00000000-0005-0000-0000-000082080000}"/>
    <cellStyle name="Normal 2 26" xfId="2240" xr:uid="{00000000-0005-0000-0000-000083080000}"/>
    <cellStyle name="Normal 2 27" xfId="2241" xr:uid="{00000000-0005-0000-0000-000084080000}"/>
    <cellStyle name="Normal 2 28" xfId="2242" xr:uid="{00000000-0005-0000-0000-000085080000}"/>
    <cellStyle name="Normal 2 29" xfId="2243" xr:uid="{00000000-0005-0000-0000-000086080000}"/>
    <cellStyle name="Normal 2 3" xfId="2244" xr:uid="{00000000-0005-0000-0000-000087080000}"/>
    <cellStyle name="Normal 2 3 10" xfId="2245" xr:uid="{00000000-0005-0000-0000-000088080000}"/>
    <cellStyle name="Normal 2 3 11" xfId="2246" xr:uid="{00000000-0005-0000-0000-000089080000}"/>
    <cellStyle name="Normal 2 3 12" xfId="2247" xr:uid="{00000000-0005-0000-0000-00008A080000}"/>
    <cellStyle name="Normal 2 3 2" xfId="2248" xr:uid="{00000000-0005-0000-0000-00008B080000}"/>
    <cellStyle name="Normal 2 3 2 2" xfId="2249" xr:uid="{00000000-0005-0000-0000-00008C080000}"/>
    <cellStyle name="Normal 2 3 2 2 2" xfId="2250" xr:uid="{00000000-0005-0000-0000-00008D080000}"/>
    <cellStyle name="Normal 2 3 2 2 3" xfId="2251" xr:uid="{00000000-0005-0000-0000-00008E080000}"/>
    <cellStyle name="Normal 2 3 2 2 4" xfId="2252" xr:uid="{00000000-0005-0000-0000-00008F080000}"/>
    <cellStyle name="Normal 2 3 2 2 5" xfId="2253" xr:uid="{00000000-0005-0000-0000-000090080000}"/>
    <cellStyle name="Normal 2 3 2 3" xfId="2254" xr:uid="{00000000-0005-0000-0000-000091080000}"/>
    <cellStyle name="Normal 2 3 2 4" xfId="2255" xr:uid="{00000000-0005-0000-0000-000092080000}"/>
    <cellStyle name="Normal 2 3 2 5" xfId="2256" xr:uid="{00000000-0005-0000-0000-000093080000}"/>
    <cellStyle name="Normal 2 3 3" xfId="2257" xr:uid="{00000000-0005-0000-0000-000094080000}"/>
    <cellStyle name="Normal 2 3 4" xfId="2258" xr:uid="{00000000-0005-0000-0000-000095080000}"/>
    <cellStyle name="Normal 2 3 5" xfId="2259" xr:uid="{00000000-0005-0000-0000-000096080000}"/>
    <cellStyle name="Normal 2 3 6" xfId="2260" xr:uid="{00000000-0005-0000-0000-000097080000}"/>
    <cellStyle name="Normal 2 3 7" xfId="2261" xr:uid="{00000000-0005-0000-0000-000098080000}"/>
    <cellStyle name="Normal 2 3 8" xfId="2262" xr:uid="{00000000-0005-0000-0000-000099080000}"/>
    <cellStyle name="Normal 2 3 9" xfId="2263" xr:uid="{00000000-0005-0000-0000-00009A080000}"/>
    <cellStyle name="Normal 2 30" xfId="2264" xr:uid="{00000000-0005-0000-0000-00009B080000}"/>
    <cellStyle name="Normal 2 31" xfId="2265" xr:uid="{00000000-0005-0000-0000-00009C080000}"/>
    <cellStyle name="Normal 2 32" xfId="2266" xr:uid="{00000000-0005-0000-0000-00009D080000}"/>
    <cellStyle name="Normal 2 33" xfId="2267" xr:uid="{00000000-0005-0000-0000-00009E080000}"/>
    <cellStyle name="Normal 2 34" xfId="2268" xr:uid="{00000000-0005-0000-0000-00009F080000}"/>
    <cellStyle name="Normal 2 35" xfId="2269" xr:uid="{00000000-0005-0000-0000-0000A0080000}"/>
    <cellStyle name="Normal 2 36" xfId="2270" xr:uid="{00000000-0005-0000-0000-0000A1080000}"/>
    <cellStyle name="Normal 2 37" xfId="2271" xr:uid="{00000000-0005-0000-0000-0000A2080000}"/>
    <cellStyle name="Normal 2 38" xfId="2272" xr:uid="{00000000-0005-0000-0000-0000A3080000}"/>
    <cellStyle name="Normal 2 39" xfId="2273" xr:uid="{00000000-0005-0000-0000-0000A4080000}"/>
    <cellStyle name="Normal 2 4" xfId="2274" xr:uid="{00000000-0005-0000-0000-0000A5080000}"/>
    <cellStyle name="Normal 2 4 10" xfId="2275" xr:uid="{00000000-0005-0000-0000-0000A6080000}"/>
    <cellStyle name="Normal 2 4 11" xfId="2276" xr:uid="{00000000-0005-0000-0000-0000A7080000}"/>
    <cellStyle name="Normal 2 4 12" xfId="2277" xr:uid="{00000000-0005-0000-0000-0000A8080000}"/>
    <cellStyle name="Normal 2 4 2" xfId="2278" xr:uid="{00000000-0005-0000-0000-0000A9080000}"/>
    <cellStyle name="Normal 2 4 2 2" xfId="2279" xr:uid="{00000000-0005-0000-0000-0000AA080000}"/>
    <cellStyle name="Normal 2 4 2 2 2" xfId="2280" xr:uid="{00000000-0005-0000-0000-0000AB080000}"/>
    <cellStyle name="Normal 2 4 2 2 3" xfId="2281" xr:uid="{00000000-0005-0000-0000-0000AC080000}"/>
    <cellStyle name="Normal 2 4 2 2 4" xfId="2282" xr:uid="{00000000-0005-0000-0000-0000AD080000}"/>
    <cellStyle name="Normal 2 4 2 2 5" xfId="2283" xr:uid="{00000000-0005-0000-0000-0000AE080000}"/>
    <cellStyle name="Normal 2 4 2 3" xfId="2284" xr:uid="{00000000-0005-0000-0000-0000AF080000}"/>
    <cellStyle name="Normal 2 4 2 4" xfId="2285" xr:uid="{00000000-0005-0000-0000-0000B0080000}"/>
    <cellStyle name="Normal 2 4 2 5" xfId="2286" xr:uid="{00000000-0005-0000-0000-0000B1080000}"/>
    <cellStyle name="Normal 2 4 3" xfId="2287" xr:uid="{00000000-0005-0000-0000-0000B2080000}"/>
    <cellStyle name="Normal 2 4 4" xfId="2288" xr:uid="{00000000-0005-0000-0000-0000B3080000}"/>
    <cellStyle name="Normal 2 4 5" xfId="2289" xr:uid="{00000000-0005-0000-0000-0000B4080000}"/>
    <cellStyle name="Normal 2 4 6" xfId="2290" xr:uid="{00000000-0005-0000-0000-0000B5080000}"/>
    <cellStyle name="Normal 2 4 7" xfId="2291" xr:uid="{00000000-0005-0000-0000-0000B6080000}"/>
    <cellStyle name="Normal 2 4 8" xfId="2292" xr:uid="{00000000-0005-0000-0000-0000B7080000}"/>
    <cellStyle name="Normal 2 4 9" xfId="2293" xr:uid="{00000000-0005-0000-0000-0000B8080000}"/>
    <cellStyle name="Normal 2 40" xfId="2294" xr:uid="{00000000-0005-0000-0000-0000B9080000}"/>
    <cellStyle name="Normal 2 41" xfId="2295" xr:uid="{00000000-0005-0000-0000-0000BA080000}"/>
    <cellStyle name="Normal 2 42" xfId="2296" xr:uid="{00000000-0005-0000-0000-0000BB080000}"/>
    <cellStyle name="Normal 2 43" xfId="2297" xr:uid="{00000000-0005-0000-0000-0000BC080000}"/>
    <cellStyle name="Normal 2 44" xfId="2298" xr:uid="{00000000-0005-0000-0000-0000BD080000}"/>
    <cellStyle name="Normal 2 45" xfId="2299" xr:uid="{00000000-0005-0000-0000-0000BE080000}"/>
    <cellStyle name="Normal 2 46" xfId="2300" xr:uid="{00000000-0005-0000-0000-0000BF080000}"/>
    <cellStyle name="Normal 2 47" xfId="2301" xr:uid="{00000000-0005-0000-0000-0000C0080000}"/>
    <cellStyle name="Normal 2 48" xfId="2302" xr:uid="{00000000-0005-0000-0000-0000C1080000}"/>
    <cellStyle name="Normal 2 49" xfId="2303" xr:uid="{00000000-0005-0000-0000-0000C2080000}"/>
    <cellStyle name="Normal 2 5" xfId="2304" xr:uid="{00000000-0005-0000-0000-0000C3080000}"/>
    <cellStyle name="Normal 2 5 10" xfId="2305" xr:uid="{00000000-0005-0000-0000-0000C4080000}"/>
    <cellStyle name="Normal 2 5 11" xfId="2306" xr:uid="{00000000-0005-0000-0000-0000C5080000}"/>
    <cellStyle name="Normal 2 5 12" xfId="2307" xr:uid="{00000000-0005-0000-0000-0000C6080000}"/>
    <cellStyle name="Normal 2 5 2" xfId="2308" xr:uid="{00000000-0005-0000-0000-0000C7080000}"/>
    <cellStyle name="Normal 2 5 2 2" xfId="2309" xr:uid="{00000000-0005-0000-0000-0000C8080000}"/>
    <cellStyle name="Normal 2 5 2 2 2" xfId="2310" xr:uid="{00000000-0005-0000-0000-0000C9080000}"/>
    <cellStyle name="Normal 2 5 2 2 3" xfId="2311" xr:uid="{00000000-0005-0000-0000-0000CA080000}"/>
    <cellStyle name="Normal 2 5 2 2 4" xfId="2312" xr:uid="{00000000-0005-0000-0000-0000CB080000}"/>
    <cellStyle name="Normal 2 5 2 2 5" xfId="2313" xr:uid="{00000000-0005-0000-0000-0000CC080000}"/>
    <cellStyle name="Normal 2 5 2 3" xfId="2314" xr:uid="{00000000-0005-0000-0000-0000CD080000}"/>
    <cellStyle name="Normal 2 5 2 4" xfId="2315" xr:uid="{00000000-0005-0000-0000-0000CE080000}"/>
    <cellStyle name="Normal 2 5 2 5" xfId="2316" xr:uid="{00000000-0005-0000-0000-0000CF080000}"/>
    <cellStyle name="Normal 2 5 3" xfId="2317" xr:uid="{00000000-0005-0000-0000-0000D0080000}"/>
    <cellStyle name="Normal 2 5 4" xfId="2318" xr:uid="{00000000-0005-0000-0000-0000D1080000}"/>
    <cellStyle name="Normal 2 5 5" xfId="2319" xr:uid="{00000000-0005-0000-0000-0000D2080000}"/>
    <cellStyle name="Normal 2 5 6" xfId="2320" xr:uid="{00000000-0005-0000-0000-0000D3080000}"/>
    <cellStyle name="Normal 2 5 7" xfId="2321" xr:uid="{00000000-0005-0000-0000-0000D4080000}"/>
    <cellStyle name="Normal 2 5 8" xfId="2322" xr:uid="{00000000-0005-0000-0000-0000D5080000}"/>
    <cellStyle name="Normal 2 5 9" xfId="2323" xr:uid="{00000000-0005-0000-0000-0000D6080000}"/>
    <cellStyle name="Normal 2 50" xfId="2324" xr:uid="{00000000-0005-0000-0000-0000D7080000}"/>
    <cellStyle name="Normal 2 51" xfId="2325" xr:uid="{00000000-0005-0000-0000-0000D8080000}"/>
    <cellStyle name="Normal 2 52" xfId="2326" xr:uid="{00000000-0005-0000-0000-0000D9080000}"/>
    <cellStyle name="Normal 2 53" xfId="2327" xr:uid="{00000000-0005-0000-0000-0000DA080000}"/>
    <cellStyle name="Normal 2 54" xfId="2328" xr:uid="{00000000-0005-0000-0000-0000DB080000}"/>
    <cellStyle name="Normal 2 55" xfId="2329" xr:uid="{00000000-0005-0000-0000-0000DC080000}"/>
    <cellStyle name="Normal 2 56" xfId="2330" xr:uid="{00000000-0005-0000-0000-0000DD080000}"/>
    <cellStyle name="Normal 2 57" xfId="2331" xr:uid="{00000000-0005-0000-0000-0000DE080000}"/>
    <cellStyle name="Normal 2 6" xfId="2332" xr:uid="{00000000-0005-0000-0000-0000DF080000}"/>
    <cellStyle name="Normal 2 6 10" xfId="2333" xr:uid="{00000000-0005-0000-0000-0000E0080000}"/>
    <cellStyle name="Normal 2 6 11" xfId="2334" xr:uid="{00000000-0005-0000-0000-0000E1080000}"/>
    <cellStyle name="Normal 2 6 12" xfId="2335" xr:uid="{00000000-0005-0000-0000-0000E2080000}"/>
    <cellStyle name="Normal 2 6 2" xfId="2336" xr:uid="{00000000-0005-0000-0000-0000E3080000}"/>
    <cellStyle name="Normal 2 6 2 2" xfId="2337" xr:uid="{00000000-0005-0000-0000-0000E4080000}"/>
    <cellStyle name="Normal 2 6 2 2 2" xfId="2338" xr:uid="{00000000-0005-0000-0000-0000E5080000}"/>
    <cellStyle name="Normal 2 6 2 2 3" xfId="2339" xr:uid="{00000000-0005-0000-0000-0000E6080000}"/>
    <cellStyle name="Normal 2 6 2 2 4" xfId="2340" xr:uid="{00000000-0005-0000-0000-0000E7080000}"/>
    <cellStyle name="Normal 2 6 2 2 5" xfId="2341" xr:uid="{00000000-0005-0000-0000-0000E8080000}"/>
    <cellStyle name="Normal 2 6 2 3" xfId="2342" xr:uid="{00000000-0005-0000-0000-0000E9080000}"/>
    <cellStyle name="Normal 2 6 2 4" xfId="2343" xr:uid="{00000000-0005-0000-0000-0000EA080000}"/>
    <cellStyle name="Normal 2 6 2 5" xfId="2344" xr:uid="{00000000-0005-0000-0000-0000EB080000}"/>
    <cellStyle name="Normal 2 6 3" xfId="2345" xr:uid="{00000000-0005-0000-0000-0000EC080000}"/>
    <cellStyle name="Normal 2 6 4" xfId="2346" xr:uid="{00000000-0005-0000-0000-0000ED080000}"/>
    <cellStyle name="Normal 2 6 5" xfId="2347" xr:uid="{00000000-0005-0000-0000-0000EE080000}"/>
    <cellStyle name="Normal 2 6 6" xfId="2348" xr:uid="{00000000-0005-0000-0000-0000EF080000}"/>
    <cellStyle name="Normal 2 6 7" xfId="2349" xr:uid="{00000000-0005-0000-0000-0000F0080000}"/>
    <cellStyle name="Normal 2 6 8" xfId="2350" xr:uid="{00000000-0005-0000-0000-0000F1080000}"/>
    <cellStyle name="Normal 2 6 9" xfId="2351" xr:uid="{00000000-0005-0000-0000-0000F2080000}"/>
    <cellStyle name="Normal 2 6_Readme" xfId="2352" xr:uid="{00000000-0005-0000-0000-0000F3080000}"/>
    <cellStyle name="Normal 2 7" xfId="2353" xr:uid="{00000000-0005-0000-0000-0000F4080000}"/>
    <cellStyle name="Normal 2 7 2" xfId="2354" xr:uid="{00000000-0005-0000-0000-0000F5080000}"/>
    <cellStyle name="Normal 2 7 2 2" xfId="2355" xr:uid="{00000000-0005-0000-0000-0000F6080000}"/>
    <cellStyle name="Normal 2 7 2 3" xfId="2356" xr:uid="{00000000-0005-0000-0000-0000F7080000}"/>
    <cellStyle name="Normal 2 7 2 4" xfId="2357" xr:uid="{00000000-0005-0000-0000-0000F8080000}"/>
    <cellStyle name="Normal 2 7 2 5" xfId="2358" xr:uid="{00000000-0005-0000-0000-0000F9080000}"/>
    <cellStyle name="Normal 2 7 3" xfId="2359" xr:uid="{00000000-0005-0000-0000-0000FA080000}"/>
    <cellStyle name="Normal 2 7 4" xfId="2360" xr:uid="{00000000-0005-0000-0000-0000FB080000}"/>
    <cellStyle name="Normal 2 7 5" xfId="2361" xr:uid="{00000000-0005-0000-0000-0000FC080000}"/>
    <cellStyle name="Normal 2 8" xfId="2362" xr:uid="{00000000-0005-0000-0000-0000FD080000}"/>
    <cellStyle name="Normal 2 8 2" xfId="2363" xr:uid="{00000000-0005-0000-0000-0000FE080000}"/>
    <cellStyle name="Normal 2 9" xfId="2364" xr:uid="{00000000-0005-0000-0000-0000FF080000}"/>
    <cellStyle name="Normal 2_Book1 (2)" xfId="2365" xr:uid="{00000000-0005-0000-0000-000000090000}"/>
    <cellStyle name="Normal 20" xfId="2366" xr:uid="{00000000-0005-0000-0000-000001090000}"/>
    <cellStyle name="Normal 20 10" xfId="2367" xr:uid="{00000000-0005-0000-0000-000002090000}"/>
    <cellStyle name="Normal 20 11" xfId="2368" xr:uid="{00000000-0005-0000-0000-000003090000}"/>
    <cellStyle name="Normal 20 12" xfId="2369" xr:uid="{00000000-0005-0000-0000-000004090000}"/>
    <cellStyle name="Normal 20 2" xfId="2370" xr:uid="{00000000-0005-0000-0000-000005090000}"/>
    <cellStyle name="Normal 20 2 2" xfId="2371" xr:uid="{00000000-0005-0000-0000-000006090000}"/>
    <cellStyle name="Normal 20 2 2 2" xfId="2372" xr:uid="{00000000-0005-0000-0000-000007090000}"/>
    <cellStyle name="Normal 20 2 2 3" xfId="2373" xr:uid="{00000000-0005-0000-0000-000008090000}"/>
    <cellStyle name="Normal 20 2 2 4" xfId="2374" xr:uid="{00000000-0005-0000-0000-000009090000}"/>
    <cellStyle name="Normal 20 2 2 5" xfId="2375" xr:uid="{00000000-0005-0000-0000-00000A090000}"/>
    <cellStyle name="Normal 20 2 3" xfId="2376" xr:uid="{00000000-0005-0000-0000-00000B090000}"/>
    <cellStyle name="Normal 20 2 4" xfId="2377" xr:uid="{00000000-0005-0000-0000-00000C090000}"/>
    <cellStyle name="Normal 20 2 5" xfId="2378" xr:uid="{00000000-0005-0000-0000-00000D090000}"/>
    <cellStyle name="Normal 20 3" xfId="2379" xr:uid="{00000000-0005-0000-0000-00000E090000}"/>
    <cellStyle name="Normal 20 4" xfId="2380" xr:uid="{00000000-0005-0000-0000-00000F090000}"/>
    <cellStyle name="Normal 20 5" xfId="2381" xr:uid="{00000000-0005-0000-0000-000010090000}"/>
    <cellStyle name="Normal 20 6" xfId="2382" xr:uid="{00000000-0005-0000-0000-000011090000}"/>
    <cellStyle name="Normal 20 7" xfId="2383" xr:uid="{00000000-0005-0000-0000-000012090000}"/>
    <cellStyle name="Normal 20 8" xfId="2384" xr:uid="{00000000-0005-0000-0000-000013090000}"/>
    <cellStyle name="Normal 20 9" xfId="2385" xr:uid="{00000000-0005-0000-0000-000014090000}"/>
    <cellStyle name="Normal 21" xfId="2386" xr:uid="{00000000-0005-0000-0000-000015090000}"/>
    <cellStyle name="Normal 21 10" xfId="2387" xr:uid="{00000000-0005-0000-0000-000016090000}"/>
    <cellStyle name="Normal 21 11" xfId="2388" xr:uid="{00000000-0005-0000-0000-000017090000}"/>
    <cellStyle name="Normal 21 12" xfId="2389" xr:uid="{00000000-0005-0000-0000-000018090000}"/>
    <cellStyle name="Normal 21 13" xfId="2390" xr:uid="{00000000-0005-0000-0000-000019090000}"/>
    <cellStyle name="Normal 21 14" xfId="2391" xr:uid="{00000000-0005-0000-0000-00001A090000}"/>
    <cellStyle name="Normal 21 2" xfId="2392" xr:uid="{00000000-0005-0000-0000-00001B090000}"/>
    <cellStyle name="Normal 21 3" xfId="2393" xr:uid="{00000000-0005-0000-0000-00001C090000}"/>
    <cellStyle name="Normal 21 4" xfId="2394" xr:uid="{00000000-0005-0000-0000-00001D090000}"/>
    <cellStyle name="Normal 21 5" xfId="2395" xr:uid="{00000000-0005-0000-0000-00001E090000}"/>
    <cellStyle name="Normal 21 6" xfId="2396" xr:uid="{00000000-0005-0000-0000-00001F090000}"/>
    <cellStyle name="Normal 21 7" xfId="2397" xr:uid="{00000000-0005-0000-0000-000020090000}"/>
    <cellStyle name="Normal 21 8" xfId="2398" xr:uid="{00000000-0005-0000-0000-000021090000}"/>
    <cellStyle name="Normal 21 9" xfId="2399" xr:uid="{00000000-0005-0000-0000-000022090000}"/>
    <cellStyle name="Normal 22" xfId="2400" xr:uid="{00000000-0005-0000-0000-000023090000}"/>
    <cellStyle name="Normal 22 10" xfId="2401" xr:uid="{00000000-0005-0000-0000-000024090000}"/>
    <cellStyle name="Normal 22 11" xfId="2402" xr:uid="{00000000-0005-0000-0000-000025090000}"/>
    <cellStyle name="Normal 22 12" xfId="2403" xr:uid="{00000000-0005-0000-0000-000026090000}"/>
    <cellStyle name="Normal 22 2" xfId="2404" xr:uid="{00000000-0005-0000-0000-000027090000}"/>
    <cellStyle name="Normal 22 2 2" xfId="2405" xr:uid="{00000000-0005-0000-0000-000028090000}"/>
    <cellStyle name="Normal 22 3" xfId="2406" xr:uid="{00000000-0005-0000-0000-000029090000}"/>
    <cellStyle name="Normal 22 4" xfId="2407" xr:uid="{00000000-0005-0000-0000-00002A090000}"/>
    <cellStyle name="Normal 22 5" xfId="2408" xr:uid="{00000000-0005-0000-0000-00002B090000}"/>
    <cellStyle name="Normal 22 6" xfId="2409" xr:uid="{00000000-0005-0000-0000-00002C090000}"/>
    <cellStyle name="Normal 22 7" xfId="2410" xr:uid="{00000000-0005-0000-0000-00002D090000}"/>
    <cellStyle name="Normal 22 8" xfId="2411" xr:uid="{00000000-0005-0000-0000-00002E090000}"/>
    <cellStyle name="Normal 22 9" xfId="2412" xr:uid="{00000000-0005-0000-0000-00002F090000}"/>
    <cellStyle name="Normal 23" xfId="2413" xr:uid="{00000000-0005-0000-0000-000030090000}"/>
    <cellStyle name="Normal 23 2" xfId="2414" xr:uid="{00000000-0005-0000-0000-000031090000}"/>
    <cellStyle name="Normal 23 3" xfId="2415" xr:uid="{00000000-0005-0000-0000-000032090000}"/>
    <cellStyle name="Normal 23 4" xfId="2416" xr:uid="{00000000-0005-0000-0000-000033090000}"/>
    <cellStyle name="Normal 24" xfId="2417" xr:uid="{00000000-0005-0000-0000-000034090000}"/>
    <cellStyle name="Normal 24 2" xfId="2418" xr:uid="{00000000-0005-0000-0000-000035090000}"/>
    <cellStyle name="Normal 24 3" xfId="2419" xr:uid="{00000000-0005-0000-0000-000036090000}"/>
    <cellStyle name="Normal 24 4" xfId="2420" xr:uid="{00000000-0005-0000-0000-000037090000}"/>
    <cellStyle name="Normal 25" xfId="2421" xr:uid="{00000000-0005-0000-0000-000038090000}"/>
    <cellStyle name="Normal 25 2" xfId="2422" xr:uid="{00000000-0005-0000-0000-000039090000}"/>
    <cellStyle name="Normal 26" xfId="2423" xr:uid="{00000000-0005-0000-0000-00003A090000}"/>
    <cellStyle name="Normal 26 2" xfId="2424" xr:uid="{00000000-0005-0000-0000-00003B090000}"/>
    <cellStyle name="Normal 26 2 2" xfId="2425" xr:uid="{00000000-0005-0000-0000-00003C090000}"/>
    <cellStyle name="Normal 26 2 3" xfId="2426" xr:uid="{00000000-0005-0000-0000-00003D090000}"/>
    <cellStyle name="Normal 26 2 4" xfId="2427" xr:uid="{00000000-0005-0000-0000-00003E090000}"/>
    <cellStyle name="Normal 26 3" xfId="2428" xr:uid="{00000000-0005-0000-0000-00003F090000}"/>
    <cellStyle name="Normal 26 4" xfId="2429" xr:uid="{00000000-0005-0000-0000-000040090000}"/>
    <cellStyle name="Normal 26 5" xfId="2430" xr:uid="{00000000-0005-0000-0000-000041090000}"/>
    <cellStyle name="Normal 26_Data request" xfId="2431" xr:uid="{00000000-0005-0000-0000-000042090000}"/>
    <cellStyle name="Normal 27" xfId="2432" xr:uid="{00000000-0005-0000-0000-000043090000}"/>
    <cellStyle name="Normal 28" xfId="2433" xr:uid="{00000000-0005-0000-0000-000044090000}"/>
    <cellStyle name="Normal 29" xfId="2434" xr:uid="{00000000-0005-0000-0000-000045090000}"/>
    <cellStyle name="Normal 3" xfId="2435" xr:uid="{00000000-0005-0000-0000-000046090000}"/>
    <cellStyle name="Normal 3 10" xfId="2436" xr:uid="{00000000-0005-0000-0000-000047090000}"/>
    <cellStyle name="Normal 3 11" xfId="2437" xr:uid="{00000000-0005-0000-0000-000048090000}"/>
    <cellStyle name="Normal 3 12" xfId="2438" xr:uid="{00000000-0005-0000-0000-000049090000}"/>
    <cellStyle name="Normal 3 13" xfId="2439" xr:uid="{00000000-0005-0000-0000-00004A090000}"/>
    <cellStyle name="Normal 3 14" xfId="2440" xr:uid="{00000000-0005-0000-0000-00004B090000}"/>
    <cellStyle name="Normal 3 15" xfId="2441" xr:uid="{00000000-0005-0000-0000-00004C090000}"/>
    <cellStyle name="Normal 3 2" xfId="2442" xr:uid="{00000000-0005-0000-0000-00004D090000}"/>
    <cellStyle name="Normal 3 2 2" xfId="2443" xr:uid="{00000000-0005-0000-0000-00004E090000}"/>
    <cellStyle name="Normal 3 2 2 2" xfId="2444" xr:uid="{00000000-0005-0000-0000-00004F090000}"/>
    <cellStyle name="Normal 3 2 2 3" xfId="2445" xr:uid="{00000000-0005-0000-0000-000050090000}"/>
    <cellStyle name="Normal 3 2 2 4" xfId="2446" xr:uid="{00000000-0005-0000-0000-000051090000}"/>
    <cellStyle name="Normal 3 2 2 5" xfId="2447" xr:uid="{00000000-0005-0000-0000-000052090000}"/>
    <cellStyle name="Normal 3 2 3" xfId="2448" xr:uid="{00000000-0005-0000-0000-000053090000}"/>
    <cellStyle name="Normal 3 2 4" xfId="2449" xr:uid="{00000000-0005-0000-0000-000054090000}"/>
    <cellStyle name="Normal 3 2 5" xfId="2450" xr:uid="{00000000-0005-0000-0000-000055090000}"/>
    <cellStyle name="Normal 3 3" xfId="2451" xr:uid="{00000000-0005-0000-0000-000056090000}"/>
    <cellStyle name="Normal 3 3 2" xfId="2452" xr:uid="{00000000-0005-0000-0000-000057090000}"/>
    <cellStyle name="Normal 3 4" xfId="2453" xr:uid="{00000000-0005-0000-0000-000058090000}"/>
    <cellStyle name="Normal 3 5" xfId="2454" xr:uid="{00000000-0005-0000-0000-000059090000}"/>
    <cellStyle name="Normal 3 6" xfId="2455" xr:uid="{00000000-0005-0000-0000-00005A090000}"/>
    <cellStyle name="Normal 3 7" xfId="2456" xr:uid="{00000000-0005-0000-0000-00005B090000}"/>
    <cellStyle name="Normal 3 8" xfId="2457" xr:uid="{00000000-0005-0000-0000-00005C090000}"/>
    <cellStyle name="Normal 3 8 2" xfId="2458" xr:uid="{00000000-0005-0000-0000-00005D090000}"/>
    <cellStyle name="Normal 3 9" xfId="2459" xr:uid="{00000000-0005-0000-0000-00005E090000}"/>
    <cellStyle name="Normal 3_Comp_aut" xfId="2460" xr:uid="{00000000-0005-0000-0000-00005F090000}"/>
    <cellStyle name="Normal 30" xfId="2461" xr:uid="{00000000-0005-0000-0000-000060090000}"/>
    <cellStyle name="Normal 30 2" xfId="2462" xr:uid="{00000000-0005-0000-0000-000061090000}"/>
    <cellStyle name="Normal 30 3" xfId="2463" xr:uid="{00000000-0005-0000-0000-000062090000}"/>
    <cellStyle name="Normal 31" xfId="2464" xr:uid="{00000000-0005-0000-0000-000063090000}"/>
    <cellStyle name="Normal 31 2" xfId="2465" xr:uid="{00000000-0005-0000-0000-000064090000}"/>
    <cellStyle name="Normal 31 2 2" xfId="2466" xr:uid="{00000000-0005-0000-0000-000065090000}"/>
    <cellStyle name="Normal 31 3" xfId="2467" xr:uid="{00000000-0005-0000-0000-000066090000}"/>
    <cellStyle name="Normal 32" xfId="2468" xr:uid="{00000000-0005-0000-0000-000067090000}"/>
    <cellStyle name="Normal 32 10" xfId="2469" xr:uid="{00000000-0005-0000-0000-000068090000}"/>
    <cellStyle name="Normal 32 11" xfId="2470" xr:uid="{00000000-0005-0000-0000-000069090000}"/>
    <cellStyle name="Normal 32 2" xfId="2471" xr:uid="{00000000-0005-0000-0000-00006A090000}"/>
    <cellStyle name="Normal 32 3" xfId="2472" xr:uid="{00000000-0005-0000-0000-00006B090000}"/>
    <cellStyle name="Normal 32 4" xfId="2473" xr:uid="{00000000-0005-0000-0000-00006C090000}"/>
    <cellStyle name="Normal 32 5" xfId="2474" xr:uid="{00000000-0005-0000-0000-00006D090000}"/>
    <cellStyle name="Normal 32 6" xfId="2475" xr:uid="{00000000-0005-0000-0000-00006E090000}"/>
    <cellStyle name="Normal 32 7" xfId="2476" xr:uid="{00000000-0005-0000-0000-00006F090000}"/>
    <cellStyle name="Normal 32 8" xfId="2477" xr:uid="{00000000-0005-0000-0000-000070090000}"/>
    <cellStyle name="Normal 32 9" xfId="2478" xr:uid="{00000000-0005-0000-0000-000071090000}"/>
    <cellStyle name="Normal 32_Readme" xfId="2479" xr:uid="{00000000-0005-0000-0000-000072090000}"/>
    <cellStyle name="Normal 33" xfId="2480" xr:uid="{00000000-0005-0000-0000-000073090000}"/>
    <cellStyle name="Normal 33 2" xfId="2481" xr:uid="{00000000-0005-0000-0000-000074090000}"/>
    <cellStyle name="Normal 33 2 2" xfId="2482" xr:uid="{00000000-0005-0000-0000-000075090000}"/>
    <cellStyle name="Normal 33 3" xfId="2483" xr:uid="{00000000-0005-0000-0000-000076090000}"/>
    <cellStyle name="Normal 33 3 2" xfId="2484" xr:uid="{00000000-0005-0000-0000-000077090000}"/>
    <cellStyle name="Normal 34" xfId="2485" xr:uid="{00000000-0005-0000-0000-000078090000}"/>
    <cellStyle name="Normal 34 2" xfId="2486" xr:uid="{00000000-0005-0000-0000-000079090000}"/>
    <cellStyle name="Normal 35" xfId="2487" xr:uid="{00000000-0005-0000-0000-00007A090000}"/>
    <cellStyle name="Normal 35 2" xfId="2488" xr:uid="{00000000-0005-0000-0000-00007B090000}"/>
    <cellStyle name="Normal 36" xfId="2489" xr:uid="{00000000-0005-0000-0000-00007C090000}"/>
    <cellStyle name="Normal 36 10" xfId="2490" xr:uid="{00000000-0005-0000-0000-00007D090000}"/>
    <cellStyle name="Normal 36 11" xfId="2491" xr:uid="{00000000-0005-0000-0000-00007E090000}"/>
    <cellStyle name="Normal 36 2" xfId="2492" xr:uid="{00000000-0005-0000-0000-00007F090000}"/>
    <cellStyle name="Normal 36 3" xfId="2493" xr:uid="{00000000-0005-0000-0000-000080090000}"/>
    <cellStyle name="Normal 36 4" xfId="2494" xr:uid="{00000000-0005-0000-0000-000081090000}"/>
    <cellStyle name="Normal 36 5" xfId="2495" xr:uid="{00000000-0005-0000-0000-000082090000}"/>
    <cellStyle name="Normal 36 6" xfId="2496" xr:uid="{00000000-0005-0000-0000-000083090000}"/>
    <cellStyle name="Normal 36 7" xfId="2497" xr:uid="{00000000-0005-0000-0000-000084090000}"/>
    <cellStyle name="Normal 36 8" xfId="2498" xr:uid="{00000000-0005-0000-0000-000085090000}"/>
    <cellStyle name="Normal 36 9" xfId="2499" xr:uid="{00000000-0005-0000-0000-000086090000}"/>
    <cellStyle name="Normal 37" xfId="2500" xr:uid="{00000000-0005-0000-0000-000087090000}"/>
    <cellStyle name="Normal 37 2" xfId="2501" xr:uid="{00000000-0005-0000-0000-000088090000}"/>
    <cellStyle name="Normal 37 3" xfId="2502" xr:uid="{00000000-0005-0000-0000-000089090000}"/>
    <cellStyle name="Normal 38" xfId="2503" xr:uid="{00000000-0005-0000-0000-00008A090000}"/>
    <cellStyle name="Normal 38 2" xfId="2504" xr:uid="{00000000-0005-0000-0000-00008B090000}"/>
    <cellStyle name="Normal 39" xfId="2505" xr:uid="{00000000-0005-0000-0000-00008C090000}"/>
    <cellStyle name="Normal 39 2" xfId="2506" xr:uid="{00000000-0005-0000-0000-00008D090000}"/>
    <cellStyle name="Normal 4" xfId="2507" xr:uid="{00000000-0005-0000-0000-00008E090000}"/>
    <cellStyle name="Normal 4 10" xfId="2508" xr:uid="{00000000-0005-0000-0000-00008F090000}"/>
    <cellStyle name="Normal 4 11" xfId="2509" xr:uid="{00000000-0005-0000-0000-000090090000}"/>
    <cellStyle name="Normal 4 12" xfId="2510" xr:uid="{00000000-0005-0000-0000-000091090000}"/>
    <cellStyle name="Normal 4 2" xfId="2511" xr:uid="{00000000-0005-0000-0000-000092090000}"/>
    <cellStyle name="Normal 4 2 2" xfId="2512" xr:uid="{00000000-0005-0000-0000-000093090000}"/>
    <cellStyle name="Normal 4 2 2 2" xfId="2513" xr:uid="{00000000-0005-0000-0000-000094090000}"/>
    <cellStyle name="Normal 4 2 2 3" xfId="2514" xr:uid="{00000000-0005-0000-0000-000095090000}"/>
    <cellStyle name="Normal 4 2 2 4" xfId="2515" xr:uid="{00000000-0005-0000-0000-000096090000}"/>
    <cellStyle name="Normal 4 2 2 5" xfId="2516" xr:uid="{00000000-0005-0000-0000-000097090000}"/>
    <cellStyle name="Normal 4 2 3" xfId="2517" xr:uid="{00000000-0005-0000-0000-000098090000}"/>
    <cellStyle name="Normal 4 2 4" xfId="2518" xr:uid="{00000000-0005-0000-0000-000099090000}"/>
    <cellStyle name="Normal 4 2 5" xfId="2519" xr:uid="{00000000-0005-0000-0000-00009A090000}"/>
    <cellStyle name="Normal 4 3" xfId="2520" xr:uid="{00000000-0005-0000-0000-00009B090000}"/>
    <cellStyle name="Normal 4 4" xfId="2521" xr:uid="{00000000-0005-0000-0000-00009C090000}"/>
    <cellStyle name="Normal 4 5" xfId="2522" xr:uid="{00000000-0005-0000-0000-00009D090000}"/>
    <cellStyle name="Normal 4 5 2" xfId="2523" xr:uid="{00000000-0005-0000-0000-00009E090000}"/>
    <cellStyle name="Normal 4 5 3" xfId="2524" xr:uid="{00000000-0005-0000-0000-00009F090000}"/>
    <cellStyle name="Normal 4 5 4" xfId="2525" xr:uid="{00000000-0005-0000-0000-0000A0090000}"/>
    <cellStyle name="Normal 4 6" xfId="2526" xr:uid="{00000000-0005-0000-0000-0000A1090000}"/>
    <cellStyle name="Normal 4 6 2" xfId="2527" xr:uid="{00000000-0005-0000-0000-0000A2090000}"/>
    <cellStyle name="Normal 4 7" xfId="2528" xr:uid="{00000000-0005-0000-0000-0000A3090000}"/>
    <cellStyle name="Normal 4 8" xfId="2529" xr:uid="{00000000-0005-0000-0000-0000A4090000}"/>
    <cellStyle name="Normal 4 9" xfId="2530" xr:uid="{00000000-0005-0000-0000-0000A5090000}"/>
    <cellStyle name="Normal 4_Comp_aut" xfId="2531" xr:uid="{00000000-0005-0000-0000-0000A6090000}"/>
    <cellStyle name="Normal 40" xfId="2532" xr:uid="{00000000-0005-0000-0000-0000A7090000}"/>
    <cellStyle name="Normal 41" xfId="2533" xr:uid="{00000000-0005-0000-0000-0000A8090000}"/>
    <cellStyle name="Normal 41 2" xfId="2534" xr:uid="{00000000-0005-0000-0000-0000A9090000}"/>
    <cellStyle name="Normal 41 3" xfId="2535" xr:uid="{00000000-0005-0000-0000-0000AA090000}"/>
    <cellStyle name="Normal 41 4" xfId="2536" xr:uid="{00000000-0005-0000-0000-0000AB090000}"/>
    <cellStyle name="Normal 41 5" xfId="2537" xr:uid="{00000000-0005-0000-0000-0000AC090000}"/>
    <cellStyle name="Normal 41 6" xfId="2538" xr:uid="{00000000-0005-0000-0000-0000AD090000}"/>
    <cellStyle name="Normal 41 7" xfId="2539" xr:uid="{00000000-0005-0000-0000-0000AE090000}"/>
    <cellStyle name="Normal 41 8" xfId="2540" xr:uid="{00000000-0005-0000-0000-0000AF090000}"/>
    <cellStyle name="Normal 42" xfId="2541" xr:uid="{00000000-0005-0000-0000-0000B0090000}"/>
    <cellStyle name="Normal 43" xfId="2542" xr:uid="{00000000-0005-0000-0000-0000B1090000}"/>
    <cellStyle name="Normal 44" xfId="2543" xr:uid="{00000000-0005-0000-0000-0000B2090000}"/>
    <cellStyle name="Normal 45" xfId="2544" xr:uid="{00000000-0005-0000-0000-0000B3090000}"/>
    <cellStyle name="Normal 45 2" xfId="2545" xr:uid="{00000000-0005-0000-0000-0000B4090000}"/>
    <cellStyle name="Normal 45 3" xfId="2546" xr:uid="{00000000-0005-0000-0000-0000B5090000}"/>
    <cellStyle name="Normal 45 4" xfId="2547" xr:uid="{00000000-0005-0000-0000-0000B6090000}"/>
    <cellStyle name="Normal 45 5" xfId="2548" xr:uid="{00000000-0005-0000-0000-0000B7090000}"/>
    <cellStyle name="Normal 45 6" xfId="2549" xr:uid="{00000000-0005-0000-0000-0000B8090000}"/>
    <cellStyle name="Normal 45 7" xfId="2550" xr:uid="{00000000-0005-0000-0000-0000B9090000}"/>
    <cellStyle name="Normal 46" xfId="2551" xr:uid="{00000000-0005-0000-0000-0000BA090000}"/>
    <cellStyle name="Normal 46 2" xfId="2552" xr:uid="{00000000-0005-0000-0000-0000BB090000}"/>
    <cellStyle name="Normal 46 3" xfId="2553" xr:uid="{00000000-0005-0000-0000-0000BC090000}"/>
    <cellStyle name="Normal 46 4" xfId="2554" xr:uid="{00000000-0005-0000-0000-0000BD090000}"/>
    <cellStyle name="Normal 46 5" xfId="2555" xr:uid="{00000000-0005-0000-0000-0000BE090000}"/>
    <cellStyle name="Normal 46 6" xfId="2556" xr:uid="{00000000-0005-0000-0000-0000BF090000}"/>
    <cellStyle name="Normal 46 7" xfId="2557" xr:uid="{00000000-0005-0000-0000-0000C0090000}"/>
    <cellStyle name="Normal 47" xfId="2558" xr:uid="{00000000-0005-0000-0000-0000C1090000}"/>
    <cellStyle name="Normal 47 2" xfId="2559" xr:uid="{00000000-0005-0000-0000-0000C2090000}"/>
    <cellStyle name="Normal 47 2 2" xfId="2560" xr:uid="{00000000-0005-0000-0000-0000C3090000}"/>
    <cellStyle name="Normal 47 2 3" xfId="2561" xr:uid="{00000000-0005-0000-0000-0000C4090000}"/>
    <cellStyle name="Normal 47 2 4" xfId="2562" xr:uid="{00000000-0005-0000-0000-0000C5090000}"/>
    <cellStyle name="Normal 47 2 5" xfId="2563" xr:uid="{00000000-0005-0000-0000-0000C6090000}"/>
    <cellStyle name="Normal 47 3" xfId="2564" xr:uid="{00000000-0005-0000-0000-0000C7090000}"/>
    <cellStyle name="Normal 47 3 2" xfId="2565" xr:uid="{00000000-0005-0000-0000-0000C8090000}"/>
    <cellStyle name="Normal 47 3 3" xfId="2566" xr:uid="{00000000-0005-0000-0000-0000C9090000}"/>
    <cellStyle name="Normal 47 3 4" xfId="2567" xr:uid="{00000000-0005-0000-0000-0000CA090000}"/>
    <cellStyle name="Normal 47 3 5" xfId="2568" xr:uid="{00000000-0005-0000-0000-0000CB090000}"/>
    <cellStyle name="Normal 47 4" xfId="2569" xr:uid="{00000000-0005-0000-0000-0000CC090000}"/>
    <cellStyle name="Normal 47 4 2" xfId="2570" xr:uid="{00000000-0005-0000-0000-0000CD090000}"/>
    <cellStyle name="Normal 47 4 3" xfId="2571" xr:uid="{00000000-0005-0000-0000-0000CE090000}"/>
    <cellStyle name="Normal 47 4 4" xfId="2572" xr:uid="{00000000-0005-0000-0000-0000CF090000}"/>
    <cellStyle name="Normal 47 4 5" xfId="2573" xr:uid="{00000000-0005-0000-0000-0000D0090000}"/>
    <cellStyle name="Normal 47 5" xfId="2574" xr:uid="{00000000-0005-0000-0000-0000D1090000}"/>
    <cellStyle name="Normal 47 5 2" xfId="2575" xr:uid="{00000000-0005-0000-0000-0000D2090000}"/>
    <cellStyle name="Normal 47 5 3" xfId="2576" xr:uid="{00000000-0005-0000-0000-0000D3090000}"/>
    <cellStyle name="Normal 47 5 4" xfId="2577" xr:uid="{00000000-0005-0000-0000-0000D4090000}"/>
    <cellStyle name="Normal 47 5 5" xfId="2578" xr:uid="{00000000-0005-0000-0000-0000D5090000}"/>
    <cellStyle name="Normal 47 6" xfId="2579" xr:uid="{00000000-0005-0000-0000-0000D6090000}"/>
    <cellStyle name="Normal 47 6 2" xfId="2580" xr:uid="{00000000-0005-0000-0000-0000D7090000}"/>
    <cellStyle name="Normal 47 6 3" xfId="2581" xr:uid="{00000000-0005-0000-0000-0000D8090000}"/>
    <cellStyle name="Normal 47 6 4" xfId="2582" xr:uid="{00000000-0005-0000-0000-0000D9090000}"/>
    <cellStyle name="Normal 47 6 5" xfId="2583" xr:uid="{00000000-0005-0000-0000-0000DA090000}"/>
    <cellStyle name="Normal 48" xfId="2584" xr:uid="{00000000-0005-0000-0000-0000DB090000}"/>
    <cellStyle name="Normal 48 2" xfId="2585" xr:uid="{00000000-0005-0000-0000-0000DC090000}"/>
    <cellStyle name="Normal 48 3" xfId="2586" xr:uid="{00000000-0005-0000-0000-0000DD090000}"/>
    <cellStyle name="Normal 48 4" xfId="2587" xr:uid="{00000000-0005-0000-0000-0000DE090000}"/>
    <cellStyle name="Normal 48 5" xfId="2588" xr:uid="{00000000-0005-0000-0000-0000DF090000}"/>
    <cellStyle name="Normal 48 6" xfId="2589" xr:uid="{00000000-0005-0000-0000-0000E0090000}"/>
    <cellStyle name="Normal 48 7" xfId="2590" xr:uid="{00000000-0005-0000-0000-0000E1090000}"/>
    <cellStyle name="Normal 49" xfId="2591" xr:uid="{00000000-0005-0000-0000-0000E2090000}"/>
    <cellStyle name="Normal 49 2" xfId="2592" xr:uid="{00000000-0005-0000-0000-0000E3090000}"/>
    <cellStyle name="Normal 49 3" xfId="2593" xr:uid="{00000000-0005-0000-0000-0000E4090000}"/>
    <cellStyle name="Normal 49 4" xfId="2594" xr:uid="{00000000-0005-0000-0000-0000E5090000}"/>
    <cellStyle name="Normal 49 5" xfId="2595" xr:uid="{00000000-0005-0000-0000-0000E6090000}"/>
    <cellStyle name="Normal 49 6" xfId="2596" xr:uid="{00000000-0005-0000-0000-0000E7090000}"/>
    <cellStyle name="Normal 49 7" xfId="2597" xr:uid="{00000000-0005-0000-0000-0000E8090000}"/>
    <cellStyle name="Normal 5" xfId="2598" xr:uid="{00000000-0005-0000-0000-0000E9090000}"/>
    <cellStyle name="Normal 5 10" xfId="2599" xr:uid="{00000000-0005-0000-0000-0000EA090000}"/>
    <cellStyle name="Normal 5 11" xfId="2600" xr:uid="{00000000-0005-0000-0000-0000EB090000}"/>
    <cellStyle name="Normal 5 12" xfId="2601" xr:uid="{00000000-0005-0000-0000-0000EC090000}"/>
    <cellStyle name="Normal 5 2" xfId="2602" xr:uid="{00000000-0005-0000-0000-0000ED090000}"/>
    <cellStyle name="Normal 5 2 2" xfId="2603" xr:uid="{00000000-0005-0000-0000-0000EE090000}"/>
    <cellStyle name="Normal 5 2 2 2" xfId="2604" xr:uid="{00000000-0005-0000-0000-0000EF090000}"/>
    <cellStyle name="Normal 5 2 2 3" xfId="2605" xr:uid="{00000000-0005-0000-0000-0000F0090000}"/>
    <cellStyle name="Normal 5 2 2 4" xfId="2606" xr:uid="{00000000-0005-0000-0000-0000F1090000}"/>
    <cellStyle name="Normal 5 2 2 5" xfId="2607" xr:uid="{00000000-0005-0000-0000-0000F2090000}"/>
    <cellStyle name="Normal 5 2 3" xfId="2608" xr:uid="{00000000-0005-0000-0000-0000F3090000}"/>
    <cellStyle name="Normal 5 2 4" xfId="2609" xr:uid="{00000000-0005-0000-0000-0000F4090000}"/>
    <cellStyle name="Normal 5 2 5" xfId="2610" xr:uid="{00000000-0005-0000-0000-0000F5090000}"/>
    <cellStyle name="Normal 5 3" xfId="2611" xr:uid="{00000000-0005-0000-0000-0000F6090000}"/>
    <cellStyle name="Normal 5 3 2" xfId="2612" xr:uid="{00000000-0005-0000-0000-0000F7090000}"/>
    <cellStyle name="Normal 5 4" xfId="2613" xr:uid="{00000000-0005-0000-0000-0000F8090000}"/>
    <cellStyle name="Normal 5 5" xfId="2614" xr:uid="{00000000-0005-0000-0000-0000F9090000}"/>
    <cellStyle name="Normal 5 5 2" xfId="2615" xr:uid="{00000000-0005-0000-0000-0000FA090000}"/>
    <cellStyle name="Normal 5 6" xfId="2616" xr:uid="{00000000-0005-0000-0000-0000FB090000}"/>
    <cellStyle name="Normal 5 7" xfId="2617" xr:uid="{00000000-0005-0000-0000-0000FC090000}"/>
    <cellStyle name="Normal 5 8" xfId="2618" xr:uid="{00000000-0005-0000-0000-0000FD090000}"/>
    <cellStyle name="Normal 5 9" xfId="2619" xr:uid="{00000000-0005-0000-0000-0000FE090000}"/>
    <cellStyle name="Normal 50" xfId="2620" xr:uid="{00000000-0005-0000-0000-0000FF090000}"/>
    <cellStyle name="Normal 50 2" xfId="2621" xr:uid="{00000000-0005-0000-0000-0000000A0000}"/>
    <cellStyle name="Normal 50 3" xfId="2622" xr:uid="{00000000-0005-0000-0000-0000010A0000}"/>
    <cellStyle name="Normal 50 4" xfId="2623" xr:uid="{00000000-0005-0000-0000-0000020A0000}"/>
    <cellStyle name="Normal 50 5" xfId="2624" xr:uid="{00000000-0005-0000-0000-0000030A0000}"/>
    <cellStyle name="Normal 50 6" xfId="2625" xr:uid="{00000000-0005-0000-0000-0000040A0000}"/>
    <cellStyle name="Normal 50 7" xfId="2626" xr:uid="{00000000-0005-0000-0000-0000050A0000}"/>
    <cellStyle name="Normal 51" xfId="2627" xr:uid="{00000000-0005-0000-0000-0000060A0000}"/>
    <cellStyle name="Normal 51 2" xfId="2628" xr:uid="{00000000-0005-0000-0000-0000070A0000}"/>
    <cellStyle name="Normal 51 3" xfId="2629" xr:uid="{00000000-0005-0000-0000-0000080A0000}"/>
    <cellStyle name="Normal 51 4" xfId="2630" xr:uid="{00000000-0005-0000-0000-0000090A0000}"/>
    <cellStyle name="Normal 51 5" xfId="2631" xr:uid="{00000000-0005-0000-0000-00000A0A0000}"/>
    <cellStyle name="Normal 51 6" xfId="2632" xr:uid="{00000000-0005-0000-0000-00000B0A0000}"/>
    <cellStyle name="Normal 51 7" xfId="2633" xr:uid="{00000000-0005-0000-0000-00000C0A0000}"/>
    <cellStyle name="Normal 52" xfId="2634" xr:uid="{00000000-0005-0000-0000-00000D0A0000}"/>
    <cellStyle name="Normal 52 2" xfId="2635" xr:uid="{00000000-0005-0000-0000-00000E0A0000}"/>
    <cellStyle name="Normal 52 3" xfId="2636" xr:uid="{00000000-0005-0000-0000-00000F0A0000}"/>
    <cellStyle name="Normal 52 4" xfId="2637" xr:uid="{00000000-0005-0000-0000-0000100A0000}"/>
    <cellStyle name="Normal 52 5" xfId="2638" xr:uid="{00000000-0005-0000-0000-0000110A0000}"/>
    <cellStyle name="Normal 52 6" xfId="2639" xr:uid="{00000000-0005-0000-0000-0000120A0000}"/>
    <cellStyle name="Normal 52 7" xfId="2640" xr:uid="{00000000-0005-0000-0000-0000130A0000}"/>
    <cellStyle name="Normal 53" xfId="2641" xr:uid="{00000000-0005-0000-0000-0000140A0000}"/>
    <cellStyle name="Normal 53 2" xfId="2642" xr:uid="{00000000-0005-0000-0000-0000150A0000}"/>
    <cellStyle name="Normal 53 3" xfId="2643" xr:uid="{00000000-0005-0000-0000-0000160A0000}"/>
    <cellStyle name="Normal 53 4" xfId="2644" xr:uid="{00000000-0005-0000-0000-0000170A0000}"/>
    <cellStyle name="Normal 53 5" xfId="2645" xr:uid="{00000000-0005-0000-0000-0000180A0000}"/>
    <cellStyle name="Normal 53 6" xfId="2646" xr:uid="{00000000-0005-0000-0000-0000190A0000}"/>
    <cellStyle name="Normal 53 7" xfId="2647" xr:uid="{00000000-0005-0000-0000-00001A0A0000}"/>
    <cellStyle name="Normal 54" xfId="2648" xr:uid="{00000000-0005-0000-0000-00001B0A0000}"/>
    <cellStyle name="Normal 55" xfId="2649" xr:uid="{00000000-0005-0000-0000-00001C0A0000}"/>
    <cellStyle name="Normal 56" xfId="2650" xr:uid="{00000000-0005-0000-0000-00001D0A0000}"/>
    <cellStyle name="Normal 57" xfId="2651" xr:uid="{00000000-0005-0000-0000-00001E0A0000}"/>
    <cellStyle name="Normal 58" xfId="2652" xr:uid="{00000000-0005-0000-0000-00001F0A0000}"/>
    <cellStyle name="Normal 59" xfId="2653" xr:uid="{00000000-0005-0000-0000-0000200A0000}"/>
    <cellStyle name="Normal 59 2" xfId="2654" xr:uid="{00000000-0005-0000-0000-0000210A0000}"/>
    <cellStyle name="Normal 6" xfId="2655" xr:uid="{00000000-0005-0000-0000-0000220A0000}"/>
    <cellStyle name="Normal 6 10" xfId="2656" xr:uid="{00000000-0005-0000-0000-0000230A0000}"/>
    <cellStyle name="Normal 6 11" xfId="2657" xr:uid="{00000000-0005-0000-0000-0000240A0000}"/>
    <cellStyle name="Normal 6 12" xfId="2658" xr:uid="{00000000-0005-0000-0000-0000250A0000}"/>
    <cellStyle name="Normal 6 2" xfId="2659" xr:uid="{00000000-0005-0000-0000-0000260A0000}"/>
    <cellStyle name="Normal 6 2 2" xfId="2660" xr:uid="{00000000-0005-0000-0000-0000270A0000}"/>
    <cellStyle name="Normal 6 2 2 2" xfId="2661" xr:uid="{00000000-0005-0000-0000-0000280A0000}"/>
    <cellStyle name="Normal 6 2 2 3" xfId="2662" xr:uid="{00000000-0005-0000-0000-0000290A0000}"/>
    <cellStyle name="Normal 6 2 2 4" xfId="2663" xr:uid="{00000000-0005-0000-0000-00002A0A0000}"/>
    <cellStyle name="Normal 6 2 2 5" xfId="2664" xr:uid="{00000000-0005-0000-0000-00002B0A0000}"/>
    <cellStyle name="Normal 6 2 3" xfId="2665" xr:uid="{00000000-0005-0000-0000-00002C0A0000}"/>
    <cellStyle name="Normal 6 2 4" xfId="2666" xr:uid="{00000000-0005-0000-0000-00002D0A0000}"/>
    <cellStyle name="Normal 6 2 5" xfId="2667" xr:uid="{00000000-0005-0000-0000-00002E0A0000}"/>
    <cellStyle name="Normal 6 3" xfId="2668" xr:uid="{00000000-0005-0000-0000-00002F0A0000}"/>
    <cellStyle name="Normal 6 3 2" xfId="2669" xr:uid="{00000000-0005-0000-0000-0000300A0000}"/>
    <cellStyle name="Normal 6 3 3" xfId="2670" xr:uid="{00000000-0005-0000-0000-0000310A0000}"/>
    <cellStyle name="Normal 6 3 4" xfId="2671" xr:uid="{00000000-0005-0000-0000-0000320A0000}"/>
    <cellStyle name="Normal 6 4" xfId="2672" xr:uid="{00000000-0005-0000-0000-0000330A0000}"/>
    <cellStyle name="Normal 6 5" xfId="2673" xr:uid="{00000000-0005-0000-0000-0000340A0000}"/>
    <cellStyle name="Normal 6 6" xfId="2674" xr:uid="{00000000-0005-0000-0000-0000350A0000}"/>
    <cellStyle name="Normal 6 7" xfId="2675" xr:uid="{00000000-0005-0000-0000-0000360A0000}"/>
    <cellStyle name="Normal 6 8" xfId="2676" xr:uid="{00000000-0005-0000-0000-0000370A0000}"/>
    <cellStyle name="Normal 6 9" xfId="2677" xr:uid="{00000000-0005-0000-0000-0000380A0000}"/>
    <cellStyle name="Normal 60" xfId="2678" xr:uid="{00000000-0005-0000-0000-0000390A0000}"/>
    <cellStyle name="Normal 60 2" xfId="2679" xr:uid="{00000000-0005-0000-0000-00003A0A0000}"/>
    <cellStyle name="Normal 60 3" xfId="2680" xr:uid="{00000000-0005-0000-0000-00003B0A0000}"/>
    <cellStyle name="Normal 60 4" xfId="2681" xr:uid="{00000000-0005-0000-0000-00003C0A0000}"/>
    <cellStyle name="Normal 60 5" xfId="2682" xr:uid="{00000000-0005-0000-0000-00003D0A0000}"/>
    <cellStyle name="Normal 61" xfId="2683" xr:uid="{00000000-0005-0000-0000-00003E0A0000}"/>
    <cellStyle name="Normal 62" xfId="2684" xr:uid="{00000000-0005-0000-0000-00003F0A0000}"/>
    <cellStyle name="Normal 62 2" xfId="2685" xr:uid="{00000000-0005-0000-0000-0000400A0000}"/>
    <cellStyle name="Normal 62 3" xfId="2686" xr:uid="{00000000-0005-0000-0000-0000410A0000}"/>
    <cellStyle name="Normal 62 4" xfId="2687" xr:uid="{00000000-0005-0000-0000-0000420A0000}"/>
    <cellStyle name="Normal 62 5" xfId="2688" xr:uid="{00000000-0005-0000-0000-0000430A0000}"/>
    <cellStyle name="Normal 63" xfId="2689" xr:uid="{00000000-0005-0000-0000-0000440A0000}"/>
    <cellStyle name="Normal 63 2" xfId="2690" xr:uid="{00000000-0005-0000-0000-0000450A0000}"/>
    <cellStyle name="Normal 63 3" xfId="2691" xr:uid="{00000000-0005-0000-0000-0000460A0000}"/>
    <cellStyle name="Normal 63 4" xfId="2692" xr:uid="{00000000-0005-0000-0000-0000470A0000}"/>
    <cellStyle name="Normal 63 5" xfId="2693" xr:uid="{00000000-0005-0000-0000-0000480A0000}"/>
    <cellStyle name="Normal 64" xfId="2694" xr:uid="{00000000-0005-0000-0000-0000490A0000}"/>
    <cellStyle name="Normal 64 2" xfId="2695" xr:uid="{00000000-0005-0000-0000-00004A0A0000}"/>
    <cellStyle name="Normal 64 3" xfId="2696" xr:uid="{00000000-0005-0000-0000-00004B0A0000}"/>
    <cellStyle name="Normal 64 4" xfId="2697" xr:uid="{00000000-0005-0000-0000-00004C0A0000}"/>
    <cellStyle name="Normal 64 5" xfId="2698" xr:uid="{00000000-0005-0000-0000-00004D0A0000}"/>
    <cellStyle name="Normal 65" xfId="2699" xr:uid="{00000000-0005-0000-0000-00004E0A0000}"/>
    <cellStyle name="Normal 65 2" xfId="2700" xr:uid="{00000000-0005-0000-0000-00004F0A0000}"/>
    <cellStyle name="Normal 65 3" xfId="2701" xr:uid="{00000000-0005-0000-0000-0000500A0000}"/>
    <cellStyle name="Normal 65 4" xfId="2702" xr:uid="{00000000-0005-0000-0000-0000510A0000}"/>
    <cellStyle name="Normal 65 5" xfId="2703" xr:uid="{00000000-0005-0000-0000-0000520A0000}"/>
    <cellStyle name="Normal 66" xfId="2704" xr:uid="{00000000-0005-0000-0000-0000530A0000}"/>
    <cellStyle name="Normal 67" xfId="2705" xr:uid="{00000000-0005-0000-0000-0000540A0000}"/>
    <cellStyle name="Normal 68" xfId="2706" xr:uid="{00000000-0005-0000-0000-0000550A0000}"/>
    <cellStyle name="Normal 69" xfId="2707" xr:uid="{00000000-0005-0000-0000-0000560A0000}"/>
    <cellStyle name="Normal 7" xfId="2708" xr:uid="{00000000-0005-0000-0000-0000570A0000}"/>
    <cellStyle name="Normal 7 10" xfId="2709" xr:uid="{00000000-0005-0000-0000-0000580A0000}"/>
    <cellStyle name="Normal 7 11" xfId="2710" xr:uid="{00000000-0005-0000-0000-0000590A0000}"/>
    <cellStyle name="Normal 7 12" xfId="2711" xr:uid="{00000000-0005-0000-0000-00005A0A0000}"/>
    <cellStyle name="Normal 7 2" xfId="2712" xr:uid="{00000000-0005-0000-0000-00005B0A0000}"/>
    <cellStyle name="Normal 7 2 2" xfId="2713" xr:uid="{00000000-0005-0000-0000-00005C0A0000}"/>
    <cellStyle name="Normal 7 2 2 2" xfId="2714" xr:uid="{00000000-0005-0000-0000-00005D0A0000}"/>
    <cellStyle name="Normal 7 2 2 3" xfId="2715" xr:uid="{00000000-0005-0000-0000-00005E0A0000}"/>
    <cellStyle name="Normal 7 2 2 4" xfId="2716" xr:uid="{00000000-0005-0000-0000-00005F0A0000}"/>
    <cellStyle name="Normal 7 2 2 5" xfId="2717" xr:uid="{00000000-0005-0000-0000-0000600A0000}"/>
    <cellStyle name="Normal 7 2 3" xfId="2718" xr:uid="{00000000-0005-0000-0000-0000610A0000}"/>
    <cellStyle name="Normal 7 2 4" xfId="2719" xr:uid="{00000000-0005-0000-0000-0000620A0000}"/>
    <cellStyle name="Normal 7 2 5" xfId="2720" xr:uid="{00000000-0005-0000-0000-0000630A0000}"/>
    <cellStyle name="Normal 7 3" xfId="2721" xr:uid="{00000000-0005-0000-0000-0000640A0000}"/>
    <cellStyle name="Normal 7 4" xfId="2722" xr:uid="{00000000-0005-0000-0000-0000650A0000}"/>
    <cellStyle name="Normal 7 4 2" xfId="2723" xr:uid="{00000000-0005-0000-0000-0000660A0000}"/>
    <cellStyle name="Normal 7 5" xfId="2724" xr:uid="{00000000-0005-0000-0000-0000670A0000}"/>
    <cellStyle name="Normal 7 6" xfId="2725" xr:uid="{00000000-0005-0000-0000-0000680A0000}"/>
    <cellStyle name="Normal 7 7" xfId="2726" xr:uid="{00000000-0005-0000-0000-0000690A0000}"/>
    <cellStyle name="Normal 7 8" xfId="2727" xr:uid="{00000000-0005-0000-0000-00006A0A0000}"/>
    <cellStyle name="Normal 7 9" xfId="2728" xr:uid="{00000000-0005-0000-0000-00006B0A0000}"/>
    <cellStyle name="Normal 70" xfId="2729" xr:uid="{00000000-0005-0000-0000-00006C0A0000}"/>
    <cellStyle name="Normal 71" xfId="2730" xr:uid="{00000000-0005-0000-0000-00006D0A0000}"/>
    <cellStyle name="Normal 72" xfId="4273" xr:uid="{00000000-0005-0000-0000-00006E0A0000}"/>
    <cellStyle name="Normal 8" xfId="2731" xr:uid="{00000000-0005-0000-0000-00006F0A0000}"/>
    <cellStyle name="Normal 8 10" xfId="2732" xr:uid="{00000000-0005-0000-0000-0000700A0000}"/>
    <cellStyle name="Normal 8 11" xfId="2733" xr:uid="{00000000-0005-0000-0000-0000710A0000}"/>
    <cellStyle name="Normal 8 12" xfId="2734" xr:uid="{00000000-0005-0000-0000-0000720A0000}"/>
    <cellStyle name="Normal 8 13" xfId="2735" xr:uid="{00000000-0005-0000-0000-0000730A0000}"/>
    <cellStyle name="Normal 8 14" xfId="2736" xr:uid="{00000000-0005-0000-0000-0000740A0000}"/>
    <cellStyle name="Normal 8 2" xfId="2737" xr:uid="{00000000-0005-0000-0000-0000750A0000}"/>
    <cellStyle name="Normal 8 2 2" xfId="2738" xr:uid="{00000000-0005-0000-0000-0000760A0000}"/>
    <cellStyle name="Normal 8 3" xfId="2739" xr:uid="{00000000-0005-0000-0000-0000770A0000}"/>
    <cellStyle name="Normal 8 4" xfId="2740" xr:uid="{00000000-0005-0000-0000-0000780A0000}"/>
    <cellStyle name="Normal 8 5" xfId="2741" xr:uid="{00000000-0005-0000-0000-0000790A0000}"/>
    <cellStyle name="Normal 8 6" xfId="2742" xr:uid="{00000000-0005-0000-0000-00007A0A0000}"/>
    <cellStyle name="Normal 8 7" xfId="2743" xr:uid="{00000000-0005-0000-0000-00007B0A0000}"/>
    <cellStyle name="Normal 8 8" xfId="2744" xr:uid="{00000000-0005-0000-0000-00007C0A0000}"/>
    <cellStyle name="Normal 8 9" xfId="2745" xr:uid="{00000000-0005-0000-0000-00007D0A0000}"/>
    <cellStyle name="Normal 8_Data request" xfId="2746" xr:uid="{00000000-0005-0000-0000-00007E0A0000}"/>
    <cellStyle name="Normal 9" xfId="2747" xr:uid="{00000000-0005-0000-0000-00007F0A0000}"/>
    <cellStyle name="Normal 9 10" xfId="2748" xr:uid="{00000000-0005-0000-0000-0000800A0000}"/>
    <cellStyle name="Normal 9 11" xfId="2749" xr:uid="{00000000-0005-0000-0000-0000810A0000}"/>
    <cellStyle name="Normal 9 12" xfId="2750" xr:uid="{00000000-0005-0000-0000-0000820A0000}"/>
    <cellStyle name="Normal 9 13" xfId="2751" xr:uid="{00000000-0005-0000-0000-0000830A0000}"/>
    <cellStyle name="Normal 9 14" xfId="2752" xr:uid="{00000000-0005-0000-0000-0000840A0000}"/>
    <cellStyle name="Normal 9 2" xfId="2753" xr:uid="{00000000-0005-0000-0000-0000850A0000}"/>
    <cellStyle name="Normal 9 2 2" xfId="2754" xr:uid="{00000000-0005-0000-0000-0000860A0000}"/>
    <cellStyle name="Normal 9 3" xfId="2755" xr:uid="{00000000-0005-0000-0000-0000870A0000}"/>
    <cellStyle name="Normal 9 4" xfId="2756" xr:uid="{00000000-0005-0000-0000-0000880A0000}"/>
    <cellStyle name="Normal 9 5" xfId="2757" xr:uid="{00000000-0005-0000-0000-0000890A0000}"/>
    <cellStyle name="Normal 9 6" xfId="2758" xr:uid="{00000000-0005-0000-0000-00008A0A0000}"/>
    <cellStyle name="Normal 9 7" xfId="2759" xr:uid="{00000000-0005-0000-0000-00008B0A0000}"/>
    <cellStyle name="Normal 9 8" xfId="2760" xr:uid="{00000000-0005-0000-0000-00008C0A0000}"/>
    <cellStyle name="Normal 9 9" xfId="2761" xr:uid="{00000000-0005-0000-0000-00008D0A0000}"/>
    <cellStyle name="Normal Table" xfId="2762" xr:uid="{00000000-0005-0000-0000-00008E0A0000}"/>
    <cellStyle name="Normal Table 2" xfId="2763" xr:uid="{00000000-0005-0000-0000-00008F0A0000}"/>
    <cellStyle name="Normal Table_WEOInput" xfId="2764" xr:uid="{00000000-0005-0000-0000-0000900A0000}"/>
    <cellStyle name="Normal, Of which" xfId="2765" xr:uid="{00000000-0005-0000-0000-0000910A0000}"/>
    <cellStyle name="Normál_10mell99" xfId="2766" xr:uid="{00000000-0005-0000-0000-0000920A0000}"/>
    <cellStyle name="Normal-blank" xfId="2767" xr:uid="{00000000-0005-0000-0000-0000930A0000}"/>
    <cellStyle name="Normal-bottom" xfId="2768" xr:uid="{00000000-0005-0000-0000-0000940A0000}"/>
    <cellStyle name="Normal-center" xfId="2769" xr:uid="{00000000-0005-0000-0000-0000950A0000}"/>
    <cellStyle name="Normal-droit" xfId="2770" xr:uid="{00000000-0005-0000-0000-0000960A0000}"/>
    <cellStyle name="Normal-droite" xfId="2771" xr:uid="{00000000-0005-0000-0000-0000970A0000}"/>
    <cellStyle name="Normale_employed-unemployed" xfId="2772" xr:uid="{00000000-0005-0000-0000-0000980A0000}"/>
    <cellStyle name="normální_FR NPCH-zari01" xfId="2773" xr:uid="{00000000-0005-0000-0000-0000990A0000}"/>
    <cellStyle name="Normalny 2" xfId="2774" xr:uid="{00000000-0005-0000-0000-00009A0A0000}"/>
    <cellStyle name="Normalny 2 2" xfId="2775" xr:uid="{00000000-0005-0000-0000-00009B0A0000}"/>
    <cellStyle name="Normalny 2 3" xfId="2776" xr:uid="{00000000-0005-0000-0000-00009C0A0000}"/>
    <cellStyle name="Normalny 2 4" xfId="2777" xr:uid="{00000000-0005-0000-0000-00009D0A0000}"/>
    <cellStyle name="Normalny 2 5" xfId="2778" xr:uid="{00000000-0005-0000-0000-00009E0A0000}"/>
    <cellStyle name="Normalny 2 6" xfId="2779" xr:uid="{00000000-0005-0000-0000-00009F0A0000}"/>
    <cellStyle name="Normalny 2 7" xfId="2780" xr:uid="{00000000-0005-0000-0000-0000A00A0000}"/>
    <cellStyle name="Normalny 2_Prognoza_sektor_ESA_02.03_2011" xfId="2781" xr:uid="{00000000-0005-0000-0000-0000A10A0000}"/>
    <cellStyle name="Normalny 3" xfId="2782" xr:uid="{00000000-0005-0000-0000-0000A20A0000}"/>
    <cellStyle name="Normalny 3 2" xfId="2783" xr:uid="{00000000-0005-0000-0000-0000A30A0000}"/>
    <cellStyle name="Normalny 3 3" xfId="2784" xr:uid="{00000000-0005-0000-0000-0000A40A0000}"/>
    <cellStyle name="Normalny 3 4" xfId="2785" xr:uid="{00000000-0005-0000-0000-0000A50A0000}"/>
    <cellStyle name="Normalny 3 5" xfId="2786" xr:uid="{00000000-0005-0000-0000-0000A60A0000}"/>
    <cellStyle name="Normalny 3_Prognoza_sektor_ESA_02.03_2011" xfId="2787" xr:uid="{00000000-0005-0000-0000-0000A70A0000}"/>
    <cellStyle name="Normalny 4" xfId="2788" xr:uid="{00000000-0005-0000-0000-0000A80A0000}"/>
    <cellStyle name="Normalny 4 2" xfId="2789" xr:uid="{00000000-0005-0000-0000-0000A90A0000}"/>
    <cellStyle name="Normalny 4 3" xfId="2790" xr:uid="{00000000-0005-0000-0000-0000AA0A0000}"/>
    <cellStyle name="Normalny 4_Prognoza_sektor_ESA_02.03_2011" xfId="2791" xr:uid="{00000000-0005-0000-0000-0000AB0A0000}"/>
    <cellStyle name="Normalny 5" xfId="2792" xr:uid="{00000000-0005-0000-0000-0000AC0A0000}"/>
    <cellStyle name="Normalny 7" xfId="2793" xr:uid="{00000000-0005-0000-0000-0000AD0A0000}"/>
    <cellStyle name="Normalny 7 2" xfId="2794" xr:uid="{00000000-0005-0000-0000-0000AE0A0000}"/>
    <cellStyle name="Normalny 7 3" xfId="2795" xr:uid="{00000000-0005-0000-0000-0000AF0A0000}"/>
    <cellStyle name="Normalny 9" xfId="2796" xr:uid="{00000000-0005-0000-0000-0000B00A0000}"/>
    <cellStyle name="Normalny_13.Wynagrodzenia" xfId="2797" xr:uid="{00000000-0005-0000-0000-0000B10A0000}"/>
    <cellStyle name="Normal-top" xfId="2798" xr:uid="{00000000-0005-0000-0000-0000B20A0000}"/>
    <cellStyle name="Notas" xfId="2799" xr:uid="{00000000-0005-0000-0000-0000B30A0000}"/>
    <cellStyle name="Note 2" xfId="2800" xr:uid="{00000000-0005-0000-0000-0000B40A0000}"/>
    <cellStyle name="Note 2 2" xfId="2801" xr:uid="{00000000-0005-0000-0000-0000B50A0000}"/>
    <cellStyle name="Note 3" xfId="2802" xr:uid="{00000000-0005-0000-0000-0000B60A0000}"/>
    <cellStyle name="Note 4" xfId="2803" xr:uid="{00000000-0005-0000-0000-0000B70A0000}"/>
    <cellStyle name="Note 5" xfId="2804" xr:uid="{00000000-0005-0000-0000-0000B80A0000}"/>
    <cellStyle name="Note 9pt" xfId="2805" xr:uid="{00000000-0005-0000-0000-0000B90A0000}"/>
    <cellStyle name="Note 9pt 2" xfId="2806" xr:uid="{00000000-0005-0000-0000-0000BA0A0000}"/>
    <cellStyle name="Note 9pt 3" xfId="2807" xr:uid="{00000000-0005-0000-0000-0000BB0A0000}"/>
    <cellStyle name="Notes" xfId="2808" xr:uid="{00000000-0005-0000-0000-0000BC0A0000}"/>
    <cellStyle name="Notes 2" xfId="2809" xr:uid="{00000000-0005-0000-0000-0000BD0A0000}"/>
    <cellStyle name="nplosion_borders" xfId="2810" xr:uid="{00000000-0005-0000-0000-0000BE0A0000}"/>
    <cellStyle name="number" xfId="2811" xr:uid="{00000000-0005-0000-0000-0000BF0A0000}"/>
    <cellStyle name="number 2" xfId="2812" xr:uid="{00000000-0005-0000-0000-0000C00A0000}"/>
    <cellStyle name="number 3" xfId="2813" xr:uid="{00000000-0005-0000-0000-0000C10A0000}"/>
    <cellStyle name="Numbers(2)" xfId="2814" xr:uid="{00000000-0005-0000-0000-0000C20A0000}"/>
    <cellStyle name="Obično_ENG.30.04.2004" xfId="2815" xr:uid="{00000000-0005-0000-0000-0000C30A0000}"/>
    <cellStyle name="Obliczenia" xfId="2816" xr:uid="{00000000-0005-0000-0000-0000C40A0000}"/>
    <cellStyle name="Ôèíàíñîâûé_Tranche" xfId="2817" xr:uid="{00000000-0005-0000-0000-0000C50A0000}"/>
    <cellStyle name="Of which" xfId="2818" xr:uid="{00000000-0005-0000-0000-0000C60A0000}"/>
    <cellStyle name="ohneP" xfId="2819" xr:uid="{00000000-0005-0000-0000-0000C70A0000}"/>
    <cellStyle name="Output 2" xfId="2820" xr:uid="{00000000-0005-0000-0000-0000C80A0000}"/>
    <cellStyle name="Output 2 2" xfId="2821" xr:uid="{00000000-0005-0000-0000-0000C90A0000}"/>
    <cellStyle name="Output 2 2 2" xfId="2822" xr:uid="{00000000-0005-0000-0000-0000CA0A0000}"/>
    <cellStyle name="Page Header" xfId="2823" xr:uid="{00000000-0005-0000-0000-0000CB0A0000}"/>
    <cellStyle name="Page Header 2" xfId="2824" xr:uid="{00000000-0005-0000-0000-0000CC0A0000}"/>
    <cellStyle name="Page Number" xfId="2825" xr:uid="{00000000-0005-0000-0000-0000CD0A0000}"/>
    <cellStyle name="Panel" xfId="2826" xr:uid="{00000000-0005-0000-0000-0000CE0A0000}"/>
    <cellStyle name="Panel with Subpanel" xfId="2827" xr:uid="{00000000-0005-0000-0000-0000CF0A0000}"/>
    <cellStyle name="ParaBirimi [0]_2004_iller" xfId="2828" xr:uid="{00000000-0005-0000-0000-0000D00A0000}"/>
    <cellStyle name="ParaBirimi_2004_iller" xfId="2829" xr:uid="{00000000-0005-0000-0000-0000D10A0000}"/>
    <cellStyle name="Pénznem [0]_10mell99" xfId="2830" xr:uid="{00000000-0005-0000-0000-0000D20A0000}"/>
    <cellStyle name="Pénznem_10mell99" xfId="2831" xr:uid="{00000000-0005-0000-0000-0000D30A0000}"/>
    <cellStyle name="Percen - Style1" xfId="2832" xr:uid="{00000000-0005-0000-0000-0000D40A0000}"/>
    <cellStyle name="Percen - Style1 2" xfId="2833" xr:uid="{00000000-0005-0000-0000-0000D50A0000}"/>
    <cellStyle name="Percent [0]" xfId="2834" xr:uid="{00000000-0005-0000-0000-0000D60A0000}"/>
    <cellStyle name="Percent [00]" xfId="2835" xr:uid="{00000000-0005-0000-0000-0000D70A0000}"/>
    <cellStyle name="Percent [2]" xfId="2836" xr:uid="{00000000-0005-0000-0000-0000D80A0000}"/>
    <cellStyle name="Percent [2] 2" xfId="2837" xr:uid="{00000000-0005-0000-0000-0000D90A0000}"/>
    <cellStyle name="Percent [2] 3" xfId="2838" xr:uid="{00000000-0005-0000-0000-0000DA0A0000}"/>
    <cellStyle name="Percent 10" xfId="2839" xr:uid="{00000000-0005-0000-0000-0000DB0A0000}"/>
    <cellStyle name="Percent 10 2" xfId="2840" xr:uid="{00000000-0005-0000-0000-0000DC0A0000}"/>
    <cellStyle name="Percent 11" xfId="2841" xr:uid="{00000000-0005-0000-0000-0000DD0A0000}"/>
    <cellStyle name="Percent 11 2" xfId="2842" xr:uid="{00000000-0005-0000-0000-0000DE0A0000}"/>
    <cellStyle name="Percent 12" xfId="2843" xr:uid="{00000000-0005-0000-0000-0000DF0A0000}"/>
    <cellStyle name="Percent 12 2" xfId="2844" xr:uid="{00000000-0005-0000-0000-0000E00A0000}"/>
    <cellStyle name="Percent 13" xfId="2845" xr:uid="{00000000-0005-0000-0000-0000E10A0000}"/>
    <cellStyle name="Percent 13 2" xfId="2846" xr:uid="{00000000-0005-0000-0000-0000E20A0000}"/>
    <cellStyle name="Percent 14" xfId="2847" xr:uid="{00000000-0005-0000-0000-0000E30A0000}"/>
    <cellStyle name="Percent 14 2" xfId="2848" xr:uid="{00000000-0005-0000-0000-0000E40A0000}"/>
    <cellStyle name="Percent 15" xfId="2849" xr:uid="{00000000-0005-0000-0000-0000E50A0000}"/>
    <cellStyle name="Percent 15 2" xfId="2850" xr:uid="{00000000-0005-0000-0000-0000E60A0000}"/>
    <cellStyle name="Percent 16" xfId="2851" xr:uid="{00000000-0005-0000-0000-0000E70A0000}"/>
    <cellStyle name="Percent 16 2" xfId="2852" xr:uid="{00000000-0005-0000-0000-0000E80A0000}"/>
    <cellStyle name="Percent 17" xfId="2853" xr:uid="{00000000-0005-0000-0000-0000E90A0000}"/>
    <cellStyle name="Percent 17 2" xfId="2854" xr:uid="{00000000-0005-0000-0000-0000EA0A0000}"/>
    <cellStyle name="Percent 18" xfId="2855" xr:uid="{00000000-0005-0000-0000-0000EB0A0000}"/>
    <cellStyle name="Percent 18 2" xfId="2856" xr:uid="{00000000-0005-0000-0000-0000EC0A0000}"/>
    <cellStyle name="Percent 19" xfId="2857" xr:uid="{00000000-0005-0000-0000-0000ED0A0000}"/>
    <cellStyle name="Percent 19 2" xfId="2858" xr:uid="{00000000-0005-0000-0000-0000EE0A0000}"/>
    <cellStyle name="Percent 2" xfId="2859" xr:uid="{00000000-0005-0000-0000-0000EF0A0000}"/>
    <cellStyle name="Percent 2 2" xfId="2860" xr:uid="{00000000-0005-0000-0000-0000F00A0000}"/>
    <cellStyle name="Percent 2 2 2" xfId="2861" xr:uid="{00000000-0005-0000-0000-0000F10A0000}"/>
    <cellStyle name="Percent 2 3" xfId="2862" xr:uid="{00000000-0005-0000-0000-0000F20A0000}"/>
    <cellStyle name="Percent 2 3 2" xfId="2863" xr:uid="{00000000-0005-0000-0000-0000F30A0000}"/>
    <cellStyle name="Percent 20" xfId="2864" xr:uid="{00000000-0005-0000-0000-0000F40A0000}"/>
    <cellStyle name="Percent 20 2" xfId="2865" xr:uid="{00000000-0005-0000-0000-0000F50A0000}"/>
    <cellStyle name="Percent 21" xfId="2866" xr:uid="{00000000-0005-0000-0000-0000F60A0000}"/>
    <cellStyle name="Percent 21 2" xfId="2867" xr:uid="{00000000-0005-0000-0000-0000F70A0000}"/>
    <cellStyle name="Percent 22" xfId="2868" xr:uid="{00000000-0005-0000-0000-0000F80A0000}"/>
    <cellStyle name="Percent 22 2" xfId="2869" xr:uid="{00000000-0005-0000-0000-0000F90A0000}"/>
    <cellStyle name="Percent 23" xfId="2870" xr:uid="{00000000-0005-0000-0000-0000FA0A0000}"/>
    <cellStyle name="Percent 23 2" xfId="2871" xr:uid="{00000000-0005-0000-0000-0000FB0A0000}"/>
    <cellStyle name="Percent 24" xfId="2872" xr:uid="{00000000-0005-0000-0000-0000FC0A0000}"/>
    <cellStyle name="Percent 24 2" xfId="2873" xr:uid="{00000000-0005-0000-0000-0000FD0A0000}"/>
    <cellStyle name="Percent 25" xfId="2874" xr:uid="{00000000-0005-0000-0000-0000FE0A0000}"/>
    <cellStyle name="Percent 25 2" xfId="2875" xr:uid="{00000000-0005-0000-0000-0000FF0A0000}"/>
    <cellStyle name="Percent 26" xfId="2876" xr:uid="{00000000-0005-0000-0000-0000000B0000}"/>
    <cellStyle name="Percent 26 2" xfId="2877" xr:uid="{00000000-0005-0000-0000-0000010B0000}"/>
    <cellStyle name="Percent 27" xfId="2878" xr:uid="{00000000-0005-0000-0000-0000020B0000}"/>
    <cellStyle name="Percent 27 2" xfId="2879" xr:uid="{00000000-0005-0000-0000-0000030B0000}"/>
    <cellStyle name="Percent 28" xfId="2880" xr:uid="{00000000-0005-0000-0000-0000040B0000}"/>
    <cellStyle name="Percent 28 2" xfId="2881" xr:uid="{00000000-0005-0000-0000-0000050B0000}"/>
    <cellStyle name="Percent 29" xfId="2882" xr:uid="{00000000-0005-0000-0000-0000060B0000}"/>
    <cellStyle name="Percent 29 2" xfId="2883" xr:uid="{00000000-0005-0000-0000-0000070B0000}"/>
    <cellStyle name="Percent 3" xfId="2884" xr:uid="{00000000-0005-0000-0000-0000080B0000}"/>
    <cellStyle name="Percent 3 2" xfId="2885" xr:uid="{00000000-0005-0000-0000-0000090B0000}"/>
    <cellStyle name="Percent 30" xfId="2886" xr:uid="{00000000-0005-0000-0000-00000A0B0000}"/>
    <cellStyle name="Percent 30 2" xfId="2887" xr:uid="{00000000-0005-0000-0000-00000B0B0000}"/>
    <cellStyle name="Percent 31" xfId="2888" xr:uid="{00000000-0005-0000-0000-00000C0B0000}"/>
    <cellStyle name="Percent 31 2" xfId="2889" xr:uid="{00000000-0005-0000-0000-00000D0B0000}"/>
    <cellStyle name="Percent 32" xfId="2890" xr:uid="{00000000-0005-0000-0000-00000E0B0000}"/>
    <cellStyle name="Percent 32 2" xfId="2891" xr:uid="{00000000-0005-0000-0000-00000F0B0000}"/>
    <cellStyle name="Percent 33" xfId="2892" xr:uid="{00000000-0005-0000-0000-0000100B0000}"/>
    <cellStyle name="Percent 33 2" xfId="2893" xr:uid="{00000000-0005-0000-0000-0000110B0000}"/>
    <cellStyle name="Percent 34" xfId="2894" xr:uid="{00000000-0005-0000-0000-0000120B0000}"/>
    <cellStyle name="Percent 34 2" xfId="2895" xr:uid="{00000000-0005-0000-0000-0000130B0000}"/>
    <cellStyle name="Percent 35" xfId="2896" xr:uid="{00000000-0005-0000-0000-0000140B0000}"/>
    <cellStyle name="Percent 4" xfId="2897" xr:uid="{00000000-0005-0000-0000-0000150B0000}"/>
    <cellStyle name="Percent 4 2" xfId="2898" xr:uid="{00000000-0005-0000-0000-0000160B0000}"/>
    <cellStyle name="Percent 5" xfId="2899" xr:uid="{00000000-0005-0000-0000-0000170B0000}"/>
    <cellStyle name="Percent 5 2" xfId="2900" xr:uid="{00000000-0005-0000-0000-0000180B0000}"/>
    <cellStyle name="Percent 6" xfId="2901" xr:uid="{00000000-0005-0000-0000-0000190B0000}"/>
    <cellStyle name="Percent 6 2" xfId="2902" xr:uid="{00000000-0005-0000-0000-00001A0B0000}"/>
    <cellStyle name="Percent 7" xfId="2903" xr:uid="{00000000-0005-0000-0000-00001B0B0000}"/>
    <cellStyle name="Percent 7 2" xfId="2904" xr:uid="{00000000-0005-0000-0000-00001C0B0000}"/>
    <cellStyle name="Percent 8" xfId="2905" xr:uid="{00000000-0005-0000-0000-00001D0B0000}"/>
    <cellStyle name="Percent 8 2" xfId="2906" xr:uid="{00000000-0005-0000-0000-00001E0B0000}"/>
    <cellStyle name="Percent 8 3" xfId="2907" xr:uid="{00000000-0005-0000-0000-00001F0B0000}"/>
    <cellStyle name="Percent 9" xfId="2908" xr:uid="{00000000-0005-0000-0000-0000200B0000}"/>
    <cellStyle name="Percent 9 2" xfId="2909" xr:uid="{00000000-0005-0000-0000-0000210B0000}"/>
    <cellStyle name="percentage difference" xfId="2910" xr:uid="{00000000-0005-0000-0000-0000220B0000}"/>
    <cellStyle name="percentage difference 2" xfId="2911" xr:uid="{00000000-0005-0000-0000-0000230B0000}"/>
    <cellStyle name="percentage difference 3" xfId="2912" xr:uid="{00000000-0005-0000-0000-0000240B0000}"/>
    <cellStyle name="percentage difference one decimal" xfId="2913" xr:uid="{00000000-0005-0000-0000-0000250B0000}"/>
    <cellStyle name="percentage difference one decimal 10" xfId="2914" xr:uid="{00000000-0005-0000-0000-0000260B0000}"/>
    <cellStyle name="percentage difference one decimal 11" xfId="2915" xr:uid="{00000000-0005-0000-0000-0000270B0000}"/>
    <cellStyle name="percentage difference one decimal 12" xfId="2916" xr:uid="{00000000-0005-0000-0000-0000280B0000}"/>
    <cellStyle name="percentage difference one decimal 13" xfId="2917" xr:uid="{00000000-0005-0000-0000-0000290B0000}"/>
    <cellStyle name="percentage difference one decimal 14" xfId="2918" xr:uid="{00000000-0005-0000-0000-00002A0B0000}"/>
    <cellStyle name="percentage difference one decimal 15" xfId="2919" xr:uid="{00000000-0005-0000-0000-00002B0B0000}"/>
    <cellStyle name="percentage difference one decimal 16" xfId="2920" xr:uid="{00000000-0005-0000-0000-00002C0B0000}"/>
    <cellStyle name="percentage difference one decimal 17" xfId="2921" xr:uid="{00000000-0005-0000-0000-00002D0B0000}"/>
    <cellStyle name="percentage difference one decimal 18" xfId="2922" xr:uid="{00000000-0005-0000-0000-00002E0B0000}"/>
    <cellStyle name="percentage difference one decimal 19" xfId="2923" xr:uid="{00000000-0005-0000-0000-00002F0B0000}"/>
    <cellStyle name="percentage difference one decimal 2" xfId="2924" xr:uid="{00000000-0005-0000-0000-0000300B0000}"/>
    <cellStyle name="percentage difference one decimal 20" xfId="2925" xr:uid="{00000000-0005-0000-0000-0000310B0000}"/>
    <cellStyle name="percentage difference one decimal 21" xfId="2926" xr:uid="{00000000-0005-0000-0000-0000320B0000}"/>
    <cellStyle name="percentage difference one decimal 22" xfId="2927" xr:uid="{00000000-0005-0000-0000-0000330B0000}"/>
    <cellStyle name="percentage difference one decimal 23" xfId="2928" xr:uid="{00000000-0005-0000-0000-0000340B0000}"/>
    <cellStyle name="percentage difference one decimal 24" xfId="2929" xr:uid="{00000000-0005-0000-0000-0000350B0000}"/>
    <cellStyle name="percentage difference one decimal 25" xfId="2930" xr:uid="{00000000-0005-0000-0000-0000360B0000}"/>
    <cellStyle name="percentage difference one decimal 26" xfId="2931" xr:uid="{00000000-0005-0000-0000-0000370B0000}"/>
    <cellStyle name="percentage difference one decimal 27" xfId="2932" xr:uid="{00000000-0005-0000-0000-0000380B0000}"/>
    <cellStyle name="percentage difference one decimal 28" xfId="2933" xr:uid="{00000000-0005-0000-0000-0000390B0000}"/>
    <cellStyle name="percentage difference one decimal 29" xfId="2934" xr:uid="{00000000-0005-0000-0000-00003A0B0000}"/>
    <cellStyle name="percentage difference one decimal 3" xfId="2935" xr:uid="{00000000-0005-0000-0000-00003B0B0000}"/>
    <cellStyle name="percentage difference one decimal 30" xfId="2936" xr:uid="{00000000-0005-0000-0000-00003C0B0000}"/>
    <cellStyle name="percentage difference one decimal 31" xfId="2937" xr:uid="{00000000-0005-0000-0000-00003D0B0000}"/>
    <cellStyle name="percentage difference one decimal 32" xfId="2938" xr:uid="{00000000-0005-0000-0000-00003E0B0000}"/>
    <cellStyle name="percentage difference one decimal 33" xfId="2939" xr:uid="{00000000-0005-0000-0000-00003F0B0000}"/>
    <cellStyle name="percentage difference one decimal 34" xfId="2940" xr:uid="{00000000-0005-0000-0000-0000400B0000}"/>
    <cellStyle name="percentage difference one decimal 35" xfId="2941" xr:uid="{00000000-0005-0000-0000-0000410B0000}"/>
    <cellStyle name="percentage difference one decimal 36" xfId="2942" xr:uid="{00000000-0005-0000-0000-0000420B0000}"/>
    <cellStyle name="percentage difference one decimal 37" xfId="2943" xr:uid="{00000000-0005-0000-0000-0000430B0000}"/>
    <cellStyle name="percentage difference one decimal 38" xfId="2944" xr:uid="{00000000-0005-0000-0000-0000440B0000}"/>
    <cellStyle name="percentage difference one decimal 39" xfId="2945" xr:uid="{00000000-0005-0000-0000-0000450B0000}"/>
    <cellStyle name="percentage difference one decimal 4" xfId="2946" xr:uid="{00000000-0005-0000-0000-0000460B0000}"/>
    <cellStyle name="percentage difference one decimal 40" xfId="2947" xr:uid="{00000000-0005-0000-0000-0000470B0000}"/>
    <cellStyle name="percentage difference one decimal 41" xfId="2948" xr:uid="{00000000-0005-0000-0000-0000480B0000}"/>
    <cellStyle name="percentage difference one decimal 42" xfId="2949" xr:uid="{00000000-0005-0000-0000-0000490B0000}"/>
    <cellStyle name="percentage difference one decimal 43" xfId="2950" xr:uid="{00000000-0005-0000-0000-00004A0B0000}"/>
    <cellStyle name="percentage difference one decimal 44" xfId="2951" xr:uid="{00000000-0005-0000-0000-00004B0B0000}"/>
    <cellStyle name="percentage difference one decimal 45" xfId="2952" xr:uid="{00000000-0005-0000-0000-00004C0B0000}"/>
    <cellStyle name="percentage difference one decimal 46" xfId="2953" xr:uid="{00000000-0005-0000-0000-00004D0B0000}"/>
    <cellStyle name="percentage difference one decimal 47" xfId="2954" xr:uid="{00000000-0005-0000-0000-00004E0B0000}"/>
    <cellStyle name="percentage difference one decimal 5" xfId="2955" xr:uid="{00000000-0005-0000-0000-00004F0B0000}"/>
    <cellStyle name="percentage difference one decimal 6" xfId="2956" xr:uid="{00000000-0005-0000-0000-0000500B0000}"/>
    <cellStyle name="percentage difference one decimal 7" xfId="2957" xr:uid="{00000000-0005-0000-0000-0000510B0000}"/>
    <cellStyle name="percentage difference one decimal 8" xfId="2958" xr:uid="{00000000-0005-0000-0000-0000520B0000}"/>
    <cellStyle name="percentage difference one decimal 9" xfId="2959" xr:uid="{00000000-0005-0000-0000-0000530B0000}"/>
    <cellStyle name="percentage difference zero decimal" xfId="2960" xr:uid="{00000000-0005-0000-0000-0000540B0000}"/>
    <cellStyle name="percentage difference zero decimal 10" xfId="2961" xr:uid="{00000000-0005-0000-0000-0000550B0000}"/>
    <cellStyle name="percentage difference zero decimal 11" xfId="2962" xr:uid="{00000000-0005-0000-0000-0000560B0000}"/>
    <cellStyle name="percentage difference zero decimal 12" xfId="2963" xr:uid="{00000000-0005-0000-0000-0000570B0000}"/>
    <cellStyle name="percentage difference zero decimal 13" xfId="2964" xr:uid="{00000000-0005-0000-0000-0000580B0000}"/>
    <cellStyle name="percentage difference zero decimal 14" xfId="2965" xr:uid="{00000000-0005-0000-0000-0000590B0000}"/>
    <cellStyle name="percentage difference zero decimal 15" xfId="2966" xr:uid="{00000000-0005-0000-0000-00005A0B0000}"/>
    <cellStyle name="percentage difference zero decimal 16" xfId="2967" xr:uid="{00000000-0005-0000-0000-00005B0B0000}"/>
    <cellStyle name="percentage difference zero decimal 17" xfId="2968" xr:uid="{00000000-0005-0000-0000-00005C0B0000}"/>
    <cellStyle name="percentage difference zero decimal 18" xfId="2969" xr:uid="{00000000-0005-0000-0000-00005D0B0000}"/>
    <cellStyle name="percentage difference zero decimal 19" xfId="2970" xr:uid="{00000000-0005-0000-0000-00005E0B0000}"/>
    <cellStyle name="percentage difference zero decimal 2" xfId="2971" xr:uid="{00000000-0005-0000-0000-00005F0B0000}"/>
    <cellStyle name="percentage difference zero decimal 20" xfId="2972" xr:uid="{00000000-0005-0000-0000-0000600B0000}"/>
    <cellStyle name="percentage difference zero decimal 21" xfId="2973" xr:uid="{00000000-0005-0000-0000-0000610B0000}"/>
    <cellStyle name="percentage difference zero decimal 22" xfId="2974" xr:uid="{00000000-0005-0000-0000-0000620B0000}"/>
    <cellStyle name="percentage difference zero decimal 23" xfId="2975" xr:uid="{00000000-0005-0000-0000-0000630B0000}"/>
    <cellStyle name="percentage difference zero decimal 24" xfId="2976" xr:uid="{00000000-0005-0000-0000-0000640B0000}"/>
    <cellStyle name="percentage difference zero decimal 25" xfId="2977" xr:uid="{00000000-0005-0000-0000-0000650B0000}"/>
    <cellStyle name="percentage difference zero decimal 26" xfId="2978" xr:uid="{00000000-0005-0000-0000-0000660B0000}"/>
    <cellStyle name="percentage difference zero decimal 27" xfId="2979" xr:uid="{00000000-0005-0000-0000-0000670B0000}"/>
    <cellStyle name="percentage difference zero decimal 28" xfId="2980" xr:uid="{00000000-0005-0000-0000-0000680B0000}"/>
    <cellStyle name="percentage difference zero decimal 29" xfId="2981" xr:uid="{00000000-0005-0000-0000-0000690B0000}"/>
    <cellStyle name="percentage difference zero decimal 3" xfId="2982" xr:uid="{00000000-0005-0000-0000-00006A0B0000}"/>
    <cellStyle name="percentage difference zero decimal 30" xfId="2983" xr:uid="{00000000-0005-0000-0000-00006B0B0000}"/>
    <cellStyle name="percentage difference zero decimal 31" xfId="2984" xr:uid="{00000000-0005-0000-0000-00006C0B0000}"/>
    <cellStyle name="percentage difference zero decimal 32" xfId="2985" xr:uid="{00000000-0005-0000-0000-00006D0B0000}"/>
    <cellStyle name="percentage difference zero decimal 33" xfId="2986" xr:uid="{00000000-0005-0000-0000-00006E0B0000}"/>
    <cellStyle name="percentage difference zero decimal 34" xfId="2987" xr:uid="{00000000-0005-0000-0000-00006F0B0000}"/>
    <cellStyle name="percentage difference zero decimal 35" xfId="2988" xr:uid="{00000000-0005-0000-0000-0000700B0000}"/>
    <cellStyle name="percentage difference zero decimal 36" xfId="2989" xr:uid="{00000000-0005-0000-0000-0000710B0000}"/>
    <cellStyle name="percentage difference zero decimal 37" xfId="2990" xr:uid="{00000000-0005-0000-0000-0000720B0000}"/>
    <cellStyle name="percentage difference zero decimal 38" xfId="2991" xr:uid="{00000000-0005-0000-0000-0000730B0000}"/>
    <cellStyle name="percentage difference zero decimal 39" xfId="2992" xr:uid="{00000000-0005-0000-0000-0000740B0000}"/>
    <cellStyle name="percentage difference zero decimal 4" xfId="2993" xr:uid="{00000000-0005-0000-0000-0000750B0000}"/>
    <cellStyle name="percentage difference zero decimal 40" xfId="2994" xr:uid="{00000000-0005-0000-0000-0000760B0000}"/>
    <cellStyle name="percentage difference zero decimal 41" xfId="2995" xr:uid="{00000000-0005-0000-0000-0000770B0000}"/>
    <cellStyle name="percentage difference zero decimal 42" xfId="2996" xr:uid="{00000000-0005-0000-0000-0000780B0000}"/>
    <cellStyle name="percentage difference zero decimal 43" xfId="2997" xr:uid="{00000000-0005-0000-0000-0000790B0000}"/>
    <cellStyle name="percentage difference zero decimal 44" xfId="2998" xr:uid="{00000000-0005-0000-0000-00007A0B0000}"/>
    <cellStyle name="percentage difference zero decimal 45" xfId="2999" xr:uid="{00000000-0005-0000-0000-00007B0B0000}"/>
    <cellStyle name="percentage difference zero decimal 46" xfId="3000" xr:uid="{00000000-0005-0000-0000-00007C0B0000}"/>
    <cellStyle name="percentage difference zero decimal 47" xfId="3001" xr:uid="{00000000-0005-0000-0000-00007D0B0000}"/>
    <cellStyle name="percentage difference zero decimal 5" xfId="3002" xr:uid="{00000000-0005-0000-0000-00007E0B0000}"/>
    <cellStyle name="percentage difference zero decimal 6" xfId="3003" xr:uid="{00000000-0005-0000-0000-00007F0B0000}"/>
    <cellStyle name="percentage difference zero decimal 7" xfId="3004" xr:uid="{00000000-0005-0000-0000-0000800B0000}"/>
    <cellStyle name="percentage difference zero decimal 8" xfId="3005" xr:uid="{00000000-0005-0000-0000-0000810B0000}"/>
    <cellStyle name="percentage difference zero decimal 9" xfId="3006" xr:uid="{00000000-0005-0000-0000-0000820B0000}"/>
    <cellStyle name="percentage difference_2005 June PPM Tables (corrections Sep 14 2005)" xfId="3007" xr:uid="{00000000-0005-0000-0000-0000830B0000}"/>
    <cellStyle name="Percentual" xfId="3008" xr:uid="{00000000-0005-0000-0000-0000840B0000}"/>
    <cellStyle name="Percentual 10" xfId="3009" xr:uid="{00000000-0005-0000-0000-0000850B0000}"/>
    <cellStyle name="Percentual 11" xfId="3010" xr:uid="{00000000-0005-0000-0000-0000860B0000}"/>
    <cellStyle name="Percentual 12" xfId="3011" xr:uid="{00000000-0005-0000-0000-0000870B0000}"/>
    <cellStyle name="Percentual 13" xfId="3012" xr:uid="{00000000-0005-0000-0000-0000880B0000}"/>
    <cellStyle name="Percentual 14" xfId="3013" xr:uid="{00000000-0005-0000-0000-0000890B0000}"/>
    <cellStyle name="Percentual 15" xfId="3014" xr:uid="{00000000-0005-0000-0000-00008A0B0000}"/>
    <cellStyle name="Percentual 16" xfId="3015" xr:uid="{00000000-0005-0000-0000-00008B0B0000}"/>
    <cellStyle name="Percentual 17" xfId="3016" xr:uid="{00000000-0005-0000-0000-00008C0B0000}"/>
    <cellStyle name="Percentual 18" xfId="3017" xr:uid="{00000000-0005-0000-0000-00008D0B0000}"/>
    <cellStyle name="Percentual 19" xfId="3018" xr:uid="{00000000-0005-0000-0000-00008E0B0000}"/>
    <cellStyle name="Percentual 2" xfId="3019" xr:uid="{00000000-0005-0000-0000-00008F0B0000}"/>
    <cellStyle name="Percentual 2 2" xfId="3020" xr:uid="{00000000-0005-0000-0000-0000900B0000}"/>
    <cellStyle name="Percentual 2 3" xfId="3021" xr:uid="{00000000-0005-0000-0000-0000910B0000}"/>
    <cellStyle name="Percentual 20" xfId="3022" xr:uid="{00000000-0005-0000-0000-0000920B0000}"/>
    <cellStyle name="Percentual 21" xfId="3023" xr:uid="{00000000-0005-0000-0000-0000930B0000}"/>
    <cellStyle name="Percentual 22" xfId="3024" xr:uid="{00000000-0005-0000-0000-0000940B0000}"/>
    <cellStyle name="Percentual 23" xfId="3025" xr:uid="{00000000-0005-0000-0000-0000950B0000}"/>
    <cellStyle name="Percentual 24" xfId="3026" xr:uid="{00000000-0005-0000-0000-0000960B0000}"/>
    <cellStyle name="Percentual 25" xfId="3027" xr:uid="{00000000-0005-0000-0000-0000970B0000}"/>
    <cellStyle name="Percentual 26" xfId="3028" xr:uid="{00000000-0005-0000-0000-0000980B0000}"/>
    <cellStyle name="Percentual 27" xfId="3029" xr:uid="{00000000-0005-0000-0000-0000990B0000}"/>
    <cellStyle name="Percentual 28" xfId="3030" xr:uid="{00000000-0005-0000-0000-00009A0B0000}"/>
    <cellStyle name="Percentual 29" xfId="3031" xr:uid="{00000000-0005-0000-0000-00009B0B0000}"/>
    <cellStyle name="Percentual 3" xfId="3032" xr:uid="{00000000-0005-0000-0000-00009C0B0000}"/>
    <cellStyle name="Percentual 30" xfId="3033" xr:uid="{00000000-0005-0000-0000-00009D0B0000}"/>
    <cellStyle name="Percentual 31" xfId="3034" xr:uid="{00000000-0005-0000-0000-00009E0B0000}"/>
    <cellStyle name="Percentual 32" xfId="3035" xr:uid="{00000000-0005-0000-0000-00009F0B0000}"/>
    <cellStyle name="Percentual 33" xfId="3036" xr:uid="{00000000-0005-0000-0000-0000A00B0000}"/>
    <cellStyle name="Percentual 34" xfId="3037" xr:uid="{00000000-0005-0000-0000-0000A10B0000}"/>
    <cellStyle name="Percentual 4" xfId="3038" xr:uid="{00000000-0005-0000-0000-0000A20B0000}"/>
    <cellStyle name="Percentual 5" xfId="3039" xr:uid="{00000000-0005-0000-0000-0000A30B0000}"/>
    <cellStyle name="Percentual 6" xfId="3040" xr:uid="{00000000-0005-0000-0000-0000A40B0000}"/>
    <cellStyle name="Percentual 7" xfId="3041" xr:uid="{00000000-0005-0000-0000-0000A50B0000}"/>
    <cellStyle name="Percentual 8" xfId="3042" xr:uid="{00000000-0005-0000-0000-0000A60B0000}"/>
    <cellStyle name="Percentual 9" xfId="3043" xr:uid="{00000000-0005-0000-0000-0000A70B0000}"/>
    <cellStyle name="Pevný" xfId="3044" xr:uid="{00000000-0005-0000-0000-0000A80B0000}"/>
    <cellStyle name="Ponto" xfId="3045" xr:uid="{00000000-0005-0000-0000-0000A90B0000}"/>
    <cellStyle name="Ponto 10" xfId="3046" xr:uid="{00000000-0005-0000-0000-0000AA0B0000}"/>
    <cellStyle name="Ponto 11" xfId="3047" xr:uid="{00000000-0005-0000-0000-0000AB0B0000}"/>
    <cellStyle name="Ponto 12" xfId="3048" xr:uid="{00000000-0005-0000-0000-0000AC0B0000}"/>
    <cellStyle name="Ponto 13" xfId="3049" xr:uid="{00000000-0005-0000-0000-0000AD0B0000}"/>
    <cellStyle name="Ponto 14" xfId="3050" xr:uid="{00000000-0005-0000-0000-0000AE0B0000}"/>
    <cellStyle name="Ponto 15" xfId="3051" xr:uid="{00000000-0005-0000-0000-0000AF0B0000}"/>
    <cellStyle name="Ponto 16" xfId="3052" xr:uid="{00000000-0005-0000-0000-0000B00B0000}"/>
    <cellStyle name="Ponto 17" xfId="3053" xr:uid="{00000000-0005-0000-0000-0000B10B0000}"/>
    <cellStyle name="Ponto 18" xfId="3054" xr:uid="{00000000-0005-0000-0000-0000B20B0000}"/>
    <cellStyle name="Ponto 19" xfId="3055" xr:uid="{00000000-0005-0000-0000-0000B30B0000}"/>
    <cellStyle name="Ponto 2" xfId="3056" xr:uid="{00000000-0005-0000-0000-0000B40B0000}"/>
    <cellStyle name="Ponto 2 2" xfId="3057" xr:uid="{00000000-0005-0000-0000-0000B50B0000}"/>
    <cellStyle name="Ponto 2 3" xfId="3058" xr:uid="{00000000-0005-0000-0000-0000B60B0000}"/>
    <cellStyle name="Ponto 20" xfId="3059" xr:uid="{00000000-0005-0000-0000-0000B70B0000}"/>
    <cellStyle name="Ponto 21" xfId="3060" xr:uid="{00000000-0005-0000-0000-0000B80B0000}"/>
    <cellStyle name="Ponto 22" xfId="3061" xr:uid="{00000000-0005-0000-0000-0000B90B0000}"/>
    <cellStyle name="Ponto 23" xfId="3062" xr:uid="{00000000-0005-0000-0000-0000BA0B0000}"/>
    <cellStyle name="Ponto 24" xfId="3063" xr:uid="{00000000-0005-0000-0000-0000BB0B0000}"/>
    <cellStyle name="Ponto 25" xfId="3064" xr:uid="{00000000-0005-0000-0000-0000BC0B0000}"/>
    <cellStyle name="Ponto 26" xfId="3065" xr:uid="{00000000-0005-0000-0000-0000BD0B0000}"/>
    <cellStyle name="Ponto 27" xfId="3066" xr:uid="{00000000-0005-0000-0000-0000BE0B0000}"/>
    <cellStyle name="Ponto 28" xfId="3067" xr:uid="{00000000-0005-0000-0000-0000BF0B0000}"/>
    <cellStyle name="Ponto 29" xfId="3068" xr:uid="{00000000-0005-0000-0000-0000C00B0000}"/>
    <cellStyle name="Ponto 3" xfId="3069" xr:uid="{00000000-0005-0000-0000-0000C10B0000}"/>
    <cellStyle name="Ponto 30" xfId="3070" xr:uid="{00000000-0005-0000-0000-0000C20B0000}"/>
    <cellStyle name="Ponto 31" xfId="3071" xr:uid="{00000000-0005-0000-0000-0000C30B0000}"/>
    <cellStyle name="Ponto 32" xfId="3072" xr:uid="{00000000-0005-0000-0000-0000C40B0000}"/>
    <cellStyle name="Ponto 33" xfId="3073" xr:uid="{00000000-0005-0000-0000-0000C50B0000}"/>
    <cellStyle name="Ponto 34" xfId="3074" xr:uid="{00000000-0005-0000-0000-0000C60B0000}"/>
    <cellStyle name="Ponto 4" xfId="3075" xr:uid="{00000000-0005-0000-0000-0000C70B0000}"/>
    <cellStyle name="Ponto 5" xfId="3076" xr:uid="{00000000-0005-0000-0000-0000C80B0000}"/>
    <cellStyle name="Ponto 6" xfId="3077" xr:uid="{00000000-0005-0000-0000-0000C90B0000}"/>
    <cellStyle name="Ponto 7" xfId="3078" xr:uid="{00000000-0005-0000-0000-0000CA0B0000}"/>
    <cellStyle name="Ponto 8" xfId="3079" xr:uid="{00000000-0005-0000-0000-0000CB0B0000}"/>
    <cellStyle name="Ponto 9" xfId="3080" xr:uid="{00000000-0005-0000-0000-0000CC0B0000}"/>
    <cellStyle name="Porcentagem 2" xfId="3081" xr:uid="{00000000-0005-0000-0000-0000CD0B0000}"/>
    <cellStyle name="Porcentagem 2 2" xfId="3082" xr:uid="{00000000-0005-0000-0000-0000CE0B0000}"/>
    <cellStyle name="Porcentagem 3" xfId="3083" xr:uid="{00000000-0005-0000-0000-0000CF0B0000}"/>
    <cellStyle name="Porcentagem 4" xfId="3084" xr:uid="{00000000-0005-0000-0000-0000D00B0000}"/>
    <cellStyle name="Porcentagem 4 2" xfId="3085" xr:uid="{00000000-0005-0000-0000-0000D10B0000}"/>
    <cellStyle name="Porcentagem_SEP1196" xfId="3086" xr:uid="{00000000-0005-0000-0000-0000D20B0000}"/>
    <cellStyle name="Porcentaje" xfId="3087" xr:uid="{00000000-0005-0000-0000-0000D30B0000}"/>
    <cellStyle name="Porcentaje 2" xfId="3088" xr:uid="{00000000-0005-0000-0000-0000D40B0000}"/>
    <cellStyle name="Pourcentage 2_TOFE_2001_09__pour SEF juin08" xfId="3089" xr:uid="{00000000-0005-0000-0000-0000D50B0000}"/>
    <cellStyle name="PrePop Currency (0)" xfId="3090" xr:uid="{00000000-0005-0000-0000-0000D60B0000}"/>
    <cellStyle name="PrePop Currency (0) 2" xfId="3091" xr:uid="{00000000-0005-0000-0000-0000D70B0000}"/>
    <cellStyle name="PrePop Currency (2)" xfId="3092" xr:uid="{00000000-0005-0000-0000-0000D80B0000}"/>
    <cellStyle name="PrePop Currency (2) 2" xfId="3093" xr:uid="{00000000-0005-0000-0000-0000D90B0000}"/>
    <cellStyle name="PrePop Units (0)" xfId="3094" xr:uid="{00000000-0005-0000-0000-0000DA0B0000}"/>
    <cellStyle name="PrePop Units (0) 2" xfId="3095" xr:uid="{00000000-0005-0000-0000-0000DB0B0000}"/>
    <cellStyle name="PrePop Units (1)" xfId="3096" xr:uid="{00000000-0005-0000-0000-0000DC0B0000}"/>
    <cellStyle name="PrePop Units (1) 2" xfId="3097" xr:uid="{00000000-0005-0000-0000-0000DD0B0000}"/>
    <cellStyle name="PrePop Units (2)" xfId="3098" xr:uid="{00000000-0005-0000-0000-0000DE0B0000}"/>
    <cellStyle name="PrePop Units (2) 2" xfId="3099" xr:uid="{00000000-0005-0000-0000-0000DF0B0000}"/>
    <cellStyle name="Presentation" xfId="3100" xr:uid="{00000000-0005-0000-0000-0000E00B0000}"/>
    <cellStyle name="Presentation 2" xfId="3101" xr:uid="{00000000-0005-0000-0000-0000E10B0000}"/>
    <cellStyle name="Presentation 3" xfId="3102" xr:uid="{00000000-0005-0000-0000-0000E20B0000}"/>
    <cellStyle name="Presentation_WEOInput" xfId="3103" xr:uid="{00000000-0005-0000-0000-0000E30B0000}"/>
    <cellStyle name="prev" xfId="3104" xr:uid="{00000000-0005-0000-0000-0000E40B0000}"/>
    <cellStyle name="Procent 2" xfId="3105" xr:uid="{00000000-0005-0000-0000-0000E50B0000}"/>
    <cellStyle name="PSChar" xfId="3106" xr:uid="{00000000-0005-0000-0000-0000E60B0000}"/>
    <cellStyle name="PSChar 2" xfId="3107" xr:uid="{00000000-0005-0000-0000-0000E70B0000}"/>
    <cellStyle name="PSChar 3" xfId="3108" xr:uid="{00000000-0005-0000-0000-0000E80B0000}"/>
    <cellStyle name="PSDate" xfId="3109" xr:uid="{00000000-0005-0000-0000-0000E90B0000}"/>
    <cellStyle name="PSDate 2" xfId="3110" xr:uid="{00000000-0005-0000-0000-0000EA0B0000}"/>
    <cellStyle name="PSDate 3" xfId="3111" xr:uid="{00000000-0005-0000-0000-0000EB0B0000}"/>
    <cellStyle name="PSDec" xfId="3112" xr:uid="{00000000-0005-0000-0000-0000EC0B0000}"/>
    <cellStyle name="PSDec 2" xfId="3113" xr:uid="{00000000-0005-0000-0000-0000ED0B0000}"/>
    <cellStyle name="PSDec 3" xfId="3114" xr:uid="{00000000-0005-0000-0000-0000EE0B0000}"/>
    <cellStyle name="PSE_NAC" xfId="3115" xr:uid="{00000000-0005-0000-0000-0000EF0B0000}"/>
    <cellStyle name="PSE1stCol" xfId="3116" xr:uid="{00000000-0005-0000-0000-0000F00B0000}"/>
    <cellStyle name="PSE1stColHead" xfId="3117" xr:uid="{00000000-0005-0000-0000-0000F10B0000}"/>
    <cellStyle name="PSE1stColHead2" xfId="3118" xr:uid="{00000000-0005-0000-0000-0000F20B0000}"/>
    <cellStyle name="PSE1stColHead3" xfId="3119" xr:uid="{00000000-0005-0000-0000-0000F30B0000}"/>
    <cellStyle name="PSE1stColYear" xfId="3120" xr:uid="{00000000-0005-0000-0000-0000F40B0000}"/>
    <cellStyle name="PSEHead1" xfId="3121" xr:uid="{00000000-0005-0000-0000-0000F50B0000}"/>
    <cellStyle name="PSEHeadYear" xfId="3122" xr:uid="{00000000-0005-0000-0000-0000F60B0000}"/>
    <cellStyle name="PSELastRow" xfId="3123" xr:uid="{00000000-0005-0000-0000-0000F70B0000}"/>
    <cellStyle name="PSEMediumRow" xfId="3124" xr:uid="{00000000-0005-0000-0000-0000F80B0000}"/>
    <cellStyle name="PSENotes" xfId="3125" xr:uid="{00000000-0005-0000-0000-0000F90B0000}"/>
    <cellStyle name="PSENumber" xfId="3126" xr:uid="{00000000-0005-0000-0000-0000FA0B0000}"/>
    <cellStyle name="PSENumberTwoDigit" xfId="3127" xr:uid="{00000000-0005-0000-0000-0000FB0B0000}"/>
    <cellStyle name="PSEPercent" xfId="3128" xr:uid="{00000000-0005-0000-0000-0000FC0B0000}"/>
    <cellStyle name="PSEPercentOneDigit" xfId="3129" xr:uid="{00000000-0005-0000-0000-0000FD0B0000}"/>
    <cellStyle name="PSEPercentTwoDigit" xfId="3130" xr:uid="{00000000-0005-0000-0000-0000FE0B0000}"/>
    <cellStyle name="PSEPerUnit" xfId="3131" xr:uid="{00000000-0005-0000-0000-0000FF0B0000}"/>
    <cellStyle name="PSETableHeadline" xfId="3132" xr:uid="{00000000-0005-0000-0000-0000000C0000}"/>
    <cellStyle name="PSETreeParantheses" xfId="3133" xr:uid="{00000000-0005-0000-0000-0000010C0000}"/>
    <cellStyle name="PSETreeText" xfId="3134" xr:uid="{00000000-0005-0000-0000-0000020C0000}"/>
    <cellStyle name="PSEunit" xfId="3135" xr:uid="{00000000-0005-0000-0000-0000030C0000}"/>
    <cellStyle name="PSEunitYear" xfId="3136" xr:uid="{00000000-0005-0000-0000-0000040C0000}"/>
    <cellStyle name="PSHeading" xfId="3137" xr:uid="{00000000-0005-0000-0000-0000050C0000}"/>
    <cellStyle name="PSHeading 2" xfId="3138" xr:uid="{00000000-0005-0000-0000-0000060C0000}"/>
    <cellStyle name="PSHeading 3" xfId="3139" xr:uid="{00000000-0005-0000-0000-0000070C0000}"/>
    <cellStyle name="PSInt" xfId="3140" xr:uid="{00000000-0005-0000-0000-0000080C0000}"/>
    <cellStyle name="PSInt 2" xfId="3141" xr:uid="{00000000-0005-0000-0000-0000090C0000}"/>
    <cellStyle name="PSInt 3" xfId="3142" xr:uid="{00000000-0005-0000-0000-00000A0C0000}"/>
    <cellStyle name="PSSpacer" xfId="3143" xr:uid="{00000000-0005-0000-0000-00000B0C0000}"/>
    <cellStyle name="PSSpacer 2" xfId="3144" xr:uid="{00000000-0005-0000-0000-00000C0C0000}"/>
    <cellStyle name="PSSpacer 3" xfId="3145" xr:uid="{00000000-0005-0000-0000-00000D0C0000}"/>
    <cellStyle name="Publication" xfId="3146" xr:uid="{00000000-0005-0000-0000-00000E0C0000}"/>
    <cellStyle name="Publication 2" xfId="3147" xr:uid="{00000000-0005-0000-0000-00000F0C0000}"/>
    <cellStyle name="Punto" xfId="3148" xr:uid="{00000000-0005-0000-0000-0000100C0000}"/>
    <cellStyle name="Punto 2" xfId="3149" xr:uid="{00000000-0005-0000-0000-0000110C0000}"/>
    <cellStyle name="Punto0" xfId="3150" xr:uid="{00000000-0005-0000-0000-0000120C0000}"/>
    <cellStyle name="Punto0 2" xfId="3151" xr:uid="{00000000-0005-0000-0000-0000130C0000}"/>
    <cellStyle name="Red Text" xfId="3152" xr:uid="{00000000-0005-0000-0000-0000140C0000}"/>
    <cellStyle name="Red Text 2" xfId="3153" xr:uid="{00000000-0005-0000-0000-0000150C0000}"/>
    <cellStyle name="reduced" xfId="3154" xr:uid="{00000000-0005-0000-0000-0000160C0000}"/>
    <cellStyle name="Result" xfId="3155" xr:uid="{00000000-0005-0000-0000-0000170C0000}"/>
    <cellStyle name="Result2" xfId="3156" xr:uid="{00000000-0005-0000-0000-0000180C0000}"/>
    <cellStyle name="RightNumber" xfId="3157" xr:uid="{00000000-0005-0000-0000-0000190C0000}"/>
    <cellStyle name="RM" xfId="3158" xr:uid="{00000000-0005-0000-0000-00001A0C0000}"/>
    <cellStyle name="rodape" xfId="3159" xr:uid="{00000000-0005-0000-0000-00001B0C0000}"/>
    <cellStyle name="rodape 10" xfId="3160" xr:uid="{00000000-0005-0000-0000-00001C0C0000}"/>
    <cellStyle name="rodape 11" xfId="3161" xr:uid="{00000000-0005-0000-0000-00001D0C0000}"/>
    <cellStyle name="rodape 12" xfId="3162" xr:uid="{00000000-0005-0000-0000-00001E0C0000}"/>
    <cellStyle name="rodape 13" xfId="3163" xr:uid="{00000000-0005-0000-0000-00001F0C0000}"/>
    <cellStyle name="rodape 14" xfId="3164" xr:uid="{00000000-0005-0000-0000-0000200C0000}"/>
    <cellStyle name="rodape 15" xfId="3165" xr:uid="{00000000-0005-0000-0000-0000210C0000}"/>
    <cellStyle name="rodape 16" xfId="3166" xr:uid="{00000000-0005-0000-0000-0000220C0000}"/>
    <cellStyle name="rodape 17" xfId="3167" xr:uid="{00000000-0005-0000-0000-0000230C0000}"/>
    <cellStyle name="rodape 18" xfId="3168" xr:uid="{00000000-0005-0000-0000-0000240C0000}"/>
    <cellStyle name="rodape 19" xfId="3169" xr:uid="{00000000-0005-0000-0000-0000250C0000}"/>
    <cellStyle name="rodape 2" xfId="3170" xr:uid="{00000000-0005-0000-0000-0000260C0000}"/>
    <cellStyle name="rodape 2 2" xfId="3171" xr:uid="{00000000-0005-0000-0000-0000270C0000}"/>
    <cellStyle name="rodape 2 3" xfId="3172" xr:uid="{00000000-0005-0000-0000-0000280C0000}"/>
    <cellStyle name="rodape 20" xfId="3173" xr:uid="{00000000-0005-0000-0000-0000290C0000}"/>
    <cellStyle name="rodape 21" xfId="3174" xr:uid="{00000000-0005-0000-0000-00002A0C0000}"/>
    <cellStyle name="rodape 22" xfId="3175" xr:uid="{00000000-0005-0000-0000-00002B0C0000}"/>
    <cellStyle name="rodape 23" xfId="3176" xr:uid="{00000000-0005-0000-0000-00002C0C0000}"/>
    <cellStyle name="rodape 24" xfId="3177" xr:uid="{00000000-0005-0000-0000-00002D0C0000}"/>
    <cellStyle name="rodape 25" xfId="3178" xr:uid="{00000000-0005-0000-0000-00002E0C0000}"/>
    <cellStyle name="rodape 26" xfId="3179" xr:uid="{00000000-0005-0000-0000-00002F0C0000}"/>
    <cellStyle name="rodape 27" xfId="3180" xr:uid="{00000000-0005-0000-0000-0000300C0000}"/>
    <cellStyle name="rodape 28" xfId="3181" xr:uid="{00000000-0005-0000-0000-0000310C0000}"/>
    <cellStyle name="rodape 29" xfId="3182" xr:uid="{00000000-0005-0000-0000-0000320C0000}"/>
    <cellStyle name="rodape 3" xfId="3183" xr:uid="{00000000-0005-0000-0000-0000330C0000}"/>
    <cellStyle name="rodape 30" xfId="3184" xr:uid="{00000000-0005-0000-0000-0000340C0000}"/>
    <cellStyle name="rodape 31" xfId="3185" xr:uid="{00000000-0005-0000-0000-0000350C0000}"/>
    <cellStyle name="rodape 32" xfId="3186" xr:uid="{00000000-0005-0000-0000-0000360C0000}"/>
    <cellStyle name="rodape 33" xfId="3187" xr:uid="{00000000-0005-0000-0000-0000370C0000}"/>
    <cellStyle name="rodape 4" xfId="3188" xr:uid="{00000000-0005-0000-0000-0000380C0000}"/>
    <cellStyle name="rodape 5" xfId="3189" xr:uid="{00000000-0005-0000-0000-0000390C0000}"/>
    <cellStyle name="rodape 6" xfId="3190" xr:uid="{00000000-0005-0000-0000-00003A0C0000}"/>
    <cellStyle name="rodape 7" xfId="3191" xr:uid="{00000000-0005-0000-0000-00003B0C0000}"/>
    <cellStyle name="rodape 8" xfId="3192" xr:uid="{00000000-0005-0000-0000-00003C0C0000}"/>
    <cellStyle name="rodape 9" xfId="3193" xr:uid="{00000000-0005-0000-0000-00003D0C0000}"/>
    <cellStyle name="Row Stub" xfId="3194" xr:uid="{00000000-0005-0000-0000-00003E0C0000}"/>
    <cellStyle name="Row Stub Vertical Center" xfId="3195" xr:uid="{00000000-0005-0000-0000-00003F0C0000}"/>
    <cellStyle name="Row Stub Vertical Center 2" xfId="3196" xr:uid="{00000000-0005-0000-0000-0000400C0000}"/>
    <cellStyle name="Row Stub Vertical Center 3" xfId="3197" xr:uid="{00000000-0005-0000-0000-0000410C0000}"/>
    <cellStyle name="s_HeaderLine" xfId="3198" xr:uid="{00000000-0005-0000-0000-0000420C0000}"/>
    <cellStyle name="s_HeaderLine 2" xfId="3199" xr:uid="{00000000-0005-0000-0000-0000430C0000}"/>
    <cellStyle name="s_HeaderLine 3" xfId="3200" xr:uid="{00000000-0005-0000-0000-0000440C0000}"/>
    <cellStyle name="s_PurpleHeader" xfId="3201" xr:uid="{00000000-0005-0000-0000-0000450C0000}"/>
    <cellStyle name="s_PurpleHeader 2" xfId="3202" xr:uid="{00000000-0005-0000-0000-0000460C0000}"/>
    <cellStyle name="s_PurpleHeader 3" xfId="3203" xr:uid="{00000000-0005-0000-0000-0000470C0000}"/>
    <cellStyle name="s_TotalBackground" xfId="3204" xr:uid="{00000000-0005-0000-0000-0000480C0000}"/>
    <cellStyle name="s_TotalBackground 2" xfId="3205" xr:uid="{00000000-0005-0000-0000-0000490C0000}"/>
    <cellStyle name="s_TotalBackground 3" xfId="3206" xr:uid="{00000000-0005-0000-0000-00004A0C0000}"/>
    <cellStyle name="Salida" xfId="3207" xr:uid="{00000000-0005-0000-0000-00004B0C0000}"/>
    <cellStyle name="SAPBEXaggData" xfId="3208" xr:uid="{00000000-0005-0000-0000-00004C0C0000}"/>
    <cellStyle name="SAPBEXaggDataEmph" xfId="3209" xr:uid="{00000000-0005-0000-0000-00004D0C0000}"/>
    <cellStyle name="SAPBEXaggItem" xfId="3210" xr:uid="{00000000-0005-0000-0000-00004E0C0000}"/>
    <cellStyle name="SAPBEXaggItemX" xfId="3211" xr:uid="{00000000-0005-0000-0000-00004F0C0000}"/>
    <cellStyle name="SAPBEXaggItemX 2" xfId="3212" xr:uid="{00000000-0005-0000-0000-0000500C0000}"/>
    <cellStyle name="SAPBEXaggItemX 2 2" xfId="3213" xr:uid="{00000000-0005-0000-0000-0000510C0000}"/>
    <cellStyle name="SAPBEXaggItemX 3" xfId="3214" xr:uid="{00000000-0005-0000-0000-0000520C0000}"/>
    <cellStyle name="SAPBEXchaText" xfId="3215" xr:uid="{00000000-0005-0000-0000-0000530C0000}"/>
    <cellStyle name="SAPBEXexcBad" xfId="3216" xr:uid="{00000000-0005-0000-0000-0000540C0000}"/>
    <cellStyle name="SAPBEXexcBad7" xfId="3217" xr:uid="{00000000-0005-0000-0000-0000550C0000}"/>
    <cellStyle name="SAPBEXexcBad7 2" xfId="3218" xr:uid="{00000000-0005-0000-0000-0000560C0000}"/>
    <cellStyle name="SAPBEXexcBad7 2 2" xfId="3219" xr:uid="{00000000-0005-0000-0000-0000570C0000}"/>
    <cellStyle name="SAPBEXexcBad7 3" xfId="3220" xr:uid="{00000000-0005-0000-0000-0000580C0000}"/>
    <cellStyle name="SAPBEXexcBad8" xfId="3221" xr:uid="{00000000-0005-0000-0000-0000590C0000}"/>
    <cellStyle name="SAPBEXexcBad8 2" xfId="3222" xr:uid="{00000000-0005-0000-0000-00005A0C0000}"/>
    <cellStyle name="SAPBEXexcBad8 2 2" xfId="3223" xr:uid="{00000000-0005-0000-0000-00005B0C0000}"/>
    <cellStyle name="SAPBEXexcBad8 3" xfId="3224" xr:uid="{00000000-0005-0000-0000-00005C0C0000}"/>
    <cellStyle name="SAPBEXexcBad9" xfId="3225" xr:uid="{00000000-0005-0000-0000-00005D0C0000}"/>
    <cellStyle name="SAPBEXexcBad9 2" xfId="3226" xr:uid="{00000000-0005-0000-0000-00005E0C0000}"/>
    <cellStyle name="SAPBEXexcBad9 2 2" xfId="3227" xr:uid="{00000000-0005-0000-0000-00005F0C0000}"/>
    <cellStyle name="SAPBEXexcBad9 3" xfId="3228" xr:uid="{00000000-0005-0000-0000-0000600C0000}"/>
    <cellStyle name="SAPBEXexcCritical" xfId="3229" xr:uid="{00000000-0005-0000-0000-0000610C0000}"/>
    <cellStyle name="SAPBEXexcCritical 2" xfId="3230" xr:uid="{00000000-0005-0000-0000-0000620C0000}"/>
    <cellStyle name="SAPBEXexcCritical4" xfId="3231" xr:uid="{00000000-0005-0000-0000-0000630C0000}"/>
    <cellStyle name="SAPBEXexcCritical4 2" xfId="3232" xr:uid="{00000000-0005-0000-0000-0000640C0000}"/>
    <cellStyle name="SAPBEXexcCritical4 2 2" xfId="3233" xr:uid="{00000000-0005-0000-0000-0000650C0000}"/>
    <cellStyle name="SAPBEXexcCritical4 3" xfId="3234" xr:uid="{00000000-0005-0000-0000-0000660C0000}"/>
    <cellStyle name="SAPBEXexcCritical5" xfId="3235" xr:uid="{00000000-0005-0000-0000-0000670C0000}"/>
    <cellStyle name="SAPBEXexcCritical5 2" xfId="3236" xr:uid="{00000000-0005-0000-0000-0000680C0000}"/>
    <cellStyle name="SAPBEXexcCritical5 2 2" xfId="3237" xr:uid="{00000000-0005-0000-0000-0000690C0000}"/>
    <cellStyle name="SAPBEXexcCritical5 3" xfId="3238" xr:uid="{00000000-0005-0000-0000-00006A0C0000}"/>
    <cellStyle name="SAPBEXexcCritical6" xfId="3239" xr:uid="{00000000-0005-0000-0000-00006B0C0000}"/>
    <cellStyle name="SAPBEXexcCritical6 2" xfId="3240" xr:uid="{00000000-0005-0000-0000-00006C0C0000}"/>
    <cellStyle name="SAPBEXexcCritical6 2 2" xfId="3241" xr:uid="{00000000-0005-0000-0000-00006D0C0000}"/>
    <cellStyle name="SAPBEXexcCritical6 3" xfId="3242" xr:uid="{00000000-0005-0000-0000-00006E0C0000}"/>
    <cellStyle name="SAPBEXexcGood" xfId="3243" xr:uid="{00000000-0005-0000-0000-00006F0C0000}"/>
    <cellStyle name="SAPBEXexcGood1" xfId="3244" xr:uid="{00000000-0005-0000-0000-0000700C0000}"/>
    <cellStyle name="SAPBEXexcGood1 2" xfId="3245" xr:uid="{00000000-0005-0000-0000-0000710C0000}"/>
    <cellStyle name="SAPBEXexcGood1 2 2" xfId="3246" xr:uid="{00000000-0005-0000-0000-0000720C0000}"/>
    <cellStyle name="SAPBEXexcGood1 3" xfId="3247" xr:uid="{00000000-0005-0000-0000-0000730C0000}"/>
    <cellStyle name="SAPBEXexcGood2" xfId="3248" xr:uid="{00000000-0005-0000-0000-0000740C0000}"/>
    <cellStyle name="SAPBEXexcGood2 2" xfId="3249" xr:uid="{00000000-0005-0000-0000-0000750C0000}"/>
    <cellStyle name="SAPBEXexcGood2 2 2" xfId="3250" xr:uid="{00000000-0005-0000-0000-0000760C0000}"/>
    <cellStyle name="SAPBEXexcGood2 3" xfId="3251" xr:uid="{00000000-0005-0000-0000-0000770C0000}"/>
    <cellStyle name="SAPBEXexcGood3" xfId="3252" xr:uid="{00000000-0005-0000-0000-0000780C0000}"/>
    <cellStyle name="SAPBEXexcGood3 2" xfId="3253" xr:uid="{00000000-0005-0000-0000-0000790C0000}"/>
    <cellStyle name="SAPBEXexcGood3 2 2" xfId="3254" xr:uid="{00000000-0005-0000-0000-00007A0C0000}"/>
    <cellStyle name="SAPBEXexcGood3 3" xfId="3255" xr:uid="{00000000-0005-0000-0000-00007B0C0000}"/>
    <cellStyle name="SAPBEXexcVeryBad" xfId="3256" xr:uid="{00000000-0005-0000-0000-00007C0C0000}"/>
    <cellStyle name="SAPBEXfilterDrill" xfId="3257" xr:uid="{00000000-0005-0000-0000-00007D0C0000}"/>
    <cellStyle name="SAPBEXfilterItem" xfId="3258" xr:uid="{00000000-0005-0000-0000-00007E0C0000}"/>
    <cellStyle name="SAPBEXfilterText" xfId="3259" xr:uid="{00000000-0005-0000-0000-00007F0C0000}"/>
    <cellStyle name="SAPBEXformats" xfId="3260" xr:uid="{00000000-0005-0000-0000-0000800C0000}"/>
    <cellStyle name="SAPBEXheaderData" xfId="3261" xr:uid="{00000000-0005-0000-0000-0000810C0000}"/>
    <cellStyle name="SAPBEXheaderItem" xfId="3262" xr:uid="{00000000-0005-0000-0000-0000820C0000}"/>
    <cellStyle name="SAPBEXheaderText" xfId="3263" xr:uid="{00000000-0005-0000-0000-0000830C0000}"/>
    <cellStyle name="SAPBEXHLevel0" xfId="3264" xr:uid="{00000000-0005-0000-0000-0000840C0000}"/>
    <cellStyle name="SAPBEXHLevel0 2" xfId="3265" xr:uid="{00000000-0005-0000-0000-0000850C0000}"/>
    <cellStyle name="SAPBEXHLevel0 2 2" xfId="3266" xr:uid="{00000000-0005-0000-0000-0000860C0000}"/>
    <cellStyle name="SAPBEXHLevel0 3" xfId="3267" xr:uid="{00000000-0005-0000-0000-0000870C0000}"/>
    <cellStyle name="SAPBEXHLevel0X" xfId="3268" xr:uid="{00000000-0005-0000-0000-0000880C0000}"/>
    <cellStyle name="SAPBEXHLevel0X 2" xfId="3269" xr:uid="{00000000-0005-0000-0000-0000890C0000}"/>
    <cellStyle name="SAPBEXHLevel0X 2 2" xfId="3270" xr:uid="{00000000-0005-0000-0000-00008A0C0000}"/>
    <cellStyle name="SAPBEXHLevel0X 3" xfId="3271" xr:uid="{00000000-0005-0000-0000-00008B0C0000}"/>
    <cellStyle name="SAPBEXHLevel1" xfId="3272" xr:uid="{00000000-0005-0000-0000-00008C0C0000}"/>
    <cellStyle name="SAPBEXHLevel1 2" xfId="3273" xr:uid="{00000000-0005-0000-0000-00008D0C0000}"/>
    <cellStyle name="SAPBEXHLevel1 2 2" xfId="3274" xr:uid="{00000000-0005-0000-0000-00008E0C0000}"/>
    <cellStyle name="SAPBEXHLevel1 3" xfId="3275" xr:uid="{00000000-0005-0000-0000-00008F0C0000}"/>
    <cellStyle name="SAPBEXHLevel1X" xfId="3276" xr:uid="{00000000-0005-0000-0000-0000900C0000}"/>
    <cellStyle name="SAPBEXHLevel1X 2" xfId="3277" xr:uid="{00000000-0005-0000-0000-0000910C0000}"/>
    <cellStyle name="SAPBEXHLevel1X 2 2" xfId="3278" xr:uid="{00000000-0005-0000-0000-0000920C0000}"/>
    <cellStyle name="SAPBEXHLevel1X 3" xfId="3279" xr:uid="{00000000-0005-0000-0000-0000930C0000}"/>
    <cellStyle name="SAPBEXHLevel2" xfId="3280" xr:uid="{00000000-0005-0000-0000-0000940C0000}"/>
    <cellStyle name="SAPBEXHLevel2 2" xfId="3281" xr:uid="{00000000-0005-0000-0000-0000950C0000}"/>
    <cellStyle name="SAPBEXHLevel2 2 2" xfId="3282" xr:uid="{00000000-0005-0000-0000-0000960C0000}"/>
    <cellStyle name="SAPBEXHLevel2 3" xfId="3283" xr:uid="{00000000-0005-0000-0000-0000970C0000}"/>
    <cellStyle name="SAPBEXHLevel2X" xfId="3284" xr:uid="{00000000-0005-0000-0000-0000980C0000}"/>
    <cellStyle name="SAPBEXHLevel2X 2" xfId="3285" xr:uid="{00000000-0005-0000-0000-0000990C0000}"/>
    <cellStyle name="SAPBEXHLevel2X 2 2" xfId="3286" xr:uid="{00000000-0005-0000-0000-00009A0C0000}"/>
    <cellStyle name="SAPBEXHLevel2X 3" xfId="3287" xr:uid="{00000000-0005-0000-0000-00009B0C0000}"/>
    <cellStyle name="SAPBEXHLevel3" xfId="3288" xr:uid="{00000000-0005-0000-0000-00009C0C0000}"/>
    <cellStyle name="SAPBEXHLevel3 2" xfId="3289" xr:uid="{00000000-0005-0000-0000-00009D0C0000}"/>
    <cellStyle name="SAPBEXHLevel3 2 2" xfId="3290" xr:uid="{00000000-0005-0000-0000-00009E0C0000}"/>
    <cellStyle name="SAPBEXHLevel3 3" xfId="3291" xr:uid="{00000000-0005-0000-0000-00009F0C0000}"/>
    <cellStyle name="SAPBEXHLevel3X" xfId="3292" xr:uid="{00000000-0005-0000-0000-0000A00C0000}"/>
    <cellStyle name="SAPBEXHLevel3X 2" xfId="3293" xr:uid="{00000000-0005-0000-0000-0000A10C0000}"/>
    <cellStyle name="SAPBEXHLevel3X 2 2" xfId="3294" xr:uid="{00000000-0005-0000-0000-0000A20C0000}"/>
    <cellStyle name="SAPBEXHLevel3X 3" xfId="3295" xr:uid="{00000000-0005-0000-0000-0000A30C0000}"/>
    <cellStyle name="SAPBEXinputData" xfId="3296" xr:uid="{00000000-0005-0000-0000-0000A40C0000}"/>
    <cellStyle name="SAPBEXinputData 2" xfId="3297" xr:uid="{00000000-0005-0000-0000-0000A50C0000}"/>
    <cellStyle name="SAPBEXresData" xfId="3298" xr:uid="{00000000-0005-0000-0000-0000A60C0000}"/>
    <cellStyle name="SAPBEXresDataEmph" xfId="3299" xr:uid="{00000000-0005-0000-0000-0000A70C0000}"/>
    <cellStyle name="SAPBEXresItem" xfId="3300" xr:uid="{00000000-0005-0000-0000-0000A80C0000}"/>
    <cellStyle name="SAPBEXresItemX" xfId="3301" xr:uid="{00000000-0005-0000-0000-0000A90C0000}"/>
    <cellStyle name="SAPBEXresItemX 2" xfId="3302" xr:uid="{00000000-0005-0000-0000-0000AA0C0000}"/>
    <cellStyle name="SAPBEXresItemX 2 2" xfId="3303" xr:uid="{00000000-0005-0000-0000-0000AB0C0000}"/>
    <cellStyle name="SAPBEXresItemX 3" xfId="3304" xr:uid="{00000000-0005-0000-0000-0000AC0C0000}"/>
    <cellStyle name="SAPBEXstdData" xfId="3305" xr:uid="{00000000-0005-0000-0000-0000AD0C0000}"/>
    <cellStyle name="SAPBEXstdDataEmph" xfId="3306" xr:uid="{00000000-0005-0000-0000-0000AE0C0000}"/>
    <cellStyle name="SAPBEXstdItem" xfId="3307" xr:uid="{00000000-0005-0000-0000-0000AF0C0000}"/>
    <cellStyle name="SAPBEXstdItemX" xfId="3308" xr:uid="{00000000-0005-0000-0000-0000B00C0000}"/>
    <cellStyle name="SAPBEXstdItemX 2" xfId="3309" xr:uid="{00000000-0005-0000-0000-0000B10C0000}"/>
    <cellStyle name="SAPBEXstdItemX 2 2" xfId="3310" xr:uid="{00000000-0005-0000-0000-0000B20C0000}"/>
    <cellStyle name="SAPBEXstdItemX 3" xfId="3311" xr:uid="{00000000-0005-0000-0000-0000B30C0000}"/>
    <cellStyle name="SAPBEXsubData" xfId="3312" xr:uid="{00000000-0005-0000-0000-0000B40C0000}"/>
    <cellStyle name="SAPBEXsubDataEmph" xfId="3313" xr:uid="{00000000-0005-0000-0000-0000B50C0000}"/>
    <cellStyle name="SAPBEXsubItem" xfId="3314" xr:uid="{00000000-0005-0000-0000-0000B60C0000}"/>
    <cellStyle name="SAPBEXtitle" xfId="3315" xr:uid="{00000000-0005-0000-0000-0000B70C0000}"/>
    <cellStyle name="SAPBEXundefined" xfId="3316" xr:uid="{00000000-0005-0000-0000-0000B80C0000}"/>
    <cellStyle name="Satisfaisant" xfId="3317" xr:uid="{00000000-0005-0000-0000-0000B90C0000}"/>
    <cellStyle name="sbt2" xfId="3318" xr:uid="{00000000-0005-0000-0000-0000BA0C0000}"/>
    <cellStyle name="sbt2 2" xfId="3319" xr:uid="{00000000-0005-0000-0000-0000BB0C0000}"/>
    <cellStyle name="sbt2 3" xfId="3320" xr:uid="{00000000-0005-0000-0000-0000BC0C0000}"/>
    <cellStyle name="semestre" xfId="3321" xr:uid="{00000000-0005-0000-0000-0000BD0C0000}"/>
    <cellStyle name="semestre 2" xfId="3322" xr:uid="{00000000-0005-0000-0000-0000BE0C0000}"/>
    <cellStyle name="semestre 2 2" xfId="3323" xr:uid="{00000000-0005-0000-0000-0000BF0C0000}"/>
    <cellStyle name="semestre 3" xfId="3324" xr:uid="{00000000-0005-0000-0000-0000C00C0000}"/>
    <cellStyle name="Sep. milhar [0]" xfId="3325" xr:uid="{00000000-0005-0000-0000-0000C10C0000}"/>
    <cellStyle name="Sep. milhar [0] 10" xfId="3326" xr:uid="{00000000-0005-0000-0000-0000C20C0000}"/>
    <cellStyle name="Sep. milhar [0] 11" xfId="3327" xr:uid="{00000000-0005-0000-0000-0000C30C0000}"/>
    <cellStyle name="Sep. milhar [0] 12" xfId="3328" xr:uid="{00000000-0005-0000-0000-0000C40C0000}"/>
    <cellStyle name="Sep. milhar [0] 13" xfId="3329" xr:uid="{00000000-0005-0000-0000-0000C50C0000}"/>
    <cellStyle name="Sep. milhar [0] 14" xfId="3330" xr:uid="{00000000-0005-0000-0000-0000C60C0000}"/>
    <cellStyle name="Sep. milhar [0] 15" xfId="3331" xr:uid="{00000000-0005-0000-0000-0000C70C0000}"/>
    <cellStyle name="Sep. milhar [0] 16" xfId="3332" xr:uid="{00000000-0005-0000-0000-0000C80C0000}"/>
    <cellStyle name="Sep. milhar [0] 17" xfId="3333" xr:uid="{00000000-0005-0000-0000-0000C90C0000}"/>
    <cellStyle name="Sep. milhar [0] 18" xfId="3334" xr:uid="{00000000-0005-0000-0000-0000CA0C0000}"/>
    <cellStyle name="Sep. milhar [0] 19" xfId="3335" xr:uid="{00000000-0005-0000-0000-0000CB0C0000}"/>
    <cellStyle name="Sep. milhar [0] 2" xfId="3336" xr:uid="{00000000-0005-0000-0000-0000CC0C0000}"/>
    <cellStyle name="Sep. milhar [0] 2 2" xfId="3337" xr:uid="{00000000-0005-0000-0000-0000CD0C0000}"/>
    <cellStyle name="Sep. milhar [0] 2 3" xfId="3338" xr:uid="{00000000-0005-0000-0000-0000CE0C0000}"/>
    <cellStyle name="Sep. milhar [0] 20" xfId="3339" xr:uid="{00000000-0005-0000-0000-0000CF0C0000}"/>
    <cellStyle name="Sep. milhar [0] 21" xfId="3340" xr:uid="{00000000-0005-0000-0000-0000D00C0000}"/>
    <cellStyle name="Sep. milhar [0] 22" xfId="3341" xr:uid="{00000000-0005-0000-0000-0000D10C0000}"/>
    <cellStyle name="Sep. milhar [0] 23" xfId="3342" xr:uid="{00000000-0005-0000-0000-0000D20C0000}"/>
    <cellStyle name="Sep. milhar [0] 24" xfId="3343" xr:uid="{00000000-0005-0000-0000-0000D30C0000}"/>
    <cellStyle name="Sep. milhar [0] 25" xfId="3344" xr:uid="{00000000-0005-0000-0000-0000D40C0000}"/>
    <cellStyle name="Sep. milhar [0] 26" xfId="3345" xr:uid="{00000000-0005-0000-0000-0000D50C0000}"/>
    <cellStyle name="Sep. milhar [0] 27" xfId="3346" xr:uid="{00000000-0005-0000-0000-0000D60C0000}"/>
    <cellStyle name="Sep. milhar [0] 28" xfId="3347" xr:uid="{00000000-0005-0000-0000-0000D70C0000}"/>
    <cellStyle name="Sep. milhar [0] 29" xfId="3348" xr:uid="{00000000-0005-0000-0000-0000D80C0000}"/>
    <cellStyle name="Sep. milhar [0] 3" xfId="3349" xr:uid="{00000000-0005-0000-0000-0000D90C0000}"/>
    <cellStyle name="Sep. milhar [0] 30" xfId="3350" xr:uid="{00000000-0005-0000-0000-0000DA0C0000}"/>
    <cellStyle name="Sep. milhar [0] 31" xfId="3351" xr:uid="{00000000-0005-0000-0000-0000DB0C0000}"/>
    <cellStyle name="Sep. milhar [0] 32" xfId="3352" xr:uid="{00000000-0005-0000-0000-0000DC0C0000}"/>
    <cellStyle name="Sep. milhar [0] 33" xfId="3353" xr:uid="{00000000-0005-0000-0000-0000DD0C0000}"/>
    <cellStyle name="Sep. milhar [0] 34" xfId="3354" xr:uid="{00000000-0005-0000-0000-0000DE0C0000}"/>
    <cellStyle name="Sep. milhar [0] 4" xfId="3355" xr:uid="{00000000-0005-0000-0000-0000DF0C0000}"/>
    <cellStyle name="Sep. milhar [0] 5" xfId="3356" xr:uid="{00000000-0005-0000-0000-0000E00C0000}"/>
    <cellStyle name="Sep. milhar [0] 6" xfId="3357" xr:uid="{00000000-0005-0000-0000-0000E10C0000}"/>
    <cellStyle name="Sep. milhar [0] 7" xfId="3358" xr:uid="{00000000-0005-0000-0000-0000E20C0000}"/>
    <cellStyle name="Sep. milhar [0] 8" xfId="3359" xr:uid="{00000000-0005-0000-0000-0000E30C0000}"/>
    <cellStyle name="Sep. milhar [0] 9" xfId="3360" xr:uid="{00000000-0005-0000-0000-0000E40C0000}"/>
    <cellStyle name="Sep. milhar [2]" xfId="3361" xr:uid="{00000000-0005-0000-0000-0000E50C0000}"/>
    <cellStyle name="Sep. milhar [2] 10" xfId="3362" xr:uid="{00000000-0005-0000-0000-0000E60C0000}"/>
    <cellStyle name="Sep. milhar [2] 11" xfId="3363" xr:uid="{00000000-0005-0000-0000-0000E70C0000}"/>
    <cellStyle name="Sep. milhar [2] 12" xfId="3364" xr:uid="{00000000-0005-0000-0000-0000E80C0000}"/>
    <cellStyle name="Sep. milhar [2] 13" xfId="3365" xr:uid="{00000000-0005-0000-0000-0000E90C0000}"/>
    <cellStyle name="Sep. milhar [2] 14" xfId="3366" xr:uid="{00000000-0005-0000-0000-0000EA0C0000}"/>
    <cellStyle name="Sep. milhar [2] 15" xfId="3367" xr:uid="{00000000-0005-0000-0000-0000EB0C0000}"/>
    <cellStyle name="Sep. milhar [2] 16" xfId="3368" xr:uid="{00000000-0005-0000-0000-0000EC0C0000}"/>
    <cellStyle name="Sep. milhar [2] 17" xfId="3369" xr:uid="{00000000-0005-0000-0000-0000ED0C0000}"/>
    <cellStyle name="Sep. milhar [2] 18" xfId="3370" xr:uid="{00000000-0005-0000-0000-0000EE0C0000}"/>
    <cellStyle name="Sep. milhar [2] 19" xfId="3371" xr:uid="{00000000-0005-0000-0000-0000EF0C0000}"/>
    <cellStyle name="Sep. milhar [2] 2" xfId="3372" xr:uid="{00000000-0005-0000-0000-0000F00C0000}"/>
    <cellStyle name="Sep. milhar [2] 2 2" xfId="3373" xr:uid="{00000000-0005-0000-0000-0000F10C0000}"/>
    <cellStyle name="Sep. milhar [2] 2 3" xfId="3374" xr:uid="{00000000-0005-0000-0000-0000F20C0000}"/>
    <cellStyle name="Sep. milhar [2] 20" xfId="3375" xr:uid="{00000000-0005-0000-0000-0000F30C0000}"/>
    <cellStyle name="Sep. milhar [2] 21" xfId="3376" xr:uid="{00000000-0005-0000-0000-0000F40C0000}"/>
    <cellStyle name="Sep. milhar [2] 22" xfId="3377" xr:uid="{00000000-0005-0000-0000-0000F50C0000}"/>
    <cellStyle name="Sep. milhar [2] 23" xfId="3378" xr:uid="{00000000-0005-0000-0000-0000F60C0000}"/>
    <cellStyle name="Sep. milhar [2] 24" xfId="3379" xr:uid="{00000000-0005-0000-0000-0000F70C0000}"/>
    <cellStyle name="Sep. milhar [2] 25" xfId="3380" xr:uid="{00000000-0005-0000-0000-0000F80C0000}"/>
    <cellStyle name="Sep. milhar [2] 26" xfId="3381" xr:uid="{00000000-0005-0000-0000-0000F90C0000}"/>
    <cellStyle name="Sep. milhar [2] 27" xfId="3382" xr:uid="{00000000-0005-0000-0000-0000FA0C0000}"/>
    <cellStyle name="Sep. milhar [2] 28" xfId="3383" xr:uid="{00000000-0005-0000-0000-0000FB0C0000}"/>
    <cellStyle name="Sep. milhar [2] 29" xfId="3384" xr:uid="{00000000-0005-0000-0000-0000FC0C0000}"/>
    <cellStyle name="Sep. milhar [2] 3" xfId="3385" xr:uid="{00000000-0005-0000-0000-0000FD0C0000}"/>
    <cellStyle name="Sep. milhar [2] 30" xfId="3386" xr:uid="{00000000-0005-0000-0000-0000FE0C0000}"/>
    <cellStyle name="Sep. milhar [2] 31" xfId="3387" xr:uid="{00000000-0005-0000-0000-0000FF0C0000}"/>
    <cellStyle name="Sep. milhar [2] 32" xfId="3388" xr:uid="{00000000-0005-0000-0000-0000000D0000}"/>
    <cellStyle name="Sep. milhar [2] 33" xfId="3389" xr:uid="{00000000-0005-0000-0000-0000010D0000}"/>
    <cellStyle name="Sep. milhar [2] 34" xfId="3390" xr:uid="{00000000-0005-0000-0000-0000020D0000}"/>
    <cellStyle name="Sep. milhar [2] 4" xfId="3391" xr:uid="{00000000-0005-0000-0000-0000030D0000}"/>
    <cellStyle name="Sep. milhar [2] 5" xfId="3392" xr:uid="{00000000-0005-0000-0000-0000040D0000}"/>
    <cellStyle name="Sep. milhar [2] 6" xfId="3393" xr:uid="{00000000-0005-0000-0000-0000050D0000}"/>
    <cellStyle name="Sep. milhar [2] 7" xfId="3394" xr:uid="{00000000-0005-0000-0000-0000060D0000}"/>
    <cellStyle name="Sep. milhar [2] 8" xfId="3395" xr:uid="{00000000-0005-0000-0000-0000070D0000}"/>
    <cellStyle name="Sep. milhar [2] 9" xfId="3396" xr:uid="{00000000-0005-0000-0000-0000080D0000}"/>
    <cellStyle name="Separador de m" xfId="3397" xr:uid="{00000000-0005-0000-0000-0000090D0000}"/>
    <cellStyle name="Separador de m 10" xfId="3398" xr:uid="{00000000-0005-0000-0000-00000A0D0000}"/>
    <cellStyle name="Separador de m 10 2" xfId="3399" xr:uid="{00000000-0005-0000-0000-00000B0D0000}"/>
    <cellStyle name="Separador de m 11" xfId="3400" xr:uid="{00000000-0005-0000-0000-00000C0D0000}"/>
    <cellStyle name="Separador de m 11 2" xfId="3401" xr:uid="{00000000-0005-0000-0000-00000D0D0000}"/>
    <cellStyle name="Separador de m 12" xfId="3402" xr:uid="{00000000-0005-0000-0000-00000E0D0000}"/>
    <cellStyle name="Separador de m 12 2" xfId="3403" xr:uid="{00000000-0005-0000-0000-00000F0D0000}"/>
    <cellStyle name="Separador de m 13" xfId="3404" xr:uid="{00000000-0005-0000-0000-0000100D0000}"/>
    <cellStyle name="Separador de m 13 2" xfId="3405" xr:uid="{00000000-0005-0000-0000-0000110D0000}"/>
    <cellStyle name="Separador de m 14" xfId="3406" xr:uid="{00000000-0005-0000-0000-0000120D0000}"/>
    <cellStyle name="Separador de m 14 2" xfId="3407" xr:uid="{00000000-0005-0000-0000-0000130D0000}"/>
    <cellStyle name="Separador de m 15" xfId="3408" xr:uid="{00000000-0005-0000-0000-0000140D0000}"/>
    <cellStyle name="Separador de m 15 2" xfId="3409" xr:uid="{00000000-0005-0000-0000-0000150D0000}"/>
    <cellStyle name="Separador de m 16" xfId="3410" xr:uid="{00000000-0005-0000-0000-0000160D0000}"/>
    <cellStyle name="Separador de m 16 2" xfId="3411" xr:uid="{00000000-0005-0000-0000-0000170D0000}"/>
    <cellStyle name="Separador de m 17" xfId="3412" xr:uid="{00000000-0005-0000-0000-0000180D0000}"/>
    <cellStyle name="Separador de m 17 2" xfId="3413" xr:uid="{00000000-0005-0000-0000-0000190D0000}"/>
    <cellStyle name="Separador de m 18" xfId="3414" xr:uid="{00000000-0005-0000-0000-00001A0D0000}"/>
    <cellStyle name="Separador de m 18 2" xfId="3415" xr:uid="{00000000-0005-0000-0000-00001B0D0000}"/>
    <cellStyle name="Separador de m 19" xfId="3416" xr:uid="{00000000-0005-0000-0000-00001C0D0000}"/>
    <cellStyle name="Separador de m 19 2" xfId="3417" xr:uid="{00000000-0005-0000-0000-00001D0D0000}"/>
    <cellStyle name="Separador de m 2" xfId="3418" xr:uid="{00000000-0005-0000-0000-00001E0D0000}"/>
    <cellStyle name="Separador de m 2 2" xfId="3419" xr:uid="{00000000-0005-0000-0000-00001F0D0000}"/>
    <cellStyle name="Separador de m 2 2 2" xfId="3420" xr:uid="{00000000-0005-0000-0000-0000200D0000}"/>
    <cellStyle name="Separador de m 2 3" xfId="3421" xr:uid="{00000000-0005-0000-0000-0000210D0000}"/>
    <cellStyle name="Separador de m 2 3 2" xfId="3422" xr:uid="{00000000-0005-0000-0000-0000220D0000}"/>
    <cellStyle name="Separador de m 2 4" xfId="3423" xr:uid="{00000000-0005-0000-0000-0000230D0000}"/>
    <cellStyle name="Separador de m 20" xfId="3424" xr:uid="{00000000-0005-0000-0000-0000240D0000}"/>
    <cellStyle name="Separador de m 20 2" xfId="3425" xr:uid="{00000000-0005-0000-0000-0000250D0000}"/>
    <cellStyle name="Separador de m 21" xfId="3426" xr:uid="{00000000-0005-0000-0000-0000260D0000}"/>
    <cellStyle name="Separador de m 21 2" xfId="3427" xr:uid="{00000000-0005-0000-0000-0000270D0000}"/>
    <cellStyle name="Separador de m 22" xfId="3428" xr:uid="{00000000-0005-0000-0000-0000280D0000}"/>
    <cellStyle name="Separador de m 22 2" xfId="3429" xr:uid="{00000000-0005-0000-0000-0000290D0000}"/>
    <cellStyle name="Separador de m 23" xfId="3430" xr:uid="{00000000-0005-0000-0000-00002A0D0000}"/>
    <cellStyle name="Separador de m 23 2" xfId="3431" xr:uid="{00000000-0005-0000-0000-00002B0D0000}"/>
    <cellStyle name="Separador de m 24" xfId="3432" xr:uid="{00000000-0005-0000-0000-00002C0D0000}"/>
    <cellStyle name="Separador de m 24 2" xfId="3433" xr:uid="{00000000-0005-0000-0000-00002D0D0000}"/>
    <cellStyle name="Separador de m 25" xfId="3434" xr:uid="{00000000-0005-0000-0000-00002E0D0000}"/>
    <cellStyle name="Separador de m 25 2" xfId="3435" xr:uid="{00000000-0005-0000-0000-00002F0D0000}"/>
    <cellStyle name="Separador de m 26" xfId="3436" xr:uid="{00000000-0005-0000-0000-0000300D0000}"/>
    <cellStyle name="Separador de m 26 2" xfId="3437" xr:uid="{00000000-0005-0000-0000-0000310D0000}"/>
    <cellStyle name="Separador de m 27" xfId="3438" xr:uid="{00000000-0005-0000-0000-0000320D0000}"/>
    <cellStyle name="Separador de m 27 2" xfId="3439" xr:uid="{00000000-0005-0000-0000-0000330D0000}"/>
    <cellStyle name="Separador de m 28" xfId="3440" xr:uid="{00000000-0005-0000-0000-0000340D0000}"/>
    <cellStyle name="Separador de m 28 2" xfId="3441" xr:uid="{00000000-0005-0000-0000-0000350D0000}"/>
    <cellStyle name="Separador de m 29" xfId="3442" xr:uid="{00000000-0005-0000-0000-0000360D0000}"/>
    <cellStyle name="Separador de m 29 2" xfId="3443" xr:uid="{00000000-0005-0000-0000-0000370D0000}"/>
    <cellStyle name="Separador de m 3" xfId="3444" xr:uid="{00000000-0005-0000-0000-0000380D0000}"/>
    <cellStyle name="Separador de m 3 2" xfId="3445" xr:uid="{00000000-0005-0000-0000-0000390D0000}"/>
    <cellStyle name="Separador de m 30" xfId="3446" xr:uid="{00000000-0005-0000-0000-00003A0D0000}"/>
    <cellStyle name="Separador de m 30 2" xfId="3447" xr:uid="{00000000-0005-0000-0000-00003B0D0000}"/>
    <cellStyle name="Separador de m 31" xfId="3448" xr:uid="{00000000-0005-0000-0000-00003C0D0000}"/>
    <cellStyle name="Separador de m 31 2" xfId="3449" xr:uid="{00000000-0005-0000-0000-00003D0D0000}"/>
    <cellStyle name="Separador de m 32" xfId="3450" xr:uid="{00000000-0005-0000-0000-00003E0D0000}"/>
    <cellStyle name="Separador de m 32 2" xfId="3451" xr:uid="{00000000-0005-0000-0000-00003F0D0000}"/>
    <cellStyle name="Separador de m 33" xfId="3452" xr:uid="{00000000-0005-0000-0000-0000400D0000}"/>
    <cellStyle name="Separador de m 33 2" xfId="3453" xr:uid="{00000000-0005-0000-0000-0000410D0000}"/>
    <cellStyle name="Separador de m 34" xfId="3454" xr:uid="{00000000-0005-0000-0000-0000420D0000}"/>
    <cellStyle name="Separador de m 34 2" xfId="3455" xr:uid="{00000000-0005-0000-0000-0000430D0000}"/>
    <cellStyle name="Separador de m 35" xfId="3456" xr:uid="{00000000-0005-0000-0000-0000440D0000}"/>
    <cellStyle name="Separador de m 4" xfId="3457" xr:uid="{00000000-0005-0000-0000-0000450D0000}"/>
    <cellStyle name="Separador de m 4 2" xfId="3458" xr:uid="{00000000-0005-0000-0000-0000460D0000}"/>
    <cellStyle name="Separador de m 5" xfId="3459" xr:uid="{00000000-0005-0000-0000-0000470D0000}"/>
    <cellStyle name="Separador de m 5 2" xfId="3460" xr:uid="{00000000-0005-0000-0000-0000480D0000}"/>
    <cellStyle name="Separador de m 6" xfId="3461" xr:uid="{00000000-0005-0000-0000-0000490D0000}"/>
    <cellStyle name="Separador de m 6 2" xfId="3462" xr:uid="{00000000-0005-0000-0000-00004A0D0000}"/>
    <cellStyle name="Separador de m 7" xfId="3463" xr:uid="{00000000-0005-0000-0000-00004B0D0000}"/>
    <cellStyle name="Separador de m 7 2" xfId="3464" xr:uid="{00000000-0005-0000-0000-00004C0D0000}"/>
    <cellStyle name="Separador de m 8" xfId="3465" xr:uid="{00000000-0005-0000-0000-00004D0D0000}"/>
    <cellStyle name="Separador de m 8 2" xfId="3466" xr:uid="{00000000-0005-0000-0000-00004E0D0000}"/>
    <cellStyle name="Separador de m 9" xfId="3467" xr:uid="{00000000-0005-0000-0000-00004F0D0000}"/>
    <cellStyle name="Separador de m 9 2" xfId="3468" xr:uid="{00000000-0005-0000-0000-0000500D0000}"/>
    <cellStyle name="Separador de milhares [0]_%PIB" xfId="3469" xr:uid="{00000000-0005-0000-0000-0000510D0000}"/>
    <cellStyle name="Separador de milhares 2" xfId="3470" xr:uid="{00000000-0005-0000-0000-0000520D0000}"/>
    <cellStyle name="Separador de milhares 2 2" xfId="3471" xr:uid="{00000000-0005-0000-0000-0000530D0000}"/>
    <cellStyle name="Separador de milhares 3" xfId="3472" xr:uid="{00000000-0005-0000-0000-0000540D0000}"/>
    <cellStyle name="Separador de milhares 4" xfId="3473" xr:uid="{00000000-0005-0000-0000-0000550D0000}"/>
    <cellStyle name="Separador de milhares 4 2" xfId="3474" xr:uid="{00000000-0005-0000-0000-0000560D0000}"/>
    <cellStyle name="Separador de milhares 5" xfId="3475" xr:uid="{00000000-0005-0000-0000-0000570D0000}"/>
    <cellStyle name="Separador de milhares 5 2" xfId="3476" xr:uid="{00000000-0005-0000-0000-0000580D0000}"/>
    <cellStyle name="Separador de milhares_%PIB" xfId="3477" xr:uid="{00000000-0005-0000-0000-0000590D0000}"/>
    <cellStyle name="Sheet Title" xfId="3478" xr:uid="{00000000-0005-0000-0000-00005A0D0000}"/>
    <cellStyle name="Snorm" xfId="3479" xr:uid="{00000000-0005-0000-0000-00005B0D0000}"/>
    <cellStyle name="socxn" xfId="3480" xr:uid="{00000000-0005-0000-0000-00005C0D0000}"/>
    <cellStyle name="Sortie" xfId="3481" xr:uid="{00000000-0005-0000-0000-00005D0D0000}"/>
    <cellStyle name="Standaard_Kadaster prijzen per provincie" xfId="3482" xr:uid="{00000000-0005-0000-0000-00005E0D0000}"/>
    <cellStyle name="Standard" xfId="0" builtinId="0"/>
    <cellStyle name="Standard 2" xfId="1" xr:uid="{00000000-0005-0000-0000-0000600D0000}"/>
    <cellStyle name="Standard 2 2" xfId="3483" xr:uid="{00000000-0005-0000-0000-0000610D0000}"/>
    <cellStyle name="Standard 2_MASTER FILE XLS 2012 pensions chapter Ageing report tables graphs" xfId="3484" xr:uid="{00000000-0005-0000-0000-0000620D0000}"/>
    <cellStyle name="Standard 3" xfId="20" xr:uid="{00000000-0005-0000-0000-0000630D0000}"/>
    <cellStyle name="Standard 4" xfId="21" xr:uid="{00000000-0005-0000-0000-0000640D0000}"/>
    <cellStyle name="Standard 5" xfId="22" xr:uid="{00000000-0005-0000-0000-0000650D0000}"/>
    <cellStyle name="Standard 6" xfId="79" xr:uid="{00000000-0005-0000-0000-0000660D0000}"/>
    <cellStyle name="Stub Heading" xfId="3485" xr:uid="{00000000-0005-0000-0000-0000670D0000}"/>
    <cellStyle name="Stub Heading 2" xfId="3486" xr:uid="{00000000-0005-0000-0000-0000680D0000}"/>
    <cellStyle name="Stub Heading Thick Border" xfId="3487" xr:uid="{00000000-0005-0000-0000-0000690D0000}"/>
    <cellStyle name="Stub Heading Thick Border 2" xfId="3488" xr:uid="{00000000-0005-0000-0000-00006A0D0000}"/>
    <cellStyle name="Stub Heading Thick Border 2 2" xfId="3489" xr:uid="{00000000-0005-0000-0000-00006B0D0000}"/>
    <cellStyle name="Stub Heading Thick Border 3" xfId="3490" xr:uid="{00000000-0005-0000-0000-00006C0D0000}"/>
    <cellStyle name="Stub Heading Thick Border 3 2" xfId="3491" xr:uid="{00000000-0005-0000-0000-00006D0D0000}"/>
    <cellStyle name="Stub Heading Thick Border 4" xfId="3492" xr:uid="{00000000-0005-0000-0000-00006E0D0000}"/>
    <cellStyle name="STYL1 - Style1" xfId="3493" xr:uid="{00000000-0005-0000-0000-00006F0D0000}"/>
    <cellStyle name="STYL1 - Style1 2" xfId="3494" xr:uid="{00000000-0005-0000-0000-0000700D0000}"/>
    <cellStyle name="Style 1" xfId="3495" xr:uid="{00000000-0005-0000-0000-0000710D0000}"/>
    <cellStyle name="Style 1 2" xfId="3496" xr:uid="{00000000-0005-0000-0000-0000720D0000}"/>
    <cellStyle name="Style 1_WEOInput" xfId="3497" xr:uid="{00000000-0005-0000-0000-0000730D0000}"/>
    <cellStyle name="Style 21" xfId="3498" xr:uid="{00000000-0005-0000-0000-0000740D0000}"/>
    <cellStyle name="Style 21 2" xfId="3499" xr:uid="{00000000-0005-0000-0000-0000750D0000}"/>
    <cellStyle name="Style 21 3" xfId="3500" xr:uid="{00000000-0005-0000-0000-0000760D0000}"/>
    <cellStyle name="Style 22" xfId="3501" xr:uid="{00000000-0005-0000-0000-0000770D0000}"/>
    <cellStyle name="Style 22 2" xfId="3502" xr:uid="{00000000-0005-0000-0000-0000780D0000}"/>
    <cellStyle name="Style 22 3" xfId="3503" xr:uid="{00000000-0005-0000-0000-0000790D0000}"/>
    <cellStyle name="Style 23" xfId="3504" xr:uid="{00000000-0005-0000-0000-00007A0D0000}"/>
    <cellStyle name="Style 23 2" xfId="3505" xr:uid="{00000000-0005-0000-0000-00007B0D0000}"/>
    <cellStyle name="Style 23 3" xfId="3506" xr:uid="{00000000-0005-0000-0000-00007C0D0000}"/>
    <cellStyle name="Style 24" xfId="3507" xr:uid="{00000000-0005-0000-0000-00007D0D0000}"/>
    <cellStyle name="Style 24 2" xfId="3508" xr:uid="{00000000-0005-0000-0000-00007E0D0000}"/>
    <cellStyle name="Style 24 3" xfId="3509" xr:uid="{00000000-0005-0000-0000-00007F0D0000}"/>
    <cellStyle name="Style 25" xfId="3510" xr:uid="{00000000-0005-0000-0000-0000800D0000}"/>
    <cellStyle name="Style 25 2" xfId="3511" xr:uid="{00000000-0005-0000-0000-0000810D0000}"/>
    <cellStyle name="Style 25 3" xfId="3512" xr:uid="{00000000-0005-0000-0000-0000820D0000}"/>
    <cellStyle name="Style 26" xfId="3513" xr:uid="{00000000-0005-0000-0000-0000830D0000}"/>
    <cellStyle name="Style 26 2" xfId="3514" xr:uid="{00000000-0005-0000-0000-0000840D0000}"/>
    <cellStyle name="Style 26 3" xfId="3515" xr:uid="{00000000-0005-0000-0000-0000850D0000}"/>
    <cellStyle name="Style 35" xfId="3516" xr:uid="{00000000-0005-0000-0000-0000860D0000}"/>
    <cellStyle name="Style1" xfId="3517" xr:uid="{00000000-0005-0000-0000-0000870D0000}"/>
    <cellStyle name="Subpanel" xfId="3518" xr:uid="{00000000-0005-0000-0000-0000880D0000}"/>
    <cellStyle name="Subpanel with Panel" xfId="3519" xr:uid="{00000000-0005-0000-0000-0000890D0000}"/>
    <cellStyle name="subt1" xfId="3520" xr:uid="{00000000-0005-0000-0000-00008A0D0000}"/>
    <cellStyle name="sum" xfId="3521" xr:uid="{00000000-0005-0000-0000-00008B0D0000}"/>
    <cellStyle name="Suma" xfId="3522" xr:uid="{00000000-0005-0000-0000-00008C0D0000}"/>
    <cellStyle name="tabele1" xfId="3523" xr:uid="{00000000-0005-0000-0000-00008D0D0000}"/>
    <cellStyle name="Table Head" xfId="3524" xr:uid="{00000000-0005-0000-0000-00008E0D0000}"/>
    <cellStyle name="Table Head Aligned" xfId="3525" xr:uid="{00000000-0005-0000-0000-00008F0D0000}"/>
    <cellStyle name="Table Head Blue" xfId="3526" xr:uid="{00000000-0005-0000-0000-0000900D0000}"/>
    <cellStyle name="Table Head Green" xfId="3527" xr:uid="{00000000-0005-0000-0000-0000910D0000}"/>
    <cellStyle name="Table Title" xfId="3528" xr:uid="{00000000-0005-0000-0000-0000920D0000}"/>
    <cellStyle name="Table Units" xfId="3529" xr:uid="{00000000-0005-0000-0000-0000930D0000}"/>
    <cellStyle name="Tekst objaśnienia" xfId="3530" xr:uid="{00000000-0005-0000-0000-0000940D0000}"/>
    <cellStyle name="Tekst ostrzeżenia" xfId="3531" xr:uid="{00000000-0005-0000-0000-0000950D0000}"/>
    <cellStyle name="tête chapitre" xfId="3532" xr:uid="{00000000-0005-0000-0000-0000960D0000}"/>
    <cellStyle name="Text" xfId="3533" xr:uid="{00000000-0005-0000-0000-0000970D0000}"/>
    <cellStyle name="Text 2" xfId="3534" xr:uid="{00000000-0005-0000-0000-0000980D0000}"/>
    <cellStyle name="Text Heading" xfId="3535" xr:uid="{00000000-0005-0000-0000-0000990D0000}"/>
    <cellStyle name="Text Heading 2" xfId="3536" xr:uid="{00000000-0005-0000-0000-00009A0D0000}"/>
    <cellStyle name="Text Heading 3" xfId="3537" xr:uid="{00000000-0005-0000-0000-00009B0D0000}"/>
    <cellStyle name="Text Indent A" xfId="3538" xr:uid="{00000000-0005-0000-0000-00009C0D0000}"/>
    <cellStyle name="Text Indent B" xfId="3539" xr:uid="{00000000-0005-0000-0000-00009D0D0000}"/>
    <cellStyle name="Text Indent C" xfId="3540" xr:uid="{00000000-0005-0000-0000-00009E0D0000}"/>
    <cellStyle name="Text Indent C 2" xfId="3541" xr:uid="{00000000-0005-0000-0000-00009F0D0000}"/>
    <cellStyle name="Text_Comp_aut" xfId="3542" xr:uid="{00000000-0005-0000-0000-0000A00D0000}"/>
    <cellStyle name="Texte explicatif" xfId="3543" xr:uid="{00000000-0005-0000-0000-0000A10D0000}"/>
    <cellStyle name="Texto de advertencia" xfId="3544" xr:uid="{00000000-0005-0000-0000-0000A20D0000}"/>
    <cellStyle name="Texto explicativo" xfId="3545" xr:uid="{00000000-0005-0000-0000-0000A30D0000}"/>
    <cellStyle name="Texto, derecha" xfId="3546" xr:uid="{00000000-0005-0000-0000-0000A40D0000}"/>
    <cellStyle name="þ_x001d_ð‡_x000c_éþ÷_x000c_âþU_x0001__x001f__x000f_&quot;_x0007__x0001__x0001_" xfId="3547" xr:uid="{00000000-0005-0000-0000-0000A50D0000}"/>
    <cellStyle name="þ_x001d_ð‡_x000c_éþ÷_x000c_âþU_x0001__x001f__x000f_&quot;_x000f__x0001__x0001_" xfId="3548" xr:uid="{00000000-0005-0000-0000-0000A60D0000}"/>
    <cellStyle name="Time" xfId="3549" xr:uid="{00000000-0005-0000-0000-0000A70D0000}"/>
    <cellStyle name="Title 2" xfId="3550" xr:uid="{00000000-0005-0000-0000-0000A80D0000}"/>
    <cellStyle name="title 3" xfId="3551" xr:uid="{00000000-0005-0000-0000-0000A90D0000}"/>
    <cellStyle name="Title 4" xfId="3552" xr:uid="{00000000-0005-0000-0000-0000AA0D0000}"/>
    <cellStyle name="Title 5" xfId="3553" xr:uid="{00000000-0005-0000-0000-0000AB0D0000}"/>
    <cellStyle name="Title Thick Border" xfId="3554" xr:uid="{00000000-0005-0000-0000-0000AC0D0000}"/>
    <cellStyle name="Title Thick Border 2" xfId="3555" xr:uid="{00000000-0005-0000-0000-0000AD0D0000}"/>
    <cellStyle name="Title Thick Border 2 2" xfId="3556" xr:uid="{00000000-0005-0000-0000-0000AE0D0000}"/>
    <cellStyle name="Title Thick Border 3" xfId="3557" xr:uid="{00000000-0005-0000-0000-0000AF0D0000}"/>
    <cellStyle name="Title Thick Border 3 2" xfId="3558" xr:uid="{00000000-0005-0000-0000-0000B00D0000}"/>
    <cellStyle name="Title Thick Border 4" xfId="3559" xr:uid="{00000000-0005-0000-0000-0000B10D0000}"/>
    <cellStyle name="Title Thick Border 4 2" xfId="3560" xr:uid="{00000000-0005-0000-0000-0000B20D0000}"/>
    <cellStyle name="Title Thick Border 5" xfId="3561" xr:uid="{00000000-0005-0000-0000-0000B30D0000}"/>
    <cellStyle name="titre" xfId="3562" xr:uid="{00000000-0005-0000-0000-0000B40D0000}"/>
    <cellStyle name="Titre 1" xfId="3563" xr:uid="{00000000-0005-0000-0000-0000B50D0000}"/>
    <cellStyle name="Titre 1" xfId="3564" xr:uid="{00000000-0005-0000-0000-0000B60D0000}"/>
    <cellStyle name="Titre 2" xfId="3565" xr:uid="{00000000-0005-0000-0000-0000B70D0000}"/>
    <cellStyle name="Titre 3" xfId="3566" xr:uid="{00000000-0005-0000-0000-0000B80D0000}"/>
    <cellStyle name="Titre 4" xfId="3567" xr:uid="{00000000-0005-0000-0000-0000B90D0000}"/>
    <cellStyle name="Titulo" xfId="3568" xr:uid="{00000000-0005-0000-0000-0000BA0D0000}"/>
    <cellStyle name="Título" xfId="3569" xr:uid="{00000000-0005-0000-0000-0000BB0D0000}"/>
    <cellStyle name="Título 1" xfId="3570" xr:uid="{00000000-0005-0000-0000-0000BC0D0000}"/>
    <cellStyle name="Título 1 1" xfId="3571" xr:uid="{00000000-0005-0000-0000-0000BD0D0000}"/>
    <cellStyle name="Título 1 1 1" xfId="3572" xr:uid="{00000000-0005-0000-0000-0000BE0D0000}"/>
    <cellStyle name="Título 1 1 2" xfId="3573" xr:uid="{00000000-0005-0000-0000-0000BF0D0000}"/>
    <cellStyle name="Título 1 1 3" xfId="3574" xr:uid="{00000000-0005-0000-0000-0000C00D0000}"/>
    <cellStyle name="Título 1 2 2" xfId="3575" xr:uid="{00000000-0005-0000-0000-0000C10D0000}"/>
    <cellStyle name="Título 1 3" xfId="3576" xr:uid="{00000000-0005-0000-0000-0000C20D0000}"/>
    <cellStyle name="Titulo 10" xfId="3577" xr:uid="{00000000-0005-0000-0000-0000C30D0000}"/>
    <cellStyle name="Título 10" xfId="3578" xr:uid="{00000000-0005-0000-0000-0000C40D0000}"/>
    <cellStyle name="Titulo 11" xfId="3579" xr:uid="{00000000-0005-0000-0000-0000C50D0000}"/>
    <cellStyle name="Título 11" xfId="3580" xr:uid="{00000000-0005-0000-0000-0000C60D0000}"/>
    <cellStyle name="Titulo 12" xfId="3581" xr:uid="{00000000-0005-0000-0000-0000C70D0000}"/>
    <cellStyle name="Título 12" xfId="3582" xr:uid="{00000000-0005-0000-0000-0000C80D0000}"/>
    <cellStyle name="Titulo 13" xfId="3583" xr:uid="{00000000-0005-0000-0000-0000C90D0000}"/>
    <cellStyle name="Título 13" xfId="3584" xr:uid="{00000000-0005-0000-0000-0000CA0D0000}"/>
    <cellStyle name="Titulo 14" xfId="3585" xr:uid="{00000000-0005-0000-0000-0000CB0D0000}"/>
    <cellStyle name="Título 14" xfId="3586" xr:uid="{00000000-0005-0000-0000-0000CC0D0000}"/>
    <cellStyle name="Titulo 15" xfId="3587" xr:uid="{00000000-0005-0000-0000-0000CD0D0000}"/>
    <cellStyle name="Título 15" xfId="3588" xr:uid="{00000000-0005-0000-0000-0000CE0D0000}"/>
    <cellStyle name="Titulo 16" xfId="3589" xr:uid="{00000000-0005-0000-0000-0000CF0D0000}"/>
    <cellStyle name="Título 16" xfId="3590" xr:uid="{00000000-0005-0000-0000-0000D00D0000}"/>
    <cellStyle name="Titulo 17" xfId="3591" xr:uid="{00000000-0005-0000-0000-0000D10D0000}"/>
    <cellStyle name="Título 17" xfId="3592" xr:uid="{00000000-0005-0000-0000-0000D20D0000}"/>
    <cellStyle name="Titulo 18" xfId="3593" xr:uid="{00000000-0005-0000-0000-0000D30D0000}"/>
    <cellStyle name="Título 18" xfId="3594" xr:uid="{00000000-0005-0000-0000-0000D40D0000}"/>
    <cellStyle name="Titulo 19" xfId="3595" xr:uid="{00000000-0005-0000-0000-0000D50D0000}"/>
    <cellStyle name="Título 19" xfId="3596" xr:uid="{00000000-0005-0000-0000-0000D60D0000}"/>
    <cellStyle name="Titulo 2" xfId="3597" xr:uid="{00000000-0005-0000-0000-0000D70D0000}"/>
    <cellStyle name="Título 2" xfId="3598" xr:uid="{00000000-0005-0000-0000-0000D80D0000}"/>
    <cellStyle name="Titulo 2 2" xfId="3599" xr:uid="{00000000-0005-0000-0000-0000D90D0000}"/>
    <cellStyle name="Titulo 2 3" xfId="3600" xr:uid="{00000000-0005-0000-0000-0000DA0D0000}"/>
    <cellStyle name="Titulo 20" xfId="3601" xr:uid="{00000000-0005-0000-0000-0000DB0D0000}"/>
    <cellStyle name="Título 20" xfId="3602" xr:uid="{00000000-0005-0000-0000-0000DC0D0000}"/>
    <cellStyle name="Titulo 21" xfId="3603" xr:uid="{00000000-0005-0000-0000-0000DD0D0000}"/>
    <cellStyle name="Título 21" xfId="3604" xr:uid="{00000000-0005-0000-0000-0000DE0D0000}"/>
    <cellStyle name="Titulo 22" xfId="3605" xr:uid="{00000000-0005-0000-0000-0000DF0D0000}"/>
    <cellStyle name="Título 22" xfId="3606" xr:uid="{00000000-0005-0000-0000-0000E00D0000}"/>
    <cellStyle name="Titulo 23" xfId="3607" xr:uid="{00000000-0005-0000-0000-0000E10D0000}"/>
    <cellStyle name="Título 23" xfId="3608" xr:uid="{00000000-0005-0000-0000-0000E20D0000}"/>
    <cellStyle name="Titulo 24" xfId="3609" xr:uid="{00000000-0005-0000-0000-0000E30D0000}"/>
    <cellStyle name="Título 24" xfId="3610" xr:uid="{00000000-0005-0000-0000-0000E40D0000}"/>
    <cellStyle name="Titulo 25" xfId="3611" xr:uid="{00000000-0005-0000-0000-0000E50D0000}"/>
    <cellStyle name="Título 25" xfId="3612" xr:uid="{00000000-0005-0000-0000-0000E60D0000}"/>
    <cellStyle name="Titulo 26" xfId="3613" xr:uid="{00000000-0005-0000-0000-0000E70D0000}"/>
    <cellStyle name="Título 26" xfId="3614" xr:uid="{00000000-0005-0000-0000-0000E80D0000}"/>
    <cellStyle name="Titulo 27" xfId="3615" xr:uid="{00000000-0005-0000-0000-0000E90D0000}"/>
    <cellStyle name="Título 27" xfId="3616" xr:uid="{00000000-0005-0000-0000-0000EA0D0000}"/>
    <cellStyle name="Titulo 28" xfId="3617" xr:uid="{00000000-0005-0000-0000-0000EB0D0000}"/>
    <cellStyle name="Título 28" xfId="3618" xr:uid="{00000000-0005-0000-0000-0000EC0D0000}"/>
    <cellStyle name="Titulo 29" xfId="3619" xr:uid="{00000000-0005-0000-0000-0000ED0D0000}"/>
    <cellStyle name="Título 29" xfId="3620" xr:uid="{00000000-0005-0000-0000-0000EE0D0000}"/>
    <cellStyle name="Titulo 3" xfId="3621" xr:uid="{00000000-0005-0000-0000-0000EF0D0000}"/>
    <cellStyle name="Título 3" xfId="3622" xr:uid="{00000000-0005-0000-0000-0000F00D0000}"/>
    <cellStyle name="Titulo 30" xfId="3623" xr:uid="{00000000-0005-0000-0000-0000F10D0000}"/>
    <cellStyle name="Título 30" xfId="3624" xr:uid="{00000000-0005-0000-0000-0000F20D0000}"/>
    <cellStyle name="Titulo 31" xfId="3625" xr:uid="{00000000-0005-0000-0000-0000F30D0000}"/>
    <cellStyle name="Título 31" xfId="3626" xr:uid="{00000000-0005-0000-0000-0000F40D0000}"/>
    <cellStyle name="Titulo 32" xfId="3627" xr:uid="{00000000-0005-0000-0000-0000F50D0000}"/>
    <cellStyle name="Título 32" xfId="3628" xr:uid="{00000000-0005-0000-0000-0000F60D0000}"/>
    <cellStyle name="Titulo 33" xfId="3629" xr:uid="{00000000-0005-0000-0000-0000F70D0000}"/>
    <cellStyle name="Título 33" xfId="3630" xr:uid="{00000000-0005-0000-0000-0000F80D0000}"/>
    <cellStyle name="Titulo 34" xfId="3631" xr:uid="{00000000-0005-0000-0000-0000F90D0000}"/>
    <cellStyle name="Título 34" xfId="3632" xr:uid="{00000000-0005-0000-0000-0000FA0D0000}"/>
    <cellStyle name="Título 35" xfId="3633" xr:uid="{00000000-0005-0000-0000-0000FB0D0000}"/>
    <cellStyle name="Título 36" xfId="3634" xr:uid="{00000000-0005-0000-0000-0000FC0D0000}"/>
    <cellStyle name="Título 37" xfId="3635" xr:uid="{00000000-0005-0000-0000-0000FD0D0000}"/>
    <cellStyle name="Titulo 4" xfId="3636" xr:uid="{00000000-0005-0000-0000-0000FE0D0000}"/>
    <cellStyle name="Título 4" xfId="3637" xr:uid="{00000000-0005-0000-0000-0000FF0D0000}"/>
    <cellStyle name="Titulo 5" xfId="3638" xr:uid="{00000000-0005-0000-0000-0000000E0000}"/>
    <cellStyle name="Título 5 2" xfId="3639" xr:uid="{00000000-0005-0000-0000-0000010E0000}"/>
    <cellStyle name="Título 5 3" xfId="3640" xr:uid="{00000000-0005-0000-0000-0000020E0000}"/>
    <cellStyle name="Título 5 4" xfId="3641" xr:uid="{00000000-0005-0000-0000-0000030E0000}"/>
    <cellStyle name="Titulo 6" xfId="3642" xr:uid="{00000000-0005-0000-0000-0000040E0000}"/>
    <cellStyle name="Título 6" xfId="3643" xr:uid="{00000000-0005-0000-0000-0000050E0000}"/>
    <cellStyle name="Titulo 7" xfId="3644" xr:uid="{00000000-0005-0000-0000-0000060E0000}"/>
    <cellStyle name="Título 7" xfId="3645" xr:uid="{00000000-0005-0000-0000-0000070E0000}"/>
    <cellStyle name="Titulo 8" xfId="3646" xr:uid="{00000000-0005-0000-0000-0000080E0000}"/>
    <cellStyle name="Título 8" xfId="3647" xr:uid="{00000000-0005-0000-0000-0000090E0000}"/>
    <cellStyle name="Titulo 9" xfId="3648" xr:uid="{00000000-0005-0000-0000-00000A0E0000}"/>
    <cellStyle name="Título 9" xfId="3649" xr:uid="{00000000-0005-0000-0000-00000B0E0000}"/>
    <cellStyle name="Titulo_Sugestão_quadros_extragrupo (3)" xfId="3650" xr:uid="{00000000-0005-0000-0000-00000C0E0000}"/>
    <cellStyle name="Titulo1" xfId="3651" xr:uid="{00000000-0005-0000-0000-00000D0E0000}"/>
    <cellStyle name="Titulo1 10" xfId="3652" xr:uid="{00000000-0005-0000-0000-00000E0E0000}"/>
    <cellStyle name="Titulo1 11" xfId="3653" xr:uid="{00000000-0005-0000-0000-00000F0E0000}"/>
    <cellStyle name="Titulo1 12" xfId="3654" xr:uid="{00000000-0005-0000-0000-0000100E0000}"/>
    <cellStyle name="Titulo1 13" xfId="3655" xr:uid="{00000000-0005-0000-0000-0000110E0000}"/>
    <cellStyle name="Titulo1 14" xfId="3656" xr:uid="{00000000-0005-0000-0000-0000120E0000}"/>
    <cellStyle name="Titulo1 15" xfId="3657" xr:uid="{00000000-0005-0000-0000-0000130E0000}"/>
    <cellStyle name="Titulo1 16" xfId="3658" xr:uid="{00000000-0005-0000-0000-0000140E0000}"/>
    <cellStyle name="Titulo1 17" xfId="3659" xr:uid="{00000000-0005-0000-0000-0000150E0000}"/>
    <cellStyle name="Titulo1 18" xfId="3660" xr:uid="{00000000-0005-0000-0000-0000160E0000}"/>
    <cellStyle name="Titulo1 19" xfId="3661" xr:uid="{00000000-0005-0000-0000-0000170E0000}"/>
    <cellStyle name="Titulo1 2" xfId="3662" xr:uid="{00000000-0005-0000-0000-0000180E0000}"/>
    <cellStyle name="Titulo1 2 2" xfId="3663" xr:uid="{00000000-0005-0000-0000-0000190E0000}"/>
    <cellStyle name="Titulo1 2 3" xfId="3664" xr:uid="{00000000-0005-0000-0000-00001A0E0000}"/>
    <cellStyle name="Titulo1 20" xfId="3665" xr:uid="{00000000-0005-0000-0000-00001B0E0000}"/>
    <cellStyle name="Titulo1 21" xfId="3666" xr:uid="{00000000-0005-0000-0000-00001C0E0000}"/>
    <cellStyle name="Titulo1 22" xfId="3667" xr:uid="{00000000-0005-0000-0000-00001D0E0000}"/>
    <cellStyle name="Titulo1 23" xfId="3668" xr:uid="{00000000-0005-0000-0000-00001E0E0000}"/>
    <cellStyle name="Titulo1 24" xfId="3669" xr:uid="{00000000-0005-0000-0000-00001F0E0000}"/>
    <cellStyle name="Titulo1 25" xfId="3670" xr:uid="{00000000-0005-0000-0000-0000200E0000}"/>
    <cellStyle name="Titulo1 26" xfId="3671" xr:uid="{00000000-0005-0000-0000-0000210E0000}"/>
    <cellStyle name="Titulo1 27" xfId="3672" xr:uid="{00000000-0005-0000-0000-0000220E0000}"/>
    <cellStyle name="Titulo1 28" xfId="3673" xr:uid="{00000000-0005-0000-0000-0000230E0000}"/>
    <cellStyle name="Titulo1 29" xfId="3674" xr:uid="{00000000-0005-0000-0000-0000240E0000}"/>
    <cellStyle name="Titulo1 3" xfId="3675" xr:uid="{00000000-0005-0000-0000-0000250E0000}"/>
    <cellStyle name="Titulo1 30" xfId="3676" xr:uid="{00000000-0005-0000-0000-0000260E0000}"/>
    <cellStyle name="Titulo1 31" xfId="3677" xr:uid="{00000000-0005-0000-0000-0000270E0000}"/>
    <cellStyle name="Titulo1 32" xfId="3678" xr:uid="{00000000-0005-0000-0000-0000280E0000}"/>
    <cellStyle name="Titulo1 33" xfId="3679" xr:uid="{00000000-0005-0000-0000-0000290E0000}"/>
    <cellStyle name="Titulo1 34" xfId="3680" xr:uid="{00000000-0005-0000-0000-00002A0E0000}"/>
    <cellStyle name="Titulo1 4" xfId="3681" xr:uid="{00000000-0005-0000-0000-00002B0E0000}"/>
    <cellStyle name="Titulo1 5" xfId="3682" xr:uid="{00000000-0005-0000-0000-00002C0E0000}"/>
    <cellStyle name="Titulo1 6" xfId="3683" xr:uid="{00000000-0005-0000-0000-00002D0E0000}"/>
    <cellStyle name="Titulo1 7" xfId="3684" xr:uid="{00000000-0005-0000-0000-00002E0E0000}"/>
    <cellStyle name="Titulo1 8" xfId="3685" xr:uid="{00000000-0005-0000-0000-00002F0E0000}"/>
    <cellStyle name="Titulo1 9" xfId="3686" xr:uid="{00000000-0005-0000-0000-0000300E0000}"/>
    <cellStyle name="Titulo2" xfId="3687" xr:uid="{00000000-0005-0000-0000-0000310E0000}"/>
    <cellStyle name="Titulo2 10" xfId="3688" xr:uid="{00000000-0005-0000-0000-0000320E0000}"/>
    <cellStyle name="Titulo2 11" xfId="3689" xr:uid="{00000000-0005-0000-0000-0000330E0000}"/>
    <cellStyle name="Titulo2 12" xfId="3690" xr:uid="{00000000-0005-0000-0000-0000340E0000}"/>
    <cellStyle name="Titulo2 13" xfId="3691" xr:uid="{00000000-0005-0000-0000-0000350E0000}"/>
    <cellStyle name="Titulo2 14" xfId="3692" xr:uid="{00000000-0005-0000-0000-0000360E0000}"/>
    <cellStyle name="Titulo2 15" xfId="3693" xr:uid="{00000000-0005-0000-0000-0000370E0000}"/>
    <cellStyle name="Titulo2 16" xfId="3694" xr:uid="{00000000-0005-0000-0000-0000380E0000}"/>
    <cellStyle name="Titulo2 17" xfId="3695" xr:uid="{00000000-0005-0000-0000-0000390E0000}"/>
    <cellStyle name="Titulo2 18" xfId="3696" xr:uid="{00000000-0005-0000-0000-00003A0E0000}"/>
    <cellStyle name="Titulo2 19" xfId="3697" xr:uid="{00000000-0005-0000-0000-00003B0E0000}"/>
    <cellStyle name="Titulo2 2" xfId="3698" xr:uid="{00000000-0005-0000-0000-00003C0E0000}"/>
    <cellStyle name="Titulo2 2 2" xfId="3699" xr:uid="{00000000-0005-0000-0000-00003D0E0000}"/>
    <cellStyle name="Titulo2 2 3" xfId="3700" xr:uid="{00000000-0005-0000-0000-00003E0E0000}"/>
    <cellStyle name="Titulo2 20" xfId="3701" xr:uid="{00000000-0005-0000-0000-00003F0E0000}"/>
    <cellStyle name="Titulo2 21" xfId="3702" xr:uid="{00000000-0005-0000-0000-0000400E0000}"/>
    <cellStyle name="Titulo2 22" xfId="3703" xr:uid="{00000000-0005-0000-0000-0000410E0000}"/>
    <cellStyle name="Titulo2 23" xfId="3704" xr:uid="{00000000-0005-0000-0000-0000420E0000}"/>
    <cellStyle name="Titulo2 24" xfId="3705" xr:uid="{00000000-0005-0000-0000-0000430E0000}"/>
    <cellStyle name="Titulo2 25" xfId="3706" xr:uid="{00000000-0005-0000-0000-0000440E0000}"/>
    <cellStyle name="Titulo2 26" xfId="3707" xr:uid="{00000000-0005-0000-0000-0000450E0000}"/>
    <cellStyle name="Titulo2 27" xfId="3708" xr:uid="{00000000-0005-0000-0000-0000460E0000}"/>
    <cellStyle name="Titulo2 28" xfId="3709" xr:uid="{00000000-0005-0000-0000-0000470E0000}"/>
    <cellStyle name="Titulo2 29" xfId="3710" xr:uid="{00000000-0005-0000-0000-0000480E0000}"/>
    <cellStyle name="Titulo2 3" xfId="3711" xr:uid="{00000000-0005-0000-0000-0000490E0000}"/>
    <cellStyle name="Titulo2 30" xfId="3712" xr:uid="{00000000-0005-0000-0000-00004A0E0000}"/>
    <cellStyle name="Titulo2 31" xfId="3713" xr:uid="{00000000-0005-0000-0000-00004B0E0000}"/>
    <cellStyle name="Titulo2 32" xfId="3714" xr:uid="{00000000-0005-0000-0000-00004C0E0000}"/>
    <cellStyle name="Titulo2 33" xfId="3715" xr:uid="{00000000-0005-0000-0000-00004D0E0000}"/>
    <cellStyle name="Titulo2 34" xfId="3716" xr:uid="{00000000-0005-0000-0000-00004E0E0000}"/>
    <cellStyle name="Titulo2 4" xfId="3717" xr:uid="{00000000-0005-0000-0000-00004F0E0000}"/>
    <cellStyle name="Titulo2 5" xfId="3718" xr:uid="{00000000-0005-0000-0000-0000500E0000}"/>
    <cellStyle name="Titulo2 6" xfId="3719" xr:uid="{00000000-0005-0000-0000-0000510E0000}"/>
    <cellStyle name="Titulo2 7" xfId="3720" xr:uid="{00000000-0005-0000-0000-0000520E0000}"/>
    <cellStyle name="Titulo2 8" xfId="3721" xr:uid="{00000000-0005-0000-0000-0000530E0000}"/>
    <cellStyle name="Titulo2 9" xfId="3722" xr:uid="{00000000-0005-0000-0000-0000540E0000}"/>
    <cellStyle name="TopGrey" xfId="3723" xr:uid="{00000000-0005-0000-0000-0000550E0000}"/>
    <cellStyle name="TopGrey 2" xfId="3724" xr:uid="{00000000-0005-0000-0000-0000560E0000}"/>
    <cellStyle name="Total 10" xfId="3725" xr:uid="{00000000-0005-0000-0000-0000570E0000}"/>
    <cellStyle name="Total 10 2" xfId="3726" xr:uid="{00000000-0005-0000-0000-0000580E0000}"/>
    <cellStyle name="Total 11" xfId="3727" xr:uid="{00000000-0005-0000-0000-0000590E0000}"/>
    <cellStyle name="Total 11 2" xfId="3728" xr:uid="{00000000-0005-0000-0000-00005A0E0000}"/>
    <cellStyle name="Total 12" xfId="3729" xr:uid="{00000000-0005-0000-0000-00005B0E0000}"/>
    <cellStyle name="Total 12 2" xfId="3730" xr:uid="{00000000-0005-0000-0000-00005C0E0000}"/>
    <cellStyle name="Total 13" xfId="3731" xr:uid="{00000000-0005-0000-0000-00005D0E0000}"/>
    <cellStyle name="Total 13 2" xfId="3732" xr:uid="{00000000-0005-0000-0000-00005E0E0000}"/>
    <cellStyle name="Total 14" xfId="3733" xr:uid="{00000000-0005-0000-0000-00005F0E0000}"/>
    <cellStyle name="Total 14 2" xfId="3734" xr:uid="{00000000-0005-0000-0000-0000600E0000}"/>
    <cellStyle name="Total 15" xfId="3735" xr:uid="{00000000-0005-0000-0000-0000610E0000}"/>
    <cellStyle name="Total 15 2" xfId="3736" xr:uid="{00000000-0005-0000-0000-0000620E0000}"/>
    <cellStyle name="Total 16" xfId="3737" xr:uid="{00000000-0005-0000-0000-0000630E0000}"/>
    <cellStyle name="Total 16 2" xfId="3738" xr:uid="{00000000-0005-0000-0000-0000640E0000}"/>
    <cellStyle name="Total 17" xfId="3739" xr:uid="{00000000-0005-0000-0000-0000650E0000}"/>
    <cellStyle name="Total 17 2" xfId="3740" xr:uid="{00000000-0005-0000-0000-0000660E0000}"/>
    <cellStyle name="Total 18" xfId="3741" xr:uid="{00000000-0005-0000-0000-0000670E0000}"/>
    <cellStyle name="Total 18 2" xfId="3742" xr:uid="{00000000-0005-0000-0000-0000680E0000}"/>
    <cellStyle name="Total 19" xfId="3743" xr:uid="{00000000-0005-0000-0000-0000690E0000}"/>
    <cellStyle name="Total 19 2" xfId="3744" xr:uid="{00000000-0005-0000-0000-00006A0E0000}"/>
    <cellStyle name="Total 2" xfId="3745" xr:uid="{00000000-0005-0000-0000-00006B0E0000}"/>
    <cellStyle name="Total 2 2" xfId="3746" xr:uid="{00000000-0005-0000-0000-00006C0E0000}"/>
    <cellStyle name="Total 2 2 2" xfId="3747" xr:uid="{00000000-0005-0000-0000-00006D0E0000}"/>
    <cellStyle name="Total 2 3" xfId="3748" xr:uid="{00000000-0005-0000-0000-00006E0E0000}"/>
    <cellStyle name="Total 2 3 2" xfId="3749" xr:uid="{00000000-0005-0000-0000-00006F0E0000}"/>
    <cellStyle name="Total 2 4" xfId="3750" xr:uid="{00000000-0005-0000-0000-0000700E0000}"/>
    <cellStyle name="Total 2 4 2" xfId="3751" xr:uid="{00000000-0005-0000-0000-0000710E0000}"/>
    <cellStyle name="Total 20" xfId="3752" xr:uid="{00000000-0005-0000-0000-0000720E0000}"/>
    <cellStyle name="Total 20 2" xfId="3753" xr:uid="{00000000-0005-0000-0000-0000730E0000}"/>
    <cellStyle name="Total 21" xfId="3754" xr:uid="{00000000-0005-0000-0000-0000740E0000}"/>
    <cellStyle name="Total 21 2" xfId="3755" xr:uid="{00000000-0005-0000-0000-0000750E0000}"/>
    <cellStyle name="Total 22" xfId="3756" xr:uid="{00000000-0005-0000-0000-0000760E0000}"/>
    <cellStyle name="Total 22 2" xfId="3757" xr:uid="{00000000-0005-0000-0000-0000770E0000}"/>
    <cellStyle name="Total 23" xfId="3758" xr:uid="{00000000-0005-0000-0000-0000780E0000}"/>
    <cellStyle name="Total 23 2" xfId="3759" xr:uid="{00000000-0005-0000-0000-0000790E0000}"/>
    <cellStyle name="Total 24" xfId="3760" xr:uid="{00000000-0005-0000-0000-00007A0E0000}"/>
    <cellStyle name="Total 24 2" xfId="3761" xr:uid="{00000000-0005-0000-0000-00007B0E0000}"/>
    <cellStyle name="Total 25" xfId="3762" xr:uid="{00000000-0005-0000-0000-00007C0E0000}"/>
    <cellStyle name="Total 25 2" xfId="3763" xr:uid="{00000000-0005-0000-0000-00007D0E0000}"/>
    <cellStyle name="Total 26" xfId="3764" xr:uid="{00000000-0005-0000-0000-00007E0E0000}"/>
    <cellStyle name="Total 26 2" xfId="3765" xr:uid="{00000000-0005-0000-0000-00007F0E0000}"/>
    <cellStyle name="Total 27" xfId="3766" xr:uid="{00000000-0005-0000-0000-0000800E0000}"/>
    <cellStyle name="Total 27 2" xfId="3767" xr:uid="{00000000-0005-0000-0000-0000810E0000}"/>
    <cellStyle name="Total 28" xfId="3768" xr:uid="{00000000-0005-0000-0000-0000820E0000}"/>
    <cellStyle name="Total 28 2" xfId="3769" xr:uid="{00000000-0005-0000-0000-0000830E0000}"/>
    <cellStyle name="Total 29" xfId="3770" xr:uid="{00000000-0005-0000-0000-0000840E0000}"/>
    <cellStyle name="Total 29 2" xfId="3771" xr:uid="{00000000-0005-0000-0000-0000850E0000}"/>
    <cellStyle name="Total 3" xfId="3772" xr:uid="{00000000-0005-0000-0000-0000860E0000}"/>
    <cellStyle name="Total 3 2" xfId="3773" xr:uid="{00000000-0005-0000-0000-0000870E0000}"/>
    <cellStyle name="Total 3 2 2" xfId="3774" xr:uid="{00000000-0005-0000-0000-0000880E0000}"/>
    <cellStyle name="Total 30" xfId="3775" xr:uid="{00000000-0005-0000-0000-0000890E0000}"/>
    <cellStyle name="Total 30 2" xfId="3776" xr:uid="{00000000-0005-0000-0000-00008A0E0000}"/>
    <cellStyle name="Total 31" xfId="3777" xr:uid="{00000000-0005-0000-0000-00008B0E0000}"/>
    <cellStyle name="Total 31 2" xfId="3778" xr:uid="{00000000-0005-0000-0000-00008C0E0000}"/>
    <cellStyle name="Total 32" xfId="3779" xr:uid="{00000000-0005-0000-0000-00008D0E0000}"/>
    <cellStyle name="Total 32 2" xfId="3780" xr:uid="{00000000-0005-0000-0000-00008E0E0000}"/>
    <cellStyle name="Total 33" xfId="3781" xr:uid="{00000000-0005-0000-0000-00008F0E0000}"/>
    <cellStyle name="Total 33 2" xfId="3782" xr:uid="{00000000-0005-0000-0000-0000900E0000}"/>
    <cellStyle name="Total 34" xfId="3783" xr:uid="{00000000-0005-0000-0000-0000910E0000}"/>
    <cellStyle name="Total 34 2" xfId="3784" xr:uid="{00000000-0005-0000-0000-0000920E0000}"/>
    <cellStyle name="Total 4" xfId="3785" xr:uid="{00000000-0005-0000-0000-0000930E0000}"/>
    <cellStyle name="Total 4 2" xfId="3786" xr:uid="{00000000-0005-0000-0000-0000940E0000}"/>
    <cellStyle name="Total 5" xfId="3787" xr:uid="{00000000-0005-0000-0000-0000950E0000}"/>
    <cellStyle name="Total 5 2" xfId="3788" xr:uid="{00000000-0005-0000-0000-0000960E0000}"/>
    <cellStyle name="Total 6" xfId="3789" xr:uid="{00000000-0005-0000-0000-0000970E0000}"/>
    <cellStyle name="Total 6 2" xfId="3790" xr:uid="{00000000-0005-0000-0000-0000980E0000}"/>
    <cellStyle name="Total 7" xfId="3791" xr:uid="{00000000-0005-0000-0000-0000990E0000}"/>
    <cellStyle name="Total 7 2" xfId="3792" xr:uid="{00000000-0005-0000-0000-00009A0E0000}"/>
    <cellStyle name="Total 8" xfId="3793" xr:uid="{00000000-0005-0000-0000-00009B0E0000}"/>
    <cellStyle name="Total 8 2" xfId="3794" xr:uid="{00000000-0005-0000-0000-00009C0E0000}"/>
    <cellStyle name="Total 9" xfId="3795" xr:uid="{00000000-0005-0000-0000-00009D0E0000}"/>
    <cellStyle name="Total 9 2" xfId="3796" xr:uid="{00000000-0005-0000-0000-00009E0E0000}"/>
    <cellStyle name="Tusental (0)_4 nya p3" xfId="3797" xr:uid="{00000000-0005-0000-0000-00009F0E0000}"/>
    <cellStyle name="Tusental 2" xfId="3798" xr:uid="{00000000-0005-0000-0000-0000A00E0000}"/>
    <cellStyle name="Tusental 3" xfId="3799" xr:uid="{00000000-0005-0000-0000-0000A10E0000}"/>
    <cellStyle name="Tytuł" xfId="3800" xr:uid="{00000000-0005-0000-0000-0000A20E0000}"/>
    <cellStyle name="Undefiniert" xfId="3801" xr:uid="{00000000-0005-0000-0000-0000A30E0000}"/>
    <cellStyle name="USD" xfId="3802" xr:uid="{00000000-0005-0000-0000-0000A40E0000}"/>
    <cellStyle name="USD 2" xfId="3803" xr:uid="{00000000-0005-0000-0000-0000A50E0000}"/>
    <cellStyle name="USD Paren" xfId="3804" xr:uid="{00000000-0005-0000-0000-0000A60E0000}"/>
    <cellStyle name="USD_Black Box 10 UNLOCKED" xfId="3805" xr:uid="{00000000-0005-0000-0000-0000A70E0000}"/>
    <cellStyle name="Uwaga" xfId="3806" xr:uid="{00000000-0005-0000-0000-0000A80E0000}"/>
    <cellStyle name="V¡rgula" xfId="3807" xr:uid="{00000000-0005-0000-0000-0000A90E0000}"/>
    <cellStyle name="V¡rgula 10" xfId="3808" xr:uid="{00000000-0005-0000-0000-0000AA0E0000}"/>
    <cellStyle name="V¡rgula 11" xfId="3809" xr:uid="{00000000-0005-0000-0000-0000AB0E0000}"/>
    <cellStyle name="V¡rgula 12" xfId="3810" xr:uid="{00000000-0005-0000-0000-0000AC0E0000}"/>
    <cellStyle name="V¡rgula 13" xfId="3811" xr:uid="{00000000-0005-0000-0000-0000AD0E0000}"/>
    <cellStyle name="V¡rgula 14" xfId="3812" xr:uid="{00000000-0005-0000-0000-0000AE0E0000}"/>
    <cellStyle name="V¡rgula 15" xfId="3813" xr:uid="{00000000-0005-0000-0000-0000AF0E0000}"/>
    <cellStyle name="V¡rgula 16" xfId="3814" xr:uid="{00000000-0005-0000-0000-0000B00E0000}"/>
    <cellStyle name="V¡rgula 17" xfId="3815" xr:uid="{00000000-0005-0000-0000-0000B10E0000}"/>
    <cellStyle name="V¡rgula 18" xfId="3816" xr:uid="{00000000-0005-0000-0000-0000B20E0000}"/>
    <cellStyle name="V¡rgula 19" xfId="3817" xr:uid="{00000000-0005-0000-0000-0000B30E0000}"/>
    <cellStyle name="V¡rgula 2" xfId="3818" xr:uid="{00000000-0005-0000-0000-0000B40E0000}"/>
    <cellStyle name="V¡rgula 2 2" xfId="3819" xr:uid="{00000000-0005-0000-0000-0000B50E0000}"/>
    <cellStyle name="V¡rgula 2 3" xfId="3820" xr:uid="{00000000-0005-0000-0000-0000B60E0000}"/>
    <cellStyle name="V¡rgula 20" xfId="3821" xr:uid="{00000000-0005-0000-0000-0000B70E0000}"/>
    <cellStyle name="V¡rgula 21" xfId="3822" xr:uid="{00000000-0005-0000-0000-0000B80E0000}"/>
    <cellStyle name="V¡rgula 22" xfId="3823" xr:uid="{00000000-0005-0000-0000-0000B90E0000}"/>
    <cellStyle name="V¡rgula 23" xfId="3824" xr:uid="{00000000-0005-0000-0000-0000BA0E0000}"/>
    <cellStyle name="V¡rgula 24" xfId="3825" xr:uid="{00000000-0005-0000-0000-0000BB0E0000}"/>
    <cellStyle name="V¡rgula 25" xfId="3826" xr:uid="{00000000-0005-0000-0000-0000BC0E0000}"/>
    <cellStyle name="V¡rgula 26" xfId="3827" xr:uid="{00000000-0005-0000-0000-0000BD0E0000}"/>
    <cellStyle name="V¡rgula 27" xfId="3828" xr:uid="{00000000-0005-0000-0000-0000BE0E0000}"/>
    <cellStyle name="V¡rgula 28" xfId="3829" xr:uid="{00000000-0005-0000-0000-0000BF0E0000}"/>
    <cellStyle name="V¡rgula 29" xfId="3830" xr:uid="{00000000-0005-0000-0000-0000C00E0000}"/>
    <cellStyle name="V¡rgula 3" xfId="3831" xr:uid="{00000000-0005-0000-0000-0000C10E0000}"/>
    <cellStyle name="V¡rgula 30" xfId="3832" xr:uid="{00000000-0005-0000-0000-0000C20E0000}"/>
    <cellStyle name="V¡rgula 31" xfId="3833" xr:uid="{00000000-0005-0000-0000-0000C30E0000}"/>
    <cellStyle name="V¡rgula 32" xfId="3834" xr:uid="{00000000-0005-0000-0000-0000C40E0000}"/>
    <cellStyle name="V¡rgula 33" xfId="3835" xr:uid="{00000000-0005-0000-0000-0000C50E0000}"/>
    <cellStyle name="V¡rgula 34" xfId="3836" xr:uid="{00000000-0005-0000-0000-0000C60E0000}"/>
    <cellStyle name="V¡rgula 4" xfId="3837" xr:uid="{00000000-0005-0000-0000-0000C70E0000}"/>
    <cellStyle name="V¡rgula 5" xfId="3838" xr:uid="{00000000-0005-0000-0000-0000C80E0000}"/>
    <cellStyle name="V¡rgula 6" xfId="3839" xr:uid="{00000000-0005-0000-0000-0000C90E0000}"/>
    <cellStyle name="V¡rgula 7" xfId="3840" xr:uid="{00000000-0005-0000-0000-0000CA0E0000}"/>
    <cellStyle name="V¡rgula 8" xfId="3841" xr:uid="{00000000-0005-0000-0000-0000CB0E0000}"/>
    <cellStyle name="V¡rgula 9" xfId="3842" xr:uid="{00000000-0005-0000-0000-0000CC0E0000}"/>
    <cellStyle name="V¡rgula0" xfId="3843" xr:uid="{00000000-0005-0000-0000-0000CD0E0000}"/>
    <cellStyle name="V¡rgula0 10" xfId="3844" xr:uid="{00000000-0005-0000-0000-0000CE0E0000}"/>
    <cellStyle name="V¡rgula0 10 2" xfId="3845" xr:uid="{00000000-0005-0000-0000-0000CF0E0000}"/>
    <cellStyle name="V¡rgula0 11" xfId="3846" xr:uid="{00000000-0005-0000-0000-0000D00E0000}"/>
    <cellStyle name="V¡rgula0 11 2" xfId="3847" xr:uid="{00000000-0005-0000-0000-0000D10E0000}"/>
    <cellStyle name="V¡rgula0 12" xfId="3848" xr:uid="{00000000-0005-0000-0000-0000D20E0000}"/>
    <cellStyle name="V¡rgula0 12 2" xfId="3849" xr:uid="{00000000-0005-0000-0000-0000D30E0000}"/>
    <cellStyle name="V¡rgula0 13" xfId="3850" xr:uid="{00000000-0005-0000-0000-0000D40E0000}"/>
    <cellStyle name="V¡rgula0 13 2" xfId="3851" xr:uid="{00000000-0005-0000-0000-0000D50E0000}"/>
    <cellStyle name="V¡rgula0 14" xfId="3852" xr:uid="{00000000-0005-0000-0000-0000D60E0000}"/>
    <cellStyle name="V¡rgula0 14 2" xfId="3853" xr:uid="{00000000-0005-0000-0000-0000D70E0000}"/>
    <cellStyle name="V¡rgula0 15" xfId="3854" xr:uid="{00000000-0005-0000-0000-0000D80E0000}"/>
    <cellStyle name="V¡rgula0 15 2" xfId="3855" xr:uid="{00000000-0005-0000-0000-0000D90E0000}"/>
    <cellStyle name="V¡rgula0 16" xfId="3856" xr:uid="{00000000-0005-0000-0000-0000DA0E0000}"/>
    <cellStyle name="V¡rgula0 16 2" xfId="3857" xr:uid="{00000000-0005-0000-0000-0000DB0E0000}"/>
    <cellStyle name="V¡rgula0 17" xfId="3858" xr:uid="{00000000-0005-0000-0000-0000DC0E0000}"/>
    <cellStyle name="V¡rgula0 17 2" xfId="3859" xr:uid="{00000000-0005-0000-0000-0000DD0E0000}"/>
    <cellStyle name="V¡rgula0 18" xfId="3860" xr:uid="{00000000-0005-0000-0000-0000DE0E0000}"/>
    <cellStyle name="V¡rgula0 18 2" xfId="3861" xr:uid="{00000000-0005-0000-0000-0000DF0E0000}"/>
    <cellStyle name="V¡rgula0 19" xfId="3862" xr:uid="{00000000-0005-0000-0000-0000E00E0000}"/>
    <cellStyle name="V¡rgula0 19 2" xfId="3863" xr:uid="{00000000-0005-0000-0000-0000E10E0000}"/>
    <cellStyle name="V¡rgula0 2" xfId="3864" xr:uid="{00000000-0005-0000-0000-0000E20E0000}"/>
    <cellStyle name="V¡rgula0 2 2" xfId="3865" xr:uid="{00000000-0005-0000-0000-0000E30E0000}"/>
    <cellStyle name="V¡rgula0 2 2 2" xfId="3866" xr:uid="{00000000-0005-0000-0000-0000E40E0000}"/>
    <cellStyle name="V¡rgula0 2 3" xfId="3867" xr:uid="{00000000-0005-0000-0000-0000E50E0000}"/>
    <cellStyle name="V¡rgula0 2 3 2" xfId="3868" xr:uid="{00000000-0005-0000-0000-0000E60E0000}"/>
    <cellStyle name="V¡rgula0 2 4" xfId="3869" xr:uid="{00000000-0005-0000-0000-0000E70E0000}"/>
    <cellStyle name="V¡rgula0 20" xfId="3870" xr:uid="{00000000-0005-0000-0000-0000E80E0000}"/>
    <cellStyle name="V¡rgula0 20 2" xfId="3871" xr:uid="{00000000-0005-0000-0000-0000E90E0000}"/>
    <cellStyle name="V¡rgula0 21" xfId="3872" xr:uid="{00000000-0005-0000-0000-0000EA0E0000}"/>
    <cellStyle name="V¡rgula0 21 2" xfId="3873" xr:uid="{00000000-0005-0000-0000-0000EB0E0000}"/>
    <cellStyle name="V¡rgula0 22" xfId="3874" xr:uid="{00000000-0005-0000-0000-0000EC0E0000}"/>
    <cellStyle name="V¡rgula0 22 2" xfId="3875" xr:uid="{00000000-0005-0000-0000-0000ED0E0000}"/>
    <cellStyle name="V¡rgula0 23" xfId="3876" xr:uid="{00000000-0005-0000-0000-0000EE0E0000}"/>
    <cellStyle name="V¡rgula0 23 2" xfId="3877" xr:uid="{00000000-0005-0000-0000-0000EF0E0000}"/>
    <cellStyle name="V¡rgula0 24" xfId="3878" xr:uid="{00000000-0005-0000-0000-0000F00E0000}"/>
    <cellStyle name="V¡rgula0 24 2" xfId="3879" xr:uid="{00000000-0005-0000-0000-0000F10E0000}"/>
    <cellStyle name="V¡rgula0 25" xfId="3880" xr:uid="{00000000-0005-0000-0000-0000F20E0000}"/>
    <cellStyle name="V¡rgula0 25 2" xfId="3881" xr:uid="{00000000-0005-0000-0000-0000F30E0000}"/>
    <cellStyle name="V¡rgula0 26" xfId="3882" xr:uid="{00000000-0005-0000-0000-0000F40E0000}"/>
    <cellStyle name="V¡rgula0 26 2" xfId="3883" xr:uid="{00000000-0005-0000-0000-0000F50E0000}"/>
    <cellStyle name="V¡rgula0 27" xfId="3884" xr:uid="{00000000-0005-0000-0000-0000F60E0000}"/>
    <cellStyle name="V¡rgula0 27 2" xfId="3885" xr:uid="{00000000-0005-0000-0000-0000F70E0000}"/>
    <cellStyle name="V¡rgula0 28" xfId="3886" xr:uid="{00000000-0005-0000-0000-0000F80E0000}"/>
    <cellStyle name="V¡rgula0 28 2" xfId="3887" xr:uid="{00000000-0005-0000-0000-0000F90E0000}"/>
    <cellStyle name="V¡rgula0 29" xfId="3888" xr:uid="{00000000-0005-0000-0000-0000FA0E0000}"/>
    <cellStyle name="V¡rgula0 29 2" xfId="3889" xr:uid="{00000000-0005-0000-0000-0000FB0E0000}"/>
    <cellStyle name="V¡rgula0 3" xfId="3890" xr:uid="{00000000-0005-0000-0000-0000FC0E0000}"/>
    <cellStyle name="V¡rgula0 3 2" xfId="3891" xr:uid="{00000000-0005-0000-0000-0000FD0E0000}"/>
    <cellStyle name="V¡rgula0 30" xfId="3892" xr:uid="{00000000-0005-0000-0000-0000FE0E0000}"/>
    <cellStyle name="V¡rgula0 30 2" xfId="3893" xr:uid="{00000000-0005-0000-0000-0000FF0E0000}"/>
    <cellStyle name="V¡rgula0 31" xfId="3894" xr:uid="{00000000-0005-0000-0000-0000000F0000}"/>
    <cellStyle name="V¡rgula0 31 2" xfId="3895" xr:uid="{00000000-0005-0000-0000-0000010F0000}"/>
    <cellStyle name="V¡rgula0 32" xfId="3896" xr:uid="{00000000-0005-0000-0000-0000020F0000}"/>
    <cellStyle name="V¡rgula0 32 2" xfId="3897" xr:uid="{00000000-0005-0000-0000-0000030F0000}"/>
    <cellStyle name="V¡rgula0 33" xfId="3898" xr:uid="{00000000-0005-0000-0000-0000040F0000}"/>
    <cellStyle name="V¡rgula0 33 2" xfId="3899" xr:uid="{00000000-0005-0000-0000-0000050F0000}"/>
    <cellStyle name="V¡rgula0 34" xfId="3900" xr:uid="{00000000-0005-0000-0000-0000060F0000}"/>
    <cellStyle name="V¡rgula0 34 2" xfId="3901" xr:uid="{00000000-0005-0000-0000-0000070F0000}"/>
    <cellStyle name="V¡rgula0 35" xfId="3902" xr:uid="{00000000-0005-0000-0000-0000080F0000}"/>
    <cellStyle name="V¡rgula0 4" xfId="3903" xr:uid="{00000000-0005-0000-0000-0000090F0000}"/>
    <cellStyle name="V¡rgula0 4 2" xfId="3904" xr:uid="{00000000-0005-0000-0000-00000A0F0000}"/>
    <cellStyle name="V¡rgula0 5" xfId="3905" xr:uid="{00000000-0005-0000-0000-00000B0F0000}"/>
    <cellStyle name="V¡rgula0 5 2" xfId="3906" xr:uid="{00000000-0005-0000-0000-00000C0F0000}"/>
    <cellStyle name="V¡rgula0 6" xfId="3907" xr:uid="{00000000-0005-0000-0000-00000D0F0000}"/>
    <cellStyle name="V¡rgula0 6 2" xfId="3908" xr:uid="{00000000-0005-0000-0000-00000E0F0000}"/>
    <cellStyle name="V¡rgula0 7" xfId="3909" xr:uid="{00000000-0005-0000-0000-00000F0F0000}"/>
    <cellStyle name="V¡rgula0 7 2" xfId="3910" xr:uid="{00000000-0005-0000-0000-0000100F0000}"/>
    <cellStyle name="V¡rgula0 8" xfId="3911" xr:uid="{00000000-0005-0000-0000-0000110F0000}"/>
    <cellStyle name="V¡rgula0 8 2" xfId="3912" xr:uid="{00000000-0005-0000-0000-0000120F0000}"/>
    <cellStyle name="V¡rgula0 9" xfId="3913" xr:uid="{00000000-0005-0000-0000-0000130F0000}"/>
    <cellStyle name="V¡rgula0 9 2" xfId="3914" xr:uid="{00000000-0005-0000-0000-0000140F0000}"/>
    <cellStyle name="vaca" xfId="3915" xr:uid="{00000000-0005-0000-0000-0000150F0000}"/>
    <cellStyle name="Valuta (0)_4 nya p3" xfId="3916" xr:uid="{00000000-0005-0000-0000-0000160F0000}"/>
    <cellStyle name="Valuta [0]_Betaalbaarheid_a" xfId="3917" xr:uid="{00000000-0005-0000-0000-0000170F0000}"/>
    <cellStyle name="Valuta 2" xfId="3918" xr:uid="{00000000-0005-0000-0000-0000180F0000}"/>
    <cellStyle name="Valuta 3" xfId="3919" xr:uid="{00000000-0005-0000-0000-0000190F0000}"/>
    <cellStyle name="Valuta_Betaalbaarheid_a" xfId="3920" xr:uid="{00000000-0005-0000-0000-00001A0F0000}"/>
    <cellStyle name="Vérification" xfId="3921" xr:uid="{00000000-0005-0000-0000-00001B0F0000}"/>
    <cellStyle name="Vírgul - Estilo1" xfId="3922" xr:uid="{00000000-0005-0000-0000-00001C0F0000}"/>
    <cellStyle name="Vírgul - Estilo1 2" xfId="3923" xr:uid="{00000000-0005-0000-0000-00001D0F0000}"/>
    <cellStyle name="Vírgul - Estilo1 2 2" xfId="3924" xr:uid="{00000000-0005-0000-0000-00001E0F0000}"/>
    <cellStyle name="Vírgul - Estilo1 2 3" xfId="3925" xr:uid="{00000000-0005-0000-0000-00001F0F0000}"/>
    <cellStyle name="Vírgul - Estilo1 3" xfId="3926" xr:uid="{00000000-0005-0000-0000-0000200F0000}"/>
    <cellStyle name="Virgül [0]_08-01" xfId="3927" xr:uid="{00000000-0005-0000-0000-0000210F0000}"/>
    <cellStyle name="Virgül_08-01" xfId="3928" xr:uid="{00000000-0005-0000-0000-0000220F0000}"/>
    <cellStyle name="Vírgula" xfId="3929" xr:uid="{00000000-0005-0000-0000-0000230F0000}"/>
    <cellStyle name="Vírgula 10" xfId="3930" xr:uid="{00000000-0005-0000-0000-0000240F0000}"/>
    <cellStyle name="Vírgula 10 2" xfId="3931" xr:uid="{00000000-0005-0000-0000-0000250F0000}"/>
    <cellStyle name="Vírgula 11" xfId="3932" xr:uid="{00000000-0005-0000-0000-0000260F0000}"/>
    <cellStyle name="Vírgula 11 2" xfId="3933" xr:uid="{00000000-0005-0000-0000-0000270F0000}"/>
    <cellStyle name="Vírgula 12" xfId="3934" xr:uid="{00000000-0005-0000-0000-0000280F0000}"/>
    <cellStyle name="Vírgula 12 2" xfId="3935" xr:uid="{00000000-0005-0000-0000-0000290F0000}"/>
    <cellStyle name="Vírgula 13" xfId="3936" xr:uid="{00000000-0005-0000-0000-00002A0F0000}"/>
    <cellStyle name="Vírgula 13 2" xfId="3937" xr:uid="{00000000-0005-0000-0000-00002B0F0000}"/>
    <cellStyle name="Vírgula 14" xfId="3938" xr:uid="{00000000-0005-0000-0000-00002C0F0000}"/>
    <cellStyle name="Vírgula 14 2" xfId="3939" xr:uid="{00000000-0005-0000-0000-00002D0F0000}"/>
    <cellStyle name="Vírgula 15" xfId="3940" xr:uid="{00000000-0005-0000-0000-00002E0F0000}"/>
    <cellStyle name="Vírgula 15 2" xfId="3941" xr:uid="{00000000-0005-0000-0000-00002F0F0000}"/>
    <cellStyle name="Vírgula 16" xfId="3942" xr:uid="{00000000-0005-0000-0000-0000300F0000}"/>
    <cellStyle name="Vírgula 16 2" xfId="3943" xr:uid="{00000000-0005-0000-0000-0000310F0000}"/>
    <cellStyle name="Vírgula 17" xfId="3944" xr:uid="{00000000-0005-0000-0000-0000320F0000}"/>
    <cellStyle name="Vírgula 17 2" xfId="3945" xr:uid="{00000000-0005-0000-0000-0000330F0000}"/>
    <cellStyle name="Vírgula 18" xfId="3946" xr:uid="{00000000-0005-0000-0000-0000340F0000}"/>
    <cellStyle name="Vírgula 18 2" xfId="3947" xr:uid="{00000000-0005-0000-0000-0000350F0000}"/>
    <cellStyle name="Vírgula 19" xfId="3948" xr:uid="{00000000-0005-0000-0000-0000360F0000}"/>
    <cellStyle name="Vírgula 19 2" xfId="3949" xr:uid="{00000000-0005-0000-0000-0000370F0000}"/>
    <cellStyle name="Vírgula 2" xfId="3950" xr:uid="{00000000-0005-0000-0000-0000380F0000}"/>
    <cellStyle name="Vírgula 2 2" xfId="3951" xr:uid="{00000000-0005-0000-0000-0000390F0000}"/>
    <cellStyle name="Vírgula 2 2 2" xfId="3952" xr:uid="{00000000-0005-0000-0000-00003A0F0000}"/>
    <cellStyle name="Vírgula 2 3" xfId="3953" xr:uid="{00000000-0005-0000-0000-00003B0F0000}"/>
    <cellStyle name="Vírgula 2 3 2" xfId="3954" xr:uid="{00000000-0005-0000-0000-00003C0F0000}"/>
    <cellStyle name="Vírgula 2 4" xfId="3955" xr:uid="{00000000-0005-0000-0000-00003D0F0000}"/>
    <cellStyle name="Vírgula 20" xfId="3956" xr:uid="{00000000-0005-0000-0000-00003E0F0000}"/>
    <cellStyle name="Vírgula 20 2" xfId="3957" xr:uid="{00000000-0005-0000-0000-00003F0F0000}"/>
    <cellStyle name="Vírgula 21" xfId="3958" xr:uid="{00000000-0005-0000-0000-0000400F0000}"/>
    <cellStyle name="Vírgula 21 2" xfId="3959" xr:uid="{00000000-0005-0000-0000-0000410F0000}"/>
    <cellStyle name="Vírgula 22" xfId="3960" xr:uid="{00000000-0005-0000-0000-0000420F0000}"/>
    <cellStyle name="Vírgula 22 2" xfId="3961" xr:uid="{00000000-0005-0000-0000-0000430F0000}"/>
    <cellStyle name="Vírgula 23" xfId="3962" xr:uid="{00000000-0005-0000-0000-0000440F0000}"/>
    <cellStyle name="Vírgula 23 2" xfId="3963" xr:uid="{00000000-0005-0000-0000-0000450F0000}"/>
    <cellStyle name="Vírgula 24" xfId="3964" xr:uid="{00000000-0005-0000-0000-0000460F0000}"/>
    <cellStyle name="Vírgula 24 2" xfId="3965" xr:uid="{00000000-0005-0000-0000-0000470F0000}"/>
    <cellStyle name="Vírgula 25" xfId="3966" xr:uid="{00000000-0005-0000-0000-0000480F0000}"/>
    <cellStyle name="Vírgula 25 2" xfId="3967" xr:uid="{00000000-0005-0000-0000-0000490F0000}"/>
    <cellStyle name="Vírgula 26" xfId="3968" xr:uid="{00000000-0005-0000-0000-00004A0F0000}"/>
    <cellStyle name="Vírgula 26 2" xfId="3969" xr:uid="{00000000-0005-0000-0000-00004B0F0000}"/>
    <cellStyle name="Vírgula 27" xfId="3970" xr:uid="{00000000-0005-0000-0000-00004C0F0000}"/>
    <cellStyle name="Vírgula 27 2" xfId="3971" xr:uid="{00000000-0005-0000-0000-00004D0F0000}"/>
    <cellStyle name="Vírgula 28" xfId="3972" xr:uid="{00000000-0005-0000-0000-00004E0F0000}"/>
    <cellStyle name="Vírgula 28 2" xfId="3973" xr:uid="{00000000-0005-0000-0000-00004F0F0000}"/>
    <cellStyle name="Vírgula 29" xfId="3974" xr:uid="{00000000-0005-0000-0000-0000500F0000}"/>
    <cellStyle name="Vírgula 29 2" xfId="3975" xr:uid="{00000000-0005-0000-0000-0000510F0000}"/>
    <cellStyle name="Vírgula 3" xfId="3976" xr:uid="{00000000-0005-0000-0000-0000520F0000}"/>
    <cellStyle name="Vírgula 3 2" xfId="3977" xr:uid="{00000000-0005-0000-0000-0000530F0000}"/>
    <cellStyle name="Vírgula 30" xfId="3978" xr:uid="{00000000-0005-0000-0000-0000540F0000}"/>
    <cellStyle name="Vírgula 30 2" xfId="3979" xr:uid="{00000000-0005-0000-0000-0000550F0000}"/>
    <cellStyle name="Vírgula 31" xfId="3980" xr:uid="{00000000-0005-0000-0000-0000560F0000}"/>
    <cellStyle name="Vírgula 31 2" xfId="3981" xr:uid="{00000000-0005-0000-0000-0000570F0000}"/>
    <cellStyle name="Vírgula 32" xfId="3982" xr:uid="{00000000-0005-0000-0000-0000580F0000}"/>
    <cellStyle name="Vírgula 32 2" xfId="3983" xr:uid="{00000000-0005-0000-0000-0000590F0000}"/>
    <cellStyle name="Vírgula 33" xfId="3984" xr:uid="{00000000-0005-0000-0000-00005A0F0000}"/>
    <cellStyle name="Vírgula 33 2" xfId="3985" xr:uid="{00000000-0005-0000-0000-00005B0F0000}"/>
    <cellStyle name="Vírgula 34" xfId="3986" xr:uid="{00000000-0005-0000-0000-00005C0F0000}"/>
    <cellStyle name="Vírgula 34 2" xfId="3987" xr:uid="{00000000-0005-0000-0000-00005D0F0000}"/>
    <cellStyle name="Vírgula 4" xfId="3988" xr:uid="{00000000-0005-0000-0000-00005E0F0000}"/>
    <cellStyle name="Vírgula 4 2" xfId="3989" xr:uid="{00000000-0005-0000-0000-00005F0F0000}"/>
    <cellStyle name="Vírgula 5" xfId="3990" xr:uid="{00000000-0005-0000-0000-0000600F0000}"/>
    <cellStyle name="Vírgula 5 2" xfId="3991" xr:uid="{00000000-0005-0000-0000-0000610F0000}"/>
    <cellStyle name="Vírgula 6" xfId="3992" xr:uid="{00000000-0005-0000-0000-0000620F0000}"/>
    <cellStyle name="Vírgula 6 2" xfId="3993" xr:uid="{00000000-0005-0000-0000-0000630F0000}"/>
    <cellStyle name="Vírgula 7" xfId="3994" xr:uid="{00000000-0005-0000-0000-0000640F0000}"/>
    <cellStyle name="Vírgula 7 2" xfId="3995" xr:uid="{00000000-0005-0000-0000-0000650F0000}"/>
    <cellStyle name="Vírgula 8" xfId="3996" xr:uid="{00000000-0005-0000-0000-0000660F0000}"/>
    <cellStyle name="Vírgula 8 2" xfId="3997" xr:uid="{00000000-0005-0000-0000-0000670F0000}"/>
    <cellStyle name="Vírgula 9" xfId="3998" xr:uid="{00000000-0005-0000-0000-0000680F0000}"/>
    <cellStyle name="Vírgula 9 2" xfId="3999" xr:uid="{00000000-0005-0000-0000-0000690F0000}"/>
    <cellStyle name="Vírgula0" xfId="4000" xr:uid="{00000000-0005-0000-0000-00006A0F0000}"/>
    <cellStyle name="Vírgula0 10" xfId="4001" xr:uid="{00000000-0005-0000-0000-00006B0F0000}"/>
    <cellStyle name="Vírgula0 10 2" xfId="4002" xr:uid="{00000000-0005-0000-0000-00006C0F0000}"/>
    <cellStyle name="Vírgula0 11" xfId="4003" xr:uid="{00000000-0005-0000-0000-00006D0F0000}"/>
    <cellStyle name="Vírgula0 11 2" xfId="4004" xr:uid="{00000000-0005-0000-0000-00006E0F0000}"/>
    <cellStyle name="Vírgula0 12" xfId="4005" xr:uid="{00000000-0005-0000-0000-00006F0F0000}"/>
    <cellStyle name="Vírgula0 12 2" xfId="4006" xr:uid="{00000000-0005-0000-0000-0000700F0000}"/>
    <cellStyle name="Vírgula0 13" xfId="4007" xr:uid="{00000000-0005-0000-0000-0000710F0000}"/>
    <cellStyle name="Vírgula0 13 2" xfId="4008" xr:uid="{00000000-0005-0000-0000-0000720F0000}"/>
    <cellStyle name="Vírgula0 14" xfId="4009" xr:uid="{00000000-0005-0000-0000-0000730F0000}"/>
    <cellStyle name="Vírgula0 14 2" xfId="4010" xr:uid="{00000000-0005-0000-0000-0000740F0000}"/>
    <cellStyle name="Vírgula0 15" xfId="4011" xr:uid="{00000000-0005-0000-0000-0000750F0000}"/>
    <cellStyle name="Vírgula0 15 2" xfId="4012" xr:uid="{00000000-0005-0000-0000-0000760F0000}"/>
    <cellStyle name="Vírgula0 16" xfId="4013" xr:uid="{00000000-0005-0000-0000-0000770F0000}"/>
    <cellStyle name="Vírgula0 16 2" xfId="4014" xr:uid="{00000000-0005-0000-0000-0000780F0000}"/>
    <cellStyle name="Vírgula0 17" xfId="4015" xr:uid="{00000000-0005-0000-0000-0000790F0000}"/>
    <cellStyle name="Vírgula0 17 2" xfId="4016" xr:uid="{00000000-0005-0000-0000-00007A0F0000}"/>
    <cellStyle name="Vírgula0 18" xfId="4017" xr:uid="{00000000-0005-0000-0000-00007B0F0000}"/>
    <cellStyle name="Vírgula0 18 2" xfId="4018" xr:uid="{00000000-0005-0000-0000-00007C0F0000}"/>
    <cellStyle name="Vírgula0 19" xfId="4019" xr:uid="{00000000-0005-0000-0000-00007D0F0000}"/>
    <cellStyle name="Vírgula0 19 2" xfId="4020" xr:uid="{00000000-0005-0000-0000-00007E0F0000}"/>
    <cellStyle name="Vírgula0 2" xfId="4021" xr:uid="{00000000-0005-0000-0000-00007F0F0000}"/>
    <cellStyle name="Vírgula0 2 2" xfId="4022" xr:uid="{00000000-0005-0000-0000-0000800F0000}"/>
    <cellStyle name="Vírgula0 2 2 2" xfId="4023" xr:uid="{00000000-0005-0000-0000-0000810F0000}"/>
    <cellStyle name="Vírgula0 2 3" xfId="4024" xr:uid="{00000000-0005-0000-0000-0000820F0000}"/>
    <cellStyle name="Vírgula0 2 3 2" xfId="4025" xr:uid="{00000000-0005-0000-0000-0000830F0000}"/>
    <cellStyle name="Vírgula0 2 4" xfId="4026" xr:uid="{00000000-0005-0000-0000-0000840F0000}"/>
    <cellStyle name="Vírgula0 20" xfId="4027" xr:uid="{00000000-0005-0000-0000-0000850F0000}"/>
    <cellStyle name="Vírgula0 20 2" xfId="4028" xr:uid="{00000000-0005-0000-0000-0000860F0000}"/>
    <cellStyle name="Vírgula0 21" xfId="4029" xr:uid="{00000000-0005-0000-0000-0000870F0000}"/>
    <cellStyle name="Vírgula0 21 2" xfId="4030" xr:uid="{00000000-0005-0000-0000-0000880F0000}"/>
    <cellStyle name="Vírgula0 22" xfId="4031" xr:uid="{00000000-0005-0000-0000-0000890F0000}"/>
    <cellStyle name="Vírgula0 22 2" xfId="4032" xr:uid="{00000000-0005-0000-0000-00008A0F0000}"/>
    <cellStyle name="Vírgula0 23" xfId="4033" xr:uid="{00000000-0005-0000-0000-00008B0F0000}"/>
    <cellStyle name="Vírgula0 23 2" xfId="4034" xr:uid="{00000000-0005-0000-0000-00008C0F0000}"/>
    <cellStyle name="Vírgula0 24" xfId="4035" xr:uid="{00000000-0005-0000-0000-00008D0F0000}"/>
    <cellStyle name="Vírgula0 24 2" xfId="4036" xr:uid="{00000000-0005-0000-0000-00008E0F0000}"/>
    <cellStyle name="Vírgula0 25" xfId="4037" xr:uid="{00000000-0005-0000-0000-00008F0F0000}"/>
    <cellStyle name="Vírgula0 25 2" xfId="4038" xr:uid="{00000000-0005-0000-0000-0000900F0000}"/>
    <cellStyle name="Vírgula0 26" xfId="4039" xr:uid="{00000000-0005-0000-0000-0000910F0000}"/>
    <cellStyle name="Vírgula0 26 2" xfId="4040" xr:uid="{00000000-0005-0000-0000-0000920F0000}"/>
    <cellStyle name="Vírgula0 27" xfId="4041" xr:uid="{00000000-0005-0000-0000-0000930F0000}"/>
    <cellStyle name="Vírgula0 27 2" xfId="4042" xr:uid="{00000000-0005-0000-0000-0000940F0000}"/>
    <cellStyle name="Vírgula0 28" xfId="4043" xr:uid="{00000000-0005-0000-0000-0000950F0000}"/>
    <cellStyle name="Vírgula0 28 2" xfId="4044" xr:uid="{00000000-0005-0000-0000-0000960F0000}"/>
    <cellStyle name="Vírgula0 29" xfId="4045" xr:uid="{00000000-0005-0000-0000-0000970F0000}"/>
    <cellStyle name="Vírgula0 29 2" xfId="4046" xr:uid="{00000000-0005-0000-0000-0000980F0000}"/>
    <cellStyle name="Vírgula0 3" xfId="4047" xr:uid="{00000000-0005-0000-0000-0000990F0000}"/>
    <cellStyle name="Vírgula0 3 2" xfId="4048" xr:uid="{00000000-0005-0000-0000-00009A0F0000}"/>
    <cellStyle name="Vírgula0 30" xfId="4049" xr:uid="{00000000-0005-0000-0000-00009B0F0000}"/>
    <cellStyle name="Vírgula0 30 2" xfId="4050" xr:uid="{00000000-0005-0000-0000-00009C0F0000}"/>
    <cellStyle name="Vírgula0 31" xfId="4051" xr:uid="{00000000-0005-0000-0000-00009D0F0000}"/>
    <cellStyle name="Vírgula0 31 2" xfId="4052" xr:uid="{00000000-0005-0000-0000-00009E0F0000}"/>
    <cellStyle name="Vírgula0 32" xfId="4053" xr:uid="{00000000-0005-0000-0000-00009F0F0000}"/>
    <cellStyle name="Vírgula0 32 2" xfId="4054" xr:uid="{00000000-0005-0000-0000-0000A00F0000}"/>
    <cellStyle name="Vírgula0 33" xfId="4055" xr:uid="{00000000-0005-0000-0000-0000A10F0000}"/>
    <cellStyle name="Vírgula0 33 2" xfId="4056" xr:uid="{00000000-0005-0000-0000-0000A20F0000}"/>
    <cellStyle name="Vírgula0 34" xfId="4057" xr:uid="{00000000-0005-0000-0000-0000A30F0000}"/>
    <cellStyle name="Vírgula0 34 2" xfId="4058" xr:uid="{00000000-0005-0000-0000-0000A40F0000}"/>
    <cellStyle name="Vírgula0 4" xfId="4059" xr:uid="{00000000-0005-0000-0000-0000A50F0000}"/>
    <cellStyle name="Vírgula0 4 2" xfId="4060" xr:uid="{00000000-0005-0000-0000-0000A60F0000}"/>
    <cellStyle name="Vírgula0 5" xfId="4061" xr:uid="{00000000-0005-0000-0000-0000A70F0000}"/>
    <cellStyle name="Vírgula0 5 2" xfId="4062" xr:uid="{00000000-0005-0000-0000-0000A80F0000}"/>
    <cellStyle name="Vírgula0 6" xfId="4063" xr:uid="{00000000-0005-0000-0000-0000A90F0000}"/>
    <cellStyle name="Vírgula0 6 2" xfId="4064" xr:uid="{00000000-0005-0000-0000-0000AA0F0000}"/>
    <cellStyle name="Vírgula0 7" xfId="4065" xr:uid="{00000000-0005-0000-0000-0000AB0F0000}"/>
    <cellStyle name="Vírgula0 7 2" xfId="4066" xr:uid="{00000000-0005-0000-0000-0000AC0F0000}"/>
    <cellStyle name="Vírgula0 8" xfId="4067" xr:uid="{00000000-0005-0000-0000-0000AD0F0000}"/>
    <cellStyle name="Vírgula0 8 2" xfId="4068" xr:uid="{00000000-0005-0000-0000-0000AE0F0000}"/>
    <cellStyle name="Vírgula0 9" xfId="4069" xr:uid="{00000000-0005-0000-0000-0000AF0F0000}"/>
    <cellStyle name="Vírgula0 9 2" xfId="4070" xr:uid="{00000000-0005-0000-0000-0000B00F0000}"/>
    <cellStyle name="Währung €" xfId="4071" xr:uid="{00000000-0005-0000-0000-0000B10F0000}"/>
    <cellStyle name="Währung 2" xfId="4072" xr:uid="{00000000-0005-0000-0000-0000B20F0000}"/>
    <cellStyle name="Währung DM" xfId="4073" xr:uid="{00000000-0005-0000-0000-0000B30F0000}"/>
    <cellStyle name="Warning Text 2" xfId="4074" xr:uid="{00000000-0005-0000-0000-0000B40F0000}"/>
    <cellStyle name="WebAnchor1" xfId="4075" xr:uid="{00000000-0005-0000-0000-0000B50F0000}"/>
    <cellStyle name="WebAnchor1 2" xfId="4076" xr:uid="{00000000-0005-0000-0000-0000B60F0000}"/>
    <cellStyle name="WebAnchor2" xfId="4077" xr:uid="{00000000-0005-0000-0000-0000B70F0000}"/>
    <cellStyle name="WebAnchor2 2" xfId="4078" xr:uid="{00000000-0005-0000-0000-0000B80F0000}"/>
    <cellStyle name="WebAnchor3" xfId="4079" xr:uid="{00000000-0005-0000-0000-0000B90F0000}"/>
    <cellStyle name="WebAnchor3 2" xfId="4080" xr:uid="{00000000-0005-0000-0000-0000BA0F0000}"/>
    <cellStyle name="WebAnchor4" xfId="4081" xr:uid="{00000000-0005-0000-0000-0000BB0F0000}"/>
    <cellStyle name="WebAnchor4 2" xfId="4082" xr:uid="{00000000-0005-0000-0000-0000BC0F0000}"/>
    <cellStyle name="WebAnchor5" xfId="4083" xr:uid="{00000000-0005-0000-0000-0000BD0F0000}"/>
    <cellStyle name="WebAnchor5 2" xfId="4084" xr:uid="{00000000-0005-0000-0000-0000BE0F0000}"/>
    <cellStyle name="WebAnchor6" xfId="4085" xr:uid="{00000000-0005-0000-0000-0000BF0F0000}"/>
    <cellStyle name="WebAnchor6 2" xfId="4086" xr:uid="{00000000-0005-0000-0000-0000C00F0000}"/>
    <cellStyle name="WebAnchor7" xfId="4087" xr:uid="{00000000-0005-0000-0000-0000C10F0000}"/>
    <cellStyle name="WebAnchor7 2" xfId="4088" xr:uid="{00000000-0005-0000-0000-0000C20F0000}"/>
    <cellStyle name="WebBold" xfId="4089" xr:uid="{00000000-0005-0000-0000-0000C30F0000}"/>
    <cellStyle name="WebBold 2" xfId="4090" xr:uid="{00000000-0005-0000-0000-0000C40F0000}"/>
    <cellStyle name="WebDate" xfId="4091" xr:uid="{00000000-0005-0000-0000-0000C50F0000}"/>
    <cellStyle name="WebDate 2" xfId="4092" xr:uid="{00000000-0005-0000-0000-0000C60F0000}"/>
    <cellStyle name="Webexclude" xfId="4093" xr:uid="{00000000-0005-0000-0000-0000C70F0000}"/>
    <cellStyle name="WebExclude 2" xfId="4094" xr:uid="{00000000-0005-0000-0000-0000C80F0000}"/>
    <cellStyle name="WebFN" xfId="4095" xr:uid="{00000000-0005-0000-0000-0000C90F0000}"/>
    <cellStyle name="WebFN 2" xfId="4096" xr:uid="{00000000-0005-0000-0000-0000CA0F0000}"/>
    <cellStyle name="WebFN1" xfId="4097" xr:uid="{00000000-0005-0000-0000-0000CB0F0000}"/>
    <cellStyle name="WebFN1 2" xfId="4098" xr:uid="{00000000-0005-0000-0000-0000CC0F0000}"/>
    <cellStyle name="WebFN1 2 2" xfId="4099" xr:uid="{00000000-0005-0000-0000-0000CD0F0000}"/>
    <cellStyle name="WebFN1 3" xfId="4100" xr:uid="{00000000-0005-0000-0000-0000CE0F0000}"/>
    <cellStyle name="WebFN2" xfId="4101" xr:uid="{00000000-0005-0000-0000-0000CF0F0000}"/>
    <cellStyle name="WebFN3" xfId="4102" xr:uid="{00000000-0005-0000-0000-0000D00F0000}"/>
    <cellStyle name="WebFN3 2" xfId="4103" xr:uid="{00000000-0005-0000-0000-0000D10F0000}"/>
    <cellStyle name="WebFN4" xfId="4104" xr:uid="{00000000-0005-0000-0000-0000D20F0000}"/>
    <cellStyle name="WebHR" xfId="4105" xr:uid="{00000000-0005-0000-0000-0000D30F0000}"/>
    <cellStyle name="WebHR 2" xfId="4106" xr:uid="{00000000-0005-0000-0000-0000D40F0000}"/>
    <cellStyle name="WebHR 2 2" xfId="4107" xr:uid="{00000000-0005-0000-0000-0000D50F0000}"/>
    <cellStyle name="WebHR 3" xfId="4108" xr:uid="{00000000-0005-0000-0000-0000D60F0000}"/>
    <cellStyle name="WebIndent1" xfId="4109" xr:uid="{00000000-0005-0000-0000-0000D70F0000}"/>
    <cellStyle name="WebIndent1 2" xfId="4110" xr:uid="{00000000-0005-0000-0000-0000D80F0000}"/>
    <cellStyle name="WebIndent1wFN3" xfId="4111" xr:uid="{00000000-0005-0000-0000-0000D90F0000}"/>
    <cellStyle name="WebIndent1wFN3 2" xfId="4112" xr:uid="{00000000-0005-0000-0000-0000DA0F0000}"/>
    <cellStyle name="WebIndent2" xfId="4113" xr:uid="{00000000-0005-0000-0000-0000DB0F0000}"/>
    <cellStyle name="WebIndent2 2" xfId="4114" xr:uid="{00000000-0005-0000-0000-0000DC0F0000}"/>
    <cellStyle name="WebNoBR" xfId="4115" xr:uid="{00000000-0005-0000-0000-0000DD0F0000}"/>
    <cellStyle name="WebNoBR 2" xfId="4116" xr:uid="{00000000-0005-0000-0000-0000DE0F0000}"/>
    <cellStyle name="WebNoBR_WEOInput" xfId="4117" xr:uid="{00000000-0005-0000-0000-0000DF0F0000}"/>
    <cellStyle name="Wrapped" xfId="4118" xr:uid="{00000000-0005-0000-0000-0000E00F0000}"/>
    <cellStyle name="XL3 Blue" xfId="4119" xr:uid="{00000000-0005-0000-0000-0000E10F0000}"/>
    <cellStyle name="XL3 Green" xfId="4120" xr:uid="{00000000-0005-0000-0000-0000E20F0000}"/>
    <cellStyle name="XL3 Orange" xfId="4121" xr:uid="{00000000-0005-0000-0000-0000E30F0000}"/>
    <cellStyle name="XL3 Red" xfId="4122" xr:uid="{00000000-0005-0000-0000-0000E40F0000}"/>
    <cellStyle name="XL3 Yellow" xfId="4123" xr:uid="{00000000-0005-0000-0000-0000E50F0000}"/>
    <cellStyle name="y" xfId="4124" xr:uid="{00000000-0005-0000-0000-0000E60F0000}"/>
    <cellStyle name="year" xfId="4125" xr:uid="{00000000-0005-0000-0000-0000E70F0000}"/>
    <cellStyle name="Záhlaví 1" xfId="4126" xr:uid="{00000000-0005-0000-0000-0000E80F0000}"/>
    <cellStyle name="Záhlaví 2" xfId="4127" xr:uid="{00000000-0005-0000-0000-0000E90F0000}"/>
    <cellStyle name="zero" xfId="4128" xr:uid="{00000000-0005-0000-0000-0000EA0F0000}"/>
    <cellStyle name="Złe" xfId="4129" xr:uid="{00000000-0005-0000-0000-0000EB0F0000}"/>
    <cellStyle name="Βασικό_budget0304budgetsept04" xfId="4130" xr:uid="{00000000-0005-0000-0000-0000EC0F0000}"/>
    <cellStyle name="Εισαγωγή" xfId="4131" xr:uid="{00000000-0005-0000-0000-0000ED0F0000}"/>
    <cellStyle name="Εισαγωγή 2" xfId="4132" xr:uid="{00000000-0005-0000-0000-0000EE0F0000}"/>
    <cellStyle name="Εισαγωγή 2 2" xfId="4133" xr:uid="{00000000-0005-0000-0000-0000EF0F0000}"/>
    <cellStyle name="Εισαγωγή 3" xfId="4134" xr:uid="{00000000-0005-0000-0000-0000F00F0000}"/>
    <cellStyle name="Έλεγχος κελιού" xfId="4135" xr:uid="{00000000-0005-0000-0000-0000F10F0000}"/>
    <cellStyle name="Έμφαση1" xfId="4136" xr:uid="{00000000-0005-0000-0000-0000F20F0000}"/>
    <cellStyle name="Έμφαση2" xfId="4137" xr:uid="{00000000-0005-0000-0000-0000F30F0000}"/>
    <cellStyle name="Έμφαση3" xfId="4138" xr:uid="{00000000-0005-0000-0000-0000F40F0000}"/>
    <cellStyle name="Έμφαση4" xfId="4139" xr:uid="{00000000-0005-0000-0000-0000F50F0000}"/>
    <cellStyle name="Έμφαση5" xfId="4140" xr:uid="{00000000-0005-0000-0000-0000F60F0000}"/>
    <cellStyle name="Έμφαση6" xfId="4141" xr:uid="{00000000-0005-0000-0000-0000F70F0000}"/>
    <cellStyle name="Έξοδος" xfId="4142" xr:uid="{00000000-0005-0000-0000-0000F80F0000}"/>
    <cellStyle name="Έξοδος 2" xfId="4143" xr:uid="{00000000-0005-0000-0000-0000F90F0000}"/>
    <cellStyle name="Έξοδος 2 2" xfId="4144" xr:uid="{00000000-0005-0000-0000-0000FA0F0000}"/>
    <cellStyle name="Έξοδος 3" xfId="4145" xr:uid="{00000000-0005-0000-0000-0000FB0F0000}"/>
    <cellStyle name="Επεξηγηματικό κείμενο" xfId="4146" xr:uid="{00000000-0005-0000-0000-0000FC0F0000}"/>
    <cellStyle name="Επικεφαλίδα 1" xfId="4147" xr:uid="{00000000-0005-0000-0000-0000FD0F0000}"/>
    <cellStyle name="Επικεφαλίδα 2" xfId="4148" xr:uid="{00000000-0005-0000-0000-0000FE0F0000}"/>
    <cellStyle name="Επικεφαλίδα 3" xfId="4149" xr:uid="{00000000-0005-0000-0000-0000FF0F0000}"/>
    <cellStyle name="Επικεφαλίδα 4" xfId="4150" xr:uid="{00000000-0005-0000-0000-000000100000}"/>
    <cellStyle name="Κακό" xfId="4151" xr:uid="{00000000-0005-0000-0000-000001100000}"/>
    <cellStyle name="Καλό" xfId="4152" xr:uid="{00000000-0005-0000-0000-000002100000}"/>
    <cellStyle name="Κόμμα [0]_Φύλλο1" xfId="4153" xr:uid="{00000000-0005-0000-0000-000003100000}"/>
    <cellStyle name="Κόμμα_Φύλλο1" xfId="4154" xr:uid="{00000000-0005-0000-0000-000004100000}"/>
    <cellStyle name="Ουδέτερο" xfId="4155" xr:uid="{00000000-0005-0000-0000-000005100000}"/>
    <cellStyle name="Προειδοποιητικό κείμενο" xfId="4156" xr:uid="{00000000-0005-0000-0000-000006100000}"/>
    <cellStyle name="Σημείωση" xfId="4157" xr:uid="{00000000-0005-0000-0000-000007100000}"/>
    <cellStyle name="Σημείωση 2" xfId="4158" xr:uid="{00000000-0005-0000-0000-000008100000}"/>
    <cellStyle name="Σημείωση 2 2" xfId="4159" xr:uid="{00000000-0005-0000-0000-000009100000}"/>
    <cellStyle name="Σημείωση 3" xfId="4160" xr:uid="{00000000-0005-0000-0000-00000A100000}"/>
    <cellStyle name="Συνδεδεμένο κελί" xfId="4161" xr:uid="{00000000-0005-0000-0000-00000B100000}"/>
    <cellStyle name="Σύνολο" xfId="4162" xr:uid="{00000000-0005-0000-0000-00000C100000}"/>
    <cellStyle name="Σύνολο 2" xfId="4163" xr:uid="{00000000-0005-0000-0000-00000D100000}"/>
    <cellStyle name="Σύνολο 2 2" xfId="4164" xr:uid="{00000000-0005-0000-0000-00000E100000}"/>
    <cellStyle name="Σύνολο 3" xfId="4165" xr:uid="{00000000-0005-0000-0000-00000F100000}"/>
    <cellStyle name="Τίτλος" xfId="4166" xr:uid="{00000000-0005-0000-0000-000010100000}"/>
    <cellStyle name="Υπολογισμός" xfId="4167" xr:uid="{00000000-0005-0000-0000-000011100000}"/>
    <cellStyle name="Υπολογισμός 2" xfId="4168" xr:uid="{00000000-0005-0000-0000-000012100000}"/>
    <cellStyle name="Υπολογισμός 2 2" xfId="4169" xr:uid="{00000000-0005-0000-0000-000013100000}"/>
    <cellStyle name="Υπολογισμός 3" xfId="4170" xr:uid="{00000000-0005-0000-0000-000014100000}"/>
    <cellStyle name="Акцент1" xfId="4171" xr:uid="{00000000-0005-0000-0000-000015100000}"/>
    <cellStyle name="Акцент1 2" xfId="4172" xr:uid="{00000000-0005-0000-0000-000016100000}"/>
    <cellStyle name="Акцент2" xfId="4173" xr:uid="{00000000-0005-0000-0000-000017100000}"/>
    <cellStyle name="Акцент2 2" xfId="4174" xr:uid="{00000000-0005-0000-0000-000018100000}"/>
    <cellStyle name="Акцент3" xfId="4175" xr:uid="{00000000-0005-0000-0000-000019100000}"/>
    <cellStyle name="Акцент3 2" xfId="4176" xr:uid="{00000000-0005-0000-0000-00001A100000}"/>
    <cellStyle name="Акцент4" xfId="4177" xr:uid="{00000000-0005-0000-0000-00001B100000}"/>
    <cellStyle name="Акцент4 2" xfId="4178" xr:uid="{00000000-0005-0000-0000-00001C100000}"/>
    <cellStyle name="Акцент5" xfId="4179" xr:uid="{00000000-0005-0000-0000-00001D100000}"/>
    <cellStyle name="Акцент6" xfId="4180" xr:uid="{00000000-0005-0000-0000-00001E100000}"/>
    <cellStyle name="Акцент6 2" xfId="4181" xr:uid="{00000000-0005-0000-0000-00001F100000}"/>
    <cellStyle name="Ввод " xfId="4182" xr:uid="{00000000-0005-0000-0000-000020100000}"/>
    <cellStyle name="Ввод  2" xfId="4183" xr:uid="{00000000-0005-0000-0000-000021100000}"/>
    <cellStyle name="Ввод  2 2" xfId="4184" xr:uid="{00000000-0005-0000-0000-000022100000}"/>
    <cellStyle name="Ввод  2 2 2" xfId="4185" xr:uid="{00000000-0005-0000-0000-000023100000}"/>
    <cellStyle name="Ввод  3" xfId="4186" xr:uid="{00000000-0005-0000-0000-000024100000}"/>
    <cellStyle name="Ввод  3 2" xfId="4187" xr:uid="{00000000-0005-0000-0000-000025100000}"/>
    <cellStyle name="Вывод" xfId="4188" xr:uid="{00000000-0005-0000-0000-000026100000}"/>
    <cellStyle name="Вывод 2" xfId="4189" xr:uid="{00000000-0005-0000-0000-000027100000}"/>
    <cellStyle name="Вывод 2 2" xfId="4190" xr:uid="{00000000-0005-0000-0000-000028100000}"/>
    <cellStyle name="Вывод 2 2 2" xfId="4191" xr:uid="{00000000-0005-0000-0000-000029100000}"/>
    <cellStyle name="Вывод 3" xfId="4192" xr:uid="{00000000-0005-0000-0000-00002A100000}"/>
    <cellStyle name="Вывод 3 2" xfId="4193" xr:uid="{00000000-0005-0000-0000-00002B100000}"/>
    <cellStyle name="Вычисление" xfId="4194" xr:uid="{00000000-0005-0000-0000-00002C100000}"/>
    <cellStyle name="Вычисление 2" xfId="4195" xr:uid="{00000000-0005-0000-0000-00002D100000}"/>
    <cellStyle name="Вычисление 2 2" xfId="4196" xr:uid="{00000000-0005-0000-0000-00002E100000}"/>
    <cellStyle name="Вычисление 2 2 2" xfId="4197" xr:uid="{00000000-0005-0000-0000-00002F100000}"/>
    <cellStyle name="Вычисление 3" xfId="4198" xr:uid="{00000000-0005-0000-0000-000030100000}"/>
    <cellStyle name="Вычисление 3 2" xfId="4199" xr:uid="{00000000-0005-0000-0000-000031100000}"/>
    <cellStyle name="ДАТА" xfId="4200" xr:uid="{00000000-0005-0000-0000-000032100000}"/>
    <cellStyle name="ДАТА 2" xfId="4201" xr:uid="{00000000-0005-0000-0000-000033100000}"/>
    <cellStyle name="ДАТА 3" xfId="4202" xr:uid="{00000000-0005-0000-0000-000034100000}"/>
    <cellStyle name="ДАТА_Comp_aut" xfId="4203" xr:uid="{00000000-0005-0000-0000-000035100000}"/>
    <cellStyle name="Денежный [0]_453" xfId="4204" xr:uid="{00000000-0005-0000-0000-000036100000}"/>
    <cellStyle name="Денежный_453" xfId="4205" xr:uid="{00000000-0005-0000-0000-000037100000}"/>
    <cellStyle name="Заголовок 1" xfId="4206" xr:uid="{00000000-0005-0000-0000-000038100000}"/>
    <cellStyle name="Заголовок 1 2" xfId="4207" xr:uid="{00000000-0005-0000-0000-000039100000}"/>
    <cellStyle name="Заголовок 2" xfId="4208" xr:uid="{00000000-0005-0000-0000-00003A100000}"/>
    <cellStyle name="Заголовок 2 2" xfId="4209" xr:uid="{00000000-0005-0000-0000-00003B100000}"/>
    <cellStyle name="Заголовок 3" xfId="4210" xr:uid="{00000000-0005-0000-0000-00003C100000}"/>
    <cellStyle name="Заголовок 3 2" xfId="4211" xr:uid="{00000000-0005-0000-0000-00003D100000}"/>
    <cellStyle name="Заголовок 4" xfId="4212" xr:uid="{00000000-0005-0000-0000-00003E100000}"/>
    <cellStyle name="Заголовок 4 2" xfId="4213" xr:uid="{00000000-0005-0000-0000-00003F100000}"/>
    <cellStyle name="ЗАГОЛОВОК1" xfId="4214" xr:uid="{00000000-0005-0000-0000-000040100000}"/>
    <cellStyle name="ЗАГОЛОВОК1 2" xfId="4215" xr:uid="{00000000-0005-0000-0000-000041100000}"/>
    <cellStyle name="ЗАГОЛОВОК2" xfId="4216" xr:uid="{00000000-0005-0000-0000-000042100000}"/>
    <cellStyle name="ЗАГОЛОВОК2 2" xfId="4217" xr:uid="{00000000-0005-0000-0000-000043100000}"/>
    <cellStyle name="Итог" xfId="4218" xr:uid="{00000000-0005-0000-0000-000044100000}"/>
    <cellStyle name="Итог 2" xfId="4219" xr:uid="{00000000-0005-0000-0000-000045100000}"/>
    <cellStyle name="Итог 2 2" xfId="4220" xr:uid="{00000000-0005-0000-0000-000046100000}"/>
    <cellStyle name="Итог 3" xfId="4221" xr:uid="{00000000-0005-0000-0000-000047100000}"/>
    <cellStyle name="ИТОГОВЫЙ" xfId="4222" xr:uid="{00000000-0005-0000-0000-000048100000}"/>
    <cellStyle name="ИТОГОВЫЙ 2" xfId="4223" xr:uid="{00000000-0005-0000-0000-000049100000}"/>
    <cellStyle name="ИТОГОВЫЙ 2 2" xfId="4224" xr:uid="{00000000-0005-0000-0000-00004A100000}"/>
    <cellStyle name="ИТОГОВЫЙ 3" xfId="4225" xr:uid="{00000000-0005-0000-0000-00004B100000}"/>
    <cellStyle name="ИТОГОВЫЙ 3 2" xfId="4226" xr:uid="{00000000-0005-0000-0000-00004C100000}"/>
    <cellStyle name="ИТОГОВЫЙ 4" xfId="4227" xr:uid="{00000000-0005-0000-0000-00004D100000}"/>
    <cellStyle name="ИТОГОВЫЙ_Comp_aut" xfId="4228" xr:uid="{00000000-0005-0000-0000-00004E100000}"/>
    <cellStyle name="Контрольная ячейка" xfId="4229" xr:uid="{00000000-0005-0000-0000-00004F100000}"/>
    <cellStyle name="Название" xfId="4230" xr:uid="{00000000-0005-0000-0000-000050100000}"/>
    <cellStyle name="Название 2" xfId="4231" xr:uid="{00000000-0005-0000-0000-000051100000}"/>
    <cellStyle name="Нейтральный" xfId="4232" xr:uid="{00000000-0005-0000-0000-000052100000}"/>
    <cellStyle name="Нейтральный 2" xfId="4233" xr:uid="{00000000-0005-0000-0000-000053100000}"/>
    <cellStyle name="Обычный_02-682" xfId="4234" xr:uid="{00000000-0005-0000-0000-000054100000}"/>
    <cellStyle name="Открывавшаяся гиперссылка_Table_B_1999_2000_2001" xfId="4235" xr:uid="{00000000-0005-0000-0000-000055100000}"/>
    <cellStyle name="Плохой" xfId="4236" xr:uid="{00000000-0005-0000-0000-000056100000}"/>
    <cellStyle name="Плохой 2" xfId="4237" xr:uid="{00000000-0005-0000-0000-000057100000}"/>
    <cellStyle name="Пояснение" xfId="4238" xr:uid="{00000000-0005-0000-0000-000058100000}"/>
    <cellStyle name="Примечание" xfId="4239" xr:uid="{00000000-0005-0000-0000-000059100000}"/>
    <cellStyle name="Примечание 2" xfId="4240" xr:uid="{00000000-0005-0000-0000-00005A100000}"/>
    <cellStyle name="Примечание 2 2" xfId="4241" xr:uid="{00000000-0005-0000-0000-00005B100000}"/>
    <cellStyle name="Примечание 2 2 2" xfId="4242" xr:uid="{00000000-0005-0000-0000-00005C100000}"/>
    <cellStyle name="Примечание 3" xfId="4243" xr:uid="{00000000-0005-0000-0000-00005D100000}"/>
    <cellStyle name="Примечание 3 2" xfId="4244" xr:uid="{00000000-0005-0000-0000-00005E100000}"/>
    <cellStyle name="Примечание 3 2 2" xfId="4245" xr:uid="{00000000-0005-0000-0000-00005F100000}"/>
    <cellStyle name="Примечание 4" xfId="4246" xr:uid="{00000000-0005-0000-0000-000060100000}"/>
    <cellStyle name="Примечание 4 2" xfId="4247" xr:uid="{00000000-0005-0000-0000-000061100000}"/>
    <cellStyle name="ПРОЦЕНТНЫЙ_BOPENGC" xfId="4248" xr:uid="{00000000-0005-0000-0000-000062100000}"/>
    <cellStyle name="Связанная ячейка" xfId="4249" xr:uid="{00000000-0005-0000-0000-000063100000}"/>
    <cellStyle name="Связанная ячейка 2" xfId="4250" xr:uid="{00000000-0005-0000-0000-000064100000}"/>
    <cellStyle name="ТЕКСТ" xfId="4251" xr:uid="{00000000-0005-0000-0000-000065100000}"/>
    <cellStyle name="ТЕКСТ 2" xfId="4252" xr:uid="{00000000-0005-0000-0000-000066100000}"/>
    <cellStyle name="Текст предупреждения" xfId="4253" xr:uid="{00000000-0005-0000-0000-000067100000}"/>
    <cellStyle name="ТЕКСТ_Comp_aut" xfId="4254" xr:uid="{00000000-0005-0000-0000-000068100000}"/>
    <cellStyle name="Тысячи [0]_Dk98" xfId="4255" xr:uid="{00000000-0005-0000-0000-000069100000}"/>
    <cellStyle name="Тысячи_Dk98" xfId="4256" xr:uid="{00000000-0005-0000-0000-00006A100000}"/>
    <cellStyle name="УровеньСтолб_1_Структура державного боргу" xfId="4257" xr:uid="{00000000-0005-0000-0000-00006B100000}"/>
    <cellStyle name="УровеньСтрок_1_Структура державного боргу" xfId="4258" xr:uid="{00000000-0005-0000-0000-00006C100000}"/>
    <cellStyle name="ФИКСИРОВАННЫЙ" xfId="4259" xr:uid="{00000000-0005-0000-0000-00006D100000}"/>
    <cellStyle name="ФИКСИРОВАННЫЙ 2" xfId="4260" xr:uid="{00000000-0005-0000-0000-00006E100000}"/>
    <cellStyle name="ФИКСИРОВАННЫЙ 3" xfId="4261" xr:uid="{00000000-0005-0000-0000-00006F100000}"/>
    <cellStyle name="Финансовый [0]_453" xfId="4262" xr:uid="{00000000-0005-0000-0000-000070100000}"/>
    <cellStyle name="Финансовый_1 квартал-уточ.платежі" xfId="4263" xr:uid="{00000000-0005-0000-0000-000071100000}"/>
    <cellStyle name="Хороший" xfId="4264" xr:uid="{00000000-0005-0000-0000-000072100000}"/>
    <cellStyle name="Хороший 2" xfId="4265" xr:uid="{00000000-0005-0000-0000-000073100000}"/>
    <cellStyle name="콤마 [0]_Sheet1" xfId="4266" xr:uid="{00000000-0005-0000-0000-000074100000}"/>
    <cellStyle name="콤마_설비작업" xfId="4267" xr:uid="{00000000-0005-0000-0000-000075100000}"/>
    <cellStyle name="표준_3.소득(2007)" xfId="4268" xr:uid="{00000000-0005-0000-0000-000076100000}"/>
    <cellStyle name="千位分隔 2 2" xfId="23" xr:uid="{00000000-0005-0000-0000-000077100000}"/>
    <cellStyle name="千位分隔 3" xfId="24" xr:uid="{00000000-0005-0000-0000-000078100000}"/>
    <cellStyle name="千位分隔 7" xfId="25" xr:uid="{00000000-0005-0000-0000-000079100000}"/>
    <cellStyle name="千分位[0]" xfId="4269" xr:uid="{00000000-0005-0000-0000-00007A100000}"/>
    <cellStyle name="后继超级链接_Sheet1" xfId="26" xr:uid="{00000000-0005-0000-0000-00007B100000}"/>
    <cellStyle name="好 2" xfId="27" xr:uid="{00000000-0005-0000-0000-00007C100000}"/>
    <cellStyle name="差 2" xfId="28" xr:uid="{00000000-0005-0000-0000-00007D100000}"/>
    <cellStyle name="常规 10" xfId="29" xr:uid="{00000000-0005-0000-0000-00007E100000}"/>
    <cellStyle name="常规 11" xfId="30" xr:uid="{00000000-0005-0000-0000-00007F100000}"/>
    <cellStyle name="常规 12" xfId="31" xr:uid="{00000000-0005-0000-0000-000080100000}"/>
    <cellStyle name="常规 13" xfId="32" xr:uid="{00000000-0005-0000-0000-000081100000}"/>
    <cellStyle name="常规 14" xfId="33" xr:uid="{00000000-0005-0000-0000-000082100000}"/>
    <cellStyle name="常规 2" xfId="34" xr:uid="{00000000-0005-0000-0000-000083100000}"/>
    <cellStyle name="常规 2 2" xfId="35" xr:uid="{00000000-0005-0000-0000-000084100000}"/>
    <cellStyle name="常规 2 2 2" xfId="36" xr:uid="{00000000-0005-0000-0000-000085100000}"/>
    <cellStyle name="常规 2 3" xfId="37" xr:uid="{00000000-0005-0000-0000-000086100000}"/>
    <cellStyle name="常规 2 3 2" xfId="38" xr:uid="{00000000-0005-0000-0000-000087100000}"/>
    <cellStyle name="常规 2 4" xfId="39" xr:uid="{00000000-0005-0000-0000-000088100000}"/>
    <cellStyle name="常规 2 4 2" xfId="40" xr:uid="{00000000-0005-0000-0000-000089100000}"/>
    <cellStyle name="常规 2 5" xfId="41" xr:uid="{00000000-0005-0000-0000-00008A100000}"/>
    <cellStyle name="常规 2 6" xfId="42" xr:uid="{00000000-0005-0000-0000-00008B100000}"/>
    <cellStyle name="常规 3" xfId="43" xr:uid="{00000000-0005-0000-0000-00008C100000}"/>
    <cellStyle name="常规 4" xfId="44" xr:uid="{00000000-0005-0000-0000-00008D100000}"/>
    <cellStyle name="常规 4 2" xfId="45" xr:uid="{00000000-0005-0000-0000-00008E100000}"/>
    <cellStyle name="常规 4 3" xfId="46" xr:uid="{00000000-0005-0000-0000-00008F100000}"/>
    <cellStyle name="常规 4 4" xfId="47" xr:uid="{00000000-0005-0000-0000-000090100000}"/>
    <cellStyle name="常规 5 2" xfId="48" xr:uid="{00000000-0005-0000-0000-000091100000}"/>
    <cellStyle name="常规 5 3" xfId="49" xr:uid="{00000000-0005-0000-0000-000092100000}"/>
    <cellStyle name="常规 5 4" xfId="50" xr:uid="{00000000-0005-0000-0000-000093100000}"/>
    <cellStyle name="常规 6" xfId="51" xr:uid="{00000000-0005-0000-0000-000094100000}"/>
    <cellStyle name="常规 7" xfId="52" xr:uid="{00000000-0005-0000-0000-000095100000}"/>
    <cellStyle name="常规 8" xfId="53" xr:uid="{00000000-0005-0000-0000-000096100000}"/>
    <cellStyle name="常规_Sheet1" xfId="4270" xr:uid="{00000000-0005-0000-0000-000097100000}"/>
    <cellStyle name="强调文字颜色 1 2" xfId="54" xr:uid="{00000000-0005-0000-0000-000098100000}"/>
    <cellStyle name="强调文字颜色 2 2" xfId="55" xr:uid="{00000000-0005-0000-0000-000099100000}"/>
    <cellStyle name="强调文字颜色 3 2" xfId="56" xr:uid="{00000000-0005-0000-0000-00009A100000}"/>
    <cellStyle name="强调文字颜色 4 2" xfId="57" xr:uid="{00000000-0005-0000-0000-00009B100000}"/>
    <cellStyle name="强调文字颜色 5 2" xfId="58" xr:uid="{00000000-0005-0000-0000-00009C100000}"/>
    <cellStyle name="强调文字颜色 6 2" xfId="59" xr:uid="{00000000-0005-0000-0000-00009D100000}"/>
    <cellStyle name="标题 1 2" xfId="60" xr:uid="{00000000-0005-0000-0000-00009E100000}"/>
    <cellStyle name="标题 2 2" xfId="61" xr:uid="{00000000-0005-0000-0000-00009F100000}"/>
    <cellStyle name="标题 3 2" xfId="62" xr:uid="{00000000-0005-0000-0000-0000A0100000}"/>
    <cellStyle name="标题 4 2" xfId="63" xr:uid="{00000000-0005-0000-0000-0000A1100000}"/>
    <cellStyle name="标题 5" xfId="64" xr:uid="{00000000-0005-0000-0000-0000A2100000}"/>
    <cellStyle name="检查单元格 2" xfId="65" xr:uid="{00000000-0005-0000-0000-0000A3100000}"/>
    <cellStyle name="標準_A0110P" xfId="4271" xr:uid="{00000000-0005-0000-0000-0000A4100000}"/>
    <cellStyle name="汇总 2" xfId="66" xr:uid="{00000000-0005-0000-0000-0000A5100000}"/>
    <cellStyle name="注释 2" xfId="67" xr:uid="{00000000-0005-0000-0000-0000A6100000}"/>
    <cellStyle name="百分比 2 2" xfId="68" xr:uid="{00000000-0005-0000-0000-0000A7100000}"/>
    <cellStyle name="百分比 3" xfId="69" xr:uid="{00000000-0005-0000-0000-0000A8100000}"/>
    <cellStyle name="百分比 4" xfId="70" xr:uid="{00000000-0005-0000-0000-0000A9100000}"/>
    <cellStyle name="解释性文本 2" xfId="71" xr:uid="{00000000-0005-0000-0000-0000AA100000}"/>
    <cellStyle name="警告文本 2" xfId="72" xr:uid="{00000000-0005-0000-0000-0000AB100000}"/>
    <cellStyle name="计算 2" xfId="73" xr:uid="{00000000-0005-0000-0000-0000AC100000}"/>
    <cellStyle name="貨幣 [0]" xfId="4272" xr:uid="{00000000-0005-0000-0000-0000AD100000}"/>
    <cellStyle name="超级链接_Sheet1" xfId="74" xr:uid="{00000000-0005-0000-0000-0000AE100000}"/>
    <cellStyle name="输入 2" xfId="75" xr:uid="{00000000-0005-0000-0000-0000AF100000}"/>
    <cellStyle name="输出 2" xfId="76" xr:uid="{00000000-0005-0000-0000-0000B0100000}"/>
    <cellStyle name="适中 2" xfId="77" xr:uid="{00000000-0005-0000-0000-0000B1100000}"/>
    <cellStyle name="链接单元格 2" xfId="78" xr:uid="{00000000-0005-0000-0000-0000B2100000}"/>
  </cellStyles>
  <dxfs count="0"/>
  <tableStyles count="0" defaultTableStyle="TableStyleMedium2" defaultPivotStyle="PivotStyleLight16"/>
  <colors>
    <mruColors>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520260138131199"/>
          <c:y val="0.13964170144528279"/>
          <c:w val="0.74325452151245586"/>
          <c:h val="0.63852167223902068"/>
        </c:manualLayout>
      </c:layout>
      <c:barChart>
        <c:barDir val="col"/>
        <c:grouping val="stacked"/>
        <c:varyColors val="0"/>
        <c:ser>
          <c:idx val="0"/>
          <c:order val="1"/>
          <c:tx>
            <c:v>Aggregate estimated debt stocks (gradual disbursement)</c:v>
          </c:tx>
          <c:spPr>
            <a:solidFill>
              <a:srgbClr val="C00000"/>
            </a:solidFill>
          </c:spPr>
          <c:invertIfNegative val="0"/>
          <c:cat>
            <c:numLit>
              <c:formatCode>General</c:formatCode>
              <c:ptCount val="14"/>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numLit>
          </c:cat>
          <c:val>
            <c:numRef>
              <c:f>Figure3!$C$2:$C$15</c:f>
              <c:numCache>
                <c:formatCode>#,##0</c:formatCode>
                <c:ptCount val="14"/>
                <c:pt idx="0">
                  <c:v>4.9240757847187497</c:v>
                </c:pt>
                <c:pt idx="1">
                  <c:v>8.6657811166562499</c:v>
                </c:pt>
                <c:pt idx="2">
                  <c:v>14.177976939656251</c:v>
                </c:pt>
                <c:pt idx="3">
                  <c:v>22.890483722875</c:v>
                </c:pt>
                <c:pt idx="4">
                  <c:v>35.498224948937498</c:v>
                </c:pt>
                <c:pt idx="5">
                  <c:v>54.688857601687502</c:v>
                </c:pt>
                <c:pt idx="6">
                  <c:v>73.149222206312501</c:v>
                </c:pt>
                <c:pt idx="7">
                  <c:v>99.987531027059518</c:v>
                </c:pt>
                <c:pt idx="8">
                  <c:v>137.26345546834375</c:v>
                </c:pt>
                <c:pt idx="9">
                  <c:v>178.944840773625</c:v>
                </c:pt>
                <c:pt idx="10">
                  <c:v>217.13162388953126</c:v>
                </c:pt>
                <c:pt idx="11">
                  <c:v>249.55824980010937</c:v>
                </c:pt>
                <c:pt idx="12">
                  <c:v>282.44390514406643</c:v>
                </c:pt>
                <c:pt idx="13">
                  <c:v>312.07977288165625</c:v>
                </c:pt>
              </c:numCache>
            </c:numRef>
          </c:val>
          <c:extLst>
            <c:ext xmlns:c16="http://schemas.microsoft.com/office/drawing/2014/chart" uri="{C3380CC4-5D6E-409C-BE32-E72D297353CC}">
              <c16:uniqueId val="{00000000-F55B-4B5E-ABA4-980736626A56}"/>
            </c:ext>
          </c:extLst>
        </c:ser>
        <c:ser>
          <c:idx val="1"/>
          <c:order val="2"/>
          <c:tx>
            <c:v>Aggregate estimated debt stocks (full disbursement)</c:v>
          </c:tx>
          <c:spPr>
            <a:solidFill>
              <a:schemeClr val="accent2">
                <a:lumMod val="75000"/>
                <a:alpha val="60000"/>
              </a:schemeClr>
            </a:solidFill>
            <a:ln>
              <a:noFill/>
            </a:ln>
          </c:spPr>
          <c:invertIfNegative val="0"/>
          <c:cat>
            <c:numLit>
              <c:formatCode>General</c:formatCode>
              <c:ptCount val="14"/>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numLit>
          </c:cat>
          <c:val>
            <c:numRef>
              <c:f>Figure3!$E$2:$E$15</c:f>
              <c:numCache>
                <c:formatCode>#,##0</c:formatCode>
                <c:ptCount val="14"/>
                <c:pt idx="0">
                  <c:v>3.964282238406251</c:v>
                </c:pt>
                <c:pt idx="1">
                  <c:v>9.8156878495937487</c:v>
                </c:pt>
                <c:pt idx="2">
                  <c:v>13.657209766843749</c:v>
                </c:pt>
                <c:pt idx="3">
                  <c:v>17.050350111125002</c:v>
                </c:pt>
                <c:pt idx="4">
                  <c:v>19.211179075437499</c:v>
                </c:pt>
                <c:pt idx="5">
                  <c:v>51.927367464687492</c:v>
                </c:pt>
                <c:pt idx="6">
                  <c:v>62.424761152875007</c:v>
                </c:pt>
                <c:pt idx="7">
                  <c:v>73.962393215125033</c:v>
                </c:pt>
                <c:pt idx="8">
                  <c:v>64.052206258937503</c:v>
                </c:pt>
                <c:pt idx="9">
                  <c:v>64.097869376187504</c:v>
                </c:pt>
                <c:pt idx="10">
                  <c:v>90.075162856249989</c:v>
                </c:pt>
                <c:pt idx="11">
                  <c:v>91.629115836625033</c:v>
                </c:pt>
                <c:pt idx="12">
                  <c:v>99.131459150124954</c:v>
                </c:pt>
                <c:pt idx="13">
                  <c:v>79.871069297750012</c:v>
                </c:pt>
              </c:numCache>
            </c:numRef>
          </c:val>
          <c:extLst>
            <c:ext xmlns:c16="http://schemas.microsoft.com/office/drawing/2014/chart" uri="{C3380CC4-5D6E-409C-BE32-E72D297353CC}">
              <c16:uniqueId val="{00000001-F55B-4B5E-ABA4-980736626A56}"/>
            </c:ext>
          </c:extLst>
        </c:ser>
        <c:dLbls>
          <c:showLegendKey val="0"/>
          <c:showVal val="0"/>
          <c:showCatName val="0"/>
          <c:showSerName val="0"/>
          <c:showPercent val="0"/>
          <c:showBubbleSize val="0"/>
        </c:dLbls>
        <c:gapWidth val="51"/>
        <c:overlap val="100"/>
        <c:axId val="475507712"/>
        <c:axId val="475509504"/>
      </c:barChart>
      <c:lineChart>
        <c:grouping val="standard"/>
        <c:varyColors val="0"/>
        <c:ser>
          <c:idx val="2"/>
          <c:order val="0"/>
          <c:tx>
            <c:v>Aggregate outstanding Chinese loans (International Investment Position - PBOC)</c:v>
          </c:tx>
          <c:spPr>
            <a:ln w="44450">
              <a:solidFill>
                <a:schemeClr val="tx2">
                  <a:lumMod val="75000"/>
                </a:schemeClr>
              </a:solidFill>
            </a:ln>
          </c:spPr>
          <c:marker>
            <c:symbol val="none"/>
          </c:marker>
          <c:cat>
            <c:numLit>
              <c:formatCode>General</c:formatCode>
              <c:ptCount val="14"/>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numLit>
          </c:cat>
          <c:val>
            <c:numRef>
              <c:f>Figure3!$D$2:$D$15</c:f>
              <c:numCache>
                <c:formatCode>#,##0</c:formatCode>
                <c:ptCount val="14"/>
                <c:pt idx="0">
                  <c:v>58.95975</c:v>
                </c:pt>
                <c:pt idx="1">
                  <c:v>71.934883999999997</c:v>
                </c:pt>
                <c:pt idx="2">
                  <c:v>67.019313999999994</c:v>
                </c:pt>
                <c:pt idx="3">
                  <c:v>88.754827000000006</c:v>
                </c:pt>
                <c:pt idx="4">
                  <c:v>107.12994999999999</c:v>
                </c:pt>
                <c:pt idx="5">
                  <c:v>97.388131000000001</c:v>
                </c:pt>
                <c:pt idx="6">
                  <c:v>117.44011</c:v>
                </c:pt>
                <c:pt idx="7">
                  <c:v>223.21293</c:v>
                </c:pt>
                <c:pt idx="8">
                  <c:v>277.77638000000002</c:v>
                </c:pt>
                <c:pt idx="9">
                  <c:v>308.92565000000002</c:v>
                </c:pt>
                <c:pt idx="10">
                  <c:v>374.74919</c:v>
                </c:pt>
                <c:pt idx="11">
                  <c:v>456.92205000000001</c:v>
                </c:pt>
                <c:pt idx="12">
                  <c:v>576.78355999999997</c:v>
                </c:pt>
                <c:pt idx="13">
                  <c:v>637.3424</c:v>
                </c:pt>
              </c:numCache>
            </c:numRef>
          </c:val>
          <c:smooth val="0"/>
          <c:extLst>
            <c:ext xmlns:c16="http://schemas.microsoft.com/office/drawing/2014/chart" uri="{C3380CC4-5D6E-409C-BE32-E72D297353CC}">
              <c16:uniqueId val="{00000002-F55B-4B5E-ABA4-980736626A56}"/>
            </c:ext>
          </c:extLst>
        </c:ser>
        <c:dLbls>
          <c:showLegendKey val="0"/>
          <c:showVal val="0"/>
          <c:showCatName val="0"/>
          <c:showSerName val="0"/>
          <c:showPercent val="0"/>
          <c:showBubbleSize val="0"/>
        </c:dLbls>
        <c:marker val="1"/>
        <c:smooth val="0"/>
        <c:axId val="475507712"/>
        <c:axId val="475509504"/>
      </c:lineChart>
      <c:catAx>
        <c:axId val="475507712"/>
        <c:scaling>
          <c:orientation val="minMax"/>
        </c:scaling>
        <c:delete val="0"/>
        <c:axPos val="b"/>
        <c:numFmt formatCode="0" sourceLinked="0"/>
        <c:majorTickMark val="out"/>
        <c:minorTickMark val="none"/>
        <c:tickLblPos val="low"/>
        <c:spPr>
          <a:ln w="19050"/>
        </c:spPr>
        <c:txPr>
          <a:bodyPr/>
          <a:lstStyle/>
          <a:p>
            <a:pPr>
              <a:defRPr sz="1400">
                <a:latin typeface="Times New Roman" panose="02020603050405020304" pitchFamily="18" charset="0"/>
                <a:cs typeface="Times New Roman" panose="02020603050405020304" pitchFamily="18" charset="0"/>
              </a:defRPr>
            </a:pPr>
            <a:endParaRPr lang="en-US"/>
          </a:p>
        </c:txPr>
        <c:crossAx val="475509504"/>
        <c:crosses val="autoZero"/>
        <c:auto val="1"/>
        <c:lblAlgn val="ctr"/>
        <c:lblOffset val="100"/>
        <c:tickLblSkip val="1"/>
        <c:tickMarkSkip val="1"/>
        <c:noMultiLvlLbl val="0"/>
      </c:catAx>
      <c:valAx>
        <c:axId val="475509504"/>
        <c:scaling>
          <c:orientation val="minMax"/>
          <c:max val="700"/>
          <c:min val="0"/>
        </c:scaling>
        <c:delete val="0"/>
        <c:axPos val="l"/>
        <c:majorGridlines>
          <c:spPr>
            <a:ln>
              <a:noFill/>
            </a:ln>
          </c:spPr>
        </c:majorGridlines>
        <c:title>
          <c:tx>
            <c:rich>
              <a:bodyPr rot="-5400000" vert="horz"/>
              <a:lstStyle/>
              <a:p>
                <a:pPr>
                  <a:defRPr sz="1800">
                    <a:solidFill>
                      <a:schemeClr val="tx1"/>
                    </a:solidFill>
                  </a:defRPr>
                </a:pPr>
                <a:r>
                  <a:rPr lang="en-US" sz="1800" b="0">
                    <a:solidFill>
                      <a:schemeClr val="tx1"/>
                    </a:solidFill>
                    <a:latin typeface="Times New Roman" panose="02020603050405020304" pitchFamily="18" charset="0"/>
                    <a:cs typeface="Times New Roman" panose="02020603050405020304" pitchFamily="18" charset="0"/>
                  </a:rPr>
                  <a:t>In</a:t>
                </a:r>
                <a:r>
                  <a:rPr lang="en-US" sz="1800" b="0" baseline="0">
                    <a:solidFill>
                      <a:schemeClr val="tx1"/>
                    </a:solidFill>
                    <a:latin typeface="Times New Roman" panose="02020603050405020304" pitchFamily="18" charset="0"/>
                    <a:cs typeface="Times New Roman" panose="02020603050405020304" pitchFamily="18" charset="0"/>
                  </a:rPr>
                  <a:t> billions of USD</a:t>
                </a:r>
                <a:endParaRPr lang="en-US" sz="1800" b="0">
                  <a:solidFill>
                    <a:schemeClr val="tx1"/>
                  </a:solidFill>
                  <a:latin typeface="Times New Roman" panose="02020603050405020304" pitchFamily="18" charset="0"/>
                  <a:cs typeface="Times New Roman" panose="02020603050405020304" pitchFamily="18" charset="0"/>
                </a:endParaRPr>
              </a:p>
            </c:rich>
          </c:tx>
          <c:layout>
            <c:manualLayout>
              <c:xMode val="edge"/>
              <c:yMode val="edge"/>
              <c:x val="9.6857939788586589E-3"/>
              <c:y val="0.31727834907356839"/>
            </c:manualLayout>
          </c:layout>
          <c:overlay val="0"/>
        </c:title>
        <c:numFmt formatCode="0" sourceLinked="0"/>
        <c:majorTickMark val="out"/>
        <c:minorTickMark val="none"/>
        <c:tickLblPos val="nextTo"/>
        <c:spPr>
          <a:ln w="19050">
            <a:solidFill>
              <a:schemeClr val="tx1"/>
            </a:solidFill>
          </a:ln>
        </c:spPr>
        <c:txPr>
          <a:bodyPr/>
          <a:lstStyle/>
          <a:p>
            <a:pPr>
              <a:defRPr sz="1600">
                <a:latin typeface="Times New Roman" panose="02020603050405020304" pitchFamily="18" charset="0"/>
                <a:cs typeface="Times New Roman" panose="02020603050405020304" pitchFamily="18" charset="0"/>
              </a:defRPr>
            </a:pPr>
            <a:endParaRPr lang="en-US"/>
          </a:p>
        </c:txPr>
        <c:crossAx val="475507712"/>
        <c:crosses val="autoZero"/>
        <c:crossBetween val="between"/>
        <c:majorUnit val="200"/>
      </c:valAx>
    </c:plotArea>
    <c:legend>
      <c:legendPos val="b"/>
      <c:layout>
        <c:manualLayout>
          <c:xMode val="edge"/>
          <c:yMode val="edge"/>
          <c:x val="5.6593695412646798E-2"/>
          <c:y val="0.8469973890339425"/>
          <c:w val="0.89499256903442825"/>
          <c:h val="0.13201150879810317"/>
        </c:manualLayout>
      </c:layout>
      <c:overlay val="0"/>
      <c:txPr>
        <a:bodyPr/>
        <a:lstStyle/>
        <a:p>
          <a:pPr>
            <a:defRPr sz="1600">
              <a:latin typeface="Times New Roman" panose="02020603050405020304" pitchFamily="18" charset="0"/>
              <a:cs typeface="Times New Roman" panose="02020603050405020304" pitchFamily="18" charset="0"/>
            </a:defRPr>
          </a:pPr>
          <a:endParaRPr lang="en-US"/>
        </a:p>
      </c:txPr>
    </c:legend>
    <c:plotVisOnly val="1"/>
    <c:dispBlanksAs val="gap"/>
    <c:showDLblsOverMax val="0"/>
  </c:chart>
  <c:spPr>
    <a:ln>
      <a:noFill/>
    </a:ln>
  </c:sp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090938782577214"/>
          <c:y val="4.5977011494252873E-2"/>
          <c:w val="0.7209285121218918"/>
          <c:h val="0.70270030947259765"/>
        </c:manualLayout>
      </c:layout>
      <c:barChart>
        <c:barDir val="col"/>
        <c:grouping val="clustered"/>
        <c:varyColors val="0"/>
        <c:ser>
          <c:idx val="1"/>
          <c:order val="0"/>
          <c:tx>
            <c:v>Chinese overseas lending (left axis)</c:v>
          </c:tx>
          <c:spPr>
            <a:solidFill>
              <a:srgbClr val="C00000"/>
            </a:solidFill>
            <a:ln>
              <a:noFill/>
            </a:ln>
            <a:effectLst/>
          </c:spPr>
          <c:invertIfNegative val="0"/>
          <c:cat>
            <c:numLit>
              <c:formatCode>General</c:formatCode>
              <c:ptCount val="69"/>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numLit>
          </c:cat>
          <c:val>
            <c:numRef>
              <c:f>Figure4!$F$2:$F$69</c:f>
              <c:numCache>
                <c:formatCode>0.00</c:formatCode>
                <c:ptCount val="68"/>
                <c:pt idx="0">
                  <c:v>0.25109649979217036</c:v>
                </c:pt>
                <c:pt idx="1">
                  <c:v>0.12092743290590845</c:v>
                </c:pt>
                <c:pt idx="2">
                  <c:v>0.10968221226160596</c:v>
                </c:pt>
                <c:pt idx="3">
                  <c:v>1.2269533160175967</c:v>
                </c:pt>
                <c:pt idx="4">
                  <c:v>5.2635133791948341E-2</c:v>
                </c:pt>
                <c:pt idx="5">
                  <c:v>0.92753000449814527</c:v>
                </c:pt>
                <c:pt idx="6">
                  <c:v>0.25634223921505767</c:v>
                </c:pt>
                <c:pt idx="7">
                  <c:v>9.1565516441473802E-2</c:v>
                </c:pt>
                <c:pt idx="8">
                  <c:v>0.24284188632286699</c:v>
                </c:pt>
                <c:pt idx="9">
                  <c:v>0.34331336024454173</c:v>
                </c:pt>
                <c:pt idx="10">
                  <c:v>0.43907486565539761</c:v>
                </c:pt>
                <c:pt idx="11">
                  <c:v>0.81047817901485042</c:v>
                </c:pt>
                <c:pt idx="12">
                  <c:v>2.6054155911202897E-2</c:v>
                </c:pt>
                <c:pt idx="13">
                  <c:v>0.24829017063205966</c:v>
                </c:pt>
                <c:pt idx="14">
                  <c:v>0.42506622219198587</c:v>
                </c:pt>
                <c:pt idx="15">
                  <c:v>0.23169882352941179</c:v>
                </c:pt>
                <c:pt idx="16">
                  <c:v>0.33289761211415259</c:v>
                </c:pt>
                <c:pt idx="17">
                  <c:v>0.44688900902909379</c:v>
                </c:pt>
                <c:pt idx="18">
                  <c:v>0.4947313227452555</c:v>
                </c:pt>
                <c:pt idx="19">
                  <c:v>1.9070104984201409E-2</c:v>
                </c:pt>
                <c:pt idx="20">
                  <c:v>1.4302996446900911</c:v>
                </c:pt>
                <c:pt idx="21">
                  <c:v>0.58506452033049772</c:v>
                </c:pt>
                <c:pt idx="22">
                  <c:v>0.62891650995141823</c:v>
                </c:pt>
                <c:pt idx="23">
                  <c:v>0.3380868442057906</c:v>
                </c:pt>
                <c:pt idx="24">
                  <c:v>0.25689729462107014</c:v>
                </c:pt>
                <c:pt idx="25">
                  <c:v>0.34119788616548774</c:v>
                </c:pt>
                <c:pt idx="26">
                  <c:v>7.4980290102389074E-2</c:v>
                </c:pt>
                <c:pt idx="27">
                  <c:v>7.5198027692307684E-2</c:v>
                </c:pt>
                <c:pt idx="28">
                  <c:v>8.2251826122896388E-2</c:v>
                </c:pt>
                <c:pt idx="29">
                  <c:v>9.4962662962499944E-2</c:v>
                </c:pt>
                <c:pt idx="30">
                  <c:v>0.12382996406298413</c:v>
                </c:pt>
                <c:pt idx="31">
                  <c:v>4.0966703424788212E-2</c:v>
                </c:pt>
                <c:pt idx="32">
                  <c:v>2.7548921295854924E-2</c:v>
                </c:pt>
                <c:pt idx="33">
                  <c:v>5.3488118204738422E-2</c:v>
                </c:pt>
                <c:pt idx="34">
                  <c:v>0.1471456564627876</c:v>
                </c:pt>
                <c:pt idx="35">
                  <c:v>7.1779836312370005E-2</c:v>
                </c:pt>
                <c:pt idx="36">
                  <c:v>9.988425910819286E-2</c:v>
                </c:pt>
                <c:pt idx="37">
                  <c:v>9.9456732020503869E-2</c:v>
                </c:pt>
                <c:pt idx="38">
                  <c:v>2.1907861206989239E-2</c:v>
                </c:pt>
                <c:pt idx="39">
                  <c:v>0.10180291106805517</c:v>
                </c:pt>
                <c:pt idx="40">
                  <c:v>0.14215567461229667</c:v>
                </c:pt>
                <c:pt idx="41">
                  <c:v>0.1319862327741933</c:v>
                </c:pt>
                <c:pt idx="42">
                  <c:v>0.1214954110510672</c:v>
                </c:pt>
                <c:pt idx="43">
                  <c:v>0.11525611537634201</c:v>
                </c:pt>
                <c:pt idx="44">
                  <c:v>0.12730260401206048</c:v>
                </c:pt>
                <c:pt idx="45">
                  <c:v>7.1958449310180389E-2</c:v>
                </c:pt>
                <c:pt idx="46">
                  <c:v>6.7501600333661912E-2</c:v>
                </c:pt>
                <c:pt idx="47">
                  <c:v>0.38235476704973753</c:v>
                </c:pt>
                <c:pt idx="48">
                  <c:v>7.973912647102474E-2</c:v>
                </c:pt>
                <c:pt idx="49">
                  <c:v>7.8824694155871164E-2</c:v>
                </c:pt>
                <c:pt idx="50">
                  <c:v>9.5498305523451427E-2</c:v>
                </c:pt>
                <c:pt idx="51">
                  <c:v>0.14390955693340141</c:v>
                </c:pt>
                <c:pt idx="52">
                  <c:v>0.12651799365380026</c:v>
                </c:pt>
                <c:pt idx="53">
                  <c:v>0.18339554592588297</c:v>
                </c:pt>
                <c:pt idx="54">
                  <c:v>0.15231229646242717</c:v>
                </c:pt>
                <c:pt idx="55">
                  <c:v>0.44294057320811431</c:v>
                </c:pt>
                <c:pt idx="56">
                  <c:v>0.36635864086585251</c:v>
                </c:pt>
                <c:pt idx="57">
                  <c:v>0.38072966688701892</c:v>
                </c:pt>
                <c:pt idx="58">
                  <c:v>0.35579774625254273</c:v>
                </c:pt>
                <c:pt idx="59">
                  <c:v>1.0517529154688041</c:v>
                </c:pt>
                <c:pt idx="60">
                  <c:v>0.79376241333512632</c:v>
                </c:pt>
                <c:pt idx="61">
                  <c:v>0.6339544496982239</c:v>
                </c:pt>
                <c:pt idx="62">
                  <c:v>0.40564972913324565</c:v>
                </c:pt>
                <c:pt idx="63">
                  <c:v>0.50069494641616796</c:v>
                </c:pt>
                <c:pt idx="64">
                  <c:v>0.73417492543037199</c:v>
                </c:pt>
                <c:pt idx="65">
                  <c:v>0.45849753491658712</c:v>
                </c:pt>
                <c:pt idx="66">
                  <c:v>0.75846448323635429</c:v>
                </c:pt>
                <c:pt idx="67">
                  <c:v>0.31390054532194689</c:v>
                </c:pt>
              </c:numCache>
            </c:numRef>
          </c:val>
          <c:extLst>
            <c:ext xmlns:c16="http://schemas.microsoft.com/office/drawing/2014/chart" uri="{C3380CC4-5D6E-409C-BE32-E72D297353CC}">
              <c16:uniqueId val="{00000000-9EC4-412A-8B3C-84CF6853224C}"/>
            </c:ext>
          </c:extLst>
        </c:ser>
        <c:dLbls>
          <c:showLegendKey val="0"/>
          <c:showVal val="0"/>
          <c:showCatName val="0"/>
          <c:showSerName val="0"/>
          <c:showPercent val="0"/>
          <c:showBubbleSize val="0"/>
        </c:dLbls>
        <c:gapWidth val="33"/>
        <c:axId val="1005826048"/>
        <c:axId val="1003922944"/>
      </c:barChart>
      <c:lineChart>
        <c:grouping val="standard"/>
        <c:varyColors val="0"/>
        <c:ser>
          <c:idx val="0"/>
          <c:order val="1"/>
          <c:tx>
            <c:v>Chinese share of global GDP (right axis)</c:v>
          </c:tx>
          <c:spPr>
            <a:ln w="19050" cap="rnd">
              <a:solidFill>
                <a:schemeClr val="tx1"/>
              </a:solidFill>
              <a:prstDash val="dash"/>
              <a:round/>
            </a:ln>
            <a:effectLst/>
          </c:spPr>
          <c:marker>
            <c:symbol val="none"/>
          </c:marker>
          <c:cat>
            <c:numRef>
              <c:f>Figure4!$A$2:$A$67</c:f>
              <c:numCache>
                <c:formatCode>General</c:formatCode>
                <c:ptCount val="66"/>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numCache>
            </c:numRef>
          </c:cat>
          <c:val>
            <c:numRef>
              <c:f>Figure4!$B$2:$B$66</c:f>
              <c:numCache>
                <c:formatCode>0.00</c:formatCode>
                <c:ptCount val="65"/>
                <c:pt idx="2">
                  <c:v>7.4058585014819922</c:v>
                </c:pt>
                <c:pt idx="3">
                  <c:v>7.6833272044549705</c:v>
                </c:pt>
                <c:pt idx="4">
                  <c:v>7.5902179809062389</c:v>
                </c:pt>
                <c:pt idx="5">
                  <c:v>7.4370997862491057</c:v>
                </c:pt>
                <c:pt idx="6">
                  <c:v>7.6503572335109933</c:v>
                </c:pt>
                <c:pt idx="7">
                  <c:v>7.9875409391270535</c:v>
                </c:pt>
                <c:pt idx="8">
                  <c:v>8.6153366312099351</c:v>
                </c:pt>
                <c:pt idx="9">
                  <c:v>8.09280980957681</c:v>
                </c:pt>
                <c:pt idx="10">
                  <c:v>7.0541453477003175</c:v>
                </c:pt>
                <c:pt idx="11">
                  <c:v>5.0426328975978443</c:v>
                </c:pt>
                <c:pt idx="12">
                  <c:v>5.3159865589891719</c:v>
                </c:pt>
                <c:pt idx="13">
                  <c:v>5.5949225660129063</c:v>
                </c:pt>
                <c:pt idx="14">
                  <c:v>5.9636827564561123</c:v>
                </c:pt>
                <c:pt idx="15">
                  <c:v>6.1586656290006685</c:v>
                </c:pt>
                <c:pt idx="16">
                  <c:v>6.2998612999523003</c:v>
                </c:pt>
                <c:pt idx="17">
                  <c:v>5.8687657252971706</c:v>
                </c:pt>
                <c:pt idx="18">
                  <c:v>5.3304257219184263</c:v>
                </c:pt>
                <c:pt idx="19">
                  <c:v>5.6257115371654791</c:v>
                </c:pt>
                <c:pt idx="20">
                  <c:v>5.738686574248109</c:v>
                </c:pt>
                <c:pt idx="21">
                  <c:v>5.8540185396503972</c:v>
                </c:pt>
                <c:pt idx="22">
                  <c:v>5.5174149364330143</c:v>
                </c:pt>
                <c:pt idx="23">
                  <c:v>5.4999825975336138</c:v>
                </c:pt>
                <c:pt idx="24">
                  <c:v>5.3976500029396908</c:v>
                </c:pt>
                <c:pt idx="25">
                  <c:v>5.6005539171201644</c:v>
                </c:pt>
                <c:pt idx="26">
                  <c:v>5.323175890038109</c:v>
                </c:pt>
                <c:pt idx="27">
                  <c:v>5.2663658121726566</c:v>
                </c:pt>
                <c:pt idx="28">
                  <c:v>5.6918867539654627</c:v>
                </c:pt>
                <c:pt idx="29">
                  <c:v>5.6943514207197783</c:v>
                </c:pt>
                <c:pt idx="30">
                  <c:v>5.7025975004182508</c:v>
                </c:pt>
                <c:pt idx="31">
                  <c:v>5.8923687784164969</c:v>
                </c:pt>
                <c:pt idx="32">
                  <c:v>6.5273184320078945</c:v>
                </c:pt>
                <c:pt idx="33">
                  <c:v>6.8315771840991291</c:v>
                </c:pt>
                <c:pt idx="34">
                  <c:v>7.3192980872241922</c:v>
                </c:pt>
                <c:pt idx="35">
                  <c:v>7.6509856898956317</c:v>
                </c:pt>
                <c:pt idx="36">
                  <c:v>7.8427870934358257</c:v>
                </c:pt>
                <c:pt idx="37">
                  <c:v>8.0762326101378914</c:v>
                </c:pt>
                <c:pt idx="38">
                  <c:v>7.9467627326664321</c:v>
                </c:pt>
                <c:pt idx="39">
                  <c:v>7.6205059913232525</c:v>
                </c:pt>
                <c:pt idx="40">
                  <c:v>6.6772395760785734</c:v>
                </c:pt>
                <c:pt idx="41">
                  <c:v>7.0093973433787831</c:v>
                </c:pt>
                <c:pt idx="42">
                  <c:v>7.3599568058971307</c:v>
                </c:pt>
                <c:pt idx="43">
                  <c:v>7.8893535421938719</c:v>
                </c:pt>
                <c:pt idx="44">
                  <c:v>8.2245049460624227</c:v>
                </c:pt>
                <c:pt idx="45">
                  <c:v>8.811876014867428</c:v>
                </c:pt>
                <c:pt idx="46">
                  <c:v>8.752395262232918</c:v>
                </c:pt>
                <c:pt idx="47">
                  <c:v>8.9866516674269903</c:v>
                </c:pt>
                <c:pt idx="48">
                  <c:v>8.7833508640202709</c:v>
                </c:pt>
                <c:pt idx="49">
                  <c:v>8.9762286901273285</c:v>
                </c:pt>
                <c:pt idx="50">
                  <c:v>9.0841849260357943</c:v>
                </c:pt>
                <c:pt idx="51">
                  <c:v>9.5712756278635265</c:v>
                </c:pt>
                <c:pt idx="52">
                  <c:v>10.326280120414525</c:v>
                </c:pt>
                <c:pt idx="53">
                  <c:v>10.842196736899732</c:v>
                </c:pt>
                <c:pt idx="54">
                  <c:v>11.364875233211535</c:v>
                </c:pt>
                <c:pt idx="55">
                  <c:v>11.938967599752553</c:v>
                </c:pt>
                <c:pt idx="56">
                  <c:v>12.509580209469293</c:v>
                </c:pt>
                <c:pt idx="57">
                  <c:v>12.982651813534476</c:v>
                </c:pt>
                <c:pt idx="58">
                  <c:v>12.932095027109</c:v>
                </c:pt>
                <c:pt idx="59">
                  <c:v>14.06179161660908</c:v>
                </c:pt>
                <c:pt idx="60">
                  <c:v>14.328104904949313</c:v>
                </c:pt>
                <c:pt idx="61">
                  <c:v>14.611185134401017</c:v>
                </c:pt>
                <c:pt idx="62">
                  <c:v>15.227016214809355</c:v>
                </c:pt>
                <c:pt idx="63">
                  <c:v>15.786916048007793</c:v>
                </c:pt>
                <c:pt idx="64">
                  <c:v>16.444513457257802</c:v>
                </c:pt>
              </c:numCache>
            </c:numRef>
          </c:val>
          <c:smooth val="0"/>
          <c:extLst>
            <c:ext xmlns:c16="http://schemas.microsoft.com/office/drawing/2014/chart" uri="{C3380CC4-5D6E-409C-BE32-E72D297353CC}">
              <c16:uniqueId val="{00000001-9EC4-412A-8B3C-84CF6853224C}"/>
            </c:ext>
          </c:extLst>
        </c:ser>
        <c:dLbls>
          <c:showLegendKey val="0"/>
          <c:showVal val="0"/>
          <c:showCatName val="0"/>
          <c:showSerName val="0"/>
          <c:showPercent val="0"/>
          <c:showBubbleSize val="0"/>
        </c:dLbls>
        <c:marker val="1"/>
        <c:smooth val="0"/>
        <c:axId val="1002675584"/>
        <c:axId val="1002672128"/>
      </c:lineChart>
      <c:valAx>
        <c:axId val="1002672128"/>
        <c:scaling>
          <c:orientation val="minMax"/>
          <c:max val="20"/>
        </c:scaling>
        <c:delete val="0"/>
        <c:axPos val="r"/>
        <c:title>
          <c:tx>
            <c:rich>
              <a:bodyPr rot="-5400000" spcFirstLastPara="1" vertOverflow="ellipsis" vert="horz" wrap="square" anchor="ctr" anchorCtr="1"/>
              <a:lstStyle/>
              <a:p>
                <a:pPr>
                  <a:defRPr sz="14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1400"/>
                  <a:t>Share of global GDP</a:t>
                </a:r>
              </a:p>
            </c:rich>
          </c:tx>
          <c:layout>
            <c:manualLayout>
              <c:xMode val="edge"/>
              <c:yMode val="edge"/>
              <c:x val="0.94813500633095971"/>
              <c:y val="0.25491852377641133"/>
            </c:manualLayout>
          </c:layout>
          <c:overlay val="0"/>
          <c:spPr>
            <a:noFill/>
            <a:ln>
              <a:noFill/>
            </a:ln>
            <a:effectLst/>
          </c:spPr>
        </c:title>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002675584"/>
        <c:crosses val="max"/>
        <c:crossBetween val="between"/>
        <c:majorUnit val="5"/>
        <c:dispUnits>
          <c:builtInUnit val="hundreds"/>
        </c:dispUnits>
      </c:valAx>
      <c:catAx>
        <c:axId val="1002675584"/>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002672128"/>
        <c:crosses val="autoZero"/>
        <c:auto val="1"/>
        <c:lblAlgn val="ctr"/>
        <c:lblOffset val="100"/>
        <c:tickLblSkip val="15"/>
        <c:tickMarkSkip val="15"/>
        <c:noMultiLvlLbl val="0"/>
      </c:catAx>
      <c:valAx>
        <c:axId val="1003922944"/>
        <c:scaling>
          <c:orientation val="minMax"/>
          <c:max val="1.7000000000000002"/>
          <c:min val="0"/>
        </c:scaling>
        <c:delete val="0"/>
        <c:axPos val="l"/>
        <c:title>
          <c:tx>
            <c:rich>
              <a:bodyPr rot="-5400000" spcFirstLastPara="1" vertOverflow="ellipsis" vert="horz" wrap="square" anchor="ctr" anchorCtr="1"/>
              <a:lstStyle/>
              <a:p>
                <a:pPr>
                  <a:defRPr sz="14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1400"/>
                  <a:t>In percent of Chinese GDP</a:t>
                </a:r>
              </a:p>
            </c:rich>
          </c:tx>
          <c:layout>
            <c:manualLayout>
              <c:xMode val="edge"/>
              <c:yMode val="edge"/>
              <c:x val="2.123583959979685E-2"/>
              <c:y val="0.17900358195535818"/>
            </c:manualLayout>
          </c:layout>
          <c:overlay val="0"/>
          <c:spPr>
            <a:noFill/>
            <a:ln>
              <a:noFill/>
            </a:ln>
            <a:effectLst/>
          </c:sp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005826048"/>
        <c:crosses val="autoZero"/>
        <c:crossBetween val="between"/>
        <c:majorUnit val="0.5"/>
        <c:dispUnits>
          <c:builtInUnit val="hundreds"/>
        </c:dispUnits>
      </c:valAx>
      <c:catAx>
        <c:axId val="1005826048"/>
        <c:scaling>
          <c:orientation val="minMax"/>
        </c:scaling>
        <c:delete val="1"/>
        <c:axPos val="b"/>
        <c:numFmt formatCode="General" sourceLinked="1"/>
        <c:majorTickMark val="out"/>
        <c:minorTickMark val="none"/>
        <c:tickLblPos val="nextTo"/>
        <c:crossAx val="1003922944"/>
        <c:crosses val="autoZero"/>
        <c:auto val="1"/>
        <c:lblAlgn val="ctr"/>
        <c:lblOffset val="100"/>
        <c:noMultiLvlLbl val="0"/>
      </c:catAx>
      <c:spPr>
        <a:noFill/>
        <a:ln>
          <a:noFill/>
        </a:ln>
        <a:effectLst/>
      </c:spPr>
    </c:plotArea>
    <c:legend>
      <c:legendPos val="b"/>
      <c:layout>
        <c:manualLayout>
          <c:xMode val="edge"/>
          <c:yMode val="edge"/>
          <c:x val="0.22229259691894451"/>
          <c:y val="0.84587214775785458"/>
          <c:w val="0.55332396928062755"/>
          <c:h val="0.1290496054764314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bg1"/>
      </a:solidFill>
      <a:round/>
    </a:ln>
    <a:effectLst/>
  </c:spPr>
  <c:txPr>
    <a:bodyPr/>
    <a:lstStyle/>
    <a:p>
      <a:pPr>
        <a:defRPr sz="110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308225528816195"/>
          <c:y val="5.392024684393338E-2"/>
          <c:w val="0.83278872600488796"/>
          <c:h val="0.84695715183681775"/>
        </c:manualLayout>
      </c:layout>
      <c:lineChart>
        <c:grouping val="standard"/>
        <c:varyColors val="0"/>
        <c:ser>
          <c:idx val="0"/>
          <c:order val="0"/>
          <c:tx>
            <c:strRef>
              <c:f>'Figure 5'!$E$1</c:f>
              <c:strCache>
                <c:ptCount val="1"/>
                <c:pt idx="0">
                  <c:v>China Recipient Share</c:v>
                </c:pt>
              </c:strCache>
            </c:strRef>
          </c:tx>
          <c:spPr>
            <a:ln w="38100">
              <a:solidFill>
                <a:srgbClr val="C00000"/>
              </a:solidFill>
            </a:ln>
          </c:spPr>
          <c:marker>
            <c:symbol val="none"/>
          </c:marker>
          <c:cat>
            <c:numRef>
              <c:f>'Figure 5'!$A$2:$A$67</c:f>
              <c:numCache>
                <c:formatCode>General</c:formatCode>
                <c:ptCount val="66"/>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numCache>
            </c:numRef>
          </c:cat>
          <c:val>
            <c:numRef>
              <c:f>'Figure 5'!$E$2:$E$67</c:f>
              <c:numCache>
                <c:formatCode>0.0</c:formatCode>
                <c:ptCount val="66"/>
                <c:pt idx="0">
                  <c:v>3.8461538461538463</c:v>
                </c:pt>
                <c:pt idx="1">
                  <c:v>3.7037037037037033</c:v>
                </c:pt>
                <c:pt idx="2">
                  <c:v>3.7037037037037033</c:v>
                </c:pt>
                <c:pt idx="3">
                  <c:v>3.7037037037037033</c:v>
                </c:pt>
                <c:pt idx="4">
                  <c:v>5.5555555555555554</c:v>
                </c:pt>
                <c:pt idx="5">
                  <c:v>7.2727272727272725</c:v>
                </c:pt>
                <c:pt idx="6">
                  <c:v>16.071428571428573</c:v>
                </c:pt>
                <c:pt idx="7">
                  <c:v>16.949152542372879</c:v>
                </c:pt>
                <c:pt idx="8">
                  <c:v>20</c:v>
                </c:pt>
                <c:pt idx="9">
                  <c:v>21.311475409836063</c:v>
                </c:pt>
                <c:pt idx="10">
                  <c:v>18.181818181818183</c:v>
                </c:pt>
                <c:pt idx="11">
                  <c:v>20.253164556962027</c:v>
                </c:pt>
                <c:pt idx="12">
                  <c:v>17.441860465116278</c:v>
                </c:pt>
                <c:pt idx="13">
                  <c:v>18.390804597701148</c:v>
                </c:pt>
                <c:pt idx="14">
                  <c:v>23.333333333333332</c:v>
                </c:pt>
                <c:pt idx="15">
                  <c:v>25.806451612903224</c:v>
                </c:pt>
                <c:pt idx="16">
                  <c:v>24.742268041237114</c:v>
                </c:pt>
                <c:pt idx="17">
                  <c:v>25.773195876288657</c:v>
                </c:pt>
                <c:pt idx="18">
                  <c:v>24.752475247524753</c:v>
                </c:pt>
                <c:pt idx="19">
                  <c:v>22.772277227722775</c:v>
                </c:pt>
                <c:pt idx="20">
                  <c:v>21.568627450980394</c:v>
                </c:pt>
                <c:pt idx="21">
                  <c:v>26.21359223300971</c:v>
                </c:pt>
                <c:pt idx="22">
                  <c:v>35.922330097087382</c:v>
                </c:pt>
                <c:pt idx="23">
                  <c:v>40.384615384615387</c:v>
                </c:pt>
                <c:pt idx="24">
                  <c:v>42.452830188679243</c:v>
                </c:pt>
                <c:pt idx="25">
                  <c:v>45.132743362831853</c:v>
                </c:pt>
                <c:pt idx="26">
                  <c:v>49.122807017543856</c:v>
                </c:pt>
                <c:pt idx="27">
                  <c:v>46.956521739130437</c:v>
                </c:pt>
                <c:pt idx="28">
                  <c:v>39.316239316239319</c:v>
                </c:pt>
                <c:pt idx="29">
                  <c:v>39.166666666666664</c:v>
                </c:pt>
                <c:pt idx="30">
                  <c:v>35.537190082644628</c:v>
                </c:pt>
                <c:pt idx="31">
                  <c:v>30.894308943089431</c:v>
                </c:pt>
                <c:pt idx="32">
                  <c:v>30.894308943089431</c:v>
                </c:pt>
                <c:pt idx="33">
                  <c:v>38.70967741935484</c:v>
                </c:pt>
                <c:pt idx="34">
                  <c:v>42.741935483870968</c:v>
                </c:pt>
                <c:pt idx="35">
                  <c:v>51.612903225806448</c:v>
                </c:pt>
                <c:pt idx="36">
                  <c:v>59.199999999999996</c:v>
                </c:pt>
                <c:pt idx="37">
                  <c:v>61.6</c:v>
                </c:pt>
                <c:pt idx="38">
                  <c:v>62.4</c:v>
                </c:pt>
                <c:pt idx="39">
                  <c:v>60.8</c:v>
                </c:pt>
                <c:pt idx="40">
                  <c:v>61.111111111111114</c:v>
                </c:pt>
                <c:pt idx="41">
                  <c:v>52.89855072463768</c:v>
                </c:pt>
                <c:pt idx="42">
                  <c:v>50</c:v>
                </c:pt>
                <c:pt idx="43">
                  <c:v>47.5177304964539</c:v>
                </c:pt>
                <c:pt idx="44">
                  <c:v>48.226950354609926</c:v>
                </c:pt>
                <c:pt idx="45">
                  <c:v>47.5177304964539</c:v>
                </c:pt>
                <c:pt idx="46">
                  <c:v>45.390070921985817</c:v>
                </c:pt>
                <c:pt idx="47">
                  <c:v>47.5177304964539</c:v>
                </c:pt>
                <c:pt idx="48">
                  <c:v>46.808510638297875</c:v>
                </c:pt>
                <c:pt idx="49">
                  <c:v>50.354609929078009</c:v>
                </c:pt>
                <c:pt idx="50">
                  <c:v>61.702127659574465</c:v>
                </c:pt>
                <c:pt idx="51">
                  <c:v>63.829787234042556</c:v>
                </c:pt>
                <c:pt idx="52">
                  <c:v>64.08450704225352</c:v>
                </c:pt>
                <c:pt idx="53">
                  <c:v>66.197183098591552</c:v>
                </c:pt>
                <c:pt idx="54">
                  <c:v>72.535211267605632</c:v>
                </c:pt>
                <c:pt idx="55">
                  <c:v>76.760563380281681</c:v>
                </c:pt>
                <c:pt idx="56">
                  <c:v>76.923076923076934</c:v>
                </c:pt>
                <c:pt idx="57">
                  <c:v>80.419580419580413</c:v>
                </c:pt>
                <c:pt idx="58">
                  <c:v>81.11888111888112</c:v>
                </c:pt>
                <c:pt idx="59">
                  <c:v>82.51748251748252</c:v>
                </c:pt>
                <c:pt idx="60">
                  <c:v>83.91608391608392</c:v>
                </c:pt>
                <c:pt idx="61">
                  <c:v>85.416666666666657</c:v>
                </c:pt>
                <c:pt idx="62">
                  <c:v>84.027777777777786</c:v>
                </c:pt>
                <c:pt idx="63">
                  <c:v>84.027777777777786</c:v>
                </c:pt>
                <c:pt idx="64">
                  <c:v>86.111111111111114</c:v>
                </c:pt>
                <c:pt idx="65">
                  <c:v>84.722222222222214</c:v>
                </c:pt>
              </c:numCache>
            </c:numRef>
          </c:val>
          <c:smooth val="0"/>
          <c:extLst>
            <c:ext xmlns:c16="http://schemas.microsoft.com/office/drawing/2014/chart" uri="{C3380CC4-5D6E-409C-BE32-E72D297353CC}">
              <c16:uniqueId val="{00000000-2243-4A44-9C00-D731077D5BBA}"/>
            </c:ext>
          </c:extLst>
        </c:ser>
        <c:ser>
          <c:idx val="1"/>
          <c:order val="1"/>
          <c:tx>
            <c:strRef>
              <c:f>'Figure 5'!$F$1</c:f>
              <c:strCache>
                <c:ptCount val="1"/>
                <c:pt idx="0">
                  <c:v>US Recipient Share</c:v>
                </c:pt>
              </c:strCache>
            </c:strRef>
          </c:tx>
          <c:spPr>
            <a:ln w="41275">
              <a:solidFill>
                <a:schemeClr val="tx2"/>
              </a:solidFill>
              <a:prstDash val="dash"/>
            </a:ln>
          </c:spPr>
          <c:marker>
            <c:symbol val="none"/>
          </c:marker>
          <c:cat>
            <c:numRef>
              <c:f>'Figure 5'!$A$2:$A$67</c:f>
              <c:numCache>
                <c:formatCode>General</c:formatCode>
                <c:ptCount val="66"/>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numCache>
            </c:numRef>
          </c:cat>
          <c:val>
            <c:numRef>
              <c:f>'Figure 5'!$F$2:$F$67</c:f>
              <c:numCache>
                <c:formatCode>0.0</c:formatCode>
                <c:ptCount val="66"/>
                <c:pt idx="0">
                  <c:v>57.692307692307686</c:v>
                </c:pt>
                <c:pt idx="1">
                  <c:v>68.518518518518519</c:v>
                </c:pt>
                <c:pt idx="2">
                  <c:v>74.074074074074076</c:v>
                </c:pt>
                <c:pt idx="3">
                  <c:v>74.074074074074076</c:v>
                </c:pt>
                <c:pt idx="4">
                  <c:v>75.925925925925924</c:v>
                </c:pt>
                <c:pt idx="5">
                  <c:v>80</c:v>
                </c:pt>
                <c:pt idx="6">
                  <c:v>82.142857142857139</c:v>
                </c:pt>
                <c:pt idx="7">
                  <c:v>83.050847457627114</c:v>
                </c:pt>
                <c:pt idx="8">
                  <c:v>81.666666666666671</c:v>
                </c:pt>
                <c:pt idx="9">
                  <c:v>86.885245901639337</c:v>
                </c:pt>
                <c:pt idx="10">
                  <c:v>79.220779220779221</c:v>
                </c:pt>
                <c:pt idx="11">
                  <c:v>89.87341772151899</c:v>
                </c:pt>
                <c:pt idx="12">
                  <c:v>89.534883720930239</c:v>
                </c:pt>
                <c:pt idx="13">
                  <c:v>88.505747126436788</c:v>
                </c:pt>
                <c:pt idx="14">
                  <c:v>87.777777777777771</c:v>
                </c:pt>
                <c:pt idx="15">
                  <c:v>84.946236559139791</c:v>
                </c:pt>
                <c:pt idx="16">
                  <c:v>84.536082474226802</c:v>
                </c:pt>
                <c:pt idx="17">
                  <c:v>83.505154639175259</c:v>
                </c:pt>
                <c:pt idx="18">
                  <c:v>83.168316831683171</c:v>
                </c:pt>
                <c:pt idx="19">
                  <c:v>83.168316831683171</c:v>
                </c:pt>
                <c:pt idx="20">
                  <c:v>83.333333333333343</c:v>
                </c:pt>
                <c:pt idx="21">
                  <c:v>84.466019417475721</c:v>
                </c:pt>
                <c:pt idx="22">
                  <c:v>85.436893203883486</c:v>
                </c:pt>
                <c:pt idx="23">
                  <c:v>84.615384615384613</c:v>
                </c:pt>
                <c:pt idx="24">
                  <c:v>83.018867924528308</c:v>
                </c:pt>
                <c:pt idx="25">
                  <c:v>77.876106194690266</c:v>
                </c:pt>
                <c:pt idx="26">
                  <c:v>76.31578947368422</c:v>
                </c:pt>
                <c:pt idx="27">
                  <c:v>75.65217391304347</c:v>
                </c:pt>
                <c:pt idx="28">
                  <c:v>71.794871794871796</c:v>
                </c:pt>
                <c:pt idx="29">
                  <c:v>70.833333333333343</c:v>
                </c:pt>
                <c:pt idx="30">
                  <c:v>75.206611570247944</c:v>
                </c:pt>
                <c:pt idx="31">
                  <c:v>81.300813008130078</c:v>
                </c:pt>
                <c:pt idx="32">
                  <c:v>82.113821138211378</c:v>
                </c:pt>
                <c:pt idx="33">
                  <c:v>83.064516129032256</c:v>
                </c:pt>
                <c:pt idx="34">
                  <c:v>84.677419354838719</c:v>
                </c:pt>
                <c:pt idx="35">
                  <c:v>85.483870967741936</c:v>
                </c:pt>
                <c:pt idx="36">
                  <c:v>84.8</c:v>
                </c:pt>
                <c:pt idx="37">
                  <c:v>81.599999999999994</c:v>
                </c:pt>
                <c:pt idx="38">
                  <c:v>81.599999999999994</c:v>
                </c:pt>
                <c:pt idx="39">
                  <c:v>82.399999999999991</c:v>
                </c:pt>
                <c:pt idx="40">
                  <c:v>83.333333333333343</c:v>
                </c:pt>
                <c:pt idx="41">
                  <c:v>79.710144927536234</c:v>
                </c:pt>
                <c:pt idx="42">
                  <c:v>85</c:v>
                </c:pt>
                <c:pt idx="43">
                  <c:v>88.652482269503537</c:v>
                </c:pt>
                <c:pt idx="44">
                  <c:v>90.780141843971634</c:v>
                </c:pt>
                <c:pt idx="45">
                  <c:v>92.198581560283685</c:v>
                </c:pt>
                <c:pt idx="46">
                  <c:v>92.198581560283685</c:v>
                </c:pt>
                <c:pt idx="47">
                  <c:v>90.780141843971634</c:v>
                </c:pt>
                <c:pt idx="48">
                  <c:v>90.780141843971634</c:v>
                </c:pt>
                <c:pt idx="49">
                  <c:v>95.035460992907801</c:v>
                </c:pt>
                <c:pt idx="50">
                  <c:v>95.035460992907801</c:v>
                </c:pt>
                <c:pt idx="51">
                  <c:v>95.744680851063833</c:v>
                </c:pt>
                <c:pt idx="52">
                  <c:v>97.183098591549296</c:v>
                </c:pt>
                <c:pt idx="53">
                  <c:v>97.183098591549296</c:v>
                </c:pt>
                <c:pt idx="54">
                  <c:v>97.887323943661968</c:v>
                </c:pt>
                <c:pt idx="55">
                  <c:v>97.887323943661968</c:v>
                </c:pt>
                <c:pt idx="56">
                  <c:v>97.2027972027972</c:v>
                </c:pt>
                <c:pt idx="57">
                  <c:v>97.902097902097907</c:v>
                </c:pt>
                <c:pt idx="58">
                  <c:v>97.902097902097907</c:v>
                </c:pt>
                <c:pt idx="59">
                  <c:v>98.6013986013986</c:v>
                </c:pt>
                <c:pt idx="60">
                  <c:v>100</c:v>
                </c:pt>
                <c:pt idx="61">
                  <c:v>100</c:v>
                </c:pt>
                <c:pt idx="62">
                  <c:v>100</c:v>
                </c:pt>
                <c:pt idx="63">
                  <c:v>100</c:v>
                </c:pt>
                <c:pt idx="64">
                  <c:v>100</c:v>
                </c:pt>
                <c:pt idx="65">
                  <c:v>100</c:v>
                </c:pt>
              </c:numCache>
            </c:numRef>
          </c:val>
          <c:smooth val="0"/>
          <c:extLst>
            <c:ext xmlns:c16="http://schemas.microsoft.com/office/drawing/2014/chart" uri="{C3380CC4-5D6E-409C-BE32-E72D297353CC}">
              <c16:uniqueId val="{00000001-2243-4A44-9C00-D731077D5BBA}"/>
            </c:ext>
          </c:extLst>
        </c:ser>
        <c:dLbls>
          <c:showLegendKey val="0"/>
          <c:showVal val="0"/>
          <c:showCatName val="0"/>
          <c:showSerName val="0"/>
          <c:showPercent val="0"/>
          <c:showBubbleSize val="0"/>
        </c:dLbls>
        <c:smooth val="0"/>
        <c:axId val="188545664"/>
        <c:axId val="188957056"/>
      </c:lineChart>
      <c:catAx>
        <c:axId val="188545664"/>
        <c:scaling>
          <c:orientation val="minMax"/>
        </c:scaling>
        <c:delete val="0"/>
        <c:axPos val="b"/>
        <c:numFmt formatCode="0" sourceLinked="0"/>
        <c:majorTickMark val="out"/>
        <c:minorTickMark val="none"/>
        <c:tickLblPos val="nextTo"/>
        <c:txPr>
          <a:bodyPr/>
          <a:lstStyle/>
          <a:p>
            <a:pPr>
              <a:defRPr sz="1600">
                <a:latin typeface="Times New Roman" panose="02020603050405020304" pitchFamily="18" charset="0"/>
                <a:cs typeface="Times New Roman" panose="02020603050405020304" pitchFamily="18" charset="0"/>
              </a:defRPr>
            </a:pPr>
            <a:endParaRPr lang="en-US"/>
          </a:p>
        </c:txPr>
        <c:crossAx val="188957056"/>
        <c:crosses val="autoZero"/>
        <c:auto val="1"/>
        <c:lblAlgn val="ctr"/>
        <c:lblOffset val="100"/>
        <c:tickLblSkip val="15"/>
        <c:tickMarkSkip val="15"/>
        <c:noMultiLvlLbl val="0"/>
      </c:catAx>
      <c:valAx>
        <c:axId val="188957056"/>
        <c:scaling>
          <c:orientation val="minMax"/>
          <c:max val="100"/>
        </c:scaling>
        <c:delete val="0"/>
        <c:axPos val="l"/>
        <c:title>
          <c:tx>
            <c:rich>
              <a:bodyPr rot="-5400000" vert="horz"/>
              <a:lstStyle/>
              <a:p>
                <a:pPr>
                  <a:defRPr/>
                </a:pPr>
                <a:r>
                  <a:rPr lang="en-US" sz="1600" b="0">
                    <a:latin typeface="Times New Roman" panose="02020603050405020304" pitchFamily="18" charset="0"/>
                    <a:cs typeface="Times New Roman" panose="02020603050405020304" pitchFamily="18" charset="0"/>
                  </a:rPr>
                  <a:t>In percent</a:t>
                </a:r>
              </a:p>
            </c:rich>
          </c:tx>
          <c:layout>
            <c:manualLayout>
              <c:xMode val="edge"/>
              <c:yMode val="edge"/>
              <c:x val="6.5394171248896113E-3"/>
              <c:y val="0.39127397748802356"/>
            </c:manualLayout>
          </c:layout>
          <c:overlay val="0"/>
        </c:title>
        <c:numFmt formatCode="0%" sourceLinked="0"/>
        <c:majorTickMark val="out"/>
        <c:minorTickMark val="none"/>
        <c:tickLblPos val="nextTo"/>
        <c:txPr>
          <a:bodyPr/>
          <a:lstStyle/>
          <a:p>
            <a:pPr>
              <a:defRPr sz="1600">
                <a:latin typeface="Times New Roman" panose="02020603050405020304" pitchFamily="18" charset="0"/>
                <a:cs typeface="Times New Roman" panose="02020603050405020304" pitchFamily="18" charset="0"/>
              </a:defRPr>
            </a:pPr>
            <a:endParaRPr lang="en-US"/>
          </a:p>
        </c:txPr>
        <c:crossAx val="188545664"/>
        <c:crosses val="autoZero"/>
        <c:crossBetween val="between"/>
        <c:majorUnit val="20"/>
        <c:dispUnits>
          <c:builtInUnit val="hundreds"/>
        </c:dispUnits>
      </c:valAx>
    </c:plotArea>
    <c:plotVisOnly val="1"/>
    <c:dispBlanksAs val="gap"/>
    <c:showDLblsOverMax val="0"/>
  </c:chart>
  <c:spPr>
    <a:ln>
      <a:noFill/>
    </a:ln>
  </c:sp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12902665690279"/>
          <c:y val="4.0605180656571593E-2"/>
          <c:w val="0.82911327359247877"/>
          <c:h val="0.84922499606471269"/>
        </c:manualLayout>
      </c:layout>
      <c:barChart>
        <c:barDir val="bar"/>
        <c:grouping val="clustered"/>
        <c:varyColors val="0"/>
        <c:ser>
          <c:idx val="0"/>
          <c:order val="0"/>
          <c:spPr>
            <a:solidFill>
              <a:srgbClr val="C00000"/>
            </a:solidFill>
          </c:spPr>
          <c:invertIfNegative val="0"/>
          <c:cat>
            <c:strRef>
              <c:f>Figure6!$A$2:$A$51</c:f>
              <c:strCache>
                <c:ptCount val="50"/>
                <c:pt idx="0">
                  <c:v>Ghana</c:v>
                </c:pt>
                <c:pt idx="1">
                  <c:v>Benin</c:v>
                </c:pt>
                <c:pt idx="2">
                  <c:v>Guinea</c:v>
                </c:pt>
                <c:pt idx="3">
                  <c:v>Guyana</c:v>
                </c:pt>
                <c:pt idx="4">
                  <c:v>Tanzania</c:v>
                </c:pt>
                <c:pt idx="5">
                  <c:v>Bolivia</c:v>
                </c:pt>
                <c:pt idx="6">
                  <c:v>Cote d'Ivoire</c:v>
                </c:pt>
                <c:pt idx="7">
                  <c:v>Mauritania</c:v>
                </c:pt>
                <c:pt idx="8">
                  <c:v>Senegal</c:v>
                </c:pt>
                <c:pt idx="9">
                  <c:v>Gabon</c:v>
                </c:pt>
                <c:pt idx="10">
                  <c:v>South Sudan</c:v>
                </c:pt>
                <c:pt idx="11">
                  <c:v>Sudan</c:v>
                </c:pt>
                <c:pt idx="12">
                  <c:v>Sri Lanka</c:v>
                </c:pt>
                <c:pt idx="13">
                  <c:v>Fiji</c:v>
                </c:pt>
                <c:pt idx="14">
                  <c:v>Eritrea</c:v>
                </c:pt>
                <c:pt idx="15">
                  <c:v>Bosnia and Herzegovina</c:v>
                </c:pt>
                <c:pt idx="16">
                  <c:v>Pakistan</c:v>
                </c:pt>
                <c:pt idx="17">
                  <c:v>Sierra Leone</c:v>
                </c:pt>
                <c:pt idx="18">
                  <c:v>Ecuador</c:v>
                </c:pt>
                <c:pt idx="19">
                  <c:v>Uganda</c:v>
                </c:pt>
                <c:pt idx="20">
                  <c:v>Kenya</c:v>
                </c:pt>
                <c:pt idx="21">
                  <c:v>Uzbekistan</c:v>
                </c:pt>
                <c:pt idx="22">
                  <c:v>Jamaica</c:v>
                </c:pt>
                <c:pt idx="23">
                  <c:v>Togo</c:v>
                </c:pt>
                <c:pt idx="24">
                  <c:v>Venezuela</c:v>
                </c:pt>
                <c:pt idx="25">
                  <c:v>Suriname</c:v>
                </c:pt>
                <c:pt idx="26">
                  <c:v>Zimbabwe</c:v>
                </c:pt>
                <c:pt idx="27">
                  <c:v>Belarus</c:v>
                </c:pt>
                <c:pt idx="28">
                  <c:v>Ethiopia</c:v>
                </c:pt>
                <c:pt idx="29">
                  <c:v>Equatorial Guinea</c:v>
                </c:pt>
                <c:pt idx="30">
                  <c:v>Turkmenistan</c:v>
                </c:pt>
                <c:pt idx="31">
                  <c:v>Cameroon</c:v>
                </c:pt>
                <c:pt idx="32">
                  <c:v>Bahamas, The</c:v>
                </c:pt>
                <c:pt idx="33">
                  <c:v>Vanuatu</c:v>
                </c:pt>
                <c:pt idx="34">
                  <c:v>Tajikistan</c:v>
                </c:pt>
                <c:pt idx="35">
                  <c:v>Mozambique</c:v>
                </c:pt>
                <c:pt idx="36">
                  <c:v>Mongolia</c:v>
                </c:pt>
                <c:pt idx="37">
                  <c:v>Dominica</c:v>
                </c:pt>
                <c:pt idx="38">
                  <c:v>Montenegro</c:v>
                </c:pt>
                <c:pt idx="39">
                  <c:v>Angola</c:v>
                </c:pt>
                <c:pt idx="40">
                  <c:v>Samoa</c:v>
                </c:pt>
                <c:pt idx="41">
                  <c:v>Zambia</c:v>
                </c:pt>
                <c:pt idx="42">
                  <c:v>Niger</c:v>
                </c:pt>
                <c:pt idx="43">
                  <c:v>Laos</c:v>
                </c:pt>
                <c:pt idx="44">
                  <c:v>Kyrgyzstan</c:v>
                </c:pt>
                <c:pt idx="45">
                  <c:v>Cambodia</c:v>
                </c:pt>
                <c:pt idx="46">
                  <c:v>Maldives</c:v>
                </c:pt>
                <c:pt idx="47">
                  <c:v>Tonga</c:v>
                </c:pt>
                <c:pt idx="48">
                  <c:v>Congo, Rep.</c:v>
                </c:pt>
                <c:pt idx="49">
                  <c:v>Djibouti</c:v>
                </c:pt>
              </c:strCache>
            </c:strRef>
          </c:cat>
          <c:val>
            <c:numRef>
              <c:f>Figure6!$E$2:$E$51</c:f>
              <c:numCache>
                <c:formatCode>General</c:formatCode>
                <c:ptCount val="50"/>
                <c:pt idx="0">
                  <c:v>5.4172920365840689</c:v>
                </c:pt>
                <c:pt idx="1">
                  <c:v>5.5543711605018382</c:v>
                </c:pt>
                <c:pt idx="2">
                  <c:v>5.5856338698663546</c:v>
                </c:pt>
                <c:pt idx="3">
                  <c:v>5.9157885425442291</c:v>
                </c:pt>
                <c:pt idx="4">
                  <c:v>5.9386318095753312</c:v>
                </c:pt>
                <c:pt idx="5">
                  <c:v>6.2737117992694937</c:v>
                </c:pt>
                <c:pt idx="6">
                  <c:v>6.3709472695824072</c:v>
                </c:pt>
                <c:pt idx="7">
                  <c:v>6.7592531712259376</c:v>
                </c:pt>
                <c:pt idx="8">
                  <c:v>7.2746741568776061</c:v>
                </c:pt>
                <c:pt idx="9">
                  <c:v>7.3537045951942392</c:v>
                </c:pt>
                <c:pt idx="10">
                  <c:v>7.4509803921568629</c:v>
                </c:pt>
                <c:pt idx="11">
                  <c:v>7.554904982649119</c:v>
                </c:pt>
                <c:pt idx="12">
                  <c:v>8.3640296412052937</c:v>
                </c:pt>
                <c:pt idx="13">
                  <c:v>8.480264225107339</c:v>
                </c:pt>
                <c:pt idx="14">
                  <c:v>8.5702543953208323</c:v>
                </c:pt>
                <c:pt idx="15">
                  <c:v>8.6384929054983761</c:v>
                </c:pt>
                <c:pt idx="16">
                  <c:v>9.0613614833441005</c:v>
                </c:pt>
                <c:pt idx="17">
                  <c:v>9.5861926053779065</c:v>
                </c:pt>
                <c:pt idx="18">
                  <c:v>10.065526491907647</c:v>
                </c:pt>
                <c:pt idx="19">
                  <c:v>10.107199624300259</c:v>
                </c:pt>
                <c:pt idx="20">
                  <c:v>10.177540628984007</c:v>
                </c:pt>
                <c:pt idx="21">
                  <c:v>10.271892922828002</c:v>
                </c:pt>
                <c:pt idx="22">
                  <c:v>10.458660465746005</c:v>
                </c:pt>
                <c:pt idx="23">
                  <c:v>11.276995238095239</c:v>
                </c:pt>
                <c:pt idx="24">
                  <c:v>11.420777090959287</c:v>
                </c:pt>
                <c:pt idx="25">
                  <c:v>11.917100932290143</c:v>
                </c:pt>
                <c:pt idx="26">
                  <c:v>12.633084471222004</c:v>
                </c:pt>
                <c:pt idx="27">
                  <c:v>12.693630397325448</c:v>
                </c:pt>
                <c:pt idx="28">
                  <c:v>12.744582574127655</c:v>
                </c:pt>
                <c:pt idx="29">
                  <c:v>14.374676703771922</c:v>
                </c:pt>
                <c:pt idx="30">
                  <c:v>14.782930918762855</c:v>
                </c:pt>
                <c:pt idx="31">
                  <c:v>14.938893630154601</c:v>
                </c:pt>
                <c:pt idx="32">
                  <c:v>16.410477322808749</c:v>
                </c:pt>
                <c:pt idx="33">
                  <c:v>17.385056551724137</c:v>
                </c:pt>
                <c:pt idx="34">
                  <c:v>17.908282530795073</c:v>
                </c:pt>
                <c:pt idx="35">
                  <c:v>17.983685618941681</c:v>
                </c:pt>
                <c:pt idx="36">
                  <c:v>18.32659786259542</c:v>
                </c:pt>
                <c:pt idx="37">
                  <c:v>19.533213644524235</c:v>
                </c:pt>
                <c:pt idx="38">
                  <c:v>19.732263545150502</c:v>
                </c:pt>
                <c:pt idx="39">
                  <c:v>20.058591831415111</c:v>
                </c:pt>
                <c:pt idx="40">
                  <c:v>21.294966468489893</c:v>
                </c:pt>
                <c:pt idx="41">
                  <c:v>24.660219454602039</c:v>
                </c:pt>
                <c:pt idx="42">
                  <c:v>25.188444114785991</c:v>
                </c:pt>
                <c:pt idx="43">
                  <c:v>28.019302170967364</c:v>
                </c:pt>
                <c:pt idx="44">
                  <c:v>29.697761744877727</c:v>
                </c:pt>
                <c:pt idx="45">
                  <c:v>29.708522770181556</c:v>
                </c:pt>
                <c:pt idx="46">
                  <c:v>30.612377713651501</c:v>
                </c:pt>
                <c:pt idx="47">
                  <c:v>30.76819076923077</c:v>
                </c:pt>
                <c:pt idx="48">
                  <c:v>48.658855941729755</c:v>
                </c:pt>
                <c:pt idx="49">
                  <c:v>68.513824544110406</c:v>
                </c:pt>
              </c:numCache>
            </c:numRef>
          </c:val>
          <c:extLst>
            <c:ext xmlns:c16="http://schemas.microsoft.com/office/drawing/2014/chart" uri="{C3380CC4-5D6E-409C-BE32-E72D297353CC}">
              <c16:uniqueId val="{00000000-55BB-4CCF-9E87-5CAAD1FFD6EA}"/>
            </c:ext>
          </c:extLst>
        </c:ser>
        <c:dLbls>
          <c:showLegendKey val="0"/>
          <c:showVal val="0"/>
          <c:showCatName val="0"/>
          <c:showSerName val="0"/>
          <c:showPercent val="0"/>
          <c:showBubbleSize val="0"/>
        </c:dLbls>
        <c:gapWidth val="150"/>
        <c:axId val="248027392"/>
        <c:axId val="248098816"/>
      </c:barChart>
      <c:catAx>
        <c:axId val="248027392"/>
        <c:scaling>
          <c:orientation val="minMax"/>
        </c:scaling>
        <c:delete val="0"/>
        <c:axPos val="l"/>
        <c:numFmt formatCode="General" sourceLinked="0"/>
        <c:majorTickMark val="out"/>
        <c:minorTickMark val="none"/>
        <c:tickLblPos val="nextTo"/>
        <c:txPr>
          <a:bodyPr/>
          <a:lstStyle/>
          <a:p>
            <a:pPr>
              <a:defRPr>
                <a:latin typeface="Times New Roman" panose="02020603050405020304" pitchFamily="18" charset="0"/>
                <a:cs typeface="Times New Roman" panose="02020603050405020304" pitchFamily="18" charset="0"/>
              </a:defRPr>
            </a:pPr>
            <a:endParaRPr lang="en-US"/>
          </a:p>
        </c:txPr>
        <c:crossAx val="248098816"/>
        <c:crosses val="autoZero"/>
        <c:auto val="1"/>
        <c:lblAlgn val="ctr"/>
        <c:lblOffset val="100"/>
        <c:noMultiLvlLbl val="0"/>
      </c:catAx>
      <c:valAx>
        <c:axId val="248098816"/>
        <c:scaling>
          <c:orientation val="minMax"/>
          <c:max val="80"/>
        </c:scaling>
        <c:delete val="0"/>
        <c:axPos val="b"/>
        <c:title>
          <c:tx>
            <c:rich>
              <a:bodyPr/>
              <a:lstStyle/>
              <a:p>
                <a:pPr>
                  <a:defRPr/>
                </a:pPr>
                <a:r>
                  <a:rPr lang="en-US" sz="1600" b="0">
                    <a:latin typeface="Times New Roman" panose="02020603050405020304" pitchFamily="18" charset="0"/>
                    <a:cs typeface="Times New Roman" panose="02020603050405020304" pitchFamily="18" charset="0"/>
                  </a:rPr>
                  <a:t>In percent of debtor GDP</a:t>
                </a:r>
              </a:p>
            </c:rich>
          </c:tx>
          <c:layout>
            <c:manualLayout>
              <c:xMode val="edge"/>
              <c:yMode val="edge"/>
              <c:x val="0.44059519405711872"/>
              <c:y val="0.93697959264547082"/>
            </c:manualLayout>
          </c:layout>
          <c:overlay val="0"/>
        </c:title>
        <c:numFmt formatCode="0%" sourceLinked="0"/>
        <c:majorTickMark val="out"/>
        <c:minorTickMark val="none"/>
        <c:tickLblPos val="nextTo"/>
        <c:txPr>
          <a:bodyPr/>
          <a:lstStyle/>
          <a:p>
            <a:pPr>
              <a:defRPr sz="1600">
                <a:latin typeface="Times New Roman" panose="02020603050405020304" pitchFamily="18" charset="0"/>
                <a:cs typeface="Times New Roman" panose="02020603050405020304" pitchFamily="18" charset="0"/>
              </a:defRPr>
            </a:pPr>
            <a:endParaRPr lang="en-US"/>
          </a:p>
        </c:txPr>
        <c:crossAx val="248027392"/>
        <c:crosses val="autoZero"/>
        <c:crossBetween val="between"/>
        <c:dispUnits>
          <c:builtInUnit val="hundreds"/>
        </c:dispUnits>
      </c:valAx>
    </c:plotArea>
    <c:plotVisOnly val="1"/>
    <c:dispBlanksAs val="gap"/>
    <c:showDLblsOverMax val="0"/>
  </c:chart>
  <c:spPr>
    <a:ln>
      <a:noFill/>
    </a:ln>
  </c:sp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5495943977002747E-2"/>
          <c:y val="3.6671505219835115E-2"/>
          <c:w val="0.8424601411279572"/>
          <c:h val="0.75488022214360762"/>
        </c:manualLayout>
      </c:layout>
      <c:lineChart>
        <c:grouping val="standard"/>
        <c:varyColors val="0"/>
        <c:ser>
          <c:idx val="0"/>
          <c:order val="0"/>
          <c:tx>
            <c:v>Debt to China</c:v>
          </c:tx>
          <c:spPr>
            <a:ln w="28575" cap="sq">
              <a:solidFill>
                <a:srgbClr val="C00000"/>
              </a:solidFill>
              <a:round/>
            </a:ln>
            <a:effectLst/>
          </c:spPr>
          <c:marker>
            <c:symbol val="triangle"/>
            <c:size val="5"/>
            <c:spPr>
              <a:solidFill>
                <a:srgbClr val="C00000"/>
              </a:solidFill>
              <a:ln w="9525">
                <a:solidFill>
                  <a:srgbClr val="C00000"/>
                </a:solidFill>
                <a:prstDash val="dash"/>
              </a:ln>
              <a:effectLst/>
            </c:spPr>
          </c:marker>
          <c:cat>
            <c:numLit>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Lit>
          </c:cat>
          <c:val>
            <c:numRef>
              <c:f>Figure9!$B$2:$B$19</c:f>
              <c:numCache>
                <c:formatCode>#,##0</c:formatCode>
                <c:ptCount val="18"/>
                <c:pt idx="0">
                  <c:v>738916920.25</c:v>
                </c:pt>
                <c:pt idx="1">
                  <c:v>2356184793.125</c:v>
                </c:pt>
                <c:pt idx="2">
                  <c:v>3933361760.625</c:v>
                </c:pt>
                <c:pt idx="3">
                  <c:v>6613586755.25</c:v>
                </c:pt>
                <c:pt idx="4">
                  <c:v>8827378023.125</c:v>
                </c:pt>
                <c:pt idx="5">
                  <c:v>18203975066.25</c:v>
                </c:pt>
                <c:pt idx="6">
                  <c:v>27457702502.5</c:v>
                </c:pt>
                <c:pt idx="7">
                  <c:v>38387663770</c:v>
                </c:pt>
                <c:pt idx="8">
                  <c:v>49615516940.375</c:v>
                </c:pt>
                <c:pt idx="9">
                  <c:v>98516900978.375</c:v>
                </c:pt>
                <c:pt idx="10">
                  <c:v>121071864559.1875</c:v>
                </c:pt>
                <c:pt idx="11">
                  <c:v>155118903159.43451</c:v>
                </c:pt>
                <c:pt idx="12">
                  <c:v>178476577347.125</c:v>
                </c:pt>
                <c:pt idx="13">
                  <c:v>213854786189.46875</c:v>
                </c:pt>
                <c:pt idx="14">
                  <c:v>272636505356.03125</c:v>
                </c:pt>
                <c:pt idx="15">
                  <c:v>307699029801.54688</c:v>
                </c:pt>
                <c:pt idx="16">
                  <c:v>348419391801.09766</c:v>
                </c:pt>
                <c:pt idx="17">
                  <c:v>355324152063.03125</c:v>
                </c:pt>
              </c:numCache>
            </c:numRef>
          </c:val>
          <c:smooth val="0"/>
          <c:extLst>
            <c:ext xmlns:c16="http://schemas.microsoft.com/office/drawing/2014/chart" uri="{C3380CC4-5D6E-409C-BE32-E72D297353CC}">
              <c16:uniqueId val="{00000000-40E0-48D5-9711-B2AC61A15FEA}"/>
            </c:ext>
          </c:extLst>
        </c:ser>
        <c:ser>
          <c:idx val="1"/>
          <c:order val="1"/>
          <c:tx>
            <c:v>Debt to Paris Club governments</c:v>
          </c:tx>
          <c:spPr>
            <a:ln w="28575" cap="rnd">
              <a:solidFill>
                <a:schemeClr val="accent6">
                  <a:lumMod val="75000"/>
                </a:schemeClr>
              </a:solidFill>
              <a:prstDash val="dash"/>
              <a:round/>
            </a:ln>
            <a:effectLst/>
          </c:spPr>
          <c:marker>
            <c:symbol val="square"/>
            <c:size val="5"/>
            <c:spPr>
              <a:solidFill>
                <a:schemeClr val="accent6">
                  <a:lumMod val="75000"/>
                </a:schemeClr>
              </a:solidFill>
              <a:ln w="9525">
                <a:solidFill>
                  <a:schemeClr val="accent6">
                    <a:lumMod val="75000"/>
                  </a:schemeClr>
                </a:solidFill>
              </a:ln>
              <a:effectLst/>
            </c:spPr>
          </c:marker>
          <c:cat>
            <c:numLit>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Lit>
          </c:cat>
          <c:val>
            <c:numRef>
              <c:f>Figure9!$C$2:$C$19</c:f>
              <c:numCache>
                <c:formatCode>#,##0</c:formatCode>
                <c:ptCount val="18"/>
                <c:pt idx="8">
                  <c:v>226331000000</c:v>
                </c:pt>
                <c:pt idx="9">
                  <c:v>242734000000</c:v>
                </c:pt>
                <c:pt idx="10">
                  <c:v>245069000000</c:v>
                </c:pt>
                <c:pt idx="11">
                  <c:v>244875000000</c:v>
                </c:pt>
                <c:pt idx="12">
                  <c:v>222992000000</c:v>
                </c:pt>
                <c:pt idx="13">
                  <c:v>201000000000</c:v>
                </c:pt>
                <c:pt idx="14">
                  <c:v>183552000000</c:v>
                </c:pt>
                <c:pt idx="15">
                  <c:v>194853000000</c:v>
                </c:pt>
                <c:pt idx="16">
                  <c:v>192170000000</c:v>
                </c:pt>
                <c:pt idx="17">
                  <c:v>200253000000</c:v>
                </c:pt>
              </c:numCache>
            </c:numRef>
          </c:val>
          <c:smooth val="0"/>
          <c:extLst>
            <c:ext xmlns:c16="http://schemas.microsoft.com/office/drawing/2014/chart" uri="{C3380CC4-5D6E-409C-BE32-E72D297353CC}">
              <c16:uniqueId val="{00000001-40E0-48D5-9711-B2AC61A15FEA}"/>
            </c:ext>
          </c:extLst>
        </c:ser>
        <c:ser>
          <c:idx val="2"/>
          <c:order val="2"/>
          <c:tx>
            <c:v>Debt to IMF</c:v>
          </c:tx>
          <c:spPr>
            <a:ln w="28575" cap="rnd">
              <a:solidFill>
                <a:schemeClr val="accent4"/>
              </a:solidFill>
              <a:prstDash val="dash"/>
              <a:round/>
            </a:ln>
            <a:effectLst/>
          </c:spPr>
          <c:marker>
            <c:symbol val="diamond"/>
            <c:size val="5"/>
            <c:spPr>
              <a:solidFill>
                <a:schemeClr val="accent4"/>
              </a:solidFill>
              <a:ln w="9525">
                <a:solidFill>
                  <a:schemeClr val="accent4"/>
                </a:solidFill>
              </a:ln>
              <a:effectLst/>
            </c:spPr>
          </c:marker>
          <c:cat>
            <c:numLit>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Lit>
          </c:cat>
          <c:val>
            <c:numRef>
              <c:f>Figure9!$D$2:$D$19</c:f>
              <c:numCache>
                <c:formatCode>#,##0</c:formatCode>
                <c:ptCount val="18"/>
                <c:pt idx="0">
                  <c:v>77725959839.199997</c:v>
                </c:pt>
                <c:pt idx="1">
                  <c:v>93990556520.299942</c:v>
                </c:pt>
                <c:pt idx="2">
                  <c:v>114619661105.09998</c:v>
                </c:pt>
                <c:pt idx="3">
                  <c:v>127079975330.89996</c:v>
                </c:pt>
                <c:pt idx="4">
                  <c:v>117048998806.39999</c:v>
                </c:pt>
                <c:pt idx="5">
                  <c:v>68711590673.500008</c:v>
                </c:pt>
                <c:pt idx="6">
                  <c:v>42931681207.800003</c:v>
                </c:pt>
                <c:pt idx="7">
                  <c:v>39784579927.900002</c:v>
                </c:pt>
                <c:pt idx="8">
                  <c:v>48547513122.299995</c:v>
                </c:pt>
                <c:pt idx="9">
                  <c:v>131577265028.3</c:v>
                </c:pt>
                <c:pt idx="10">
                  <c:v>141116653823.20001</c:v>
                </c:pt>
                <c:pt idx="11">
                  <c:v>141175012192.69995</c:v>
                </c:pt>
                <c:pt idx="12">
                  <c:v>132735345649.39998</c:v>
                </c:pt>
                <c:pt idx="13">
                  <c:v>114996944237.50002</c:v>
                </c:pt>
                <c:pt idx="14">
                  <c:v>101332634858.79997</c:v>
                </c:pt>
                <c:pt idx="15">
                  <c:v>101630486926.09998</c:v>
                </c:pt>
                <c:pt idx="16">
                  <c:v>103521257406.00003</c:v>
                </c:pt>
                <c:pt idx="17">
                  <c:v>113308771947.99995</c:v>
                </c:pt>
              </c:numCache>
            </c:numRef>
          </c:val>
          <c:smooth val="0"/>
          <c:extLst>
            <c:ext xmlns:c16="http://schemas.microsoft.com/office/drawing/2014/chart" uri="{C3380CC4-5D6E-409C-BE32-E72D297353CC}">
              <c16:uniqueId val="{00000002-40E0-48D5-9711-B2AC61A15FEA}"/>
            </c:ext>
          </c:extLst>
        </c:ser>
        <c:ser>
          <c:idx val="3"/>
          <c:order val="3"/>
          <c:tx>
            <c:v>Debt to World Bank</c:v>
          </c:tx>
          <c:spPr>
            <a:ln w="28575" cap="rnd">
              <a:solidFill>
                <a:schemeClr val="accent1">
                  <a:lumMod val="75000"/>
                </a:schemeClr>
              </a:solidFill>
              <a:round/>
            </a:ln>
            <a:effectLst/>
          </c:spPr>
          <c:marker>
            <c:symbol val="circle"/>
            <c:size val="5"/>
            <c:spPr>
              <a:solidFill>
                <a:schemeClr val="accent1">
                  <a:lumMod val="75000"/>
                </a:schemeClr>
              </a:solidFill>
              <a:ln w="9525">
                <a:solidFill>
                  <a:schemeClr val="accent1">
                    <a:lumMod val="75000"/>
                  </a:schemeClr>
                </a:solidFill>
              </a:ln>
              <a:effectLst/>
            </c:spPr>
          </c:marker>
          <c:cat>
            <c:numLit>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Lit>
          </c:cat>
          <c:val>
            <c:numRef>
              <c:f>Figure9!$E$2:$E$19</c:f>
              <c:numCache>
                <c:formatCode>#,##0</c:formatCode>
                <c:ptCount val="18"/>
                <c:pt idx="0">
                  <c:v>172281080119</c:v>
                </c:pt>
                <c:pt idx="1">
                  <c:v>174869748000</c:v>
                </c:pt>
                <c:pt idx="2">
                  <c:v>184000950000</c:v>
                </c:pt>
                <c:pt idx="3">
                  <c:v>194657127000</c:v>
                </c:pt>
                <c:pt idx="4">
                  <c:v>202165224000.10001</c:v>
                </c:pt>
                <c:pt idx="5">
                  <c:v>194222072000</c:v>
                </c:pt>
                <c:pt idx="6">
                  <c:v>168213852000</c:v>
                </c:pt>
                <c:pt idx="7">
                  <c:v>177968509000</c:v>
                </c:pt>
                <c:pt idx="8">
                  <c:v>184389665000</c:v>
                </c:pt>
                <c:pt idx="9">
                  <c:v>200916233191</c:v>
                </c:pt>
                <c:pt idx="10">
                  <c:v>219049812540</c:v>
                </c:pt>
                <c:pt idx="11">
                  <c:v>224990846000</c:v>
                </c:pt>
                <c:pt idx="12">
                  <c:v>235717490000</c:v>
                </c:pt>
                <c:pt idx="13">
                  <c:v>251319637000</c:v>
                </c:pt>
                <c:pt idx="14">
                  <c:v>256386340000</c:v>
                </c:pt>
                <c:pt idx="15">
                  <c:v>265389384000</c:v>
                </c:pt>
                <c:pt idx="16">
                  <c:v>275157038000</c:v>
                </c:pt>
                <c:pt idx="17">
                  <c:v>299100310000</c:v>
                </c:pt>
              </c:numCache>
            </c:numRef>
          </c:val>
          <c:smooth val="0"/>
          <c:extLst>
            <c:ext xmlns:c16="http://schemas.microsoft.com/office/drawing/2014/chart" uri="{C3380CC4-5D6E-409C-BE32-E72D297353CC}">
              <c16:uniqueId val="{00000003-40E0-48D5-9711-B2AC61A15FEA}"/>
            </c:ext>
          </c:extLst>
        </c:ser>
        <c:dLbls>
          <c:showLegendKey val="0"/>
          <c:showVal val="0"/>
          <c:showCatName val="0"/>
          <c:showSerName val="0"/>
          <c:showPercent val="0"/>
          <c:showBubbleSize val="0"/>
        </c:dLbls>
        <c:marker val="1"/>
        <c:smooth val="0"/>
        <c:axId val="95145984"/>
        <c:axId val="95148288"/>
      </c:lineChart>
      <c:catAx>
        <c:axId val="95145984"/>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95148288"/>
        <c:crosses val="autoZero"/>
        <c:auto val="1"/>
        <c:lblAlgn val="ctr"/>
        <c:lblOffset val="100"/>
        <c:tickLblSkip val="3"/>
        <c:noMultiLvlLbl val="0"/>
      </c:catAx>
      <c:valAx>
        <c:axId val="95148288"/>
        <c:scaling>
          <c:orientation val="minMax"/>
          <c:min val="0"/>
        </c:scaling>
        <c:delete val="0"/>
        <c:axPos val="l"/>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95145984"/>
        <c:crosses val="autoZero"/>
        <c:crossBetween val="between"/>
        <c:dispUnits>
          <c:builtInUnit val="billions"/>
        </c:dispUnits>
      </c:valAx>
      <c:spPr>
        <a:noFill/>
        <a:ln>
          <a:noFill/>
        </a:ln>
        <a:effectLst/>
      </c:spPr>
    </c:plotArea>
    <c:legend>
      <c:legendPos val="b"/>
      <c:layout>
        <c:manualLayout>
          <c:xMode val="edge"/>
          <c:yMode val="edge"/>
          <c:x val="6.7770040560229977E-2"/>
          <c:y val="0.87944018253925349"/>
          <c:w val="0.88914053554823158"/>
          <c:h val="9.6372216241489742E-2"/>
        </c:manualLayout>
      </c:layout>
      <c:overlay val="0"/>
      <c:spPr>
        <a:noFill/>
        <a:ln>
          <a:noFill/>
        </a:ln>
        <a:effectLst/>
      </c:spPr>
      <c:txPr>
        <a:bodyPr rot="0" spcFirstLastPara="1" vertOverflow="ellipsis" vert="horz" wrap="square" anchor="ctr" anchorCtr="1"/>
        <a:lstStyle/>
        <a:p>
          <a:pPr>
            <a:defRPr sz="13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b="0"/>
              <a:t>Panel A: 1970s Bank Lending</a:t>
            </a:r>
          </a:p>
        </c:rich>
      </c:tx>
      <c:overlay val="0"/>
    </c:title>
    <c:autoTitleDeleted val="0"/>
    <c:plotArea>
      <c:layout/>
      <c:barChart>
        <c:barDir val="col"/>
        <c:grouping val="clustered"/>
        <c:varyColors val="0"/>
        <c:ser>
          <c:idx val="1"/>
          <c:order val="1"/>
          <c:tx>
            <c:v>Syndicated bank loans</c:v>
          </c:tx>
          <c:spPr>
            <a:solidFill>
              <a:schemeClr val="tx2"/>
            </a:solidFill>
            <a:ln>
              <a:noFill/>
            </a:ln>
            <a:effectLst/>
          </c:spPr>
          <c:invertIfNegative val="0"/>
          <c:cat>
            <c:numRef>
              <c:f>Figure16!$J$2:$J$15</c:f>
              <c:numCache>
                <c:formatCode>General</c:formatCode>
                <c:ptCount val="14"/>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numCache>
            </c:numRef>
          </c:cat>
          <c:val>
            <c:numRef>
              <c:f>Figure16!$M$2:$M$15</c:f>
              <c:numCache>
                <c:formatCode>0.00</c:formatCode>
                <c:ptCount val="14"/>
                <c:pt idx="0">
                  <c:v>7.0016822579455046E-2</c:v>
                </c:pt>
                <c:pt idx="1">
                  <c:v>0.15493672938141004</c:v>
                </c:pt>
                <c:pt idx="2">
                  <c:v>0.3979500799868364</c:v>
                </c:pt>
                <c:pt idx="3">
                  <c:v>1.0526886279741046</c:v>
                </c:pt>
                <c:pt idx="4">
                  <c:v>0.78582821499459432</c:v>
                </c:pt>
                <c:pt idx="5">
                  <c:v>0.8005987248036861</c:v>
                </c:pt>
                <c:pt idx="6">
                  <c:v>0.73718965036583084</c:v>
                </c:pt>
                <c:pt idx="7">
                  <c:v>0.95826024440338253</c:v>
                </c:pt>
                <c:pt idx="8">
                  <c:v>1.261094599160324</c:v>
                </c:pt>
                <c:pt idx="9">
                  <c:v>1.3879952160243831</c:v>
                </c:pt>
                <c:pt idx="10">
                  <c:v>0.94719955376065479</c:v>
                </c:pt>
                <c:pt idx="11">
                  <c:v>1.512402629051361</c:v>
                </c:pt>
                <c:pt idx="12">
                  <c:v>1.12779334888567</c:v>
                </c:pt>
                <c:pt idx="13">
                  <c:v>0.64242179592843429</c:v>
                </c:pt>
              </c:numCache>
            </c:numRef>
          </c:val>
          <c:extLst>
            <c:ext xmlns:c16="http://schemas.microsoft.com/office/drawing/2014/chart" uri="{C3380CC4-5D6E-409C-BE32-E72D297353CC}">
              <c16:uniqueId val="{00000000-DC6B-41E8-8C26-3EBC8DB08ADE}"/>
            </c:ext>
          </c:extLst>
        </c:ser>
        <c:dLbls>
          <c:showLegendKey val="0"/>
          <c:showVal val="0"/>
          <c:showCatName val="0"/>
          <c:showSerName val="0"/>
          <c:showPercent val="0"/>
          <c:showBubbleSize val="0"/>
        </c:dLbls>
        <c:gapWidth val="33"/>
        <c:axId val="457256960"/>
        <c:axId val="457258496"/>
      </c:barChart>
      <c:lineChart>
        <c:grouping val="standard"/>
        <c:varyColors val="0"/>
        <c:ser>
          <c:idx val="0"/>
          <c:order val="0"/>
          <c:tx>
            <c:v>Commodity price index</c:v>
          </c:tx>
          <c:spPr>
            <a:ln w="25400" cap="rnd">
              <a:solidFill>
                <a:schemeClr val="tx1"/>
              </a:solidFill>
              <a:prstDash val="sysDash"/>
              <a:round/>
            </a:ln>
            <a:effectLst/>
          </c:spPr>
          <c:marker>
            <c:symbol val="none"/>
          </c:marker>
          <c:cat>
            <c:numRef>
              <c:f>Figure16!$J$2:$J$15</c:f>
              <c:numCache>
                <c:formatCode>General</c:formatCode>
                <c:ptCount val="14"/>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numCache>
            </c:numRef>
          </c:cat>
          <c:val>
            <c:numRef>
              <c:f>Figure16!$K$2:$K$15</c:f>
              <c:numCache>
                <c:formatCode>0.00</c:formatCode>
                <c:ptCount val="14"/>
                <c:pt idx="0">
                  <c:v>1</c:v>
                </c:pt>
                <c:pt idx="1">
                  <c:v>0.92761372871024128</c:v>
                </c:pt>
                <c:pt idx="2">
                  <c:v>0.92122545142259926</c:v>
                </c:pt>
                <c:pt idx="3">
                  <c:v>1.2798279189511945</c:v>
                </c:pt>
                <c:pt idx="4">
                  <c:v>1.2793035310212315</c:v>
                </c:pt>
                <c:pt idx="5">
                  <c:v>0.94696688960437181</c:v>
                </c:pt>
                <c:pt idx="6">
                  <c:v>1.0219497573337515</c:v>
                </c:pt>
                <c:pt idx="7">
                  <c:v>1.0409624303569636</c:v>
                </c:pt>
                <c:pt idx="8">
                  <c:v>0.91734575384516981</c:v>
                </c:pt>
                <c:pt idx="9">
                  <c:v>0.9810294585578897</c:v>
                </c:pt>
                <c:pt idx="10">
                  <c:v>0.94044734443210454</c:v>
                </c:pt>
                <c:pt idx="11">
                  <c:v>0.83355014400471705</c:v>
                </c:pt>
                <c:pt idx="12">
                  <c:v>0.78443295677873848</c:v>
                </c:pt>
                <c:pt idx="13">
                  <c:v>0.83426891623154475</c:v>
                </c:pt>
              </c:numCache>
            </c:numRef>
          </c:val>
          <c:smooth val="0"/>
          <c:extLst>
            <c:ext xmlns:c16="http://schemas.microsoft.com/office/drawing/2014/chart" uri="{C3380CC4-5D6E-409C-BE32-E72D297353CC}">
              <c16:uniqueId val="{00000001-DC6B-41E8-8C26-3EBC8DB08ADE}"/>
            </c:ext>
          </c:extLst>
        </c:ser>
        <c:dLbls>
          <c:showLegendKey val="0"/>
          <c:showVal val="0"/>
          <c:showCatName val="0"/>
          <c:showSerName val="0"/>
          <c:showPercent val="0"/>
          <c:showBubbleSize val="0"/>
        </c:dLbls>
        <c:marker val="1"/>
        <c:smooth val="0"/>
        <c:axId val="457262592"/>
        <c:axId val="457261056"/>
      </c:lineChart>
      <c:catAx>
        <c:axId val="457256960"/>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7258496"/>
        <c:crosses val="autoZero"/>
        <c:auto val="1"/>
        <c:lblAlgn val="ctr"/>
        <c:lblOffset val="100"/>
        <c:tickLblSkip val="5"/>
        <c:tickMarkSkip val="4"/>
        <c:noMultiLvlLbl val="0"/>
      </c:catAx>
      <c:valAx>
        <c:axId val="457258496"/>
        <c:scaling>
          <c:orientation val="minMax"/>
          <c:max val="2"/>
        </c:scaling>
        <c:delete val="0"/>
        <c:axPos val="l"/>
        <c:title>
          <c:tx>
            <c:rich>
              <a:bodyPr rot="-54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In percent of debtor</a:t>
                </a:r>
                <a:r>
                  <a:rPr lang="en-US" baseline="0"/>
                  <a:t> country GDP</a:t>
                </a:r>
                <a:endParaRPr lang="en-US"/>
              </a:p>
            </c:rich>
          </c:tx>
          <c:layout>
            <c:manualLayout>
              <c:xMode val="edge"/>
              <c:yMode val="edge"/>
              <c:x val="2.7397260273972601E-2"/>
              <c:y val="0.12190317242953326"/>
            </c:manualLayout>
          </c:layout>
          <c:overlay val="0"/>
          <c:spPr>
            <a:noFill/>
            <a:ln>
              <a:noFill/>
            </a:ln>
            <a:effectLst/>
          </c:spPr>
        </c:title>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7256960"/>
        <c:crosses val="autoZero"/>
        <c:crossBetween val="between"/>
        <c:majorUnit val="1"/>
        <c:dispUnits>
          <c:builtInUnit val="hundreds"/>
        </c:dispUnits>
      </c:valAx>
      <c:valAx>
        <c:axId val="457261056"/>
        <c:scaling>
          <c:orientation val="minMax"/>
          <c:max val="1.4"/>
          <c:min val="0.60000000000000009"/>
        </c:scaling>
        <c:delete val="0"/>
        <c:axPos val="r"/>
        <c:numFmt formatCode="0.00"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7262592"/>
        <c:crosses val="max"/>
        <c:crossBetween val="between"/>
        <c:majorUnit val="0.2"/>
      </c:valAx>
      <c:catAx>
        <c:axId val="457262592"/>
        <c:scaling>
          <c:orientation val="minMax"/>
        </c:scaling>
        <c:delete val="1"/>
        <c:axPos val="b"/>
        <c:numFmt formatCode="General" sourceLinked="1"/>
        <c:majorTickMark val="out"/>
        <c:minorTickMark val="none"/>
        <c:tickLblPos val="nextTo"/>
        <c:crossAx val="4572610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bg1"/>
      </a:solid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b="0"/>
              <a:t>Panel B: Chinese lending</a:t>
            </a:r>
          </a:p>
        </c:rich>
      </c:tx>
      <c:overlay val="0"/>
    </c:title>
    <c:autoTitleDeleted val="0"/>
    <c:plotArea>
      <c:layout>
        <c:manualLayout>
          <c:layoutTarget val="inner"/>
          <c:xMode val="edge"/>
          <c:yMode val="edge"/>
          <c:x val="0.11854390223388453"/>
          <c:y val="0.12641369591738896"/>
          <c:w val="0.66636187299529159"/>
          <c:h val="0.61947972275715246"/>
        </c:manualLayout>
      </c:layout>
      <c:barChart>
        <c:barDir val="col"/>
        <c:grouping val="clustered"/>
        <c:varyColors val="0"/>
        <c:ser>
          <c:idx val="1"/>
          <c:order val="1"/>
          <c:tx>
            <c:v>Direct Chinese loans</c:v>
          </c:tx>
          <c:spPr>
            <a:solidFill>
              <a:srgbClr val="C00000"/>
            </a:solidFill>
            <a:ln>
              <a:noFill/>
            </a:ln>
            <a:effectLst/>
          </c:spPr>
          <c:invertIfNegative val="0"/>
          <c:cat>
            <c:numRef>
              <c:f>Figure16!$J$36:$J$48</c:f>
              <c:numCache>
                <c:formatCode>General</c:formatCode>
                <c:ptCount val="13"/>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numCache>
            </c:numRef>
          </c:cat>
          <c:val>
            <c:numRef>
              <c:f>Figure16!$N$36:$N$48</c:f>
              <c:numCache>
                <c:formatCode>0.00</c:formatCode>
                <c:ptCount val="13"/>
                <c:pt idx="0">
                  <c:v>0.37636533334179745</c:v>
                </c:pt>
                <c:pt idx="1">
                  <c:v>0.26096159553733422</c:v>
                </c:pt>
                <c:pt idx="2">
                  <c:v>1.0080130526995552</c:v>
                </c:pt>
                <c:pt idx="3">
                  <c:v>0.51938146024265686</c:v>
                </c:pt>
                <c:pt idx="4">
                  <c:v>0.79452823119583715</c:v>
                </c:pt>
                <c:pt idx="5">
                  <c:v>1.0581832921573271</c:v>
                </c:pt>
                <c:pt idx="6">
                  <c:v>0.82168270864840731</c:v>
                </c:pt>
                <c:pt idx="7">
                  <c:v>1.0868991567622446</c:v>
                </c:pt>
                <c:pt idx="8">
                  <c:v>0.95357514228716789</c:v>
                </c:pt>
                <c:pt idx="9">
                  <c:v>1.8513985391792886</c:v>
                </c:pt>
                <c:pt idx="10">
                  <c:v>0.9449883242524959</c:v>
                </c:pt>
                <c:pt idx="11">
                  <c:v>0.80473700464701547</c:v>
                </c:pt>
                <c:pt idx="12">
                  <c:v>0.98313605832767559</c:v>
                </c:pt>
              </c:numCache>
            </c:numRef>
          </c:val>
          <c:extLst>
            <c:ext xmlns:c16="http://schemas.microsoft.com/office/drawing/2014/chart" uri="{C3380CC4-5D6E-409C-BE32-E72D297353CC}">
              <c16:uniqueId val="{00000000-1D79-49DE-A5AA-54C21A033EDD}"/>
            </c:ext>
          </c:extLst>
        </c:ser>
        <c:dLbls>
          <c:showLegendKey val="0"/>
          <c:showVal val="0"/>
          <c:showCatName val="0"/>
          <c:showSerName val="0"/>
          <c:showPercent val="0"/>
          <c:showBubbleSize val="0"/>
        </c:dLbls>
        <c:gapWidth val="33"/>
        <c:axId val="457276416"/>
        <c:axId val="457278208"/>
      </c:barChart>
      <c:lineChart>
        <c:grouping val="standard"/>
        <c:varyColors val="0"/>
        <c:ser>
          <c:idx val="0"/>
          <c:order val="0"/>
          <c:tx>
            <c:v>Commodity price index</c:v>
          </c:tx>
          <c:spPr>
            <a:ln w="25400" cap="rnd">
              <a:solidFill>
                <a:schemeClr val="tx1"/>
              </a:solidFill>
              <a:prstDash val="sysDash"/>
              <a:round/>
            </a:ln>
            <a:effectLst/>
          </c:spPr>
          <c:marker>
            <c:symbol val="none"/>
          </c:marker>
          <c:cat>
            <c:numRef>
              <c:f>Figure16!$J$36:$J$48</c:f>
              <c:numCache>
                <c:formatCode>General</c:formatCode>
                <c:ptCount val="13"/>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numCache>
            </c:numRef>
          </c:cat>
          <c:val>
            <c:numRef>
              <c:f>Figure16!$L$36:$L$48</c:f>
              <c:numCache>
                <c:formatCode>0.00</c:formatCode>
                <c:ptCount val="13"/>
                <c:pt idx="0">
                  <c:v>1.0665732469200677</c:v>
                </c:pt>
                <c:pt idx="1">
                  <c:v>1.1061616161616166</c:v>
                </c:pt>
                <c:pt idx="2">
                  <c:v>1.3281697772621743</c:v>
                </c:pt>
                <c:pt idx="3">
                  <c:v>1.4379220764533343</c:v>
                </c:pt>
                <c:pt idx="4">
                  <c:v>1.4612864022237315</c:v>
                </c:pt>
                <c:pt idx="5">
                  <c:v>1.2968128118667708</c:v>
                </c:pt>
                <c:pt idx="6">
                  <c:v>1.6004589008761474</c:v>
                </c:pt>
                <c:pt idx="7">
                  <c:v>1.7749671023397648</c:v>
                </c:pt>
                <c:pt idx="8">
                  <c:v>1.5823712490662534</c:v>
                </c:pt>
                <c:pt idx="9">
                  <c:v>1.5847255769797621</c:v>
                </c:pt>
                <c:pt idx="10">
                  <c:v>1.5368106885860471</c:v>
                </c:pt>
                <c:pt idx="11">
                  <c:v>1.3061256895442579</c:v>
                </c:pt>
                <c:pt idx="12">
                  <c:v>1.3668959988001441</c:v>
                </c:pt>
              </c:numCache>
            </c:numRef>
          </c:val>
          <c:smooth val="0"/>
          <c:extLst>
            <c:ext xmlns:c16="http://schemas.microsoft.com/office/drawing/2014/chart" uri="{C3380CC4-5D6E-409C-BE32-E72D297353CC}">
              <c16:uniqueId val="{00000001-1D79-49DE-A5AA-54C21A033EDD}"/>
            </c:ext>
          </c:extLst>
        </c:ser>
        <c:dLbls>
          <c:showLegendKey val="0"/>
          <c:showVal val="0"/>
          <c:showCatName val="0"/>
          <c:showSerName val="0"/>
          <c:showPercent val="0"/>
          <c:showBubbleSize val="0"/>
        </c:dLbls>
        <c:marker val="1"/>
        <c:smooth val="0"/>
        <c:axId val="457282304"/>
        <c:axId val="457280128"/>
      </c:lineChart>
      <c:catAx>
        <c:axId val="45727641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7278208"/>
        <c:crosses val="autoZero"/>
        <c:auto val="1"/>
        <c:lblAlgn val="ctr"/>
        <c:lblOffset val="100"/>
        <c:tickLblSkip val="4"/>
        <c:tickMarkSkip val="4"/>
        <c:noMultiLvlLbl val="0"/>
      </c:catAx>
      <c:valAx>
        <c:axId val="457278208"/>
        <c:scaling>
          <c:orientation val="minMax"/>
          <c:max val="2"/>
        </c:scaling>
        <c:delete val="0"/>
        <c:axPos val="l"/>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7276416"/>
        <c:crosses val="autoZero"/>
        <c:crossBetween val="between"/>
        <c:majorUnit val="1"/>
        <c:dispUnits>
          <c:builtInUnit val="hundreds"/>
        </c:dispUnits>
      </c:valAx>
      <c:valAx>
        <c:axId val="457280128"/>
        <c:scaling>
          <c:orientation val="minMax"/>
          <c:max val="1.8"/>
          <c:min val="1"/>
        </c:scaling>
        <c:delete val="0"/>
        <c:axPos val="r"/>
        <c:title>
          <c:tx>
            <c:rich>
              <a:bodyPr rot="-54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Commodity price index</a:t>
                </a:r>
              </a:p>
            </c:rich>
          </c:tx>
          <c:overlay val="0"/>
          <c:spPr>
            <a:noFill/>
            <a:ln>
              <a:noFill/>
            </a:ln>
            <a:effectLst/>
          </c:spPr>
        </c:title>
        <c:numFmt formatCode="0.00"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7282304"/>
        <c:crosses val="max"/>
        <c:crossBetween val="between"/>
        <c:majorUnit val="0.2"/>
      </c:valAx>
      <c:catAx>
        <c:axId val="457282304"/>
        <c:scaling>
          <c:orientation val="minMax"/>
        </c:scaling>
        <c:delete val="1"/>
        <c:axPos val="b"/>
        <c:numFmt formatCode="General" sourceLinked="1"/>
        <c:majorTickMark val="out"/>
        <c:minorTickMark val="none"/>
        <c:tickLblPos val="nextTo"/>
        <c:crossAx val="45728012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bg1"/>
      </a:solid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663210415529727E-2"/>
          <c:y val="5.4275008228473046E-2"/>
          <c:w val="0.87830212312569844"/>
          <c:h val="0.65482070368213618"/>
        </c:manualLayout>
      </c:layout>
      <c:barChart>
        <c:barDir val="col"/>
        <c:grouping val="clustered"/>
        <c:varyColors val="0"/>
        <c:ser>
          <c:idx val="0"/>
          <c:order val="0"/>
          <c:tx>
            <c:v>Debt to China</c:v>
          </c:tx>
          <c:spPr>
            <a:solidFill>
              <a:srgbClr val="C00000"/>
            </a:solidFill>
          </c:spPr>
          <c:invertIfNegative val="0"/>
          <c:cat>
            <c:strRef>
              <c:f>FigureA6!$A$2:$A$31</c:f>
              <c:strCache>
                <c:ptCount val="30"/>
                <c:pt idx="0">
                  <c:v>Djibouti</c:v>
                </c:pt>
                <c:pt idx="1">
                  <c:v>Congo, Rep.</c:v>
                </c:pt>
                <c:pt idx="2">
                  <c:v>Tonga</c:v>
                </c:pt>
                <c:pt idx="3">
                  <c:v>Maldives</c:v>
                </c:pt>
                <c:pt idx="4">
                  <c:v>Kyrgyzstan</c:v>
                </c:pt>
                <c:pt idx="5">
                  <c:v>Laos</c:v>
                </c:pt>
                <c:pt idx="6">
                  <c:v>Cambodia</c:v>
                </c:pt>
                <c:pt idx="7">
                  <c:v>Zambia</c:v>
                </c:pt>
                <c:pt idx="8">
                  <c:v>Samoa</c:v>
                </c:pt>
                <c:pt idx="9">
                  <c:v>Angola</c:v>
                </c:pt>
                <c:pt idx="10">
                  <c:v>Montenegro</c:v>
                </c:pt>
                <c:pt idx="11">
                  <c:v>Dominica</c:v>
                </c:pt>
                <c:pt idx="12">
                  <c:v>Mongolia</c:v>
                </c:pt>
                <c:pt idx="13">
                  <c:v>Tajikistan</c:v>
                </c:pt>
                <c:pt idx="14">
                  <c:v>Mozambique</c:v>
                </c:pt>
                <c:pt idx="15">
                  <c:v>Vanuatu</c:v>
                </c:pt>
                <c:pt idx="16">
                  <c:v>Cameroon</c:v>
                </c:pt>
                <c:pt idx="17">
                  <c:v>Turkmenistan</c:v>
                </c:pt>
                <c:pt idx="18">
                  <c:v>Equatorial Guinea</c:v>
                </c:pt>
                <c:pt idx="19">
                  <c:v>Ethiopia</c:v>
                </c:pt>
                <c:pt idx="20">
                  <c:v>Belarus</c:v>
                </c:pt>
                <c:pt idx="21">
                  <c:v>Zimbabwe</c:v>
                </c:pt>
                <c:pt idx="22">
                  <c:v>Suriname</c:v>
                </c:pt>
                <c:pt idx="23">
                  <c:v>Venezuela</c:v>
                </c:pt>
                <c:pt idx="24">
                  <c:v>Togo</c:v>
                </c:pt>
                <c:pt idx="25">
                  <c:v>Jamaica</c:v>
                </c:pt>
                <c:pt idx="26">
                  <c:v>Uzbekistan</c:v>
                </c:pt>
                <c:pt idx="27">
                  <c:v>Uganda</c:v>
                </c:pt>
                <c:pt idx="28">
                  <c:v>Ecuador</c:v>
                </c:pt>
                <c:pt idx="29">
                  <c:v>Kenya</c:v>
                </c:pt>
              </c:strCache>
            </c:strRef>
          </c:cat>
          <c:val>
            <c:numRef>
              <c:f>FigureA6!$G$2:$G$31</c:f>
              <c:numCache>
                <c:formatCode>0.00</c:formatCode>
                <c:ptCount val="30"/>
                <c:pt idx="0">
                  <c:v>68.513824544110406</c:v>
                </c:pt>
                <c:pt idx="1">
                  <c:v>48.658855941729755</c:v>
                </c:pt>
                <c:pt idx="2">
                  <c:v>30.76819076923077</c:v>
                </c:pt>
                <c:pt idx="3">
                  <c:v>30.612377713651501</c:v>
                </c:pt>
                <c:pt idx="4">
                  <c:v>29.469223846662263</c:v>
                </c:pt>
                <c:pt idx="5">
                  <c:v>28.019302170967364</c:v>
                </c:pt>
                <c:pt idx="6">
                  <c:v>27.835350777606738</c:v>
                </c:pt>
                <c:pt idx="7">
                  <c:v>24.660219454602039</c:v>
                </c:pt>
                <c:pt idx="8">
                  <c:v>21.294966468489893</c:v>
                </c:pt>
                <c:pt idx="9">
                  <c:v>20.058591831415111</c:v>
                </c:pt>
                <c:pt idx="10">
                  <c:v>19.732263545150502</c:v>
                </c:pt>
                <c:pt idx="11">
                  <c:v>19.533213644524235</c:v>
                </c:pt>
                <c:pt idx="12">
                  <c:v>18.32659786259542</c:v>
                </c:pt>
                <c:pt idx="13">
                  <c:v>17.908282530795073</c:v>
                </c:pt>
                <c:pt idx="14">
                  <c:v>17.79829443826474</c:v>
                </c:pt>
                <c:pt idx="15">
                  <c:v>17.385056551724137</c:v>
                </c:pt>
                <c:pt idx="16">
                  <c:v>14.938893630154601</c:v>
                </c:pt>
                <c:pt idx="17">
                  <c:v>14.782930918762855</c:v>
                </c:pt>
                <c:pt idx="18">
                  <c:v>14.374676703771922</c:v>
                </c:pt>
                <c:pt idx="19">
                  <c:v>12.744582574127655</c:v>
                </c:pt>
                <c:pt idx="20">
                  <c:v>12.693630397325448</c:v>
                </c:pt>
                <c:pt idx="21">
                  <c:v>12.633084471222004</c:v>
                </c:pt>
                <c:pt idx="22">
                  <c:v>11.917100932290143</c:v>
                </c:pt>
                <c:pt idx="23">
                  <c:v>11.420777090959287</c:v>
                </c:pt>
                <c:pt idx="24">
                  <c:v>11.276995238095239</c:v>
                </c:pt>
                <c:pt idx="25">
                  <c:v>10.458660465746005</c:v>
                </c:pt>
                <c:pt idx="26">
                  <c:v>10.271892922828002</c:v>
                </c:pt>
                <c:pt idx="27">
                  <c:v>10.107199624300259</c:v>
                </c:pt>
                <c:pt idx="28">
                  <c:v>10.065526491907647</c:v>
                </c:pt>
                <c:pt idx="29">
                  <c:v>10.03379449465433</c:v>
                </c:pt>
              </c:numCache>
            </c:numRef>
          </c:val>
          <c:extLst>
            <c:ext xmlns:c16="http://schemas.microsoft.com/office/drawing/2014/chart" uri="{C3380CC4-5D6E-409C-BE32-E72D297353CC}">
              <c16:uniqueId val="{00000000-32C1-44E4-85F6-78A9F5FEC1F5}"/>
            </c:ext>
          </c:extLst>
        </c:ser>
        <c:ser>
          <c:idx val="1"/>
          <c:order val="1"/>
          <c:tx>
            <c:v>Debt to all Paris Club governments</c:v>
          </c:tx>
          <c:spPr>
            <a:solidFill>
              <a:schemeClr val="tx2"/>
            </a:solidFill>
          </c:spPr>
          <c:invertIfNegative val="0"/>
          <c:cat>
            <c:strRef>
              <c:f>FigureA6!$A$2:$A$31</c:f>
              <c:strCache>
                <c:ptCount val="30"/>
                <c:pt idx="0">
                  <c:v>Djibouti</c:v>
                </c:pt>
                <c:pt idx="1">
                  <c:v>Congo, Rep.</c:v>
                </c:pt>
                <c:pt idx="2">
                  <c:v>Tonga</c:v>
                </c:pt>
                <c:pt idx="3">
                  <c:v>Maldives</c:v>
                </c:pt>
                <c:pt idx="4">
                  <c:v>Kyrgyzstan</c:v>
                </c:pt>
                <c:pt idx="5">
                  <c:v>Laos</c:v>
                </c:pt>
                <c:pt idx="6">
                  <c:v>Cambodia</c:v>
                </c:pt>
                <c:pt idx="7">
                  <c:v>Zambia</c:v>
                </c:pt>
                <c:pt idx="8">
                  <c:v>Samoa</c:v>
                </c:pt>
                <c:pt idx="9">
                  <c:v>Angola</c:v>
                </c:pt>
                <c:pt idx="10">
                  <c:v>Montenegro</c:v>
                </c:pt>
                <c:pt idx="11">
                  <c:v>Dominica</c:v>
                </c:pt>
                <c:pt idx="12">
                  <c:v>Mongolia</c:v>
                </c:pt>
                <c:pt idx="13">
                  <c:v>Tajikistan</c:v>
                </c:pt>
                <c:pt idx="14">
                  <c:v>Mozambique</c:v>
                </c:pt>
                <c:pt idx="15">
                  <c:v>Vanuatu</c:v>
                </c:pt>
                <c:pt idx="16">
                  <c:v>Cameroon</c:v>
                </c:pt>
                <c:pt idx="17">
                  <c:v>Turkmenistan</c:v>
                </c:pt>
                <c:pt idx="18">
                  <c:v>Equatorial Guinea</c:v>
                </c:pt>
                <c:pt idx="19">
                  <c:v>Ethiopia</c:v>
                </c:pt>
                <c:pt idx="20">
                  <c:v>Belarus</c:v>
                </c:pt>
                <c:pt idx="21">
                  <c:v>Zimbabwe</c:v>
                </c:pt>
                <c:pt idx="22">
                  <c:v>Suriname</c:v>
                </c:pt>
                <c:pt idx="23">
                  <c:v>Venezuela</c:v>
                </c:pt>
                <c:pt idx="24">
                  <c:v>Togo</c:v>
                </c:pt>
                <c:pt idx="25">
                  <c:v>Jamaica</c:v>
                </c:pt>
                <c:pt idx="26">
                  <c:v>Uzbekistan</c:v>
                </c:pt>
                <c:pt idx="27">
                  <c:v>Uganda</c:v>
                </c:pt>
                <c:pt idx="28">
                  <c:v>Ecuador</c:v>
                </c:pt>
                <c:pt idx="29">
                  <c:v>Kenya</c:v>
                </c:pt>
              </c:strCache>
            </c:strRef>
          </c:cat>
          <c:val>
            <c:numRef>
              <c:f>FigureA6!$J$2:$J$31</c:f>
              <c:numCache>
                <c:formatCode>0.00</c:formatCode>
                <c:ptCount val="30"/>
                <c:pt idx="0">
                  <c:v>5.519960571710202</c:v>
                </c:pt>
                <c:pt idx="1">
                  <c:v>3.842624455150264</c:v>
                </c:pt>
                <c:pt idx="2">
                  <c:v>0</c:v>
                </c:pt>
                <c:pt idx="3">
                  <c:v>0.9544950055493896</c:v>
                </c:pt>
                <c:pt idx="4">
                  <c:v>8.0766688697951086</c:v>
                </c:pt>
                <c:pt idx="5">
                  <c:v>4.1946506421585958</c:v>
                </c:pt>
                <c:pt idx="6">
                  <c:v>11.432064110110019</c:v>
                </c:pt>
                <c:pt idx="7">
                  <c:v>0.58741149926087288</c:v>
                </c:pt>
                <c:pt idx="8">
                  <c:v>0</c:v>
                </c:pt>
                <c:pt idx="9">
                  <c:v>1.3240478712472135</c:v>
                </c:pt>
                <c:pt idx="10">
                  <c:v>2.4038461538461542</c:v>
                </c:pt>
                <c:pt idx="11">
                  <c:v>6.6427289048473961</c:v>
                </c:pt>
                <c:pt idx="12">
                  <c:v>11.495285136955545</c:v>
                </c:pt>
                <c:pt idx="13">
                  <c:v>4.8012318029115342</c:v>
                </c:pt>
                <c:pt idx="14">
                  <c:v>6.554902272366121</c:v>
                </c:pt>
                <c:pt idx="15">
                  <c:v>7.4712643678160928</c:v>
                </c:pt>
                <c:pt idx="16">
                  <c:v>2.809133255222473</c:v>
                </c:pt>
                <c:pt idx="17">
                  <c:v>7.3432473764699679</c:v>
                </c:pt>
                <c:pt idx="18">
                  <c:v>0.16016657323616562</c:v>
                </c:pt>
                <c:pt idx="19">
                  <c:v>0.79259094393748297</c:v>
                </c:pt>
                <c:pt idx="20">
                  <c:v>13.477470195999192</c:v>
                </c:pt>
                <c:pt idx="21">
                  <c:v>10.751346753614969</c:v>
                </c:pt>
                <c:pt idx="22">
                  <c:v>1.3161743199766014</c:v>
                </c:pt>
                <c:pt idx="23">
                  <c:v>2.7779496675123641</c:v>
                </c:pt>
                <c:pt idx="24">
                  <c:v>0.23075309418921752</c:v>
                </c:pt>
                <c:pt idx="25">
                  <c:v>0.49417817492553479</c:v>
                </c:pt>
                <c:pt idx="26">
                  <c:v>3.2667021668783027</c:v>
                </c:pt>
                <c:pt idx="27">
                  <c:v>1.3863320434308899</c:v>
                </c:pt>
                <c:pt idx="28">
                  <c:v>0.74020096648001843</c:v>
                </c:pt>
                <c:pt idx="29">
                  <c:v>3.2440074220870203</c:v>
                </c:pt>
              </c:numCache>
            </c:numRef>
          </c:val>
          <c:extLst>
            <c:ext xmlns:c16="http://schemas.microsoft.com/office/drawing/2014/chart" uri="{C3380CC4-5D6E-409C-BE32-E72D297353CC}">
              <c16:uniqueId val="{00000001-32C1-44E4-85F6-78A9F5FEC1F5}"/>
            </c:ext>
          </c:extLst>
        </c:ser>
        <c:ser>
          <c:idx val="2"/>
          <c:order val="2"/>
          <c:tx>
            <c:v>Debt to World Bank</c:v>
          </c:tx>
          <c:spPr>
            <a:solidFill>
              <a:schemeClr val="accent3">
                <a:lumMod val="50000"/>
              </a:schemeClr>
            </a:solidFill>
          </c:spPr>
          <c:invertIfNegative val="0"/>
          <c:cat>
            <c:strRef>
              <c:f>FigureA6!$A$2:$A$31</c:f>
              <c:strCache>
                <c:ptCount val="30"/>
                <c:pt idx="0">
                  <c:v>Djibouti</c:v>
                </c:pt>
                <c:pt idx="1">
                  <c:v>Congo, Rep.</c:v>
                </c:pt>
                <c:pt idx="2">
                  <c:v>Tonga</c:v>
                </c:pt>
                <c:pt idx="3">
                  <c:v>Maldives</c:v>
                </c:pt>
                <c:pt idx="4">
                  <c:v>Kyrgyzstan</c:v>
                </c:pt>
                <c:pt idx="5">
                  <c:v>Laos</c:v>
                </c:pt>
                <c:pt idx="6">
                  <c:v>Cambodia</c:v>
                </c:pt>
                <c:pt idx="7">
                  <c:v>Zambia</c:v>
                </c:pt>
                <c:pt idx="8">
                  <c:v>Samoa</c:v>
                </c:pt>
                <c:pt idx="9">
                  <c:v>Angola</c:v>
                </c:pt>
                <c:pt idx="10">
                  <c:v>Montenegro</c:v>
                </c:pt>
                <c:pt idx="11">
                  <c:v>Dominica</c:v>
                </c:pt>
                <c:pt idx="12">
                  <c:v>Mongolia</c:v>
                </c:pt>
                <c:pt idx="13">
                  <c:v>Tajikistan</c:v>
                </c:pt>
                <c:pt idx="14">
                  <c:v>Mozambique</c:v>
                </c:pt>
                <c:pt idx="15">
                  <c:v>Vanuatu</c:v>
                </c:pt>
                <c:pt idx="16">
                  <c:v>Cameroon</c:v>
                </c:pt>
                <c:pt idx="17">
                  <c:v>Turkmenistan</c:v>
                </c:pt>
                <c:pt idx="18">
                  <c:v>Equatorial Guinea</c:v>
                </c:pt>
                <c:pt idx="19">
                  <c:v>Ethiopia</c:v>
                </c:pt>
                <c:pt idx="20">
                  <c:v>Belarus</c:v>
                </c:pt>
                <c:pt idx="21">
                  <c:v>Zimbabwe</c:v>
                </c:pt>
                <c:pt idx="22">
                  <c:v>Suriname</c:v>
                </c:pt>
                <c:pt idx="23">
                  <c:v>Venezuela</c:v>
                </c:pt>
                <c:pt idx="24">
                  <c:v>Togo</c:v>
                </c:pt>
                <c:pt idx="25">
                  <c:v>Jamaica</c:v>
                </c:pt>
                <c:pt idx="26">
                  <c:v>Uzbekistan</c:v>
                </c:pt>
                <c:pt idx="27">
                  <c:v>Uganda</c:v>
                </c:pt>
                <c:pt idx="28">
                  <c:v>Ecuador</c:v>
                </c:pt>
                <c:pt idx="29">
                  <c:v>Kenya</c:v>
                </c:pt>
              </c:strCache>
            </c:strRef>
          </c:cat>
          <c:val>
            <c:numRef>
              <c:f>FigureA6!$I$2:$I$31</c:f>
              <c:numCache>
                <c:formatCode>0.00</c:formatCode>
                <c:ptCount val="30"/>
                <c:pt idx="0">
                  <c:v>7.0783637259733858</c:v>
                </c:pt>
                <c:pt idx="1">
                  <c:v>1.7497591190640056</c:v>
                </c:pt>
                <c:pt idx="2">
                  <c:v>8.1802197802197796</c:v>
                </c:pt>
                <c:pt idx="3">
                  <c:v>2.0003329633740288</c:v>
                </c:pt>
                <c:pt idx="4">
                  <c:v>8.8166688697951088</c:v>
                </c:pt>
                <c:pt idx="5">
                  <c:v>3.4314775539059741</c:v>
                </c:pt>
                <c:pt idx="6">
                  <c:v>2.4892334857608547</c:v>
                </c:pt>
                <c:pt idx="7">
                  <c:v>3.4770637205321719</c:v>
                </c:pt>
                <c:pt idx="8">
                  <c:v>12.290487514863258</c:v>
                </c:pt>
                <c:pt idx="9">
                  <c:v>0.81015604002972197</c:v>
                </c:pt>
                <c:pt idx="10">
                  <c:v>6.0627299331103686</c:v>
                </c:pt>
                <c:pt idx="11">
                  <c:v>5.8890484739676836</c:v>
                </c:pt>
                <c:pt idx="12">
                  <c:v>5.1987516838796584</c:v>
                </c:pt>
                <c:pt idx="13">
                  <c:v>4.5691209406494959</c:v>
                </c:pt>
                <c:pt idx="14">
                  <c:v>22.423979024312729</c:v>
                </c:pt>
                <c:pt idx="15">
                  <c:v>3.3456321839080463</c:v>
                </c:pt>
                <c:pt idx="16">
                  <c:v>3.7329465893178635</c:v>
                </c:pt>
                <c:pt idx="17">
                  <c:v>0</c:v>
                </c:pt>
                <c:pt idx="18">
                  <c:v>0</c:v>
                </c:pt>
                <c:pt idx="19">
                  <c:v>8.7048062418082459</c:v>
                </c:pt>
                <c:pt idx="20">
                  <c:v>1.5096383107698526</c:v>
                </c:pt>
                <c:pt idx="21">
                  <c:v>5.1440771193648995</c:v>
                </c:pt>
                <c:pt idx="22">
                  <c:v>0</c:v>
                </c:pt>
                <c:pt idx="23">
                  <c:v>0</c:v>
                </c:pt>
                <c:pt idx="24">
                  <c:v>1.0585693308160269</c:v>
                </c:pt>
                <c:pt idx="25">
                  <c:v>5.8356146764148384</c:v>
                </c:pt>
                <c:pt idx="26">
                  <c:v>1.8628722401998934</c:v>
                </c:pt>
                <c:pt idx="27">
                  <c:v>11.194214223992185</c:v>
                </c:pt>
                <c:pt idx="28">
                  <c:v>0.38272321086139449</c:v>
                </c:pt>
                <c:pt idx="29">
                  <c:v>6.6938944498441106</c:v>
                </c:pt>
              </c:numCache>
            </c:numRef>
          </c:val>
          <c:extLst>
            <c:ext xmlns:c16="http://schemas.microsoft.com/office/drawing/2014/chart" uri="{C3380CC4-5D6E-409C-BE32-E72D297353CC}">
              <c16:uniqueId val="{00000002-32C1-44E4-85F6-78A9F5FEC1F5}"/>
            </c:ext>
          </c:extLst>
        </c:ser>
        <c:ser>
          <c:idx val="3"/>
          <c:order val="3"/>
          <c:tx>
            <c:v>Debt to IMF</c:v>
          </c:tx>
          <c:spPr>
            <a:solidFill>
              <a:srgbClr val="92D050"/>
            </a:solidFill>
          </c:spPr>
          <c:invertIfNegative val="0"/>
          <c:cat>
            <c:strRef>
              <c:f>FigureA6!$A$2:$A$31</c:f>
              <c:strCache>
                <c:ptCount val="30"/>
                <c:pt idx="0">
                  <c:v>Djibouti</c:v>
                </c:pt>
                <c:pt idx="1">
                  <c:v>Congo, Rep.</c:v>
                </c:pt>
                <c:pt idx="2">
                  <c:v>Tonga</c:v>
                </c:pt>
                <c:pt idx="3">
                  <c:v>Maldives</c:v>
                </c:pt>
                <c:pt idx="4">
                  <c:v>Kyrgyzstan</c:v>
                </c:pt>
                <c:pt idx="5">
                  <c:v>Laos</c:v>
                </c:pt>
                <c:pt idx="6">
                  <c:v>Cambodia</c:v>
                </c:pt>
                <c:pt idx="7">
                  <c:v>Zambia</c:v>
                </c:pt>
                <c:pt idx="8">
                  <c:v>Samoa</c:v>
                </c:pt>
                <c:pt idx="9">
                  <c:v>Angola</c:v>
                </c:pt>
                <c:pt idx="10">
                  <c:v>Montenegro</c:v>
                </c:pt>
                <c:pt idx="11">
                  <c:v>Dominica</c:v>
                </c:pt>
                <c:pt idx="12">
                  <c:v>Mongolia</c:v>
                </c:pt>
                <c:pt idx="13">
                  <c:v>Tajikistan</c:v>
                </c:pt>
                <c:pt idx="14">
                  <c:v>Mozambique</c:v>
                </c:pt>
                <c:pt idx="15">
                  <c:v>Vanuatu</c:v>
                </c:pt>
                <c:pt idx="16">
                  <c:v>Cameroon</c:v>
                </c:pt>
                <c:pt idx="17">
                  <c:v>Turkmenistan</c:v>
                </c:pt>
                <c:pt idx="18">
                  <c:v>Equatorial Guinea</c:v>
                </c:pt>
                <c:pt idx="19">
                  <c:v>Ethiopia</c:v>
                </c:pt>
                <c:pt idx="20">
                  <c:v>Belarus</c:v>
                </c:pt>
                <c:pt idx="21">
                  <c:v>Zimbabwe</c:v>
                </c:pt>
                <c:pt idx="22">
                  <c:v>Suriname</c:v>
                </c:pt>
                <c:pt idx="23">
                  <c:v>Venezuela</c:v>
                </c:pt>
                <c:pt idx="24">
                  <c:v>Togo</c:v>
                </c:pt>
                <c:pt idx="25">
                  <c:v>Jamaica</c:v>
                </c:pt>
                <c:pt idx="26">
                  <c:v>Uzbekistan</c:v>
                </c:pt>
                <c:pt idx="27">
                  <c:v>Uganda</c:v>
                </c:pt>
                <c:pt idx="28">
                  <c:v>Ecuador</c:v>
                </c:pt>
                <c:pt idx="29">
                  <c:v>Kenya</c:v>
                </c:pt>
              </c:strCache>
            </c:strRef>
          </c:cat>
          <c:val>
            <c:numRef>
              <c:f>FigureA6!$H$2:$H$31</c:f>
              <c:numCache>
                <c:formatCode>0.00</c:formatCode>
                <c:ptCount val="30"/>
                <c:pt idx="0">
                  <c:v>2.1663124199112862</c:v>
                </c:pt>
                <c:pt idx="1">
                  <c:v>1.3767937760954347</c:v>
                </c:pt>
                <c:pt idx="2">
                  <c:v>2.059830197802198</c:v>
                </c:pt>
                <c:pt idx="3">
                  <c:v>0.27230837513873474</c:v>
                </c:pt>
                <c:pt idx="4">
                  <c:v>4.2427151949768671</c:v>
                </c:pt>
                <c:pt idx="5">
                  <c:v>0.42519308766348535</c:v>
                </c:pt>
                <c:pt idx="6">
                  <c:v>0.54110266129397377</c:v>
                </c:pt>
                <c:pt idx="7">
                  <c:v>3.0872954310277754</c:v>
                </c:pt>
                <c:pt idx="8">
                  <c:v>3.2531560998810938</c:v>
                </c:pt>
                <c:pt idx="9">
                  <c:v>0.30733835778540147</c:v>
                </c:pt>
                <c:pt idx="10">
                  <c:v>0.76868716973244156</c:v>
                </c:pt>
                <c:pt idx="11">
                  <c:v>4.3836232315978458</c:v>
                </c:pt>
                <c:pt idx="12">
                  <c:v>1.6962353183655139</c:v>
                </c:pt>
                <c:pt idx="13">
                  <c:v>2.858893656215006</c:v>
                </c:pt>
                <c:pt idx="14">
                  <c:v>2.7258151001112347</c:v>
                </c:pt>
                <c:pt idx="15">
                  <c:v>5.4455946666666675</c:v>
                </c:pt>
                <c:pt idx="16">
                  <c:v>1.7215244563198353</c:v>
                </c:pt>
                <c:pt idx="17">
                  <c:v>0.26216897089068186</c:v>
                </c:pt>
                <c:pt idx="18">
                  <c:v>0</c:v>
                </c:pt>
                <c:pt idx="19">
                  <c:v>0.37242605225412367</c:v>
                </c:pt>
                <c:pt idx="20">
                  <c:v>0.96437947115119682</c:v>
                </c:pt>
                <c:pt idx="21">
                  <c:v>2.7342488959455626</c:v>
                </c:pt>
                <c:pt idx="22">
                  <c:v>0</c:v>
                </c:pt>
                <c:pt idx="23">
                  <c:v>1.7240509386290181</c:v>
                </c:pt>
                <c:pt idx="24">
                  <c:v>4.7412885147891757</c:v>
                </c:pt>
                <c:pt idx="25">
                  <c:v>7.7991691287571081</c:v>
                </c:pt>
                <c:pt idx="26">
                  <c:v>0.76649374329250808</c:v>
                </c:pt>
                <c:pt idx="27">
                  <c:v>0.92595209978585113</c:v>
                </c:pt>
                <c:pt idx="28">
                  <c:v>0.75099403486231497</c:v>
                </c:pt>
                <c:pt idx="29">
                  <c:v>1.3212632163639346</c:v>
                </c:pt>
              </c:numCache>
            </c:numRef>
          </c:val>
          <c:extLst>
            <c:ext xmlns:c16="http://schemas.microsoft.com/office/drawing/2014/chart" uri="{C3380CC4-5D6E-409C-BE32-E72D297353CC}">
              <c16:uniqueId val="{00000003-32C1-44E4-85F6-78A9F5FEC1F5}"/>
            </c:ext>
          </c:extLst>
        </c:ser>
        <c:dLbls>
          <c:showLegendKey val="0"/>
          <c:showVal val="0"/>
          <c:showCatName val="0"/>
          <c:showSerName val="0"/>
          <c:showPercent val="0"/>
          <c:showBubbleSize val="0"/>
        </c:dLbls>
        <c:gapWidth val="150"/>
        <c:axId val="493028480"/>
        <c:axId val="493030016"/>
      </c:barChart>
      <c:catAx>
        <c:axId val="493028480"/>
        <c:scaling>
          <c:orientation val="minMax"/>
        </c:scaling>
        <c:delete val="0"/>
        <c:axPos val="b"/>
        <c:numFmt formatCode="General" sourceLinked="0"/>
        <c:majorTickMark val="out"/>
        <c:minorTickMark val="none"/>
        <c:tickLblPos val="nextTo"/>
        <c:txPr>
          <a:bodyPr/>
          <a:lstStyle/>
          <a:p>
            <a:pPr>
              <a:defRPr sz="1100">
                <a:latin typeface="Times New Roman" panose="02020603050405020304" pitchFamily="18" charset="0"/>
                <a:cs typeface="Times New Roman" panose="02020603050405020304" pitchFamily="18" charset="0"/>
              </a:defRPr>
            </a:pPr>
            <a:endParaRPr lang="en-US"/>
          </a:p>
        </c:txPr>
        <c:crossAx val="493030016"/>
        <c:crosses val="autoZero"/>
        <c:auto val="1"/>
        <c:lblAlgn val="ctr"/>
        <c:lblOffset val="100"/>
        <c:noMultiLvlLbl val="0"/>
      </c:catAx>
      <c:valAx>
        <c:axId val="493030016"/>
        <c:scaling>
          <c:orientation val="minMax"/>
          <c:max val="80"/>
        </c:scaling>
        <c:delete val="0"/>
        <c:axPos val="l"/>
        <c:title>
          <c:tx>
            <c:rich>
              <a:bodyPr rot="-5400000" vert="horz"/>
              <a:lstStyle/>
              <a:p>
                <a:pPr>
                  <a:defRPr b="0"/>
                </a:pPr>
                <a:r>
                  <a:rPr lang="en-US" sz="1400" b="0">
                    <a:latin typeface="Times New Roman" panose="02020603050405020304" pitchFamily="18" charset="0"/>
                    <a:cs typeface="Times New Roman" panose="02020603050405020304" pitchFamily="18" charset="0"/>
                  </a:rPr>
                  <a:t>In percent of debtor GDP</a:t>
                </a:r>
              </a:p>
            </c:rich>
          </c:tx>
          <c:layout>
            <c:manualLayout>
              <c:xMode val="edge"/>
              <c:yMode val="edge"/>
              <c:x val="1.0274888906213454E-2"/>
              <c:y val="0.21803580018735599"/>
            </c:manualLayout>
          </c:layout>
          <c:overlay val="0"/>
        </c:title>
        <c:numFmt formatCode="0%" sourceLinked="0"/>
        <c:majorTickMark val="out"/>
        <c:minorTickMark val="none"/>
        <c:tickLblPos val="nextTo"/>
        <c:txPr>
          <a:bodyPr/>
          <a:lstStyle/>
          <a:p>
            <a:pPr>
              <a:defRPr sz="1200">
                <a:latin typeface="Times New Roman" panose="02020603050405020304" pitchFamily="18" charset="0"/>
                <a:cs typeface="Times New Roman" panose="02020603050405020304" pitchFamily="18" charset="0"/>
              </a:defRPr>
            </a:pPr>
            <a:endParaRPr lang="en-US"/>
          </a:p>
        </c:txPr>
        <c:crossAx val="493028480"/>
        <c:crosses val="autoZero"/>
        <c:crossBetween val="between"/>
        <c:dispUnits>
          <c:builtInUnit val="hundreds"/>
        </c:dispUnits>
      </c:valAx>
    </c:plotArea>
    <c:legend>
      <c:legendPos val="b"/>
      <c:layout>
        <c:manualLayout>
          <c:xMode val="edge"/>
          <c:yMode val="edge"/>
          <c:x val="0.16123247367801655"/>
          <c:y val="0.87577199956114815"/>
          <c:w val="0.66123099576056643"/>
          <c:h val="0.10435172291566448"/>
        </c:manualLayout>
      </c:layout>
      <c:overlay val="0"/>
      <c:txPr>
        <a:bodyPr/>
        <a:lstStyle/>
        <a:p>
          <a:pPr>
            <a:defRPr sz="1400">
              <a:latin typeface="Times New Roman" panose="02020603050405020304" pitchFamily="18" charset="0"/>
              <a:cs typeface="Times New Roman" panose="02020603050405020304" pitchFamily="18" charset="0"/>
            </a:defRPr>
          </a:pPr>
          <a:endParaRPr lang="en-US"/>
        </a:p>
      </c:txPr>
    </c:legend>
    <c:plotVisOnly val="1"/>
    <c:dispBlanksAs val="gap"/>
    <c:showDLblsOverMax val="0"/>
  </c:chart>
  <c:spPr>
    <a:ln>
      <a:noFill/>
    </a:ln>
  </c:sp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image" Target="../media/image4.png"/></Relationships>
</file>

<file path=xl/drawings/_rels/drawing11.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absoluteAnchor>
    <xdr:pos x="6648450" y="467783"/>
    <xdr:ext cx="9302750" cy="6080125"/>
    <xdr:graphicFrame macro="">
      <xdr:nvGraphicFramePr>
        <xdr:cNvPr id="2" name="Diagramm 1">
          <a:extLst>
            <a:ext uri="{FF2B5EF4-FFF2-40B4-BE49-F238E27FC236}">
              <a16:creationId xmlns:a16="http://schemas.microsoft.com/office/drawing/2014/main" id="{00000000-0008-0000-0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0.47615</cdr:x>
      <cdr:y>0.05873</cdr:y>
    </cdr:from>
    <cdr:to>
      <cdr:x>0.98984</cdr:x>
      <cdr:y>0.11339</cdr:y>
    </cdr:to>
    <cdr:sp macro="" textlink="">
      <cdr:nvSpPr>
        <cdr:cNvPr id="2" name="TextBox 1"/>
        <cdr:cNvSpPr txBox="1"/>
      </cdr:nvSpPr>
      <cdr:spPr>
        <a:xfrm xmlns:a="http://schemas.openxmlformats.org/drawingml/2006/main">
          <a:off x="4429504" y="357094"/>
          <a:ext cx="4778730" cy="332339"/>
        </a:xfrm>
        <a:prstGeom xmlns:a="http://schemas.openxmlformats.org/drawingml/2006/main" prst="rect">
          <a:avLst/>
        </a:prstGeom>
        <a:noFill xmlns:a="http://schemas.openxmlformats.org/drawingml/2006/main"/>
      </cdr:spPr>
      <cdr:txBody>
        <a:bodyPr xmlns:a="http://schemas.openxmlformats.org/drawingml/2006/main" wrap="square" rtlCol="0">
          <a:spAutoFit/>
        </a:bodyPr>
        <a:lstStyle xmlns:a="http://schemas.openxmlformats.org/drawingml/2006/main">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xmlns:a="http://schemas.openxmlformats.org/drawingml/2006/main">
          <a:pPr algn="r"/>
          <a:r>
            <a:rPr lang="en-US" sz="1600" dirty="0">
              <a:latin typeface="Times New Roman" panose="02020603050405020304" pitchFamily="18" charset="0"/>
              <a:cs typeface="Times New Roman" panose="02020603050405020304" pitchFamily="18" charset="0"/>
            </a:rPr>
            <a:t>International Investment Position:       637 bn USD</a:t>
          </a:r>
        </a:p>
      </cdr:txBody>
    </cdr:sp>
  </cdr:relSizeAnchor>
  <cdr:relSizeAnchor xmlns:cdr="http://schemas.openxmlformats.org/drawingml/2006/chartDrawing">
    <cdr:from>
      <cdr:x>0.86083</cdr:x>
      <cdr:y>0.3852</cdr:y>
    </cdr:from>
    <cdr:to>
      <cdr:x>1</cdr:x>
      <cdr:y>0.53716</cdr:y>
    </cdr:to>
    <cdr:sp macro="" textlink="">
      <cdr:nvSpPr>
        <cdr:cNvPr id="3" name="Textfeld 2"/>
        <cdr:cNvSpPr txBox="1"/>
      </cdr:nvSpPr>
      <cdr:spPr>
        <a:xfrm xmlns:a="http://schemas.openxmlformats.org/drawingml/2006/main">
          <a:off x="8008086" y="2342093"/>
          <a:ext cx="1294664" cy="92392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r"/>
          <a:r>
            <a:rPr lang="en-US" sz="1600">
              <a:latin typeface="Times New Roman" panose="02020603050405020304" pitchFamily="18" charset="0"/>
              <a:cs typeface="Times New Roman" panose="02020603050405020304" pitchFamily="18" charset="0"/>
            </a:rPr>
            <a:t>392 bn USD</a:t>
          </a:r>
        </a:p>
        <a:p xmlns:a="http://schemas.openxmlformats.org/drawingml/2006/main">
          <a:pPr algn="r"/>
          <a:endParaRPr lang="en-US" sz="1600">
            <a:latin typeface="Times New Roman" panose="02020603050405020304" pitchFamily="18" charset="0"/>
            <a:cs typeface="Times New Roman" panose="02020603050405020304" pitchFamily="18" charset="0"/>
          </a:endParaRPr>
        </a:p>
        <a:p xmlns:a="http://schemas.openxmlformats.org/drawingml/2006/main">
          <a:pPr algn="r"/>
          <a:r>
            <a:rPr lang="en-US" sz="1600">
              <a:latin typeface="Times New Roman" panose="02020603050405020304" pitchFamily="18" charset="0"/>
              <a:cs typeface="Times New Roman" panose="02020603050405020304" pitchFamily="18" charset="0"/>
            </a:rPr>
            <a:t>312 bn USD</a:t>
          </a:r>
        </a:p>
      </cdr:txBody>
    </cdr:sp>
  </cdr:relSizeAnchor>
</c:userShapes>
</file>

<file path=xl/drawings/drawing3.xml><?xml version="1.0" encoding="utf-8"?>
<xdr:wsDr xmlns:xdr="http://schemas.openxmlformats.org/drawingml/2006/spreadsheetDrawing" xmlns:a="http://schemas.openxmlformats.org/drawingml/2006/main">
  <xdr:twoCellAnchor>
    <xdr:from>
      <xdr:col>8</xdr:col>
      <xdr:colOff>1</xdr:colOff>
      <xdr:row>2</xdr:row>
      <xdr:rowOff>190499</xdr:rowOff>
    </xdr:from>
    <xdr:to>
      <xdr:col>17</xdr:col>
      <xdr:colOff>257176</xdr:colOff>
      <xdr:row>29</xdr:row>
      <xdr:rowOff>28575</xdr:rowOff>
    </xdr:to>
    <xdr:graphicFrame macro="">
      <xdr:nvGraphicFramePr>
        <xdr:cNvPr id="5" name="Chart 1">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152400</xdr:colOff>
      <xdr:row>7</xdr:row>
      <xdr:rowOff>133349</xdr:rowOff>
    </xdr:from>
    <xdr:to>
      <xdr:col>14</xdr:col>
      <xdr:colOff>542925</xdr:colOff>
      <xdr:row>12</xdr:row>
      <xdr:rowOff>85724</xdr:rowOff>
    </xdr:to>
    <xdr:sp macro="" textlink="">
      <xdr:nvSpPr>
        <xdr:cNvPr id="2" name="Textfeld 1">
          <a:extLst>
            <a:ext uri="{FF2B5EF4-FFF2-40B4-BE49-F238E27FC236}">
              <a16:creationId xmlns:a16="http://schemas.microsoft.com/office/drawing/2014/main" id="{00000000-0008-0000-0200-000002000000}"/>
            </a:ext>
          </a:extLst>
        </xdr:cNvPr>
        <xdr:cNvSpPr txBox="1"/>
      </xdr:nvSpPr>
      <xdr:spPr>
        <a:xfrm>
          <a:off x="12268200" y="1466849"/>
          <a:ext cx="1114425" cy="904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latin typeface="Times New Roman" panose="02020603050405020304" pitchFamily="18" charset="0"/>
              <a:cs typeface="Times New Roman" panose="02020603050405020304" pitchFamily="18" charset="0"/>
            </a:rPr>
            <a:t>Black line:</a:t>
          </a:r>
        </a:p>
        <a:p>
          <a:pPr algn="ctr"/>
          <a:r>
            <a:rPr lang="en-US" sz="1100">
              <a:latin typeface="Times New Roman" panose="02020603050405020304" pitchFamily="18" charset="0"/>
              <a:cs typeface="Times New Roman" panose="02020603050405020304" pitchFamily="18" charset="0"/>
            </a:rPr>
            <a:t>Chinese share of global GDP</a:t>
          </a:r>
        </a:p>
        <a:p>
          <a:pPr algn="ctr"/>
          <a:r>
            <a:rPr lang="en-US" sz="1100">
              <a:latin typeface="Times New Roman" panose="02020603050405020304" pitchFamily="18" charset="0"/>
              <a:cs typeface="Times New Roman" panose="02020603050405020304" pitchFamily="18" charset="0"/>
            </a:rPr>
            <a:t>(right</a:t>
          </a:r>
          <a:r>
            <a:rPr lang="en-US" sz="1100" baseline="0">
              <a:latin typeface="Times New Roman" panose="02020603050405020304" pitchFamily="18" charset="0"/>
              <a:cs typeface="Times New Roman" panose="02020603050405020304" pitchFamily="18" charset="0"/>
            </a:rPr>
            <a:t> axis)</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9</xdr:col>
      <xdr:colOff>495300</xdr:colOff>
      <xdr:row>5</xdr:row>
      <xdr:rowOff>123824</xdr:rowOff>
    </xdr:from>
    <xdr:to>
      <xdr:col>11</xdr:col>
      <xdr:colOff>161925</xdr:colOff>
      <xdr:row>11</xdr:row>
      <xdr:rowOff>152400</xdr:rowOff>
    </xdr:to>
    <xdr:sp macro="" textlink="">
      <xdr:nvSpPr>
        <xdr:cNvPr id="4" name="Textfeld 3">
          <a:extLst>
            <a:ext uri="{FF2B5EF4-FFF2-40B4-BE49-F238E27FC236}">
              <a16:creationId xmlns:a16="http://schemas.microsoft.com/office/drawing/2014/main" id="{00000000-0008-0000-0200-000004000000}"/>
            </a:ext>
          </a:extLst>
        </xdr:cNvPr>
        <xdr:cNvSpPr txBox="1"/>
      </xdr:nvSpPr>
      <xdr:spPr>
        <a:xfrm>
          <a:off x="9982200" y="1028699"/>
          <a:ext cx="1152525" cy="1114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rgbClr val="C00000"/>
              </a:solidFill>
              <a:latin typeface="Times New Roman" panose="02020603050405020304" pitchFamily="18" charset="0"/>
              <a:cs typeface="Times New Roman" panose="02020603050405020304" pitchFamily="18" charset="0"/>
            </a:rPr>
            <a:t>Red bars:</a:t>
          </a:r>
        </a:p>
        <a:p>
          <a:pPr algn="ctr"/>
          <a:r>
            <a:rPr lang="en-US" sz="1100">
              <a:solidFill>
                <a:srgbClr val="C00000"/>
              </a:solidFill>
              <a:latin typeface="Times New Roman" panose="02020603050405020304" pitchFamily="18" charset="0"/>
              <a:cs typeface="Times New Roman" panose="02020603050405020304" pitchFamily="18" charset="0"/>
            </a:rPr>
            <a:t>Overseas lending in percent of Chinese GDP</a:t>
          </a:r>
        </a:p>
        <a:p>
          <a:pPr algn="ctr"/>
          <a:r>
            <a:rPr lang="en-US" sz="1100">
              <a:solidFill>
                <a:srgbClr val="C00000"/>
              </a:solidFill>
              <a:latin typeface="Times New Roman" panose="02020603050405020304" pitchFamily="18" charset="0"/>
              <a:cs typeface="Times New Roman" panose="02020603050405020304" pitchFamily="18" charset="0"/>
            </a:rPr>
            <a:t>(left</a:t>
          </a:r>
          <a:r>
            <a:rPr lang="en-US" sz="1100" baseline="0">
              <a:solidFill>
                <a:srgbClr val="C00000"/>
              </a:solidFill>
              <a:latin typeface="Times New Roman" panose="02020603050405020304" pitchFamily="18" charset="0"/>
              <a:cs typeface="Times New Roman" panose="02020603050405020304" pitchFamily="18" charset="0"/>
            </a:rPr>
            <a:t> axis)</a:t>
          </a:r>
          <a:endParaRPr lang="en-US" sz="1100">
            <a:solidFill>
              <a:srgbClr val="C00000"/>
            </a:solidFill>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408215</xdr:colOff>
      <xdr:row>1</xdr:row>
      <xdr:rowOff>190499</xdr:rowOff>
    </xdr:from>
    <xdr:to>
      <xdr:col>19</xdr:col>
      <xdr:colOff>95250</xdr:colOff>
      <xdr:row>31</xdr:row>
      <xdr:rowOff>108856</xdr:rowOff>
    </xdr:to>
    <xdr:graphicFrame macro="">
      <xdr:nvGraphicFramePr>
        <xdr:cNvPr id="3" name="Diagramm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221795</xdr:colOff>
      <xdr:row>9</xdr:row>
      <xdr:rowOff>28575</xdr:rowOff>
    </xdr:from>
    <xdr:to>
      <xdr:col>12</xdr:col>
      <xdr:colOff>650420</xdr:colOff>
      <xdr:row>13</xdr:row>
      <xdr:rowOff>19050</xdr:rowOff>
    </xdr:to>
    <xdr:sp macro="" textlink="">
      <xdr:nvSpPr>
        <xdr:cNvPr id="4" name="Textfeld 3">
          <a:extLst>
            <a:ext uri="{FF2B5EF4-FFF2-40B4-BE49-F238E27FC236}">
              <a16:creationId xmlns:a16="http://schemas.microsoft.com/office/drawing/2014/main" id="{00000000-0008-0000-0300-000004000000}"/>
            </a:ext>
          </a:extLst>
        </xdr:cNvPr>
        <xdr:cNvSpPr txBox="1"/>
      </xdr:nvSpPr>
      <xdr:spPr>
        <a:xfrm>
          <a:off x="7433581" y="1743075"/>
          <a:ext cx="1870982"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tx2"/>
              </a:solidFill>
              <a:latin typeface="Times New Roman" panose="02020603050405020304" pitchFamily="18" charset="0"/>
              <a:cs typeface="Times New Roman" panose="02020603050405020304" pitchFamily="18" charset="0"/>
            </a:rPr>
            <a:t>Recipients of US official finance</a:t>
          </a:r>
        </a:p>
      </xdr:txBody>
    </xdr:sp>
    <xdr:clientData/>
  </xdr:twoCellAnchor>
  <xdr:twoCellAnchor>
    <xdr:from>
      <xdr:col>13</xdr:col>
      <xdr:colOff>729343</xdr:colOff>
      <xdr:row>22</xdr:row>
      <xdr:rowOff>69397</xdr:rowOff>
    </xdr:from>
    <xdr:to>
      <xdr:col>16</xdr:col>
      <xdr:colOff>571500</xdr:colOff>
      <xdr:row>26</xdr:row>
      <xdr:rowOff>59871</xdr:rowOff>
    </xdr:to>
    <xdr:sp macro="" textlink="">
      <xdr:nvSpPr>
        <xdr:cNvPr id="5" name="Textfeld 4">
          <a:extLst>
            <a:ext uri="{FF2B5EF4-FFF2-40B4-BE49-F238E27FC236}">
              <a16:creationId xmlns:a16="http://schemas.microsoft.com/office/drawing/2014/main" id="{00000000-0008-0000-0300-000005000000}"/>
            </a:ext>
          </a:extLst>
        </xdr:cNvPr>
        <xdr:cNvSpPr txBox="1"/>
      </xdr:nvSpPr>
      <xdr:spPr>
        <a:xfrm>
          <a:off x="10493829" y="4140654"/>
          <a:ext cx="2095500" cy="730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rgbClr val="C00000"/>
              </a:solidFill>
              <a:latin typeface="Times New Roman" panose="02020603050405020304" pitchFamily="18" charset="0"/>
              <a:cs typeface="Times New Roman" panose="02020603050405020304" pitchFamily="18" charset="0"/>
            </a:rPr>
            <a:t>Recipients of Chinese </a:t>
          </a:r>
        </a:p>
        <a:p>
          <a:pPr algn="ctr"/>
          <a:r>
            <a:rPr lang="en-US" sz="1600">
              <a:solidFill>
                <a:srgbClr val="C00000"/>
              </a:solidFill>
              <a:latin typeface="Times New Roman" panose="02020603050405020304" pitchFamily="18" charset="0"/>
              <a:cs typeface="Times New Roman" panose="02020603050405020304" pitchFamily="18" charset="0"/>
            </a:rPr>
            <a:t>official finance</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721518</xdr:colOff>
      <xdr:row>1</xdr:row>
      <xdr:rowOff>178592</xdr:rowOff>
    </xdr:from>
    <xdr:to>
      <xdr:col>19</xdr:col>
      <xdr:colOff>750093</xdr:colOff>
      <xdr:row>55</xdr:row>
      <xdr:rowOff>59531</xdr:rowOff>
    </xdr:to>
    <xdr:graphicFrame macro="">
      <xdr:nvGraphicFramePr>
        <xdr:cNvPr id="2" name="Diagramm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749300</xdr:colOff>
      <xdr:row>13</xdr:row>
      <xdr:rowOff>159558</xdr:rowOff>
    </xdr:from>
    <xdr:to>
      <xdr:col>20</xdr:col>
      <xdr:colOff>182952</xdr:colOff>
      <xdr:row>47</xdr:row>
      <xdr:rowOff>15005</xdr:rowOff>
    </xdr:to>
    <xdr:pic>
      <xdr:nvPicPr>
        <xdr:cNvPr id="3" name="Grafik 2">
          <a:extLst>
            <a:ext uri="{FF2B5EF4-FFF2-40B4-BE49-F238E27FC236}">
              <a16:creationId xmlns:a16="http://schemas.microsoft.com/office/drawing/2014/main" id="{E153A9A8-CF99-4095-B118-0E3F66A6C1DF}"/>
            </a:ext>
          </a:extLst>
        </xdr:cNvPr>
        <xdr:cNvPicPr>
          <a:picLocks noChangeAspect="1"/>
        </xdr:cNvPicPr>
      </xdr:nvPicPr>
      <xdr:blipFill>
        <a:blip xmlns:r="http://schemas.openxmlformats.org/officeDocument/2006/relationships" r:embed="rId1"/>
        <a:stretch>
          <a:fillRect/>
        </a:stretch>
      </xdr:blipFill>
      <xdr:spPr>
        <a:xfrm>
          <a:off x="9956800" y="2470958"/>
          <a:ext cx="8120452" cy="5900647"/>
        </a:xfrm>
        <a:prstGeom prst="rect">
          <a:avLst/>
        </a:prstGeom>
      </xdr:spPr>
    </xdr:pic>
    <xdr:clientData/>
  </xdr:twoCellAnchor>
  <xdr:twoCellAnchor editAs="oneCell">
    <xdr:from>
      <xdr:col>20</xdr:col>
      <xdr:colOff>508000</xdr:colOff>
      <xdr:row>17</xdr:row>
      <xdr:rowOff>77954</xdr:rowOff>
    </xdr:from>
    <xdr:to>
      <xdr:col>29</xdr:col>
      <xdr:colOff>665212</xdr:colOff>
      <xdr:row>47</xdr:row>
      <xdr:rowOff>7599</xdr:rowOff>
    </xdr:to>
    <xdr:pic>
      <xdr:nvPicPr>
        <xdr:cNvPr id="4" name="Grafik 3">
          <a:extLst>
            <a:ext uri="{FF2B5EF4-FFF2-40B4-BE49-F238E27FC236}">
              <a16:creationId xmlns:a16="http://schemas.microsoft.com/office/drawing/2014/main" id="{B38C9786-AAEA-41E5-9FF0-FFDADFF210FB}"/>
            </a:ext>
          </a:extLst>
        </xdr:cNvPr>
        <xdr:cNvPicPr>
          <a:picLocks noChangeAspect="1"/>
        </xdr:cNvPicPr>
      </xdr:nvPicPr>
      <xdr:blipFill>
        <a:blip xmlns:r="http://schemas.openxmlformats.org/officeDocument/2006/relationships" r:embed="rId2"/>
        <a:stretch>
          <a:fillRect/>
        </a:stretch>
      </xdr:blipFill>
      <xdr:spPr>
        <a:xfrm>
          <a:off x="18402300" y="3100554"/>
          <a:ext cx="7243812" cy="526364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361950</xdr:colOff>
      <xdr:row>3</xdr:row>
      <xdr:rowOff>3003</xdr:rowOff>
    </xdr:from>
    <xdr:to>
      <xdr:col>19</xdr:col>
      <xdr:colOff>36600</xdr:colOff>
      <xdr:row>22</xdr:row>
      <xdr:rowOff>164478</xdr:rowOff>
    </xdr:to>
    <xdr:pic>
      <xdr:nvPicPr>
        <xdr:cNvPr id="3" name="Grafik 2">
          <a:extLst>
            <a:ext uri="{FF2B5EF4-FFF2-40B4-BE49-F238E27FC236}">
              <a16:creationId xmlns:a16="http://schemas.microsoft.com/office/drawing/2014/main" id="{81EFBC9B-9BC8-4263-8B30-B3A9C3411CC0}"/>
            </a:ext>
          </a:extLst>
        </xdr:cNvPr>
        <xdr:cNvPicPr>
          <a:picLocks noChangeAspect="1"/>
        </xdr:cNvPicPr>
      </xdr:nvPicPr>
      <xdr:blipFill>
        <a:blip xmlns:r="http://schemas.openxmlformats.org/officeDocument/2006/relationships" r:embed="rId1"/>
        <a:stretch>
          <a:fillRect/>
        </a:stretch>
      </xdr:blipFill>
      <xdr:spPr>
        <a:xfrm>
          <a:off x="5762625" y="545928"/>
          <a:ext cx="9333000" cy="360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220980</xdr:colOff>
      <xdr:row>2</xdr:row>
      <xdr:rowOff>0</xdr:rowOff>
    </xdr:from>
    <xdr:to>
      <xdr:col>14</xdr:col>
      <xdr:colOff>647700</xdr:colOff>
      <xdr:row>25</xdr:row>
      <xdr:rowOff>0</xdr:rowOff>
    </xdr:to>
    <xdr:graphicFrame macro="">
      <xdr:nvGraphicFramePr>
        <xdr:cNvPr id="3" name="Chart 1">
          <a:extLst>
            <a:ext uri="{FF2B5EF4-FFF2-40B4-BE49-F238E27FC236}">
              <a16:creationId xmlns:a16="http://schemas.microsoft.com/office/drawing/2014/main" id="{F00DD3D0-BD24-40AC-88C0-326A18FE2C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0.74648</cdr:x>
      <cdr:y>0.44394</cdr:y>
    </cdr:from>
    <cdr:to>
      <cdr:x>0.95665</cdr:x>
      <cdr:y>0.54404</cdr:y>
    </cdr:to>
    <cdr:sp macro="" textlink="">
      <cdr:nvSpPr>
        <cdr:cNvPr id="2" name="Textfeld 4"/>
        <cdr:cNvSpPr txBox="1"/>
      </cdr:nvSpPr>
      <cdr:spPr>
        <a:xfrm xmlns:a="http://schemas.openxmlformats.org/drawingml/2006/main">
          <a:off x="5039696" y="1847853"/>
          <a:ext cx="1418926" cy="41665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de-DE" sz="1100">
              <a:solidFill>
                <a:schemeClr val="accent6">
                  <a:lumMod val="50000"/>
                </a:schemeClr>
              </a:solidFill>
              <a:latin typeface="Times New Roman" panose="02020603050405020304" pitchFamily="18" charset="0"/>
              <a:cs typeface="Times New Roman" panose="02020603050405020304" pitchFamily="18" charset="0"/>
            </a:rPr>
            <a:t>Debt to all Paris Club governments</a:t>
          </a:r>
        </a:p>
      </cdr:txBody>
    </cdr:sp>
  </cdr:relSizeAnchor>
  <cdr:relSizeAnchor xmlns:cdr="http://schemas.openxmlformats.org/drawingml/2006/chartDrawing">
    <cdr:from>
      <cdr:x>0.78801</cdr:x>
      <cdr:y>0.28672</cdr:y>
    </cdr:from>
    <cdr:to>
      <cdr:x>0.94216</cdr:x>
      <cdr:y>0.38883</cdr:y>
    </cdr:to>
    <cdr:sp macro="" textlink="">
      <cdr:nvSpPr>
        <cdr:cNvPr id="3" name="Textfeld 4"/>
        <cdr:cNvSpPr txBox="1"/>
      </cdr:nvSpPr>
      <cdr:spPr>
        <a:xfrm xmlns:a="http://schemas.openxmlformats.org/drawingml/2006/main">
          <a:off x="5320079" y="1193457"/>
          <a:ext cx="1040716" cy="42502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de-DE" sz="1100">
              <a:solidFill>
                <a:schemeClr val="accent1">
                  <a:lumMod val="50000"/>
                </a:schemeClr>
              </a:solidFill>
              <a:latin typeface="Times New Roman" panose="02020603050405020304" pitchFamily="18" charset="0"/>
              <a:cs typeface="Times New Roman" panose="02020603050405020304" pitchFamily="18" charset="0"/>
            </a:rPr>
            <a:t>Debt to the World Bank</a:t>
          </a:r>
        </a:p>
      </cdr:txBody>
    </cdr:sp>
  </cdr:relSizeAnchor>
  <cdr:relSizeAnchor xmlns:cdr="http://schemas.openxmlformats.org/drawingml/2006/chartDrawing">
    <cdr:from>
      <cdr:x>0.78043</cdr:x>
      <cdr:y>0.60976</cdr:y>
    </cdr:from>
    <cdr:to>
      <cdr:x>0.96246</cdr:x>
      <cdr:y>0.67212</cdr:y>
    </cdr:to>
    <cdr:sp macro="" textlink="">
      <cdr:nvSpPr>
        <cdr:cNvPr id="4" name="Textfeld 4"/>
        <cdr:cNvSpPr txBox="1"/>
      </cdr:nvSpPr>
      <cdr:spPr>
        <a:xfrm xmlns:a="http://schemas.openxmlformats.org/drawingml/2006/main">
          <a:off x="4974905" y="2612285"/>
          <a:ext cx="1160359" cy="267158"/>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de-DE" sz="1100">
              <a:solidFill>
                <a:schemeClr val="accent4"/>
              </a:solidFill>
              <a:latin typeface="Times New Roman" panose="02020603050405020304" pitchFamily="18" charset="0"/>
              <a:cs typeface="Times New Roman" panose="02020603050405020304" pitchFamily="18" charset="0"/>
            </a:rPr>
            <a:t>Debt to the IMF</a:t>
          </a:r>
        </a:p>
      </cdr:txBody>
    </cdr:sp>
  </cdr:relSizeAnchor>
  <cdr:relSizeAnchor xmlns:cdr="http://schemas.openxmlformats.org/drawingml/2006/chartDrawing">
    <cdr:from>
      <cdr:x>0.10964</cdr:x>
      <cdr:y>0.02899</cdr:y>
    </cdr:from>
    <cdr:to>
      <cdr:x>0.4574</cdr:x>
      <cdr:y>0.20109</cdr:y>
    </cdr:to>
    <cdr:sp macro="" textlink="">
      <cdr:nvSpPr>
        <cdr:cNvPr id="5" name="Textfeld 4"/>
        <cdr:cNvSpPr txBox="1"/>
      </cdr:nvSpPr>
      <cdr:spPr>
        <a:xfrm xmlns:a="http://schemas.openxmlformats.org/drawingml/2006/main">
          <a:off x="695914" y="121921"/>
          <a:ext cx="2207393" cy="723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de-DE" sz="1200">
              <a:latin typeface="Times New Roman" panose="02020603050405020304" pitchFamily="18" charset="0"/>
              <a:cs typeface="Times New Roman" panose="02020603050405020304" pitchFamily="18" charset="0"/>
            </a:rPr>
            <a:t>Aggregate external public debt owed to different official creditors in billion USD</a:t>
          </a:r>
        </a:p>
      </cdr:txBody>
    </cdr:sp>
  </cdr:relSizeAnchor>
  <cdr:relSizeAnchor xmlns:cdr="http://schemas.openxmlformats.org/drawingml/2006/chartDrawing">
    <cdr:from>
      <cdr:x>0.8067</cdr:x>
      <cdr:y>0.04683</cdr:y>
    </cdr:from>
    <cdr:to>
      <cdr:x>0.9668</cdr:x>
      <cdr:y>0.10624</cdr:y>
    </cdr:to>
    <cdr:sp macro="" textlink="">
      <cdr:nvSpPr>
        <cdr:cNvPr id="6" name="Textfeld 4">
          <a:extLst xmlns:a="http://schemas.openxmlformats.org/drawingml/2006/main">
            <a:ext uri="{FF2B5EF4-FFF2-40B4-BE49-F238E27FC236}">
              <a16:creationId xmlns:a16="http://schemas.microsoft.com/office/drawing/2014/main" id="{1F1093F1-0F58-42ED-9860-4AB5330ECFF6}"/>
            </a:ext>
          </a:extLst>
        </cdr:cNvPr>
        <cdr:cNvSpPr txBox="1"/>
      </cdr:nvSpPr>
      <cdr:spPr>
        <a:xfrm xmlns:a="http://schemas.openxmlformats.org/drawingml/2006/main">
          <a:off x="5142381" y="200634"/>
          <a:ext cx="1020505" cy="25449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de-DE" sz="1100">
              <a:solidFill>
                <a:srgbClr val="C00000"/>
              </a:solidFill>
              <a:latin typeface="Times New Roman" panose="02020603050405020304" pitchFamily="18" charset="0"/>
              <a:cs typeface="Times New Roman" panose="02020603050405020304" pitchFamily="18" charset="0"/>
            </a:rPr>
            <a:t>Debt to China</a:t>
          </a:r>
        </a:p>
      </cdr:txBody>
    </cdr:sp>
  </cdr:relSizeAnchor>
</c:userShapes>
</file>

<file path=xl/drawings/drawing10.xml><?xml version="1.0" encoding="utf-8"?>
<xdr:wsDr xmlns:xdr="http://schemas.openxmlformats.org/drawingml/2006/spreadsheetDrawing" xmlns:a="http://schemas.openxmlformats.org/drawingml/2006/main">
  <xdr:twoCellAnchor editAs="oneCell">
    <xdr:from>
      <xdr:col>8</xdr:col>
      <xdr:colOff>133350</xdr:colOff>
      <xdr:row>3</xdr:row>
      <xdr:rowOff>85725</xdr:rowOff>
    </xdr:from>
    <xdr:to>
      <xdr:col>19</xdr:col>
      <xdr:colOff>770025</xdr:colOff>
      <xdr:row>23</xdr:row>
      <xdr:rowOff>66225</xdr:rowOff>
    </xdr:to>
    <xdr:pic>
      <xdr:nvPicPr>
        <xdr:cNvPr id="4" name="Grafik 3">
          <a:extLst>
            <a:ext uri="{FF2B5EF4-FFF2-40B4-BE49-F238E27FC236}">
              <a16:creationId xmlns:a16="http://schemas.microsoft.com/office/drawing/2014/main" id="{B98A633F-DE88-42F6-A26B-673367869CD4}"/>
            </a:ext>
          </a:extLst>
        </xdr:cNvPr>
        <xdr:cNvPicPr>
          <a:picLocks noChangeAspect="1"/>
        </xdr:cNvPicPr>
      </xdr:nvPicPr>
      <xdr:blipFill>
        <a:blip xmlns:r="http://schemas.openxmlformats.org/officeDocument/2006/relationships" r:embed="rId1"/>
        <a:stretch>
          <a:fillRect/>
        </a:stretch>
      </xdr:blipFill>
      <xdr:spPr>
        <a:xfrm>
          <a:off x="7810500" y="628650"/>
          <a:ext cx="9333000" cy="360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15</xdr:col>
      <xdr:colOff>25399</xdr:colOff>
      <xdr:row>1</xdr:row>
      <xdr:rowOff>143933</xdr:rowOff>
    </xdr:from>
    <xdr:to>
      <xdr:col>18</xdr:col>
      <xdr:colOff>626534</xdr:colOff>
      <xdr:row>20</xdr:row>
      <xdr:rowOff>16934</xdr:rowOff>
    </xdr:to>
    <xdr:graphicFrame macro="">
      <xdr:nvGraphicFramePr>
        <xdr:cNvPr id="2" name="Chart 1">
          <a:extLst>
            <a:ext uri="{FF2B5EF4-FFF2-40B4-BE49-F238E27FC236}">
              <a16:creationId xmlns:a16="http://schemas.microsoft.com/office/drawing/2014/main" id="{77F62B0C-5307-4108-BA7D-1E848D8C1B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728980</xdr:colOff>
      <xdr:row>1</xdr:row>
      <xdr:rowOff>127001</xdr:rowOff>
    </xdr:from>
    <xdr:to>
      <xdr:col>22</xdr:col>
      <xdr:colOff>601132</xdr:colOff>
      <xdr:row>20</xdr:row>
      <xdr:rowOff>33867</xdr:rowOff>
    </xdr:to>
    <xdr:graphicFrame macro="">
      <xdr:nvGraphicFramePr>
        <xdr:cNvPr id="3" name="Chart 2">
          <a:extLst>
            <a:ext uri="{FF2B5EF4-FFF2-40B4-BE49-F238E27FC236}">
              <a16:creationId xmlns:a16="http://schemas.microsoft.com/office/drawing/2014/main" id="{9868203E-95A3-451D-9A25-158D63E32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123825</xdr:colOff>
      <xdr:row>3</xdr:row>
      <xdr:rowOff>0</xdr:rowOff>
    </xdr:from>
    <xdr:to>
      <xdr:col>23</xdr:col>
      <xdr:colOff>114300</xdr:colOff>
      <xdr:row>33</xdr:row>
      <xdr:rowOff>19050</xdr:rowOff>
    </xdr:to>
    <xdr:graphicFrame macro="">
      <xdr:nvGraphicFramePr>
        <xdr:cNvPr id="2" name="Diagramm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B2:Q106"/>
  <sheetViews>
    <sheetView showGridLines="0" tabSelected="1" topLeftCell="A28" zoomScaleNormal="100" workbookViewId="0">
      <selection activeCell="B6" sqref="B6"/>
    </sheetView>
  </sheetViews>
  <sheetFormatPr baseColWidth="10" defaultColWidth="11.44140625" defaultRowHeight="13.8"/>
  <cols>
    <col min="1" max="2" width="11.44140625" style="8"/>
    <col min="3" max="3" width="12.44140625" style="8" customWidth="1"/>
    <col min="4" max="16384" width="11.44140625" style="8"/>
  </cols>
  <sheetData>
    <row r="2" spans="2:17" s="30" customFormat="1">
      <c r="B2" s="11" t="s">
        <v>198</v>
      </c>
      <c r="C2" s="11"/>
      <c r="D2" s="11"/>
      <c r="E2" s="11"/>
      <c r="F2" s="11"/>
      <c r="G2" s="11"/>
      <c r="H2" s="11"/>
      <c r="I2" s="11"/>
      <c r="J2" s="11"/>
      <c r="K2" s="11"/>
      <c r="L2" s="11"/>
      <c r="M2" s="11"/>
      <c r="N2" s="11"/>
      <c r="O2" s="34"/>
      <c r="P2" s="34"/>
      <c r="Q2" s="35"/>
    </row>
    <row r="4" spans="2:17">
      <c r="B4" s="31" t="s">
        <v>288</v>
      </c>
    </row>
    <row r="5" spans="2:17">
      <c r="B5" s="32" t="s">
        <v>313</v>
      </c>
    </row>
    <row r="8" spans="2:17">
      <c r="B8" s="11" t="s">
        <v>197</v>
      </c>
      <c r="C8" s="7"/>
      <c r="D8" s="7"/>
      <c r="E8" s="7"/>
      <c r="F8" s="7"/>
      <c r="G8" s="7"/>
      <c r="H8" s="7"/>
      <c r="I8" s="7"/>
      <c r="J8" s="7"/>
      <c r="K8" s="7"/>
      <c r="L8" s="7"/>
      <c r="M8" s="7"/>
      <c r="N8" s="7"/>
      <c r="O8" s="7"/>
      <c r="P8" s="7"/>
      <c r="Q8" s="36"/>
    </row>
    <row r="10" spans="2:17">
      <c r="B10" s="8" t="s">
        <v>200</v>
      </c>
      <c r="D10" s="8" t="s">
        <v>229</v>
      </c>
    </row>
    <row r="12" spans="2:17">
      <c r="B12" s="8" t="s">
        <v>201</v>
      </c>
      <c r="D12" s="8" t="s">
        <v>230</v>
      </c>
    </row>
    <row r="13" spans="2:17">
      <c r="D13" s="8" t="s">
        <v>289</v>
      </c>
    </row>
    <row r="15" spans="2:17">
      <c r="B15" s="8" t="s">
        <v>238</v>
      </c>
      <c r="D15" s="8" t="s">
        <v>231</v>
      </c>
    </row>
    <row r="17" spans="2:17">
      <c r="B17" s="8" t="s">
        <v>202</v>
      </c>
      <c r="D17" s="8" t="s">
        <v>253</v>
      </c>
    </row>
    <row r="19" spans="2:17" s="12" customFormat="1">
      <c r="B19" s="12" t="s">
        <v>170</v>
      </c>
      <c r="D19" s="12" t="s">
        <v>252</v>
      </c>
    </row>
    <row r="20" spans="2:17" ht="14.4">
      <c r="D20" s="13"/>
      <c r="E20" s="12"/>
      <c r="G20" s="12"/>
      <c r="H20" s="12"/>
      <c r="I20" s="12"/>
      <c r="J20" s="12"/>
      <c r="K20" s="12"/>
      <c r="L20" s="12"/>
      <c r="M20" s="12"/>
      <c r="N20" s="12"/>
      <c r="O20" s="12"/>
      <c r="P20" s="12"/>
      <c r="Q20" s="12"/>
    </row>
    <row r="21" spans="2:17" s="12" customFormat="1">
      <c r="B21" s="12" t="s">
        <v>152</v>
      </c>
      <c r="D21" s="12" t="s">
        <v>279</v>
      </c>
    </row>
    <row r="22" spans="2:17" s="12" customFormat="1"/>
    <row r="23" spans="2:17" s="12" customFormat="1">
      <c r="B23" s="12" t="s">
        <v>153</v>
      </c>
      <c r="D23" s="12" t="s">
        <v>280</v>
      </c>
    </row>
    <row r="24" spans="2:17" s="12" customFormat="1"/>
    <row r="25" spans="2:17" s="12" customFormat="1">
      <c r="B25" s="12" t="s">
        <v>154</v>
      </c>
      <c r="D25" s="12" t="s">
        <v>281</v>
      </c>
    </row>
    <row r="26" spans="2:17" s="12" customFormat="1"/>
    <row r="27" spans="2:17" s="12" customFormat="1">
      <c r="B27" s="12" t="s">
        <v>155</v>
      </c>
      <c r="D27" s="12" t="s">
        <v>203</v>
      </c>
    </row>
    <row r="28" spans="2:17" s="12" customFormat="1">
      <c r="D28" s="12" t="s">
        <v>204</v>
      </c>
    </row>
    <row r="29" spans="2:17" s="12" customFormat="1">
      <c r="D29" s="12" t="s">
        <v>290</v>
      </c>
    </row>
    <row r="30" spans="2:17" s="12" customFormat="1"/>
    <row r="31" spans="2:17" s="12" customFormat="1">
      <c r="B31" s="12" t="s">
        <v>165</v>
      </c>
      <c r="D31" s="12" t="s">
        <v>251</v>
      </c>
    </row>
    <row r="32" spans="2:17" s="12" customFormat="1"/>
    <row r="33" spans="2:4" s="12" customFormat="1">
      <c r="B33" s="12" t="s">
        <v>151</v>
      </c>
      <c r="D33" s="12" t="s">
        <v>206</v>
      </c>
    </row>
    <row r="34" spans="2:4" s="12" customFormat="1"/>
    <row r="35" spans="2:4" s="12" customFormat="1">
      <c r="B35" s="12" t="s">
        <v>166</v>
      </c>
      <c r="D35" s="12" t="s">
        <v>205</v>
      </c>
    </row>
    <row r="36" spans="2:4" s="12" customFormat="1"/>
    <row r="37" spans="2:4" s="12" customFormat="1">
      <c r="B37" s="12" t="s">
        <v>167</v>
      </c>
      <c r="D37" s="12" t="s">
        <v>263</v>
      </c>
    </row>
    <row r="39" spans="2:4">
      <c r="B39" s="12" t="s">
        <v>207</v>
      </c>
      <c r="D39" s="8" t="s">
        <v>232</v>
      </c>
    </row>
    <row r="41" spans="2:4">
      <c r="B41" s="12" t="s">
        <v>156</v>
      </c>
      <c r="D41" s="8" t="s">
        <v>291</v>
      </c>
    </row>
    <row r="43" spans="2:4">
      <c r="B43" s="8" t="s">
        <v>158</v>
      </c>
      <c r="D43" s="8" t="s">
        <v>208</v>
      </c>
    </row>
    <row r="45" spans="2:4">
      <c r="B45" s="8" t="s">
        <v>159</v>
      </c>
      <c r="D45" s="8" t="s">
        <v>282</v>
      </c>
    </row>
    <row r="46" spans="2:4">
      <c r="D46" s="8" t="s">
        <v>292</v>
      </c>
    </row>
    <row r="48" spans="2:4">
      <c r="B48" s="21" t="s">
        <v>211</v>
      </c>
      <c r="D48" s="8" t="s">
        <v>209</v>
      </c>
    </row>
    <row r="49" spans="2:17">
      <c r="B49" s="21"/>
    </row>
    <row r="50" spans="2:17">
      <c r="B50" s="21" t="s">
        <v>210</v>
      </c>
      <c r="D50" s="8" t="s">
        <v>283</v>
      </c>
    </row>
    <row r="51" spans="2:17">
      <c r="B51" s="21"/>
    </row>
    <row r="52" spans="2:17">
      <c r="B52" s="21" t="s">
        <v>213</v>
      </c>
      <c r="D52" s="8" t="s">
        <v>293</v>
      </c>
    </row>
    <row r="53" spans="2:17">
      <c r="B53" s="21"/>
    </row>
    <row r="54" spans="2:17">
      <c r="B54" s="21" t="s">
        <v>212</v>
      </c>
      <c r="D54" s="8" t="s">
        <v>294</v>
      </c>
    </row>
    <row r="55" spans="2:17">
      <c r="B55" s="21"/>
    </row>
    <row r="56" spans="2:17">
      <c r="B56" s="21" t="s">
        <v>214</v>
      </c>
      <c r="D56" s="8" t="s">
        <v>284</v>
      </c>
    </row>
    <row r="57" spans="2:17">
      <c r="B57" s="21"/>
    </row>
    <row r="58" spans="2:17">
      <c r="B58" s="21" t="s">
        <v>234</v>
      </c>
      <c r="D58" s="8" t="s">
        <v>286</v>
      </c>
    </row>
    <row r="59" spans="2:17">
      <c r="B59" s="21"/>
      <c r="D59" s="8" t="s">
        <v>287</v>
      </c>
    </row>
    <row r="60" spans="2:17">
      <c r="B60" s="21"/>
    </row>
    <row r="61" spans="2:17">
      <c r="B61" s="21" t="s">
        <v>254</v>
      </c>
      <c r="D61" s="8" t="s">
        <v>285</v>
      </c>
    </row>
    <row r="63" spans="2:17">
      <c r="B63" s="9" t="s">
        <v>199</v>
      </c>
      <c r="C63" s="7"/>
      <c r="D63" s="7"/>
      <c r="E63" s="7"/>
      <c r="F63" s="7"/>
      <c r="G63" s="7"/>
      <c r="H63" s="7"/>
      <c r="I63" s="7"/>
      <c r="J63" s="7"/>
      <c r="K63" s="7"/>
      <c r="L63" s="7"/>
      <c r="M63" s="7"/>
      <c r="N63" s="7"/>
      <c r="O63" s="7"/>
      <c r="P63" s="7"/>
      <c r="Q63" s="36"/>
    </row>
    <row r="65" spans="2:13">
      <c r="B65" s="10" t="s">
        <v>264</v>
      </c>
      <c r="D65" s="14" t="s">
        <v>265</v>
      </c>
    </row>
    <row r="66" spans="2:13">
      <c r="D66" s="8" t="s">
        <v>295</v>
      </c>
    </row>
    <row r="68" spans="2:13">
      <c r="B68" s="10" t="s">
        <v>222</v>
      </c>
      <c r="D68" s="8" t="s">
        <v>256</v>
      </c>
    </row>
    <row r="69" spans="2:13">
      <c r="D69" s="8" t="s">
        <v>266</v>
      </c>
    </row>
    <row r="70" spans="2:13">
      <c r="D70" s="8" t="s">
        <v>257</v>
      </c>
    </row>
    <row r="72" spans="2:13">
      <c r="B72" s="24" t="s">
        <v>191</v>
      </c>
      <c r="C72" s="25"/>
      <c r="D72" s="25" t="s">
        <v>301</v>
      </c>
      <c r="E72" s="25"/>
      <c r="F72" s="25"/>
      <c r="G72" s="25"/>
      <c r="H72" s="25"/>
      <c r="I72" s="25"/>
      <c r="J72" s="25"/>
      <c r="K72" s="25"/>
      <c r="L72" s="25"/>
      <c r="M72" s="25"/>
    </row>
    <row r="73" spans="2:13">
      <c r="B73" s="24"/>
      <c r="C73" s="25"/>
      <c r="D73" s="25" t="s">
        <v>300</v>
      </c>
      <c r="E73" s="25"/>
      <c r="F73" s="25"/>
      <c r="G73" s="25"/>
      <c r="H73" s="25"/>
      <c r="I73" s="25"/>
      <c r="J73" s="25"/>
      <c r="K73" s="25"/>
      <c r="L73" s="25"/>
      <c r="M73" s="25"/>
    </row>
    <row r="74" spans="2:13">
      <c r="B74" s="24"/>
      <c r="C74" s="25"/>
      <c r="D74" s="25"/>
      <c r="E74" s="25"/>
      <c r="F74" s="25"/>
      <c r="G74" s="25"/>
      <c r="H74" s="25"/>
      <c r="I74" s="25"/>
      <c r="J74" s="25"/>
      <c r="K74" s="25"/>
      <c r="L74" s="25"/>
      <c r="M74" s="25"/>
    </row>
    <row r="75" spans="2:13">
      <c r="B75" s="10" t="s">
        <v>185</v>
      </c>
      <c r="D75" s="8" t="s">
        <v>299</v>
      </c>
    </row>
    <row r="76" spans="2:13">
      <c r="B76" s="10"/>
      <c r="D76" s="8" t="s">
        <v>298</v>
      </c>
    </row>
    <row r="77" spans="2:13">
      <c r="B77" s="10"/>
    </row>
    <row r="78" spans="2:13">
      <c r="B78" s="10" t="s">
        <v>186</v>
      </c>
      <c r="D78" s="8" t="s">
        <v>296</v>
      </c>
    </row>
    <row r="79" spans="2:13">
      <c r="B79" s="10"/>
      <c r="D79" s="8" t="s">
        <v>297</v>
      </c>
    </row>
    <row r="80" spans="2:13">
      <c r="B80" s="10"/>
    </row>
    <row r="81" spans="2:4">
      <c r="B81" s="10" t="s">
        <v>187</v>
      </c>
      <c r="D81" s="8" t="s">
        <v>267</v>
      </c>
    </row>
    <row r="82" spans="2:4">
      <c r="B82" s="10"/>
      <c r="D82" s="8" t="s">
        <v>268</v>
      </c>
    </row>
    <row r="83" spans="2:4">
      <c r="B83" s="10"/>
    </row>
    <row r="84" spans="2:4">
      <c r="B84" s="10" t="s">
        <v>188</v>
      </c>
      <c r="D84" s="14" t="s">
        <v>272</v>
      </c>
    </row>
    <row r="85" spans="2:4">
      <c r="B85" s="10"/>
      <c r="D85" s="8" t="s">
        <v>273</v>
      </c>
    </row>
    <row r="86" spans="2:4">
      <c r="B86" s="10"/>
      <c r="D86" s="8" t="s">
        <v>274</v>
      </c>
    </row>
    <row r="87" spans="2:4">
      <c r="B87" s="10"/>
      <c r="D87" s="8" t="s">
        <v>275</v>
      </c>
    </row>
    <row r="88" spans="2:4">
      <c r="B88" s="10"/>
    </row>
    <row r="89" spans="2:4">
      <c r="B89" s="10" t="s">
        <v>276</v>
      </c>
      <c r="D89" s="14" t="s">
        <v>278</v>
      </c>
    </row>
    <row r="90" spans="2:4">
      <c r="B90" s="10"/>
      <c r="D90" s="8" t="s">
        <v>277</v>
      </c>
    </row>
    <row r="91" spans="2:4">
      <c r="B91" s="10"/>
    </row>
    <row r="92" spans="2:4">
      <c r="B92" s="10" t="s">
        <v>196</v>
      </c>
      <c r="D92" s="25" t="s">
        <v>302</v>
      </c>
    </row>
    <row r="93" spans="2:4">
      <c r="B93" s="10"/>
      <c r="D93" s="25" t="s">
        <v>303</v>
      </c>
    </row>
    <row r="94" spans="2:4">
      <c r="B94" s="10"/>
      <c r="D94" s="25" t="s">
        <v>304</v>
      </c>
    </row>
    <row r="95" spans="2:4">
      <c r="B95" s="10"/>
      <c r="D95" s="25" t="s">
        <v>305</v>
      </c>
    </row>
    <row r="97" spans="2:16">
      <c r="B97" s="10" t="s">
        <v>269</v>
      </c>
      <c r="D97" s="8" t="s">
        <v>270</v>
      </c>
    </row>
    <row r="98" spans="2:16">
      <c r="D98" s="8" t="s">
        <v>271</v>
      </c>
    </row>
    <row r="99" spans="2:16">
      <c r="D99" s="8" t="s">
        <v>189</v>
      </c>
    </row>
    <row r="100" spans="2:16">
      <c r="D100" s="8" t="s">
        <v>190</v>
      </c>
    </row>
    <row r="103" spans="2:16">
      <c r="E103" s="25"/>
      <c r="F103" s="25"/>
      <c r="G103" s="25"/>
      <c r="H103" s="25"/>
      <c r="I103" s="25"/>
      <c r="J103" s="25"/>
      <c r="K103" s="25"/>
      <c r="L103" s="25"/>
      <c r="M103" s="25"/>
      <c r="N103" s="25"/>
      <c r="O103" s="25"/>
      <c r="P103" s="25"/>
    </row>
    <row r="104" spans="2:16">
      <c r="E104" s="25"/>
      <c r="F104" s="25"/>
      <c r="G104" s="25"/>
      <c r="H104" s="25"/>
      <c r="I104" s="25"/>
      <c r="J104" s="25"/>
      <c r="K104" s="25"/>
      <c r="L104" s="25"/>
      <c r="M104" s="25"/>
      <c r="N104" s="25"/>
      <c r="O104" s="25"/>
      <c r="P104" s="25"/>
    </row>
    <row r="105" spans="2:16">
      <c r="E105" s="25"/>
      <c r="F105" s="25"/>
      <c r="G105" s="25"/>
      <c r="H105" s="25"/>
      <c r="I105" s="25"/>
      <c r="J105" s="25"/>
      <c r="K105" s="25"/>
      <c r="L105" s="25"/>
      <c r="M105" s="25"/>
      <c r="N105" s="25"/>
      <c r="O105" s="25"/>
      <c r="P105" s="25"/>
    </row>
    <row r="106" spans="2:16">
      <c r="E106" s="25"/>
      <c r="F106" s="25"/>
      <c r="G106" s="25"/>
      <c r="H106" s="25"/>
      <c r="I106" s="25"/>
      <c r="J106" s="25"/>
      <c r="K106" s="25"/>
      <c r="L106" s="25"/>
      <c r="M106" s="25"/>
      <c r="N106" s="25"/>
      <c r="O106" s="25"/>
      <c r="P106" s="25"/>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sheetPr>
  <dimension ref="A1:Z7768"/>
  <sheetViews>
    <sheetView workbookViewId="0">
      <pane xSplit="2" ySplit="1" topLeftCell="I7716" activePane="bottomRight" state="frozen"/>
      <selection pane="topRight" activeCell="C1" sqref="C1"/>
      <selection pane="bottomLeft" activeCell="A2" sqref="A2"/>
      <selection pane="bottomRight" activeCell="W1" sqref="W1"/>
    </sheetView>
  </sheetViews>
  <sheetFormatPr baseColWidth="10" defaultColWidth="8.88671875" defaultRowHeight="14.4"/>
  <cols>
    <col min="3" max="3" width="12.77734375" customWidth="1"/>
    <col min="20" max="20" width="8.88671875" style="1"/>
    <col min="21" max="21" width="10.5546875" customWidth="1"/>
    <col min="22" max="22" width="10.109375" customWidth="1"/>
    <col min="23" max="24" width="10.6640625" customWidth="1"/>
  </cols>
  <sheetData>
    <row r="1" spans="1:26">
      <c r="A1" t="s">
        <v>0</v>
      </c>
      <c r="B1" t="s">
        <v>180</v>
      </c>
      <c r="C1" t="s">
        <v>200</v>
      </c>
      <c r="D1" t="s">
        <v>201</v>
      </c>
      <c r="E1" t="s">
        <v>238</v>
      </c>
      <c r="F1" t="s">
        <v>202</v>
      </c>
      <c r="G1" t="s">
        <v>170</v>
      </c>
      <c r="H1" t="s">
        <v>152</v>
      </c>
      <c r="I1" t="s">
        <v>153</v>
      </c>
      <c r="J1" t="s">
        <v>154</v>
      </c>
      <c r="K1" t="s">
        <v>155</v>
      </c>
      <c r="L1" t="s">
        <v>165</v>
      </c>
      <c r="M1" t="s">
        <v>151</v>
      </c>
      <c r="N1" t="s">
        <v>166</v>
      </c>
      <c r="O1" t="s">
        <v>167</v>
      </c>
      <c r="P1" t="s">
        <v>207</v>
      </c>
      <c r="Q1" t="s">
        <v>156</v>
      </c>
      <c r="R1" t="s">
        <v>158</v>
      </c>
      <c r="S1" t="s">
        <v>159</v>
      </c>
      <c r="T1" s="1" t="s">
        <v>233</v>
      </c>
      <c r="U1" t="s">
        <v>210</v>
      </c>
      <c r="V1" t="s">
        <v>213</v>
      </c>
      <c r="W1" t="s">
        <v>212</v>
      </c>
      <c r="X1" t="s">
        <v>214</v>
      </c>
      <c r="Y1" t="s">
        <v>234</v>
      </c>
      <c r="Z1" t="s">
        <v>254</v>
      </c>
    </row>
    <row r="2" spans="1:26">
      <c r="A2" s="27">
        <v>1950</v>
      </c>
      <c r="B2" t="s">
        <v>116</v>
      </c>
      <c r="C2" s="27"/>
      <c r="D2" s="27"/>
      <c r="E2" s="27"/>
      <c r="F2" s="27">
        <v>0</v>
      </c>
      <c r="G2" s="27">
        <v>1</v>
      </c>
      <c r="H2" s="27">
        <v>0</v>
      </c>
      <c r="I2" s="27">
        <v>1</v>
      </c>
      <c r="J2" s="27">
        <v>0</v>
      </c>
      <c r="K2" s="27">
        <v>2</v>
      </c>
      <c r="L2" s="27">
        <v>1</v>
      </c>
      <c r="M2" s="27">
        <v>0</v>
      </c>
      <c r="N2" s="27">
        <v>0</v>
      </c>
      <c r="O2" s="27">
        <v>0</v>
      </c>
      <c r="P2" s="27"/>
      <c r="Q2" s="27"/>
      <c r="R2" s="27">
        <v>0</v>
      </c>
      <c r="S2" s="27">
        <v>1</v>
      </c>
      <c r="T2" s="33">
        <v>1.287837882863923</v>
      </c>
      <c r="U2" s="27"/>
      <c r="V2" s="27"/>
      <c r="W2" s="27"/>
      <c r="X2" s="27"/>
      <c r="Y2" s="27"/>
      <c r="Z2" s="27">
        <v>1</v>
      </c>
    </row>
    <row r="3" spans="1:26">
      <c r="A3" s="27">
        <v>1951</v>
      </c>
      <c r="B3" t="s">
        <v>116</v>
      </c>
      <c r="C3" s="27"/>
      <c r="D3" s="27"/>
      <c r="E3" s="27"/>
      <c r="F3" s="27">
        <v>0</v>
      </c>
      <c r="G3" s="27">
        <v>1</v>
      </c>
      <c r="H3" s="27">
        <v>0</v>
      </c>
      <c r="I3" s="27">
        <v>1</v>
      </c>
      <c r="J3" s="27">
        <v>0</v>
      </c>
      <c r="K3" s="27">
        <v>2</v>
      </c>
      <c r="L3" s="27">
        <v>1</v>
      </c>
      <c r="M3" s="27">
        <v>0</v>
      </c>
      <c r="N3" s="27">
        <v>0</v>
      </c>
      <c r="O3" s="27">
        <v>0</v>
      </c>
      <c r="P3" s="27"/>
      <c r="Q3" s="27"/>
      <c r="R3" s="27">
        <v>0</v>
      </c>
      <c r="S3" s="27">
        <v>1</v>
      </c>
      <c r="T3" s="33">
        <v>1.3439935487765553</v>
      </c>
      <c r="U3" s="27"/>
      <c r="V3" s="27"/>
      <c r="W3" s="27"/>
      <c r="X3" s="27"/>
      <c r="Y3" s="27"/>
      <c r="Z3" s="27">
        <v>1</v>
      </c>
    </row>
    <row r="4" spans="1:26">
      <c r="A4" s="27">
        <v>1952</v>
      </c>
      <c r="B4" t="s">
        <v>116</v>
      </c>
      <c r="C4" s="27"/>
      <c r="D4" s="27"/>
      <c r="E4" s="27"/>
      <c r="F4" s="27">
        <v>0</v>
      </c>
      <c r="G4" s="27">
        <v>1</v>
      </c>
      <c r="H4" s="27">
        <v>0</v>
      </c>
      <c r="I4" s="27">
        <v>1</v>
      </c>
      <c r="J4" s="27">
        <v>0</v>
      </c>
      <c r="K4" s="27">
        <v>2</v>
      </c>
      <c r="L4" s="27">
        <v>1</v>
      </c>
      <c r="M4" s="27">
        <v>0</v>
      </c>
      <c r="N4" s="27">
        <v>0</v>
      </c>
      <c r="O4" s="27">
        <v>0</v>
      </c>
      <c r="P4" s="27"/>
      <c r="Q4" s="27"/>
      <c r="R4" s="27">
        <v>0</v>
      </c>
      <c r="S4" s="27">
        <v>1</v>
      </c>
      <c r="T4" s="33">
        <v>1.1861288455441423</v>
      </c>
      <c r="U4" s="27"/>
      <c r="V4" s="27"/>
      <c r="W4" s="27"/>
      <c r="X4" s="27"/>
      <c r="Y4" s="27"/>
      <c r="Z4" s="27">
        <v>1</v>
      </c>
    </row>
    <row r="5" spans="1:26">
      <c r="A5" s="27">
        <v>1953</v>
      </c>
      <c r="B5" t="s">
        <v>116</v>
      </c>
      <c r="C5" s="27"/>
      <c r="D5" s="27"/>
      <c r="E5" s="27"/>
      <c r="F5" s="27">
        <v>0</v>
      </c>
      <c r="G5" s="27">
        <v>1</v>
      </c>
      <c r="H5" s="27">
        <v>0</v>
      </c>
      <c r="I5" s="27">
        <v>1</v>
      </c>
      <c r="J5" s="27">
        <v>0</v>
      </c>
      <c r="K5" s="27">
        <v>2</v>
      </c>
      <c r="L5" s="27">
        <v>1</v>
      </c>
      <c r="M5" s="27">
        <v>0</v>
      </c>
      <c r="N5" s="27">
        <v>0</v>
      </c>
      <c r="O5" s="27">
        <v>0</v>
      </c>
      <c r="P5" s="27"/>
      <c r="Q5" s="27"/>
      <c r="R5" s="27">
        <v>0</v>
      </c>
      <c r="S5" s="27">
        <v>1</v>
      </c>
      <c r="T5" s="33">
        <v>1.1355764645766917</v>
      </c>
      <c r="U5" s="27"/>
      <c r="V5" s="27"/>
      <c r="W5" s="27"/>
      <c r="X5" s="27"/>
      <c r="Y5" s="27"/>
      <c r="Z5" s="27">
        <v>1</v>
      </c>
    </row>
    <row r="6" spans="1:26">
      <c r="A6" s="27">
        <v>1954</v>
      </c>
      <c r="B6" t="s">
        <v>116</v>
      </c>
      <c r="C6" s="27"/>
      <c r="D6" s="27"/>
      <c r="E6" s="27"/>
      <c r="F6" s="27">
        <v>0</v>
      </c>
      <c r="G6" s="27">
        <v>1</v>
      </c>
      <c r="H6" s="27">
        <v>0</v>
      </c>
      <c r="I6" s="27">
        <v>1</v>
      </c>
      <c r="J6" s="27">
        <v>0</v>
      </c>
      <c r="K6" s="27">
        <v>2</v>
      </c>
      <c r="L6" s="27">
        <v>1</v>
      </c>
      <c r="M6" s="27">
        <v>0</v>
      </c>
      <c r="N6" s="27">
        <v>0</v>
      </c>
      <c r="O6" s="27">
        <v>0</v>
      </c>
      <c r="P6" s="27"/>
      <c r="Q6" s="27"/>
      <c r="R6" s="27">
        <v>0</v>
      </c>
      <c r="S6" s="27">
        <v>1</v>
      </c>
      <c r="T6" s="33">
        <v>1.2456557755316726</v>
      </c>
      <c r="U6" s="27"/>
      <c r="V6" s="27"/>
      <c r="W6" s="27"/>
      <c r="X6" s="27"/>
      <c r="Y6" s="27"/>
      <c r="Z6" s="27">
        <v>1</v>
      </c>
    </row>
    <row r="7" spans="1:26">
      <c r="A7" s="27">
        <v>1955</v>
      </c>
      <c r="B7" t="s">
        <v>116</v>
      </c>
      <c r="C7" s="27"/>
      <c r="D7" s="27"/>
      <c r="E7" s="27"/>
      <c r="F7" s="27">
        <v>0</v>
      </c>
      <c r="G7" s="27">
        <v>1</v>
      </c>
      <c r="H7" s="27">
        <v>0</v>
      </c>
      <c r="I7" s="27">
        <v>1</v>
      </c>
      <c r="J7" s="27">
        <v>0</v>
      </c>
      <c r="K7" s="27">
        <v>2</v>
      </c>
      <c r="L7" s="27">
        <v>1</v>
      </c>
      <c r="M7" s="27">
        <v>0</v>
      </c>
      <c r="N7" s="27">
        <v>0</v>
      </c>
      <c r="O7" s="27">
        <v>0</v>
      </c>
      <c r="P7" s="27"/>
      <c r="Q7" s="27"/>
      <c r="R7" s="27">
        <v>0</v>
      </c>
      <c r="S7" s="27">
        <v>1</v>
      </c>
      <c r="T7" s="33">
        <v>1.2093425125419712</v>
      </c>
      <c r="U7" s="27"/>
      <c r="V7" s="27"/>
      <c r="W7" s="27"/>
      <c r="X7" s="27"/>
      <c r="Y7" s="27"/>
      <c r="Z7" s="27">
        <v>1</v>
      </c>
    </row>
    <row r="8" spans="1:26">
      <c r="A8" s="27">
        <v>1956</v>
      </c>
      <c r="B8" t="s">
        <v>116</v>
      </c>
      <c r="C8" s="27"/>
      <c r="D8" s="27"/>
      <c r="E8" s="27"/>
      <c r="F8" s="27">
        <v>0</v>
      </c>
      <c r="G8" s="27">
        <v>1</v>
      </c>
      <c r="H8" s="27">
        <v>0</v>
      </c>
      <c r="I8" s="27">
        <v>1</v>
      </c>
      <c r="J8" s="27">
        <v>0</v>
      </c>
      <c r="K8" s="27">
        <v>2</v>
      </c>
      <c r="L8" s="27">
        <v>1</v>
      </c>
      <c r="M8" s="27">
        <v>0</v>
      </c>
      <c r="N8" s="27">
        <v>0</v>
      </c>
      <c r="O8" s="27">
        <v>0</v>
      </c>
      <c r="P8" s="27"/>
      <c r="Q8" s="27"/>
      <c r="R8" s="27">
        <v>0</v>
      </c>
      <c r="S8" s="27">
        <v>1</v>
      </c>
      <c r="T8" s="33">
        <v>1.188247729709901</v>
      </c>
      <c r="U8" s="27"/>
      <c r="V8" s="27"/>
      <c r="W8" s="27"/>
      <c r="X8" s="27"/>
      <c r="Y8" s="27"/>
      <c r="Z8" s="27">
        <v>1</v>
      </c>
    </row>
    <row r="9" spans="1:26">
      <c r="A9" s="27">
        <v>1957</v>
      </c>
      <c r="B9" t="s">
        <v>116</v>
      </c>
      <c r="C9" s="27"/>
      <c r="D9" s="27"/>
      <c r="E9" s="27"/>
      <c r="F9" s="27">
        <v>0</v>
      </c>
      <c r="G9" s="27">
        <v>1</v>
      </c>
      <c r="H9" s="27">
        <v>0</v>
      </c>
      <c r="I9" s="27">
        <v>1</v>
      </c>
      <c r="J9" s="27">
        <v>0</v>
      </c>
      <c r="K9" s="27">
        <v>2</v>
      </c>
      <c r="L9" s="27">
        <v>1</v>
      </c>
      <c r="M9" s="27">
        <v>0</v>
      </c>
      <c r="N9" s="27">
        <v>0</v>
      </c>
      <c r="O9" s="27">
        <v>0</v>
      </c>
      <c r="P9" s="27"/>
      <c r="Q9" s="27"/>
      <c r="R9" s="27">
        <v>0</v>
      </c>
      <c r="S9" s="27">
        <v>1</v>
      </c>
      <c r="T9" s="33">
        <v>1.1056830722153153</v>
      </c>
      <c r="U9" s="27"/>
      <c r="V9" s="27"/>
      <c r="W9" s="27"/>
      <c r="X9" s="27"/>
      <c r="Y9" s="27"/>
      <c r="Z9" s="27">
        <v>1</v>
      </c>
    </row>
    <row r="10" spans="1:26">
      <c r="A10" s="27">
        <v>1958</v>
      </c>
      <c r="B10" t="s">
        <v>116</v>
      </c>
      <c r="C10" s="27"/>
      <c r="D10" s="27"/>
      <c r="E10" s="27"/>
      <c r="F10" s="27">
        <v>0</v>
      </c>
      <c r="G10" s="27">
        <v>1</v>
      </c>
      <c r="H10" s="27">
        <v>0</v>
      </c>
      <c r="I10" s="27">
        <v>1</v>
      </c>
      <c r="J10" s="27">
        <v>0</v>
      </c>
      <c r="K10" s="27">
        <v>2</v>
      </c>
      <c r="L10" s="27">
        <v>1</v>
      </c>
      <c r="M10" s="27">
        <v>0</v>
      </c>
      <c r="N10" s="27">
        <v>0</v>
      </c>
      <c r="O10" s="27">
        <v>0</v>
      </c>
      <c r="P10" s="27"/>
      <c r="Q10" s="27"/>
      <c r="R10" s="27">
        <v>0</v>
      </c>
      <c r="S10" s="27">
        <v>1</v>
      </c>
      <c r="T10" s="33">
        <v>1.0176220702015186</v>
      </c>
      <c r="U10" s="27"/>
      <c r="V10" s="27"/>
      <c r="W10" s="27"/>
      <c r="X10" s="27"/>
      <c r="Y10" s="27"/>
      <c r="Z10" s="27">
        <v>1</v>
      </c>
    </row>
    <row r="11" spans="1:26">
      <c r="A11" s="27">
        <v>1959</v>
      </c>
      <c r="B11" t="s">
        <v>116</v>
      </c>
      <c r="C11" s="27"/>
      <c r="D11" s="27"/>
      <c r="E11" s="27"/>
      <c r="F11" s="27">
        <v>0</v>
      </c>
      <c r="G11" s="27">
        <v>1</v>
      </c>
      <c r="H11" s="27">
        <v>0</v>
      </c>
      <c r="I11" s="27">
        <v>1</v>
      </c>
      <c r="J11" s="27">
        <v>0</v>
      </c>
      <c r="K11" s="27">
        <v>2</v>
      </c>
      <c r="L11" s="27">
        <v>1</v>
      </c>
      <c r="M11" s="27">
        <v>0</v>
      </c>
      <c r="N11" s="27">
        <v>0</v>
      </c>
      <c r="O11" s="27">
        <v>0</v>
      </c>
      <c r="P11" s="27"/>
      <c r="Q11" s="27"/>
      <c r="R11" s="27">
        <v>0</v>
      </c>
      <c r="S11" s="27">
        <v>1</v>
      </c>
      <c r="T11" s="33">
        <v>1.0157995537348996</v>
      </c>
      <c r="U11" s="27"/>
      <c r="V11" s="27"/>
      <c r="W11" s="27"/>
      <c r="X11" s="27"/>
      <c r="Y11" s="27"/>
      <c r="Z11" s="27">
        <v>1</v>
      </c>
    </row>
    <row r="12" spans="1:26">
      <c r="A12" s="27">
        <v>1960</v>
      </c>
      <c r="B12" t="s">
        <v>116</v>
      </c>
      <c r="C12" s="27"/>
      <c r="D12" s="27"/>
      <c r="E12" s="27"/>
      <c r="F12" s="27">
        <v>0</v>
      </c>
      <c r="G12" s="27">
        <v>1</v>
      </c>
      <c r="H12" s="27">
        <v>0</v>
      </c>
      <c r="I12" s="27">
        <v>1</v>
      </c>
      <c r="J12" s="27">
        <v>0</v>
      </c>
      <c r="K12" s="27">
        <v>2</v>
      </c>
      <c r="L12" s="27">
        <v>1</v>
      </c>
      <c r="M12" s="27">
        <v>0</v>
      </c>
      <c r="N12" s="27">
        <v>0</v>
      </c>
      <c r="O12" s="27">
        <v>0</v>
      </c>
      <c r="P12" s="27"/>
      <c r="Q12" s="27">
        <v>537777811.11111116</v>
      </c>
      <c r="R12" s="27">
        <v>0</v>
      </c>
      <c r="S12" s="27">
        <v>1</v>
      </c>
      <c r="T12" s="33">
        <v>0.99364431383616725</v>
      </c>
      <c r="U12" s="27"/>
      <c r="V12" s="27"/>
      <c r="W12" s="27"/>
      <c r="X12" s="27"/>
      <c r="Y12" s="27"/>
      <c r="Z12" s="27">
        <v>1</v>
      </c>
    </row>
    <row r="13" spans="1:26">
      <c r="A13" s="27">
        <v>1961</v>
      </c>
      <c r="B13" t="s">
        <v>116</v>
      </c>
      <c r="C13" s="27"/>
      <c r="D13" s="27"/>
      <c r="E13" s="27"/>
      <c r="F13" s="27">
        <v>0</v>
      </c>
      <c r="G13" s="27">
        <v>1</v>
      </c>
      <c r="H13" s="27">
        <v>0</v>
      </c>
      <c r="I13" s="27">
        <v>1</v>
      </c>
      <c r="J13" s="27">
        <v>0</v>
      </c>
      <c r="K13" s="27">
        <v>2</v>
      </c>
      <c r="L13" s="27">
        <v>1</v>
      </c>
      <c r="M13" s="27">
        <v>0</v>
      </c>
      <c r="N13" s="27">
        <v>0</v>
      </c>
      <c r="O13" s="27">
        <v>0</v>
      </c>
      <c r="P13" s="27"/>
      <c r="Q13" s="27">
        <v>548888895.55555558</v>
      </c>
      <c r="R13" s="27">
        <v>0</v>
      </c>
      <c r="S13" s="27">
        <v>1</v>
      </c>
      <c r="T13" s="33">
        <v>0.97346733996739376</v>
      </c>
      <c r="U13" s="27"/>
      <c r="V13" s="27"/>
      <c r="W13" s="27"/>
      <c r="X13" s="27"/>
      <c r="Y13" s="27"/>
      <c r="Z13" s="27">
        <v>1</v>
      </c>
    </row>
    <row r="14" spans="1:26">
      <c r="A14" s="27">
        <v>1962</v>
      </c>
      <c r="B14" t="s">
        <v>116</v>
      </c>
      <c r="C14" s="27"/>
      <c r="D14" s="27"/>
      <c r="E14" s="27"/>
      <c r="F14" s="27">
        <v>0</v>
      </c>
      <c r="G14" s="27">
        <v>1</v>
      </c>
      <c r="H14" s="27">
        <v>0</v>
      </c>
      <c r="I14" s="27">
        <v>1</v>
      </c>
      <c r="J14" s="27">
        <v>0</v>
      </c>
      <c r="K14" s="27">
        <v>2</v>
      </c>
      <c r="L14" s="27">
        <v>1</v>
      </c>
      <c r="M14" s="27">
        <v>0</v>
      </c>
      <c r="N14" s="27">
        <v>0</v>
      </c>
      <c r="O14" s="27">
        <v>0</v>
      </c>
      <c r="P14" s="27"/>
      <c r="Q14" s="27">
        <v>546666677.77777779</v>
      </c>
      <c r="R14" s="27">
        <v>0</v>
      </c>
      <c r="S14" s="27">
        <v>1</v>
      </c>
      <c r="T14" s="33">
        <v>0.97699079984331827</v>
      </c>
      <c r="U14" s="27"/>
      <c r="V14" s="27"/>
      <c r="W14" s="27"/>
      <c r="X14" s="27"/>
      <c r="Y14" s="27"/>
      <c r="Z14" s="27">
        <v>1</v>
      </c>
    </row>
    <row r="15" spans="1:26">
      <c r="A15" s="27">
        <v>1963</v>
      </c>
      <c r="B15" t="s">
        <v>116</v>
      </c>
      <c r="C15" s="27"/>
      <c r="D15" s="27"/>
      <c r="E15" s="27"/>
      <c r="F15" s="27">
        <v>0</v>
      </c>
      <c r="G15" s="27">
        <v>1</v>
      </c>
      <c r="H15" s="27">
        <v>0</v>
      </c>
      <c r="I15" s="27">
        <v>1</v>
      </c>
      <c r="J15" s="27">
        <v>0</v>
      </c>
      <c r="K15" s="27">
        <v>2</v>
      </c>
      <c r="L15" s="27">
        <v>1</v>
      </c>
      <c r="M15" s="27">
        <v>0</v>
      </c>
      <c r="N15" s="27">
        <v>0</v>
      </c>
      <c r="O15" s="27">
        <v>0</v>
      </c>
      <c r="P15" s="27"/>
      <c r="Q15" s="27">
        <v>751111191.11111104</v>
      </c>
      <c r="R15" s="27">
        <v>0</v>
      </c>
      <c r="S15" s="27">
        <v>1</v>
      </c>
      <c r="T15" s="33">
        <v>0.98866747285419376</v>
      </c>
      <c r="U15" s="27"/>
      <c r="V15" s="27"/>
      <c r="W15" s="27"/>
      <c r="X15" s="27"/>
      <c r="Y15" s="27"/>
      <c r="Z15" s="27">
        <v>1</v>
      </c>
    </row>
    <row r="16" spans="1:26">
      <c r="A16" s="27">
        <v>1964</v>
      </c>
      <c r="B16" t="s">
        <v>116</v>
      </c>
      <c r="C16" s="27"/>
      <c r="D16" s="27"/>
      <c r="E16" s="27"/>
      <c r="F16" s="27">
        <v>0</v>
      </c>
      <c r="G16" s="27">
        <v>1</v>
      </c>
      <c r="H16" s="27">
        <v>0</v>
      </c>
      <c r="I16" s="27">
        <v>1</v>
      </c>
      <c r="J16" s="27">
        <v>0</v>
      </c>
      <c r="K16" s="27">
        <v>2</v>
      </c>
      <c r="L16" s="27">
        <v>1</v>
      </c>
      <c r="M16" s="27">
        <v>0</v>
      </c>
      <c r="N16" s="27">
        <v>0</v>
      </c>
      <c r="O16" s="27">
        <v>0</v>
      </c>
      <c r="P16" s="27"/>
      <c r="Q16" s="27">
        <v>800000044.44444442</v>
      </c>
      <c r="R16" s="27">
        <v>0</v>
      </c>
      <c r="S16" s="27">
        <v>1</v>
      </c>
      <c r="T16" s="33">
        <v>1.0337554660061781</v>
      </c>
      <c r="U16" s="27"/>
      <c r="V16" s="27"/>
      <c r="W16" s="27"/>
      <c r="X16" s="27"/>
      <c r="Y16" s="27"/>
      <c r="Z16" s="27">
        <v>1</v>
      </c>
    </row>
    <row r="17" spans="1:26">
      <c r="A17" s="27">
        <v>1965</v>
      </c>
      <c r="B17" t="s">
        <v>116</v>
      </c>
      <c r="C17" s="27"/>
      <c r="D17" s="27"/>
      <c r="E17" s="27"/>
      <c r="F17" s="27">
        <v>28000000</v>
      </c>
      <c r="G17" s="27">
        <v>1</v>
      </c>
      <c r="H17" s="27">
        <v>0</v>
      </c>
      <c r="I17" s="27">
        <v>1</v>
      </c>
      <c r="J17" s="27">
        <v>0</v>
      </c>
      <c r="K17" s="27">
        <v>2</v>
      </c>
      <c r="L17" s="27">
        <v>1</v>
      </c>
      <c r="M17" s="27">
        <v>0</v>
      </c>
      <c r="N17" s="27">
        <v>0</v>
      </c>
      <c r="O17" s="27">
        <v>0</v>
      </c>
      <c r="P17" s="27"/>
      <c r="Q17" s="27">
        <v>1006666637.7777778</v>
      </c>
      <c r="R17" s="27">
        <v>1</v>
      </c>
      <c r="S17" s="27">
        <v>1</v>
      </c>
      <c r="T17" s="33">
        <v>1.0227515959565798</v>
      </c>
      <c r="U17" s="27"/>
      <c r="V17" s="27"/>
      <c r="W17" s="27"/>
      <c r="X17" s="27"/>
      <c r="Y17" s="27"/>
      <c r="Z17" s="27">
        <v>1</v>
      </c>
    </row>
    <row r="18" spans="1:26">
      <c r="A18" s="27">
        <v>1966</v>
      </c>
      <c r="B18" t="s">
        <v>116</v>
      </c>
      <c r="C18" s="27"/>
      <c r="D18" s="27"/>
      <c r="E18" s="27"/>
      <c r="F18" s="27">
        <v>0</v>
      </c>
      <c r="G18" s="27">
        <v>1</v>
      </c>
      <c r="H18" s="27">
        <v>0</v>
      </c>
      <c r="I18" s="27">
        <v>1</v>
      </c>
      <c r="J18" s="27">
        <v>0</v>
      </c>
      <c r="K18" s="27">
        <v>2</v>
      </c>
      <c r="L18" s="27">
        <v>1</v>
      </c>
      <c r="M18" s="27">
        <v>0</v>
      </c>
      <c r="N18" s="27">
        <v>0</v>
      </c>
      <c r="O18" s="27">
        <v>0</v>
      </c>
      <c r="P18" s="27"/>
      <c r="Q18" s="27">
        <v>1399999966.6666667</v>
      </c>
      <c r="R18" s="27">
        <v>1</v>
      </c>
      <c r="S18" s="27">
        <v>1</v>
      </c>
      <c r="T18" s="33">
        <v>1.060453919000093</v>
      </c>
      <c r="U18" s="27"/>
      <c r="V18" s="27"/>
      <c r="W18" s="27"/>
      <c r="X18" s="27"/>
      <c r="Y18" s="27"/>
      <c r="Z18" s="27">
        <v>1</v>
      </c>
    </row>
    <row r="19" spans="1:26">
      <c r="A19" s="27">
        <v>1967</v>
      </c>
      <c r="B19" t="s">
        <v>116</v>
      </c>
      <c r="C19" s="27"/>
      <c r="D19" s="27"/>
      <c r="E19" s="27"/>
      <c r="F19" s="27">
        <v>0</v>
      </c>
      <c r="G19" s="27">
        <v>1</v>
      </c>
      <c r="H19" s="27">
        <v>0</v>
      </c>
      <c r="I19" s="27">
        <v>1</v>
      </c>
      <c r="J19" s="27">
        <v>0</v>
      </c>
      <c r="K19" s="27">
        <v>2</v>
      </c>
      <c r="L19" s="27">
        <v>1</v>
      </c>
      <c r="M19" s="27">
        <v>0</v>
      </c>
      <c r="N19" s="27">
        <v>0</v>
      </c>
      <c r="O19" s="27">
        <v>0</v>
      </c>
      <c r="P19" s="27"/>
      <c r="Q19" s="27">
        <v>1673333417.7777777</v>
      </c>
      <c r="R19" s="27">
        <v>1</v>
      </c>
      <c r="S19" s="27">
        <v>1</v>
      </c>
      <c r="T19" s="33">
        <v>1.0100991944882907</v>
      </c>
      <c r="U19" s="27"/>
      <c r="V19" s="27"/>
      <c r="W19" s="27"/>
      <c r="X19" s="27"/>
      <c r="Y19" s="27"/>
      <c r="Z19" s="27">
        <v>1</v>
      </c>
    </row>
    <row r="20" spans="1:26">
      <c r="A20" s="27">
        <v>1968</v>
      </c>
      <c r="B20" t="s">
        <v>116</v>
      </c>
      <c r="C20" s="27"/>
      <c r="D20" s="27"/>
      <c r="E20" s="27"/>
      <c r="F20" s="27">
        <v>0</v>
      </c>
      <c r="G20" s="27">
        <v>1</v>
      </c>
      <c r="H20" s="27">
        <v>0</v>
      </c>
      <c r="I20" s="27">
        <v>1</v>
      </c>
      <c r="J20" s="27">
        <v>0</v>
      </c>
      <c r="K20" s="27">
        <v>2</v>
      </c>
      <c r="L20" s="27">
        <v>1</v>
      </c>
      <c r="M20" s="27">
        <v>0</v>
      </c>
      <c r="N20" s="27">
        <v>0</v>
      </c>
      <c r="O20" s="27">
        <v>0</v>
      </c>
      <c r="P20" s="27"/>
      <c r="Q20" s="27">
        <v>1373333366.6666667</v>
      </c>
      <c r="R20" s="27">
        <v>1</v>
      </c>
      <c r="S20" s="27">
        <v>1</v>
      </c>
      <c r="T20" s="33">
        <v>0.99765870157012104</v>
      </c>
      <c r="U20" s="27"/>
      <c r="V20" s="27"/>
      <c r="W20" s="27"/>
      <c r="X20" s="27"/>
      <c r="Y20" s="27"/>
      <c r="Z20" s="27">
        <v>1</v>
      </c>
    </row>
    <row r="21" spans="1:26">
      <c r="A21" s="27">
        <v>1969</v>
      </c>
      <c r="B21" t="s">
        <v>116</v>
      </c>
      <c r="C21" s="27"/>
      <c r="D21" s="27"/>
      <c r="E21" s="27"/>
      <c r="F21" s="27">
        <v>0</v>
      </c>
      <c r="G21" s="27">
        <v>1</v>
      </c>
      <c r="H21" s="27">
        <v>0</v>
      </c>
      <c r="I21" s="27">
        <v>1</v>
      </c>
      <c r="J21" s="27">
        <v>0</v>
      </c>
      <c r="K21" s="27">
        <v>2</v>
      </c>
      <c r="L21" s="27">
        <v>1</v>
      </c>
      <c r="M21" s="27">
        <v>0</v>
      </c>
      <c r="N21" s="27">
        <v>0</v>
      </c>
      <c r="O21" s="27">
        <v>0</v>
      </c>
      <c r="P21" s="27"/>
      <c r="Q21" s="27">
        <v>1408888922.2222223</v>
      </c>
      <c r="R21" s="27">
        <v>1</v>
      </c>
      <c r="S21" s="27">
        <v>1</v>
      </c>
      <c r="T21" s="33">
        <v>1.0058077459461789</v>
      </c>
      <c r="U21" s="27"/>
      <c r="V21" s="27"/>
      <c r="W21" s="27"/>
      <c r="X21" s="27"/>
      <c r="Y21" s="27"/>
      <c r="Z21" s="27">
        <v>1</v>
      </c>
    </row>
    <row r="22" spans="1:26">
      <c r="A22" s="27">
        <v>1970</v>
      </c>
      <c r="B22" t="s">
        <v>116</v>
      </c>
      <c r="C22" s="27"/>
      <c r="D22" s="27"/>
      <c r="E22" s="27"/>
      <c r="F22" s="27">
        <v>1000000</v>
      </c>
      <c r="G22" s="27">
        <v>1</v>
      </c>
      <c r="H22" s="27">
        <v>0</v>
      </c>
      <c r="I22" s="27">
        <v>1</v>
      </c>
      <c r="J22" s="27">
        <v>0</v>
      </c>
      <c r="K22" s="27">
        <v>2</v>
      </c>
      <c r="L22" s="27">
        <v>1</v>
      </c>
      <c r="M22" s="27">
        <v>0</v>
      </c>
      <c r="N22" s="27">
        <v>0</v>
      </c>
      <c r="O22" s="27">
        <v>0</v>
      </c>
      <c r="P22" s="27"/>
      <c r="Q22" s="27">
        <v>1748886595.5555556</v>
      </c>
      <c r="R22" s="27">
        <v>1</v>
      </c>
      <c r="S22" s="27">
        <v>1</v>
      </c>
      <c r="T22" s="33">
        <v>1</v>
      </c>
      <c r="U22" s="27">
        <v>0</v>
      </c>
      <c r="V22" s="27">
        <v>0</v>
      </c>
      <c r="W22" s="27">
        <v>0</v>
      </c>
      <c r="X22" s="27"/>
      <c r="Y22" s="27">
        <v>0</v>
      </c>
      <c r="Z22" s="27">
        <v>1</v>
      </c>
    </row>
    <row r="23" spans="1:26">
      <c r="A23" s="27">
        <v>1971</v>
      </c>
      <c r="B23" t="s">
        <v>116</v>
      </c>
      <c r="C23" s="27"/>
      <c r="D23" s="27"/>
      <c r="E23" s="27"/>
      <c r="F23" s="27">
        <v>0</v>
      </c>
      <c r="G23" s="27">
        <v>1</v>
      </c>
      <c r="H23" s="27">
        <v>0</v>
      </c>
      <c r="I23" s="27">
        <v>1</v>
      </c>
      <c r="J23" s="27">
        <v>0</v>
      </c>
      <c r="K23" s="27">
        <v>2</v>
      </c>
      <c r="L23" s="27">
        <v>1</v>
      </c>
      <c r="M23" s="27">
        <v>0</v>
      </c>
      <c r="N23" s="27">
        <v>0</v>
      </c>
      <c r="O23" s="27">
        <v>0</v>
      </c>
      <c r="P23" s="27"/>
      <c r="Q23" s="27">
        <v>1831108971.1111112</v>
      </c>
      <c r="R23" s="27">
        <v>1</v>
      </c>
      <c r="S23" s="27">
        <v>1</v>
      </c>
      <c r="T23" s="33">
        <v>0.92761372871024128</v>
      </c>
      <c r="U23" s="27">
        <v>0</v>
      </c>
      <c r="V23" s="27">
        <v>0</v>
      </c>
      <c r="W23" s="27">
        <v>0</v>
      </c>
      <c r="X23" s="27"/>
      <c r="Y23" s="27">
        <v>0</v>
      </c>
      <c r="Z23" s="27">
        <v>1</v>
      </c>
    </row>
    <row r="24" spans="1:26">
      <c r="A24" s="27">
        <v>1972</v>
      </c>
      <c r="B24" t="s">
        <v>116</v>
      </c>
      <c r="C24" s="27"/>
      <c r="D24" s="27"/>
      <c r="E24" s="27"/>
      <c r="F24" s="27">
        <v>7000000</v>
      </c>
      <c r="G24" s="27">
        <v>1</v>
      </c>
      <c r="H24" s="27">
        <v>0</v>
      </c>
      <c r="I24" s="27">
        <v>1</v>
      </c>
      <c r="J24" s="27">
        <v>0</v>
      </c>
      <c r="K24" s="27">
        <v>2</v>
      </c>
      <c r="L24" s="27">
        <v>1</v>
      </c>
      <c r="M24" s="27">
        <v>0</v>
      </c>
      <c r="N24" s="27">
        <v>0</v>
      </c>
      <c r="O24" s="27">
        <v>0</v>
      </c>
      <c r="P24" s="27"/>
      <c r="Q24" s="27">
        <v>1595555475.5555556</v>
      </c>
      <c r="R24" s="27">
        <v>1</v>
      </c>
      <c r="S24" s="27">
        <v>1</v>
      </c>
      <c r="T24" s="33">
        <v>0.92122545142259926</v>
      </c>
      <c r="U24" s="27">
        <v>0</v>
      </c>
      <c r="V24" s="27">
        <v>0</v>
      </c>
      <c r="W24" s="27">
        <v>0</v>
      </c>
      <c r="X24" s="27"/>
      <c r="Y24" s="27">
        <v>0</v>
      </c>
      <c r="Z24" s="27">
        <v>1</v>
      </c>
    </row>
    <row r="25" spans="1:26">
      <c r="A25" s="27">
        <v>1973</v>
      </c>
      <c r="B25" t="s">
        <v>116</v>
      </c>
      <c r="C25" s="27"/>
      <c r="D25" s="27"/>
      <c r="E25" s="27"/>
      <c r="F25" s="27">
        <v>0</v>
      </c>
      <c r="G25" s="27">
        <v>1</v>
      </c>
      <c r="H25" s="27">
        <v>0</v>
      </c>
      <c r="I25" s="27">
        <v>1</v>
      </c>
      <c r="J25" s="27">
        <v>0</v>
      </c>
      <c r="K25" s="27">
        <v>2</v>
      </c>
      <c r="L25" s="27">
        <v>1</v>
      </c>
      <c r="M25" s="27">
        <v>0</v>
      </c>
      <c r="N25" s="27">
        <v>0</v>
      </c>
      <c r="O25" s="27">
        <v>0</v>
      </c>
      <c r="P25" s="27"/>
      <c r="Q25" s="27">
        <v>1733333264.4444444</v>
      </c>
      <c r="R25" s="27">
        <v>1</v>
      </c>
      <c r="S25" s="27">
        <v>1</v>
      </c>
      <c r="T25" s="33">
        <v>1.2798279189511945</v>
      </c>
      <c r="U25" s="27">
        <v>0</v>
      </c>
      <c r="V25" s="27">
        <v>0</v>
      </c>
      <c r="W25" s="27">
        <v>0</v>
      </c>
      <c r="X25" s="27"/>
      <c r="Y25" s="27">
        <v>0</v>
      </c>
      <c r="Z25" s="27">
        <v>1</v>
      </c>
    </row>
    <row r="26" spans="1:26">
      <c r="A26" s="27">
        <v>1974</v>
      </c>
      <c r="B26" t="s">
        <v>116</v>
      </c>
      <c r="C26" s="27"/>
      <c r="D26" s="27"/>
      <c r="E26" s="27"/>
      <c r="F26" s="27">
        <v>0</v>
      </c>
      <c r="G26" s="27">
        <v>1</v>
      </c>
      <c r="H26" s="27">
        <v>0</v>
      </c>
      <c r="I26" s="27">
        <v>1</v>
      </c>
      <c r="J26" s="27">
        <v>0</v>
      </c>
      <c r="K26" s="27">
        <v>2</v>
      </c>
      <c r="L26" s="27">
        <v>1</v>
      </c>
      <c r="M26" s="27">
        <v>0</v>
      </c>
      <c r="N26" s="27">
        <v>0</v>
      </c>
      <c r="O26" s="27">
        <v>0</v>
      </c>
      <c r="P26" s="27"/>
      <c r="Q26" s="27">
        <v>2155555497.7777777</v>
      </c>
      <c r="R26" s="27">
        <v>1</v>
      </c>
      <c r="S26" s="27">
        <v>1</v>
      </c>
      <c r="T26" s="33">
        <v>1.2793035310212315</v>
      </c>
      <c r="U26" s="27">
        <v>0</v>
      </c>
      <c r="V26" s="27">
        <v>0</v>
      </c>
      <c r="W26" s="27">
        <v>0</v>
      </c>
      <c r="X26" s="27"/>
      <c r="Y26" s="27">
        <v>0</v>
      </c>
      <c r="Z26" s="27">
        <v>1</v>
      </c>
    </row>
    <row r="27" spans="1:26">
      <c r="A27" s="27">
        <v>1975</v>
      </c>
      <c r="B27" t="s">
        <v>116</v>
      </c>
      <c r="C27" s="27"/>
      <c r="D27" s="27"/>
      <c r="E27" s="27"/>
      <c r="F27" s="27">
        <v>0</v>
      </c>
      <c r="G27" s="27">
        <v>1</v>
      </c>
      <c r="H27" s="27">
        <v>0</v>
      </c>
      <c r="I27" s="27">
        <v>1</v>
      </c>
      <c r="J27" s="27">
        <v>0</v>
      </c>
      <c r="K27" s="27">
        <v>2</v>
      </c>
      <c r="L27" s="27">
        <v>1</v>
      </c>
      <c r="M27" s="27">
        <v>0</v>
      </c>
      <c r="N27" s="27">
        <v>0</v>
      </c>
      <c r="O27" s="27">
        <v>0</v>
      </c>
      <c r="P27" s="27"/>
      <c r="Q27" s="27">
        <v>2366666615.5555558</v>
      </c>
      <c r="R27" s="27">
        <v>1</v>
      </c>
      <c r="S27" s="27">
        <v>1</v>
      </c>
      <c r="T27" s="33">
        <v>0.94696688960437181</v>
      </c>
      <c r="U27" s="27">
        <v>0</v>
      </c>
      <c r="V27" s="27">
        <v>0</v>
      </c>
      <c r="W27" s="27">
        <v>0</v>
      </c>
      <c r="X27" s="27"/>
      <c r="Y27" s="27">
        <v>0</v>
      </c>
      <c r="Z27" s="27">
        <v>1</v>
      </c>
    </row>
    <row r="28" spans="1:26">
      <c r="A28" s="27">
        <v>1976</v>
      </c>
      <c r="B28" t="s">
        <v>116</v>
      </c>
      <c r="C28" s="27"/>
      <c r="D28" s="27"/>
      <c r="E28" s="27"/>
      <c r="F28" s="27">
        <v>0</v>
      </c>
      <c r="G28" s="27">
        <v>1</v>
      </c>
      <c r="H28" s="27">
        <v>0</v>
      </c>
      <c r="I28" s="27">
        <v>1</v>
      </c>
      <c r="J28" s="27">
        <v>0</v>
      </c>
      <c r="K28" s="27">
        <v>2</v>
      </c>
      <c r="L28" s="27">
        <v>1</v>
      </c>
      <c r="M28" s="27">
        <v>0</v>
      </c>
      <c r="N28" s="27">
        <v>0</v>
      </c>
      <c r="O28" s="27">
        <v>0</v>
      </c>
      <c r="P28" s="27"/>
      <c r="Q28" s="27">
        <v>2555555566.6666665</v>
      </c>
      <c r="R28" s="27">
        <v>1</v>
      </c>
      <c r="S28" s="27">
        <v>1</v>
      </c>
      <c r="T28" s="33">
        <v>1.0219497573337515</v>
      </c>
      <c r="U28" s="27">
        <v>0</v>
      </c>
      <c r="V28" s="27">
        <v>0</v>
      </c>
      <c r="W28" s="27">
        <v>0</v>
      </c>
      <c r="X28" s="27"/>
      <c r="Y28" s="27">
        <v>0</v>
      </c>
      <c r="Z28" s="27">
        <v>1</v>
      </c>
    </row>
    <row r="29" spans="1:26">
      <c r="A29" s="27">
        <v>1977</v>
      </c>
      <c r="B29" t="s">
        <v>116</v>
      </c>
      <c r="C29" s="27"/>
      <c r="D29" s="27"/>
      <c r="E29" s="27"/>
      <c r="F29" s="27">
        <v>0</v>
      </c>
      <c r="G29" s="27">
        <v>1</v>
      </c>
      <c r="H29" s="27">
        <v>0</v>
      </c>
      <c r="I29" s="27">
        <v>1</v>
      </c>
      <c r="J29" s="27">
        <v>0</v>
      </c>
      <c r="K29" s="27">
        <v>2</v>
      </c>
      <c r="L29" s="27">
        <v>1</v>
      </c>
      <c r="M29" s="27">
        <v>0</v>
      </c>
      <c r="N29" s="27">
        <v>0</v>
      </c>
      <c r="O29" s="27">
        <v>0</v>
      </c>
      <c r="P29" s="27"/>
      <c r="Q29" s="27">
        <v>2953333417.7777777</v>
      </c>
      <c r="R29" s="27">
        <v>1</v>
      </c>
      <c r="S29" s="27">
        <v>1</v>
      </c>
      <c r="T29" s="33">
        <v>1.0409624303569636</v>
      </c>
      <c r="U29" s="27">
        <v>0</v>
      </c>
      <c r="V29" s="27">
        <v>0</v>
      </c>
      <c r="W29" s="27">
        <v>0</v>
      </c>
      <c r="X29" s="27"/>
      <c r="Y29" s="27">
        <v>0</v>
      </c>
      <c r="Z29" s="27">
        <v>1</v>
      </c>
    </row>
    <row r="30" spans="1:26">
      <c r="A30" s="27">
        <v>1978</v>
      </c>
      <c r="B30" t="s">
        <v>116</v>
      </c>
      <c r="C30" s="27"/>
      <c r="D30" s="27"/>
      <c r="E30" s="27"/>
      <c r="F30" s="27">
        <v>0</v>
      </c>
      <c r="G30" s="27">
        <v>1</v>
      </c>
      <c r="H30" s="27">
        <v>0</v>
      </c>
      <c r="I30" s="27">
        <v>1</v>
      </c>
      <c r="J30" s="27">
        <v>0</v>
      </c>
      <c r="K30" s="27">
        <v>2</v>
      </c>
      <c r="L30" s="27">
        <v>1</v>
      </c>
      <c r="M30" s="27">
        <v>0</v>
      </c>
      <c r="N30" s="27">
        <v>0</v>
      </c>
      <c r="O30" s="27">
        <v>0</v>
      </c>
      <c r="P30" s="27"/>
      <c r="Q30" s="27">
        <v>3300000108.8888888</v>
      </c>
      <c r="R30" s="27">
        <v>1</v>
      </c>
      <c r="S30" s="27">
        <v>1</v>
      </c>
      <c r="T30" s="33">
        <v>0.91734575384516981</v>
      </c>
      <c r="U30" s="27">
        <v>0</v>
      </c>
      <c r="V30" s="27">
        <v>0</v>
      </c>
      <c r="W30" s="27">
        <v>0</v>
      </c>
      <c r="X30" s="27"/>
      <c r="Y30" s="27">
        <v>0</v>
      </c>
      <c r="Z30" s="27">
        <v>1</v>
      </c>
    </row>
    <row r="31" spans="1:26">
      <c r="A31" s="27">
        <v>1979</v>
      </c>
      <c r="B31" t="s">
        <v>116</v>
      </c>
      <c r="C31" s="27"/>
      <c r="D31" s="27"/>
      <c r="E31" s="27"/>
      <c r="F31" s="27">
        <v>0</v>
      </c>
      <c r="G31" s="27">
        <v>1</v>
      </c>
      <c r="H31" s="27">
        <v>0</v>
      </c>
      <c r="I31" s="27">
        <v>1</v>
      </c>
      <c r="J31" s="27">
        <v>0</v>
      </c>
      <c r="K31" s="27">
        <v>2</v>
      </c>
      <c r="L31" s="27">
        <v>1</v>
      </c>
      <c r="M31" s="27">
        <v>0</v>
      </c>
      <c r="N31" s="27">
        <v>0</v>
      </c>
      <c r="O31" s="27">
        <v>0</v>
      </c>
      <c r="P31" s="27"/>
      <c r="Q31" s="27">
        <v>3697940409.6109838</v>
      </c>
      <c r="R31" s="27">
        <v>1</v>
      </c>
      <c r="S31" s="27">
        <v>1</v>
      </c>
      <c r="T31" s="33">
        <v>0.9810294585578897</v>
      </c>
      <c r="U31" s="27">
        <v>0</v>
      </c>
      <c r="V31" s="27">
        <v>0</v>
      </c>
      <c r="W31" s="27">
        <v>0</v>
      </c>
      <c r="X31" s="27"/>
      <c r="Y31" s="27">
        <v>0</v>
      </c>
      <c r="Z31" s="27">
        <v>1</v>
      </c>
    </row>
    <row r="32" spans="1:26">
      <c r="A32" s="27">
        <v>1980</v>
      </c>
      <c r="B32" t="s">
        <v>116</v>
      </c>
      <c r="C32" s="27"/>
      <c r="D32" s="27"/>
      <c r="E32" s="27"/>
      <c r="F32" s="27">
        <v>0</v>
      </c>
      <c r="G32" s="27">
        <v>1</v>
      </c>
      <c r="H32" s="27">
        <v>0</v>
      </c>
      <c r="I32" s="27">
        <v>1</v>
      </c>
      <c r="J32" s="27">
        <v>0</v>
      </c>
      <c r="K32" s="27">
        <v>2</v>
      </c>
      <c r="L32" s="27">
        <v>1</v>
      </c>
      <c r="M32" s="27">
        <v>0</v>
      </c>
      <c r="N32" s="27">
        <v>0</v>
      </c>
      <c r="O32" s="27">
        <v>0</v>
      </c>
      <c r="P32" s="27">
        <v>0</v>
      </c>
      <c r="Q32" s="27">
        <v>3641723321.9954638</v>
      </c>
      <c r="R32" s="27">
        <v>0</v>
      </c>
      <c r="S32" s="27">
        <v>1</v>
      </c>
      <c r="T32" s="33">
        <v>0.94044734443210454</v>
      </c>
      <c r="U32" s="27">
        <v>0</v>
      </c>
      <c r="V32" s="27">
        <v>0</v>
      </c>
      <c r="W32" s="27">
        <v>0</v>
      </c>
      <c r="X32" s="27"/>
      <c r="Y32" s="27">
        <v>0</v>
      </c>
      <c r="Z32" s="27">
        <v>1</v>
      </c>
    </row>
    <row r="33" spans="1:26">
      <c r="A33" s="27">
        <v>1981</v>
      </c>
      <c r="B33" t="s">
        <v>116</v>
      </c>
      <c r="C33" s="27"/>
      <c r="D33" s="27"/>
      <c r="E33" s="27"/>
      <c r="F33" s="27">
        <v>0</v>
      </c>
      <c r="G33" s="27">
        <v>1</v>
      </c>
      <c r="H33" s="27">
        <v>0</v>
      </c>
      <c r="I33" s="27">
        <v>1</v>
      </c>
      <c r="J33" s="27">
        <v>0</v>
      </c>
      <c r="K33" s="27">
        <v>2</v>
      </c>
      <c r="L33" s="27">
        <v>1</v>
      </c>
      <c r="M33" s="27">
        <v>0</v>
      </c>
      <c r="N33" s="27">
        <v>0</v>
      </c>
      <c r="O33" s="27">
        <v>0</v>
      </c>
      <c r="P33" s="27">
        <v>0</v>
      </c>
      <c r="Q33" s="27">
        <v>3478787909.0909095</v>
      </c>
      <c r="R33" s="27">
        <v>0</v>
      </c>
      <c r="S33" s="27">
        <v>1</v>
      </c>
      <c r="T33" s="33">
        <v>0.83355014400471705</v>
      </c>
      <c r="U33" s="27">
        <v>0</v>
      </c>
      <c r="V33" s="27">
        <v>0</v>
      </c>
      <c r="W33" s="27">
        <v>0</v>
      </c>
      <c r="X33" s="27"/>
      <c r="Y33" s="27">
        <v>0</v>
      </c>
      <c r="Z33" s="27">
        <v>1</v>
      </c>
    </row>
    <row r="34" spans="1:26">
      <c r="A34" s="27">
        <v>1982</v>
      </c>
      <c r="B34" t="s">
        <v>116</v>
      </c>
      <c r="C34" s="27"/>
      <c r="D34" s="27"/>
      <c r="E34" s="27"/>
      <c r="F34" s="27">
        <v>0</v>
      </c>
      <c r="G34" s="27">
        <v>1</v>
      </c>
      <c r="H34" s="27">
        <v>0</v>
      </c>
      <c r="I34" s="27">
        <v>1</v>
      </c>
      <c r="J34" s="27">
        <v>0</v>
      </c>
      <c r="K34" s="27">
        <v>2</v>
      </c>
      <c r="L34" s="27">
        <v>1</v>
      </c>
      <c r="M34" s="27">
        <v>0</v>
      </c>
      <c r="N34" s="27">
        <v>0</v>
      </c>
      <c r="O34" s="27">
        <v>0</v>
      </c>
      <c r="P34" s="27">
        <v>0</v>
      </c>
      <c r="Q34" s="27"/>
      <c r="R34" s="27">
        <v>0</v>
      </c>
      <c r="S34" s="27">
        <v>1</v>
      </c>
      <c r="T34" s="33">
        <v>0.78443295677873848</v>
      </c>
      <c r="U34" s="27">
        <v>0</v>
      </c>
      <c r="V34" s="27">
        <v>0</v>
      </c>
      <c r="W34" s="27">
        <v>0</v>
      </c>
      <c r="X34" s="27"/>
      <c r="Y34" s="27">
        <v>0</v>
      </c>
      <c r="Z34" s="27">
        <v>1</v>
      </c>
    </row>
    <row r="35" spans="1:26">
      <c r="A35" s="27">
        <v>1983</v>
      </c>
      <c r="B35" t="s">
        <v>116</v>
      </c>
      <c r="C35" s="27"/>
      <c r="D35" s="27"/>
      <c r="E35" s="27"/>
      <c r="F35" s="27">
        <v>0</v>
      </c>
      <c r="G35" s="27">
        <v>1</v>
      </c>
      <c r="H35" s="27">
        <v>0</v>
      </c>
      <c r="I35" s="27">
        <v>1</v>
      </c>
      <c r="J35" s="27">
        <v>0</v>
      </c>
      <c r="K35" s="27">
        <v>2</v>
      </c>
      <c r="L35" s="27">
        <v>1</v>
      </c>
      <c r="M35" s="27">
        <v>0</v>
      </c>
      <c r="N35" s="27">
        <v>0</v>
      </c>
      <c r="O35" s="27">
        <v>0</v>
      </c>
      <c r="P35" s="27">
        <v>0</v>
      </c>
      <c r="Q35" s="27"/>
      <c r="R35" s="27">
        <v>0</v>
      </c>
      <c r="S35" s="27">
        <v>1</v>
      </c>
      <c r="T35" s="33">
        <v>0.83426891623154475</v>
      </c>
      <c r="U35" s="27">
        <v>0</v>
      </c>
      <c r="V35" s="27">
        <v>0</v>
      </c>
      <c r="W35" s="27">
        <v>0</v>
      </c>
      <c r="X35" s="27"/>
      <c r="Y35" s="27">
        <v>0</v>
      </c>
      <c r="Z35" s="27">
        <v>1</v>
      </c>
    </row>
    <row r="36" spans="1:26">
      <c r="A36" s="27">
        <v>1984</v>
      </c>
      <c r="B36" t="s">
        <v>116</v>
      </c>
      <c r="C36" s="27"/>
      <c r="D36" s="27"/>
      <c r="E36" s="27"/>
      <c r="F36" s="27">
        <v>0</v>
      </c>
      <c r="G36" s="27">
        <v>1</v>
      </c>
      <c r="H36" s="27">
        <v>0</v>
      </c>
      <c r="I36" s="27">
        <v>1</v>
      </c>
      <c r="J36" s="27">
        <v>0</v>
      </c>
      <c r="K36" s="27">
        <v>2</v>
      </c>
      <c r="L36" s="27">
        <v>1</v>
      </c>
      <c r="M36" s="27">
        <v>0</v>
      </c>
      <c r="N36" s="27">
        <v>0</v>
      </c>
      <c r="O36" s="27">
        <v>0</v>
      </c>
      <c r="P36" s="27">
        <v>0</v>
      </c>
      <c r="Q36" s="27"/>
      <c r="R36" s="27">
        <v>0</v>
      </c>
      <c r="S36" s="27">
        <v>0</v>
      </c>
      <c r="T36" s="33">
        <v>0.82999599794502654</v>
      </c>
      <c r="U36" s="27">
        <v>0</v>
      </c>
      <c r="V36" s="27">
        <v>0</v>
      </c>
      <c r="W36" s="27">
        <v>0</v>
      </c>
      <c r="X36" s="27"/>
      <c r="Y36" s="27"/>
      <c r="Z36" s="27">
        <v>1</v>
      </c>
    </row>
    <row r="37" spans="1:26">
      <c r="A37" s="27">
        <v>1985</v>
      </c>
      <c r="B37" t="s">
        <v>116</v>
      </c>
      <c r="C37" s="27"/>
      <c r="D37" s="27"/>
      <c r="E37" s="27"/>
      <c r="F37" s="27">
        <v>0</v>
      </c>
      <c r="G37" s="27">
        <v>1</v>
      </c>
      <c r="H37" s="27">
        <v>0</v>
      </c>
      <c r="I37" s="27">
        <v>1</v>
      </c>
      <c r="J37" s="27">
        <v>0</v>
      </c>
      <c r="K37" s="27">
        <v>2</v>
      </c>
      <c r="L37" s="27">
        <v>1</v>
      </c>
      <c r="M37" s="27">
        <v>0</v>
      </c>
      <c r="N37" s="27">
        <v>0</v>
      </c>
      <c r="O37" s="27">
        <v>0</v>
      </c>
      <c r="P37" s="27">
        <v>0</v>
      </c>
      <c r="Q37" s="27"/>
      <c r="R37" s="27">
        <v>0</v>
      </c>
      <c r="S37" s="27">
        <v>1</v>
      </c>
      <c r="T37" s="33">
        <v>0.74915719568429318</v>
      </c>
      <c r="U37" s="27">
        <v>0</v>
      </c>
      <c r="V37" s="27">
        <v>0</v>
      </c>
      <c r="W37" s="27">
        <v>0</v>
      </c>
      <c r="X37" s="27"/>
      <c r="Y37" s="27"/>
      <c r="Z37" s="27">
        <v>1</v>
      </c>
    </row>
    <row r="38" spans="1:26">
      <c r="A38" s="27">
        <v>1986</v>
      </c>
      <c r="B38" t="s">
        <v>116</v>
      </c>
      <c r="C38" s="27"/>
      <c r="D38" s="27"/>
      <c r="E38" s="27"/>
      <c r="F38" s="27">
        <v>0</v>
      </c>
      <c r="G38" s="27">
        <v>1</v>
      </c>
      <c r="H38" s="27">
        <v>0</v>
      </c>
      <c r="I38" s="27">
        <v>1</v>
      </c>
      <c r="J38" s="27">
        <v>0</v>
      </c>
      <c r="K38" s="27">
        <v>2</v>
      </c>
      <c r="L38" s="27">
        <v>1</v>
      </c>
      <c r="M38" s="27">
        <v>0</v>
      </c>
      <c r="N38" s="27">
        <v>0</v>
      </c>
      <c r="O38" s="27">
        <v>0</v>
      </c>
      <c r="P38" s="27">
        <v>0</v>
      </c>
      <c r="Q38" s="27"/>
      <c r="R38" s="27">
        <v>0</v>
      </c>
      <c r="S38" s="27">
        <v>1</v>
      </c>
      <c r="T38" s="33">
        <v>0.7030572776909082</v>
      </c>
      <c r="U38" s="27">
        <v>0</v>
      </c>
      <c r="V38" s="27">
        <v>0</v>
      </c>
      <c r="W38" s="27">
        <v>0</v>
      </c>
      <c r="X38" s="27"/>
      <c r="Y38" s="27"/>
      <c r="Z38" s="27">
        <v>1</v>
      </c>
    </row>
    <row r="39" spans="1:26">
      <c r="A39" s="27">
        <v>1987</v>
      </c>
      <c r="B39" t="s">
        <v>116</v>
      </c>
      <c r="C39" s="27"/>
      <c r="D39" s="27"/>
      <c r="E39" s="27"/>
      <c r="F39" s="27">
        <v>0</v>
      </c>
      <c r="G39" s="27">
        <v>1</v>
      </c>
      <c r="H39" s="27">
        <v>0</v>
      </c>
      <c r="I39" s="27">
        <v>1</v>
      </c>
      <c r="J39" s="27">
        <v>0</v>
      </c>
      <c r="K39" s="27">
        <v>2</v>
      </c>
      <c r="L39" s="27">
        <v>1</v>
      </c>
      <c r="M39" s="27">
        <v>0</v>
      </c>
      <c r="N39" s="27">
        <v>0</v>
      </c>
      <c r="O39" s="27">
        <v>0</v>
      </c>
      <c r="P39" s="27">
        <v>0</v>
      </c>
      <c r="Q39" s="27"/>
      <c r="R39" s="27">
        <v>0</v>
      </c>
      <c r="S39" s="27">
        <v>1</v>
      </c>
      <c r="T39" s="33">
        <v>0.74330063470010233</v>
      </c>
      <c r="U39" s="27">
        <v>0</v>
      </c>
      <c r="V39" s="27">
        <v>0</v>
      </c>
      <c r="W39" s="27">
        <v>0</v>
      </c>
      <c r="X39" s="27"/>
      <c r="Y39" s="27"/>
      <c r="Z39" s="27">
        <v>1</v>
      </c>
    </row>
    <row r="40" spans="1:26">
      <c r="A40" s="27">
        <v>1988</v>
      </c>
      <c r="B40" t="s">
        <v>116</v>
      </c>
      <c r="C40" s="27"/>
      <c r="D40" s="27"/>
      <c r="E40" s="27"/>
      <c r="F40" s="27">
        <v>0</v>
      </c>
      <c r="G40" s="27">
        <v>1</v>
      </c>
      <c r="H40" s="27">
        <v>0</v>
      </c>
      <c r="I40" s="27">
        <v>1</v>
      </c>
      <c r="J40" s="27">
        <v>0</v>
      </c>
      <c r="K40" s="27">
        <v>2</v>
      </c>
      <c r="L40" s="27">
        <v>1</v>
      </c>
      <c r="M40" s="27">
        <v>0</v>
      </c>
      <c r="N40" s="27">
        <v>0</v>
      </c>
      <c r="O40" s="27">
        <v>0</v>
      </c>
      <c r="P40" s="27">
        <v>0</v>
      </c>
      <c r="Q40" s="27"/>
      <c r="R40" s="27">
        <v>0</v>
      </c>
      <c r="S40" s="27">
        <v>1</v>
      </c>
      <c r="T40" s="33">
        <v>0.80560957079318884</v>
      </c>
      <c r="U40" s="27">
        <v>0</v>
      </c>
      <c r="V40" s="27">
        <v>0</v>
      </c>
      <c r="W40" s="27">
        <v>0</v>
      </c>
      <c r="X40" s="27"/>
      <c r="Y40" s="27"/>
      <c r="Z40" s="27">
        <v>1</v>
      </c>
    </row>
    <row r="41" spans="1:26">
      <c r="A41" s="27">
        <v>1989</v>
      </c>
      <c r="B41" t="s">
        <v>116</v>
      </c>
      <c r="C41" s="27"/>
      <c r="D41" s="27"/>
      <c r="E41" s="27"/>
      <c r="F41" s="27">
        <v>0</v>
      </c>
      <c r="G41" s="27">
        <v>1</v>
      </c>
      <c r="H41" s="27">
        <v>0</v>
      </c>
      <c r="I41" s="27">
        <v>1</v>
      </c>
      <c r="J41" s="27">
        <v>0</v>
      </c>
      <c r="K41" s="27">
        <v>2</v>
      </c>
      <c r="L41" s="27">
        <v>1</v>
      </c>
      <c r="M41" s="27">
        <v>0</v>
      </c>
      <c r="N41" s="27">
        <v>0</v>
      </c>
      <c r="O41" s="27">
        <v>0</v>
      </c>
      <c r="P41" s="27">
        <v>0</v>
      </c>
      <c r="Q41" s="27"/>
      <c r="R41" s="27">
        <v>0</v>
      </c>
      <c r="S41" s="27">
        <v>1</v>
      </c>
      <c r="T41" s="33">
        <v>0.74679040704290955</v>
      </c>
      <c r="U41" s="27">
        <v>0</v>
      </c>
      <c r="V41" s="27">
        <v>0</v>
      </c>
      <c r="W41" s="27">
        <v>0</v>
      </c>
      <c r="X41" s="27"/>
      <c r="Y41" s="27"/>
      <c r="Z41" s="27">
        <v>1</v>
      </c>
    </row>
    <row r="42" spans="1:26">
      <c r="A42" s="27">
        <v>1990</v>
      </c>
      <c r="B42" t="s">
        <v>116</v>
      </c>
      <c r="C42" s="27"/>
      <c r="D42" s="27"/>
      <c r="E42" s="27"/>
      <c r="F42" s="27">
        <v>0</v>
      </c>
      <c r="G42" s="27">
        <v>1</v>
      </c>
      <c r="H42" s="27">
        <v>0</v>
      </c>
      <c r="I42" s="27">
        <v>1</v>
      </c>
      <c r="J42" s="27">
        <v>0</v>
      </c>
      <c r="K42" s="27">
        <v>2</v>
      </c>
      <c r="L42" s="27">
        <v>1</v>
      </c>
      <c r="M42" s="27">
        <v>0</v>
      </c>
      <c r="N42" s="27">
        <v>0</v>
      </c>
      <c r="O42" s="27">
        <v>0</v>
      </c>
      <c r="P42" s="27">
        <v>0</v>
      </c>
      <c r="Q42" s="27"/>
      <c r="R42" s="27">
        <v>0</v>
      </c>
      <c r="S42" s="27">
        <v>1</v>
      </c>
      <c r="T42" s="33">
        <v>0.70566019682121295</v>
      </c>
      <c r="U42" s="27">
        <v>0</v>
      </c>
      <c r="V42" s="27">
        <v>0</v>
      </c>
      <c r="W42" s="27">
        <v>0</v>
      </c>
      <c r="X42" s="27"/>
      <c r="Y42" s="27"/>
      <c r="Z42" s="27">
        <v>1</v>
      </c>
    </row>
    <row r="43" spans="1:26">
      <c r="A43" s="27">
        <v>1991</v>
      </c>
      <c r="B43" t="s">
        <v>116</v>
      </c>
      <c r="C43" s="27"/>
      <c r="D43" s="27"/>
      <c r="E43" s="27"/>
      <c r="F43" s="27">
        <v>0</v>
      </c>
      <c r="G43" s="27">
        <v>1</v>
      </c>
      <c r="H43" s="27">
        <v>0</v>
      </c>
      <c r="I43" s="27">
        <v>1</v>
      </c>
      <c r="J43" s="27">
        <v>0</v>
      </c>
      <c r="K43" s="27">
        <v>2</v>
      </c>
      <c r="L43" s="27">
        <v>1</v>
      </c>
      <c r="M43" s="27">
        <v>0</v>
      </c>
      <c r="N43" s="27">
        <v>0</v>
      </c>
      <c r="O43" s="27">
        <v>0</v>
      </c>
      <c r="P43" s="27">
        <v>0</v>
      </c>
      <c r="Q43" s="27"/>
      <c r="R43" s="27">
        <v>0</v>
      </c>
      <c r="S43" s="27">
        <v>1</v>
      </c>
      <c r="T43" s="33">
        <v>0.64778014054484578</v>
      </c>
      <c r="U43" s="27">
        <v>0</v>
      </c>
      <c r="V43" s="27">
        <v>0</v>
      </c>
      <c r="W43" s="27">
        <v>0</v>
      </c>
      <c r="X43" s="27"/>
      <c r="Y43" s="27"/>
      <c r="Z43" s="27">
        <v>1</v>
      </c>
    </row>
    <row r="44" spans="1:26">
      <c r="A44" s="27">
        <v>1992</v>
      </c>
      <c r="B44" t="s">
        <v>116</v>
      </c>
      <c r="C44" s="27"/>
      <c r="D44" s="27"/>
      <c r="E44" s="27"/>
      <c r="F44" s="27">
        <v>0</v>
      </c>
      <c r="G44" s="27">
        <v>1</v>
      </c>
      <c r="H44" s="27">
        <v>0</v>
      </c>
      <c r="I44" s="27">
        <v>1</v>
      </c>
      <c r="J44" s="27">
        <v>0</v>
      </c>
      <c r="K44" s="27">
        <v>2</v>
      </c>
      <c r="L44" s="27">
        <v>1</v>
      </c>
      <c r="M44" s="27">
        <v>0</v>
      </c>
      <c r="N44" s="27">
        <v>0</v>
      </c>
      <c r="O44" s="27">
        <v>0</v>
      </c>
      <c r="P44" s="27">
        <v>0</v>
      </c>
      <c r="Q44" s="27"/>
      <c r="R44" s="27">
        <v>0</v>
      </c>
      <c r="S44" s="27">
        <v>1</v>
      </c>
      <c r="T44" s="33">
        <v>0.62587770846912083</v>
      </c>
      <c r="U44" s="27">
        <v>0</v>
      </c>
      <c r="V44" s="27">
        <v>0</v>
      </c>
      <c r="W44" s="27">
        <v>0</v>
      </c>
      <c r="X44" s="27"/>
      <c r="Y44" s="27"/>
      <c r="Z44" s="27">
        <v>1</v>
      </c>
    </row>
    <row r="45" spans="1:26">
      <c r="A45" s="27">
        <v>1993</v>
      </c>
      <c r="B45" t="s">
        <v>116</v>
      </c>
      <c r="C45" s="27"/>
      <c r="D45" s="27"/>
      <c r="E45" s="27"/>
      <c r="F45" s="27">
        <v>0</v>
      </c>
      <c r="G45" s="27">
        <v>1</v>
      </c>
      <c r="H45" s="27">
        <v>0</v>
      </c>
      <c r="I45" s="27">
        <v>1</v>
      </c>
      <c r="J45" s="27">
        <v>0</v>
      </c>
      <c r="K45" s="27">
        <v>2</v>
      </c>
      <c r="L45" s="27">
        <v>1</v>
      </c>
      <c r="M45" s="27">
        <v>0</v>
      </c>
      <c r="N45" s="27">
        <v>0</v>
      </c>
      <c r="O45" s="27">
        <v>0</v>
      </c>
      <c r="P45" s="27">
        <v>0</v>
      </c>
      <c r="Q45" s="27"/>
      <c r="R45" s="27">
        <v>0</v>
      </c>
      <c r="S45" s="27">
        <v>1</v>
      </c>
      <c r="T45" s="33">
        <v>0.648154718576755</v>
      </c>
      <c r="U45" s="27">
        <v>0</v>
      </c>
      <c r="V45" s="27">
        <v>0</v>
      </c>
      <c r="W45" s="27">
        <v>0</v>
      </c>
      <c r="X45" s="27"/>
      <c r="Y45" s="27"/>
      <c r="Z45" s="27">
        <v>1</v>
      </c>
    </row>
    <row r="46" spans="1:26">
      <c r="A46" s="27">
        <v>1994</v>
      </c>
      <c r="B46" t="s">
        <v>116</v>
      </c>
      <c r="C46" s="27"/>
      <c r="D46" s="27"/>
      <c r="E46" s="27"/>
      <c r="F46" s="27">
        <v>0</v>
      </c>
      <c r="G46" s="27">
        <v>1</v>
      </c>
      <c r="H46" s="27">
        <v>0</v>
      </c>
      <c r="I46" s="27">
        <v>1</v>
      </c>
      <c r="J46" s="27">
        <v>0</v>
      </c>
      <c r="K46" s="27">
        <v>2</v>
      </c>
      <c r="L46" s="27">
        <v>1</v>
      </c>
      <c r="M46" s="27">
        <v>0</v>
      </c>
      <c r="N46" s="27">
        <v>0</v>
      </c>
      <c r="O46" s="27">
        <v>0</v>
      </c>
      <c r="P46" s="27">
        <v>0</v>
      </c>
      <c r="Q46" s="27"/>
      <c r="R46" s="27">
        <v>0</v>
      </c>
      <c r="S46" s="27">
        <v>1</v>
      </c>
      <c r="T46" s="33">
        <v>0.69545665111729171</v>
      </c>
      <c r="U46" s="27">
        <v>0</v>
      </c>
      <c r="V46" s="27">
        <v>0</v>
      </c>
      <c r="W46" s="27">
        <v>0</v>
      </c>
      <c r="X46" s="27"/>
      <c r="Y46" s="27"/>
      <c r="Z46" s="27">
        <v>1</v>
      </c>
    </row>
    <row r="47" spans="1:26">
      <c r="A47" s="27">
        <v>1995</v>
      </c>
      <c r="B47" t="s">
        <v>116</v>
      </c>
      <c r="C47" s="27"/>
      <c r="D47" s="27"/>
      <c r="E47" s="27"/>
      <c r="F47" s="27">
        <v>0</v>
      </c>
      <c r="G47" s="27">
        <v>1</v>
      </c>
      <c r="H47" s="27">
        <v>0</v>
      </c>
      <c r="I47" s="27">
        <v>1</v>
      </c>
      <c r="J47" s="27">
        <v>0</v>
      </c>
      <c r="K47" s="27">
        <v>2</v>
      </c>
      <c r="L47" s="27">
        <v>1</v>
      </c>
      <c r="M47" s="27">
        <v>0</v>
      </c>
      <c r="N47" s="27">
        <v>0</v>
      </c>
      <c r="O47" s="27">
        <v>0</v>
      </c>
      <c r="P47" s="27">
        <v>0</v>
      </c>
      <c r="Q47" s="27"/>
      <c r="R47" s="27">
        <v>0</v>
      </c>
      <c r="S47" s="27">
        <v>1</v>
      </c>
      <c r="T47" s="33">
        <v>0.69736071622307827</v>
      </c>
      <c r="U47" s="27">
        <v>0</v>
      </c>
      <c r="V47" s="27">
        <v>0</v>
      </c>
      <c r="W47" s="27">
        <v>0</v>
      </c>
      <c r="X47" s="27"/>
      <c r="Y47" s="27"/>
      <c r="Z47" s="27">
        <v>1</v>
      </c>
    </row>
    <row r="48" spans="1:26">
      <c r="A48" s="27">
        <v>1996</v>
      </c>
      <c r="B48" t="s">
        <v>116</v>
      </c>
      <c r="C48" s="27"/>
      <c r="D48" s="27"/>
      <c r="E48" s="27"/>
      <c r="F48" s="27">
        <v>0</v>
      </c>
      <c r="G48" s="27">
        <v>1</v>
      </c>
      <c r="H48" s="27">
        <v>0</v>
      </c>
      <c r="I48" s="27">
        <v>1</v>
      </c>
      <c r="J48" s="27">
        <v>0</v>
      </c>
      <c r="K48" s="27">
        <v>2</v>
      </c>
      <c r="L48" s="27">
        <v>1</v>
      </c>
      <c r="M48" s="27">
        <v>0</v>
      </c>
      <c r="N48" s="27">
        <v>0</v>
      </c>
      <c r="O48" s="27">
        <v>0</v>
      </c>
      <c r="P48" s="27">
        <v>0</v>
      </c>
      <c r="Q48" s="27"/>
      <c r="R48" s="27">
        <v>0</v>
      </c>
      <c r="S48" s="27">
        <v>1</v>
      </c>
      <c r="T48" s="33">
        <v>0.69966405838602452</v>
      </c>
      <c r="U48" s="27">
        <v>0</v>
      </c>
      <c r="V48" s="27">
        <v>0</v>
      </c>
      <c r="W48" s="27">
        <v>0</v>
      </c>
      <c r="X48" s="27"/>
      <c r="Y48" s="27"/>
      <c r="Z48" s="27">
        <v>1</v>
      </c>
    </row>
    <row r="49" spans="1:26">
      <c r="A49" s="27">
        <v>1997</v>
      </c>
      <c r="B49" t="s">
        <v>116</v>
      </c>
      <c r="C49" s="27"/>
      <c r="D49" s="27"/>
      <c r="E49" s="27"/>
      <c r="F49" s="27">
        <v>0</v>
      </c>
      <c r="G49" s="27">
        <v>1</v>
      </c>
      <c r="H49" s="27">
        <v>0</v>
      </c>
      <c r="I49" s="27">
        <v>1</v>
      </c>
      <c r="J49" s="27">
        <v>0</v>
      </c>
      <c r="K49" s="27">
        <v>2</v>
      </c>
      <c r="L49" s="27">
        <v>1</v>
      </c>
      <c r="M49" s="27">
        <v>0</v>
      </c>
      <c r="N49" s="27">
        <v>0</v>
      </c>
      <c r="O49" s="27">
        <v>0</v>
      </c>
      <c r="P49" s="27">
        <v>0</v>
      </c>
      <c r="Q49" s="27"/>
      <c r="R49" s="27">
        <v>0</v>
      </c>
      <c r="S49" s="27">
        <v>1</v>
      </c>
      <c r="T49" s="33">
        <v>0.71538944173936525</v>
      </c>
      <c r="U49" s="27">
        <v>0</v>
      </c>
      <c r="V49" s="27">
        <v>0</v>
      </c>
      <c r="W49" s="27">
        <v>0</v>
      </c>
      <c r="X49" s="27"/>
      <c r="Y49" s="27"/>
      <c r="Z49" s="27">
        <v>1</v>
      </c>
    </row>
    <row r="50" spans="1:26">
      <c r="A50" s="27">
        <v>1998</v>
      </c>
      <c r="B50" t="s">
        <v>116</v>
      </c>
      <c r="C50" s="27"/>
      <c r="D50" s="27"/>
      <c r="E50" s="27"/>
      <c r="F50" s="27">
        <v>0</v>
      </c>
      <c r="G50" s="27">
        <v>1</v>
      </c>
      <c r="H50" s="27">
        <v>0</v>
      </c>
      <c r="I50" s="27">
        <v>1</v>
      </c>
      <c r="J50" s="27">
        <v>0</v>
      </c>
      <c r="K50" s="27">
        <v>2</v>
      </c>
      <c r="L50" s="27">
        <v>1</v>
      </c>
      <c r="M50" s="27">
        <v>0</v>
      </c>
      <c r="N50" s="27">
        <v>0</v>
      </c>
      <c r="O50" s="27">
        <v>0</v>
      </c>
      <c r="P50" s="27">
        <v>0</v>
      </c>
      <c r="Q50" s="27"/>
      <c r="R50" s="27">
        <v>0</v>
      </c>
      <c r="S50" s="27">
        <v>1</v>
      </c>
      <c r="T50" s="33">
        <v>0.63293736472878814</v>
      </c>
      <c r="U50" s="27">
        <v>0</v>
      </c>
      <c r="V50" s="27">
        <v>0</v>
      </c>
      <c r="W50" s="27">
        <v>0</v>
      </c>
      <c r="X50" s="27"/>
      <c r="Y50" s="27"/>
      <c r="Z50" s="27">
        <v>1</v>
      </c>
    </row>
    <row r="51" spans="1:26">
      <c r="A51" s="27">
        <v>1999</v>
      </c>
      <c r="B51" t="s">
        <v>116</v>
      </c>
      <c r="C51" s="27"/>
      <c r="D51" s="27"/>
      <c r="E51" s="27"/>
      <c r="F51" s="27">
        <v>0</v>
      </c>
      <c r="G51" s="27">
        <v>1</v>
      </c>
      <c r="H51" s="27">
        <v>0</v>
      </c>
      <c r="I51" s="27">
        <v>1</v>
      </c>
      <c r="J51" s="27">
        <v>0</v>
      </c>
      <c r="K51" s="27">
        <v>2</v>
      </c>
      <c r="L51" s="27">
        <v>1</v>
      </c>
      <c r="M51" s="27">
        <v>0</v>
      </c>
      <c r="N51" s="27">
        <v>0</v>
      </c>
      <c r="O51" s="27">
        <v>0</v>
      </c>
      <c r="P51" s="27">
        <v>0</v>
      </c>
      <c r="Q51" s="27"/>
      <c r="R51" s="27">
        <v>0</v>
      </c>
      <c r="S51" s="27">
        <v>1</v>
      </c>
      <c r="T51" s="33">
        <v>0.59173831677950461</v>
      </c>
      <c r="U51" s="27">
        <v>0</v>
      </c>
      <c r="V51" s="27">
        <v>0</v>
      </c>
      <c r="W51" s="27">
        <v>0</v>
      </c>
      <c r="X51" s="27"/>
      <c r="Y51" s="27"/>
      <c r="Z51" s="27">
        <v>1</v>
      </c>
    </row>
    <row r="52" spans="1:26">
      <c r="A52" s="27">
        <v>2000</v>
      </c>
      <c r="B52" t="s">
        <v>116</v>
      </c>
      <c r="C52" s="27"/>
      <c r="D52" s="27"/>
      <c r="E52" s="27"/>
      <c r="F52" s="27">
        <v>500000</v>
      </c>
      <c r="G52" s="27">
        <v>1</v>
      </c>
      <c r="H52" s="27">
        <v>0</v>
      </c>
      <c r="I52" s="27">
        <v>1</v>
      </c>
      <c r="J52" s="27">
        <v>0</v>
      </c>
      <c r="K52" s="27">
        <v>2</v>
      </c>
      <c r="L52" s="27">
        <v>1</v>
      </c>
      <c r="M52" s="27">
        <v>0</v>
      </c>
      <c r="N52" s="27">
        <v>0</v>
      </c>
      <c r="O52" s="27">
        <v>0</v>
      </c>
      <c r="P52" s="27">
        <v>0</v>
      </c>
      <c r="Q52" s="27"/>
      <c r="R52" s="27">
        <v>1</v>
      </c>
      <c r="S52" s="27">
        <v>1</v>
      </c>
      <c r="T52" s="33">
        <v>0.62919927379193319</v>
      </c>
      <c r="U52" s="27">
        <v>0</v>
      </c>
      <c r="V52" s="27">
        <v>0</v>
      </c>
      <c r="W52" s="27">
        <v>0</v>
      </c>
      <c r="X52" s="27"/>
      <c r="Y52" s="27"/>
      <c r="Z52" s="27">
        <v>1</v>
      </c>
    </row>
    <row r="53" spans="1:26">
      <c r="A53" s="27">
        <v>2001</v>
      </c>
      <c r="B53" t="s">
        <v>116</v>
      </c>
      <c r="C53" s="27"/>
      <c r="D53" s="27"/>
      <c r="E53" s="27"/>
      <c r="F53" s="27">
        <v>4624471.75</v>
      </c>
      <c r="G53" s="27">
        <v>1</v>
      </c>
      <c r="H53" s="27">
        <v>0</v>
      </c>
      <c r="I53" s="27">
        <v>1</v>
      </c>
      <c r="J53" s="27">
        <v>0</v>
      </c>
      <c r="K53" s="27">
        <v>2</v>
      </c>
      <c r="L53" s="27">
        <v>1</v>
      </c>
      <c r="M53" s="27">
        <v>0</v>
      </c>
      <c r="N53" s="27">
        <v>0</v>
      </c>
      <c r="O53" s="27">
        <v>0</v>
      </c>
      <c r="P53" s="27">
        <v>0</v>
      </c>
      <c r="Q53" s="27"/>
      <c r="R53" s="27">
        <v>1</v>
      </c>
      <c r="S53" s="27">
        <v>1</v>
      </c>
      <c r="T53" s="33">
        <v>0.61588871891054842</v>
      </c>
      <c r="U53" s="27">
        <v>0</v>
      </c>
      <c r="V53" s="27">
        <v>0</v>
      </c>
      <c r="W53" s="27">
        <v>0</v>
      </c>
      <c r="X53" s="27"/>
      <c r="Y53" s="27"/>
      <c r="Z53" s="27">
        <v>1</v>
      </c>
    </row>
    <row r="54" spans="1:26">
      <c r="A54" s="27">
        <v>2002</v>
      </c>
      <c r="B54" t="s">
        <v>116</v>
      </c>
      <c r="C54" s="27"/>
      <c r="D54" s="27"/>
      <c r="E54" s="27"/>
      <c r="F54" s="27">
        <v>3720000</v>
      </c>
      <c r="G54" s="27">
        <v>1</v>
      </c>
      <c r="H54" s="27">
        <v>0</v>
      </c>
      <c r="I54" s="27">
        <v>1</v>
      </c>
      <c r="J54" s="27">
        <v>0</v>
      </c>
      <c r="K54" s="27">
        <v>2</v>
      </c>
      <c r="L54" s="27">
        <v>1</v>
      </c>
      <c r="M54" s="27">
        <v>0</v>
      </c>
      <c r="N54" s="27">
        <v>0</v>
      </c>
      <c r="O54" s="27">
        <v>0</v>
      </c>
      <c r="P54" s="27">
        <v>4367000000</v>
      </c>
      <c r="Q54" s="27">
        <v>4055179566.3498139</v>
      </c>
      <c r="R54" s="27">
        <v>1</v>
      </c>
      <c r="S54" s="27">
        <v>1</v>
      </c>
      <c r="T54" s="33">
        <v>0.62466195784303247</v>
      </c>
      <c r="U54" s="27">
        <v>0</v>
      </c>
      <c r="V54" s="27">
        <v>0</v>
      </c>
      <c r="W54" s="27">
        <v>0</v>
      </c>
      <c r="X54" s="27"/>
      <c r="Y54" s="27"/>
      <c r="Z54" s="27">
        <v>1</v>
      </c>
    </row>
    <row r="55" spans="1:26">
      <c r="A55" s="27">
        <v>2003</v>
      </c>
      <c r="B55" t="s">
        <v>116</v>
      </c>
      <c r="C55" s="27"/>
      <c r="D55" s="27"/>
      <c r="E55" s="27"/>
      <c r="F55" s="27">
        <v>1341632.375</v>
      </c>
      <c r="G55" s="27">
        <v>1</v>
      </c>
      <c r="H55" s="27">
        <v>0</v>
      </c>
      <c r="I55" s="27">
        <v>1</v>
      </c>
      <c r="J55" s="27">
        <v>0</v>
      </c>
      <c r="K55" s="27">
        <v>2</v>
      </c>
      <c r="L55" s="27">
        <v>1</v>
      </c>
      <c r="M55" s="27">
        <v>0</v>
      </c>
      <c r="N55" s="27">
        <v>0</v>
      </c>
      <c r="O55" s="27">
        <v>0</v>
      </c>
      <c r="P55" s="27">
        <v>4553000000</v>
      </c>
      <c r="Q55" s="27">
        <v>4515558808.1099434</v>
      </c>
      <c r="R55" s="27">
        <v>1</v>
      </c>
      <c r="S55" s="27">
        <v>1</v>
      </c>
      <c r="T55" s="33">
        <v>0.61793375018798091</v>
      </c>
      <c r="U55" s="27">
        <v>0</v>
      </c>
      <c r="V55" s="27">
        <v>0</v>
      </c>
      <c r="W55" s="27">
        <v>0</v>
      </c>
      <c r="X55" s="27"/>
      <c r="Y55" s="27"/>
      <c r="Z55" s="27">
        <v>1</v>
      </c>
    </row>
    <row r="56" spans="1:26">
      <c r="A56" s="27">
        <v>2004</v>
      </c>
      <c r="B56" t="s">
        <v>116</v>
      </c>
      <c r="C56" s="27"/>
      <c r="D56" s="27"/>
      <c r="E56" s="27"/>
      <c r="F56" s="27">
        <v>2400000</v>
      </c>
      <c r="G56" s="27">
        <v>1</v>
      </c>
      <c r="H56" s="27">
        <v>0</v>
      </c>
      <c r="I56" s="27">
        <v>1</v>
      </c>
      <c r="J56" s="27">
        <v>0</v>
      </c>
      <c r="K56" s="27">
        <v>2</v>
      </c>
      <c r="L56" s="27">
        <v>1</v>
      </c>
      <c r="M56" s="27">
        <v>0</v>
      </c>
      <c r="N56" s="27">
        <v>0</v>
      </c>
      <c r="O56" s="27">
        <v>0</v>
      </c>
      <c r="P56" s="27">
        <v>5146000000</v>
      </c>
      <c r="Q56" s="27">
        <v>5226778808.8920879</v>
      </c>
      <c r="R56" s="27">
        <v>1</v>
      </c>
      <c r="S56" s="27">
        <v>1</v>
      </c>
      <c r="T56" s="33">
        <v>0.67108711240801089</v>
      </c>
      <c r="U56" s="27">
        <v>0</v>
      </c>
      <c r="V56" s="27">
        <v>0</v>
      </c>
      <c r="W56" s="27">
        <v>0</v>
      </c>
      <c r="X56" s="27"/>
      <c r="Y56" s="27"/>
      <c r="Z56" s="27">
        <v>1</v>
      </c>
    </row>
    <row r="57" spans="1:26">
      <c r="A57" s="27">
        <v>2005</v>
      </c>
      <c r="B57" t="s">
        <v>116</v>
      </c>
      <c r="C57" s="27"/>
      <c r="D57" s="27"/>
      <c r="E57" s="27"/>
      <c r="F57" s="27">
        <v>0</v>
      </c>
      <c r="G57" s="27">
        <v>1</v>
      </c>
      <c r="H57" s="27">
        <v>0</v>
      </c>
      <c r="I57" s="27">
        <v>1</v>
      </c>
      <c r="J57" s="27">
        <v>0</v>
      </c>
      <c r="K57" s="27">
        <v>2</v>
      </c>
      <c r="L57" s="27">
        <v>1</v>
      </c>
      <c r="M57" s="27">
        <v>0</v>
      </c>
      <c r="N57" s="27">
        <v>0</v>
      </c>
      <c r="O57" s="27">
        <v>0</v>
      </c>
      <c r="P57" s="27">
        <v>6167000000</v>
      </c>
      <c r="Q57" s="27">
        <v>6209137624.7718143</v>
      </c>
      <c r="R57" s="27">
        <v>1</v>
      </c>
      <c r="S57" s="27">
        <v>1</v>
      </c>
      <c r="T57" s="33">
        <v>0.69599608558540027</v>
      </c>
      <c r="U57" s="27">
        <v>0</v>
      </c>
      <c r="V57" s="27">
        <v>0</v>
      </c>
      <c r="W57" s="27">
        <v>0</v>
      </c>
      <c r="X57" s="27"/>
      <c r="Y57" s="27"/>
      <c r="Z57" s="27">
        <v>1</v>
      </c>
    </row>
    <row r="58" spans="1:26">
      <c r="A58" s="27">
        <v>2006</v>
      </c>
      <c r="B58" t="s">
        <v>116</v>
      </c>
      <c r="C58" s="27"/>
      <c r="D58" s="27"/>
      <c r="E58" s="27"/>
      <c r="F58" s="27">
        <v>1000000</v>
      </c>
      <c r="G58" s="27">
        <v>1</v>
      </c>
      <c r="H58" s="27">
        <v>0</v>
      </c>
      <c r="I58" s="27">
        <v>1</v>
      </c>
      <c r="J58" s="27">
        <v>0</v>
      </c>
      <c r="K58" s="27">
        <v>2</v>
      </c>
      <c r="L58" s="27">
        <v>1</v>
      </c>
      <c r="M58" s="27">
        <v>0</v>
      </c>
      <c r="N58" s="27">
        <v>0</v>
      </c>
      <c r="O58" s="27">
        <v>0</v>
      </c>
      <c r="P58" s="27">
        <v>6925000000</v>
      </c>
      <c r="Q58" s="27">
        <v>6971285594.6801262</v>
      </c>
      <c r="R58" s="27">
        <v>1</v>
      </c>
      <c r="S58" s="27">
        <v>1</v>
      </c>
      <c r="T58" s="33">
        <v>0.83568345932575372</v>
      </c>
      <c r="U58" s="27">
        <v>40171993.200000003</v>
      </c>
      <c r="V58" s="27">
        <v>0</v>
      </c>
      <c r="W58" s="27">
        <v>343427000</v>
      </c>
      <c r="X58" s="27"/>
      <c r="Y58" s="27"/>
      <c r="Z58" s="27">
        <v>1</v>
      </c>
    </row>
    <row r="59" spans="1:26">
      <c r="A59" s="27">
        <v>2007</v>
      </c>
      <c r="B59" t="s">
        <v>116</v>
      </c>
      <c r="C59" s="27"/>
      <c r="D59" s="27"/>
      <c r="E59" s="27"/>
      <c r="F59" s="27">
        <v>12015893</v>
      </c>
      <c r="G59" s="27">
        <v>1</v>
      </c>
      <c r="H59" s="27">
        <v>0</v>
      </c>
      <c r="I59" s="27">
        <v>1</v>
      </c>
      <c r="J59" s="27">
        <v>0</v>
      </c>
      <c r="K59" s="27">
        <v>2</v>
      </c>
      <c r="L59" s="27">
        <v>1</v>
      </c>
      <c r="M59" s="27">
        <v>0</v>
      </c>
      <c r="N59" s="27">
        <v>0</v>
      </c>
      <c r="O59" s="27">
        <v>0</v>
      </c>
      <c r="P59" s="27">
        <v>8555999999.999999</v>
      </c>
      <c r="Q59" s="27">
        <v>9747879531.8631077</v>
      </c>
      <c r="R59" s="27">
        <v>1</v>
      </c>
      <c r="S59" s="27">
        <v>1</v>
      </c>
      <c r="T59" s="33">
        <v>0.90473952627382648</v>
      </c>
      <c r="U59" s="27">
        <v>98770365.799999997</v>
      </c>
      <c r="V59" s="27">
        <v>0</v>
      </c>
      <c r="W59" s="27">
        <v>399183000</v>
      </c>
      <c r="X59" s="27"/>
      <c r="Y59" s="27"/>
      <c r="Z59" s="27">
        <v>1</v>
      </c>
    </row>
    <row r="60" spans="1:26">
      <c r="A60" s="27">
        <v>2008</v>
      </c>
      <c r="B60" t="s">
        <v>116</v>
      </c>
      <c r="C60" s="27"/>
      <c r="D60" s="27"/>
      <c r="E60" s="27"/>
      <c r="F60" s="27">
        <v>16218965.5</v>
      </c>
      <c r="G60" s="27">
        <v>1</v>
      </c>
      <c r="H60" s="27">
        <v>0</v>
      </c>
      <c r="I60" s="27">
        <v>1</v>
      </c>
      <c r="J60" s="27">
        <v>0</v>
      </c>
      <c r="K60" s="27">
        <v>2</v>
      </c>
      <c r="L60" s="27">
        <v>1</v>
      </c>
      <c r="M60" s="27">
        <v>0</v>
      </c>
      <c r="N60" s="27">
        <v>0</v>
      </c>
      <c r="O60" s="27">
        <v>0</v>
      </c>
      <c r="P60" s="27">
        <v>10297000000</v>
      </c>
      <c r="Q60" s="27">
        <v>10109225813.669569</v>
      </c>
      <c r="R60" s="27">
        <v>1</v>
      </c>
      <c r="S60" s="27">
        <v>1</v>
      </c>
      <c r="T60" s="33">
        <v>0.91944034308119871</v>
      </c>
      <c r="U60" s="27">
        <v>131081597.8</v>
      </c>
      <c r="V60" s="27">
        <v>0</v>
      </c>
      <c r="W60" s="27">
        <v>437607000</v>
      </c>
      <c r="X60" s="27">
        <v>941000000</v>
      </c>
      <c r="Y60" s="27"/>
      <c r="Z60" s="27">
        <v>1</v>
      </c>
    </row>
    <row r="61" spans="1:26">
      <c r="A61" s="27">
        <v>2009</v>
      </c>
      <c r="B61" t="s">
        <v>116</v>
      </c>
      <c r="C61" s="27"/>
      <c r="D61" s="27"/>
      <c r="E61" s="27"/>
      <c r="F61" s="27">
        <v>2287500</v>
      </c>
      <c r="G61" s="27">
        <v>1</v>
      </c>
      <c r="H61" s="27">
        <v>0</v>
      </c>
      <c r="I61" s="27">
        <v>1</v>
      </c>
      <c r="J61" s="27">
        <v>0</v>
      </c>
      <c r="K61" s="27">
        <v>2</v>
      </c>
      <c r="L61" s="27">
        <v>1</v>
      </c>
      <c r="M61" s="27">
        <v>0</v>
      </c>
      <c r="N61" s="27">
        <v>0</v>
      </c>
      <c r="O61" s="27">
        <v>0</v>
      </c>
      <c r="P61" s="27">
        <v>12066000000</v>
      </c>
      <c r="Q61" s="27">
        <v>12439087076.766651</v>
      </c>
      <c r="R61" s="27">
        <v>1</v>
      </c>
      <c r="S61" s="27">
        <v>1</v>
      </c>
      <c r="T61" s="33">
        <v>0.81595367947064712</v>
      </c>
      <c r="U61" s="27">
        <v>352752616.19999999</v>
      </c>
      <c r="V61" s="27">
        <v>0</v>
      </c>
      <c r="W61" s="27">
        <v>465822000</v>
      </c>
      <c r="X61" s="27">
        <v>1020000000</v>
      </c>
      <c r="Y61" s="27"/>
      <c r="Z61" s="27">
        <v>1</v>
      </c>
    </row>
    <row r="62" spans="1:26">
      <c r="A62" s="27">
        <v>2010</v>
      </c>
      <c r="B62" t="s">
        <v>116</v>
      </c>
      <c r="C62" s="27"/>
      <c r="D62" s="27"/>
      <c r="E62" s="27"/>
      <c r="F62" s="27">
        <v>16250000</v>
      </c>
      <c r="G62" s="27">
        <v>1</v>
      </c>
      <c r="H62" s="27">
        <v>0</v>
      </c>
      <c r="I62" s="27">
        <v>1</v>
      </c>
      <c r="J62" s="27">
        <v>0</v>
      </c>
      <c r="K62" s="27">
        <v>2</v>
      </c>
      <c r="L62" s="27">
        <v>1</v>
      </c>
      <c r="M62" s="27">
        <v>0</v>
      </c>
      <c r="N62" s="27">
        <v>0</v>
      </c>
      <c r="O62" s="27">
        <v>0</v>
      </c>
      <c r="P62" s="27">
        <v>15325000000</v>
      </c>
      <c r="Q62" s="27">
        <v>15856574731.44105</v>
      </c>
      <c r="R62" s="27">
        <v>1</v>
      </c>
      <c r="S62" s="27">
        <v>1</v>
      </c>
      <c r="T62" s="33">
        <v>1.0070075781651076</v>
      </c>
      <c r="U62" s="27">
        <v>355229891.10000002</v>
      </c>
      <c r="V62" s="27">
        <v>0</v>
      </c>
      <c r="W62" s="27">
        <v>405910000</v>
      </c>
      <c r="X62" s="27">
        <v>1068000000</v>
      </c>
      <c r="Y62" s="27"/>
      <c r="Z62" s="27">
        <v>1</v>
      </c>
    </row>
    <row r="63" spans="1:26">
      <c r="A63" s="27">
        <v>2011</v>
      </c>
      <c r="B63" t="s">
        <v>116</v>
      </c>
      <c r="C63" s="27"/>
      <c r="D63" s="27"/>
      <c r="E63" s="27"/>
      <c r="F63" s="27">
        <v>4000000</v>
      </c>
      <c r="G63" s="27">
        <v>1</v>
      </c>
      <c r="H63" s="27">
        <v>0</v>
      </c>
      <c r="I63" s="27">
        <v>1</v>
      </c>
      <c r="J63" s="27">
        <v>0</v>
      </c>
      <c r="K63" s="27">
        <v>2</v>
      </c>
      <c r="L63" s="27">
        <v>1</v>
      </c>
      <c r="M63" s="27">
        <v>0</v>
      </c>
      <c r="N63" s="27">
        <v>0</v>
      </c>
      <c r="O63" s="27">
        <v>0</v>
      </c>
      <c r="P63" s="27">
        <v>17890000000</v>
      </c>
      <c r="Q63" s="27">
        <v>17804292964.104454</v>
      </c>
      <c r="R63" s="27">
        <v>1</v>
      </c>
      <c r="S63" s="27">
        <v>1</v>
      </c>
      <c r="T63" s="33">
        <v>1.116808011796752</v>
      </c>
      <c r="U63" s="27">
        <v>372555169.19999999</v>
      </c>
      <c r="V63" s="27">
        <v>0</v>
      </c>
      <c r="W63" s="27">
        <v>412513000</v>
      </c>
      <c r="X63" s="27">
        <v>984000000</v>
      </c>
      <c r="Y63" s="27"/>
      <c r="Z63" s="27">
        <v>1</v>
      </c>
    </row>
    <row r="64" spans="1:26">
      <c r="A64" s="27">
        <v>2012</v>
      </c>
      <c r="B64" t="s">
        <v>116</v>
      </c>
      <c r="C64" s="27"/>
      <c r="D64" s="27"/>
      <c r="E64" s="27"/>
      <c r="F64" s="27">
        <v>681206.1875</v>
      </c>
      <c r="G64" s="27">
        <v>1</v>
      </c>
      <c r="H64" s="27">
        <v>0</v>
      </c>
      <c r="I64" s="27">
        <v>1</v>
      </c>
      <c r="J64" s="27">
        <v>0</v>
      </c>
      <c r="K64" s="27">
        <v>2</v>
      </c>
      <c r="L64" s="27">
        <v>1</v>
      </c>
      <c r="M64" s="27">
        <v>0</v>
      </c>
      <c r="N64" s="27">
        <v>0</v>
      </c>
      <c r="O64" s="27">
        <v>0</v>
      </c>
      <c r="P64" s="27">
        <v>20293000000</v>
      </c>
      <c r="Q64" s="27">
        <v>19907317065.666653</v>
      </c>
      <c r="R64" s="27">
        <v>1</v>
      </c>
      <c r="S64" s="27">
        <v>1</v>
      </c>
      <c r="T64" s="33">
        <v>0.99562684078172081</v>
      </c>
      <c r="U64" s="27">
        <v>387633151.19999999</v>
      </c>
      <c r="V64" s="27">
        <v>0</v>
      </c>
      <c r="W64" s="27">
        <v>422308000</v>
      </c>
      <c r="X64" s="27">
        <v>1061000000</v>
      </c>
      <c r="Y64" s="27"/>
      <c r="Z64" s="27">
        <v>1</v>
      </c>
    </row>
    <row r="65" spans="1:26">
      <c r="A65" s="27">
        <v>2013</v>
      </c>
      <c r="B65" t="s">
        <v>116</v>
      </c>
      <c r="C65" s="27"/>
      <c r="D65" s="27"/>
      <c r="E65" s="27"/>
      <c r="F65" s="27">
        <v>32280148</v>
      </c>
      <c r="G65" s="27">
        <v>1</v>
      </c>
      <c r="H65" s="27">
        <v>0</v>
      </c>
      <c r="I65" s="27">
        <v>1</v>
      </c>
      <c r="J65" s="27">
        <v>0</v>
      </c>
      <c r="K65" s="27">
        <v>2</v>
      </c>
      <c r="L65" s="27">
        <v>1</v>
      </c>
      <c r="M65" s="27">
        <v>0</v>
      </c>
      <c r="N65" s="27">
        <v>0</v>
      </c>
      <c r="O65" s="27">
        <v>0</v>
      </c>
      <c r="P65" s="27">
        <v>20170000000</v>
      </c>
      <c r="Q65" s="27">
        <v>20561069558.21524</v>
      </c>
      <c r="R65" s="27">
        <v>1</v>
      </c>
      <c r="S65" s="27">
        <v>1</v>
      </c>
      <c r="T65" s="33">
        <v>0.99710818219516861</v>
      </c>
      <c r="U65" s="27">
        <v>375643371.19999999</v>
      </c>
      <c r="V65" s="27">
        <v>0</v>
      </c>
      <c r="W65" s="27">
        <v>425760000</v>
      </c>
      <c r="X65" s="27">
        <v>1110000000</v>
      </c>
      <c r="Y65" s="27"/>
      <c r="Z65" s="27">
        <v>1</v>
      </c>
    </row>
    <row r="66" spans="1:26">
      <c r="A66" s="27">
        <v>2014</v>
      </c>
      <c r="B66" t="s">
        <v>116</v>
      </c>
      <c r="C66" s="27"/>
      <c r="D66" s="27"/>
      <c r="E66" s="27"/>
      <c r="F66" s="27">
        <v>0</v>
      </c>
      <c r="G66" s="27">
        <v>1</v>
      </c>
      <c r="H66" s="27">
        <v>0</v>
      </c>
      <c r="I66" s="27">
        <v>1</v>
      </c>
      <c r="J66" s="27">
        <v>0</v>
      </c>
      <c r="K66" s="27">
        <v>2</v>
      </c>
      <c r="L66" s="27">
        <v>1</v>
      </c>
      <c r="M66" s="27">
        <v>0</v>
      </c>
      <c r="N66" s="27">
        <v>0</v>
      </c>
      <c r="O66" s="27">
        <v>0</v>
      </c>
      <c r="P66" s="27">
        <v>20616000000</v>
      </c>
      <c r="Q66" s="27">
        <v>20484885119.734779</v>
      </c>
      <c r="R66" s="27">
        <v>1</v>
      </c>
      <c r="S66" s="27">
        <v>1</v>
      </c>
      <c r="T66" s="33">
        <v>0.96696016921402161</v>
      </c>
      <c r="U66" s="27">
        <v>334840274.30000001</v>
      </c>
      <c r="V66" s="27">
        <v>0</v>
      </c>
      <c r="W66" s="27">
        <v>394587000</v>
      </c>
      <c r="X66" s="27">
        <v>1158000000</v>
      </c>
      <c r="Y66" s="27"/>
      <c r="Z66" s="27">
        <v>1</v>
      </c>
    </row>
    <row r="67" spans="1:26">
      <c r="A67" s="27">
        <v>2015</v>
      </c>
      <c r="B67" t="s">
        <v>116</v>
      </c>
      <c r="C67" s="27"/>
      <c r="D67" s="27"/>
      <c r="E67" s="27"/>
      <c r="F67" s="27">
        <v>0</v>
      </c>
      <c r="G67" s="27">
        <v>1</v>
      </c>
      <c r="H67" s="27">
        <v>0</v>
      </c>
      <c r="I67" s="27">
        <v>1</v>
      </c>
      <c r="J67" s="27">
        <v>0</v>
      </c>
      <c r="K67" s="27">
        <v>2</v>
      </c>
      <c r="L67" s="27">
        <v>1</v>
      </c>
      <c r="M67" s="27">
        <v>0</v>
      </c>
      <c r="N67" s="27">
        <v>0</v>
      </c>
      <c r="O67" s="27">
        <v>0</v>
      </c>
      <c r="P67" s="27">
        <v>20057000000</v>
      </c>
      <c r="Q67" s="27">
        <v>19907111418.993832</v>
      </c>
      <c r="R67" s="27">
        <v>1</v>
      </c>
      <c r="S67" s="27">
        <v>1</v>
      </c>
      <c r="T67" s="33">
        <v>0.821813335342235</v>
      </c>
      <c r="U67" s="27">
        <v>300161589.60000002</v>
      </c>
      <c r="V67" s="27">
        <v>0</v>
      </c>
      <c r="W67" s="27">
        <v>369722000</v>
      </c>
      <c r="X67" s="27">
        <v>1205000000</v>
      </c>
      <c r="Y67" s="27"/>
      <c r="Z67" s="27">
        <v>1</v>
      </c>
    </row>
    <row r="68" spans="1:26">
      <c r="A68" s="27">
        <v>2016</v>
      </c>
      <c r="B68" t="s">
        <v>116</v>
      </c>
      <c r="C68" s="27"/>
      <c r="D68" s="27"/>
      <c r="E68" s="27"/>
      <c r="F68" s="27">
        <v>0</v>
      </c>
      <c r="G68" s="27">
        <v>1</v>
      </c>
      <c r="H68" s="27">
        <v>0</v>
      </c>
      <c r="I68" s="27">
        <v>1</v>
      </c>
      <c r="J68" s="27">
        <v>0</v>
      </c>
      <c r="K68" s="27">
        <v>2</v>
      </c>
      <c r="L68" s="27">
        <v>1</v>
      </c>
      <c r="M68" s="27">
        <v>0</v>
      </c>
      <c r="N68" s="27">
        <v>0</v>
      </c>
      <c r="O68" s="27">
        <v>0</v>
      </c>
      <c r="P68" s="27">
        <v>19428000000</v>
      </c>
      <c r="Q68" s="27">
        <v>19046357714.492752</v>
      </c>
      <c r="R68" s="27">
        <v>1</v>
      </c>
      <c r="S68" s="27">
        <v>1</v>
      </c>
      <c r="T68" s="33">
        <v>0.86004996979414983</v>
      </c>
      <c r="U68" s="27">
        <v>276984408.89999998</v>
      </c>
      <c r="V68" s="27">
        <v>0</v>
      </c>
      <c r="W68" s="27">
        <v>351221000</v>
      </c>
      <c r="X68" s="27">
        <v>1251000000</v>
      </c>
      <c r="Y68" s="27"/>
      <c r="Z68" s="27">
        <v>1</v>
      </c>
    </row>
    <row r="69" spans="1:26">
      <c r="A69" s="27">
        <v>2017</v>
      </c>
      <c r="B69" t="s">
        <v>116</v>
      </c>
      <c r="C69" s="27"/>
      <c r="D69" s="27"/>
      <c r="E69" s="27"/>
      <c r="F69" s="27">
        <v>0</v>
      </c>
      <c r="G69" s="27">
        <v>1</v>
      </c>
      <c r="H69" s="27">
        <v>0</v>
      </c>
      <c r="I69" s="27">
        <v>1</v>
      </c>
      <c r="J69" s="27">
        <v>0</v>
      </c>
      <c r="K69" s="27">
        <v>2</v>
      </c>
      <c r="L69" s="27">
        <v>1</v>
      </c>
      <c r="M69" s="27">
        <v>0</v>
      </c>
      <c r="N69" s="27">
        <v>0</v>
      </c>
      <c r="O69" s="27">
        <v>0</v>
      </c>
      <c r="P69" s="27">
        <v>20235000000</v>
      </c>
      <c r="Q69" s="27">
        <v>19543976895.424835</v>
      </c>
      <c r="R69" s="27">
        <v>1</v>
      </c>
      <c r="S69" s="27">
        <v>1</v>
      </c>
      <c r="T69" s="33">
        <v>0.90809244833766045</v>
      </c>
      <c r="U69" s="27">
        <v>284853905.19999999</v>
      </c>
      <c r="V69" s="27">
        <v>0</v>
      </c>
      <c r="W69" s="27">
        <v>364172000</v>
      </c>
      <c r="X69" s="27">
        <v>1295000000</v>
      </c>
      <c r="Y69" s="27"/>
      <c r="Z69" s="27">
        <v>1</v>
      </c>
    </row>
    <row r="70" spans="1:26">
      <c r="A70" s="27">
        <v>1950</v>
      </c>
      <c r="B70" t="s">
        <v>25</v>
      </c>
      <c r="C70" s="27"/>
      <c r="D70" s="27"/>
      <c r="E70" s="27"/>
      <c r="F70" s="27">
        <v>0</v>
      </c>
      <c r="G70" s="27">
        <v>1</v>
      </c>
      <c r="H70" s="27">
        <v>1</v>
      </c>
      <c r="I70" s="27">
        <v>0</v>
      </c>
      <c r="J70" s="27">
        <v>0</v>
      </c>
      <c r="K70" s="27">
        <v>5</v>
      </c>
      <c r="L70" s="27">
        <v>1</v>
      </c>
      <c r="M70" s="27">
        <v>0</v>
      </c>
      <c r="N70" s="27">
        <v>0</v>
      </c>
      <c r="O70" s="27">
        <v>0</v>
      </c>
      <c r="P70" s="27"/>
      <c r="Q70" s="27"/>
      <c r="R70" s="27">
        <v>0</v>
      </c>
      <c r="S70" s="27">
        <v>0</v>
      </c>
      <c r="T70" s="33">
        <v>1.287837882863923</v>
      </c>
      <c r="U70" s="27"/>
      <c r="V70" s="27"/>
      <c r="W70" s="27"/>
      <c r="X70" s="27"/>
      <c r="Y70" s="27"/>
      <c r="Z70" s="27">
        <v>1</v>
      </c>
    </row>
    <row r="71" spans="1:26">
      <c r="A71" s="27">
        <v>1951</v>
      </c>
      <c r="B71" t="s">
        <v>25</v>
      </c>
      <c r="C71" s="27"/>
      <c r="D71" s="27"/>
      <c r="E71" s="27"/>
      <c r="F71" s="27">
        <v>0</v>
      </c>
      <c r="G71" s="27">
        <v>1</v>
      </c>
      <c r="H71" s="27">
        <v>1</v>
      </c>
      <c r="I71" s="27">
        <v>0</v>
      </c>
      <c r="J71" s="27">
        <v>0</v>
      </c>
      <c r="K71" s="27">
        <v>5</v>
      </c>
      <c r="L71" s="27">
        <v>1</v>
      </c>
      <c r="M71" s="27">
        <v>0</v>
      </c>
      <c r="N71" s="27">
        <v>0</v>
      </c>
      <c r="O71" s="27">
        <v>0</v>
      </c>
      <c r="P71" s="27"/>
      <c r="Q71" s="27"/>
      <c r="R71" s="27">
        <v>0</v>
      </c>
      <c r="S71" s="27">
        <v>0</v>
      </c>
      <c r="T71" s="33">
        <v>1.3439935487765553</v>
      </c>
      <c r="U71" s="27"/>
      <c r="V71" s="27"/>
      <c r="W71" s="27"/>
      <c r="X71" s="27"/>
      <c r="Y71" s="27"/>
      <c r="Z71" s="27">
        <v>1</v>
      </c>
    </row>
    <row r="72" spans="1:26">
      <c r="A72" s="27">
        <v>1952</v>
      </c>
      <c r="B72" t="s">
        <v>25</v>
      </c>
      <c r="C72" s="27"/>
      <c r="D72" s="27"/>
      <c r="E72" s="27"/>
      <c r="F72" s="27">
        <v>0</v>
      </c>
      <c r="G72" s="27">
        <v>1</v>
      </c>
      <c r="H72" s="27">
        <v>1</v>
      </c>
      <c r="I72" s="27">
        <v>0</v>
      </c>
      <c r="J72" s="27">
        <v>0</v>
      </c>
      <c r="K72" s="27">
        <v>5</v>
      </c>
      <c r="L72" s="27">
        <v>1</v>
      </c>
      <c r="M72" s="27">
        <v>0</v>
      </c>
      <c r="N72" s="27">
        <v>0</v>
      </c>
      <c r="O72" s="27">
        <v>0</v>
      </c>
      <c r="P72" s="27"/>
      <c r="Q72" s="27"/>
      <c r="R72" s="27">
        <v>0</v>
      </c>
      <c r="S72" s="27">
        <v>0</v>
      </c>
      <c r="T72" s="33">
        <v>1.1861288455441423</v>
      </c>
      <c r="U72" s="27"/>
      <c r="V72" s="27"/>
      <c r="W72" s="27"/>
      <c r="X72" s="27"/>
      <c r="Y72" s="27"/>
      <c r="Z72" s="27">
        <v>1</v>
      </c>
    </row>
    <row r="73" spans="1:26">
      <c r="A73" s="27">
        <v>1953</v>
      </c>
      <c r="B73" t="s">
        <v>25</v>
      </c>
      <c r="C73" s="27"/>
      <c r="D73" s="27"/>
      <c r="E73" s="27"/>
      <c r="F73" s="27">
        <v>0</v>
      </c>
      <c r="G73" s="27">
        <v>1</v>
      </c>
      <c r="H73" s="27">
        <v>1</v>
      </c>
      <c r="I73" s="27">
        <v>0</v>
      </c>
      <c r="J73" s="27">
        <v>0</v>
      </c>
      <c r="K73" s="27">
        <v>5</v>
      </c>
      <c r="L73" s="27">
        <v>1</v>
      </c>
      <c r="M73" s="27">
        <v>0</v>
      </c>
      <c r="N73" s="27">
        <v>0</v>
      </c>
      <c r="O73" s="27">
        <v>0</v>
      </c>
      <c r="P73" s="27"/>
      <c r="Q73" s="27"/>
      <c r="R73" s="27">
        <v>0</v>
      </c>
      <c r="S73" s="27">
        <v>0</v>
      </c>
      <c r="T73" s="33">
        <v>1.1355764645766917</v>
      </c>
      <c r="U73" s="27"/>
      <c r="V73" s="27"/>
      <c r="W73" s="27"/>
      <c r="X73" s="27"/>
      <c r="Y73" s="27"/>
      <c r="Z73" s="27">
        <v>1</v>
      </c>
    </row>
    <row r="74" spans="1:26">
      <c r="A74" s="27">
        <v>1954</v>
      </c>
      <c r="B74" t="s">
        <v>25</v>
      </c>
      <c r="C74" s="27"/>
      <c r="D74" s="27"/>
      <c r="E74" s="27"/>
      <c r="F74" s="27">
        <v>17500000</v>
      </c>
      <c r="G74" s="27">
        <v>1</v>
      </c>
      <c r="H74" s="27">
        <v>1</v>
      </c>
      <c r="I74" s="27">
        <v>0</v>
      </c>
      <c r="J74" s="27">
        <v>0</v>
      </c>
      <c r="K74" s="27">
        <v>5</v>
      </c>
      <c r="L74" s="27">
        <v>1</v>
      </c>
      <c r="M74" s="27">
        <v>0</v>
      </c>
      <c r="N74" s="27">
        <v>0</v>
      </c>
      <c r="O74" s="27">
        <v>0</v>
      </c>
      <c r="P74" s="27"/>
      <c r="Q74" s="27"/>
      <c r="R74" s="27">
        <v>1</v>
      </c>
      <c r="S74" s="27">
        <v>0</v>
      </c>
      <c r="T74" s="33">
        <v>1.2456557755316726</v>
      </c>
      <c r="U74" s="27"/>
      <c r="V74" s="27"/>
      <c r="W74" s="27"/>
      <c r="X74" s="27"/>
      <c r="Y74" s="27"/>
      <c r="Z74" s="27">
        <v>1</v>
      </c>
    </row>
    <row r="75" spans="1:26">
      <c r="A75" s="27">
        <v>1955</v>
      </c>
      <c r="B75" t="s">
        <v>25</v>
      </c>
      <c r="C75" s="27"/>
      <c r="D75" s="27"/>
      <c r="E75" s="27"/>
      <c r="F75" s="27">
        <v>0</v>
      </c>
      <c r="G75" s="27">
        <v>1</v>
      </c>
      <c r="H75" s="27">
        <v>1</v>
      </c>
      <c r="I75" s="27">
        <v>0</v>
      </c>
      <c r="J75" s="27">
        <v>0</v>
      </c>
      <c r="K75" s="27">
        <v>5</v>
      </c>
      <c r="L75" s="27">
        <v>1</v>
      </c>
      <c r="M75" s="27">
        <v>0</v>
      </c>
      <c r="N75" s="27">
        <v>0</v>
      </c>
      <c r="O75" s="27">
        <v>0</v>
      </c>
      <c r="P75" s="27"/>
      <c r="Q75" s="27"/>
      <c r="R75" s="27">
        <v>1</v>
      </c>
      <c r="S75" s="27">
        <v>0</v>
      </c>
      <c r="T75" s="33">
        <v>1.2093425125419712</v>
      </c>
      <c r="U75" s="27"/>
      <c r="V75" s="27"/>
      <c r="W75" s="27"/>
      <c r="X75" s="27"/>
      <c r="Y75" s="27"/>
      <c r="Z75" s="27">
        <v>1</v>
      </c>
    </row>
    <row r="76" spans="1:26">
      <c r="A76" s="27">
        <v>1956</v>
      </c>
      <c r="B76" t="s">
        <v>25</v>
      </c>
      <c r="C76" s="27"/>
      <c r="D76" s="27"/>
      <c r="E76" s="27"/>
      <c r="F76" s="27">
        <v>0</v>
      </c>
      <c r="G76" s="27">
        <v>1</v>
      </c>
      <c r="H76" s="27">
        <v>1</v>
      </c>
      <c r="I76" s="27">
        <v>0</v>
      </c>
      <c r="J76" s="27">
        <v>0</v>
      </c>
      <c r="K76" s="27">
        <v>5</v>
      </c>
      <c r="L76" s="27">
        <v>1</v>
      </c>
      <c r="M76" s="27">
        <v>0</v>
      </c>
      <c r="N76" s="27">
        <v>0</v>
      </c>
      <c r="O76" s="27">
        <v>0</v>
      </c>
      <c r="P76" s="27"/>
      <c r="Q76" s="27"/>
      <c r="R76" s="27">
        <v>1</v>
      </c>
      <c r="S76" s="27">
        <v>0</v>
      </c>
      <c r="T76" s="33">
        <v>1.188247729709901</v>
      </c>
      <c r="U76" s="27"/>
      <c r="V76" s="27"/>
      <c r="W76" s="27"/>
      <c r="X76" s="27"/>
      <c r="Y76" s="27"/>
      <c r="Z76" s="27">
        <v>1</v>
      </c>
    </row>
    <row r="77" spans="1:26">
      <c r="A77" s="27">
        <v>1957</v>
      </c>
      <c r="B77" t="s">
        <v>25</v>
      </c>
      <c r="C77" s="27"/>
      <c r="D77" s="27"/>
      <c r="E77" s="27"/>
      <c r="F77" s="27">
        <v>0</v>
      </c>
      <c r="G77" s="27">
        <v>1</v>
      </c>
      <c r="H77" s="27">
        <v>1</v>
      </c>
      <c r="I77" s="27">
        <v>0</v>
      </c>
      <c r="J77" s="27">
        <v>0</v>
      </c>
      <c r="K77" s="27">
        <v>5</v>
      </c>
      <c r="L77" s="27">
        <v>1</v>
      </c>
      <c r="M77" s="27">
        <v>0</v>
      </c>
      <c r="N77" s="27">
        <v>0</v>
      </c>
      <c r="O77" s="27">
        <v>0</v>
      </c>
      <c r="P77" s="27"/>
      <c r="Q77" s="27"/>
      <c r="R77" s="27">
        <v>1</v>
      </c>
      <c r="S77" s="27">
        <v>0</v>
      </c>
      <c r="T77" s="33">
        <v>1.1056830722153153</v>
      </c>
      <c r="U77" s="27"/>
      <c r="V77" s="27"/>
      <c r="W77" s="27"/>
      <c r="X77" s="27"/>
      <c r="Y77" s="27"/>
      <c r="Z77" s="27">
        <v>1</v>
      </c>
    </row>
    <row r="78" spans="1:26">
      <c r="A78" s="27">
        <v>1958</v>
      </c>
      <c r="B78" t="s">
        <v>25</v>
      </c>
      <c r="C78" s="27"/>
      <c r="D78" s="27"/>
      <c r="E78" s="27"/>
      <c r="F78" s="27">
        <v>0</v>
      </c>
      <c r="G78" s="27">
        <v>1</v>
      </c>
      <c r="H78" s="27">
        <v>1</v>
      </c>
      <c r="I78" s="27">
        <v>0</v>
      </c>
      <c r="J78" s="27">
        <v>0</v>
      </c>
      <c r="K78" s="27">
        <v>5</v>
      </c>
      <c r="L78" s="27">
        <v>1</v>
      </c>
      <c r="M78" s="27">
        <v>0</v>
      </c>
      <c r="N78" s="27">
        <v>0</v>
      </c>
      <c r="O78" s="27">
        <v>0</v>
      </c>
      <c r="P78" s="27"/>
      <c r="Q78" s="27"/>
      <c r="R78" s="27">
        <v>1</v>
      </c>
      <c r="S78" s="27">
        <v>0</v>
      </c>
      <c r="T78" s="33">
        <v>1.0176220702015186</v>
      </c>
      <c r="U78" s="27"/>
      <c r="V78" s="27"/>
      <c r="W78" s="27"/>
      <c r="X78" s="27"/>
      <c r="Y78" s="27"/>
      <c r="Z78" s="27">
        <v>1</v>
      </c>
    </row>
    <row r="79" spans="1:26">
      <c r="A79" s="27">
        <v>1959</v>
      </c>
      <c r="B79" t="s">
        <v>25</v>
      </c>
      <c r="C79" s="27"/>
      <c r="D79" s="27"/>
      <c r="E79" s="27"/>
      <c r="F79" s="27">
        <v>13750000</v>
      </c>
      <c r="G79" s="27">
        <v>1</v>
      </c>
      <c r="H79" s="27">
        <v>1</v>
      </c>
      <c r="I79" s="27">
        <v>0</v>
      </c>
      <c r="J79" s="27">
        <v>0</v>
      </c>
      <c r="K79" s="27">
        <v>5</v>
      </c>
      <c r="L79" s="27">
        <v>1</v>
      </c>
      <c r="M79" s="27">
        <v>0</v>
      </c>
      <c r="N79" s="27">
        <v>0</v>
      </c>
      <c r="O79" s="27">
        <v>0</v>
      </c>
      <c r="P79" s="27"/>
      <c r="Q79" s="27"/>
      <c r="R79" s="27">
        <v>1</v>
      </c>
      <c r="S79" s="27">
        <v>0</v>
      </c>
      <c r="T79" s="33">
        <v>1.0157995537348996</v>
      </c>
      <c r="U79" s="27"/>
      <c r="V79" s="27"/>
      <c r="W79" s="27"/>
      <c r="X79" s="27"/>
      <c r="Y79" s="27"/>
      <c r="Z79" s="27">
        <v>1</v>
      </c>
    </row>
    <row r="80" spans="1:26">
      <c r="A80" s="27">
        <v>1960</v>
      </c>
      <c r="B80" t="s">
        <v>25</v>
      </c>
      <c r="C80" s="27"/>
      <c r="D80" s="27"/>
      <c r="E80" s="27"/>
      <c r="F80" s="27">
        <v>0</v>
      </c>
      <c r="G80" s="27">
        <v>1</v>
      </c>
      <c r="H80" s="27">
        <v>1</v>
      </c>
      <c r="I80" s="27">
        <v>0</v>
      </c>
      <c r="J80" s="27">
        <v>0</v>
      </c>
      <c r="K80" s="27">
        <v>5</v>
      </c>
      <c r="L80" s="27">
        <v>1</v>
      </c>
      <c r="M80" s="27">
        <v>0</v>
      </c>
      <c r="N80" s="27">
        <v>0</v>
      </c>
      <c r="O80" s="27">
        <v>0</v>
      </c>
      <c r="P80" s="27"/>
      <c r="Q80" s="27"/>
      <c r="R80" s="27">
        <v>1</v>
      </c>
      <c r="S80" s="27">
        <v>0</v>
      </c>
      <c r="T80" s="33">
        <v>0.99364431383616725</v>
      </c>
      <c r="U80" s="27"/>
      <c r="V80" s="27"/>
      <c r="W80" s="27"/>
      <c r="X80" s="27"/>
      <c r="Y80" s="27"/>
      <c r="Z80" s="27">
        <v>1</v>
      </c>
    </row>
    <row r="81" spans="1:26">
      <c r="A81" s="27">
        <v>1961</v>
      </c>
      <c r="B81" t="s">
        <v>25</v>
      </c>
      <c r="C81" s="27"/>
      <c r="D81" s="27"/>
      <c r="E81" s="27"/>
      <c r="F81" s="27">
        <v>125000000</v>
      </c>
      <c r="G81" s="27">
        <v>1</v>
      </c>
      <c r="H81" s="27">
        <v>1</v>
      </c>
      <c r="I81" s="27">
        <v>0</v>
      </c>
      <c r="J81" s="27">
        <v>0</v>
      </c>
      <c r="K81" s="27">
        <v>5</v>
      </c>
      <c r="L81" s="27">
        <v>1</v>
      </c>
      <c r="M81" s="27">
        <v>0</v>
      </c>
      <c r="N81" s="27">
        <v>0</v>
      </c>
      <c r="O81" s="27">
        <v>0</v>
      </c>
      <c r="P81" s="27"/>
      <c r="Q81" s="27"/>
      <c r="R81" s="27">
        <v>1</v>
      </c>
      <c r="S81" s="27">
        <v>0</v>
      </c>
      <c r="T81" s="33">
        <v>0.97346733996739376</v>
      </c>
      <c r="U81" s="27"/>
      <c r="V81" s="27"/>
      <c r="W81" s="27"/>
      <c r="X81" s="27"/>
      <c r="Y81" s="27"/>
      <c r="Z81" s="27">
        <v>1</v>
      </c>
    </row>
    <row r="82" spans="1:26">
      <c r="A82" s="27">
        <v>1962</v>
      </c>
      <c r="B82" t="s">
        <v>25</v>
      </c>
      <c r="C82" s="27"/>
      <c r="D82" s="27"/>
      <c r="E82" s="27"/>
      <c r="F82" s="27">
        <v>0</v>
      </c>
      <c r="G82" s="27">
        <v>1</v>
      </c>
      <c r="H82" s="27">
        <v>1</v>
      </c>
      <c r="I82" s="27">
        <v>0</v>
      </c>
      <c r="J82" s="27">
        <v>0</v>
      </c>
      <c r="K82" s="27">
        <v>5</v>
      </c>
      <c r="L82" s="27">
        <v>1</v>
      </c>
      <c r="M82" s="27">
        <v>0</v>
      </c>
      <c r="N82" s="27">
        <v>0</v>
      </c>
      <c r="O82" s="27">
        <v>0</v>
      </c>
      <c r="P82" s="27"/>
      <c r="Q82" s="27"/>
      <c r="R82" s="27">
        <v>1</v>
      </c>
      <c r="S82" s="27">
        <v>0</v>
      </c>
      <c r="T82" s="33">
        <v>0.97699079984331827</v>
      </c>
      <c r="U82" s="27"/>
      <c r="V82" s="27"/>
      <c r="W82" s="27"/>
      <c r="X82" s="27"/>
      <c r="Y82" s="27"/>
      <c r="Z82" s="27">
        <v>1</v>
      </c>
    </row>
    <row r="83" spans="1:26">
      <c r="A83" s="27">
        <v>1963</v>
      </c>
      <c r="B83" t="s">
        <v>25</v>
      </c>
      <c r="C83" s="27"/>
      <c r="D83" s="27"/>
      <c r="E83" s="27"/>
      <c r="F83" s="27">
        <v>0</v>
      </c>
      <c r="G83" s="27">
        <v>1</v>
      </c>
      <c r="H83" s="27">
        <v>1</v>
      </c>
      <c r="I83" s="27">
        <v>0</v>
      </c>
      <c r="J83" s="27">
        <v>0</v>
      </c>
      <c r="K83" s="27">
        <v>5</v>
      </c>
      <c r="L83" s="27">
        <v>1</v>
      </c>
      <c r="M83" s="27">
        <v>0</v>
      </c>
      <c r="N83" s="27">
        <v>0</v>
      </c>
      <c r="O83" s="27">
        <v>0</v>
      </c>
      <c r="P83" s="27"/>
      <c r="Q83" s="27"/>
      <c r="R83" s="27">
        <v>1</v>
      </c>
      <c r="S83" s="27">
        <v>0</v>
      </c>
      <c r="T83" s="33">
        <v>0.98866747285419376</v>
      </c>
      <c r="U83" s="27"/>
      <c r="V83" s="27"/>
      <c r="W83" s="27"/>
      <c r="X83" s="27"/>
      <c r="Y83" s="27"/>
      <c r="Z83" s="27">
        <v>1</v>
      </c>
    </row>
    <row r="84" spans="1:26">
      <c r="A84" s="27">
        <v>1964</v>
      </c>
      <c r="B84" t="s">
        <v>25</v>
      </c>
      <c r="C84" s="27"/>
      <c r="D84" s="27"/>
      <c r="E84" s="27"/>
      <c r="F84" s="27">
        <v>0</v>
      </c>
      <c r="G84" s="27">
        <v>1</v>
      </c>
      <c r="H84" s="27">
        <v>1</v>
      </c>
      <c r="I84" s="27">
        <v>0</v>
      </c>
      <c r="J84" s="27">
        <v>0</v>
      </c>
      <c r="K84" s="27">
        <v>5</v>
      </c>
      <c r="L84" s="27">
        <v>1</v>
      </c>
      <c r="M84" s="27">
        <v>0</v>
      </c>
      <c r="N84" s="27">
        <v>0</v>
      </c>
      <c r="O84" s="27">
        <v>0</v>
      </c>
      <c r="P84" s="27"/>
      <c r="Q84" s="27"/>
      <c r="R84" s="27">
        <v>1</v>
      </c>
      <c r="S84" s="27">
        <v>0</v>
      </c>
      <c r="T84" s="33">
        <v>1.0337554660061781</v>
      </c>
      <c r="U84" s="27"/>
      <c r="V84" s="27"/>
      <c r="W84" s="27"/>
      <c r="X84" s="27"/>
      <c r="Y84" s="27"/>
      <c r="Z84" s="27">
        <v>1</v>
      </c>
    </row>
    <row r="85" spans="1:26">
      <c r="A85" s="27">
        <v>1965</v>
      </c>
      <c r="B85" t="s">
        <v>25</v>
      </c>
      <c r="C85" s="27"/>
      <c r="D85" s="27"/>
      <c r="E85" s="27"/>
      <c r="F85" s="27">
        <v>0</v>
      </c>
      <c r="G85" s="27">
        <v>1</v>
      </c>
      <c r="H85" s="27">
        <v>1</v>
      </c>
      <c r="I85" s="27">
        <v>0</v>
      </c>
      <c r="J85" s="27">
        <v>0</v>
      </c>
      <c r="K85" s="27">
        <v>5</v>
      </c>
      <c r="L85" s="27">
        <v>1</v>
      </c>
      <c r="M85" s="27">
        <v>0</v>
      </c>
      <c r="N85" s="27">
        <v>0</v>
      </c>
      <c r="O85" s="27">
        <v>0</v>
      </c>
      <c r="P85" s="27"/>
      <c r="Q85" s="27"/>
      <c r="R85" s="27">
        <v>1</v>
      </c>
      <c r="S85" s="27">
        <v>0</v>
      </c>
      <c r="T85" s="33">
        <v>1.0227515959565798</v>
      </c>
      <c r="U85" s="27"/>
      <c r="V85" s="27"/>
      <c r="W85" s="27"/>
      <c r="X85" s="27"/>
      <c r="Y85" s="27"/>
      <c r="Z85" s="27">
        <v>1</v>
      </c>
    </row>
    <row r="86" spans="1:26">
      <c r="A86" s="27">
        <v>1966</v>
      </c>
      <c r="B86" t="s">
        <v>25</v>
      </c>
      <c r="C86" s="27"/>
      <c r="D86" s="27"/>
      <c r="E86" s="27"/>
      <c r="F86" s="27">
        <v>0</v>
      </c>
      <c r="G86" s="27">
        <v>1</v>
      </c>
      <c r="H86" s="27">
        <v>1</v>
      </c>
      <c r="I86" s="27">
        <v>0</v>
      </c>
      <c r="J86" s="27">
        <v>0</v>
      </c>
      <c r="K86" s="27">
        <v>5</v>
      </c>
      <c r="L86" s="27">
        <v>1</v>
      </c>
      <c r="M86" s="27">
        <v>0</v>
      </c>
      <c r="N86" s="27">
        <v>0</v>
      </c>
      <c r="O86" s="27">
        <v>0</v>
      </c>
      <c r="P86" s="27"/>
      <c r="Q86" s="27"/>
      <c r="R86" s="27">
        <v>1</v>
      </c>
      <c r="S86" s="27">
        <v>0</v>
      </c>
      <c r="T86" s="33">
        <v>1.060453919000093</v>
      </c>
      <c r="U86" s="27"/>
      <c r="V86" s="27"/>
      <c r="W86" s="27"/>
      <c r="X86" s="27"/>
      <c r="Y86" s="27"/>
      <c r="Z86" s="27">
        <v>1</v>
      </c>
    </row>
    <row r="87" spans="1:26">
      <c r="A87" s="27">
        <v>1967</v>
      </c>
      <c r="B87" t="s">
        <v>25</v>
      </c>
      <c r="C87" s="27"/>
      <c r="D87" s="27"/>
      <c r="E87" s="27"/>
      <c r="F87" s="27">
        <v>0</v>
      </c>
      <c r="G87" s="27">
        <v>1</v>
      </c>
      <c r="H87" s="27">
        <v>1</v>
      </c>
      <c r="I87" s="27">
        <v>0</v>
      </c>
      <c r="J87" s="27">
        <v>0</v>
      </c>
      <c r="K87" s="27">
        <v>5</v>
      </c>
      <c r="L87" s="27">
        <v>1</v>
      </c>
      <c r="M87" s="27">
        <v>0</v>
      </c>
      <c r="N87" s="27">
        <v>0</v>
      </c>
      <c r="O87" s="27">
        <v>0</v>
      </c>
      <c r="P87" s="27"/>
      <c r="Q87" s="27"/>
      <c r="R87" s="27">
        <v>1</v>
      </c>
      <c r="S87" s="27">
        <v>0</v>
      </c>
      <c r="T87" s="33">
        <v>1.0100991944882907</v>
      </c>
      <c r="U87" s="27"/>
      <c r="V87" s="27"/>
      <c r="W87" s="27"/>
      <c r="X87" s="27"/>
      <c r="Y87" s="27"/>
      <c r="Z87" s="27">
        <v>1</v>
      </c>
    </row>
    <row r="88" spans="1:26">
      <c r="A88" s="27">
        <v>1968</v>
      </c>
      <c r="B88" t="s">
        <v>25</v>
      </c>
      <c r="C88" s="27"/>
      <c r="D88" s="27"/>
      <c r="E88" s="27"/>
      <c r="F88" s="27">
        <v>200000000</v>
      </c>
      <c r="G88" s="27">
        <v>1</v>
      </c>
      <c r="H88" s="27">
        <v>1</v>
      </c>
      <c r="I88" s="27">
        <v>0</v>
      </c>
      <c r="J88" s="27">
        <v>0</v>
      </c>
      <c r="K88" s="27">
        <v>5</v>
      </c>
      <c r="L88" s="27">
        <v>1</v>
      </c>
      <c r="M88" s="27">
        <v>0</v>
      </c>
      <c r="N88" s="27">
        <v>0</v>
      </c>
      <c r="O88" s="27">
        <v>0</v>
      </c>
      <c r="P88" s="27"/>
      <c r="Q88" s="27"/>
      <c r="R88" s="27">
        <v>1</v>
      </c>
      <c r="S88" s="27">
        <v>0</v>
      </c>
      <c r="T88" s="33">
        <v>0.99765870157012104</v>
      </c>
      <c r="U88" s="27"/>
      <c r="V88" s="27"/>
      <c r="W88" s="27"/>
      <c r="X88" s="27"/>
      <c r="Y88" s="27"/>
      <c r="Z88" s="27">
        <v>1</v>
      </c>
    </row>
    <row r="89" spans="1:26">
      <c r="A89" s="27">
        <v>1969</v>
      </c>
      <c r="B89" t="s">
        <v>25</v>
      </c>
      <c r="C89" s="27"/>
      <c r="D89" s="27"/>
      <c r="E89" s="27"/>
      <c r="F89" s="27">
        <v>200000</v>
      </c>
      <c r="G89" s="27">
        <v>1</v>
      </c>
      <c r="H89" s="27">
        <v>1</v>
      </c>
      <c r="I89" s="27">
        <v>0</v>
      </c>
      <c r="J89" s="27">
        <v>0</v>
      </c>
      <c r="K89" s="27">
        <v>5</v>
      </c>
      <c r="L89" s="27">
        <v>1</v>
      </c>
      <c r="M89" s="27">
        <v>0</v>
      </c>
      <c r="N89" s="27">
        <v>0</v>
      </c>
      <c r="O89" s="27">
        <v>0</v>
      </c>
      <c r="P89" s="27"/>
      <c r="Q89" s="27"/>
      <c r="R89" s="27">
        <v>1</v>
      </c>
      <c r="S89" s="27">
        <v>0</v>
      </c>
      <c r="T89" s="33">
        <v>1.0058077459461789</v>
      </c>
      <c r="U89" s="27"/>
      <c r="V89" s="27"/>
      <c r="W89" s="27"/>
      <c r="X89" s="27"/>
      <c r="Y89" s="27"/>
      <c r="Z89" s="27">
        <v>1</v>
      </c>
    </row>
    <row r="90" spans="1:26">
      <c r="A90" s="27">
        <v>1970</v>
      </c>
      <c r="B90" t="s">
        <v>25</v>
      </c>
      <c r="C90" s="27"/>
      <c r="D90" s="27"/>
      <c r="E90" s="27"/>
      <c r="F90" s="27">
        <v>400000000</v>
      </c>
      <c r="G90" s="27">
        <v>1</v>
      </c>
      <c r="H90" s="27">
        <v>1</v>
      </c>
      <c r="I90" s="27">
        <v>0</v>
      </c>
      <c r="J90" s="27">
        <v>0</v>
      </c>
      <c r="K90" s="27">
        <v>5</v>
      </c>
      <c r="L90" s="27">
        <v>1</v>
      </c>
      <c r="M90" s="27">
        <v>0</v>
      </c>
      <c r="N90" s="27">
        <v>0</v>
      </c>
      <c r="O90" s="27">
        <v>0</v>
      </c>
      <c r="P90" s="27"/>
      <c r="Q90" s="27"/>
      <c r="R90" s="27">
        <v>1</v>
      </c>
      <c r="S90" s="27">
        <v>0</v>
      </c>
      <c r="T90" s="33">
        <v>1</v>
      </c>
      <c r="U90" s="27">
        <v>0</v>
      </c>
      <c r="V90" s="27">
        <v>0</v>
      </c>
      <c r="W90" s="27">
        <v>0</v>
      </c>
      <c r="X90" s="27"/>
      <c r="Y90" s="27">
        <v>0</v>
      </c>
      <c r="Z90" s="27">
        <v>1</v>
      </c>
    </row>
    <row r="91" spans="1:26">
      <c r="A91" s="27">
        <v>1971</v>
      </c>
      <c r="B91" t="s">
        <v>25</v>
      </c>
      <c r="C91" s="27"/>
      <c r="D91" s="27"/>
      <c r="E91" s="27"/>
      <c r="F91" s="27">
        <v>0</v>
      </c>
      <c r="G91" s="27">
        <v>1</v>
      </c>
      <c r="H91" s="27">
        <v>1</v>
      </c>
      <c r="I91" s="27">
        <v>0</v>
      </c>
      <c r="J91" s="27">
        <v>0</v>
      </c>
      <c r="K91" s="27">
        <v>5</v>
      </c>
      <c r="L91" s="27">
        <v>1</v>
      </c>
      <c r="M91" s="27">
        <v>0</v>
      </c>
      <c r="N91" s="27">
        <v>0</v>
      </c>
      <c r="O91" s="27">
        <v>0</v>
      </c>
      <c r="P91" s="27"/>
      <c r="Q91" s="27"/>
      <c r="R91" s="27">
        <v>1</v>
      </c>
      <c r="S91" s="27">
        <v>0</v>
      </c>
      <c r="T91" s="33">
        <v>0.92761372871024128</v>
      </c>
      <c r="U91" s="27">
        <v>0</v>
      </c>
      <c r="V91" s="27">
        <v>0</v>
      </c>
      <c r="W91" s="27">
        <v>0</v>
      </c>
      <c r="X91" s="27"/>
      <c r="Y91" s="27">
        <v>0</v>
      </c>
      <c r="Z91" s="27">
        <v>1</v>
      </c>
    </row>
    <row r="92" spans="1:26">
      <c r="A92" s="27">
        <v>1972</v>
      </c>
      <c r="B92" t="s">
        <v>25</v>
      </c>
      <c r="C92" s="27"/>
      <c r="D92" s="27"/>
      <c r="E92" s="27"/>
      <c r="F92" s="27">
        <v>0</v>
      </c>
      <c r="G92" s="27">
        <v>1</v>
      </c>
      <c r="H92" s="27">
        <v>1</v>
      </c>
      <c r="I92" s="27">
        <v>0</v>
      </c>
      <c r="J92" s="27">
        <v>0</v>
      </c>
      <c r="K92" s="27">
        <v>5</v>
      </c>
      <c r="L92" s="27">
        <v>1</v>
      </c>
      <c r="M92" s="27">
        <v>0</v>
      </c>
      <c r="N92" s="27">
        <v>0</v>
      </c>
      <c r="O92" s="27">
        <v>0</v>
      </c>
      <c r="P92" s="27"/>
      <c r="Q92" s="27"/>
      <c r="R92" s="27">
        <v>1</v>
      </c>
      <c r="S92" s="27">
        <v>0</v>
      </c>
      <c r="T92" s="33">
        <v>0.92122545142259926</v>
      </c>
      <c r="U92" s="27">
        <v>0</v>
      </c>
      <c r="V92" s="27">
        <v>0</v>
      </c>
      <c r="W92" s="27">
        <v>0</v>
      </c>
      <c r="X92" s="27"/>
      <c r="Y92" s="27">
        <v>0</v>
      </c>
      <c r="Z92" s="27">
        <v>1</v>
      </c>
    </row>
    <row r="93" spans="1:26">
      <c r="A93" s="27">
        <v>1973</v>
      </c>
      <c r="B93" t="s">
        <v>25</v>
      </c>
      <c r="C93" s="27"/>
      <c r="D93" s="27"/>
      <c r="E93" s="27"/>
      <c r="F93" s="27">
        <v>0</v>
      </c>
      <c r="G93" s="27">
        <v>1</v>
      </c>
      <c r="H93" s="27">
        <v>1</v>
      </c>
      <c r="I93" s="27">
        <v>0</v>
      </c>
      <c r="J93" s="27">
        <v>0</v>
      </c>
      <c r="K93" s="27">
        <v>5</v>
      </c>
      <c r="L93" s="27">
        <v>1</v>
      </c>
      <c r="M93" s="27">
        <v>0</v>
      </c>
      <c r="N93" s="27">
        <v>0</v>
      </c>
      <c r="O93" s="27">
        <v>0</v>
      </c>
      <c r="P93" s="27"/>
      <c r="Q93" s="27"/>
      <c r="R93" s="27">
        <v>1</v>
      </c>
      <c r="S93" s="27">
        <v>0</v>
      </c>
      <c r="T93" s="33">
        <v>1.2798279189511945</v>
      </c>
      <c r="U93" s="27">
        <v>0</v>
      </c>
      <c r="V93" s="27">
        <v>0</v>
      </c>
      <c r="W93" s="27">
        <v>0</v>
      </c>
      <c r="X93" s="27"/>
      <c r="Y93" s="27">
        <v>0</v>
      </c>
      <c r="Z93" s="27">
        <v>1</v>
      </c>
    </row>
    <row r="94" spans="1:26">
      <c r="A94" s="27">
        <v>1974</v>
      </c>
      <c r="B94" t="s">
        <v>25</v>
      </c>
      <c r="C94" s="27"/>
      <c r="D94" s="27"/>
      <c r="E94" s="27"/>
      <c r="F94" s="27">
        <v>0</v>
      </c>
      <c r="G94" s="27">
        <v>1</v>
      </c>
      <c r="H94" s="27">
        <v>1</v>
      </c>
      <c r="I94" s="27">
        <v>0</v>
      </c>
      <c r="J94" s="27">
        <v>0</v>
      </c>
      <c r="K94" s="27">
        <v>5</v>
      </c>
      <c r="L94" s="27">
        <v>1</v>
      </c>
      <c r="M94" s="27">
        <v>0</v>
      </c>
      <c r="N94" s="27">
        <v>0</v>
      </c>
      <c r="O94" s="27">
        <v>0</v>
      </c>
      <c r="P94" s="27"/>
      <c r="Q94" s="27"/>
      <c r="R94" s="27">
        <v>1</v>
      </c>
      <c r="S94" s="27">
        <v>0</v>
      </c>
      <c r="T94" s="33">
        <v>1.2793035310212315</v>
      </c>
      <c r="U94" s="27">
        <v>0</v>
      </c>
      <c r="V94" s="27">
        <v>0</v>
      </c>
      <c r="W94" s="27">
        <v>0</v>
      </c>
      <c r="X94" s="27"/>
      <c r="Y94" s="27">
        <v>0</v>
      </c>
      <c r="Z94" s="27">
        <v>1</v>
      </c>
    </row>
    <row r="95" spans="1:26">
      <c r="A95" s="27">
        <v>1975</v>
      </c>
      <c r="B95" t="s">
        <v>25</v>
      </c>
      <c r="C95" s="27"/>
      <c r="D95" s="27"/>
      <c r="E95" s="27"/>
      <c r="F95" s="27">
        <v>253800000</v>
      </c>
      <c r="G95" s="27">
        <v>1</v>
      </c>
      <c r="H95" s="27">
        <v>1</v>
      </c>
      <c r="I95" s="27">
        <v>0</v>
      </c>
      <c r="J95" s="27">
        <v>0</v>
      </c>
      <c r="K95" s="27">
        <v>5</v>
      </c>
      <c r="L95" s="27">
        <v>1</v>
      </c>
      <c r="M95" s="27">
        <v>0</v>
      </c>
      <c r="N95" s="27">
        <v>0</v>
      </c>
      <c r="O95" s="27">
        <v>0</v>
      </c>
      <c r="P95" s="27"/>
      <c r="Q95" s="27"/>
      <c r="R95" s="27">
        <v>1</v>
      </c>
      <c r="S95" s="27">
        <v>0</v>
      </c>
      <c r="T95" s="33">
        <v>0.94696688960437181</v>
      </c>
      <c r="U95" s="27">
        <v>0</v>
      </c>
      <c r="V95" s="27">
        <v>0</v>
      </c>
      <c r="W95" s="27">
        <v>0</v>
      </c>
      <c r="X95" s="27"/>
      <c r="Y95" s="27">
        <v>0</v>
      </c>
      <c r="Z95" s="27">
        <v>1</v>
      </c>
    </row>
    <row r="96" spans="1:26">
      <c r="A96" s="27">
        <v>1976</v>
      </c>
      <c r="B96" t="s">
        <v>25</v>
      </c>
      <c r="C96" s="27"/>
      <c r="D96" s="27"/>
      <c r="E96" s="27"/>
      <c r="F96" s="27">
        <v>0</v>
      </c>
      <c r="G96" s="27">
        <v>1</v>
      </c>
      <c r="H96" s="27">
        <v>1</v>
      </c>
      <c r="I96" s="27">
        <v>0</v>
      </c>
      <c r="J96" s="27">
        <v>0</v>
      </c>
      <c r="K96" s="27">
        <v>5</v>
      </c>
      <c r="L96" s="27">
        <v>1</v>
      </c>
      <c r="M96" s="27">
        <v>0</v>
      </c>
      <c r="N96" s="27">
        <v>0</v>
      </c>
      <c r="O96" s="27">
        <v>0</v>
      </c>
      <c r="P96" s="27"/>
      <c r="Q96" s="27"/>
      <c r="R96" s="27">
        <v>1</v>
      </c>
      <c r="S96" s="27">
        <v>0</v>
      </c>
      <c r="T96" s="33">
        <v>1.0219497573337515</v>
      </c>
      <c r="U96" s="27">
        <v>0</v>
      </c>
      <c r="V96" s="27">
        <v>0</v>
      </c>
      <c r="W96" s="27">
        <v>0</v>
      </c>
      <c r="X96" s="27"/>
      <c r="Y96" s="27">
        <v>0</v>
      </c>
      <c r="Z96" s="27">
        <v>1</v>
      </c>
    </row>
    <row r="97" spans="1:26">
      <c r="A97" s="27">
        <v>1977</v>
      </c>
      <c r="B97" t="s">
        <v>25</v>
      </c>
      <c r="C97" s="27"/>
      <c r="D97" s="27"/>
      <c r="E97" s="27"/>
      <c r="F97" s="27">
        <v>0</v>
      </c>
      <c r="G97" s="27">
        <v>1</v>
      </c>
      <c r="H97" s="27">
        <v>1</v>
      </c>
      <c r="I97" s="27">
        <v>0</v>
      </c>
      <c r="J97" s="27">
        <v>0</v>
      </c>
      <c r="K97" s="27">
        <v>5</v>
      </c>
      <c r="L97" s="27">
        <v>1</v>
      </c>
      <c r="M97" s="27">
        <v>0</v>
      </c>
      <c r="N97" s="27">
        <v>0</v>
      </c>
      <c r="O97" s="27">
        <v>0</v>
      </c>
      <c r="P97" s="27"/>
      <c r="Q97" s="27"/>
      <c r="R97" s="27">
        <v>1</v>
      </c>
      <c r="S97" s="27">
        <v>0</v>
      </c>
      <c r="T97" s="33">
        <v>1.0409624303569636</v>
      </c>
      <c r="U97" s="27">
        <v>0</v>
      </c>
      <c r="V97" s="27">
        <v>0</v>
      </c>
      <c r="W97" s="27">
        <v>0</v>
      </c>
      <c r="X97" s="27"/>
      <c r="Y97" s="27">
        <v>0</v>
      </c>
      <c r="Z97" s="27">
        <v>1</v>
      </c>
    </row>
    <row r="98" spans="1:26">
      <c r="A98" s="27">
        <v>1978</v>
      </c>
      <c r="B98" t="s">
        <v>25</v>
      </c>
      <c r="C98" s="27"/>
      <c r="D98" s="27"/>
      <c r="E98" s="27"/>
      <c r="F98" s="27">
        <v>0</v>
      </c>
      <c r="G98" s="27">
        <v>1</v>
      </c>
      <c r="H98" s="27">
        <v>1</v>
      </c>
      <c r="I98" s="27">
        <v>0</v>
      </c>
      <c r="J98" s="27">
        <v>0</v>
      </c>
      <c r="K98" s="27">
        <v>5</v>
      </c>
      <c r="L98" s="27">
        <v>1</v>
      </c>
      <c r="M98" s="27">
        <v>0</v>
      </c>
      <c r="N98" s="27">
        <v>0</v>
      </c>
      <c r="O98" s="27">
        <v>0</v>
      </c>
      <c r="P98" s="27"/>
      <c r="Q98" s="27"/>
      <c r="R98" s="27">
        <v>1</v>
      </c>
      <c r="S98" s="27">
        <v>0</v>
      </c>
      <c r="T98" s="33">
        <v>0.91734575384516981</v>
      </c>
      <c r="U98" s="27">
        <v>0</v>
      </c>
      <c r="V98" s="27">
        <v>0</v>
      </c>
      <c r="W98" s="27">
        <v>0</v>
      </c>
      <c r="X98" s="27"/>
      <c r="Y98" s="27">
        <v>0</v>
      </c>
      <c r="Z98" s="27">
        <v>1</v>
      </c>
    </row>
    <row r="99" spans="1:26">
      <c r="A99" s="27">
        <v>1979</v>
      </c>
      <c r="B99" t="s">
        <v>25</v>
      </c>
      <c r="C99" s="27"/>
      <c r="D99" s="27"/>
      <c r="E99" s="27"/>
      <c r="F99" s="27">
        <v>0</v>
      </c>
      <c r="G99" s="27">
        <v>1</v>
      </c>
      <c r="H99" s="27">
        <v>1</v>
      </c>
      <c r="I99" s="27">
        <v>0</v>
      </c>
      <c r="J99" s="27">
        <v>0</v>
      </c>
      <c r="K99" s="27">
        <v>5</v>
      </c>
      <c r="L99" s="27">
        <v>1</v>
      </c>
      <c r="M99" s="27">
        <v>0</v>
      </c>
      <c r="N99" s="27">
        <v>0</v>
      </c>
      <c r="O99" s="27">
        <v>0</v>
      </c>
      <c r="P99" s="27"/>
      <c r="Q99" s="27"/>
      <c r="R99" s="27">
        <v>1</v>
      </c>
      <c r="S99" s="27">
        <v>0</v>
      </c>
      <c r="T99" s="33">
        <v>0.9810294585578897</v>
      </c>
      <c r="U99" s="27">
        <v>0</v>
      </c>
      <c r="V99" s="27">
        <v>0</v>
      </c>
      <c r="W99" s="27">
        <v>0</v>
      </c>
      <c r="X99" s="27"/>
      <c r="Y99" s="27">
        <v>0</v>
      </c>
      <c r="Z99" s="27">
        <v>1</v>
      </c>
    </row>
    <row r="100" spans="1:26">
      <c r="A100" s="27">
        <v>1980</v>
      </c>
      <c r="B100" t="s">
        <v>25</v>
      </c>
      <c r="C100" s="27"/>
      <c r="D100" s="27"/>
      <c r="E100" s="27"/>
      <c r="F100" s="27">
        <v>0</v>
      </c>
      <c r="G100" s="27">
        <v>1</v>
      </c>
      <c r="H100" s="27">
        <v>1</v>
      </c>
      <c r="I100" s="27">
        <v>0</v>
      </c>
      <c r="J100" s="27">
        <v>0</v>
      </c>
      <c r="K100" s="27">
        <v>5</v>
      </c>
      <c r="L100" s="27">
        <v>1</v>
      </c>
      <c r="M100" s="27">
        <v>0</v>
      </c>
      <c r="N100" s="27">
        <v>0</v>
      </c>
      <c r="O100" s="27">
        <v>0</v>
      </c>
      <c r="P100" s="27">
        <v>1946000000</v>
      </c>
      <c r="Q100" s="27"/>
      <c r="R100" s="27">
        <v>1</v>
      </c>
      <c r="S100" s="27">
        <v>0</v>
      </c>
      <c r="T100" s="33">
        <v>0.94044734443210454</v>
      </c>
      <c r="U100" s="27">
        <v>0</v>
      </c>
      <c r="V100" s="27">
        <v>0</v>
      </c>
      <c r="W100" s="27">
        <v>0</v>
      </c>
      <c r="X100" s="27"/>
      <c r="Y100" s="27">
        <v>0</v>
      </c>
      <c r="Z100" s="27">
        <v>1</v>
      </c>
    </row>
    <row r="101" spans="1:26">
      <c r="A101" s="27">
        <v>1981</v>
      </c>
      <c r="B101" t="s">
        <v>25</v>
      </c>
      <c r="C101" s="27"/>
      <c r="D101" s="27"/>
      <c r="E101" s="27"/>
      <c r="F101" s="27">
        <v>0</v>
      </c>
      <c r="G101" s="27">
        <v>1</v>
      </c>
      <c r="H101" s="27">
        <v>1</v>
      </c>
      <c r="I101" s="27">
        <v>0</v>
      </c>
      <c r="J101" s="27">
        <v>0</v>
      </c>
      <c r="K101" s="27">
        <v>5</v>
      </c>
      <c r="L101" s="27">
        <v>1</v>
      </c>
      <c r="M101" s="27">
        <v>0</v>
      </c>
      <c r="N101" s="27">
        <v>0</v>
      </c>
      <c r="O101" s="27">
        <v>0</v>
      </c>
      <c r="P101" s="27">
        <v>2229000000</v>
      </c>
      <c r="Q101" s="27"/>
      <c r="R101" s="27">
        <v>0</v>
      </c>
      <c r="S101" s="27">
        <v>0</v>
      </c>
      <c r="T101" s="33">
        <v>0.83355014400471705</v>
      </c>
      <c r="U101" s="27">
        <v>0</v>
      </c>
      <c r="V101" s="27">
        <v>0</v>
      </c>
      <c r="W101" s="27">
        <v>0</v>
      </c>
      <c r="X101" s="27"/>
      <c r="Y101" s="27">
        <v>0</v>
      </c>
      <c r="Z101" s="27">
        <v>1</v>
      </c>
    </row>
    <row r="102" spans="1:26">
      <c r="A102" s="27">
        <v>1982</v>
      </c>
      <c r="B102" t="s">
        <v>25</v>
      </c>
      <c r="C102" s="27"/>
      <c r="D102" s="27"/>
      <c r="E102" s="27"/>
      <c r="F102" s="27">
        <v>0</v>
      </c>
      <c r="G102" s="27">
        <v>1</v>
      </c>
      <c r="H102" s="27">
        <v>1</v>
      </c>
      <c r="I102" s="27">
        <v>0</v>
      </c>
      <c r="J102" s="27">
        <v>0</v>
      </c>
      <c r="K102" s="27">
        <v>5</v>
      </c>
      <c r="L102" s="27">
        <v>1</v>
      </c>
      <c r="M102" s="27">
        <v>0</v>
      </c>
      <c r="N102" s="27">
        <v>0</v>
      </c>
      <c r="O102" s="27">
        <v>0</v>
      </c>
      <c r="P102" s="27">
        <v>2296000000</v>
      </c>
      <c r="Q102" s="27"/>
      <c r="R102" s="27">
        <v>0</v>
      </c>
      <c r="S102" s="27">
        <v>0</v>
      </c>
      <c r="T102" s="33">
        <v>0.78443295677873848</v>
      </c>
      <c r="U102" s="27">
        <v>0</v>
      </c>
      <c r="V102" s="27">
        <v>0</v>
      </c>
      <c r="W102" s="27">
        <v>0</v>
      </c>
      <c r="X102" s="27"/>
      <c r="Y102" s="27">
        <v>0</v>
      </c>
      <c r="Z102" s="27">
        <v>1</v>
      </c>
    </row>
    <row r="103" spans="1:26">
      <c r="A103" s="27">
        <v>1983</v>
      </c>
      <c r="B103" t="s">
        <v>25</v>
      </c>
      <c r="C103" s="27"/>
      <c r="D103" s="27"/>
      <c r="E103" s="27"/>
      <c r="F103" s="27">
        <v>0</v>
      </c>
      <c r="G103" s="27">
        <v>1</v>
      </c>
      <c r="H103" s="27">
        <v>1</v>
      </c>
      <c r="I103" s="27">
        <v>0</v>
      </c>
      <c r="J103" s="27">
        <v>0</v>
      </c>
      <c r="K103" s="27">
        <v>5</v>
      </c>
      <c r="L103" s="27">
        <v>1</v>
      </c>
      <c r="M103" s="27">
        <v>0</v>
      </c>
      <c r="N103" s="27">
        <v>0</v>
      </c>
      <c r="O103" s="27">
        <v>0</v>
      </c>
      <c r="P103" s="27">
        <v>2319000000</v>
      </c>
      <c r="Q103" s="27"/>
      <c r="R103" s="27">
        <v>0</v>
      </c>
      <c r="S103" s="27">
        <v>0</v>
      </c>
      <c r="T103" s="33">
        <v>0.83426891623154475</v>
      </c>
      <c r="U103" s="27">
        <v>0</v>
      </c>
      <c r="V103" s="27">
        <v>0</v>
      </c>
      <c r="W103" s="27">
        <v>0</v>
      </c>
      <c r="X103" s="27"/>
      <c r="Y103" s="27">
        <v>0</v>
      </c>
      <c r="Z103" s="27">
        <v>1</v>
      </c>
    </row>
    <row r="104" spans="1:26">
      <c r="A104" s="27">
        <v>1984</v>
      </c>
      <c r="B104" t="s">
        <v>25</v>
      </c>
      <c r="C104" s="27"/>
      <c r="D104" s="27"/>
      <c r="E104" s="27"/>
      <c r="F104" s="27">
        <v>0</v>
      </c>
      <c r="G104" s="27">
        <v>1</v>
      </c>
      <c r="H104" s="27">
        <v>1</v>
      </c>
      <c r="I104" s="27">
        <v>0</v>
      </c>
      <c r="J104" s="27">
        <v>0</v>
      </c>
      <c r="K104" s="27">
        <v>5</v>
      </c>
      <c r="L104" s="27">
        <v>1</v>
      </c>
      <c r="M104" s="27">
        <v>0</v>
      </c>
      <c r="N104" s="27">
        <v>0</v>
      </c>
      <c r="O104" s="27">
        <v>0</v>
      </c>
      <c r="P104" s="27">
        <v>2290000000</v>
      </c>
      <c r="Q104" s="27">
        <v>1857338011.854882</v>
      </c>
      <c r="R104" s="27">
        <v>0</v>
      </c>
      <c r="S104" s="27">
        <v>0</v>
      </c>
      <c r="T104" s="33">
        <v>0.82999599794502654</v>
      </c>
      <c r="U104" s="27">
        <v>0</v>
      </c>
      <c r="V104" s="27">
        <v>0</v>
      </c>
      <c r="W104" s="27">
        <v>0</v>
      </c>
      <c r="X104" s="27"/>
      <c r="Y104" s="27"/>
      <c r="Z104" s="27">
        <v>1</v>
      </c>
    </row>
    <row r="105" spans="1:26">
      <c r="A105" s="27">
        <v>1985</v>
      </c>
      <c r="B105" t="s">
        <v>25</v>
      </c>
      <c r="C105" s="27"/>
      <c r="D105" s="27"/>
      <c r="E105" s="27"/>
      <c r="F105" s="27">
        <v>0</v>
      </c>
      <c r="G105" s="27">
        <v>1</v>
      </c>
      <c r="H105" s="27">
        <v>1</v>
      </c>
      <c r="I105" s="27">
        <v>0</v>
      </c>
      <c r="J105" s="27">
        <v>0</v>
      </c>
      <c r="K105" s="27">
        <v>5</v>
      </c>
      <c r="L105" s="27">
        <v>1</v>
      </c>
      <c r="M105" s="27">
        <v>0</v>
      </c>
      <c r="N105" s="27">
        <v>0</v>
      </c>
      <c r="O105" s="27">
        <v>0</v>
      </c>
      <c r="P105" s="27">
        <v>2339000000</v>
      </c>
      <c r="Q105" s="27">
        <v>1897050133.4201543</v>
      </c>
      <c r="R105" s="27">
        <v>0</v>
      </c>
      <c r="S105" s="27">
        <v>0</v>
      </c>
      <c r="T105" s="33">
        <v>0.74915719568429318</v>
      </c>
      <c r="U105" s="27">
        <v>0</v>
      </c>
      <c r="V105" s="27">
        <v>0</v>
      </c>
      <c r="W105" s="27">
        <v>0</v>
      </c>
      <c r="X105" s="27"/>
      <c r="Y105" s="27"/>
      <c r="Z105" s="27">
        <v>1</v>
      </c>
    </row>
    <row r="106" spans="1:26">
      <c r="A106" s="27">
        <v>1986</v>
      </c>
      <c r="B106" t="s">
        <v>25</v>
      </c>
      <c r="C106" s="27"/>
      <c r="D106" s="27"/>
      <c r="E106" s="27"/>
      <c r="F106" s="27">
        <v>0</v>
      </c>
      <c r="G106" s="27">
        <v>1</v>
      </c>
      <c r="H106" s="27">
        <v>1</v>
      </c>
      <c r="I106" s="27">
        <v>0</v>
      </c>
      <c r="J106" s="27">
        <v>0</v>
      </c>
      <c r="K106" s="27">
        <v>5</v>
      </c>
      <c r="L106" s="27">
        <v>1</v>
      </c>
      <c r="M106" s="27">
        <v>0</v>
      </c>
      <c r="N106" s="27">
        <v>0</v>
      </c>
      <c r="O106" s="27">
        <v>0</v>
      </c>
      <c r="P106" s="27">
        <v>2587000000</v>
      </c>
      <c r="Q106" s="27">
        <v>2097326250</v>
      </c>
      <c r="R106" s="27">
        <v>0</v>
      </c>
      <c r="S106" s="27">
        <v>0</v>
      </c>
      <c r="T106" s="33">
        <v>0.7030572776909082</v>
      </c>
      <c r="U106" s="27">
        <v>0</v>
      </c>
      <c r="V106" s="27">
        <v>0</v>
      </c>
      <c r="W106" s="27">
        <v>0</v>
      </c>
      <c r="X106" s="27"/>
      <c r="Y106" s="27"/>
      <c r="Z106" s="27">
        <v>1</v>
      </c>
    </row>
    <row r="107" spans="1:26">
      <c r="A107" s="27">
        <v>1987</v>
      </c>
      <c r="B107" t="s">
        <v>25</v>
      </c>
      <c r="C107" s="27"/>
      <c r="D107" s="27"/>
      <c r="E107" s="27"/>
      <c r="F107" s="27">
        <v>0</v>
      </c>
      <c r="G107" s="27">
        <v>1</v>
      </c>
      <c r="H107" s="27">
        <v>1</v>
      </c>
      <c r="I107" s="27">
        <v>0</v>
      </c>
      <c r="J107" s="27">
        <v>0</v>
      </c>
      <c r="K107" s="27">
        <v>5</v>
      </c>
      <c r="L107" s="27">
        <v>1</v>
      </c>
      <c r="M107" s="27">
        <v>0</v>
      </c>
      <c r="N107" s="27">
        <v>0</v>
      </c>
      <c r="O107" s="27">
        <v>0</v>
      </c>
      <c r="P107" s="27">
        <v>2566000000</v>
      </c>
      <c r="Q107" s="27">
        <v>2080796249.9999998</v>
      </c>
      <c r="R107" s="27">
        <v>0</v>
      </c>
      <c r="S107" s="27">
        <v>0</v>
      </c>
      <c r="T107" s="33">
        <v>0.74330063470010233</v>
      </c>
      <c r="U107" s="27">
        <v>0</v>
      </c>
      <c r="V107" s="27">
        <v>0</v>
      </c>
      <c r="W107" s="27">
        <v>0</v>
      </c>
      <c r="X107" s="27"/>
      <c r="Y107" s="27"/>
      <c r="Z107" s="27">
        <v>1</v>
      </c>
    </row>
    <row r="108" spans="1:26">
      <c r="A108" s="27">
        <v>1988</v>
      </c>
      <c r="B108" t="s">
        <v>25</v>
      </c>
      <c r="C108" s="27"/>
      <c r="D108" s="27"/>
      <c r="E108" s="27"/>
      <c r="F108" s="27">
        <v>0</v>
      </c>
      <c r="G108" s="27">
        <v>1</v>
      </c>
      <c r="H108" s="27">
        <v>1</v>
      </c>
      <c r="I108" s="27">
        <v>0</v>
      </c>
      <c r="J108" s="27">
        <v>0</v>
      </c>
      <c r="K108" s="27">
        <v>5</v>
      </c>
      <c r="L108" s="27">
        <v>1</v>
      </c>
      <c r="M108" s="27">
        <v>0</v>
      </c>
      <c r="N108" s="27">
        <v>0</v>
      </c>
      <c r="O108" s="27">
        <v>0</v>
      </c>
      <c r="P108" s="27">
        <v>2530000000</v>
      </c>
      <c r="Q108" s="27">
        <v>2051236249.9999998</v>
      </c>
      <c r="R108" s="27">
        <v>0</v>
      </c>
      <c r="S108" s="27">
        <v>0</v>
      </c>
      <c r="T108" s="33">
        <v>0.80560957079318884</v>
      </c>
      <c r="U108" s="27">
        <v>0</v>
      </c>
      <c r="V108" s="27">
        <v>0</v>
      </c>
      <c r="W108" s="27">
        <v>0</v>
      </c>
      <c r="X108" s="27"/>
      <c r="Y108" s="27"/>
      <c r="Z108" s="27">
        <v>1</v>
      </c>
    </row>
    <row r="109" spans="1:26">
      <c r="A109" s="27">
        <v>1989</v>
      </c>
      <c r="B109" t="s">
        <v>25</v>
      </c>
      <c r="C109" s="27"/>
      <c r="D109" s="27"/>
      <c r="E109" s="27"/>
      <c r="F109" s="27">
        <v>0</v>
      </c>
      <c r="G109" s="27">
        <v>1</v>
      </c>
      <c r="H109" s="27">
        <v>1</v>
      </c>
      <c r="I109" s="27">
        <v>0</v>
      </c>
      <c r="J109" s="27">
        <v>0</v>
      </c>
      <c r="K109" s="27">
        <v>5</v>
      </c>
      <c r="L109" s="27">
        <v>1</v>
      </c>
      <c r="M109" s="27">
        <v>0</v>
      </c>
      <c r="N109" s="27">
        <v>0</v>
      </c>
      <c r="O109" s="27">
        <v>0</v>
      </c>
      <c r="P109" s="27">
        <v>2779000000</v>
      </c>
      <c r="Q109" s="27">
        <v>2253090000</v>
      </c>
      <c r="R109" s="27">
        <v>0</v>
      </c>
      <c r="S109" s="27">
        <v>0</v>
      </c>
      <c r="T109" s="33">
        <v>0.74679040704290955</v>
      </c>
      <c r="U109" s="27">
        <v>0</v>
      </c>
      <c r="V109" s="27">
        <v>0</v>
      </c>
      <c r="W109" s="27">
        <v>0</v>
      </c>
      <c r="X109" s="27"/>
      <c r="Y109" s="27"/>
      <c r="Z109" s="27">
        <v>1</v>
      </c>
    </row>
    <row r="110" spans="1:26">
      <c r="A110" s="27">
        <v>1990</v>
      </c>
      <c r="B110" t="s">
        <v>25</v>
      </c>
      <c r="C110" s="27"/>
      <c r="D110" s="27"/>
      <c r="E110" s="27"/>
      <c r="F110" s="27">
        <v>0</v>
      </c>
      <c r="G110" s="27">
        <v>1</v>
      </c>
      <c r="H110" s="27">
        <v>1</v>
      </c>
      <c r="I110" s="27">
        <v>0</v>
      </c>
      <c r="J110" s="27">
        <v>0</v>
      </c>
      <c r="K110" s="27">
        <v>5</v>
      </c>
      <c r="L110" s="27">
        <v>1</v>
      </c>
      <c r="M110" s="27">
        <v>0</v>
      </c>
      <c r="N110" s="27">
        <v>0</v>
      </c>
      <c r="O110" s="27">
        <v>0</v>
      </c>
      <c r="P110" s="27">
        <v>2221000000</v>
      </c>
      <c r="Q110" s="27">
        <v>2028553750</v>
      </c>
      <c r="R110" s="27">
        <v>0</v>
      </c>
      <c r="S110" s="27">
        <v>0</v>
      </c>
      <c r="T110" s="33">
        <v>0.70566019682121295</v>
      </c>
      <c r="U110" s="27">
        <v>0</v>
      </c>
      <c r="V110" s="27">
        <v>0</v>
      </c>
      <c r="W110" s="27">
        <v>0</v>
      </c>
      <c r="X110" s="27"/>
      <c r="Y110" s="27"/>
      <c r="Z110" s="27">
        <v>1</v>
      </c>
    </row>
    <row r="111" spans="1:26">
      <c r="A111" s="27">
        <v>1991</v>
      </c>
      <c r="B111" t="s">
        <v>25</v>
      </c>
      <c r="C111" s="27"/>
      <c r="D111" s="27"/>
      <c r="E111" s="27"/>
      <c r="F111" s="27">
        <v>0</v>
      </c>
      <c r="G111" s="27">
        <v>1</v>
      </c>
      <c r="H111" s="27">
        <v>1</v>
      </c>
      <c r="I111" s="27">
        <v>0</v>
      </c>
      <c r="J111" s="27">
        <v>0</v>
      </c>
      <c r="K111" s="27">
        <v>5</v>
      </c>
      <c r="L111" s="27">
        <v>1</v>
      </c>
      <c r="M111" s="27">
        <v>0</v>
      </c>
      <c r="N111" s="27">
        <v>0</v>
      </c>
      <c r="O111" s="27">
        <v>0</v>
      </c>
      <c r="P111" s="27">
        <v>1333000000</v>
      </c>
      <c r="Q111" s="27">
        <v>1099559027.7777777</v>
      </c>
      <c r="R111" s="27">
        <v>0</v>
      </c>
      <c r="S111" s="27">
        <v>1</v>
      </c>
      <c r="T111" s="33">
        <v>0.64778014054484578</v>
      </c>
      <c r="U111" s="27">
        <v>0</v>
      </c>
      <c r="V111" s="27">
        <v>0</v>
      </c>
      <c r="W111" s="27">
        <v>0</v>
      </c>
      <c r="X111" s="27"/>
      <c r="Y111" s="27"/>
      <c r="Z111" s="27">
        <v>1</v>
      </c>
    </row>
    <row r="112" spans="1:26">
      <c r="A112" s="27">
        <v>1992</v>
      </c>
      <c r="B112" t="s">
        <v>25</v>
      </c>
      <c r="C112" s="27"/>
      <c r="D112" s="27"/>
      <c r="E112" s="27"/>
      <c r="F112" s="27">
        <v>0</v>
      </c>
      <c r="G112" s="27">
        <v>1</v>
      </c>
      <c r="H112" s="27">
        <v>1</v>
      </c>
      <c r="I112" s="27">
        <v>0</v>
      </c>
      <c r="J112" s="27">
        <v>0</v>
      </c>
      <c r="K112" s="27">
        <v>5</v>
      </c>
      <c r="L112" s="27">
        <v>1</v>
      </c>
      <c r="M112" s="27">
        <v>0</v>
      </c>
      <c r="N112" s="27">
        <v>0</v>
      </c>
      <c r="O112" s="27">
        <v>0</v>
      </c>
      <c r="P112" s="27">
        <v>843000000</v>
      </c>
      <c r="Q112" s="27">
        <v>652174990.83730388</v>
      </c>
      <c r="R112" s="27">
        <v>0</v>
      </c>
      <c r="S112" s="27">
        <v>1</v>
      </c>
      <c r="T112" s="33">
        <v>0.62587770846912083</v>
      </c>
      <c r="U112" s="27">
        <v>13321000</v>
      </c>
      <c r="V112" s="27">
        <v>0</v>
      </c>
      <c r="W112" s="27">
        <v>2037000</v>
      </c>
      <c r="X112" s="27"/>
      <c r="Y112" s="27"/>
      <c r="Z112" s="27">
        <v>1</v>
      </c>
    </row>
    <row r="113" spans="1:26">
      <c r="A113" s="27">
        <v>1993</v>
      </c>
      <c r="B113" t="s">
        <v>25</v>
      </c>
      <c r="C113" s="27"/>
      <c r="D113" s="27"/>
      <c r="E113" s="27"/>
      <c r="F113" s="27">
        <v>0</v>
      </c>
      <c r="G113" s="27">
        <v>1</v>
      </c>
      <c r="H113" s="27">
        <v>1</v>
      </c>
      <c r="I113" s="27">
        <v>0</v>
      </c>
      <c r="J113" s="27">
        <v>0</v>
      </c>
      <c r="K113" s="27">
        <v>5</v>
      </c>
      <c r="L113" s="27">
        <v>1</v>
      </c>
      <c r="M113" s="27">
        <v>0</v>
      </c>
      <c r="N113" s="27">
        <v>0</v>
      </c>
      <c r="O113" s="27">
        <v>0</v>
      </c>
      <c r="P113" s="27">
        <v>1461000000</v>
      </c>
      <c r="Q113" s="27">
        <v>1185315468.4629517</v>
      </c>
      <c r="R113" s="27">
        <v>0</v>
      </c>
      <c r="S113" s="27">
        <v>1</v>
      </c>
      <c r="T113" s="33">
        <v>0.648154718576755</v>
      </c>
      <c r="U113" s="27">
        <v>29662027.199999999</v>
      </c>
      <c r="V113" s="27">
        <v>0</v>
      </c>
      <c r="W113" s="27">
        <v>27637000</v>
      </c>
      <c r="X113" s="27"/>
      <c r="Y113" s="27"/>
      <c r="Z113" s="27">
        <v>1</v>
      </c>
    </row>
    <row r="114" spans="1:26">
      <c r="A114" s="27">
        <v>1994</v>
      </c>
      <c r="B114" t="s">
        <v>25</v>
      </c>
      <c r="C114" s="27"/>
      <c r="D114" s="27"/>
      <c r="E114" s="27"/>
      <c r="F114" s="27">
        <v>0</v>
      </c>
      <c r="G114" s="27">
        <v>1</v>
      </c>
      <c r="H114" s="27">
        <v>1</v>
      </c>
      <c r="I114" s="27">
        <v>0</v>
      </c>
      <c r="J114" s="27">
        <v>0</v>
      </c>
      <c r="K114" s="27">
        <v>5</v>
      </c>
      <c r="L114" s="27">
        <v>1</v>
      </c>
      <c r="M114" s="27">
        <v>0</v>
      </c>
      <c r="N114" s="27">
        <v>0</v>
      </c>
      <c r="O114" s="27">
        <v>0</v>
      </c>
      <c r="P114" s="27">
        <v>2361000000</v>
      </c>
      <c r="Q114" s="27">
        <v>1880951520.3971961</v>
      </c>
      <c r="R114" s="27">
        <v>0</v>
      </c>
      <c r="S114" s="27">
        <v>1</v>
      </c>
      <c r="T114" s="33">
        <v>0.69545665111729171</v>
      </c>
      <c r="U114" s="27">
        <v>54196929.5</v>
      </c>
      <c r="V114" s="27">
        <v>0</v>
      </c>
      <c r="W114" s="27">
        <v>64738000</v>
      </c>
      <c r="X114" s="27"/>
      <c r="Y114" s="27"/>
      <c r="Z114" s="27">
        <v>1</v>
      </c>
    </row>
    <row r="115" spans="1:26">
      <c r="A115" s="27">
        <v>1995</v>
      </c>
      <c r="B115" t="s">
        <v>25</v>
      </c>
      <c r="C115" s="27"/>
      <c r="D115" s="27"/>
      <c r="E115" s="27"/>
      <c r="F115" s="27">
        <v>0</v>
      </c>
      <c r="G115" s="27">
        <v>1</v>
      </c>
      <c r="H115" s="27">
        <v>1</v>
      </c>
      <c r="I115" s="27">
        <v>0</v>
      </c>
      <c r="J115" s="27">
        <v>0</v>
      </c>
      <c r="K115" s="27">
        <v>5</v>
      </c>
      <c r="L115" s="27">
        <v>1</v>
      </c>
      <c r="M115" s="27">
        <v>0</v>
      </c>
      <c r="N115" s="27">
        <v>0</v>
      </c>
      <c r="O115" s="27">
        <v>0</v>
      </c>
      <c r="P115" s="27">
        <v>2882000000</v>
      </c>
      <c r="Q115" s="27">
        <v>2392764853.4210739</v>
      </c>
      <c r="R115" s="27">
        <v>0</v>
      </c>
      <c r="S115" s="27">
        <v>1</v>
      </c>
      <c r="T115" s="33">
        <v>0.69736071622307827</v>
      </c>
      <c r="U115" s="27">
        <v>64519612.399999999</v>
      </c>
      <c r="V115" s="27">
        <v>0</v>
      </c>
      <c r="W115" s="27">
        <v>108992000</v>
      </c>
      <c r="X115" s="27"/>
      <c r="Y115" s="27"/>
      <c r="Z115" s="27">
        <v>1</v>
      </c>
    </row>
    <row r="116" spans="1:26">
      <c r="A116" s="27">
        <v>1996</v>
      </c>
      <c r="B116" t="s">
        <v>25</v>
      </c>
      <c r="C116" s="27"/>
      <c r="D116" s="27"/>
      <c r="E116" s="27"/>
      <c r="F116" s="27">
        <v>0</v>
      </c>
      <c r="G116" s="27">
        <v>1</v>
      </c>
      <c r="H116" s="27">
        <v>1</v>
      </c>
      <c r="I116" s="27">
        <v>0</v>
      </c>
      <c r="J116" s="27">
        <v>0</v>
      </c>
      <c r="K116" s="27">
        <v>5</v>
      </c>
      <c r="L116" s="27">
        <v>1</v>
      </c>
      <c r="M116" s="27">
        <v>0</v>
      </c>
      <c r="N116" s="27">
        <v>0</v>
      </c>
      <c r="O116" s="27">
        <v>0</v>
      </c>
      <c r="P116" s="27">
        <v>3200000000</v>
      </c>
      <c r="Q116" s="27">
        <v>3199641335.9375072</v>
      </c>
      <c r="R116" s="27">
        <v>0</v>
      </c>
      <c r="S116" s="27">
        <v>1</v>
      </c>
      <c r="T116" s="33">
        <v>0.69966405838602452</v>
      </c>
      <c r="U116" s="27">
        <v>54212531.100000001</v>
      </c>
      <c r="V116" s="27">
        <v>0</v>
      </c>
      <c r="W116" s="27">
        <v>137216000</v>
      </c>
      <c r="X116" s="27"/>
      <c r="Y116" s="27"/>
      <c r="Z116" s="27">
        <v>1</v>
      </c>
    </row>
    <row r="117" spans="1:26">
      <c r="A117" s="27">
        <v>1997</v>
      </c>
      <c r="B117" t="s">
        <v>25</v>
      </c>
      <c r="C117" s="27"/>
      <c r="D117" s="27"/>
      <c r="E117" s="27"/>
      <c r="F117" s="27">
        <v>0</v>
      </c>
      <c r="G117" s="27">
        <v>1</v>
      </c>
      <c r="H117" s="27">
        <v>1</v>
      </c>
      <c r="I117" s="27">
        <v>0</v>
      </c>
      <c r="J117" s="27">
        <v>0</v>
      </c>
      <c r="K117" s="27">
        <v>5</v>
      </c>
      <c r="L117" s="27">
        <v>1</v>
      </c>
      <c r="M117" s="27">
        <v>0</v>
      </c>
      <c r="N117" s="27">
        <v>0</v>
      </c>
      <c r="O117" s="27">
        <v>0</v>
      </c>
      <c r="P117" s="27">
        <v>2259000000</v>
      </c>
      <c r="Q117" s="27">
        <v>2258513974.0967965</v>
      </c>
      <c r="R117" s="27">
        <v>0</v>
      </c>
      <c r="S117" s="27">
        <v>1</v>
      </c>
      <c r="T117" s="33">
        <v>0.71538944173936525</v>
      </c>
      <c r="U117" s="27">
        <v>54973840.299999997</v>
      </c>
      <c r="V117" s="27">
        <v>0</v>
      </c>
      <c r="W117" s="27">
        <v>148150000</v>
      </c>
      <c r="X117" s="27"/>
      <c r="Y117" s="27"/>
      <c r="Z117" s="27">
        <v>1</v>
      </c>
    </row>
    <row r="118" spans="1:26">
      <c r="A118" s="27">
        <v>1998</v>
      </c>
      <c r="B118" t="s">
        <v>25</v>
      </c>
      <c r="C118" s="27"/>
      <c r="D118" s="27"/>
      <c r="E118" s="27"/>
      <c r="F118" s="27">
        <v>0</v>
      </c>
      <c r="G118" s="27">
        <v>1</v>
      </c>
      <c r="H118" s="27">
        <v>1</v>
      </c>
      <c r="I118" s="27">
        <v>0</v>
      </c>
      <c r="J118" s="27">
        <v>0</v>
      </c>
      <c r="K118" s="27">
        <v>5</v>
      </c>
      <c r="L118" s="27">
        <v>1</v>
      </c>
      <c r="M118" s="27">
        <v>0</v>
      </c>
      <c r="N118" s="27">
        <v>0</v>
      </c>
      <c r="O118" s="27">
        <v>0</v>
      </c>
      <c r="P118" s="27">
        <v>2560000000</v>
      </c>
      <c r="Q118" s="27">
        <v>2545964540.883832</v>
      </c>
      <c r="R118" s="27">
        <v>0</v>
      </c>
      <c r="S118" s="27">
        <v>1</v>
      </c>
      <c r="T118" s="33">
        <v>0.63293736472878814</v>
      </c>
      <c r="U118" s="27">
        <v>64445534.600000001</v>
      </c>
      <c r="V118" s="27">
        <v>0</v>
      </c>
      <c r="W118" s="27">
        <v>220080000</v>
      </c>
      <c r="X118" s="27"/>
      <c r="Y118" s="27"/>
      <c r="Z118" s="27">
        <v>1</v>
      </c>
    </row>
    <row r="119" spans="1:26">
      <c r="A119" s="27">
        <v>1999</v>
      </c>
      <c r="B119" t="s">
        <v>25</v>
      </c>
      <c r="C119" s="27"/>
      <c r="D119" s="27"/>
      <c r="E119" s="27"/>
      <c r="F119" s="27">
        <v>0</v>
      </c>
      <c r="G119" s="27">
        <v>1</v>
      </c>
      <c r="H119" s="27">
        <v>1</v>
      </c>
      <c r="I119" s="27">
        <v>0</v>
      </c>
      <c r="J119" s="27">
        <v>0</v>
      </c>
      <c r="K119" s="27">
        <v>5</v>
      </c>
      <c r="L119" s="27">
        <v>1</v>
      </c>
      <c r="M119" s="27">
        <v>0</v>
      </c>
      <c r="N119" s="27">
        <v>0</v>
      </c>
      <c r="O119" s="27">
        <v>0</v>
      </c>
      <c r="P119" s="27">
        <v>3209000000</v>
      </c>
      <c r="Q119" s="27">
        <v>3212121650.9775524</v>
      </c>
      <c r="R119" s="27">
        <v>0</v>
      </c>
      <c r="S119" s="27">
        <v>1</v>
      </c>
      <c r="T119" s="33">
        <v>0.59173831677950461</v>
      </c>
      <c r="U119" s="27">
        <v>144308798.69999999</v>
      </c>
      <c r="V119" s="27">
        <v>0</v>
      </c>
      <c r="W119" s="27">
        <v>296335000</v>
      </c>
      <c r="X119" s="27"/>
      <c r="Y119" s="27"/>
      <c r="Z119" s="27">
        <v>1</v>
      </c>
    </row>
    <row r="120" spans="1:26">
      <c r="A120" s="27">
        <v>2000</v>
      </c>
      <c r="B120" t="s">
        <v>25</v>
      </c>
      <c r="C120" s="27">
        <v>0</v>
      </c>
      <c r="D120" s="27">
        <v>0</v>
      </c>
      <c r="E120" s="27">
        <v>0</v>
      </c>
      <c r="F120" s="27">
        <v>0</v>
      </c>
      <c r="G120" s="27">
        <v>1</v>
      </c>
      <c r="H120" s="27">
        <v>1</v>
      </c>
      <c r="I120" s="27">
        <v>0</v>
      </c>
      <c r="J120" s="27">
        <v>0</v>
      </c>
      <c r="K120" s="27">
        <v>5</v>
      </c>
      <c r="L120" s="27">
        <v>1</v>
      </c>
      <c r="M120" s="27">
        <v>1</v>
      </c>
      <c r="N120" s="27">
        <v>0</v>
      </c>
      <c r="O120" s="27">
        <v>0</v>
      </c>
      <c r="P120" s="27">
        <v>3483000000</v>
      </c>
      <c r="Q120" s="27">
        <v>3480355258.0412197</v>
      </c>
      <c r="R120" s="27">
        <v>0</v>
      </c>
      <c r="S120" s="27">
        <v>1</v>
      </c>
      <c r="T120" s="33">
        <v>0.62919927379193319</v>
      </c>
      <c r="U120" s="27">
        <v>148425240.19999999</v>
      </c>
      <c r="V120" s="27">
        <v>0</v>
      </c>
      <c r="W120" s="27">
        <v>345747000</v>
      </c>
      <c r="X120" s="27"/>
      <c r="Y120" s="27"/>
      <c r="Z120" s="27">
        <v>1</v>
      </c>
    </row>
    <row r="121" spans="1:26">
      <c r="A121" s="27">
        <v>2001</v>
      </c>
      <c r="B121" t="s">
        <v>25</v>
      </c>
      <c r="C121" s="27">
        <v>126000000</v>
      </c>
      <c r="D121" s="27">
        <v>25200000</v>
      </c>
      <c r="E121" s="27">
        <v>126000000</v>
      </c>
      <c r="F121" s="27">
        <v>126000000</v>
      </c>
      <c r="G121" s="27">
        <v>1</v>
      </c>
      <c r="H121" s="27">
        <v>1</v>
      </c>
      <c r="I121" s="27">
        <v>0</v>
      </c>
      <c r="J121" s="27">
        <v>0</v>
      </c>
      <c r="K121" s="27">
        <v>5</v>
      </c>
      <c r="L121" s="27">
        <v>1</v>
      </c>
      <c r="M121" s="27">
        <v>1</v>
      </c>
      <c r="N121" s="27">
        <v>0</v>
      </c>
      <c r="O121" s="27">
        <v>0</v>
      </c>
      <c r="P121" s="27">
        <v>3928000000</v>
      </c>
      <c r="Q121" s="27">
        <v>3922100793.5403037</v>
      </c>
      <c r="R121" s="27">
        <v>1</v>
      </c>
      <c r="S121" s="27">
        <v>1</v>
      </c>
      <c r="T121" s="33">
        <v>0.61588871891054842</v>
      </c>
      <c r="U121" s="27">
        <v>141638824.59999999</v>
      </c>
      <c r="V121" s="27">
        <v>0</v>
      </c>
      <c r="W121" s="27">
        <v>366122000</v>
      </c>
      <c r="X121" s="27"/>
      <c r="Y121" s="27"/>
      <c r="Z121" s="27">
        <v>1</v>
      </c>
    </row>
    <row r="122" spans="1:26">
      <c r="A122" s="27">
        <v>2002</v>
      </c>
      <c r="B122" t="s">
        <v>25</v>
      </c>
      <c r="C122" s="27">
        <v>126000000</v>
      </c>
      <c r="D122" s="27">
        <v>50400000</v>
      </c>
      <c r="E122" s="27">
        <v>126000000</v>
      </c>
      <c r="F122" s="27">
        <v>0</v>
      </c>
      <c r="G122" s="27">
        <v>1</v>
      </c>
      <c r="H122" s="27">
        <v>1</v>
      </c>
      <c r="I122" s="27">
        <v>0</v>
      </c>
      <c r="J122" s="27">
        <v>0</v>
      </c>
      <c r="K122" s="27">
        <v>5</v>
      </c>
      <c r="L122" s="27">
        <v>1</v>
      </c>
      <c r="M122" s="27">
        <v>1</v>
      </c>
      <c r="N122" s="27">
        <v>0</v>
      </c>
      <c r="O122" s="27">
        <v>0</v>
      </c>
      <c r="P122" s="27">
        <v>4348000000</v>
      </c>
      <c r="Q122" s="27">
        <v>4348068242.1951227</v>
      </c>
      <c r="R122" s="27">
        <v>1</v>
      </c>
      <c r="S122" s="27">
        <v>1</v>
      </c>
      <c r="T122" s="33">
        <v>0.62466195784303247</v>
      </c>
      <c r="U122" s="27">
        <v>144218235.09999999</v>
      </c>
      <c r="V122" s="27">
        <v>0</v>
      </c>
      <c r="W122" s="27">
        <v>475754000</v>
      </c>
      <c r="X122" s="27"/>
      <c r="Y122" s="27"/>
      <c r="Z122" s="27">
        <v>1</v>
      </c>
    </row>
    <row r="123" spans="1:26">
      <c r="A123" s="27">
        <v>2003</v>
      </c>
      <c r="B123" t="s">
        <v>25</v>
      </c>
      <c r="C123" s="27">
        <v>126000000</v>
      </c>
      <c r="D123" s="27">
        <v>75600000</v>
      </c>
      <c r="E123" s="27">
        <v>126000000</v>
      </c>
      <c r="F123" s="27">
        <v>0</v>
      </c>
      <c r="G123" s="27">
        <v>1</v>
      </c>
      <c r="H123" s="27">
        <v>1</v>
      </c>
      <c r="I123" s="27">
        <v>0</v>
      </c>
      <c r="J123" s="27">
        <v>0</v>
      </c>
      <c r="K123" s="27">
        <v>5</v>
      </c>
      <c r="L123" s="27">
        <v>1</v>
      </c>
      <c r="M123" s="27">
        <v>1</v>
      </c>
      <c r="N123" s="27">
        <v>0</v>
      </c>
      <c r="O123" s="27">
        <v>0</v>
      </c>
      <c r="P123" s="27">
        <v>5611000000</v>
      </c>
      <c r="Q123" s="27">
        <v>5611496257.142313</v>
      </c>
      <c r="R123" s="27">
        <v>1</v>
      </c>
      <c r="S123" s="27">
        <v>1</v>
      </c>
      <c r="T123" s="33">
        <v>0.61793375018798091</v>
      </c>
      <c r="U123" s="27">
        <v>159415248</v>
      </c>
      <c r="V123" s="27">
        <v>0</v>
      </c>
      <c r="W123" s="27">
        <v>583261000</v>
      </c>
      <c r="X123" s="27"/>
      <c r="Y123" s="27"/>
      <c r="Z123" s="27">
        <v>1</v>
      </c>
    </row>
    <row r="124" spans="1:26">
      <c r="A124" s="27">
        <v>2004</v>
      </c>
      <c r="B124" t="s">
        <v>25</v>
      </c>
      <c r="C124" s="27">
        <v>126000000</v>
      </c>
      <c r="D124" s="27">
        <v>100800000</v>
      </c>
      <c r="E124" s="27">
        <v>126000000</v>
      </c>
      <c r="F124" s="27">
        <v>1200000</v>
      </c>
      <c r="G124" s="27">
        <v>1</v>
      </c>
      <c r="H124" s="27">
        <v>1</v>
      </c>
      <c r="I124" s="27">
        <v>0</v>
      </c>
      <c r="J124" s="27">
        <v>0</v>
      </c>
      <c r="K124" s="27">
        <v>5</v>
      </c>
      <c r="L124" s="27">
        <v>1</v>
      </c>
      <c r="M124" s="27">
        <v>1</v>
      </c>
      <c r="N124" s="27">
        <v>0</v>
      </c>
      <c r="O124" s="27">
        <v>0</v>
      </c>
      <c r="P124" s="27">
        <v>7185000000</v>
      </c>
      <c r="Q124" s="27">
        <v>7184685781.5187607</v>
      </c>
      <c r="R124" s="27">
        <v>1</v>
      </c>
      <c r="S124" s="27">
        <v>1</v>
      </c>
      <c r="T124" s="33">
        <v>0.67108711240801089</v>
      </c>
      <c r="U124" s="27">
        <v>169099897.59999999</v>
      </c>
      <c r="V124" s="27">
        <v>0</v>
      </c>
      <c r="W124" s="27">
        <v>676602000</v>
      </c>
      <c r="X124" s="27"/>
      <c r="Y124" s="27"/>
      <c r="Z124" s="27">
        <v>1</v>
      </c>
    </row>
    <row r="125" spans="1:26">
      <c r="A125" s="27">
        <v>2005</v>
      </c>
      <c r="B125" t="s">
        <v>25</v>
      </c>
      <c r="C125" s="27">
        <v>126000000</v>
      </c>
      <c r="D125" s="27">
        <v>126000000</v>
      </c>
      <c r="E125" s="27">
        <v>126000000</v>
      </c>
      <c r="F125" s="27">
        <v>13800</v>
      </c>
      <c r="G125" s="27">
        <v>1</v>
      </c>
      <c r="H125" s="27">
        <v>1</v>
      </c>
      <c r="I125" s="27">
        <v>0</v>
      </c>
      <c r="J125" s="27">
        <v>0</v>
      </c>
      <c r="K125" s="27">
        <v>5</v>
      </c>
      <c r="L125" s="27">
        <v>1</v>
      </c>
      <c r="M125" s="27">
        <v>1</v>
      </c>
      <c r="N125" s="27">
        <v>0</v>
      </c>
      <c r="O125" s="27">
        <v>0</v>
      </c>
      <c r="P125" s="27">
        <v>8052000000</v>
      </c>
      <c r="Q125" s="27">
        <v>8052073539.3805752</v>
      </c>
      <c r="R125" s="27">
        <v>1</v>
      </c>
      <c r="S125" s="27">
        <v>1</v>
      </c>
      <c r="T125" s="33">
        <v>0.69599608558540027</v>
      </c>
      <c r="U125" s="27">
        <v>158243429</v>
      </c>
      <c r="V125" s="27">
        <v>0</v>
      </c>
      <c r="W125" s="27">
        <v>655409000</v>
      </c>
      <c r="X125" s="27"/>
      <c r="Y125" s="27"/>
      <c r="Z125" s="27">
        <v>1</v>
      </c>
    </row>
    <row r="126" spans="1:26">
      <c r="A126" s="27">
        <v>2006</v>
      </c>
      <c r="B126" t="s">
        <v>25</v>
      </c>
      <c r="C126" s="27">
        <v>126000000</v>
      </c>
      <c r="D126" s="27">
        <v>126000000</v>
      </c>
      <c r="E126" s="27">
        <v>126000000</v>
      </c>
      <c r="F126" s="27">
        <v>0</v>
      </c>
      <c r="G126" s="27">
        <v>1</v>
      </c>
      <c r="H126" s="27">
        <v>1</v>
      </c>
      <c r="I126" s="27">
        <v>0</v>
      </c>
      <c r="J126" s="27">
        <v>0</v>
      </c>
      <c r="K126" s="27">
        <v>5</v>
      </c>
      <c r="L126" s="27">
        <v>1</v>
      </c>
      <c r="M126" s="27">
        <v>1</v>
      </c>
      <c r="N126" s="27">
        <v>0</v>
      </c>
      <c r="O126" s="27">
        <v>0</v>
      </c>
      <c r="P126" s="27">
        <v>8905000000</v>
      </c>
      <c r="Q126" s="27">
        <v>8896072918.9814014</v>
      </c>
      <c r="R126" s="27">
        <v>1</v>
      </c>
      <c r="S126" s="27">
        <v>1</v>
      </c>
      <c r="T126" s="33">
        <v>0.83568345932575372</v>
      </c>
      <c r="U126" s="27">
        <v>162459042.69999999</v>
      </c>
      <c r="V126" s="27">
        <v>0</v>
      </c>
      <c r="W126" s="27">
        <v>728673000</v>
      </c>
      <c r="X126" s="27"/>
      <c r="Y126" s="27"/>
      <c r="Z126" s="27">
        <v>1</v>
      </c>
    </row>
    <row r="127" spans="1:26">
      <c r="A127" s="27">
        <v>2007</v>
      </c>
      <c r="B127" t="s">
        <v>25</v>
      </c>
      <c r="C127" s="27">
        <v>108000000</v>
      </c>
      <c r="D127" s="27">
        <v>108000000</v>
      </c>
      <c r="E127" s="27">
        <v>108000000</v>
      </c>
      <c r="F127" s="27">
        <v>1230000</v>
      </c>
      <c r="G127" s="27">
        <v>1</v>
      </c>
      <c r="H127" s="27">
        <v>1</v>
      </c>
      <c r="I127" s="27">
        <v>0</v>
      </c>
      <c r="J127" s="27">
        <v>0</v>
      </c>
      <c r="K127" s="27">
        <v>5</v>
      </c>
      <c r="L127" s="27">
        <v>1</v>
      </c>
      <c r="M127" s="27">
        <v>1</v>
      </c>
      <c r="N127" s="27">
        <v>0</v>
      </c>
      <c r="O127" s="27">
        <v>0</v>
      </c>
      <c r="P127" s="27">
        <v>10675000000</v>
      </c>
      <c r="Q127" s="27">
        <v>10677324144.428877</v>
      </c>
      <c r="R127" s="27">
        <v>1</v>
      </c>
      <c r="S127" s="27">
        <v>1</v>
      </c>
      <c r="T127" s="33">
        <v>0.90473952627382648</v>
      </c>
      <c r="U127" s="27">
        <v>163478853.69999999</v>
      </c>
      <c r="V127" s="27">
        <v>5587000</v>
      </c>
      <c r="W127" s="27">
        <v>803139000</v>
      </c>
      <c r="X127" s="27"/>
      <c r="Y127" s="27"/>
      <c r="Z127" s="27">
        <v>1</v>
      </c>
    </row>
    <row r="128" spans="1:26">
      <c r="A128" s="27">
        <v>2008</v>
      </c>
      <c r="B128" t="s">
        <v>25</v>
      </c>
      <c r="C128" s="27">
        <v>90000000</v>
      </c>
      <c r="D128" s="27">
        <v>90000000</v>
      </c>
      <c r="E128" s="27">
        <v>90000000</v>
      </c>
      <c r="F128" s="27">
        <v>0</v>
      </c>
      <c r="G128" s="27">
        <v>1</v>
      </c>
      <c r="H128" s="27">
        <v>1</v>
      </c>
      <c r="I128" s="27">
        <v>0</v>
      </c>
      <c r="J128" s="27">
        <v>0</v>
      </c>
      <c r="K128" s="27">
        <v>5</v>
      </c>
      <c r="L128" s="27">
        <v>1</v>
      </c>
      <c r="M128" s="27">
        <v>1</v>
      </c>
      <c r="N128" s="27">
        <v>0</v>
      </c>
      <c r="O128" s="27">
        <v>0</v>
      </c>
      <c r="P128" s="27">
        <v>12901000000</v>
      </c>
      <c r="Q128" s="27">
        <v>12881353507.853903</v>
      </c>
      <c r="R128" s="27">
        <v>1</v>
      </c>
      <c r="S128" s="27">
        <v>1</v>
      </c>
      <c r="T128" s="33">
        <v>0.91944034308119871</v>
      </c>
      <c r="U128" s="27">
        <v>152026589.80000001</v>
      </c>
      <c r="V128" s="27">
        <v>17107000</v>
      </c>
      <c r="W128" s="27">
        <v>817396000</v>
      </c>
      <c r="X128" s="27">
        <v>424000000</v>
      </c>
      <c r="Y128" s="27"/>
      <c r="Z128" s="27">
        <v>1</v>
      </c>
    </row>
    <row r="129" spans="1:26">
      <c r="A129" s="27">
        <v>2009</v>
      </c>
      <c r="B129" t="s">
        <v>25</v>
      </c>
      <c r="C129" s="27">
        <v>72000000</v>
      </c>
      <c r="D129" s="27">
        <v>72000000</v>
      </c>
      <c r="E129" s="27">
        <v>72000000</v>
      </c>
      <c r="F129" s="27">
        <v>1463825.375</v>
      </c>
      <c r="G129" s="27">
        <v>1</v>
      </c>
      <c r="H129" s="27">
        <v>1</v>
      </c>
      <c r="I129" s="27">
        <v>0</v>
      </c>
      <c r="J129" s="27">
        <v>0</v>
      </c>
      <c r="K129" s="27">
        <v>5</v>
      </c>
      <c r="L129" s="27">
        <v>1</v>
      </c>
      <c r="M129" s="27">
        <v>1</v>
      </c>
      <c r="N129" s="27">
        <v>0</v>
      </c>
      <c r="O129" s="27">
        <v>0</v>
      </c>
      <c r="P129" s="27">
        <v>12093000000</v>
      </c>
      <c r="Q129" s="27">
        <v>12044208085.864004</v>
      </c>
      <c r="R129" s="27">
        <v>1</v>
      </c>
      <c r="S129" s="27">
        <v>1</v>
      </c>
      <c r="T129" s="33">
        <v>0.81595367947064712</v>
      </c>
      <c r="U129" s="27">
        <v>144309407.5</v>
      </c>
      <c r="V129" s="27">
        <v>24297000</v>
      </c>
      <c r="W129" s="27">
        <v>849414000</v>
      </c>
      <c r="X129" s="27">
        <v>480000000</v>
      </c>
      <c r="Y129" s="27"/>
      <c r="Z129" s="27">
        <v>1</v>
      </c>
    </row>
    <row r="130" spans="1:26">
      <c r="A130" s="27">
        <v>2010</v>
      </c>
      <c r="B130" t="s">
        <v>25</v>
      </c>
      <c r="C130" s="27">
        <v>54000000</v>
      </c>
      <c r="D130" s="27">
        <v>54000000</v>
      </c>
      <c r="E130" s="27">
        <v>54000000</v>
      </c>
      <c r="F130" s="27">
        <v>20000</v>
      </c>
      <c r="G130" s="27">
        <v>1</v>
      </c>
      <c r="H130" s="27">
        <v>1</v>
      </c>
      <c r="I130" s="27">
        <v>0</v>
      </c>
      <c r="J130" s="27">
        <v>0</v>
      </c>
      <c r="K130" s="27">
        <v>5</v>
      </c>
      <c r="L130" s="27">
        <v>1</v>
      </c>
      <c r="M130" s="27">
        <v>1</v>
      </c>
      <c r="N130" s="27">
        <v>0</v>
      </c>
      <c r="O130" s="27">
        <v>0</v>
      </c>
      <c r="P130" s="27">
        <v>11938000000</v>
      </c>
      <c r="Q130" s="27">
        <v>11926957254.628792</v>
      </c>
      <c r="R130" s="27">
        <v>1</v>
      </c>
      <c r="S130" s="27">
        <v>1</v>
      </c>
      <c r="T130" s="33">
        <v>1.0070075781651076</v>
      </c>
      <c r="U130" s="27">
        <v>129370620.5</v>
      </c>
      <c r="V130" s="27">
        <v>25699000</v>
      </c>
      <c r="W130" s="27">
        <v>849743000</v>
      </c>
      <c r="X130" s="27">
        <v>503000000</v>
      </c>
      <c r="Y130" s="27"/>
      <c r="Z130" s="27">
        <v>1</v>
      </c>
    </row>
    <row r="131" spans="1:26">
      <c r="A131" s="27">
        <v>2011</v>
      </c>
      <c r="B131" t="s">
        <v>25</v>
      </c>
      <c r="C131" s="27">
        <v>36000000</v>
      </c>
      <c r="D131" s="27">
        <v>36000000</v>
      </c>
      <c r="E131" s="27">
        <v>36000000</v>
      </c>
      <c r="F131" s="27">
        <v>0</v>
      </c>
      <c r="G131" s="27">
        <v>1</v>
      </c>
      <c r="H131" s="27">
        <v>1</v>
      </c>
      <c r="I131" s="27">
        <v>0</v>
      </c>
      <c r="J131" s="27">
        <v>0</v>
      </c>
      <c r="K131" s="27">
        <v>5</v>
      </c>
      <c r="L131" s="27">
        <v>1</v>
      </c>
      <c r="M131" s="27">
        <v>1</v>
      </c>
      <c r="N131" s="27">
        <v>0</v>
      </c>
      <c r="O131" s="27">
        <v>0</v>
      </c>
      <c r="P131" s="27">
        <v>12896000000</v>
      </c>
      <c r="Q131" s="27">
        <v>12890866742.653254</v>
      </c>
      <c r="R131" s="27">
        <v>1</v>
      </c>
      <c r="S131" s="27">
        <v>1</v>
      </c>
      <c r="T131" s="33">
        <v>1.116808011796752</v>
      </c>
      <c r="U131" s="27">
        <v>117241292.8</v>
      </c>
      <c r="V131" s="27">
        <v>50619000</v>
      </c>
      <c r="W131" s="27">
        <v>858818000</v>
      </c>
      <c r="X131" s="27">
        <v>528000000</v>
      </c>
      <c r="Y131" s="27"/>
      <c r="Z131" s="27">
        <v>1</v>
      </c>
    </row>
    <row r="132" spans="1:26">
      <c r="A132" s="27">
        <v>2012</v>
      </c>
      <c r="B132" t="s">
        <v>25</v>
      </c>
      <c r="C132" s="27">
        <v>18000000</v>
      </c>
      <c r="D132" s="27">
        <v>18000000</v>
      </c>
      <c r="E132" s="27">
        <v>18000000</v>
      </c>
      <c r="F132" s="27">
        <v>79210.0234375</v>
      </c>
      <c r="G132" s="27">
        <v>1</v>
      </c>
      <c r="H132" s="27">
        <v>1</v>
      </c>
      <c r="I132" s="27">
        <v>0</v>
      </c>
      <c r="J132" s="27">
        <v>0</v>
      </c>
      <c r="K132" s="27">
        <v>5</v>
      </c>
      <c r="L132" s="27">
        <v>1</v>
      </c>
      <c r="M132" s="27">
        <v>1</v>
      </c>
      <c r="N132" s="27">
        <v>0</v>
      </c>
      <c r="O132" s="27">
        <v>0</v>
      </c>
      <c r="P132" s="27">
        <v>12323000000</v>
      </c>
      <c r="Q132" s="27">
        <v>12319784886.203764</v>
      </c>
      <c r="R132" s="27">
        <v>1</v>
      </c>
      <c r="S132" s="27">
        <v>1</v>
      </c>
      <c r="T132" s="33">
        <v>0.99562684078172081</v>
      </c>
      <c r="U132" s="27">
        <v>107036119.09999999</v>
      </c>
      <c r="V132" s="27">
        <v>59478000</v>
      </c>
      <c r="W132" s="27">
        <v>874009000</v>
      </c>
      <c r="X132" s="27">
        <v>534000000</v>
      </c>
      <c r="Y132" s="27"/>
      <c r="Z132" s="27">
        <v>1</v>
      </c>
    </row>
    <row r="133" spans="1:26">
      <c r="A133" s="27">
        <v>2013</v>
      </c>
      <c r="B133" t="s">
        <v>25</v>
      </c>
      <c r="C133" s="27">
        <v>0</v>
      </c>
      <c r="D133" s="27">
        <v>0</v>
      </c>
      <c r="E133" s="27">
        <v>0</v>
      </c>
      <c r="F133" s="27">
        <v>0</v>
      </c>
      <c r="G133" s="27">
        <v>1</v>
      </c>
      <c r="H133" s="27">
        <v>1</v>
      </c>
      <c r="I133" s="27">
        <v>0</v>
      </c>
      <c r="J133" s="27">
        <v>0</v>
      </c>
      <c r="K133" s="27">
        <v>5</v>
      </c>
      <c r="L133" s="27">
        <v>1</v>
      </c>
      <c r="M133" s="27">
        <v>1</v>
      </c>
      <c r="N133" s="27">
        <v>0</v>
      </c>
      <c r="O133" s="27">
        <v>0</v>
      </c>
      <c r="P133" s="27">
        <v>12784000000</v>
      </c>
      <c r="Q133" s="27">
        <v>12776280961.155006</v>
      </c>
      <c r="R133" s="27">
        <v>1</v>
      </c>
      <c r="S133" s="27">
        <v>1</v>
      </c>
      <c r="T133" s="33">
        <v>0.99710818219516861</v>
      </c>
      <c r="U133" s="27">
        <v>96755520.400000006</v>
      </c>
      <c r="V133" s="27">
        <v>66964000</v>
      </c>
      <c r="W133" s="27">
        <v>871029000</v>
      </c>
      <c r="X133" s="27">
        <v>546000000</v>
      </c>
      <c r="Y133" s="27"/>
      <c r="Z133" s="27">
        <v>1</v>
      </c>
    </row>
    <row r="134" spans="1:26">
      <c r="A134" s="27">
        <v>2014</v>
      </c>
      <c r="B134" t="s">
        <v>25</v>
      </c>
      <c r="C134" s="27">
        <v>0</v>
      </c>
      <c r="D134" s="27">
        <v>0</v>
      </c>
      <c r="E134" s="27">
        <v>0</v>
      </c>
      <c r="F134" s="27">
        <v>1627754.125</v>
      </c>
      <c r="G134" s="27">
        <v>1</v>
      </c>
      <c r="H134" s="27">
        <v>1</v>
      </c>
      <c r="I134" s="27">
        <v>0</v>
      </c>
      <c r="J134" s="27">
        <v>0</v>
      </c>
      <c r="K134" s="27">
        <v>5</v>
      </c>
      <c r="L134" s="27">
        <v>1</v>
      </c>
      <c r="M134" s="27">
        <v>1</v>
      </c>
      <c r="N134" s="27">
        <v>0</v>
      </c>
      <c r="O134" s="27">
        <v>0</v>
      </c>
      <c r="P134" s="27">
        <v>13246000000</v>
      </c>
      <c r="Q134" s="27">
        <v>13228247844.124718</v>
      </c>
      <c r="R134" s="27">
        <v>1</v>
      </c>
      <c r="S134" s="27">
        <v>1</v>
      </c>
      <c r="T134" s="33">
        <v>0.96696016921402161</v>
      </c>
      <c r="U134" s="27">
        <v>150857341.19999999</v>
      </c>
      <c r="V134" s="27">
        <v>272301000</v>
      </c>
      <c r="W134" s="27">
        <v>813581000</v>
      </c>
      <c r="X134" s="27">
        <v>506000000</v>
      </c>
      <c r="Y134" s="27"/>
      <c r="Z134" s="27">
        <v>1</v>
      </c>
    </row>
    <row r="135" spans="1:26">
      <c r="A135" s="27">
        <v>2015</v>
      </c>
      <c r="B135" t="s">
        <v>25</v>
      </c>
      <c r="C135" s="27">
        <v>0</v>
      </c>
      <c r="D135" s="27">
        <v>0</v>
      </c>
      <c r="E135" s="27">
        <v>0</v>
      </c>
      <c r="F135" s="27">
        <v>0</v>
      </c>
      <c r="G135" s="27">
        <v>1</v>
      </c>
      <c r="H135" s="27">
        <v>1</v>
      </c>
      <c r="I135" s="27">
        <v>0</v>
      </c>
      <c r="J135" s="27">
        <v>0</v>
      </c>
      <c r="K135" s="27">
        <v>5</v>
      </c>
      <c r="L135" s="27">
        <v>1</v>
      </c>
      <c r="M135" s="27">
        <v>1</v>
      </c>
      <c r="N135" s="27">
        <v>0</v>
      </c>
      <c r="O135" s="27">
        <v>0</v>
      </c>
      <c r="P135" s="27">
        <v>11389000000</v>
      </c>
      <c r="Q135" s="27">
        <v>11386931489.796825</v>
      </c>
      <c r="R135" s="27">
        <v>1</v>
      </c>
      <c r="S135" s="27">
        <v>1</v>
      </c>
      <c r="T135" s="33">
        <v>0.821813335342235</v>
      </c>
      <c r="U135" s="27">
        <v>243583619.40000001</v>
      </c>
      <c r="V135" s="27">
        <v>265137000</v>
      </c>
      <c r="W135" s="27">
        <v>754393000</v>
      </c>
      <c r="X135" s="27">
        <v>514000000</v>
      </c>
      <c r="Y135" s="27"/>
      <c r="Z135" s="27">
        <v>1</v>
      </c>
    </row>
    <row r="136" spans="1:26">
      <c r="A136" s="27">
        <v>2016</v>
      </c>
      <c r="B136" t="s">
        <v>25</v>
      </c>
      <c r="C136" s="27">
        <v>0</v>
      </c>
      <c r="D136" s="27">
        <v>0</v>
      </c>
      <c r="E136" s="27">
        <v>0</v>
      </c>
      <c r="F136" s="27">
        <v>0</v>
      </c>
      <c r="G136" s="27">
        <v>1</v>
      </c>
      <c r="H136" s="27">
        <v>1</v>
      </c>
      <c r="I136" s="27">
        <v>0</v>
      </c>
      <c r="J136" s="27">
        <v>0</v>
      </c>
      <c r="K136" s="27">
        <v>5</v>
      </c>
      <c r="L136" s="27">
        <v>1</v>
      </c>
      <c r="M136" s="27">
        <v>1</v>
      </c>
      <c r="N136" s="27">
        <v>0</v>
      </c>
      <c r="O136" s="27">
        <v>0</v>
      </c>
      <c r="P136" s="27">
        <v>11885000000</v>
      </c>
      <c r="Q136" s="27">
        <v>11883682170.823637</v>
      </c>
      <c r="R136" s="27">
        <v>1</v>
      </c>
      <c r="S136" s="27">
        <v>1</v>
      </c>
      <c r="T136" s="33">
        <v>0.86004996979414983</v>
      </c>
      <c r="U136" s="27">
        <v>387083691.60000002</v>
      </c>
      <c r="V136" s="27">
        <v>289905000</v>
      </c>
      <c r="W136" s="27">
        <v>701024000</v>
      </c>
      <c r="X136" s="27">
        <v>517000000</v>
      </c>
      <c r="Y136" s="27"/>
      <c r="Z136" s="27">
        <v>1</v>
      </c>
    </row>
    <row r="137" spans="1:26">
      <c r="A137" s="27">
        <v>2017</v>
      </c>
      <c r="B137" t="s">
        <v>25</v>
      </c>
      <c r="C137" s="27">
        <v>0</v>
      </c>
      <c r="D137" s="27">
        <v>0</v>
      </c>
      <c r="E137" s="27">
        <v>0</v>
      </c>
      <c r="F137" s="27">
        <v>0</v>
      </c>
      <c r="G137" s="27">
        <v>1</v>
      </c>
      <c r="H137" s="27">
        <v>1</v>
      </c>
      <c r="I137" s="27">
        <v>0</v>
      </c>
      <c r="J137" s="27">
        <v>0</v>
      </c>
      <c r="K137" s="27">
        <v>5</v>
      </c>
      <c r="L137" s="27">
        <v>1</v>
      </c>
      <c r="M137" s="27">
        <v>1</v>
      </c>
      <c r="N137" s="27">
        <v>0</v>
      </c>
      <c r="O137" s="27">
        <v>0</v>
      </c>
      <c r="P137" s="27">
        <v>13072000000</v>
      </c>
      <c r="Q137" s="27">
        <v>13038538300.2644</v>
      </c>
      <c r="R137" s="27">
        <v>1</v>
      </c>
      <c r="S137" s="27">
        <v>1</v>
      </c>
      <c r="T137" s="33">
        <v>0.90809244833766045</v>
      </c>
      <c r="U137" s="27">
        <v>488777110.10000002</v>
      </c>
      <c r="V137" s="27">
        <v>595499000</v>
      </c>
      <c r="W137" s="27">
        <v>704946000</v>
      </c>
      <c r="X137" s="27">
        <v>558000000</v>
      </c>
      <c r="Y137" s="27"/>
      <c r="Z137" s="27">
        <v>1</v>
      </c>
    </row>
    <row r="138" spans="1:26">
      <c r="A138" s="27">
        <v>1962</v>
      </c>
      <c r="B138" t="s">
        <v>77</v>
      </c>
      <c r="C138" s="27"/>
      <c r="D138" s="27"/>
      <c r="E138" s="27"/>
      <c r="F138" s="27">
        <v>1800000</v>
      </c>
      <c r="G138" s="27">
        <v>0</v>
      </c>
      <c r="H138" s="27">
        <v>1</v>
      </c>
      <c r="I138" s="27">
        <v>0</v>
      </c>
      <c r="J138" s="27">
        <v>1</v>
      </c>
      <c r="K138" s="27">
        <v>2</v>
      </c>
      <c r="L138" s="27">
        <v>1</v>
      </c>
      <c r="M138" s="27">
        <v>0</v>
      </c>
      <c r="N138" s="27">
        <v>0</v>
      </c>
      <c r="O138" s="27">
        <v>0</v>
      </c>
      <c r="P138" s="27"/>
      <c r="Q138" s="27">
        <v>2001468867.7334414</v>
      </c>
      <c r="R138" s="27">
        <v>1</v>
      </c>
      <c r="S138" s="27">
        <v>1</v>
      </c>
      <c r="T138" s="33">
        <v>0.97699079984331827</v>
      </c>
      <c r="U138" s="27"/>
      <c r="V138" s="27"/>
      <c r="W138" s="27"/>
      <c r="X138" s="27"/>
      <c r="Y138" s="27"/>
      <c r="Z138" s="27">
        <v>1</v>
      </c>
    </row>
    <row r="139" spans="1:26">
      <c r="A139" s="27">
        <v>1963</v>
      </c>
      <c r="B139" t="s">
        <v>77</v>
      </c>
      <c r="C139" s="27"/>
      <c r="D139" s="27"/>
      <c r="E139" s="27"/>
      <c r="F139" s="27">
        <v>50000000</v>
      </c>
      <c r="G139" s="27">
        <v>0</v>
      </c>
      <c r="H139" s="27">
        <v>1</v>
      </c>
      <c r="I139" s="27">
        <v>0</v>
      </c>
      <c r="J139" s="27">
        <v>1</v>
      </c>
      <c r="K139" s="27">
        <v>2</v>
      </c>
      <c r="L139" s="27">
        <v>1</v>
      </c>
      <c r="M139" s="27">
        <v>0</v>
      </c>
      <c r="N139" s="27">
        <v>0</v>
      </c>
      <c r="O139" s="27">
        <v>0</v>
      </c>
      <c r="P139" s="27"/>
      <c r="Q139" s="27">
        <v>2703014867.3283372</v>
      </c>
      <c r="R139" s="27">
        <v>1</v>
      </c>
      <c r="S139" s="27">
        <v>1</v>
      </c>
      <c r="T139" s="33">
        <v>0.98866747285419376</v>
      </c>
      <c r="U139" s="27"/>
      <c r="V139" s="27"/>
      <c r="W139" s="27"/>
      <c r="X139" s="27"/>
      <c r="Y139" s="27"/>
      <c r="Z139" s="27">
        <v>1</v>
      </c>
    </row>
    <row r="140" spans="1:26">
      <c r="A140" s="27">
        <v>1964</v>
      </c>
      <c r="B140" t="s">
        <v>77</v>
      </c>
      <c r="C140" s="27"/>
      <c r="D140" s="27"/>
      <c r="E140" s="27"/>
      <c r="F140" s="27">
        <v>0</v>
      </c>
      <c r="G140" s="27">
        <v>0</v>
      </c>
      <c r="H140" s="27">
        <v>1</v>
      </c>
      <c r="I140" s="27">
        <v>0</v>
      </c>
      <c r="J140" s="27">
        <v>1</v>
      </c>
      <c r="K140" s="27">
        <v>2</v>
      </c>
      <c r="L140" s="27">
        <v>1</v>
      </c>
      <c r="M140" s="27">
        <v>0</v>
      </c>
      <c r="N140" s="27">
        <v>0</v>
      </c>
      <c r="O140" s="27">
        <v>0</v>
      </c>
      <c r="P140" s="27"/>
      <c r="Q140" s="27">
        <v>2909351792.5865908</v>
      </c>
      <c r="R140" s="27">
        <v>1</v>
      </c>
      <c r="S140" s="27">
        <v>1</v>
      </c>
      <c r="T140" s="33">
        <v>1.0337554660061781</v>
      </c>
      <c r="U140" s="27"/>
      <c r="V140" s="27"/>
      <c r="W140" s="27"/>
      <c r="X140" s="27"/>
      <c r="Y140" s="27"/>
      <c r="Z140" s="27">
        <v>1</v>
      </c>
    </row>
    <row r="141" spans="1:26">
      <c r="A141" s="27">
        <v>1965</v>
      </c>
      <c r="B141" t="s">
        <v>77</v>
      </c>
      <c r="C141" s="27"/>
      <c r="D141" s="27"/>
      <c r="E141" s="27"/>
      <c r="F141" s="27">
        <v>200000</v>
      </c>
      <c r="G141" s="27">
        <v>0</v>
      </c>
      <c r="H141" s="27">
        <v>1</v>
      </c>
      <c r="I141" s="27">
        <v>0</v>
      </c>
      <c r="J141" s="27">
        <v>1</v>
      </c>
      <c r="K141" s="27">
        <v>2</v>
      </c>
      <c r="L141" s="27">
        <v>1</v>
      </c>
      <c r="M141" s="27">
        <v>0</v>
      </c>
      <c r="N141" s="27">
        <v>0</v>
      </c>
      <c r="O141" s="27">
        <v>0</v>
      </c>
      <c r="P141" s="27"/>
      <c r="Q141" s="27">
        <v>3136258896.9232955</v>
      </c>
      <c r="R141" s="27">
        <v>1</v>
      </c>
      <c r="S141" s="27">
        <v>1</v>
      </c>
      <c r="T141" s="33">
        <v>1.0227515959565798</v>
      </c>
      <c r="U141" s="27"/>
      <c r="V141" s="27"/>
      <c r="W141" s="27"/>
      <c r="X141" s="27"/>
      <c r="Y141" s="27"/>
      <c r="Z141" s="27">
        <v>1</v>
      </c>
    </row>
    <row r="142" spans="1:26">
      <c r="A142" s="27">
        <v>1966</v>
      </c>
      <c r="B142" t="s">
        <v>77</v>
      </c>
      <c r="C142" s="27"/>
      <c r="D142" s="27"/>
      <c r="E142" s="27"/>
      <c r="F142" s="27">
        <v>0</v>
      </c>
      <c r="G142" s="27">
        <v>0</v>
      </c>
      <c r="H142" s="27">
        <v>1</v>
      </c>
      <c r="I142" s="27">
        <v>0</v>
      </c>
      <c r="J142" s="27">
        <v>1</v>
      </c>
      <c r="K142" s="27">
        <v>2</v>
      </c>
      <c r="L142" s="27">
        <v>1</v>
      </c>
      <c r="M142" s="27">
        <v>0</v>
      </c>
      <c r="N142" s="27">
        <v>0</v>
      </c>
      <c r="O142" s="27">
        <v>0</v>
      </c>
      <c r="P142" s="27"/>
      <c r="Q142" s="27">
        <v>3039834558.749063</v>
      </c>
      <c r="R142" s="27">
        <v>1</v>
      </c>
      <c r="S142" s="27">
        <v>1</v>
      </c>
      <c r="T142" s="33">
        <v>1.060453919000093</v>
      </c>
      <c r="U142" s="27"/>
      <c r="V142" s="27"/>
      <c r="W142" s="27"/>
      <c r="X142" s="27"/>
      <c r="Y142" s="27"/>
      <c r="Z142" s="27">
        <v>1</v>
      </c>
    </row>
    <row r="143" spans="1:26">
      <c r="A143" s="27">
        <v>1967</v>
      </c>
      <c r="B143" t="s">
        <v>77</v>
      </c>
      <c r="C143" s="27"/>
      <c r="D143" s="27"/>
      <c r="E143" s="27"/>
      <c r="F143" s="27">
        <v>0</v>
      </c>
      <c r="G143" s="27">
        <v>0</v>
      </c>
      <c r="H143" s="27">
        <v>1</v>
      </c>
      <c r="I143" s="27">
        <v>0</v>
      </c>
      <c r="J143" s="27">
        <v>1</v>
      </c>
      <c r="K143" s="27">
        <v>2</v>
      </c>
      <c r="L143" s="27">
        <v>1</v>
      </c>
      <c r="M143" s="27">
        <v>0</v>
      </c>
      <c r="N143" s="27">
        <v>0</v>
      </c>
      <c r="O143" s="27">
        <v>0</v>
      </c>
      <c r="P143" s="27"/>
      <c r="Q143" s="27">
        <v>3370843065.7673531</v>
      </c>
      <c r="R143" s="27">
        <v>1</v>
      </c>
      <c r="S143" s="27">
        <v>1</v>
      </c>
      <c r="T143" s="33">
        <v>1.0100991944882907</v>
      </c>
      <c r="U143" s="27"/>
      <c r="V143" s="27"/>
      <c r="W143" s="27"/>
      <c r="X143" s="27"/>
      <c r="Y143" s="27"/>
      <c r="Z143" s="27">
        <v>1</v>
      </c>
    </row>
    <row r="144" spans="1:26">
      <c r="A144" s="27">
        <v>1968</v>
      </c>
      <c r="B144" t="s">
        <v>77</v>
      </c>
      <c r="C144" s="27"/>
      <c r="D144" s="27"/>
      <c r="E144" s="27"/>
      <c r="F144" s="27">
        <v>0</v>
      </c>
      <c r="G144" s="27">
        <v>0</v>
      </c>
      <c r="H144" s="27">
        <v>1</v>
      </c>
      <c r="I144" s="27">
        <v>0</v>
      </c>
      <c r="J144" s="27">
        <v>1</v>
      </c>
      <c r="K144" s="27">
        <v>2</v>
      </c>
      <c r="L144" s="27">
        <v>1</v>
      </c>
      <c r="M144" s="27">
        <v>0</v>
      </c>
      <c r="N144" s="27">
        <v>0</v>
      </c>
      <c r="O144" s="27">
        <v>0</v>
      </c>
      <c r="P144" s="27"/>
      <c r="Q144" s="27">
        <v>3852115816.9775777</v>
      </c>
      <c r="R144" s="27">
        <v>1</v>
      </c>
      <c r="S144" s="27">
        <v>1</v>
      </c>
      <c r="T144" s="33">
        <v>0.99765870157012104</v>
      </c>
      <c r="U144" s="27"/>
      <c r="V144" s="27"/>
      <c r="W144" s="27"/>
      <c r="X144" s="27"/>
      <c r="Y144" s="27"/>
      <c r="Z144" s="27">
        <v>1</v>
      </c>
    </row>
    <row r="145" spans="1:26">
      <c r="A145" s="27">
        <v>1969</v>
      </c>
      <c r="B145" t="s">
        <v>77</v>
      </c>
      <c r="C145" s="27"/>
      <c r="D145" s="27"/>
      <c r="E145" s="27"/>
      <c r="F145" s="27">
        <v>0</v>
      </c>
      <c r="G145" s="27">
        <v>0</v>
      </c>
      <c r="H145" s="27">
        <v>1</v>
      </c>
      <c r="I145" s="27">
        <v>0</v>
      </c>
      <c r="J145" s="27">
        <v>1</v>
      </c>
      <c r="K145" s="27">
        <v>2</v>
      </c>
      <c r="L145" s="27">
        <v>1</v>
      </c>
      <c r="M145" s="27">
        <v>0</v>
      </c>
      <c r="N145" s="27">
        <v>0</v>
      </c>
      <c r="O145" s="27">
        <v>0</v>
      </c>
      <c r="P145" s="27"/>
      <c r="Q145" s="27">
        <v>4257218772.1536932</v>
      </c>
      <c r="R145" s="27">
        <v>1</v>
      </c>
      <c r="S145" s="27">
        <v>1</v>
      </c>
      <c r="T145" s="33">
        <v>1.0058077459461789</v>
      </c>
      <c r="U145" s="27"/>
      <c r="V145" s="27"/>
      <c r="W145" s="27"/>
      <c r="X145" s="27"/>
      <c r="Y145" s="27"/>
      <c r="Z145" s="27">
        <v>1</v>
      </c>
    </row>
    <row r="146" spans="1:26">
      <c r="A146" s="27">
        <v>1970</v>
      </c>
      <c r="B146" t="s">
        <v>77</v>
      </c>
      <c r="C146" s="27"/>
      <c r="D146" s="27"/>
      <c r="E146" s="27"/>
      <c r="F146" s="27">
        <v>0</v>
      </c>
      <c r="G146" s="27">
        <v>0</v>
      </c>
      <c r="H146" s="27">
        <v>1</v>
      </c>
      <c r="I146" s="27">
        <v>0</v>
      </c>
      <c r="J146" s="27">
        <v>1</v>
      </c>
      <c r="K146" s="27">
        <v>2</v>
      </c>
      <c r="L146" s="27">
        <v>1</v>
      </c>
      <c r="M146" s="27">
        <v>0</v>
      </c>
      <c r="N146" s="27">
        <v>0</v>
      </c>
      <c r="O146" s="27">
        <v>0</v>
      </c>
      <c r="P146" s="27"/>
      <c r="Q146" s="27">
        <v>4863487492.6576328</v>
      </c>
      <c r="R146" s="27">
        <v>1</v>
      </c>
      <c r="S146" s="27">
        <v>1</v>
      </c>
      <c r="T146" s="33">
        <v>1</v>
      </c>
      <c r="U146" s="27">
        <v>0</v>
      </c>
      <c r="V146" s="27">
        <v>15814000</v>
      </c>
      <c r="W146" s="27">
        <v>0</v>
      </c>
      <c r="X146" s="27"/>
      <c r="Y146" s="27">
        <v>0</v>
      </c>
      <c r="Z146" s="27">
        <v>1</v>
      </c>
    </row>
    <row r="147" spans="1:26">
      <c r="A147" s="27">
        <v>1971</v>
      </c>
      <c r="B147" t="s">
        <v>77</v>
      </c>
      <c r="C147" s="27"/>
      <c r="D147" s="27"/>
      <c r="E147" s="27"/>
      <c r="F147" s="27">
        <v>40000000</v>
      </c>
      <c r="G147" s="27">
        <v>0</v>
      </c>
      <c r="H147" s="27">
        <v>1</v>
      </c>
      <c r="I147" s="27">
        <v>0</v>
      </c>
      <c r="J147" s="27">
        <v>1</v>
      </c>
      <c r="K147" s="27">
        <v>2</v>
      </c>
      <c r="L147" s="27">
        <v>1</v>
      </c>
      <c r="M147" s="27">
        <v>0</v>
      </c>
      <c r="N147" s="27">
        <v>0</v>
      </c>
      <c r="O147" s="27">
        <v>0</v>
      </c>
      <c r="P147" s="27"/>
      <c r="Q147" s="27">
        <v>5077222366.9747181</v>
      </c>
      <c r="R147" s="27">
        <v>1</v>
      </c>
      <c r="S147" s="27">
        <v>1</v>
      </c>
      <c r="T147" s="33">
        <v>0.92761372871024128</v>
      </c>
      <c r="U147" s="27">
        <v>0</v>
      </c>
      <c r="V147" s="27">
        <v>13215000</v>
      </c>
      <c r="W147" s="27">
        <v>0</v>
      </c>
      <c r="X147" s="27"/>
      <c r="Y147" s="27">
        <v>50000000</v>
      </c>
      <c r="Z147" s="27">
        <v>1</v>
      </c>
    </row>
    <row r="148" spans="1:26">
      <c r="A148" s="27">
        <v>1972</v>
      </c>
      <c r="B148" t="s">
        <v>77</v>
      </c>
      <c r="C148" s="27"/>
      <c r="D148" s="27"/>
      <c r="E148" s="27"/>
      <c r="F148" s="27">
        <v>0</v>
      </c>
      <c r="G148" s="27">
        <v>0</v>
      </c>
      <c r="H148" s="27">
        <v>1</v>
      </c>
      <c r="I148" s="27">
        <v>0</v>
      </c>
      <c r="J148" s="27">
        <v>1</v>
      </c>
      <c r="K148" s="27">
        <v>2</v>
      </c>
      <c r="L148" s="27">
        <v>1</v>
      </c>
      <c r="M148" s="27">
        <v>0</v>
      </c>
      <c r="N148" s="27">
        <v>0</v>
      </c>
      <c r="O148" s="27">
        <v>0</v>
      </c>
      <c r="P148" s="27"/>
      <c r="Q148" s="27">
        <v>6761786386.5471258</v>
      </c>
      <c r="R148" s="27">
        <v>1</v>
      </c>
      <c r="S148" s="27">
        <v>1</v>
      </c>
      <c r="T148" s="33">
        <v>0.92122545142259926</v>
      </c>
      <c r="U148" s="27">
        <v>0</v>
      </c>
      <c r="V148" s="27">
        <v>10391000</v>
      </c>
      <c r="W148" s="27">
        <v>0</v>
      </c>
      <c r="X148" s="27"/>
      <c r="Y148" s="27">
        <v>282000000</v>
      </c>
      <c r="Z148" s="27">
        <v>1</v>
      </c>
    </row>
    <row r="149" spans="1:26">
      <c r="A149" s="27">
        <v>1973</v>
      </c>
      <c r="B149" t="s">
        <v>77</v>
      </c>
      <c r="C149" s="27"/>
      <c r="D149" s="27"/>
      <c r="E149" s="27"/>
      <c r="F149" s="27">
        <v>0</v>
      </c>
      <c r="G149" s="27">
        <v>0</v>
      </c>
      <c r="H149" s="27">
        <v>1</v>
      </c>
      <c r="I149" s="27">
        <v>0</v>
      </c>
      <c r="J149" s="27">
        <v>1</v>
      </c>
      <c r="K149" s="27">
        <v>2</v>
      </c>
      <c r="L149" s="27">
        <v>1</v>
      </c>
      <c r="M149" s="27">
        <v>0</v>
      </c>
      <c r="N149" s="27">
        <v>0</v>
      </c>
      <c r="O149" s="27">
        <v>0</v>
      </c>
      <c r="P149" s="27"/>
      <c r="Q149" s="27">
        <v>8715105930.4910088</v>
      </c>
      <c r="R149" s="27">
        <v>1</v>
      </c>
      <c r="S149" s="27">
        <v>1</v>
      </c>
      <c r="T149" s="33">
        <v>1.2798279189511945</v>
      </c>
      <c r="U149" s="27">
        <v>0</v>
      </c>
      <c r="V149" s="27">
        <v>7503000</v>
      </c>
      <c r="W149" s="27">
        <v>0</v>
      </c>
      <c r="X149" s="27"/>
      <c r="Y149" s="27">
        <v>1302400000</v>
      </c>
      <c r="Z149" s="27">
        <v>1</v>
      </c>
    </row>
    <row r="150" spans="1:26">
      <c r="A150" s="27">
        <v>1974</v>
      </c>
      <c r="B150" t="s">
        <v>77</v>
      </c>
      <c r="C150" s="27"/>
      <c r="D150" s="27"/>
      <c r="E150" s="27"/>
      <c r="F150" s="27">
        <v>0</v>
      </c>
      <c r="G150" s="27">
        <v>0</v>
      </c>
      <c r="H150" s="27">
        <v>1</v>
      </c>
      <c r="I150" s="27">
        <v>0</v>
      </c>
      <c r="J150" s="27">
        <v>1</v>
      </c>
      <c r="K150" s="27">
        <v>2</v>
      </c>
      <c r="L150" s="27">
        <v>1</v>
      </c>
      <c r="M150" s="27">
        <v>0</v>
      </c>
      <c r="N150" s="27">
        <v>0</v>
      </c>
      <c r="O150" s="27">
        <v>0</v>
      </c>
      <c r="P150" s="27"/>
      <c r="Q150" s="27">
        <v>13209713643.321854</v>
      </c>
      <c r="R150" s="27">
        <v>1</v>
      </c>
      <c r="S150" s="27">
        <v>1</v>
      </c>
      <c r="T150" s="33">
        <v>1.2793035310212315</v>
      </c>
      <c r="U150" s="27">
        <v>0</v>
      </c>
      <c r="V150" s="27">
        <v>6423000</v>
      </c>
      <c r="W150" s="27">
        <v>0</v>
      </c>
      <c r="X150" s="27"/>
      <c r="Y150" s="27">
        <v>0</v>
      </c>
      <c r="Z150" s="27">
        <v>1</v>
      </c>
    </row>
    <row r="151" spans="1:26">
      <c r="A151" s="27">
        <v>1975</v>
      </c>
      <c r="B151" t="s">
        <v>77</v>
      </c>
      <c r="C151" s="27"/>
      <c r="D151" s="27"/>
      <c r="E151" s="27"/>
      <c r="F151" s="27">
        <v>0</v>
      </c>
      <c r="G151" s="27">
        <v>0</v>
      </c>
      <c r="H151" s="27">
        <v>1</v>
      </c>
      <c r="I151" s="27">
        <v>0</v>
      </c>
      <c r="J151" s="27">
        <v>1</v>
      </c>
      <c r="K151" s="27">
        <v>2</v>
      </c>
      <c r="L151" s="27">
        <v>1</v>
      </c>
      <c r="M151" s="27">
        <v>0</v>
      </c>
      <c r="N151" s="27">
        <v>0</v>
      </c>
      <c r="O151" s="27">
        <v>0</v>
      </c>
      <c r="P151" s="27"/>
      <c r="Q151" s="27">
        <v>15557934268.496481</v>
      </c>
      <c r="R151" s="27">
        <v>1</v>
      </c>
      <c r="S151" s="27">
        <v>1</v>
      </c>
      <c r="T151" s="33">
        <v>0.94696688960437181</v>
      </c>
      <c r="U151" s="27">
        <v>0</v>
      </c>
      <c r="V151" s="27">
        <v>36279000</v>
      </c>
      <c r="W151" s="27">
        <v>0</v>
      </c>
      <c r="X151" s="27"/>
      <c r="Y151" s="27">
        <v>500000000</v>
      </c>
      <c r="Z151" s="27">
        <v>1</v>
      </c>
    </row>
    <row r="152" spans="1:26">
      <c r="A152" s="27">
        <v>1976</v>
      </c>
      <c r="B152" t="s">
        <v>77</v>
      </c>
      <c r="C152" s="27"/>
      <c r="D152" s="27"/>
      <c r="E152" s="27"/>
      <c r="F152" s="27">
        <v>0</v>
      </c>
      <c r="G152" s="27">
        <v>0</v>
      </c>
      <c r="H152" s="27">
        <v>1</v>
      </c>
      <c r="I152" s="27">
        <v>0</v>
      </c>
      <c r="J152" s="27">
        <v>1</v>
      </c>
      <c r="K152" s="27">
        <v>2</v>
      </c>
      <c r="L152" s="27">
        <v>1</v>
      </c>
      <c r="M152" s="27">
        <v>0</v>
      </c>
      <c r="N152" s="27">
        <v>0</v>
      </c>
      <c r="O152" s="27">
        <v>0</v>
      </c>
      <c r="P152" s="27"/>
      <c r="Q152" s="27">
        <v>17728347374.993996</v>
      </c>
      <c r="R152" s="27">
        <v>1</v>
      </c>
      <c r="S152" s="27">
        <v>1</v>
      </c>
      <c r="T152" s="33">
        <v>1.0219497573337515</v>
      </c>
      <c r="U152" s="27">
        <v>0</v>
      </c>
      <c r="V152" s="27">
        <v>84972000</v>
      </c>
      <c r="W152" s="27">
        <v>0</v>
      </c>
      <c r="X152" s="27"/>
      <c r="Y152" s="27">
        <v>761000000</v>
      </c>
      <c r="Z152" s="27">
        <v>1</v>
      </c>
    </row>
    <row r="153" spans="1:26">
      <c r="A153" s="27">
        <v>1977</v>
      </c>
      <c r="B153" t="s">
        <v>77</v>
      </c>
      <c r="C153" s="27"/>
      <c r="D153" s="27"/>
      <c r="E153" s="27"/>
      <c r="F153" s="27">
        <v>0</v>
      </c>
      <c r="G153" s="27">
        <v>0</v>
      </c>
      <c r="H153" s="27">
        <v>1</v>
      </c>
      <c r="I153" s="27">
        <v>0</v>
      </c>
      <c r="J153" s="27">
        <v>1</v>
      </c>
      <c r="K153" s="27">
        <v>2</v>
      </c>
      <c r="L153" s="27">
        <v>1</v>
      </c>
      <c r="M153" s="27">
        <v>0</v>
      </c>
      <c r="N153" s="27">
        <v>0</v>
      </c>
      <c r="O153" s="27">
        <v>0</v>
      </c>
      <c r="P153" s="27"/>
      <c r="Q153" s="27">
        <v>20971901273.270954</v>
      </c>
      <c r="R153" s="27">
        <v>0</v>
      </c>
      <c r="S153" s="27">
        <v>1</v>
      </c>
      <c r="T153" s="33">
        <v>1.0409624303569636</v>
      </c>
      <c r="U153" s="27">
        <v>0</v>
      </c>
      <c r="V153" s="27">
        <v>137635000</v>
      </c>
      <c r="W153" s="27">
        <v>0</v>
      </c>
      <c r="X153" s="27"/>
      <c r="Y153" s="27">
        <v>513000000</v>
      </c>
      <c r="Z153" s="27">
        <v>1</v>
      </c>
    </row>
    <row r="154" spans="1:26">
      <c r="A154" s="27">
        <v>1978</v>
      </c>
      <c r="B154" t="s">
        <v>77</v>
      </c>
      <c r="C154" s="27"/>
      <c r="D154" s="27"/>
      <c r="E154" s="27"/>
      <c r="F154" s="27">
        <v>0</v>
      </c>
      <c r="G154" s="27">
        <v>0</v>
      </c>
      <c r="H154" s="27">
        <v>1</v>
      </c>
      <c r="I154" s="27">
        <v>0</v>
      </c>
      <c r="J154" s="27">
        <v>1</v>
      </c>
      <c r="K154" s="27">
        <v>2</v>
      </c>
      <c r="L154" s="27">
        <v>1</v>
      </c>
      <c r="M154" s="27">
        <v>0</v>
      </c>
      <c r="N154" s="27">
        <v>0</v>
      </c>
      <c r="O154" s="27">
        <v>0</v>
      </c>
      <c r="P154" s="27"/>
      <c r="Q154" s="27">
        <v>26364491313.44714</v>
      </c>
      <c r="R154" s="27">
        <v>0</v>
      </c>
      <c r="S154" s="27">
        <v>1</v>
      </c>
      <c r="T154" s="33">
        <v>0.91734575384516981</v>
      </c>
      <c r="U154" s="27">
        <v>0</v>
      </c>
      <c r="V154" s="27">
        <v>187216000</v>
      </c>
      <c r="W154" s="27">
        <v>0</v>
      </c>
      <c r="X154" s="27"/>
      <c r="Y154" s="27">
        <v>1955699968</v>
      </c>
      <c r="Z154" s="27">
        <v>1</v>
      </c>
    </row>
    <row r="155" spans="1:26">
      <c r="A155" s="27">
        <v>1979</v>
      </c>
      <c r="B155" t="s">
        <v>77</v>
      </c>
      <c r="C155" s="27"/>
      <c r="D155" s="27"/>
      <c r="E155" s="27"/>
      <c r="F155" s="27">
        <v>0</v>
      </c>
      <c r="G155" s="27">
        <v>0</v>
      </c>
      <c r="H155" s="27">
        <v>1</v>
      </c>
      <c r="I155" s="27">
        <v>0</v>
      </c>
      <c r="J155" s="27">
        <v>1</v>
      </c>
      <c r="K155" s="27">
        <v>2</v>
      </c>
      <c r="L155" s="27">
        <v>1</v>
      </c>
      <c r="M155" s="27">
        <v>0</v>
      </c>
      <c r="N155" s="27">
        <v>0</v>
      </c>
      <c r="O155" s="27">
        <v>0</v>
      </c>
      <c r="P155" s="27"/>
      <c r="Q155" s="27">
        <v>33243422157.631123</v>
      </c>
      <c r="R155" s="27">
        <v>0</v>
      </c>
      <c r="S155" s="27">
        <v>1</v>
      </c>
      <c r="T155" s="33">
        <v>0.9810294585578897</v>
      </c>
      <c r="U155" s="27">
        <v>0</v>
      </c>
      <c r="V155" s="27">
        <v>227011000</v>
      </c>
      <c r="W155" s="27">
        <v>0</v>
      </c>
      <c r="X155" s="27"/>
      <c r="Y155" s="27">
        <v>1709600000</v>
      </c>
      <c r="Z155" s="27">
        <v>1</v>
      </c>
    </row>
    <row r="156" spans="1:26">
      <c r="A156" s="27">
        <v>1980</v>
      </c>
      <c r="B156" t="s">
        <v>77</v>
      </c>
      <c r="C156" s="27"/>
      <c r="D156" s="27"/>
      <c r="E156" s="27"/>
      <c r="F156" s="27">
        <v>0</v>
      </c>
      <c r="G156" s="27">
        <v>0</v>
      </c>
      <c r="H156" s="27">
        <v>1</v>
      </c>
      <c r="I156" s="27">
        <v>0</v>
      </c>
      <c r="J156" s="27">
        <v>1</v>
      </c>
      <c r="K156" s="27">
        <v>2</v>
      </c>
      <c r="L156" s="27">
        <v>1</v>
      </c>
      <c r="M156" s="27">
        <v>0</v>
      </c>
      <c r="N156" s="27">
        <v>0</v>
      </c>
      <c r="O156" s="27">
        <v>0</v>
      </c>
      <c r="P156" s="27">
        <v>42346000000</v>
      </c>
      <c r="Q156" s="27">
        <v>42345277342.019547</v>
      </c>
      <c r="R156" s="27">
        <v>0</v>
      </c>
      <c r="S156" s="27">
        <v>1</v>
      </c>
      <c r="T156" s="33">
        <v>0.94044734443210454</v>
      </c>
      <c r="U156" s="27">
        <v>0</v>
      </c>
      <c r="V156" s="27">
        <v>252522000</v>
      </c>
      <c r="W156" s="27">
        <v>0</v>
      </c>
      <c r="X156" s="27"/>
      <c r="Y156" s="27">
        <v>200000000</v>
      </c>
      <c r="Z156" s="27">
        <v>1</v>
      </c>
    </row>
    <row r="157" spans="1:26">
      <c r="A157" s="27">
        <v>1981</v>
      </c>
      <c r="B157" t="s">
        <v>77</v>
      </c>
      <c r="C157" s="27"/>
      <c r="D157" s="27"/>
      <c r="E157" s="27"/>
      <c r="F157" s="27">
        <v>0</v>
      </c>
      <c r="G157" s="27">
        <v>0</v>
      </c>
      <c r="H157" s="27">
        <v>1</v>
      </c>
      <c r="I157" s="27">
        <v>0</v>
      </c>
      <c r="J157" s="27">
        <v>1</v>
      </c>
      <c r="K157" s="27">
        <v>2</v>
      </c>
      <c r="L157" s="27">
        <v>1</v>
      </c>
      <c r="M157" s="27">
        <v>0</v>
      </c>
      <c r="N157" s="27">
        <v>0</v>
      </c>
      <c r="O157" s="27">
        <v>0</v>
      </c>
      <c r="P157" s="27">
        <v>44372000000</v>
      </c>
      <c r="Q157" s="27">
        <v>44348672667.871536</v>
      </c>
      <c r="R157" s="27">
        <v>0</v>
      </c>
      <c r="S157" s="27">
        <v>1</v>
      </c>
      <c r="T157" s="33">
        <v>0.83355014400471705</v>
      </c>
      <c r="U157" s="27">
        <v>0</v>
      </c>
      <c r="V157" s="27">
        <v>274909000</v>
      </c>
      <c r="W157" s="27">
        <v>0</v>
      </c>
      <c r="X157" s="27"/>
      <c r="Y157" s="27">
        <v>500000000</v>
      </c>
      <c r="Z157" s="27">
        <v>1</v>
      </c>
    </row>
    <row r="158" spans="1:26">
      <c r="A158" s="27">
        <v>1982</v>
      </c>
      <c r="B158" t="s">
        <v>77</v>
      </c>
      <c r="C158" s="27"/>
      <c r="D158" s="27"/>
      <c r="E158" s="27"/>
      <c r="F158" s="27">
        <v>0</v>
      </c>
      <c r="G158" s="27">
        <v>0</v>
      </c>
      <c r="H158" s="27">
        <v>1</v>
      </c>
      <c r="I158" s="27">
        <v>0</v>
      </c>
      <c r="J158" s="27">
        <v>1</v>
      </c>
      <c r="K158" s="27">
        <v>2</v>
      </c>
      <c r="L158" s="27">
        <v>1</v>
      </c>
      <c r="M158" s="27">
        <v>0</v>
      </c>
      <c r="N158" s="27">
        <v>0</v>
      </c>
      <c r="O158" s="27">
        <v>0</v>
      </c>
      <c r="P158" s="27">
        <v>44780000000</v>
      </c>
      <c r="Q158" s="27">
        <v>45207088715.64827</v>
      </c>
      <c r="R158" s="27">
        <v>0</v>
      </c>
      <c r="S158" s="27">
        <v>1</v>
      </c>
      <c r="T158" s="33">
        <v>0.78443295677873848</v>
      </c>
      <c r="U158" s="27">
        <v>0</v>
      </c>
      <c r="V158" s="27">
        <v>279870000</v>
      </c>
      <c r="W158" s="27">
        <v>0</v>
      </c>
      <c r="X158" s="27"/>
      <c r="Y158" s="27">
        <v>356627008</v>
      </c>
      <c r="Z158" s="27">
        <v>1</v>
      </c>
    </row>
    <row r="159" spans="1:26">
      <c r="A159" s="27">
        <v>1983</v>
      </c>
      <c r="B159" t="s">
        <v>77</v>
      </c>
      <c r="C159" s="27"/>
      <c r="D159" s="27"/>
      <c r="E159" s="27"/>
      <c r="F159" s="27">
        <v>0</v>
      </c>
      <c r="G159" s="27">
        <v>0</v>
      </c>
      <c r="H159" s="27">
        <v>1</v>
      </c>
      <c r="I159" s="27">
        <v>0</v>
      </c>
      <c r="J159" s="27">
        <v>1</v>
      </c>
      <c r="K159" s="27">
        <v>2</v>
      </c>
      <c r="L159" s="27">
        <v>1</v>
      </c>
      <c r="M159" s="27">
        <v>0</v>
      </c>
      <c r="N159" s="27">
        <v>0</v>
      </c>
      <c r="O159" s="27">
        <v>0</v>
      </c>
      <c r="P159" s="27">
        <v>47529000000</v>
      </c>
      <c r="Q159" s="27">
        <v>48801369800.367516</v>
      </c>
      <c r="R159" s="27">
        <v>0</v>
      </c>
      <c r="S159" s="27">
        <v>1</v>
      </c>
      <c r="T159" s="33">
        <v>0.83426891623154475</v>
      </c>
      <c r="U159" s="27">
        <v>0</v>
      </c>
      <c r="V159" s="27">
        <v>323309000</v>
      </c>
      <c r="W159" s="27">
        <v>0</v>
      </c>
      <c r="X159" s="27"/>
      <c r="Y159" s="27">
        <v>1830000000</v>
      </c>
      <c r="Z159" s="27">
        <v>1</v>
      </c>
    </row>
    <row r="160" spans="1:26">
      <c r="A160" s="27">
        <v>1984</v>
      </c>
      <c r="B160" t="s">
        <v>77</v>
      </c>
      <c r="C160" s="27"/>
      <c r="D160" s="27"/>
      <c r="E160" s="27"/>
      <c r="F160" s="27">
        <v>0</v>
      </c>
      <c r="G160" s="27">
        <v>0</v>
      </c>
      <c r="H160" s="27">
        <v>1</v>
      </c>
      <c r="I160" s="27">
        <v>0</v>
      </c>
      <c r="J160" s="27">
        <v>1</v>
      </c>
      <c r="K160" s="27">
        <v>2</v>
      </c>
      <c r="L160" s="27">
        <v>1</v>
      </c>
      <c r="M160" s="27">
        <v>0</v>
      </c>
      <c r="N160" s="27">
        <v>0</v>
      </c>
      <c r="O160" s="27">
        <v>0</v>
      </c>
      <c r="P160" s="27">
        <v>51513000000</v>
      </c>
      <c r="Q160" s="27">
        <v>53698278905.967812</v>
      </c>
      <c r="R160" s="27">
        <v>0</v>
      </c>
      <c r="S160" s="27">
        <v>1</v>
      </c>
      <c r="T160" s="33">
        <v>0.82999599794502654</v>
      </c>
      <c r="U160" s="27">
        <v>0</v>
      </c>
      <c r="V160" s="27">
        <v>284402000</v>
      </c>
      <c r="W160" s="27">
        <v>0</v>
      </c>
      <c r="X160" s="27"/>
      <c r="Y160" s="27"/>
      <c r="Z160" s="27">
        <v>1</v>
      </c>
    </row>
    <row r="161" spans="1:26">
      <c r="A161" s="27">
        <v>1985</v>
      </c>
      <c r="B161" t="s">
        <v>77</v>
      </c>
      <c r="C161" s="27"/>
      <c r="D161" s="27"/>
      <c r="E161" s="27"/>
      <c r="F161" s="27">
        <v>0</v>
      </c>
      <c r="G161" s="27">
        <v>0</v>
      </c>
      <c r="H161" s="27">
        <v>1</v>
      </c>
      <c r="I161" s="27">
        <v>0</v>
      </c>
      <c r="J161" s="27">
        <v>1</v>
      </c>
      <c r="K161" s="27">
        <v>2</v>
      </c>
      <c r="L161" s="27">
        <v>1</v>
      </c>
      <c r="M161" s="27">
        <v>0</v>
      </c>
      <c r="N161" s="27">
        <v>0</v>
      </c>
      <c r="O161" s="27">
        <v>0</v>
      </c>
      <c r="P161" s="27">
        <v>61132000000</v>
      </c>
      <c r="Q161" s="27">
        <v>57937868670.193726</v>
      </c>
      <c r="R161" s="27">
        <v>1</v>
      </c>
      <c r="S161" s="27">
        <v>1</v>
      </c>
      <c r="T161" s="33">
        <v>0.74915719568429318</v>
      </c>
      <c r="U161" s="27">
        <v>0</v>
      </c>
      <c r="V161" s="27">
        <v>479482000</v>
      </c>
      <c r="W161" s="27">
        <v>0</v>
      </c>
      <c r="X161" s="27"/>
      <c r="Y161" s="27"/>
      <c r="Z161" s="27">
        <v>1</v>
      </c>
    </row>
    <row r="162" spans="1:26">
      <c r="A162" s="27">
        <v>1986</v>
      </c>
      <c r="B162" t="s">
        <v>77</v>
      </c>
      <c r="C162" s="27"/>
      <c r="D162" s="27"/>
      <c r="E162" s="27"/>
      <c r="F162" s="27">
        <v>0</v>
      </c>
      <c r="G162" s="27">
        <v>0</v>
      </c>
      <c r="H162" s="27">
        <v>1</v>
      </c>
      <c r="I162" s="27">
        <v>0</v>
      </c>
      <c r="J162" s="27">
        <v>1</v>
      </c>
      <c r="K162" s="27">
        <v>2</v>
      </c>
      <c r="L162" s="27">
        <v>1</v>
      </c>
      <c r="M162" s="27">
        <v>0</v>
      </c>
      <c r="N162" s="27">
        <v>0</v>
      </c>
      <c r="O162" s="27">
        <v>0</v>
      </c>
      <c r="P162" s="27">
        <v>61535000000</v>
      </c>
      <c r="Q162" s="27">
        <v>63696301892.811569</v>
      </c>
      <c r="R162" s="27">
        <v>1</v>
      </c>
      <c r="S162" s="27">
        <v>1</v>
      </c>
      <c r="T162" s="33">
        <v>0.7030572776909082</v>
      </c>
      <c r="U162" s="27">
        <v>0</v>
      </c>
      <c r="V162" s="27">
        <v>693242000</v>
      </c>
      <c r="W162" s="27">
        <v>0</v>
      </c>
      <c r="X162" s="27"/>
      <c r="Y162" s="27"/>
      <c r="Z162" s="27">
        <v>1</v>
      </c>
    </row>
    <row r="163" spans="1:26">
      <c r="A163" s="27">
        <v>1987</v>
      </c>
      <c r="B163" t="s">
        <v>77</v>
      </c>
      <c r="C163" s="27"/>
      <c r="D163" s="27"/>
      <c r="E163" s="27"/>
      <c r="F163" s="27">
        <v>0</v>
      </c>
      <c r="G163" s="27">
        <v>0</v>
      </c>
      <c r="H163" s="27">
        <v>1</v>
      </c>
      <c r="I163" s="27">
        <v>0</v>
      </c>
      <c r="J163" s="27">
        <v>1</v>
      </c>
      <c r="K163" s="27">
        <v>2</v>
      </c>
      <c r="L163" s="27">
        <v>1</v>
      </c>
      <c r="M163" s="27">
        <v>0</v>
      </c>
      <c r="N163" s="27">
        <v>0</v>
      </c>
      <c r="O163" s="27">
        <v>0</v>
      </c>
      <c r="P163" s="27">
        <v>63300000000</v>
      </c>
      <c r="Q163" s="27">
        <v>66742267773.195869</v>
      </c>
      <c r="R163" s="27">
        <v>1</v>
      </c>
      <c r="S163" s="27">
        <v>1</v>
      </c>
      <c r="T163" s="33">
        <v>0.74330063470010233</v>
      </c>
      <c r="U163" s="27">
        <v>0</v>
      </c>
      <c r="V163" s="27">
        <v>924060000</v>
      </c>
      <c r="W163" s="27">
        <v>0</v>
      </c>
      <c r="X163" s="27"/>
      <c r="Y163" s="27"/>
      <c r="Z163" s="27">
        <v>1</v>
      </c>
    </row>
    <row r="164" spans="1:26">
      <c r="A164" s="27">
        <v>1988</v>
      </c>
      <c r="B164" t="s">
        <v>77</v>
      </c>
      <c r="C164" s="27"/>
      <c r="D164" s="27"/>
      <c r="E164" s="27"/>
      <c r="F164" s="27">
        <v>0</v>
      </c>
      <c r="G164" s="27">
        <v>0</v>
      </c>
      <c r="H164" s="27">
        <v>1</v>
      </c>
      <c r="I164" s="27">
        <v>0</v>
      </c>
      <c r="J164" s="27">
        <v>1</v>
      </c>
      <c r="K164" s="27">
        <v>2</v>
      </c>
      <c r="L164" s="27">
        <v>1</v>
      </c>
      <c r="M164" s="27">
        <v>0</v>
      </c>
      <c r="N164" s="27">
        <v>0</v>
      </c>
      <c r="O164" s="27">
        <v>0</v>
      </c>
      <c r="P164" s="27">
        <v>51664000000</v>
      </c>
      <c r="Q164" s="27">
        <v>59089067187.394341</v>
      </c>
      <c r="R164" s="27">
        <v>1</v>
      </c>
      <c r="S164" s="27">
        <v>1</v>
      </c>
      <c r="T164" s="33">
        <v>0.80560957079318884</v>
      </c>
      <c r="U164" s="27">
        <v>0</v>
      </c>
      <c r="V164" s="27">
        <v>895204000</v>
      </c>
      <c r="W164" s="27">
        <v>0</v>
      </c>
      <c r="X164" s="27"/>
      <c r="Y164" s="27"/>
      <c r="Z164" s="27">
        <v>1</v>
      </c>
    </row>
    <row r="165" spans="1:26">
      <c r="A165" s="27">
        <v>1989</v>
      </c>
      <c r="B165" t="s">
        <v>77</v>
      </c>
      <c r="C165" s="27"/>
      <c r="D165" s="27"/>
      <c r="E165" s="27"/>
      <c r="F165" s="27">
        <v>260000</v>
      </c>
      <c r="G165" s="27">
        <v>0</v>
      </c>
      <c r="H165" s="27">
        <v>1</v>
      </c>
      <c r="I165" s="27">
        <v>0</v>
      </c>
      <c r="J165" s="27">
        <v>1</v>
      </c>
      <c r="K165" s="27">
        <v>2</v>
      </c>
      <c r="L165" s="27">
        <v>1</v>
      </c>
      <c r="M165" s="27">
        <v>0</v>
      </c>
      <c r="N165" s="27">
        <v>0</v>
      </c>
      <c r="O165" s="27">
        <v>0</v>
      </c>
      <c r="P165" s="27">
        <v>52558000000</v>
      </c>
      <c r="Q165" s="27">
        <v>55631489801.550797</v>
      </c>
      <c r="R165" s="27">
        <v>1</v>
      </c>
      <c r="S165" s="27">
        <v>1</v>
      </c>
      <c r="T165" s="33">
        <v>0.74679040704290955</v>
      </c>
      <c r="U165" s="27">
        <v>618837944</v>
      </c>
      <c r="V165" s="27">
        <v>960141000</v>
      </c>
      <c r="W165" s="27">
        <v>0</v>
      </c>
      <c r="X165" s="27"/>
      <c r="Y165" s="27"/>
      <c r="Z165" s="27">
        <v>1</v>
      </c>
    </row>
    <row r="166" spans="1:26">
      <c r="A166" s="27">
        <v>1990</v>
      </c>
      <c r="B166" t="s">
        <v>77</v>
      </c>
      <c r="C166" s="27"/>
      <c r="D166" s="27"/>
      <c r="E166" s="27"/>
      <c r="F166" s="27">
        <v>0</v>
      </c>
      <c r="G166" s="27">
        <v>0</v>
      </c>
      <c r="H166" s="27">
        <v>1</v>
      </c>
      <c r="I166" s="27">
        <v>0</v>
      </c>
      <c r="J166" s="27">
        <v>1</v>
      </c>
      <c r="K166" s="27">
        <v>2</v>
      </c>
      <c r="L166" s="27">
        <v>1</v>
      </c>
      <c r="M166" s="27">
        <v>0</v>
      </c>
      <c r="N166" s="27">
        <v>0</v>
      </c>
      <c r="O166" s="27">
        <v>0</v>
      </c>
      <c r="P166" s="27">
        <v>61892000000</v>
      </c>
      <c r="Q166" s="27">
        <v>62045099642.777405</v>
      </c>
      <c r="R166" s="27">
        <v>1</v>
      </c>
      <c r="S166" s="27">
        <v>1</v>
      </c>
      <c r="T166" s="33">
        <v>0.70566019682121295</v>
      </c>
      <c r="U166" s="27">
        <v>669930594</v>
      </c>
      <c r="V166" s="27">
        <v>1207954000</v>
      </c>
      <c r="W166" s="27">
        <v>0</v>
      </c>
      <c r="X166" s="27"/>
      <c r="Y166" s="27"/>
      <c r="Z166" s="27">
        <v>1</v>
      </c>
    </row>
    <row r="167" spans="1:26">
      <c r="A167" s="27">
        <v>1991</v>
      </c>
      <c r="B167" t="s">
        <v>77</v>
      </c>
      <c r="C167" s="27"/>
      <c r="D167" s="27"/>
      <c r="E167" s="27"/>
      <c r="F167" s="27">
        <v>0</v>
      </c>
      <c r="G167" s="27">
        <v>0</v>
      </c>
      <c r="H167" s="27">
        <v>1</v>
      </c>
      <c r="I167" s="27">
        <v>0</v>
      </c>
      <c r="J167" s="27">
        <v>1</v>
      </c>
      <c r="K167" s="27">
        <v>2</v>
      </c>
      <c r="L167" s="27">
        <v>1</v>
      </c>
      <c r="M167" s="27">
        <v>0</v>
      </c>
      <c r="N167" s="27">
        <v>0</v>
      </c>
      <c r="O167" s="27">
        <v>0</v>
      </c>
      <c r="P167" s="27">
        <v>46670000000</v>
      </c>
      <c r="Q167" s="27">
        <v>45715367087.100098</v>
      </c>
      <c r="R167" s="27">
        <v>1</v>
      </c>
      <c r="S167" s="27">
        <v>1</v>
      </c>
      <c r="T167" s="33">
        <v>0.64778014054484578</v>
      </c>
      <c r="U167" s="27">
        <v>995436275</v>
      </c>
      <c r="V167" s="27">
        <v>1412632000</v>
      </c>
      <c r="W167" s="27">
        <v>0</v>
      </c>
      <c r="X167" s="27"/>
      <c r="Y167" s="27"/>
      <c r="Z167" s="27">
        <v>1</v>
      </c>
    </row>
    <row r="168" spans="1:26">
      <c r="A168" s="27">
        <v>1992</v>
      </c>
      <c r="B168" t="s">
        <v>77</v>
      </c>
      <c r="C168" s="27"/>
      <c r="D168" s="27"/>
      <c r="E168" s="27"/>
      <c r="F168" s="27">
        <v>0</v>
      </c>
      <c r="G168" s="27">
        <v>0</v>
      </c>
      <c r="H168" s="27">
        <v>1</v>
      </c>
      <c r="I168" s="27">
        <v>0</v>
      </c>
      <c r="J168" s="27">
        <v>1</v>
      </c>
      <c r="K168" s="27">
        <v>2</v>
      </c>
      <c r="L168" s="27">
        <v>1</v>
      </c>
      <c r="M168" s="27">
        <v>0</v>
      </c>
      <c r="N168" s="27">
        <v>0</v>
      </c>
      <c r="O168" s="27">
        <v>0</v>
      </c>
      <c r="P168" s="27">
        <v>49217000000</v>
      </c>
      <c r="Q168" s="27">
        <v>48003298223.11779</v>
      </c>
      <c r="R168" s="27">
        <v>1</v>
      </c>
      <c r="S168" s="27">
        <v>1</v>
      </c>
      <c r="T168" s="33">
        <v>0.62587770846912083</v>
      </c>
      <c r="U168" s="27">
        <v>794990625</v>
      </c>
      <c r="V168" s="27">
        <v>1473697000</v>
      </c>
      <c r="W168" s="27">
        <v>0</v>
      </c>
      <c r="X168" s="27"/>
      <c r="Y168" s="27"/>
      <c r="Z168" s="27">
        <v>1</v>
      </c>
    </row>
    <row r="169" spans="1:26">
      <c r="A169" s="27">
        <v>1993</v>
      </c>
      <c r="B169" t="s">
        <v>77</v>
      </c>
      <c r="C169" s="27"/>
      <c r="D169" s="27"/>
      <c r="E169" s="27"/>
      <c r="F169" s="27">
        <v>0</v>
      </c>
      <c r="G169" s="27">
        <v>0</v>
      </c>
      <c r="H169" s="27">
        <v>1</v>
      </c>
      <c r="I169" s="27">
        <v>0</v>
      </c>
      <c r="J169" s="27">
        <v>1</v>
      </c>
      <c r="K169" s="27">
        <v>2</v>
      </c>
      <c r="L169" s="27">
        <v>1</v>
      </c>
      <c r="M169" s="27">
        <v>0</v>
      </c>
      <c r="N169" s="27">
        <v>0</v>
      </c>
      <c r="O169" s="27">
        <v>0</v>
      </c>
      <c r="P169" s="27">
        <v>50963000000</v>
      </c>
      <c r="Q169" s="27">
        <v>49946455210.96595</v>
      </c>
      <c r="R169" s="27">
        <v>1</v>
      </c>
      <c r="S169" s="27">
        <v>1</v>
      </c>
      <c r="T169" s="33">
        <v>0.648154718576755</v>
      </c>
      <c r="U169" s="27">
        <v>470753334.5</v>
      </c>
      <c r="V169" s="27">
        <v>1511735000</v>
      </c>
      <c r="W169" s="27">
        <v>0</v>
      </c>
      <c r="X169" s="27"/>
      <c r="Y169" s="27"/>
      <c r="Z169" s="27">
        <v>1</v>
      </c>
    </row>
    <row r="170" spans="1:26">
      <c r="A170" s="27">
        <v>1994</v>
      </c>
      <c r="B170" t="s">
        <v>77</v>
      </c>
      <c r="C170" s="27"/>
      <c r="D170" s="27"/>
      <c r="E170" s="27"/>
      <c r="F170" s="27">
        <v>0</v>
      </c>
      <c r="G170" s="27">
        <v>0</v>
      </c>
      <c r="H170" s="27">
        <v>1</v>
      </c>
      <c r="I170" s="27">
        <v>0</v>
      </c>
      <c r="J170" s="27">
        <v>1</v>
      </c>
      <c r="K170" s="27">
        <v>2</v>
      </c>
      <c r="L170" s="27">
        <v>1</v>
      </c>
      <c r="M170" s="27">
        <v>0</v>
      </c>
      <c r="N170" s="27">
        <v>0</v>
      </c>
      <c r="O170" s="27">
        <v>0</v>
      </c>
      <c r="P170" s="27">
        <v>42426000000</v>
      </c>
      <c r="Q170" s="27">
        <v>42542571305.513565</v>
      </c>
      <c r="R170" s="27">
        <v>1</v>
      </c>
      <c r="S170" s="27">
        <v>1</v>
      </c>
      <c r="T170" s="33">
        <v>0.69545665111729171</v>
      </c>
      <c r="U170" s="27">
        <v>1158785097.7</v>
      </c>
      <c r="V170" s="27">
        <v>1708657000</v>
      </c>
      <c r="W170" s="27">
        <v>0</v>
      </c>
      <c r="X170" s="27"/>
      <c r="Y170" s="27"/>
      <c r="Z170" s="27">
        <v>1</v>
      </c>
    </row>
    <row r="171" spans="1:26">
      <c r="A171" s="27">
        <v>1995</v>
      </c>
      <c r="B171" t="s">
        <v>77</v>
      </c>
      <c r="C171" s="27"/>
      <c r="D171" s="27"/>
      <c r="E171" s="27"/>
      <c r="F171" s="27">
        <v>0</v>
      </c>
      <c r="G171" s="27">
        <v>0</v>
      </c>
      <c r="H171" s="27">
        <v>1</v>
      </c>
      <c r="I171" s="27">
        <v>0</v>
      </c>
      <c r="J171" s="27">
        <v>1</v>
      </c>
      <c r="K171" s="27">
        <v>2</v>
      </c>
      <c r="L171" s="27">
        <v>1</v>
      </c>
      <c r="M171" s="27">
        <v>0</v>
      </c>
      <c r="N171" s="27">
        <v>0</v>
      </c>
      <c r="O171" s="27">
        <v>0</v>
      </c>
      <c r="P171" s="27">
        <v>42066000000</v>
      </c>
      <c r="Q171" s="27">
        <v>41764052457.881378</v>
      </c>
      <c r="R171" s="27">
        <v>1</v>
      </c>
      <c r="S171" s="27">
        <v>1</v>
      </c>
      <c r="T171" s="33">
        <v>0.69736071622307827</v>
      </c>
      <c r="U171" s="27">
        <v>1477675125.4000001</v>
      </c>
      <c r="V171" s="27">
        <v>2049331000</v>
      </c>
      <c r="W171" s="27">
        <v>0</v>
      </c>
      <c r="X171" s="27"/>
      <c r="Y171" s="27"/>
      <c r="Z171" s="27">
        <v>1</v>
      </c>
    </row>
    <row r="172" spans="1:26">
      <c r="A172" s="27">
        <v>1996</v>
      </c>
      <c r="B172" t="s">
        <v>77</v>
      </c>
      <c r="C172" s="27"/>
      <c r="D172" s="27"/>
      <c r="E172" s="27"/>
      <c r="F172" s="27">
        <v>0</v>
      </c>
      <c r="G172" s="27">
        <v>0</v>
      </c>
      <c r="H172" s="27">
        <v>1</v>
      </c>
      <c r="I172" s="27">
        <v>0</v>
      </c>
      <c r="J172" s="27">
        <v>1</v>
      </c>
      <c r="K172" s="27">
        <v>2</v>
      </c>
      <c r="L172" s="27">
        <v>1</v>
      </c>
      <c r="M172" s="27">
        <v>0</v>
      </c>
      <c r="N172" s="27">
        <v>0</v>
      </c>
      <c r="O172" s="27">
        <v>0</v>
      </c>
      <c r="P172" s="27">
        <v>46941000000</v>
      </c>
      <c r="Q172" s="27">
        <v>46941496779.849861</v>
      </c>
      <c r="R172" s="27">
        <v>1</v>
      </c>
      <c r="S172" s="27">
        <v>1</v>
      </c>
      <c r="T172" s="33">
        <v>0.69966405838602452</v>
      </c>
      <c r="U172" s="27">
        <v>2031176058.9000001</v>
      </c>
      <c r="V172" s="27">
        <v>1939124000</v>
      </c>
      <c r="W172" s="27">
        <v>0</v>
      </c>
      <c r="X172" s="27"/>
      <c r="Y172" s="27"/>
      <c r="Z172" s="27">
        <v>1</v>
      </c>
    </row>
    <row r="173" spans="1:26">
      <c r="A173" s="27">
        <v>1997</v>
      </c>
      <c r="B173" t="s">
        <v>77</v>
      </c>
      <c r="C173" s="27"/>
      <c r="D173" s="27"/>
      <c r="E173" s="27"/>
      <c r="F173" s="27">
        <v>0</v>
      </c>
      <c r="G173" s="27">
        <v>0</v>
      </c>
      <c r="H173" s="27">
        <v>1</v>
      </c>
      <c r="I173" s="27">
        <v>0</v>
      </c>
      <c r="J173" s="27">
        <v>1</v>
      </c>
      <c r="K173" s="27">
        <v>2</v>
      </c>
      <c r="L173" s="27">
        <v>1</v>
      </c>
      <c r="M173" s="27">
        <v>0</v>
      </c>
      <c r="N173" s="27">
        <v>0</v>
      </c>
      <c r="O173" s="27">
        <v>0</v>
      </c>
      <c r="P173" s="27">
        <v>48178000000</v>
      </c>
      <c r="Q173" s="27">
        <v>48177862501.949509</v>
      </c>
      <c r="R173" s="27">
        <v>1</v>
      </c>
      <c r="S173" s="27">
        <v>1</v>
      </c>
      <c r="T173" s="33">
        <v>0.71538944173936525</v>
      </c>
      <c r="U173" s="27">
        <v>2017823552.4000001</v>
      </c>
      <c r="V173" s="27">
        <v>1795369000</v>
      </c>
      <c r="W173" s="27">
        <v>0</v>
      </c>
      <c r="X173" s="27"/>
      <c r="Y173" s="27"/>
      <c r="Z173" s="27">
        <v>1</v>
      </c>
    </row>
    <row r="174" spans="1:26">
      <c r="A174" s="27">
        <v>1998</v>
      </c>
      <c r="B174" t="s">
        <v>77</v>
      </c>
      <c r="C174" s="27"/>
      <c r="D174" s="27"/>
      <c r="E174" s="27"/>
      <c r="F174" s="27">
        <v>0</v>
      </c>
      <c r="G174" s="27">
        <v>0</v>
      </c>
      <c r="H174" s="27">
        <v>1</v>
      </c>
      <c r="I174" s="27">
        <v>0</v>
      </c>
      <c r="J174" s="27">
        <v>1</v>
      </c>
      <c r="K174" s="27">
        <v>2</v>
      </c>
      <c r="L174" s="27">
        <v>1</v>
      </c>
      <c r="M174" s="27">
        <v>0</v>
      </c>
      <c r="N174" s="27">
        <v>0</v>
      </c>
      <c r="O174" s="27">
        <v>0</v>
      </c>
      <c r="P174" s="27">
        <v>48188000000</v>
      </c>
      <c r="Q174" s="27">
        <v>48187747528.899033</v>
      </c>
      <c r="R174" s="27">
        <v>1</v>
      </c>
      <c r="S174" s="27">
        <v>1</v>
      </c>
      <c r="T174" s="33">
        <v>0.63293736472878814</v>
      </c>
      <c r="U174" s="27">
        <v>2010716168.3</v>
      </c>
      <c r="V174" s="27">
        <v>1676442000</v>
      </c>
      <c r="W174" s="27">
        <v>0</v>
      </c>
      <c r="X174" s="27"/>
      <c r="Y174" s="27"/>
      <c r="Z174" s="27">
        <v>1</v>
      </c>
    </row>
    <row r="175" spans="1:26">
      <c r="A175" s="27">
        <v>1999</v>
      </c>
      <c r="B175" t="s">
        <v>77</v>
      </c>
      <c r="C175" s="27"/>
      <c r="D175" s="27"/>
      <c r="E175" s="27"/>
      <c r="F175" s="27">
        <v>0</v>
      </c>
      <c r="G175" s="27">
        <v>0</v>
      </c>
      <c r="H175" s="27">
        <v>1</v>
      </c>
      <c r="I175" s="27">
        <v>0</v>
      </c>
      <c r="J175" s="27">
        <v>1</v>
      </c>
      <c r="K175" s="27">
        <v>2</v>
      </c>
      <c r="L175" s="27">
        <v>1</v>
      </c>
      <c r="M175" s="27">
        <v>0</v>
      </c>
      <c r="N175" s="27">
        <v>0</v>
      </c>
      <c r="O175" s="27">
        <v>0</v>
      </c>
      <c r="P175" s="27">
        <v>48845000000</v>
      </c>
      <c r="Q175" s="27">
        <v>48640574566.647644</v>
      </c>
      <c r="R175" s="27">
        <v>1</v>
      </c>
      <c r="S175" s="27">
        <v>1</v>
      </c>
      <c r="T175" s="33">
        <v>0.59173831677950461</v>
      </c>
      <c r="U175" s="27">
        <v>2082628769.3</v>
      </c>
      <c r="V175" s="27">
        <v>1539516000</v>
      </c>
      <c r="W175" s="27">
        <v>0</v>
      </c>
      <c r="X175" s="27"/>
      <c r="Y175" s="27"/>
      <c r="Z175" s="27">
        <v>1</v>
      </c>
    </row>
    <row r="176" spans="1:26">
      <c r="A176" s="27">
        <v>2000</v>
      </c>
      <c r="B176" t="s">
        <v>77</v>
      </c>
      <c r="C176" s="27"/>
      <c r="D176" s="27"/>
      <c r="E176" s="27"/>
      <c r="F176" s="27">
        <v>0</v>
      </c>
      <c r="G176" s="27">
        <v>0</v>
      </c>
      <c r="H176" s="27">
        <v>1</v>
      </c>
      <c r="I176" s="27">
        <v>0</v>
      </c>
      <c r="J176" s="27">
        <v>1</v>
      </c>
      <c r="K176" s="27">
        <v>2</v>
      </c>
      <c r="L176" s="27">
        <v>1</v>
      </c>
      <c r="M176" s="27">
        <v>0</v>
      </c>
      <c r="N176" s="27">
        <v>0</v>
      </c>
      <c r="O176" s="27">
        <v>0</v>
      </c>
      <c r="P176" s="27">
        <v>54749000000</v>
      </c>
      <c r="Q176" s="27">
        <v>54790245600.584633</v>
      </c>
      <c r="R176" s="27">
        <v>1</v>
      </c>
      <c r="S176" s="27">
        <v>1</v>
      </c>
      <c r="T176" s="33">
        <v>0.62919927379193319</v>
      </c>
      <c r="U176" s="27">
        <v>1885510115.2</v>
      </c>
      <c r="V176" s="27">
        <v>1424572000</v>
      </c>
      <c r="W176" s="27">
        <v>0</v>
      </c>
      <c r="X176" s="27"/>
      <c r="Y176" s="27"/>
      <c r="Z176" s="27">
        <v>1</v>
      </c>
    </row>
    <row r="177" spans="1:26">
      <c r="A177" s="27">
        <v>2001</v>
      </c>
      <c r="B177" t="s">
        <v>77</v>
      </c>
      <c r="C177" s="27"/>
      <c r="D177" s="27"/>
      <c r="E177" s="27"/>
      <c r="F177" s="27">
        <v>0</v>
      </c>
      <c r="G177" s="27">
        <v>0</v>
      </c>
      <c r="H177" s="27">
        <v>1</v>
      </c>
      <c r="I177" s="27">
        <v>0</v>
      </c>
      <c r="J177" s="27">
        <v>1</v>
      </c>
      <c r="K177" s="27">
        <v>2</v>
      </c>
      <c r="L177" s="27">
        <v>1</v>
      </c>
      <c r="M177" s="27">
        <v>0</v>
      </c>
      <c r="N177" s="27">
        <v>0</v>
      </c>
      <c r="O177" s="27">
        <v>0</v>
      </c>
      <c r="P177" s="27">
        <v>54745000000</v>
      </c>
      <c r="Q177" s="27">
        <v>54744714396.16655</v>
      </c>
      <c r="R177" s="27">
        <v>1</v>
      </c>
      <c r="S177" s="27">
        <v>1</v>
      </c>
      <c r="T177" s="33">
        <v>0.61588871891054842</v>
      </c>
      <c r="U177" s="27">
        <v>1679854653.5</v>
      </c>
      <c r="V177" s="27">
        <v>1328544000</v>
      </c>
      <c r="W177" s="27">
        <v>0</v>
      </c>
      <c r="X177" s="27"/>
      <c r="Y177" s="27"/>
      <c r="Z177" s="27">
        <v>1</v>
      </c>
    </row>
    <row r="178" spans="1:26">
      <c r="A178" s="27">
        <v>2002</v>
      </c>
      <c r="B178" t="s">
        <v>77</v>
      </c>
      <c r="C178" s="27"/>
      <c r="D178" s="27"/>
      <c r="E178" s="27"/>
      <c r="F178" s="27">
        <v>9000000</v>
      </c>
      <c r="G178" s="27">
        <v>0</v>
      </c>
      <c r="H178" s="27">
        <v>1</v>
      </c>
      <c r="I178" s="27">
        <v>0</v>
      </c>
      <c r="J178" s="27">
        <v>1</v>
      </c>
      <c r="K178" s="27">
        <v>2</v>
      </c>
      <c r="L178" s="27">
        <v>1</v>
      </c>
      <c r="M178" s="27">
        <v>0</v>
      </c>
      <c r="N178" s="27">
        <v>0</v>
      </c>
      <c r="O178" s="27">
        <v>0</v>
      </c>
      <c r="P178" s="27">
        <v>56761000000</v>
      </c>
      <c r="Q178" s="27">
        <v>56760288973.670341</v>
      </c>
      <c r="R178" s="27">
        <v>1</v>
      </c>
      <c r="S178" s="27">
        <v>1</v>
      </c>
      <c r="T178" s="33">
        <v>0.62466195784303247</v>
      </c>
      <c r="U178" s="27">
        <v>1505040301.8</v>
      </c>
      <c r="V178" s="27">
        <v>1202928000</v>
      </c>
      <c r="W178" s="27">
        <v>0</v>
      </c>
      <c r="X178" s="27"/>
      <c r="Y178" s="27"/>
      <c r="Z178" s="27">
        <v>1</v>
      </c>
    </row>
    <row r="179" spans="1:26">
      <c r="A179" s="27">
        <v>2003</v>
      </c>
      <c r="B179" t="s">
        <v>77</v>
      </c>
      <c r="C179" s="27"/>
      <c r="D179" s="27"/>
      <c r="E179" s="27"/>
      <c r="F179" s="27">
        <v>0</v>
      </c>
      <c r="G179" s="27">
        <v>0</v>
      </c>
      <c r="H179" s="27">
        <v>1</v>
      </c>
      <c r="I179" s="27">
        <v>0</v>
      </c>
      <c r="J179" s="27">
        <v>1</v>
      </c>
      <c r="K179" s="27">
        <v>2</v>
      </c>
      <c r="L179" s="27">
        <v>1</v>
      </c>
      <c r="M179" s="27">
        <v>0</v>
      </c>
      <c r="N179" s="27">
        <v>0</v>
      </c>
      <c r="O179" s="27">
        <v>0</v>
      </c>
      <c r="P179" s="27">
        <v>67864000000.000008</v>
      </c>
      <c r="Q179" s="27">
        <v>67863829880.483238</v>
      </c>
      <c r="R179" s="27">
        <v>1</v>
      </c>
      <c r="S179" s="27">
        <v>1</v>
      </c>
      <c r="T179" s="33">
        <v>0.61793375018798091</v>
      </c>
      <c r="U179" s="27">
        <v>1178931448.8</v>
      </c>
      <c r="V179" s="27">
        <v>1056099000</v>
      </c>
      <c r="W179" s="27">
        <v>0</v>
      </c>
      <c r="X179" s="27"/>
      <c r="Y179" s="27"/>
      <c r="Z179" s="27">
        <v>1</v>
      </c>
    </row>
    <row r="180" spans="1:26">
      <c r="A180" s="27">
        <v>2004</v>
      </c>
      <c r="B180" t="s">
        <v>77</v>
      </c>
      <c r="C180" s="27"/>
      <c r="D180" s="27"/>
      <c r="E180" s="27"/>
      <c r="F180" s="27">
        <v>0</v>
      </c>
      <c r="G180" s="27">
        <v>0</v>
      </c>
      <c r="H180" s="27">
        <v>1</v>
      </c>
      <c r="I180" s="27">
        <v>0</v>
      </c>
      <c r="J180" s="27">
        <v>1</v>
      </c>
      <c r="K180" s="27">
        <v>2</v>
      </c>
      <c r="L180" s="27">
        <v>1</v>
      </c>
      <c r="M180" s="27">
        <v>0</v>
      </c>
      <c r="N180" s="27">
        <v>0</v>
      </c>
      <c r="O180" s="27">
        <v>0</v>
      </c>
      <c r="P180" s="27">
        <v>85327000000</v>
      </c>
      <c r="Q180" s="27">
        <v>85324998813.604019</v>
      </c>
      <c r="R180" s="27">
        <v>1</v>
      </c>
      <c r="S180" s="27">
        <v>1</v>
      </c>
      <c r="T180" s="33">
        <v>0.67108711240801089</v>
      </c>
      <c r="U180" s="27">
        <v>842694286.20000005</v>
      </c>
      <c r="V180" s="27">
        <v>909342000</v>
      </c>
      <c r="W180" s="27">
        <v>0</v>
      </c>
      <c r="X180" s="27"/>
      <c r="Y180" s="27"/>
      <c r="Z180" s="27">
        <v>1</v>
      </c>
    </row>
    <row r="181" spans="1:26">
      <c r="A181" s="27">
        <v>2005</v>
      </c>
      <c r="B181" t="s">
        <v>77</v>
      </c>
      <c r="C181" s="27"/>
      <c r="D181" s="27"/>
      <c r="E181" s="27"/>
      <c r="F181" s="27">
        <v>0</v>
      </c>
      <c r="G181" s="27">
        <v>0</v>
      </c>
      <c r="H181" s="27">
        <v>1</v>
      </c>
      <c r="I181" s="27">
        <v>0</v>
      </c>
      <c r="J181" s="27">
        <v>1</v>
      </c>
      <c r="K181" s="27">
        <v>2</v>
      </c>
      <c r="L181" s="27">
        <v>1</v>
      </c>
      <c r="M181" s="27">
        <v>0</v>
      </c>
      <c r="N181" s="27">
        <v>0</v>
      </c>
      <c r="O181" s="27">
        <v>0</v>
      </c>
      <c r="P181" s="27">
        <v>103198000000</v>
      </c>
      <c r="Q181" s="27">
        <v>103198228458.58755</v>
      </c>
      <c r="R181" s="27">
        <v>1</v>
      </c>
      <c r="S181" s="27">
        <v>1</v>
      </c>
      <c r="T181" s="33">
        <v>0.69599608558540027</v>
      </c>
      <c r="U181" s="27">
        <v>183861292.80000001</v>
      </c>
      <c r="V181" s="27">
        <v>778821000</v>
      </c>
      <c r="W181" s="27">
        <v>0</v>
      </c>
      <c r="X181" s="27"/>
      <c r="Y181" s="27"/>
      <c r="Z181" s="27">
        <v>1</v>
      </c>
    </row>
    <row r="182" spans="1:26">
      <c r="A182" s="27">
        <v>2006</v>
      </c>
      <c r="B182" t="s">
        <v>77</v>
      </c>
      <c r="C182" s="27"/>
      <c r="D182" s="27"/>
      <c r="E182" s="27"/>
      <c r="F182" s="27">
        <v>0</v>
      </c>
      <c r="G182" s="27">
        <v>0</v>
      </c>
      <c r="H182" s="27">
        <v>1</v>
      </c>
      <c r="I182" s="27">
        <v>0</v>
      </c>
      <c r="J182" s="27">
        <v>1</v>
      </c>
      <c r="K182" s="27">
        <v>2</v>
      </c>
      <c r="L182" s="27">
        <v>1</v>
      </c>
      <c r="M182" s="27">
        <v>0</v>
      </c>
      <c r="N182" s="27">
        <v>0</v>
      </c>
      <c r="O182" s="27">
        <v>0</v>
      </c>
      <c r="P182" s="27">
        <v>117027000000</v>
      </c>
      <c r="Q182" s="27">
        <v>117027304746.54008</v>
      </c>
      <c r="R182" s="27">
        <v>1</v>
      </c>
      <c r="S182" s="27">
        <v>1</v>
      </c>
      <c r="T182" s="33">
        <v>0.83568345932575372</v>
      </c>
      <c r="U182" s="27">
        <v>193526016</v>
      </c>
      <c r="V182" s="27">
        <v>118585000</v>
      </c>
      <c r="W182" s="27">
        <v>0</v>
      </c>
      <c r="X182" s="27"/>
      <c r="Y182" s="27"/>
      <c r="Z182" s="27">
        <v>1</v>
      </c>
    </row>
    <row r="183" spans="1:26">
      <c r="A183" s="27">
        <v>2007</v>
      </c>
      <c r="B183" t="s">
        <v>77</v>
      </c>
      <c r="C183" s="27"/>
      <c r="D183" s="27"/>
      <c r="E183" s="27"/>
      <c r="F183" s="27">
        <v>0</v>
      </c>
      <c r="G183" s="27">
        <v>0</v>
      </c>
      <c r="H183" s="27">
        <v>1</v>
      </c>
      <c r="I183" s="27">
        <v>0</v>
      </c>
      <c r="J183" s="27">
        <v>1</v>
      </c>
      <c r="K183" s="27">
        <v>2</v>
      </c>
      <c r="L183" s="27">
        <v>1</v>
      </c>
      <c r="M183" s="27">
        <v>0</v>
      </c>
      <c r="N183" s="27">
        <v>0</v>
      </c>
      <c r="O183" s="27">
        <v>0</v>
      </c>
      <c r="P183" s="27">
        <v>134977000000</v>
      </c>
      <c r="Q183" s="27">
        <v>134977087734.00835</v>
      </c>
      <c r="R183" s="27">
        <v>1</v>
      </c>
      <c r="S183" s="27">
        <v>1</v>
      </c>
      <c r="T183" s="33">
        <v>0.90473952627382648</v>
      </c>
      <c r="U183" s="27">
        <v>203283360</v>
      </c>
      <c r="V183" s="27">
        <v>112701000</v>
      </c>
      <c r="W183" s="27">
        <v>0</v>
      </c>
      <c r="X183" s="27"/>
      <c r="Y183" s="27"/>
      <c r="Z183" s="27">
        <v>1</v>
      </c>
    </row>
    <row r="184" spans="1:26">
      <c r="A184" s="27">
        <v>2008</v>
      </c>
      <c r="B184" t="s">
        <v>77</v>
      </c>
      <c r="C184" s="27"/>
      <c r="D184" s="27"/>
      <c r="E184" s="27"/>
      <c r="F184" s="27">
        <v>0</v>
      </c>
      <c r="G184" s="27">
        <v>0</v>
      </c>
      <c r="H184" s="27">
        <v>1</v>
      </c>
      <c r="I184" s="27">
        <v>0</v>
      </c>
      <c r="J184" s="27">
        <v>1</v>
      </c>
      <c r="K184" s="27">
        <v>2</v>
      </c>
      <c r="L184" s="27">
        <v>1</v>
      </c>
      <c r="M184" s="27">
        <v>0</v>
      </c>
      <c r="N184" s="27">
        <v>0</v>
      </c>
      <c r="O184" s="27">
        <v>0</v>
      </c>
      <c r="P184" s="27">
        <v>171001000000</v>
      </c>
      <c r="Q184" s="27">
        <v>171000691877.71356</v>
      </c>
      <c r="R184" s="27">
        <v>0</v>
      </c>
      <c r="S184" s="27">
        <v>1</v>
      </c>
      <c r="T184" s="33">
        <v>0.91944034308119871</v>
      </c>
      <c r="U184" s="27">
        <v>198140332.80000001</v>
      </c>
      <c r="V184" s="27">
        <v>10536000</v>
      </c>
      <c r="W184" s="27">
        <v>0</v>
      </c>
      <c r="X184" s="27">
        <v>6621000000</v>
      </c>
      <c r="Y184" s="27"/>
      <c r="Z184" s="27">
        <v>1</v>
      </c>
    </row>
    <row r="185" spans="1:26">
      <c r="A185" s="27">
        <v>2009</v>
      </c>
      <c r="B185" t="s">
        <v>77</v>
      </c>
      <c r="C185" s="27"/>
      <c r="D185" s="27"/>
      <c r="E185" s="27"/>
      <c r="F185" s="27">
        <v>0</v>
      </c>
      <c r="G185" s="27">
        <v>0</v>
      </c>
      <c r="H185" s="27">
        <v>1</v>
      </c>
      <c r="I185" s="27">
        <v>0</v>
      </c>
      <c r="J185" s="27">
        <v>1</v>
      </c>
      <c r="K185" s="27">
        <v>2</v>
      </c>
      <c r="L185" s="27">
        <v>1</v>
      </c>
      <c r="M185" s="27">
        <v>0</v>
      </c>
      <c r="N185" s="27">
        <v>0</v>
      </c>
      <c r="O185" s="27">
        <v>0</v>
      </c>
      <c r="P185" s="27">
        <v>137054000000</v>
      </c>
      <c r="Q185" s="27">
        <v>137211039898.19321</v>
      </c>
      <c r="R185" s="27">
        <v>0</v>
      </c>
      <c r="S185" s="27">
        <v>1</v>
      </c>
      <c r="T185" s="33">
        <v>0.81595367947064712</v>
      </c>
      <c r="U185" s="27">
        <v>1878382595.5999999</v>
      </c>
      <c r="V185" s="27">
        <v>9701000</v>
      </c>
      <c r="W185" s="27">
        <v>0</v>
      </c>
      <c r="X185" s="27">
        <v>6847000000</v>
      </c>
      <c r="Y185" s="27"/>
      <c r="Z185" s="27">
        <v>1</v>
      </c>
    </row>
    <row r="186" spans="1:26">
      <c r="A186" s="27">
        <v>2010</v>
      </c>
      <c r="B186" t="s">
        <v>77</v>
      </c>
      <c r="C186" s="27"/>
      <c r="D186" s="27"/>
      <c r="E186" s="27"/>
      <c r="F186" s="27">
        <v>44311388</v>
      </c>
      <c r="G186" s="27">
        <v>0</v>
      </c>
      <c r="H186" s="27">
        <v>1</v>
      </c>
      <c r="I186" s="27">
        <v>0</v>
      </c>
      <c r="J186" s="27">
        <v>1</v>
      </c>
      <c r="K186" s="27">
        <v>2</v>
      </c>
      <c r="L186" s="27">
        <v>1</v>
      </c>
      <c r="M186" s="27">
        <v>0</v>
      </c>
      <c r="N186" s="27">
        <v>0</v>
      </c>
      <c r="O186" s="27">
        <v>0</v>
      </c>
      <c r="P186" s="27">
        <v>161207000000</v>
      </c>
      <c r="Q186" s="27">
        <v>161207268655.39215</v>
      </c>
      <c r="R186" s="27">
        <v>1</v>
      </c>
      <c r="S186" s="27">
        <v>1</v>
      </c>
      <c r="T186" s="33">
        <v>1.0070075781651076</v>
      </c>
      <c r="U186" s="27">
        <v>1845240799.3</v>
      </c>
      <c r="V186" s="27">
        <v>9170000</v>
      </c>
      <c r="W186" s="27">
        <v>0</v>
      </c>
      <c r="X186" s="27">
        <v>6072000000</v>
      </c>
      <c r="Y186" s="27"/>
      <c r="Z186" s="27">
        <v>1</v>
      </c>
    </row>
    <row r="187" spans="1:26">
      <c r="A187" s="27">
        <v>2011</v>
      </c>
      <c r="B187" t="s">
        <v>77</v>
      </c>
      <c r="C187" s="27"/>
      <c r="D187" s="27"/>
      <c r="E187" s="27"/>
      <c r="F187" s="27">
        <v>0</v>
      </c>
      <c r="G187" s="27">
        <v>0</v>
      </c>
      <c r="H187" s="27">
        <v>1</v>
      </c>
      <c r="I187" s="27">
        <v>0</v>
      </c>
      <c r="J187" s="27">
        <v>1</v>
      </c>
      <c r="K187" s="27">
        <v>2</v>
      </c>
      <c r="L187" s="27">
        <v>1</v>
      </c>
      <c r="M187" s="27">
        <v>0</v>
      </c>
      <c r="N187" s="27">
        <v>0</v>
      </c>
      <c r="O187" s="27">
        <v>0</v>
      </c>
      <c r="P187" s="27">
        <v>200251000000</v>
      </c>
      <c r="Q187" s="27">
        <v>200019057307.65488</v>
      </c>
      <c r="R187" s="27">
        <v>1</v>
      </c>
      <c r="S187" s="27">
        <v>1</v>
      </c>
      <c r="T187" s="33">
        <v>1.116808011796752</v>
      </c>
      <c r="U187" s="27">
        <v>1839537438.9000001</v>
      </c>
      <c r="V187" s="27">
        <v>8328000</v>
      </c>
      <c r="W187" s="27">
        <v>0</v>
      </c>
      <c r="X187" s="27">
        <v>5925000000</v>
      </c>
      <c r="Y187" s="27"/>
      <c r="Z187" s="27">
        <v>1</v>
      </c>
    </row>
    <row r="188" spans="1:26">
      <c r="A188" s="27">
        <v>2012</v>
      </c>
      <c r="B188" t="s">
        <v>77</v>
      </c>
      <c r="C188" s="27"/>
      <c r="D188" s="27"/>
      <c r="E188" s="27"/>
      <c r="F188" s="27">
        <v>0</v>
      </c>
      <c r="G188" s="27">
        <v>0</v>
      </c>
      <c r="H188" s="27">
        <v>1</v>
      </c>
      <c r="I188" s="27">
        <v>0</v>
      </c>
      <c r="J188" s="27">
        <v>1</v>
      </c>
      <c r="K188" s="27">
        <v>2</v>
      </c>
      <c r="L188" s="27">
        <v>1</v>
      </c>
      <c r="M188" s="27">
        <v>0</v>
      </c>
      <c r="N188" s="27">
        <v>0</v>
      </c>
      <c r="O188" s="27">
        <v>0</v>
      </c>
      <c r="P188" s="27">
        <v>209016000000</v>
      </c>
      <c r="Q188" s="27">
        <v>209058991952.12546</v>
      </c>
      <c r="R188" s="27">
        <v>1</v>
      </c>
      <c r="S188" s="27">
        <v>1</v>
      </c>
      <c r="T188" s="33">
        <v>0.99562684078172081</v>
      </c>
      <c r="U188" s="27">
        <v>1841514444.0999999</v>
      </c>
      <c r="V188" s="27">
        <v>7182000</v>
      </c>
      <c r="W188" s="27">
        <v>0</v>
      </c>
      <c r="X188" s="27">
        <v>1057000000</v>
      </c>
      <c r="Y188" s="27"/>
      <c r="Z188" s="27">
        <v>1</v>
      </c>
    </row>
    <row r="189" spans="1:26">
      <c r="A189" s="27">
        <v>2013</v>
      </c>
      <c r="B189" t="s">
        <v>77</v>
      </c>
      <c r="C189" s="27"/>
      <c r="D189" s="27"/>
      <c r="E189" s="27"/>
      <c r="F189" s="27">
        <v>0</v>
      </c>
      <c r="G189" s="27">
        <v>0</v>
      </c>
      <c r="H189" s="27">
        <v>1</v>
      </c>
      <c r="I189" s="27">
        <v>0</v>
      </c>
      <c r="J189" s="27">
        <v>1</v>
      </c>
      <c r="K189" s="27">
        <v>2</v>
      </c>
      <c r="L189" s="27">
        <v>1</v>
      </c>
      <c r="M189" s="27">
        <v>0</v>
      </c>
      <c r="N189" s="27">
        <v>0</v>
      </c>
      <c r="O189" s="27">
        <v>0</v>
      </c>
      <c r="P189" s="27">
        <v>209755000000</v>
      </c>
      <c r="Q189" s="27">
        <v>209755003250.664</v>
      </c>
      <c r="R189" s="27">
        <v>1</v>
      </c>
      <c r="S189" s="27">
        <v>1</v>
      </c>
      <c r="T189" s="33">
        <v>0.99710818219516861</v>
      </c>
      <c r="U189" s="27">
        <v>1845204853.8</v>
      </c>
      <c r="V189" s="27">
        <v>1930000</v>
      </c>
      <c r="W189" s="27">
        <v>0</v>
      </c>
      <c r="X189" s="27">
        <v>981000000</v>
      </c>
      <c r="Y189" s="27"/>
      <c r="Z189" s="27">
        <v>1</v>
      </c>
    </row>
    <row r="190" spans="1:26">
      <c r="A190" s="27">
        <v>2014</v>
      </c>
      <c r="B190" t="s">
        <v>77</v>
      </c>
      <c r="C190" s="27"/>
      <c r="D190" s="27"/>
      <c r="E190" s="27"/>
      <c r="F190" s="27">
        <v>0</v>
      </c>
      <c r="G190" s="27">
        <v>0</v>
      </c>
      <c r="H190" s="27">
        <v>1</v>
      </c>
      <c r="I190" s="27">
        <v>0</v>
      </c>
      <c r="J190" s="27">
        <v>1</v>
      </c>
      <c r="K190" s="27">
        <v>2</v>
      </c>
      <c r="L190" s="27">
        <v>1</v>
      </c>
      <c r="M190" s="27">
        <v>0</v>
      </c>
      <c r="N190" s="27">
        <v>0</v>
      </c>
      <c r="O190" s="27">
        <v>0</v>
      </c>
      <c r="P190" s="27">
        <v>213810000000</v>
      </c>
      <c r="Q190" s="27">
        <v>213810022462.42822</v>
      </c>
      <c r="R190" s="27">
        <v>1</v>
      </c>
      <c r="S190" s="27">
        <v>1</v>
      </c>
      <c r="T190" s="33">
        <v>0.96696016921402161</v>
      </c>
      <c r="U190" s="27">
        <v>1735942409.9000001</v>
      </c>
      <c r="V190" s="27">
        <v>1519000</v>
      </c>
      <c r="W190" s="27">
        <v>0</v>
      </c>
      <c r="X190" s="27">
        <v>758000000</v>
      </c>
      <c r="Y190" s="27"/>
      <c r="Z190" s="27">
        <v>1</v>
      </c>
    </row>
    <row r="191" spans="1:26">
      <c r="A191" s="27">
        <v>2015</v>
      </c>
      <c r="B191" t="s">
        <v>77</v>
      </c>
      <c r="C191" s="27"/>
      <c r="D191" s="27"/>
      <c r="E191" s="27"/>
      <c r="F191" s="27">
        <v>0</v>
      </c>
      <c r="G191" s="27">
        <v>0</v>
      </c>
      <c r="H191" s="27">
        <v>1</v>
      </c>
      <c r="I191" s="27">
        <v>0</v>
      </c>
      <c r="J191" s="27">
        <v>1</v>
      </c>
      <c r="K191" s="27">
        <v>2</v>
      </c>
      <c r="L191" s="27">
        <v>1</v>
      </c>
      <c r="M191" s="27">
        <v>0</v>
      </c>
      <c r="N191" s="27">
        <v>0</v>
      </c>
      <c r="O191" s="27">
        <v>0</v>
      </c>
      <c r="P191" s="27">
        <v>165979000000</v>
      </c>
      <c r="Q191" s="27">
        <v>165979277276.90747</v>
      </c>
      <c r="R191" s="27">
        <v>1</v>
      </c>
      <c r="S191" s="27">
        <v>1</v>
      </c>
      <c r="T191" s="33">
        <v>0.821813335342235</v>
      </c>
      <c r="U191" s="27">
        <v>1660360900</v>
      </c>
      <c r="V191" s="27">
        <v>1117000</v>
      </c>
      <c r="W191" s="27">
        <v>0</v>
      </c>
      <c r="X191" s="27">
        <v>592000000</v>
      </c>
      <c r="Y191" s="27"/>
      <c r="Z191" s="27">
        <v>1</v>
      </c>
    </row>
    <row r="192" spans="1:26">
      <c r="A192" s="27">
        <v>2016</v>
      </c>
      <c r="B192" t="s">
        <v>77</v>
      </c>
      <c r="C192" s="27"/>
      <c r="D192" s="27"/>
      <c r="E192" s="27"/>
      <c r="F192" s="27">
        <v>0</v>
      </c>
      <c r="G192" s="27">
        <v>0</v>
      </c>
      <c r="H192" s="27">
        <v>1</v>
      </c>
      <c r="I192" s="27">
        <v>0</v>
      </c>
      <c r="J192" s="27">
        <v>1</v>
      </c>
      <c r="K192" s="27">
        <v>2</v>
      </c>
      <c r="L192" s="27">
        <v>1</v>
      </c>
      <c r="M192" s="27">
        <v>0</v>
      </c>
      <c r="N192" s="27">
        <v>0</v>
      </c>
      <c r="O192" s="27">
        <v>0</v>
      </c>
      <c r="P192" s="27">
        <v>160130000000</v>
      </c>
      <c r="Q192" s="27">
        <v>160129866569.93451</v>
      </c>
      <c r="R192" s="27">
        <v>0</v>
      </c>
      <c r="S192" s="27">
        <v>1</v>
      </c>
      <c r="T192" s="33">
        <v>0.86004996979414983</v>
      </c>
      <c r="U192" s="27">
        <v>1610756041.0999999</v>
      </c>
      <c r="V192" s="27">
        <v>725000</v>
      </c>
      <c r="W192" s="27">
        <v>0</v>
      </c>
      <c r="X192" s="27">
        <v>522000000</v>
      </c>
      <c r="Y192" s="27"/>
      <c r="Z192" s="27">
        <v>1</v>
      </c>
    </row>
    <row r="193" spans="1:26">
      <c r="A193" s="27">
        <v>2017</v>
      </c>
      <c r="B193" t="s">
        <v>77</v>
      </c>
      <c r="C193" s="27"/>
      <c r="D193" s="27"/>
      <c r="E193" s="27"/>
      <c r="F193" s="27">
        <v>0</v>
      </c>
      <c r="G193" s="27">
        <v>0</v>
      </c>
      <c r="H193" s="27">
        <v>1</v>
      </c>
      <c r="I193" s="27">
        <v>0</v>
      </c>
      <c r="J193" s="27">
        <v>1</v>
      </c>
      <c r="K193" s="27">
        <v>2</v>
      </c>
      <c r="L193" s="27">
        <v>1</v>
      </c>
      <c r="M193" s="27">
        <v>0</v>
      </c>
      <c r="N193" s="27">
        <v>0</v>
      </c>
      <c r="O193" s="27">
        <v>0</v>
      </c>
      <c r="P193" s="27">
        <v>167555000000</v>
      </c>
      <c r="Q193" s="27">
        <v>167555280113.18069</v>
      </c>
      <c r="R193" s="27">
        <v>0</v>
      </c>
      <c r="S193" s="27">
        <v>1</v>
      </c>
      <c r="T193" s="33">
        <v>0.90809244833766045</v>
      </c>
      <c r="U193" s="27">
        <v>1706376276.2</v>
      </c>
      <c r="V193" s="27">
        <v>0</v>
      </c>
      <c r="W193" s="27">
        <v>0</v>
      </c>
      <c r="X193" s="27">
        <v>504000000</v>
      </c>
      <c r="Y193" s="27"/>
      <c r="Z193" s="27">
        <v>1</v>
      </c>
    </row>
    <row r="194" spans="1:26">
      <c r="A194" s="27">
        <v>1975</v>
      </c>
      <c r="B194" t="s">
        <v>66</v>
      </c>
      <c r="C194" s="27"/>
      <c r="D194" s="27"/>
      <c r="E194" s="27"/>
      <c r="F194" s="27">
        <v>0</v>
      </c>
      <c r="G194" s="27">
        <v>0</v>
      </c>
      <c r="H194" s="27">
        <v>1</v>
      </c>
      <c r="I194" s="27">
        <v>0</v>
      </c>
      <c r="J194" s="27">
        <v>1</v>
      </c>
      <c r="K194" s="27">
        <v>4</v>
      </c>
      <c r="L194" s="27">
        <v>1</v>
      </c>
      <c r="M194" s="27">
        <v>0</v>
      </c>
      <c r="N194" s="27">
        <v>1</v>
      </c>
      <c r="O194" s="27">
        <v>1</v>
      </c>
      <c r="P194" s="27"/>
      <c r="Q194" s="27"/>
      <c r="R194" s="27">
        <v>0</v>
      </c>
      <c r="S194" s="27">
        <v>0</v>
      </c>
      <c r="T194" s="33">
        <v>0.94696688960437181</v>
      </c>
      <c r="U194" s="27">
        <v>0</v>
      </c>
      <c r="V194" s="27">
        <v>0</v>
      </c>
      <c r="W194" s="27">
        <v>0</v>
      </c>
      <c r="X194" s="27"/>
      <c r="Y194" s="27">
        <v>0</v>
      </c>
      <c r="Z194" s="27">
        <v>1</v>
      </c>
    </row>
    <row r="195" spans="1:26">
      <c r="A195" s="27">
        <v>1976</v>
      </c>
      <c r="B195" t="s">
        <v>66</v>
      </c>
      <c r="C195" s="27"/>
      <c r="D195" s="27"/>
      <c r="E195" s="27"/>
      <c r="F195" s="27">
        <v>0</v>
      </c>
      <c r="G195" s="27">
        <v>0</v>
      </c>
      <c r="H195" s="27">
        <v>1</v>
      </c>
      <c r="I195" s="27">
        <v>0</v>
      </c>
      <c r="J195" s="27">
        <v>1</v>
      </c>
      <c r="K195" s="27">
        <v>4</v>
      </c>
      <c r="L195" s="27">
        <v>1</v>
      </c>
      <c r="M195" s="27">
        <v>0</v>
      </c>
      <c r="N195" s="27">
        <v>1</v>
      </c>
      <c r="O195" s="27">
        <v>1</v>
      </c>
      <c r="P195" s="27"/>
      <c r="Q195" s="27"/>
      <c r="R195" s="27">
        <v>0</v>
      </c>
      <c r="S195" s="27">
        <v>0</v>
      </c>
      <c r="T195" s="33">
        <v>1.0219497573337515</v>
      </c>
      <c r="U195" s="27">
        <v>0</v>
      </c>
      <c r="V195" s="27">
        <v>0</v>
      </c>
      <c r="W195" s="27">
        <v>0</v>
      </c>
      <c r="X195" s="27"/>
      <c r="Y195" s="27">
        <v>0</v>
      </c>
      <c r="Z195" s="27">
        <v>1</v>
      </c>
    </row>
    <row r="196" spans="1:26">
      <c r="A196" s="27">
        <v>1977</v>
      </c>
      <c r="B196" t="s">
        <v>66</v>
      </c>
      <c r="C196" s="27"/>
      <c r="D196" s="27"/>
      <c r="E196" s="27"/>
      <c r="F196" s="27">
        <v>0</v>
      </c>
      <c r="G196" s="27">
        <v>0</v>
      </c>
      <c r="H196" s="27">
        <v>1</v>
      </c>
      <c r="I196" s="27">
        <v>0</v>
      </c>
      <c r="J196" s="27">
        <v>1</v>
      </c>
      <c r="K196" s="27">
        <v>4</v>
      </c>
      <c r="L196" s="27">
        <v>1</v>
      </c>
      <c r="M196" s="27">
        <v>0</v>
      </c>
      <c r="N196" s="27">
        <v>1</v>
      </c>
      <c r="O196" s="27">
        <v>1</v>
      </c>
      <c r="P196" s="27"/>
      <c r="Q196" s="27"/>
      <c r="R196" s="27">
        <v>0</v>
      </c>
      <c r="S196" s="27">
        <v>0</v>
      </c>
      <c r="T196" s="33">
        <v>1.0409624303569636</v>
      </c>
      <c r="U196" s="27">
        <v>0</v>
      </c>
      <c r="V196" s="27">
        <v>0</v>
      </c>
      <c r="W196" s="27">
        <v>0</v>
      </c>
      <c r="X196" s="27"/>
      <c r="Y196" s="27">
        <v>0</v>
      </c>
      <c r="Z196" s="27">
        <v>1</v>
      </c>
    </row>
    <row r="197" spans="1:26">
      <c r="A197" s="27">
        <v>1978</v>
      </c>
      <c r="B197" t="s">
        <v>66</v>
      </c>
      <c r="C197" s="27"/>
      <c r="D197" s="27"/>
      <c r="E197" s="27"/>
      <c r="F197" s="27">
        <v>0</v>
      </c>
      <c r="G197" s="27">
        <v>0</v>
      </c>
      <c r="H197" s="27">
        <v>1</v>
      </c>
      <c r="I197" s="27">
        <v>0</v>
      </c>
      <c r="J197" s="27">
        <v>1</v>
      </c>
      <c r="K197" s="27">
        <v>4</v>
      </c>
      <c r="L197" s="27">
        <v>1</v>
      </c>
      <c r="M197" s="27">
        <v>0</v>
      </c>
      <c r="N197" s="27">
        <v>1</v>
      </c>
      <c r="O197" s="27">
        <v>1</v>
      </c>
      <c r="P197" s="27"/>
      <c r="Q197" s="27"/>
      <c r="R197" s="27">
        <v>0</v>
      </c>
      <c r="S197" s="27">
        <v>0</v>
      </c>
      <c r="T197" s="33">
        <v>0.91734575384516981</v>
      </c>
      <c r="U197" s="27">
        <v>0</v>
      </c>
      <c r="V197" s="27">
        <v>0</v>
      </c>
      <c r="W197" s="27">
        <v>0</v>
      </c>
      <c r="X197" s="27"/>
      <c r="Y197" s="27">
        <v>0</v>
      </c>
      <c r="Z197" s="27">
        <v>1</v>
      </c>
    </row>
    <row r="198" spans="1:26">
      <c r="A198" s="27">
        <v>1979</v>
      </c>
      <c r="B198" t="s">
        <v>66</v>
      </c>
      <c r="C198" s="27"/>
      <c r="D198" s="27"/>
      <c r="E198" s="27"/>
      <c r="F198" s="27">
        <v>0</v>
      </c>
      <c r="G198" s="27">
        <v>0</v>
      </c>
      <c r="H198" s="27">
        <v>1</v>
      </c>
      <c r="I198" s="27">
        <v>0</v>
      </c>
      <c r="J198" s="27">
        <v>1</v>
      </c>
      <c r="K198" s="27">
        <v>4</v>
      </c>
      <c r="L198" s="27">
        <v>1</v>
      </c>
      <c r="M198" s="27">
        <v>0</v>
      </c>
      <c r="N198" s="27">
        <v>1</v>
      </c>
      <c r="O198" s="27">
        <v>1</v>
      </c>
      <c r="P198" s="27"/>
      <c r="Q198" s="27"/>
      <c r="R198" s="27">
        <v>0</v>
      </c>
      <c r="S198" s="27">
        <v>1</v>
      </c>
      <c r="T198" s="33">
        <v>0.9810294585578897</v>
      </c>
      <c r="U198" s="27">
        <v>0</v>
      </c>
      <c r="V198" s="27">
        <v>0</v>
      </c>
      <c r="W198" s="27">
        <v>0</v>
      </c>
      <c r="X198" s="27"/>
      <c r="Y198" s="27">
        <v>0</v>
      </c>
      <c r="Z198" s="27">
        <v>1</v>
      </c>
    </row>
    <row r="199" spans="1:26">
      <c r="A199" s="27">
        <v>1980</v>
      </c>
      <c r="B199" t="s">
        <v>66</v>
      </c>
      <c r="C199" s="27"/>
      <c r="D199" s="27"/>
      <c r="E199" s="27"/>
      <c r="F199" s="27">
        <v>0</v>
      </c>
      <c r="G199" s="27">
        <v>0</v>
      </c>
      <c r="H199" s="27">
        <v>1</v>
      </c>
      <c r="I199" s="27">
        <v>0</v>
      </c>
      <c r="J199" s="27">
        <v>1</v>
      </c>
      <c r="K199" s="27">
        <v>4</v>
      </c>
      <c r="L199" s="27">
        <v>1</v>
      </c>
      <c r="M199" s="27">
        <v>0</v>
      </c>
      <c r="N199" s="27">
        <v>1</v>
      </c>
      <c r="O199" s="27">
        <v>1</v>
      </c>
      <c r="P199" s="27">
        <v>7258000000</v>
      </c>
      <c r="Q199" s="27">
        <v>5930503400.8322754</v>
      </c>
      <c r="R199" s="27">
        <v>0</v>
      </c>
      <c r="S199" s="27">
        <v>1</v>
      </c>
      <c r="T199" s="33">
        <v>0.94044734443210454</v>
      </c>
      <c r="U199" s="27">
        <v>0</v>
      </c>
      <c r="V199" s="27">
        <v>0</v>
      </c>
      <c r="W199" s="27">
        <v>0</v>
      </c>
      <c r="X199" s="27"/>
      <c r="Y199" s="27">
        <v>0</v>
      </c>
      <c r="Z199" s="27">
        <v>1</v>
      </c>
    </row>
    <row r="200" spans="1:26">
      <c r="A200" s="27">
        <v>1981</v>
      </c>
      <c r="B200" t="s">
        <v>66</v>
      </c>
      <c r="C200" s="27"/>
      <c r="D200" s="27"/>
      <c r="E200" s="27"/>
      <c r="F200" s="27">
        <v>0</v>
      </c>
      <c r="G200" s="27">
        <v>0</v>
      </c>
      <c r="H200" s="27">
        <v>1</v>
      </c>
      <c r="I200" s="27">
        <v>0</v>
      </c>
      <c r="J200" s="27">
        <v>1</v>
      </c>
      <c r="K200" s="27">
        <v>4</v>
      </c>
      <c r="L200" s="27">
        <v>1</v>
      </c>
      <c r="M200" s="27">
        <v>0</v>
      </c>
      <c r="N200" s="27">
        <v>1</v>
      </c>
      <c r="O200" s="27">
        <v>1</v>
      </c>
      <c r="P200" s="27">
        <v>6793000000</v>
      </c>
      <c r="Q200" s="27">
        <v>5550483035.9081497</v>
      </c>
      <c r="R200" s="27">
        <v>0</v>
      </c>
      <c r="S200" s="27">
        <v>1</v>
      </c>
      <c r="T200" s="33">
        <v>0.83355014400471705</v>
      </c>
      <c r="U200" s="27">
        <v>0</v>
      </c>
      <c r="V200" s="27">
        <v>0</v>
      </c>
      <c r="W200" s="27">
        <v>0</v>
      </c>
      <c r="X200" s="27"/>
      <c r="Y200" s="27">
        <v>80000000</v>
      </c>
      <c r="Z200" s="27">
        <v>1</v>
      </c>
    </row>
    <row r="201" spans="1:26">
      <c r="A201" s="27">
        <v>1982</v>
      </c>
      <c r="B201" t="s">
        <v>66</v>
      </c>
      <c r="C201" s="27"/>
      <c r="D201" s="27"/>
      <c r="E201" s="27"/>
      <c r="F201" s="27">
        <v>0</v>
      </c>
      <c r="G201" s="27">
        <v>0</v>
      </c>
      <c r="H201" s="27">
        <v>1</v>
      </c>
      <c r="I201" s="27">
        <v>0</v>
      </c>
      <c r="J201" s="27">
        <v>1</v>
      </c>
      <c r="K201" s="27">
        <v>4</v>
      </c>
      <c r="L201" s="27">
        <v>1</v>
      </c>
      <c r="M201" s="27">
        <v>0</v>
      </c>
      <c r="N201" s="27">
        <v>1</v>
      </c>
      <c r="O201" s="27">
        <v>1</v>
      </c>
      <c r="P201" s="27">
        <v>6793000000</v>
      </c>
      <c r="Q201" s="27">
        <v>5550483035.9081497</v>
      </c>
      <c r="R201" s="27">
        <v>0</v>
      </c>
      <c r="S201" s="27">
        <v>1</v>
      </c>
      <c r="T201" s="33">
        <v>0.78443295677873848</v>
      </c>
      <c r="U201" s="27">
        <v>0</v>
      </c>
      <c r="V201" s="27">
        <v>0</v>
      </c>
      <c r="W201" s="27">
        <v>0</v>
      </c>
      <c r="X201" s="27"/>
      <c r="Y201" s="27">
        <v>10000000</v>
      </c>
      <c r="Z201" s="27">
        <v>1</v>
      </c>
    </row>
    <row r="202" spans="1:26">
      <c r="A202" s="27">
        <v>1983</v>
      </c>
      <c r="B202" t="s">
        <v>66</v>
      </c>
      <c r="C202" s="27"/>
      <c r="D202" s="27"/>
      <c r="E202" s="27"/>
      <c r="F202" s="27">
        <v>0</v>
      </c>
      <c r="G202" s="27">
        <v>0</v>
      </c>
      <c r="H202" s="27">
        <v>1</v>
      </c>
      <c r="I202" s="27">
        <v>0</v>
      </c>
      <c r="J202" s="27">
        <v>1</v>
      </c>
      <c r="K202" s="27">
        <v>4</v>
      </c>
      <c r="L202" s="27">
        <v>1</v>
      </c>
      <c r="M202" s="27">
        <v>0</v>
      </c>
      <c r="N202" s="27">
        <v>1</v>
      </c>
      <c r="O202" s="27">
        <v>1</v>
      </c>
      <c r="P202" s="27">
        <v>7079000000</v>
      </c>
      <c r="Q202" s="27">
        <v>5784341596.3633938</v>
      </c>
      <c r="R202" s="27">
        <v>0</v>
      </c>
      <c r="S202" s="27">
        <v>1</v>
      </c>
      <c r="T202" s="33">
        <v>0.83426891623154475</v>
      </c>
      <c r="U202" s="27">
        <v>0</v>
      </c>
      <c r="V202" s="27">
        <v>0</v>
      </c>
      <c r="W202" s="27">
        <v>0</v>
      </c>
      <c r="X202" s="27"/>
      <c r="Y202" s="27">
        <v>21340000</v>
      </c>
      <c r="Z202" s="27">
        <v>1</v>
      </c>
    </row>
    <row r="203" spans="1:26">
      <c r="A203" s="27">
        <v>1984</v>
      </c>
      <c r="B203" t="s">
        <v>66</v>
      </c>
      <c r="C203" s="27"/>
      <c r="D203" s="27"/>
      <c r="E203" s="27"/>
      <c r="F203" s="27">
        <v>22020000</v>
      </c>
      <c r="G203" s="27">
        <v>0</v>
      </c>
      <c r="H203" s="27">
        <v>1</v>
      </c>
      <c r="I203" s="27">
        <v>0</v>
      </c>
      <c r="J203" s="27">
        <v>1</v>
      </c>
      <c r="K203" s="27">
        <v>4</v>
      </c>
      <c r="L203" s="27">
        <v>1</v>
      </c>
      <c r="M203" s="27">
        <v>0</v>
      </c>
      <c r="N203" s="27">
        <v>1</v>
      </c>
      <c r="O203" s="27">
        <v>1</v>
      </c>
      <c r="P203" s="27">
        <v>7504000000</v>
      </c>
      <c r="Q203" s="27">
        <v>6131475065.2383194</v>
      </c>
      <c r="R203" s="27">
        <v>1</v>
      </c>
      <c r="S203" s="27">
        <v>1</v>
      </c>
      <c r="T203" s="33">
        <v>0.82999599794502654</v>
      </c>
      <c r="U203" s="27">
        <v>0</v>
      </c>
      <c r="V203" s="27">
        <v>0</v>
      </c>
      <c r="W203" s="27">
        <v>0</v>
      </c>
      <c r="X203" s="27"/>
      <c r="Y203" s="27"/>
      <c r="Z203" s="27">
        <v>1</v>
      </c>
    </row>
    <row r="204" spans="1:26">
      <c r="A204" s="27">
        <v>1985</v>
      </c>
      <c r="B204" t="s">
        <v>66</v>
      </c>
      <c r="C204" s="27"/>
      <c r="D204" s="27"/>
      <c r="E204" s="27"/>
      <c r="F204" s="27">
        <v>30000</v>
      </c>
      <c r="G204" s="27">
        <v>0</v>
      </c>
      <c r="H204" s="27">
        <v>1</v>
      </c>
      <c r="I204" s="27">
        <v>0</v>
      </c>
      <c r="J204" s="27">
        <v>1</v>
      </c>
      <c r="K204" s="27">
        <v>4</v>
      </c>
      <c r="L204" s="27">
        <v>1</v>
      </c>
      <c r="M204" s="27">
        <v>0</v>
      </c>
      <c r="N204" s="27">
        <v>1</v>
      </c>
      <c r="O204" s="27">
        <v>1</v>
      </c>
      <c r="P204" s="27">
        <v>9245000000</v>
      </c>
      <c r="Q204" s="27">
        <v>7553560459.1042776</v>
      </c>
      <c r="R204" s="27">
        <v>1</v>
      </c>
      <c r="S204" s="27">
        <v>1</v>
      </c>
      <c r="T204" s="33">
        <v>0.74915719568429318</v>
      </c>
      <c r="U204" s="27">
        <v>0</v>
      </c>
      <c r="V204" s="27">
        <v>0</v>
      </c>
      <c r="W204" s="27">
        <v>0</v>
      </c>
      <c r="X204" s="27"/>
      <c r="Y204" s="27"/>
      <c r="Z204" s="27">
        <v>1</v>
      </c>
    </row>
    <row r="205" spans="1:26">
      <c r="A205" s="27">
        <v>1986</v>
      </c>
      <c r="B205" t="s">
        <v>66</v>
      </c>
      <c r="C205" s="27"/>
      <c r="D205" s="27"/>
      <c r="E205" s="27"/>
      <c r="F205" s="27">
        <v>0</v>
      </c>
      <c r="G205" s="27">
        <v>0</v>
      </c>
      <c r="H205" s="27">
        <v>1</v>
      </c>
      <c r="I205" s="27">
        <v>0</v>
      </c>
      <c r="J205" s="27">
        <v>1</v>
      </c>
      <c r="K205" s="27">
        <v>4</v>
      </c>
      <c r="L205" s="27">
        <v>1</v>
      </c>
      <c r="M205" s="27">
        <v>0</v>
      </c>
      <c r="N205" s="27">
        <v>1</v>
      </c>
      <c r="O205" s="27">
        <v>1</v>
      </c>
      <c r="P205" s="27">
        <v>8656000000</v>
      </c>
      <c r="Q205" s="27">
        <v>7072063345.4478607</v>
      </c>
      <c r="R205" s="27">
        <v>1</v>
      </c>
      <c r="S205" s="27">
        <v>1</v>
      </c>
      <c r="T205" s="33">
        <v>0.7030572776909082</v>
      </c>
      <c r="U205" s="27">
        <v>0</v>
      </c>
      <c r="V205" s="27">
        <v>0</v>
      </c>
      <c r="W205" s="27">
        <v>0</v>
      </c>
      <c r="X205" s="27"/>
      <c r="Y205" s="27"/>
      <c r="Z205" s="27">
        <v>1</v>
      </c>
    </row>
    <row r="206" spans="1:26">
      <c r="A206" s="27">
        <v>1987</v>
      </c>
      <c r="B206" t="s">
        <v>66</v>
      </c>
      <c r="C206" s="27"/>
      <c r="D206" s="27"/>
      <c r="E206" s="27"/>
      <c r="F206" s="27">
        <v>0</v>
      </c>
      <c r="G206" s="27">
        <v>0</v>
      </c>
      <c r="H206" s="27">
        <v>1</v>
      </c>
      <c r="I206" s="27">
        <v>0</v>
      </c>
      <c r="J206" s="27">
        <v>1</v>
      </c>
      <c r="K206" s="27">
        <v>4</v>
      </c>
      <c r="L206" s="27">
        <v>1</v>
      </c>
      <c r="M206" s="27">
        <v>0</v>
      </c>
      <c r="N206" s="27">
        <v>1</v>
      </c>
      <c r="O206" s="27">
        <v>1</v>
      </c>
      <c r="P206" s="27">
        <v>9894000000</v>
      </c>
      <c r="Q206" s="27">
        <v>8083872012.4732618</v>
      </c>
      <c r="R206" s="27">
        <v>1</v>
      </c>
      <c r="S206" s="27">
        <v>1</v>
      </c>
      <c r="T206" s="33">
        <v>0.74330063470010233</v>
      </c>
      <c r="U206" s="27">
        <v>0</v>
      </c>
      <c r="V206" s="27">
        <v>0</v>
      </c>
      <c r="W206" s="27">
        <v>0</v>
      </c>
      <c r="X206" s="27"/>
      <c r="Y206" s="27"/>
      <c r="Z206" s="27">
        <v>1</v>
      </c>
    </row>
    <row r="207" spans="1:26">
      <c r="A207" s="27">
        <v>1988</v>
      </c>
      <c r="B207" t="s">
        <v>66</v>
      </c>
      <c r="C207" s="27"/>
      <c r="D207" s="27"/>
      <c r="E207" s="27"/>
      <c r="F207" s="27">
        <v>0</v>
      </c>
      <c r="G207" s="27">
        <v>0</v>
      </c>
      <c r="H207" s="27">
        <v>1</v>
      </c>
      <c r="I207" s="27">
        <v>0</v>
      </c>
      <c r="J207" s="27">
        <v>1</v>
      </c>
      <c r="K207" s="27">
        <v>4</v>
      </c>
      <c r="L207" s="27">
        <v>1</v>
      </c>
      <c r="M207" s="27">
        <v>0</v>
      </c>
      <c r="N207" s="27">
        <v>1</v>
      </c>
      <c r="O207" s="27">
        <v>1</v>
      </c>
      <c r="P207" s="27">
        <v>10733000000</v>
      </c>
      <c r="Q207" s="27">
        <v>8769250549.7359638</v>
      </c>
      <c r="R207" s="27">
        <v>1</v>
      </c>
      <c r="S207" s="27">
        <v>1</v>
      </c>
      <c r="T207" s="33">
        <v>0.80560957079318884</v>
      </c>
      <c r="U207" s="27">
        <v>0</v>
      </c>
      <c r="V207" s="27">
        <v>0</v>
      </c>
      <c r="W207" s="27">
        <v>0</v>
      </c>
      <c r="X207" s="27"/>
      <c r="Y207" s="27"/>
      <c r="Z207" s="27">
        <v>1</v>
      </c>
    </row>
    <row r="208" spans="1:26">
      <c r="A208" s="27">
        <v>1989</v>
      </c>
      <c r="B208" t="s">
        <v>66</v>
      </c>
      <c r="C208" s="27"/>
      <c r="D208" s="27"/>
      <c r="E208" s="27"/>
      <c r="F208" s="27">
        <v>121000000</v>
      </c>
      <c r="G208" s="27">
        <v>0</v>
      </c>
      <c r="H208" s="27">
        <v>1</v>
      </c>
      <c r="I208" s="27">
        <v>0</v>
      </c>
      <c r="J208" s="27">
        <v>1</v>
      </c>
      <c r="K208" s="27">
        <v>4</v>
      </c>
      <c r="L208" s="27">
        <v>1</v>
      </c>
      <c r="M208" s="27">
        <v>0</v>
      </c>
      <c r="N208" s="27">
        <v>1</v>
      </c>
      <c r="O208" s="27">
        <v>1</v>
      </c>
      <c r="P208" s="27">
        <v>12485000000</v>
      </c>
      <c r="Q208" s="27">
        <v>10201099039.565508</v>
      </c>
      <c r="R208" s="27">
        <v>1</v>
      </c>
      <c r="S208" s="27">
        <v>1</v>
      </c>
      <c r="T208" s="33">
        <v>0.74679040704290955</v>
      </c>
      <c r="U208" s="27">
        <v>0</v>
      </c>
      <c r="V208" s="27">
        <v>0</v>
      </c>
      <c r="W208" s="27">
        <v>0</v>
      </c>
      <c r="X208" s="27"/>
      <c r="Y208" s="27"/>
      <c r="Z208" s="27">
        <v>1</v>
      </c>
    </row>
    <row r="209" spans="1:26">
      <c r="A209" s="27">
        <v>1990</v>
      </c>
      <c r="B209" t="s">
        <v>66</v>
      </c>
      <c r="C209" s="27"/>
      <c r="D209" s="27"/>
      <c r="E209" s="27"/>
      <c r="F209" s="27">
        <v>0</v>
      </c>
      <c r="G209" s="27">
        <v>0</v>
      </c>
      <c r="H209" s="27">
        <v>1</v>
      </c>
      <c r="I209" s="27">
        <v>0</v>
      </c>
      <c r="J209" s="27">
        <v>1</v>
      </c>
      <c r="K209" s="27">
        <v>4</v>
      </c>
      <c r="L209" s="27">
        <v>1</v>
      </c>
      <c r="M209" s="27">
        <v>0</v>
      </c>
      <c r="N209" s="27">
        <v>1</v>
      </c>
      <c r="O209" s="27">
        <v>1</v>
      </c>
      <c r="P209" s="27">
        <v>13743000000</v>
      </c>
      <c r="Q209" s="27">
        <v>11228764963.161764</v>
      </c>
      <c r="R209" s="27">
        <v>1</v>
      </c>
      <c r="S209" s="27">
        <v>1</v>
      </c>
      <c r="T209" s="33">
        <v>0.70566019682121295</v>
      </c>
      <c r="U209" s="27">
        <v>0</v>
      </c>
      <c r="V209" s="27">
        <v>0</v>
      </c>
      <c r="W209" s="27">
        <v>0</v>
      </c>
      <c r="X209" s="27"/>
      <c r="Y209" s="27"/>
      <c r="Z209" s="27">
        <v>1</v>
      </c>
    </row>
    <row r="210" spans="1:26">
      <c r="A210" s="27">
        <v>1991</v>
      </c>
      <c r="B210" t="s">
        <v>66</v>
      </c>
      <c r="C210" s="27"/>
      <c r="D210" s="27"/>
      <c r="E210" s="27"/>
      <c r="F210" s="27">
        <v>0</v>
      </c>
      <c r="G210" s="27">
        <v>0</v>
      </c>
      <c r="H210" s="27">
        <v>1</v>
      </c>
      <c r="I210" s="27">
        <v>0</v>
      </c>
      <c r="J210" s="27">
        <v>1</v>
      </c>
      <c r="K210" s="27">
        <v>4</v>
      </c>
      <c r="L210" s="27">
        <v>1</v>
      </c>
      <c r="M210" s="27">
        <v>0</v>
      </c>
      <c r="N210" s="27">
        <v>1</v>
      </c>
      <c r="O210" s="27">
        <v>1</v>
      </c>
      <c r="P210" s="27">
        <v>13321000000</v>
      </c>
      <c r="Q210" s="27">
        <v>10603784541.19696</v>
      </c>
      <c r="R210" s="27">
        <v>1</v>
      </c>
      <c r="S210" s="27">
        <v>1</v>
      </c>
      <c r="T210" s="33">
        <v>0.64778014054484578</v>
      </c>
      <c r="U210" s="27">
        <v>0</v>
      </c>
      <c r="V210" s="27">
        <v>0</v>
      </c>
      <c r="W210" s="27">
        <v>0</v>
      </c>
      <c r="X210" s="27"/>
      <c r="Y210" s="27"/>
      <c r="Z210" s="27">
        <v>1</v>
      </c>
    </row>
    <row r="211" spans="1:26">
      <c r="A211" s="27">
        <v>1992</v>
      </c>
      <c r="B211" t="s">
        <v>66</v>
      </c>
      <c r="C211" s="27"/>
      <c r="D211" s="27"/>
      <c r="E211" s="27"/>
      <c r="F211" s="27">
        <v>183000</v>
      </c>
      <c r="G211" s="27">
        <v>0</v>
      </c>
      <c r="H211" s="27">
        <v>1</v>
      </c>
      <c r="I211" s="27">
        <v>0</v>
      </c>
      <c r="J211" s="27">
        <v>1</v>
      </c>
      <c r="K211" s="27">
        <v>4</v>
      </c>
      <c r="L211" s="27">
        <v>1</v>
      </c>
      <c r="M211" s="27">
        <v>0</v>
      </c>
      <c r="N211" s="27">
        <v>1</v>
      </c>
      <c r="O211" s="27">
        <v>1</v>
      </c>
      <c r="P211" s="27">
        <v>10271000000</v>
      </c>
      <c r="Q211" s="27">
        <v>8307810973.588479</v>
      </c>
      <c r="R211" s="27">
        <v>1</v>
      </c>
      <c r="S211" s="27">
        <v>1</v>
      </c>
      <c r="T211" s="33">
        <v>0.62587770846912083</v>
      </c>
      <c r="U211" s="27">
        <v>0</v>
      </c>
      <c r="V211" s="27">
        <v>0</v>
      </c>
      <c r="W211" s="27">
        <v>5607000</v>
      </c>
      <c r="X211" s="27"/>
      <c r="Y211" s="27"/>
      <c r="Z211" s="27">
        <v>1</v>
      </c>
    </row>
    <row r="212" spans="1:26">
      <c r="A212" s="27">
        <v>1993</v>
      </c>
      <c r="B212" t="s">
        <v>66</v>
      </c>
      <c r="C212" s="27"/>
      <c r="D212" s="27"/>
      <c r="E212" s="27"/>
      <c r="F212" s="27">
        <v>0</v>
      </c>
      <c r="G212" s="27">
        <v>0</v>
      </c>
      <c r="H212" s="27">
        <v>1</v>
      </c>
      <c r="I212" s="27">
        <v>0</v>
      </c>
      <c r="J212" s="27">
        <v>1</v>
      </c>
      <c r="K212" s="27">
        <v>4</v>
      </c>
      <c r="L212" s="27">
        <v>1</v>
      </c>
      <c r="M212" s="27">
        <v>0</v>
      </c>
      <c r="N212" s="27">
        <v>1</v>
      </c>
      <c r="O212" s="27">
        <v>1</v>
      </c>
      <c r="P212" s="27">
        <v>7455000000</v>
      </c>
      <c r="Q212" s="27">
        <v>5768720421.6136742</v>
      </c>
      <c r="R212" s="27">
        <v>1</v>
      </c>
      <c r="S212" s="27">
        <v>1</v>
      </c>
      <c r="T212" s="33">
        <v>0.648154718576755</v>
      </c>
      <c r="U212" s="27">
        <v>0</v>
      </c>
      <c r="V212" s="27">
        <v>0</v>
      </c>
      <c r="W212" s="27">
        <v>15202000</v>
      </c>
      <c r="X212" s="27"/>
      <c r="Y212" s="27"/>
      <c r="Z212" s="27">
        <v>1</v>
      </c>
    </row>
    <row r="213" spans="1:26">
      <c r="A213" s="27">
        <v>1994</v>
      </c>
      <c r="B213" t="s">
        <v>66</v>
      </c>
      <c r="C213" s="27"/>
      <c r="D213" s="27"/>
      <c r="E213" s="27"/>
      <c r="F213" s="27">
        <v>0</v>
      </c>
      <c r="G213" s="27">
        <v>0</v>
      </c>
      <c r="H213" s="27">
        <v>1</v>
      </c>
      <c r="I213" s="27">
        <v>0</v>
      </c>
      <c r="J213" s="27">
        <v>1</v>
      </c>
      <c r="K213" s="27">
        <v>4</v>
      </c>
      <c r="L213" s="27">
        <v>1</v>
      </c>
      <c r="M213" s="27">
        <v>0</v>
      </c>
      <c r="N213" s="27">
        <v>1</v>
      </c>
      <c r="O213" s="27">
        <v>1</v>
      </c>
      <c r="P213" s="27">
        <v>5428000000</v>
      </c>
      <c r="Q213" s="27">
        <v>4438321017.3906784</v>
      </c>
      <c r="R213" s="27">
        <v>1</v>
      </c>
      <c r="S213" s="27">
        <v>1</v>
      </c>
      <c r="T213" s="33">
        <v>0.69545665111729171</v>
      </c>
      <c r="U213" s="27">
        <v>0</v>
      </c>
      <c r="V213" s="27">
        <v>0</v>
      </c>
      <c r="W213" s="27">
        <v>49604000</v>
      </c>
      <c r="X213" s="27"/>
      <c r="Y213" s="27"/>
      <c r="Z213" s="27">
        <v>1</v>
      </c>
    </row>
    <row r="214" spans="1:26">
      <c r="A214" s="27">
        <v>1995</v>
      </c>
      <c r="B214" t="s">
        <v>66</v>
      </c>
      <c r="C214" s="27"/>
      <c r="D214" s="27"/>
      <c r="E214" s="27"/>
      <c r="F214" s="27">
        <v>0</v>
      </c>
      <c r="G214" s="27">
        <v>0</v>
      </c>
      <c r="H214" s="27">
        <v>1</v>
      </c>
      <c r="I214" s="27">
        <v>0</v>
      </c>
      <c r="J214" s="27">
        <v>1</v>
      </c>
      <c r="K214" s="27">
        <v>4</v>
      </c>
      <c r="L214" s="27">
        <v>1</v>
      </c>
      <c r="M214" s="27">
        <v>0</v>
      </c>
      <c r="N214" s="27">
        <v>1</v>
      </c>
      <c r="O214" s="27">
        <v>1</v>
      </c>
      <c r="P214" s="27">
        <v>6774000000</v>
      </c>
      <c r="Q214" s="27">
        <v>5538749259.9471397</v>
      </c>
      <c r="R214" s="27">
        <v>1</v>
      </c>
      <c r="S214" s="27">
        <v>1</v>
      </c>
      <c r="T214" s="33">
        <v>0.69736071622307827</v>
      </c>
      <c r="U214" s="27">
        <v>0</v>
      </c>
      <c r="V214" s="27">
        <v>0</v>
      </c>
      <c r="W214" s="27">
        <v>80576000</v>
      </c>
      <c r="X214" s="27"/>
      <c r="Y214" s="27"/>
      <c r="Z214" s="27">
        <v>1</v>
      </c>
    </row>
    <row r="215" spans="1:26">
      <c r="A215" s="27">
        <v>1996</v>
      </c>
      <c r="B215" t="s">
        <v>66</v>
      </c>
      <c r="C215" s="27"/>
      <c r="D215" s="27"/>
      <c r="E215" s="27"/>
      <c r="F215" s="27">
        <v>42857.14453125</v>
      </c>
      <c r="G215" s="27">
        <v>0</v>
      </c>
      <c r="H215" s="27">
        <v>1</v>
      </c>
      <c r="I215" s="27">
        <v>0</v>
      </c>
      <c r="J215" s="27">
        <v>1</v>
      </c>
      <c r="K215" s="27">
        <v>4</v>
      </c>
      <c r="L215" s="27">
        <v>1</v>
      </c>
      <c r="M215" s="27">
        <v>0</v>
      </c>
      <c r="N215" s="27">
        <v>1</v>
      </c>
      <c r="O215" s="27">
        <v>1</v>
      </c>
      <c r="P215" s="27">
        <v>7994000000</v>
      </c>
      <c r="Q215" s="27">
        <v>7526446605.5171165</v>
      </c>
      <c r="R215" s="27">
        <v>1</v>
      </c>
      <c r="S215" s="27">
        <v>1</v>
      </c>
      <c r="T215" s="33">
        <v>0.69966405838602452</v>
      </c>
      <c r="U215" s="27">
        <v>0</v>
      </c>
      <c r="V215" s="27">
        <v>0</v>
      </c>
      <c r="W215" s="27">
        <v>115121000</v>
      </c>
      <c r="X215" s="27"/>
      <c r="Y215" s="27"/>
      <c r="Z215" s="27">
        <v>1</v>
      </c>
    </row>
    <row r="216" spans="1:26">
      <c r="A216" s="27">
        <v>1997</v>
      </c>
      <c r="B216" t="s">
        <v>66</v>
      </c>
      <c r="C216" s="27"/>
      <c r="D216" s="27"/>
      <c r="E216" s="27"/>
      <c r="F216" s="27">
        <v>0</v>
      </c>
      <c r="G216" s="27">
        <v>0</v>
      </c>
      <c r="H216" s="27">
        <v>1</v>
      </c>
      <c r="I216" s="27">
        <v>0</v>
      </c>
      <c r="J216" s="27">
        <v>1</v>
      </c>
      <c r="K216" s="27">
        <v>4</v>
      </c>
      <c r="L216" s="27">
        <v>1</v>
      </c>
      <c r="M216" s="27">
        <v>0</v>
      </c>
      <c r="N216" s="27">
        <v>1</v>
      </c>
      <c r="O216" s="27">
        <v>1</v>
      </c>
      <c r="P216" s="27">
        <v>9388000000</v>
      </c>
      <c r="Q216" s="27">
        <v>7648377412.8327732</v>
      </c>
      <c r="R216" s="27">
        <v>1</v>
      </c>
      <c r="S216" s="27">
        <v>1</v>
      </c>
      <c r="T216" s="33">
        <v>0.71538944173936525</v>
      </c>
      <c r="U216" s="27">
        <v>0</v>
      </c>
      <c r="V216" s="27">
        <v>0</v>
      </c>
      <c r="W216" s="27">
        <v>136047000</v>
      </c>
      <c r="X216" s="27"/>
      <c r="Y216" s="27"/>
      <c r="Z216" s="27">
        <v>1</v>
      </c>
    </row>
    <row r="217" spans="1:26">
      <c r="A217" s="27">
        <v>1998</v>
      </c>
      <c r="B217" t="s">
        <v>66</v>
      </c>
      <c r="C217" s="27"/>
      <c r="D217" s="27"/>
      <c r="E217" s="27"/>
      <c r="F217" s="27">
        <v>0</v>
      </c>
      <c r="G217" s="27">
        <v>0</v>
      </c>
      <c r="H217" s="27">
        <v>1</v>
      </c>
      <c r="I217" s="27">
        <v>0</v>
      </c>
      <c r="J217" s="27">
        <v>1</v>
      </c>
      <c r="K217" s="27">
        <v>4</v>
      </c>
      <c r="L217" s="27">
        <v>1</v>
      </c>
      <c r="M217" s="27">
        <v>0</v>
      </c>
      <c r="N217" s="27">
        <v>1</v>
      </c>
      <c r="O217" s="27">
        <v>1</v>
      </c>
      <c r="P217" s="27">
        <v>7958000000</v>
      </c>
      <c r="Q217" s="27">
        <v>6506229607.2943239</v>
      </c>
      <c r="R217" s="27">
        <v>1</v>
      </c>
      <c r="S217" s="27">
        <v>1</v>
      </c>
      <c r="T217" s="33">
        <v>0.63293736472878814</v>
      </c>
      <c r="U217" s="27">
        <v>0</v>
      </c>
      <c r="V217" s="27">
        <v>0</v>
      </c>
      <c r="W217" s="27">
        <v>178689000</v>
      </c>
      <c r="X217" s="27"/>
      <c r="Y217" s="27"/>
      <c r="Z217" s="27">
        <v>1</v>
      </c>
    </row>
    <row r="218" spans="1:26">
      <c r="A218" s="27">
        <v>1999</v>
      </c>
      <c r="B218" t="s">
        <v>66</v>
      </c>
      <c r="C218" s="27"/>
      <c r="D218" s="27"/>
      <c r="E218" s="27"/>
      <c r="F218" s="27">
        <v>0</v>
      </c>
      <c r="G218" s="27">
        <v>0</v>
      </c>
      <c r="H218" s="27">
        <v>1</v>
      </c>
      <c r="I218" s="27">
        <v>0</v>
      </c>
      <c r="J218" s="27">
        <v>1</v>
      </c>
      <c r="K218" s="27">
        <v>4</v>
      </c>
      <c r="L218" s="27">
        <v>1</v>
      </c>
      <c r="M218" s="27">
        <v>0</v>
      </c>
      <c r="N218" s="27">
        <v>1</v>
      </c>
      <c r="O218" s="27">
        <v>1</v>
      </c>
      <c r="P218" s="27">
        <v>7526000000</v>
      </c>
      <c r="Q218" s="27">
        <v>6152922942.9803152</v>
      </c>
      <c r="R218" s="27">
        <v>1</v>
      </c>
      <c r="S218" s="27">
        <v>1</v>
      </c>
      <c r="T218" s="33">
        <v>0.59173831677950461</v>
      </c>
      <c r="U218" s="27">
        <v>374707057.39999998</v>
      </c>
      <c r="V218" s="27">
        <v>0</v>
      </c>
      <c r="W218" s="27">
        <v>213777000</v>
      </c>
      <c r="X218" s="27"/>
      <c r="Y218" s="27"/>
      <c r="Z218" s="27">
        <v>1</v>
      </c>
    </row>
    <row r="219" spans="1:26">
      <c r="A219" s="27">
        <v>2000</v>
      </c>
      <c r="B219" t="s">
        <v>66</v>
      </c>
      <c r="C219" s="27">
        <v>0</v>
      </c>
      <c r="D219" s="27">
        <v>0</v>
      </c>
      <c r="E219" s="27">
        <v>0</v>
      </c>
      <c r="F219" s="27">
        <v>0</v>
      </c>
      <c r="G219" s="27">
        <v>0</v>
      </c>
      <c r="H219" s="27">
        <v>1</v>
      </c>
      <c r="I219" s="27">
        <v>0</v>
      </c>
      <c r="J219" s="27">
        <v>1</v>
      </c>
      <c r="K219" s="27">
        <v>4</v>
      </c>
      <c r="L219" s="27">
        <v>1</v>
      </c>
      <c r="M219" s="27">
        <v>1</v>
      </c>
      <c r="N219" s="27">
        <v>1</v>
      </c>
      <c r="O219" s="27">
        <v>1</v>
      </c>
      <c r="P219" s="27">
        <v>11166000000</v>
      </c>
      <c r="Q219" s="27">
        <v>9129594818.6074924</v>
      </c>
      <c r="R219" s="27">
        <v>1</v>
      </c>
      <c r="S219" s="27">
        <v>1</v>
      </c>
      <c r="T219" s="33">
        <v>0.62919927379193319</v>
      </c>
      <c r="U219" s="27">
        <v>355705668.89999998</v>
      </c>
      <c r="V219" s="27">
        <v>0</v>
      </c>
      <c r="W219" s="27">
        <v>226426000</v>
      </c>
      <c r="X219" s="27"/>
      <c r="Y219" s="27"/>
      <c r="Z219" s="27">
        <v>1</v>
      </c>
    </row>
    <row r="220" spans="1:26">
      <c r="A220" s="27">
        <v>2001</v>
      </c>
      <c r="B220" t="s">
        <v>66</v>
      </c>
      <c r="C220" s="27">
        <v>0</v>
      </c>
      <c r="D220" s="27">
        <v>0</v>
      </c>
      <c r="E220" s="27">
        <v>0</v>
      </c>
      <c r="F220" s="27">
        <v>600000</v>
      </c>
      <c r="G220" s="27">
        <v>0</v>
      </c>
      <c r="H220" s="27">
        <v>1</v>
      </c>
      <c r="I220" s="27">
        <v>0</v>
      </c>
      <c r="J220" s="27">
        <v>1</v>
      </c>
      <c r="K220" s="27">
        <v>4</v>
      </c>
      <c r="L220" s="27">
        <v>1</v>
      </c>
      <c r="M220" s="27">
        <v>1</v>
      </c>
      <c r="N220" s="27">
        <v>1</v>
      </c>
      <c r="O220" s="27">
        <v>1</v>
      </c>
      <c r="P220" s="27">
        <v>10930000000</v>
      </c>
      <c r="Q220" s="27">
        <v>8936063723.2012119</v>
      </c>
      <c r="R220" s="27">
        <v>1</v>
      </c>
      <c r="S220" s="27">
        <v>1</v>
      </c>
      <c r="T220" s="33">
        <v>0.61588871891054842</v>
      </c>
      <c r="U220" s="27">
        <v>343098130.60000002</v>
      </c>
      <c r="V220" s="27">
        <v>0</v>
      </c>
      <c r="W220" s="27">
        <v>228393000</v>
      </c>
      <c r="X220" s="27"/>
      <c r="Y220" s="27"/>
      <c r="Z220" s="27">
        <v>1</v>
      </c>
    </row>
    <row r="221" spans="1:26">
      <c r="A221" s="27">
        <v>2002</v>
      </c>
      <c r="B221" t="s">
        <v>66</v>
      </c>
      <c r="C221" s="27">
        <v>151000000</v>
      </c>
      <c r="D221" s="27">
        <v>29600000</v>
      </c>
      <c r="E221" s="27">
        <v>151000000</v>
      </c>
      <c r="F221" s="27">
        <v>152804086.6875</v>
      </c>
      <c r="G221" s="27">
        <v>0</v>
      </c>
      <c r="H221" s="27">
        <v>1</v>
      </c>
      <c r="I221" s="27">
        <v>0</v>
      </c>
      <c r="J221" s="27">
        <v>1</v>
      </c>
      <c r="K221" s="27">
        <v>4</v>
      </c>
      <c r="L221" s="27">
        <v>1</v>
      </c>
      <c r="M221" s="27">
        <v>1</v>
      </c>
      <c r="N221" s="27">
        <v>1</v>
      </c>
      <c r="O221" s="27">
        <v>1</v>
      </c>
      <c r="P221" s="27">
        <v>15286000000</v>
      </c>
      <c r="Q221" s="27">
        <v>15285594828.417973</v>
      </c>
      <c r="R221" s="27">
        <v>1</v>
      </c>
      <c r="S221" s="27">
        <v>1</v>
      </c>
      <c r="T221" s="33">
        <v>0.62466195784303247</v>
      </c>
      <c r="U221" s="27">
        <v>371160687.19999999</v>
      </c>
      <c r="V221" s="27">
        <v>0</v>
      </c>
      <c r="W221" s="27">
        <v>264763000</v>
      </c>
      <c r="X221" s="27"/>
      <c r="Y221" s="27"/>
      <c r="Z221" s="27">
        <v>1</v>
      </c>
    </row>
    <row r="222" spans="1:26">
      <c r="A222" s="27">
        <v>2003</v>
      </c>
      <c r="B222" t="s">
        <v>66</v>
      </c>
      <c r="C222" s="27">
        <v>151000000</v>
      </c>
      <c r="D222" s="27">
        <v>59200000</v>
      </c>
      <c r="E222" s="27">
        <v>151000000</v>
      </c>
      <c r="F222" s="27">
        <v>11000000</v>
      </c>
      <c r="G222" s="27">
        <v>0</v>
      </c>
      <c r="H222" s="27">
        <v>1</v>
      </c>
      <c r="I222" s="27">
        <v>0</v>
      </c>
      <c r="J222" s="27">
        <v>1</v>
      </c>
      <c r="K222" s="27">
        <v>4</v>
      </c>
      <c r="L222" s="27">
        <v>1</v>
      </c>
      <c r="M222" s="27">
        <v>1</v>
      </c>
      <c r="N222" s="27">
        <v>1</v>
      </c>
      <c r="O222" s="27">
        <v>1</v>
      </c>
      <c r="P222" s="27">
        <v>17813000000</v>
      </c>
      <c r="Q222" s="27">
        <v>17812705294.416958</v>
      </c>
      <c r="R222" s="27">
        <v>1</v>
      </c>
      <c r="S222" s="27">
        <v>1</v>
      </c>
      <c r="T222" s="33">
        <v>0.61793375018798091</v>
      </c>
      <c r="U222" s="27">
        <v>405682628</v>
      </c>
      <c r="V222" s="27">
        <v>0</v>
      </c>
      <c r="W222" s="27">
        <v>291456000</v>
      </c>
      <c r="X222" s="27"/>
      <c r="Y222" s="27"/>
      <c r="Z222" s="27">
        <v>1</v>
      </c>
    </row>
    <row r="223" spans="1:26">
      <c r="A223" s="27">
        <v>2004</v>
      </c>
      <c r="B223" t="s">
        <v>66</v>
      </c>
      <c r="C223" s="27">
        <v>585000000</v>
      </c>
      <c r="D223" s="27">
        <v>175600000</v>
      </c>
      <c r="E223" s="27">
        <v>585000000</v>
      </c>
      <c r="F223" s="27">
        <v>434000000</v>
      </c>
      <c r="G223" s="27">
        <v>0</v>
      </c>
      <c r="H223" s="27">
        <v>1</v>
      </c>
      <c r="I223" s="27">
        <v>0</v>
      </c>
      <c r="J223" s="27">
        <v>1</v>
      </c>
      <c r="K223" s="27">
        <v>4</v>
      </c>
      <c r="L223" s="27">
        <v>1</v>
      </c>
      <c r="M223" s="27">
        <v>1</v>
      </c>
      <c r="N223" s="27">
        <v>1</v>
      </c>
      <c r="O223" s="27">
        <v>1</v>
      </c>
      <c r="P223" s="27">
        <v>23552000000</v>
      </c>
      <c r="Q223" s="27">
        <v>23552052407.548832</v>
      </c>
      <c r="R223" s="27">
        <v>1</v>
      </c>
      <c r="S223" s="27">
        <v>1</v>
      </c>
      <c r="T223" s="33">
        <v>0.67108711240801089</v>
      </c>
      <c r="U223" s="27">
        <v>423985126.30000001</v>
      </c>
      <c r="V223" s="27">
        <v>0</v>
      </c>
      <c r="W223" s="27">
        <v>318373000</v>
      </c>
      <c r="X223" s="27"/>
      <c r="Y223" s="27"/>
      <c r="Z223" s="27">
        <v>1</v>
      </c>
    </row>
    <row r="224" spans="1:26">
      <c r="A224" s="27">
        <v>2005</v>
      </c>
      <c r="B224" t="s">
        <v>66</v>
      </c>
      <c r="C224" s="27">
        <v>1621000000</v>
      </c>
      <c r="D224" s="27">
        <v>499200000</v>
      </c>
      <c r="E224" s="27">
        <v>1621000000</v>
      </c>
      <c r="F224" s="27">
        <v>1043000300</v>
      </c>
      <c r="G224" s="27">
        <v>0</v>
      </c>
      <c r="H224" s="27">
        <v>1</v>
      </c>
      <c r="I224" s="27">
        <v>0</v>
      </c>
      <c r="J224" s="27">
        <v>1</v>
      </c>
      <c r="K224" s="27">
        <v>4</v>
      </c>
      <c r="L224" s="27">
        <v>1</v>
      </c>
      <c r="M224" s="27">
        <v>1</v>
      </c>
      <c r="N224" s="27">
        <v>1</v>
      </c>
      <c r="O224" s="27">
        <v>1</v>
      </c>
      <c r="P224" s="27">
        <v>36971000000</v>
      </c>
      <c r="Q224" s="27">
        <v>36970918699.252289</v>
      </c>
      <c r="R224" s="27">
        <v>1</v>
      </c>
      <c r="S224" s="27">
        <v>1</v>
      </c>
      <c r="T224" s="33">
        <v>0.69599608558540027</v>
      </c>
      <c r="U224" s="27">
        <v>390203038.89999998</v>
      </c>
      <c r="V224" s="27">
        <v>0</v>
      </c>
      <c r="W224" s="27">
        <v>319346000</v>
      </c>
      <c r="X224" s="27"/>
      <c r="Y224" s="27"/>
      <c r="Z224" s="27">
        <v>1</v>
      </c>
    </row>
    <row r="225" spans="1:26">
      <c r="A225" s="27">
        <v>2006</v>
      </c>
      <c r="B225" t="s">
        <v>66</v>
      </c>
      <c r="C225" s="27">
        <v>2326000000</v>
      </c>
      <c r="D225" s="27">
        <v>963800000</v>
      </c>
      <c r="E225" s="27">
        <v>2326000000</v>
      </c>
      <c r="F225" s="27">
        <v>705200000</v>
      </c>
      <c r="G225" s="27">
        <v>0</v>
      </c>
      <c r="H225" s="27">
        <v>1</v>
      </c>
      <c r="I225" s="27">
        <v>0</v>
      </c>
      <c r="J225" s="27">
        <v>1</v>
      </c>
      <c r="K225" s="27">
        <v>4</v>
      </c>
      <c r="L225" s="27">
        <v>1</v>
      </c>
      <c r="M225" s="27">
        <v>1</v>
      </c>
      <c r="N225" s="27">
        <v>1</v>
      </c>
      <c r="O225" s="27">
        <v>1</v>
      </c>
      <c r="P225" s="27">
        <v>52381000000</v>
      </c>
      <c r="Q225" s="27">
        <v>52381006892.03801</v>
      </c>
      <c r="R225" s="27">
        <v>1</v>
      </c>
      <c r="S225" s="27">
        <v>1</v>
      </c>
      <c r="T225" s="33">
        <v>0.83568345932575372</v>
      </c>
      <c r="U225" s="27">
        <v>410714177</v>
      </c>
      <c r="V225" s="27">
        <v>0</v>
      </c>
      <c r="W225" s="27">
        <v>347333000</v>
      </c>
      <c r="X225" s="27"/>
      <c r="Y225" s="27"/>
      <c r="Z225" s="27">
        <v>1</v>
      </c>
    </row>
    <row r="226" spans="1:26">
      <c r="A226" s="27">
        <v>2007</v>
      </c>
      <c r="B226" t="s">
        <v>66</v>
      </c>
      <c r="C226" s="27">
        <v>4423000000</v>
      </c>
      <c r="D226" s="27">
        <v>1818800000</v>
      </c>
      <c r="E226" s="27">
        <v>4423000000</v>
      </c>
      <c r="F226" s="27">
        <v>2189262897.34375</v>
      </c>
      <c r="G226" s="27">
        <v>0</v>
      </c>
      <c r="H226" s="27">
        <v>1</v>
      </c>
      <c r="I226" s="27">
        <v>0</v>
      </c>
      <c r="J226" s="27">
        <v>1</v>
      </c>
      <c r="K226" s="27">
        <v>4</v>
      </c>
      <c r="L226" s="27">
        <v>1</v>
      </c>
      <c r="M226" s="27">
        <v>1</v>
      </c>
      <c r="N226" s="27">
        <v>1</v>
      </c>
      <c r="O226" s="27">
        <v>1</v>
      </c>
      <c r="P226" s="27">
        <v>65266000000.000008</v>
      </c>
      <c r="Q226" s="27">
        <v>65266452081.385963</v>
      </c>
      <c r="R226" s="27">
        <v>1</v>
      </c>
      <c r="S226" s="27">
        <v>1</v>
      </c>
      <c r="T226" s="33">
        <v>0.90473952627382648</v>
      </c>
      <c r="U226" s="27">
        <v>431421881.19999999</v>
      </c>
      <c r="V226" s="27">
        <v>0</v>
      </c>
      <c r="W226" s="27">
        <v>365087000</v>
      </c>
      <c r="X226" s="27"/>
      <c r="Y226" s="27"/>
      <c r="Z226" s="27">
        <v>1</v>
      </c>
    </row>
    <row r="227" spans="1:26">
      <c r="A227" s="27">
        <v>2008</v>
      </c>
      <c r="B227" t="s">
        <v>66</v>
      </c>
      <c r="C227" s="27">
        <v>4688333334</v>
      </c>
      <c r="D227" s="27">
        <v>2719133334</v>
      </c>
      <c r="E227" s="27">
        <v>4688333334</v>
      </c>
      <c r="F227" s="27">
        <v>275000000</v>
      </c>
      <c r="G227" s="27">
        <v>0</v>
      </c>
      <c r="H227" s="27">
        <v>1</v>
      </c>
      <c r="I227" s="27">
        <v>0</v>
      </c>
      <c r="J227" s="27">
        <v>1</v>
      </c>
      <c r="K227" s="27">
        <v>4</v>
      </c>
      <c r="L227" s="27">
        <v>1</v>
      </c>
      <c r="M227" s="27">
        <v>1</v>
      </c>
      <c r="N227" s="27">
        <v>1</v>
      </c>
      <c r="O227" s="27">
        <v>1</v>
      </c>
      <c r="P227" s="27">
        <v>88539000000</v>
      </c>
      <c r="Q227" s="27">
        <v>88538611205.143311</v>
      </c>
      <c r="R227" s="27">
        <v>1</v>
      </c>
      <c r="S227" s="27">
        <v>1</v>
      </c>
      <c r="T227" s="33">
        <v>0.91944034308119871</v>
      </c>
      <c r="U227" s="27">
        <v>420506996.39999998</v>
      </c>
      <c r="V227" s="27">
        <v>0</v>
      </c>
      <c r="W227" s="27">
        <v>368888000</v>
      </c>
      <c r="X227" s="27">
        <v>1024000000</v>
      </c>
      <c r="Y227" s="27"/>
      <c r="Z227" s="27">
        <v>1</v>
      </c>
    </row>
    <row r="228" spans="1:26">
      <c r="A228" s="27">
        <v>2009</v>
      </c>
      <c r="B228" t="s">
        <v>66</v>
      </c>
      <c r="C228" s="27">
        <v>5015666666</v>
      </c>
      <c r="D228" s="27">
        <v>3600066666</v>
      </c>
      <c r="E228" s="27">
        <v>5015666666</v>
      </c>
      <c r="F228" s="27">
        <v>337000000</v>
      </c>
      <c r="G228" s="27">
        <v>0</v>
      </c>
      <c r="H228" s="27">
        <v>1</v>
      </c>
      <c r="I228" s="27">
        <v>0</v>
      </c>
      <c r="J228" s="27">
        <v>1</v>
      </c>
      <c r="K228" s="27">
        <v>4</v>
      </c>
      <c r="L228" s="27">
        <v>1</v>
      </c>
      <c r="M228" s="27">
        <v>1</v>
      </c>
      <c r="N228" s="27">
        <v>1</v>
      </c>
      <c r="O228" s="27">
        <v>1</v>
      </c>
      <c r="P228" s="27">
        <v>70307000000</v>
      </c>
      <c r="Q228" s="27">
        <v>70307163678.189484</v>
      </c>
      <c r="R228" s="27">
        <v>1</v>
      </c>
      <c r="S228" s="27">
        <v>1</v>
      </c>
      <c r="T228" s="33">
        <v>0.81595367947064712</v>
      </c>
      <c r="U228" s="27">
        <v>787056610.5</v>
      </c>
      <c r="V228" s="27">
        <v>0</v>
      </c>
      <c r="W228" s="27">
        <v>385211000</v>
      </c>
      <c r="X228" s="27">
        <v>592000000</v>
      </c>
      <c r="Y228" s="27"/>
      <c r="Z228" s="27">
        <v>1</v>
      </c>
    </row>
    <row r="229" spans="1:26">
      <c r="A229" s="27">
        <v>2010</v>
      </c>
      <c r="B229" t="s">
        <v>66</v>
      </c>
      <c r="C229" s="27">
        <v>7563866658</v>
      </c>
      <c r="D229" s="27">
        <v>4889266658</v>
      </c>
      <c r="E229" s="27">
        <v>7563866658</v>
      </c>
      <c r="F229" s="27">
        <v>2588000000</v>
      </c>
      <c r="G229" s="27">
        <v>0</v>
      </c>
      <c r="H229" s="27">
        <v>1</v>
      </c>
      <c r="I229" s="27">
        <v>0</v>
      </c>
      <c r="J229" s="27">
        <v>1</v>
      </c>
      <c r="K229" s="27">
        <v>4</v>
      </c>
      <c r="L229" s="27">
        <v>1</v>
      </c>
      <c r="M229" s="27">
        <v>1</v>
      </c>
      <c r="N229" s="27">
        <v>1</v>
      </c>
      <c r="O229" s="27">
        <v>1</v>
      </c>
      <c r="P229" s="27">
        <v>83799000000</v>
      </c>
      <c r="Q229" s="27">
        <v>83799496611.604935</v>
      </c>
      <c r="R229" s="27">
        <v>1</v>
      </c>
      <c r="S229" s="27">
        <v>1</v>
      </c>
      <c r="T229" s="33">
        <v>1.0070075781651076</v>
      </c>
      <c r="U229" s="27">
        <v>1302262652.3</v>
      </c>
      <c r="V229" s="27">
        <v>0</v>
      </c>
      <c r="W229" s="27">
        <v>377702000</v>
      </c>
      <c r="X229" s="27">
        <v>183000000</v>
      </c>
      <c r="Y229" s="27"/>
      <c r="Z229" s="27">
        <v>1</v>
      </c>
    </row>
    <row r="230" spans="1:26">
      <c r="A230" s="27">
        <v>2011</v>
      </c>
      <c r="B230" t="s">
        <v>66</v>
      </c>
      <c r="C230" s="27">
        <v>11272733344</v>
      </c>
      <c r="D230" s="27">
        <v>6847433344</v>
      </c>
      <c r="E230" s="27">
        <v>11272733344</v>
      </c>
      <c r="F230" s="27">
        <v>3835309527.5</v>
      </c>
      <c r="G230" s="27">
        <v>0</v>
      </c>
      <c r="H230" s="27">
        <v>1</v>
      </c>
      <c r="I230" s="27">
        <v>0</v>
      </c>
      <c r="J230" s="27">
        <v>1</v>
      </c>
      <c r="K230" s="27">
        <v>4</v>
      </c>
      <c r="L230" s="27">
        <v>1</v>
      </c>
      <c r="M230" s="27">
        <v>1</v>
      </c>
      <c r="N230" s="27">
        <v>1</v>
      </c>
      <c r="O230" s="27">
        <v>1</v>
      </c>
      <c r="P230" s="27">
        <v>111790000000</v>
      </c>
      <c r="Q230" s="27">
        <v>111789686464.26031</v>
      </c>
      <c r="R230" s="27">
        <v>1</v>
      </c>
      <c r="S230" s="27">
        <v>1</v>
      </c>
      <c r="T230" s="33">
        <v>1.116808011796752</v>
      </c>
      <c r="U230" s="27">
        <v>1605921015.9000001</v>
      </c>
      <c r="V230" s="27">
        <v>0</v>
      </c>
      <c r="W230" s="27">
        <v>383663000</v>
      </c>
      <c r="X230" s="27">
        <v>201000000</v>
      </c>
      <c r="Y230" s="27"/>
      <c r="Z230" s="27">
        <v>1</v>
      </c>
    </row>
    <row r="231" spans="1:26">
      <c r="A231" s="27">
        <v>2012</v>
      </c>
      <c r="B231" t="s">
        <v>66</v>
      </c>
      <c r="C231" s="27">
        <v>12688850002</v>
      </c>
      <c r="D231" s="27">
        <v>8726100066</v>
      </c>
      <c r="E231" s="27">
        <v>12688850002</v>
      </c>
      <c r="F231" s="27">
        <v>1623000000</v>
      </c>
      <c r="G231" s="27">
        <v>0</v>
      </c>
      <c r="H231" s="27">
        <v>1</v>
      </c>
      <c r="I231" s="27">
        <v>0</v>
      </c>
      <c r="J231" s="27">
        <v>1</v>
      </c>
      <c r="K231" s="27">
        <v>4</v>
      </c>
      <c r="L231" s="27">
        <v>1</v>
      </c>
      <c r="M231" s="27">
        <v>1</v>
      </c>
      <c r="N231" s="27">
        <v>1</v>
      </c>
      <c r="O231" s="27">
        <v>1</v>
      </c>
      <c r="P231" s="27">
        <v>128053000000</v>
      </c>
      <c r="Q231" s="27">
        <v>128052853643.44701</v>
      </c>
      <c r="R231" s="27">
        <v>1</v>
      </c>
      <c r="S231" s="27">
        <v>1</v>
      </c>
      <c r="T231" s="33">
        <v>0.99562684078172081</v>
      </c>
      <c r="U231" s="27">
        <v>1739653005.5</v>
      </c>
      <c r="V231" s="27">
        <v>0</v>
      </c>
      <c r="W231" s="27">
        <v>420275000</v>
      </c>
      <c r="X231" s="27">
        <v>336000000</v>
      </c>
      <c r="Y231" s="27"/>
      <c r="Z231" s="27">
        <v>1</v>
      </c>
    </row>
    <row r="232" spans="1:26">
      <c r="A232" s="27">
        <v>2013</v>
      </c>
      <c r="B232" t="s">
        <v>66</v>
      </c>
      <c r="C232" s="27">
        <v>15362966660</v>
      </c>
      <c r="D232" s="27">
        <v>11113016660</v>
      </c>
      <c r="E232" s="27">
        <v>15362966660</v>
      </c>
      <c r="F232" s="27">
        <v>3198280148</v>
      </c>
      <c r="G232" s="27">
        <v>0</v>
      </c>
      <c r="H232" s="27">
        <v>1</v>
      </c>
      <c r="I232" s="27">
        <v>0</v>
      </c>
      <c r="J232" s="27">
        <v>1</v>
      </c>
      <c r="K232" s="27">
        <v>4</v>
      </c>
      <c r="L232" s="27">
        <v>1</v>
      </c>
      <c r="M232" s="27">
        <v>1</v>
      </c>
      <c r="N232" s="27">
        <v>1</v>
      </c>
      <c r="O232" s="27">
        <v>1</v>
      </c>
      <c r="P232" s="27">
        <v>136710000000.00002</v>
      </c>
      <c r="Q232" s="27">
        <v>136709862831.30766</v>
      </c>
      <c r="R232" s="27">
        <v>1</v>
      </c>
      <c r="S232" s="27">
        <v>1</v>
      </c>
      <c r="T232" s="33">
        <v>0.99710818219516861</v>
      </c>
      <c r="U232" s="27">
        <v>1478598084</v>
      </c>
      <c r="V232" s="27">
        <v>0</v>
      </c>
      <c r="W232" s="27">
        <v>468408000</v>
      </c>
      <c r="X232" s="27">
        <v>359000000</v>
      </c>
      <c r="Y232" s="27"/>
      <c r="Z232" s="27">
        <v>1</v>
      </c>
    </row>
    <row r="233" spans="1:26">
      <c r="A233" s="27">
        <v>2014</v>
      </c>
      <c r="B233" t="s">
        <v>66</v>
      </c>
      <c r="C233" s="27">
        <v>17216766661</v>
      </c>
      <c r="D233" s="27">
        <v>13324716661</v>
      </c>
      <c r="E233" s="27">
        <v>17216766661</v>
      </c>
      <c r="F233" s="27">
        <v>2295356545.3945313</v>
      </c>
      <c r="G233" s="27">
        <v>0</v>
      </c>
      <c r="H233" s="27">
        <v>1</v>
      </c>
      <c r="I233" s="27">
        <v>0</v>
      </c>
      <c r="J233" s="27">
        <v>1</v>
      </c>
      <c r="K233" s="27">
        <v>4</v>
      </c>
      <c r="L233" s="27">
        <v>1</v>
      </c>
      <c r="M233" s="27">
        <v>1</v>
      </c>
      <c r="N233" s="27">
        <v>1</v>
      </c>
      <c r="O233" s="27">
        <v>1</v>
      </c>
      <c r="P233" s="27">
        <v>145712000000</v>
      </c>
      <c r="Q233" s="27">
        <v>145712200312.50507</v>
      </c>
      <c r="R233" s="27">
        <v>1</v>
      </c>
      <c r="S233" s="27">
        <v>1</v>
      </c>
      <c r="T233" s="33">
        <v>0.96696016921402161</v>
      </c>
      <c r="U233" s="27">
        <v>914031048.10000002</v>
      </c>
      <c r="V233" s="27">
        <v>0</v>
      </c>
      <c r="W233" s="27">
        <v>477956000</v>
      </c>
      <c r="X233" s="27">
        <v>771000000</v>
      </c>
      <c r="Y233" s="27"/>
      <c r="Z233" s="27">
        <v>1</v>
      </c>
    </row>
    <row r="234" spans="1:26">
      <c r="A234" s="27">
        <v>2015</v>
      </c>
      <c r="B234" t="s">
        <v>66</v>
      </c>
      <c r="C234" s="27">
        <v>17497433392.5</v>
      </c>
      <c r="D234" s="27">
        <v>14499583456.5</v>
      </c>
      <c r="E234" s="27">
        <v>17497433392.5</v>
      </c>
      <c r="F234" s="27">
        <v>1367000000</v>
      </c>
      <c r="G234" s="27">
        <v>0</v>
      </c>
      <c r="H234" s="27">
        <v>1</v>
      </c>
      <c r="I234" s="27">
        <v>0</v>
      </c>
      <c r="J234" s="27">
        <v>1</v>
      </c>
      <c r="K234" s="27">
        <v>4</v>
      </c>
      <c r="L234" s="27">
        <v>1</v>
      </c>
      <c r="M234" s="27">
        <v>1</v>
      </c>
      <c r="N234" s="27">
        <v>1</v>
      </c>
      <c r="O234" s="27">
        <v>1</v>
      </c>
      <c r="P234" s="27">
        <v>116194000000</v>
      </c>
      <c r="Q234" s="27">
        <v>116193649124.47537</v>
      </c>
      <c r="R234" s="27">
        <v>1</v>
      </c>
      <c r="S234" s="27">
        <v>1</v>
      </c>
      <c r="T234" s="33">
        <v>0.821813335342235</v>
      </c>
      <c r="U234" s="27">
        <v>532051033.5</v>
      </c>
      <c r="V234" s="27">
        <v>450000000</v>
      </c>
      <c r="W234" s="27">
        <v>479183000</v>
      </c>
      <c r="X234" s="27">
        <v>1236000000</v>
      </c>
      <c r="Y234" s="27"/>
      <c r="Z234" s="27">
        <v>1</v>
      </c>
    </row>
    <row r="235" spans="1:26">
      <c r="A235" s="27">
        <v>2016</v>
      </c>
      <c r="B235" t="s">
        <v>66</v>
      </c>
      <c r="C235" s="27">
        <v>24366122211.5</v>
      </c>
      <c r="D235" s="27">
        <v>16614372211.5</v>
      </c>
      <c r="E235" s="27">
        <v>24366122211.5</v>
      </c>
      <c r="F235" s="27">
        <v>19348000000</v>
      </c>
      <c r="G235" s="27">
        <v>0</v>
      </c>
      <c r="H235" s="27">
        <v>1</v>
      </c>
      <c r="I235" s="27">
        <v>0</v>
      </c>
      <c r="J235" s="27">
        <v>1</v>
      </c>
      <c r="K235" s="27">
        <v>4</v>
      </c>
      <c r="L235" s="27">
        <v>1</v>
      </c>
      <c r="M235" s="27">
        <v>1</v>
      </c>
      <c r="N235" s="27">
        <v>1</v>
      </c>
      <c r="O235" s="27">
        <v>1</v>
      </c>
      <c r="P235" s="27">
        <v>101124000000</v>
      </c>
      <c r="Q235" s="27">
        <v>101123851090.4731</v>
      </c>
      <c r="R235" s="27">
        <v>1</v>
      </c>
      <c r="S235" s="27">
        <v>1</v>
      </c>
      <c r="T235" s="33">
        <v>0.86004996979414983</v>
      </c>
      <c r="U235" s="27">
        <v>395880987.10000002</v>
      </c>
      <c r="V235" s="27">
        <v>450000000</v>
      </c>
      <c r="W235" s="27">
        <v>490247000</v>
      </c>
      <c r="X235" s="27">
        <v>1304000000</v>
      </c>
      <c r="Y235" s="27"/>
      <c r="Z235" s="27">
        <v>1</v>
      </c>
    </row>
    <row r="236" spans="1:26">
      <c r="A236" s="27">
        <v>2017</v>
      </c>
      <c r="B236" t="s">
        <v>66</v>
      </c>
      <c r="C236" s="27">
        <v>25375322182.25</v>
      </c>
      <c r="D236" s="27">
        <v>18356422182.25</v>
      </c>
      <c r="E236" s="27">
        <v>25375322182.25</v>
      </c>
      <c r="F236" s="27">
        <v>3829000000</v>
      </c>
      <c r="G236" s="27">
        <v>0</v>
      </c>
      <c r="H236" s="27">
        <v>1</v>
      </c>
      <c r="I236" s="27">
        <v>0</v>
      </c>
      <c r="J236" s="27">
        <v>1</v>
      </c>
      <c r="K236" s="27">
        <v>4</v>
      </c>
      <c r="L236" s="27">
        <v>1</v>
      </c>
      <c r="M236" s="27">
        <v>1</v>
      </c>
      <c r="N236" s="27">
        <v>1</v>
      </c>
      <c r="O236" s="27">
        <v>1</v>
      </c>
      <c r="P236" s="27">
        <v>126506000000</v>
      </c>
      <c r="Q236" s="27">
        <v>122123822333.73035</v>
      </c>
      <c r="R236" s="27">
        <v>1</v>
      </c>
      <c r="S236" s="27">
        <v>1</v>
      </c>
      <c r="T236" s="33">
        <v>0.90809244833766045</v>
      </c>
      <c r="U236" s="27">
        <v>388801462.89999998</v>
      </c>
      <c r="V236" s="27">
        <v>464640000</v>
      </c>
      <c r="W236" s="27">
        <v>560256000</v>
      </c>
      <c r="X236" s="27">
        <v>1675000000</v>
      </c>
      <c r="Y236" s="27"/>
      <c r="Z236" s="27">
        <v>1</v>
      </c>
    </row>
    <row r="237" spans="1:26">
      <c r="A237" s="27">
        <v>1981</v>
      </c>
      <c r="B237" t="s">
        <v>136</v>
      </c>
      <c r="C237" s="27"/>
      <c r="D237" s="27"/>
      <c r="E237" s="27"/>
      <c r="F237" s="27">
        <v>0</v>
      </c>
      <c r="G237" s="27">
        <v>0</v>
      </c>
      <c r="H237" s="27">
        <v>1</v>
      </c>
      <c r="I237" s="27">
        <v>0</v>
      </c>
      <c r="J237" s="27">
        <v>0</v>
      </c>
      <c r="K237" s="27">
        <v>1</v>
      </c>
      <c r="L237" s="27">
        <v>1</v>
      </c>
      <c r="M237" s="27">
        <v>0</v>
      </c>
      <c r="N237" s="27">
        <v>0</v>
      </c>
      <c r="O237" s="27">
        <v>0</v>
      </c>
      <c r="P237" s="27">
        <v>148000000</v>
      </c>
      <c r="Q237" s="27">
        <v>147841734.44444445</v>
      </c>
      <c r="R237" s="27">
        <v>0</v>
      </c>
      <c r="S237" s="27">
        <v>0</v>
      </c>
      <c r="T237" s="33">
        <v>0.83355014400471705</v>
      </c>
      <c r="U237" s="27"/>
      <c r="V237" s="27"/>
      <c r="W237" s="27"/>
      <c r="X237" s="27"/>
      <c r="Y237" s="27">
        <v>0</v>
      </c>
      <c r="Z237" s="27">
        <v>0</v>
      </c>
    </row>
    <row r="238" spans="1:26">
      <c r="A238" s="27">
        <v>1982</v>
      </c>
      <c r="B238" t="s">
        <v>136</v>
      </c>
      <c r="C238" s="27"/>
      <c r="D238" s="27"/>
      <c r="E238" s="27"/>
      <c r="F238" s="27">
        <v>0</v>
      </c>
      <c r="G238" s="27">
        <v>0</v>
      </c>
      <c r="H238" s="27">
        <v>1</v>
      </c>
      <c r="I238" s="27">
        <v>0</v>
      </c>
      <c r="J238" s="27">
        <v>0</v>
      </c>
      <c r="K238" s="27">
        <v>1</v>
      </c>
      <c r="L238" s="27">
        <v>1</v>
      </c>
      <c r="M238" s="27">
        <v>0</v>
      </c>
      <c r="N238" s="27">
        <v>0</v>
      </c>
      <c r="O238" s="27">
        <v>0</v>
      </c>
      <c r="P238" s="27">
        <v>164000000</v>
      </c>
      <c r="Q238" s="27">
        <v>164369278.88888887</v>
      </c>
      <c r="R238" s="27">
        <v>0</v>
      </c>
      <c r="S238" s="27">
        <v>0</v>
      </c>
      <c r="T238" s="33">
        <v>0.78443295677873848</v>
      </c>
      <c r="U238" s="27"/>
      <c r="V238" s="27"/>
      <c r="W238" s="27"/>
      <c r="X238" s="27"/>
      <c r="Y238" s="27">
        <v>0</v>
      </c>
      <c r="Z238" s="27">
        <v>0</v>
      </c>
    </row>
    <row r="239" spans="1:26">
      <c r="A239" s="27">
        <v>1983</v>
      </c>
      <c r="B239" t="s">
        <v>136</v>
      </c>
      <c r="C239" s="27"/>
      <c r="D239" s="27"/>
      <c r="E239" s="27"/>
      <c r="F239" s="27">
        <v>300000</v>
      </c>
      <c r="G239" s="27">
        <v>0</v>
      </c>
      <c r="H239" s="27">
        <v>1</v>
      </c>
      <c r="I239" s="27">
        <v>0</v>
      </c>
      <c r="J239" s="27">
        <v>0</v>
      </c>
      <c r="K239" s="27">
        <v>1</v>
      </c>
      <c r="L239" s="27">
        <v>1</v>
      </c>
      <c r="M239" s="27">
        <v>0</v>
      </c>
      <c r="N239" s="27">
        <v>0</v>
      </c>
      <c r="O239" s="27">
        <v>0</v>
      </c>
      <c r="P239" s="27">
        <v>182000000</v>
      </c>
      <c r="Q239" s="27">
        <v>182144092.96296296</v>
      </c>
      <c r="R239" s="27">
        <v>1</v>
      </c>
      <c r="S239" s="27">
        <v>1</v>
      </c>
      <c r="T239" s="33">
        <v>0.83426891623154475</v>
      </c>
      <c r="U239" s="27"/>
      <c r="V239" s="27"/>
      <c r="W239" s="27"/>
      <c r="X239" s="27"/>
      <c r="Y239" s="27">
        <v>0</v>
      </c>
      <c r="Z239" s="27">
        <v>0</v>
      </c>
    </row>
    <row r="240" spans="1:26">
      <c r="A240" s="27">
        <v>1984</v>
      </c>
      <c r="B240" t="s">
        <v>136</v>
      </c>
      <c r="C240" s="27"/>
      <c r="D240" s="27"/>
      <c r="E240" s="27"/>
      <c r="F240" s="27">
        <v>1000000</v>
      </c>
      <c r="G240" s="27">
        <v>0</v>
      </c>
      <c r="H240" s="27">
        <v>1</v>
      </c>
      <c r="I240" s="27">
        <v>0</v>
      </c>
      <c r="J240" s="27">
        <v>0</v>
      </c>
      <c r="K240" s="27">
        <v>1</v>
      </c>
      <c r="L240" s="27">
        <v>1</v>
      </c>
      <c r="M240" s="27">
        <v>0</v>
      </c>
      <c r="N240" s="27">
        <v>0</v>
      </c>
      <c r="O240" s="27">
        <v>0</v>
      </c>
      <c r="P240" s="27">
        <v>208000000</v>
      </c>
      <c r="Q240" s="27">
        <v>208372846.29629627</v>
      </c>
      <c r="R240" s="27">
        <v>1</v>
      </c>
      <c r="S240" s="27">
        <v>1</v>
      </c>
      <c r="T240" s="33">
        <v>0.82999599794502654</v>
      </c>
      <c r="U240" s="27"/>
      <c r="V240" s="27"/>
      <c r="W240" s="27"/>
      <c r="X240" s="27"/>
      <c r="Y240" s="27"/>
      <c r="Z240" s="27">
        <v>0</v>
      </c>
    </row>
    <row r="241" spans="1:26">
      <c r="A241" s="27">
        <v>1985</v>
      </c>
      <c r="B241" t="s">
        <v>136</v>
      </c>
      <c r="C241" s="27"/>
      <c r="D241" s="27"/>
      <c r="E241" s="27"/>
      <c r="F241" s="27">
        <v>580000</v>
      </c>
      <c r="G241" s="27">
        <v>0</v>
      </c>
      <c r="H241" s="27">
        <v>1</v>
      </c>
      <c r="I241" s="27">
        <v>0</v>
      </c>
      <c r="J241" s="27">
        <v>0</v>
      </c>
      <c r="K241" s="27">
        <v>1</v>
      </c>
      <c r="L241" s="27">
        <v>1</v>
      </c>
      <c r="M241" s="27">
        <v>0</v>
      </c>
      <c r="N241" s="27">
        <v>0</v>
      </c>
      <c r="O241" s="27">
        <v>0</v>
      </c>
      <c r="P241" s="27">
        <v>241000000</v>
      </c>
      <c r="Q241" s="27">
        <v>240923924.81481481</v>
      </c>
      <c r="R241" s="27">
        <v>1</v>
      </c>
      <c r="S241" s="27">
        <v>1</v>
      </c>
      <c r="T241" s="33">
        <v>0.74915719568429318</v>
      </c>
      <c r="U241" s="27"/>
      <c r="V241" s="27"/>
      <c r="W241" s="27"/>
      <c r="X241" s="27"/>
      <c r="Y241" s="27"/>
      <c r="Z241" s="27">
        <v>0</v>
      </c>
    </row>
    <row r="242" spans="1:26">
      <c r="A242" s="27">
        <v>1986</v>
      </c>
      <c r="B242" t="s">
        <v>136</v>
      </c>
      <c r="C242" s="27"/>
      <c r="D242" s="27"/>
      <c r="E242" s="27"/>
      <c r="F242" s="27">
        <v>0</v>
      </c>
      <c r="G242" s="27">
        <v>0</v>
      </c>
      <c r="H242" s="27">
        <v>1</v>
      </c>
      <c r="I242" s="27">
        <v>0</v>
      </c>
      <c r="J242" s="27">
        <v>0</v>
      </c>
      <c r="K242" s="27">
        <v>1</v>
      </c>
      <c r="L242" s="27">
        <v>1</v>
      </c>
      <c r="M242" s="27">
        <v>0</v>
      </c>
      <c r="N242" s="27">
        <v>0</v>
      </c>
      <c r="O242" s="27">
        <v>0</v>
      </c>
      <c r="P242" s="27">
        <v>290000000</v>
      </c>
      <c r="Q242" s="27">
        <v>290440140.74074072</v>
      </c>
      <c r="R242" s="27">
        <v>1</v>
      </c>
      <c r="S242" s="27">
        <v>1</v>
      </c>
      <c r="T242" s="33">
        <v>0.7030572776909082</v>
      </c>
      <c r="U242" s="27"/>
      <c r="V242" s="27"/>
      <c r="W242" s="27"/>
      <c r="X242" s="27"/>
      <c r="Y242" s="27"/>
      <c r="Z242" s="27">
        <v>0</v>
      </c>
    </row>
    <row r="243" spans="1:26">
      <c r="A243" s="27">
        <v>1987</v>
      </c>
      <c r="B243" t="s">
        <v>136</v>
      </c>
      <c r="C243" s="27"/>
      <c r="D243" s="27"/>
      <c r="E243" s="27"/>
      <c r="F243" s="27">
        <v>0</v>
      </c>
      <c r="G243" s="27">
        <v>0</v>
      </c>
      <c r="H243" s="27">
        <v>1</v>
      </c>
      <c r="I243" s="27">
        <v>0</v>
      </c>
      <c r="J243" s="27">
        <v>0</v>
      </c>
      <c r="K243" s="27">
        <v>1</v>
      </c>
      <c r="L243" s="27">
        <v>1</v>
      </c>
      <c r="M243" s="27">
        <v>0</v>
      </c>
      <c r="N243" s="27">
        <v>0</v>
      </c>
      <c r="O243" s="27">
        <v>0</v>
      </c>
      <c r="P243" s="27">
        <v>337000000</v>
      </c>
      <c r="Q243" s="27">
        <v>337174861.85185182</v>
      </c>
      <c r="R243" s="27">
        <v>1</v>
      </c>
      <c r="S243" s="27">
        <v>1</v>
      </c>
      <c r="T243" s="33">
        <v>0.74330063470010233</v>
      </c>
      <c r="U243" s="27"/>
      <c r="V243" s="27"/>
      <c r="W243" s="27"/>
      <c r="X243" s="27"/>
      <c r="Y243" s="27"/>
      <c r="Z243" s="27">
        <v>0</v>
      </c>
    </row>
    <row r="244" spans="1:26">
      <c r="A244" s="27">
        <v>1988</v>
      </c>
      <c r="B244" t="s">
        <v>136</v>
      </c>
      <c r="C244" s="27"/>
      <c r="D244" s="27"/>
      <c r="E244" s="27"/>
      <c r="F244" s="27">
        <v>1300000</v>
      </c>
      <c r="G244" s="27">
        <v>0</v>
      </c>
      <c r="H244" s="27">
        <v>1</v>
      </c>
      <c r="I244" s="27">
        <v>0</v>
      </c>
      <c r="J244" s="27">
        <v>0</v>
      </c>
      <c r="K244" s="27">
        <v>1</v>
      </c>
      <c r="L244" s="27">
        <v>1</v>
      </c>
      <c r="M244" s="27">
        <v>0</v>
      </c>
      <c r="N244" s="27">
        <v>0</v>
      </c>
      <c r="O244" s="27">
        <v>0</v>
      </c>
      <c r="P244" s="27">
        <v>399000000</v>
      </c>
      <c r="Q244" s="27">
        <v>398637727.77777773</v>
      </c>
      <c r="R244" s="27">
        <v>1</v>
      </c>
      <c r="S244" s="27">
        <v>1</v>
      </c>
      <c r="T244" s="33">
        <v>0.80560957079318884</v>
      </c>
      <c r="U244" s="27"/>
      <c r="V244" s="27"/>
      <c r="W244" s="27"/>
      <c r="X244" s="27"/>
      <c r="Y244" s="27"/>
      <c r="Z244" s="27">
        <v>0</v>
      </c>
    </row>
    <row r="245" spans="1:26">
      <c r="A245" s="27">
        <v>1989</v>
      </c>
      <c r="B245" t="s">
        <v>136</v>
      </c>
      <c r="C245" s="27"/>
      <c r="D245" s="27"/>
      <c r="E245" s="27"/>
      <c r="F245" s="27">
        <v>0</v>
      </c>
      <c r="G245" s="27">
        <v>0</v>
      </c>
      <c r="H245" s="27">
        <v>1</v>
      </c>
      <c r="I245" s="27">
        <v>0</v>
      </c>
      <c r="J245" s="27">
        <v>0</v>
      </c>
      <c r="K245" s="27">
        <v>1</v>
      </c>
      <c r="L245" s="27">
        <v>1</v>
      </c>
      <c r="M245" s="27">
        <v>0</v>
      </c>
      <c r="N245" s="27">
        <v>0</v>
      </c>
      <c r="O245" s="27">
        <v>0</v>
      </c>
      <c r="P245" s="27">
        <v>439000000</v>
      </c>
      <c r="Q245" s="27">
        <v>438794788.51851851</v>
      </c>
      <c r="R245" s="27">
        <v>1</v>
      </c>
      <c r="S245" s="27">
        <v>1</v>
      </c>
      <c r="T245" s="33">
        <v>0.74679040704290955</v>
      </c>
      <c r="U245" s="27"/>
      <c r="V245" s="27"/>
      <c r="W245" s="27"/>
      <c r="X245" s="27"/>
      <c r="Y245" s="27"/>
      <c r="Z245" s="27">
        <v>0</v>
      </c>
    </row>
    <row r="246" spans="1:26">
      <c r="A246" s="27">
        <v>1990</v>
      </c>
      <c r="B246" t="s">
        <v>136</v>
      </c>
      <c r="C246" s="27"/>
      <c r="D246" s="27"/>
      <c r="E246" s="27"/>
      <c r="F246" s="27">
        <v>0</v>
      </c>
      <c r="G246" s="27">
        <v>0</v>
      </c>
      <c r="H246" s="27">
        <v>1</v>
      </c>
      <c r="I246" s="27">
        <v>0</v>
      </c>
      <c r="J246" s="27">
        <v>0</v>
      </c>
      <c r="K246" s="27">
        <v>1</v>
      </c>
      <c r="L246" s="27">
        <v>1</v>
      </c>
      <c r="M246" s="27">
        <v>0</v>
      </c>
      <c r="N246" s="27">
        <v>0</v>
      </c>
      <c r="O246" s="27">
        <v>0</v>
      </c>
      <c r="P246" s="27">
        <v>459000000</v>
      </c>
      <c r="Q246" s="27">
        <v>459469058.88888884</v>
      </c>
      <c r="R246" s="27">
        <v>1</v>
      </c>
      <c r="S246" s="27">
        <v>1</v>
      </c>
      <c r="T246" s="33">
        <v>0.70566019682121295</v>
      </c>
      <c r="U246" s="27"/>
      <c r="V246" s="27"/>
      <c r="W246" s="27"/>
      <c r="X246" s="27"/>
      <c r="Y246" s="27"/>
      <c r="Z246" s="27">
        <v>0</v>
      </c>
    </row>
    <row r="247" spans="1:26">
      <c r="A247" s="27">
        <v>1991</v>
      </c>
      <c r="B247" t="s">
        <v>136</v>
      </c>
      <c r="C247" s="27"/>
      <c r="D247" s="27"/>
      <c r="E247" s="27"/>
      <c r="F247" s="27">
        <v>0</v>
      </c>
      <c r="G247" s="27">
        <v>0</v>
      </c>
      <c r="H247" s="27">
        <v>1</v>
      </c>
      <c r="I247" s="27">
        <v>0</v>
      </c>
      <c r="J247" s="27">
        <v>0</v>
      </c>
      <c r="K247" s="27">
        <v>1</v>
      </c>
      <c r="L247" s="27">
        <v>1</v>
      </c>
      <c r="M247" s="27">
        <v>0</v>
      </c>
      <c r="N247" s="27">
        <v>0</v>
      </c>
      <c r="O247" s="27">
        <v>0</v>
      </c>
      <c r="P247" s="27">
        <v>482000000</v>
      </c>
      <c r="Q247" s="27">
        <v>481706342.22222221</v>
      </c>
      <c r="R247" s="27">
        <v>1</v>
      </c>
      <c r="S247" s="27">
        <v>1</v>
      </c>
      <c r="T247" s="33">
        <v>0.64778014054484578</v>
      </c>
      <c r="U247" s="27"/>
      <c r="V247" s="27"/>
      <c r="W247" s="27"/>
      <c r="X247" s="27"/>
      <c r="Y247" s="27"/>
      <c r="Z247" s="27">
        <v>0</v>
      </c>
    </row>
    <row r="248" spans="1:26">
      <c r="A248" s="27">
        <v>1992</v>
      </c>
      <c r="B248" t="s">
        <v>136</v>
      </c>
      <c r="C248" s="27"/>
      <c r="D248" s="27"/>
      <c r="E248" s="27"/>
      <c r="F248" s="27">
        <v>0</v>
      </c>
      <c r="G248" s="27">
        <v>0</v>
      </c>
      <c r="H248" s="27">
        <v>1</v>
      </c>
      <c r="I248" s="27">
        <v>0</v>
      </c>
      <c r="J248" s="27">
        <v>0</v>
      </c>
      <c r="K248" s="27">
        <v>1</v>
      </c>
      <c r="L248" s="27">
        <v>1</v>
      </c>
      <c r="M248" s="27">
        <v>0</v>
      </c>
      <c r="N248" s="27">
        <v>0</v>
      </c>
      <c r="O248" s="27">
        <v>0</v>
      </c>
      <c r="P248" s="27">
        <v>499000000</v>
      </c>
      <c r="Q248" s="27">
        <v>499281144.07407415</v>
      </c>
      <c r="R248" s="27">
        <v>1</v>
      </c>
      <c r="S248" s="27">
        <v>1</v>
      </c>
      <c r="T248" s="33">
        <v>0.62587770846912083</v>
      </c>
      <c r="U248" s="27"/>
      <c r="V248" s="27"/>
      <c r="W248" s="27"/>
      <c r="X248" s="27"/>
      <c r="Y248" s="27"/>
      <c r="Z248" s="27">
        <v>0</v>
      </c>
    </row>
    <row r="249" spans="1:26">
      <c r="A249" s="27">
        <v>1993</v>
      </c>
      <c r="B249" t="s">
        <v>136</v>
      </c>
      <c r="C249" s="27"/>
      <c r="D249" s="27"/>
      <c r="E249" s="27"/>
      <c r="F249" s="27">
        <v>0</v>
      </c>
      <c r="G249" s="27">
        <v>0</v>
      </c>
      <c r="H249" s="27">
        <v>1</v>
      </c>
      <c r="I249" s="27">
        <v>0</v>
      </c>
      <c r="J249" s="27">
        <v>0</v>
      </c>
      <c r="K249" s="27">
        <v>1</v>
      </c>
      <c r="L249" s="27">
        <v>1</v>
      </c>
      <c r="M249" s="27">
        <v>0</v>
      </c>
      <c r="N249" s="27">
        <v>0</v>
      </c>
      <c r="O249" s="27">
        <v>0</v>
      </c>
      <c r="P249" s="27">
        <v>535000000.00000006</v>
      </c>
      <c r="Q249" s="27">
        <v>535172767.40740734</v>
      </c>
      <c r="R249" s="27">
        <v>1</v>
      </c>
      <c r="S249" s="27">
        <v>1</v>
      </c>
      <c r="T249" s="33">
        <v>0.648154718576755</v>
      </c>
      <c r="U249" s="27"/>
      <c r="V249" s="27"/>
      <c r="W249" s="27"/>
      <c r="X249" s="27"/>
      <c r="Y249" s="27"/>
      <c r="Z249" s="27">
        <v>0</v>
      </c>
    </row>
    <row r="250" spans="1:26">
      <c r="A250" s="27">
        <v>1994</v>
      </c>
      <c r="B250" t="s">
        <v>136</v>
      </c>
      <c r="C250" s="27"/>
      <c r="D250" s="27"/>
      <c r="E250" s="27"/>
      <c r="F250" s="27">
        <v>0</v>
      </c>
      <c r="G250" s="27">
        <v>0</v>
      </c>
      <c r="H250" s="27">
        <v>1</v>
      </c>
      <c r="I250" s="27">
        <v>0</v>
      </c>
      <c r="J250" s="27">
        <v>0</v>
      </c>
      <c r="K250" s="27">
        <v>1</v>
      </c>
      <c r="L250" s="27">
        <v>1</v>
      </c>
      <c r="M250" s="27">
        <v>0</v>
      </c>
      <c r="N250" s="27">
        <v>0</v>
      </c>
      <c r="O250" s="27">
        <v>0</v>
      </c>
      <c r="P250" s="27">
        <v>589000000</v>
      </c>
      <c r="Q250" s="27">
        <v>589429609.62962961</v>
      </c>
      <c r="R250" s="27">
        <v>1</v>
      </c>
      <c r="S250" s="27">
        <v>1</v>
      </c>
      <c r="T250" s="33">
        <v>0.69545665111729171</v>
      </c>
      <c r="U250" s="27"/>
      <c r="V250" s="27"/>
      <c r="W250" s="27"/>
      <c r="X250" s="27"/>
      <c r="Y250" s="27"/>
      <c r="Z250" s="27">
        <v>0</v>
      </c>
    </row>
    <row r="251" spans="1:26">
      <c r="A251" s="27">
        <v>1995</v>
      </c>
      <c r="B251" t="s">
        <v>136</v>
      </c>
      <c r="C251" s="27"/>
      <c r="D251" s="27"/>
      <c r="E251" s="27"/>
      <c r="F251" s="27">
        <v>0</v>
      </c>
      <c r="G251" s="27">
        <v>0</v>
      </c>
      <c r="H251" s="27">
        <v>1</v>
      </c>
      <c r="I251" s="27">
        <v>0</v>
      </c>
      <c r="J251" s="27">
        <v>0</v>
      </c>
      <c r="K251" s="27">
        <v>1</v>
      </c>
      <c r="L251" s="27">
        <v>1</v>
      </c>
      <c r="M251" s="27">
        <v>0</v>
      </c>
      <c r="N251" s="27">
        <v>0</v>
      </c>
      <c r="O251" s="27">
        <v>0</v>
      </c>
      <c r="P251" s="27">
        <v>577000000</v>
      </c>
      <c r="Q251" s="27">
        <v>577280726.66666651</v>
      </c>
      <c r="R251" s="27">
        <v>1</v>
      </c>
      <c r="S251" s="27">
        <v>1</v>
      </c>
      <c r="T251" s="33">
        <v>0.69736071622307827</v>
      </c>
      <c r="U251" s="27"/>
      <c r="V251" s="27"/>
      <c r="W251" s="27"/>
      <c r="X251" s="27"/>
      <c r="Y251" s="27"/>
      <c r="Z251" s="27">
        <v>0</v>
      </c>
    </row>
    <row r="252" spans="1:26">
      <c r="A252" s="27">
        <v>1996</v>
      </c>
      <c r="B252" t="s">
        <v>136</v>
      </c>
      <c r="C252" s="27"/>
      <c r="D252" s="27"/>
      <c r="E252" s="27"/>
      <c r="F252" s="27">
        <v>0</v>
      </c>
      <c r="G252" s="27">
        <v>0</v>
      </c>
      <c r="H252" s="27">
        <v>1</v>
      </c>
      <c r="I252" s="27">
        <v>0</v>
      </c>
      <c r="J252" s="27">
        <v>0</v>
      </c>
      <c r="K252" s="27">
        <v>1</v>
      </c>
      <c r="L252" s="27">
        <v>1</v>
      </c>
      <c r="M252" s="27">
        <v>0</v>
      </c>
      <c r="N252" s="27">
        <v>0</v>
      </c>
      <c r="O252" s="27">
        <v>0</v>
      </c>
      <c r="P252" s="27">
        <v>634000000</v>
      </c>
      <c r="Q252" s="27">
        <v>633730647.03703701</v>
      </c>
      <c r="R252" s="27">
        <v>1</v>
      </c>
      <c r="S252" s="27">
        <v>1</v>
      </c>
      <c r="T252" s="33">
        <v>0.69966405838602452</v>
      </c>
      <c r="U252" s="27"/>
      <c r="V252" s="27"/>
      <c r="W252" s="27"/>
      <c r="X252" s="27"/>
      <c r="Y252" s="27"/>
      <c r="Z252" s="27">
        <v>0</v>
      </c>
    </row>
    <row r="253" spans="1:26">
      <c r="A253" s="27">
        <v>1997</v>
      </c>
      <c r="B253" t="s">
        <v>136</v>
      </c>
      <c r="C253" s="27"/>
      <c r="D253" s="27"/>
      <c r="E253" s="27"/>
      <c r="F253" s="27">
        <v>0</v>
      </c>
      <c r="G253" s="27">
        <v>0</v>
      </c>
      <c r="H253" s="27">
        <v>1</v>
      </c>
      <c r="I253" s="27">
        <v>0</v>
      </c>
      <c r="J253" s="27">
        <v>0</v>
      </c>
      <c r="K253" s="27">
        <v>1</v>
      </c>
      <c r="L253" s="27">
        <v>1</v>
      </c>
      <c r="M253" s="27">
        <v>0</v>
      </c>
      <c r="N253" s="27">
        <v>0</v>
      </c>
      <c r="O253" s="27">
        <v>0</v>
      </c>
      <c r="P253" s="27">
        <v>681000000</v>
      </c>
      <c r="Q253" s="27">
        <v>680617122.5925926</v>
      </c>
      <c r="R253" s="27">
        <v>1</v>
      </c>
      <c r="S253" s="27">
        <v>1</v>
      </c>
      <c r="T253" s="33">
        <v>0.71538944173936525</v>
      </c>
      <c r="U253" s="27"/>
      <c r="V253" s="27"/>
      <c r="W253" s="27"/>
      <c r="X253" s="27"/>
      <c r="Y253" s="27"/>
      <c r="Z253" s="27">
        <v>0</v>
      </c>
    </row>
    <row r="254" spans="1:26">
      <c r="A254" s="27">
        <v>1998</v>
      </c>
      <c r="B254" t="s">
        <v>136</v>
      </c>
      <c r="C254" s="27"/>
      <c r="D254" s="27"/>
      <c r="E254" s="27"/>
      <c r="F254" s="27">
        <v>0</v>
      </c>
      <c r="G254" s="27">
        <v>0</v>
      </c>
      <c r="H254" s="27">
        <v>1</v>
      </c>
      <c r="I254" s="27">
        <v>0</v>
      </c>
      <c r="J254" s="27">
        <v>0</v>
      </c>
      <c r="K254" s="27">
        <v>1</v>
      </c>
      <c r="L254" s="27">
        <v>1</v>
      </c>
      <c r="M254" s="27">
        <v>0</v>
      </c>
      <c r="N254" s="27">
        <v>0</v>
      </c>
      <c r="O254" s="27">
        <v>0</v>
      </c>
      <c r="P254" s="27">
        <v>728000000</v>
      </c>
      <c r="Q254" s="27">
        <v>727860577.77777767</v>
      </c>
      <c r="R254" s="27">
        <v>1</v>
      </c>
      <c r="S254" s="27">
        <v>1</v>
      </c>
      <c r="T254" s="33">
        <v>0.63293736472878814</v>
      </c>
      <c r="U254" s="27"/>
      <c r="V254" s="27"/>
      <c r="W254" s="27"/>
      <c r="X254" s="27"/>
      <c r="Y254" s="27"/>
      <c r="Z254" s="27">
        <v>0</v>
      </c>
    </row>
    <row r="255" spans="1:26">
      <c r="A255" s="27">
        <v>1999</v>
      </c>
      <c r="B255" t="s">
        <v>136</v>
      </c>
      <c r="C255" s="27"/>
      <c r="D255" s="27"/>
      <c r="E255" s="27"/>
      <c r="F255" s="27">
        <v>0</v>
      </c>
      <c r="G255" s="27">
        <v>0</v>
      </c>
      <c r="H255" s="27">
        <v>1</v>
      </c>
      <c r="I255" s="27">
        <v>0</v>
      </c>
      <c r="J255" s="27">
        <v>0</v>
      </c>
      <c r="K255" s="27">
        <v>1</v>
      </c>
      <c r="L255" s="27">
        <v>1</v>
      </c>
      <c r="M255" s="27">
        <v>0</v>
      </c>
      <c r="N255" s="27">
        <v>0</v>
      </c>
      <c r="O255" s="27">
        <v>0</v>
      </c>
      <c r="P255" s="27">
        <v>766000000</v>
      </c>
      <c r="Q255" s="27">
        <v>766198909.99999988</v>
      </c>
      <c r="R255" s="27">
        <v>1</v>
      </c>
      <c r="S255" s="27">
        <v>1</v>
      </c>
      <c r="T255" s="33">
        <v>0.59173831677950461</v>
      </c>
      <c r="U255" s="27"/>
      <c r="V255" s="27"/>
      <c r="W255" s="27"/>
      <c r="X255" s="27"/>
      <c r="Y255" s="27"/>
      <c r="Z255" s="27">
        <v>0</v>
      </c>
    </row>
    <row r="256" spans="1:26">
      <c r="A256" s="27">
        <v>2000</v>
      </c>
      <c r="B256" t="s">
        <v>136</v>
      </c>
      <c r="C256" s="27">
        <v>0</v>
      </c>
      <c r="D256" s="27">
        <v>0</v>
      </c>
      <c r="E256" s="27">
        <v>0</v>
      </c>
      <c r="F256" s="27">
        <v>0</v>
      </c>
      <c r="G256" s="27">
        <v>0</v>
      </c>
      <c r="H256" s="27">
        <v>1</v>
      </c>
      <c r="I256" s="27">
        <v>0</v>
      </c>
      <c r="J256" s="27">
        <v>0</v>
      </c>
      <c r="K256" s="27">
        <v>1</v>
      </c>
      <c r="L256" s="27">
        <v>1</v>
      </c>
      <c r="M256" s="27">
        <v>1</v>
      </c>
      <c r="N256" s="27">
        <v>0</v>
      </c>
      <c r="O256" s="27">
        <v>0</v>
      </c>
      <c r="P256" s="27">
        <v>830000000</v>
      </c>
      <c r="Q256" s="27">
        <v>830158768.88888884</v>
      </c>
      <c r="R256" s="27">
        <v>1</v>
      </c>
      <c r="S256" s="27">
        <v>1</v>
      </c>
      <c r="T256" s="33">
        <v>0.62919927379193319</v>
      </c>
      <c r="U256" s="27"/>
      <c r="V256" s="27"/>
      <c r="W256" s="27"/>
      <c r="X256" s="27"/>
      <c r="Y256" s="27"/>
      <c r="Z256" s="27">
        <v>0</v>
      </c>
    </row>
    <row r="257" spans="1:26">
      <c r="A257" s="27">
        <v>2001</v>
      </c>
      <c r="B257" t="s">
        <v>136</v>
      </c>
      <c r="C257" s="27">
        <v>0</v>
      </c>
      <c r="D257" s="27">
        <v>0</v>
      </c>
      <c r="E257" s="27">
        <v>0</v>
      </c>
      <c r="F257" s="27">
        <v>0</v>
      </c>
      <c r="G257" s="27">
        <v>0</v>
      </c>
      <c r="H257" s="27">
        <v>1</v>
      </c>
      <c r="I257" s="27">
        <v>0</v>
      </c>
      <c r="J257" s="27">
        <v>0</v>
      </c>
      <c r="K257" s="27">
        <v>1</v>
      </c>
      <c r="L257" s="27">
        <v>1</v>
      </c>
      <c r="M257" s="27">
        <v>1</v>
      </c>
      <c r="N257" s="27">
        <v>0</v>
      </c>
      <c r="O257" s="27">
        <v>0</v>
      </c>
      <c r="P257" s="27">
        <v>801000000</v>
      </c>
      <c r="Q257" s="27">
        <v>800740257.4074074</v>
      </c>
      <c r="R257" s="27">
        <v>1</v>
      </c>
      <c r="S257" s="27">
        <v>1</v>
      </c>
      <c r="T257" s="33">
        <v>0.61588871891054842</v>
      </c>
      <c r="U257" s="27"/>
      <c r="V257" s="27"/>
      <c r="W257" s="27"/>
      <c r="X257" s="27"/>
      <c r="Y257" s="27"/>
      <c r="Z257" s="27">
        <v>0</v>
      </c>
    </row>
    <row r="258" spans="1:26">
      <c r="A258" s="27">
        <v>2002</v>
      </c>
      <c r="B258" t="s">
        <v>136</v>
      </c>
      <c r="C258" s="27">
        <v>0</v>
      </c>
      <c r="D258" s="27">
        <v>0</v>
      </c>
      <c r="E258" s="27">
        <v>0</v>
      </c>
      <c r="F258" s="27">
        <v>0</v>
      </c>
      <c r="G258" s="27">
        <v>0</v>
      </c>
      <c r="H258" s="27">
        <v>1</v>
      </c>
      <c r="I258" s="27">
        <v>0</v>
      </c>
      <c r="J258" s="27">
        <v>0</v>
      </c>
      <c r="K258" s="27">
        <v>1</v>
      </c>
      <c r="L258" s="27">
        <v>1</v>
      </c>
      <c r="M258" s="27">
        <v>1</v>
      </c>
      <c r="N258" s="27">
        <v>0</v>
      </c>
      <c r="O258" s="27">
        <v>0</v>
      </c>
      <c r="P258" s="27">
        <v>815000000</v>
      </c>
      <c r="Q258" s="27">
        <v>814615323.70370364</v>
      </c>
      <c r="R258" s="27">
        <v>0</v>
      </c>
      <c r="S258" s="27">
        <v>1</v>
      </c>
      <c r="T258" s="33">
        <v>0.62466195784303247</v>
      </c>
      <c r="U258" s="27"/>
      <c r="V258" s="27"/>
      <c r="W258" s="27"/>
      <c r="X258" s="27"/>
      <c r="Y258" s="27"/>
      <c r="Z258" s="27">
        <v>0</v>
      </c>
    </row>
    <row r="259" spans="1:26">
      <c r="A259" s="27">
        <v>2003</v>
      </c>
      <c r="B259" t="s">
        <v>136</v>
      </c>
      <c r="C259" s="27">
        <v>0</v>
      </c>
      <c r="D259" s="27">
        <v>0</v>
      </c>
      <c r="E259" s="27">
        <v>0</v>
      </c>
      <c r="F259" s="27">
        <v>0</v>
      </c>
      <c r="G259" s="27">
        <v>0</v>
      </c>
      <c r="H259" s="27">
        <v>1</v>
      </c>
      <c r="I259" s="27">
        <v>0</v>
      </c>
      <c r="J259" s="27">
        <v>0</v>
      </c>
      <c r="K259" s="27">
        <v>1</v>
      </c>
      <c r="L259" s="27">
        <v>1</v>
      </c>
      <c r="M259" s="27">
        <v>1</v>
      </c>
      <c r="N259" s="27">
        <v>0</v>
      </c>
      <c r="O259" s="27">
        <v>0</v>
      </c>
      <c r="P259" s="27">
        <v>856000000</v>
      </c>
      <c r="Q259" s="27">
        <v>855643099.62962961</v>
      </c>
      <c r="R259" s="27">
        <v>0</v>
      </c>
      <c r="S259" s="27">
        <v>1</v>
      </c>
      <c r="T259" s="33">
        <v>0.61793375018798091</v>
      </c>
      <c r="U259" s="27"/>
      <c r="V259" s="27"/>
      <c r="W259" s="27"/>
      <c r="X259" s="27"/>
      <c r="Y259" s="27"/>
      <c r="Z259" s="27">
        <v>0</v>
      </c>
    </row>
    <row r="260" spans="1:26">
      <c r="A260" s="27">
        <v>2004</v>
      </c>
      <c r="B260" t="s">
        <v>136</v>
      </c>
      <c r="C260" s="27">
        <v>0</v>
      </c>
      <c r="D260" s="27">
        <v>0</v>
      </c>
      <c r="E260" s="27">
        <v>0</v>
      </c>
      <c r="F260" s="27">
        <v>0</v>
      </c>
      <c r="G260" s="27">
        <v>0</v>
      </c>
      <c r="H260" s="27">
        <v>1</v>
      </c>
      <c r="I260" s="27">
        <v>0</v>
      </c>
      <c r="J260" s="27">
        <v>0</v>
      </c>
      <c r="K260" s="27">
        <v>1</v>
      </c>
      <c r="L260" s="27">
        <v>1</v>
      </c>
      <c r="M260" s="27">
        <v>1</v>
      </c>
      <c r="N260" s="27">
        <v>0</v>
      </c>
      <c r="O260" s="27">
        <v>0</v>
      </c>
      <c r="P260" s="27">
        <v>920000000</v>
      </c>
      <c r="Q260" s="27">
        <v>919577142.59259248</v>
      </c>
      <c r="R260" s="27">
        <v>0</v>
      </c>
      <c r="S260" s="27">
        <v>1</v>
      </c>
      <c r="T260" s="33">
        <v>0.67108711240801089</v>
      </c>
      <c r="U260" s="27"/>
      <c r="V260" s="27"/>
      <c r="W260" s="27"/>
      <c r="X260" s="27"/>
      <c r="Y260" s="27"/>
      <c r="Z260" s="27">
        <v>0</v>
      </c>
    </row>
    <row r="261" spans="1:26">
      <c r="A261" s="27">
        <v>2005</v>
      </c>
      <c r="B261" t="s">
        <v>136</v>
      </c>
      <c r="C261" s="27">
        <v>0</v>
      </c>
      <c r="D261" s="27">
        <v>0</v>
      </c>
      <c r="E261" s="27">
        <v>0</v>
      </c>
      <c r="F261" s="27">
        <v>0</v>
      </c>
      <c r="G261" s="27">
        <v>0</v>
      </c>
      <c r="H261" s="27">
        <v>1</v>
      </c>
      <c r="I261" s="27">
        <v>0</v>
      </c>
      <c r="J261" s="27">
        <v>0</v>
      </c>
      <c r="K261" s="27">
        <v>1</v>
      </c>
      <c r="L261" s="27">
        <v>1</v>
      </c>
      <c r="M261" s="27">
        <v>1</v>
      </c>
      <c r="N261" s="27">
        <v>0</v>
      </c>
      <c r="O261" s="27">
        <v>0</v>
      </c>
      <c r="P261" s="27">
        <v>1022000000</v>
      </c>
      <c r="Q261" s="27">
        <v>1022191294.0740741</v>
      </c>
      <c r="R261" s="27">
        <v>0</v>
      </c>
      <c r="S261" s="27">
        <v>1</v>
      </c>
      <c r="T261" s="33">
        <v>0.69599608558540027</v>
      </c>
      <c r="U261" s="27"/>
      <c r="V261" s="27"/>
      <c r="W261" s="27"/>
      <c r="X261" s="27"/>
      <c r="Y261" s="27"/>
      <c r="Z261" s="27">
        <v>0</v>
      </c>
    </row>
    <row r="262" spans="1:26">
      <c r="A262" s="27">
        <v>2006</v>
      </c>
      <c r="B262" t="s">
        <v>136</v>
      </c>
      <c r="C262" s="27">
        <v>0</v>
      </c>
      <c r="D262" s="27">
        <v>0</v>
      </c>
      <c r="E262" s="27">
        <v>0</v>
      </c>
      <c r="F262" s="27">
        <v>0</v>
      </c>
      <c r="G262" s="27">
        <v>0</v>
      </c>
      <c r="H262" s="27">
        <v>1</v>
      </c>
      <c r="I262" s="27">
        <v>0</v>
      </c>
      <c r="J262" s="27">
        <v>0</v>
      </c>
      <c r="K262" s="27">
        <v>1</v>
      </c>
      <c r="L262" s="27">
        <v>1</v>
      </c>
      <c r="M262" s="27">
        <v>1</v>
      </c>
      <c r="N262" s="27">
        <v>0</v>
      </c>
      <c r="O262" s="27">
        <v>0</v>
      </c>
      <c r="P262" s="27">
        <v>1157000000</v>
      </c>
      <c r="Q262" s="27">
        <v>1157005441.4814813</v>
      </c>
      <c r="R262" s="27">
        <v>0</v>
      </c>
      <c r="S262" s="27">
        <v>1</v>
      </c>
      <c r="T262" s="33">
        <v>0.83568345932575372</v>
      </c>
      <c r="U262" s="27"/>
      <c r="V262" s="27"/>
      <c r="W262" s="27"/>
      <c r="X262" s="27"/>
      <c r="Y262" s="27"/>
      <c r="Z262" s="27">
        <v>0</v>
      </c>
    </row>
    <row r="263" spans="1:26">
      <c r="A263" s="27">
        <v>2007</v>
      </c>
      <c r="B263" t="s">
        <v>136</v>
      </c>
      <c r="C263" s="27">
        <v>0</v>
      </c>
      <c r="D263" s="27">
        <v>0</v>
      </c>
      <c r="E263" s="27">
        <v>0</v>
      </c>
      <c r="F263" s="27">
        <v>55000000</v>
      </c>
      <c r="G263" s="27">
        <v>0</v>
      </c>
      <c r="H263" s="27">
        <v>1</v>
      </c>
      <c r="I263" s="27">
        <v>0</v>
      </c>
      <c r="J263" s="27">
        <v>0</v>
      </c>
      <c r="K263" s="27">
        <v>1</v>
      </c>
      <c r="L263" s="27">
        <v>1</v>
      </c>
      <c r="M263" s="27">
        <v>1</v>
      </c>
      <c r="N263" s="27">
        <v>0</v>
      </c>
      <c r="O263" s="27">
        <v>0</v>
      </c>
      <c r="P263" s="27">
        <v>1311000000</v>
      </c>
      <c r="Q263" s="27">
        <v>1311401318.8888888</v>
      </c>
      <c r="R263" s="27">
        <v>1</v>
      </c>
      <c r="S263" s="27">
        <v>1</v>
      </c>
      <c r="T263" s="33">
        <v>0.90473952627382648</v>
      </c>
      <c r="U263" s="27"/>
      <c r="V263" s="27"/>
      <c r="W263" s="27"/>
      <c r="X263" s="27"/>
      <c r="Y263" s="27"/>
      <c r="Z263" s="27">
        <v>0</v>
      </c>
    </row>
    <row r="264" spans="1:26">
      <c r="A264" s="27">
        <v>2008</v>
      </c>
      <c r="B264" t="s">
        <v>136</v>
      </c>
      <c r="C264" s="27">
        <v>43179756</v>
      </c>
      <c r="D264" s="27">
        <v>8635951</v>
      </c>
      <c r="E264" s="27">
        <v>43179756</v>
      </c>
      <c r="F264" s="27">
        <v>43179756</v>
      </c>
      <c r="G264" s="27">
        <v>0</v>
      </c>
      <c r="H264" s="27">
        <v>1</v>
      </c>
      <c r="I264" s="27">
        <v>0</v>
      </c>
      <c r="J264" s="27">
        <v>0</v>
      </c>
      <c r="K264" s="27">
        <v>1</v>
      </c>
      <c r="L264" s="27">
        <v>1</v>
      </c>
      <c r="M264" s="27">
        <v>1</v>
      </c>
      <c r="N264" s="27">
        <v>0</v>
      </c>
      <c r="O264" s="27">
        <v>0</v>
      </c>
      <c r="P264" s="27">
        <v>1368000000</v>
      </c>
      <c r="Q264" s="27">
        <v>1368431043.3333333</v>
      </c>
      <c r="R264" s="27">
        <v>1</v>
      </c>
      <c r="S264" s="27">
        <v>1</v>
      </c>
      <c r="T264" s="33">
        <v>0.91944034308119871</v>
      </c>
      <c r="U264" s="27"/>
      <c r="V264" s="27"/>
      <c r="W264" s="27"/>
      <c r="X264" s="27">
        <v>78000000</v>
      </c>
      <c r="Y264" s="27"/>
      <c r="Z264" s="27">
        <v>0</v>
      </c>
    </row>
    <row r="265" spans="1:26">
      <c r="A265" s="27">
        <v>2009</v>
      </c>
      <c r="B265" t="s">
        <v>136</v>
      </c>
      <c r="C265" s="27">
        <v>43179756</v>
      </c>
      <c r="D265" s="27">
        <v>17271902</v>
      </c>
      <c r="E265" s="27">
        <v>43179756</v>
      </c>
      <c r="F265" s="27">
        <v>0</v>
      </c>
      <c r="G265" s="27">
        <v>0</v>
      </c>
      <c r="H265" s="27">
        <v>1</v>
      </c>
      <c r="I265" s="27">
        <v>0</v>
      </c>
      <c r="J265" s="27">
        <v>0</v>
      </c>
      <c r="K265" s="27">
        <v>1</v>
      </c>
      <c r="L265" s="27">
        <v>1</v>
      </c>
      <c r="M265" s="27">
        <v>1</v>
      </c>
      <c r="N265" s="27">
        <v>0</v>
      </c>
      <c r="O265" s="27">
        <v>0</v>
      </c>
      <c r="P265" s="27">
        <v>1224000000</v>
      </c>
      <c r="Q265" s="27">
        <v>1224253013.7037036</v>
      </c>
      <c r="R265" s="27">
        <v>1</v>
      </c>
      <c r="S265" s="27">
        <v>1</v>
      </c>
      <c r="T265" s="33">
        <v>0.81595367947064712</v>
      </c>
      <c r="U265" s="27"/>
      <c r="V265" s="27"/>
      <c r="W265" s="27"/>
      <c r="X265" s="27">
        <v>213000000</v>
      </c>
      <c r="Y265" s="27"/>
      <c r="Z265" s="27">
        <v>0</v>
      </c>
    </row>
    <row r="266" spans="1:26">
      <c r="A266" s="27">
        <v>2010</v>
      </c>
      <c r="B266" t="s">
        <v>136</v>
      </c>
      <c r="C266" s="27">
        <v>43179756</v>
      </c>
      <c r="D266" s="27">
        <v>25907854</v>
      </c>
      <c r="E266" s="27">
        <v>43179756</v>
      </c>
      <c r="F266" s="27">
        <v>1037037</v>
      </c>
      <c r="G266" s="27">
        <v>0</v>
      </c>
      <c r="H266" s="27">
        <v>1</v>
      </c>
      <c r="I266" s="27">
        <v>0</v>
      </c>
      <c r="J266" s="27">
        <v>0</v>
      </c>
      <c r="K266" s="27">
        <v>1</v>
      </c>
      <c r="L266" s="27">
        <v>1</v>
      </c>
      <c r="M266" s="27">
        <v>1</v>
      </c>
      <c r="N266" s="27">
        <v>0</v>
      </c>
      <c r="O266" s="27">
        <v>0</v>
      </c>
      <c r="P266" s="27">
        <v>1152000000</v>
      </c>
      <c r="Q266" s="27">
        <v>1152469068.5185184</v>
      </c>
      <c r="R266" s="27">
        <v>1</v>
      </c>
      <c r="S266" s="27">
        <v>1</v>
      </c>
      <c r="T266" s="33">
        <v>1.0070075781651076</v>
      </c>
      <c r="U266" s="27"/>
      <c r="V266" s="27"/>
      <c r="W266" s="27"/>
      <c r="X266" s="27">
        <v>101000000</v>
      </c>
      <c r="Y266" s="27"/>
      <c r="Z266" s="27">
        <v>0</v>
      </c>
    </row>
    <row r="267" spans="1:26">
      <c r="A267" s="27">
        <v>2011</v>
      </c>
      <c r="B267" t="s">
        <v>136</v>
      </c>
      <c r="C267" s="27">
        <v>88179756</v>
      </c>
      <c r="D267" s="27">
        <v>39043804</v>
      </c>
      <c r="E267" s="27">
        <v>88179756</v>
      </c>
      <c r="F267" s="27">
        <v>45000000</v>
      </c>
      <c r="G267" s="27">
        <v>0</v>
      </c>
      <c r="H267" s="27">
        <v>1</v>
      </c>
      <c r="I267" s="27">
        <v>0</v>
      </c>
      <c r="J267" s="27">
        <v>0</v>
      </c>
      <c r="K267" s="27">
        <v>1</v>
      </c>
      <c r="L267" s="27">
        <v>1</v>
      </c>
      <c r="M267" s="27">
        <v>1</v>
      </c>
      <c r="N267" s="27">
        <v>0</v>
      </c>
      <c r="O267" s="27">
        <v>0</v>
      </c>
      <c r="P267" s="27">
        <v>1142000000</v>
      </c>
      <c r="Q267" s="27">
        <v>1142042915.5555553</v>
      </c>
      <c r="R267" s="27">
        <v>1</v>
      </c>
      <c r="S267" s="27">
        <v>1</v>
      </c>
      <c r="T267" s="33">
        <v>1.116808011796752</v>
      </c>
      <c r="U267" s="27"/>
      <c r="V267" s="27"/>
      <c r="W267" s="27"/>
      <c r="X267" s="27">
        <v>101000000</v>
      </c>
      <c r="Y267" s="27"/>
      <c r="Z267" s="27">
        <v>0</v>
      </c>
    </row>
    <row r="268" spans="1:26">
      <c r="A268" s="27">
        <v>2012</v>
      </c>
      <c r="B268" t="s">
        <v>136</v>
      </c>
      <c r="C268" s="27">
        <v>88179756</v>
      </c>
      <c r="D268" s="27">
        <v>52179756</v>
      </c>
      <c r="E268" s="27">
        <v>88179756</v>
      </c>
      <c r="F268" s="27">
        <v>1013888.25</v>
      </c>
      <c r="G268" s="27">
        <v>0</v>
      </c>
      <c r="H268" s="27">
        <v>1</v>
      </c>
      <c r="I268" s="27">
        <v>0</v>
      </c>
      <c r="J268" s="27">
        <v>0</v>
      </c>
      <c r="K268" s="27">
        <v>1</v>
      </c>
      <c r="L268" s="27">
        <v>1</v>
      </c>
      <c r="M268" s="27">
        <v>1</v>
      </c>
      <c r="N268" s="27">
        <v>0</v>
      </c>
      <c r="O268" s="27">
        <v>0</v>
      </c>
      <c r="P268" s="27">
        <v>1211000000</v>
      </c>
      <c r="Q268" s="27">
        <v>1211411704.4444447</v>
      </c>
      <c r="R268" s="27">
        <v>1</v>
      </c>
      <c r="S268" s="27">
        <v>1</v>
      </c>
      <c r="T268" s="33">
        <v>0.99562684078172081</v>
      </c>
      <c r="U268" s="27"/>
      <c r="V268" s="27"/>
      <c r="W268" s="27"/>
      <c r="X268" s="27">
        <v>100000000</v>
      </c>
      <c r="Y268" s="27"/>
      <c r="Z268" s="27">
        <v>0</v>
      </c>
    </row>
    <row r="269" spans="1:26">
      <c r="A269" s="27">
        <v>2013</v>
      </c>
      <c r="B269" t="s">
        <v>136</v>
      </c>
      <c r="C269" s="27">
        <v>88179756</v>
      </c>
      <c r="D269" s="27">
        <v>56679756</v>
      </c>
      <c r="E269" s="27">
        <v>88179756</v>
      </c>
      <c r="F269" s="27">
        <v>4842022.5</v>
      </c>
      <c r="G269" s="27">
        <v>0</v>
      </c>
      <c r="H269" s="27">
        <v>1</v>
      </c>
      <c r="I269" s="27">
        <v>0</v>
      </c>
      <c r="J269" s="27">
        <v>0</v>
      </c>
      <c r="K269" s="27">
        <v>1</v>
      </c>
      <c r="L269" s="27">
        <v>1</v>
      </c>
      <c r="M269" s="27">
        <v>1</v>
      </c>
      <c r="N269" s="27">
        <v>0</v>
      </c>
      <c r="O269" s="27">
        <v>0</v>
      </c>
      <c r="P269" s="27">
        <v>1193000000</v>
      </c>
      <c r="Q269" s="27">
        <v>1192919619.259259</v>
      </c>
      <c r="R269" s="27">
        <v>1</v>
      </c>
      <c r="S269" s="27">
        <v>1</v>
      </c>
      <c r="T269" s="33">
        <v>0.99710818219516861</v>
      </c>
      <c r="U269" s="27"/>
      <c r="V269" s="27"/>
      <c r="W269" s="27"/>
      <c r="X269" s="27">
        <v>98000000</v>
      </c>
      <c r="Y269" s="27"/>
      <c r="Z269" s="27">
        <v>0</v>
      </c>
    </row>
    <row r="270" spans="1:26">
      <c r="A270" s="27">
        <v>2014</v>
      </c>
      <c r="B270" t="s">
        <v>136</v>
      </c>
      <c r="C270" s="27">
        <v>85301104</v>
      </c>
      <c r="D270" s="27">
        <v>58301104</v>
      </c>
      <c r="E270" s="27">
        <v>85301104</v>
      </c>
      <c r="F270" s="27">
        <v>0</v>
      </c>
      <c r="G270" s="27">
        <v>0</v>
      </c>
      <c r="H270" s="27">
        <v>1</v>
      </c>
      <c r="I270" s="27">
        <v>0</v>
      </c>
      <c r="J270" s="27">
        <v>0</v>
      </c>
      <c r="K270" s="27">
        <v>1</v>
      </c>
      <c r="L270" s="27">
        <v>1</v>
      </c>
      <c r="M270" s="27">
        <v>1</v>
      </c>
      <c r="N270" s="27">
        <v>0</v>
      </c>
      <c r="O270" s="27">
        <v>0</v>
      </c>
      <c r="P270" s="27">
        <v>1280000000</v>
      </c>
      <c r="Q270" s="27">
        <v>1275576784.4444444</v>
      </c>
      <c r="R270" s="27">
        <v>1</v>
      </c>
      <c r="S270" s="27">
        <v>1</v>
      </c>
      <c r="T270" s="33">
        <v>0.96696016921402161</v>
      </c>
      <c r="U270" s="27"/>
      <c r="V270" s="27"/>
      <c r="W270" s="27"/>
      <c r="X270" s="27">
        <v>99000000</v>
      </c>
      <c r="Y270" s="27"/>
      <c r="Z270" s="27">
        <v>0</v>
      </c>
    </row>
    <row r="271" spans="1:26">
      <c r="A271" s="27">
        <v>2015</v>
      </c>
      <c r="B271" t="s">
        <v>136</v>
      </c>
      <c r="C271" s="27">
        <v>82422456</v>
      </c>
      <c r="D271" s="27">
        <v>59922456</v>
      </c>
      <c r="E271" s="27">
        <v>82422456</v>
      </c>
      <c r="F271" s="27">
        <v>0</v>
      </c>
      <c r="G271" s="27">
        <v>0</v>
      </c>
      <c r="H271" s="27">
        <v>1</v>
      </c>
      <c r="I271" s="27">
        <v>0</v>
      </c>
      <c r="J271" s="27">
        <v>0</v>
      </c>
      <c r="K271" s="27">
        <v>1</v>
      </c>
      <c r="L271" s="27">
        <v>1</v>
      </c>
      <c r="M271" s="27">
        <v>1</v>
      </c>
      <c r="N271" s="27">
        <v>0</v>
      </c>
      <c r="O271" s="27">
        <v>0</v>
      </c>
      <c r="P271" s="27">
        <v>1365000000</v>
      </c>
      <c r="Q271" s="27">
        <v>1359194737.4074073</v>
      </c>
      <c r="R271" s="27">
        <v>1</v>
      </c>
      <c r="S271" s="27">
        <v>1</v>
      </c>
      <c r="T271" s="33">
        <v>0.821813335342235</v>
      </c>
      <c r="U271" s="27"/>
      <c r="V271" s="27"/>
      <c r="W271" s="27"/>
      <c r="X271" s="27">
        <v>100000000</v>
      </c>
      <c r="Y271" s="27"/>
      <c r="Z271" s="27">
        <v>0</v>
      </c>
    </row>
    <row r="272" spans="1:26">
      <c r="A272" s="27">
        <v>2016</v>
      </c>
      <c r="B272" t="s">
        <v>136</v>
      </c>
      <c r="C272" s="27">
        <v>79543804</v>
      </c>
      <c r="D272" s="27">
        <v>61543804</v>
      </c>
      <c r="E272" s="27">
        <v>79543804</v>
      </c>
      <c r="F272" s="27">
        <v>0</v>
      </c>
      <c r="G272" s="27">
        <v>0</v>
      </c>
      <c r="H272" s="27">
        <v>1</v>
      </c>
      <c r="I272" s="27">
        <v>0</v>
      </c>
      <c r="J272" s="27">
        <v>0</v>
      </c>
      <c r="K272" s="27">
        <v>1</v>
      </c>
      <c r="L272" s="27">
        <v>1</v>
      </c>
      <c r="M272" s="27">
        <v>1</v>
      </c>
      <c r="N272" s="27">
        <v>0</v>
      </c>
      <c r="O272" s="27">
        <v>0</v>
      </c>
      <c r="P272" s="27">
        <v>1460000000</v>
      </c>
      <c r="Q272" s="27">
        <v>1464630213.3333335</v>
      </c>
      <c r="R272" s="27">
        <v>1</v>
      </c>
      <c r="S272" s="27">
        <v>1</v>
      </c>
      <c r="T272" s="33">
        <v>0.86004996979414983</v>
      </c>
      <c r="U272" s="27"/>
      <c r="V272" s="27"/>
      <c r="W272" s="27"/>
      <c r="X272" s="27">
        <v>121000000</v>
      </c>
      <c r="Y272" s="27"/>
      <c r="Z272" s="27">
        <v>0</v>
      </c>
    </row>
    <row r="273" spans="1:26">
      <c r="A273" s="27">
        <v>2017</v>
      </c>
      <c r="B273" t="s">
        <v>136</v>
      </c>
      <c r="C273" s="27">
        <v>76665154</v>
      </c>
      <c r="D273" s="27">
        <v>63165154</v>
      </c>
      <c r="E273" s="27">
        <v>76665154</v>
      </c>
      <c r="F273" s="27">
        <v>0</v>
      </c>
      <c r="G273" s="27">
        <v>0</v>
      </c>
      <c r="H273" s="27">
        <v>1</v>
      </c>
      <c r="I273" s="27">
        <v>0</v>
      </c>
      <c r="J273" s="27">
        <v>0</v>
      </c>
      <c r="K273" s="27">
        <v>1</v>
      </c>
      <c r="L273" s="27">
        <v>1</v>
      </c>
      <c r="M273" s="27">
        <v>1</v>
      </c>
      <c r="N273" s="27">
        <v>0</v>
      </c>
      <c r="O273" s="27">
        <v>0</v>
      </c>
      <c r="P273" s="27">
        <v>1524000000</v>
      </c>
      <c r="Q273" s="27">
        <v>1510084750.7407405</v>
      </c>
      <c r="R273" s="27">
        <v>1</v>
      </c>
      <c r="S273" s="27">
        <v>1</v>
      </c>
      <c r="T273" s="33">
        <v>0.90809244833766045</v>
      </c>
      <c r="U273" s="27"/>
      <c r="V273" s="27"/>
      <c r="W273" s="27"/>
      <c r="X273" s="27">
        <v>124000000</v>
      </c>
      <c r="Y273" s="27"/>
      <c r="Z273" s="27">
        <v>0</v>
      </c>
    </row>
    <row r="274" spans="1:26">
      <c r="A274" s="27">
        <v>1950</v>
      </c>
      <c r="B274" t="s">
        <v>124</v>
      </c>
      <c r="C274" s="27"/>
      <c r="D274" s="27"/>
      <c r="E274" s="27"/>
      <c r="F274" s="27">
        <v>0</v>
      </c>
      <c r="G274" s="27">
        <v>0</v>
      </c>
      <c r="H274" s="27">
        <v>1</v>
      </c>
      <c r="I274" s="27">
        <v>0</v>
      </c>
      <c r="J274" s="27">
        <v>0</v>
      </c>
      <c r="K274" s="27">
        <v>1</v>
      </c>
      <c r="L274" s="27">
        <v>1</v>
      </c>
      <c r="M274" s="27">
        <v>0</v>
      </c>
      <c r="N274" s="27">
        <v>0</v>
      </c>
      <c r="O274" s="27">
        <v>0</v>
      </c>
      <c r="P274" s="27"/>
      <c r="Q274" s="27"/>
      <c r="R274" s="27">
        <v>0</v>
      </c>
      <c r="S274" s="27">
        <v>1</v>
      </c>
      <c r="T274" s="33">
        <v>1.287837882863923</v>
      </c>
      <c r="U274" s="27"/>
      <c r="V274" s="27"/>
      <c r="W274" s="27"/>
      <c r="X274" s="27"/>
      <c r="Y274" s="27"/>
      <c r="Z274" s="27">
        <v>1</v>
      </c>
    </row>
    <row r="275" spans="1:26">
      <c r="A275" s="27">
        <v>1951</v>
      </c>
      <c r="B275" t="s">
        <v>124</v>
      </c>
      <c r="C275" s="27"/>
      <c r="D275" s="27"/>
      <c r="E275" s="27"/>
      <c r="F275" s="27">
        <v>0</v>
      </c>
      <c r="G275" s="27">
        <v>0</v>
      </c>
      <c r="H275" s="27">
        <v>1</v>
      </c>
      <c r="I275" s="27">
        <v>0</v>
      </c>
      <c r="J275" s="27">
        <v>0</v>
      </c>
      <c r="K275" s="27">
        <v>1</v>
      </c>
      <c r="L275" s="27">
        <v>1</v>
      </c>
      <c r="M275" s="27">
        <v>0</v>
      </c>
      <c r="N275" s="27">
        <v>0</v>
      </c>
      <c r="O275" s="27">
        <v>0</v>
      </c>
      <c r="P275" s="27"/>
      <c r="Q275" s="27"/>
      <c r="R275" s="27">
        <v>0</v>
      </c>
      <c r="S275" s="27">
        <v>1</v>
      </c>
      <c r="T275" s="33">
        <v>1.3439935487765553</v>
      </c>
      <c r="U275" s="27"/>
      <c r="V275" s="27"/>
      <c r="W275" s="27"/>
      <c r="X275" s="27"/>
      <c r="Y275" s="27"/>
      <c r="Z275" s="27">
        <v>1</v>
      </c>
    </row>
    <row r="276" spans="1:26">
      <c r="A276" s="27">
        <v>1952</v>
      </c>
      <c r="B276" t="s">
        <v>124</v>
      </c>
      <c r="C276" s="27"/>
      <c r="D276" s="27"/>
      <c r="E276" s="27"/>
      <c r="F276" s="27">
        <v>0</v>
      </c>
      <c r="G276" s="27">
        <v>0</v>
      </c>
      <c r="H276" s="27">
        <v>1</v>
      </c>
      <c r="I276" s="27">
        <v>0</v>
      </c>
      <c r="J276" s="27">
        <v>0</v>
      </c>
      <c r="K276" s="27">
        <v>1</v>
      </c>
      <c r="L276" s="27">
        <v>1</v>
      </c>
      <c r="M276" s="27">
        <v>0</v>
      </c>
      <c r="N276" s="27">
        <v>0</v>
      </c>
      <c r="O276" s="27">
        <v>0</v>
      </c>
      <c r="P276" s="27"/>
      <c r="Q276" s="27"/>
      <c r="R276" s="27">
        <v>0</v>
      </c>
      <c r="S276" s="27">
        <v>1</v>
      </c>
      <c r="T276" s="33">
        <v>1.1861288455441423</v>
      </c>
      <c r="U276" s="27"/>
      <c r="V276" s="27"/>
      <c r="W276" s="27"/>
      <c r="X276" s="27"/>
      <c r="Y276" s="27"/>
      <c r="Z276" s="27">
        <v>1</v>
      </c>
    </row>
    <row r="277" spans="1:26">
      <c r="A277" s="27">
        <v>1953</v>
      </c>
      <c r="B277" t="s">
        <v>124</v>
      </c>
      <c r="C277" s="27"/>
      <c r="D277" s="27"/>
      <c r="E277" s="27"/>
      <c r="F277" s="27">
        <v>0</v>
      </c>
      <c r="G277" s="27">
        <v>0</v>
      </c>
      <c r="H277" s="27">
        <v>1</v>
      </c>
      <c r="I277" s="27">
        <v>0</v>
      </c>
      <c r="J277" s="27">
        <v>0</v>
      </c>
      <c r="K277" s="27">
        <v>1</v>
      </c>
      <c r="L277" s="27">
        <v>1</v>
      </c>
      <c r="M277" s="27">
        <v>0</v>
      </c>
      <c r="N277" s="27">
        <v>0</v>
      </c>
      <c r="O277" s="27">
        <v>0</v>
      </c>
      <c r="P277" s="27"/>
      <c r="Q277" s="27"/>
      <c r="R277" s="27">
        <v>0</v>
      </c>
      <c r="S277" s="27">
        <v>1</v>
      </c>
      <c r="T277" s="33">
        <v>1.1355764645766917</v>
      </c>
      <c r="U277" s="27"/>
      <c r="V277" s="27"/>
      <c r="W277" s="27"/>
      <c r="X277" s="27"/>
      <c r="Y277" s="27"/>
      <c r="Z277" s="27">
        <v>1</v>
      </c>
    </row>
    <row r="278" spans="1:26">
      <c r="A278" s="27">
        <v>1954</v>
      </c>
      <c r="B278" t="s">
        <v>124</v>
      </c>
      <c r="C278" s="27"/>
      <c r="D278" s="27"/>
      <c r="E278" s="27"/>
      <c r="F278" s="27">
        <v>0</v>
      </c>
      <c r="G278" s="27">
        <v>0</v>
      </c>
      <c r="H278" s="27">
        <v>1</v>
      </c>
      <c r="I278" s="27">
        <v>0</v>
      </c>
      <c r="J278" s="27">
        <v>0</v>
      </c>
      <c r="K278" s="27">
        <v>1</v>
      </c>
      <c r="L278" s="27">
        <v>1</v>
      </c>
      <c r="M278" s="27">
        <v>0</v>
      </c>
      <c r="N278" s="27">
        <v>0</v>
      </c>
      <c r="O278" s="27">
        <v>0</v>
      </c>
      <c r="P278" s="27"/>
      <c r="Q278" s="27"/>
      <c r="R278" s="27">
        <v>0</v>
      </c>
      <c r="S278" s="27">
        <v>1</v>
      </c>
      <c r="T278" s="33">
        <v>1.2456557755316726</v>
      </c>
      <c r="U278" s="27"/>
      <c r="V278" s="27"/>
      <c r="W278" s="27"/>
      <c r="X278" s="27"/>
      <c r="Y278" s="27"/>
      <c r="Z278" s="27">
        <v>1</v>
      </c>
    </row>
    <row r="279" spans="1:26">
      <c r="A279" s="27">
        <v>1955</v>
      </c>
      <c r="B279" t="s">
        <v>124</v>
      </c>
      <c r="C279" s="27"/>
      <c r="D279" s="27"/>
      <c r="E279" s="27"/>
      <c r="F279" s="27">
        <v>0</v>
      </c>
      <c r="G279" s="27">
        <v>0</v>
      </c>
      <c r="H279" s="27">
        <v>1</v>
      </c>
      <c r="I279" s="27">
        <v>0</v>
      </c>
      <c r="J279" s="27">
        <v>0</v>
      </c>
      <c r="K279" s="27">
        <v>1</v>
      </c>
      <c r="L279" s="27">
        <v>1</v>
      </c>
      <c r="M279" s="27">
        <v>0</v>
      </c>
      <c r="N279" s="27">
        <v>0</v>
      </c>
      <c r="O279" s="27">
        <v>0</v>
      </c>
      <c r="P279" s="27"/>
      <c r="Q279" s="27"/>
      <c r="R279" s="27">
        <v>0</v>
      </c>
      <c r="S279" s="27">
        <v>1</v>
      </c>
      <c r="T279" s="33">
        <v>1.2093425125419712</v>
      </c>
      <c r="U279" s="27"/>
      <c r="V279" s="27"/>
      <c r="W279" s="27"/>
      <c r="X279" s="27"/>
      <c r="Y279" s="27"/>
      <c r="Z279" s="27">
        <v>1</v>
      </c>
    </row>
    <row r="280" spans="1:26">
      <c r="A280" s="27">
        <v>1956</v>
      </c>
      <c r="B280" t="s">
        <v>124</v>
      </c>
      <c r="C280" s="27"/>
      <c r="D280" s="27"/>
      <c r="E280" s="27"/>
      <c r="F280" s="27">
        <v>0</v>
      </c>
      <c r="G280" s="27">
        <v>0</v>
      </c>
      <c r="H280" s="27">
        <v>1</v>
      </c>
      <c r="I280" s="27">
        <v>0</v>
      </c>
      <c r="J280" s="27">
        <v>0</v>
      </c>
      <c r="K280" s="27">
        <v>1</v>
      </c>
      <c r="L280" s="27">
        <v>1</v>
      </c>
      <c r="M280" s="27">
        <v>0</v>
      </c>
      <c r="N280" s="27">
        <v>0</v>
      </c>
      <c r="O280" s="27">
        <v>0</v>
      </c>
      <c r="P280" s="27"/>
      <c r="Q280" s="27"/>
      <c r="R280" s="27">
        <v>0</v>
      </c>
      <c r="S280" s="27">
        <v>1</v>
      </c>
      <c r="T280" s="33">
        <v>1.188247729709901</v>
      </c>
      <c r="U280" s="27"/>
      <c r="V280" s="27"/>
      <c r="W280" s="27"/>
      <c r="X280" s="27"/>
      <c r="Y280" s="27"/>
      <c r="Z280" s="27">
        <v>1</v>
      </c>
    </row>
    <row r="281" spans="1:26">
      <c r="A281" s="27">
        <v>1957</v>
      </c>
      <c r="B281" t="s">
        <v>124</v>
      </c>
      <c r="C281" s="27"/>
      <c r="D281" s="27"/>
      <c r="E281" s="27"/>
      <c r="F281" s="27">
        <v>0</v>
      </c>
      <c r="G281" s="27">
        <v>0</v>
      </c>
      <c r="H281" s="27">
        <v>1</v>
      </c>
      <c r="I281" s="27">
        <v>0</v>
      </c>
      <c r="J281" s="27">
        <v>0</v>
      </c>
      <c r="K281" s="27">
        <v>1</v>
      </c>
      <c r="L281" s="27">
        <v>1</v>
      </c>
      <c r="M281" s="27">
        <v>0</v>
      </c>
      <c r="N281" s="27">
        <v>0</v>
      </c>
      <c r="O281" s="27">
        <v>0</v>
      </c>
      <c r="P281" s="27"/>
      <c r="Q281" s="27"/>
      <c r="R281" s="27">
        <v>0</v>
      </c>
      <c r="S281" s="27">
        <v>1</v>
      </c>
      <c r="T281" s="33">
        <v>1.1056830722153153</v>
      </c>
      <c r="U281" s="27"/>
      <c r="V281" s="27"/>
      <c r="W281" s="27"/>
      <c r="X281" s="27"/>
      <c r="Y281" s="27"/>
      <c r="Z281" s="27">
        <v>1</v>
      </c>
    </row>
    <row r="282" spans="1:26">
      <c r="A282" s="27">
        <v>1958</v>
      </c>
      <c r="B282" t="s">
        <v>124</v>
      </c>
      <c r="C282" s="27"/>
      <c r="D282" s="27"/>
      <c r="E282" s="27"/>
      <c r="F282" s="27">
        <v>0</v>
      </c>
      <c r="G282" s="27">
        <v>0</v>
      </c>
      <c r="H282" s="27">
        <v>1</v>
      </c>
      <c r="I282" s="27">
        <v>0</v>
      </c>
      <c r="J282" s="27">
        <v>0</v>
      </c>
      <c r="K282" s="27">
        <v>1</v>
      </c>
      <c r="L282" s="27">
        <v>1</v>
      </c>
      <c r="M282" s="27">
        <v>0</v>
      </c>
      <c r="N282" s="27">
        <v>0</v>
      </c>
      <c r="O282" s="27">
        <v>0</v>
      </c>
      <c r="P282" s="27"/>
      <c r="Q282" s="27"/>
      <c r="R282" s="27">
        <v>0</v>
      </c>
      <c r="S282" s="27">
        <v>1</v>
      </c>
      <c r="T282" s="33">
        <v>1.0176220702015186</v>
      </c>
      <c r="U282" s="27"/>
      <c r="V282" s="27"/>
      <c r="W282" s="27"/>
      <c r="X282" s="27"/>
      <c r="Y282" s="27"/>
      <c r="Z282" s="27">
        <v>1</v>
      </c>
    </row>
    <row r="283" spans="1:26">
      <c r="A283" s="27">
        <v>1959</v>
      </c>
      <c r="B283" t="s">
        <v>124</v>
      </c>
      <c r="C283" s="27"/>
      <c r="D283" s="27"/>
      <c r="E283" s="27"/>
      <c r="F283" s="27">
        <v>0</v>
      </c>
      <c r="G283" s="27">
        <v>0</v>
      </c>
      <c r="H283" s="27">
        <v>1</v>
      </c>
      <c r="I283" s="27">
        <v>0</v>
      </c>
      <c r="J283" s="27">
        <v>0</v>
      </c>
      <c r="K283" s="27">
        <v>1</v>
      </c>
      <c r="L283" s="27">
        <v>1</v>
      </c>
      <c r="M283" s="27">
        <v>0</v>
      </c>
      <c r="N283" s="27">
        <v>0</v>
      </c>
      <c r="O283" s="27">
        <v>0</v>
      </c>
      <c r="P283" s="27"/>
      <c r="Q283" s="27"/>
      <c r="R283" s="27">
        <v>0</v>
      </c>
      <c r="S283" s="27">
        <v>1</v>
      </c>
      <c r="T283" s="33">
        <v>1.0157995537348996</v>
      </c>
      <c r="U283" s="27"/>
      <c r="V283" s="27"/>
      <c r="W283" s="27"/>
      <c r="X283" s="27"/>
      <c r="Y283" s="27"/>
      <c r="Z283" s="27">
        <v>1</v>
      </c>
    </row>
    <row r="284" spans="1:26">
      <c r="A284" s="27">
        <v>1960</v>
      </c>
      <c r="B284" t="s">
        <v>124</v>
      </c>
      <c r="C284" s="27"/>
      <c r="D284" s="27"/>
      <c r="E284" s="27"/>
      <c r="F284" s="27">
        <v>0</v>
      </c>
      <c r="G284" s="27">
        <v>0</v>
      </c>
      <c r="H284" s="27">
        <v>1</v>
      </c>
      <c r="I284" s="27">
        <v>0</v>
      </c>
      <c r="J284" s="27">
        <v>0</v>
      </c>
      <c r="K284" s="27">
        <v>1</v>
      </c>
      <c r="L284" s="27">
        <v>1</v>
      </c>
      <c r="M284" s="27">
        <v>0</v>
      </c>
      <c r="N284" s="27">
        <v>0</v>
      </c>
      <c r="O284" s="27">
        <v>0</v>
      </c>
      <c r="P284" s="27"/>
      <c r="Q284" s="27"/>
      <c r="R284" s="27">
        <v>0</v>
      </c>
      <c r="S284" s="27">
        <v>1</v>
      </c>
      <c r="T284" s="33">
        <v>0.99364431383616725</v>
      </c>
      <c r="U284" s="27"/>
      <c r="V284" s="27"/>
      <c r="W284" s="27"/>
      <c r="X284" s="27"/>
      <c r="Y284" s="27"/>
      <c r="Z284" s="27">
        <v>1</v>
      </c>
    </row>
    <row r="285" spans="1:26">
      <c r="A285" s="27">
        <v>1961</v>
      </c>
      <c r="B285" t="s">
        <v>124</v>
      </c>
      <c r="C285" s="27"/>
      <c r="D285" s="27"/>
      <c r="E285" s="27"/>
      <c r="F285" s="27">
        <v>0</v>
      </c>
      <c r="G285" s="27">
        <v>0</v>
      </c>
      <c r="H285" s="27">
        <v>1</v>
      </c>
      <c r="I285" s="27">
        <v>0</v>
      </c>
      <c r="J285" s="27">
        <v>0</v>
      </c>
      <c r="K285" s="27">
        <v>1</v>
      </c>
      <c r="L285" s="27">
        <v>1</v>
      </c>
      <c r="M285" s="27">
        <v>0</v>
      </c>
      <c r="N285" s="27">
        <v>0</v>
      </c>
      <c r="O285" s="27">
        <v>0</v>
      </c>
      <c r="P285" s="27"/>
      <c r="Q285" s="27"/>
      <c r="R285" s="27">
        <v>0</v>
      </c>
      <c r="S285" s="27">
        <v>1</v>
      </c>
      <c r="T285" s="33">
        <v>0.97346733996739376</v>
      </c>
      <c r="U285" s="27"/>
      <c r="V285" s="27"/>
      <c r="W285" s="27"/>
      <c r="X285" s="27"/>
      <c r="Y285" s="27"/>
      <c r="Z285" s="27">
        <v>1</v>
      </c>
    </row>
    <row r="286" spans="1:26">
      <c r="A286" s="27">
        <v>1962</v>
      </c>
      <c r="B286" t="s">
        <v>124</v>
      </c>
      <c r="C286" s="27"/>
      <c r="D286" s="27"/>
      <c r="E286" s="27"/>
      <c r="F286" s="27">
        <v>0</v>
      </c>
      <c r="G286" s="27">
        <v>0</v>
      </c>
      <c r="H286" s="27">
        <v>1</v>
      </c>
      <c r="I286" s="27">
        <v>0</v>
      </c>
      <c r="J286" s="27">
        <v>0</v>
      </c>
      <c r="K286" s="27">
        <v>1</v>
      </c>
      <c r="L286" s="27">
        <v>1</v>
      </c>
      <c r="M286" s="27">
        <v>0</v>
      </c>
      <c r="N286" s="27">
        <v>0</v>
      </c>
      <c r="O286" s="27">
        <v>0</v>
      </c>
      <c r="P286" s="27"/>
      <c r="Q286" s="27">
        <v>24450604877.608116</v>
      </c>
      <c r="R286" s="27">
        <v>0</v>
      </c>
      <c r="S286" s="27">
        <v>1</v>
      </c>
      <c r="T286" s="33">
        <v>0.97699079984331827</v>
      </c>
      <c r="U286" s="27"/>
      <c r="V286" s="27"/>
      <c r="W286" s="27"/>
      <c r="X286" s="27"/>
      <c r="Y286" s="27"/>
      <c r="Z286" s="27">
        <v>1</v>
      </c>
    </row>
    <row r="287" spans="1:26">
      <c r="A287" s="27">
        <v>1963</v>
      </c>
      <c r="B287" t="s">
        <v>124</v>
      </c>
      <c r="C287" s="27"/>
      <c r="D287" s="27"/>
      <c r="E287" s="27"/>
      <c r="F287" s="27">
        <v>0</v>
      </c>
      <c r="G287" s="27">
        <v>0</v>
      </c>
      <c r="H287" s="27">
        <v>1</v>
      </c>
      <c r="I287" s="27">
        <v>0</v>
      </c>
      <c r="J287" s="27">
        <v>0</v>
      </c>
      <c r="K287" s="27">
        <v>1</v>
      </c>
      <c r="L287" s="27">
        <v>1</v>
      </c>
      <c r="M287" s="27">
        <v>0</v>
      </c>
      <c r="N287" s="27">
        <v>0</v>
      </c>
      <c r="O287" s="27">
        <v>0</v>
      </c>
      <c r="P287" s="27"/>
      <c r="Q287" s="27">
        <v>18272123664.471519</v>
      </c>
      <c r="R287" s="27">
        <v>0</v>
      </c>
      <c r="S287" s="27">
        <v>1</v>
      </c>
      <c r="T287" s="33">
        <v>0.98866747285419376</v>
      </c>
      <c r="U287" s="27"/>
      <c r="V287" s="27"/>
      <c r="W287" s="27"/>
      <c r="X287" s="27"/>
      <c r="Y287" s="27"/>
      <c r="Z287" s="27">
        <v>1</v>
      </c>
    </row>
    <row r="288" spans="1:26">
      <c r="A288" s="27">
        <v>1964</v>
      </c>
      <c r="B288" t="s">
        <v>124</v>
      </c>
      <c r="C288" s="27"/>
      <c r="D288" s="27"/>
      <c r="E288" s="27"/>
      <c r="F288" s="27">
        <v>0</v>
      </c>
      <c r="G288" s="27">
        <v>0</v>
      </c>
      <c r="H288" s="27">
        <v>1</v>
      </c>
      <c r="I288" s="27">
        <v>0</v>
      </c>
      <c r="J288" s="27">
        <v>0</v>
      </c>
      <c r="K288" s="27">
        <v>1</v>
      </c>
      <c r="L288" s="27">
        <v>1</v>
      </c>
      <c r="M288" s="27">
        <v>0</v>
      </c>
      <c r="N288" s="27">
        <v>0</v>
      </c>
      <c r="O288" s="27">
        <v>0</v>
      </c>
      <c r="P288" s="27"/>
      <c r="Q288" s="27">
        <v>25605249381.759708</v>
      </c>
      <c r="R288" s="27">
        <v>0</v>
      </c>
      <c r="S288" s="27">
        <v>1</v>
      </c>
      <c r="T288" s="33">
        <v>1.0337554660061781</v>
      </c>
      <c r="U288" s="27"/>
      <c r="V288" s="27"/>
      <c r="W288" s="27"/>
      <c r="X288" s="27"/>
      <c r="Y288" s="27"/>
      <c r="Z288" s="27">
        <v>1</v>
      </c>
    </row>
    <row r="289" spans="1:26">
      <c r="A289" s="27">
        <v>1965</v>
      </c>
      <c r="B289" t="s">
        <v>124</v>
      </c>
      <c r="C289" s="27"/>
      <c r="D289" s="27"/>
      <c r="E289" s="27"/>
      <c r="F289" s="27">
        <v>0</v>
      </c>
      <c r="G289" s="27">
        <v>0</v>
      </c>
      <c r="H289" s="27">
        <v>1</v>
      </c>
      <c r="I289" s="27">
        <v>0</v>
      </c>
      <c r="J289" s="27">
        <v>0</v>
      </c>
      <c r="K289" s="27">
        <v>1</v>
      </c>
      <c r="L289" s="27">
        <v>1</v>
      </c>
      <c r="M289" s="27">
        <v>0</v>
      </c>
      <c r="N289" s="27">
        <v>0</v>
      </c>
      <c r="O289" s="27">
        <v>0</v>
      </c>
      <c r="P289" s="27"/>
      <c r="Q289" s="27">
        <v>28344705966.638908</v>
      </c>
      <c r="R289" s="27">
        <v>0</v>
      </c>
      <c r="S289" s="27">
        <v>1</v>
      </c>
      <c r="T289" s="33">
        <v>1.0227515959565798</v>
      </c>
      <c r="U289" s="27"/>
      <c r="V289" s="27"/>
      <c r="W289" s="27"/>
      <c r="X289" s="27"/>
      <c r="Y289" s="27"/>
      <c r="Z289" s="27">
        <v>1</v>
      </c>
    </row>
    <row r="290" spans="1:26">
      <c r="A290" s="27">
        <v>1966</v>
      </c>
      <c r="B290" t="s">
        <v>124</v>
      </c>
      <c r="C290" s="27"/>
      <c r="D290" s="27"/>
      <c r="E290" s="27"/>
      <c r="F290" s="27">
        <v>0</v>
      </c>
      <c r="G290" s="27">
        <v>0</v>
      </c>
      <c r="H290" s="27">
        <v>1</v>
      </c>
      <c r="I290" s="27">
        <v>0</v>
      </c>
      <c r="J290" s="27">
        <v>0</v>
      </c>
      <c r="K290" s="27">
        <v>1</v>
      </c>
      <c r="L290" s="27">
        <v>1</v>
      </c>
      <c r="M290" s="27">
        <v>0</v>
      </c>
      <c r="N290" s="27">
        <v>0</v>
      </c>
      <c r="O290" s="27">
        <v>0</v>
      </c>
      <c r="P290" s="27"/>
      <c r="Q290" s="27">
        <v>28630474727.90226</v>
      </c>
      <c r="R290" s="27">
        <v>0</v>
      </c>
      <c r="S290" s="27">
        <v>1</v>
      </c>
      <c r="T290" s="33">
        <v>1.060453919000093</v>
      </c>
      <c r="U290" s="27"/>
      <c r="V290" s="27"/>
      <c r="W290" s="27"/>
      <c r="X290" s="27"/>
      <c r="Y290" s="27"/>
      <c r="Z290" s="27">
        <v>1</v>
      </c>
    </row>
    <row r="291" spans="1:26">
      <c r="A291" s="27">
        <v>1967</v>
      </c>
      <c r="B291" t="s">
        <v>124</v>
      </c>
      <c r="C291" s="27"/>
      <c r="D291" s="27"/>
      <c r="E291" s="27"/>
      <c r="F291" s="27">
        <v>0</v>
      </c>
      <c r="G291" s="27">
        <v>0</v>
      </c>
      <c r="H291" s="27">
        <v>1</v>
      </c>
      <c r="I291" s="27">
        <v>0</v>
      </c>
      <c r="J291" s="27">
        <v>0</v>
      </c>
      <c r="K291" s="27">
        <v>1</v>
      </c>
      <c r="L291" s="27">
        <v>1</v>
      </c>
      <c r="M291" s="27">
        <v>0</v>
      </c>
      <c r="N291" s="27">
        <v>0</v>
      </c>
      <c r="O291" s="27">
        <v>0</v>
      </c>
      <c r="P291" s="27"/>
      <c r="Q291" s="27">
        <v>24256667553.25692</v>
      </c>
      <c r="R291" s="27">
        <v>0</v>
      </c>
      <c r="S291" s="27">
        <v>1</v>
      </c>
      <c r="T291" s="33">
        <v>1.0100991944882907</v>
      </c>
      <c r="U291" s="27"/>
      <c r="V291" s="27"/>
      <c r="W291" s="27"/>
      <c r="X291" s="27"/>
      <c r="Y291" s="27"/>
      <c r="Z291" s="27">
        <v>1</v>
      </c>
    </row>
    <row r="292" spans="1:26">
      <c r="A292" s="27">
        <v>1968</v>
      </c>
      <c r="B292" t="s">
        <v>124</v>
      </c>
      <c r="C292" s="27"/>
      <c r="D292" s="27"/>
      <c r="E292" s="27"/>
      <c r="F292" s="27">
        <v>0</v>
      </c>
      <c r="G292" s="27">
        <v>0</v>
      </c>
      <c r="H292" s="27">
        <v>1</v>
      </c>
      <c r="I292" s="27">
        <v>0</v>
      </c>
      <c r="J292" s="27">
        <v>0</v>
      </c>
      <c r="K292" s="27">
        <v>1</v>
      </c>
      <c r="L292" s="27">
        <v>1</v>
      </c>
      <c r="M292" s="27">
        <v>0</v>
      </c>
      <c r="N292" s="27">
        <v>0</v>
      </c>
      <c r="O292" s="27">
        <v>0</v>
      </c>
      <c r="P292" s="27"/>
      <c r="Q292" s="27">
        <v>26436857247.498184</v>
      </c>
      <c r="R292" s="27">
        <v>0</v>
      </c>
      <c r="S292" s="27">
        <v>1</v>
      </c>
      <c r="T292" s="33">
        <v>0.99765870157012104</v>
      </c>
      <c r="U292" s="27"/>
      <c r="V292" s="27"/>
      <c r="W292" s="27"/>
      <c r="X292" s="27"/>
      <c r="Y292" s="27"/>
      <c r="Z292" s="27">
        <v>1</v>
      </c>
    </row>
    <row r="293" spans="1:26">
      <c r="A293" s="27">
        <v>1969</v>
      </c>
      <c r="B293" t="s">
        <v>124</v>
      </c>
      <c r="C293" s="27"/>
      <c r="D293" s="27"/>
      <c r="E293" s="27"/>
      <c r="F293" s="27">
        <v>0</v>
      </c>
      <c r="G293" s="27">
        <v>0</v>
      </c>
      <c r="H293" s="27">
        <v>1</v>
      </c>
      <c r="I293" s="27">
        <v>0</v>
      </c>
      <c r="J293" s="27">
        <v>0</v>
      </c>
      <c r="K293" s="27">
        <v>1</v>
      </c>
      <c r="L293" s="27">
        <v>1</v>
      </c>
      <c r="M293" s="27">
        <v>0</v>
      </c>
      <c r="N293" s="27">
        <v>0</v>
      </c>
      <c r="O293" s="27">
        <v>0</v>
      </c>
      <c r="P293" s="27"/>
      <c r="Q293" s="27">
        <v>31256284543.615479</v>
      </c>
      <c r="R293" s="27">
        <v>0</v>
      </c>
      <c r="S293" s="27">
        <v>1</v>
      </c>
      <c r="T293" s="33">
        <v>1.0058077459461789</v>
      </c>
      <c r="U293" s="27"/>
      <c r="V293" s="27"/>
      <c r="W293" s="27"/>
      <c r="X293" s="27"/>
      <c r="Y293" s="27"/>
      <c r="Z293" s="27">
        <v>1</v>
      </c>
    </row>
    <row r="294" spans="1:26">
      <c r="A294" s="27">
        <v>1970</v>
      </c>
      <c r="B294" t="s">
        <v>124</v>
      </c>
      <c r="C294" s="27"/>
      <c r="D294" s="27"/>
      <c r="E294" s="27"/>
      <c r="F294" s="27">
        <v>0</v>
      </c>
      <c r="G294" s="27">
        <v>0</v>
      </c>
      <c r="H294" s="27">
        <v>1</v>
      </c>
      <c r="I294" s="27">
        <v>0</v>
      </c>
      <c r="J294" s="27">
        <v>0</v>
      </c>
      <c r="K294" s="27">
        <v>1</v>
      </c>
      <c r="L294" s="27">
        <v>1</v>
      </c>
      <c r="M294" s="27">
        <v>0</v>
      </c>
      <c r="N294" s="27">
        <v>0</v>
      </c>
      <c r="O294" s="27">
        <v>0</v>
      </c>
      <c r="P294" s="27"/>
      <c r="Q294" s="27">
        <v>31584210365.544651</v>
      </c>
      <c r="R294" s="27">
        <v>0</v>
      </c>
      <c r="S294" s="27">
        <v>1</v>
      </c>
      <c r="T294" s="33">
        <v>1</v>
      </c>
      <c r="U294" s="27">
        <v>0</v>
      </c>
      <c r="V294" s="27">
        <v>181339000</v>
      </c>
      <c r="W294" s="27">
        <v>0</v>
      </c>
      <c r="X294" s="27"/>
      <c r="Y294" s="27">
        <v>35000000</v>
      </c>
      <c r="Z294" s="27">
        <v>1</v>
      </c>
    </row>
    <row r="295" spans="1:26">
      <c r="A295" s="27">
        <v>1971</v>
      </c>
      <c r="B295" t="s">
        <v>124</v>
      </c>
      <c r="C295" s="27"/>
      <c r="D295" s="27"/>
      <c r="E295" s="27"/>
      <c r="F295" s="27">
        <v>0</v>
      </c>
      <c r="G295" s="27">
        <v>0</v>
      </c>
      <c r="H295" s="27">
        <v>1</v>
      </c>
      <c r="I295" s="27">
        <v>0</v>
      </c>
      <c r="J295" s="27">
        <v>0</v>
      </c>
      <c r="K295" s="27">
        <v>1</v>
      </c>
      <c r="L295" s="27">
        <v>1</v>
      </c>
      <c r="M295" s="27">
        <v>0</v>
      </c>
      <c r="N295" s="27">
        <v>0</v>
      </c>
      <c r="O295" s="27">
        <v>0</v>
      </c>
      <c r="P295" s="27"/>
      <c r="Q295" s="27">
        <v>33293199095.488117</v>
      </c>
      <c r="R295" s="27">
        <v>0</v>
      </c>
      <c r="S295" s="27">
        <v>1</v>
      </c>
      <c r="T295" s="33">
        <v>0.92761372871024128</v>
      </c>
      <c r="U295" s="27">
        <v>0</v>
      </c>
      <c r="V295" s="27">
        <v>218681000</v>
      </c>
      <c r="W295" s="27">
        <v>0</v>
      </c>
      <c r="X295" s="27"/>
      <c r="Y295" s="27">
        <v>135000000</v>
      </c>
      <c r="Z295" s="27">
        <v>1</v>
      </c>
    </row>
    <row r="296" spans="1:26">
      <c r="A296" s="27">
        <v>1972</v>
      </c>
      <c r="B296" t="s">
        <v>124</v>
      </c>
      <c r="C296" s="27"/>
      <c r="D296" s="27"/>
      <c r="E296" s="27"/>
      <c r="F296" s="27">
        <v>0</v>
      </c>
      <c r="G296" s="27">
        <v>0</v>
      </c>
      <c r="H296" s="27">
        <v>1</v>
      </c>
      <c r="I296" s="27">
        <v>0</v>
      </c>
      <c r="J296" s="27">
        <v>0</v>
      </c>
      <c r="K296" s="27">
        <v>1</v>
      </c>
      <c r="L296" s="27">
        <v>1</v>
      </c>
      <c r="M296" s="27">
        <v>0</v>
      </c>
      <c r="N296" s="27">
        <v>0</v>
      </c>
      <c r="O296" s="27">
        <v>0</v>
      </c>
      <c r="P296" s="27"/>
      <c r="Q296" s="27">
        <v>34733000536.286209</v>
      </c>
      <c r="R296" s="27">
        <v>0</v>
      </c>
      <c r="S296" s="27">
        <v>1</v>
      </c>
      <c r="T296" s="33">
        <v>0.92122545142259926</v>
      </c>
      <c r="U296" s="27">
        <v>188911800</v>
      </c>
      <c r="V296" s="27">
        <v>256136000</v>
      </c>
      <c r="W296" s="27">
        <v>0</v>
      </c>
      <c r="X296" s="27"/>
      <c r="Y296" s="27">
        <v>236000000</v>
      </c>
      <c r="Z296" s="27">
        <v>1</v>
      </c>
    </row>
    <row r="297" spans="1:26">
      <c r="A297" s="27">
        <v>1973</v>
      </c>
      <c r="B297" t="s">
        <v>124</v>
      </c>
      <c r="C297" s="27"/>
      <c r="D297" s="27"/>
      <c r="E297" s="27"/>
      <c r="F297" s="27">
        <v>0</v>
      </c>
      <c r="G297" s="27">
        <v>0</v>
      </c>
      <c r="H297" s="27">
        <v>1</v>
      </c>
      <c r="I297" s="27">
        <v>0</v>
      </c>
      <c r="J297" s="27">
        <v>0</v>
      </c>
      <c r="K297" s="27">
        <v>1</v>
      </c>
      <c r="L297" s="27">
        <v>1</v>
      </c>
      <c r="M297" s="27">
        <v>0</v>
      </c>
      <c r="N297" s="27">
        <v>0</v>
      </c>
      <c r="O297" s="27">
        <v>0</v>
      </c>
      <c r="P297" s="27"/>
      <c r="Q297" s="27">
        <v>52544000116.903732</v>
      </c>
      <c r="R297" s="27">
        <v>0</v>
      </c>
      <c r="S297" s="27">
        <v>1</v>
      </c>
      <c r="T297" s="33">
        <v>1.2798279189511945</v>
      </c>
      <c r="U297" s="27">
        <v>209913600</v>
      </c>
      <c r="V297" s="27">
        <v>302166000</v>
      </c>
      <c r="W297" s="27">
        <v>0</v>
      </c>
      <c r="X297" s="27"/>
      <c r="Y297" s="27">
        <v>87300000</v>
      </c>
      <c r="Z297" s="27">
        <v>1</v>
      </c>
    </row>
    <row r="298" spans="1:26">
      <c r="A298" s="27">
        <v>1974</v>
      </c>
      <c r="B298" t="s">
        <v>124</v>
      </c>
      <c r="C298" s="27"/>
      <c r="D298" s="27"/>
      <c r="E298" s="27"/>
      <c r="F298" s="27">
        <v>0</v>
      </c>
      <c r="G298" s="27">
        <v>0</v>
      </c>
      <c r="H298" s="27">
        <v>1</v>
      </c>
      <c r="I298" s="27">
        <v>0</v>
      </c>
      <c r="J298" s="27">
        <v>0</v>
      </c>
      <c r="K298" s="27">
        <v>1</v>
      </c>
      <c r="L298" s="27">
        <v>1</v>
      </c>
      <c r="M298" s="27">
        <v>0</v>
      </c>
      <c r="N298" s="27">
        <v>0</v>
      </c>
      <c r="O298" s="27">
        <v>0</v>
      </c>
      <c r="P298" s="27"/>
      <c r="Q298" s="27">
        <v>72436777342.455414</v>
      </c>
      <c r="R298" s="27">
        <v>0</v>
      </c>
      <c r="S298" s="27">
        <v>1</v>
      </c>
      <c r="T298" s="33">
        <v>1.2793035310212315</v>
      </c>
      <c r="U298" s="27">
        <v>78361600</v>
      </c>
      <c r="V298" s="27">
        <v>339918000</v>
      </c>
      <c r="W298" s="27">
        <v>0</v>
      </c>
      <c r="X298" s="27"/>
      <c r="Y298" s="27">
        <v>476200000</v>
      </c>
      <c r="Z298" s="27">
        <v>1</v>
      </c>
    </row>
    <row r="299" spans="1:26">
      <c r="A299" s="27">
        <v>1975</v>
      </c>
      <c r="B299" t="s">
        <v>124</v>
      </c>
      <c r="C299" s="27"/>
      <c r="D299" s="27"/>
      <c r="E299" s="27"/>
      <c r="F299" s="27">
        <v>0</v>
      </c>
      <c r="G299" s="27">
        <v>0</v>
      </c>
      <c r="H299" s="27">
        <v>1</v>
      </c>
      <c r="I299" s="27">
        <v>0</v>
      </c>
      <c r="J299" s="27">
        <v>0</v>
      </c>
      <c r="K299" s="27">
        <v>1</v>
      </c>
      <c r="L299" s="27">
        <v>1</v>
      </c>
      <c r="M299" s="27">
        <v>0</v>
      </c>
      <c r="N299" s="27">
        <v>0</v>
      </c>
      <c r="O299" s="27">
        <v>0</v>
      </c>
      <c r="P299" s="27"/>
      <c r="Q299" s="27">
        <v>52438647921.9226</v>
      </c>
      <c r="R299" s="27">
        <v>0</v>
      </c>
      <c r="S299" s="27">
        <v>1</v>
      </c>
      <c r="T299" s="33">
        <v>0.94696688960437181</v>
      </c>
      <c r="U299" s="27">
        <v>292780363</v>
      </c>
      <c r="V299" s="27">
        <v>341219000</v>
      </c>
      <c r="W299" s="27">
        <v>0</v>
      </c>
      <c r="X299" s="27"/>
      <c r="Y299" s="27">
        <v>34400000</v>
      </c>
      <c r="Z299" s="27">
        <v>1</v>
      </c>
    </row>
    <row r="300" spans="1:26">
      <c r="A300" s="27">
        <v>1976</v>
      </c>
      <c r="B300" t="s">
        <v>124</v>
      </c>
      <c r="C300" s="27"/>
      <c r="D300" s="27"/>
      <c r="E300" s="27"/>
      <c r="F300" s="27">
        <v>0</v>
      </c>
      <c r="G300" s="27">
        <v>0</v>
      </c>
      <c r="H300" s="27">
        <v>1</v>
      </c>
      <c r="I300" s="27">
        <v>0</v>
      </c>
      <c r="J300" s="27">
        <v>0</v>
      </c>
      <c r="K300" s="27">
        <v>1</v>
      </c>
      <c r="L300" s="27">
        <v>1</v>
      </c>
      <c r="M300" s="27">
        <v>0</v>
      </c>
      <c r="N300" s="27">
        <v>0</v>
      </c>
      <c r="O300" s="27">
        <v>0</v>
      </c>
      <c r="P300" s="27"/>
      <c r="Q300" s="27">
        <v>51169499890.772217</v>
      </c>
      <c r="R300" s="27">
        <v>0</v>
      </c>
      <c r="S300" s="27">
        <v>1</v>
      </c>
      <c r="T300" s="33">
        <v>1.0219497573337515</v>
      </c>
      <c r="U300" s="27">
        <v>529318129.69999999</v>
      </c>
      <c r="V300" s="27">
        <v>342488000</v>
      </c>
      <c r="W300" s="27">
        <v>0</v>
      </c>
      <c r="X300" s="27"/>
      <c r="Y300" s="27">
        <v>1044000000</v>
      </c>
      <c r="Z300" s="27">
        <v>1</v>
      </c>
    </row>
    <row r="301" spans="1:26">
      <c r="A301" s="27">
        <v>1977</v>
      </c>
      <c r="B301" t="s">
        <v>124</v>
      </c>
      <c r="C301" s="27"/>
      <c r="D301" s="27"/>
      <c r="E301" s="27"/>
      <c r="F301" s="27">
        <v>0</v>
      </c>
      <c r="G301" s="27">
        <v>0</v>
      </c>
      <c r="H301" s="27">
        <v>1</v>
      </c>
      <c r="I301" s="27">
        <v>0</v>
      </c>
      <c r="J301" s="27">
        <v>0</v>
      </c>
      <c r="K301" s="27">
        <v>1</v>
      </c>
      <c r="L301" s="27">
        <v>1</v>
      </c>
      <c r="M301" s="27">
        <v>0</v>
      </c>
      <c r="N301" s="27">
        <v>0</v>
      </c>
      <c r="O301" s="27">
        <v>0</v>
      </c>
      <c r="P301" s="27"/>
      <c r="Q301" s="27">
        <v>56781000100.944824</v>
      </c>
      <c r="R301" s="27">
        <v>0</v>
      </c>
      <c r="S301" s="27">
        <v>1</v>
      </c>
      <c r="T301" s="33">
        <v>1.0409624303569636</v>
      </c>
      <c r="U301" s="27">
        <v>418467595</v>
      </c>
      <c r="V301" s="27">
        <v>342849000</v>
      </c>
      <c r="W301" s="27">
        <v>0</v>
      </c>
      <c r="X301" s="27"/>
      <c r="Y301" s="27">
        <v>401100000</v>
      </c>
      <c r="Z301" s="27">
        <v>1</v>
      </c>
    </row>
    <row r="302" spans="1:26">
      <c r="A302" s="27">
        <v>1978</v>
      </c>
      <c r="B302" t="s">
        <v>124</v>
      </c>
      <c r="C302" s="27"/>
      <c r="D302" s="27"/>
      <c r="E302" s="27"/>
      <c r="F302" s="27">
        <v>0</v>
      </c>
      <c r="G302" s="27">
        <v>0</v>
      </c>
      <c r="H302" s="27">
        <v>1</v>
      </c>
      <c r="I302" s="27">
        <v>0</v>
      </c>
      <c r="J302" s="27">
        <v>0</v>
      </c>
      <c r="K302" s="27">
        <v>1</v>
      </c>
      <c r="L302" s="27">
        <v>1</v>
      </c>
      <c r="M302" s="27">
        <v>0</v>
      </c>
      <c r="N302" s="27">
        <v>0</v>
      </c>
      <c r="O302" s="27">
        <v>0</v>
      </c>
      <c r="P302" s="27"/>
      <c r="Q302" s="27">
        <v>58082870156.263428</v>
      </c>
      <c r="R302" s="27">
        <v>0</v>
      </c>
      <c r="S302" s="27">
        <v>1</v>
      </c>
      <c r="T302" s="33">
        <v>0.91734575384516981</v>
      </c>
      <c r="U302" s="27">
        <v>0</v>
      </c>
      <c r="V302" s="27">
        <v>351725000</v>
      </c>
      <c r="W302" s="27">
        <v>0</v>
      </c>
      <c r="X302" s="27"/>
      <c r="Y302" s="27">
        <v>1348000000</v>
      </c>
      <c r="Z302" s="27">
        <v>1</v>
      </c>
    </row>
    <row r="303" spans="1:26">
      <c r="A303" s="27">
        <v>1979</v>
      </c>
      <c r="B303" t="s">
        <v>124</v>
      </c>
      <c r="C303" s="27"/>
      <c r="D303" s="27"/>
      <c r="E303" s="27"/>
      <c r="F303" s="27">
        <v>0</v>
      </c>
      <c r="G303" s="27">
        <v>0</v>
      </c>
      <c r="H303" s="27">
        <v>1</v>
      </c>
      <c r="I303" s="27">
        <v>0</v>
      </c>
      <c r="J303" s="27">
        <v>0</v>
      </c>
      <c r="K303" s="27">
        <v>1</v>
      </c>
      <c r="L303" s="27">
        <v>1</v>
      </c>
      <c r="M303" s="27">
        <v>0</v>
      </c>
      <c r="N303" s="27">
        <v>0</v>
      </c>
      <c r="O303" s="27">
        <v>0</v>
      </c>
      <c r="P303" s="27"/>
      <c r="Q303" s="27">
        <v>69252328953.37886</v>
      </c>
      <c r="R303" s="27">
        <v>0</v>
      </c>
      <c r="S303" s="27">
        <v>1</v>
      </c>
      <c r="T303" s="33">
        <v>0.9810294585578897</v>
      </c>
      <c r="U303" s="27">
        <v>0</v>
      </c>
      <c r="V303" s="27">
        <v>366976000</v>
      </c>
      <c r="W303" s="27">
        <v>0</v>
      </c>
      <c r="X303" s="27"/>
      <c r="Y303" s="27">
        <v>1948800000</v>
      </c>
      <c r="Z303" s="27">
        <v>1</v>
      </c>
    </row>
    <row r="304" spans="1:26">
      <c r="A304" s="27">
        <v>1980</v>
      </c>
      <c r="B304" t="s">
        <v>124</v>
      </c>
      <c r="C304" s="27"/>
      <c r="D304" s="27"/>
      <c r="E304" s="27"/>
      <c r="F304" s="27">
        <v>0</v>
      </c>
      <c r="G304" s="27">
        <v>0</v>
      </c>
      <c r="H304" s="27">
        <v>1</v>
      </c>
      <c r="I304" s="27">
        <v>0</v>
      </c>
      <c r="J304" s="27">
        <v>0</v>
      </c>
      <c r="K304" s="27">
        <v>1</v>
      </c>
      <c r="L304" s="27">
        <v>1</v>
      </c>
      <c r="M304" s="27">
        <v>0</v>
      </c>
      <c r="N304" s="27">
        <v>0</v>
      </c>
      <c r="O304" s="27">
        <v>0</v>
      </c>
      <c r="P304" s="27">
        <v>226569000000</v>
      </c>
      <c r="Q304" s="27">
        <v>76961923741.947845</v>
      </c>
      <c r="R304" s="27">
        <v>0</v>
      </c>
      <c r="S304" s="27">
        <v>1</v>
      </c>
      <c r="T304" s="33">
        <v>0.94044734443210454</v>
      </c>
      <c r="U304" s="27">
        <v>0</v>
      </c>
      <c r="V304" s="27">
        <v>403667000</v>
      </c>
      <c r="W304" s="27">
        <v>0</v>
      </c>
      <c r="X304" s="27"/>
      <c r="Y304" s="27">
        <v>1429400064</v>
      </c>
      <c r="Z304" s="27">
        <v>1</v>
      </c>
    </row>
    <row r="305" spans="1:26">
      <c r="A305" s="27">
        <v>1981</v>
      </c>
      <c r="B305" t="s">
        <v>124</v>
      </c>
      <c r="C305" s="27"/>
      <c r="D305" s="27"/>
      <c r="E305" s="27"/>
      <c r="F305" s="27">
        <v>0</v>
      </c>
      <c r="G305" s="27">
        <v>0</v>
      </c>
      <c r="H305" s="27">
        <v>1</v>
      </c>
      <c r="I305" s="27">
        <v>0</v>
      </c>
      <c r="J305" s="27">
        <v>0</v>
      </c>
      <c r="K305" s="27">
        <v>1</v>
      </c>
      <c r="L305" s="27">
        <v>1</v>
      </c>
      <c r="M305" s="27">
        <v>0</v>
      </c>
      <c r="N305" s="27">
        <v>0</v>
      </c>
      <c r="O305" s="27">
        <v>0</v>
      </c>
      <c r="P305" s="27">
        <v>184014000000</v>
      </c>
      <c r="Q305" s="27">
        <v>78676842366.421326</v>
      </c>
      <c r="R305" s="27">
        <v>0</v>
      </c>
      <c r="S305" s="27">
        <v>1</v>
      </c>
      <c r="T305" s="33">
        <v>0.83355014400471705</v>
      </c>
      <c r="U305" s="27">
        <v>0</v>
      </c>
      <c r="V305" s="27">
        <v>477355000</v>
      </c>
      <c r="W305" s="27">
        <v>0</v>
      </c>
      <c r="X305" s="27"/>
      <c r="Y305" s="27">
        <v>5976999936</v>
      </c>
      <c r="Z305" s="27">
        <v>1</v>
      </c>
    </row>
    <row r="306" spans="1:26">
      <c r="A306" s="27">
        <v>1982</v>
      </c>
      <c r="B306" t="s">
        <v>124</v>
      </c>
      <c r="C306" s="27"/>
      <c r="D306" s="27"/>
      <c r="E306" s="27"/>
      <c r="F306" s="27">
        <v>0</v>
      </c>
      <c r="G306" s="27">
        <v>0</v>
      </c>
      <c r="H306" s="27">
        <v>1</v>
      </c>
      <c r="I306" s="27">
        <v>0</v>
      </c>
      <c r="J306" s="27">
        <v>0</v>
      </c>
      <c r="K306" s="27">
        <v>1</v>
      </c>
      <c r="L306" s="27">
        <v>1</v>
      </c>
      <c r="M306" s="27">
        <v>0</v>
      </c>
      <c r="N306" s="27">
        <v>0</v>
      </c>
      <c r="O306" s="27">
        <v>0</v>
      </c>
      <c r="P306" s="27">
        <v>91376000000</v>
      </c>
      <c r="Q306" s="27">
        <v>84307486836.72403</v>
      </c>
      <c r="R306" s="27">
        <v>0</v>
      </c>
      <c r="S306" s="27">
        <v>1</v>
      </c>
      <c r="T306" s="33">
        <v>0.78443295677873848</v>
      </c>
      <c r="U306" s="27">
        <v>0</v>
      </c>
      <c r="V306" s="27">
        <v>503629000</v>
      </c>
      <c r="W306" s="27">
        <v>0</v>
      </c>
      <c r="X306" s="27"/>
      <c r="Y306" s="27">
        <v>583299968</v>
      </c>
      <c r="Z306" s="27">
        <v>1</v>
      </c>
    </row>
    <row r="307" spans="1:26">
      <c r="A307" s="27">
        <v>1983</v>
      </c>
      <c r="B307" t="s">
        <v>124</v>
      </c>
      <c r="C307" s="27"/>
      <c r="D307" s="27"/>
      <c r="E307" s="27"/>
      <c r="F307" s="27">
        <v>0</v>
      </c>
      <c r="G307" s="27">
        <v>0</v>
      </c>
      <c r="H307" s="27">
        <v>1</v>
      </c>
      <c r="I307" s="27">
        <v>0</v>
      </c>
      <c r="J307" s="27">
        <v>0</v>
      </c>
      <c r="K307" s="27">
        <v>1</v>
      </c>
      <c r="L307" s="27">
        <v>1</v>
      </c>
      <c r="M307" s="27">
        <v>0</v>
      </c>
      <c r="N307" s="27">
        <v>0</v>
      </c>
      <c r="O307" s="27">
        <v>0</v>
      </c>
      <c r="P307" s="27">
        <v>112721000000</v>
      </c>
      <c r="Q307" s="27">
        <v>103979106777.91103</v>
      </c>
      <c r="R307" s="27">
        <v>0</v>
      </c>
      <c r="S307" s="27">
        <v>1</v>
      </c>
      <c r="T307" s="33">
        <v>0.83426891623154475</v>
      </c>
      <c r="U307" s="27">
        <v>1173220000</v>
      </c>
      <c r="V307" s="27">
        <v>533427000</v>
      </c>
      <c r="W307" s="27">
        <v>0</v>
      </c>
      <c r="X307" s="27"/>
      <c r="Y307" s="27">
        <v>250000000</v>
      </c>
      <c r="Z307" s="27">
        <v>1</v>
      </c>
    </row>
    <row r="308" spans="1:26">
      <c r="A308" s="27">
        <v>1984</v>
      </c>
      <c r="B308" t="s">
        <v>124</v>
      </c>
      <c r="C308" s="27"/>
      <c r="D308" s="27"/>
      <c r="E308" s="27"/>
      <c r="F308" s="27">
        <v>0</v>
      </c>
      <c r="G308" s="27">
        <v>0</v>
      </c>
      <c r="H308" s="27">
        <v>1</v>
      </c>
      <c r="I308" s="27">
        <v>0</v>
      </c>
      <c r="J308" s="27">
        <v>0</v>
      </c>
      <c r="K308" s="27">
        <v>1</v>
      </c>
      <c r="L308" s="27">
        <v>1</v>
      </c>
      <c r="M308" s="27">
        <v>0</v>
      </c>
      <c r="N308" s="27">
        <v>0</v>
      </c>
      <c r="O308" s="27">
        <v>0</v>
      </c>
      <c r="P308" s="27">
        <v>126563000000</v>
      </c>
      <c r="Q308" s="27">
        <v>79092001998.032043</v>
      </c>
      <c r="R308" s="27">
        <v>0</v>
      </c>
      <c r="S308" s="27">
        <v>1</v>
      </c>
      <c r="T308" s="33">
        <v>0.82999599794502654</v>
      </c>
      <c r="U308" s="27">
        <v>1098430000</v>
      </c>
      <c r="V308" s="27">
        <v>503033000</v>
      </c>
      <c r="W308" s="27">
        <v>0</v>
      </c>
      <c r="X308" s="27"/>
      <c r="Y308" s="27"/>
      <c r="Z308" s="27">
        <v>1</v>
      </c>
    </row>
    <row r="309" spans="1:26">
      <c r="A309" s="27">
        <v>1985</v>
      </c>
      <c r="B309" t="s">
        <v>124</v>
      </c>
      <c r="C309" s="27"/>
      <c r="D309" s="27"/>
      <c r="E309" s="27"/>
      <c r="F309" s="27">
        <v>20000000</v>
      </c>
      <c r="G309" s="27">
        <v>0</v>
      </c>
      <c r="H309" s="27">
        <v>1</v>
      </c>
      <c r="I309" s="27">
        <v>0</v>
      </c>
      <c r="J309" s="27">
        <v>0</v>
      </c>
      <c r="K309" s="27">
        <v>1</v>
      </c>
      <c r="L309" s="27">
        <v>1</v>
      </c>
      <c r="M309" s="27">
        <v>0</v>
      </c>
      <c r="N309" s="27">
        <v>0</v>
      </c>
      <c r="O309" s="27">
        <v>0</v>
      </c>
      <c r="P309" s="27">
        <v>95593000000</v>
      </c>
      <c r="Q309" s="27">
        <v>88416668900.259583</v>
      </c>
      <c r="R309" s="27">
        <v>1</v>
      </c>
      <c r="S309" s="27">
        <v>1</v>
      </c>
      <c r="T309" s="33">
        <v>0.74915719568429318</v>
      </c>
      <c r="U309" s="27">
        <v>2312290000</v>
      </c>
      <c r="V309" s="27">
        <v>699646000</v>
      </c>
      <c r="W309" s="27">
        <v>0</v>
      </c>
      <c r="X309" s="27"/>
      <c r="Y309" s="27"/>
      <c r="Z309" s="27">
        <v>1</v>
      </c>
    </row>
    <row r="310" spans="1:26">
      <c r="A310" s="27">
        <v>1986</v>
      </c>
      <c r="B310" t="s">
        <v>124</v>
      </c>
      <c r="C310" s="27"/>
      <c r="D310" s="27"/>
      <c r="E310" s="27"/>
      <c r="F310" s="27">
        <v>0</v>
      </c>
      <c r="G310" s="27">
        <v>0</v>
      </c>
      <c r="H310" s="27">
        <v>1</v>
      </c>
      <c r="I310" s="27">
        <v>0</v>
      </c>
      <c r="J310" s="27">
        <v>0</v>
      </c>
      <c r="K310" s="27">
        <v>1</v>
      </c>
      <c r="L310" s="27">
        <v>1</v>
      </c>
      <c r="M310" s="27">
        <v>0</v>
      </c>
      <c r="N310" s="27">
        <v>0</v>
      </c>
      <c r="O310" s="27">
        <v>0</v>
      </c>
      <c r="P310" s="27">
        <v>114949000000</v>
      </c>
      <c r="Q310" s="27">
        <v>110934442762.69356</v>
      </c>
      <c r="R310" s="27">
        <v>1</v>
      </c>
      <c r="S310" s="27">
        <v>1</v>
      </c>
      <c r="T310" s="33">
        <v>0.7030572776909082</v>
      </c>
      <c r="U310" s="27">
        <v>2740980000</v>
      </c>
      <c r="V310" s="27">
        <v>1140204000</v>
      </c>
      <c r="W310" s="27">
        <v>0</v>
      </c>
      <c r="X310" s="27"/>
      <c r="Y310" s="27"/>
      <c r="Z310" s="27">
        <v>1</v>
      </c>
    </row>
    <row r="311" spans="1:26">
      <c r="A311" s="27">
        <v>1987</v>
      </c>
      <c r="B311" t="s">
        <v>124</v>
      </c>
      <c r="C311" s="27"/>
      <c r="D311" s="27"/>
      <c r="E311" s="27"/>
      <c r="F311" s="27">
        <v>0</v>
      </c>
      <c r="G311" s="27">
        <v>0</v>
      </c>
      <c r="H311" s="27">
        <v>1</v>
      </c>
      <c r="I311" s="27">
        <v>0</v>
      </c>
      <c r="J311" s="27">
        <v>0</v>
      </c>
      <c r="K311" s="27">
        <v>1</v>
      </c>
      <c r="L311" s="27">
        <v>1</v>
      </c>
      <c r="M311" s="27">
        <v>0</v>
      </c>
      <c r="N311" s="27">
        <v>0</v>
      </c>
      <c r="O311" s="27">
        <v>0</v>
      </c>
      <c r="P311" s="27">
        <v>117854000000</v>
      </c>
      <c r="Q311" s="27">
        <v>111106191358.19745</v>
      </c>
      <c r="R311" s="27">
        <v>1</v>
      </c>
      <c r="S311" s="27">
        <v>1</v>
      </c>
      <c r="T311" s="33">
        <v>0.74330063470010233</v>
      </c>
      <c r="U311" s="27">
        <v>3853415363.8000002</v>
      </c>
      <c r="V311" s="27">
        <v>2146470000</v>
      </c>
      <c r="W311" s="27">
        <v>0</v>
      </c>
      <c r="X311" s="27"/>
      <c r="Y311" s="27"/>
      <c r="Z311" s="27">
        <v>1</v>
      </c>
    </row>
    <row r="312" spans="1:26">
      <c r="A312" s="27">
        <v>1988</v>
      </c>
      <c r="B312" t="s">
        <v>124</v>
      </c>
      <c r="C312" s="27"/>
      <c r="D312" s="27"/>
      <c r="E312" s="27"/>
      <c r="F312" s="27">
        <v>0</v>
      </c>
      <c r="G312" s="27">
        <v>0</v>
      </c>
      <c r="H312" s="27">
        <v>1</v>
      </c>
      <c r="I312" s="27">
        <v>0</v>
      </c>
      <c r="J312" s="27">
        <v>0</v>
      </c>
      <c r="K312" s="27">
        <v>1</v>
      </c>
      <c r="L312" s="27">
        <v>1</v>
      </c>
      <c r="M312" s="27">
        <v>0</v>
      </c>
      <c r="N312" s="27">
        <v>0</v>
      </c>
      <c r="O312" s="27">
        <v>0</v>
      </c>
      <c r="P312" s="27">
        <v>138044000000</v>
      </c>
      <c r="Q312" s="27">
        <v>126206817196.09116</v>
      </c>
      <c r="R312" s="27">
        <v>1</v>
      </c>
      <c r="S312" s="27">
        <v>1</v>
      </c>
      <c r="T312" s="33">
        <v>0.80560957079318884</v>
      </c>
      <c r="U312" s="27">
        <v>3677792717.1999998</v>
      </c>
      <c r="V312" s="27">
        <v>2265241000</v>
      </c>
      <c r="W312" s="27">
        <v>0</v>
      </c>
      <c r="X312" s="27"/>
      <c r="Y312" s="27"/>
      <c r="Z312" s="27">
        <v>1</v>
      </c>
    </row>
    <row r="313" spans="1:26">
      <c r="A313" s="27">
        <v>1989</v>
      </c>
      <c r="B313" t="s">
        <v>124</v>
      </c>
      <c r="C313" s="27"/>
      <c r="D313" s="27"/>
      <c r="E313" s="27"/>
      <c r="F313" s="27">
        <v>0</v>
      </c>
      <c r="G313" s="27">
        <v>0</v>
      </c>
      <c r="H313" s="27">
        <v>1</v>
      </c>
      <c r="I313" s="27">
        <v>0</v>
      </c>
      <c r="J313" s="27">
        <v>0</v>
      </c>
      <c r="K313" s="27">
        <v>1</v>
      </c>
      <c r="L313" s="27">
        <v>1</v>
      </c>
      <c r="M313" s="27">
        <v>0</v>
      </c>
      <c r="N313" s="27">
        <v>0</v>
      </c>
      <c r="O313" s="27">
        <v>0</v>
      </c>
      <c r="P313" s="27">
        <v>88567000000</v>
      </c>
      <c r="Q313" s="27">
        <v>76636898036.471191</v>
      </c>
      <c r="R313" s="27">
        <v>1</v>
      </c>
      <c r="S313" s="27">
        <v>1</v>
      </c>
      <c r="T313" s="33">
        <v>0.74679040704290955</v>
      </c>
      <c r="U313" s="27">
        <v>3099862948.6999998</v>
      </c>
      <c r="V313" s="27">
        <v>2281167000</v>
      </c>
      <c r="W313" s="27">
        <v>0</v>
      </c>
      <c r="X313" s="27"/>
      <c r="Y313" s="27"/>
      <c r="Z313" s="27">
        <v>1</v>
      </c>
    </row>
    <row r="314" spans="1:26">
      <c r="A314" s="27">
        <v>1990</v>
      </c>
      <c r="B314" t="s">
        <v>124</v>
      </c>
      <c r="C314" s="27"/>
      <c r="D314" s="27"/>
      <c r="E314" s="27"/>
      <c r="F314" s="27">
        <v>0</v>
      </c>
      <c r="G314" s="27">
        <v>0</v>
      </c>
      <c r="H314" s="27">
        <v>1</v>
      </c>
      <c r="I314" s="27">
        <v>0</v>
      </c>
      <c r="J314" s="27">
        <v>0</v>
      </c>
      <c r="K314" s="27">
        <v>1</v>
      </c>
      <c r="L314" s="27">
        <v>1</v>
      </c>
      <c r="M314" s="27">
        <v>0</v>
      </c>
      <c r="N314" s="27">
        <v>0</v>
      </c>
      <c r="O314" s="27">
        <v>0</v>
      </c>
      <c r="P314" s="27">
        <v>153205000000</v>
      </c>
      <c r="Q314" s="27">
        <v>141352368714.69131</v>
      </c>
      <c r="R314" s="27">
        <v>1</v>
      </c>
      <c r="S314" s="27">
        <v>1</v>
      </c>
      <c r="T314" s="33">
        <v>0.70566019682121295</v>
      </c>
      <c r="U314" s="27">
        <v>3083195865.3000002</v>
      </c>
      <c r="V314" s="27">
        <v>2608870000</v>
      </c>
      <c r="W314" s="27">
        <v>0</v>
      </c>
      <c r="X314" s="27"/>
      <c r="Y314" s="27"/>
      <c r="Z314" s="27">
        <v>1</v>
      </c>
    </row>
    <row r="315" spans="1:26">
      <c r="A315" s="27">
        <v>1991</v>
      </c>
      <c r="B315" t="s">
        <v>124</v>
      </c>
      <c r="C315" s="27"/>
      <c r="D315" s="27"/>
      <c r="E315" s="27"/>
      <c r="F315" s="27">
        <v>0</v>
      </c>
      <c r="G315" s="27">
        <v>0</v>
      </c>
      <c r="H315" s="27">
        <v>1</v>
      </c>
      <c r="I315" s="27">
        <v>0</v>
      </c>
      <c r="J315" s="27">
        <v>0</v>
      </c>
      <c r="K315" s="27">
        <v>1</v>
      </c>
      <c r="L315" s="27">
        <v>1</v>
      </c>
      <c r="M315" s="27">
        <v>0</v>
      </c>
      <c r="N315" s="27">
        <v>0</v>
      </c>
      <c r="O315" s="27">
        <v>0</v>
      </c>
      <c r="P315" s="27">
        <v>205515000000</v>
      </c>
      <c r="Q315" s="27">
        <v>189719984268.48453</v>
      </c>
      <c r="R315" s="27">
        <v>0</v>
      </c>
      <c r="S315" s="27">
        <v>1</v>
      </c>
      <c r="T315" s="33">
        <v>0.64778014054484578</v>
      </c>
      <c r="U315" s="27">
        <v>2483115001.4000001</v>
      </c>
      <c r="V315" s="27">
        <v>2789870000</v>
      </c>
      <c r="W315" s="27">
        <v>0</v>
      </c>
      <c r="X315" s="27"/>
      <c r="Y315" s="27"/>
      <c r="Z315" s="27">
        <v>1</v>
      </c>
    </row>
    <row r="316" spans="1:26">
      <c r="A316" s="27">
        <v>1992</v>
      </c>
      <c r="B316" t="s">
        <v>124</v>
      </c>
      <c r="C316" s="27"/>
      <c r="D316" s="27"/>
      <c r="E316" s="27"/>
      <c r="F316" s="27">
        <v>0</v>
      </c>
      <c r="G316" s="27">
        <v>0</v>
      </c>
      <c r="H316" s="27">
        <v>1</v>
      </c>
      <c r="I316" s="27">
        <v>0</v>
      </c>
      <c r="J316" s="27">
        <v>0</v>
      </c>
      <c r="K316" s="27">
        <v>1</v>
      </c>
      <c r="L316" s="27">
        <v>1</v>
      </c>
      <c r="M316" s="27">
        <v>0</v>
      </c>
      <c r="N316" s="27">
        <v>0</v>
      </c>
      <c r="O316" s="27">
        <v>0</v>
      </c>
      <c r="P316" s="27">
        <v>247987000000</v>
      </c>
      <c r="Q316" s="27">
        <v>228788617201.69592</v>
      </c>
      <c r="R316" s="27">
        <v>0</v>
      </c>
      <c r="S316" s="27">
        <v>1</v>
      </c>
      <c r="T316" s="33">
        <v>0.62587770846912083</v>
      </c>
      <c r="U316" s="27">
        <v>2313851375</v>
      </c>
      <c r="V316" s="27">
        <v>2505366000</v>
      </c>
      <c r="W316" s="27">
        <v>0</v>
      </c>
      <c r="X316" s="27"/>
      <c r="Y316" s="27"/>
      <c r="Z316" s="27">
        <v>1</v>
      </c>
    </row>
    <row r="317" spans="1:26">
      <c r="A317" s="27">
        <v>1993</v>
      </c>
      <c r="B317" t="s">
        <v>124</v>
      </c>
      <c r="C317" s="27"/>
      <c r="D317" s="27"/>
      <c r="E317" s="27"/>
      <c r="F317" s="27">
        <v>0</v>
      </c>
      <c r="G317" s="27">
        <v>0</v>
      </c>
      <c r="H317" s="27">
        <v>1</v>
      </c>
      <c r="I317" s="27">
        <v>0</v>
      </c>
      <c r="J317" s="27">
        <v>0</v>
      </c>
      <c r="K317" s="27">
        <v>1</v>
      </c>
      <c r="L317" s="27">
        <v>1</v>
      </c>
      <c r="M317" s="27">
        <v>0</v>
      </c>
      <c r="N317" s="27">
        <v>0</v>
      </c>
      <c r="O317" s="27">
        <v>0</v>
      </c>
      <c r="P317" s="27">
        <v>256365000000</v>
      </c>
      <c r="Q317" s="27">
        <v>236741715015.01501</v>
      </c>
      <c r="R317" s="27">
        <v>0</v>
      </c>
      <c r="S317" s="27">
        <v>1</v>
      </c>
      <c r="T317" s="33">
        <v>0.648154718576755</v>
      </c>
      <c r="U317" s="27">
        <v>3519667710</v>
      </c>
      <c r="V317" s="27">
        <v>3739414000</v>
      </c>
      <c r="W317" s="27">
        <v>0</v>
      </c>
      <c r="X317" s="27"/>
      <c r="Y317" s="27"/>
      <c r="Z317" s="27">
        <v>1</v>
      </c>
    </row>
    <row r="318" spans="1:26">
      <c r="A318" s="27">
        <v>1994</v>
      </c>
      <c r="B318" t="s">
        <v>124</v>
      </c>
      <c r="C318" s="27"/>
      <c r="D318" s="27"/>
      <c r="E318" s="27"/>
      <c r="F318" s="27">
        <v>0</v>
      </c>
      <c r="G318" s="27">
        <v>0</v>
      </c>
      <c r="H318" s="27">
        <v>1</v>
      </c>
      <c r="I318" s="27">
        <v>0</v>
      </c>
      <c r="J318" s="27">
        <v>0</v>
      </c>
      <c r="K318" s="27">
        <v>1</v>
      </c>
      <c r="L318" s="27">
        <v>1</v>
      </c>
      <c r="M318" s="27">
        <v>0</v>
      </c>
      <c r="N318" s="27">
        <v>0</v>
      </c>
      <c r="O318" s="27">
        <v>0</v>
      </c>
      <c r="P318" s="27">
        <v>279150000000</v>
      </c>
      <c r="Q318" s="27">
        <v>257440000000</v>
      </c>
      <c r="R318" s="27">
        <v>0</v>
      </c>
      <c r="S318" s="27">
        <v>1</v>
      </c>
      <c r="T318" s="33">
        <v>0.69545665111729171</v>
      </c>
      <c r="U318" s="27">
        <v>4211220402.1999998</v>
      </c>
      <c r="V318" s="27">
        <v>4109378000</v>
      </c>
      <c r="W318" s="27">
        <v>0</v>
      </c>
      <c r="X318" s="27"/>
      <c r="Y318" s="27"/>
      <c r="Z318" s="27">
        <v>1</v>
      </c>
    </row>
    <row r="319" spans="1:26">
      <c r="A319" s="27">
        <v>1995</v>
      </c>
      <c r="B319" t="s">
        <v>124</v>
      </c>
      <c r="C319" s="27"/>
      <c r="D319" s="27"/>
      <c r="E319" s="27"/>
      <c r="F319" s="27">
        <v>0</v>
      </c>
      <c r="G319" s="27">
        <v>0</v>
      </c>
      <c r="H319" s="27">
        <v>1</v>
      </c>
      <c r="I319" s="27">
        <v>0</v>
      </c>
      <c r="J319" s="27">
        <v>0</v>
      </c>
      <c r="K319" s="27">
        <v>1</v>
      </c>
      <c r="L319" s="27">
        <v>1</v>
      </c>
      <c r="M319" s="27">
        <v>0</v>
      </c>
      <c r="N319" s="27">
        <v>0</v>
      </c>
      <c r="O319" s="27">
        <v>0</v>
      </c>
      <c r="P319" s="27">
        <v>280080000000</v>
      </c>
      <c r="Q319" s="27">
        <v>258031750000</v>
      </c>
      <c r="R319" s="27">
        <v>0</v>
      </c>
      <c r="S319" s="27">
        <v>1</v>
      </c>
      <c r="T319" s="33">
        <v>0.69736071622307827</v>
      </c>
      <c r="U319" s="27">
        <v>6130863050.8999996</v>
      </c>
      <c r="V319" s="27">
        <v>4913253000</v>
      </c>
      <c r="W319" s="27">
        <v>0</v>
      </c>
      <c r="X319" s="27"/>
      <c r="Y319" s="27"/>
      <c r="Z319" s="27">
        <v>1</v>
      </c>
    </row>
    <row r="320" spans="1:26">
      <c r="A320" s="27">
        <v>1996</v>
      </c>
      <c r="B320" t="s">
        <v>124</v>
      </c>
      <c r="C320" s="27"/>
      <c r="D320" s="27"/>
      <c r="E320" s="27"/>
      <c r="F320" s="27">
        <v>0</v>
      </c>
      <c r="G320" s="27">
        <v>0</v>
      </c>
      <c r="H320" s="27">
        <v>1</v>
      </c>
      <c r="I320" s="27">
        <v>0</v>
      </c>
      <c r="J320" s="27">
        <v>0</v>
      </c>
      <c r="K320" s="27">
        <v>1</v>
      </c>
      <c r="L320" s="27">
        <v>1</v>
      </c>
      <c r="M320" s="27">
        <v>0</v>
      </c>
      <c r="N320" s="27">
        <v>0</v>
      </c>
      <c r="O320" s="27">
        <v>0</v>
      </c>
      <c r="P320" s="27">
        <v>295120000000</v>
      </c>
      <c r="Q320" s="27">
        <v>272149750000</v>
      </c>
      <c r="R320" s="27">
        <v>0</v>
      </c>
      <c r="S320" s="27">
        <v>1</v>
      </c>
      <c r="T320" s="33">
        <v>0.69966405838602452</v>
      </c>
      <c r="U320" s="27">
        <v>6292570603.8000002</v>
      </c>
      <c r="V320" s="27">
        <v>5372447000</v>
      </c>
      <c r="W320" s="27">
        <v>0</v>
      </c>
      <c r="X320" s="27"/>
      <c r="Y320" s="27"/>
      <c r="Z320" s="27">
        <v>1</v>
      </c>
    </row>
    <row r="321" spans="1:26">
      <c r="A321" s="27">
        <v>1997</v>
      </c>
      <c r="B321" t="s">
        <v>124</v>
      </c>
      <c r="C321" s="27"/>
      <c r="D321" s="27"/>
      <c r="E321" s="27"/>
      <c r="F321" s="27">
        <v>0</v>
      </c>
      <c r="G321" s="27">
        <v>0</v>
      </c>
      <c r="H321" s="27">
        <v>1</v>
      </c>
      <c r="I321" s="27">
        <v>0</v>
      </c>
      <c r="J321" s="27">
        <v>0</v>
      </c>
      <c r="K321" s="27">
        <v>1</v>
      </c>
      <c r="L321" s="27">
        <v>1</v>
      </c>
      <c r="M321" s="27">
        <v>0</v>
      </c>
      <c r="N321" s="27">
        <v>0</v>
      </c>
      <c r="O321" s="27">
        <v>0</v>
      </c>
      <c r="P321" s="27">
        <v>317549000000</v>
      </c>
      <c r="Q321" s="27">
        <v>292859000000</v>
      </c>
      <c r="R321" s="27">
        <v>0</v>
      </c>
      <c r="S321" s="27">
        <v>1</v>
      </c>
      <c r="T321" s="33">
        <v>0.71538944173936525</v>
      </c>
      <c r="U321" s="27">
        <v>5868261813.8999996</v>
      </c>
      <c r="V321" s="27">
        <v>5494472000</v>
      </c>
      <c r="W321" s="27">
        <v>0</v>
      </c>
      <c r="X321" s="27"/>
      <c r="Y321" s="27"/>
      <c r="Z321" s="27">
        <v>1</v>
      </c>
    </row>
    <row r="322" spans="1:26">
      <c r="A322" s="27">
        <v>1998</v>
      </c>
      <c r="B322" t="s">
        <v>124</v>
      </c>
      <c r="C322" s="27"/>
      <c r="D322" s="27"/>
      <c r="E322" s="27"/>
      <c r="F322" s="27">
        <v>0</v>
      </c>
      <c r="G322" s="27">
        <v>0</v>
      </c>
      <c r="H322" s="27">
        <v>1</v>
      </c>
      <c r="I322" s="27">
        <v>0</v>
      </c>
      <c r="J322" s="27">
        <v>0</v>
      </c>
      <c r="K322" s="27">
        <v>1</v>
      </c>
      <c r="L322" s="27">
        <v>1</v>
      </c>
      <c r="M322" s="27">
        <v>0</v>
      </c>
      <c r="N322" s="27">
        <v>0</v>
      </c>
      <c r="O322" s="27">
        <v>0</v>
      </c>
      <c r="P322" s="27">
        <v>324242000000</v>
      </c>
      <c r="Q322" s="27">
        <v>298948250000</v>
      </c>
      <c r="R322" s="27">
        <v>0</v>
      </c>
      <c r="S322" s="27">
        <v>1</v>
      </c>
      <c r="T322" s="33">
        <v>0.63293736472878814</v>
      </c>
      <c r="U322" s="27">
        <v>5442162800.6999998</v>
      </c>
      <c r="V322" s="27">
        <v>7188440000</v>
      </c>
      <c r="W322" s="27">
        <v>0</v>
      </c>
      <c r="X322" s="27"/>
      <c r="Y322" s="27"/>
      <c r="Z322" s="27">
        <v>1</v>
      </c>
    </row>
    <row r="323" spans="1:26">
      <c r="A323" s="27">
        <v>1999</v>
      </c>
      <c r="B323" t="s">
        <v>124</v>
      </c>
      <c r="C323" s="27"/>
      <c r="D323" s="27"/>
      <c r="E323" s="27"/>
      <c r="F323" s="27">
        <v>0</v>
      </c>
      <c r="G323" s="27">
        <v>0</v>
      </c>
      <c r="H323" s="27">
        <v>1</v>
      </c>
      <c r="I323" s="27">
        <v>0</v>
      </c>
      <c r="J323" s="27">
        <v>0</v>
      </c>
      <c r="K323" s="27">
        <v>1</v>
      </c>
      <c r="L323" s="27">
        <v>1</v>
      </c>
      <c r="M323" s="27">
        <v>0</v>
      </c>
      <c r="N323" s="27">
        <v>0</v>
      </c>
      <c r="O323" s="27">
        <v>0</v>
      </c>
      <c r="P323" s="27">
        <v>307673000000</v>
      </c>
      <c r="Q323" s="27">
        <v>283523000000</v>
      </c>
      <c r="R323" s="27">
        <v>0</v>
      </c>
      <c r="S323" s="27">
        <v>1</v>
      </c>
      <c r="T323" s="33">
        <v>0.59173831677950461</v>
      </c>
      <c r="U323" s="27">
        <v>4914919735.8000002</v>
      </c>
      <c r="V323" s="27">
        <v>8313982000</v>
      </c>
      <c r="W323" s="27">
        <v>0</v>
      </c>
      <c r="X323" s="27"/>
      <c r="Y323" s="27"/>
      <c r="Z323" s="27">
        <v>1</v>
      </c>
    </row>
    <row r="324" spans="1:26">
      <c r="A324" s="27">
        <v>2000</v>
      </c>
      <c r="B324" t="s">
        <v>124</v>
      </c>
      <c r="C324" s="27">
        <v>0</v>
      </c>
      <c r="D324" s="27">
        <v>0</v>
      </c>
      <c r="E324" s="27">
        <v>0</v>
      </c>
      <c r="F324" s="27">
        <v>0</v>
      </c>
      <c r="G324" s="27">
        <v>0</v>
      </c>
      <c r="H324" s="27">
        <v>1</v>
      </c>
      <c r="I324" s="27">
        <v>0</v>
      </c>
      <c r="J324" s="27">
        <v>0</v>
      </c>
      <c r="K324" s="27">
        <v>1</v>
      </c>
      <c r="L324" s="27">
        <v>1</v>
      </c>
      <c r="M324" s="27">
        <v>1</v>
      </c>
      <c r="N324" s="27">
        <v>0</v>
      </c>
      <c r="O324" s="27">
        <v>0</v>
      </c>
      <c r="P324" s="27">
        <v>308491000000</v>
      </c>
      <c r="Q324" s="27">
        <v>284203750000</v>
      </c>
      <c r="R324" s="27">
        <v>0</v>
      </c>
      <c r="S324" s="27">
        <v>1</v>
      </c>
      <c r="T324" s="33">
        <v>0.62919927379193319</v>
      </c>
      <c r="U324" s="27">
        <v>5470438316.1999998</v>
      </c>
      <c r="V324" s="27">
        <v>8789137000</v>
      </c>
      <c r="W324" s="27">
        <v>0</v>
      </c>
      <c r="X324" s="27"/>
      <c r="Y324" s="27"/>
      <c r="Z324" s="27">
        <v>1</v>
      </c>
    </row>
    <row r="325" spans="1:26">
      <c r="A325" s="27">
        <v>2001</v>
      </c>
      <c r="B325" t="s">
        <v>124</v>
      </c>
      <c r="C325" s="27">
        <v>0</v>
      </c>
      <c r="D325" s="27">
        <v>0</v>
      </c>
      <c r="E325" s="27">
        <v>0</v>
      </c>
      <c r="F325" s="27">
        <v>0</v>
      </c>
      <c r="G325" s="27">
        <v>0</v>
      </c>
      <c r="H325" s="27">
        <v>1</v>
      </c>
      <c r="I325" s="27">
        <v>0</v>
      </c>
      <c r="J325" s="27">
        <v>0</v>
      </c>
      <c r="K325" s="27">
        <v>1</v>
      </c>
      <c r="L325" s="27">
        <v>1</v>
      </c>
      <c r="M325" s="27">
        <v>1</v>
      </c>
      <c r="N325" s="27">
        <v>0</v>
      </c>
      <c r="O325" s="27">
        <v>0</v>
      </c>
      <c r="P325" s="27">
        <v>291738000000</v>
      </c>
      <c r="Q325" s="27">
        <v>268696750000</v>
      </c>
      <c r="R325" s="27">
        <v>0</v>
      </c>
      <c r="S325" s="27">
        <v>1</v>
      </c>
      <c r="T325" s="33">
        <v>0.61588871891054842</v>
      </c>
      <c r="U325" s="27">
        <v>14376331416.700001</v>
      </c>
      <c r="V325" s="27">
        <v>9440018000</v>
      </c>
      <c r="W325" s="27">
        <v>0</v>
      </c>
      <c r="X325" s="27"/>
      <c r="Y325" s="27"/>
      <c r="Z325" s="27">
        <v>1</v>
      </c>
    </row>
    <row r="326" spans="1:26">
      <c r="A326" s="27">
        <v>2002</v>
      </c>
      <c r="B326" t="s">
        <v>124</v>
      </c>
      <c r="C326" s="27">
        <v>0</v>
      </c>
      <c r="D326" s="27">
        <v>0</v>
      </c>
      <c r="E326" s="27">
        <v>0</v>
      </c>
      <c r="F326" s="27">
        <v>0</v>
      </c>
      <c r="G326" s="27">
        <v>0</v>
      </c>
      <c r="H326" s="27">
        <v>1</v>
      </c>
      <c r="I326" s="27">
        <v>0</v>
      </c>
      <c r="J326" s="27">
        <v>0</v>
      </c>
      <c r="K326" s="27">
        <v>1</v>
      </c>
      <c r="L326" s="27">
        <v>1</v>
      </c>
      <c r="M326" s="27">
        <v>1</v>
      </c>
      <c r="N326" s="27">
        <v>0</v>
      </c>
      <c r="O326" s="27">
        <v>0</v>
      </c>
      <c r="P326" s="27">
        <v>108731000000</v>
      </c>
      <c r="Q326" s="27">
        <v>97724004251.860199</v>
      </c>
      <c r="R326" s="27">
        <v>0</v>
      </c>
      <c r="S326" s="27">
        <v>1</v>
      </c>
      <c r="T326" s="33">
        <v>0.62466195784303247</v>
      </c>
      <c r="U326" s="27">
        <v>14772334953.9</v>
      </c>
      <c r="V326" s="27">
        <v>8512828000</v>
      </c>
      <c r="W326" s="27">
        <v>0</v>
      </c>
      <c r="X326" s="27"/>
      <c r="Y326" s="27"/>
      <c r="Z326" s="27">
        <v>1</v>
      </c>
    </row>
    <row r="327" spans="1:26">
      <c r="A327" s="27">
        <v>2003</v>
      </c>
      <c r="B327" t="s">
        <v>124</v>
      </c>
      <c r="C327" s="27">
        <v>0</v>
      </c>
      <c r="D327" s="27">
        <v>0</v>
      </c>
      <c r="E327" s="27">
        <v>0</v>
      </c>
      <c r="F327" s="27">
        <v>0</v>
      </c>
      <c r="G327" s="27">
        <v>0</v>
      </c>
      <c r="H327" s="27">
        <v>1</v>
      </c>
      <c r="I327" s="27">
        <v>0</v>
      </c>
      <c r="J327" s="27">
        <v>0</v>
      </c>
      <c r="K327" s="27">
        <v>1</v>
      </c>
      <c r="L327" s="27">
        <v>1</v>
      </c>
      <c r="M327" s="27">
        <v>1</v>
      </c>
      <c r="N327" s="27">
        <v>0</v>
      </c>
      <c r="O327" s="27">
        <v>0</v>
      </c>
      <c r="P327" s="27">
        <v>138151000000</v>
      </c>
      <c r="Q327" s="27">
        <v>127586973492.17664</v>
      </c>
      <c r="R327" s="27">
        <v>0</v>
      </c>
      <c r="S327" s="27">
        <v>1</v>
      </c>
      <c r="T327" s="33">
        <v>0.61793375018798091</v>
      </c>
      <c r="U327" s="27">
        <v>15995776074</v>
      </c>
      <c r="V327" s="27">
        <v>7508015000</v>
      </c>
      <c r="W327" s="27">
        <v>0</v>
      </c>
      <c r="X327" s="27"/>
      <c r="Y327" s="27"/>
      <c r="Z327" s="27">
        <v>1</v>
      </c>
    </row>
    <row r="328" spans="1:26">
      <c r="A328" s="27">
        <v>2004</v>
      </c>
      <c r="B328" t="s">
        <v>124</v>
      </c>
      <c r="C328" s="27">
        <v>0</v>
      </c>
      <c r="D328" s="27">
        <v>0</v>
      </c>
      <c r="E328" s="27">
        <v>0</v>
      </c>
      <c r="F328" s="27">
        <v>0</v>
      </c>
      <c r="G328" s="27">
        <v>0</v>
      </c>
      <c r="H328" s="27">
        <v>1</v>
      </c>
      <c r="I328" s="27">
        <v>0</v>
      </c>
      <c r="J328" s="27">
        <v>0</v>
      </c>
      <c r="K328" s="27">
        <v>1</v>
      </c>
      <c r="L328" s="27">
        <v>1</v>
      </c>
      <c r="M328" s="27">
        <v>1</v>
      </c>
      <c r="N328" s="27">
        <v>0</v>
      </c>
      <c r="O328" s="27">
        <v>0</v>
      </c>
      <c r="P328" s="27">
        <v>164922000000</v>
      </c>
      <c r="Q328" s="27">
        <v>164657930452.78662</v>
      </c>
      <c r="R328" s="27">
        <v>0</v>
      </c>
      <c r="S328" s="27">
        <v>1</v>
      </c>
      <c r="T328" s="33">
        <v>0.67108711240801089</v>
      </c>
      <c r="U328" s="27">
        <v>14584967621.200001</v>
      </c>
      <c r="V328" s="27">
        <v>7446990000</v>
      </c>
      <c r="W328" s="27">
        <v>0</v>
      </c>
      <c r="X328" s="27"/>
      <c r="Y328" s="27"/>
      <c r="Z328" s="27">
        <v>1</v>
      </c>
    </row>
    <row r="329" spans="1:26">
      <c r="A329" s="27">
        <v>2005</v>
      </c>
      <c r="B329" t="s">
        <v>124</v>
      </c>
      <c r="C329" s="27">
        <v>0</v>
      </c>
      <c r="D329" s="27">
        <v>0</v>
      </c>
      <c r="E329" s="27">
        <v>0</v>
      </c>
      <c r="F329" s="27">
        <v>0</v>
      </c>
      <c r="G329" s="27">
        <v>0</v>
      </c>
      <c r="H329" s="27">
        <v>1</v>
      </c>
      <c r="I329" s="27">
        <v>0</v>
      </c>
      <c r="J329" s="27">
        <v>0</v>
      </c>
      <c r="K329" s="27">
        <v>1</v>
      </c>
      <c r="L329" s="27">
        <v>1</v>
      </c>
      <c r="M329" s="27">
        <v>1</v>
      </c>
      <c r="N329" s="27">
        <v>0</v>
      </c>
      <c r="O329" s="27">
        <v>0</v>
      </c>
      <c r="P329" s="27">
        <v>199273000000</v>
      </c>
      <c r="Q329" s="27">
        <v>198737095012.28165</v>
      </c>
      <c r="R329" s="27">
        <v>0</v>
      </c>
      <c r="S329" s="27">
        <v>1</v>
      </c>
      <c r="T329" s="33">
        <v>0.69599608558540027</v>
      </c>
      <c r="U329" s="27">
        <v>9967870477.7000008</v>
      </c>
      <c r="V329" s="27">
        <v>6880617000</v>
      </c>
      <c r="W329" s="27">
        <v>0</v>
      </c>
      <c r="X329" s="27"/>
      <c r="Y329" s="27"/>
      <c r="Z329" s="27">
        <v>1</v>
      </c>
    </row>
    <row r="330" spans="1:26">
      <c r="A330" s="27">
        <v>2006</v>
      </c>
      <c r="B330" t="s">
        <v>124</v>
      </c>
      <c r="C330" s="27">
        <v>114000000</v>
      </c>
      <c r="D330" s="27">
        <v>22800000</v>
      </c>
      <c r="E330" s="27">
        <v>114000000</v>
      </c>
      <c r="F330" s="27">
        <v>114000000</v>
      </c>
      <c r="G330" s="27">
        <v>0</v>
      </c>
      <c r="H330" s="27">
        <v>1</v>
      </c>
      <c r="I330" s="27">
        <v>0</v>
      </c>
      <c r="J330" s="27">
        <v>0</v>
      </c>
      <c r="K330" s="27">
        <v>1</v>
      </c>
      <c r="L330" s="27">
        <v>1</v>
      </c>
      <c r="M330" s="27">
        <v>1</v>
      </c>
      <c r="N330" s="27">
        <v>0</v>
      </c>
      <c r="O330" s="27">
        <v>0</v>
      </c>
      <c r="P330" s="27">
        <v>232892000000</v>
      </c>
      <c r="Q330" s="27">
        <v>232557260817.30771</v>
      </c>
      <c r="R330" s="27">
        <v>1</v>
      </c>
      <c r="S330" s="27">
        <v>1</v>
      </c>
      <c r="T330" s="33">
        <v>0.83568345932575372</v>
      </c>
      <c r="U330" s="27">
        <v>478955828</v>
      </c>
      <c r="V330" s="27">
        <v>6205632000</v>
      </c>
      <c r="W330" s="27">
        <v>0</v>
      </c>
      <c r="X330" s="27"/>
      <c r="Y330" s="27"/>
      <c r="Z330" s="27">
        <v>1</v>
      </c>
    </row>
    <row r="331" spans="1:26">
      <c r="A331" s="27">
        <v>2007</v>
      </c>
      <c r="B331" t="s">
        <v>124</v>
      </c>
      <c r="C331" s="27">
        <v>144000000</v>
      </c>
      <c r="D331" s="27">
        <v>53100000</v>
      </c>
      <c r="E331" s="27">
        <v>144000000</v>
      </c>
      <c r="F331" s="27">
        <v>30000000</v>
      </c>
      <c r="G331" s="27">
        <v>0</v>
      </c>
      <c r="H331" s="27">
        <v>1</v>
      </c>
      <c r="I331" s="27">
        <v>0</v>
      </c>
      <c r="J331" s="27">
        <v>0</v>
      </c>
      <c r="K331" s="27">
        <v>1</v>
      </c>
      <c r="L331" s="27">
        <v>1</v>
      </c>
      <c r="M331" s="27">
        <v>1</v>
      </c>
      <c r="N331" s="27">
        <v>0</v>
      </c>
      <c r="O331" s="27">
        <v>0</v>
      </c>
      <c r="P331" s="27">
        <v>287921000000</v>
      </c>
      <c r="Q331" s="27">
        <v>287530508430.56799</v>
      </c>
      <c r="R331" s="27">
        <v>1</v>
      </c>
      <c r="S331" s="27">
        <v>1</v>
      </c>
      <c r="T331" s="33">
        <v>0.90473952627382648</v>
      </c>
      <c r="U331" s="27">
        <v>503104192.5</v>
      </c>
      <c r="V331" s="27">
        <v>5674043000</v>
      </c>
      <c r="W331" s="27">
        <v>0</v>
      </c>
      <c r="X331" s="27"/>
      <c r="Y331" s="27"/>
      <c r="Z331" s="27">
        <v>1</v>
      </c>
    </row>
    <row r="332" spans="1:26">
      <c r="A332" s="27">
        <v>2008</v>
      </c>
      <c r="B332" t="s">
        <v>124</v>
      </c>
      <c r="C332" s="27">
        <v>144000000</v>
      </c>
      <c r="D332" s="27">
        <v>83400000</v>
      </c>
      <c r="E332" s="27">
        <v>144000000</v>
      </c>
      <c r="F332" s="27">
        <v>0</v>
      </c>
      <c r="G332" s="27">
        <v>0</v>
      </c>
      <c r="H332" s="27">
        <v>1</v>
      </c>
      <c r="I332" s="27">
        <v>0</v>
      </c>
      <c r="J332" s="27">
        <v>0</v>
      </c>
      <c r="K332" s="27">
        <v>1</v>
      </c>
      <c r="L332" s="27">
        <v>1</v>
      </c>
      <c r="M332" s="27">
        <v>1</v>
      </c>
      <c r="N332" s="27">
        <v>0</v>
      </c>
      <c r="O332" s="27">
        <v>0</v>
      </c>
      <c r="P332" s="27">
        <v>363545000000</v>
      </c>
      <c r="Q332" s="27">
        <v>361558037110.41925</v>
      </c>
      <c r="R332" s="27">
        <v>1</v>
      </c>
      <c r="S332" s="27">
        <v>1</v>
      </c>
      <c r="T332" s="33">
        <v>0.91944034308119871</v>
      </c>
      <c r="U332" s="27">
        <v>490375759.89999998</v>
      </c>
      <c r="V332" s="27">
        <v>5069214000</v>
      </c>
      <c r="W332" s="27">
        <v>0</v>
      </c>
      <c r="X332" s="27">
        <v>6472000000</v>
      </c>
      <c r="Y332" s="27"/>
      <c r="Z332" s="27">
        <v>1</v>
      </c>
    </row>
    <row r="333" spans="1:26">
      <c r="A333" s="27">
        <v>2009</v>
      </c>
      <c r="B333" t="s">
        <v>124</v>
      </c>
      <c r="C333" s="27">
        <v>144000000</v>
      </c>
      <c r="D333" s="27">
        <v>113700000</v>
      </c>
      <c r="E333" s="27">
        <v>144000000</v>
      </c>
      <c r="F333" s="27">
        <v>0</v>
      </c>
      <c r="G333" s="27">
        <v>0</v>
      </c>
      <c r="H333" s="27">
        <v>1</v>
      </c>
      <c r="I333" s="27">
        <v>0</v>
      </c>
      <c r="J333" s="27">
        <v>0</v>
      </c>
      <c r="K333" s="27">
        <v>1</v>
      </c>
      <c r="L333" s="27">
        <v>1</v>
      </c>
      <c r="M333" s="27">
        <v>1</v>
      </c>
      <c r="N333" s="27">
        <v>0</v>
      </c>
      <c r="O333" s="27">
        <v>0</v>
      </c>
      <c r="P333" s="27">
        <v>334633000000</v>
      </c>
      <c r="Q333" s="27">
        <v>332976484577.6189</v>
      </c>
      <c r="R333" s="27">
        <v>1</v>
      </c>
      <c r="S333" s="27">
        <v>1</v>
      </c>
      <c r="T333" s="33">
        <v>0.81595367947064712</v>
      </c>
      <c r="U333" s="27">
        <v>3166796444.9000001</v>
      </c>
      <c r="V333" s="27">
        <v>5304855000</v>
      </c>
      <c r="W333" s="27">
        <v>0</v>
      </c>
      <c r="X333" s="27">
        <v>6868000000</v>
      </c>
      <c r="Y333" s="27"/>
      <c r="Z333" s="27">
        <v>1</v>
      </c>
    </row>
    <row r="334" spans="1:26">
      <c r="A334" s="27">
        <v>2010</v>
      </c>
      <c r="B334" t="s">
        <v>124</v>
      </c>
      <c r="C334" s="27">
        <v>417252000</v>
      </c>
      <c r="D334" s="27">
        <v>212313000</v>
      </c>
      <c r="E334" s="27">
        <v>417252000</v>
      </c>
      <c r="F334" s="27">
        <v>273252000</v>
      </c>
      <c r="G334" s="27">
        <v>0</v>
      </c>
      <c r="H334" s="27">
        <v>1</v>
      </c>
      <c r="I334" s="27">
        <v>0</v>
      </c>
      <c r="J334" s="27">
        <v>0</v>
      </c>
      <c r="K334" s="27">
        <v>1</v>
      </c>
      <c r="L334" s="27">
        <v>1</v>
      </c>
      <c r="M334" s="27">
        <v>1</v>
      </c>
      <c r="N334" s="27">
        <v>0</v>
      </c>
      <c r="O334" s="27">
        <v>0</v>
      </c>
      <c r="P334" s="27">
        <v>424728000000</v>
      </c>
      <c r="Q334" s="27">
        <v>423627422092.48962</v>
      </c>
      <c r="R334" s="27">
        <v>1</v>
      </c>
      <c r="S334" s="27">
        <v>1</v>
      </c>
      <c r="T334" s="33">
        <v>1.0070075781651076</v>
      </c>
      <c r="U334" s="27">
        <v>3110922139.5999999</v>
      </c>
      <c r="V334" s="27">
        <v>5349319000</v>
      </c>
      <c r="W334" s="27">
        <v>0</v>
      </c>
      <c r="X334" s="27">
        <v>6743000000</v>
      </c>
      <c r="Y334" s="27"/>
      <c r="Z334" s="27">
        <v>1</v>
      </c>
    </row>
    <row r="335" spans="1:26">
      <c r="A335" s="27">
        <v>2011</v>
      </c>
      <c r="B335" t="s">
        <v>124</v>
      </c>
      <c r="C335" s="27">
        <v>2117939552</v>
      </c>
      <c r="D335" s="27">
        <v>630797888</v>
      </c>
      <c r="E335" s="27">
        <v>2117939552</v>
      </c>
      <c r="F335" s="27">
        <v>1700687552</v>
      </c>
      <c r="G335" s="27">
        <v>0</v>
      </c>
      <c r="H335" s="27">
        <v>1</v>
      </c>
      <c r="I335" s="27">
        <v>0</v>
      </c>
      <c r="J335" s="27">
        <v>0</v>
      </c>
      <c r="K335" s="27">
        <v>1</v>
      </c>
      <c r="L335" s="27">
        <v>1</v>
      </c>
      <c r="M335" s="27">
        <v>1</v>
      </c>
      <c r="N335" s="27">
        <v>0</v>
      </c>
      <c r="O335" s="27">
        <v>0</v>
      </c>
      <c r="P335" s="27">
        <v>527644000000</v>
      </c>
      <c r="Q335" s="27">
        <v>530163281574.65753</v>
      </c>
      <c r="R335" s="27">
        <v>1</v>
      </c>
      <c r="S335" s="27">
        <v>1</v>
      </c>
      <c r="T335" s="33">
        <v>1.116808011796752</v>
      </c>
      <c r="U335" s="27">
        <v>3101306749.4000001</v>
      </c>
      <c r="V335" s="27">
        <v>5554746000</v>
      </c>
      <c r="W335" s="27">
        <v>0</v>
      </c>
      <c r="X335" s="27">
        <v>6667000000</v>
      </c>
      <c r="Y335" s="27"/>
      <c r="Z335" s="27">
        <v>1</v>
      </c>
    </row>
    <row r="336" spans="1:26">
      <c r="A336" s="27">
        <v>2012</v>
      </c>
      <c r="B336" t="s">
        <v>124</v>
      </c>
      <c r="C336" s="27">
        <v>2352806218</v>
      </c>
      <c r="D336" s="27">
        <v>1153649450</v>
      </c>
      <c r="E336" s="27">
        <v>2352806218</v>
      </c>
      <c r="F336" s="27">
        <v>261000000</v>
      </c>
      <c r="G336" s="27">
        <v>0</v>
      </c>
      <c r="H336" s="27">
        <v>1</v>
      </c>
      <c r="I336" s="27">
        <v>0</v>
      </c>
      <c r="J336" s="27">
        <v>0</v>
      </c>
      <c r="K336" s="27">
        <v>1</v>
      </c>
      <c r="L336" s="27">
        <v>1</v>
      </c>
      <c r="M336" s="27">
        <v>1</v>
      </c>
      <c r="N336" s="27">
        <v>0</v>
      </c>
      <c r="O336" s="27">
        <v>0</v>
      </c>
      <c r="P336" s="27">
        <v>579666000000</v>
      </c>
      <c r="Q336" s="27">
        <v>545982375701.12799</v>
      </c>
      <c r="R336" s="27">
        <v>1</v>
      </c>
      <c r="S336" s="27">
        <v>1</v>
      </c>
      <c r="T336" s="33">
        <v>0.99562684078172081</v>
      </c>
      <c r="U336" s="27">
        <v>3104639815.3000002</v>
      </c>
      <c r="V336" s="27">
        <v>5624989000</v>
      </c>
      <c r="W336" s="27">
        <v>0</v>
      </c>
      <c r="X336" s="27">
        <v>6500000000</v>
      </c>
      <c r="Y336" s="27"/>
      <c r="Z336" s="27">
        <v>1</v>
      </c>
    </row>
    <row r="337" spans="1:26">
      <c r="A337" s="27">
        <v>2013</v>
      </c>
      <c r="B337" t="s">
        <v>124</v>
      </c>
      <c r="C337" s="27">
        <v>2411641438</v>
      </c>
      <c r="D337" s="27">
        <v>1697743136</v>
      </c>
      <c r="E337" s="27">
        <v>2411641438</v>
      </c>
      <c r="F337" s="27">
        <v>84968550</v>
      </c>
      <c r="G337" s="27">
        <v>0</v>
      </c>
      <c r="H337" s="27">
        <v>1</v>
      </c>
      <c r="I337" s="27">
        <v>0</v>
      </c>
      <c r="J337" s="27">
        <v>0</v>
      </c>
      <c r="K337" s="27">
        <v>1</v>
      </c>
      <c r="L337" s="27">
        <v>1</v>
      </c>
      <c r="M337" s="27">
        <v>1</v>
      </c>
      <c r="N337" s="27">
        <v>0</v>
      </c>
      <c r="O337" s="27">
        <v>0</v>
      </c>
      <c r="P337" s="27">
        <v>611471000000</v>
      </c>
      <c r="Q337" s="27">
        <v>552025140252.24634</v>
      </c>
      <c r="R337" s="27">
        <v>1</v>
      </c>
      <c r="S337" s="27">
        <v>1</v>
      </c>
      <c r="T337" s="33">
        <v>0.99710818219516861</v>
      </c>
      <c r="U337" s="27">
        <v>3110861538.4000001</v>
      </c>
      <c r="V337" s="27">
        <v>6121408000</v>
      </c>
      <c r="W337" s="27">
        <v>0</v>
      </c>
      <c r="X337" s="27">
        <v>6336000000</v>
      </c>
      <c r="Y337" s="27"/>
      <c r="Z337" s="27">
        <v>1</v>
      </c>
    </row>
    <row r="338" spans="1:26">
      <c r="A338" s="27">
        <v>2014</v>
      </c>
      <c r="B338" t="s">
        <v>124</v>
      </c>
      <c r="C338" s="27">
        <v>9236508168</v>
      </c>
      <c r="D338" s="27">
        <v>3373357172</v>
      </c>
      <c r="E338" s="27">
        <v>9236508168</v>
      </c>
      <c r="F338" s="27">
        <v>6851000064</v>
      </c>
      <c r="G338" s="27">
        <v>0</v>
      </c>
      <c r="H338" s="27">
        <v>1</v>
      </c>
      <c r="I338" s="27">
        <v>0</v>
      </c>
      <c r="J338" s="27">
        <v>0</v>
      </c>
      <c r="K338" s="27">
        <v>1</v>
      </c>
      <c r="L338" s="27">
        <v>1</v>
      </c>
      <c r="M338" s="27">
        <v>1</v>
      </c>
      <c r="N338" s="27">
        <v>0</v>
      </c>
      <c r="O338" s="27">
        <v>0</v>
      </c>
      <c r="P338" s="27">
        <v>563614000000</v>
      </c>
      <c r="Q338" s="27">
        <v>526319673731.63831</v>
      </c>
      <c r="R338" s="27">
        <v>1</v>
      </c>
      <c r="S338" s="27">
        <v>1</v>
      </c>
      <c r="T338" s="33">
        <v>0.96696016921402161</v>
      </c>
      <c r="U338" s="27">
        <v>2926654152.4000001</v>
      </c>
      <c r="V338" s="27">
        <v>6007304000</v>
      </c>
      <c r="W338" s="27">
        <v>0</v>
      </c>
      <c r="X338" s="27">
        <v>6474000000</v>
      </c>
      <c r="Y338" s="27"/>
      <c r="Z338" s="27">
        <v>1</v>
      </c>
    </row>
    <row r="339" spans="1:26">
      <c r="A339" s="27">
        <v>2015</v>
      </c>
      <c r="B339" t="s">
        <v>124</v>
      </c>
      <c r="C339" s="27">
        <v>9504732835</v>
      </c>
      <c r="D339" s="27">
        <v>5000357319</v>
      </c>
      <c r="E339" s="27">
        <v>9504732835</v>
      </c>
      <c r="F339" s="27">
        <v>366000000</v>
      </c>
      <c r="G339" s="27">
        <v>0</v>
      </c>
      <c r="H339" s="27">
        <v>1</v>
      </c>
      <c r="I339" s="27">
        <v>0</v>
      </c>
      <c r="J339" s="27">
        <v>0</v>
      </c>
      <c r="K339" s="27">
        <v>1</v>
      </c>
      <c r="L339" s="27">
        <v>1</v>
      </c>
      <c r="M339" s="27">
        <v>1</v>
      </c>
      <c r="N339" s="27">
        <v>0</v>
      </c>
      <c r="O339" s="27">
        <v>0</v>
      </c>
      <c r="P339" s="27">
        <v>642464000000</v>
      </c>
      <c r="Q339" s="27">
        <v>594749285413.2124</v>
      </c>
      <c r="R339" s="27">
        <v>1</v>
      </c>
      <c r="S339" s="27">
        <v>1</v>
      </c>
      <c r="T339" s="33">
        <v>0.821813335342235</v>
      </c>
      <c r="U339" s="27">
        <v>2799230029.1999998</v>
      </c>
      <c r="V339" s="27">
        <v>5851771000</v>
      </c>
      <c r="W339" s="27">
        <v>0</v>
      </c>
      <c r="X339" s="27">
        <v>7523000000</v>
      </c>
      <c r="Y339" s="27"/>
      <c r="Z339" s="27">
        <v>1</v>
      </c>
    </row>
    <row r="340" spans="1:26">
      <c r="A340" s="27">
        <v>2016</v>
      </c>
      <c r="B340" t="s">
        <v>124</v>
      </c>
      <c r="C340" s="27">
        <v>9373509582</v>
      </c>
      <c r="D340" s="27">
        <v>6293909614</v>
      </c>
      <c r="E340" s="27">
        <v>9373509582</v>
      </c>
      <c r="F340" s="27">
        <v>0</v>
      </c>
      <c r="G340" s="27">
        <v>0</v>
      </c>
      <c r="H340" s="27">
        <v>1</v>
      </c>
      <c r="I340" s="27">
        <v>0</v>
      </c>
      <c r="J340" s="27">
        <v>0</v>
      </c>
      <c r="K340" s="27">
        <v>1</v>
      </c>
      <c r="L340" s="27">
        <v>1</v>
      </c>
      <c r="M340" s="27">
        <v>1</v>
      </c>
      <c r="N340" s="27">
        <v>0</v>
      </c>
      <c r="O340" s="27">
        <v>0</v>
      </c>
      <c r="P340" s="27">
        <v>554107000000</v>
      </c>
      <c r="Q340" s="27">
        <v>554860945013.61951</v>
      </c>
      <c r="R340" s="27">
        <v>1</v>
      </c>
      <c r="S340" s="27">
        <v>1</v>
      </c>
      <c r="T340" s="33">
        <v>0.86004996979414983</v>
      </c>
      <c r="U340" s="27">
        <v>2715600373.1999998</v>
      </c>
      <c r="V340" s="27">
        <v>6047721000</v>
      </c>
      <c r="W340" s="27">
        <v>0</v>
      </c>
      <c r="X340" s="27">
        <v>5949000000</v>
      </c>
      <c r="Y340" s="27"/>
      <c r="Z340" s="27">
        <v>1</v>
      </c>
    </row>
    <row r="341" spans="1:26">
      <c r="A341" s="27">
        <v>2017</v>
      </c>
      <c r="B341" t="s">
        <v>124</v>
      </c>
      <c r="C341" s="27">
        <v>9596086312</v>
      </c>
      <c r="D341" s="27">
        <v>7542719624</v>
      </c>
      <c r="E341" s="27">
        <v>9596086312</v>
      </c>
      <c r="F341" s="27">
        <v>481000000</v>
      </c>
      <c r="G341" s="27">
        <v>0</v>
      </c>
      <c r="H341" s="27">
        <v>1</v>
      </c>
      <c r="I341" s="27">
        <v>0</v>
      </c>
      <c r="J341" s="27">
        <v>0</v>
      </c>
      <c r="K341" s="27">
        <v>1</v>
      </c>
      <c r="L341" s="27">
        <v>1</v>
      </c>
      <c r="M341" s="27">
        <v>1</v>
      </c>
      <c r="N341" s="27">
        <v>0</v>
      </c>
      <c r="O341" s="27">
        <v>0</v>
      </c>
      <c r="P341" s="27">
        <v>637557000000</v>
      </c>
      <c r="Q341" s="27">
        <v>637430331479.46851</v>
      </c>
      <c r="R341" s="27">
        <v>1</v>
      </c>
      <c r="S341" s="27">
        <v>1</v>
      </c>
      <c r="T341" s="33">
        <v>0.90809244833766045</v>
      </c>
      <c r="U341" s="27">
        <v>2876808116.4000001</v>
      </c>
      <c r="V341" s="27">
        <v>6327228000</v>
      </c>
      <c r="W341" s="27">
        <v>0</v>
      </c>
      <c r="X341" s="27">
        <v>5471000000</v>
      </c>
      <c r="Y341" s="27"/>
      <c r="Z341" s="27">
        <v>1</v>
      </c>
    </row>
    <row r="342" spans="1:26">
      <c r="A342" s="27">
        <v>1991</v>
      </c>
      <c r="B342" t="s">
        <v>2</v>
      </c>
      <c r="C342" s="27"/>
      <c r="D342" s="27"/>
      <c r="E342" s="27"/>
      <c r="F342" s="27">
        <v>0</v>
      </c>
      <c r="G342" s="27">
        <v>1</v>
      </c>
      <c r="H342" s="27">
        <v>1</v>
      </c>
      <c r="I342" s="27">
        <v>0</v>
      </c>
      <c r="J342" s="27">
        <v>0</v>
      </c>
      <c r="K342" s="27">
        <v>3</v>
      </c>
      <c r="L342" s="27">
        <v>1</v>
      </c>
      <c r="M342" s="27">
        <v>0</v>
      </c>
      <c r="N342" s="27">
        <v>0</v>
      </c>
      <c r="O342" s="27">
        <v>0</v>
      </c>
      <c r="P342" s="27">
        <v>0</v>
      </c>
      <c r="Q342" s="27">
        <v>2068526521.9029896</v>
      </c>
      <c r="R342" s="27">
        <v>0</v>
      </c>
      <c r="S342" s="27">
        <v>0</v>
      </c>
      <c r="T342" s="33">
        <v>0.64778014054484578</v>
      </c>
      <c r="U342" s="27">
        <v>0</v>
      </c>
      <c r="V342" s="27">
        <v>0</v>
      </c>
      <c r="W342" s="27">
        <v>0</v>
      </c>
      <c r="X342" s="27"/>
      <c r="Y342" s="27"/>
      <c r="Z342" s="27">
        <v>1</v>
      </c>
    </row>
    <row r="343" spans="1:26">
      <c r="A343" s="27">
        <v>1992</v>
      </c>
      <c r="B343" t="s">
        <v>2</v>
      </c>
      <c r="C343" s="27"/>
      <c r="D343" s="27"/>
      <c r="E343" s="27"/>
      <c r="F343" s="27">
        <v>0</v>
      </c>
      <c r="G343" s="27">
        <v>1</v>
      </c>
      <c r="H343" s="27">
        <v>1</v>
      </c>
      <c r="I343" s="27">
        <v>0</v>
      </c>
      <c r="J343" s="27">
        <v>0</v>
      </c>
      <c r="K343" s="27">
        <v>3</v>
      </c>
      <c r="L343" s="27">
        <v>1</v>
      </c>
      <c r="M343" s="27">
        <v>0</v>
      </c>
      <c r="N343" s="27">
        <v>0</v>
      </c>
      <c r="O343" s="27">
        <v>0</v>
      </c>
      <c r="P343" s="27">
        <v>108000000</v>
      </c>
      <c r="Q343" s="27">
        <v>1272577456.127115</v>
      </c>
      <c r="R343" s="27">
        <v>0</v>
      </c>
      <c r="S343" s="27">
        <v>0</v>
      </c>
      <c r="T343" s="33">
        <v>0.62587770846912083</v>
      </c>
      <c r="U343" s="27">
        <v>0</v>
      </c>
      <c r="V343" s="27">
        <v>0</v>
      </c>
      <c r="W343" s="27">
        <v>0</v>
      </c>
      <c r="X343" s="27"/>
      <c r="Y343" s="27"/>
      <c r="Z343" s="27">
        <v>1</v>
      </c>
    </row>
    <row r="344" spans="1:26">
      <c r="A344" s="27">
        <v>1993</v>
      </c>
      <c r="B344" t="s">
        <v>2</v>
      </c>
      <c r="C344" s="27"/>
      <c r="D344" s="27"/>
      <c r="E344" s="27"/>
      <c r="F344" s="27">
        <v>0</v>
      </c>
      <c r="G344" s="27">
        <v>1</v>
      </c>
      <c r="H344" s="27">
        <v>1</v>
      </c>
      <c r="I344" s="27">
        <v>0</v>
      </c>
      <c r="J344" s="27">
        <v>0</v>
      </c>
      <c r="K344" s="27">
        <v>3</v>
      </c>
      <c r="L344" s="27">
        <v>1</v>
      </c>
      <c r="M344" s="27">
        <v>0</v>
      </c>
      <c r="N344" s="27">
        <v>0</v>
      </c>
      <c r="O344" s="27">
        <v>0</v>
      </c>
      <c r="P344" s="27">
        <v>835000000</v>
      </c>
      <c r="Q344" s="27">
        <v>1201313201.0127153</v>
      </c>
      <c r="R344" s="27">
        <v>0</v>
      </c>
      <c r="S344" s="27">
        <v>0</v>
      </c>
      <c r="T344" s="33">
        <v>0.648154718576755</v>
      </c>
      <c r="U344" s="27">
        <v>0</v>
      </c>
      <c r="V344" s="27">
        <v>503000</v>
      </c>
      <c r="W344" s="27">
        <v>0</v>
      </c>
      <c r="X344" s="27"/>
      <c r="Y344" s="27"/>
      <c r="Z344" s="27">
        <v>1</v>
      </c>
    </row>
    <row r="345" spans="1:26">
      <c r="A345" s="27">
        <v>1994</v>
      </c>
      <c r="B345" t="s">
        <v>2</v>
      </c>
      <c r="C345" s="27"/>
      <c r="D345" s="27"/>
      <c r="E345" s="27"/>
      <c r="F345" s="27">
        <v>0</v>
      </c>
      <c r="G345" s="27">
        <v>1</v>
      </c>
      <c r="H345" s="27">
        <v>1</v>
      </c>
      <c r="I345" s="27">
        <v>0</v>
      </c>
      <c r="J345" s="27">
        <v>0</v>
      </c>
      <c r="K345" s="27">
        <v>3</v>
      </c>
      <c r="L345" s="27">
        <v>1</v>
      </c>
      <c r="M345" s="27">
        <v>0</v>
      </c>
      <c r="N345" s="27">
        <v>0</v>
      </c>
      <c r="O345" s="27">
        <v>0</v>
      </c>
      <c r="P345" s="27">
        <v>648000000</v>
      </c>
      <c r="Q345" s="27">
        <v>1315158670.2828529</v>
      </c>
      <c r="R345" s="27">
        <v>0</v>
      </c>
      <c r="S345" s="27">
        <v>1</v>
      </c>
      <c r="T345" s="33">
        <v>0.69545665111729171</v>
      </c>
      <c r="U345" s="27">
        <v>24634968</v>
      </c>
      <c r="V345" s="27">
        <v>1573000</v>
      </c>
      <c r="W345" s="27">
        <v>5563000</v>
      </c>
      <c r="X345" s="27"/>
      <c r="Y345" s="27"/>
      <c r="Z345" s="27">
        <v>1</v>
      </c>
    </row>
    <row r="346" spans="1:26">
      <c r="A346" s="27">
        <v>1995</v>
      </c>
      <c r="B346" t="s">
        <v>2</v>
      </c>
      <c r="C346" s="27"/>
      <c r="D346" s="27"/>
      <c r="E346" s="27"/>
      <c r="F346" s="27">
        <v>0</v>
      </c>
      <c r="G346" s="27">
        <v>1</v>
      </c>
      <c r="H346" s="27">
        <v>1</v>
      </c>
      <c r="I346" s="27">
        <v>0</v>
      </c>
      <c r="J346" s="27">
        <v>0</v>
      </c>
      <c r="K346" s="27">
        <v>3</v>
      </c>
      <c r="L346" s="27">
        <v>1</v>
      </c>
      <c r="M346" s="27">
        <v>0</v>
      </c>
      <c r="N346" s="27">
        <v>0</v>
      </c>
      <c r="O346" s="27">
        <v>0</v>
      </c>
      <c r="P346" s="27">
        <v>1287000000</v>
      </c>
      <c r="Q346" s="27">
        <v>1468317350.0684099</v>
      </c>
      <c r="R346" s="27">
        <v>0</v>
      </c>
      <c r="S346" s="27">
        <v>1</v>
      </c>
      <c r="T346" s="33">
        <v>0.69736071622307827</v>
      </c>
      <c r="U346" s="27">
        <v>70236653</v>
      </c>
      <c r="V346" s="27">
        <v>4820000</v>
      </c>
      <c r="W346" s="27">
        <v>90938000</v>
      </c>
      <c r="X346" s="27"/>
      <c r="Y346" s="27"/>
      <c r="Z346" s="27">
        <v>1</v>
      </c>
    </row>
    <row r="347" spans="1:26">
      <c r="A347" s="27">
        <v>1996</v>
      </c>
      <c r="B347" t="s">
        <v>2</v>
      </c>
      <c r="C347" s="27"/>
      <c r="D347" s="27"/>
      <c r="E347" s="27"/>
      <c r="F347" s="27">
        <v>0</v>
      </c>
      <c r="G347" s="27">
        <v>1</v>
      </c>
      <c r="H347" s="27">
        <v>1</v>
      </c>
      <c r="I347" s="27">
        <v>0</v>
      </c>
      <c r="J347" s="27">
        <v>0</v>
      </c>
      <c r="K347" s="27">
        <v>3</v>
      </c>
      <c r="L347" s="27">
        <v>1</v>
      </c>
      <c r="M347" s="27">
        <v>0</v>
      </c>
      <c r="N347" s="27">
        <v>0</v>
      </c>
      <c r="O347" s="27">
        <v>0</v>
      </c>
      <c r="P347" s="27">
        <v>1597000000</v>
      </c>
      <c r="Q347" s="27">
        <v>1596968913.2789712</v>
      </c>
      <c r="R347" s="27">
        <v>0</v>
      </c>
      <c r="S347" s="27">
        <v>1</v>
      </c>
      <c r="T347" s="33">
        <v>0.69966405838602452</v>
      </c>
      <c r="U347" s="27">
        <v>116474762.40000001</v>
      </c>
      <c r="V347" s="27">
        <v>9764000</v>
      </c>
      <c r="W347" s="27">
        <v>174048000</v>
      </c>
      <c r="X347" s="27"/>
      <c r="Y347" s="27"/>
      <c r="Z347" s="27">
        <v>1</v>
      </c>
    </row>
    <row r="348" spans="1:26">
      <c r="A348" s="27">
        <v>1997</v>
      </c>
      <c r="B348" t="s">
        <v>2</v>
      </c>
      <c r="C348" s="27"/>
      <c r="D348" s="27"/>
      <c r="E348" s="27"/>
      <c r="F348" s="27">
        <v>0</v>
      </c>
      <c r="G348" s="27">
        <v>1</v>
      </c>
      <c r="H348" s="27">
        <v>1</v>
      </c>
      <c r="I348" s="27">
        <v>0</v>
      </c>
      <c r="J348" s="27">
        <v>0</v>
      </c>
      <c r="K348" s="27">
        <v>3</v>
      </c>
      <c r="L348" s="27">
        <v>1</v>
      </c>
      <c r="M348" s="27">
        <v>0</v>
      </c>
      <c r="N348" s="27">
        <v>0</v>
      </c>
      <c r="O348" s="27">
        <v>0</v>
      </c>
      <c r="P348" s="27">
        <v>1639000000</v>
      </c>
      <c r="Q348" s="27">
        <v>1639492424.3647203</v>
      </c>
      <c r="R348" s="27">
        <v>0</v>
      </c>
      <c r="S348" s="27">
        <v>1</v>
      </c>
      <c r="T348" s="33">
        <v>0.71538944173936525</v>
      </c>
      <c r="U348" s="27">
        <v>132057839.8</v>
      </c>
      <c r="V348" s="27">
        <v>9853000</v>
      </c>
      <c r="W348" s="27">
        <v>240254000</v>
      </c>
      <c r="X348" s="27"/>
      <c r="Y348" s="27"/>
      <c r="Z348" s="27">
        <v>1</v>
      </c>
    </row>
    <row r="349" spans="1:26">
      <c r="A349" s="27">
        <v>1998</v>
      </c>
      <c r="B349" t="s">
        <v>2</v>
      </c>
      <c r="C349" s="27"/>
      <c r="D349" s="27"/>
      <c r="E349" s="27"/>
      <c r="F349" s="27">
        <v>0</v>
      </c>
      <c r="G349" s="27">
        <v>1</v>
      </c>
      <c r="H349" s="27">
        <v>1</v>
      </c>
      <c r="I349" s="27">
        <v>0</v>
      </c>
      <c r="J349" s="27">
        <v>0</v>
      </c>
      <c r="K349" s="27">
        <v>3</v>
      </c>
      <c r="L349" s="27">
        <v>1</v>
      </c>
      <c r="M349" s="27">
        <v>0</v>
      </c>
      <c r="N349" s="27">
        <v>0</v>
      </c>
      <c r="O349" s="27">
        <v>0</v>
      </c>
      <c r="P349" s="27">
        <v>1892000000</v>
      </c>
      <c r="Q349" s="27">
        <v>1893726437.2646184</v>
      </c>
      <c r="R349" s="27">
        <v>0</v>
      </c>
      <c r="S349" s="27">
        <v>1</v>
      </c>
      <c r="T349" s="33">
        <v>0.63293736472878814</v>
      </c>
      <c r="U349" s="27">
        <v>190440286.09999999</v>
      </c>
      <c r="V349" s="27">
        <v>9727000</v>
      </c>
      <c r="W349" s="27">
        <v>292840000</v>
      </c>
      <c r="X349" s="27"/>
      <c r="Y349" s="27"/>
      <c r="Z349" s="27">
        <v>1</v>
      </c>
    </row>
    <row r="350" spans="1:26">
      <c r="A350" s="27">
        <v>1999</v>
      </c>
      <c r="B350" t="s">
        <v>2</v>
      </c>
      <c r="C350" s="27"/>
      <c r="D350" s="27"/>
      <c r="E350" s="27"/>
      <c r="F350" s="27">
        <v>0</v>
      </c>
      <c r="G350" s="27">
        <v>1</v>
      </c>
      <c r="H350" s="27">
        <v>1</v>
      </c>
      <c r="I350" s="27">
        <v>0</v>
      </c>
      <c r="J350" s="27">
        <v>0</v>
      </c>
      <c r="K350" s="27">
        <v>3</v>
      </c>
      <c r="L350" s="27">
        <v>1</v>
      </c>
      <c r="M350" s="27">
        <v>0</v>
      </c>
      <c r="N350" s="27">
        <v>0</v>
      </c>
      <c r="O350" s="27">
        <v>0</v>
      </c>
      <c r="P350" s="27">
        <v>1845000000</v>
      </c>
      <c r="Q350" s="27">
        <v>1845482181.4480083</v>
      </c>
      <c r="R350" s="27">
        <v>0</v>
      </c>
      <c r="S350" s="27">
        <v>1</v>
      </c>
      <c r="T350" s="33">
        <v>0.59173831677950461</v>
      </c>
      <c r="U350" s="27">
        <v>321997230.19999999</v>
      </c>
      <c r="V350" s="27">
        <v>9246000</v>
      </c>
      <c r="W350" s="27">
        <v>352099000</v>
      </c>
      <c r="X350" s="27"/>
      <c r="Y350" s="27"/>
      <c r="Z350" s="27">
        <v>1</v>
      </c>
    </row>
    <row r="351" spans="1:26">
      <c r="A351" s="27">
        <v>2000</v>
      </c>
      <c r="B351" t="s">
        <v>2</v>
      </c>
      <c r="C351" s="27">
        <v>0</v>
      </c>
      <c r="D351" s="27">
        <v>0</v>
      </c>
      <c r="E351" s="27">
        <v>0</v>
      </c>
      <c r="F351" s="27">
        <v>0</v>
      </c>
      <c r="G351" s="27">
        <v>1</v>
      </c>
      <c r="H351" s="27">
        <v>1</v>
      </c>
      <c r="I351" s="27">
        <v>0</v>
      </c>
      <c r="J351" s="27">
        <v>0</v>
      </c>
      <c r="K351" s="27">
        <v>3</v>
      </c>
      <c r="L351" s="27">
        <v>1</v>
      </c>
      <c r="M351" s="27">
        <v>1</v>
      </c>
      <c r="N351" s="27">
        <v>0</v>
      </c>
      <c r="O351" s="27">
        <v>0</v>
      </c>
      <c r="P351" s="27">
        <v>1912000000</v>
      </c>
      <c r="Q351" s="27">
        <v>1911563665.3900604</v>
      </c>
      <c r="R351" s="27">
        <v>0</v>
      </c>
      <c r="S351" s="27">
        <v>1</v>
      </c>
      <c r="T351" s="33">
        <v>0.62919927379193319</v>
      </c>
      <c r="U351" s="27">
        <v>290095073</v>
      </c>
      <c r="V351" s="27">
        <v>8284000</v>
      </c>
      <c r="W351" s="27">
        <v>388291000</v>
      </c>
      <c r="X351" s="27"/>
      <c r="Y351" s="27"/>
      <c r="Z351" s="27">
        <v>1</v>
      </c>
    </row>
    <row r="352" spans="1:26">
      <c r="A352" s="27">
        <v>2001</v>
      </c>
      <c r="B352" t="s">
        <v>2</v>
      </c>
      <c r="C352" s="27">
        <v>0</v>
      </c>
      <c r="D352" s="27">
        <v>0</v>
      </c>
      <c r="E352" s="27">
        <v>0</v>
      </c>
      <c r="F352" s="27">
        <v>0</v>
      </c>
      <c r="G352" s="27">
        <v>1</v>
      </c>
      <c r="H352" s="27">
        <v>1</v>
      </c>
      <c r="I352" s="27">
        <v>0</v>
      </c>
      <c r="J352" s="27">
        <v>0</v>
      </c>
      <c r="K352" s="27">
        <v>3</v>
      </c>
      <c r="L352" s="27">
        <v>1</v>
      </c>
      <c r="M352" s="27">
        <v>1</v>
      </c>
      <c r="N352" s="27">
        <v>0</v>
      </c>
      <c r="O352" s="27">
        <v>0</v>
      </c>
      <c r="P352" s="27">
        <v>2118000000</v>
      </c>
      <c r="Q352" s="27">
        <v>2118467913.3787341</v>
      </c>
      <c r="R352" s="27">
        <v>0</v>
      </c>
      <c r="S352" s="27">
        <v>1</v>
      </c>
      <c r="T352" s="33">
        <v>0.61588871891054842</v>
      </c>
      <c r="U352" s="27">
        <v>283191109.60000002</v>
      </c>
      <c r="V352" s="27">
        <v>7359000</v>
      </c>
      <c r="W352" s="27">
        <v>427876000</v>
      </c>
      <c r="X352" s="27"/>
      <c r="Y352" s="27"/>
      <c r="Z352" s="27">
        <v>1</v>
      </c>
    </row>
    <row r="353" spans="1:26">
      <c r="A353" s="27">
        <v>2002</v>
      </c>
      <c r="B353" t="s">
        <v>2</v>
      </c>
      <c r="C353" s="27">
        <v>0</v>
      </c>
      <c r="D353" s="27">
        <v>0</v>
      </c>
      <c r="E353" s="27">
        <v>0</v>
      </c>
      <c r="F353" s="27">
        <v>0</v>
      </c>
      <c r="G353" s="27">
        <v>1</v>
      </c>
      <c r="H353" s="27">
        <v>1</v>
      </c>
      <c r="I353" s="27">
        <v>0</v>
      </c>
      <c r="J353" s="27">
        <v>0</v>
      </c>
      <c r="K353" s="27">
        <v>3</v>
      </c>
      <c r="L353" s="27">
        <v>1</v>
      </c>
      <c r="M353" s="27">
        <v>1</v>
      </c>
      <c r="N353" s="27">
        <v>0</v>
      </c>
      <c r="O353" s="27">
        <v>0</v>
      </c>
      <c r="P353" s="27">
        <v>2376000000</v>
      </c>
      <c r="Q353" s="27">
        <v>2376335048.3997555</v>
      </c>
      <c r="R353" s="27">
        <v>0</v>
      </c>
      <c r="S353" s="27">
        <v>1</v>
      </c>
      <c r="T353" s="33">
        <v>0.62466195784303247</v>
      </c>
      <c r="U353" s="27">
        <v>314425243.5</v>
      </c>
      <c r="V353" s="27">
        <v>7557000</v>
      </c>
      <c r="W353" s="27">
        <v>529940000</v>
      </c>
      <c r="X353" s="27"/>
      <c r="Y353" s="27"/>
      <c r="Z353" s="27">
        <v>1</v>
      </c>
    </row>
    <row r="354" spans="1:26">
      <c r="A354" s="27">
        <v>2003</v>
      </c>
      <c r="B354" t="s">
        <v>2</v>
      </c>
      <c r="C354" s="27">
        <v>0</v>
      </c>
      <c r="D354" s="27">
        <v>0</v>
      </c>
      <c r="E354" s="27">
        <v>0</v>
      </c>
      <c r="F354" s="27">
        <v>650000</v>
      </c>
      <c r="G354" s="27">
        <v>1</v>
      </c>
      <c r="H354" s="27">
        <v>1</v>
      </c>
      <c r="I354" s="27">
        <v>0</v>
      </c>
      <c r="J354" s="27">
        <v>0</v>
      </c>
      <c r="K354" s="27">
        <v>3</v>
      </c>
      <c r="L354" s="27">
        <v>1</v>
      </c>
      <c r="M354" s="27">
        <v>1</v>
      </c>
      <c r="N354" s="27">
        <v>0</v>
      </c>
      <c r="O354" s="27">
        <v>0</v>
      </c>
      <c r="P354" s="27">
        <v>2807000000</v>
      </c>
      <c r="Q354" s="27">
        <v>2807061008.6908445</v>
      </c>
      <c r="R354" s="27">
        <v>1</v>
      </c>
      <c r="S354" s="27">
        <v>1</v>
      </c>
      <c r="T354" s="33">
        <v>0.61793375018798091</v>
      </c>
      <c r="U354" s="27">
        <v>345387958.30000001</v>
      </c>
      <c r="V354" s="27">
        <v>7843000</v>
      </c>
      <c r="W354" s="27">
        <v>661599000</v>
      </c>
      <c r="X354" s="27"/>
      <c r="Y354" s="27"/>
      <c r="Z354" s="27">
        <v>1</v>
      </c>
    </row>
    <row r="355" spans="1:26">
      <c r="A355" s="27">
        <v>2004</v>
      </c>
      <c r="B355" t="s">
        <v>2</v>
      </c>
      <c r="C355" s="27">
        <v>0</v>
      </c>
      <c r="D355" s="27">
        <v>0</v>
      </c>
      <c r="E355" s="27">
        <v>0</v>
      </c>
      <c r="F355" s="27">
        <v>0</v>
      </c>
      <c r="G355" s="27">
        <v>1</v>
      </c>
      <c r="H355" s="27">
        <v>1</v>
      </c>
      <c r="I355" s="27">
        <v>0</v>
      </c>
      <c r="J355" s="27">
        <v>0</v>
      </c>
      <c r="K355" s="27">
        <v>3</v>
      </c>
      <c r="L355" s="27">
        <v>1</v>
      </c>
      <c r="M355" s="27">
        <v>1</v>
      </c>
      <c r="N355" s="27">
        <v>0</v>
      </c>
      <c r="O355" s="27">
        <v>0</v>
      </c>
      <c r="P355" s="27">
        <v>3577000000</v>
      </c>
      <c r="Q355" s="27">
        <v>3576615240.4161587</v>
      </c>
      <c r="R355" s="27">
        <v>1</v>
      </c>
      <c r="S355" s="27">
        <v>1</v>
      </c>
      <c r="T355" s="33">
        <v>0.67108711240801089</v>
      </c>
      <c r="U355" s="27">
        <v>354276770.69999999</v>
      </c>
      <c r="V355" s="27">
        <v>7584000</v>
      </c>
      <c r="W355" s="27">
        <v>772576000</v>
      </c>
      <c r="X355" s="27"/>
      <c r="Y355" s="27"/>
      <c r="Z355" s="27">
        <v>1</v>
      </c>
    </row>
    <row r="356" spans="1:26">
      <c r="A356" s="27">
        <v>2005</v>
      </c>
      <c r="B356" t="s">
        <v>2</v>
      </c>
      <c r="C356" s="27">
        <v>0</v>
      </c>
      <c r="D356" s="27">
        <v>0</v>
      </c>
      <c r="E356" s="27">
        <v>0</v>
      </c>
      <c r="F356" s="27">
        <v>1220358</v>
      </c>
      <c r="G356" s="27">
        <v>1</v>
      </c>
      <c r="H356" s="27">
        <v>1</v>
      </c>
      <c r="I356" s="27">
        <v>0</v>
      </c>
      <c r="J356" s="27">
        <v>0</v>
      </c>
      <c r="K356" s="27">
        <v>3</v>
      </c>
      <c r="L356" s="27">
        <v>1</v>
      </c>
      <c r="M356" s="27">
        <v>1</v>
      </c>
      <c r="N356" s="27">
        <v>0</v>
      </c>
      <c r="O356" s="27">
        <v>0</v>
      </c>
      <c r="P356" s="27">
        <v>4900000000</v>
      </c>
      <c r="Q356" s="27">
        <v>4900469950.0903349</v>
      </c>
      <c r="R356" s="27">
        <v>1</v>
      </c>
      <c r="S356" s="27">
        <v>1</v>
      </c>
      <c r="T356" s="33">
        <v>0.69599608558540027</v>
      </c>
      <c r="U356" s="27">
        <v>302158624.80000001</v>
      </c>
      <c r="V356" s="27">
        <v>6314000</v>
      </c>
      <c r="W356" s="27">
        <v>746036000</v>
      </c>
      <c r="X356" s="27"/>
      <c r="Y356" s="27"/>
      <c r="Z356" s="27">
        <v>1</v>
      </c>
    </row>
    <row r="357" spans="1:26">
      <c r="A357" s="27">
        <v>2006</v>
      </c>
      <c r="B357" t="s">
        <v>2</v>
      </c>
      <c r="C357" s="27">
        <v>0</v>
      </c>
      <c r="D357" s="27">
        <v>0</v>
      </c>
      <c r="E357" s="27">
        <v>0</v>
      </c>
      <c r="F357" s="27">
        <v>940623.0625</v>
      </c>
      <c r="G357" s="27">
        <v>1</v>
      </c>
      <c r="H357" s="27">
        <v>1</v>
      </c>
      <c r="I357" s="27">
        <v>0</v>
      </c>
      <c r="J357" s="27">
        <v>0</v>
      </c>
      <c r="K357" s="27">
        <v>3</v>
      </c>
      <c r="L357" s="27">
        <v>1</v>
      </c>
      <c r="M357" s="27">
        <v>1</v>
      </c>
      <c r="N357" s="27">
        <v>0</v>
      </c>
      <c r="O357" s="27">
        <v>0</v>
      </c>
      <c r="P357" s="27">
        <v>6384000000</v>
      </c>
      <c r="Q357" s="27">
        <v>6384451606.1420965</v>
      </c>
      <c r="R357" s="27">
        <v>1</v>
      </c>
      <c r="S357" s="27">
        <v>1</v>
      </c>
      <c r="T357" s="33">
        <v>0.83568345932575372</v>
      </c>
      <c r="U357" s="27">
        <v>296042841</v>
      </c>
      <c r="V357" s="27">
        <v>5857000</v>
      </c>
      <c r="W357" s="27">
        <v>841246000</v>
      </c>
      <c r="X357" s="27"/>
      <c r="Y357" s="27"/>
      <c r="Z357" s="27">
        <v>1</v>
      </c>
    </row>
    <row r="358" spans="1:26">
      <c r="A358" s="27">
        <v>2007</v>
      </c>
      <c r="B358" t="s">
        <v>2</v>
      </c>
      <c r="C358" s="27">
        <v>0</v>
      </c>
      <c r="D358" s="27">
        <v>0</v>
      </c>
      <c r="E358" s="27">
        <v>0</v>
      </c>
      <c r="F358" s="27">
        <v>0</v>
      </c>
      <c r="G358" s="27">
        <v>1</v>
      </c>
      <c r="H358" s="27">
        <v>1</v>
      </c>
      <c r="I358" s="27">
        <v>0</v>
      </c>
      <c r="J358" s="27">
        <v>0</v>
      </c>
      <c r="K358" s="27">
        <v>3</v>
      </c>
      <c r="L358" s="27">
        <v>1</v>
      </c>
      <c r="M358" s="27">
        <v>1</v>
      </c>
      <c r="N358" s="27">
        <v>0</v>
      </c>
      <c r="O358" s="27">
        <v>0</v>
      </c>
      <c r="P358" s="27">
        <v>9206000000</v>
      </c>
      <c r="Q358" s="27">
        <v>9206301700.3961945</v>
      </c>
      <c r="R358" s="27">
        <v>1</v>
      </c>
      <c r="S358" s="27">
        <v>1</v>
      </c>
      <c r="T358" s="33">
        <v>0.90473952627382648</v>
      </c>
      <c r="U358" s="27">
        <v>296948979.39999998</v>
      </c>
      <c r="V358" s="27">
        <v>5394000</v>
      </c>
      <c r="W358" s="27">
        <v>964653000</v>
      </c>
      <c r="X358" s="27"/>
      <c r="Y358" s="27"/>
      <c r="Z358" s="27">
        <v>1</v>
      </c>
    </row>
    <row r="359" spans="1:26">
      <c r="A359" s="27">
        <v>2008</v>
      </c>
      <c r="B359" t="s">
        <v>2</v>
      </c>
      <c r="C359" s="27">
        <v>0</v>
      </c>
      <c r="D359" s="27">
        <v>0</v>
      </c>
      <c r="E359" s="27">
        <v>0</v>
      </c>
      <c r="F359" s="27">
        <v>0</v>
      </c>
      <c r="G359" s="27">
        <v>1</v>
      </c>
      <c r="H359" s="27">
        <v>1</v>
      </c>
      <c r="I359" s="27">
        <v>0</v>
      </c>
      <c r="J359" s="27">
        <v>0</v>
      </c>
      <c r="K359" s="27">
        <v>3</v>
      </c>
      <c r="L359" s="27">
        <v>1</v>
      </c>
      <c r="M359" s="27">
        <v>1</v>
      </c>
      <c r="N359" s="27">
        <v>0</v>
      </c>
      <c r="O359" s="27">
        <v>0</v>
      </c>
      <c r="P359" s="27">
        <v>11662000000</v>
      </c>
      <c r="Q359" s="27">
        <v>11662040713.875309</v>
      </c>
      <c r="R359" s="27">
        <v>1</v>
      </c>
      <c r="S359" s="27">
        <v>1</v>
      </c>
      <c r="T359" s="33">
        <v>0.91944034308119871</v>
      </c>
      <c r="U359" s="27">
        <v>270293755.80000001</v>
      </c>
      <c r="V359" s="27">
        <v>4872000</v>
      </c>
      <c r="W359" s="27">
        <v>1025362000</v>
      </c>
      <c r="X359" s="27">
        <v>257000000</v>
      </c>
      <c r="Y359" s="27"/>
      <c r="Z359" s="27">
        <v>1</v>
      </c>
    </row>
    <row r="360" spans="1:26">
      <c r="A360" s="27">
        <v>2009</v>
      </c>
      <c r="B360" t="s">
        <v>2</v>
      </c>
      <c r="C360" s="27">
        <v>0</v>
      </c>
      <c r="D360" s="27">
        <v>0</v>
      </c>
      <c r="E360" s="27">
        <v>0</v>
      </c>
      <c r="F360" s="27">
        <v>0</v>
      </c>
      <c r="G360" s="27">
        <v>1</v>
      </c>
      <c r="H360" s="27">
        <v>1</v>
      </c>
      <c r="I360" s="27">
        <v>0</v>
      </c>
      <c r="J360" s="27">
        <v>0</v>
      </c>
      <c r="K360" s="27">
        <v>3</v>
      </c>
      <c r="L360" s="27">
        <v>1</v>
      </c>
      <c r="M360" s="27">
        <v>1</v>
      </c>
      <c r="N360" s="27">
        <v>0</v>
      </c>
      <c r="O360" s="27">
        <v>0</v>
      </c>
      <c r="P360" s="27">
        <v>8648000000</v>
      </c>
      <c r="Q360" s="27">
        <v>8647936747.9870396</v>
      </c>
      <c r="R360" s="27">
        <v>1</v>
      </c>
      <c r="S360" s="27">
        <v>1</v>
      </c>
      <c r="T360" s="33">
        <v>0.81595367947064712</v>
      </c>
      <c r="U360" s="27">
        <v>724646923.29999995</v>
      </c>
      <c r="V360" s="27">
        <v>53394000</v>
      </c>
      <c r="W360" s="27">
        <v>1160829000</v>
      </c>
      <c r="X360" s="27">
        <v>948000000</v>
      </c>
      <c r="Y360" s="27"/>
      <c r="Z360" s="27">
        <v>1</v>
      </c>
    </row>
    <row r="361" spans="1:26">
      <c r="A361" s="27">
        <v>2010</v>
      </c>
      <c r="B361" t="s">
        <v>2</v>
      </c>
      <c r="C361" s="27">
        <v>0</v>
      </c>
      <c r="D361" s="27">
        <v>0</v>
      </c>
      <c r="E361" s="27">
        <v>0</v>
      </c>
      <c r="F361" s="27">
        <v>0</v>
      </c>
      <c r="G361" s="27">
        <v>1</v>
      </c>
      <c r="H361" s="27">
        <v>1</v>
      </c>
      <c r="I361" s="27">
        <v>0</v>
      </c>
      <c r="J361" s="27">
        <v>0</v>
      </c>
      <c r="K361" s="27">
        <v>3</v>
      </c>
      <c r="L361" s="27">
        <v>1</v>
      </c>
      <c r="M361" s="27">
        <v>1</v>
      </c>
      <c r="N361" s="27">
        <v>0</v>
      </c>
      <c r="O361" s="27">
        <v>0</v>
      </c>
      <c r="P361" s="27">
        <v>9260000000</v>
      </c>
      <c r="Q361" s="27">
        <v>9260284937.7978153</v>
      </c>
      <c r="R361" s="27">
        <v>1</v>
      </c>
      <c r="S361" s="27">
        <v>1</v>
      </c>
      <c r="T361" s="33">
        <v>1.0070075781651076</v>
      </c>
      <c r="U361" s="27">
        <v>876270384.79999995</v>
      </c>
      <c r="V361" s="27">
        <v>105809000</v>
      </c>
      <c r="W361" s="27">
        <v>1160720000</v>
      </c>
      <c r="X361" s="27">
        <v>1040000000</v>
      </c>
      <c r="Y361" s="27"/>
      <c r="Z361" s="27">
        <v>1</v>
      </c>
    </row>
    <row r="362" spans="1:26">
      <c r="A362" s="27">
        <v>2011</v>
      </c>
      <c r="B362" t="s">
        <v>2</v>
      </c>
      <c r="C362" s="27">
        <v>0</v>
      </c>
      <c r="D362" s="27">
        <v>0</v>
      </c>
      <c r="E362" s="27">
        <v>0</v>
      </c>
      <c r="F362" s="27">
        <v>0</v>
      </c>
      <c r="G362" s="27">
        <v>1</v>
      </c>
      <c r="H362" s="27">
        <v>1</v>
      </c>
      <c r="I362" s="27">
        <v>0</v>
      </c>
      <c r="J362" s="27">
        <v>0</v>
      </c>
      <c r="K362" s="27">
        <v>3</v>
      </c>
      <c r="L362" s="27">
        <v>1</v>
      </c>
      <c r="M362" s="27">
        <v>1</v>
      </c>
      <c r="N362" s="27">
        <v>0</v>
      </c>
      <c r="O362" s="27">
        <v>0</v>
      </c>
      <c r="P362" s="27">
        <v>10142000000</v>
      </c>
      <c r="Q362" s="27">
        <v>10142111334.496105</v>
      </c>
      <c r="R362" s="27">
        <v>1</v>
      </c>
      <c r="S362" s="27">
        <v>1</v>
      </c>
      <c r="T362" s="33">
        <v>1.116808011796752</v>
      </c>
      <c r="U362" s="27">
        <v>962546214.60000002</v>
      </c>
      <c r="V362" s="27">
        <v>150787000</v>
      </c>
      <c r="W362" s="27">
        <v>1187268000</v>
      </c>
      <c r="X362" s="27">
        <v>1058000000</v>
      </c>
      <c r="Y362" s="27"/>
      <c r="Z362" s="27">
        <v>1</v>
      </c>
    </row>
    <row r="363" spans="1:26">
      <c r="A363" s="27">
        <v>2012</v>
      </c>
      <c r="B363" t="s">
        <v>2</v>
      </c>
      <c r="C363" s="27">
        <v>0</v>
      </c>
      <c r="D363" s="27">
        <v>0</v>
      </c>
      <c r="E363" s="27">
        <v>0</v>
      </c>
      <c r="F363" s="27">
        <v>11089403</v>
      </c>
      <c r="G363" s="27">
        <v>1</v>
      </c>
      <c r="H363" s="27">
        <v>1</v>
      </c>
      <c r="I363" s="27">
        <v>0</v>
      </c>
      <c r="J363" s="27">
        <v>0</v>
      </c>
      <c r="K363" s="27">
        <v>3</v>
      </c>
      <c r="L363" s="27">
        <v>1</v>
      </c>
      <c r="M363" s="27">
        <v>1</v>
      </c>
      <c r="N363" s="27">
        <v>0</v>
      </c>
      <c r="O363" s="27">
        <v>0</v>
      </c>
      <c r="P363" s="27">
        <v>10619000000</v>
      </c>
      <c r="Q363" s="27">
        <v>10619320048.585737</v>
      </c>
      <c r="R363" s="27">
        <v>1</v>
      </c>
      <c r="S363" s="27">
        <v>1</v>
      </c>
      <c r="T363" s="33">
        <v>0.99562684078172081</v>
      </c>
      <c r="U363" s="27">
        <v>911323874.5</v>
      </c>
      <c r="V363" s="27">
        <v>235867000</v>
      </c>
      <c r="W363" s="27">
        <v>1235456000</v>
      </c>
      <c r="X363" s="27">
        <v>1018000000</v>
      </c>
      <c r="Y363" s="27"/>
      <c r="Z363" s="27">
        <v>1</v>
      </c>
    </row>
    <row r="364" spans="1:26">
      <c r="A364" s="27">
        <v>2013</v>
      </c>
      <c r="B364" t="s">
        <v>2</v>
      </c>
      <c r="C364" s="27">
        <v>0</v>
      </c>
      <c r="D364" s="27">
        <v>0</v>
      </c>
      <c r="E364" s="27">
        <v>0</v>
      </c>
      <c r="F364" s="27">
        <v>0</v>
      </c>
      <c r="G364" s="27">
        <v>1</v>
      </c>
      <c r="H364" s="27">
        <v>1</v>
      </c>
      <c r="I364" s="27">
        <v>0</v>
      </c>
      <c r="J364" s="27">
        <v>0</v>
      </c>
      <c r="K364" s="27">
        <v>3</v>
      </c>
      <c r="L364" s="27">
        <v>1</v>
      </c>
      <c r="M364" s="27">
        <v>1</v>
      </c>
      <c r="N364" s="27">
        <v>0</v>
      </c>
      <c r="O364" s="27">
        <v>0</v>
      </c>
      <c r="P364" s="27">
        <v>11121000000</v>
      </c>
      <c r="Q364" s="27">
        <v>11121465767.406683</v>
      </c>
      <c r="R364" s="27">
        <v>1</v>
      </c>
      <c r="S364" s="27">
        <v>1</v>
      </c>
      <c r="T364" s="33">
        <v>0.99710818219516861</v>
      </c>
      <c r="U364" s="27">
        <v>720311374.89999998</v>
      </c>
      <c r="V364" s="27">
        <v>310887000</v>
      </c>
      <c r="W364" s="27">
        <v>1275021000</v>
      </c>
      <c r="X364" s="27">
        <v>460000000</v>
      </c>
      <c r="Y364" s="27"/>
      <c r="Z364" s="27">
        <v>1</v>
      </c>
    </row>
    <row r="365" spans="1:26">
      <c r="A365" s="27">
        <v>2014</v>
      </c>
      <c r="B365" t="s">
        <v>2</v>
      </c>
      <c r="C365" s="27">
        <v>0</v>
      </c>
      <c r="D365" s="27">
        <v>0</v>
      </c>
      <c r="E365" s="27">
        <v>0</v>
      </c>
      <c r="F365" s="27">
        <v>0</v>
      </c>
      <c r="G365" s="27">
        <v>1</v>
      </c>
      <c r="H365" s="27">
        <v>1</v>
      </c>
      <c r="I365" s="27">
        <v>0</v>
      </c>
      <c r="J365" s="27">
        <v>0</v>
      </c>
      <c r="K365" s="27">
        <v>3</v>
      </c>
      <c r="L365" s="27">
        <v>1</v>
      </c>
      <c r="M365" s="27">
        <v>1</v>
      </c>
      <c r="N365" s="27">
        <v>0</v>
      </c>
      <c r="O365" s="27">
        <v>0</v>
      </c>
      <c r="P365" s="27">
        <v>11610000000</v>
      </c>
      <c r="Q365" s="27">
        <v>11609512939.75425</v>
      </c>
      <c r="R365" s="27">
        <v>1</v>
      </c>
      <c r="S365" s="27">
        <v>1</v>
      </c>
      <c r="T365" s="33">
        <v>0.96696016921402161</v>
      </c>
      <c r="U365" s="27">
        <v>569572124.10000002</v>
      </c>
      <c r="V365" s="27">
        <v>410818000</v>
      </c>
      <c r="W365" s="27">
        <v>1198542000</v>
      </c>
      <c r="X365" s="27">
        <v>407000000</v>
      </c>
      <c r="Y365" s="27"/>
      <c r="Z365" s="27">
        <v>1</v>
      </c>
    </row>
    <row r="366" spans="1:26">
      <c r="A366" s="27">
        <v>2015</v>
      </c>
      <c r="B366" t="s">
        <v>2</v>
      </c>
      <c r="C366" s="27">
        <v>24969938</v>
      </c>
      <c r="D366" s="27">
        <v>4993987.5</v>
      </c>
      <c r="E366" s="27">
        <v>24969938</v>
      </c>
      <c r="F366" s="27">
        <v>24969938</v>
      </c>
      <c r="G366" s="27">
        <v>1</v>
      </c>
      <c r="H366" s="27">
        <v>1</v>
      </c>
      <c r="I366" s="27">
        <v>0</v>
      </c>
      <c r="J366" s="27">
        <v>0</v>
      </c>
      <c r="K366" s="27">
        <v>3</v>
      </c>
      <c r="L366" s="27">
        <v>1</v>
      </c>
      <c r="M366" s="27">
        <v>1</v>
      </c>
      <c r="N366" s="27">
        <v>0</v>
      </c>
      <c r="O366" s="27">
        <v>0</v>
      </c>
      <c r="P366" s="27">
        <v>10553000000</v>
      </c>
      <c r="Q366" s="27">
        <v>10553337672.987202</v>
      </c>
      <c r="R366" s="27">
        <v>1</v>
      </c>
      <c r="S366" s="27">
        <v>1</v>
      </c>
      <c r="T366" s="33">
        <v>0.821813335342235</v>
      </c>
      <c r="U366" s="27">
        <v>536256724.10000002</v>
      </c>
      <c r="V366" s="27">
        <v>510862000</v>
      </c>
      <c r="W366" s="27">
        <v>1140648000</v>
      </c>
      <c r="X366" s="27">
        <v>392000000</v>
      </c>
      <c r="Y366" s="27"/>
      <c r="Z366" s="27">
        <v>1</v>
      </c>
    </row>
    <row r="367" spans="1:26">
      <c r="A367" s="27">
        <v>2016</v>
      </c>
      <c r="B367" t="s">
        <v>2</v>
      </c>
      <c r="C367" s="27">
        <v>24969938</v>
      </c>
      <c r="D367" s="27">
        <v>9987975</v>
      </c>
      <c r="E367" s="27">
        <v>24969938</v>
      </c>
      <c r="F367" s="27">
        <v>0</v>
      </c>
      <c r="G367" s="27">
        <v>1</v>
      </c>
      <c r="H367" s="27">
        <v>1</v>
      </c>
      <c r="I367" s="27">
        <v>0</v>
      </c>
      <c r="J367" s="27">
        <v>0</v>
      </c>
      <c r="K367" s="27">
        <v>3</v>
      </c>
      <c r="L367" s="27">
        <v>1</v>
      </c>
      <c r="M367" s="27">
        <v>1</v>
      </c>
      <c r="N367" s="27">
        <v>0</v>
      </c>
      <c r="O367" s="27">
        <v>0</v>
      </c>
      <c r="P367" s="27">
        <v>10546000000</v>
      </c>
      <c r="Q367" s="27">
        <v>10546135160.030987</v>
      </c>
      <c r="R367" s="27">
        <v>1</v>
      </c>
      <c r="S367" s="27">
        <v>1</v>
      </c>
      <c r="T367" s="33">
        <v>0.86004996979414983</v>
      </c>
      <c r="U367" s="27">
        <v>527767826.10000002</v>
      </c>
      <c r="V367" s="27">
        <v>643262000</v>
      </c>
      <c r="W367" s="27">
        <v>1099075000</v>
      </c>
      <c r="X367" s="27">
        <v>467000000</v>
      </c>
      <c r="Y367" s="27"/>
      <c r="Z367" s="27">
        <v>1</v>
      </c>
    </row>
    <row r="368" spans="1:26">
      <c r="A368" s="27">
        <v>2017</v>
      </c>
      <c r="B368" t="s">
        <v>2</v>
      </c>
      <c r="C368" s="27">
        <v>24969938</v>
      </c>
      <c r="D368" s="27">
        <v>14981963</v>
      </c>
      <c r="E368" s="27">
        <v>24969938</v>
      </c>
      <c r="F368" s="27">
        <v>0</v>
      </c>
      <c r="G368" s="27">
        <v>1</v>
      </c>
      <c r="H368" s="27">
        <v>1</v>
      </c>
      <c r="I368" s="27">
        <v>0</v>
      </c>
      <c r="J368" s="27">
        <v>0</v>
      </c>
      <c r="K368" s="27">
        <v>3</v>
      </c>
      <c r="L368" s="27">
        <v>1</v>
      </c>
      <c r="M368" s="27">
        <v>1</v>
      </c>
      <c r="N368" s="27">
        <v>0</v>
      </c>
      <c r="O368" s="27">
        <v>0</v>
      </c>
      <c r="P368" s="27">
        <v>11537000000</v>
      </c>
      <c r="Q368" s="27">
        <v>11536590635.82675</v>
      </c>
      <c r="R368" s="27">
        <v>1</v>
      </c>
      <c r="S368" s="27">
        <v>1</v>
      </c>
      <c r="T368" s="33">
        <v>0.90809244833766045</v>
      </c>
      <c r="U368" s="27">
        <v>529508773.39999998</v>
      </c>
      <c r="V368" s="27">
        <v>676142000</v>
      </c>
      <c r="W368" s="27">
        <v>1133438000</v>
      </c>
      <c r="X368" s="27">
        <v>550000000</v>
      </c>
      <c r="Y368" s="27"/>
      <c r="Z368" s="27">
        <v>1</v>
      </c>
    </row>
    <row r="369" spans="1:26">
      <c r="A369" s="27">
        <v>1991</v>
      </c>
      <c r="B369" t="s">
        <v>142</v>
      </c>
      <c r="C369" s="27"/>
      <c r="D369" s="27"/>
      <c r="E369" s="27"/>
      <c r="F369" s="27">
        <v>0</v>
      </c>
      <c r="G369" s="27">
        <v>1</v>
      </c>
      <c r="H369" s="27">
        <v>1</v>
      </c>
      <c r="I369" s="27">
        <v>0</v>
      </c>
      <c r="J369" s="27">
        <v>1</v>
      </c>
      <c r="K369" s="27">
        <v>3</v>
      </c>
      <c r="L369" s="27">
        <v>1</v>
      </c>
      <c r="M369" s="27">
        <v>0</v>
      </c>
      <c r="N369" s="27">
        <v>0</v>
      </c>
      <c r="O369" s="27">
        <v>0</v>
      </c>
      <c r="P369" s="27">
        <v>0</v>
      </c>
      <c r="Q369" s="27">
        <v>8226390167.0185289</v>
      </c>
      <c r="R369" s="27">
        <v>0</v>
      </c>
      <c r="S369" s="27">
        <v>0</v>
      </c>
      <c r="T369" s="33">
        <v>0.64778014054484578</v>
      </c>
      <c r="U369" s="27">
        <v>0</v>
      </c>
      <c r="V369" s="27">
        <v>0</v>
      </c>
      <c r="W369" s="27">
        <v>0</v>
      </c>
      <c r="X369" s="27"/>
      <c r="Y369" s="27"/>
      <c r="Z369" s="27">
        <v>1</v>
      </c>
    </row>
    <row r="370" spans="1:26">
      <c r="A370" s="27">
        <v>1992</v>
      </c>
      <c r="B370" t="s">
        <v>142</v>
      </c>
      <c r="C370" s="27"/>
      <c r="D370" s="27"/>
      <c r="E370" s="27"/>
      <c r="F370" s="27">
        <v>0</v>
      </c>
      <c r="G370" s="27">
        <v>1</v>
      </c>
      <c r="H370" s="27">
        <v>1</v>
      </c>
      <c r="I370" s="27">
        <v>0</v>
      </c>
      <c r="J370" s="27">
        <v>1</v>
      </c>
      <c r="K370" s="27">
        <v>3</v>
      </c>
      <c r="L370" s="27">
        <v>1</v>
      </c>
      <c r="M370" s="27">
        <v>0</v>
      </c>
      <c r="N370" s="27">
        <v>0</v>
      </c>
      <c r="O370" s="27">
        <v>0</v>
      </c>
      <c r="P370" s="27">
        <v>1193000000</v>
      </c>
      <c r="Q370" s="27">
        <v>4970536336.6328526</v>
      </c>
      <c r="R370" s="27">
        <v>0</v>
      </c>
      <c r="S370" s="27">
        <v>0</v>
      </c>
      <c r="T370" s="33">
        <v>0.62587770846912083</v>
      </c>
      <c r="U370" s="27">
        <v>0</v>
      </c>
      <c r="V370" s="27">
        <v>0</v>
      </c>
      <c r="W370" s="27">
        <v>0</v>
      </c>
      <c r="X370" s="27"/>
      <c r="Y370" s="27"/>
      <c r="Z370" s="27">
        <v>1</v>
      </c>
    </row>
    <row r="371" spans="1:26">
      <c r="A371" s="27">
        <v>1993</v>
      </c>
      <c r="B371" t="s">
        <v>142</v>
      </c>
      <c r="C371" s="27"/>
      <c r="D371" s="27"/>
      <c r="E371" s="27"/>
      <c r="F371" s="27">
        <v>0</v>
      </c>
      <c r="G371" s="27">
        <v>1</v>
      </c>
      <c r="H371" s="27">
        <v>1</v>
      </c>
      <c r="I371" s="27">
        <v>0</v>
      </c>
      <c r="J371" s="27">
        <v>1</v>
      </c>
      <c r="K371" s="27">
        <v>3</v>
      </c>
      <c r="L371" s="27">
        <v>1</v>
      </c>
      <c r="M371" s="27">
        <v>0</v>
      </c>
      <c r="N371" s="27">
        <v>0</v>
      </c>
      <c r="O371" s="27">
        <v>0</v>
      </c>
      <c r="P371" s="27">
        <v>1309000000</v>
      </c>
      <c r="Q371" s="27">
        <v>3970953395.5154357</v>
      </c>
      <c r="R371" s="27">
        <v>0</v>
      </c>
      <c r="S371" s="27">
        <v>0</v>
      </c>
      <c r="T371" s="33">
        <v>0.648154718576755</v>
      </c>
      <c r="U371" s="27">
        <v>0</v>
      </c>
      <c r="V371" s="27">
        <v>0</v>
      </c>
      <c r="W371" s="27">
        <v>0</v>
      </c>
      <c r="X371" s="27"/>
      <c r="Y371" s="27"/>
      <c r="Z371" s="27">
        <v>1</v>
      </c>
    </row>
    <row r="372" spans="1:26">
      <c r="A372" s="27">
        <v>1994</v>
      </c>
      <c r="B372" t="s">
        <v>142</v>
      </c>
      <c r="C372" s="27"/>
      <c r="D372" s="27"/>
      <c r="E372" s="27"/>
      <c r="F372" s="27">
        <v>0</v>
      </c>
      <c r="G372" s="27">
        <v>1</v>
      </c>
      <c r="H372" s="27">
        <v>1</v>
      </c>
      <c r="I372" s="27">
        <v>0</v>
      </c>
      <c r="J372" s="27">
        <v>1</v>
      </c>
      <c r="K372" s="27">
        <v>3</v>
      </c>
      <c r="L372" s="27">
        <v>1</v>
      </c>
      <c r="M372" s="27">
        <v>0</v>
      </c>
      <c r="N372" s="27">
        <v>0</v>
      </c>
      <c r="O372" s="27">
        <v>0</v>
      </c>
      <c r="P372" s="27">
        <v>2258000000</v>
      </c>
      <c r="Q372" s="27">
        <v>3313939553.5417986</v>
      </c>
      <c r="R372" s="27">
        <v>0</v>
      </c>
      <c r="S372" s="27">
        <v>1</v>
      </c>
      <c r="T372" s="33">
        <v>0.69545665111729171</v>
      </c>
      <c r="U372" s="27">
        <v>0</v>
      </c>
      <c r="V372" s="27">
        <v>0</v>
      </c>
      <c r="W372" s="27">
        <v>0</v>
      </c>
      <c r="X372" s="27"/>
      <c r="Y372" s="27"/>
      <c r="Z372" s="27">
        <v>1</v>
      </c>
    </row>
    <row r="373" spans="1:26">
      <c r="A373" s="27">
        <v>1995</v>
      </c>
      <c r="B373" t="s">
        <v>142</v>
      </c>
      <c r="C373" s="27"/>
      <c r="D373" s="27"/>
      <c r="E373" s="27"/>
      <c r="F373" s="27">
        <v>0</v>
      </c>
      <c r="G373" s="27">
        <v>1</v>
      </c>
      <c r="H373" s="27">
        <v>1</v>
      </c>
      <c r="I373" s="27">
        <v>0</v>
      </c>
      <c r="J373" s="27">
        <v>1</v>
      </c>
      <c r="K373" s="27">
        <v>3</v>
      </c>
      <c r="L373" s="27">
        <v>1</v>
      </c>
      <c r="M373" s="27">
        <v>0</v>
      </c>
      <c r="N373" s="27">
        <v>0</v>
      </c>
      <c r="O373" s="27">
        <v>0</v>
      </c>
      <c r="P373" s="27">
        <v>2417000000</v>
      </c>
      <c r="Q373" s="27">
        <v>3052467522.3610435</v>
      </c>
      <c r="R373" s="27">
        <v>0</v>
      </c>
      <c r="S373" s="27">
        <v>1</v>
      </c>
      <c r="T373" s="33">
        <v>0.69736071622307827</v>
      </c>
      <c r="U373" s="27">
        <v>100873212.2</v>
      </c>
      <c r="V373" s="27">
        <v>0</v>
      </c>
      <c r="W373" s="27">
        <v>30194000</v>
      </c>
      <c r="X373" s="27"/>
      <c r="Y373" s="27"/>
      <c r="Z373" s="27">
        <v>1</v>
      </c>
    </row>
    <row r="374" spans="1:26">
      <c r="A374" s="27">
        <v>1996</v>
      </c>
      <c r="B374" t="s">
        <v>142</v>
      </c>
      <c r="C374" s="27"/>
      <c r="D374" s="27"/>
      <c r="E374" s="27"/>
      <c r="F374" s="27">
        <v>0</v>
      </c>
      <c r="G374" s="27">
        <v>1</v>
      </c>
      <c r="H374" s="27">
        <v>1</v>
      </c>
      <c r="I374" s="27">
        <v>0</v>
      </c>
      <c r="J374" s="27">
        <v>1</v>
      </c>
      <c r="K374" s="27">
        <v>3</v>
      </c>
      <c r="L374" s="27">
        <v>1</v>
      </c>
      <c r="M374" s="27">
        <v>0</v>
      </c>
      <c r="N374" s="27">
        <v>0</v>
      </c>
      <c r="O374" s="27">
        <v>0</v>
      </c>
      <c r="P374" s="27">
        <v>3177000000</v>
      </c>
      <c r="Q374" s="27">
        <v>3176703092.3041153</v>
      </c>
      <c r="R374" s="27">
        <v>0</v>
      </c>
      <c r="S374" s="27">
        <v>1</v>
      </c>
      <c r="T374" s="33">
        <v>0.69966405838602452</v>
      </c>
      <c r="U374" s="27">
        <v>174970976.30000001</v>
      </c>
      <c r="V374" s="27">
        <v>0</v>
      </c>
      <c r="W374" s="27">
        <v>64289000</v>
      </c>
      <c r="X374" s="27"/>
      <c r="Y374" s="27"/>
      <c r="Z374" s="27">
        <v>1</v>
      </c>
    </row>
    <row r="375" spans="1:26">
      <c r="A375" s="27">
        <v>1997</v>
      </c>
      <c r="B375" t="s">
        <v>142</v>
      </c>
      <c r="C375" s="27"/>
      <c r="D375" s="27"/>
      <c r="E375" s="27"/>
      <c r="F375" s="27">
        <v>0</v>
      </c>
      <c r="G375" s="27">
        <v>1</v>
      </c>
      <c r="H375" s="27">
        <v>1</v>
      </c>
      <c r="I375" s="27">
        <v>0</v>
      </c>
      <c r="J375" s="27">
        <v>1</v>
      </c>
      <c r="K375" s="27">
        <v>3</v>
      </c>
      <c r="L375" s="27">
        <v>1</v>
      </c>
      <c r="M375" s="27">
        <v>0</v>
      </c>
      <c r="N375" s="27">
        <v>0</v>
      </c>
      <c r="O375" s="27">
        <v>0</v>
      </c>
      <c r="P375" s="27">
        <v>3963000000</v>
      </c>
      <c r="Q375" s="27">
        <v>3962735257.2145548</v>
      </c>
      <c r="R375" s="27">
        <v>0</v>
      </c>
      <c r="S375" s="27">
        <v>1</v>
      </c>
      <c r="T375" s="33">
        <v>0.71538944173936525</v>
      </c>
      <c r="U375" s="27">
        <v>266787194.40000001</v>
      </c>
      <c r="V375" s="27">
        <v>0</v>
      </c>
      <c r="W375" s="27">
        <v>115525000</v>
      </c>
      <c r="X375" s="27"/>
      <c r="Y375" s="27"/>
      <c r="Z375" s="27">
        <v>1</v>
      </c>
    </row>
    <row r="376" spans="1:26">
      <c r="A376" s="27">
        <v>1998</v>
      </c>
      <c r="B376" t="s">
        <v>142</v>
      </c>
      <c r="C376" s="27"/>
      <c r="D376" s="27"/>
      <c r="E376" s="27"/>
      <c r="F376" s="27">
        <v>0</v>
      </c>
      <c r="G376" s="27">
        <v>1</v>
      </c>
      <c r="H376" s="27">
        <v>1</v>
      </c>
      <c r="I376" s="27">
        <v>0</v>
      </c>
      <c r="J376" s="27">
        <v>1</v>
      </c>
      <c r="K376" s="27">
        <v>3</v>
      </c>
      <c r="L376" s="27">
        <v>1</v>
      </c>
      <c r="M376" s="27">
        <v>0</v>
      </c>
      <c r="N376" s="27">
        <v>0</v>
      </c>
      <c r="O376" s="27">
        <v>0</v>
      </c>
      <c r="P376" s="27">
        <v>4280000000.0000005</v>
      </c>
      <c r="Q376" s="27">
        <v>4446370371.1502304</v>
      </c>
      <c r="R376" s="27">
        <v>0</v>
      </c>
      <c r="S376" s="27">
        <v>1</v>
      </c>
      <c r="T376" s="33">
        <v>0.63293736472878814</v>
      </c>
      <c r="U376" s="27">
        <v>321227971.69999999</v>
      </c>
      <c r="V376" s="27">
        <v>0</v>
      </c>
      <c r="W376" s="27">
        <v>141309000</v>
      </c>
      <c r="X376" s="27"/>
      <c r="Y376" s="27"/>
      <c r="Z376" s="27">
        <v>1</v>
      </c>
    </row>
    <row r="377" spans="1:26">
      <c r="A377" s="27">
        <v>1999</v>
      </c>
      <c r="B377" t="s">
        <v>142</v>
      </c>
      <c r="C377" s="27"/>
      <c r="D377" s="27"/>
      <c r="E377" s="27"/>
      <c r="F377" s="27">
        <v>0</v>
      </c>
      <c r="G377" s="27">
        <v>1</v>
      </c>
      <c r="H377" s="27">
        <v>1</v>
      </c>
      <c r="I377" s="27">
        <v>0</v>
      </c>
      <c r="J377" s="27">
        <v>1</v>
      </c>
      <c r="K377" s="27">
        <v>3</v>
      </c>
      <c r="L377" s="27">
        <v>1</v>
      </c>
      <c r="M377" s="27">
        <v>0</v>
      </c>
      <c r="N377" s="27">
        <v>0</v>
      </c>
      <c r="O377" s="27">
        <v>0</v>
      </c>
      <c r="P377" s="27">
        <v>4581000000</v>
      </c>
      <c r="Q377" s="27">
        <v>4581246713.3206606</v>
      </c>
      <c r="R377" s="27">
        <v>0</v>
      </c>
      <c r="S377" s="27">
        <v>1</v>
      </c>
      <c r="T377" s="33">
        <v>0.59173831677950461</v>
      </c>
      <c r="U377" s="27">
        <v>618051142.79999995</v>
      </c>
      <c r="V377" s="27">
        <v>0</v>
      </c>
      <c r="W377" s="27">
        <v>199287000</v>
      </c>
      <c r="X377" s="27"/>
      <c r="Y377" s="27"/>
      <c r="Z377" s="27">
        <v>1</v>
      </c>
    </row>
    <row r="378" spans="1:26">
      <c r="A378" s="27">
        <v>2000</v>
      </c>
      <c r="B378" t="s">
        <v>142</v>
      </c>
      <c r="C378" s="27"/>
      <c r="D378" s="27"/>
      <c r="E378" s="27"/>
      <c r="F378" s="27">
        <v>0</v>
      </c>
      <c r="G378" s="27">
        <v>1</v>
      </c>
      <c r="H378" s="27">
        <v>1</v>
      </c>
      <c r="I378" s="27">
        <v>0</v>
      </c>
      <c r="J378" s="27">
        <v>1</v>
      </c>
      <c r="K378" s="27">
        <v>3</v>
      </c>
      <c r="L378" s="27">
        <v>1</v>
      </c>
      <c r="M378" s="27">
        <v>0</v>
      </c>
      <c r="N378" s="27">
        <v>0</v>
      </c>
      <c r="O378" s="27">
        <v>0</v>
      </c>
      <c r="P378" s="27">
        <v>5273000000</v>
      </c>
      <c r="Q378" s="27">
        <v>5272617196.0451736</v>
      </c>
      <c r="R378" s="27">
        <v>0</v>
      </c>
      <c r="S378" s="27">
        <v>1</v>
      </c>
      <c r="T378" s="33">
        <v>0.62919927379193319</v>
      </c>
      <c r="U378" s="27">
        <v>535896290</v>
      </c>
      <c r="V378" s="27">
        <v>0</v>
      </c>
      <c r="W378" s="27">
        <v>216182000</v>
      </c>
      <c r="X378" s="27"/>
      <c r="Y378" s="27"/>
      <c r="Z378" s="27">
        <v>1</v>
      </c>
    </row>
    <row r="379" spans="1:26">
      <c r="A379" s="27">
        <v>2001</v>
      </c>
      <c r="B379" t="s">
        <v>142</v>
      </c>
      <c r="C379" s="27"/>
      <c r="D379" s="27"/>
      <c r="E379" s="27"/>
      <c r="F379" s="27">
        <v>0</v>
      </c>
      <c r="G379" s="27">
        <v>1</v>
      </c>
      <c r="H379" s="27">
        <v>1</v>
      </c>
      <c r="I379" s="27">
        <v>0</v>
      </c>
      <c r="J379" s="27">
        <v>1</v>
      </c>
      <c r="K379" s="27">
        <v>3</v>
      </c>
      <c r="L379" s="27">
        <v>1</v>
      </c>
      <c r="M379" s="27">
        <v>0</v>
      </c>
      <c r="N379" s="27">
        <v>0</v>
      </c>
      <c r="O379" s="27">
        <v>0</v>
      </c>
      <c r="P379" s="27">
        <v>5475000000</v>
      </c>
      <c r="Q379" s="27">
        <v>5707720390.8514986</v>
      </c>
      <c r="R379" s="27">
        <v>0</v>
      </c>
      <c r="S379" s="27">
        <v>1</v>
      </c>
      <c r="T379" s="33">
        <v>0.61588871891054842</v>
      </c>
      <c r="U379" s="27">
        <v>488207206.5</v>
      </c>
      <c r="V379" s="27">
        <v>0</v>
      </c>
      <c r="W379" s="27">
        <v>235023000</v>
      </c>
      <c r="X379" s="27"/>
      <c r="Y379" s="27"/>
      <c r="Z379" s="27">
        <v>1</v>
      </c>
    </row>
    <row r="380" spans="1:26">
      <c r="A380" s="27">
        <v>2002</v>
      </c>
      <c r="B380" t="s">
        <v>142</v>
      </c>
      <c r="C380" s="27"/>
      <c r="D380" s="27"/>
      <c r="E380" s="27"/>
      <c r="F380" s="27">
        <v>0</v>
      </c>
      <c r="G380" s="27">
        <v>1</v>
      </c>
      <c r="H380" s="27">
        <v>1</v>
      </c>
      <c r="I380" s="27">
        <v>0</v>
      </c>
      <c r="J380" s="27">
        <v>1</v>
      </c>
      <c r="K380" s="27">
        <v>3</v>
      </c>
      <c r="L380" s="27">
        <v>1</v>
      </c>
      <c r="M380" s="27">
        <v>0</v>
      </c>
      <c r="N380" s="27">
        <v>0</v>
      </c>
      <c r="O380" s="27">
        <v>0</v>
      </c>
      <c r="P380" s="27">
        <v>6232000000</v>
      </c>
      <c r="Q380" s="27">
        <v>6235856819.5844469</v>
      </c>
      <c r="R380" s="27">
        <v>0</v>
      </c>
      <c r="S380" s="27">
        <v>1</v>
      </c>
      <c r="T380" s="33">
        <v>0.62466195784303247</v>
      </c>
      <c r="U380" s="27">
        <v>487639730.19999999</v>
      </c>
      <c r="V380" s="27">
        <v>0</v>
      </c>
      <c r="W380" s="27">
        <v>313665000</v>
      </c>
      <c r="X380" s="27"/>
      <c r="Y380" s="27"/>
      <c r="Z380" s="27">
        <v>1</v>
      </c>
    </row>
    <row r="381" spans="1:26">
      <c r="A381" s="27">
        <v>2003</v>
      </c>
      <c r="B381" t="s">
        <v>142</v>
      </c>
      <c r="C381" s="27"/>
      <c r="D381" s="27"/>
      <c r="E381" s="27"/>
      <c r="F381" s="27">
        <v>0</v>
      </c>
      <c r="G381" s="27">
        <v>1</v>
      </c>
      <c r="H381" s="27">
        <v>1</v>
      </c>
      <c r="I381" s="27">
        <v>0</v>
      </c>
      <c r="J381" s="27">
        <v>1</v>
      </c>
      <c r="K381" s="27">
        <v>3</v>
      </c>
      <c r="L381" s="27">
        <v>1</v>
      </c>
      <c r="M381" s="27">
        <v>0</v>
      </c>
      <c r="N381" s="27">
        <v>0</v>
      </c>
      <c r="O381" s="27">
        <v>0</v>
      </c>
      <c r="P381" s="27">
        <v>7276000000</v>
      </c>
      <c r="Q381" s="27">
        <v>7276013031.9690495</v>
      </c>
      <c r="R381" s="27">
        <v>0</v>
      </c>
      <c r="S381" s="27">
        <v>1</v>
      </c>
      <c r="T381" s="33">
        <v>0.61793375018798091</v>
      </c>
      <c r="U381" s="27">
        <v>487459411.60000002</v>
      </c>
      <c r="V381" s="27">
        <v>0</v>
      </c>
      <c r="W381" s="27">
        <v>421867000</v>
      </c>
      <c r="X381" s="27"/>
      <c r="Y381" s="27"/>
      <c r="Z381" s="27">
        <v>1</v>
      </c>
    </row>
    <row r="382" spans="1:26">
      <c r="A382" s="27">
        <v>2004</v>
      </c>
      <c r="B382" t="s">
        <v>142</v>
      </c>
      <c r="C382" s="27"/>
      <c r="D382" s="27"/>
      <c r="E382" s="27"/>
      <c r="F382" s="27">
        <v>600000</v>
      </c>
      <c r="G382" s="27">
        <v>1</v>
      </c>
      <c r="H382" s="27">
        <v>1</v>
      </c>
      <c r="I382" s="27">
        <v>0</v>
      </c>
      <c r="J382" s="27">
        <v>1</v>
      </c>
      <c r="K382" s="27">
        <v>3</v>
      </c>
      <c r="L382" s="27">
        <v>1</v>
      </c>
      <c r="M382" s="27">
        <v>0</v>
      </c>
      <c r="N382" s="27">
        <v>0</v>
      </c>
      <c r="O382" s="27">
        <v>0</v>
      </c>
      <c r="P382" s="27">
        <v>8682000000</v>
      </c>
      <c r="Q382" s="27">
        <v>8680370408.0594292</v>
      </c>
      <c r="R382" s="27">
        <v>1</v>
      </c>
      <c r="S382" s="27">
        <v>1</v>
      </c>
      <c r="T382" s="33">
        <v>0.67108711240801089</v>
      </c>
      <c r="U382" s="27">
        <v>446885181.19999999</v>
      </c>
      <c r="V382" s="27">
        <v>0</v>
      </c>
      <c r="W382" s="27">
        <v>492898000</v>
      </c>
      <c r="X382" s="27"/>
      <c r="Y382" s="27"/>
      <c r="Z382" s="27">
        <v>1</v>
      </c>
    </row>
    <row r="383" spans="1:26">
      <c r="A383" s="27">
        <v>2005</v>
      </c>
      <c r="B383" t="s">
        <v>142</v>
      </c>
      <c r="C383" s="27"/>
      <c r="D383" s="27"/>
      <c r="E383" s="27"/>
      <c r="F383" s="27">
        <v>0</v>
      </c>
      <c r="G383" s="27">
        <v>1</v>
      </c>
      <c r="H383" s="27">
        <v>1</v>
      </c>
      <c r="I383" s="27">
        <v>0</v>
      </c>
      <c r="J383" s="27">
        <v>1</v>
      </c>
      <c r="K383" s="27">
        <v>3</v>
      </c>
      <c r="L383" s="27">
        <v>1</v>
      </c>
      <c r="M383" s="27">
        <v>0</v>
      </c>
      <c r="N383" s="27">
        <v>0</v>
      </c>
      <c r="O383" s="27">
        <v>0</v>
      </c>
      <c r="P383" s="27">
        <v>13273000000</v>
      </c>
      <c r="Q383" s="27">
        <v>13245716099.005713</v>
      </c>
      <c r="R383" s="27">
        <v>1</v>
      </c>
      <c r="S383" s="27">
        <v>1</v>
      </c>
      <c r="T383" s="33">
        <v>0.69599608558540027</v>
      </c>
      <c r="U383" s="27">
        <v>383127572.19999999</v>
      </c>
      <c r="V383" s="27">
        <v>0</v>
      </c>
      <c r="W383" s="27">
        <v>500610000</v>
      </c>
      <c r="X383" s="27"/>
      <c r="Y383" s="27"/>
      <c r="Z383" s="27">
        <v>1</v>
      </c>
    </row>
    <row r="384" spans="1:26">
      <c r="A384" s="27">
        <v>2006</v>
      </c>
      <c r="B384" t="s">
        <v>142</v>
      </c>
      <c r="C384" s="27"/>
      <c r="D384" s="27"/>
      <c r="E384" s="27"/>
      <c r="F384" s="27">
        <v>0</v>
      </c>
      <c r="G384" s="27">
        <v>1</v>
      </c>
      <c r="H384" s="27">
        <v>1</v>
      </c>
      <c r="I384" s="27">
        <v>0</v>
      </c>
      <c r="J384" s="27">
        <v>1</v>
      </c>
      <c r="K384" s="27">
        <v>3</v>
      </c>
      <c r="L384" s="27">
        <v>1</v>
      </c>
      <c r="M384" s="27">
        <v>0</v>
      </c>
      <c r="N384" s="27">
        <v>0</v>
      </c>
      <c r="O384" s="27">
        <v>0</v>
      </c>
      <c r="P384" s="27">
        <v>21027000000</v>
      </c>
      <c r="Q384" s="27">
        <v>20982986344.302666</v>
      </c>
      <c r="R384" s="27">
        <v>1</v>
      </c>
      <c r="S384" s="27">
        <v>1</v>
      </c>
      <c r="T384" s="33">
        <v>0.83568345932575372</v>
      </c>
      <c r="U384" s="27">
        <v>365276173</v>
      </c>
      <c r="V384" s="27">
        <v>5394000</v>
      </c>
      <c r="W384" s="27">
        <v>582706000</v>
      </c>
      <c r="X384" s="27"/>
      <c r="Y384" s="27"/>
      <c r="Z384" s="27">
        <v>1</v>
      </c>
    </row>
    <row r="385" spans="1:26">
      <c r="A385" s="27">
        <v>2007</v>
      </c>
      <c r="B385" t="s">
        <v>142</v>
      </c>
      <c r="C385" s="27"/>
      <c r="D385" s="27"/>
      <c r="E385" s="27"/>
      <c r="F385" s="27">
        <v>0</v>
      </c>
      <c r="G385" s="27">
        <v>1</v>
      </c>
      <c r="H385" s="27">
        <v>1</v>
      </c>
      <c r="I385" s="27">
        <v>0</v>
      </c>
      <c r="J385" s="27">
        <v>1</v>
      </c>
      <c r="K385" s="27">
        <v>3</v>
      </c>
      <c r="L385" s="27">
        <v>1</v>
      </c>
      <c r="M385" s="27">
        <v>0</v>
      </c>
      <c r="N385" s="27">
        <v>0</v>
      </c>
      <c r="O385" s="27">
        <v>0</v>
      </c>
      <c r="P385" s="27">
        <v>33090000000.000004</v>
      </c>
      <c r="Q385" s="27">
        <v>33050343782.775902</v>
      </c>
      <c r="R385" s="27">
        <v>1</v>
      </c>
      <c r="S385" s="27">
        <v>1</v>
      </c>
      <c r="T385" s="33">
        <v>0.90473952627382648</v>
      </c>
      <c r="U385" s="27">
        <v>345670553.69999999</v>
      </c>
      <c r="V385" s="27">
        <v>21403000</v>
      </c>
      <c r="W385" s="27">
        <v>660429000</v>
      </c>
      <c r="X385" s="27"/>
      <c r="Y385" s="27"/>
      <c r="Z385" s="27">
        <v>1</v>
      </c>
    </row>
    <row r="386" spans="1:26">
      <c r="A386" s="27">
        <v>2008</v>
      </c>
      <c r="B386" t="s">
        <v>142</v>
      </c>
      <c r="C386" s="27"/>
      <c r="D386" s="27"/>
      <c r="E386" s="27"/>
      <c r="F386" s="27">
        <v>0</v>
      </c>
      <c r="G386" s="27">
        <v>1</v>
      </c>
      <c r="H386" s="27">
        <v>1</v>
      </c>
      <c r="I386" s="27">
        <v>0</v>
      </c>
      <c r="J386" s="27">
        <v>1</v>
      </c>
      <c r="K386" s="27">
        <v>3</v>
      </c>
      <c r="L386" s="27">
        <v>1</v>
      </c>
      <c r="M386" s="27">
        <v>0</v>
      </c>
      <c r="N386" s="27">
        <v>0</v>
      </c>
      <c r="O386" s="27">
        <v>0</v>
      </c>
      <c r="P386" s="27">
        <v>48979000000</v>
      </c>
      <c r="Q386" s="27">
        <v>48852482960.077896</v>
      </c>
      <c r="R386" s="27">
        <v>1</v>
      </c>
      <c r="S386" s="27">
        <v>1</v>
      </c>
      <c r="T386" s="33">
        <v>0.91944034308119871</v>
      </c>
      <c r="U386" s="27">
        <v>315789574.80000001</v>
      </c>
      <c r="V386" s="27">
        <v>77730000</v>
      </c>
      <c r="W386" s="27">
        <v>697699000</v>
      </c>
      <c r="X386" s="27">
        <v>487000000</v>
      </c>
      <c r="Y386" s="27"/>
      <c r="Z386" s="27">
        <v>1</v>
      </c>
    </row>
    <row r="387" spans="1:26">
      <c r="A387" s="27">
        <v>2009</v>
      </c>
      <c r="B387" t="s">
        <v>142</v>
      </c>
      <c r="C387" s="27"/>
      <c r="D387" s="27"/>
      <c r="E387" s="27"/>
      <c r="F387" s="27">
        <v>0</v>
      </c>
      <c r="G387" s="27">
        <v>1</v>
      </c>
      <c r="H387" s="27">
        <v>1</v>
      </c>
      <c r="I387" s="27">
        <v>0</v>
      </c>
      <c r="J387" s="27">
        <v>1</v>
      </c>
      <c r="K387" s="27">
        <v>3</v>
      </c>
      <c r="L387" s="27">
        <v>1</v>
      </c>
      <c r="M387" s="27">
        <v>0</v>
      </c>
      <c r="N387" s="27">
        <v>0</v>
      </c>
      <c r="O387" s="27">
        <v>0</v>
      </c>
      <c r="P387" s="27">
        <v>44289000000</v>
      </c>
      <c r="Q387" s="27">
        <v>44291490420.502617</v>
      </c>
      <c r="R387" s="27">
        <v>1</v>
      </c>
      <c r="S387" s="27">
        <v>1</v>
      </c>
      <c r="T387" s="33">
        <v>0.81595367947064712</v>
      </c>
      <c r="U387" s="27">
        <v>302558244.10000002</v>
      </c>
      <c r="V387" s="27">
        <v>199288000</v>
      </c>
      <c r="W387" s="27">
        <v>739338000</v>
      </c>
      <c r="X387" s="27">
        <v>580000000</v>
      </c>
      <c r="Y387" s="27"/>
      <c r="Z387" s="27">
        <v>1</v>
      </c>
    </row>
    <row r="388" spans="1:26">
      <c r="A388" s="27">
        <v>2010</v>
      </c>
      <c r="B388" t="s">
        <v>142</v>
      </c>
      <c r="C388" s="27"/>
      <c r="D388" s="27"/>
      <c r="E388" s="27"/>
      <c r="F388" s="27">
        <v>2900000</v>
      </c>
      <c r="G388" s="27">
        <v>1</v>
      </c>
      <c r="H388" s="27">
        <v>1</v>
      </c>
      <c r="I388" s="27">
        <v>0</v>
      </c>
      <c r="J388" s="27">
        <v>1</v>
      </c>
      <c r="K388" s="27">
        <v>3</v>
      </c>
      <c r="L388" s="27">
        <v>1</v>
      </c>
      <c r="M388" s="27">
        <v>0</v>
      </c>
      <c r="N388" s="27">
        <v>0</v>
      </c>
      <c r="O388" s="27">
        <v>0</v>
      </c>
      <c r="P388" s="27">
        <v>52913000000</v>
      </c>
      <c r="Q388" s="27">
        <v>52902703376.105644</v>
      </c>
      <c r="R388" s="27">
        <v>1</v>
      </c>
      <c r="S388" s="27">
        <v>1</v>
      </c>
      <c r="T388" s="33">
        <v>1.0070075781651076</v>
      </c>
      <c r="U388" s="27">
        <v>282350979.10000002</v>
      </c>
      <c r="V388" s="27">
        <v>300495000</v>
      </c>
      <c r="W388" s="27">
        <v>762757000</v>
      </c>
      <c r="X388" s="27">
        <v>598000000</v>
      </c>
      <c r="Y388" s="27"/>
      <c r="Z388" s="27">
        <v>1</v>
      </c>
    </row>
    <row r="389" spans="1:26">
      <c r="A389" s="27">
        <v>2011</v>
      </c>
      <c r="B389" t="s">
        <v>142</v>
      </c>
      <c r="C389" s="27"/>
      <c r="D389" s="27"/>
      <c r="E389" s="27"/>
      <c r="F389" s="27">
        <v>0</v>
      </c>
      <c r="G389" s="27">
        <v>1</v>
      </c>
      <c r="H389" s="27">
        <v>1</v>
      </c>
      <c r="I389" s="27">
        <v>0</v>
      </c>
      <c r="J389" s="27">
        <v>1</v>
      </c>
      <c r="K389" s="27">
        <v>3</v>
      </c>
      <c r="L389" s="27">
        <v>1</v>
      </c>
      <c r="M389" s="27">
        <v>0</v>
      </c>
      <c r="N389" s="27">
        <v>0</v>
      </c>
      <c r="O389" s="27">
        <v>0</v>
      </c>
      <c r="P389" s="27">
        <v>65989999999.999992</v>
      </c>
      <c r="Q389" s="27">
        <v>65951627200.202614</v>
      </c>
      <c r="R389" s="27">
        <v>1</v>
      </c>
      <c r="S389" s="27">
        <v>1</v>
      </c>
      <c r="T389" s="33">
        <v>1.116808011796752</v>
      </c>
      <c r="U389" s="27">
        <v>264679350.5</v>
      </c>
      <c r="V389" s="27">
        <v>468700000</v>
      </c>
      <c r="W389" s="27">
        <v>805789000</v>
      </c>
      <c r="X389" s="27">
        <v>767000000</v>
      </c>
      <c r="Y389" s="27"/>
      <c r="Z389" s="27">
        <v>1</v>
      </c>
    </row>
    <row r="390" spans="1:26">
      <c r="A390" s="27">
        <v>2012</v>
      </c>
      <c r="B390" t="s">
        <v>142</v>
      </c>
      <c r="C390" s="27"/>
      <c r="D390" s="27"/>
      <c r="E390" s="27"/>
      <c r="F390" s="27">
        <v>0</v>
      </c>
      <c r="G390" s="27">
        <v>1</v>
      </c>
      <c r="H390" s="27">
        <v>1</v>
      </c>
      <c r="I390" s="27">
        <v>0</v>
      </c>
      <c r="J390" s="27">
        <v>1</v>
      </c>
      <c r="K390" s="27">
        <v>3</v>
      </c>
      <c r="L390" s="27">
        <v>1</v>
      </c>
      <c r="M390" s="27">
        <v>0</v>
      </c>
      <c r="N390" s="27">
        <v>0</v>
      </c>
      <c r="O390" s="27">
        <v>0</v>
      </c>
      <c r="P390" s="27">
        <v>69687000000</v>
      </c>
      <c r="Q390" s="27">
        <v>69683935845.213837</v>
      </c>
      <c r="R390" s="27">
        <v>1</v>
      </c>
      <c r="S390" s="27">
        <v>1</v>
      </c>
      <c r="T390" s="33">
        <v>0.99562684078172081</v>
      </c>
      <c r="U390" s="27">
        <v>251858492.30000001</v>
      </c>
      <c r="V390" s="27">
        <v>808436000</v>
      </c>
      <c r="W390" s="27">
        <v>833304000</v>
      </c>
      <c r="X390" s="27">
        <v>861000000</v>
      </c>
      <c r="Y390" s="27"/>
      <c r="Z390" s="27">
        <v>1</v>
      </c>
    </row>
    <row r="391" spans="1:26">
      <c r="A391" s="27">
        <v>2013</v>
      </c>
      <c r="B391" t="s">
        <v>142</v>
      </c>
      <c r="C391" s="27"/>
      <c r="D391" s="27"/>
      <c r="E391" s="27"/>
      <c r="F391" s="27">
        <v>4842022.5</v>
      </c>
      <c r="G391" s="27">
        <v>1</v>
      </c>
      <c r="H391" s="27">
        <v>1</v>
      </c>
      <c r="I391" s="27">
        <v>0</v>
      </c>
      <c r="J391" s="27">
        <v>1</v>
      </c>
      <c r="K391" s="27">
        <v>3</v>
      </c>
      <c r="L391" s="27">
        <v>1</v>
      </c>
      <c r="M391" s="27">
        <v>0</v>
      </c>
      <c r="N391" s="27">
        <v>0</v>
      </c>
      <c r="O391" s="27">
        <v>0</v>
      </c>
      <c r="P391" s="27">
        <v>74160000000</v>
      </c>
      <c r="Q391" s="27">
        <v>74164435946.462723</v>
      </c>
      <c r="R391" s="27">
        <v>1</v>
      </c>
      <c r="S391" s="27">
        <v>1</v>
      </c>
      <c r="T391" s="33">
        <v>0.99710818219516861</v>
      </c>
      <c r="U391" s="27">
        <v>242453318.80000001</v>
      </c>
      <c r="V391" s="27">
        <v>1043067000</v>
      </c>
      <c r="W391" s="27">
        <v>599162000</v>
      </c>
      <c r="X391" s="27">
        <v>837000000</v>
      </c>
      <c r="Y391" s="27"/>
      <c r="Z391" s="27">
        <v>1</v>
      </c>
    </row>
    <row r="392" spans="1:26">
      <c r="A392" s="27">
        <v>2014</v>
      </c>
      <c r="B392" t="s">
        <v>142</v>
      </c>
      <c r="C392" s="27"/>
      <c r="D392" s="27"/>
      <c r="E392" s="27"/>
      <c r="F392" s="27">
        <v>0</v>
      </c>
      <c r="G392" s="27">
        <v>1</v>
      </c>
      <c r="H392" s="27">
        <v>1</v>
      </c>
      <c r="I392" s="27">
        <v>0</v>
      </c>
      <c r="J392" s="27">
        <v>1</v>
      </c>
      <c r="K392" s="27">
        <v>3</v>
      </c>
      <c r="L392" s="27">
        <v>1</v>
      </c>
      <c r="M392" s="27">
        <v>0</v>
      </c>
      <c r="N392" s="27">
        <v>0</v>
      </c>
      <c r="O392" s="27">
        <v>0</v>
      </c>
      <c r="P392" s="27">
        <v>75240000000</v>
      </c>
      <c r="Q392" s="27">
        <v>75244294275.149811</v>
      </c>
      <c r="R392" s="27">
        <v>1</v>
      </c>
      <c r="S392" s="27">
        <v>1</v>
      </c>
      <c r="T392" s="33">
        <v>0.96696016921402161</v>
      </c>
      <c r="U392" s="27">
        <v>224367063.09999999</v>
      </c>
      <c r="V392" s="27">
        <v>1348553000</v>
      </c>
      <c r="W392" s="27">
        <v>571477000</v>
      </c>
      <c r="X392" s="27">
        <v>738000000</v>
      </c>
      <c r="Y392" s="27"/>
      <c r="Z392" s="27">
        <v>1</v>
      </c>
    </row>
    <row r="393" spans="1:26">
      <c r="A393" s="27">
        <v>2015</v>
      </c>
      <c r="B393" t="s">
        <v>142</v>
      </c>
      <c r="C393" s="27"/>
      <c r="D393" s="27"/>
      <c r="E393" s="27"/>
      <c r="F393" s="27">
        <v>0</v>
      </c>
      <c r="G393" s="27">
        <v>1</v>
      </c>
      <c r="H393" s="27">
        <v>1</v>
      </c>
      <c r="I393" s="27">
        <v>0</v>
      </c>
      <c r="J393" s="27">
        <v>1</v>
      </c>
      <c r="K393" s="27">
        <v>3</v>
      </c>
      <c r="L393" s="27">
        <v>1</v>
      </c>
      <c r="M393" s="27">
        <v>0</v>
      </c>
      <c r="N393" s="27">
        <v>0</v>
      </c>
      <c r="O393" s="27">
        <v>0</v>
      </c>
      <c r="P393" s="27">
        <v>50844000000</v>
      </c>
      <c r="Q393" s="27">
        <v>53074370486.043335</v>
      </c>
      <c r="R393" s="27">
        <v>1</v>
      </c>
      <c r="S393" s="27">
        <v>1</v>
      </c>
      <c r="T393" s="33">
        <v>0.821813335342235</v>
      </c>
      <c r="U393" s="27">
        <v>212814870.5</v>
      </c>
      <c r="V393" s="27">
        <v>1577782000</v>
      </c>
      <c r="W393" s="27">
        <v>517748000</v>
      </c>
      <c r="X393" s="27">
        <v>827000000</v>
      </c>
      <c r="Y393" s="27"/>
      <c r="Z393" s="27">
        <v>1</v>
      </c>
    </row>
    <row r="394" spans="1:26">
      <c r="A394" s="27">
        <v>2016</v>
      </c>
      <c r="B394" t="s">
        <v>142</v>
      </c>
      <c r="C394" s="27"/>
      <c r="D394" s="27"/>
      <c r="E394" s="27"/>
      <c r="F394" s="27">
        <v>0</v>
      </c>
      <c r="G394" s="27">
        <v>1</v>
      </c>
      <c r="H394" s="27">
        <v>1</v>
      </c>
      <c r="I394" s="27">
        <v>0</v>
      </c>
      <c r="J394" s="27">
        <v>1</v>
      </c>
      <c r="K394" s="27">
        <v>3</v>
      </c>
      <c r="L394" s="27">
        <v>1</v>
      </c>
      <c r="M394" s="27">
        <v>0</v>
      </c>
      <c r="N394" s="27">
        <v>0</v>
      </c>
      <c r="O394" s="27">
        <v>0</v>
      </c>
      <c r="P394" s="27">
        <v>37810000000</v>
      </c>
      <c r="Q394" s="27">
        <v>37867518957.197472</v>
      </c>
      <c r="R394" s="27">
        <v>1</v>
      </c>
      <c r="S394" s="27">
        <v>1</v>
      </c>
      <c r="T394" s="33">
        <v>0.86004996979414983</v>
      </c>
      <c r="U394" s="27">
        <v>206456824.09999999</v>
      </c>
      <c r="V394" s="27">
        <v>1736338000</v>
      </c>
      <c r="W394" s="27">
        <v>466800000</v>
      </c>
      <c r="X394" s="27">
        <v>791000000</v>
      </c>
      <c r="Y394" s="27"/>
      <c r="Z394" s="27">
        <v>1</v>
      </c>
    </row>
    <row r="395" spans="1:26">
      <c r="A395" s="27">
        <v>2017</v>
      </c>
      <c r="B395" t="s">
        <v>142</v>
      </c>
      <c r="C395" s="27"/>
      <c r="D395" s="27"/>
      <c r="E395" s="27"/>
      <c r="F395" s="27">
        <v>0</v>
      </c>
      <c r="G395" s="27">
        <v>1</v>
      </c>
      <c r="H395" s="27">
        <v>1</v>
      </c>
      <c r="I395" s="27">
        <v>0</v>
      </c>
      <c r="J395" s="27">
        <v>1</v>
      </c>
      <c r="K395" s="27">
        <v>3</v>
      </c>
      <c r="L395" s="27">
        <v>1</v>
      </c>
      <c r="M395" s="27">
        <v>0</v>
      </c>
      <c r="N395" s="27">
        <v>0</v>
      </c>
      <c r="O395" s="27">
        <v>0</v>
      </c>
      <c r="P395" s="27">
        <v>40670000000</v>
      </c>
      <c r="Q395" s="27">
        <v>40747792237.973503</v>
      </c>
      <c r="R395" s="27">
        <v>1</v>
      </c>
      <c r="S395" s="27">
        <v>1</v>
      </c>
      <c r="T395" s="33">
        <v>0.90809244833766045</v>
      </c>
      <c r="U395" s="27">
        <v>218712839</v>
      </c>
      <c r="V395" s="27">
        <v>2161398000</v>
      </c>
      <c r="W395" s="27">
        <v>504000000</v>
      </c>
      <c r="X395" s="27">
        <v>1049000000</v>
      </c>
      <c r="Y395" s="27"/>
      <c r="Z395" s="27">
        <v>1</v>
      </c>
    </row>
    <row r="396" spans="1:26">
      <c r="A396" s="27">
        <v>1973</v>
      </c>
      <c r="B396" t="s">
        <v>51</v>
      </c>
      <c r="C396" s="27"/>
      <c r="D396" s="27"/>
      <c r="E396" s="27"/>
      <c r="F396" s="27">
        <v>0</v>
      </c>
      <c r="G396" s="27">
        <v>0</v>
      </c>
      <c r="H396" s="27">
        <v>1</v>
      </c>
      <c r="I396" s="27">
        <v>0</v>
      </c>
      <c r="J396" s="27">
        <v>0</v>
      </c>
      <c r="K396" s="27">
        <v>1</v>
      </c>
      <c r="L396" s="27">
        <v>1</v>
      </c>
      <c r="M396" s="27">
        <v>0</v>
      </c>
      <c r="N396" s="27">
        <v>1</v>
      </c>
      <c r="O396" s="27">
        <v>0</v>
      </c>
      <c r="P396" s="27"/>
      <c r="Q396" s="27">
        <v>670899999.99999988</v>
      </c>
      <c r="R396" s="27">
        <v>0</v>
      </c>
      <c r="S396" s="27">
        <v>0</v>
      </c>
      <c r="T396" s="33">
        <v>1.2798279189511945</v>
      </c>
      <c r="U396" s="27"/>
      <c r="V396" s="27"/>
      <c r="W396" s="27"/>
      <c r="X396" s="27"/>
      <c r="Y396" s="27">
        <v>17200000</v>
      </c>
      <c r="Z396" s="27">
        <v>0</v>
      </c>
    </row>
    <row r="397" spans="1:26">
      <c r="A397" s="27">
        <v>1974</v>
      </c>
      <c r="B397" t="s">
        <v>51</v>
      </c>
      <c r="C397" s="27"/>
      <c r="D397" s="27"/>
      <c r="E397" s="27"/>
      <c r="F397" s="27">
        <v>0</v>
      </c>
      <c r="G397" s="27">
        <v>0</v>
      </c>
      <c r="H397" s="27">
        <v>1</v>
      </c>
      <c r="I397" s="27">
        <v>0</v>
      </c>
      <c r="J397" s="27">
        <v>0</v>
      </c>
      <c r="K397" s="27">
        <v>1</v>
      </c>
      <c r="L397" s="27">
        <v>1</v>
      </c>
      <c r="M397" s="27">
        <v>0</v>
      </c>
      <c r="N397" s="27">
        <v>1</v>
      </c>
      <c r="O397" s="27">
        <v>0</v>
      </c>
      <c r="P397" s="27"/>
      <c r="Q397" s="27">
        <v>632399999.99999988</v>
      </c>
      <c r="R397" s="27">
        <v>0</v>
      </c>
      <c r="S397" s="27">
        <v>0</v>
      </c>
      <c r="T397" s="33">
        <v>1.2793035310212315</v>
      </c>
      <c r="U397" s="27"/>
      <c r="V397" s="27"/>
      <c r="W397" s="27"/>
      <c r="X397" s="27"/>
      <c r="Y397" s="27">
        <v>40000000</v>
      </c>
      <c r="Z397" s="27">
        <v>0</v>
      </c>
    </row>
    <row r="398" spans="1:26">
      <c r="A398" s="27">
        <v>1975</v>
      </c>
      <c r="B398" t="s">
        <v>51</v>
      </c>
      <c r="C398" s="27"/>
      <c r="D398" s="27"/>
      <c r="E398" s="27"/>
      <c r="F398" s="27">
        <v>0</v>
      </c>
      <c r="G398" s="27">
        <v>0</v>
      </c>
      <c r="H398" s="27">
        <v>1</v>
      </c>
      <c r="I398" s="27">
        <v>0</v>
      </c>
      <c r="J398" s="27">
        <v>0</v>
      </c>
      <c r="K398" s="27">
        <v>1</v>
      </c>
      <c r="L398" s="27">
        <v>1</v>
      </c>
      <c r="M398" s="27">
        <v>0</v>
      </c>
      <c r="N398" s="27">
        <v>1</v>
      </c>
      <c r="O398" s="27">
        <v>0</v>
      </c>
      <c r="P398" s="27"/>
      <c r="Q398" s="27">
        <v>596200000.00000012</v>
      </c>
      <c r="R398" s="27">
        <v>0</v>
      </c>
      <c r="S398" s="27">
        <v>0</v>
      </c>
      <c r="T398" s="33">
        <v>0.94696688960437181</v>
      </c>
      <c r="U398" s="27"/>
      <c r="V398" s="27"/>
      <c r="W398" s="27"/>
      <c r="X398" s="27"/>
      <c r="Y398" s="27">
        <v>0</v>
      </c>
      <c r="Z398" s="27">
        <v>0</v>
      </c>
    </row>
    <row r="399" spans="1:26">
      <c r="A399" s="27">
        <v>1976</v>
      </c>
      <c r="B399" t="s">
        <v>51</v>
      </c>
      <c r="C399" s="27"/>
      <c r="D399" s="27"/>
      <c r="E399" s="27"/>
      <c r="F399" s="27">
        <v>0</v>
      </c>
      <c r="G399" s="27">
        <v>0</v>
      </c>
      <c r="H399" s="27">
        <v>1</v>
      </c>
      <c r="I399" s="27">
        <v>0</v>
      </c>
      <c r="J399" s="27">
        <v>0</v>
      </c>
      <c r="K399" s="27">
        <v>1</v>
      </c>
      <c r="L399" s="27">
        <v>1</v>
      </c>
      <c r="M399" s="27">
        <v>0</v>
      </c>
      <c r="N399" s="27">
        <v>1</v>
      </c>
      <c r="O399" s="27">
        <v>0</v>
      </c>
      <c r="P399" s="27"/>
      <c r="Q399" s="27">
        <v>642100000</v>
      </c>
      <c r="R399" s="27">
        <v>0</v>
      </c>
      <c r="S399" s="27">
        <v>0</v>
      </c>
      <c r="T399" s="33">
        <v>1.0219497573337515</v>
      </c>
      <c r="U399" s="27"/>
      <c r="V399" s="27"/>
      <c r="W399" s="27"/>
      <c r="X399" s="27"/>
      <c r="Y399" s="27">
        <v>0</v>
      </c>
      <c r="Z399" s="27">
        <v>0</v>
      </c>
    </row>
    <row r="400" spans="1:26">
      <c r="A400" s="27">
        <v>1977</v>
      </c>
      <c r="B400" t="s">
        <v>51</v>
      </c>
      <c r="C400" s="27"/>
      <c r="D400" s="27"/>
      <c r="E400" s="27"/>
      <c r="F400" s="27">
        <v>0</v>
      </c>
      <c r="G400" s="27">
        <v>0</v>
      </c>
      <c r="H400" s="27">
        <v>1</v>
      </c>
      <c r="I400" s="27">
        <v>0</v>
      </c>
      <c r="J400" s="27">
        <v>0</v>
      </c>
      <c r="K400" s="27">
        <v>1</v>
      </c>
      <c r="L400" s="27">
        <v>1</v>
      </c>
      <c r="M400" s="27">
        <v>0</v>
      </c>
      <c r="N400" s="27">
        <v>1</v>
      </c>
      <c r="O400" s="27">
        <v>0</v>
      </c>
      <c r="P400" s="27"/>
      <c r="Q400" s="27">
        <v>713000000</v>
      </c>
      <c r="R400" s="27">
        <v>0</v>
      </c>
      <c r="S400" s="27">
        <v>0</v>
      </c>
      <c r="T400" s="33">
        <v>1.0409624303569636</v>
      </c>
      <c r="U400" s="27"/>
      <c r="V400" s="27"/>
      <c r="W400" s="27"/>
      <c r="X400" s="27"/>
      <c r="Y400" s="27">
        <v>10000000</v>
      </c>
      <c r="Z400" s="27">
        <v>0</v>
      </c>
    </row>
    <row r="401" spans="1:26">
      <c r="A401" s="27">
        <v>1978</v>
      </c>
      <c r="B401" t="s">
        <v>51</v>
      </c>
      <c r="C401" s="27"/>
      <c r="D401" s="27"/>
      <c r="E401" s="27"/>
      <c r="F401" s="27">
        <v>0</v>
      </c>
      <c r="G401" s="27">
        <v>0</v>
      </c>
      <c r="H401" s="27">
        <v>1</v>
      </c>
      <c r="I401" s="27">
        <v>0</v>
      </c>
      <c r="J401" s="27">
        <v>0</v>
      </c>
      <c r="K401" s="27">
        <v>1</v>
      </c>
      <c r="L401" s="27">
        <v>1</v>
      </c>
      <c r="M401" s="27">
        <v>0</v>
      </c>
      <c r="N401" s="27">
        <v>1</v>
      </c>
      <c r="O401" s="27">
        <v>0</v>
      </c>
      <c r="P401" s="27"/>
      <c r="Q401" s="27">
        <v>832400000</v>
      </c>
      <c r="R401" s="27">
        <v>0</v>
      </c>
      <c r="S401" s="27">
        <v>0</v>
      </c>
      <c r="T401" s="33">
        <v>0.91734575384516981</v>
      </c>
      <c r="U401" s="27"/>
      <c r="V401" s="27"/>
      <c r="W401" s="27"/>
      <c r="X401" s="27"/>
      <c r="Y401" s="27">
        <v>0</v>
      </c>
      <c r="Z401" s="27">
        <v>0</v>
      </c>
    </row>
    <row r="402" spans="1:26">
      <c r="A402" s="27">
        <v>1979</v>
      </c>
      <c r="B402" t="s">
        <v>51</v>
      </c>
      <c r="C402" s="27"/>
      <c r="D402" s="27"/>
      <c r="E402" s="27"/>
      <c r="F402" s="27">
        <v>0</v>
      </c>
      <c r="G402" s="27">
        <v>0</v>
      </c>
      <c r="H402" s="27">
        <v>1</v>
      </c>
      <c r="I402" s="27">
        <v>0</v>
      </c>
      <c r="J402" s="27">
        <v>0</v>
      </c>
      <c r="K402" s="27">
        <v>1</v>
      </c>
      <c r="L402" s="27">
        <v>1</v>
      </c>
      <c r="M402" s="27">
        <v>0</v>
      </c>
      <c r="N402" s="27">
        <v>1</v>
      </c>
      <c r="O402" s="27">
        <v>0</v>
      </c>
      <c r="P402" s="27"/>
      <c r="Q402" s="27">
        <v>1139800100</v>
      </c>
      <c r="R402" s="27">
        <v>0</v>
      </c>
      <c r="S402" s="27">
        <v>0</v>
      </c>
      <c r="T402" s="33">
        <v>0.9810294585578897</v>
      </c>
      <c r="U402" s="27"/>
      <c r="V402" s="27"/>
      <c r="W402" s="27"/>
      <c r="X402" s="27"/>
      <c r="Y402" s="27">
        <v>0</v>
      </c>
      <c r="Z402" s="27">
        <v>0</v>
      </c>
    </row>
    <row r="403" spans="1:26">
      <c r="A403" s="27">
        <v>1980</v>
      </c>
      <c r="B403" t="s">
        <v>51</v>
      </c>
      <c r="C403" s="27"/>
      <c r="D403" s="27"/>
      <c r="E403" s="27"/>
      <c r="F403" s="27">
        <v>0</v>
      </c>
      <c r="G403" s="27">
        <v>0</v>
      </c>
      <c r="H403" s="27">
        <v>1</v>
      </c>
      <c r="I403" s="27">
        <v>0</v>
      </c>
      <c r="J403" s="27">
        <v>0</v>
      </c>
      <c r="K403" s="27">
        <v>1</v>
      </c>
      <c r="L403" s="27">
        <v>1</v>
      </c>
      <c r="M403" s="27">
        <v>0</v>
      </c>
      <c r="N403" s="27">
        <v>1</v>
      </c>
      <c r="O403" s="27">
        <v>0</v>
      </c>
      <c r="P403" s="27">
        <v>2598000000</v>
      </c>
      <c r="Q403" s="27">
        <v>1335300000</v>
      </c>
      <c r="R403" s="27">
        <v>0</v>
      </c>
      <c r="S403" s="27">
        <v>0</v>
      </c>
      <c r="T403" s="33">
        <v>0.94044734443210454</v>
      </c>
      <c r="U403" s="27"/>
      <c r="V403" s="27"/>
      <c r="W403" s="27"/>
      <c r="X403" s="27"/>
      <c r="Y403" s="27">
        <v>25000000</v>
      </c>
      <c r="Z403" s="27">
        <v>0</v>
      </c>
    </row>
    <row r="404" spans="1:26">
      <c r="A404" s="27">
        <v>1981</v>
      </c>
      <c r="B404" t="s">
        <v>51</v>
      </c>
      <c r="C404" s="27"/>
      <c r="D404" s="27"/>
      <c r="E404" s="27"/>
      <c r="F404" s="27">
        <v>0</v>
      </c>
      <c r="G404" s="27">
        <v>0</v>
      </c>
      <c r="H404" s="27">
        <v>1</v>
      </c>
      <c r="I404" s="27">
        <v>0</v>
      </c>
      <c r="J404" s="27">
        <v>0</v>
      </c>
      <c r="K404" s="27">
        <v>1</v>
      </c>
      <c r="L404" s="27">
        <v>1</v>
      </c>
      <c r="M404" s="27">
        <v>0</v>
      </c>
      <c r="N404" s="27">
        <v>1</v>
      </c>
      <c r="O404" s="27">
        <v>0</v>
      </c>
      <c r="P404" s="27">
        <v>2692000000</v>
      </c>
      <c r="Q404" s="27">
        <v>1426500000.0000002</v>
      </c>
      <c r="R404" s="27">
        <v>0</v>
      </c>
      <c r="S404" s="27">
        <v>0</v>
      </c>
      <c r="T404" s="33">
        <v>0.83355014400471705</v>
      </c>
      <c r="U404" s="27"/>
      <c r="V404" s="27"/>
      <c r="W404" s="27"/>
      <c r="X404" s="27"/>
      <c r="Y404" s="27">
        <v>60000000</v>
      </c>
      <c r="Z404" s="27">
        <v>0</v>
      </c>
    </row>
    <row r="405" spans="1:26">
      <c r="A405" s="27">
        <v>1982</v>
      </c>
      <c r="B405" t="s">
        <v>51</v>
      </c>
      <c r="C405" s="27"/>
      <c r="D405" s="27"/>
      <c r="E405" s="27"/>
      <c r="F405" s="27">
        <v>0</v>
      </c>
      <c r="G405" s="27">
        <v>0</v>
      </c>
      <c r="H405" s="27">
        <v>1</v>
      </c>
      <c r="I405" s="27">
        <v>0</v>
      </c>
      <c r="J405" s="27">
        <v>0</v>
      </c>
      <c r="K405" s="27">
        <v>1</v>
      </c>
      <c r="L405" s="27">
        <v>1</v>
      </c>
      <c r="M405" s="27">
        <v>0</v>
      </c>
      <c r="N405" s="27">
        <v>1</v>
      </c>
      <c r="O405" s="27">
        <v>0</v>
      </c>
      <c r="P405" s="27">
        <v>3031000000</v>
      </c>
      <c r="Q405" s="27">
        <v>1578300000.0000002</v>
      </c>
      <c r="R405" s="27">
        <v>0</v>
      </c>
      <c r="S405" s="27">
        <v>0</v>
      </c>
      <c r="T405" s="33">
        <v>0.78443295677873848</v>
      </c>
      <c r="U405" s="27"/>
      <c r="V405" s="27"/>
      <c r="W405" s="27"/>
      <c r="X405" s="27"/>
      <c r="Y405" s="27">
        <v>0</v>
      </c>
      <c r="Z405" s="27">
        <v>0</v>
      </c>
    </row>
    <row r="406" spans="1:26">
      <c r="A406" s="27">
        <v>1983</v>
      </c>
      <c r="B406" t="s">
        <v>51</v>
      </c>
      <c r="C406" s="27"/>
      <c r="D406" s="27"/>
      <c r="E406" s="27"/>
      <c r="F406" s="27">
        <v>0</v>
      </c>
      <c r="G406" s="27">
        <v>0</v>
      </c>
      <c r="H406" s="27">
        <v>1</v>
      </c>
      <c r="I406" s="27">
        <v>0</v>
      </c>
      <c r="J406" s="27">
        <v>0</v>
      </c>
      <c r="K406" s="27">
        <v>1</v>
      </c>
      <c r="L406" s="27">
        <v>1</v>
      </c>
      <c r="M406" s="27">
        <v>0</v>
      </c>
      <c r="N406" s="27">
        <v>1</v>
      </c>
      <c r="O406" s="27">
        <v>0</v>
      </c>
      <c r="P406" s="27">
        <v>3373000000</v>
      </c>
      <c r="Q406" s="27">
        <v>1732800000</v>
      </c>
      <c r="R406" s="27">
        <v>0</v>
      </c>
      <c r="S406" s="27">
        <v>0</v>
      </c>
      <c r="T406" s="33">
        <v>0.83426891623154475</v>
      </c>
      <c r="U406" s="27"/>
      <c r="V406" s="27"/>
      <c r="W406" s="27"/>
      <c r="X406" s="27"/>
      <c r="Y406" s="27">
        <v>0</v>
      </c>
      <c r="Z406" s="27">
        <v>0</v>
      </c>
    </row>
    <row r="407" spans="1:26">
      <c r="A407" s="27">
        <v>1984</v>
      </c>
      <c r="B407" t="s">
        <v>51</v>
      </c>
      <c r="C407" s="27"/>
      <c r="D407" s="27"/>
      <c r="E407" s="27"/>
      <c r="F407" s="27">
        <v>0</v>
      </c>
      <c r="G407" s="27">
        <v>0</v>
      </c>
      <c r="H407" s="27">
        <v>1</v>
      </c>
      <c r="I407" s="27">
        <v>0</v>
      </c>
      <c r="J407" s="27">
        <v>0</v>
      </c>
      <c r="K407" s="27">
        <v>1</v>
      </c>
      <c r="L407" s="27">
        <v>1</v>
      </c>
      <c r="M407" s="27">
        <v>0</v>
      </c>
      <c r="N407" s="27">
        <v>1</v>
      </c>
      <c r="O407" s="27">
        <v>0</v>
      </c>
      <c r="P407" s="27">
        <v>3603000000</v>
      </c>
      <c r="Q407" s="27">
        <v>2041100000</v>
      </c>
      <c r="R407" s="27">
        <v>0</v>
      </c>
      <c r="S407" s="27">
        <v>0</v>
      </c>
      <c r="T407" s="33">
        <v>0.82999599794502654</v>
      </c>
      <c r="U407" s="27"/>
      <c r="V407" s="27"/>
      <c r="W407" s="27"/>
      <c r="X407" s="27"/>
      <c r="Y407" s="27"/>
      <c r="Z407" s="27">
        <v>0</v>
      </c>
    </row>
    <row r="408" spans="1:26">
      <c r="A408" s="27">
        <v>1985</v>
      </c>
      <c r="B408" t="s">
        <v>51</v>
      </c>
      <c r="C408" s="27"/>
      <c r="D408" s="27"/>
      <c r="E408" s="27"/>
      <c r="F408" s="27">
        <v>0</v>
      </c>
      <c r="G408" s="27">
        <v>0</v>
      </c>
      <c r="H408" s="27">
        <v>1</v>
      </c>
      <c r="I408" s="27">
        <v>0</v>
      </c>
      <c r="J408" s="27">
        <v>0</v>
      </c>
      <c r="K408" s="27">
        <v>1</v>
      </c>
      <c r="L408" s="27">
        <v>1</v>
      </c>
      <c r="M408" s="27">
        <v>0</v>
      </c>
      <c r="N408" s="27">
        <v>1</v>
      </c>
      <c r="O408" s="27">
        <v>0</v>
      </c>
      <c r="P408" s="27">
        <v>3923000000</v>
      </c>
      <c r="Q408" s="27">
        <v>2320699900</v>
      </c>
      <c r="R408" s="27">
        <v>0</v>
      </c>
      <c r="S408" s="27">
        <v>1</v>
      </c>
      <c r="T408" s="33">
        <v>0.74915719568429318</v>
      </c>
      <c r="U408" s="27"/>
      <c r="V408" s="27"/>
      <c r="W408" s="27"/>
      <c r="X408" s="27"/>
      <c r="Y408" s="27"/>
      <c r="Z408" s="27">
        <v>0</v>
      </c>
    </row>
    <row r="409" spans="1:26">
      <c r="A409" s="27">
        <v>1986</v>
      </c>
      <c r="B409" t="s">
        <v>51</v>
      </c>
      <c r="C409" s="27"/>
      <c r="D409" s="27"/>
      <c r="E409" s="27"/>
      <c r="F409" s="27">
        <v>0</v>
      </c>
      <c r="G409" s="27">
        <v>0</v>
      </c>
      <c r="H409" s="27">
        <v>1</v>
      </c>
      <c r="I409" s="27">
        <v>0</v>
      </c>
      <c r="J409" s="27">
        <v>0</v>
      </c>
      <c r="K409" s="27">
        <v>1</v>
      </c>
      <c r="L409" s="27">
        <v>1</v>
      </c>
      <c r="M409" s="27">
        <v>0</v>
      </c>
      <c r="N409" s="27">
        <v>1</v>
      </c>
      <c r="O409" s="27">
        <v>0</v>
      </c>
      <c r="P409" s="27">
        <v>4240999999.9999995</v>
      </c>
      <c r="Q409" s="27">
        <v>2472500000</v>
      </c>
      <c r="R409" s="27">
        <v>0</v>
      </c>
      <c r="S409" s="27">
        <v>1</v>
      </c>
      <c r="T409" s="33">
        <v>0.7030572776909082</v>
      </c>
      <c r="U409" s="27"/>
      <c r="V409" s="27"/>
      <c r="W409" s="27"/>
      <c r="X409" s="27"/>
      <c r="Y409" s="27"/>
      <c r="Z409" s="27">
        <v>0</v>
      </c>
    </row>
    <row r="410" spans="1:26">
      <c r="A410" s="27">
        <v>1987</v>
      </c>
      <c r="B410" t="s">
        <v>51</v>
      </c>
      <c r="C410" s="27"/>
      <c r="D410" s="27"/>
      <c r="E410" s="27"/>
      <c r="F410" s="27">
        <v>0</v>
      </c>
      <c r="G410" s="27">
        <v>0</v>
      </c>
      <c r="H410" s="27">
        <v>1</v>
      </c>
      <c r="I410" s="27">
        <v>0</v>
      </c>
      <c r="J410" s="27">
        <v>0</v>
      </c>
      <c r="K410" s="27">
        <v>1</v>
      </c>
      <c r="L410" s="27">
        <v>1</v>
      </c>
      <c r="M410" s="27">
        <v>0</v>
      </c>
      <c r="N410" s="27">
        <v>1</v>
      </c>
      <c r="O410" s="27">
        <v>0</v>
      </c>
      <c r="P410" s="27">
        <v>4669000000</v>
      </c>
      <c r="Q410" s="27">
        <v>2713999900</v>
      </c>
      <c r="R410" s="27">
        <v>0</v>
      </c>
      <c r="S410" s="27">
        <v>1</v>
      </c>
      <c r="T410" s="33">
        <v>0.74330063470010233</v>
      </c>
      <c r="U410" s="27"/>
      <c r="V410" s="27"/>
      <c r="W410" s="27"/>
      <c r="X410" s="27"/>
      <c r="Y410" s="27"/>
      <c r="Z410" s="27">
        <v>0</v>
      </c>
    </row>
    <row r="411" spans="1:26">
      <c r="A411" s="27">
        <v>1988</v>
      </c>
      <c r="B411" t="s">
        <v>51</v>
      </c>
      <c r="C411" s="27"/>
      <c r="D411" s="27"/>
      <c r="E411" s="27"/>
      <c r="F411" s="27">
        <v>0</v>
      </c>
      <c r="G411" s="27">
        <v>0</v>
      </c>
      <c r="H411" s="27">
        <v>1</v>
      </c>
      <c r="I411" s="27">
        <v>0</v>
      </c>
      <c r="J411" s="27">
        <v>0</v>
      </c>
      <c r="K411" s="27">
        <v>1</v>
      </c>
      <c r="L411" s="27">
        <v>1</v>
      </c>
      <c r="M411" s="27">
        <v>0</v>
      </c>
      <c r="N411" s="27">
        <v>1</v>
      </c>
      <c r="O411" s="27">
        <v>0</v>
      </c>
      <c r="P411" s="27">
        <v>4855000000</v>
      </c>
      <c r="Q411" s="27">
        <v>2817900000</v>
      </c>
      <c r="R411" s="27">
        <v>0</v>
      </c>
      <c r="S411" s="27">
        <v>1</v>
      </c>
      <c r="T411" s="33">
        <v>0.80560957079318884</v>
      </c>
      <c r="U411" s="27"/>
      <c r="V411" s="27"/>
      <c r="W411" s="27"/>
      <c r="X411" s="27"/>
      <c r="Y411" s="27"/>
      <c r="Z411" s="27">
        <v>0</v>
      </c>
    </row>
    <row r="412" spans="1:26">
      <c r="A412" s="27">
        <v>1989</v>
      </c>
      <c r="B412" t="s">
        <v>51</v>
      </c>
      <c r="C412" s="27"/>
      <c r="D412" s="27"/>
      <c r="E412" s="27"/>
      <c r="F412" s="27">
        <v>0</v>
      </c>
      <c r="G412" s="27">
        <v>0</v>
      </c>
      <c r="H412" s="27">
        <v>1</v>
      </c>
      <c r="I412" s="27">
        <v>0</v>
      </c>
      <c r="J412" s="27">
        <v>0</v>
      </c>
      <c r="K412" s="27">
        <v>1</v>
      </c>
      <c r="L412" s="27">
        <v>1</v>
      </c>
      <c r="M412" s="27">
        <v>0</v>
      </c>
      <c r="N412" s="27">
        <v>1</v>
      </c>
      <c r="O412" s="27">
        <v>0</v>
      </c>
      <c r="P412" s="27">
        <v>5473000000</v>
      </c>
      <c r="Q412" s="27">
        <v>3062000000.0000005</v>
      </c>
      <c r="R412" s="27">
        <v>0</v>
      </c>
      <c r="S412" s="27">
        <v>1</v>
      </c>
      <c r="T412" s="33">
        <v>0.74679040704290955</v>
      </c>
      <c r="U412" s="27"/>
      <c r="V412" s="27"/>
      <c r="W412" s="27"/>
      <c r="X412" s="27"/>
      <c r="Y412" s="27"/>
      <c r="Z412" s="27">
        <v>0</v>
      </c>
    </row>
    <row r="413" spans="1:26">
      <c r="A413" s="27">
        <v>1990</v>
      </c>
      <c r="B413" t="s">
        <v>51</v>
      </c>
      <c r="C413" s="27"/>
      <c r="D413" s="27"/>
      <c r="E413" s="27"/>
      <c r="F413" s="27">
        <v>0</v>
      </c>
      <c r="G413" s="27">
        <v>0</v>
      </c>
      <c r="H413" s="27">
        <v>1</v>
      </c>
      <c r="I413" s="27">
        <v>0</v>
      </c>
      <c r="J413" s="27">
        <v>0</v>
      </c>
      <c r="K413" s="27">
        <v>1</v>
      </c>
      <c r="L413" s="27">
        <v>1</v>
      </c>
      <c r="M413" s="27">
        <v>0</v>
      </c>
      <c r="N413" s="27">
        <v>1</v>
      </c>
      <c r="O413" s="27">
        <v>0</v>
      </c>
      <c r="P413" s="27">
        <v>5218000000</v>
      </c>
      <c r="Q413" s="27">
        <v>3166000000</v>
      </c>
      <c r="R413" s="27">
        <v>0</v>
      </c>
      <c r="S413" s="27">
        <v>1</v>
      </c>
      <c r="T413" s="33">
        <v>0.70566019682121295</v>
      </c>
      <c r="U413" s="27"/>
      <c r="V413" s="27"/>
      <c r="W413" s="27"/>
      <c r="X413" s="27"/>
      <c r="Y413" s="27"/>
      <c r="Z413" s="27">
        <v>0</v>
      </c>
    </row>
    <row r="414" spans="1:26">
      <c r="A414" s="27">
        <v>1991</v>
      </c>
      <c r="B414" t="s">
        <v>51</v>
      </c>
      <c r="C414" s="27"/>
      <c r="D414" s="27"/>
      <c r="E414" s="27"/>
      <c r="F414" s="27">
        <v>0</v>
      </c>
      <c r="G414" s="27">
        <v>0</v>
      </c>
      <c r="H414" s="27">
        <v>1</v>
      </c>
      <c r="I414" s="27">
        <v>0</v>
      </c>
      <c r="J414" s="27">
        <v>0</v>
      </c>
      <c r="K414" s="27">
        <v>1</v>
      </c>
      <c r="L414" s="27">
        <v>1</v>
      </c>
      <c r="M414" s="27">
        <v>0</v>
      </c>
      <c r="N414" s="27">
        <v>1</v>
      </c>
      <c r="O414" s="27">
        <v>0</v>
      </c>
      <c r="P414" s="27">
        <v>5128000000</v>
      </c>
      <c r="Q414" s="27">
        <v>3111160000</v>
      </c>
      <c r="R414" s="27">
        <v>0</v>
      </c>
      <c r="S414" s="27">
        <v>1</v>
      </c>
      <c r="T414" s="33">
        <v>0.64778014054484578</v>
      </c>
      <c r="U414" s="27"/>
      <c r="V414" s="27"/>
      <c r="W414" s="27"/>
      <c r="X414" s="27"/>
      <c r="Y414" s="27"/>
      <c r="Z414" s="27">
        <v>0</v>
      </c>
    </row>
    <row r="415" spans="1:26">
      <c r="A415" s="27">
        <v>1992</v>
      </c>
      <c r="B415" t="s">
        <v>51</v>
      </c>
      <c r="C415" s="27"/>
      <c r="D415" s="27"/>
      <c r="E415" s="27"/>
      <c r="F415" s="27">
        <v>0</v>
      </c>
      <c r="G415" s="27">
        <v>0</v>
      </c>
      <c r="H415" s="27">
        <v>1</v>
      </c>
      <c r="I415" s="27">
        <v>0</v>
      </c>
      <c r="J415" s="27">
        <v>0</v>
      </c>
      <c r="K415" s="27">
        <v>1</v>
      </c>
      <c r="L415" s="27">
        <v>1</v>
      </c>
      <c r="M415" s="27">
        <v>0</v>
      </c>
      <c r="N415" s="27">
        <v>1</v>
      </c>
      <c r="O415" s="27">
        <v>0</v>
      </c>
      <c r="P415" s="27">
        <v>5125000000</v>
      </c>
      <c r="Q415" s="27">
        <v>3109000000</v>
      </c>
      <c r="R415" s="27">
        <v>0</v>
      </c>
      <c r="S415" s="27">
        <v>1</v>
      </c>
      <c r="T415" s="33">
        <v>0.62587770846912083</v>
      </c>
      <c r="U415" s="27"/>
      <c r="V415" s="27"/>
      <c r="W415" s="27"/>
      <c r="X415" s="27"/>
      <c r="Y415" s="27"/>
      <c r="Z415" s="27">
        <v>0</v>
      </c>
    </row>
    <row r="416" spans="1:26">
      <c r="A416" s="27">
        <v>1993</v>
      </c>
      <c r="B416" t="s">
        <v>51</v>
      </c>
      <c r="C416" s="27"/>
      <c r="D416" s="27"/>
      <c r="E416" s="27"/>
      <c r="F416" s="27">
        <v>0</v>
      </c>
      <c r="G416" s="27">
        <v>0</v>
      </c>
      <c r="H416" s="27">
        <v>1</v>
      </c>
      <c r="I416" s="27">
        <v>0</v>
      </c>
      <c r="J416" s="27">
        <v>0</v>
      </c>
      <c r="K416" s="27">
        <v>1</v>
      </c>
      <c r="L416" s="27">
        <v>1</v>
      </c>
      <c r="M416" s="27">
        <v>0</v>
      </c>
      <c r="N416" s="27">
        <v>1</v>
      </c>
      <c r="O416" s="27">
        <v>0</v>
      </c>
      <c r="P416" s="27">
        <v>5097000000</v>
      </c>
      <c r="Q416" s="27">
        <v>3092000000</v>
      </c>
      <c r="R416" s="27">
        <v>0</v>
      </c>
      <c r="S416" s="27">
        <v>1</v>
      </c>
      <c r="T416" s="33">
        <v>0.648154718576755</v>
      </c>
      <c r="U416" s="27"/>
      <c r="V416" s="27"/>
      <c r="W416" s="27"/>
      <c r="X416" s="27"/>
      <c r="Y416" s="27"/>
      <c r="Z416" s="27">
        <v>0</v>
      </c>
    </row>
    <row r="417" spans="1:26">
      <c r="A417" s="27">
        <v>1994</v>
      </c>
      <c r="B417" t="s">
        <v>51</v>
      </c>
      <c r="C417" s="27"/>
      <c r="D417" s="27"/>
      <c r="E417" s="27"/>
      <c r="F417" s="27">
        <v>0</v>
      </c>
      <c r="G417" s="27">
        <v>0</v>
      </c>
      <c r="H417" s="27">
        <v>1</v>
      </c>
      <c r="I417" s="27">
        <v>0</v>
      </c>
      <c r="J417" s="27">
        <v>0</v>
      </c>
      <c r="K417" s="27">
        <v>1</v>
      </c>
      <c r="L417" s="27">
        <v>1</v>
      </c>
      <c r="M417" s="27">
        <v>0</v>
      </c>
      <c r="N417" s="27">
        <v>1</v>
      </c>
      <c r="O417" s="27">
        <v>0</v>
      </c>
      <c r="P417" s="27">
        <v>5372000000</v>
      </c>
      <c r="Q417" s="27">
        <v>3259000000</v>
      </c>
      <c r="R417" s="27">
        <v>0</v>
      </c>
      <c r="S417" s="27">
        <v>1</v>
      </c>
      <c r="T417" s="33">
        <v>0.69545665111729171</v>
      </c>
      <c r="U417" s="27"/>
      <c r="V417" s="27"/>
      <c r="W417" s="27"/>
      <c r="X417" s="27"/>
      <c r="Y417" s="27"/>
      <c r="Z417" s="27">
        <v>0</v>
      </c>
    </row>
    <row r="418" spans="1:26">
      <c r="A418" s="27">
        <v>1995</v>
      </c>
      <c r="B418" t="s">
        <v>51</v>
      </c>
      <c r="C418" s="27"/>
      <c r="D418" s="27"/>
      <c r="E418" s="27"/>
      <c r="F418" s="27">
        <v>0</v>
      </c>
      <c r="G418" s="27">
        <v>0</v>
      </c>
      <c r="H418" s="27">
        <v>1</v>
      </c>
      <c r="I418" s="27">
        <v>0</v>
      </c>
      <c r="J418" s="27">
        <v>0</v>
      </c>
      <c r="K418" s="27">
        <v>1</v>
      </c>
      <c r="L418" s="27">
        <v>1</v>
      </c>
      <c r="M418" s="27">
        <v>0</v>
      </c>
      <c r="N418" s="27">
        <v>1</v>
      </c>
      <c r="O418" s="27">
        <v>0</v>
      </c>
      <c r="P418" s="27">
        <v>5653000000</v>
      </c>
      <c r="Q418" s="27">
        <v>3429000000</v>
      </c>
      <c r="R418" s="27">
        <v>0</v>
      </c>
      <c r="S418" s="27">
        <v>1</v>
      </c>
      <c r="T418" s="33">
        <v>0.69736071622307827</v>
      </c>
      <c r="U418" s="27"/>
      <c r="V418" s="27"/>
      <c r="W418" s="27"/>
      <c r="X418" s="27"/>
      <c r="Y418" s="27"/>
      <c r="Z418" s="27">
        <v>0</v>
      </c>
    </row>
    <row r="419" spans="1:26">
      <c r="A419" s="27">
        <v>1996</v>
      </c>
      <c r="B419" t="s">
        <v>51</v>
      </c>
      <c r="C419" s="27"/>
      <c r="D419" s="27"/>
      <c r="E419" s="27"/>
      <c r="F419" s="27">
        <v>0</v>
      </c>
      <c r="G419" s="27">
        <v>0</v>
      </c>
      <c r="H419" s="27">
        <v>1</v>
      </c>
      <c r="I419" s="27">
        <v>0</v>
      </c>
      <c r="J419" s="27">
        <v>0</v>
      </c>
      <c r="K419" s="27">
        <v>1</v>
      </c>
      <c r="L419" s="27">
        <v>1</v>
      </c>
      <c r="M419" s="27">
        <v>0</v>
      </c>
      <c r="N419" s="27">
        <v>1</v>
      </c>
      <c r="O419" s="27">
        <v>0</v>
      </c>
      <c r="P419" s="27">
        <v>5950000000</v>
      </c>
      <c r="Q419" s="27">
        <v>3609000000</v>
      </c>
      <c r="R419" s="27">
        <v>0</v>
      </c>
      <c r="S419" s="27">
        <v>1</v>
      </c>
      <c r="T419" s="33">
        <v>0.69966405838602452</v>
      </c>
      <c r="U419" s="27"/>
      <c r="V419" s="27"/>
      <c r="W419" s="27"/>
      <c r="X419" s="27"/>
      <c r="Y419" s="27"/>
      <c r="Z419" s="27">
        <v>0</v>
      </c>
    </row>
    <row r="420" spans="1:26">
      <c r="A420" s="27">
        <v>1997</v>
      </c>
      <c r="B420" t="s">
        <v>51</v>
      </c>
      <c r="C420" s="27"/>
      <c r="D420" s="27"/>
      <c r="E420" s="27"/>
      <c r="F420" s="27">
        <v>0</v>
      </c>
      <c r="G420" s="27">
        <v>0</v>
      </c>
      <c r="H420" s="27">
        <v>1</v>
      </c>
      <c r="I420" s="27">
        <v>0</v>
      </c>
      <c r="J420" s="27">
        <v>0</v>
      </c>
      <c r="K420" s="27">
        <v>1</v>
      </c>
      <c r="L420" s="27">
        <v>1</v>
      </c>
      <c r="M420" s="27">
        <v>0</v>
      </c>
      <c r="N420" s="27">
        <v>1</v>
      </c>
      <c r="O420" s="27">
        <v>0</v>
      </c>
      <c r="P420" s="27">
        <v>6332000000</v>
      </c>
      <c r="Q420" s="27">
        <v>6332360000</v>
      </c>
      <c r="R420" s="27">
        <v>0</v>
      </c>
      <c r="S420" s="27">
        <v>1</v>
      </c>
      <c r="T420" s="33">
        <v>0.71538944173936525</v>
      </c>
      <c r="U420" s="27"/>
      <c r="V420" s="27"/>
      <c r="W420" s="27"/>
      <c r="X420" s="27"/>
      <c r="Y420" s="27"/>
      <c r="Z420" s="27">
        <v>0</v>
      </c>
    </row>
    <row r="421" spans="1:26">
      <c r="A421" s="27">
        <v>1998</v>
      </c>
      <c r="B421" t="s">
        <v>51</v>
      </c>
      <c r="C421" s="27"/>
      <c r="D421" s="27"/>
      <c r="E421" s="27"/>
      <c r="F421" s="27">
        <v>0</v>
      </c>
      <c r="G421" s="27">
        <v>0</v>
      </c>
      <c r="H421" s="27">
        <v>1</v>
      </c>
      <c r="I421" s="27">
        <v>0</v>
      </c>
      <c r="J421" s="27">
        <v>0</v>
      </c>
      <c r="K421" s="27">
        <v>1</v>
      </c>
      <c r="L421" s="27">
        <v>1</v>
      </c>
      <c r="M421" s="27">
        <v>0</v>
      </c>
      <c r="N421" s="27">
        <v>1</v>
      </c>
      <c r="O421" s="27">
        <v>0</v>
      </c>
      <c r="P421" s="27">
        <v>6833000000</v>
      </c>
      <c r="Q421" s="27">
        <v>6833220000</v>
      </c>
      <c r="R421" s="27">
        <v>0</v>
      </c>
      <c r="S421" s="27">
        <v>1</v>
      </c>
      <c r="T421" s="33">
        <v>0.63293736472878814</v>
      </c>
      <c r="U421" s="27"/>
      <c r="V421" s="27"/>
      <c r="W421" s="27"/>
      <c r="X421" s="27"/>
      <c r="Y421" s="27"/>
      <c r="Z421" s="27">
        <v>0</v>
      </c>
    </row>
    <row r="422" spans="1:26">
      <c r="A422" s="27">
        <v>1999</v>
      </c>
      <c r="B422" t="s">
        <v>51</v>
      </c>
      <c r="C422" s="27"/>
      <c r="D422" s="27"/>
      <c r="E422" s="27"/>
      <c r="F422" s="27">
        <v>0</v>
      </c>
      <c r="G422" s="27">
        <v>0</v>
      </c>
      <c r="H422" s="27">
        <v>1</v>
      </c>
      <c r="I422" s="27">
        <v>0</v>
      </c>
      <c r="J422" s="27">
        <v>0</v>
      </c>
      <c r="K422" s="27">
        <v>1</v>
      </c>
      <c r="L422" s="27">
        <v>1</v>
      </c>
      <c r="M422" s="27">
        <v>0</v>
      </c>
      <c r="N422" s="27">
        <v>1</v>
      </c>
      <c r="O422" s="27">
        <v>0</v>
      </c>
      <c r="P422" s="27">
        <v>7684000000</v>
      </c>
      <c r="Q422" s="27">
        <v>7683870000</v>
      </c>
      <c r="R422" s="27">
        <v>0</v>
      </c>
      <c r="S422" s="27">
        <v>1</v>
      </c>
      <c r="T422" s="33">
        <v>0.59173831677950461</v>
      </c>
      <c r="U422" s="27"/>
      <c r="V422" s="27"/>
      <c r="W422" s="27"/>
      <c r="X422" s="27"/>
      <c r="Y422" s="27"/>
      <c r="Z422" s="27">
        <v>0</v>
      </c>
    </row>
    <row r="423" spans="1:26">
      <c r="A423" s="27">
        <v>2000</v>
      </c>
      <c r="B423" t="s">
        <v>51</v>
      </c>
      <c r="C423" s="27">
        <v>0</v>
      </c>
      <c r="D423" s="27">
        <v>0</v>
      </c>
      <c r="E423" s="27">
        <v>0</v>
      </c>
      <c r="F423" s="27">
        <v>0</v>
      </c>
      <c r="G423" s="27">
        <v>0</v>
      </c>
      <c r="H423" s="27">
        <v>1</v>
      </c>
      <c r="I423" s="27">
        <v>0</v>
      </c>
      <c r="J423" s="27">
        <v>0</v>
      </c>
      <c r="K423" s="27">
        <v>1</v>
      </c>
      <c r="L423" s="27">
        <v>1</v>
      </c>
      <c r="M423" s="27">
        <v>1</v>
      </c>
      <c r="N423" s="27">
        <v>1</v>
      </c>
      <c r="O423" s="27">
        <v>0</v>
      </c>
      <c r="P423" s="27">
        <v>8076000000.000001</v>
      </c>
      <c r="Q423" s="27">
        <v>8076470000</v>
      </c>
      <c r="R423" s="27">
        <v>0</v>
      </c>
      <c r="S423" s="27">
        <v>1</v>
      </c>
      <c r="T423" s="33">
        <v>0.62919927379193319</v>
      </c>
      <c r="U423" s="27"/>
      <c r="V423" s="27"/>
      <c r="W423" s="27"/>
      <c r="X423" s="27"/>
      <c r="Y423" s="27"/>
      <c r="Z423" s="27">
        <v>0</v>
      </c>
    </row>
    <row r="424" spans="1:26">
      <c r="A424" s="27">
        <v>2001</v>
      </c>
      <c r="B424" t="s">
        <v>51</v>
      </c>
      <c r="C424" s="27">
        <v>0</v>
      </c>
      <c r="D424" s="27">
        <v>0</v>
      </c>
      <c r="E424" s="27">
        <v>0</v>
      </c>
      <c r="F424" s="27">
        <v>0</v>
      </c>
      <c r="G424" s="27">
        <v>0</v>
      </c>
      <c r="H424" s="27">
        <v>1</v>
      </c>
      <c r="I424" s="27">
        <v>0</v>
      </c>
      <c r="J424" s="27">
        <v>0</v>
      </c>
      <c r="K424" s="27">
        <v>1</v>
      </c>
      <c r="L424" s="27">
        <v>1</v>
      </c>
      <c r="M424" s="27">
        <v>1</v>
      </c>
      <c r="N424" s="27">
        <v>1</v>
      </c>
      <c r="O424" s="27">
        <v>0</v>
      </c>
      <c r="P424" s="27">
        <v>8318000000</v>
      </c>
      <c r="Q424" s="27">
        <v>8317830000</v>
      </c>
      <c r="R424" s="27">
        <v>0</v>
      </c>
      <c r="S424" s="27">
        <v>1</v>
      </c>
      <c r="T424" s="33">
        <v>0.61588871891054842</v>
      </c>
      <c r="U424" s="27"/>
      <c r="V424" s="27"/>
      <c r="W424" s="27"/>
      <c r="X424" s="27"/>
      <c r="Y424" s="27"/>
      <c r="Z424" s="27">
        <v>0</v>
      </c>
    </row>
    <row r="425" spans="1:26">
      <c r="A425" s="27">
        <v>2002</v>
      </c>
      <c r="B425" t="s">
        <v>51</v>
      </c>
      <c r="C425" s="27">
        <v>0</v>
      </c>
      <c r="D425" s="27">
        <v>0</v>
      </c>
      <c r="E425" s="27">
        <v>0</v>
      </c>
      <c r="F425" s="27">
        <v>0</v>
      </c>
      <c r="G425" s="27">
        <v>0</v>
      </c>
      <c r="H425" s="27">
        <v>1</v>
      </c>
      <c r="I425" s="27">
        <v>0</v>
      </c>
      <c r="J425" s="27">
        <v>0</v>
      </c>
      <c r="K425" s="27">
        <v>1</v>
      </c>
      <c r="L425" s="27">
        <v>1</v>
      </c>
      <c r="M425" s="27">
        <v>1</v>
      </c>
      <c r="N425" s="27">
        <v>1</v>
      </c>
      <c r="O425" s="27">
        <v>0</v>
      </c>
      <c r="P425" s="27">
        <v>8881000000</v>
      </c>
      <c r="Q425" s="27">
        <v>8881160000</v>
      </c>
      <c r="R425" s="27">
        <v>0</v>
      </c>
      <c r="S425" s="27">
        <v>1</v>
      </c>
      <c r="T425" s="33">
        <v>0.62466195784303247</v>
      </c>
      <c r="U425" s="27"/>
      <c r="V425" s="27"/>
      <c r="W425" s="27"/>
      <c r="X425" s="27"/>
      <c r="Y425" s="27"/>
      <c r="Z425" s="27">
        <v>0</v>
      </c>
    </row>
    <row r="426" spans="1:26">
      <c r="A426" s="27">
        <v>2003</v>
      </c>
      <c r="B426" t="s">
        <v>51</v>
      </c>
      <c r="C426" s="27">
        <v>0</v>
      </c>
      <c r="D426" s="27">
        <v>0</v>
      </c>
      <c r="E426" s="27">
        <v>0</v>
      </c>
      <c r="F426" s="27">
        <v>0</v>
      </c>
      <c r="G426" s="27">
        <v>0</v>
      </c>
      <c r="H426" s="27">
        <v>1</v>
      </c>
      <c r="I426" s="27">
        <v>0</v>
      </c>
      <c r="J426" s="27">
        <v>0</v>
      </c>
      <c r="K426" s="27">
        <v>1</v>
      </c>
      <c r="L426" s="27">
        <v>1</v>
      </c>
      <c r="M426" s="27">
        <v>1</v>
      </c>
      <c r="N426" s="27">
        <v>1</v>
      </c>
      <c r="O426" s="27">
        <v>0</v>
      </c>
      <c r="P426" s="27">
        <v>8870000000</v>
      </c>
      <c r="Q426" s="27">
        <v>8870090000</v>
      </c>
      <c r="R426" s="27">
        <v>0</v>
      </c>
      <c r="S426" s="27">
        <v>1</v>
      </c>
      <c r="T426" s="33">
        <v>0.61793375018798091</v>
      </c>
      <c r="U426" s="27"/>
      <c r="V426" s="27"/>
      <c r="W426" s="27"/>
      <c r="X426" s="27"/>
      <c r="Y426" s="27"/>
      <c r="Z426" s="27">
        <v>0</v>
      </c>
    </row>
    <row r="427" spans="1:26">
      <c r="A427" s="27">
        <v>2004</v>
      </c>
      <c r="B427" t="s">
        <v>51</v>
      </c>
      <c r="C427" s="27">
        <v>0</v>
      </c>
      <c r="D427" s="27">
        <v>0</v>
      </c>
      <c r="E427" s="27">
        <v>0</v>
      </c>
      <c r="F427" s="27">
        <v>0</v>
      </c>
      <c r="G427" s="27">
        <v>0</v>
      </c>
      <c r="H427" s="27">
        <v>1</v>
      </c>
      <c r="I427" s="27">
        <v>0</v>
      </c>
      <c r="J427" s="27">
        <v>0</v>
      </c>
      <c r="K427" s="27">
        <v>1</v>
      </c>
      <c r="L427" s="27">
        <v>1</v>
      </c>
      <c r="M427" s="27">
        <v>1</v>
      </c>
      <c r="N427" s="27">
        <v>1</v>
      </c>
      <c r="O427" s="27">
        <v>0</v>
      </c>
      <c r="P427" s="27">
        <v>9055000000</v>
      </c>
      <c r="Q427" s="27">
        <v>9055290000</v>
      </c>
      <c r="R427" s="27">
        <v>0</v>
      </c>
      <c r="S427" s="27">
        <v>1</v>
      </c>
      <c r="T427" s="33">
        <v>0.67108711240801089</v>
      </c>
      <c r="U427" s="27"/>
      <c r="V427" s="27"/>
      <c r="W427" s="27"/>
      <c r="X427" s="27"/>
      <c r="Y427" s="27"/>
      <c r="Z427" s="27">
        <v>0</v>
      </c>
    </row>
    <row r="428" spans="1:26">
      <c r="A428" s="27">
        <v>2005</v>
      </c>
      <c r="B428" t="s">
        <v>51</v>
      </c>
      <c r="C428" s="27">
        <v>0</v>
      </c>
      <c r="D428" s="27">
        <v>0</v>
      </c>
      <c r="E428" s="27">
        <v>0</v>
      </c>
      <c r="F428" s="27">
        <v>0</v>
      </c>
      <c r="G428" s="27">
        <v>0</v>
      </c>
      <c r="H428" s="27">
        <v>1</v>
      </c>
      <c r="I428" s="27">
        <v>0</v>
      </c>
      <c r="J428" s="27">
        <v>0</v>
      </c>
      <c r="K428" s="27">
        <v>1</v>
      </c>
      <c r="L428" s="27">
        <v>1</v>
      </c>
      <c r="M428" s="27">
        <v>1</v>
      </c>
      <c r="N428" s="27">
        <v>1</v>
      </c>
      <c r="O428" s="27">
        <v>0</v>
      </c>
      <c r="P428" s="27">
        <v>9836000000</v>
      </c>
      <c r="Q428" s="27">
        <v>9836200000</v>
      </c>
      <c r="R428" s="27">
        <v>0</v>
      </c>
      <c r="S428" s="27">
        <v>1</v>
      </c>
      <c r="T428" s="33">
        <v>0.69599608558540027</v>
      </c>
      <c r="U428" s="27"/>
      <c r="V428" s="27"/>
      <c r="W428" s="27"/>
      <c r="X428" s="27"/>
      <c r="Y428" s="27"/>
      <c r="Z428" s="27">
        <v>0</v>
      </c>
    </row>
    <row r="429" spans="1:26">
      <c r="A429" s="27">
        <v>2006</v>
      </c>
      <c r="B429" t="s">
        <v>51</v>
      </c>
      <c r="C429" s="27">
        <v>0</v>
      </c>
      <c r="D429" s="27">
        <v>0</v>
      </c>
      <c r="E429" s="27">
        <v>0</v>
      </c>
      <c r="F429" s="27">
        <v>0</v>
      </c>
      <c r="G429" s="27">
        <v>0</v>
      </c>
      <c r="H429" s="27">
        <v>1</v>
      </c>
      <c r="I429" s="27">
        <v>0</v>
      </c>
      <c r="J429" s="27">
        <v>0</v>
      </c>
      <c r="K429" s="27">
        <v>1</v>
      </c>
      <c r="L429" s="27">
        <v>1</v>
      </c>
      <c r="M429" s="27">
        <v>1</v>
      </c>
      <c r="N429" s="27">
        <v>1</v>
      </c>
      <c r="O429" s="27">
        <v>0</v>
      </c>
      <c r="P429" s="27">
        <v>10167000000</v>
      </c>
      <c r="Q429" s="27">
        <v>10167250000</v>
      </c>
      <c r="R429" s="27">
        <v>0</v>
      </c>
      <c r="S429" s="27">
        <v>1</v>
      </c>
      <c r="T429" s="33">
        <v>0.83568345932575372</v>
      </c>
      <c r="U429" s="27"/>
      <c r="V429" s="27"/>
      <c r="W429" s="27"/>
      <c r="X429" s="27"/>
      <c r="Y429" s="27"/>
      <c r="Z429" s="27">
        <v>0</v>
      </c>
    </row>
    <row r="430" spans="1:26">
      <c r="A430" s="27">
        <v>2007</v>
      </c>
      <c r="B430" t="s">
        <v>51</v>
      </c>
      <c r="C430" s="27">
        <v>0</v>
      </c>
      <c r="D430" s="27">
        <v>0</v>
      </c>
      <c r="E430" s="27">
        <v>0</v>
      </c>
      <c r="F430" s="27">
        <v>0</v>
      </c>
      <c r="G430" s="27">
        <v>0</v>
      </c>
      <c r="H430" s="27">
        <v>1</v>
      </c>
      <c r="I430" s="27">
        <v>0</v>
      </c>
      <c r="J430" s="27">
        <v>0</v>
      </c>
      <c r="K430" s="27">
        <v>1</v>
      </c>
      <c r="L430" s="27">
        <v>1</v>
      </c>
      <c r="M430" s="27">
        <v>1</v>
      </c>
      <c r="N430" s="27">
        <v>1</v>
      </c>
      <c r="O430" s="27">
        <v>0</v>
      </c>
      <c r="P430" s="27">
        <v>10618000000</v>
      </c>
      <c r="Q430" s="27">
        <v>10618340000</v>
      </c>
      <c r="R430" s="27">
        <v>0</v>
      </c>
      <c r="S430" s="27">
        <v>1</v>
      </c>
      <c r="T430" s="33">
        <v>0.90473952627382648</v>
      </c>
      <c r="U430" s="27"/>
      <c r="V430" s="27"/>
      <c r="W430" s="27"/>
      <c r="X430" s="27"/>
      <c r="Y430" s="27"/>
      <c r="Z430" s="27">
        <v>0</v>
      </c>
    </row>
    <row r="431" spans="1:26">
      <c r="A431" s="27">
        <v>2008</v>
      </c>
      <c r="B431" t="s">
        <v>51</v>
      </c>
      <c r="C431" s="27">
        <v>0</v>
      </c>
      <c r="D431" s="27">
        <v>0</v>
      </c>
      <c r="E431" s="27">
        <v>0</v>
      </c>
      <c r="F431" s="27">
        <v>0</v>
      </c>
      <c r="G431" s="27">
        <v>0</v>
      </c>
      <c r="H431" s="27">
        <v>1</v>
      </c>
      <c r="I431" s="27">
        <v>0</v>
      </c>
      <c r="J431" s="27">
        <v>0</v>
      </c>
      <c r="K431" s="27">
        <v>1</v>
      </c>
      <c r="L431" s="27">
        <v>1</v>
      </c>
      <c r="M431" s="27">
        <v>1</v>
      </c>
      <c r="N431" s="27">
        <v>1</v>
      </c>
      <c r="O431" s="27">
        <v>0</v>
      </c>
      <c r="P431" s="27">
        <v>10526000000</v>
      </c>
      <c r="Q431" s="27">
        <v>10526000000</v>
      </c>
      <c r="R431" s="27">
        <v>0</v>
      </c>
      <c r="S431" s="27">
        <v>1</v>
      </c>
      <c r="T431" s="33">
        <v>0.91944034308119871</v>
      </c>
      <c r="U431" s="27"/>
      <c r="V431" s="27"/>
      <c r="W431" s="27"/>
      <c r="X431" s="27"/>
      <c r="Y431" s="27"/>
      <c r="Z431" s="27">
        <v>0</v>
      </c>
    </row>
    <row r="432" spans="1:26">
      <c r="A432" s="27">
        <v>2009</v>
      </c>
      <c r="B432" t="s">
        <v>51</v>
      </c>
      <c r="C432" s="27">
        <v>0</v>
      </c>
      <c r="D432" s="27">
        <v>0</v>
      </c>
      <c r="E432" s="27">
        <v>0</v>
      </c>
      <c r="F432" s="27">
        <v>7300000</v>
      </c>
      <c r="G432" s="27">
        <v>0</v>
      </c>
      <c r="H432" s="27">
        <v>1</v>
      </c>
      <c r="I432" s="27">
        <v>0</v>
      </c>
      <c r="J432" s="27">
        <v>0</v>
      </c>
      <c r="K432" s="27">
        <v>1</v>
      </c>
      <c r="L432" s="27">
        <v>1</v>
      </c>
      <c r="M432" s="27">
        <v>1</v>
      </c>
      <c r="N432" s="27">
        <v>1</v>
      </c>
      <c r="O432" s="27">
        <v>0</v>
      </c>
      <c r="P432" s="27">
        <v>9982000000</v>
      </c>
      <c r="Q432" s="27">
        <v>9981960000</v>
      </c>
      <c r="R432" s="27">
        <v>1</v>
      </c>
      <c r="S432" s="27">
        <v>1</v>
      </c>
      <c r="T432" s="33">
        <v>0.81595367947064712</v>
      </c>
      <c r="U432" s="27"/>
      <c r="V432" s="27"/>
      <c r="W432" s="27"/>
      <c r="X432" s="27"/>
      <c r="Y432" s="27"/>
      <c r="Z432" s="27">
        <v>0</v>
      </c>
    </row>
    <row r="433" spans="1:26">
      <c r="A433" s="27">
        <v>2010</v>
      </c>
      <c r="B433" t="s">
        <v>51</v>
      </c>
      <c r="C433" s="27">
        <v>58600000</v>
      </c>
      <c r="D433" s="27">
        <v>11720000</v>
      </c>
      <c r="E433" s="27">
        <v>58600000</v>
      </c>
      <c r="F433" s="27">
        <v>58600000</v>
      </c>
      <c r="G433" s="27">
        <v>0</v>
      </c>
      <c r="H433" s="27">
        <v>1</v>
      </c>
      <c r="I433" s="27">
        <v>0</v>
      </c>
      <c r="J433" s="27">
        <v>0</v>
      </c>
      <c r="K433" s="27">
        <v>1</v>
      </c>
      <c r="L433" s="27">
        <v>1</v>
      </c>
      <c r="M433" s="27">
        <v>1</v>
      </c>
      <c r="N433" s="27">
        <v>1</v>
      </c>
      <c r="O433" s="27">
        <v>0</v>
      </c>
      <c r="P433" s="27">
        <v>10096000000</v>
      </c>
      <c r="Q433" s="27">
        <v>10095760000</v>
      </c>
      <c r="R433" s="27">
        <v>1</v>
      </c>
      <c r="S433" s="27">
        <v>1</v>
      </c>
      <c r="T433" s="33">
        <v>1.0070075781651076</v>
      </c>
      <c r="U433" s="27"/>
      <c r="V433" s="27"/>
      <c r="W433" s="27"/>
      <c r="X433" s="27"/>
      <c r="Y433" s="27"/>
      <c r="Z433" s="27">
        <v>0</v>
      </c>
    </row>
    <row r="434" spans="1:26">
      <c r="A434" s="27">
        <v>2011</v>
      </c>
      <c r="B434" t="s">
        <v>51</v>
      </c>
      <c r="C434" s="27">
        <v>2508599872</v>
      </c>
      <c r="D434" s="27">
        <v>635939968</v>
      </c>
      <c r="E434" s="27">
        <v>58600000</v>
      </c>
      <c r="F434" s="27">
        <v>2480310000</v>
      </c>
      <c r="G434" s="27">
        <v>0</v>
      </c>
      <c r="H434" s="27">
        <v>1</v>
      </c>
      <c r="I434" s="27">
        <v>0</v>
      </c>
      <c r="J434" s="27">
        <v>0</v>
      </c>
      <c r="K434" s="27">
        <v>1</v>
      </c>
      <c r="L434" s="27">
        <v>1</v>
      </c>
      <c r="M434" s="27">
        <v>1</v>
      </c>
      <c r="N434" s="27">
        <v>1</v>
      </c>
      <c r="O434" s="27">
        <v>0</v>
      </c>
      <c r="P434" s="27">
        <v>10070000000</v>
      </c>
      <c r="Q434" s="27">
        <v>10070450000</v>
      </c>
      <c r="R434" s="27">
        <v>1</v>
      </c>
      <c r="S434" s="27">
        <v>1</v>
      </c>
      <c r="T434" s="33">
        <v>1.116808011796752</v>
      </c>
      <c r="U434" s="27"/>
      <c r="V434" s="27"/>
      <c r="W434" s="27"/>
      <c r="X434" s="27"/>
      <c r="Y434" s="27"/>
      <c r="Z434" s="27">
        <v>0</v>
      </c>
    </row>
    <row r="435" spans="1:26">
      <c r="A435" s="27">
        <v>2012</v>
      </c>
      <c r="B435" t="s">
        <v>51</v>
      </c>
      <c r="C435" s="27">
        <v>2548099872</v>
      </c>
      <c r="D435" s="27">
        <v>1268059936</v>
      </c>
      <c r="E435" s="27">
        <v>98100000</v>
      </c>
      <c r="F435" s="27">
        <v>39500000</v>
      </c>
      <c r="G435" s="27">
        <v>0</v>
      </c>
      <c r="H435" s="27">
        <v>1</v>
      </c>
      <c r="I435" s="27">
        <v>0</v>
      </c>
      <c r="J435" s="27">
        <v>0</v>
      </c>
      <c r="K435" s="27">
        <v>1</v>
      </c>
      <c r="L435" s="27">
        <v>1</v>
      </c>
      <c r="M435" s="27">
        <v>1</v>
      </c>
      <c r="N435" s="27">
        <v>1</v>
      </c>
      <c r="O435" s="27">
        <v>0</v>
      </c>
      <c r="P435" s="27">
        <v>10721000000</v>
      </c>
      <c r="Q435" s="27">
        <v>10720500000</v>
      </c>
      <c r="R435" s="27">
        <v>1</v>
      </c>
      <c r="S435" s="27">
        <v>1</v>
      </c>
      <c r="T435" s="33">
        <v>0.99562684078172081</v>
      </c>
      <c r="U435" s="27"/>
      <c r="V435" s="27"/>
      <c r="W435" s="27"/>
      <c r="X435" s="27"/>
      <c r="Y435" s="27"/>
      <c r="Z435" s="27">
        <v>0</v>
      </c>
    </row>
    <row r="436" spans="1:26">
      <c r="A436" s="27">
        <v>2013</v>
      </c>
      <c r="B436" t="s">
        <v>51</v>
      </c>
      <c r="C436" s="27">
        <v>2548099872</v>
      </c>
      <c r="D436" s="27">
        <v>1900180032</v>
      </c>
      <c r="E436" s="27">
        <v>98100000</v>
      </c>
      <c r="F436" s="27">
        <v>0</v>
      </c>
      <c r="G436" s="27">
        <v>0</v>
      </c>
      <c r="H436" s="27">
        <v>1</v>
      </c>
      <c r="I436" s="27">
        <v>0</v>
      </c>
      <c r="J436" s="27">
        <v>0</v>
      </c>
      <c r="K436" s="27">
        <v>1</v>
      </c>
      <c r="L436" s="27">
        <v>1</v>
      </c>
      <c r="M436" s="27">
        <v>1</v>
      </c>
      <c r="N436" s="27">
        <v>1</v>
      </c>
      <c r="O436" s="27">
        <v>0</v>
      </c>
      <c r="P436" s="27">
        <v>10628000000</v>
      </c>
      <c r="Q436" s="27">
        <v>10627600000</v>
      </c>
      <c r="R436" s="27">
        <v>1</v>
      </c>
      <c r="S436" s="27">
        <v>1</v>
      </c>
      <c r="T436" s="33">
        <v>0.99710818219516861</v>
      </c>
      <c r="U436" s="27"/>
      <c r="V436" s="27"/>
      <c r="W436" s="27"/>
      <c r="X436" s="27"/>
      <c r="Y436" s="27"/>
      <c r="Z436" s="27">
        <v>0</v>
      </c>
    </row>
    <row r="437" spans="1:26">
      <c r="A437" s="27">
        <v>2014</v>
      </c>
      <c r="B437" t="s">
        <v>51</v>
      </c>
      <c r="C437" s="27">
        <v>2548099872</v>
      </c>
      <c r="D437" s="27">
        <v>2532299872</v>
      </c>
      <c r="E437" s="27">
        <v>98100000</v>
      </c>
      <c r="F437" s="27">
        <v>0</v>
      </c>
      <c r="G437" s="27">
        <v>0</v>
      </c>
      <c r="H437" s="27">
        <v>1</v>
      </c>
      <c r="I437" s="27">
        <v>0</v>
      </c>
      <c r="J437" s="27">
        <v>0</v>
      </c>
      <c r="K437" s="27">
        <v>1</v>
      </c>
      <c r="L437" s="27">
        <v>1</v>
      </c>
      <c r="M437" s="27">
        <v>1</v>
      </c>
      <c r="N437" s="27">
        <v>1</v>
      </c>
      <c r="O437" s="27">
        <v>0</v>
      </c>
      <c r="P437" s="27">
        <v>10957000000</v>
      </c>
      <c r="Q437" s="27">
        <v>10957300000</v>
      </c>
      <c r="R437" s="27">
        <v>1</v>
      </c>
      <c r="S437" s="27">
        <v>1</v>
      </c>
      <c r="T437" s="33">
        <v>0.96696016921402161</v>
      </c>
      <c r="U437" s="27"/>
      <c r="V437" s="27"/>
      <c r="W437" s="27"/>
      <c r="X437" s="27"/>
      <c r="Y437" s="27"/>
      <c r="Z437" s="27">
        <v>0</v>
      </c>
    </row>
    <row r="438" spans="1:26">
      <c r="A438" s="27">
        <v>2015</v>
      </c>
      <c r="B438" t="s">
        <v>51</v>
      </c>
      <c r="C438" s="27">
        <v>2548099872</v>
      </c>
      <c r="D438" s="27">
        <v>2540199872</v>
      </c>
      <c r="E438" s="27">
        <v>98100000</v>
      </c>
      <c r="F438" s="27">
        <v>0</v>
      </c>
      <c r="G438" s="27">
        <v>0</v>
      </c>
      <c r="H438" s="27">
        <v>1</v>
      </c>
      <c r="I438" s="27">
        <v>0</v>
      </c>
      <c r="J438" s="27">
        <v>0</v>
      </c>
      <c r="K438" s="27">
        <v>1</v>
      </c>
      <c r="L438" s="27">
        <v>1</v>
      </c>
      <c r="M438" s="27">
        <v>1</v>
      </c>
      <c r="N438" s="27">
        <v>1</v>
      </c>
      <c r="O438" s="27">
        <v>0</v>
      </c>
      <c r="P438" s="27">
        <v>11792000000</v>
      </c>
      <c r="Q438" s="27">
        <v>11792299999.999998</v>
      </c>
      <c r="R438" s="27">
        <v>1</v>
      </c>
      <c r="S438" s="27">
        <v>1</v>
      </c>
      <c r="T438" s="33">
        <v>0.821813335342235</v>
      </c>
      <c r="U438" s="27"/>
      <c r="V438" s="27"/>
      <c r="W438" s="27"/>
      <c r="X438" s="27"/>
      <c r="Y438" s="27"/>
      <c r="Z438" s="27">
        <v>0</v>
      </c>
    </row>
    <row r="439" spans="1:26">
      <c r="A439" s="27">
        <v>2016</v>
      </c>
      <c r="B439" t="s">
        <v>51</v>
      </c>
      <c r="C439" s="27">
        <v>2271970996</v>
      </c>
      <c r="D439" s="27">
        <v>2271970996</v>
      </c>
      <c r="E439" s="27">
        <v>94193332</v>
      </c>
      <c r="F439" s="27">
        <v>0</v>
      </c>
      <c r="G439" s="27">
        <v>0</v>
      </c>
      <c r="H439" s="27">
        <v>1</v>
      </c>
      <c r="I439" s="27">
        <v>0</v>
      </c>
      <c r="J439" s="27">
        <v>0</v>
      </c>
      <c r="K439" s="27">
        <v>1</v>
      </c>
      <c r="L439" s="27">
        <v>1</v>
      </c>
      <c r="M439" s="27">
        <v>1</v>
      </c>
      <c r="N439" s="27">
        <v>1</v>
      </c>
      <c r="O439" s="27">
        <v>0</v>
      </c>
      <c r="P439" s="27">
        <v>11839000000</v>
      </c>
      <c r="Q439" s="27">
        <v>11838800000</v>
      </c>
      <c r="R439" s="27">
        <v>1</v>
      </c>
      <c r="S439" s="27">
        <v>1</v>
      </c>
      <c r="T439" s="33">
        <v>0.86004996979414983</v>
      </c>
      <c r="U439" s="27"/>
      <c r="V439" s="27"/>
      <c r="W439" s="27"/>
      <c r="X439" s="27"/>
      <c r="Y439" s="27"/>
      <c r="Z439" s="27">
        <v>0</v>
      </c>
    </row>
    <row r="440" spans="1:26">
      <c r="A440" s="27">
        <v>2017</v>
      </c>
      <c r="B440" t="s">
        <v>51</v>
      </c>
      <c r="C440" s="27">
        <v>1995842252</v>
      </c>
      <c r="D440" s="27">
        <v>1995842252</v>
      </c>
      <c r="E440" s="27">
        <v>90286668</v>
      </c>
      <c r="F440" s="27">
        <v>0</v>
      </c>
      <c r="G440" s="27">
        <v>0</v>
      </c>
      <c r="H440" s="27">
        <v>1</v>
      </c>
      <c r="I440" s="27">
        <v>0</v>
      </c>
      <c r="J440" s="27">
        <v>0</v>
      </c>
      <c r="K440" s="27">
        <v>1</v>
      </c>
      <c r="L440" s="27">
        <v>1</v>
      </c>
      <c r="M440" s="27">
        <v>1</v>
      </c>
      <c r="N440" s="27">
        <v>1</v>
      </c>
      <c r="O440" s="27">
        <v>0</v>
      </c>
      <c r="P440" s="27">
        <v>12162000000</v>
      </c>
      <c r="Q440" s="27">
        <v>12162100000</v>
      </c>
      <c r="R440" s="27">
        <v>1</v>
      </c>
      <c r="S440" s="27">
        <v>1</v>
      </c>
      <c r="T440" s="33">
        <v>0.90809244833766045</v>
      </c>
      <c r="U440" s="27"/>
      <c r="V440" s="27"/>
      <c r="W440" s="27"/>
      <c r="X440" s="27"/>
      <c r="Y440" s="27"/>
      <c r="Z440" s="27">
        <v>0</v>
      </c>
    </row>
    <row r="441" spans="1:26">
      <c r="A441" s="27">
        <v>1964</v>
      </c>
      <c r="B441" t="s">
        <v>137</v>
      </c>
      <c r="C441" s="27"/>
      <c r="D441" s="27"/>
      <c r="E441" s="27"/>
      <c r="F441" s="27">
        <v>10000000</v>
      </c>
      <c r="G441" s="27">
        <v>1</v>
      </c>
      <c r="H441" s="27">
        <v>0</v>
      </c>
      <c r="I441" s="27">
        <v>1</v>
      </c>
      <c r="J441" s="27">
        <v>0</v>
      </c>
      <c r="K441" s="27">
        <v>6</v>
      </c>
      <c r="L441" s="27">
        <v>1</v>
      </c>
      <c r="M441" s="27">
        <v>0</v>
      </c>
      <c r="N441" s="27">
        <v>0</v>
      </c>
      <c r="O441" s="27">
        <v>0</v>
      </c>
      <c r="P441" s="27"/>
      <c r="Q441" s="27"/>
      <c r="R441" s="27">
        <v>1</v>
      </c>
      <c r="S441" s="27">
        <v>0</v>
      </c>
      <c r="T441" s="33">
        <v>1.0337554660061781</v>
      </c>
      <c r="U441" s="27"/>
      <c r="V441" s="27"/>
      <c r="W441" s="27"/>
      <c r="X441" s="27"/>
      <c r="Y441" s="27"/>
      <c r="Z441" s="27">
        <v>1</v>
      </c>
    </row>
    <row r="442" spans="1:26">
      <c r="A442" s="27">
        <v>1965</v>
      </c>
      <c r="B442" t="s">
        <v>137</v>
      </c>
      <c r="C442" s="27"/>
      <c r="D442" s="27"/>
      <c r="E442" s="27"/>
      <c r="F442" s="27">
        <v>0</v>
      </c>
      <c r="G442" s="27">
        <v>1</v>
      </c>
      <c r="H442" s="27">
        <v>0</v>
      </c>
      <c r="I442" s="27">
        <v>1</v>
      </c>
      <c r="J442" s="27">
        <v>0</v>
      </c>
      <c r="K442" s="27">
        <v>6</v>
      </c>
      <c r="L442" s="27">
        <v>1</v>
      </c>
      <c r="M442" s="27">
        <v>0</v>
      </c>
      <c r="N442" s="27">
        <v>0</v>
      </c>
      <c r="O442" s="27">
        <v>0</v>
      </c>
      <c r="P442" s="27"/>
      <c r="Q442" s="27"/>
      <c r="R442" s="27">
        <v>1</v>
      </c>
      <c r="S442" s="27">
        <v>0</v>
      </c>
      <c r="T442" s="33">
        <v>1.0227515959565798</v>
      </c>
      <c r="U442" s="27"/>
      <c r="V442" s="27"/>
      <c r="W442" s="27"/>
      <c r="X442" s="27"/>
      <c r="Y442" s="27"/>
      <c r="Z442" s="27">
        <v>1</v>
      </c>
    </row>
    <row r="443" spans="1:26">
      <c r="A443" s="27">
        <v>1966</v>
      </c>
      <c r="B443" t="s">
        <v>137</v>
      </c>
      <c r="C443" s="27"/>
      <c r="D443" s="27"/>
      <c r="E443" s="27"/>
      <c r="F443" s="27">
        <v>0</v>
      </c>
      <c r="G443" s="27">
        <v>1</v>
      </c>
      <c r="H443" s="27">
        <v>0</v>
      </c>
      <c r="I443" s="27">
        <v>1</v>
      </c>
      <c r="J443" s="27">
        <v>0</v>
      </c>
      <c r="K443" s="27">
        <v>6</v>
      </c>
      <c r="L443" s="27">
        <v>1</v>
      </c>
      <c r="M443" s="27">
        <v>0</v>
      </c>
      <c r="N443" s="27">
        <v>0</v>
      </c>
      <c r="O443" s="27">
        <v>0</v>
      </c>
      <c r="P443" s="27"/>
      <c r="Q443" s="27"/>
      <c r="R443" s="27">
        <v>1</v>
      </c>
      <c r="S443" s="27">
        <v>0</v>
      </c>
      <c r="T443" s="33">
        <v>1.060453919000093</v>
      </c>
      <c r="U443" s="27"/>
      <c r="V443" s="27"/>
      <c r="W443" s="27"/>
      <c r="X443" s="27"/>
      <c r="Y443" s="27"/>
      <c r="Z443" s="27">
        <v>1</v>
      </c>
    </row>
    <row r="444" spans="1:26">
      <c r="A444" s="27">
        <v>1967</v>
      </c>
      <c r="B444" t="s">
        <v>137</v>
      </c>
      <c r="C444" s="27"/>
      <c r="D444" s="27"/>
      <c r="E444" s="27"/>
      <c r="F444" s="27">
        <v>0</v>
      </c>
      <c r="G444" s="27">
        <v>1</v>
      </c>
      <c r="H444" s="27">
        <v>0</v>
      </c>
      <c r="I444" s="27">
        <v>1</v>
      </c>
      <c r="J444" s="27">
        <v>0</v>
      </c>
      <c r="K444" s="27">
        <v>6</v>
      </c>
      <c r="L444" s="27">
        <v>1</v>
      </c>
      <c r="M444" s="27">
        <v>0</v>
      </c>
      <c r="N444" s="27">
        <v>0</v>
      </c>
      <c r="O444" s="27">
        <v>0</v>
      </c>
      <c r="P444" s="27"/>
      <c r="Q444" s="27"/>
      <c r="R444" s="27">
        <v>1</v>
      </c>
      <c r="S444" s="27">
        <v>0</v>
      </c>
      <c r="T444" s="33">
        <v>1.0100991944882907</v>
      </c>
      <c r="U444" s="27"/>
      <c r="V444" s="27"/>
      <c r="W444" s="27"/>
      <c r="X444" s="27"/>
      <c r="Y444" s="27"/>
      <c r="Z444" s="27">
        <v>1</v>
      </c>
    </row>
    <row r="445" spans="1:26">
      <c r="A445" s="27">
        <v>1968</v>
      </c>
      <c r="B445" t="s">
        <v>137</v>
      </c>
      <c r="C445" s="27"/>
      <c r="D445" s="27"/>
      <c r="E445" s="27"/>
      <c r="F445" s="27">
        <v>1000000</v>
      </c>
      <c r="G445" s="27">
        <v>1</v>
      </c>
      <c r="H445" s="27">
        <v>0</v>
      </c>
      <c r="I445" s="27">
        <v>1</v>
      </c>
      <c r="J445" s="27">
        <v>0</v>
      </c>
      <c r="K445" s="27">
        <v>6</v>
      </c>
      <c r="L445" s="27">
        <v>1</v>
      </c>
      <c r="M445" s="27">
        <v>0</v>
      </c>
      <c r="N445" s="27">
        <v>0</v>
      </c>
      <c r="O445" s="27">
        <v>0</v>
      </c>
      <c r="P445" s="27"/>
      <c r="Q445" s="27"/>
      <c r="R445" s="27">
        <v>1</v>
      </c>
      <c r="S445" s="27">
        <v>0</v>
      </c>
      <c r="T445" s="33">
        <v>0.99765870157012104</v>
      </c>
      <c r="U445" s="27"/>
      <c r="V445" s="27"/>
      <c r="W445" s="27"/>
      <c r="X445" s="27"/>
      <c r="Y445" s="27"/>
      <c r="Z445" s="27">
        <v>1</v>
      </c>
    </row>
    <row r="446" spans="1:26">
      <c r="A446" s="27">
        <v>1969</v>
      </c>
      <c r="B446" t="s">
        <v>137</v>
      </c>
      <c r="C446" s="27"/>
      <c r="D446" s="27"/>
      <c r="E446" s="27"/>
      <c r="F446" s="27">
        <v>0</v>
      </c>
      <c r="G446" s="27">
        <v>1</v>
      </c>
      <c r="H446" s="27">
        <v>0</v>
      </c>
      <c r="I446" s="27">
        <v>1</v>
      </c>
      <c r="J446" s="27">
        <v>0</v>
      </c>
      <c r="K446" s="27">
        <v>6</v>
      </c>
      <c r="L446" s="27">
        <v>1</v>
      </c>
      <c r="M446" s="27">
        <v>0</v>
      </c>
      <c r="N446" s="27">
        <v>0</v>
      </c>
      <c r="O446" s="27">
        <v>0</v>
      </c>
      <c r="P446" s="27"/>
      <c r="Q446" s="27"/>
      <c r="R446" s="27">
        <v>1</v>
      </c>
      <c r="S446" s="27">
        <v>0</v>
      </c>
      <c r="T446" s="33">
        <v>1.0058077459461789</v>
      </c>
      <c r="U446" s="27"/>
      <c r="V446" s="27"/>
      <c r="W446" s="27"/>
      <c r="X446" s="27"/>
      <c r="Y446" s="27"/>
      <c r="Z446" s="27">
        <v>1</v>
      </c>
    </row>
    <row r="447" spans="1:26">
      <c r="A447" s="27">
        <v>1970</v>
      </c>
      <c r="B447" t="s">
        <v>137</v>
      </c>
      <c r="C447" s="27"/>
      <c r="D447" s="27"/>
      <c r="E447" s="27"/>
      <c r="F447" s="27">
        <v>0</v>
      </c>
      <c r="G447" s="27">
        <v>1</v>
      </c>
      <c r="H447" s="27">
        <v>0</v>
      </c>
      <c r="I447" s="27">
        <v>1</v>
      </c>
      <c r="J447" s="27">
        <v>0</v>
      </c>
      <c r="K447" s="27">
        <v>6</v>
      </c>
      <c r="L447" s="27">
        <v>1</v>
      </c>
      <c r="M447" s="27">
        <v>0</v>
      </c>
      <c r="N447" s="27">
        <v>0</v>
      </c>
      <c r="O447" s="27">
        <v>0</v>
      </c>
      <c r="P447" s="27"/>
      <c r="Q447" s="27"/>
      <c r="R447" s="27">
        <v>1</v>
      </c>
      <c r="S447" s="27">
        <v>0</v>
      </c>
      <c r="T447" s="33">
        <v>1</v>
      </c>
      <c r="U447" s="27">
        <v>0</v>
      </c>
      <c r="V447" s="27">
        <v>0</v>
      </c>
      <c r="W447" s="27">
        <v>0</v>
      </c>
      <c r="X447" s="27"/>
      <c r="Y447" s="27">
        <v>0</v>
      </c>
      <c r="Z447" s="27">
        <v>1</v>
      </c>
    </row>
    <row r="448" spans="1:26">
      <c r="A448" s="27">
        <v>1971</v>
      </c>
      <c r="B448" t="s">
        <v>137</v>
      </c>
      <c r="C448" s="27"/>
      <c r="D448" s="27"/>
      <c r="E448" s="27"/>
      <c r="F448" s="27">
        <v>0</v>
      </c>
      <c r="G448" s="27">
        <v>1</v>
      </c>
      <c r="H448" s="27">
        <v>0</v>
      </c>
      <c r="I448" s="27">
        <v>1</v>
      </c>
      <c r="J448" s="27">
        <v>0</v>
      </c>
      <c r="K448" s="27">
        <v>6</v>
      </c>
      <c r="L448" s="27">
        <v>1</v>
      </c>
      <c r="M448" s="27">
        <v>0</v>
      </c>
      <c r="N448" s="27">
        <v>0</v>
      </c>
      <c r="O448" s="27">
        <v>0</v>
      </c>
      <c r="P448" s="27"/>
      <c r="Q448" s="27">
        <v>8751842839.7965775</v>
      </c>
      <c r="R448" s="27">
        <v>1</v>
      </c>
      <c r="S448" s="27">
        <v>0</v>
      </c>
      <c r="T448" s="33">
        <v>0.92761372871024128</v>
      </c>
      <c r="U448" s="27">
        <v>0</v>
      </c>
      <c r="V448" s="27">
        <v>0</v>
      </c>
      <c r="W448" s="27">
        <v>0</v>
      </c>
      <c r="X448" s="27"/>
      <c r="Y448" s="27">
        <v>0</v>
      </c>
      <c r="Z448" s="27">
        <v>1</v>
      </c>
    </row>
    <row r="449" spans="1:26">
      <c r="A449" s="27">
        <v>1972</v>
      </c>
      <c r="B449" t="s">
        <v>137</v>
      </c>
      <c r="C449" s="27"/>
      <c r="D449" s="27"/>
      <c r="E449" s="27"/>
      <c r="F449" s="27">
        <v>0</v>
      </c>
      <c r="G449" s="27">
        <v>1</v>
      </c>
      <c r="H449" s="27">
        <v>0</v>
      </c>
      <c r="I449" s="27">
        <v>1</v>
      </c>
      <c r="J449" s="27">
        <v>0</v>
      </c>
      <c r="K449" s="27">
        <v>6</v>
      </c>
      <c r="L449" s="27">
        <v>1</v>
      </c>
      <c r="M449" s="27">
        <v>0</v>
      </c>
      <c r="N449" s="27">
        <v>0</v>
      </c>
      <c r="O449" s="27">
        <v>0</v>
      </c>
      <c r="P449" s="27"/>
      <c r="Q449" s="27">
        <v>6288245866.666667</v>
      </c>
      <c r="R449" s="27">
        <v>1</v>
      </c>
      <c r="S449" s="27">
        <v>1</v>
      </c>
      <c r="T449" s="33">
        <v>0.92122545142259926</v>
      </c>
      <c r="U449" s="27">
        <v>67856000</v>
      </c>
      <c r="V449" s="27">
        <v>0</v>
      </c>
      <c r="W449" s="27">
        <v>3039000</v>
      </c>
      <c r="X449" s="27"/>
      <c r="Y449" s="27">
        <v>0</v>
      </c>
      <c r="Z449" s="27">
        <v>1</v>
      </c>
    </row>
    <row r="450" spans="1:26">
      <c r="A450" s="27">
        <v>1973</v>
      </c>
      <c r="B450" t="s">
        <v>137</v>
      </c>
      <c r="C450" s="27"/>
      <c r="D450" s="27"/>
      <c r="E450" s="27"/>
      <c r="F450" s="27">
        <v>0</v>
      </c>
      <c r="G450" s="27">
        <v>1</v>
      </c>
      <c r="H450" s="27">
        <v>0</v>
      </c>
      <c r="I450" s="27">
        <v>1</v>
      </c>
      <c r="J450" s="27">
        <v>0</v>
      </c>
      <c r="K450" s="27">
        <v>6</v>
      </c>
      <c r="L450" s="27">
        <v>1</v>
      </c>
      <c r="M450" s="27">
        <v>0</v>
      </c>
      <c r="N450" s="27">
        <v>0</v>
      </c>
      <c r="O450" s="27">
        <v>0</v>
      </c>
      <c r="P450" s="27"/>
      <c r="Q450" s="27">
        <v>8086725729.3407011</v>
      </c>
      <c r="R450" s="27">
        <v>1</v>
      </c>
      <c r="S450" s="27">
        <v>1</v>
      </c>
      <c r="T450" s="33">
        <v>1.2798279189511945</v>
      </c>
      <c r="U450" s="27">
        <v>75399000</v>
      </c>
      <c r="V450" s="27">
        <v>0</v>
      </c>
      <c r="W450" s="27">
        <v>91221000</v>
      </c>
      <c r="X450" s="27"/>
      <c r="Y450" s="27">
        <v>0</v>
      </c>
      <c r="Z450" s="27">
        <v>1</v>
      </c>
    </row>
    <row r="451" spans="1:26">
      <c r="A451" s="27">
        <v>1974</v>
      </c>
      <c r="B451" t="s">
        <v>137</v>
      </c>
      <c r="C451" s="27"/>
      <c r="D451" s="27"/>
      <c r="E451" s="27"/>
      <c r="F451" s="27">
        <v>0</v>
      </c>
      <c r="G451" s="27">
        <v>1</v>
      </c>
      <c r="H451" s="27">
        <v>0</v>
      </c>
      <c r="I451" s="27">
        <v>1</v>
      </c>
      <c r="J451" s="27">
        <v>0</v>
      </c>
      <c r="K451" s="27">
        <v>6</v>
      </c>
      <c r="L451" s="27">
        <v>1</v>
      </c>
      <c r="M451" s="27">
        <v>0</v>
      </c>
      <c r="N451" s="27">
        <v>0</v>
      </c>
      <c r="O451" s="27">
        <v>0</v>
      </c>
      <c r="P451" s="27"/>
      <c r="Q451" s="27">
        <v>12512460519.708763</v>
      </c>
      <c r="R451" s="27">
        <v>0</v>
      </c>
      <c r="S451" s="27">
        <v>1</v>
      </c>
      <c r="T451" s="33">
        <v>1.2793035310212315</v>
      </c>
      <c r="U451" s="27">
        <v>164690370.80000001</v>
      </c>
      <c r="V451" s="27">
        <v>54896000</v>
      </c>
      <c r="W451" s="27">
        <v>203980000</v>
      </c>
      <c r="X451" s="27"/>
      <c r="Y451" s="27">
        <v>0</v>
      </c>
      <c r="Z451" s="27">
        <v>1</v>
      </c>
    </row>
    <row r="452" spans="1:26">
      <c r="A452" s="27">
        <v>1975</v>
      </c>
      <c r="B452" t="s">
        <v>137</v>
      </c>
      <c r="C452" s="27"/>
      <c r="D452" s="27"/>
      <c r="E452" s="27"/>
      <c r="F452" s="27">
        <v>0</v>
      </c>
      <c r="G452" s="27">
        <v>1</v>
      </c>
      <c r="H452" s="27">
        <v>0</v>
      </c>
      <c r="I452" s="27">
        <v>1</v>
      </c>
      <c r="J452" s="27">
        <v>0</v>
      </c>
      <c r="K452" s="27">
        <v>6</v>
      </c>
      <c r="L452" s="27">
        <v>1</v>
      </c>
      <c r="M452" s="27">
        <v>0</v>
      </c>
      <c r="N452" s="27">
        <v>0</v>
      </c>
      <c r="O452" s="27">
        <v>0</v>
      </c>
      <c r="P452" s="27"/>
      <c r="Q452" s="27">
        <v>19448348073.456512</v>
      </c>
      <c r="R452" s="27">
        <v>0</v>
      </c>
      <c r="S452" s="27">
        <v>1</v>
      </c>
      <c r="T452" s="33">
        <v>0.94696688960437181</v>
      </c>
      <c r="U452" s="27">
        <v>202238425</v>
      </c>
      <c r="V452" s="27">
        <v>54896000</v>
      </c>
      <c r="W452" s="27">
        <v>294774000</v>
      </c>
      <c r="X452" s="27"/>
      <c r="Y452" s="27">
        <v>0</v>
      </c>
      <c r="Z452" s="27">
        <v>1</v>
      </c>
    </row>
    <row r="453" spans="1:26">
      <c r="A453" s="27">
        <v>1976</v>
      </c>
      <c r="B453" t="s">
        <v>137</v>
      </c>
      <c r="C453" s="27"/>
      <c r="D453" s="27"/>
      <c r="E453" s="27"/>
      <c r="F453" s="27">
        <v>0</v>
      </c>
      <c r="G453" s="27">
        <v>1</v>
      </c>
      <c r="H453" s="27">
        <v>0</v>
      </c>
      <c r="I453" s="27">
        <v>1</v>
      </c>
      <c r="J453" s="27">
        <v>0</v>
      </c>
      <c r="K453" s="27">
        <v>6</v>
      </c>
      <c r="L453" s="27">
        <v>1</v>
      </c>
      <c r="M453" s="27">
        <v>0</v>
      </c>
      <c r="N453" s="27">
        <v>0</v>
      </c>
      <c r="O453" s="27">
        <v>0</v>
      </c>
      <c r="P453" s="27"/>
      <c r="Q453" s="27">
        <v>10117113333.333334</v>
      </c>
      <c r="R453" s="27">
        <v>0</v>
      </c>
      <c r="S453" s="27">
        <v>1</v>
      </c>
      <c r="T453" s="33">
        <v>1.0219497573337515</v>
      </c>
      <c r="U453" s="27">
        <v>275318855.10000002</v>
      </c>
      <c r="V453" s="27">
        <v>54896000</v>
      </c>
      <c r="W453" s="27">
        <v>416423000</v>
      </c>
      <c r="X453" s="27"/>
      <c r="Y453" s="27">
        <v>0</v>
      </c>
      <c r="Z453" s="27">
        <v>1</v>
      </c>
    </row>
    <row r="454" spans="1:26">
      <c r="A454" s="27">
        <v>1977</v>
      </c>
      <c r="B454" t="s">
        <v>137</v>
      </c>
      <c r="C454" s="27"/>
      <c r="D454" s="27"/>
      <c r="E454" s="27"/>
      <c r="F454" s="27">
        <v>62800000</v>
      </c>
      <c r="G454" s="27">
        <v>1</v>
      </c>
      <c r="H454" s="27">
        <v>0</v>
      </c>
      <c r="I454" s="27">
        <v>1</v>
      </c>
      <c r="J454" s="27">
        <v>0</v>
      </c>
      <c r="K454" s="27">
        <v>6</v>
      </c>
      <c r="L454" s="27">
        <v>1</v>
      </c>
      <c r="M454" s="27">
        <v>0</v>
      </c>
      <c r="N454" s="27">
        <v>0</v>
      </c>
      <c r="O454" s="27">
        <v>0</v>
      </c>
      <c r="P454" s="27"/>
      <c r="Q454" s="27">
        <v>9651149301.8745956</v>
      </c>
      <c r="R454" s="27">
        <v>1</v>
      </c>
      <c r="S454" s="27">
        <v>1</v>
      </c>
      <c r="T454" s="33">
        <v>1.0409624303569636</v>
      </c>
      <c r="U454" s="27">
        <v>253778428</v>
      </c>
      <c r="V454" s="27">
        <v>54896000</v>
      </c>
      <c r="W454" s="27">
        <v>504629000</v>
      </c>
      <c r="X454" s="27"/>
      <c r="Y454" s="27">
        <v>0</v>
      </c>
      <c r="Z454" s="27">
        <v>1</v>
      </c>
    </row>
    <row r="455" spans="1:26">
      <c r="A455" s="27">
        <v>1978</v>
      </c>
      <c r="B455" t="s">
        <v>137</v>
      </c>
      <c r="C455" s="27"/>
      <c r="D455" s="27"/>
      <c r="E455" s="27"/>
      <c r="F455" s="27">
        <v>0</v>
      </c>
      <c r="G455" s="27">
        <v>1</v>
      </c>
      <c r="H455" s="27">
        <v>0</v>
      </c>
      <c r="I455" s="27">
        <v>1</v>
      </c>
      <c r="J455" s="27">
        <v>0</v>
      </c>
      <c r="K455" s="27">
        <v>6</v>
      </c>
      <c r="L455" s="27">
        <v>1</v>
      </c>
      <c r="M455" s="27">
        <v>0</v>
      </c>
      <c r="N455" s="27">
        <v>0</v>
      </c>
      <c r="O455" s="27">
        <v>0</v>
      </c>
      <c r="P455" s="27"/>
      <c r="Q455" s="27">
        <v>13281767142.857143</v>
      </c>
      <c r="R455" s="27">
        <v>1</v>
      </c>
      <c r="S455" s="27">
        <v>1</v>
      </c>
      <c r="T455" s="33">
        <v>0.91734575384516981</v>
      </c>
      <c r="U455" s="27">
        <v>299211779.30000001</v>
      </c>
      <c r="V455" s="27">
        <v>54896000</v>
      </c>
      <c r="W455" s="27">
        <v>607722000</v>
      </c>
      <c r="X455" s="27"/>
      <c r="Y455" s="27">
        <v>0</v>
      </c>
      <c r="Z455" s="27">
        <v>1</v>
      </c>
    </row>
    <row r="456" spans="1:26">
      <c r="A456" s="27">
        <v>1979</v>
      </c>
      <c r="B456" t="s">
        <v>137</v>
      </c>
      <c r="C456" s="27"/>
      <c r="D456" s="27"/>
      <c r="E456" s="27"/>
      <c r="F456" s="27">
        <v>0</v>
      </c>
      <c r="G456" s="27">
        <v>1</v>
      </c>
      <c r="H456" s="27">
        <v>0</v>
      </c>
      <c r="I456" s="27">
        <v>1</v>
      </c>
      <c r="J456" s="27">
        <v>0</v>
      </c>
      <c r="K456" s="27">
        <v>6</v>
      </c>
      <c r="L456" s="27">
        <v>1</v>
      </c>
      <c r="M456" s="27">
        <v>0</v>
      </c>
      <c r="N456" s="27">
        <v>0</v>
      </c>
      <c r="O456" s="27">
        <v>0</v>
      </c>
      <c r="P456" s="27"/>
      <c r="Q456" s="27">
        <v>15565480321.944809</v>
      </c>
      <c r="R456" s="27">
        <v>1</v>
      </c>
      <c r="S456" s="27">
        <v>1</v>
      </c>
      <c r="T456" s="33">
        <v>0.9810294585578897</v>
      </c>
      <c r="U456" s="27">
        <v>344567421.39999998</v>
      </c>
      <c r="V456" s="27">
        <v>54896000</v>
      </c>
      <c r="W456" s="27">
        <v>770294000</v>
      </c>
      <c r="X456" s="27"/>
      <c r="Y456" s="27">
        <v>0</v>
      </c>
      <c r="Z456" s="27">
        <v>1</v>
      </c>
    </row>
    <row r="457" spans="1:26">
      <c r="A457" s="27">
        <v>1980</v>
      </c>
      <c r="B457" t="s">
        <v>137</v>
      </c>
      <c r="C457" s="27"/>
      <c r="D457" s="27"/>
      <c r="E457" s="27"/>
      <c r="F457" s="27">
        <v>33100000</v>
      </c>
      <c r="G457" s="27">
        <v>1</v>
      </c>
      <c r="H457" s="27">
        <v>0</v>
      </c>
      <c r="I457" s="27">
        <v>1</v>
      </c>
      <c r="J457" s="27">
        <v>0</v>
      </c>
      <c r="K457" s="27">
        <v>6</v>
      </c>
      <c r="L457" s="27">
        <v>1</v>
      </c>
      <c r="M457" s="27">
        <v>0</v>
      </c>
      <c r="N457" s="27">
        <v>0</v>
      </c>
      <c r="O457" s="27">
        <v>0</v>
      </c>
      <c r="P457" s="27">
        <v>22632000000</v>
      </c>
      <c r="Q457" s="27">
        <v>18138049095.607235</v>
      </c>
      <c r="R457" s="27">
        <v>1</v>
      </c>
      <c r="S457" s="27">
        <v>1</v>
      </c>
      <c r="T457" s="33">
        <v>0.94044734443210454</v>
      </c>
      <c r="U457" s="27">
        <v>424168205.30000001</v>
      </c>
      <c r="V457" s="27">
        <v>54896000</v>
      </c>
      <c r="W457" s="27">
        <v>926003000</v>
      </c>
      <c r="X457" s="27"/>
      <c r="Y457" s="27">
        <v>0</v>
      </c>
      <c r="Z457" s="27">
        <v>1</v>
      </c>
    </row>
    <row r="458" spans="1:26">
      <c r="A458" s="27">
        <v>1981</v>
      </c>
      <c r="B458" t="s">
        <v>137</v>
      </c>
      <c r="C458" s="27"/>
      <c r="D458" s="27"/>
      <c r="E458" s="27"/>
      <c r="F458" s="27">
        <v>0</v>
      </c>
      <c r="G458" s="27">
        <v>1</v>
      </c>
      <c r="H458" s="27">
        <v>0</v>
      </c>
      <c r="I458" s="27">
        <v>1</v>
      </c>
      <c r="J458" s="27">
        <v>0</v>
      </c>
      <c r="K458" s="27">
        <v>6</v>
      </c>
      <c r="L458" s="27">
        <v>1</v>
      </c>
      <c r="M458" s="27">
        <v>0</v>
      </c>
      <c r="N458" s="27">
        <v>0</v>
      </c>
      <c r="O458" s="27">
        <v>0</v>
      </c>
      <c r="P458" s="27">
        <v>22057000000</v>
      </c>
      <c r="Q458" s="27">
        <v>20249694002.447979</v>
      </c>
      <c r="R458" s="27">
        <v>1</v>
      </c>
      <c r="S458" s="27">
        <v>1</v>
      </c>
      <c r="T458" s="33">
        <v>0.83355014400471705</v>
      </c>
      <c r="U458" s="27">
        <v>464338562.80000001</v>
      </c>
      <c r="V458" s="27">
        <v>54896000</v>
      </c>
      <c r="W458" s="27">
        <v>1084809909.3</v>
      </c>
      <c r="X458" s="27"/>
      <c r="Y458" s="27">
        <v>23552000</v>
      </c>
      <c r="Z458" s="27">
        <v>1</v>
      </c>
    </row>
    <row r="459" spans="1:26">
      <c r="A459" s="27">
        <v>1982</v>
      </c>
      <c r="B459" t="s">
        <v>137</v>
      </c>
      <c r="C459" s="27"/>
      <c r="D459" s="27"/>
      <c r="E459" s="27"/>
      <c r="F459" s="27">
        <v>0</v>
      </c>
      <c r="G459" s="27">
        <v>1</v>
      </c>
      <c r="H459" s="27">
        <v>0</v>
      </c>
      <c r="I459" s="27">
        <v>1</v>
      </c>
      <c r="J459" s="27">
        <v>0</v>
      </c>
      <c r="K459" s="27">
        <v>6</v>
      </c>
      <c r="L459" s="27">
        <v>1</v>
      </c>
      <c r="M459" s="27">
        <v>0</v>
      </c>
      <c r="N459" s="27">
        <v>0</v>
      </c>
      <c r="O459" s="27">
        <v>0</v>
      </c>
      <c r="P459" s="27">
        <v>20197000000</v>
      </c>
      <c r="Q459" s="27">
        <v>18525399201.596806</v>
      </c>
      <c r="R459" s="27">
        <v>1</v>
      </c>
      <c r="S459" s="27">
        <v>1</v>
      </c>
      <c r="T459" s="33">
        <v>0.78443295677873848</v>
      </c>
      <c r="U459" s="27">
        <v>547383038</v>
      </c>
      <c r="V459" s="27">
        <v>54896000</v>
      </c>
      <c r="W459" s="27">
        <v>1270015733.8</v>
      </c>
      <c r="X459" s="27"/>
      <c r="Y459" s="27">
        <v>0</v>
      </c>
      <c r="Z459" s="27">
        <v>1</v>
      </c>
    </row>
    <row r="460" spans="1:26">
      <c r="A460" s="27">
        <v>1983</v>
      </c>
      <c r="B460" t="s">
        <v>137</v>
      </c>
      <c r="C460" s="27"/>
      <c r="D460" s="27"/>
      <c r="E460" s="27"/>
      <c r="F460" s="27">
        <v>0</v>
      </c>
      <c r="G460" s="27">
        <v>1</v>
      </c>
      <c r="H460" s="27">
        <v>0</v>
      </c>
      <c r="I460" s="27">
        <v>1</v>
      </c>
      <c r="J460" s="27">
        <v>0</v>
      </c>
      <c r="K460" s="27">
        <v>6</v>
      </c>
      <c r="L460" s="27">
        <v>1</v>
      </c>
      <c r="M460" s="27">
        <v>0</v>
      </c>
      <c r="N460" s="27">
        <v>0</v>
      </c>
      <c r="O460" s="27">
        <v>0</v>
      </c>
      <c r="P460" s="27">
        <v>21165000000</v>
      </c>
      <c r="Q460" s="27">
        <v>17609048821.548824</v>
      </c>
      <c r="R460" s="27">
        <v>1</v>
      </c>
      <c r="S460" s="27">
        <v>1</v>
      </c>
      <c r="T460" s="33">
        <v>0.83426891623154475</v>
      </c>
      <c r="U460" s="27">
        <v>565334154.89999998</v>
      </c>
      <c r="V460" s="27">
        <v>54896000</v>
      </c>
      <c r="W460" s="27">
        <v>1458754327.5999999</v>
      </c>
      <c r="X460" s="27"/>
      <c r="Y460" s="27">
        <v>0</v>
      </c>
      <c r="Z460" s="27">
        <v>1</v>
      </c>
    </row>
    <row r="461" spans="1:26">
      <c r="A461" s="27">
        <v>1984</v>
      </c>
      <c r="B461" t="s">
        <v>137</v>
      </c>
      <c r="C461" s="27"/>
      <c r="D461" s="27"/>
      <c r="E461" s="27"/>
      <c r="F461" s="27">
        <v>0</v>
      </c>
      <c r="G461" s="27">
        <v>1</v>
      </c>
      <c r="H461" s="27">
        <v>0</v>
      </c>
      <c r="I461" s="27">
        <v>1</v>
      </c>
      <c r="J461" s="27">
        <v>0</v>
      </c>
      <c r="K461" s="27">
        <v>6</v>
      </c>
      <c r="L461" s="27">
        <v>1</v>
      </c>
      <c r="M461" s="27">
        <v>0</v>
      </c>
      <c r="N461" s="27">
        <v>0</v>
      </c>
      <c r="O461" s="27">
        <v>0</v>
      </c>
      <c r="P461" s="27">
        <v>24064000000</v>
      </c>
      <c r="Q461" s="27">
        <v>18920840000</v>
      </c>
      <c r="R461" s="27">
        <v>1</v>
      </c>
      <c r="S461" s="27">
        <v>1</v>
      </c>
      <c r="T461" s="33">
        <v>0.82999599794502654</v>
      </c>
      <c r="U461" s="27">
        <v>462280758.89999998</v>
      </c>
      <c r="V461" s="27">
        <v>49597000</v>
      </c>
      <c r="W461" s="27">
        <v>1677418334.3</v>
      </c>
      <c r="X461" s="27"/>
      <c r="Y461" s="27"/>
      <c r="Z461" s="27">
        <v>1</v>
      </c>
    </row>
    <row r="462" spans="1:26">
      <c r="A462" s="27">
        <v>1985</v>
      </c>
      <c r="B462" t="s">
        <v>137</v>
      </c>
      <c r="C462" s="27"/>
      <c r="D462" s="27"/>
      <c r="E462" s="27"/>
      <c r="F462" s="27">
        <v>4500000</v>
      </c>
      <c r="G462" s="27">
        <v>1</v>
      </c>
      <c r="H462" s="27">
        <v>0</v>
      </c>
      <c r="I462" s="27">
        <v>1</v>
      </c>
      <c r="J462" s="27">
        <v>0</v>
      </c>
      <c r="K462" s="27">
        <v>6</v>
      </c>
      <c r="L462" s="27">
        <v>1</v>
      </c>
      <c r="M462" s="27">
        <v>0</v>
      </c>
      <c r="N462" s="27">
        <v>0</v>
      </c>
      <c r="O462" s="27">
        <v>0</v>
      </c>
      <c r="P462" s="27">
        <v>24756000000</v>
      </c>
      <c r="Q462" s="27">
        <v>22278423076.923077</v>
      </c>
      <c r="R462" s="27">
        <v>1</v>
      </c>
      <c r="S462" s="27">
        <v>1</v>
      </c>
      <c r="T462" s="33">
        <v>0.74915719568429318</v>
      </c>
      <c r="U462" s="27">
        <v>519866808.10000002</v>
      </c>
      <c r="V462" s="27">
        <v>54811000</v>
      </c>
      <c r="W462" s="27">
        <v>2020939338.3</v>
      </c>
      <c r="X462" s="27"/>
      <c r="Y462" s="27"/>
      <c r="Z462" s="27">
        <v>1</v>
      </c>
    </row>
    <row r="463" spans="1:26">
      <c r="A463" s="27">
        <v>1986</v>
      </c>
      <c r="B463" t="s">
        <v>137</v>
      </c>
      <c r="C463" s="27"/>
      <c r="D463" s="27"/>
      <c r="E463" s="27"/>
      <c r="F463" s="27">
        <v>15600000</v>
      </c>
      <c r="G463" s="27">
        <v>1</v>
      </c>
      <c r="H463" s="27">
        <v>0</v>
      </c>
      <c r="I463" s="27">
        <v>1</v>
      </c>
      <c r="J463" s="27">
        <v>0</v>
      </c>
      <c r="K463" s="27">
        <v>6</v>
      </c>
      <c r="L463" s="27">
        <v>1</v>
      </c>
      <c r="M463" s="27">
        <v>0</v>
      </c>
      <c r="N463" s="27">
        <v>0</v>
      </c>
      <c r="O463" s="27">
        <v>0</v>
      </c>
      <c r="P463" s="27">
        <v>25954000000</v>
      </c>
      <c r="Q463" s="27">
        <v>21774033333.333332</v>
      </c>
      <c r="R463" s="27">
        <v>1</v>
      </c>
      <c r="S463" s="27">
        <v>1</v>
      </c>
      <c r="T463" s="33">
        <v>0.7030572776909082</v>
      </c>
      <c r="U463" s="27">
        <v>538776788</v>
      </c>
      <c r="V463" s="27">
        <v>61222000</v>
      </c>
      <c r="W463" s="27">
        <v>2449605738.4000001</v>
      </c>
      <c r="X463" s="27"/>
      <c r="Y463" s="27"/>
      <c r="Z463" s="27">
        <v>1</v>
      </c>
    </row>
    <row r="464" spans="1:26">
      <c r="A464" s="27">
        <v>1987</v>
      </c>
      <c r="B464" t="s">
        <v>137</v>
      </c>
      <c r="C464" s="27"/>
      <c r="D464" s="27"/>
      <c r="E464" s="27"/>
      <c r="F464" s="27">
        <v>0</v>
      </c>
      <c r="G464" s="27">
        <v>1</v>
      </c>
      <c r="H464" s="27">
        <v>0</v>
      </c>
      <c r="I464" s="27">
        <v>1</v>
      </c>
      <c r="J464" s="27">
        <v>0</v>
      </c>
      <c r="K464" s="27">
        <v>6</v>
      </c>
      <c r="L464" s="27">
        <v>1</v>
      </c>
      <c r="M464" s="27">
        <v>0</v>
      </c>
      <c r="N464" s="27">
        <v>0</v>
      </c>
      <c r="O464" s="27">
        <v>0</v>
      </c>
      <c r="P464" s="27">
        <v>28633000000</v>
      </c>
      <c r="Q464" s="27">
        <v>24298032258.064518</v>
      </c>
      <c r="R464" s="27">
        <v>1</v>
      </c>
      <c r="S464" s="27">
        <v>1</v>
      </c>
      <c r="T464" s="33">
        <v>0.74330063470010233</v>
      </c>
      <c r="U464" s="27">
        <v>840798640.79999995</v>
      </c>
      <c r="V464" s="27">
        <v>70245000</v>
      </c>
      <c r="W464" s="27">
        <v>2985180063.9000001</v>
      </c>
      <c r="X464" s="27"/>
      <c r="Y464" s="27"/>
      <c r="Z464" s="27">
        <v>1</v>
      </c>
    </row>
    <row r="465" spans="1:26">
      <c r="A465" s="27">
        <v>1988</v>
      </c>
      <c r="B465" t="s">
        <v>137</v>
      </c>
      <c r="C465" s="27"/>
      <c r="D465" s="27"/>
      <c r="E465" s="27"/>
      <c r="F465" s="27">
        <v>0</v>
      </c>
      <c r="G465" s="27">
        <v>1</v>
      </c>
      <c r="H465" s="27">
        <v>0</v>
      </c>
      <c r="I465" s="27">
        <v>1</v>
      </c>
      <c r="J465" s="27">
        <v>0</v>
      </c>
      <c r="K465" s="27">
        <v>6</v>
      </c>
      <c r="L465" s="27">
        <v>1</v>
      </c>
      <c r="M465" s="27">
        <v>0</v>
      </c>
      <c r="N465" s="27">
        <v>0</v>
      </c>
      <c r="O465" s="27">
        <v>0</v>
      </c>
      <c r="P465" s="27">
        <v>30904000000</v>
      </c>
      <c r="Q465" s="27">
        <v>26579005760.348606</v>
      </c>
      <c r="R465" s="27">
        <v>1</v>
      </c>
      <c r="S465" s="27">
        <v>1</v>
      </c>
      <c r="T465" s="33">
        <v>0.80560957079318884</v>
      </c>
      <c r="U465" s="27">
        <v>839548587.5</v>
      </c>
      <c r="V465" s="27">
        <v>65806000</v>
      </c>
      <c r="W465" s="27">
        <v>3187857577.6999998</v>
      </c>
      <c r="X465" s="27"/>
      <c r="Y465" s="27"/>
      <c r="Z465" s="27">
        <v>1</v>
      </c>
    </row>
    <row r="466" spans="1:26">
      <c r="A466" s="27">
        <v>1989</v>
      </c>
      <c r="B466" t="s">
        <v>137</v>
      </c>
      <c r="C466" s="27"/>
      <c r="D466" s="27"/>
      <c r="E466" s="27"/>
      <c r="F466" s="27">
        <v>0</v>
      </c>
      <c r="G466" s="27">
        <v>1</v>
      </c>
      <c r="H466" s="27">
        <v>0</v>
      </c>
      <c r="I466" s="27">
        <v>1</v>
      </c>
      <c r="J466" s="27">
        <v>0</v>
      </c>
      <c r="K466" s="27">
        <v>6</v>
      </c>
      <c r="L466" s="27">
        <v>1</v>
      </c>
      <c r="M466" s="27">
        <v>0</v>
      </c>
      <c r="N466" s="27">
        <v>0</v>
      </c>
      <c r="O466" s="27">
        <v>0</v>
      </c>
      <c r="P466" s="27">
        <v>34046000000</v>
      </c>
      <c r="Q466" s="27">
        <v>28781714763.801205</v>
      </c>
      <c r="R466" s="27">
        <v>1</v>
      </c>
      <c r="S466" s="27">
        <v>1</v>
      </c>
      <c r="T466" s="33">
        <v>0.74679040704290955</v>
      </c>
      <c r="U466" s="27">
        <v>718556404.79999995</v>
      </c>
      <c r="V466" s="27">
        <v>62420000</v>
      </c>
      <c r="W466" s="27">
        <v>3441076425.8000002</v>
      </c>
      <c r="X466" s="27"/>
      <c r="Y466" s="27"/>
      <c r="Z466" s="27">
        <v>1</v>
      </c>
    </row>
    <row r="467" spans="1:26">
      <c r="A467" s="27">
        <v>1990</v>
      </c>
      <c r="B467" t="s">
        <v>137</v>
      </c>
      <c r="C467" s="27"/>
      <c r="D467" s="27"/>
      <c r="E467" s="27"/>
      <c r="F467" s="27">
        <v>3380000</v>
      </c>
      <c r="G467" s="27">
        <v>1</v>
      </c>
      <c r="H467" s="27">
        <v>0</v>
      </c>
      <c r="I467" s="27">
        <v>1</v>
      </c>
      <c r="J467" s="27">
        <v>0</v>
      </c>
      <c r="K467" s="27">
        <v>6</v>
      </c>
      <c r="L467" s="27">
        <v>1</v>
      </c>
      <c r="M467" s="27">
        <v>0</v>
      </c>
      <c r="N467" s="27">
        <v>0</v>
      </c>
      <c r="O467" s="27">
        <v>0</v>
      </c>
      <c r="P467" s="27">
        <v>35383000000</v>
      </c>
      <c r="Q467" s="27">
        <v>31598341233.558998</v>
      </c>
      <c r="R467" s="27">
        <v>1</v>
      </c>
      <c r="S467" s="27">
        <v>1</v>
      </c>
      <c r="T467" s="33">
        <v>0.70566019682121295</v>
      </c>
      <c r="U467" s="27">
        <v>625539334</v>
      </c>
      <c r="V467" s="27">
        <v>63797000</v>
      </c>
      <c r="W467" s="27">
        <v>4094834272.6999998</v>
      </c>
      <c r="X467" s="27"/>
      <c r="Y467" s="27"/>
      <c r="Z467" s="27">
        <v>1</v>
      </c>
    </row>
    <row r="468" spans="1:26">
      <c r="A468" s="27">
        <v>1991</v>
      </c>
      <c r="B468" t="s">
        <v>137</v>
      </c>
      <c r="C468" s="27"/>
      <c r="D468" s="27"/>
      <c r="E468" s="27"/>
      <c r="F468" s="27">
        <v>0</v>
      </c>
      <c r="G468" s="27">
        <v>1</v>
      </c>
      <c r="H468" s="27">
        <v>0</v>
      </c>
      <c r="I468" s="27">
        <v>1</v>
      </c>
      <c r="J468" s="27">
        <v>0</v>
      </c>
      <c r="K468" s="27">
        <v>6</v>
      </c>
      <c r="L468" s="27">
        <v>1</v>
      </c>
      <c r="M468" s="27">
        <v>0</v>
      </c>
      <c r="N468" s="27">
        <v>0</v>
      </c>
      <c r="O468" s="27">
        <v>0</v>
      </c>
      <c r="P468" s="27">
        <v>36468000000</v>
      </c>
      <c r="Q468" s="27">
        <v>30957483949.57983</v>
      </c>
      <c r="R468" s="27">
        <v>1</v>
      </c>
      <c r="S468" s="27">
        <v>1</v>
      </c>
      <c r="T468" s="33">
        <v>0.64778014054484578</v>
      </c>
      <c r="U468" s="27">
        <v>726998910.20000005</v>
      </c>
      <c r="V468" s="27">
        <v>64516000</v>
      </c>
      <c r="W468" s="27">
        <v>4359848631.1999998</v>
      </c>
      <c r="X468" s="27"/>
      <c r="Y468" s="27"/>
      <c r="Z468" s="27">
        <v>1</v>
      </c>
    </row>
    <row r="469" spans="1:26">
      <c r="A469" s="27">
        <v>1992</v>
      </c>
      <c r="B469" t="s">
        <v>137</v>
      </c>
      <c r="C469" s="27"/>
      <c r="D469" s="27"/>
      <c r="E469" s="27"/>
      <c r="F469" s="27">
        <v>0</v>
      </c>
      <c r="G469" s="27">
        <v>1</v>
      </c>
      <c r="H469" s="27">
        <v>0</v>
      </c>
      <c r="I469" s="27">
        <v>1</v>
      </c>
      <c r="J469" s="27">
        <v>0</v>
      </c>
      <c r="K469" s="27">
        <v>6</v>
      </c>
      <c r="L469" s="27">
        <v>1</v>
      </c>
      <c r="M469" s="27">
        <v>0</v>
      </c>
      <c r="N469" s="27">
        <v>0</v>
      </c>
      <c r="O469" s="27">
        <v>0</v>
      </c>
      <c r="P469" s="27">
        <v>36476000000</v>
      </c>
      <c r="Q469" s="27">
        <v>31708874594.164459</v>
      </c>
      <c r="R469" s="27">
        <v>1</v>
      </c>
      <c r="S469" s="27">
        <v>1</v>
      </c>
      <c r="T469" s="33">
        <v>0.62587770846912083</v>
      </c>
      <c r="U469" s="27">
        <v>732446000</v>
      </c>
      <c r="V469" s="27">
        <v>59910000</v>
      </c>
      <c r="W469" s="27">
        <v>4534259000</v>
      </c>
      <c r="X469" s="27"/>
      <c r="Y469" s="27"/>
      <c r="Z469" s="27">
        <v>1</v>
      </c>
    </row>
    <row r="470" spans="1:26">
      <c r="A470" s="27">
        <v>1993</v>
      </c>
      <c r="B470" t="s">
        <v>137</v>
      </c>
      <c r="C470" s="27"/>
      <c r="D470" s="27"/>
      <c r="E470" s="27"/>
      <c r="F470" s="27">
        <v>10580000</v>
      </c>
      <c r="G470" s="27">
        <v>1</v>
      </c>
      <c r="H470" s="27">
        <v>0</v>
      </c>
      <c r="I470" s="27">
        <v>1</v>
      </c>
      <c r="J470" s="27">
        <v>0</v>
      </c>
      <c r="K470" s="27">
        <v>6</v>
      </c>
      <c r="L470" s="27">
        <v>1</v>
      </c>
      <c r="M470" s="27">
        <v>0</v>
      </c>
      <c r="N470" s="27">
        <v>0</v>
      </c>
      <c r="O470" s="27">
        <v>0</v>
      </c>
      <c r="P470" s="27">
        <v>38234000000</v>
      </c>
      <c r="Q470" s="27">
        <v>33166519417.989422</v>
      </c>
      <c r="R470" s="27">
        <v>1</v>
      </c>
      <c r="S470" s="27">
        <v>1</v>
      </c>
      <c r="T470" s="33">
        <v>0.648154718576755</v>
      </c>
      <c r="U470" s="27">
        <v>682315906</v>
      </c>
      <c r="V470" s="27">
        <v>57562000</v>
      </c>
      <c r="W470" s="27">
        <v>4823657000</v>
      </c>
      <c r="X470" s="27"/>
      <c r="Y470" s="27"/>
      <c r="Z470" s="27">
        <v>1</v>
      </c>
    </row>
    <row r="471" spans="1:26">
      <c r="A471" s="27">
        <v>1994</v>
      </c>
      <c r="B471" t="s">
        <v>137</v>
      </c>
      <c r="C471" s="27"/>
      <c r="D471" s="27"/>
      <c r="E471" s="27"/>
      <c r="F471" s="27">
        <v>0</v>
      </c>
      <c r="G471" s="27">
        <v>1</v>
      </c>
      <c r="H471" s="27">
        <v>0</v>
      </c>
      <c r="I471" s="27">
        <v>1</v>
      </c>
      <c r="J471" s="27">
        <v>0</v>
      </c>
      <c r="K471" s="27">
        <v>6</v>
      </c>
      <c r="L471" s="27">
        <v>1</v>
      </c>
      <c r="M471" s="27">
        <v>0</v>
      </c>
      <c r="N471" s="27">
        <v>0</v>
      </c>
      <c r="O471" s="27">
        <v>0</v>
      </c>
      <c r="P471" s="27">
        <v>41538000000</v>
      </c>
      <c r="Q471" s="27">
        <v>33768660882.793022</v>
      </c>
      <c r="R471" s="27">
        <v>1</v>
      </c>
      <c r="S471" s="27">
        <v>1</v>
      </c>
      <c r="T471" s="33">
        <v>0.69545665111729171</v>
      </c>
      <c r="U471" s="27">
        <v>669149963.39999998</v>
      </c>
      <c r="V471" s="27">
        <v>57557000</v>
      </c>
      <c r="W471" s="27">
        <v>5378211000</v>
      </c>
      <c r="X471" s="27"/>
      <c r="Y471" s="27"/>
      <c r="Z471" s="27">
        <v>1</v>
      </c>
    </row>
    <row r="472" spans="1:26">
      <c r="A472" s="27">
        <v>1995</v>
      </c>
      <c r="B472" t="s">
        <v>137</v>
      </c>
      <c r="C472" s="27"/>
      <c r="D472" s="27"/>
      <c r="E472" s="27"/>
      <c r="F472" s="27">
        <v>0</v>
      </c>
      <c r="G472" s="27">
        <v>1</v>
      </c>
      <c r="H472" s="27">
        <v>0</v>
      </c>
      <c r="I472" s="27">
        <v>1</v>
      </c>
      <c r="J472" s="27">
        <v>0</v>
      </c>
      <c r="K472" s="27">
        <v>6</v>
      </c>
      <c r="L472" s="27">
        <v>1</v>
      </c>
      <c r="M472" s="27">
        <v>0</v>
      </c>
      <c r="N472" s="27">
        <v>0</v>
      </c>
      <c r="O472" s="27">
        <v>0</v>
      </c>
      <c r="P472" s="27">
        <v>45921000000</v>
      </c>
      <c r="Q472" s="27">
        <v>37939748768.656715</v>
      </c>
      <c r="R472" s="27">
        <v>1</v>
      </c>
      <c r="S472" s="27">
        <v>1</v>
      </c>
      <c r="T472" s="33">
        <v>0.69736071622307827</v>
      </c>
      <c r="U472" s="27">
        <v>621529717</v>
      </c>
      <c r="V472" s="27">
        <v>54605000</v>
      </c>
      <c r="W472" s="27">
        <v>5637768000</v>
      </c>
      <c r="X472" s="27"/>
      <c r="Y472" s="27"/>
      <c r="Z472" s="27">
        <v>1</v>
      </c>
    </row>
    <row r="473" spans="1:26">
      <c r="A473" s="27">
        <v>1996</v>
      </c>
      <c r="B473" t="s">
        <v>137</v>
      </c>
      <c r="C473" s="27"/>
      <c r="D473" s="27"/>
      <c r="E473" s="27"/>
      <c r="F473" s="27">
        <v>0</v>
      </c>
      <c r="G473" s="27">
        <v>1</v>
      </c>
      <c r="H473" s="27">
        <v>0</v>
      </c>
      <c r="I473" s="27">
        <v>1</v>
      </c>
      <c r="J473" s="27">
        <v>0</v>
      </c>
      <c r="K473" s="27">
        <v>6</v>
      </c>
      <c r="L473" s="27">
        <v>1</v>
      </c>
      <c r="M473" s="27">
        <v>0</v>
      </c>
      <c r="N473" s="27">
        <v>0</v>
      </c>
      <c r="O473" s="27">
        <v>0</v>
      </c>
      <c r="P473" s="27">
        <v>48168000000</v>
      </c>
      <c r="Q473" s="27">
        <v>46438484107.57946</v>
      </c>
      <c r="R473" s="27">
        <v>1</v>
      </c>
      <c r="S473" s="27">
        <v>1</v>
      </c>
      <c r="T473" s="33">
        <v>0.69966405838602452</v>
      </c>
      <c r="U473" s="27">
        <v>516487921</v>
      </c>
      <c r="V473" s="27">
        <v>46455000</v>
      </c>
      <c r="W473" s="27">
        <v>5712872000</v>
      </c>
      <c r="X473" s="27"/>
      <c r="Y473" s="27"/>
      <c r="Z473" s="27">
        <v>1</v>
      </c>
    </row>
    <row r="474" spans="1:26">
      <c r="A474" s="27">
        <v>1997</v>
      </c>
      <c r="B474" t="s">
        <v>137</v>
      </c>
      <c r="C474" s="27"/>
      <c r="D474" s="27"/>
      <c r="E474" s="27"/>
      <c r="F474" s="27">
        <v>0</v>
      </c>
      <c r="G474" s="27">
        <v>1</v>
      </c>
      <c r="H474" s="27">
        <v>0</v>
      </c>
      <c r="I474" s="27">
        <v>1</v>
      </c>
      <c r="J474" s="27">
        <v>0</v>
      </c>
      <c r="K474" s="27">
        <v>6</v>
      </c>
      <c r="L474" s="27">
        <v>1</v>
      </c>
      <c r="M474" s="27">
        <v>0</v>
      </c>
      <c r="N474" s="27">
        <v>0</v>
      </c>
      <c r="O474" s="27">
        <v>0</v>
      </c>
      <c r="P474" s="27">
        <v>50340000000</v>
      </c>
      <c r="Q474" s="27">
        <v>48244309133.489464</v>
      </c>
      <c r="R474" s="27">
        <v>1</v>
      </c>
      <c r="S474" s="27">
        <v>1</v>
      </c>
      <c r="T474" s="33">
        <v>0.71538944173936525</v>
      </c>
      <c r="U474" s="27">
        <v>372299890.39999998</v>
      </c>
      <c r="V474" s="27">
        <v>38249000</v>
      </c>
      <c r="W474" s="27">
        <v>5701127000</v>
      </c>
      <c r="X474" s="27"/>
      <c r="Y474" s="27"/>
      <c r="Z474" s="27">
        <v>1</v>
      </c>
    </row>
    <row r="475" spans="1:26">
      <c r="A475" s="27">
        <v>1998</v>
      </c>
      <c r="B475" t="s">
        <v>137</v>
      </c>
      <c r="C475" s="27"/>
      <c r="D475" s="27"/>
      <c r="E475" s="27"/>
      <c r="F475" s="27">
        <v>0</v>
      </c>
      <c r="G475" s="27">
        <v>1</v>
      </c>
      <c r="H475" s="27">
        <v>0</v>
      </c>
      <c r="I475" s="27">
        <v>1</v>
      </c>
      <c r="J475" s="27">
        <v>0</v>
      </c>
      <c r="K475" s="27">
        <v>6</v>
      </c>
      <c r="L475" s="27">
        <v>1</v>
      </c>
      <c r="M475" s="27">
        <v>0</v>
      </c>
      <c r="N475" s="27">
        <v>0</v>
      </c>
      <c r="O475" s="27">
        <v>0</v>
      </c>
      <c r="P475" s="27">
        <v>51928000000</v>
      </c>
      <c r="Q475" s="27">
        <v>49984559471.365639</v>
      </c>
      <c r="R475" s="27">
        <v>1</v>
      </c>
      <c r="S475" s="27">
        <v>1</v>
      </c>
      <c r="T475" s="33">
        <v>0.63293736472878814</v>
      </c>
      <c r="U475" s="27">
        <v>421607840.80000001</v>
      </c>
      <c r="V475" s="27">
        <v>35884000</v>
      </c>
      <c r="W475" s="27">
        <v>6167831000</v>
      </c>
      <c r="X475" s="27"/>
      <c r="Y475" s="27"/>
      <c r="Z475" s="27">
        <v>1</v>
      </c>
    </row>
    <row r="476" spans="1:26">
      <c r="A476" s="27">
        <v>1999</v>
      </c>
      <c r="B476" t="s">
        <v>137</v>
      </c>
      <c r="C476" s="27"/>
      <c r="D476" s="27"/>
      <c r="E476" s="27"/>
      <c r="F476" s="27">
        <v>12000000</v>
      </c>
      <c r="G476" s="27">
        <v>1</v>
      </c>
      <c r="H476" s="27">
        <v>0</v>
      </c>
      <c r="I476" s="27">
        <v>1</v>
      </c>
      <c r="J476" s="27">
        <v>0</v>
      </c>
      <c r="K476" s="27">
        <v>6</v>
      </c>
      <c r="L476" s="27">
        <v>1</v>
      </c>
      <c r="M476" s="27">
        <v>0</v>
      </c>
      <c r="N476" s="27">
        <v>0</v>
      </c>
      <c r="O476" s="27">
        <v>0</v>
      </c>
      <c r="P476" s="27">
        <v>53984000000</v>
      </c>
      <c r="Q476" s="27">
        <v>51270569883.527458</v>
      </c>
      <c r="R476" s="27">
        <v>1</v>
      </c>
      <c r="S476" s="27">
        <v>1</v>
      </c>
      <c r="T476" s="33">
        <v>0.59173831677950461</v>
      </c>
      <c r="U476" s="27">
        <v>382495194</v>
      </c>
      <c r="V476" s="27">
        <v>30781000</v>
      </c>
      <c r="W476" s="27">
        <v>6427941000</v>
      </c>
      <c r="X476" s="27"/>
      <c r="Y476" s="27"/>
      <c r="Z476" s="27">
        <v>1</v>
      </c>
    </row>
    <row r="477" spans="1:26">
      <c r="A477" s="27">
        <v>2000</v>
      </c>
      <c r="B477" t="s">
        <v>137</v>
      </c>
      <c r="C477" s="27">
        <v>279470362</v>
      </c>
      <c r="D477" s="27">
        <v>57349573</v>
      </c>
      <c r="E477" s="27">
        <v>279470362</v>
      </c>
      <c r="F477" s="27">
        <v>303629316</v>
      </c>
      <c r="G477" s="27">
        <v>1</v>
      </c>
      <c r="H477" s="27">
        <v>0</v>
      </c>
      <c r="I477" s="27">
        <v>1</v>
      </c>
      <c r="J477" s="27">
        <v>0</v>
      </c>
      <c r="K477" s="27">
        <v>6</v>
      </c>
      <c r="L477" s="27">
        <v>1</v>
      </c>
      <c r="M477" s="27">
        <v>1</v>
      </c>
      <c r="N477" s="27">
        <v>0</v>
      </c>
      <c r="O477" s="27">
        <v>0</v>
      </c>
      <c r="P477" s="27">
        <v>54586000000</v>
      </c>
      <c r="Q477" s="27">
        <v>53369787318.624527</v>
      </c>
      <c r="R477" s="27">
        <v>1</v>
      </c>
      <c r="S477" s="27">
        <v>1</v>
      </c>
      <c r="T477" s="33">
        <v>0.62919927379193319</v>
      </c>
      <c r="U477" s="27">
        <v>277106807.60000002</v>
      </c>
      <c r="V477" s="27">
        <v>23687000</v>
      </c>
      <c r="W477" s="27">
        <v>6431291000</v>
      </c>
      <c r="X477" s="27"/>
      <c r="Y477" s="27"/>
      <c r="Z477" s="27">
        <v>1</v>
      </c>
    </row>
    <row r="478" spans="1:26">
      <c r="A478" s="27">
        <v>2001</v>
      </c>
      <c r="B478" t="s">
        <v>137</v>
      </c>
      <c r="C478" s="27">
        <v>467600952</v>
      </c>
      <c r="D478" s="27">
        <v>161736382</v>
      </c>
      <c r="E478" s="27">
        <v>467600952</v>
      </c>
      <c r="F478" s="27">
        <v>188100000</v>
      </c>
      <c r="G478" s="27">
        <v>1</v>
      </c>
      <c r="H478" s="27">
        <v>0</v>
      </c>
      <c r="I478" s="27">
        <v>1</v>
      </c>
      <c r="J478" s="27">
        <v>0</v>
      </c>
      <c r="K478" s="27">
        <v>6</v>
      </c>
      <c r="L478" s="27">
        <v>1</v>
      </c>
      <c r="M478" s="27">
        <v>1</v>
      </c>
      <c r="N478" s="27">
        <v>0</v>
      </c>
      <c r="O478" s="27">
        <v>0</v>
      </c>
      <c r="P478" s="27">
        <v>54755000000</v>
      </c>
      <c r="Q478" s="27">
        <v>53991289844.329132</v>
      </c>
      <c r="R478" s="27">
        <v>1</v>
      </c>
      <c r="S478" s="27">
        <v>1</v>
      </c>
      <c r="T478" s="33">
        <v>0.61588871891054842</v>
      </c>
      <c r="U478" s="27">
        <v>207825440.19999999</v>
      </c>
      <c r="V478" s="27">
        <v>17040000</v>
      </c>
      <c r="W478" s="27">
        <v>6439008000</v>
      </c>
      <c r="X478" s="27"/>
      <c r="Y478" s="27"/>
      <c r="Z478" s="27">
        <v>1</v>
      </c>
    </row>
    <row r="479" spans="1:26">
      <c r="A479" s="27">
        <v>2002</v>
      </c>
      <c r="B479" t="s">
        <v>137</v>
      </c>
      <c r="C479" s="27">
        <v>473644191</v>
      </c>
      <c r="D479" s="27">
        <v>266722579.6875</v>
      </c>
      <c r="E479" s="27">
        <v>473644191</v>
      </c>
      <c r="F479" s="27">
        <v>19330774.5</v>
      </c>
      <c r="G479" s="27">
        <v>1</v>
      </c>
      <c r="H479" s="27">
        <v>0</v>
      </c>
      <c r="I479" s="27">
        <v>1</v>
      </c>
      <c r="J479" s="27">
        <v>0</v>
      </c>
      <c r="K479" s="27">
        <v>6</v>
      </c>
      <c r="L479" s="27">
        <v>1</v>
      </c>
      <c r="M479" s="27">
        <v>1</v>
      </c>
      <c r="N479" s="27">
        <v>0</v>
      </c>
      <c r="O479" s="27">
        <v>0</v>
      </c>
      <c r="P479" s="27">
        <v>57500000000</v>
      </c>
      <c r="Q479" s="27">
        <v>54724081490.510185</v>
      </c>
      <c r="R479" s="27">
        <v>1</v>
      </c>
      <c r="S479" s="27">
        <v>1</v>
      </c>
      <c r="T479" s="33">
        <v>0.62466195784303247</v>
      </c>
      <c r="U479" s="27">
        <v>134671332.19999999</v>
      </c>
      <c r="V479" s="27">
        <v>12732000</v>
      </c>
      <c r="W479" s="27">
        <v>7062849000</v>
      </c>
      <c r="X479" s="27"/>
      <c r="Y479" s="27"/>
      <c r="Z479" s="27">
        <v>1</v>
      </c>
    </row>
    <row r="480" spans="1:26">
      <c r="A480" s="27">
        <v>2003</v>
      </c>
      <c r="B480" t="s">
        <v>137</v>
      </c>
      <c r="C480" s="27">
        <v>473642447.5</v>
      </c>
      <c r="D480" s="27">
        <v>371706471.875</v>
      </c>
      <c r="E480" s="27">
        <v>473642447.5</v>
      </c>
      <c r="F480" s="27">
        <v>0</v>
      </c>
      <c r="G480" s="27">
        <v>1</v>
      </c>
      <c r="H480" s="27">
        <v>0</v>
      </c>
      <c r="I480" s="27">
        <v>1</v>
      </c>
      <c r="J480" s="27">
        <v>0</v>
      </c>
      <c r="K480" s="27">
        <v>6</v>
      </c>
      <c r="L480" s="27">
        <v>1</v>
      </c>
      <c r="M480" s="27">
        <v>1</v>
      </c>
      <c r="N480" s="27">
        <v>0</v>
      </c>
      <c r="O480" s="27">
        <v>0</v>
      </c>
      <c r="P480" s="27">
        <v>63204000000</v>
      </c>
      <c r="Q480" s="27">
        <v>60158929188.255615</v>
      </c>
      <c r="R480" s="27">
        <v>1</v>
      </c>
      <c r="S480" s="27">
        <v>1</v>
      </c>
      <c r="T480" s="33">
        <v>0.61793375018798091</v>
      </c>
      <c r="U480" s="27">
        <v>143574421.40000001</v>
      </c>
      <c r="V480" s="27">
        <v>7284000</v>
      </c>
      <c r="W480" s="27">
        <v>8061818000</v>
      </c>
      <c r="X480" s="27"/>
      <c r="Y480" s="27"/>
      <c r="Z480" s="27">
        <v>1</v>
      </c>
    </row>
    <row r="481" spans="1:26">
      <c r="A481" s="27">
        <v>2004</v>
      </c>
      <c r="B481" t="s">
        <v>137</v>
      </c>
      <c r="C481" s="27">
        <v>473647643.5</v>
      </c>
      <c r="D481" s="27">
        <v>469418956.375</v>
      </c>
      <c r="E481" s="27">
        <v>473647643.5</v>
      </c>
      <c r="F481" s="27">
        <v>945737.375</v>
      </c>
      <c r="G481" s="27">
        <v>1</v>
      </c>
      <c r="H481" s="27">
        <v>0</v>
      </c>
      <c r="I481" s="27">
        <v>1</v>
      </c>
      <c r="J481" s="27">
        <v>0</v>
      </c>
      <c r="K481" s="27">
        <v>6</v>
      </c>
      <c r="L481" s="27">
        <v>1</v>
      </c>
      <c r="M481" s="27">
        <v>1</v>
      </c>
      <c r="N481" s="27">
        <v>0</v>
      </c>
      <c r="O481" s="27">
        <v>0</v>
      </c>
      <c r="P481" s="27">
        <v>68593000000</v>
      </c>
      <c r="Q481" s="27">
        <v>65108544250.042473</v>
      </c>
      <c r="R481" s="27">
        <v>1</v>
      </c>
      <c r="S481" s="27">
        <v>1</v>
      </c>
      <c r="T481" s="33">
        <v>0.67108711240801089</v>
      </c>
      <c r="U481" s="27">
        <v>303801369.19999999</v>
      </c>
      <c r="V481" s="27">
        <v>0</v>
      </c>
      <c r="W481" s="27">
        <v>8894550000</v>
      </c>
      <c r="X481" s="27"/>
      <c r="Y481" s="27"/>
      <c r="Z481" s="27">
        <v>1</v>
      </c>
    </row>
    <row r="482" spans="1:26">
      <c r="A482" s="27">
        <v>2005</v>
      </c>
      <c r="B482" t="s">
        <v>137</v>
      </c>
      <c r="C482" s="27">
        <v>472249610</v>
      </c>
      <c r="D482" s="27">
        <v>468588536</v>
      </c>
      <c r="E482" s="27">
        <v>472249610</v>
      </c>
      <c r="F482" s="27">
        <v>0</v>
      </c>
      <c r="G482" s="27">
        <v>1</v>
      </c>
      <c r="H482" s="27">
        <v>0</v>
      </c>
      <c r="I482" s="27">
        <v>1</v>
      </c>
      <c r="J482" s="27">
        <v>0</v>
      </c>
      <c r="K482" s="27">
        <v>6</v>
      </c>
      <c r="L482" s="27">
        <v>1</v>
      </c>
      <c r="M482" s="27">
        <v>1</v>
      </c>
      <c r="N482" s="27">
        <v>0</v>
      </c>
      <c r="O482" s="27">
        <v>0</v>
      </c>
      <c r="P482" s="27">
        <v>70921000000</v>
      </c>
      <c r="Q482" s="27">
        <v>69442943089.430893</v>
      </c>
      <c r="R482" s="27">
        <v>1</v>
      </c>
      <c r="S482" s="27">
        <v>1</v>
      </c>
      <c r="T482" s="33">
        <v>0.69599608558540027</v>
      </c>
      <c r="U482" s="27">
        <v>375756512.30000001</v>
      </c>
      <c r="V482" s="27">
        <v>0</v>
      </c>
      <c r="W482" s="27">
        <v>8687879000</v>
      </c>
      <c r="X482" s="27"/>
      <c r="Y482" s="27"/>
      <c r="Z482" s="27">
        <v>1</v>
      </c>
    </row>
    <row r="483" spans="1:26">
      <c r="A483" s="27">
        <v>2006</v>
      </c>
      <c r="B483" t="s">
        <v>137</v>
      </c>
      <c r="C483" s="27">
        <v>652079356.5</v>
      </c>
      <c r="D483" s="27">
        <v>476143946.25</v>
      </c>
      <c r="E483" s="27">
        <v>652079356.5</v>
      </c>
      <c r="F483" s="27">
        <v>216000000</v>
      </c>
      <c r="G483" s="27">
        <v>1</v>
      </c>
      <c r="H483" s="27">
        <v>0</v>
      </c>
      <c r="I483" s="27">
        <v>1</v>
      </c>
      <c r="J483" s="27">
        <v>0</v>
      </c>
      <c r="K483" s="27">
        <v>6</v>
      </c>
      <c r="L483" s="27">
        <v>1</v>
      </c>
      <c r="M483" s="27">
        <v>1</v>
      </c>
      <c r="N483" s="27">
        <v>0</v>
      </c>
      <c r="O483" s="27">
        <v>0</v>
      </c>
      <c r="P483" s="27">
        <v>75770000000</v>
      </c>
      <c r="Q483" s="27">
        <v>71819083683.740326</v>
      </c>
      <c r="R483" s="27">
        <v>1</v>
      </c>
      <c r="S483" s="27">
        <v>1</v>
      </c>
      <c r="T483" s="33">
        <v>0.83568345932575372</v>
      </c>
      <c r="U483" s="27">
        <v>547377444.39999998</v>
      </c>
      <c r="V483" s="27">
        <v>0</v>
      </c>
      <c r="W483" s="27">
        <v>9297235000</v>
      </c>
      <c r="X483" s="27"/>
      <c r="Y483" s="27"/>
      <c r="Z483" s="27">
        <v>1</v>
      </c>
    </row>
    <row r="484" spans="1:26">
      <c r="A484" s="27">
        <v>2007</v>
      </c>
      <c r="B484" t="s">
        <v>137</v>
      </c>
      <c r="C484" s="27">
        <v>618738801.5</v>
      </c>
      <c r="D484" s="27">
        <v>486509828</v>
      </c>
      <c r="E484" s="27">
        <v>618738801.5</v>
      </c>
      <c r="F484" s="27">
        <v>1014664.2724609375</v>
      </c>
      <c r="G484" s="27">
        <v>1</v>
      </c>
      <c r="H484" s="27">
        <v>0</v>
      </c>
      <c r="I484" s="27">
        <v>1</v>
      </c>
      <c r="J484" s="27">
        <v>0</v>
      </c>
      <c r="K484" s="27">
        <v>6</v>
      </c>
      <c r="L484" s="27">
        <v>1</v>
      </c>
      <c r="M484" s="27">
        <v>1</v>
      </c>
      <c r="N484" s="27">
        <v>0</v>
      </c>
      <c r="O484" s="27">
        <v>0</v>
      </c>
      <c r="P484" s="27">
        <v>85604000000</v>
      </c>
      <c r="Q484" s="27">
        <v>79611888213.14798</v>
      </c>
      <c r="R484" s="27">
        <v>1</v>
      </c>
      <c r="S484" s="27">
        <v>1</v>
      </c>
      <c r="T484" s="33">
        <v>0.90473952627382648</v>
      </c>
      <c r="U484" s="27">
        <v>574975542.79999995</v>
      </c>
      <c r="V484" s="27">
        <v>0</v>
      </c>
      <c r="W484" s="27">
        <v>10077298000</v>
      </c>
      <c r="X484" s="27"/>
      <c r="Y484" s="27"/>
      <c r="Z484" s="27">
        <v>1</v>
      </c>
    </row>
    <row r="485" spans="1:26">
      <c r="A485" s="27">
        <v>2008</v>
      </c>
      <c r="B485" t="s">
        <v>137</v>
      </c>
      <c r="C485" s="27">
        <v>606449219</v>
      </c>
      <c r="D485" s="27">
        <v>504938381.375</v>
      </c>
      <c r="E485" s="27">
        <v>606449219</v>
      </c>
      <c r="F485" s="27">
        <v>53639054</v>
      </c>
      <c r="G485" s="27">
        <v>1</v>
      </c>
      <c r="H485" s="27">
        <v>0</v>
      </c>
      <c r="I485" s="27">
        <v>1</v>
      </c>
      <c r="J485" s="27">
        <v>0</v>
      </c>
      <c r="K485" s="27">
        <v>6</v>
      </c>
      <c r="L485" s="27">
        <v>1</v>
      </c>
      <c r="M485" s="27">
        <v>1</v>
      </c>
      <c r="N485" s="27">
        <v>0</v>
      </c>
      <c r="O485" s="27">
        <v>0</v>
      </c>
      <c r="P485" s="27">
        <v>97062000000</v>
      </c>
      <c r="Q485" s="27">
        <v>91631278239.323715</v>
      </c>
      <c r="R485" s="27">
        <v>1</v>
      </c>
      <c r="S485" s="27">
        <v>1</v>
      </c>
      <c r="T485" s="33">
        <v>0.91944034308119871</v>
      </c>
      <c r="U485" s="27">
        <v>758159400.79999995</v>
      </c>
      <c r="V485" s="27">
        <v>0</v>
      </c>
      <c r="W485" s="27">
        <v>10612974000</v>
      </c>
      <c r="X485" s="27">
        <v>2074000000</v>
      </c>
      <c r="Y485" s="27"/>
      <c r="Z485" s="27">
        <v>1</v>
      </c>
    </row>
    <row r="486" spans="1:26">
      <c r="A486" s="27">
        <v>2009</v>
      </c>
      <c r="B486" t="s">
        <v>137</v>
      </c>
      <c r="C486" s="27">
        <v>1451388719</v>
      </c>
      <c r="D486" s="27">
        <v>703314290.25</v>
      </c>
      <c r="E486" s="27">
        <v>1451388719</v>
      </c>
      <c r="F486" s="27">
        <v>913969104</v>
      </c>
      <c r="G486" s="27">
        <v>1</v>
      </c>
      <c r="H486" s="27">
        <v>0</v>
      </c>
      <c r="I486" s="27">
        <v>1</v>
      </c>
      <c r="J486" s="27">
        <v>0</v>
      </c>
      <c r="K486" s="27">
        <v>6</v>
      </c>
      <c r="L486" s="27">
        <v>1</v>
      </c>
      <c r="M486" s="27">
        <v>1</v>
      </c>
      <c r="N486" s="27">
        <v>0</v>
      </c>
      <c r="O486" s="27">
        <v>0</v>
      </c>
      <c r="P486" s="27">
        <v>108896000000</v>
      </c>
      <c r="Q486" s="27">
        <v>102477791472.39049</v>
      </c>
      <c r="R486" s="27">
        <v>1</v>
      </c>
      <c r="S486" s="27">
        <v>1</v>
      </c>
      <c r="T486" s="33">
        <v>0.81595367947064712</v>
      </c>
      <c r="U486" s="27">
        <v>1474663255.0999999</v>
      </c>
      <c r="V486" s="27">
        <v>0</v>
      </c>
      <c r="W486" s="27">
        <v>10746036000</v>
      </c>
      <c r="X486" s="27">
        <v>2082000000</v>
      </c>
      <c r="Y486" s="27"/>
      <c r="Z486" s="27">
        <v>1</v>
      </c>
    </row>
    <row r="487" spans="1:26">
      <c r="A487" s="27">
        <v>2010</v>
      </c>
      <c r="B487" t="s">
        <v>137</v>
      </c>
      <c r="C487" s="27">
        <v>1509558188</v>
      </c>
      <c r="D487" s="27">
        <v>925080341.5</v>
      </c>
      <c r="E487" s="27">
        <v>1409558188</v>
      </c>
      <c r="F487" s="27">
        <v>114770462</v>
      </c>
      <c r="G487" s="27">
        <v>1</v>
      </c>
      <c r="H487" s="27">
        <v>0</v>
      </c>
      <c r="I487" s="27">
        <v>1</v>
      </c>
      <c r="J487" s="27">
        <v>0</v>
      </c>
      <c r="K487" s="27">
        <v>6</v>
      </c>
      <c r="L487" s="27">
        <v>1</v>
      </c>
      <c r="M487" s="27">
        <v>1</v>
      </c>
      <c r="N487" s="27">
        <v>0</v>
      </c>
      <c r="O487" s="27">
        <v>0</v>
      </c>
      <c r="P487" s="27">
        <v>122039000000</v>
      </c>
      <c r="Q487" s="27">
        <v>115279077465.22643</v>
      </c>
      <c r="R487" s="27">
        <v>1</v>
      </c>
      <c r="S487" s="27">
        <v>1</v>
      </c>
      <c r="T487" s="33">
        <v>1.0070075781651076</v>
      </c>
      <c r="U487" s="27">
        <v>1402905708.8</v>
      </c>
      <c r="V487" s="27">
        <v>0</v>
      </c>
      <c r="W487" s="27">
        <v>10653176000</v>
      </c>
      <c r="X487" s="27">
        <v>2223000000</v>
      </c>
      <c r="Y487" s="27"/>
      <c r="Z487" s="27">
        <v>1</v>
      </c>
    </row>
    <row r="488" spans="1:26">
      <c r="A488" s="27">
        <v>2011</v>
      </c>
      <c r="B488" t="s">
        <v>137</v>
      </c>
      <c r="C488" s="27">
        <v>1473356501</v>
      </c>
      <c r="D488" s="27">
        <v>1108970676</v>
      </c>
      <c r="E488" s="27">
        <v>1373356501</v>
      </c>
      <c r="F488" s="27">
        <v>1447041</v>
      </c>
      <c r="G488" s="27">
        <v>1</v>
      </c>
      <c r="H488" s="27">
        <v>0</v>
      </c>
      <c r="I488" s="27">
        <v>1</v>
      </c>
      <c r="J488" s="27">
        <v>0</v>
      </c>
      <c r="K488" s="27">
        <v>6</v>
      </c>
      <c r="L488" s="27">
        <v>1</v>
      </c>
      <c r="M488" s="27">
        <v>1</v>
      </c>
      <c r="N488" s="27">
        <v>0</v>
      </c>
      <c r="O488" s="27">
        <v>0</v>
      </c>
      <c r="P488" s="27">
        <v>131079000000.00002</v>
      </c>
      <c r="Q488" s="27">
        <v>128637938711.3856</v>
      </c>
      <c r="R488" s="27">
        <v>1</v>
      </c>
      <c r="S488" s="27">
        <v>1</v>
      </c>
      <c r="T488" s="33">
        <v>1.116808011796752</v>
      </c>
      <c r="U488" s="27">
        <v>1270812046.2</v>
      </c>
      <c r="V488" s="27">
        <v>0</v>
      </c>
      <c r="W488" s="27">
        <v>10712228000</v>
      </c>
      <c r="X488" s="27">
        <v>2287000000</v>
      </c>
      <c r="Y488" s="27"/>
      <c r="Z488" s="27">
        <v>1</v>
      </c>
    </row>
    <row r="489" spans="1:26">
      <c r="A489" s="27">
        <v>2012</v>
      </c>
      <c r="B489" t="s">
        <v>137</v>
      </c>
      <c r="C489" s="27">
        <v>1709020516</v>
      </c>
      <c r="D489" s="27">
        <v>1331659514</v>
      </c>
      <c r="E489" s="27">
        <v>1609020516</v>
      </c>
      <c r="F489" s="27">
        <v>290800000</v>
      </c>
      <c r="G489" s="27">
        <v>1</v>
      </c>
      <c r="H489" s="27">
        <v>0</v>
      </c>
      <c r="I489" s="27">
        <v>1</v>
      </c>
      <c r="J489" s="27">
        <v>0</v>
      </c>
      <c r="K489" s="27">
        <v>6</v>
      </c>
      <c r="L489" s="27">
        <v>1</v>
      </c>
      <c r="M489" s="27">
        <v>1</v>
      </c>
      <c r="N489" s="27">
        <v>0</v>
      </c>
      <c r="O489" s="27">
        <v>0</v>
      </c>
      <c r="P489" s="27">
        <v>141705000000</v>
      </c>
      <c r="Q489" s="27">
        <v>133355749482.47754</v>
      </c>
      <c r="R489" s="27">
        <v>1</v>
      </c>
      <c r="S489" s="27">
        <v>1</v>
      </c>
      <c r="T489" s="33">
        <v>0.99562684078172081</v>
      </c>
      <c r="U489" s="27">
        <v>1212874230.3</v>
      </c>
      <c r="V489" s="27">
        <v>0</v>
      </c>
      <c r="W489" s="27">
        <v>11159220000</v>
      </c>
      <c r="X489" s="27">
        <v>2501000000</v>
      </c>
      <c r="Y489" s="27"/>
      <c r="Z489" s="27">
        <v>1</v>
      </c>
    </row>
    <row r="490" spans="1:26">
      <c r="A490" s="27">
        <v>2013</v>
      </c>
      <c r="B490" t="s">
        <v>137</v>
      </c>
      <c r="C490" s="27">
        <v>2447804149</v>
      </c>
      <c r="D490" s="27">
        <v>1630068120</v>
      </c>
      <c r="E490" s="27">
        <v>2347804149</v>
      </c>
      <c r="F490" s="27">
        <v>796000000</v>
      </c>
      <c r="G490" s="27">
        <v>1</v>
      </c>
      <c r="H490" s="27">
        <v>0</v>
      </c>
      <c r="I490" s="27">
        <v>1</v>
      </c>
      <c r="J490" s="27">
        <v>0</v>
      </c>
      <c r="K490" s="27">
        <v>6</v>
      </c>
      <c r="L490" s="27">
        <v>1</v>
      </c>
      <c r="M490" s="27">
        <v>1</v>
      </c>
      <c r="N490" s="27">
        <v>0</v>
      </c>
      <c r="O490" s="27">
        <v>0</v>
      </c>
      <c r="P490" s="27">
        <v>161297000000</v>
      </c>
      <c r="Q490" s="27">
        <v>149990451022.28983</v>
      </c>
      <c r="R490" s="27">
        <v>1</v>
      </c>
      <c r="S490" s="27">
        <v>1</v>
      </c>
      <c r="T490" s="33">
        <v>0.99710818219516861</v>
      </c>
      <c r="U490" s="27">
        <v>1496419520</v>
      </c>
      <c r="V490" s="27">
        <v>0</v>
      </c>
      <c r="W490" s="27">
        <v>11582988000</v>
      </c>
      <c r="X490" s="27">
        <v>2111000000</v>
      </c>
      <c r="Y490" s="27"/>
      <c r="Z490" s="27">
        <v>1</v>
      </c>
    </row>
    <row r="491" spans="1:26">
      <c r="A491" s="27">
        <v>2014</v>
      </c>
      <c r="B491" t="s">
        <v>137</v>
      </c>
      <c r="C491" s="27">
        <v>3371827188.5</v>
      </c>
      <c r="D491" s="27">
        <v>1975773926.5</v>
      </c>
      <c r="E491" s="27">
        <v>3271827188.5</v>
      </c>
      <c r="F491" s="27">
        <v>1016000000</v>
      </c>
      <c r="G491" s="27">
        <v>1</v>
      </c>
      <c r="H491" s="27">
        <v>0</v>
      </c>
      <c r="I491" s="27">
        <v>1</v>
      </c>
      <c r="J491" s="27">
        <v>0</v>
      </c>
      <c r="K491" s="27">
        <v>6</v>
      </c>
      <c r="L491" s="27">
        <v>1</v>
      </c>
      <c r="M491" s="27">
        <v>1</v>
      </c>
      <c r="N491" s="27">
        <v>0</v>
      </c>
      <c r="O491" s="27">
        <v>0</v>
      </c>
      <c r="P491" s="27">
        <v>184013000000</v>
      </c>
      <c r="Q491" s="27">
        <v>172885454931.45309</v>
      </c>
      <c r="R491" s="27">
        <v>1</v>
      </c>
      <c r="S491" s="27">
        <v>1</v>
      </c>
      <c r="T491" s="33">
        <v>0.96696016921402161</v>
      </c>
      <c r="U491" s="27">
        <v>1470003192.5999999</v>
      </c>
      <c r="V491" s="27">
        <v>0</v>
      </c>
      <c r="W491" s="27">
        <v>11417309000</v>
      </c>
      <c r="X491" s="27">
        <v>2114000000</v>
      </c>
      <c r="Y491" s="27"/>
      <c r="Z491" s="27">
        <v>1</v>
      </c>
    </row>
    <row r="492" spans="1:26">
      <c r="A492" s="27">
        <v>2015</v>
      </c>
      <c r="B492" t="s">
        <v>137</v>
      </c>
      <c r="C492" s="27">
        <v>3249870674</v>
      </c>
      <c r="D492" s="27">
        <v>2291599107</v>
      </c>
      <c r="E492" s="27">
        <v>3160981786</v>
      </c>
      <c r="F492" s="27">
        <v>0</v>
      </c>
      <c r="G492" s="27">
        <v>1</v>
      </c>
      <c r="H492" s="27">
        <v>0</v>
      </c>
      <c r="I492" s="27">
        <v>1</v>
      </c>
      <c r="J492" s="27">
        <v>0</v>
      </c>
      <c r="K492" s="27">
        <v>6</v>
      </c>
      <c r="L492" s="27">
        <v>1</v>
      </c>
      <c r="M492" s="27">
        <v>1</v>
      </c>
      <c r="N492" s="27">
        <v>0</v>
      </c>
      <c r="O492" s="27">
        <v>0</v>
      </c>
      <c r="P492" s="27">
        <v>208322000000</v>
      </c>
      <c r="Q492" s="27">
        <v>195078678697.22955</v>
      </c>
      <c r="R492" s="27">
        <v>1</v>
      </c>
      <c r="S492" s="27">
        <v>1</v>
      </c>
      <c r="T492" s="33">
        <v>0.821813335342235</v>
      </c>
      <c r="U492" s="27">
        <v>1612749988.8</v>
      </c>
      <c r="V492" s="27">
        <v>0</v>
      </c>
      <c r="W492" s="27">
        <v>11533583000</v>
      </c>
      <c r="X492" s="27">
        <v>3096000000</v>
      </c>
      <c r="Y492" s="27"/>
      <c r="Z492" s="27">
        <v>1</v>
      </c>
    </row>
    <row r="493" spans="1:26">
      <c r="A493" s="27">
        <v>2016</v>
      </c>
      <c r="B493" t="s">
        <v>137</v>
      </c>
      <c r="C493" s="27">
        <v>5674271235.5</v>
      </c>
      <c r="D493" s="27">
        <v>3113816225.5</v>
      </c>
      <c r="E493" s="27">
        <v>5596493459.5</v>
      </c>
      <c r="F493" s="27">
        <v>2550000000</v>
      </c>
      <c r="G493" s="27">
        <v>1</v>
      </c>
      <c r="H493" s="27">
        <v>0</v>
      </c>
      <c r="I493" s="27">
        <v>1</v>
      </c>
      <c r="J493" s="27">
        <v>0</v>
      </c>
      <c r="K493" s="27">
        <v>6</v>
      </c>
      <c r="L493" s="27">
        <v>1</v>
      </c>
      <c r="M493" s="27">
        <v>1</v>
      </c>
      <c r="N493" s="27">
        <v>0</v>
      </c>
      <c r="O493" s="27">
        <v>0</v>
      </c>
      <c r="P493" s="27">
        <v>235623000000</v>
      </c>
      <c r="Q493" s="27">
        <v>221415188000.47534</v>
      </c>
      <c r="R493" s="27">
        <v>1</v>
      </c>
      <c r="S493" s="27">
        <v>1</v>
      </c>
      <c r="T493" s="33">
        <v>0.86004996979414983</v>
      </c>
      <c r="U493" s="27">
        <v>1546470180.5</v>
      </c>
      <c r="V493" s="27">
        <v>0</v>
      </c>
      <c r="W493" s="27">
        <v>11890490000</v>
      </c>
      <c r="X493" s="27">
        <v>3552000000</v>
      </c>
      <c r="Y493" s="27"/>
      <c r="Z493" s="27">
        <v>1</v>
      </c>
    </row>
    <row r="494" spans="1:26">
      <c r="A494" s="27">
        <v>2017</v>
      </c>
      <c r="B494" t="s">
        <v>137</v>
      </c>
      <c r="C494" s="27">
        <v>6247875522.5</v>
      </c>
      <c r="D494" s="27">
        <v>4021675522.5</v>
      </c>
      <c r="E494" s="27">
        <v>6181208854.5</v>
      </c>
      <c r="F494" s="27">
        <v>694000000</v>
      </c>
      <c r="G494" s="27">
        <v>1</v>
      </c>
      <c r="H494" s="27">
        <v>0</v>
      </c>
      <c r="I494" s="27">
        <v>1</v>
      </c>
      <c r="J494" s="27">
        <v>0</v>
      </c>
      <c r="K494" s="27">
        <v>6</v>
      </c>
      <c r="L494" s="27">
        <v>1</v>
      </c>
      <c r="M494" s="27">
        <v>1</v>
      </c>
      <c r="N494" s="27">
        <v>0</v>
      </c>
      <c r="O494" s="27">
        <v>0</v>
      </c>
      <c r="P494" s="27">
        <v>261515000000</v>
      </c>
      <c r="Q494" s="27">
        <v>249723862487.36096</v>
      </c>
      <c r="R494" s="27">
        <v>1</v>
      </c>
      <c r="S494" s="27">
        <v>1</v>
      </c>
      <c r="T494" s="33">
        <v>0.90809244833766045</v>
      </c>
      <c r="U494" s="27">
        <v>1625254742</v>
      </c>
      <c r="V494" s="27">
        <v>0</v>
      </c>
      <c r="W494" s="27">
        <v>13620791000</v>
      </c>
      <c r="X494" s="27">
        <v>5291000000</v>
      </c>
      <c r="Y494" s="27"/>
      <c r="Z494" s="27">
        <v>1</v>
      </c>
    </row>
    <row r="495" spans="1:26">
      <c r="A495" s="27">
        <v>1966</v>
      </c>
      <c r="B495" t="s">
        <v>13</v>
      </c>
      <c r="C495" s="27"/>
      <c r="D495" s="27"/>
      <c r="E495" s="27"/>
      <c r="F495" s="27">
        <v>0</v>
      </c>
      <c r="G495" s="27">
        <v>0</v>
      </c>
      <c r="H495" s="27">
        <v>1</v>
      </c>
      <c r="I495" s="27">
        <v>0</v>
      </c>
      <c r="J495" s="27">
        <v>0</v>
      </c>
      <c r="K495" s="27">
        <v>1</v>
      </c>
      <c r="L495" s="27">
        <v>1</v>
      </c>
      <c r="M495" s="27">
        <v>0</v>
      </c>
      <c r="N495" s="27">
        <v>0</v>
      </c>
      <c r="O495" s="27">
        <v>0</v>
      </c>
      <c r="P495" s="27"/>
      <c r="Q495" s="27"/>
      <c r="R495" s="27">
        <v>0</v>
      </c>
      <c r="S495" s="27">
        <v>0</v>
      </c>
      <c r="T495" s="33">
        <v>1.060453919000093</v>
      </c>
      <c r="U495" s="27"/>
      <c r="V495" s="27"/>
      <c r="W495" s="27"/>
      <c r="X495" s="27"/>
      <c r="Y495" s="27"/>
      <c r="Z495" s="27">
        <v>0</v>
      </c>
    </row>
    <row r="496" spans="1:26">
      <c r="A496" s="27">
        <v>1967</v>
      </c>
      <c r="B496" t="s">
        <v>13</v>
      </c>
      <c r="C496" s="27"/>
      <c r="D496" s="27"/>
      <c r="E496" s="27"/>
      <c r="F496" s="27">
        <v>0</v>
      </c>
      <c r="G496" s="27">
        <v>0</v>
      </c>
      <c r="H496" s="27">
        <v>1</v>
      </c>
      <c r="I496" s="27">
        <v>0</v>
      </c>
      <c r="J496" s="27">
        <v>0</v>
      </c>
      <c r="K496" s="27">
        <v>1</v>
      </c>
      <c r="L496" s="27">
        <v>1</v>
      </c>
      <c r="M496" s="27">
        <v>0</v>
      </c>
      <c r="N496" s="27">
        <v>0</v>
      </c>
      <c r="O496" s="27">
        <v>0</v>
      </c>
      <c r="P496" s="27"/>
      <c r="Q496" s="27"/>
      <c r="R496" s="27">
        <v>0</v>
      </c>
      <c r="S496" s="27">
        <v>0</v>
      </c>
      <c r="T496" s="33">
        <v>1.0100991944882907</v>
      </c>
      <c r="U496" s="27"/>
      <c r="V496" s="27"/>
      <c r="W496" s="27"/>
      <c r="X496" s="27"/>
      <c r="Y496" s="27"/>
      <c r="Z496" s="27">
        <v>0</v>
      </c>
    </row>
    <row r="497" spans="1:26">
      <c r="A497" s="27">
        <v>1968</v>
      </c>
      <c r="B497" t="s">
        <v>13</v>
      </c>
      <c r="C497" s="27"/>
      <c r="D497" s="27"/>
      <c r="E497" s="27"/>
      <c r="F497" s="27">
        <v>0</v>
      </c>
      <c r="G497" s="27">
        <v>0</v>
      </c>
      <c r="H497" s="27">
        <v>1</v>
      </c>
      <c r="I497" s="27">
        <v>0</v>
      </c>
      <c r="J497" s="27">
        <v>0</v>
      </c>
      <c r="K497" s="27">
        <v>1</v>
      </c>
      <c r="L497" s="27">
        <v>1</v>
      </c>
      <c r="M497" s="27">
        <v>0</v>
      </c>
      <c r="N497" s="27">
        <v>0</v>
      </c>
      <c r="O497" s="27">
        <v>0</v>
      </c>
      <c r="P497" s="27"/>
      <c r="Q497" s="27"/>
      <c r="R497" s="27">
        <v>0</v>
      </c>
      <c r="S497" s="27">
        <v>0</v>
      </c>
      <c r="T497" s="33">
        <v>0.99765870157012104</v>
      </c>
      <c r="U497" s="27"/>
      <c r="V497" s="27"/>
      <c r="W497" s="27"/>
      <c r="X497" s="27"/>
      <c r="Y497" s="27"/>
      <c r="Z497" s="27">
        <v>0</v>
      </c>
    </row>
    <row r="498" spans="1:26">
      <c r="A498" s="27">
        <v>1969</v>
      </c>
      <c r="B498" t="s">
        <v>13</v>
      </c>
      <c r="C498" s="27"/>
      <c r="D498" s="27"/>
      <c r="E498" s="27"/>
      <c r="F498" s="27">
        <v>0</v>
      </c>
      <c r="G498" s="27">
        <v>0</v>
      </c>
      <c r="H498" s="27">
        <v>1</v>
      </c>
      <c r="I498" s="27">
        <v>0</v>
      </c>
      <c r="J498" s="27">
        <v>0</v>
      </c>
      <c r="K498" s="27">
        <v>1</v>
      </c>
      <c r="L498" s="27">
        <v>1</v>
      </c>
      <c r="M498" s="27">
        <v>0</v>
      </c>
      <c r="N498" s="27">
        <v>0</v>
      </c>
      <c r="O498" s="27">
        <v>0</v>
      </c>
      <c r="P498" s="27"/>
      <c r="Q498" s="27"/>
      <c r="R498" s="27">
        <v>0</v>
      </c>
      <c r="S498" s="27">
        <v>0</v>
      </c>
      <c r="T498" s="33">
        <v>1.0058077459461789</v>
      </c>
      <c r="U498" s="27"/>
      <c r="V498" s="27"/>
      <c r="W498" s="27"/>
      <c r="X498" s="27"/>
      <c r="Y498" s="27"/>
      <c r="Z498" s="27">
        <v>0</v>
      </c>
    </row>
    <row r="499" spans="1:26">
      <c r="A499" s="27">
        <v>1970</v>
      </c>
      <c r="B499" t="s">
        <v>13</v>
      </c>
      <c r="C499" s="27"/>
      <c r="D499" s="27"/>
      <c r="E499" s="27"/>
      <c r="F499" s="27">
        <v>0</v>
      </c>
      <c r="G499" s="27">
        <v>0</v>
      </c>
      <c r="H499" s="27">
        <v>1</v>
      </c>
      <c r="I499" s="27">
        <v>0</v>
      </c>
      <c r="J499" s="27">
        <v>0</v>
      </c>
      <c r="K499" s="27">
        <v>1</v>
      </c>
      <c r="L499" s="27">
        <v>1</v>
      </c>
      <c r="M499" s="27">
        <v>0</v>
      </c>
      <c r="N499" s="27">
        <v>0</v>
      </c>
      <c r="O499" s="27">
        <v>0</v>
      </c>
      <c r="P499" s="27"/>
      <c r="Q499" s="27"/>
      <c r="R499" s="27">
        <v>0</v>
      </c>
      <c r="S499" s="27">
        <v>0</v>
      </c>
      <c r="T499" s="33">
        <v>1</v>
      </c>
      <c r="U499" s="27"/>
      <c r="V499" s="27"/>
      <c r="W499" s="27"/>
      <c r="X499" s="27"/>
      <c r="Y499" s="27">
        <v>0</v>
      </c>
      <c r="Z499" s="27">
        <v>0</v>
      </c>
    </row>
    <row r="500" spans="1:26">
      <c r="A500" s="27">
        <v>1971</v>
      </c>
      <c r="B500" t="s">
        <v>13</v>
      </c>
      <c r="C500" s="27"/>
      <c r="D500" s="27"/>
      <c r="E500" s="27"/>
      <c r="F500" s="27">
        <v>0</v>
      </c>
      <c r="G500" s="27">
        <v>0</v>
      </c>
      <c r="H500" s="27">
        <v>1</v>
      </c>
      <c r="I500" s="27">
        <v>0</v>
      </c>
      <c r="J500" s="27">
        <v>0</v>
      </c>
      <c r="K500" s="27">
        <v>1</v>
      </c>
      <c r="L500" s="27">
        <v>1</v>
      </c>
      <c r="M500" s="27">
        <v>0</v>
      </c>
      <c r="N500" s="27">
        <v>0</v>
      </c>
      <c r="O500" s="27">
        <v>0</v>
      </c>
      <c r="P500" s="27"/>
      <c r="Q500" s="27"/>
      <c r="R500" s="27">
        <v>0</v>
      </c>
      <c r="S500" s="27">
        <v>1</v>
      </c>
      <c r="T500" s="33">
        <v>0.92761372871024128</v>
      </c>
      <c r="U500" s="27"/>
      <c r="V500" s="27"/>
      <c r="W500" s="27"/>
      <c r="X500" s="27"/>
      <c r="Y500" s="27">
        <v>0</v>
      </c>
      <c r="Z500" s="27">
        <v>0</v>
      </c>
    </row>
    <row r="501" spans="1:26">
      <c r="A501" s="27">
        <v>1972</v>
      </c>
      <c r="B501" t="s">
        <v>13</v>
      </c>
      <c r="C501" s="27"/>
      <c r="D501" s="27"/>
      <c r="E501" s="27"/>
      <c r="F501" s="27">
        <v>0</v>
      </c>
      <c r="G501" s="27">
        <v>0</v>
      </c>
      <c r="H501" s="27">
        <v>1</v>
      </c>
      <c r="I501" s="27">
        <v>0</v>
      </c>
      <c r="J501" s="27">
        <v>0</v>
      </c>
      <c r="K501" s="27">
        <v>1</v>
      </c>
      <c r="L501" s="27">
        <v>1</v>
      </c>
      <c r="M501" s="27">
        <v>0</v>
      </c>
      <c r="N501" s="27">
        <v>0</v>
      </c>
      <c r="O501" s="27">
        <v>0</v>
      </c>
      <c r="P501" s="27"/>
      <c r="Q501" s="27"/>
      <c r="R501" s="27">
        <v>0</v>
      </c>
      <c r="S501" s="27">
        <v>1</v>
      </c>
      <c r="T501" s="33">
        <v>0.92122545142259926</v>
      </c>
      <c r="U501" s="27"/>
      <c r="V501" s="27"/>
      <c r="W501" s="27"/>
      <c r="X501" s="27"/>
      <c r="Y501" s="27">
        <v>0</v>
      </c>
      <c r="Z501" s="27">
        <v>0</v>
      </c>
    </row>
    <row r="502" spans="1:26">
      <c r="A502" s="27">
        <v>1973</v>
      </c>
      <c r="B502" t="s">
        <v>13</v>
      </c>
      <c r="C502" s="27"/>
      <c r="D502" s="27"/>
      <c r="E502" s="27"/>
      <c r="F502" s="27">
        <v>0</v>
      </c>
      <c r="G502" s="27">
        <v>0</v>
      </c>
      <c r="H502" s="27">
        <v>1</v>
      </c>
      <c r="I502" s="27">
        <v>0</v>
      </c>
      <c r="J502" s="27">
        <v>0</v>
      </c>
      <c r="K502" s="27">
        <v>1</v>
      </c>
      <c r="L502" s="27">
        <v>1</v>
      </c>
      <c r="M502" s="27">
        <v>0</v>
      </c>
      <c r="N502" s="27">
        <v>0</v>
      </c>
      <c r="O502" s="27">
        <v>0</v>
      </c>
      <c r="P502" s="27"/>
      <c r="Q502" s="27"/>
      <c r="R502" s="27">
        <v>0</v>
      </c>
      <c r="S502" s="27">
        <v>1</v>
      </c>
      <c r="T502" s="33">
        <v>1.2798279189511945</v>
      </c>
      <c r="U502" s="27"/>
      <c r="V502" s="27"/>
      <c r="W502" s="27"/>
      <c r="X502" s="27"/>
      <c r="Y502" s="27">
        <v>0</v>
      </c>
      <c r="Z502" s="27">
        <v>0</v>
      </c>
    </row>
    <row r="503" spans="1:26">
      <c r="A503" s="27">
        <v>1974</v>
      </c>
      <c r="B503" t="s">
        <v>13</v>
      </c>
      <c r="C503" s="27"/>
      <c r="D503" s="27"/>
      <c r="E503" s="27"/>
      <c r="F503" s="27">
        <v>0</v>
      </c>
      <c r="G503" s="27">
        <v>0</v>
      </c>
      <c r="H503" s="27">
        <v>1</v>
      </c>
      <c r="I503" s="27">
        <v>0</v>
      </c>
      <c r="J503" s="27">
        <v>0</v>
      </c>
      <c r="K503" s="27">
        <v>1</v>
      </c>
      <c r="L503" s="27">
        <v>1</v>
      </c>
      <c r="M503" s="27">
        <v>0</v>
      </c>
      <c r="N503" s="27">
        <v>0</v>
      </c>
      <c r="O503" s="27">
        <v>0</v>
      </c>
      <c r="P503" s="27"/>
      <c r="Q503" s="27">
        <v>311809337.47435462</v>
      </c>
      <c r="R503" s="27">
        <v>0</v>
      </c>
      <c r="S503" s="27">
        <v>1</v>
      </c>
      <c r="T503" s="33">
        <v>1.2793035310212315</v>
      </c>
      <c r="U503" s="27"/>
      <c r="V503" s="27"/>
      <c r="W503" s="27"/>
      <c r="X503" s="27"/>
      <c r="Y503" s="27">
        <v>0</v>
      </c>
      <c r="Z503" s="27">
        <v>0</v>
      </c>
    </row>
    <row r="504" spans="1:26">
      <c r="A504" s="27">
        <v>1975</v>
      </c>
      <c r="B504" t="s">
        <v>13</v>
      </c>
      <c r="C504" s="27"/>
      <c r="D504" s="27"/>
      <c r="E504" s="27"/>
      <c r="F504" s="27">
        <v>0</v>
      </c>
      <c r="G504" s="27">
        <v>0</v>
      </c>
      <c r="H504" s="27">
        <v>1</v>
      </c>
      <c r="I504" s="27">
        <v>0</v>
      </c>
      <c r="J504" s="27">
        <v>0</v>
      </c>
      <c r="K504" s="27">
        <v>1</v>
      </c>
      <c r="L504" s="27">
        <v>1</v>
      </c>
      <c r="M504" s="27">
        <v>0</v>
      </c>
      <c r="N504" s="27">
        <v>0</v>
      </c>
      <c r="O504" s="27">
        <v>0</v>
      </c>
      <c r="P504" s="27"/>
      <c r="Q504" s="27">
        <v>402178605.01955354</v>
      </c>
      <c r="R504" s="27">
        <v>0</v>
      </c>
      <c r="S504" s="27">
        <v>1</v>
      </c>
      <c r="T504" s="33">
        <v>0.94696688960437181</v>
      </c>
      <c r="U504" s="27"/>
      <c r="V504" s="27"/>
      <c r="W504" s="27"/>
      <c r="X504" s="27"/>
      <c r="Y504" s="27">
        <v>0</v>
      </c>
      <c r="Z504" s="27">
        <v>0</v>
      </c>
    </row>
    <row r="505" spans="1:26">
      <c r="A505" s="27">
        <v>1976</v>
      </c>
      <c r="B505" t="s">
        <v>13</v>
      </c>
      <c r="C505" s="27"/>
      <c r="D505" s="27"/>
      <c r="E505" s="27"/>
      <c r="F505" s="27">
        <v>0</v>
      </c>
      <c r="G505" s="27">
        <v>0</v>
      </c>
      <c r="H505" s="27">
        <v>1</v>
      </c>
      <c r="I505" s="27">
        <v>0</v>
      </c>
      <c r="J505" s="27">
        <v>0</v>
      </c>
      <c r="K505" s="27">
        <v>1</v>
      </c>
      <c r="L505" s="27">
        <v>1</v>
      </c>
      <c r="M505" s="27">
        <v>0</v>
      </c>
      <c r="N505" s="27">
        <v>0</v>
      </c>
      <c r="O505" s="27">
        <v>0</v>
      </c>
      <c r="P505" s="27"/>
      <c r="Q505" s="27">
        <v>435911268.5896796</v>
      </c>
      <c r="R505" s="27">
        <v>0</v>
      </c>
      <c r="S505" s="27">
        <v>1</v>
      </c>
      <c r="T505" s="33">
        <v>1.0219497573337515</v>
      </c>
      <c r="U505" s="27"/>
      <c r="V505" s="27"/>
      <c r="W505" s="27"/>
      <c r="X505" s="27"/>
      <c r="Y505" s="27">
        <v>0</v>
      </c>
      <c r="Z505" s="27">
        <v>0</v>
      </c>
    </row>
    <row r="506" spans="1:26">
      <c r="A506" s="27">
        <v>1977</v>
      </c>
      <c r="B506" t="s">
        <v>13</v>
      </c>
      <c r="C506" s="27"/>
      <c r="D506" s="27"/>
      <c r="E506" s="27"/>
      <c r="F506" s="27">
        <v>0</v>
      </c>
      <c r="G506" s="27">
        <v>0</v>
      </c>
      <c r="H506" s="27">
        <v>1</v>
      </c>
      <c r="I506" s="27">
        <v>0</v>
      </c>
      <c r="J506" s="27">
        <v>0</v>
      </c>
      <c r="K506" s="27">
        <v>1</v>
      </c>
      <c r="L506" s="27">
        <v>1</v>
      </c>
      <c r="M506" s="27">
        <v>0</v>
      </c>
      <c r="N506" s="27">
        <v>0</v>
      </c>
      <c r="O506" s="27">
        <v>0</v>
      </c>
      <c r="P506" s="27"/>
      <c r="Q506" s="27">
        <v>495097667.92904121</v>
      </c>
      <c r="R506" s="27">
        <v>0</v>
      </c>
      <c r="S506" s="27">
        <v>1</v>
      </c>
      <c r="T506" s="33">
        <v>1.0409624303569636</v>
      </c>
      <c r="U506" s="27"/>
      <c r="V506" s="27"/>
      <c r="W506" s="27"/>
      <c r="X506" s="27"/>
      <c r="Y506" s="27">
        <v>0</v>
      </c>
      <c r="Z506" s="27">
        <v>0</v>
      </c>
    </row>
    <row r="507" spans="1:26">
      <c r="A507" s="27">
        <v>1978</v>
      </c>
      <c r="B507" t="s">
        <v>13</v>
      </c>
      <c r="C507" s="27"/>
      <c r="D507" s="27"/>
      <c r="E507" s="27"/>
      <c r="F507" s="27">
        <v>0</v>
      </c>
      <c r="G507" s="27">
        <v>0</v>
      </c>
      <c r="H507" s="27">
        <v>1</v>
      </c>
      <c r="I507" s="27">
        <v>0</v>
      </c>
      <c r="J507" s="27">
        <v>0</v>
      </c>
      <c r="K507" s="27">
        <v>1</v>
      </c>
      <c r="L507" s="27">
        <v>1</v>
      </c>
      <c r="M507" s="27">
        <v>0</v>
      </c>
      <c r="N507" s="27">
        <v>0</v>
      </c>
      <c r="O507" s="27">
        <v>0</v>
      </c>
      <c r="P507" s="27"/>
      <c r="Q507" s="27">
        <v>552883707.05513847</v>
      </c>
      <c r="R507" s="27">
        <v>0</v>
      </c>
      <c r="S507" s="27">
        <v>1</v>
      </c>
      <c r="T507" s="33">
        <v>0.91734575384516981</v>
      </c>
      <c r="U507" s="27"/>
      <c r="V507" s="27"/>
      <c r="W507" s="27"/>
      <c r="X507" s="27"/>
      <c r="Y507" s="27">
        <v>10000000</v>
      </c>
      <c r="Z507" s="27">
        <v>0</v>
      </c>
    </row>
    <row r="508" spans="1:26">
      <c r="A508" s="27">
        <v>1979</v>
      </c>
      <c r="B508" t="s">
        <v>13</v>
      </c>
      <c r="C508" s="27"/>
      <c r="D508" s="27"/>
      <c r="E508" s="27"/>
      <c r="F508" s="27">
        <v>0</v>
      </c>
      <c r="G508" s="27">
        <v>0</v>
      </c>
      <c r="H508" s="27">
        <v>1</v>
      </c>
      <c r="I508" s="27">
        <v>0</v>
      </c>
      <c r="J508" s="27">
        <v>0</v>
      </c>
      <c r="K508" s="27">
        <v>1</v>
      </c>
      <c r="L508" s="27">
        <v>1</v>
      </c>
      <c r="M508" s="27">
        <v>0</v>
      </c>
      <c r="N508" s="27">
        <v>0</v>
      </c>
      <c r="O508" s="27">
        <v>0</v>
      </c>
      <c r="P508" s="27"/>
      <c r="Q508" s="27">
        <v>670362452.14537871</v>
      </c>
      <c r="R508" s="27">
        <v>0</v>
      </c>
      <c r="S508" s="27">
        <v>1</v>
      </c>
      <c r="T508" s="33">
        <v>0.9810294585578897</v>
      </c>
      <c r="U508" s="27"/>
      <c r="V508" s="27"/>
      <c r="W508" s="27"/>
      <c r="X508" s="27"/>
      <c r="Y508" s="27">
        <v>0</v>
      </c>
      <c r="Z508" s="27">
        <v>0</v>
      </c>
    </row>
    <row r="509" spans="1:26">
      <c r="A509" s="27">
        <v>1980</v>
      </c>
      <c r="B509" t="s">
        <v>13</v>
      </c>
      <c r="C509" s="27"/>
      <c r="D509" s="27"/>
      <c r="E509" s="27"/>
      <c r="F509" s="27">
        <v>0</v>
      </c>
      <c r="G509" s="27">
        <v>0</v>
      </c>
      <c r="H509" s="27">
        <v>1</v>
      </c>
      <c r="I509" s="27">
        <v>0</v>
      </c>
      <c r="J509" s="27">
        <v>0</v>
      </c>
      <c r="K509" s="27">
        <v>1</v>
      </c>
      <c r="L509" s="27">
        <v>1</v>
      </c>
      <c r="M509" s="27">
        <v>0</v>
      </c>
      <c r="N509" s="27">
        <v>0</v>
      </c>
      <c r="O509" s="27">
        <v>0</v>
      </c>
      <c r="P509" s="27">
        <v>1018000000</v>
      </c>
      <c r="Q509" s="27">
        <v>860388803.26157212</v>
      </c>
      <c r="R509" s="27">
        <v>0</v>
      </c>
      <c r="S509" s="27">
        <v>1</v>
      </c>
      <c r="T509" s="33">
        <v>0.94044734443210454</v>
      </c>
      <c r="U509" s="27"/>
      <c r="V509" s="27"/>
      <c r="W509" s="27"/>
      <c r="X509" s="27"/>
      <c r="Y509" s="27">
        <v>0</v>
      </c>
      <c r="Z509" s="27">
        <v>0</v>
      </c>
    </row>
    <row r="510" spans="1:26">
      <c r="A510" s="27">
        <v>1981</v>
      </c>
      <c r="B510" t="s">
        <v>13</v>
      </c>
      <c r="C510" s="27"/>
      <c r="D510" s="27"/>
      <c r="E510" s="27"/>
      <c r="F510" s="27">
        <v>0</v>
      </c>
      <c r="G510" s="27">
        <v>0</v>
      </c>
      <c r="H510" s="27">
        <v>1</v>
      </c>
      <c r="I510" s="27">
        <v>0</v>
      </c>
      <c r="J510" s="27">
        <v>0</v>
      </c>
      <c r="K510" s="27">
        <v>1</v>
      </c>
      <c r="L510" s="27">
        <v>1</v>
      </c>
      <c r="M510" s="27">
        <v>0</v>
      </c>
      <c r="N510" s="27">
        <v>0</v>
      </c>
      <c r="O510" s="27">
        <v>0</v>
      </c>
      <c r="P510" s="27">
        <v>1120000000</v>
      </c>
      <c r="Q510" s="27">
        <v>946949734.00288367</v>
      </c>
      <c r="R510" s="27">
        <v>0</v>
      </c>
      <c r="S510" s="27">
        <v>1</v>
      </c>
      <c r="T510" s="33">
        <v>0.83355014400471705</v>
      </c>
      <c r="U510" s="27"/>
      <c r="V510" s="27"/>
      <c r="W510" s="27"/>
      <c r="X510" s="27"/>
      <c r="Y510" s="27">
        <v>97905000</v>
      </c>
      <c r="Z510" s="27">
        <v>0</v>
      </c>
    </row>
    <row r="511" spans="1:26">
      <c r="A511" s="27">
        <v>1982</v>
      </c>
      <c r="B511" t="s">
        <v>13</v>
      </c>
      <c r="C511" s="27"/>
      <c r="D511" s="27"/>
      <c r="E511" s="27"/>
      <c r="F511" s="27">
        <v>0</v>
      </c>
      <c r="G511" s="27">
        <v>0</v>
      </c>
      <c r="H511" s="27">
        <v>1</v>
      </c>
      <c r="I511" s="27">
        <v>0</v>
      </c>
      <c r="J511" s="27">
        <v>0</v>
      </c>
      <c r="K511" s="27">
        <v>1</v>
      </c>
      <c r="L511" s="27">
        <v>1</v>
      </c>
      <c r="M511" s="27">
        <v>0</v>
      </c>
      <c r="N511" s="27">
        <v>0</v>
      </c>
      <c r="O511" s="27">
        <v>0</v>
      </c>
      <c r="P511" s="27">
        <v>1171000000</v>
      </c>
      <c r="Q511" s="27">
        <v>989409834.43543983</v>
      </c>
      <c r="R511" s="27">
        <v>0</v>
      </c>
      <c r="S511" s="27">
        <v>1</v>
      </c>
      <c r="T511" s="33">
        <v>0.78443295677873848</v>
      </c>
      <c r="U511" s="27"/>
      <c r="V511" s="27"/>
      <c r="W511" s="27"/>
      <c r="X511" s="27"/>
      <c r="Y511" s="27">
        <v>0</v>
      </c>
      <c r="Z511" s="27">
        <v>0</v>
      </c>
    </row>
    <row r="512" spans="1:26">
      <c r="A512" s="27">
        <v>1983</v>
      </c>
      <c r="B512" t="s">
        <v>13</v>
      </c>
      <c r="C512" s="27"/>
      <c r="D512" s="27"/>
      <c r="E512" s="27"/>
      <c r="F512" s="27">
        <v>0</v>
      </c>
      <c r="G512" s="27">
        <v>0</v>
      </c>
      <c r="H512" s="27">
        <v>1</v>
      </c>
      <c r="I512" s="27">
        <v>0</v>
      </c>
      <c r="J512" s="27">
        <v>0</v>
      </c>
      <c r="K512" s="27">
        <v>1</v>
      </c>
      <c r="L512" s="27">
        <v>1</v>
      </c>
      <c r="M512" s="27">
        <v>0</v>
      </c>
      <c r="N512" s="27">
        <v>0</v>
      </c>
      <c r="O512" s="27">
        <v>0</v>
      </c>
      <c r="P512" s="27">
        <v>1243000000</v>
      </c>
      <c r="Q512" s="27">
        <v>1050514592.552081</v>
      </c>
      <c r="R512" s="27">
        <v>0</v>
      </c>
      <c r="S512" s="27">
        <v>1</v>
      </c>
      <c r="T512" s="33">
        <v>0.83426891623154475</v>
      </c>
      <c r="U512" s="27"/>
      <c r="V512" s="27"/>
      <c r="W512" s="27"/>
      <c r="X512" s="27"/>
      <c r="Y512" s="27">
        <v>8960000</v>
      </c>
      <c r="Z512" s="27">
        <v>0</v>
      </c>
    </row>
    <row r="513" spans="1:26">
      <c r="A513" s="27">
        <v>1984</v>
      </c>
      <c r="B513" t="s">
        <v>13</v>
      </c>
      <c r="C513" s="27"/>
      <c r="D513" s="27"/>
      <c r="E513" s="27"/>
      <c r="F513" s="27">
        <v>0</v>
      </c>
      <c r="G513" s="27">
        <v>0</v>
      </c>
      <c r="H513" s="27">
        <v>1</v>
      </c>
      <c r="I513" s="27">
        <v>0</v>
      </c>
      <c r="J513" s="27">
        <v>0</v>
      </c>
      <c r="K513" s="27">
        <v>1</v>
      </c>
      <c r="L513" s="27">
        <v>1</v>
      </c>
      <c r="M513" s="27">
        <v>0</v>
      </c>
      <c r="N513" s="27">
        <v>0</v>
      </c>
      <c r="O513" s="27">
        <v>0</v>
      </c>
      <c r="P513" s="27">
        <v>1355000000</v>
      </c>
      <c r="Q513" s="27">
        <v>1144931139.0642869</v>
      </c>
      <c r="R513" s="27">
        <v>0</v>
      </c>
      <c r="S513" s="27">
        <v>1</v>
      </c>
      <c r="T513" s="33">
        <v>0.82999599794502654</v>
      </c>
      <c r="U513" s="27"/>
      <c r="V513" s="27"/>
      <c r="W513" s="27"/>
      <c r="X513" s="27"/>
      <c r="Y513" s="27"/>
      <c r="Z513" s="27">
        <v>0</v>
      </c>
    </row>
    <row r="514" spans="1:26">
      <c r="A514" s="27">
        <v>1985</v>
      </c>
      <c r="B514" t="s">
        <v>13</v>
      </c>
      <c r="C514" s="27"/>
      <c r="D514" s="27"/>
      <c r="E514" s="27"/>
      <c r="F514" s="27">
        <v>0</v>
      </c>
      <c r="G514" s="27">
        <v>0</v>
      </c>
      <c r="H514" s="27">
        <v>1</v>
      </c>
      <c r="I514" s="27">
        <v>0</v>
      </c>
      <c r="J514" s="27">
        <v>0</v>
      </c>
      <c r="K514" s="27">
        <v>1</v>
      </c>
      <c r="L514" s="27">
        <v>1</v>
      </c>
      <c r="M514" s="27">
        <v>0</v>
      </c>
      <c r="N514" s="27">
        <v>0</v>
      </c>
      <c r="O514" s="27">
        <v>0</v>
      </c>
      <c r="P514" s="27">
        <v>1418000000</v>
      </c>
      <c r="Q514" s="27">
        <v>1198329438.6715062</v>
      </c>
      <c r="R514" s="27">
        <v>0</v>
      </c>
      <c r="S514" s="27">
        <v>1</v>
      </c>
      <c r="T514" s="33">
        <v>0.74915719568429318</v>
      </c>
      <c r="U514" s="27"/>
      <c r="V514" s="27"/>
      <c r="W514" s="27"/>
      <c r="X514" s="27"/>
      <c r="Y514" s="27"/>
      <c r="Z514" s="27">
        <v>0</v>
      </c>
    </row>
    <row r="515" spans="1:26">
      <c r="A515" s="27">
        <v>1986</v>
      </c>
      <c r="B515" t="s">
        <v>13</v>
      </c>
      <c r="C515" s="27"/>
      <c r="D515" s="27"/>
      <c r="E515" s="27"/>
      <c r="F515" s="27">
        <v>8000000</v>
      </c>
      <c r="G515" s="27">
        <v>0</v>
      </c>
      <c r="H515" s="27">
        <v>1</v>
      </c>
      <c r="I515" s="27">
        <v>0</v>
      </c>
      <c r="J515" s="27">
        <v>0</v>
      </c>
      <c r="K515" s="27">
        <v>1</v>
      </c>
      <c r="L515" s="27">
        <v>1</v>
      </c>
      <c r="M515" s="27">
        <v>0</v>
      </c>
      <c r="N515" s="27">
        <v>0</v>
      </c>
      <c r="O515" s="27">
        <v>0</v>
      </c>
      <c r="P515" s="27">
        <v>1557000000</v>
      </c>
      <c r="Q515" s="27">
        <v>1315616765.2761896</v>
      </c>
      <c r="R515" s="27">
        <v>1</v>
      </c>
      <c r="S515" s="27">
        <v>1</v>
      </c>
      <c r="T515" s="33">
        <v>0.7030572776909082</v>
      </c>
      <c r="U515" s="27"/>
      <c r="V515" s="27"/>
      <c r="W515" s="27"/>
      <c r="X515" s="27"/>
      <c r="Y515" s="27"/>
      <c r="Z515" s="27">
        <v>0</v>
      </c>
    </row>
    <row r="516" spans="1:26">
      <c r="A516" s="27">
        <v>1987</v>
      </c>
      <c r="B516" t="s">
        <v>13</v>
      </c>
      <c r="C516" s="27"/>
      <c r="D516" s="27"/>
      <c r="E516" s="27"/>
      <c r="F516" s="27">
        <v>0</v>
      </c>
      <c r="G516" s="27">
        <v>0</v>
      </c>
      <c r="H516" s="27">
        <v>1</v>
      </c>
      <c r="I516" s="27">
        <v>0</v>
      </c>
      <c r="J516" s="27">
        <v>0</v>
      </c>
      <c r="K516" s="27">
        <v>1</v>
      </c>
      <c r="L516" s="27">
        <v>1</v>
      </c>
      <c r="M516" s="27">
        <v>0</v>
      </c>
      <c r="N516" s="27">
        <v>0</v>
      </c>
      <c r="O516" s="27">
        <v>0</v>
      </c>
      <c r="P516" s="27">
        <v>1714000000</v>
      </c>
      <c r="Q516" s="27">
        <v>1448714761.5969772</v>
      </c>
      <c r="R516" s="27">
        <v>1</v>
      </c>
      <c r="S516" s="27">
        <v>1</v>
      </c>
      <c r="T516" s="33">
        <v>0.74330063470010233</v>
      </c>
      <c r="U516" s="27"/>
      <c r="V516" s="27"/>
      <c r="W516" s="27"/>
      <c r="X516" s="27"/>
      <c r="Y516" s="27"/>
      <c r="Z516" s="27">
        <v>0</v>
      </c>
    </row>
    <row r="517" spans="1:26">
      <c r="A517" s="27">
        <v>1988</v>
      </c>
      <c r="B517" t="s">
        <v>13</v>
      </c>
      <c r="C517" s="27"/>
      <c r="D517" s="27"/>
      <c r="E517" s="27"/>
      <c r="F517" s="27">
        <v>0</v>
      </c>
      <c r="G517" s="27">
        <v>0</v>
      </c>
      <c r="H517" s="27">
        <v>1</v>
      </c>
      <c r="I517" s="27">
        <v>0</v>
      </c>
      <c r="J517" s="27">
        <v>0</v>
      </c>
      <c r="K517" s="27">
        <v>1</v>
      </c>
      <c r="L517" s="27">
        <v>1</v>
      </c>
      <c r="M517" s="27">
        <v>0</v>
      </c>
      <c r="N517" s="27">
        <v>0</v>
      </c>
      <c r="O517" s="27">
        <v>0</v>
      </c>
      <c r="P517" s="27">
        <v>1823000000</v>
      </c>
      <c r="Q517" s="27">
        <v>1540893949.187093</v>
      </c>
      <c r="R517" s="27">
        <v>1</v>
      </c>
      <c r="S517" s="27">
        <v>1</v>
      </c>
      <c r="T517" s="33">
        <v>0.80560957079318884</v>
      </c>
      <c r="U517" s="27"/>
      <c r="V517" s="27"/>
      <c r="W517" s="27"/>
      <c r="X517" s="27"/>
      <c r="Y517" s="27"/>
      <c r="Z517" s="27">
        <v>0</v>
      </c>
    </row>
    <row r="518" spans="1:26">
      <c r="A518" s="27">
        <v>1989</v>
      </c>
      <c r="B518" t="s">
        <v>13</v>
      </c>
      <c r="C518" s="27"/>
      <c r="D518" s="27"/>
      <c r="E518" s="27"/>
      <c r="F518" s="27">
        <v>0</v>
      </c>
      <c r="G518" s="27">
        <v>0</v>
      </c>
      <c r="H518" s="27">
        <v>1</v>
      </c>
      <c r="I518" s="27">
        <v>0</v>
      </c>
      <c r="J518" s="27">
        <v>0</v>
      </c>
      <c r="K518" s="27">
        <v>1</v>
      </c>
      <c r="L518" s="27">
        <v>1</v>
      </c>
      <c r="M518" s="27">
        <v>0</v>
      </c>
      <c r="N518" s="27">
        <v>0</v>
      </c>
      <c r="O518" s="27">
        <v>0</v>
      </c>
      <c r="P518" s="27">
        <v>2017999999.9999998</v>
      </c>
      <c r="Q518" s="27">
        <v>1703972555.063889</v>
      </c>
      <c r="R518" s="27">
        <v>1</v>
      </c>
      <c r="S518" s="27">
        <v>1</v>
      </c>
      <c r="T518" s="33">
        <v>0.74679040704290955</v>
      </c>
      <c r="U518" s="27"/>
      <c r="V518" s="27"/>
      <c r="W518" s="27"/>
      <c r="X518" s="27"/>
      <c r="Y518" s="27"/>
      <c r="Z518" s="27">
        <v>0</v>
      </c>
    </row>
    <row r="519" spans="1:26">
      <c r="A519" s="27">
        <v>1990</v>
      </c>
      <c r="B519" t="s">
        <v>13</v>
      </c>
      <c r="C519" s="27"/>
      <c r="D519" s="27"/>
      <c r="E519" s="27"/>
      <c r="F519" s="27">
        <v>0</v>
      </c>
      <c r="G519" s="27">
        <v>0</v>
      </c>
      <c r="H519" s="27">
        <v>1</v>
      </c>
      <c r="I519" s="27">
        <v>0</v>
      </c>
      <c r="J519" s="27">
        <v>0</v>
      </c>
      <c r="K519" s="27">
        <v>1</v>
      </c>
      <c r="L519" s="27">
        <v>1</v>
      </c>
      <c r="M519" s="27">
        <v>0</v>
      </c>
      <c r="N519" s="27">
        <v>0</v>
      </c>
      <c r="O519" s="27">
        <v>0</v>
      </c>
      <c r="P519" s="27">
        <v>2024000000</v>
      </c>
      <c r="Q519" s="27">
        <v>2023318251.8768957</v>
      </c>
      <c r="R519" s="27">
        <v>1</v>
      </c>
      <c r="S519" s="27">
        <v>1</v>
      </c>
      <c r="T519" s="33">
        <v>0.70566019682121295</v>
      </c>
      <c r="U519" s="27"/>
      <c r="V519" s="27"/>
      <c r="W519" s="27"/>
      <c r="X519" s="27"/>
      <c r="Y519" s="27"/>
      <c r="Z519" s="27">
        <v>0</v>
      </c>
    </row>
    <row r="520" spans="1:26">
      <c r="A520" s="27">
        <v>1991</v>
      </c>
      <c r="B520" t="s">
        <v>13</v>
      </c>
      <c r="C520" s="27"/>
      <c r="D520" s="27"/>
      <c r="E520" s="27"/>
      <c r="F520" s="27">
        <v>0</v>
      </c>
      <c r="G520" s="27">
        <v>0</v>
      </c>
      <c r="H520" s="27">
        <v>1</v>
      </c>
      <c r="I520" s="27">
        <v>0</v>
      </c>
      <c r="J520" s="27">
        <v>0</v>
      </c>
      <c r="K520" s="27">
        <v>1</v>
      </c>
      <c r="L520" s="27">
        <v>1</v>
      </c>
      <c r="M520" s="27">
        <v>0</v>
      </c>
      <c r="N520" s="27">
        <v>0</v>
      </c>
      <c r="O520" s="27">
        <v>0</v>
      </c>
      <c r="P520" s="27">
        <v>2032000000</v>
      </c>
      <c r="Q520" s="27">
        <v>2007109829.4635313</v>
      </c>
      <c r="R520" s="27">
        <v>1</v>
      </c>
      <c r="S520" s="27">
        <v>1</v>
      </c>
      <c r="T520" s="33">
        <v>0.64778014054484578</v>
      </c>
      <c r="U520" s="27"/>
      <c r="V520" s="27"/>
      <c r="W520" s="27"/>
      <c r="X520" s="27"/>
      <c r="Y520" s="27"/>
      <c r="Z520" s="27">
        <v>0</v>
      </c>
    </row>
    <row r="521" spans="1:26">
      <c r="A521" s="27">
        <v>1992</v>
      </c>
      <c r="B521" t="s">
        <v>13</v>
      </c>
      <c r="C521" s="27"/>
      <c r="D521" s="27"/>
      <c r="E521" s="27"/>
      <c r="F521" s="27">
        <v>0</v>
      </c>
      <c r="G521" s="27">
        <v>0</v>
      </c>
      <c r="H521" s="27">
        <v>1</v>
      </c>
      <c r="I521" s="27">
        <v>0</v>
      </c>
      <c r="J521" s="27">
        <v>0</v>
      </c>
      <c r="K521" s="27">
        <v>1</v>
      </c>
      <c r="L521" s="27">
        <v>1</v>
      </c>
      <c r="M521" s="27">
        <v>0</v>
      </c>
      <c r="N521" s="27">
        <v>0</v>
      </c>
      <c r="O521" s="27">
        <v>0</v>
      </c>
      <c r="P521" s="27">
        <v>1957000000</v>
      </c>
      <c r="Q521" s="27">
        <v>1950900000</v>
      </c>
      <c r="R521" s="27">
        <v>1</v>
      </c>
      <c r="S521" s="27">
        <v>1</v>
      </c>
      <c r="T521" s="33">
        <v>0.62587770846912083</v>
      </c>
      <c r="U521" s="27"/>
      <c r="V521" s="27"/>
      <c r="W521" s="27"/>
      <c r="X521" s="27"/>
      <c r="Y521" s="27"/>
      <c r="Z521" s="27">
        <v>0</v>
      </c>
    </row>
    <row r="522" spans="1:26">
      <c r="A522" s="27">
        <v>1993</v>
      </c>
      <c r="B522" t="s">
        <v>13</v>
      </c>
      <c r="C522" s="27"/>
      <c r="D522" s="27"/>
      <c r="E522" s="27"/>
      <c r="F522" s="27">
        <v>0</v>
      </c>
      <c r="G522" s="27">
        <v>0</v>
      </c>
      <c r="H522" s="27">
        <v>1</v>
      </c>
      <c r="I522" s="27">
        <v>0</v>
      </c>
      <c r="J522" s="27">
        <v>0</v>
      </c>
      <c r="K522" s="27">
        <v>1</v>
      </c>
      <c r="L522" s="27">
        <v>1</v>
      </c>
      <c r="M522" s="27">
        <v>0</v>
      </c>
      <c r="N522" s="27">
        <v>0</v>
      </c>
      <c r="O522" s="27">
        <v>0</v>
      </c>
      <c r="P522" s="27">
        <v>2075000000.0000002</v>
      </c>
      <c r="Q522" s="27">
        <v>2046189031.9693732</v>
      </c>
      <c r="R522" s="27">
        <v>1</v>
      </c>
      <c r="S522" s="27">
        <v>1</v>
      </c>
      <c r="T522" s="33">
        <v>0.648154718576755</v>
      </c>
      <c r="U522" s="27"/>
      <c r="V522" s="27"/>
      <c r="W522" s="27"/>
      <c r="X522" s="27"/>
      <c r="Y522" s="27"/>
      <c r="Z522" s="27">
        <v>0</v>
      </c>
    </row>
    <row r="523" spans="1:26">
      <c r="A523" s="27">
        <v>1994</v>
      </c>
      <c r="B523" t="s">
        <v>13</v>
      </c>
      <c r="C523" s="27"/>
      <c r="D523" s="27"/>
      <c r="E523" s="27"/>
      <c r="F523" s="27">
        <v>0</v>
      </c>
      <c r="G523" s="27">
        <v>0</v>
      </c>
      <c r="H523" s="27">
        <v>1</v>
      </c>
      <c r="I523" s="27">
        <v>0</v>
      </c>
      <c r="J523" s="27">
        <v>0</v>
      </c>
      <c r="K523" s="27">
        <v>1</v>
      </c>
      <c r="L523" s="27">
        <v>1</v>
      </c>
      <c r="M523" s="27">
        <v>0</v>
      </c>
      <c r="N523" s="27">
        <v>0</v>
      </c>
      <c r="O523" s="27">
        <v>0</v>
      </c>
      <c r="P523" s="27">
        <v>2163000000</v>
      </c>
      <c r="Q523" s="27">
        <v>2151295182.2204547</v>
      </c>
      <c r="R523" s="27">
        <v>1</v>
      </c>
      <c r="S523" s="27">
        <v>1</v>
      </c>
      <c r="T523" s="33">
        <v>0.69545665111729171</v>
      </c>
      <c r="U523" s="27"/>
      <c r="V523" s="27"/>
      <c r="W523" s="27"/>
      <c r="X523" s="27"/>
      <c r="Y523" s="27"/>
      <c r="Z523" s="27">
        <v>0</v>
      </c>
    </row>
    <row r="524" spans="1:26">
      <c r="A524" s="27">
        <v>1995</v>
      </c>
      <c r="B524" t="s">
        <v>13</v>
      </c>
      <c r="C524" s="27"/>
      <c r="D524" s="27"/>
      <c r="E524" s="27"/>
      <c r="F524" s="27">
        <v>0</v>
      </c>
      <c r="G524" s="27">
        <v>0</v>
      </c>
      <c r="H524" s="27">
        <v>1</v>
      </c>
      <c r="I524" s="27">
        <v>0</v>
      </c>
      <c r="J524" s="27">
        <v>0</v>
      </c>
      <c r="K524" s="27">
        <v>1</v>
      </c>
      <c r="L524" s="27">
        <v>1</v>
      </c>
      <c r="M524" s="27">
        <v>0</v>
      </c>
      <c r="N524" s="27">
        <v>0</v>
      </c>
      <c r="O524" s="27">
        <v>0</v>
      </c>
      <c r="P524" s="27">
        <v>2229000000</v>
      </c>
      <c r="Q524" s="27">
        <v>2261969870.2331829</v>
      </c>
      <c r="R524" s="27">
        <v>1</v>
      </c>
      <c r="S524" s="27">
        <v>1</v>
      </c>
      <c r="T524" s="33">
        <v>0.69736071622307827</v>
      </c>
      <c r="U524" s="27"/>
      <c r="V524" s="27"/>
      <c r="W524" s="27"/>
      <c r="X524" s="27"/>
      <c r="Y524" s="27"/>
      <c r="Z524" s="27">
        <v>0</v>
      </c>
    </row>
    <row r="525" spans="1:26">
      <c r="A525" s="27">
        <v>1996</v>
      </c>
      <c r="B525" t="s">
        <v>13</v>
      </c>
      <c r="C525" s="27"/>
      <c r="D525" s="27"/>
      <c r="E525" s="27"/>
      <c r="F525" s="27">
        <v>0</v>
      </c>
      <c r="G525" s="27">
        <v>0</v>
      </c>
      <c r="H525" s="27">
        <v>1</v>
      </c>
      <c r="I525" s="27">
        <v>0</v>
      </c>
      <c r="J525" s="27">
        <v>0</v>
      </c>
      <c r="K525" s="27">
        <v>1</v>
      </c>
      <c r="L525" s="27">
        <v>1</v>
      </c>
      <c r="M525" s="27">
        <v>0</v>
      </c>
      <c r="N525" s="27">
        <v>0</v>
      </c>
      <c r="O525" s="27">
        <v>0</v>
      </c>
      <c r="P525" s="27">
        <v>2377000000</v>
      </c>
      <c r="Q525" s="27">
        <v>2411872918.0132256</v>
      </c>
      <c r="R525" s="27">
        <v>1</v>
      </c>
      <c r="S525" s="27">
        <v>1</v>
      </c>
      <c r="T525" s="33">
        <v>0.69966405838602452</v>
      </c>
      <c r="U525" s="27"/>
      <c r="V525" s="27"/>
      <c r="W525" s="27"/>
      <c r="X525" s="27"/>
      <c r="Y525" s="27"/>
      <c r="Z525" s="27">
        <v>0</v>
      </c>
    </row>
    <row r="526" spans="1:26">
      <c r="A526" s="27">
        <v>1997</v>
      </c>
      <c r="B526" t="s">
        <v>13</v>
      </c>
      <c r="C526" s="27"/>
      <c r="D526" s="27"/>
      <c r="E526" s="27"/>
      <c r="F526" s="27">
        <v>0</v>
      </c>
      <c r="G526" s="27">
        <v>0</v>
      </c>
      <c r="H526" s="27">
        <v>1</v>
      </c>
      <c r="I526" s="27">
        <v>0</v>
      </c>
      <c r="J526" s="27">
        <v>0</v>
      </c>
      <c r="K526" s="27">
        <v>1</v>
      </c>
      <c r="L526" s="27">
        <v>1</v>
      </c>
      <c r="M526" s="27">
        <v>0</v>
      </c>
      <c r="N526" s="27">
        <v>0</v>
      </c>
      <c r="O526" s="27">
        <v>0</v>
      </c>
      <c r="P526" s="27">
        <v>2513000000</v>
      </c>
      <c r="Q526" s="27">
        <v>2549296474.9167209</v>
      </c>
      <c r="R526" s="27">
        <v>1</v>
      </c>
      <c r="S526" s="27">
        <v>1</v>
      </c>
      <c r="T526" s="33">
        <v>0.71538944173936525</v>
      </c>
      <c r="U526" s="27"/>
      <c r="V526" s="27"/>
      <c r="W526" s="27"/>
      <c r="X526" s="27"/>
      <c r="Y526" s="27"/>
      <c r="Z526" s="27">
        <v>0</v>
      </c>
    </row>
    <row r="527" spans="1:26">
      <c r="A527" s="27">
        <v>1998</v>
      </c>
      <c r="B527" t="s">
        <v>13</v>
      </c>
      <c r="C527" s="27"/>
      <c r="D527" s="27"/>
      <c r="E527" s="27"/>
      <c r="F527" s="27">
        <v>0</v>
      </c>
      <c r="G527" s="27">
        <v>0</v>
      </c>
      <c r="H527" s="27">
        <v>1</v>
      </c>
      <c r="I527" s="27">
        <v>0</v>
      </c>
      <c r="J527" s="27">
        <v>0</v>
      </c>
      <c r="K527" s="27">
        <v>1</v>
      </c>
      <c r="L527" s="27">
        <v>1</v>
      </c>
      <c r="M527" s="27">
        <v>0</v>
      </c>
      <c r="N527" s="27">
        <v>0</v>
      </c>
      <c r="O527" s="27">
        <v>0</v>
      </c>
      <c r="P527" s="27">
        <v>2833000000</v>
      </c>
      <c r="Q527" s="27">
        <v>2874459304.9271617</v>
      </c>
      <c r="R527" s="27">
        <v>1</v>
      </c>
      <c r="S527" s="27">
        <v>1</v>
      </c>
      <c r="T527" s="33">
        <v>0.63293736472878814</v>
      </c>
      <c r="U527" s="27"/>
      <c r="V527" s="27"/>
      <c r="W527" s="27"/>
      <c r="X527" s="27"/>
      <c r="Y527" s="27"/>
      <c r="Z527" s="27">
        <v>0</v>
      </c>
    </row>
    <row r="528" spans="1:26">
      <c r="A528" s="27">
        <v>1999</v>
      </c>
      <c r="B528" t="s">
        <v>13</v>
      </c>
      <c r="C528" s="27"/>
      <c r="D528" s="27"/>
      <c r="E528" s="27"/>
      <c r="F528" s="27">
        <v>0</v>
      </c>
      <c r="G528" s="27">
        <v>0</v>
      </c>
      <c r="H528" s="27">
        <v>1</v>
      </c>
      <c r="I528" s="27">
        <v>0</v>
      </c>
      <c r="J528" s="27">
        <v>0</v>
      </c>
      <c r="K528" s="27">
        <v>1</v>
      </c>
      <c r="L528" s="27">
        <v>1</v>
      </c>
      <c r="M528" s="27">
        <v>0</v>
      </c>
      <c r="N528" s="27">
        <v>0</v>
      </c>
      <c r="O528" s="27">
        <v>0</v>
      </c>
      <c r="P528" s="27">
        <v>2969000000</v>
      </c>
      <c r="Q528" s="27">
        <v>3012081738.1792874</v>
      </c>
      <c r="R528" s="27">
        <v>1</v>
      </c>
      <c r="S528" s="27">
        <v>1</v>
      </c>
      <c r="T528" s="33">
        <v>0.59173831677950461</v>
      </c>
      <c r="U528" s="27"/>
      <c r="V528" s="27"/>
      <c r="W528" s="27"/>
      <c r="X528" s="27"/>
      <c r="Y528" s="27"/>
      <c r="Z528" s="27">
        <v>0</v>
      </c>
    </row>
    <row r="529" spans="1:26">
      <c r="A529" s="27">
        <v>2000</v>
      </c>
      <c r="B529" t="s">
        <v>13</v>
      </c>
      <c r="C529" s="27">
        <v>0</v>
      </c>
      <c r="D529" s="27">
        <v>0</v>
      </c>
      <c r="E529" s="27">
        <v>0</v>
      </c>
      <c r="F529" s="27">
        <v>950000</v>
      </c>
      <c r="G529" s="27">
        <v>0</v>
      </c>
      <c r="H529" s="27">
        <v>1</v>
      </c>
      <c r="I529" s="27">
        <v>0</v>
      </c>
      <c r="J529" s="27">
        <v>0</v>
      </c>
      <c r="K529" s="27">
        <v>1</v>
      </c>
      <c r="L529" s="27">
        <v>1</v>
      </c>
      <c r="M529" s="27">
        <v>1</v>
      </c>
      <c r="N529" s="27">
        <v>0</v>
      </c>
      <c r="O529" s="27">
        <v>0</v>
      </c>
      <c r="P529" s="27">
        <v>3059000000</v>
      </c>
      <c r="Q529" s="27">
        <v>3121500000</v>
      </c>
      <c r="R529" s="27">
        <v>1</v>
      </c>
      <c r="S529" s="27">
        <v>1</v>
      </c>
      <c r="T529" s="33">
        <v>0.62919927379193319</v>
      </c>
      <c r="U529" s="27"/>
      <c r="V529" s="27"/>
      <c r="W529" s="27"/>
      <c r="X529" s="27"/>
      <c r="Y529" s="27"/>
      <c r="Z529" s="27">
        <v>0</v>
      </c>
    </row>
    <row r="530" spans="1:26">
      <c r="A530" s="27">
        <v>2001</v>
      </c>
      <c r="B530" t="s">
        <v>13</v>
      </c>
      <c r="C530" s="27">
        <v>0</v>
      </c>
      <c r="D530" s="27">
        <v>0</v>
      </c>
      <c r="E530" s="27">
        <v>0</v>
      </c>
      <c r="F530" s="27">
        <v>0</v>
      </c>
      <c r="G530" s="27">
        <v>0</v>
      </c>
      <c r="H530" s="27">
        <v>1</v>
      </c>
      <c r="I530" s="27">
        <v>0</v>
      </c>
      <c r="J530" s="27">
        <v>0</v>
      </c>
      <c r="K530" s="27">
        <v>1</v>
      </c>
      <c r="L530" s="27">
        <v>1</v>
      </c>
      <c r="M530" s="27">
        <v>1</v>
      </c>
      <c r="N530" s="27">
        <v>0</v>
      </c>
      <c r="O530" s="27">
        <v>0</v>
      </c>
      <c r="P530" s="27">
        <v>3055000000</v>
      </c>
      <c r="Q530" s="27">
        <v>3116650000</v>
      </c>
      <c r="R530" s="27">
        <v>1</v>
      </c>
      <c r="S530" s="27">
        <v>1</v>
      </c>
      <c r="T530" s="33">
        <v>0.61588871891054842</v>
      </c>
      <c r="U530" s="27"/>
      <c r="V530" s="27"/>
      <c r="W530" s="27"/>
      <c r="X530" s="27"/>
      <c r="Y530" s="27"/>
      <c r="Z530" s="27">
        <v>0</v>
      </c>
    </row>
    <row r="531" spans="1:26">
      <c r="A531" s="27">
        <v>2002</v>
      </c>
      <c r="B531" t="s">
        <v>13</v>
      </c>
      <c r="C531" s="27">
        <v>0</v>
      </c>
      <c r="D531" s="27">
        <v>0</v>
      </c>
      <c r="E531" s="27">
        <v>0</v>
      </c>
      <c r="F531" s="27">
        <v>0</v>
      </c>
      <c r="G531" s="27">
        <v>0</v>
      </c>
      <c r="H531" s="27">
        <v>1</v>
      </c>
      <c r="I531" s="27">
        <v>0</v>
      </c>
      <c r="J531" s="27">
        <v>0</v>
      </c>
      <c r="K531" s="27">
        <v>1</v>
      </c>
      <c r="L531" s="27">
        <v>1</v>
      </c>
      <c r="M531" s="27">
        <v>1</v>
      </c>
      <c r="N531" s="27">
        <v>0</v>
      </c>
      <c r="O531" s="27">
        <v>0</v>
      </c>
      <c r="P531" s="27">
        <v>3106000000</v>
      </c>
      <c r="Q531" s="27">
        <v>3169599999.9999995</v>
      </c>
      <c r="R531" s="27">
        <v>1</v>
      </c>
      <c r="S531" s="27">
        <v>1</v>
      </c>
      <c r="T531" s="33">
        <v>0.62466195784303247</v>
      </c>
      <c r="U531" s="27"/>
      <c r="V531" s="27"/>
      <c r="W531" s="27"/>
      <c r="X531" s="27"/>
      <c r="Y531" s="27"/>
      <c r="Z531" s="27">
        <v>0</v>
      </c>
    </row>
    <row r="532" spans="1:26">
      <c r="A532" s="27">
        <v>2003</v>
      </c>
      <c r="B532" t="s">
        <v>13</v>
      </c>
      <c r="C532" s="27">
        <v>0</v>
      </c>
      <c r="D532" s="27">
        <v>0</v>
      </c>
      <c r="E532" s="27">
        <v>0</v>
      </c>
      <c r="F532" s="27">
        <v>0</v>
      </c>
      <c r="G532" s="27">
        <v>0</v>
      </c>
      <c r="H532" s="27">
        <v>1</v>
      </c>
      <c r="I532" s="27">
        <v>0</v>
      </c>
      <c r="J532" s="27">
        <v>0</v>
      </c>
      <c r="K532" s="27">
        <v>1</v>
      </c>
      <c r="L532" s="27">
        <v>1</v>
      </c>
      <c r="M532" s="27">
        <v>1</v>
      </c>
      <c r="N532" s="27">
        <v>0</v>
      </c>
      <c r="O532" s="27">
        <v>0</v>
      </c>
      <c r="P532" s="27">
        <v>3210000000</v>
      </c>
      <c r="Q532" s="27">
        <v>3274850000</v>
      </c>
      <c r="R532" s="27">
        <v>1</v>
      </c>
      <c r="S532" s="27">
        <v>1</v>
      </c>
      <c r="T532" s="33">
        <v>0.61793375018798091</v>
      </c>
      <c r="U532" s="27"/>
      <c r="V532" s="27"/>
      <c r="W532" s="27"/>
      <c r="X532" s="27"/>
      <c r="Y532" s="27"/>
      <c r="Z532" s="27">
        <v>0</v>
      </c>
    </row>
    <row r="533" spans="1:26">
      <c r="A533" s="27">
        <v>2004</v>
      </c>
      <c r="B533" t="s">
        <v>13</v>
      </c>
      <c r="C533" s="27">
        <v>0</v>
      </c>
      <c r="D533" s="27">
        <v>0</v>
      </c>
      <c r="E533" s="27">
        <v>0</v>
      </c>
      <c r="F533" s="27">
        <v>0</v>
      </c>
      <c r="G533" s="27">
        <v>0</v>
      </c>
      <c r="H533" s="27">
        <v>1</v>
      </c>
      <c r="I533" s="27">
        <v>0</v>
      </c>
      <c r="J533" s="27">
        <v>0</v>
      </c>
      <c r="K533" s="27">
        <v>1</v>
      </c>
      <c r="L533" s="27">
        <v>1</v>
      </c>
      <c r="M533" s="27">
        <v>1</v>
      </c>
      <c r="N533" s="27">
        <v>0</v>
      </c>
      <c r="O533" s="27">
        <v>0</v>
      </c>
      <c r="P533" s="27">
        <v>3444000000</v>
      </c>
      <c r="Q533" s="27">
        <v>3514350000</v>
      </c>
      <c r="R533" s="27">
        <v>1</v>
      </c>
      <c r="S533" s="27">
        <v>1</v>
      </c>
      <c r="T533" s="33">
        <v>0.67108711240801089</v>
      </c>
      <c r="U533" s="27"/>
      <c r="V533" s="27"/>
      <c r="W533" s="27"/>
      <c r="X533" s="27"/>
      <c r="Y533" s="27"/>
      <c r="Z533" s="27">
        <v>0</v>
      </c>
    </row>
    <row r="534" spans="1:26">
      <c r="A534" s="27">
        <v>2005</v>
      </c>
      <c r="B534" t="s">
        <v>13</v>
      </c>
      <c r="C534" s="27">
        <v>0</v>
      </c>
      <c r="D534" s="27">
        <v>0</v>
      </c>
      <c r="E534" s="27">
        <v>0</v>
      </c>
      <c r="F534" s="27">
        <v>0</v>
      </c>
      <c r="G534" s="27">
        <v>0</v>
      </c>
      <c r="H534" s="27">
        <v>1</v>
      </c>
      <c r="I534" s="27">
        <v>0</v>
      </c>
      <c r="J534" s="27">
        <v>0</v>
      </c>
      <c r="K534" s="27">
        <v>1</v>
      </c>
      <c r="L534" s="27">
        <v>1</v>
      </c>
      <c r="M534" s="27">
        <v>1</v>
      </c>
      <c r="N534" s="27">
        <v>0</v>
      </c>
      <c r="O534" s="27">
        <v>0</v>
      </c>
      <c r="P534" s="27">
        <v>3820000000</v>
      </c>
      <c r="Q534" s="27">
        <v>3897300000.0000005</v>
      </c>
      <c r="R534" s="27">
        <v>1</v>
      </c>
      <c r="S534" s="27">
        <v>1</v>
      </c>
      <c r="T534" s="33">
        <v>0.69599608558540027</v>
      </c>
      <c r="U534" s="27"/>
      <c r="V534" s="27"/>
      <c r="W534" s="27"/>
      <c r="X534" s="27"/>
      <c r="Y534" s="27"/>
      <c r="Z534" s="27">
        <v>0</v>
      </c>
    </row>
    <row r="535" spans="1:26">
      <c r="A535" s="27">
        <v>2006</v>
      </c>
      <c r="B535" t="s">
        <v>13</v>
      </c>
      <c r="C535" s="27">
        <v>0</v>
      </c>
      <c r="D535" s="27">
        <v>0</v>
      </c>
      <c r="E535" s="27">
        <v>0</v>
      </c>
      <c r="F535" s="27">
        <v>0</v>
      </c>
      <c r="G535" s="27">
        <v>0</v>
      </c>
      <c r="H535" s="27">
        <v>1</v>
      </c>
      <c r="I535" s="27">
        <v>0</v>
      </c>
      <c r="J535" s="27">
        <v>0</v>
      </c>
      <c r="K535" s="27">
        <v>1</v>
      </c>
      <c r="L535" s="27">
        <v>1</v>
      </c>
      <c r="M535" s="27">
        <v>1</v>
      </c>
      <c r="N535" s="27">
        <v>0</v>
      </c>
      <c r="O535" s="27">
        <v>0</v>
      </c>
      <c r="P535" s="27">
        <v>4216999999.9999995</v>
      </c>
      <c r="Q535" s="27">
        <v>4176500000</v>
      </c>
      <c r="R535" s="27">
        <v>0</v>
      </c>
      <c r="S535" s="27">
        <v>1</v>
      </c>
      <c r="T535" s="33">
        <v>0.83568345932575372</v>
      </c>
      <c r="U535" s="27"/>
      <c r="V535" s="27"/>
      <c r="W535" s="27"/>
      <c r="X535" s="27"/>
      <c r="Y535" s="27"/>
      <c r="Z535" s="27">
        <v>0</v>
      </c>
    </row>
    <row r="536" spans="1:26">
      <c r="A536" s="27">
        <v>2007</v>
      </c>
      <c r="B536" t="s">
        <v>13</v>
      </c>
      <c r="C536" s="27">
        <v>0</v>
      </c>
      <c r="D536" s="27">
        <v>0</v>
      </c>
      <c r="E536" s="27">
        <v>0</v>
      </c>
      <c r="F536" s="27">
        <v>0</v>
      </c>
      <c r="G536" s="27">
        <v>0</v>
      </c>
      <c r="H536" s="27">
        <v>1</v>
      </c>
      <c r="I536" s="27">
        <v>0</v>
      </c>
      <c r="J536" s="27">
        <v>0</v>
      </c>
      <c r="K536" s="27">
        <v>1</v>
      </c>
      <c r="L536" s="27">
        <v>1</v>
      </c>
      <c r="M536" s="27">
        <v>1</v>
      </c>
      <c r="N536" s="27">
        <v>0</v>
      </c>
      <c r="O536" s="27">
        <v>0</v>
      </c>
      <c r="P536" s="27">
        <v>4674000000</v>
      </c>
      <c r="Q536" s="27">
        <v>4672250000</v>
      </c>
      <c r="R536" s="27">
        <v>0</v>
      </c>
      <c r="S536" s="27">
        <v>1</v>
      </c>
      <c r="T536" s="33">
        <v>0.90473952627382648</v>
      </c>
      <c r="U536" s="27"/>
      <c r="V536" s="27"/>
      <c r="W536" s="27"/>
      <c r="X536" s="27"/>
      <c r="Y536" s="27"/>
      <c r="Z536" s="27">
        <v>0</v>
      </c>
    </row>
    <row r="537" spans="1:26">
      <c r="A537" s="27">
        <v>2008</v>
      </c>
      <c r="B537" t="s">
        <v>13</v>
      </c>
      <c r="C537" s="27">
        <v>0</v>
      </c>
      <c r="D537" s="27">
        <v>0</v>
      </c>
      <c r="E537" s="27">
        <v>0</v>
      </c>
      <c r="F537" s="27">
        <v>0</v>
      </c>
      <c r="G537" s="27">
        <v>0</v>
      </c>
      <c r="H537" s="27">
        <v>1</v>
      </c>
      <c r="I537" s="27">
        <v>0</v>
      </c>
      <c r="J537" s="27">
        <v>0</v>
      </c>
      <c r="K537" s="27">
        <v>1</v>
      </c>
      <c r="L537" s="27">
        <v>1</v>
      </c>
      <c r="M537" s="27">
        <v>1</v>
      </c>
      <c r="N537" s="27">
        <v>0</v>
      </c>
      <c r="O537" s="27">
        <v>0</v>
      </c>
      <c r="P537" s="27">
        <v>4785000000</v>
      </c>
      <c r="Q537" s="27">
        <v>4782000000</v>
      </c>
      <c r="R537" s="27">
        <v>0</v>
      </c>
      <c r="S537" s="27">
        <v>1</v>
      </c>
      <c r="T537" s="33">
        <v>0.91944034308119871</v>
      </c>
      <c r="U537" s="27"/>
      <c r="V537" s="27"/>
      <c r="W537" s="27"/>
      <c r="X537" s="27">
        <v>19000000</v>
      </c>
      <c r="Y537" s="27"/>
      <c r="Z537" s="27">
        <v>0</v>
      </c>
    </row>
    <row r="538" spans="1:26">
      <c r="A538" s="27">
        <v>2009</v>
      </c>
      <c r="B538" t="s">
        <v>13</v>
      </c>
      <c r="C538" s="27">
        <v>0</v>
      </c>
      <c r="D538" s="27">
        <v>0</v>
      </c>
      <c r="E538" s="27">
        <v>0</v>
      </c>
      <c r="F538" s="27">
        <v>0</v>
      </c>
      <c r="G538" s="27">
        <v>0</v>
      </c>
      <c r="H538" s="27">
        <v>1</v>
      </c>
      <c r="I538" s="27">
        <v>0</v>
      </c>
      <c r="J538" s="27">
        <v>0</v>
      </c>
      <c r="K538" s="27">
        <v>1</v>
      </c>
      <c r="L538" s="27">
        <v>1</v>
      </c>
      <c r="M538" s="27">
        <v>1</v>
      </c>
      <c r="N538" s="27">
        <v>0</v>
      </c>
      <c r="O538" s="27">
        <v>0</v>
      </c>
      <c r="P538" s="27">
        <v>4466000000</v>
      </c>
      <c r="Q538" s="27">
        <v>4479950000</v>
      </c>
      <c r="R538" s="27">
        <v>0</v>
      </c>
      <c r="S538" s="27">
        <v>1</v>
      </c>
      <c r="T538" s="33">
        <v>0.81595367947064712</v>
      </c>
      <c r="U538" s="27"/>
      <c r="V538" s="27"/>
      <c r="W538" s="27"/>
      <c r="X538" s="27">
        <v>19000000</v>
      </c>
      <c r="Y538" s="27"/>
      <c r="Z538" s="27">
        <v>0</v>
      </c>
    </row>
    <row r="539" spans="1:26">
      <c r="A539" s="27">
        <v>2010</v>
      </c>
      <c r="B539" t="s">
        <v>13</v>
      </c>
      <c r="C539" s="27">
        <v>0</v>
      </c>
      <c r="D539" s="27">
        <v>0</v>
      </c>
      <c r="E539" s="27">
        <v>0</v>
      </c>
      <c r="F539" s="27">
        <v>0</v>
      </c>
      <c r="G539" s="27">
        <v>0</v>
      </c>
      <c r="H539" s="27">
        <v>1</v>
      </c>
      <c r="I539" s="27">
        <v>0</v>
      </c>
      <c r="J539" s="27">
        <v>0</v>
      </c>
      <c r="K539" s="27">
        <v>1</v>
      </c>
      <c r="L539" s="27">
        <v>1</v>
      </c>
      <c r="M539" s="27">
        <v>1</v>
      </c>
      <c r="N539" s="27">
        <v>0</v>
      </c>
      <c r="O539" s="27">
        <v>0</v>
      </c>
      <c r="P539" s="27">
        <v>4530000000</v>
      </c>
      <c r="Q539" s="27">
        <v>4529900000</v>
      </c>
      <c r="R539" s="27">
        <v>0</v>
      </c>
      <c r="S539" s="27">
        <v>1</v>
      </c>
      <c r="T539" s="33">
        <v>1.0070075781651076</v>
      </c>
      <c r="U539" s="27"/>
      <c r="V539" s="27"/>
      <c r="W539" s="27"/>
      <c r="X539" s="27">
        <v>13000000</v>
      </c>
      <c r="Y539" s="27"/>
      <c r="Z539" s="27">
        <v>0</v>
      </c>
    </row>
    <row r="540" spans="1:26">
      <c r="A540" s="27">
        <v>2011</v>
      </c>
      <c r="B540" t="s">
        <v>13</v>
      </c>
      <c r="C540" s="27">
        <v>0</v>
      </c>
      <c r="D540" s="27">
        <v>0</v>
      </c>
      <c r="E540" s="27">
        <v>0</v>
      </c>
      <c r="F540" s="27">
        <v>1690000</v>
      </c>
      <c r="G540" s="27">
        <v>0</v>
      </c>
      <c r="H540" s="27">
        <v>1</v>
      </c>
      <c r="I540" s="27">
        <v>0</v>
      </c>
      <c r="J540" s="27">
        <v>0</v>
      </c>
      <c r="K540" s="27">
        <v>1</v>
      </c>
      <c r="L540" s="27">
        <v>1</v>
      </c>
      <c r="M540" s="27">
        <v>1</v>
      </c>
      <c r="N540" s="27">
        <v>0</v>
      </c>
      <c r="O540" s="27">
        <v>0</v>
      </c>
      <c r="P540" s="27">
        <v>4658000000</v>
      </c>
      <c r="Q540" s="27">
        <v>4660900000</v>
      </c>
      <c r="R540" s="27">
        <v>1</v>
      </c>
      <c r="S540" s="27">
        <v>1</v>
      </c>
      <c r="T540" s="33">
        <v>1.116808011796752</v>
      </c>
      <c r="U540" s="27"/>
      <c r="V540" s="27"/>
      <c r="W540" s="27"/>
      <c r="X540" s="27">
        <v>11000000</v>
      </c>
      <c r="Y540" s="27"/>
      <c r="Z540" s="27">
        <v>0</v>
      </c>
    </row>
    <row r="541" spans="1:26">
      <c r="A541" s="27">
        <v>2012</v>
      </c>
      <c r="B541" t="s">
        <v>13</v>
      </c>
      <c r="C541" s="27">
        <v>0</v>
      </c>
      <c r="D541" s="27">
        <v>0</v>
      </c>
      <c r="E541" s="27">
        <v>0</v>
      </c>
      <c r="F541" s="27">
        <v>0</v>
      </c>
      <c r="G541" s="27">
        <v>0</v>
      </c>
      <c r="H541" s="27">
        <v>1</v>
      </c>
      <c r="I541" s="27">
        <v>0</v>
      </c>
      <c r="J541" s="27">
        <v>0</v>
      </c>
      <c r="K541" s="27">
        <v>1</v>
      </c>
      <c r="L541" s="27">
        <v>1</v>
      </c>
      <c r="M541" s="27">
        <v>1</v>
      </c>
      <c r="N541" s="27">
        <v>0</v>
      </c>
      <c r="O541" s="27">
        <v>0</v>
      </c>
      <c r="P541" s="27">
        <v>4610000000</v>
      </c>
      <c r="Q541" s="27">
        <v>4656350000</v>
      </c>
      <c r="R541" s="27">
        <v>1</v>
      </c>
      <c r="S541" s="27">
        <v>1</v>
      </c>
      <c r="T541" s="33">
        <v>0.99562684078172081</v>
      </c>
      <c r="U541" s="27"/>
      <c r="V541" s="27"/>
      <c r="W541" s="27"/>
      <c r="X541" s="27">
        <v>9000000</v>
      </c>
      <c r="Y541" s="27"/>
      <c r="Z541" s="27">
        <v>0</v>
      </c>
    </row>
    <row r="542" spans="1:26">
      <c r="A542" s="27">
        <v>2013</v>
      </c>
      <c r="B542" t="s">
        <v>13</v>
      </c>
      <c r="C542" s="27">
        <v>0</v>
      </c>
      <c r="D542" s="27">
        <v>0</v>
      </c>
      <c r="E542" s="27">
        <v>0</v>
      </c>
      <c r="F542" s="27">
        <v>0</v>
      </c>
      <c r="G542" s="27">
        <v>0</v>
      </c>
      <c r="H542" s="27">
        <v>1</v>
      </c>
      <c r="I542" s="27">
        <v>0</v>
      </c>
      <c r="J542" s="27">
        <v>0</v>
      </c>
      <c r="K542" s="27">
        <v>1</v>
      </c>
      <c r="L542" s="27">
        <v>1</v>
      </c>
      <c r="M542" s="27">
        <v>1</v>
      </c>
      <c r="N542" s="27">
        <v>0</v>
      </c>
      <c r="O542" s="27">
        <v>0</v>
      </c>
      <c r="P542" s="27">
        <v>4677000000</v>
      </c>
      <c r="Q542" s="27">
        <v>4612500000</v>
      </c>
      <c r="R542" s="27">
        <v>1</v>
      </c>
      <c r="S542" s="27">
        <v>1</v>
      </c>
      <c r="T542" s="33">
        <v>0.99710818219516861</v>
      </c>
      <c r="U542" s="27"/>
      <c r="V542" s="27"/>
      <c r="W542" s="27"/>
      <c r="X542" s="27">
        <v>4000000</v>
      </c>
      <c r="Y542" s="27"/>
      <c r="Z542" s="27">
        <v>0</v>
      </c>
    </row>
    <row r="543" spans="1:26">
      <c r="A543" s="27">
        <v>2014</v>
      </c>
      <c r="B543" t="s">
        <v>13</v>
      </c>
      <c r="C543" s="27">
        <v>0</v>
      </c>
      <c r="D543" s="27">
        <v>0</v>
      </c>
      <c r="E543" s="27">
        <v>0</v>
      </c>
      <c r="F543" s="27">
        <v>32555.08203125</v>
      </c>
      <c r="G543" s="27">
        <v>0</v>
      </c>
      <c r="H543" s="27">
        <v>1</v>
      </c>
      <c r="I543" s="27">
        <v>0</v>
      </c>
      <c r="J543" s="27">
        <v>0</v>
      </c>
      <c r="K543" s="27">
        <v>1</v>
      </c>
      <c r="L543" s="27">
        <v>1</v>
      </c>
      <c r="M543" s="27">
        <v>1</v>
      </c>
      <c r="N543" s="27">
        <v>0</v>
      </c>
      <c r="O543" s="27">
        <v>0</v>
      </c>
      <c r="P543" s="27">
        <v>4696000000</v>
      </c>
      <c r="Q543" s="27">
        <v>4608350000</v>
      </c>
      <c r="R543" s="27">
        <v>1</v>
      </c>
      <c r="S543" s="27">
        <v>1</v>
      </c>
      <c r="T543" s="33">
        <v>0.96696016921402161</v>
      </c>
      <c r="U543" s="27"/>
      <c r="V543" s="27"/>
      <c r="W543" s="27"/>
      <c r="X543" s="27">
        <v>3000000</v>
      </c>
      <c r="Y543" s="27"/>
      <c r="Z543" s="27">
        <v>0</v>
      </c>
    </row>
    <row r="544" spans="1:26">
      <c r="A544" s="27">
        <v>2015</v>
      </c>
      <c r="B544" t="s">
        <v>13</v>
      </c>
      <c r="C544" s="27">
        <v>170000000</v>
      </c>
      <c r="D544" s="27">
        <v>34000000</v>
      </c>
      <c r="E544" s="27">
        <v>170000000</v>
      </c>
      <c r="F544" s="27">
        <v>170000000</v>
      </c>
      <c r="G544" s="27">
        <v>0</v>
      </c>
      <c r="H544" s="27">
        <v>1</v>
      </c>
      <c r="I544" s="27">
        <v>0</v>
      </c>
      <c r="J544" s="27">
        <v>0</v>
      </c>
      <c r="K544" s="27">
        <v>1</v>
      </c>
      <c r="L544" s="27">
        <v>1</v>
      </c>
      <c r="M544" s="27">
        <v>1</v>
      </c>
      <c r="N544" s="27">
        <v>0</v>
      </c>
      <c r="O544" s="27">
        <v>0</v>
      </c>
      <c r="P544" s="27">
        <v>4725000000</v>
      </c>
      <c r="Q544" s="27">
        <v>4584149999.999999</v>
      </c>
      <c r="R544" s="27">
        <v>1</v>
      </c>
      <c r="S544" s="27">
        <v>1</v>
      </c>
      <c r="T544" s="33">
        <v>0.821813335342235</v>
      </c>
      <c r="U544" s="27"/>
      <c r="V544" s="27"/>
      <c r="W544" s="27"/>
      <c r="X544" s="27">
        <v>2000000</v>
      </c>
      <c r="Y544" s="27"/>
      <c r="Z544" s="27">
        <v>0</v>
      </c>
    </row>
    <row r="545" spans="1:26">
      <c r="A545" s="27">
        <v>2016</v>
      </c>
      <c r="B545" t="s">
        <v>13</v>
      </c>
      <c r="C545" s="27">
        <v>170000000</v>
      </c>
      <c r="D545" s="27">
        <v>68000000</v>
      </c>
      <c r="E545" s="27">
        <v>170000000</v>
      </c>
      <c r="F545" s="27">
        <v>0</v>
      </c>
      <c r="G545" s="27">
        <v>0</v>
      </c>
      <c r="H545" s="27">
        <v>1</v>
      </c>
      <c r="I545" s="27">
        <v>0</v>
      </c>
      <c r="J545" s="27">
        <v>0</v>
      </c>
      <c r="K545" s="27">
        <v>1</v>
      </c>
      <c r="L545" s="27">
        <v>1</v>
      </c>
      <c r="M545" s="27">
        <v>1</v>
      </c>
      <c r="N545" s="27">
        <v>0</v>
      </c>
      <c r="O545" s="27">
        <v>0</v>
      </c>
      <c r="P545" s="27">
        <v>4841000000</v>
      </c>
      <c r="Q545" s="27">
        <v>4529050000</v>
      </c>
      <c r="R545" s="27">
        <v>1</v>
      </c>
      <c r="S545" s="27">
        <v>1</v>
      </c>
      <c r="T545" s="33">
        <v>0.86004996979414983</v>
      </c>
      <c r="U545" s="27"/>
      <c r="V545" s="27"/>
      <c r="W545" s="27"/>
      <c r="X545" s="27">
        <v>2000000</v>
      </c>
      <c r="Y545" s="27"/>
      <c r="Z545" s="27">
        <v>0</v>
      </c>
    </row>
    <row r="546" spans="1:26">
      <c r="A546" s="27">
        <v>2017</v>
      </c>
      <c r="B546" t="s">
        <v>13</v>
      </c>
      <c r="C546" s="27">
        <v>170000000</v>
      </c>
      <c r="D546" s="27">
        <v>102000000</v>
      </c>
      <c r="E546" s="27">
        <v>170000000</v>
      </c>
      <c r="F546" s="27">
        <v>0</v>
      </c>
      <c r="G546" s="27">
        <v>0</v>
      </c>
      <c r="H546" s="27">
        <v>1</v>
      </c>
      <c r="I546" s="27">
        <v>0</v>
      </c>
      <c r="J546" s="27">
        <v>0</v>
      </c>
      <c r="K546" s="27">
        <v>1</v>
      </c>
      <c r="L546" s="27">
        <v>1</v>
      </c>
      <c r="M546" s="27">
        <v>1</v>
      </c>
      <c r="N546" s="27">
        <v>0</v>
      </c>
      <c r="O546" s="27">
        <v>0</v>
      </c>
      <c r="P546" s="27">
        <v>4990000000</v>
      </c>
      <c r="Q546" s="27">
        <v>4673500000</v>
      </c>
      <c r="R546" s="27">
        <v>1</v>
      </c>
      <c r="S546" s="27">
        <v>1</v>
      </c>
      <c r="T546" s="33">
        <v>0.90809244833766045</v>
      </c>
      <c r="U546" s="27"/>
      <c r="V546" s="27"/>
      <c r="W546" s="27"/>
      <c r="X546" s="27">
        <v>1000000</v>
      </c>
      <c r="Y546" s="27"/>
      <c r="Z546" s="27">
        <v>0</v>
      </c>
    </row>
    <row r="547" spans="1:26">
      <c r="A547" s="27">
        <v>1991</v>
      </c>
      <c r="B547" t="s">
        <v>144</v>
      </c>
      <c r="C547" s="27"/>
      <c r="D547" s="27"/>
      <c r="E547" s="27"/>
      <c r="F547" s="27">
        <v>0</v>
      </c>
      <c r="G547" s="27">
        <v>1</v>
      </c>
      <c r="H547" s="27">
        <v>1</v>
      </c>
      <c r="I547" s="27">
        <v>0</v>
      </c>
      <c r="J547" s="27">
        <v>0</v>
      </c>
      <c r="K547" s="27">
        <v>3</v>
      </c>
      <c r="L547" s="27">
        <v>1</v>
      </c>
      <c r="M547" s="27">
        <v>0</v>
      </c>
      <c r="N547" s="27">
        <v>1</v>
      </c>
      <c r="O547" s="27">
        <v>1</v>
      </c>
      <c r="P547" s="27">
        <v>0</v>
      </c>
      <c r="Q547" s="27">
        <v>18000000000</v>
      </c>
      <c r="R547" s="27">
        <v>0</v>
      </c>
      <c r="S547" s="27">
        <v>0</v>
      </c>
      <c r="T547" s="33">
        <v>0.64778014054484578</v>
      </c>
      <c r="U547" s="27">
        <v>0</v>
      </c>
      <c r="V547" s="27">
        <v>0</v>
      </c>
      <c r="W547" s="27">
        <v>0</v>
      </c>
      <c r="X547" s="27"/>
      <c r="Y547" s="27"/>
      <c r="Z547" s="27">
        <v>1</v>
      </c>
    </row>
    <row r="548" spans="1:26">
      <c r="A548" s="27">
        <v>1992</v>
      </c>
      <c r="B548" t="s">
        <v>144</v>
      </c>
      <c r="C548" s="27"/>
      <c r="D548" s="27"/>
      <c r="E548" s="27"/>
      <c r="F548" s="27">
        <v>0</v>
      </c>
      <c r="G548" s="27">
        <v>1</v>
      </c>
      <c r="H548" s="27">
        <v>1</v>
      </c>
      <c r="I548" s="27">
        <v>0</v>
      </c>
      <c r="J548" s="27">
        <v>0</v>
      </c>
      <c r="K548" s="27">
        <v>3</v>
      </c>
      <c r="L548" s="27">
        <v>1</v>
      </c>
      <c r="M548" s="27">
        <v>0</v>
      </c>
      <c r="N548" s="27">
        <v>1</v>
      </c>
      <c r="O548" s="27">
        <v>1</v>
      </c>
      <c r="P548" s="27">
        <v>12364000000</v>
      </c>
      <c r="Q548" s="27">
        <v>17037037037.037037</v>
      </c>
      <c r="R548" s="27">
        <v>0</v>
      </c>
      <c r="S548" s="27">
        <v>1</v>
      </c>
      <c r="T548" s="33">
        <v>0.62587770846912083</v>
      </c>
      <c r="U548" s="27">
        <v>0</v>
      </c>
      <c r="V548" s="27">
        <v>0</v>
      </c>
      <c r="W548" s="27">
        <v>0</v>
      </c>
      <c r="X548" s="27"/>
      <c r="Y548" s="27"/>
      <c r="Z548" s="27">
        <v>1</v>
      </c>
    </row>
    <row r="549" spans="1:26">
      <c r="A549" s="27">
        <v>1993</v>
      </c>
      <c r="B549" t="s">
        <v>144</v>
      </c>
      <c r="C549" s="27"/>
      <c r="D549" s="27"/>
      <c r="E549" s="27"/>
      <c r="F549" s="27">
        <v>0</v>
      </c>
      <c r="G549" s="27">
        <v>1</v>
      </c>
      <c r="H549" s="27">
        <v>1</v>
      </c>
      <c r="I549" s="27">
        <v>0</v>
      </c>
      <c r="J549" s="27">
        <v>0</v>
      </c>
      <c r="K549" s="27">
        <v>3</v>
      </c>
      <c r="L549" s="27">
        <v>1</v>
      </c>
      <c r="M549" s="27">
        <v>0</v>
      </c>
      <c r="N549" s="27">
        <v>1</v>
      </c>
      <c r="O549" s="27">
        <v>1</v>
      </c>
      <c r="P549" s="27">
        <v>11020000000</v>
      </c>
      <c r="Q549" s="27">
        <v>16280991735.537193</v>
      </c>
      <c r="R549" s="27">
        <v>0</v>
      </c>
      <c r="S549" s="27">
        <v>1</v>
      </c>
      <c r="T549" s="33">
        <v>0.648154718576755</v>
      </c>
      <c r="U549" s="27">
        <v>96286552.599999994</v>
      </c>
      <c r="V549" s="27">
        <v>100000</v>
      </c>
      <c r="W549" s="27">
        <v>0</v>
      </c>
      <c r="X549" s="27"/>
      <c r="Y549" s="27"/>
      <c r="Z549" s="27">
        <v>1</v>
      </c>
    </row>
    <row r="550" spans="1:26">
      <c r="A550" s="27">
        <v>1994</v>
      </c>
      <c r="B550" t="s">
        <v>144</v>
      </c>
      <c r="C550" s="27"/>
      <c r="D550" s="27"/>
      <c r="E550" s="27"/>
      <c r="F550" s="27">
        <v>0</v>
      </c>
      <c r="G550" s="27">
        <v>1</v>
      </c>
      <c r="H550" s="27">
        <v>1</v>
      </c>
      <c r="I550" s="27">
        <v>0</v>
      </c>
      <c r="J550" s="27">
        <v>0</v>
      </c>
      <c r="K550" s="27">
        <v>3</v>
      </c>
      <c r="L550" s="27">
        <v>1</v>
      </c>
      <c r="M550" s="27">
        <v>0</v>
      </c>
      <c r="N550" s="27">
        <v>1</v>
      </c>
      <c r="O550" s="27">
        <v>1</v>
      </c>
      <c r="P550" s="27">
        <v>15152000000</v>
      </c>
      <c r="Q550" s="27">
        <v>14932024169.18429</v>
      </c>
      <c r="R550" s="27">
        <v>0</v>
      </c>
      <c r="S550" s="27">
        <v>1</v>
      </c>
      <c r="T550" s="33">
        <v>0.69545665111729171</v>
      </c>
      <c r="U550" s="27">
        <v>102335481.8</v>
      </c>
      <c r="V550" s="27">
        <v>101043000</v>
      </c>
      <c r="W550" s="27">
        <v>0</v>
      </c>
      <c r="X550" s="27"/>
      <c r="Y550" s="27"/>
      <c r="Z550" s="27">
        <v>1</v>
      </c>
    </row>
    <row r="551" spans="1:26">
      <c r="A551" s="27">
        <v>1995</v>
      </c>
      <c r="B551" t="s">
        <v>144</v>
      </c>
      <c r="C551" s="27"/>
      <c r="D551" s="27"/>
      <c r="E551" s="27"/>
      <c r="F551" s="27">
        <v>0</v>
      </c>
      <c r="G551" s="27">
        <v>1</v>
      </c>
      <c r="H551" s="27">
        <v>1</v>
      </c>
      <c r="I551" s="27">
        <v>0</v>
      </c>
      <c r="J551" s="27">
        <v>0</v>
      </c>
      <c r="K551" s="27">
        <v>3</v>
      </c>
      <c r="L551" s="27">
        <v>1</v>
      </c>
      <c r="M551" s="27">
        <v>0</v>
      </c>
      <c r="N551" s="27">
        <v>1</v>
      </c>
      <c r="O551" s="27">
        <v>1</v>
      </c>
      <c r="P551" s="27">
        <v>10179000000</v>
      </c>
      <c r="Q551" s="27">
        <v>13972676840.917984</v>
      </c>
      <c r="R551" s="27">
        <v>0</v>
      </c>
      <c r="S551" s="27">
        <v>1</v>
      </c>
      <c r="T551" s="33">
        <v>0.69736071622307827</v>
      </c>
      <c r="U551" s="27">
        <v>282730400.10000002</v>
      </c>
      <c r="V551" s="27">
        <v>115533000</v>
      </c>
      <c r="W551" s="27">
        <v>0</v>
      </c>
      <c r="X551" s="27"/>
      <c r="Y551" s="27"/>
      <c r="Z551" s="27">
        <v>1</v>
      </c>
    </row>
    <row r="552" spans="1:26">
      <c r="A552" s="27">
        <v>1996</v>
      </c>
      <c r="B552" t="s">
        <v>144</v>
      </c>
      <c r="C552" s="27"/>
      <c r="D552" s="27"/>
      <c r="E552" s="27"/>
      <c r="F552" s="27">
        <v>0</v>
      </c>
      <c r="G552" s="27">
        <v>1</v>
      </c>
      <c r="H552" s="27">
        <v>1</v>
      </c>
      <c r="I552" s="27">
        <v>0</v>
      </c>
      <c r="J552" s="27">
        <v>0</v>
      </c>
      <c r="K552" s="27">
        <v>3</v>
      </c>
      <c r="L552" s="27">
        <v>1</v>
      </c>
      <c r="M552" s="27">
        <v>0</v>
      </c>
      <c r="N552" s="27">
        <v>1</v>
      </c>
      <c r="O552" s="27">
        <v>1</v>
      </c>
      <c r="P552" s="27">
        <v>13953000000</v>
      </c>
      <c r="Q552" s="27">
        <v>14756846153.846155</v>
      </c>
      <c r="R552" s="27">
        <v>0</v>
      </c>
      <c r="S552" s="27">
        <v>1</v>
      </c>
      <c r="T552" s="33">
        <v>0.69966405838602452</v>
      </c>
      <c r="U552" s="27">
        <v>273499997.39999998</v>
      </c>
      <c r="V552" s="27">
        <v>120744000</v>
      </c>
      <c r="W552" s="27">
        <v>0</v>
      </c>
      <c r="X552" s="27"/>
      <c r="Y552" s="27"/>
      <c r="Z552" s="27">
        <v>1</v>
      </c>
    </row>
    <row r="553" spans="1:26">
      <c r="A553" s="27">
        <v>1997</v>
      </c>
      <c r="B553" t="s">
        <v>144</v>
      </c>
      <c r="C553" s="27"/>
      <c r="D553" s="27"/>
      <c r="E553" s="27"/>
      <c r="F553" s="27">
        <v>0</v>
      </c>
      <c r="G553" s="27">
        <v>1</v>
      </c>
      <c r="H553" s="27">
        <v>1</v>
      </c>
      <c r="I553" s="27">
        <v>0</v>
      </c>
      <c r="J553" s="27">
        <v>0</v>
      </c>
      <c r="K553" s="27">
        <v>3</v>
      </c>
      <c r="L553" s="27">
        <v>1</v>
      </c>
      <c r="M553" s="27">
        <v>0</v>
      </c>
      <c r="N553" s="27">
        <v>1</v>
      </c>
      <c r="O553" s="27">
        <v>1</v>
      </c>
      <c r="P553" s="27">
        <v>13543000000</v>
      </c>
      <c r="Q553" s="27">
        <v>14128408565.706362</v>
      </c>
      <c r="R553" s="27">
        <v>0</v>
      </c>
      <c r="S553" s="27">
        <v>1</v>
      </c>
      <c r="T553" s="33">
        <v>0.71538944173936525</v>
      </c>
      <c r="U553" s="27">
        <v>256627342.19999999</v>
      </c>
      <c r="V553" s="27">
        <v>123754000</v>
      </c>
      <c r="W553" s="27">
        <v>0</v>
      </c>
      <c r="X553" s="27"/>
      <c r="Y553" s="27"/>
      <c r="Z553" s="27">
        <v>1</v>
      </c>
    </row>
    <row r="554" spans="1:26">
      <c r="A554" s="27">
        <v>1998</v>
      </c>
      <c r="B554" t="s">
        <v>144</v>
      </c>
      <c r="C554" s="27"/>
      <c r="D554" s="27"/>
      <c r="E554" s="27"/>
      <c r="F554" s="27">
        <v>0</v>
      </c>
      <c r="G554" s="27">
        <v>1</v>
      </c>
      <c r="H554" s="27">
        <v>1</v>
      </c>
      <c r="I554" s="27">
        <v>0</v>
      </c>
      <c r="J554" s="27">
        <v>0</v>
      </c>
      <c r="K554" s="27">
        <v>3</v>
      </c>
      <c r="L554" s="27">
        <v>1</v>
      </c>
      <c r="M554" s="27">
        <v>0</v>
      </c>
      <c r="N554" s="27">
        <v>1</v>
      </c>
      <c r="O554" s="27">
        <v>1</v>
      </c>
      <c r="P554" s="27">
        <v>14589000000</v>
      </c>
      <c r="Q554" s="27">
        <v>15222012660.42317</v>
      </c>
      <c r="R554" s="27">
        <v>0</v>
      </c>
      <c r="S554" s="27">
        <v>1</v>
      </c>
      <c r="T554" s="33">
        <v>0.63293736472878814</v>
      </c>
      <c r="U554" s="27">
        <v>242557109.69999999</v>
      </c>
      <c r="V554" s="27">
        <v>134887000</v>
      </c>
      <c r="W554" s="27">
        <v>0</v>
      </c>
      <c r="X554" s="27"/>
      <c r="Y554" s="27"/>
      <c r="Z554" s="27">
        <v>1</v>
      </c>
    </row>
    <row r="555" spans="1:26">
      <c r="A555" s="27">
        <v>1999</v>
      </c>
      <c r="B555" t="s">
        <v>144</v>
      </c>
      <c r="C555" s="27"/>
      <c r="D555" s="27"/>
      <c r="E555" s="27"/>
      <c r="F555" s="27">
        <v>0</v>
      </c>
      <c r="G555" s="27">
        <v>1</v>
      </c>
      <c r="H555" s="27">
        <v>1</v>
      </c>
      <c r="I555" s="27">
        <v>0</v>
      </c>
      <c r="J555" s="27">
        <v>0</v>
      </c>
      <c r="K555" s="27">
        <v>3</v>
      </c>
      <c r="L555" s="27">
        <v>1</v>
      </c>
      <c r="M555" s="27">
        <v>0</v>
      </c>
      <c r="N555" s="27">
        <v>1</v>
      </c>
      <c r="O555" s="27">
        <v>1</v>
      </c>
      <c r="P555" s="27">
        <v>11678000000</v>
      </c>
      <c r="Q555" s="27">
        <v>12138486532.020298</v>
      </c>
      <c r="R555" s="27">
        <v>0</v>
      </c>
      <c r="S555" s="27">
        <v>1</v>
      </c>
      <c r="T555" s="33">
        <v>0.59173831677950461</v>
      </c>
      <c r="U555" s="27">
        <v>684039169.29999995</v>
      </c>
      <c r="V555" s="27">
        <v>122328000</v>
      </c>
      <c r="W555" s="27">
        <v>0</v>
      </c>
      <c r="X555" s="27"/>
      <c r="Y555" s="27"/>
      <c r="Z555" s="27">
        <v>1</v>
      </c>
    </row>
    <row r="556" spans="1:26">
      <c r="A556" s="27">
        <v>2000</v>
      </c>
      <c r="B556" t="s">
        <v>144</v>
      </c>
      <c r="C556" s="27">
        <v>0</v>
      </c>
      <c r="D556" s="27">
        <v>0</v>
      </c>
      <c r="E556" s="27">
        <v>0</v>
      </c>
      <c r="F556" s="27">
        <v>0</v>
      </c>
      <c r="G556" s="27">
        <v>1</v>
      </c>
      <c r="H556" s="27">
        <v>1</v>
      </c>
      <c r="I556" s="27">
        <v>0</v>
      </c>
      <c r="J556" s="27">
        <v>0</v>
      </c>
      <c r="K556" s="27">
        <v>3</v>
      </c>
      <c r="L556" s="27">
        <v>1</v>
      </c>
      <c r="M556" s="27">
        <v>1</v>
      </c>
      <c r="N556" s="27">
        <v>1</v>
      </c>
      <c r="O556" s="27">
        <v>1</v>
      </c>
      <c r="P556" s="27">
        <v>12758000000</v>
      </c>
      <c r="Q556" s="27">
        <v>12736856827.984663</v>
      </c>
      <c r="R556" s="27">
        <v>0</v>
      </c>
      <c r="S556" s="27">
        <v>1</v>
      </c>
      <c r="T556" s="33">
        <v>0.62919927379193319</v>
      </c>
      <c r="U556" s="27">
        <v>594476894.29999995</v>
      </c>
      <c r="V556" s="27">
        <v>105154000</v>
      </c>
      <c r="W556" s="27">
        <v>0</v>
      </c>
      <c r="X556" s="27"/>
      <c r="Y556" s="27"/>
      <c r="Z556" s="27">
        <v>1</v>
      </c>
    </row>
    <row r="557" spans="1:26">
      <c r="A557" s="27">
        <v>2001</v>
      </c>
      <c r="B557" t="s">
        <v>144</v>
      </c>
      <c r="C557" s="27">
        <v>0</v>
      </c>
      <c r="D557" s="27">
        <v>0</v>
      </c>
      <c r="E557" s="27">
        <v>0</v>
      </c>
      <c r="F557" s="27">
        <v>1200000</v>
      </c>
      <c r="G557" s="27">
        <v>1</v>
      </c>
      <c r="H557" s="27">
        <v>1</v>
      </c>
      <c r="I557" s="27">
        <v>0</v>
      </c>
      <c r="J557" s="27">
        <v>0</v>
      </c>
      <c r="K557" s="27">
        <v>3</v>
      </c>
      <c r="L557" s="27">
        <v>1</v>
      </c>
      <c r="M557" s="27">
        <v>1</v>
      </c>
      <c r="N557" s="27">
        <v>1</v>
      </c>
      <c r="O557" s="27">
        <v>1</v>
      </c>
      <c r="P557" s="27">
        <v>12421000000</v>
      </c>
      <c r="Q557" s="27">
        <v>12354820143.88489</v>
      </c>
      <c r="R557" s="27">
        <v>1</v>
      </c>
      <c r="S557" s="27">
        <v>1</v>
      </c>
      <c r="T557" s="33">
        <v>0.61588871891054842</v>
      </c>
      <c r="U557" s="27">
        <v>544040401.29999995</v>
      </c>
      <c r="V557" s="27">
        <v>91369000</v>
      </c>
      <c r="W557" s="27">
        <v>0</v>
      </c>
      <c r="X557" s="27"/>
      <c r="Y557" s="27"/>
      <c r="Z557" s="27">
        <v>1</v>
      </c>
    </row>
    <row r="558" spans="1:26">
      <c r="A558" s="27">
        <v>2002</v>
      </c>
      <c r="B558" t="s">
        <v>144</v>
      </c>
      <c r="C558" s="27">
        <v>0</v>
      </c>
      <c r="D558" s="27">
        <v>0</v>
      </c>
      <c r="E558" s="27">
        <v>0</v>
      </c>
      <c r="F558" s="27">
        <v>1208173.375</v>
      </c>
      <c r="G558" s="27">
        <v>1</v>
      </c>
      <c r="H558" s="27">
        <v>1</v>
      </c>
      <c r="I558" s="27">
        <v>0</v>
      </c>
      <c r="J558" s="27">
        <v>0</v>
      </c>
      <c r="K558" s="27">
        <v>3</v>
      </c>
      <c r="L558" s="27">
        <v>1</v>
      </c>
      <c r="M558" s="27">
        <v>1</v>
      </c>
      <c r="N558" s="27">
        <v>1</v>
      </c>
      <c r="O558" s="27">
        <v>1</v>
      </c>
      <c r="P558" s="27">
        <v>14654000000</v>
      </c>
      <c r="Q558" s="27">
        <v>14594249022.892239</v>
      </c>
      <c r="R558" s="27">
        <v>1</v>
      </c>
      <c r="S558" s="27">
        <v>1</v>
      </c>
      <c r="T558" s="33">
        <v>0.62466195784303247</v>
      </c>
      <c r="U558" s="27">
        <v>556771810.29999995</v>
      </c>
      <c r="V558" s="27">
        <v>89247000</v>
      </c>
      <c r="W558" s="27">
        <v>0</v>
      </c>
      <c r="X558" s="27"/>
      <c r="Y558" s="27"/>
      <c r="Z558" s="27">
        <v>1</v>
      </c>
    </row>
    <row r="559" spans="1:26">
      <c r="A559" s="27">
        <v>2003</v>
      </c>
      <c r="B559" t="s">
        <v>144</v>
      </c>
      <c r="C559" s="27">
        <v>0</v>
      </c>
      <c r="D559" s="27">
        <v>0</v>
      </c>
      <c r="E559" s="27">
        <v>0</v>
      </c>
      <c r="F559" s="27">
        <v>1838161.875</v>
      </c>
      <c r="G559" s="27">
        <v>1</v>
      </c>
      <c r="H559" s="27">
        <v>1</v>
      </c>
      <c r="I559" s="27">
        <v>0</v>
      </c>
      <c r="J559" s="27">
        <v>0</v>
      </c>
      <c r="K559" s="27">
        <v>3</v>
      </c>
      <c r="L559" s="27">
        <v>1</v>
      </c>
      <c r="M559" s="27">
        <v>1</v>
      </c>
      <c r="N559" s="27">
        <v>1</v>
      </c>
      <c r="O559" s="27">
        <v>1</v>
      </c>
      <c r="P559" s="27">
        <v>17812000000</v>
      </c>
      <c r="Q559" s="27">
        <v>17827791321.306679</v>
      </c>
      <c r="R559" s="27">
        <v>1</v>
      </c>
      <c r="S559" s="27">
        <v>1</v>
      </c>
      <c r="T559" s="33">
        <v>0.61793375018798091</v>
      </c>
      <c r="U559" s="27">
        <v>573834923.39999998</v>
      </c>
      <c r="V559" s="27">
        <v>83684000</v>
      </c>
      <c r="W559" s="27">
        <v>0</v>
      </c>
      <c r="X559" s="27"/>
      <c r="Y559" s="27"/>
      <c r="Z559" s="27">
        <v>1</v>
      </c>
    </row>
    <row r="560" spans="1:26">
      <c r="A560" s="27">
        <v>2004</v>
      </c>
      <c r="B560" t="s">
        <v>144</v>
      </c>
      <c r="C560" s="27">
        <v>0</v>
      </c>
      <c r="D560" s="27">
        <v>0</v>
      </c>
      <c r="E560" s="27">
        <v>0</v>
      </c>
      <c r="F560" s="27">
        <v>0</v>
      </c>
      <c r="G560" s="27">
        <v>1</v>
      </c>
      <c r="H560" s="27">
        <v>1</v>
      </c>
      <c r="I560" s="27">
        <v>0</v>
      </c>
      <c r="J560" s="27">
        <v>0</v>
      </c>
      <c r="K560" s="27">
        <v>3</v>
      </c>
      <c r="L560" s="27">
        <v>1</v>
      </c>
      <c r="M560" s="27">
        <v>1</v>
      </c>
      <c r="N560" s="27">
        <v>1</v>
      </c>
      <c r="O560" s="27">
        <v>1</v>
      </c>
      <c r="P560" s="27">
        <v>23141000000</v>
      </c>
      <c r="Q560" s="27">
        <v>23144351851.851856</v>
      </c>
      <c r="R560" s="27">
        <v>1</v>
      </c>
      <c r="S560" s="27">
        <v>1</v>
      </c>
      <c r="T560" s="33">
        <v>0.67108711240801089</v>
      </c>
      <c r="U560" s="27">
        <v>581579849</v>
      </c>
      <c r="V560" s="27">
        <v>73031000</v>
      </c>
      <c r="W560" s="27">
        <v>0</v>
      </c>
      <c r="X560" s="27"/>
      <c r="Y560" s="27"/>
      <c r="Z560" s="27">
        <v>1</v>
      </c>
    </row>
    <row r="561" spans="1:26">
      <c r="A561" s="27">
        <v>2005</v>
      </c>
      <c r="B561" t="s">
        <v>144</v>
      </c>
      <c r="C561" s="27">
        <v>0</v>
      </c>
      <c r="D561" s="27">
        <v>0</v>
      </c>
      <c r="E561" s="27">
        <v>0</v>
      </c>
      <c r="F561" s="27">
        <v>0</v>
      </c>
      <c r="G561" s="27">
        <v>1</v>
      </c>
      <c r="H561" s="27">
        <v>1</v>
      </c>
      <c r="I561" s="27">
        <v>0</v>
      </c>
      <c r="J561" s="27">
        <v>0</v>
      </c>
      <c r="K561" s="27">
        <v>3</v>
      </c>
      <c r="L561" s="27">
        <v>1</v>
      </c>
      <c r="M561" s="27">
        <v>1</v>
      </c>
      <c r="N561" s="27">
        <v>1</v>
      </c>
      <c r="O561" s="27">
        <v>1</v>
      </c>
      <c r="P561" s="27">
        <v>30211000000</v>
      </c>
      <c r="Q561" s="27">
        <v>30207567316.620239</v>
      </c>
      <c r="R561" s="27">
        <v>1</v>
      </c>
      <c r="S561" s="27">
        <v>1</v>
      </c>
      <c r="T561" s="33">
        <v>0.69599608558540027</v>
      </c>
      <c r="U561" s="27">
        <v>526891208.19999999</v>
      </c>
      <c r="V561" s="27">
        <v>58670000</v>
      </c>
      <c r="W561" s="27">
        <v>0</v>
      </c>
      <c r="X561" s="27"/>
      <c r="Y561" s="27"/>
      <c r="Z561" s="27">
        <v>1</v>
      </c>
    </row>
    <row r="562" spans="1:26">
      <c r="A562" s="27">
        <v>2006</v>
      </c>
      <c r="B562" t="s">
        <v>144</v>
      </c>
      <c r="C562" s="27">
        <v>187200000</v>
      </c>
      <c r="D562" s="27">
        <v>37440000</v>
      </c>
      <c r="E562" s="27">
        <v>187200000</v>
      </c>
      <c r="F562" s="27">
        <v>187200000</v>
      </c>
      <c r="G562" s="27">
        <v>1</v>
      </c>
      <c r="H562" s="27">
        <v>1</v>
      </c>
      <c r="I562" s="27">
        <v>0</v>
      </c>
      <c r="J562" s="27">
        <v>0</v>
      </c>
      <c r="K562" s="27">
        <v>3</v>
      </c>
      <c r="L562" s="27">
        <v>1</v>
      </c>
      <c r="M562" s="27">
        <v>1</v>
      </c>
      <c r="N562" s="27">
        <v>1</v>
      </c>
      <c r="O562" s="27">
        <v>1</v>
      </c>
      <c r="P562" s="27">
        <v>36963000000</v>
      </c>
      <c r="Q562" s="27">
        <v>36954312354.312355</v>
      </c>
      <c r="R562" s="27">
        <v>1</v>
      </c>
      <c r="S562" s="27">
        <v>1</v>
      </c>
      <c r="T562" s="33">
        <v>0.83568345932575372</v>
      </c>
      <c r="U562" s="27">
        <v>554588904.60000002</v>
      </c>
      <c r="V562" s="27">
        <v>49700000</v>
      </c>
      <c r="W562" s="27">
        <v>0</v>
      </c>
      <c r="X562" s="27"/>
      <c r="Y562" s="27"/>
      <c r="Z562" s="27">
        <v>1</v>
      </c>
    </row>
    <row r="563" spans="1:26">
      <c r="A563" s="27">
        <v>2007</v>
      </c>
      <c r="B563" t="s">
        <v>144</v>
      </c>
      <c r="C563" s="27">
        <v>187200000</v>
      </c>
      <c r="D563" s="27">
        <v>74880000</v>
      </c>
      <c r="E563" s="27">
        <v>187200000</v>
      </c>
      <c r="F563" s="27">
        <v>11901407</v>
      </c>
      <c r="G563" s="27">
        <v>1</v>
      </c>
      <c r="H563" s="27">
        <v>1</v>
      </c>
      <c r="I563" s="27">
        <v>0</v>
      </c>
      <c r="J563" s="27">
        <v>0</v>
      </c>
      <c r="K563" s="27">
        <v>3</v>
      </c>
      <c r="L563" s="27">
        <v>1</v>
      </c>
      <c r="M563" s="27">
        <v>1</v>
      </c>
      <c r="N563" s="27">
        <v>1</v>
      </c>
      <c r="O563" s="27">
        <v>1</v>
      </c>
      <c r="P563" s="27">
        <v>45275000000</v>
      </c>
      <c r="Q563" s="27">
        <v>45277399813.606705</v>
      </c>
      <c r="R563" s="27">
        <v>1</v>
      </c>
      <c r="S563" s="27">
        <v>1</v>
      </c>
      <c r="T563" s="33">
        <v>0.90473952627382648</v>
      </c>
      <c r="U563" s="27">
        <v>582550596</v>
      </c>
      <c r="V563" s="27">
        <v>42311000</v>
      </c>
      <c r="W563" s="27">
        <v>0</v>
      </c>
      <c r="X563" s="27"/>
      <c r="Y563" s="27"/>
      <c r="Z563" s="27">
        <v>1</v>
      </c>
    </row>
    <row r="564" spans="1:26">
      <c r="A564" s="27">
        <v>2008</v>
      </c>
      <c r="B564" t="s">
        <v>144</v>
      </c>
      <c r="C564" s="27">
        <v>379660000</v>
      </c>
      <c r="D564" s="27">
        <v>150812000</v>
      </c>
      <c r="E564" s="27">
        <v>379660000</v>
      </c>
      <c r="F564" s="27">
        <v>192460000</v>
      </c>
      <c r="G564" s="27">
        <v>1</v>
      </c>
      <c r="H564" s="27">
        <v>1</v>
      </c>
      <c r="I564" s="27">
        <v>0</v>
      </c>
      <c r="J564" s="27">
        <v>0</v>
      </c>
      <c r="K564" s="27">
        <v>3</v>
      </c>
      <c r="L564" s="27">
        <v>1</v>
      </c>
      <c r="M564" s="27">
        <v>1</v>
      </c>
      <c r="N564" s="27">
        <v>1</v>
      </c>
      <c r="O564" s="27">
        <v>1</v>
      </c>
      <c r="P564" s="27">
        <v>60746000000</v>
      </c>
      <c r="Q564" s="27">
        <v>60763483146.067413</v>
      </c>
      <c r="R564" s="27">
        <v>1</v>
      </c>
      <c r="S564" s="27">
        <v>1</v>
      </c>
      <c r="T564" s="33">
        <v>0.91944034308119871</v>
      </c>
      <c r="U564" s="27">
        <v>567812185.70000005</v>
      </c>
      <c r="V564" s="27">
        <v>42321000</v>
      </c>
      <c r="W564" s="27">
        <v>0</v>
      </c>
      <c r="X564" s="27">
        <v>1752000000</v>
      </c>
      <c r="Y564" s="27"/>
      <c r="Z564" s="27">
        <v>1</v>
      </c>
    </row>
    <row r="565" spans="1:26">
      <c r="A565" s="27">
        <v>2009</v>
      </c>
      <c r="B565" t="s">
        <v>144</v>
      </c>
      <c r="C565" s="27">
        <v>669660000</v>
      </c>
      <c r="D565" s="27">
        <v>297744000</v>
      </c>
      <c r="E565" s="27">
        <v>669660000</v>
      </c>
      <c r="F565" s="27">
        <v>290000000</v>
      </c>
      <c r="G565" s="27">
        <v>1</v>
      </c>
      <c r="H565" s="27">
        <v>1</v>
      </c>
      <c r="I565" s="27">
        <v>0</v>
      </c>
      <c r="J565" s="27">
        <v>0</v>
      </c>
      <c r="K565" s="27">
        <v>3</v>
      </c>
      <c r="L565" s="27">
        <v>1</v>
      </c>
      <c r="M565" s="27">
        <v>1</v>
      </c>
      <c r="N565" s="27">
        <v>1</v>
      </c>
      <c r="O565" s="27">
        <v>1</v>
      </c>
      <c r="P565" s="27">
        <v>50855000000</v>
      </c>
      <c r="Q565" s="27">
        <v>50874078052.273537</v>
      </c>
      <c r="R565" s="27">
        <v>1</v>
      </c>
      <c r="S565" s="27">
        <v>1</v>
      </c>
      <c r="T565" s="33">
        <v>0.81595367947064712</v>
      </c>
      <c r="U565" s="27">
        <v>3449281044.0999999</v>
      </c>
      <c r="V565" s="27">
        <v>255630000</v>
      </c>
      <c r="W565" s="27">
        <v>0</v>
      </c>
      <c r="X565" s="27">
        <v>3156000000</v>
      </c>
      <c r="Y565" s="27"/>
      <c r="Z565" s="27">
        <v>1</v>
      </c>
    </row>
    <row r="566" spans="1:26">
      <c r="A566" s="27">
        <v>2010</v>
      </c>
      <c r="B566" t="s">
        <v>144</v>
      </c>
      <c r="C566" s="27">
        <v>1506660000</v>
      </c>
      <c r="D566" s="27">
        <v>612076000</v>
      </c>
      <c r="E566" s="27">
        <v>1506660000</v>
      </c>
      <c r="F566" s="27">
        <v>837000000</v>
      </c>
      <c r="G566" s="27">
        <v>1</v>
      </c>
      <c r="H566" s="27">
        <v>1</v>
      </c>
      <c r="I566" s="27">
        <v>0</v>
      </c>
      <c r="J566" s="27">
        <v>0</v>
      </c>
      <c r="K566" s="27">
        <v>3</v>
      </c>
      <c r="L566" s="27">
        <v>1</v>
      </c>
      <c r="M566" s="27">
        <v>1</v>
      </c>
      <c r="N566" s="27">
        <v>1</v>
      </c>
      <c r="O566" s="27">
        <v>1</v>
      </c>
      <c r="P566" s="27">
        <v>57220000000</v>
      </c>
      <c r="Q566" s="27">
        <v>58665088956.025513</v>
      </c>
      <c r="R566" s="27">
        <v>1</v>
      </c>
      <c r="S566" s="27">
        <v>1</v>
      </c>
      <c r="T566" s="33">
        <v>1.0070075781651076</v>
      </c>
      <c r="U566" s="27">
        <v>4062846436.5</v>
      </c>
      <c r="V566" s="27">
        <v>291336000</v>
      </c>
      <c r="W566" s="27">
        <v>0</v>
      </c>
      <c r="X566" s="27">
        <v>3095000000</v>
      </c>
      <c r="Y566" s="27"/>
      <c r="Z566" s="27">
        <v>1</v>
      </c>
    </row>
    <row r="567" spans="1:26">
      <c r="A567" s="27">
        <v>2011</v>
      </c>
      <c r="B567" t="s">
        <v>144</v>
      </c>
      <c r="C567" s="27">
        <v>1846660000</v>
      </c>
      <c r="D567" s="27">
        <v>956968000</v>
      </c>
      <c r="E567" s="27">
        <v>1846660000</v>
      </c>
      <c r="F567" s="27">
        <v>351000000</v>
      </c>
      <c r="G567" s="27">
        <v>1</v>
      </c>
      <c r="H567" s="27">
        <v>1</v>
      </c>
      <c r="I567" s="27">
        <v>0</v>
      </c>
      <c r="J567" s="27">
        <v>0</v>
      </c>
      <c r="K567" s="27">
        <v>3</v>
      </c>
      <c r="L567" s="27">
        <v>1</v>
      </c>
      <c r="M567" s="27">
        <v>1</v>
      </c>
      <c r="N567" s="27">
        <v>1</v>
      </c>
      <c r="O567" s="27">
        <v>1</v>
      </c>
      <c r="P567" s="27">
        <v>61368000000</v>
      </c>
      <c r="Q567" s="27">
        <v>61757788944.723618</v>
      </c>
      <c r="R567" s="27">
        <v>1</v>
      </c>
      <c r="S567" s="27">
        <v>1</v>
      </c>
      <c r="T567" s="33">
        <v>1.116808011796752</v>
      </c>
      <c r="U567" s="27">
        <v>4050288792.0999999</v>
      </c>
      <c r="V567" s="27">
        <v>317548000</v>
      </c>
      <c r="W567" s="27">
        <v>0</v>
      </c>
      <c r="X567" s="27">
        <v>3083000000</v>
      </c>
      <c r="Y567" s="27"/>
      <c r="Z567" s="27">
        <v>1</v>
      </c>
    </row>
    <row r="568" spans="1:26">
      <c r="A568" s="27">
        <v>2012</v>
      </c>
      <c r="B568" t="s">
        <v>144</v>
      </c>
      <c r="C568" s="27">
        <v>2504780000</v>
      </c>
      <c r="D568" s="27">
        <v>1440930000</v>
      </c>
      <c r="E568" s="27">
        <v>2504780000</v>
      </c>
      <c r="F568" s="27">
        <v>670600000</v>
      </c>
      <c r="G568" s="27">
        <v>1</v>
      </c>
      <c r="H568" s="27">
        <v>1</v>
      </c>
      <c r="I568" s="27">
        <v>0</v>
      </c>
      <c r="J568" s="27">
        <v>0</v>
      </c>
      <c r="K568" s="27">
        <v>3</v>
      </c>
      <c r="L568" s="27">
        <v>1</v>
      </c>
      <c r="M568" s="27">
        <v>1</v>
      </c>
      <c r="N568" s="27">
        <v>1</v>
      </c>
      <c r="O568" s="27">
        <v>1</v>
      </c>
      <c r="P568" s="27">
        <v>65669000000</v>
      </c>
      <c r="Q568" s="27">
        <v>65685102554.875854</v>
      </c>
      <c r="R568" s="27">
        <v>1</v>
      </c>
      <c r="S568" s="27">
        <v>1</v>
      </c>
      <c r="T568" s="33">
        <v>0.99562684078172081</v>
      </c>
      <c r="U568" s="27">
        <v>3587945240.5999999</v>
      </c>
      <c r="V568" s="27">
        <v>424328000</v>
      </c>
      <c r="W568" s="27">
        <v>0</v>
      </c>
      <c r="X568" s="27">
        <v>3158000000</v>
      </c>
      <c r="Y568" s="27"/>
      <c r="Z568" s="27">
        <v>1</v>
      </c>
    </row>
    <row r="569" spans="1:26">
      <c r="A569" s="27">
        <v>2013</v>
      </c>
      <c r="B569" t="s">
        <v>144</v>
      </c>
      <c r="C569" s="27">
        <v>5892516992</v>
      </c>
      <c r="D569" s="27">
        <v>2667634248</v>
      </c>
      <c r="E569" s="27">
        <v>5892516992</v>
      </c>
      <c r="F569" s="27">
        <v>3424427112</v>
      </c>
      <c r="G569" s="27">
        <v>1</v>
      </c>
      <c r="H569" s="27">
        <v>1</v>
      </c>
      <c r="I569" s="27">
        <v>0</v>
      </c>
      <c r="J569" s="27">
        <v>0</v>
      </c>
      <c r="K569" s="27">
        <v>3</v>
      </c>
      <c r="L569" s="27">
        <v>1</v>
      </c>
      <c r="M569" s="27">
        <v>1</v>
      </c>
      <c r="N569" s="27">
        <v>1</v>
      </c>
      <c r="O569" s="27">
        <v>1</v>
      </c>
      <c r="P569" s="27">
        <v>75496000000</v>
      </c>
      <c r="Q569" s="27">
        <v>75527984234.234238</v>
      </c>
      <c r="R569" s="27">
        <v>1</v>
      </c>
      <c r="S569" s="27">
        <v>1</v>
      </c>
      <c r="T569" s="33">
        <v>0.99710818219516861</v>
      </c>
      <c r="U569" s="27">
        <v>1931909331.7</v>
      </c>
      <c r="V569" s="27">
        <v>556657000</v>
      </c>
      <c r="W569" s="27">
        <v>0</v>
      </c>
      <c r="X569" s="27">
        <v>3457000000</v>
      </c>
      <c r="Y569" s="27"/>
      <c r="Z569" s="27">
        <v>1</v>
      </c>
    </row>
    <row r="570" spans="1:26">
      <c r="A570" s="27">
        <v>2014</v>
      </c>
      <c r="B570" t="s">
        <v>144</v>
      </c>
      <c r="C570" s="27">
        <v>5891017428</v>
      </c>
      <c r="D570" s="27">
        <v>3857158932</v>
      </c>
      <c r="E570" s="27">
        <v>5891017428</v>
      </c>
      <c r="F570" s="27">
        <v>52700000</v>
      </c>
      <c r="G570" s="27">
        <v>1</v>
      </c>
      <c r="H570" s="27">
        <v>1</v>
      </c>
      <c r="I570" s="27">
        <v>0</v>
      </c>
      <c r="J570" s="27">
        <v>0</v>
      </c>
      <c r="K570" s="27">
        <v>3</v>
      </c>
      <c r="L570" s="27">
        <v>1</v>
      </c>
      <c r="M570" s="27">
        <v>1</v>
      </c>
      <c r="N570" s="27">
        <v>1</v>
      </c>
      <c r="O570" s="27">
        <v>1</v>
      </c>
      <c r="P570" s="27">
        <v>78736000000</v>
      </c>
      <c r="Q570" s="27">
        <v>78813839984.350571</v>
      </c>
      <c r="R570" s="27">
        <v>1</v>
      </c>
      <c r="S570" s="27">
        <v>1</v>
      </c>
      <c r="T570" s="33">
        <v>0.96696016921402161</v>
      </c>
      <c r="U570" s="27">
        <v>613404421.79999995</v>
      </c>
      <c r="V570" s="27">
        <v>589814000</v>
      </c>
      <c r="W570" s="27">
        <v>0</v>
      </c>
      <c r="X570" s="27">
        <v>5135000000</v>
      </c>
      <c r="Y570" s="27"/>
      <c r="Z570" s="27">
        <v>1</v>
      </c>
    </row>
    <row r="571" spans="1:26">
      <c r="A571" s="27">
        <v>2015</v>
      </c>
      <c r="B571" t="s">
        <v>144</v>
      </c>
      <c r="C571" s="27">
        <v>5834817884</v>
      </c>
      <c r="D571" s="27">
        <v>4877283516</v>
      </c>
      <c r="E571" s="27">
        <v>5834817884</v>
      </c>
      <c r="F571" s="27">
        <v>0</v>
      </c>
      <c r="G571" s="27">
        <v>1</v>
      </c>
      <c r="H571" s="27">
        <v>1</v>
      </c>
      <c r="I571" s="27">
        <v>0</v>
      </c>
      <c r="J571" s="27">
        <v>0</v>
      </c>
      <c r="K571" s="27">
        <v>3</v>
      </c>
      <c r="L571" s="27">
        <v>1</v>
      </c>
      <c r="M571" s="27">
        <v>1</v>
      </c>
      <c r="N571" s="27">
        <v>1</v>
      </c>
      <c r="O571" s="27">
        <v>1</v>
      </c>
      <c r="P571" s="27">
        <v>56329000000</v>
      </c>
      <c r="Q571" s="27">
        <v>56454734396.584198</v>
      </c>
      <c r="R571" s="27">
        <v>1</v>
      </c>
      <c r="S571" s="27">
        <v>1</v>
      </c>
      <c r="T571" s="33">
        <v>0.821813335342235</v>
      </c>
      <c r="U571" s="27">
        <v>510841050.10000002</v>
      </c>
      <c r="V571" s="27">
        <v>641812000</v>
      </c>
      <c r="W571" s="27">
        <v>0</v>
      </c>
      <c r="X571" s="27">
        <v>6054000000</v>
      </c>
      <c r="Y571" s="27"/>
      <c r="Z571" s="27">
        <v>1</v>
      </c>
    </row>
    <row r="572" spans="1:26">
      <c r="A572" s="27">
        <v>2016</v>
      </c>
      <c r="B572" t="s">
        <v>144</v>
      </c>
      <c r="C572" s="27">
        <v>7103251664</v>
      </c>
      <c r="D572" s="27">
        <v>6016891664</v>
      </c>
      <c r="E572" s="27">
        <v>7103251664</v>
      </c>
      <c r="F572" s="27">
        <v>1400000000</v>
      </c>
      <c r="G572" s="27">
        <v>1</v>
      </c>
      <c r="H572" s="27">
        <v>1</v>
      </c>
      <c r="I572" s="27">
        <v>0</v>
      </c>
      <c r="J572" s="27">
        <v>0</v>
      </c>
      <c r="K572" s="27">
        <v>3</v>
      </c>
      <c r="L572" s="27">
        <v>1</v>
      </c>
      <c r="M572" s="27">
        <v>1</v>
      </c>
      <c r="N572" s="27">
        <v>1</v>
      </c>
      <c r="O572" s="27">
        <v>1</v>
      </c>
      <c r="P572" s="27">
        <v>47703000000</v>
      </c>
      <c r="Q572" s="27">
        <v>47749057078.199646</v>
      </c>
      <c r="R572" s="27">
        <v>1</v>
      </c>
      <c r="S572" s="27">
        <v>1</v>
      </c>
      <c r="T572" s="33">
        <v>0.86004996979414983</v>
      </c>
      <c r="U572" s="27">
        <v>495579188.5</v>
      </c>
      <c r="V572" s="27">
        <v>724620000</v>
      </c>
      <c r="W572" s="27">
        <v>0</v>
      </c>
      <c r="X572" s="27">
        <v>6385000000</v>
      </c>
      <c r="Y572" s="27"/>
      <c r="Z572" s="27">
        <v>1</v>
      </c>
    </row>
    <row r="573" spans="1:26">
      <c r="A573" s="27">
        <v>2017</v>
      </c>
      <c r="B573" t="s">
        <v>144</v>
      </c>
      <c r="C573" s="27">
        <v>6910285452</v>
      </c>
      <c r="D573" s="27">
        <v>6199745452</v>
      </c>
      <c r="E573" s="27">
        <v>6910285452</v>
      </c>
      <c r="F573" s="27">
        <v>0</v>
      </c>
      <c r="G573" s="27">
        <v>1</v>
      </c>
      <c r="H573" s="27">
        <v>1</v>
      </c>
      <c r="I573" s="27">
        <v>0</v>
      </c>
      <c r="J573" s="27">
        <v>0</v>
      </c>
      <c r="K573" s="27">
        <v>3</v>
      </c>
      <c r="L573" s="27">
        <v>1</v>
      </c>
      <c r="M573" s="27">
        <v>1</v>
      </c>
      <c r="N573" s="27">
        <v>1</v>
      </c>
      <c r="O573" s="27">
        <v>1</v>
      </c>
      <c r="P573" s="27">
        <v>54439000000</v>
      </c>
      <c r="Q573" s="27">
        <v>54456465472.616211</v>
      </c>
      <c r="R573" s="27">
        <v>1</v>
      </c>
      <c r="S573" s="27">
        <v>1</v>
      </c>
      <c r="T573" s="33">
        <v>0.90809244833766045</v>
      </c>
      <c r="U573" s="27">
        <v>524998540.30000001</v>
      </c>
      <c r="V573" s="27">
        <v>821832000</v>
      </c>
      <c r="W573" s="27">
        <v>0</v>
      </c>
      <c r="X573" s="27">
        <v>7337000000</v>
      </c>
      <c r="Y573" s="27"/>
      <c r="Z573" s="27">
        <v>1</v>
      </c>
    </row>
    <row r="574" spans="1:26">
      <c r="A574" s="27">
        <v>1981</v>
      </c>
      <c r="B574" t="s">
        <v>70</v>
      </c>
      <c r="C574" s="27"/>
      <c r="D574" s="27"/>
      <c r="E574" s="27"/>
      <c r="F574" s="27">
        <v>0</v>
      </c>
      <c r="G574" s="27">
        <v>0</v>
      </c>
      <c r="H574" s="27">
        <v>1</v>
      </c>
      <c r="I574" s="27">
        <v>0</v>
      </c>
      <c r="J574" s="27">
        <v>0</v>
      </c>
      <c r="K574" s="27">
        <v>1</v>
      </c>
      <c r="L574" s="27">
        <v>1</v>
      </c>
      <c r="M574" s="27">
        <v>0</v>
      </c>
      <c r="N574" s="27">
        <v>0</v>
      </c>
      <c r="O574" s="27">
        <v>0</v>
      </c>
      <c r="P574" s="27">
        <v>179000000</v>
      </c>
      <c r="Q574" s="27">
        <v>196089854.65634701</v>
      </c>
      <c r="R574" s="27">
        <v>0</v>
      </c>
      <c r="S574" s="27">
        <v>1</v>
      </c>
      <c r="T574" s="33">
        <v>0.83355014400471705</v>
      </c>
      <c r="U574" s="27">
        <v>0</v>
      </c>
      <c r="V574" s="27">
        <v>0</v>
      </c>
      <c r="W574" s="27">
        <v>0</v>
      </c>
      <c r="X574" s="27"/>
      <c r="Y574" s="27">
        <v>0</v>
      </c>
      <c r="Z574" s="27">
        <v>1</v>
      </c>
    </row>
    <row r="575" spans="1:26">
      <c r="A575" s="27">
        <v>1982</v>
      </c>
      <c r="B575" t="s">
        <v>70</v>
      </c>
      <c r="C575" s="27"/>
      <c r="D575" s="27"/>
      <c r="E575" s="27"/>
      <c r="F575" s="27">
        <v>0</v>
      </c>
      <c r="G575" s="27">
        <v>0</v>
      </c>
      <c r="H575" s="27">
        <v>1</v>
      </c>
      <c r="I575" s="27">
        <v>0</v>
      </c>
      <c r="J575" s="27">
        <v>0</v>
      </c>
      <c r="K575" s="27">
        <v>1</v>
      </c>
      <c r="L575" s="27">
        <v>1</v>
      </c>
      <c r="M575" s="27">
        <v>0</v>
      </c>
      <c r="N575" s="27">
        <v>0</v>
      </c>
      <c r="O575" s="27">
        <v>0</v>
      </c>
      <c r="P575" s="27">
        <v>179000000</v>
      </c>
      <c r="Q575" s="27">
        <v>182206326.98570901</v>
      </c>
      <c r="R575" s="27">
        <v>0</v>
      </c>
      <c r="S575" s="27">
        <v>1</v>
      </c>
      <c r="T575" s="33">
        <v>0.78443295677873848</v>
      </c>
      <c r="U575" s="27">
        <v>0</v>
      </c>
      <c r="V575" s="27">
        <v>0</v>
      </c>
      <c r="W575" s="27">
        <v>0</v>
      </c>
      <c r="X575" s="27"/>
      <c r="Y575" s="27">
        <v>0</v>
      </c>
      <c r="Z575" s="27">
        <v>1</v>
      </c>
    </row>
    <row r="576" spans="1:26">
      <c r="A576" s="27">
        <v>1983</v>
      </c>
      <c r="B576" t="s">
        <v>70</v>
      </c>
      <c r="C576" s="27"/>
      <c r="D576" s="27"/>
      <c r="E576" s="27"/>
      <c r="F576" s="27">
        <v>0</v>
      </c>
      <c r="G576" s="27">
        <v>0</v>
      </c>
      <c r="H576" s="27">
        <v>1</v>
      </c>
      <c r="I576" s="27">
        <v>0</v>
      </c>
      <c r="J576" s="27">
        <v>0</v>
      </c>
      <c r="K576" s="27">
        <v>1</v>
      </c>
      <c r="L576" s="27">
        <v>1</v>
      </c>
      <c r="M576" s="27">
        <v>0</v>
      </c>
      <c r="N576" s="27">
        <v>0</v>
      </c>
      <c r="O576" s="27">
        <v>0</v>
      </c>
      <c r="P576" s="27">
        <v>189000000</v>
      </c>
      <c r="Q576" s="27">
        <v>192103185.95532149</v>
      </c>
      <c r="R576" s="27">
        <v>0</v>
      </c>
      <c r="S576" s="27">
        <v>1</v>
      </c>
      <c r="T576" s="33">
        <v>0.83426891623154475</v>
      </c>
      <c r="U576" s="27">
        <v>3770000</v>
      </c>
      <c r="V576" s="27">
        <v>945000</v>
      </c>
      <c r="W576" s="27">
        <v>0</v>
      </c>
      <c r="X576" s="27"/>
      <c r="Y576" s="27">
        <v>0</v>
      </c>
      <c r="Z576" s="27">
        <v>1</v>
      </c>
    </row>
    <row r="577" spans="1:26">
      <c r="A577" s="27">
        <v>1984</v>
      </c>
      <c r="B577" t="s">
        <v>70</v>
      </c>
      <c r="C577" s="27"/>
      <c r="D577" s="27"/>
      <c r="E577" s="27"/>
      <c r="F577" s="27">
        <v>0</v>
      </c>
      <c r="G577" s="27">
        <v>0</v>
      </c>
      <c r="H577" s="27">
        <v>1</v>
      </c>
      <c r="I577" s="27">
        <v>0</v>
      </c>
      <c r="J577" s="27">
        <v>0</v>
      </c>
      <c r="K577" s="27">
        <v>1</v>
      </c>
      <c r="L577" s="27">
        <v>1</v>
      </c>
      <c r="M577" s="27">
        <v>0</v>
      </c>
      <c r="N577" s="27">
        <v>0</v>
      </c>
      <c r="O577" s="27">
        <v>0</v>
      </c>
      <c r="P577" s="27">
        <v>211000000</v>
      </c>
      <c r="Q577" s="27">
        <v>214381949.01938048</v>
      </c>
      <c r="R577" s="27">
        <v>0</v>
      </c>
      <c r="S577" s="27">
        <v>1</v>
      </c>
      <c r="T577" s="33">
        <v>0.82999599794502654</v>
      </c>
      <c r="U577" s="27">
        <v>4710000</v>
      </c>
      <c r="V577" s="27">
        <v>2094000</v>
      </c>
      <c r="W577" s="27">
        <v>0</v>
      </c>
      <c r="X577" s="27"/>
      <c r="Y577" s="27"/>
      <c r="Z577" s="27">
        <v>1</v>
      </c>
    </row>
    <row r="578" spans="1:26">
      <c r="A578" s="27">
        <v>1985</v>
      </c>
      <c r="B578" t="s">
        <v>70</v>
      </c>
      <c r="C578" s="27"/>
      <c r="D578" s="27"/>
      <c r="E578" s="27"/>
      <c r="F578" s="27">
        <v>0</v>
      </c>
      <c r="G578" s="27">
        <v>0</v>
      </c>
      <c r="H578" s="27">
        <v>1</v>
      </c>
      <c r="I578" s="27">
        <v>0</v>
      </c>
      <c r="J578" s="27">
        <v>0</v>
      </c>
      <c r="K578" s="27">
        <v>1</v>
      </c>
      <c r="L578" s="27">
        <v>1</v>
      </c>
      <c r="M578" s="27">
        <v>0</v>
      </c>
      <c r="N578" s="27">
        <v>0</v>
      </c>
      <c r="O578" s="27">
        <v>0</v>
      </c>
      <c r="P578" s="27">
        <v>209000000</v>
      </c>
      <c r="Q578" s="27">
        <v>212643742.66470551</v>
      </c>
      <c r="R578" s="27">
        <v>0</v>
      </c>
      <c r="S578" s="27">
        <v>1</v>
      </c>
      <c r="T578" s="33">
        <v>0.74915719568429318</v>
      </c>
      <c r="U578" s="27">
        <v>10480000</v>
      </c>
      <c r="V578" s="27">
        <v>5379000</v>
      </c>
      <c r="W578" s="27">
        <v>0</v>
      </c>
      <c r="X578" s="27"/>
      <c r="Y578" s="27"/>
      <c r="Z578" s="27">
        <v>1</v>
      </c>
    </row>
    <row r="579" spans="1:26">
      <c r="A579" s="27">
        <v>1986</v>
      </c>
      <c r="B579" t="s">
        <v>70</v>
      </c>
      <c r="C579" s="27"/>
      <c r="D579" s="27"/>
      <c r="E579" s="27"/>
      <c r="F579" s="27">
        <v>0</v>
      </c>
      <c r="G579" s="27">
        <v>0</v>
      </c>
      <c r="H579" s="27">
        <v>1</v>
      </c>
      <c r="I579" s="27">
        <v>0</v>
      </c>
      <c r="J579" s="27">
        <v>0</v>
      </c>
      <c r="K579" s="27">
        <v>1</v>
      </c>
      <c r="L579" s="27">
        <v>1</v>
      </c>
      <c r="M579" s="27">
        <v>0</v>
      </c>
      <c r="N579" s="27">
        <v>0</v>
      </c>
      <c r="O579" s="27">
        <v>0</v>
      </c>
      <c r="P579" s="27">
        <v>228000000</v>
      </c>
      <c r="Q579" s="27">
        <v>231638320.53556648</v>
      </c>
      <c r="R579" s="27">
        <v>0</v>
      </c>
      <c r="S579" s="27">
        <v>1</v>
      </c>
      <c r="T579" s="33">
        <v>0.7030572776909082</v>
      </c>
      <c r="U579" s="27">
        <v>11670000</v>
      </c>
      <c r="V579" s="27">
        <v>7049000</v>
      </c>
      <c r="W579" s="27">
        <v>0</v>
      </c>
      <c r="X579" s="27"/>
      <c r="Y579" s="27"/>
      <c r="Z579" s="27">
        <v>1</v>
      </c>
    </row>
    <row r="580" spans="1:26">
      <c r="A580" s="27">
        <v>1987</v>
      </c>
      <c r="B580" t="s">
        <v>70</v>
      </c>
      <c r="C580" s="27"/>
      <c r="D580" s="27"/>
      <c r="E580" s="27"/>
      <c r="F580" s="27">
        <v>0</v>
      </c>
      <c r="G580" s="27">
        <v>0</v>
      </c>
      <c r="H580" s="27">
        <v>1</v>
      </c>
      <c r="I580" s="27">
        <v>0</v>
      </c>
      <c r="J580" s="27">
        <v>0</v>
      </c>
      <c r="K580" s="27">
        <v>1</v>
      </c>
      <c r="L580" s="27">
        <v>1</v>
      </c>
      <c r="M580" s="27">
        <v>0</v>
      </c>
      <c r="N580" s="27">
        <v>0</v>
      </c>
      <c r="O580" s="27">
        <v>0</v>
      </c>
      <c r="P580" s="27">
        <v>267000000.00000003</v>
      </c>
      <c r="Q580" s="27">
        <v>281082558.58590001</v>
      </c>
      <c r="R580" s="27">
        <v>1</v>
      </c>
      <c r="S580" s="27">
        <v>1</v>
      </c>
      <c r="T580" s="33">
        <v>0.74330063470010233</v>
      </c>
      <c r="U580" s="27">
        <v>11384746.5</v>
      </c>
      <c r="V580" s="27">
        <v>9387000</v>
      </c>
      <c r="W580" s="27">
        <v>0</v>
      </c>
      <c r="X580" s="27"/>
      <c r="Y580" s="27"/>
      <c r="Z580" s="27">
        <v>1</v>
      </c>
    </row>
    <row r="581" spans="1:26">
      <c r="A581" s="27">
        <v>1988</v>
      </c>
      <c r="B581" t="s">
        <v>70</v>
      </c>
      <c r="C581" s="27"/>
      <c r="D581" s="27"/>
      <c r="E581" s="27"/>
      <c r="F581" s="27">
        <v>0</v>
      </c>
      <c r="G581" s="27">
        <v>0</v>
      </c>
      <c r="H581" s="27">
        <v>1</v>
      </c>
      <c r="I581" s="27">
        <v>0</v>
      </c>
      <c r="J581" s="27">
        <v>0</v>
      </c>
      <c r="K581" s="27">
        <v>1</v>
      </c>
      <c r="L581" s="27">
        <v>1</v>
      </c>
      <c r="M581" s="27">
        <v>0</v>
      </c>
      <c r="N581" s="27">
        <v>0</v>
      </c>
      <c r="O581" s="27">
        <v>0</v>
      </c>
      <c r="P581" s="27">
        <v>315000000</v>
      </c>
      <c r="Q581" s="27">
        <v>320093360.27244997</v>
      </c>
      <c r="R581" s="27">
        <v>1</v>
      </c>
      <c r="S581" s="27">
        <v>1</v>
      </c>
      <c r="T581" s="33">
        <v>0.80560957079318884</v>
      </c>
      <c r="U581" s="27">
        <v>7787565.9000000004</v>
      </c>
      <c r="V581" s="27">
        <v>9180000</v>
      </c>
      <c r="W581" s="27">
        <v>0</v>
      </c>
      <c r="X581" s="27"/>
      <c r="Y581" s="27"/>
      <c r="Z581" s="27">
        <v>1</v>
      </c>
    </row>
    <row r="582" spans="1:26">
      <c r="A582" s="27">
        <v>1989</v>
      </c>
      <c r="B582" t="s">
        <v>70</v>
      </c>
      <c r="C582" s="27"/>
      <c r="D582" s="27"/>
      <c r="E582" s="27"/>
      <c r="F582" s="27">
        <v>0</v>
      </c>
      <c r="G582" s="27">
        <v>0</v>
      </c>
      <c r="H582" s="27">
        <v>1</v>
      </c>
      <c r="I582" s="27">
        <v>0</v>
      </c>
      <c r="J582" s="27">
        <v>0</v>
      </c>
      <c r="K582" s="27">
        <v>1</v>
      </c>
      <c r="L582" s="27">
        <v>1</v>
      </c>
      <c r="M582" s="27">
        <v>0</v>
      </c>
      <c r="N582" s="27">
        <v>0</v>
      </c>
      <c r="O582" s="27">
        <v>0</v>
      </c>
      <c r="P582" s="27">
        <v>363000000</v>
      </c>
      <c r="Q582" s="27">
        <v>369133890.70474499</v>
      </c>
      <c r="R582" s="27">
        <v>1</v>
      </c>
      <c r="S582" s="27">
        <v>1</v>
      </c>
      <c r="T582" s="33">
        <v>0.74679040704290955</v>
      </c>
      <c r="U582" s="27">
        <v>3312997.4</v>
      </c>
      <c r="V582" s="27">
        <v>13732000</v>
      </c>
      <c r="W582" s="27">
        <v>0</v>
      </c>
      <c r="X582" s="27"/>
      <c r="Y582" s="27"/>
      <c r="Z582" s="27">
        <v>1</v>
      </c>
    </row>
    <row r="583" spans="1:26">
      <c r="A583" s="27">
        <v>1990</v>
      </c>
      <c r="B583" t="s">
        <v>70</v>
      </c>
      <c r="C583" s="27"/>
      <c r="D583" s="27"/>
      <c r="E583" s="27"/>
      <c r="F583" s="27">
        <v>0</v>
      </c>
      <c r="G583" s="27">
        <v>0</v>
      </c>
      <c r="H583" s="27">
        <v>1</v>
      </c>
      <c r="I583" s="27">
        <v>0</v>
      </c>
      <c r="J583" s="27">
        <v>0</v>
      </c>
      <c r="K583" s="27">
        <v>1</v>
      </c>
      <c r="L583" s="27">
        <v>1</v>
      </c>
      <c r="M583" s="27">
        <v>0</v>
      </c>
      <c r="N583" s="27">
        <v>0</v>
      </c>
      <c r="O583" s="27">
        <v>0</v>
      </c>
      <c r="P583" s="27">
        <v>412000000</v>
      </c>
      <c r="Q583" s="27">
        <v>412086445.49217653</v>
      </c>
      <c r="R583" s="27">
        <v>1</v>
      </c>
      <c r="S583" s="27">
        <v>1</v>
      </c>
      <c r="T583" s="33">
        <v>0.70566019682121295</v>
      </c>
      <c r="U583" s="27">
        <v>421107.4</v>
      </c>
      <c r="V583" s="27">
        <v>17515000</v>
      </c>
      <c r="W583" s="27">
        <v>0</v>
      </c>
      <c r="X583" s="27"/>
      <c r="Y583" s="27"/>
      <c r="Z583" s="27">
        <v>1</v>
      </c>
    </row>
    <row r="584" spans="1:26">
      <c r="A584" s="27">
        <v>1991</v>
      </c>
      <c r="B584" t="s">
        <v>70</v>
      </c>
      <c r="C584" s="27"/>
      <c r="D584" s="27"/>
      <c r="E584" s="27"/>
      <c r="F584" s="27">
        <v>0</v>
      </c>
      <c r="G584" s="27">
        <v>0</v>
      </c>
      <c r="H584" s="27">
        <v>1</v>
      </c>
      <c r="I584" s="27">
        <v>0</v>
      </c>
      <c r="J584" s="27">
        <v>0</v>
      </c>
      <c r="K584" s="27">
        <v>1</v>
      </c>
      <c r="L584" s="27">
        <v>1</v>
      </c>
      <c r="M584" s="27">
        <v>0</v>
      </c>
      <c r="N584" s="27">
        <v>0</v>
      </c>
      <c r="O584" s="27">
        <v>0</v>
      </c>
      <c r="P584" s="27">
        <v>445000000</v>
      </c>
      <c r="Q584" s="27">
        <v>444720750</v>
      </c>
      <c r="R584" s="27">
        <v>1</v>
      </c>
      <c r="S584" s="27">
        <v>1</v>
      </c>
      <c r="T584" s="33">
        <v>0.64778014054484578</v>
      </c>
      <c r="U584" s="27">
        <v>0</v>
      </c>
      <c r="V584" s="27">
        <v>18630000</v>
      </c>
      <c r="W584" s="27">
        <v>0</v>
      </c>
      <c r="X584" s="27"/>
      <c r="Y584" s="27"/>
      <c r="Z584" s="27">
        <v>1</v>
      </c>
    </row>
    <row r="585" spans="1:26">
      <c r="A585" s="27">
        <v>1992</v>
      </c>
      <c r="B585" t="s">
        <v>70</v>
      </c>
      <c r="C585" s="27"/>
      <c r="D585" s="27"/>
      <c r="E585" s="27"/>
      <c r="F585" s="27">
        <v>0</v>
      </c>
      <c r="G585" s="27">
        <v>0</v>
      </c>
      <c r="H585" s="27">
        <v>1</v>
      </c>
      <c r="I585" s="27">
        <v>0</v>
      </c>
      <c r="J585" s="27">
        <v>0</v>
      </c>
      <c r="K585" s="27">
        <v>1</v>
      </c>
      <c r="L585" s="27">
        <v>1</v>
      </c>
      <c r="M585" s="27">
        <v>0</v>
      </c>
      <c r="N585" s="27">
        <v>0</v>
      </c>
      <c r="O585" s="27">
        <v>0</v>
      </c>
      <c r="P585" s="27">
        <v>518000000</v>
      </c>
      <c r="Q585" s="27">
        <v>518239100</v>
      </c>
      <c r="R585" s="27">
        <v>1</v>
      </c>
      <c r="S585" s="27">
        <v>1</v>
      </c>
      <c r="T585" s="33">
        <v>0.62587770846912083</v>
      </c>
      <c r="U585" s="27">
        <v>0</v>
      </c>
      <c r="V585" s="27">
        <v>19231000</v>
      </c>
      <c r="W585" s="27">
        <v>0</v>
      </c>
      <c r="X585" s="27"/>
      <c r="Y585" s="27"/>
      <c r="Z585" s="27">
        <v>1</v>
      </c>
    </row>
    <row r="586" spans="1:26">
      <c r="A586" s="27">
        <v>1993</v>
      </c>
      <c r="B586" t="s">
        <v>70</v>
      </c>
      <c r="C586" s="27"/>
      <c r="D586" s="27"/>
      <c r="E586" s="27"/>
      <c r="F586" s="27">
        <v>0</v>
      </c>
      <c r="G586" s="27">
        <v>0</v>
      </c>
      <c r="H586" s="27">
        <v>1</v>
      </c>
      <c r="I586" s="27">
        <v>0</v>
      </c>
      <c r="J586" s="27">
        <v>0</v>
      </c>
      <c r="K586" s="27">
        <v>1</v>
      </c>
      <c r="L586" s="27">
        <v>1</v>
      </c>
      <c r="M586" s="27">
        <v>0</v>
      </c>
      <c r="N586" s="27">
        <v>0</v>
      </c>
      <c r="O586" s="27">
        <v>0</v>
      </c>
      <c r="P586" s="27">
        <v>560000000</v>
      </c>
      <c r="Q586" s="27">
        <v>559858250</v>
      </c>
      <c r="R586" s="27">
        <v>0</v>
      </c>
      <c r="S586" s="27">
        <v>1</v>
      </c>
      <c r="T586" s="33">
        <v>0.648154718576755</v>
      </c>
      <c r="U586" s="27">
        <v>0</v>
      </c>
      <c r="V586" s="27">
        <v>20100000</v>
      </c>
      <c r="W586" s="27">
        <v>0</v>
      </c>
      <c r="X586" s="27"/>
      <c r="Y586" s="27"/>
      <c r="Z586" s="27">
        <v>1</v>
      </c>
    </row>
    <row r="587" spans="1:26">
      <c r="A587" s="27">
        <v>1994</v>
      </c>
      <c r="B587" t="s">
        <v>70</v>
      </c>
      <c r="C587" s="27"/>
      <c r="D587" s="27"/>
      <c r="E587" s="27"/>
      <c r="F587" s="27">
        <v>0</v>
      </c>
      <c r="G587" s="27">
        <v>0</v>
      </c>
      <c r="H587" s="27">
        <v>1</v>
      </c>
      <c r="I587" s="27">
        <v>0</v>
      </c>
      <c r="J587" s="27">
        <v>0</v>
      </c>
      <c r="K587" s="27">
        <v>1</v>
      </c>
      <c r="L587" s="27">
        <v>1</v>
      </c>
      <c r="M587" s="27">
        <v>0</v>
      </c>
      <c r="N587" s="27">
        <v>0</v>
      </c>
      <c r="O587" s="27">
        <v>0</v>
      </c>
      <c r="P587" s="27">
        <v>581000000</v>
      </c>
      <c r="Q587" s="27">
        <v>580863700</v>
      </c>
      <c r="R587" s="27">
        <v>0</v>
      </c>
      <c r="S587" s="27">
        <v>1</v>
      </c>
      <c r="T587" s="33">
        <v>0.69545665111729171</v>
      </c>
      <c r="U587" s="27">
        <v>0</v>
      </c>
      <c r="V587" s="27">
        <v>25647000</v>
      </c>
      <c r="W587" s="27">
        <v>0</v>
      </c>
      <c r="X587" s="27"/>
      <c r="Y587" s="27"/>
      <c r="Z587" s="27">
        <v>1</v>
      </c>
    </row>
    <row r="588" spans="1:26">
      <c r="A588" s="27">
        <v>1995</v>
      </c>
      <c r="B588" t="s">
        <v>70</v>
      </c>
      <c r="C588" s="27"/>
      <c r="D588" s="27"/>
      <c r="E588" s="27"/>
      <c r="F588" s="27">
        <v>0</v>
      </c>
      <c r="G588" s="27">
        <v>0</v>
      </c>
      <c r="H588" s="27">
        <v>1</v>
      </c>
      <c r="I588" s="27">
        <v>0</v>
      </c>
      <c r="J588" s="27">
        <v>0</v>
      </c>
      <c r="K588" s="27">
        <v>1</v>
      </c>
      <c r="L588" s="27">
        <v>1</v>
      </c>
      <c r="M588" s="27">
        <v>0</v>
      </c>
      <c r="N588" s="27">
        <v>0</v>
      </c>
      <c r="O588" s="27">
        <v>0</v>
      </c>
      <c r="P588" s="27">
        <v>620000000</v>
      </c>
      <c r="Q588" s="27">
        <v>620140400</v>
      </c>
      <c r="R588" s="27">
        <v>0</v>
      </c>
      <c r="S588" s="27">
        <v>1</v>
      </c>
      <c r="T588" s="33">
        <v>0.69736071622307827</v>
      </c>
      <c r="U588" s="27">
        <v>0</v>
      </c>
      <c r="V588" s="27">
        <v>29508000</v>
      </c>
      <c r="W588" s="27">
        <v>0</v>
      </c>
      <c r="X588" s="27"/>
      <c r="Y588" s="27"/>
      <c r="Z588" s="27">
        <v>1</v>
      </c>
    </row>
    <row r="589" spans="1:26">
      <c r="A589" s="27">
        <v>1996</v>
      </c>
      <c r="B589" t="s">
        <v>70</v>
      </c>
      <c r="C589" s="27"/>
      <c r="D589" s="27"/>
      <c r="E589" s="27"/>
      <c r="F589" s="27">
        <v>0</v>
      </c>
      <c r="G589" s="27">
        <v>0</v>
      </c>
      <c r="H589" s="27">
        <v>1</v>
      </c>
      <c r="I589" s="27">
        <v>0</v>
      </c>
      <c r="J589" s="27">
        <v>0</v>
      </c>
      <c r="K589" s="27">
        <v>1</v>
      </c>
      <c r="L589" s="27">
        <v>1</v>
      </c>
      <c r="M589" s="27">
        <v>0</v>
      </c>
      <c r="N589" s="27">
        <v>0</v>
      </c>
      <c r="O589" s="27">
        <v>0</v>
      </c>
      <c r="P589" s="27">
        <v>641000000</v>
      </c>
      <c r="Q589" s="27">
        <v>641383799.99999988</v>
      </c>
      <c r="R589" s="27">
        <v>0</v>
      </c>
      <c r="S589" s="27">
        <v>1</v>
      </c>
      <c r="T589" s="33">
        <v>0.69966405838602452</v>
      </c>
      <c r="U589" s="27">
        <v>0</v>
      </c>
      <c r="V589" s="27">
        <v>32517000</v>
      </c>
      <c r="W589" s="27">
        <v>0</v>
      </c>
      <c r="X589" s="27"/>
      <c r="Y589" s="27"/>
      <c r="Z589" s="27">
        <v>1</v>
      </c>
    </row>
    <row r="590" spans="1:26">
      <c r="A590" s="27">
        <v>1997</v>
      </c>
      <c r="B590" t="s">
        <v>70</v>
      </c>
      <c r="C590" s="27"/>
      <c r="D590" s="27"/>
      <c r="E590" s="27"/>
      <c r="F590" s="27">
        <v>0</v>
      </c>
      <c r="G590" s="27">
        <v>0</v>
      </c>
      <c r="H590" s="27">
        <v>1</v>
      </c>
      <c r="I590" s="27">
        <v>0</v>
      </c>
      <c r="J590" s="27">
        <v>0</v>
      </c>
      <c r="K590" s="27">
        <v>1</v>
      </c>
      <c r="L590" s="27">
        <v>1</v>
      </c>
      <c r="M590" s="27">
        <v>0</v>
      </c>
      <c r="N590" s="27">
        <v>0</v>
      </c>
      <c r="O590" s="27">
        <v>0</v>
      </c>
      <c r="P590" s="27">
        <v>654000000</v>
      </c>
      <c r="Q590" s="27">
        <v>654314350</v>
      </c>
      <c r="R590" s="27">
        <v>0</v>
      </c>
      <c r="S590" s="27">
        <v>1</v>
      </c>
      <c r="T590" s="33">
        <v>0.71538944173936525</v>
      </c>
      <c r="U590" s="27">
        <v>0</v>
      </c>
      <c r="V590" s="27">
        <v>39924000</v>
      </c>
      <c r="W590" s="27">
        <v>0</v>
      </c>
      <c r="X590" s="27"/>
      <c r="Y590" s="27"/>
      <c r="Z590" s="27">
        <v>1</v>
      </c>
    </row>
    <row r="591" spans="1:26">
      <c r="A591" s="27">
        <v>1998</v>
      </c>
      <c r="B591" t="s">
        <v>70</v>
      </c>
      <c r="C591" s="27"/>
      <c r="D591" s="27"/>
      <c r="E591" s="27"/>
      <c r="F591" s="27">
        <v>0</v>
      </c>
      <c r="G591" s="27">
        <v>0</v>
      </c>
      <c r="H591" s="27">
        <v>1</v>
      </c>
      <c r="I591" s="27">
        <v>0</v>
      </c>
      <c r="J591" s="27">
        <v>0</v>
      </c>
      <c r="K591" s="27">
        <v>1</v>
      </c>
      <c r="L591" s="27">
        <v>1</v>
      </c>
      <c r="M591" s="27">
        <v>0</v>
      </c>
      <c r="N591" s="27">
        <v>0</v>
      </c>
      <c r="O591" s="27">
        <v>0</v>
      </c>
      <c r="P591" s="27">
        <v>689000000</v>
      </c>
      <c r="Q591" s="27">
        <v>688992450</v>
      </c>
      <c r="R591" s="27">
        <v>0</v>
      </c>
      <c r="S591" s="27">
        <v>1</v>
      </c>
      <c r="T591" s="33">
        <v>0.63293736472878814</v>
      </c>
      <c r="U591" s="27">
        <v>0</v>
      </c>
      <c r="V591" s="27">
        <v>41431000</v>
      </c>
      <c r="W591" s="27">
        <v>0</v>
      </c>
      <c r="X591" s="27"/>
      <c r="Y591" s="27"/>
      <c r="Z591" s="27">
        <v>1</v>
      </c>
    </row>
    <row r="592" spans="1:26">
      <c r="A592" s="27">
        <v>1999</v>
      </c>
      <c r="B592" t="s">
        <v>70</v>
      </c>
      <c r="C592" s="27"/>
      <c r="D592" s="27"/>
      <c r="E592" s="27"/>
      <c r="F592" s="27">
        <v>0</v>
      </c>
      <c r="G592" s="27">
        <v>0</v>
      </c>
      <c r="H592" s="27">
        <v>1</v>
      </c>
      <c r="I592" s="27">
        <v>0</v>
      </c>
      <c r="J592" s="27">
        <v>0</v>
      </c>
      <c r="K592" s="27">
        <v>1</v>
      </c>
      <c r="L592" s="27">
        <v>1</v>
      </c>
      <c r="M592" s="27">
        <v>0</v>
      </c>
      <c r="N592" s="27">
        <v>0</v>
      </c>
      <c r="O592" s="27">
        <v>0</v>
      </c>
      <c r="P592" s="27">
        <v>732000000</v>
      </c>
      <c r="Q592" s="27">
        <v>732732350</v>
      </c>
      <c r="R592" s="27">
        <v>0</v>
      </c>
      <c r="S592" s="27">
        <v>1</v>
      </c>
      <c r="T592" s="33">
        <v>0.59173831677950461</v>
      </c>
      <c r="U592" s="27">
        <v>24560043.100000001</v>
      </c>
      <c r="V592" s="27">
        <v>41336000</v>
      </c>
      <c r="W592" s="27">
        <v>0</v>
      </c>
      <c r="X592" s="27"/>
      <c r="Y592" s="27"/>
      <c r="Z592" s="27">
        <v>1</v>
      </c>
    </row>
    <row r="593" spans="1:26">
      <c r="A593" s="27">
        <v>2000</v>
      </c>
      <c r="B593" t="s">
        <v>70</v>
      </c>
      <c r="C593" s="27"/>
      <c r="D593" s="27"/>
      <c r="E593" s="27"/>
      <c r="F593" s="27">
        <v>0</v>
      </c>
      <c r="G593" s="27">
        <v>0</v>
      </c>
      <c r="H593" s="27">
        <v>1</v>
      </c>
      <c r="I593" s="27">
        <v>0</v>
      </c>
      <c r="J593" s="27">
        <v>0</v>
      </c>
      <c r="K593" s="27">
        <v>1</v>
      </c>
      <c r="L593" s="27">
        <v>1</v>
      </c>
      <c r="M593" s="27">
        <v>0</v>
      </c>
      <c r="N593" s="27">
        <v>0</v>
      </c>
      <c r="O593" s="27">
        <v>0</v>
      </c>
      <c r="P593" s="27">
        <v>832000000</v>
      </c>
      <c r="Q593" s="27">
        <v>832072450</v>
      </c>
      <c r="R593" s="27">
        <v>0</v>
      </c>
      <c r="S593" s="27">
        <v>1</v>
      </c>
      <c r="T593" s="33">
        <v>0.62919927379193319</v>
      </c>
      <c r="U593" s="27">
        <v>23314603.800000001</v>
      </c>
      <c r="V593" s="27">
        <v>39965000</v>
      </c>
      <c r="W593" s="27">
        <v>0</v>
      </c>
      <c r="X593" s="27"/>
      <c r="Y593" s="27"/>
      <c r="Z593" s="27">
        <v>1</v>
      </c>
    </row>
    <row r="594" spans="1:26">
      <c r="A594" s="27">
        <v>2001</v>
      </c>
      <c r="B594" t="s">
        <v>70</v>
      </c>
      <c r="C594" s="27"/>
      <c r="D594" s="27"/>
      <c r="E594" s="27"/>
      <c r="F594" s="27">
        <v>0</v>
      </c>
      <c r="G594" s="27">
        <v>0</v>
      </c>
      <c r="H594" s="27">
        <v>1</v>
      </c>
      <c r="I594" s="27">
        <v>0</v>
      </c>
      <c r="J594" s="27">
        <v>0</v>
      </c>
      <c r="K594" s="27">
        <v>1</v>
      </c>
      <c r="L594" s="27">
        <v>1</v>
      </c>
      <c r="M594" s="27">
        <v>0</v>
      </c>
      <c r="N594" s="27">
        <v>0</v>
      </c>
      <c r="O594" s="27">
        <v>0</v>
      </c>
      <c r="P594" s="27">
        <v>872000000</v>
      </c>
      <c r="Q594" s="27">
        <v>871860600</v>
      </c>
      <c r="R594" s="27">
        <v>0</v>
      </c>
      <c r="S594" s="27">
        <v>1</v>
      </c>
      <c r="T594" s="33">
        <v>0.61588871891054842</v>
      </c>
      <c r="U594" s="27">
        <v>22488247.100000001</v>
      </c>
      <c r="V594" s="27">
        <v>43183000</v>
      </c>
      <c r="W594" s="27">
        <v>0</v>
      </c>
      <c r="X594" s="27"/>
      <c r="Y594" s="27"/>
      <c r="Z594" s="27">
        <v>1</v>
      </c>
    </row>
    <row r="595" spans="1:26">
      <c r="A595" s="27">
        <v>2002</v>
      </c>
      <c r="B595" t="s">
        <v>70</v>
      </c>
      <c r="C595" s="27"/>
      <c r="D595" s="27"/>
      <c r="E595" s="27"/>
      <c r="F595" s="27">
        <v>0</v>
      </c>
      <c r="G595" s="27">
        <v>0</v>
      </c>
      <c r="H595" s="27">
        <v>1</v>
      </c>
      <c r="I595" s="27">
        <v>0</v>
      </c>
      <c r="J595" s="27">
        <v>0</v>
      </c>
      <c r="K595" s="27">
        <v>1</v>
      </c>
      <c r="L595" s="27">
        <v>1</v>
      </c>
      <c r="M595" s="27">
        <v>0</v>
      </c>
      <c r="N595" s="27">
        <v>0</v>
      </c>
      <c r="O595" s="27">
        <v>0</v>
      </c>
      <c r="P595" s="27">
        <v>933000000</v>
      </c>
      <c r="Q595" s="27">
        <v>932551850</v>
      </c>
      <c r="R595" s="27">
        <v>0</v>
      </c>
      <c r="S595" s="27">
        <v>1</v>
      </c>
      <c r="T595" s="33">
        <v>0.62466195784303247</v>
      </c>
      <c r="U595" s="27">
        <v>24327597.600000001</v>
      </c>
      <c r="V595" s="27">
        <v>44431000</v>
      </c>
      <c r="W595" s="27">
        <v>0</v>
      </c>
      <c r="X595" s="27"/>
      <c r="Y595" s="27"/>
      <c r="Z595" s="27">
        <v>1</v>
      </c>
    </row>
    <row r="596" spans="1:26">
      <c r="A596" s="27">
        <v>2003</v>
      </c>
      <c r="B596" t="s">
        <v>70</v>
      </c>
      <c r="C596" s="27"/>
      <c r="D596" s="27"/>
      <c r="E596" s="27"/>
      <c r="F596" s="27">
        <v>0</v>
      </c>
      <c r="G596" s="27">
        <v>0</v>
      </c>
      <c r="H596" s="27">
        <v>1</v>
      </c>
      <c r="I596" s="27">
        <v>0</v>
      </c>
      <c r="J596" s="27">
        <v>0</v>
      </c>
      <c r="K596" s="27">
        <v>1</v>
      </c>
      <c r="L596" s="27">
        <v>1</v>
      </c>
      <c r="M596" s="27">
        <v>0</v>
      </c>
      <c r="N596" s="27">
        <v>0</v>
      </c>
      <c r="O596" s="27">
        <v>0</v>
      </c>
      <c r="P596" s="27">
        <v>990000000</v>
      </c>
      <c r="Q596" s="27">
        <v>990374050</v>
      </c>
      <c r="R596" s="27">
        <v>0</v>
      </c>
      <c r="S596" s="27">
        <v>1</v>
      </c>
      <c r="T596" s="33">
        <v>0.61793375018798091</v>
      </c>
      <c r="U596" s="27">
        <v>26590326.100000001</v>
      </c>
      <c r="V596" s="27">
        <v>41717000</v>
      </c>
      <c r="W596" s="27">
        <v>0</v>
      </c>
      <c r="X596" s="27"/>
      <c r="Y596" s="27"/>
      <c r="Z596" s="27">
        <v>1</v>
      </c>
    </row>
    <row r="597" spans="1:26">
      <c r="A597" s="27">
        <v>2004</v>
      </c>
      <c r="B597" t="s">
        <v>70</v>
      </c>
      <c r="C597" s="27"/>
      <c r="D597" s="27"/>
      <c r="E597" s="27"/>
      <c r="F597" s="27">
        <v>0</v>
      </c>
      <c r="G597" s="27">
        <v>0</v>
      </c>
      <c r="H597" s="27">
        <v>1</v>
      </c>
      <c r="I597" s="27">
        <v>0</v>
      </c>
      <c r="J597" s="27">
        <v>0</v>
      </c>
      <c r="K597" s="27">
        <v>1</v>
      </c>
      <c r="L597" s="27">
        <v>1</v>
      </c>
      <c r="M597" s="27">
        <v>0</v>
      </c>
      <c r="N597" s="27">
        <v>0</v>
      </c>
      <c r="O597" s="27">
        <v>0</v>
      </c>
      <c r="P597" s="27">
        <v>1058000000</v>
      </c>
      <c r="Q597" s="27">
        <v>1057845500</v>
      </c>
      <c r="R597" s="27">
        <v>0</v>
      </c>
      <c r="S597" s="27">
        <v>1</v>
      </c>
      <c r="T597" s="33">
        <v>0.67108711240801089</v>
      </c>
      <c r="U597" s="27">
        <v>27789957</v>
      </c>
      <c r="V597" s="27">
        <v>39981000</v>
      </c>
      <c r="W597" s="27">
        <v>0</v>
      </c>
      <c r="X597" s="27"/>
      <c r="Y597" s="27"/>
      <c r="Z597" s="27">
        <v>1</v>
      </c>
    </row>
    <row r="598" spans="1:26">
      <c r="A598" s="27">
        <v>2005</v>
      </c>
      <c r="B598" t="s">
        <v>70</v>
      </c>
      <c r="C598" s="27"/>
      <c r="D598" s="27"/>
      <c r="E598" s="27"/>
      <c r="F598" s="27">
        <v>0</v>
      </c>
      <c r="G598" s="27">
        <v>0</v>
      </c>
      <c r="H598" s="27">
        <v>1</v>
      </c>
      <c r="I598" s="27">
        <v>0</v>
      </c>
      <c r="J598" s="27">
        <v>0</v>
      </c>
      <c r="K598" s="27">
        <v>1</v>
      </c>
      <c r="L598" s="27">
        <v>1</v>
      </c>
      <c r="M598" s="27">
        <v>0</v>
      </c>
      <c r="N598" s="27">
        <v>0</v>
      </c>
      <c r="O598" s="27">
        <v>0</v>
      </c>
      <c r="P598" s="27">
        <v>1114000000</v>
      </c>
      <c r="Q598" s="27">
        <v>1114202700</v>
      </c>
      <c r="R598" s="27">
        <v>0</v>
      </c>
      <c r="S598" s="27">
        <v>1</v>
      </c>
      <c r="T598" s="33">
        <v>0.69599608558540027</v>
      </c>
      <c r="U598" s="27">
        <v>25575721.800000001</v>
      </c>
      <c r="V598" s="27">
        <v>36410000</v>
      </c>
      <c r="W598" s="27">
        <v>0</v>
      </c>
      <c r="X598" s="27"/>
      <c r="Y598" s="27"/>
      <c r="Z598" s="27">
        <v>1</v>
      </c>
    </row>
    <row r="599" spans="1:26">
      <c r="A599" s="27">
        <v>2006</v>
      </c>
      <c r="B599" t="s">
        <v>70</v>
      </c>
      <c r="C599" s="27"/>
      <c r="D599" s="27"/>
      <c r="E599" s="27"/>
      <c r="F599" s="27">
        <v>0</v>
      </c>
      <c r="G599" s="27">
        <v>0</v>
      </c>
      <c r="H599" s="27">
        <v>1</v>
      </c>
      <c r="I599" s="27">
        <v>0</v>
      </c>
      <c r="J599" s="27">
        <v>0</v>
      </c>
      <c r="K599" s="27">
        <v>1</v>
      </c>
      <c r="L599" s="27">
        <v>1</v>
      </c>
      <c r="M599" s="27">
        <v>0</v>
      </c>
      <c r="N599" s="27">
        <v>0</v>
      </c>
      <c r="O599" s="27">
        <v>0</v>
      </c>
      <c r="P599" s="27">
        <v>1217000000</v>
      </c>
      <c r="Q599" s="27">
        <v>1217442150</v>
      </c>
      <c r="R599" s="27">
        <v>0</v>
      </c>
      <c r="S599" s="27">
        <v>1</v>
      </c>
      <c r="T599" s="33">
        <v>0.83568345932575372</v>
      </c>
      <c r="U599" s="27">
        <v>26920117.199999999</v>
      </c>
      <c r="V599" s="27">
        <v>31558000</v>
      </c>
      <c r="W599" s="27">
        <v>0</v>
      </c>
      <c r="X599" s="27"/>
      <c r="Y599" s="27"/>
      <c r="Z599" s="27">
        <v>1</v>
      </c>
    </row>
    <row r="600" spans="1:26">
      <c r="A600" s="27">
        <v>2007</v>
      </c>
      <c r="B600" t="s">
        <v>70</v>
      </c>
      <c r="C600" s="27"/>
      <c r="D600" s="27"/>
      <c r="E600" s="27"/>
      <c r="F600" s="27">
        <v>0</v>
      </c>
      <c r="G600" s="27">
        <v>0</v>
      </c>
      <c r="H600" s="27">
        <v>1</v>
      </c>
      <c r="I600" s="27">
        <v>0</v>
      </c>
      <c r="J600" s="27">
        <v>0</v>
      </c>
      <c r="K600" s="27">
        <v>1</v>
      </c>
      <c r="L600" s="27">
        <v>1</v>
      </c>
      <c r="M600" s="27">
        <v>0</v>
      </c>
      <c r="N600" s="27">
        <v>0</v>
      </c>
      <c r="O600" s="27">
        <v>0</v>
      </c>
      <c r="P600" s="27">
        <v>1291000000</v>
      </c>
      <c r="Q600" s="27">
        <v>1290542550</v>
      </c>
      <c r="R600" s="27">
        <v>0</v>
      </c>
      <c r="S600" s="27">
        <v>1</v>
      </c>
      <c r="T600" s="33">
        <v>0.90473952627382648</v>
      </c>
      <c r="U600" s="27">
        <v>28277396.5</v>
      </c>
      <c r="V600" s="27">
        <v>26541000</v>
      </c>
      <c r="W600" s="27">
        <v>0</v>
      </c>
      <c r="X600" s="27"/>
      <c r="Y600" s="27"/>
      <c r="Z600" s="27">
        <v>1</v>
      </c>
    </row>
    <row r="601" spans="1:26">
      <c r="A601" s="27">
        <v>2008</v>
      </c>
      <c r="B601" t="s">
        <v>70</v>
      </c>
      <c r="C601" s="27"/>
      <c r="D601" s="27"/>
      <c r="E601" s="27"/>
      <c r="F601" s="27">
        <v>0</v>
      </c>
      <c r="G601" s="27">
        <v>0</v>
      </c>
      <c r="H601" s="27">
        <v>1</v>
      </c>
      <c r="I601" s="27">
        <v>0</v>
      </c>
      <c r="J601" s="27">
        <v>0</v>
      </c>
      <c r="K601" s="27">
        <v>1</v>
      </c>
      <c r="L601" s="27">
        <v>1</v>
      </c>
      <c r="M601" s="27">
        <v>0</v>
      </c>
      <c r="N601" s="27">
        <v>0</v>
      </c>
      <c r="O601" s="27">
        <v>0</v>
      </c>
      <c r="P601" s="27">
        <v>1369000000</v>
      </c>
      <c r="Q601" s="27">
        <v>1368625150</v>
      </c>
      <c r="R601" s="27">
        <v>0</v>
      </c>
      <c r="S601" s="27">
        <v>1</v>
      </c>
      <c r="T601" s="33">
        <v>0.91944034308119871</v>
      </c>
      <c r="U601" s="27">
        <v>27561984.100000001</v>
      </c>
      <c r="V601" s="27">
        <v>21600000</v>
      </c>
      <c r="W601" s="27">
        <v>0</v>
      </c>
      <c r="X601" s="27">
        <v>12000000</v>
      </c>
      <c r="Y601" s="27"/>
      <c r="Z601" s="27">
        <v>1</v>
      </c>
    </row>
    <row r="602" spans="1:26">
      <c r="A602" s="27">
        <v>2009</v>
      </c>
      <c r="B602" t="s">
        <v>70</v>
      </c>
      <c r="C602" s="27"/>
      <c r="D602" s="27"/>
      <c r="E602" s="27"/>
      <c r="F602" s="27">
        <v>0</v>
      </c>
      <c r="G602" s="27">
        <v>0</v>
      </c>
      <c r="H602" s="27">
        <v>1</v>
      </c>
      <c r="I602" s="27">
        <v>0</v>
      </c>
      <c r="J602" s="27">
        <v>0</v>
      </c>
      <c r="K602" s="27">
        <v>1</v>
      </c>
      <c r="L602" s="27">
        <v>1</v>
      </c>
      <c r="M602" s="27">
        <v>0</v>
      </c>
      <c r="N602" s="27">
        <v>0</v>
      </c>
      <c r="O602" s="27">
        <v>0</v>
      </c>
      <c r="P602" s="27">
        <v>1337000000</v>
      </c>
      <c r="Q602" s="27">
        <v>1335217500</v>
      </c>
      <c r="R602" s="27">
        <v>0</v>
      </c>
      <c r="S602" s="27">
        <v>1</v>
      </c>
      <c r="T602" s="33">
        <v>0.81595367947064712</v>
      </c>
      <c r="U602" s="27">
        <v>35420787.600000001</v>
      </c>
      <c r="V602" s="27">
        <v>17028000</v>
      </c>
      <c r="W602" s="27">
        <v>0</v>
      </c>
      <c r="X602" s="27">
        <v>2000000</v>
      </c>
      <c r="Y602" s="27"/>
      <c r="Z602" s="27">
        <v>1</v>
      </c>
    </row>
    <row r="603" spans="1:26">
      <c r="A603" s="27">
        <v>2010</v>
      </c>
      <c r="B603" t="s">
        <v>70</v>
      </c>
      <c r="C603" s="27"/>
      <c r="D603" s="27"/>
      <c r="E603" s="27"/>
      <c r="F603" s="27">
        <v>0</v>
      </c>
      <c r="G603" s="27">
        <v>0</v>
      </c>
      <c r="H603" s="27">
        <v>1</v>
      </c>
      <c r="I603" s="27">
        <v>0</v>
      </c>
      <c r="J603" s="27">
        <v>0</v>
      </c>
      <c r="K603" s="27">
        <v>1</v>
      </c>
      <c r="L603" s="27">
        <v>1</v>
      </c>
      <c r="M603" s="27">
        <v>0</v>
      </c>
      <c r="N603" s="27">
        <v>0</v>
      </c>
      <c r="O603" s="27">
        <v>0</v>
      </c>
      <c r="P603" s="27">
        <v>1397000000</v>
      </c>
      <c r="Q603" s="27">
        <v>1396731700</v>
      </c>
      <c r="R603" s="27">
        <v>0</v>
      </c>
      <c r="S603" s="27">
        <v>1</v>
      </c>
      <c r="T603" s="33">
        <v>1.0070075781651076</v>
      </c>
      <c r="U603" s="27">
        <v>34795830.5</v>
      </c>
      <c r="V603" s="27">
        <v>12528000</v>
      </c>
      <c r="W603" s="27">
        <v>0</v>
      </c>
      <c r="X603" s="27">
        <v>1000000</v>
      </c>
      <c r="Y603" s="27"/>
      <c r="Z603" s="27">
        <v>1</v>
      </c>
    </row>
    <row r="604" spans="1:26">
      <c r="A604" s="27">
        <v>2011</v>
      </c>
      <c r="B604" t="s">
        <v>70</v>
      </c>
      <c r="C604" s="27"/>
      <c r="D604" s="27"/>
      <c r="E604" s="27"/>
      <c r="F604" s="27">
        <v>0</v>
      </c>
      <c r="G604" s="27">
        <v>0</v>
      </c>
      <c r="H604" s="27">
        <v>1</v>
      </c>
      <c r="I604" s="27">
        <v>0</v>
      </c>
      <c r="J604" s="27">
        <v>0</v>
      </c>
      <c r="K604" s="27">
        <v>1</v>
      </c>
      <c r="L604" s="27">
        <v>1</v>
      </c>
      <c r="M604" s="27">
        <v>0</v>
      </c>
      <c r="N604" s="27">
        <v>0</v>
      </c>
      <c r="O604" s="27">
        <v>0</v>
      </c>
      <c r="P604" s="27">
        <v>1487000000</v>
      </c>
      <c r="Q604" s="27">
        <v>1486595750</v>
      </c>
      <c r="R604" s="27">
        <v>0</v>
      </c>
      <c r="S604" s="27">
        <v>1</v>
      </c>
      <c r="T604" s="33">
        <v>1.116808011796752</v>
      </c>
      <c r="U604" s="27">
        <v>34688281.899999999</v>
      </c>
      <c r="V604" s="27">
        <v>10428000</v>
      </c>
      <c r="W604" s="27">
        <v>0</v>
      </c>
      <c r="X604" s="27">
        <v>0</v>
      </c>
      <c r="Y604" s="27"/>
      <c r="Z604" s="27">
        <v>1</v>
      </c>
    </row>
    <row r="605" spans="1:26">
      <c r="A605" s="27">
        <v>2012</v>
      </c>
      <c r="B605" t="s">
        <v>70</v>
      </c>
      <c r="C605" s="27"/>
      <c r="D605" s="27"/>
      <c r="E605" s="27"/>
      <c r="F605" s="27">
        <v>0</v>
      </c>
      <c r="G605" s="27">
        <v>0</v>
      </c>
      <c r="H605" s="27">
        <v>1</v>
      </c>
      <c r="I605" s="27">
        <v>0</v>
      </c>
      <c r="J605" s="27">
        <v>0</v>
      </c>
      <c r="K605" s="27">
        <v>1</v>
      </c>
      <c r="L605" s="27">
        <v>1</v>
      </c>
      <c r="M605" s="27">
        <v>0</v>
      </c>
      <c r="N605" s="27">
        <v>0</v>
      </c>
      <c r="O605" s="27">
        <v>0</v>
      </c>
      <c r="P605" s="27">
        <v>1574000000</v>
      </c>
      <c r="Q605" s="27">
        <v>1563827850</v>
      </c>
      <c r="R605" s="27">
        <v>0</v>
      </c>
      <c r="S605" s="27">
        <v>1</v>
      </c>
      <c r="T605" s="33">
        <v>0.99562684078172081</v>
      </c>
      <c r="U605" s="27">
        <v>32017509.399999999</v>
      </c>
      <c r="V605" s="27">
        <v>11280000</v>
      </c>
      <c r="W605" s="27">
        <v>0</v>
      </c>
      <c r="X605" s="27">
        <v>0</v>
      </c>
      <c r="Y605" s="27"/>
      <c r="Z605" s="27">
        <v>1</v>
      </c>
    </row>
    <row r="606" spans="1:26">
      <c r="A606" s="27">
        <v>2013</v>
      </c>
      <c r="B606" t="s">
        <v>70</v>
      </c>
      <c r="C606" s="27"/>
      <c r="D606" s="27"/>
      <c r="E606" s="27"/>
      <c r="F606" s="27">
        <v>0</v>
      </c>
      <c r="G606" s="27">
        <v>0</v>
      </c>
      <c r="H606" s="27">
        <v>1</v>
      </c>
      <c r="I606" s="27">
        <v>0</v>
      </c>
      <c r="J606" s="27">
        <v>0</v>
      </c>
      <c r="K606" s="27">
        <v>1</v>
      </c>
      <c r="L606" s="27">
        <v>1</v>
      </c>
      <c r="M606" s="27">
        <v>0</v>
      </c>
      <c r="N606" s="27">
        <v>0</v>
      </c>
      <c r="O606" s="27">
        <v>0</v>
      </c>
      <c r="P606" s="27">
        <v>1613000000</v>
      </c>
      <c r="Q606" s="27">
        <v>1608442150</v>
      </c>
      <c r="R606" s="27">
        <v>0</v>
      </c>
      <c r="S606" s="27">
        <v>1</v>
      </c>
      <c r="T606" s="33">
        <v>0.99710818219516861</v>
      </c>
      <c r="U606" s="27">
        <v>28462672.699999999</v>
      </c>
      <c r="V606" s="27">
        <v>12326000</v>
      </c>
      <c r="W606" s="27">
        <v>0</v>
      </c>
      <c r="X606" s="27">
        <v>0</v>
      </c>
      <c r="Y606" s="27"/>
      <c r="Z606" s="27">
        <v>1</v>
      </c>
    </row>
    <row r="607" spans="1:26">
      <c r="A607" s="27">
        <v>2014</v>
      </c>
      <c r="B607" t="s">
        <v>70</v>
      </c>
      <c r="C607" s="27"/>
      <c r="D607" s="27"/>
      <c r="E607" s="27"/>
      <c r="F607" s="27">
        <v>0</v>
      </c>
      <c r="G607" s="27">
        <v>0</v>
      </c>
      <c r="H607" s="27">
        <v>1</v>
      </c>
      <c r="I607" s="27">
        <v>0</v>
      </c>
      <c r="J607" s="27">
        <v>0</v>
      </c>
      <c r="K607" s="27">
        <v>1</v>
      </c>
      <c r="L607" s="27">
        <v>1</v>
      </c>
      <c r="M607" s="27">
        <v>0</v>
      </c>
      <c r="N607" s="27">
        <v>0</v>
      </c>
      <c r="O607" s="27">
        <v>0</v>
      </c>
      <c r="P607" s="27">
        <v>1704000000</v>
      </c>
      <c r="Q607" s="27">
        <v>1692955750.0000002</v>
      </c>
      <c r="R607" s="27">
        <v>0</v>
      </c>
      <c r="S607" s="27">
        <v>1</v>
      </c>
      <c r="T607" s="33">
        <v>0.96696016921402161</v>
      </c>
      <c r="U607" s="27">
        <v>25925006.100000001</v>
      </c>
      <c r="V607" s="27">
        <v>12692000</v>
      </c>
      <c r="W607" s="27">
        <v>0</v>
      </c>
      <c r="X607" s="27">
        <v>0</v>
      </c>
      <c r="Y607" s="27"/>
      <c r="Z607" s="27">
        <v>1</v>
      </c>
    </row>
    <row r="608" spans="1:26">
      <c r="A608" s="27">
        <v>2015</v>
      </c>
      <c r="B608" t="s">
        <v>70</v>
      </c>
      <c r="C608" s="27"/>
      <c r="D608" s="27"/>
      <c r="E608" s="27"/>
      <c r="F608" s="27">
        <v>0</v>
      </c>
      <c r="G608" s="27">
        <v>0</v>
      </c>
      <c r="H608" s="27">
        <v>1</v>
      </c>
      <c r="I608" s="27">
        <v>0</v>
      </c>
      <c r="J608" s="27">
        <v>0</v>
      </c>
      <c r="K608" s="27">
        <v>1</v>
      </c>
      <c r="L608" s="27">
        <v>1</v>
      </c>
      <c r="M608" s="27">
        <v>0</v>
      </c>
      <c r="N608" s="27">
        <v>0</v>
      </c>
      <c r="O608" s="27">
        <v>0</v>
      </c>
      <c r="P608" s="27">
        <v>1779000000</v>
      </c>
      <c r="Q608" s="27">
        <v>1762500450</v>
      </c>
      <c r="R608" s="27">
        <v>0</v>
      </c>
      <c r="S608" s="27">
        <v>1</v>
      </c>
      <c r="T608" s="33">
        <v>0.821813335342235</v>
      </c>
      <c r="U608" s="27">
        <v>24796252.600000001</v>
      </c>
      <c r="V608" s="27">
        <v>14130000</v>
      </c>
      <c r="W608" s="27">
        <v>0</v>
      </c>
      <c r="X608" s="27">
        <v>0</v>
      </c>
      <c r="Y608" s="27"/>
      <c r="Z608" s="27">
        <v>1</v>
      </c>
    </row>
    <row r="609" spans="1:26">
      <c r="A609" s="27">
        <v>2016</v>
      </c>
      <c r="B609" t="s">
        <v>70</v>
      </c>
      <c r="C609" s="27"/>
      <c r="D609" s="27"/>
      <c r="E609" s="27"/>
      <c r="F609" s="27">
        <v>0</v>
      </c>
      <c r="G609" s="27">
        <v>0</v>
      </c>
      <c r="H609" s="27">
        <v>1</v>
      </c>
      <c r="I609" s="27">
        <v>0</v>
      </c>
      <c r="J609" s="27">
        <v>0</v>
      </c>
      <c r="K609" s="27">
        <v>1</v>
      </c>
      <c r="L609" s="27">
        <v>1</v>
      </c>
      <c r="M609" s="27">
        <v>0</v>
      </c>
      <c r="N609" s="27">
        <v>0</v>
      </c>
      <c r="O609" s="27">
        <v>0</v>
      </c>
      <c r="P609" s="27">
        <v>1820000000</v>
      </c>
      <c r="Q609" s="27">
        <v>1806646250</v>
      </c>
      <c r="R609" s="27">
        <v>0</v>
      </c>
      <c r="S609" s="27">
        <v>1</v>
      </c>
      <c r="T609" s="33">
        <v>0.86004996979414983</v>
      </c>
      <c r="U609" s="27">
        <v>24055441</v>
      </c>
      <c r="V609" s="27">
        <v>16718000</v>
      </c>
      <c r="W609" s="27">
        <v>0</v>
      </c>
      <c r="X609" s="27">
        <v>0</v>
      </c>
      <c r="Y609" s="27"/>
      <c r="Z609" s="27">
        <v>1</v>
      </c>
    </row>
    <row r="610" spans="1:26">
      <c r="A610" s="27">
        <v>2017</v>
      </c>
      <c r="B610" t="s">
        <v>70</v>
      </c>
      <c r="C610" s="27"/>
      <c r="D610" s="27"/>
      <c r="E610" s="27"/>
      <c r="F610" s="27">
        <v>0</v>
      </c>
      <c r="G610" s="27">
        <v>0</v>
      </c>
      <c r="H610" s="27">
        <v>1</v>
      </c>
      <c r="I610" s="27">
        <v>0</v>
      </c>
      <c r="J610" s="27">
        <v>0</v>
      </c>
      <c r="K610" s="27">
        <v>1</v>
      </c>
      <c r="L610" s="27">
        <v>1</v>
      </c>
      <c r="M610" s="27">
        <v>0</v>
      </c>
      <c r="N610" s="27">
        <v>0</v>
      </c>
      <c r="O610" s="27">
        <v>0</v>
      </c>
      <c r="P610" s="27">
        <v>1854000000</v>
      </c>
      <c r="Q610" s="27">
        <v>1862614800.0000002</v>
      </c>
      <c r="R610" s="27">
        <v>0</v>
      </c>
      <c r="S610" s="27">
        <v>1</v>
      </c>
      <c r="T610" s="33">
        <v>0.90809244833766045</v>
      </c>
      <c r="U610" s="27">
        <v>25483458</v>
      </c>
      <c r="V610" s="27">
        <v>16497000</v>
      </c>
      <c r="W610" s="27">
        <v>0</v>
      </c>
      <c r="X610" s="27">
        <v>0</v>
      </c>
      <c r="Y610" s="27"/>
      <c r="Z610" s="27">
        <v>1</v>
      </c>
    </row>
    <row r="611" spans="1:26">
      <c r="A611" s="27">
        <v>1959</v>
      </c>
      <c r="B611" t="s">
        <v>7</v>
      </c>
      <c r="C611" s="27"/>
      <c r="D611" s="27"/>
      <c r="E611" s="27"/>
      <c r="F611" s="27">
        <v>0</v>
      </c>
      <c r="G611" s="27">
        <v>0</v>
      </c>
      <c r="H611" s="27">
        <v>0</v>
      </c>
      <c r="I611" s="27">
        <v>1</v>
      </c>
      <c r="J611" s="27">
        <v>0</v>
      </c>
      <c r="K611" s="27">
        <v>4</v>
      </c>
      <c r="L611" s="27">
        <v>1</v>
      </c>
      <c r="M611" s="27">
        <v>0</v>
      </c>
      <c r="N611" s="27">
        <v>1</v>
      </c>
      <c r="O611" s="27">
        <v>0</v>
      </c>
      <c r="P611" s="27"/>
      <c r="Q611" s="27"/>
      <c r="R611" s="27">
        <v>0</v>
      </c>
      <c r="S611" s="27">
        <v>1</v>
      </c>
      <c r="T611" s="33">
        <v>1.0157995537348996</v>
      </c>
      <c r="U611" s="27"/>
      <c r="V611" s="27"/>
      <c r="W611" s="27"/>
      <c r="X611" s="27"/>
      <c r="Y611" s="27"/>
      <c r="Z611" s="27">
        <v>1</v>
      </c>
    </row>
    <row r="612" spans="1:26">
      <c r="A612" s="27">
        <v>1960</v>
      </c>
      <c r="B612" t="s">
        <v>7</v>
      </c>
      <c r="C612" s="27"/>
      <c r="D612" s="27"/>
      <c r="E612" s="27"/>
      <c r="F612" s="27">
        <v>0</v>
      </c>
      <c r="G612" s="27">
        <v>0</v>
      </c>
      <c r="H612" s="27">
        <v>0</v>
      </c>
      <c r="I612" s="27">
        <v>1</v>
      </c>
      <c r="J612" s="27">
        <v>0</v>
      </c>
      <c r="K612" s="27">
        <v>4</v>
      </c>
      <c r="L612" s="27">
        <v>1</v>
      </c>
      <c r="M612" s="27">
        <v>0</v>
      </c>
      <c r="N612" s="27">
        <v>1</v>
      </c>
      <c r="O612" s="27">
        <v>0</v>
      </c>
      <c r="P612" s="27"/>
      <c r="Q612" s="27">
        <v>226195579.35701004</v>
      </c>
      <c r="R612" s="27">
        <v>0</v>
      </c>
      <c r="S612" s="27">
        <v>1</v>
      </c>
      <c r="T612" s="33">
        <v>0.99364431383616725</v>
      </c>
      <c r="U612" s="27"/>
      <c r="V612" s="27"/>
      <c r="W612" s="27"/>
      <c r="X612" s="27"/>
      <c r="Y612" s="27"/>
      <c r="Z612" s="27">
        <v>1</v>
      </c>
    </row>
    <row r="613" spans="1:26">
      <c r="A613" s="27">
        <v>1961</v>
      </c>
      <c r="B613" t="s">
        <v>7</v>
      </c>
      <c r="C613" s="27"/>
      <c r="D613" s="27"/>
      <c r="E613" s="27"/>
      <c r="F613" s="27">
        <v>0</v>
      </c>
      <c r="G613" s="27">
        <v>0</v>
      </c>
      <c r="H613" s="27">
        <v>0</v>
      </c>
      <c r="I613" s="27">
        <v>1</v>
      </c>
      <c r="J613" s="27">
        <v>0</v>
      </c>
      <c r="K613" s="27">
        <v>4</v>
      </c>
      <c r="L613" s="27">
        <v>1</v>
      </c>
      <c r="M613" s="27">
        <v>0</v>
      </c>
      <c r="N613" s="27">
        <v>1</v>
      </c>
      <c r="O613" s="27">
        <v>0</v>
      </c>
      <c r="P613" s="27"/>
      <c r="Q613" s="27">
        <v>235668222.42998353</v>
      </c>
      <c r="R613" s="27">
        <v>0</v>
      </c>
      <c r="S613" s="27">
        <v>1</v>
      </c>
      <c r="T613" s="33">
        <v>0.97346733996739376</v>
      </c>
      <c r="U613" s="27"/>
      <c r="V613" s="27"/>
      <c r="W613" s="27"/>
      <c r="X613" s="27"/>
      <c r="Y613" s="27"/>
      <c r="Z613" s="27">
        <v>1</v>
      </c>
    </row>
    <row r="614" spans="1:26">
      <c r="A614" s="27">
        <v>1962</v>
      </c>
      <c r="B614" t="s">
        <v>7</v>
      </c>
      <c r="C614" s="27"/>
      <c r="D614" s="27"/>
      <c r="E614" s="27"/>
      <c r="F614" s="27">
        <v>0</v>
      </c>
      <c r="G614" s="27">
        <v>0</v>
      </c>
      <c r="H614" s="27">
        <v>0</v>
      </c>
      <c r="I614" s="27">
        <v>1</v>
      </c>
      <c r="J614" s="27">
        <v>0</v>
      </c>
      <c r="K614" s="27">
        <v>4</v>
      </c>
      <c r="L614" s="27">
        <v>1</v>
      </c>
      <c r="M614" s="27">
        <v>0</v>
      </c>
      <c r="N614" s="27">
        <v>1</v>
      </c>
      <c r="O614" s="27">
        <v>0</v>
      </c>
      <c r="P614" s="27"/>
      <c r="Q614" s="27">
        <v>236434906.7542699</v>
      </c>
      <c r="R614" s="27">
        <v>0</v>
      </c>
      <c r="S614" s="27">
        <v>1</v>
      </c>
      <c r="T614" s="33">
        <v>0.97699079984331827</v>
      </c>
      <c r="U614" s="27"/>
      <c r="V614" s="27"/>
      <c r="W614" s="27"/>
      <c r="X614" s="27"/>
      <c r="Y614" s="27"/>
      <c r="Z614" s="27">
        <v>1</v>
      </c>
    </row>
    <row r="615" spans="1:26">
      <c r="A615" s="27">
        <v>1963</v>
      </c>
      <c r="B615" t="s">
        <v>7</v>
      </c>
      <c r="C615" s="27"/>
      <c r="D615" s="27"/>
      <c r="E615" s="27"/>
      <c r="F615" s="27">
        <v>0</v>
      </c>
      <c r="G615" s="27">
        <v>0</v>
      </c>
      <c r="H615" s="27">
        <v>0</v>
      </c>
      <c r="I615" s="27">
        <v>1</v>
      </c>
      <c r="J615" s="27">
        <v>0</v>
      </c>
      <c r="K615" s="27">
        <v>4</v>
      </c>
      <c r="L615" s="27">
        <v>1</v>
      </c>
      <c r="M615" s="27">
        <v>0</v>
      </c>
      <c r="N615" s="27">
        <v>1</v>
      </c>
      <c r="O615" s="27">
        <v>0</v>
      </c>
      <c r="P615" s="27"/>
      <c r="Q615" s="27">
        <v>253927646.47590935</v>
      </c>
      <c r="R615" s="27">
        <v>0</v>
      </c>
      <c r="S615" s="27">
        <v>1</v>
      </c>
      <c r="T615" s="33">
        <v>0.98866747285419376</v>
      </c>
      <c r="U615" s="27"/>
      <c r="V615" s="27"/>
      <c r="W615" s="27"/>
      <c r="X615" s="27"/>
      <c r="Y615" s="27"/>
      <c r="Z615" s="27">
        <v>1</v>
      </c>
    </row>
    <row r="616" spans="1:26">
      <c r="A616" s="27">
        <v>1964</v>
      </c>
      <c r="B616" t="s">
        <v>7</v>
      </c>
      <c r="C616" s="27"/>
      <c r="D616" s="27"/>
      <c r="E616" s="27"/>
      <c r="F616" s="27">
        <v>0</v>
      </c>
      <c r="G616" s="27">
        <v>0</v>
      </c>
      <c r="H616" s="27">
        <v>0</v>
      </c>
      <c r="I616" s="27">
        <v>1</v>
      </c>
      <c r="J616" s="27">
        <v>0</v>
      </c>
      <c r="K616" s="27">
        <v>4</v>
      </c>
      <c r="L616" s="27">
        <v>1</v>
      </c>
      <c r="M616" s="27">
        <v>0</v>
      </c>
      <c r="N616" s="27">
        <v>1</v>
      </c>
      <c r="O616" s="27">
        <v>0</v>
      </c>
      <c r="P616" s="27"/>
      <c r="Q616" s="27">
        <v>269818988.25926268</v>
      </c>
      <c r="R616" s="27">
        <v>0</v>
      </c>
      <c r="S616" s="27">
        <v>1</v>
      </c>
      <c r="T616" s="33">
        <v>1.0337554660061781</v>
      </c>
      <c r="U616" s="27"/>
      <c r="V616" s="27"/>
      <c r="W616" s="27"/>
      <c r="X616" s="27"/>
      <c r="Y616" s="27"/>
      <c r="Z616" s="27">
        <v>1</v>
      </c>
    </row>
    <row r="617" spans="1:26">
      <c r="A617" s="27">
        <v>1965</v>
      </c>
      <c r="B617" t="s">
        <v>7</v>
      </c>
      <c r="C617" s="27"/>
      <c r="D617" s="27"/>
      <c r="E617" s="27"/>
      <c r="F617" s="27">
        <v>0</v>
      </c>
      <c r="G617" s="27">
        <v>0</v>
      </c>
      <c r="H617" s="27">
        <v>0</v>
      </c>
      <c r="I617" s="27">
        <v>1</v>
      </c>
      <c r="J617" s="27">
        <v>0</v>
      </c>
      <c r="K617" s="27">
        <v>4</v>
      </c>
      <c r="L617" s="27">
        <v>1</v>
      </c>
      <c r="M617" s="27">
        <v>0</v>
      </c>
      <c r="N617" s="27">
        <v>1</v>
      </c>
      <c r="O617" s="27">
        <v>0</v>
      </c>
      <c r="P617" s="27"/>
      <c r="Q617" s="27">
        <v>289908720.64862245</v>
      </c>
      <c r="R617" s="27">
        <v>0</v>
      </c>
      <c r="S617" s="27">
        <v>1</v>
      </c>
      <c r="T617" s="33">
        <v>1.0227515959565798</v>
      </c>
      <c r="U617" s="27"/>
      <c r="V617" s="27"/>
      <c r="W617" s="27"/>
      <c r="X617" s="27"/>
      <c r="Y617" s="27"/>
      <c r="Z617" s="27">
        <v>1</v>
      </c>
    </row>
    <row r="618" spans="1:26">
      <c r="A618" s="27">
        <v>1966</v>
      </c>
      <c r="B618" t="s">
        <v>7</v>
      </c>
      <c r="C618" s="27"/>
      <c r="D618" s="27"/>
      <c r="E618" s="27"/>
      <c r="F618" s="27">
        <v>0</v>
      </c>
      <c r="G618" s="27">
        <v>0</v>
      </c>
      <c r="H618" s="27">
        <v>0</v>
      </c>
      <c r="I618" s="27">
        <v>1</v>
      </c>
      <c r="J618" s="27">
        <v>0</v>
      </c>
      <c r="K618" s="27">
        <v>4</v>
      </c>
      <c r="L618" s="27">
        <v>1</v>
      </c>
      <c r="M618" s="27">
        <v>0</v>
      </c>
      <c r="N618" s="27">
        <v>1</v>
      </c>
      <c r="O618" s="27">
        <v>0</v>
      </c>
      <c r="P618" s="27"/>
      <c r="Q618" s="27">
        <v>302925280.7735641</v>
      </c>
      <c r="R618" s="27">
        <v>0</v>
      </c>
      <c r="S618" s="27">
        <v>1</v>
      </c>
      <c r="T618" s="33">
        <v>1.060453919000093</v>
      </c>
      <c r="U618" s="27"/>
      <c r="V618" s="27"/>
      <c r="W618" s="27"/>
      <c r="X618" s="27"/>
      <c r="Y618" s="27"/>
      <c r="Z618" s="27">
        <v>1</v>
      </c>
    </row>
    <row r="619" spans="1:26">
      <c r="A619" s="27">
        <v>1967</v>
      </c>
      <c r="B619" t="s">
        <v>7</v>
      </c>
      <c r="C619" s="27"/>
      <c r="D619" s="27"/>
      <c r="E619" s="27"/>
      <c r="F619" s="27">
        <v>0</v>
      </c>
      <c r="G619" s="27">
        <v>0</v>
      </c>
      <c r="H619" s="27">
        <v>0</v>
      </c>
      <c r="I619" s="27">
        <v>1</v>
      </c>
      <c r="J619" s="27">
        <v>0</v>
      </c>
      <c r="K619" s="27">
        <v>4</v>
      </c>
      <c r="L619" s="27">
        <v>1</v>
      </c>
      <c r="M619" s="27">
        <v>0</v>
      </c>
      <c r="N619" s="27">
        <v>1</v>
      </c>
      <c r="O619" s="27">
        <v>0</v>
      </c>
      <c r="P619" s="27"/>
      <c r="Q619" s="27">
        <v>306222000.40731567</v>
      </c>
      <c r="R619" s="27">
        <v>0</v>
      </c>
      <c r="S619" s="27">
        <v>1</v>
      </c>
      <c r="T619" s="33">
        <v>1.0100991944882907</v>
      </c>
      <c r="U619" s="27"/>
      <c r="V619" s="27"/>
      <c r="W619" s="27"/>
      <c r="X619" s="27"/>
      <c r="Y619" s="27"/>
      <c r="Z619" s="27">
        <v>1</v>
      </c>
    </row>
    <row r="620" spans="1:26">
      <c r="A620" s="27">
        <v>1968</v>
      </c>
      <c r="B620" t="s">
        <v>7</v>
      </c>
      <c r="C620" s="27"/>
      <c r="D620" s="27"/>
      <c r="E620" s="27"/>
      <c r="F620" s="27">
        <v>0</v>
      </c>
      <c r="G620" s="27">
        <v>0</v>
      </c>
      <c r="H620" s="27">
        <v>0</v>
      </c>
      <c r="I620" s="27">
        <v>1</v>
      </c>
      <c r="J620" s="27">
        <v>0</v>
      </c>
      <c r="K620" s="27">
        <v>4</v>
      </c>
      <c r="L620" s="27">
        <v>1</v>
      </c>
      <c r="M620" s="27">
        <v>0</v>
      </c>
      <c r="N620" s="27">
        <v>1</v>
      </c>
      <c r="O620" s="27">
        <v>0</v>
      </c>
      <c r="P620" s="27"/>
      <c r="Q620" s="27">
        <v>326323097.355964</v>
      </c>
      <c r="R620" s="27">
        <v>0</v>
      </c>
      <c r="S620" s="27">
        <v>1</v>
      </c>
      <c r="T620" s="33">
        <v>0.99765870157012104</v>
      </c>
      <c r="U620" s="27"/>
      <c r="V620" s="27"/>
      <c r="W620" s="27"/>
      <c r="X620" s="27"/>
      <c r="Y620" s="27"/>
      <c r="Z620" s="27">
        <v>1</v>
      </c>
    </row>
    <row r="621" spans="1:26">
      <c r="A621" s="27">
        <v>1969</v>
      </c>
      <c r="B621" t="s">
        <v>7</v>
      </c>
      <c r="C621" s="27"/>
      <c r="D621" s="27"/>
      <c r="E621" s="27"/>
      <c r="F621" s="27">
        <v>0</v>
      </c>
      <c r="G621" s="27">
        <v>0</v>
      </c>
      <c r="H621" s="27">
        <v>0</v>
      </c>
      <c r="I621" s="27">
        <v>1</v>
      </c>
      <c r="J621" s="27">
        <v>0</v>
      </c>
      <c r="K621" s="27">
        <v>4</v>
      </c>
      <c r="L621" s="27">
        <v>1</v>
      </c>
      <c r="M621" s="27">
        <v>0</v>
      </c>
      <c r="N621" s="27">
        <v>1</v>
      </c>
      <c r="O621" s="27">
        <v>0</v>
      </c>
      <c r="P621" s="27"/>
      <c r="Q621" s="27">
        <v>330748211.45973665</v>
      </c>
      <c r="R621" s="27">
        <v>0</v>
      </c>
      <c r="S621" s="27">
        <v>1</v>
      </c>
      <c r="T621" s="33">
        <v>1.0058077459461789</v>
      </c>
      <c r="U621" s="27"/>
      <c r="V621" s="27"/>
      <c r="W621" s="27"/>
      <c r="X621" s="27"/>
      <c r="Y621" s="27"/>
      <c r="Z621" s="27">
        <v>1</v>
      </c>
    </row>
    <row r="622" spans="1:26">
      <c r="A622" s="27">
        <v>1970</v>
      </c>
      <c r="B622" t="s">
        <v>7</v>
      </c>
      <c r="C622" s="27"/>
      <c r="D622" s="27"/>
      <c r="E622" s="27"/>
      <c r="F622" s="27">
        <v>0</v>
      </c>
      <c r="G622" s="27">
        <v>0</v>
      </c>
      <c r="H622" s="27">
        <v>0</v>
      </c>
      <c r="I622" s="27">
        <v>1</v>
      </c>
      <c r="J622" s="27">
        <v>0</v>
      </c>
      <c r="K622" s="27">
        <v>4</v>
      </c>
      <c r="L622" s="27">
        <v>1</v>
      </c>
      <c r="M622" s="27">
        <v>0</v>
      </c>
      <c r="N622" s="27">
        <v>1</v>
      </c>
      <c r="O622" s="27">
        <v>0</v>
      </c>
      <c r="P622" s="27"/>
      <c r="Q622" s="27">
        <v>333627758.15466613</v>
      </c>
      <c r="R622" s="27">
        <v>0</v>
      </c>
      <c r="S622" s="27">
        <v>1</v>
      </c>
      <c r="T622" s="33">
        <v>1</v>
      </c>
      <c r="U622" s="27">
        <v>0</v>
      </c>
      <c r="V622" s="27">
        <v>0</v>
      </c>
      <c r="W622" s="27">
        <v>377000</v>
      </c>
      <c r="X622" s="27"/>
      <c r="Y622" s="27">
        <v>0</v>
      </c>
      <c r="Z622" s="27">
        <v>1</v>
      </c>
    </row>
    <row r="623" spans="1:26">
      <c r="A623" s="27">
        <v>1971</v>
      </c>
      <c r="B623" t="s">
        <v>7</v>
      </c>
      <c r="C623" s="27"/>
      <c r="D623" s="27"/>
      <c r="E623" s="27"/>
      <c r="F623" s="27">
        <v>0</v>
      </c>
      <c r="G623" s="27">
        <v>0</v>
      </c>
      <c r="H623" s="27">
        <v>0</v>
      </c>
      <c r="I623" s="27">
        <v>1</v>
      </c>
      <c r="J623" s="27">
        <v>0</v>
      </c>
      <c r="K623" s="27">
        <v>4</v>
      </c>
      <c r="L623" s="27">
        <v>1</v>
      </c>
      <c r="M623" s="27">
        <v>0</v>
      </c>
      <c r="N623" s="27">
        <v>1</v>
      </c>
      <c r="O623" s="27">
        <v>0</v>
      </c>
      <c r="P623" s="27"/>
      <c r="Q623" s="27">
        <v>335072975.21576577</v>
      </c>
      <c r="R623" s="27">
        <v>0</v>
      </c>
      <c r="S623" s="27">
        <v>1</v>
      </c>
      <c r="T623" s="33">
        <v>0.92761372871024128</v>
      </c>
      <c r="U623" s="27">
        <v>0</v>
      </c>
      <c r="V623" s="27">
        <v>0</v>
      </c>
      <c r="W623" s="27">
        <v>2563000</v>
      </c>
      <c r="X623" s="27"/>
      <c r="Y623" s="27">
        <v>0</v>
      </c>
      <c r="Z623" s="27">
        <v>1</v>
      </c>
    </row>
    <row r="624" spans="1:26">
      <c r="A624" s="27">
        <v>1972</v>
      </c>
      <c r="B624" t="s">
        <v>7</v>
      </c>
      <c r="C624" s="27"/>
      <c r="D624" s="27"/>
      <c r="E624" s="27"/>
      <c r="F624" s="27">
        <v>44000000</v>
      </c>
      <c r="G624" s="27">
        <v>0</v>
      </c>
      <c r="H624" s="27">
        <v>0</v>
      </c>
      <c r="I624" s="27">
        <v>1</v>
      </c>
      <c r="J624" s="27">
        <v>0</v>
      </c>
      <c r="K624" s="27">
        <v>4</v>
      </c>
      <c r="L624" s="27">
        <v>1</v>
      </c>
      <c r="M624" s="27">
        <v>0</v>
      </c>
      <c r="N624" s="27">
        <v>1</v>
      </c>
      <c r="O624" s="27">
        <v>0</v>
      </c>
      <c r="P624" s="27"/>
      <c r="Q624" s="27">
        <v>410331900.95053083</v>
      </c>
      <c r="R624" s="27">
        <v>1</v>
      </c>
      <c r="S624" s="27">
        <v>1</v>
      </c>
      <c r="T624" s="33">
        <v>0.92122545142259926</v>
      </c>
      <c r="U624" s="27">
        <v>0</v>
      </c>
      <c r="V624" s="27">
        <v>0</v>
      </c>
      <c r="W624" s="27">
        <v>4974000</v>
      </c>
      <c r="X624" s="27"/>
      <c r="Y624" s="27">
        <v>0</v>
      </c>
      <c r="Z624" s="27">
        <v>1</v>
      </c>
    </row>
    <row r="625" spans="1:26">
      <c r="A625" s="27">
        <v>1973</v>
      </c>
      <c r="B625" t="s">
        <v>7</v>
      </c>
      <c r="C625" s="27"/>
      <c r="D625" s="27"/>
      <c r="E625" s="27"/>
      <c r="F625" s="27">
        <v>0</v>
      </c>
      <c r="G625" s="27">
        <v>0</v>
      </c>
      <c r="H625" s="27">
        <v>0</v>
      </c>
      <c r="I625" s="27">
        <v>1</v>
      </c>
      <c r="J625" s="27">
        <v>0</v>
      </c>
      <c r="K625" s="27">
        <v>4</v>
      </c>
      <c r="L625" s="27">
        <v>1</v>
      </c>
      <c r="M625" s="27">
        <v>0</v>
      </c>
      <c r="N625" s="27">
        <v>1</v>
      </c>
      <c r="O625" s="27">
        <v>0</v>
      </c>
      <c r="P625" s="27"/>
      <c r="Q625" s="27">
        <v>504376035.7164008</v>
      </c>
      <c r="R625" s="27">
        <v>1</v>
      </c>
      <c r="S625" s="27">
        <v>1</v>
      </c>
      <c r="T625" s="33">
        <v>1.2798279189511945</v>
      </c>
      <c r="U625" s="27">
        <v>0</v>
      </c>
      <c r="V625" s="27">
        <v>0</v>
      </c>
      <c r="W625" s="27">
        <v>10812000</v>
      </c>
      <c r="X625" s="27"/>
      <c r="Y625" s="27">
        <v>0</v>
      </c>
      <c r="Z625" s="27">
        <v>1</v>
      </c>
    </row>
    <row r="626" spans="1:26">
      <c r="A626" s="27">
        <v>1974</v>
      </c>
      <c r="B626" t="s">
        <v>7</v>
      </c>
      <c r="C626" s="27"/>
      <c r="D626" s="27"/>
      <c r="E626" s="27"/>
      <c r="F626" s="27">
        <v>0</v>
      </c>
      <c r="G626" s="27">
        <v>0</v>
      </c>
      <c r="H626" s="27">
        <v>0</v>
      </c>
      <c r="I626" s="27">
        <v>1</v>
      </c>
      <c r="J626" s="27">
        <v>0</v>
      </c>
      <c r="K626" s="27">
        <v>4</v>
      </c>
      <c r="L626" s="27">
        <v>1</v>
      </c>
      <c r="M626" s="27">
        <v>0</v>
      </c>
      <c r="N626" s="27">
        <v>1</v>
      </c>
      <c r="O626" s="27">
        <v>0</v>
      </c>
      <c r="P626" s="27"/>
      <c r="Q626" s="27">
        <v>554654786.96510708</v>
      </c>
      <c r="R626" s="27">
        <v>1</v>
      </c>
      <c r="S626" s="27">
        <v>1</v>
      </c>
      <c r="T626" s="33">
        <v>1.2793035310212315</v>
      </c>
      <c r="U626" s="27">
        <v>0</v>
      </c>
      <c r="V626" s="27">
        <v>0</v>
      </c>
      <c r="W626" s="27">
        <v>14960000</v>
      </c>
      <c r="X626" s="27"/>
      <c r="Y626" s="27">
        <v>0</v>
      </c>
      <c r="Z626" s="27">
        <v>1</v>
      </c>
    </row>
    <row r="627" spans="1:26">
      <c r="A627" s="27">
        <v>1975</v>
      </c>
      <c r="B627" t="s">
        <v>7</v>
      </c>
      <c r="C627" s="27"/>
      <c r="D627" s="27"/>
      <c r="E627" s="27"/>
      <c r="F627" s="27">
        <v>0</v>
      </c>
      <c r="G627" s="27">
        <v>0</v>
      </c>
      <c r="H627" s="27">
        <v>0</v>
      </c>
      <c r="I627" s="27">
        <v>1</v>
      </c>
      <c r="J627" s="27">
        <v>0</v>
      </c>
      <c r="K627" s="27">
        <v>4</v>
      </c>
      <c r="L627" s="27">
        <v>1</v>
      </c>
      <c r="M627" s="27">
        <v>0</v>
      </c>
      <c r="N627" s="27">
        <v>1</v>
      </c>
      <c r="O627" s="27">
        <v>0</v>
      </c>
      <c r="P627" s="27"/>
      <c r="Q627" s="27">
        <v>676870140.34152865</v>
      </c>
      <c r="R627" s="27">
        <v>1</v>
      </c>
      <c r="S627" s="27">
        <v>1</v>
      </c>
      <c r="T627" s="33">
        <v>0.94696688960437181</v>
      </c>
      <c r="U627" s="27">
        <v>0</v>
      </c>
      <c r="V627" s="27">
        <v>0</v>
      </c>
      <c r="W627" s="27">
        <v>18971000</v>
      </c>
      <c r="X627" s="27"/>
      <c r="Y627" s="27">
        <v>0</v>
      </c>
      <c r="Z627" s="27">
        <v>1</v>
      </c>
    </row>
    <row r="628" spans="1:26">
      <c r="A628" s="27">
        <v>1976</v>
      </c>
      <c r="B628" t="s">
        <v>7</v>
      </c>
      <c r="C628" s="27"/>
      <c r="D628" s="27"/>
      <c r="E628" s="27"/>
      <c r="F628" s="27">
        <v>0</v>
      </c>
      <c r="G628" s="27">
        <v>0</v>
      </c>
      <c r="H628" s="27">
        <v>0</v>
      </c>
      <c r="I628" s="27">
        <v>1</v>
      </c>
      <c r="J628" s="27">
        <v>0</v>
      </c>
      <c r="K628" s="27">
        <v>4</v>
      </c>
      <c r="L628" s="27">
        <v>1</v>
      </c>
      <c r="M628" s="27">
        <v>0</v>
      </c>
      <c r="N628" s="27">
        <v>1</v>
      </c>
      <c r="O628" s="27">
        <v>0</v>
      </c>
      <c r="P628" s="27"/>
      <c r="Q628" s="27">
        <v>698408244.38534343</v>
      </c>
      <c r="R628" s="27">
        <v>1</v>
      </c>
      <c r="S628" s="27">
        <v>1</v>
      </c>
      <c r="T628" s="33">
        <v>1.0219497573337515</v>
      </c>
      <c r="U628" s="27">
        <v>0</v>
      </c>
      <c r="V628" s="27">
        <v>0</v>
      </c>
      <c r="W628" s="27">
        <v>24900000</v>
      </c>
      <c r="X628" s="27"/>
      <c r="Y628" s="27">
        <v>0</v>
      </c>
      <c r="Z628" s="27">
        <v>1</v>
      </c>
    </row>
    <row r="629" spans="1:26">
      <c r="A629" s="27">
        <v>1977</v>
      </c>
      <c r="B629" t="s">
        <v>7</v>
      </c>
      <c r="C629" s="27"/>
      <c r="D629" s="27"/>
      <c r="E629" s="27"/>
      <c r="F629" s="27">
        <v>0</v>
      </c>
      <c r="G629" s="27">
        <v>0</v>
      </c>
      <c r="H629" s="27">
        <v>0</v>
      </c>
      <c r="I629" s="27">
        <v>1</v>
      </c>
      <c r="J629" s="27">
        <v>0</v>
      </c>
      <c r="K629" s="27">
        <v>4</v>
      </c>
      <c r="L629" s="27">
        <v>1</v>
      </c>
      <c r="M629" s="27">
        <v>0</v>
      </c>
      <c r="N629" s="27">
        <v>1</v>
      </c>
      <c r="O629" s="27">
        <v>0</v>
      </c>
      <c r="P629" s="27"/>
      <c r="Q629" s="27">
        <v>750049739.15223765</v>
      </c>
      <c r="R629" s="27">
        <v>1</v>
      </c>
      <c r="S629" s="27">
        <v>1</v>
      </c>
      <c r="T629" s="33">
        <v>1.0409624303569636</v>
      </c>
      <c r="U629" s="27">
        <v>0</v>
      </c>
      <c r="V629" s="27">
        <v>0</v>
      </c>
      <c r="W629" s="27">
        <v>31934000</v>
      </c>
      <c r="X629" s="27"/>
      <c r="Y629" s="27">
        <v>0</v>
      </c>
      <c r="Z629" s="27">
        <v>1</v>
      </c>
    </row>
    <row r="630" spans="1:26">
      <c r="A630" s="27">
        <v>1978</v>
      </c>
      <c r="B630" t="s">
        <v>7</v>
      </c>
      <c r="C630" s="27"/>
      <c r="D630" s="27"/>
      <c r="E630" s="27"/>
      <c r="F630" s="27">
        <v>0</v>
      </c>
      <c r="G630" s="27">
        <v>0</v>
      </c>
      <c r="H630" s="27">
        <v>0</v>
      </c>
      <c r="I630" s="27">
        <v>1</v>
      </c>
      <c r="J630" s="27">
        <v>0</v>
      </c>
      <c r="K630" s="27">
        <v>4</v>
      </c>
      <c r="L630" s="27">
        <v>1</v>
      </c>
      <c r="M630" s="27">
        <v>0</v>
      </c>
      <c r="N630" s="27">
        <v>1</v>
      </c>
      <c r="O630" s="27">
        <v>0</v>
      </c>
      <c r="P630" s="27"/>
      <c r="Q630" s="27">
        <v>928843304.78396547</v>
      </c>
      <c r="R630" s="27">
        <v>0</v>
      </c>
      <c r="S630" s="27">
        <v>1</v>
      </c>
      <c r="T630" s="33">
        <v>0.91734575384516981</v>
      </c>
      <c r="U630" s="27">
        <v>7019432.5</v>
      </c>
      <c r="V630" s="27">
        <v>0</v>
      </c>
      <c r="W630" s="27">
        <v>34331000</v>
      </c>
      <c r="X630" s="27"/>
      <c r="Y630" s="27">
        <v>0</v>
      </c>
      <c r="Z630" s="27">
        <v>1</v>
      </c>
    </row>
    <row r="631" spans="1:26">
      <c r="A631" s="27">
        <v>1979</v>
      </c>
      <c r="B631" t="s">
        <v>7</v>
      </c>
      <c r="C631" s="27"/>
      <c r="D631" s="27"/>
      <c r="E631" s="27"/>
      <c r="F631" s="27">
        <v>0</v>
      </c>
      <c r="G631" s="27">
        <v>0</v>
      </c>
      <c r="H631" s="27">
        <v>0</v>
      </c>
      <c r="I631" s="27">
        <v>1</v>
      </c>
      <c r="J631" s="27">
        <v>0</v>
      </c>
      <c r="K631" s="27">
        <v>4</v>
      </c>
      <c r="L631" s="27">
        <v>1</v>
      </c>
      <c r="M631" s="27">
        <v>0</v>
      </c>
      <c r="N631" s="27">
        <v>1</v>
      </c>
      <c r="O631" s="27">
        <v>0</v>
      </c>
      <c r="P631" s="27"/>
      <c r="Q631" s="27">
        <v>1186231265.1841657</v>
      </c>
      <c r="R631" s="27">
        <v>0</v>
      </c>
      <c r="S631" s="27">
        <v>1</v>
      </c>
      <c r="T631" s="33">
        <v>0.9810294585578897</v>
      </c>
      <c r="U631" s="27">
        <v>7097774</v>
      </c>
      <c r="V631" s="27">
        <v>0</v>
      </c>
      <c r="W631" s="27">
        <v>39797000</v>
      </c>
      <c r="X631" s="27"/>
      <c r="Y631" s="27">
        <v>0</v>
      </c>
      <c r="Z631" s="27">
        <v>1</v>
      </c>
    </row>
    <row r="632" spans="1:26">
      <c r="A632" s="27">
        <v>1980</v>
      </c>
      <c r="B632" t="s">
        <v>7</v>
      </c>
      <c r="C632" s="27"/>
      <c r="D632" s="27"/>
      <c r="E632" s="27"/>
      <c r="F632" s="27">
        <v>0</v>
      </c>
      <c r="G632" s="27">
        <v>0</v>
      </c>
      <c r="H632" s="27">
        <v>0</v>
      </c>
      <c r="I632" s="27">
        <v>1</v>
      </c>
      <c r="J632" s="27">
        <v>0</v>
      </c>
      <c r="K632" s="27">
        <v>4</v>
      </c>
      <c r="L632" s="27">
        <v>1</v>
      </c>
      <c r="M632" s="27">
        <v>0</v>
      </c>
      <c r="N632" s="27">
        <v>1</v>
      </c>
      <c r="O632" s="27">
        <v>0</v>
      </c>
      <c r="P632" s="27">
        <v>1685000000</v>
      </c>
      <c r="Q632" s="27">
        <v>1405251547.2388246</v>
      </c>
      <c r="R632" s="27">
        <v>0</v>
      </c>
      <c r="S632" s="27">
        <v>1</v>
      </c>
      <c r="T632" s="33">
        <v>0.94044734443210454</v>
      </c>
      <c r="U632" s="27">
        <v>16140313.6</v>
      </c>
      <c r="V632" s="27">
        <v>0</v>
      </c>
      <c r="W632" s="27">
        <v>52030000</v>
      </c>
      <c r="X632" s="27"/>
      <c r="Y632" s="27">
        <v>55000000</v>
      </c>
      <c r="Z632" s="27">
        <v>1</v>
      </c>
    </row>
    <row r="633" spans="1:26">
      <c r="A633" s="27">
        <v>1981</v>
      </c>
      <c r="B633" t="s">
        <v>7</v>
      </c>
      <c r="C633" s="27"/>
      <c r="D633" s="27"/>
      <c r="E633" s="27"/>
      <c r="F633" s="27">
        <v>0</v>
      </c>
      <c r="G633" s="27">
        <v>0</v>
      </c>
      <c r="H633" s="27">
        <v>0</v>
      </c>
      <c r="I633" s="27">
        <v>1</v>
      </c>
      <c r="J633" s="27">
        <v>0</v>
      </c>
      <c r="K633" s="27">
        <v>4</v>
      </c>
      <c r="L633" s="27">
        <v>1</v>
      </c>
      <c r="M633" s="27">
        <v>0</v>
      </c>
      <c r="N633" s="27">
        <v>1</v>
      </c>
      <c r="O633" s="27">
        <v>0</v>
      </c>
      <c r="P633" s="27">
        <v>1140000000</v>
      </c>
      <c r="Q633" s="27">
        <v>1291119965.1126204</v>
      </c>
      <c r="R633" s="27">
        <v>0</v>
      </c>
      <c r="S633" s="27">
        <v>1</v>
      </c>
      <c r="T633" s="33">
        <v>0.83355014400471705</v>
      </c>
      <c r="U633" s="27">
        <v>14786947.800000001</v>
      </c>
      <c r="V633" s="27">
        <v>0</v>
      </c>
      <c r="W633" s="27">
        <v>61954000</v>
      </c>
      <c r="X633" s="27"/>
      <c r="Y633" s="27">
        <v>0</v>
      </c>
      <c r="Z633" s="27">
        <v>1</v>
      </c>
    </row>
    <row r="634" spans="1:26">
      <c r="A634" s="27">
        <v>1982</v>
      </c>
      <c r="B634" t="s">
        <v>7</v>
      </c>
      <c r="C634" s="27"/>
      <c r="D634" s="27"/>
      <c r="E634" s="27"/>
      <c r="F634" s="27">
        <v>0</v>
      </c>
      <c r="G634" s="27">
        <v>0</v>
      </c>
      <c r="H634" s="27">
        <v>0</v>
      </c>
      <c r="I634" s="27">
        <v>1</v>
      </c>
      <c r="J634" s="27">
        <v>0</v>
      </c>
      <c r="K634" s="27">
        <v>4</v>
      </c>
      <c r="L634" s="27">
        <v>1</v>
      </c>
      <c r="M634" s="27">
        <v>0</v>
      </c>
      <c r="N634" s="27">
        <v>1</v>
      </c>
      <c r="O634" s="27">
        <v>0</v>
      </c>
      <c r="P634" s="27">
        <v>1128000000</v>
      </c>
      <c r="Q634" s="27">
        <v>1267778489.0307946</v>
      </c>
      <c r="R634" s="27">
        <v>0</v>
      </c>
      <c r="S634" s="27">
        <v>1</v>
      </c>
      <c r="T634" s="33">
        <v>0.78443295677873848</v>
      </c>
      <c r="U634" s="27">
        <v>14013909.4</v>
      </c>
      <c r="V634" s="27">
        <v>0</v>
      </c>
      <c r="W634" s="27">
        <v>72771090.599999994</v>
      </c>
      <c r="X634" s="27"/>
      <c r="Y634" s="27">
        <v>0</v>
      </c>
      <c r="Z634" s="27">
        <v>1</v>
      </c>
    </row>
    <row r="635" spans="1:26">
      <c r="A635" s="27">
        <v>1983</v>
      </c>
      <c r="B635" t="s">
        <v>7</v>
      </c>
      <c r="C635" s="27"/>
      <c r="D635" s="27"/>
      <c r="E635" s="27"/>
      <c r="F635" s="27">
        <v>100000</v>
      </c>
      <c r="G635" s="27">
        <v>0</v>
      </c>
      <c r="H635" s="27">
        <v>0</v>
      </c>
      <c r="I635" s="27">
        <v>1</v>
      </c>
      <c r="J635" s="27">
        <v>0</v>
      </c>
      <c r="K635" s="27">
        <v>4</v>
      </c>
      <c r="L635" s="27">
        <v>1</v>
      </c>
      <c r="M635" s="27">
        <v>0</v>
      </c>
      <c r="N635" s="27">
        <v>1</v>
      </c>
      <c r="O635" s="27">
        <v>0</v>
      </c>
      <c r="P635" s="27">
        <v>999000000</v>
      </c>
      <c r="Q635" s="27">
        <v>1095348302.9186547</v>
      </c>
      <c r="R635" s="27">
        <v>1</v>
      </c>
      <c r="S635" s="27">
        <v>1</v>
      </c>
      <c r="T635" s="33">
        <v>0.83426891623154475</v>
      </c>
      <c r="U635" s="27">
        <v>13064889.1</v>
      </c>
      <c r="V635" s="27">
        <v>0</v>
      </c>
      <c r="W635" s="27">
        <v>88556037</v>
      </c>
      <c r="X635" s="27"/>
      <c r="Y635" s="27">
        <v>0</v>
      </c>
      <c r="Z635" s="27">
        <v>1</v>
      </c>
    </row>
    <row r="636" spans="1:26">
      <c r="A636" s="27">
        <v>1984</v>
      </c>
      <c r="B636" t="s">
        <v>7</v>
      </c>
      <c r="C636" s="27"/>
      <c r="D636" s="27"/>
      <c r="E636" s="27"/>
      <c r="F636" s="27">
        <v>12200000</v>
      </c>
      <c r="G636" s="27">
        <v>0</v>
      </c>
      <c r="H636" s="27">
        <v>0</v>
      </c>
      <c r="I636" s="27">
        <v>1</v>
      </c>
      <c r="J636" s="27">
        <v>0</v>
      </c>
      <c r="K636" s="27">
        <v>4</v>
      </c>
      <c r="L636" s="27">
        <v>1</v>
      </c>
      <c r="M636" s="27">
        <v>0</v>
      </c>
      <c r="N636" s="27">
        <v>1</v>
      </c>
      <c r="O636" s="27">
        <v>0</v>
      </c>
      <c r="P636" s="27">
        <v>1065000000</v>
      </c>
      <c r="Q636" s="27">
        <v>1051133927.0000894</v>
      </c>
      <c r="R636" s="27">
        <v>1</v>
      </c>
      <c r="S636" s="27">
        <v>1</v>
      </c>
      <c r="T636" s="33">
        <v>0.82999599794502654</v>
      </c>
      <c r="U636" s="27">
        <v>11175374.199999999</v>
      </c>
      <c r="V636" s="27">
        <v>0</v>
      </c>
      <c r="W636" s="27">
        <v>100245498</v>
      </c>
      <c r="X636" s="27"/>
      <c r="Y636" s="27"/>
      <c r="Z636" s="27">
        <v>1</v>
      </c>
    </row>
    <row r="637" spans="1:26">
      <c r="A637" s="27">
        <v>1985</v>
      </c>
      <c r="B637" t="s">
        <v>7</v>
      </c>
      <c r="C637" s="27"/>
      <c r="D637" s="27"/>
      <c r="E637" s="27"/>
      <c r="F637" s="27">
        <v>0</v>
      </c>
      <c r="G637" s="27">
        <v>0</v>
      </c>
      <c r="H637" s="27">
        <v>0</v>
      </c>
      <c r="I637" s="27">
        <v>1</v>
      </c>
      <c r="J637" s="27">
        <v>0</v>
      </c>
      <c r="K637" s="27">
        <v>4</v>
      </c>
      <c r="L637" s="27">
        <v>1</v>
      </c>
      <c r="M637" s="27">
        <v>0</v>
      </c>
      <c r="N637" s="27">
        <v>1</v>
      </c>
      <c r="O637" s="27">
        <v>0</v>
      </c>
      <c r="P637" s="27">
        <v>1156000000</v>
      </c>
      <c r="Q637" s="27">
        <v>1045712703.0269576</v>
      </c>
      <c r="R637" s="27">
        <v>1</v>
      </c>
      <c r="S637" s="27">
        <v>1</v>
      </c>
      <c r="T637" s="33">
        <v>0.74915719568429318</v>
      </c>
      <c r="U637" s="27">
        <v>11338989.699999999</v>
      </c>
      <c r="V637" s="27">
        <v>0</v>
      </c>
      <c r="W637" s="27">
        <v>124460743.3</v>
      </c>
      <c r="X637" s="27"/>
      <c r="Y637" s="27"/>
      <c r="Z637" s="27">
        <v>1</v>
      </c>
    </row>
    <row r="638" spans="1:26">
      <c r="A638" s="27">
        <v>1986</v>
      </c>
      <c r="B638" t="s">
        <v>7</v>
      </c>
      <c r="C638" s="27"/>
      <c r="D638" s="27"/>
      <c r="E638" s="27"/>
      <c r="F638" s="27">
        <v>16150000</v>
      </c>
      <c r="G638" s="27">
        <v>0</v>
      </c>
      <c r="H638" s="27">
        <v>0</v>
      </c>
      <c r="I638" s="27">
        <v>1</v>
      </c>
      <c r="J638" s="27">
        <v>0</v>
      </c>
      <c r="K638" s="27">
        <v>4</v>
      </c>
      <c r="L638" s="27">
        <v>1</v>
      </c>
      <c r="M638" s="27">
        <v>0</v>
      </c>
      <c r="N638" s="27">
        <v>1</v>
      </c>
      <c r="O638" s="27">
        <v>0</v>
      </c>
      <c r="P638" s="27">
        <v>1490000000</v>
      </c>
      <c r="Q638" s="27">
        <v>1336102040.7102506</v>
      </c>
      <c r="R638" s="27">
        <v>1</v>
      </c>
      <c r="S638" s="27">
        <v>1</v>
      </c>
      <c r="T638" s="33">
        <v>0.7030572776909082</v>
      </c>
      <c r="U638" s="27">
        <v>9529951.1999999993</v>
      </c>
      <c r="V638" s="27">
        <v>0</v>
      </c>
      <c r="W638" s="27">
        <v>158222132</v>
      </c>
      <c r="X638" s="27"/>
      <c r="Y638" s="27"/>
      <c r="Z638" s="27">
        <v>1</v>
      </c>
    </row>
    <row r="639" spans="1:26">
      <c r="A639" s="27">
        <v>1987</v>
      </c>
      <c r="B639" t="s">
        <v>7</v>
      </c>
      <c r="C639" s="27"/>
      <c r="D639" s="27"/>
      <c r="E639" s="27"/>
      <c r="F639" s="27">
        <v>40000</v>
      </c>
      <c r="G639" s="27">
        <v>0</v>
      </c>
      <c r="H639" s="27">
        <v>0</v>
      </c>
      <c r="I639" s="27">
        <v>1</v>
      </c>
      <c r="J639" s="27">
        <v>0</v>
      </c>
      <c r="K639" s="27">
        <v>4</v>
      </c>
      <c r="L639" s="27">
        <v>1</v>
      </c>
      <c r="M639" s="27">
        <v>0</v>
      </c>
      <c r="N639" s="27">
        <v>1</v>
      </c>
      <c r="O639" s="27">
        <v>0</v>
      </c>
      <c r="P639" s="27">
        <v>1778000000</v>
      </c>
      <c r="Q639" s="27">
        <v>1562412030.3483832</v>
      </c>
      <c r="R639" s="27">
        <v>1</v>
      </c>
      <c r="S639" s="27">
        <v>1</v>
      </c>
      <c r="T639" s="33">
        <v>0.74330063470010233</v>
      </c>
      <c r="U639" s="27">
        <v>7464988.9000000004</v>
      </c>
      <c r="V639" s="27">
        <v>0</v>
      </c>
      <c r="W639" s="27">
        <v>195574862</v>
      </c>
      <c r="X639" s="27"/>
      <c r="Y639" s="27"/>
      <c r="Z639" s="27">
        <v>1</v>
      </c>
    </row>
    <row r="640" spans="1:26">
      <c r="A640" s="27">
        <v>1988</v>
      </c>
      <c r="B640" t="s">
        <v>7</v>
      </c>
      <c r="C640" s="27"/>
      <c r="D640" s="27"/>
      <c r="E640" s="27"/>
      <c r="F640" s="27">
        <v>0</v>
      </c>
      <c r="G640" s="27">
        <v>0</v>
      </c>
      <c r="H640" s="27">
        <v>0</v>
      </c>
      <c r="I640" s="27">
        <v>1</v>
      </c>
      <c r="J640" s="27">
        <v>0</v>
      </c>
      <c r="K640" s="27">
        <v>4</v>
      </c>
      <c r="L640" s="27">
        <v>1</v>
      </c>
      <c r="M640" s="27">
        <v>0</v>
      </c>
      <c r="N640" s="27">
        <v>1</v>
      </c>
      <c r="O640" s="27">
        <v>0</v>
      </c>
      <c r="P640" s="27">
        <v>1867000000</v>
      </c>
      <c r="Q640" s="27">
        <v>1620246187.1517098</v>
      </c>
      <c r="R640" s="27">
        <v>1</v>
      </c>
      <c r="S640" s="27">
        <v>1</v>
      </c>
      <c r="T640" s="33">
        <v>0.80560957079318884</v>
      </c>
      <c r="U640" s="27">
        <v>3977889.2</v>
      </c>
      <c r="V640" s="27">
        <v>0</v>
      </c>
      <c r="W640" s="27">
        <v>209028999</v>
      </c>
      <c r="X640" s="27"/>
      <c r="Y640" s="27"/>
      <c r="Z640" s="27">
        <v>1</v>
      </c>
    </row>
    <row r="641" spans="1:26">
      <c r="A641" s="27">
        <v>1989</v>
      </c>
      <c r="B641" t="s">
        <v>7</v>
      </c>
      <c r="C641" s="27"/>
      <c r="D641" s="27"/>
      <c r="E641" s="27"/>
      <c r="F641" s="27">
        <v>0</v>
      </c>
      <c r="G641" s="27">
        <v>0</v>
      </c>
      <c r="H641" s="27">
        <v>0</v>
      </c>
      <c r="I641" s="27">
        <v>1</v>
      </c>
      <c r="J641" s="27">
        <v>0</v>
      </c>
      <c r="K641" s="27">
        <v>4</v>
      </c>
      <c r="L641" s="27">
        <v>1</v>
      </c>
      <c r="M641" s="27">
        <v>0</v>
      </c>
      <c r="N641" s="27">
        <v>1</v>
      </c>
      <c r="O641" s="27">
        <v>0</v>
      </c>
      <c r="P641" s="27">
        <v>1734000000</v>
      </c>
      <c r="Q641" s="27">
        <v>1502294411.4620216</v>
      </c>
      <c r="R641" s="27">
        <v>1</v>
      </c>
      <c r="S641" s="27">
        <v>1</v>
      </c>
      <c r="T641" s="33">
        <v>0.74679040704290955</v>
      </c>
      <c r="U641" s="27">
        <v>10201824.1</v>
      </c>
      <c r="V641" s="27">
        <v>0</v>
      </c>
      <c r="W641" s="27">
        <v>253380457.90000001</v>
      </c>
      <c r="X641" s="27"/>
      <c r="Y641" s="27"/>
      <c r="Z641" s="27">
        <v>1</v>
      </c>
    </row>
    <row r="642" spans="1:26">
      <c r="A642" s="27">
        <v>1990</v>
      </c>
      <c r="B642" t="s">
        <v>7</v>
      </c>
      <c r="C642" s="27"/>
      <c r="D642" s="27"/>
      <c r="E642" s="27"/>
      <c r="F642" s="27">
        <v>0</v>
      </c>
      <c r="G642" s="27">
        <v>0</v>
      </c>
      <c r="H642" s="27">
        <v>0</v>
      </c>
      <c r="I642" s="27">
        <v>1</v>
      </c>
      <c r="J642" s="27">
        <v>0</v>
      </c>
      <c r="K642" s="27">
        <v>4</v>
      </c>
      <c r="L642" s="27">
        <v>1</v>
      </c>
      <c r="M642" s="27">
        <v>0</v>
      </c>
      <c r="N642" s="27">
        <v>1</v>
      </c>
      <c r="O642" s="27">
        <v>0</v>
      </c>
      <c r="P642" s="27">
        <v>2113999999.9999998</v>
      </c>
      <c r="Q642" s="27">
        <v>1959965243.7626901</v>
      </c>
      <c r="R642" s="27">
        <v>1</v>
      </c>
      <c r="S642" s="27">
        <v>1</v>
      </c>
      <c r="T642" s="33">
        <v>0.70566019682121295</v>
      </c>
      <c r="U642" s="27">
        <v>17881413.5</v>
      </c>
      <c r="V642" s="27">
        <v>0</v>
      </c>
      <c r="W642" s="27">
        <v>326047405.89999998</v>
      </c>
      <c r="X642" s="27"/>
      <c r="Y642" s="27"/>
      <c r="Z642" s="27">
        <v>1</v>
      </c>
    </row>
    <row r="643" spans="1:26">
      <c r="A643" s="27">
        <v>1991</v>
      </c>
      <c r="B643" t="s">
        <v>7</v>
      </c>
      <c r="C643" s="27"/>
      <c r="D643" s="27"/>
      <c r="E643" s="27"/>
      <c r="F643" s="27">
        <v>0</v>
      </c>
      <c r="G643" s="27">
        <v>0</v>
      </c>
      <c r="H643" s="27">
        <v>0</v>
      </c>
      <c r="I643" s="27">
        <v>1</v>
      </c>
      <c r="J643" s="27">
        <v>0</v>
      </c>
      <c r="K643" s="27">
        <v>4</v>
      </c>
      <c r="L643" s="27">
        <v>1</v>
      </c>
      <c r="M643" s="27">
        <v>0</v>
      </c>
      <c r="N643" s="27">
        <v>1</v>
      </c>
      <c r="O643" s="27">
        <v>0</v>
      </c>
      <c r="P643" s="27">
        <v>2161000000</v>
      </c>
      <c r="Q643" s="27">
        <v>1986437859.9034622</v>
      </c>
      <c r="R643" s="27">
        <v>1</v>
      </c>
      <c r="S643" s="27">
        <v>1</v>
      </c>
      <c r="T643" s="33">
        <v>0.64778014054484578</v>
      </c>
      <c r="U643" s="27">
        <v>22386230.399999999</v>
      </c>
      <c r="V643" s="27">
        <v>0</v>
      </c>
      <c r="W643" s="27">
        <v>369778266.10000002</v>
      </c>
      <c r="X643" s="27"/>
      <c r="Y643" s="27"/>
      <c r="Z643" s="27">
        <v>1</v>
      </c>
    </row>
    <row r="644" spans="1:26">
      <c r="A644" s="27">
        <v>1992</v>
      </c>
      <c r="B644" t="s">
        <v>7</v>
      </c>
      <c r="C644" s="27"/>
      <c r="D644" s="27"/>
      <c r="E644" s="27"/>
      <c r="F644" s="27">
        <v>0</v>
      </c>
      <c r="G644" s="27">
        <v>0</v>
      </c>
      <c r="H644" s="27">
        <v>0</v>
      </c>
      <c r="I644" s="27">
        <v>1</v>
      </c>
      <c r="J644" s="27">
        <v>0</v>
      </c>
      <c r="K644" s="27">
        <v>4</v>
      </c>
      <c r="L644" s="27">
        <v>1</v>
      </c>
      <c r="M644" s="27">
        <v>0</v>
      </c>
      <c r="N644" s="27">
        <v>1</v>
      </c>
      <c r="O644" s="27">
        <v>0</v>
      </c>
      <c r="P644" s="27">
        <v>2403000000</v>
      </c>
      <c r="Q644" s="27">
        <v>1695315305.7030787</v>
      </c>
      <c r="R644" s="27">
        <v>1</v>
      </c>
      <c r="S644" s="27">
        <v>1</v>
      </c>
      <c r="T644" s="33">
        <v>0.62587770846912083</v>
      </c>
      <c r="U644" s="27">
        <v>21518750</v>
      </c>
      <c r="V644" s="27">
        <v>0</v>
      </c>
      <c r="W644" s="27">
        <v>388742000</v>
      </c>
      <c r="X644" s="27"/>
      <c r="Y644" s="27"/>
      <c r="Z644" s="27">
        <v>1</v>
      </c>
    </row>
    <row r="645" spans="1:26">
      <c r="A645" s="27">
        <v>1993</v>
      </c>
      <c r="B645" t="s">
        <v>7</v>
      </c>
      <c r="C645" s="27"/>
      <c r="D645" s="27"/>
      <c r="E645" s="27"/>
      <c r="F645" s="27">
        <v>0</v>
      </c>
      <c r="G645" s="27">
        <v>0</v>
      </c>
      <c r="H645" s="27">
        <v>0</v>
      </c>
      <c r="I645" s="27">
        <v>1</v>
      </c>
      <c r="J645" s="27">
        <v>0</v>
      </c>
      <c r="K645" s="27">
        <v>4</v>
      </c>
      <c r="L645" s="27">
        <v>1</v>
      </c>
      <c r="M645" s="27">
        <v>0</v>
      </c>
      <c r="N645" s="27">
        <v>1</v>
      </c>
      <c r="O645" s="27">
        <v>0</v>
      </c>
      <c r="P645" s="27">
        <v>2341000000</v>
      </c>
      <c r="Q645" s="27">
        <v>2274557914.074811</v>
      </c>
      <c r="R645" s="27">
        <v>1</v>
      </c>
      <c r="S645" s="27">
        <v>1</v>
      </c>
      <c r="T645" s="33">
        <v>0.648154718576755</v>
      </c>
      <c r="U645" s="27">
        <v>42992426.5</v>
      </c>
      <c r="V645" s="27">
        <v>0</v>
      </c>
      <c r="W645" s="27">
        <v>417889000</v>
      </c>
      <c r="X645" s="27"/>
      <c r="Y645" s="27"/>
      <c r="Z645" s="27">
        <v>1</v>
      </c>
    </row>
    <row r="646" spans="1:26">
      <c r="A646" s="27">
        <v>1994</v>
      </c>
      <c r="B646" t="s">
        <v>7</v>
      </c>
      <c r="C646" s="27"/>
      <c r="D646" s="27"/>
      <c r="E646" s="27"/>
      <c r="F646" s="27">
        <v>0</v>
      </c>
      <c r="G646" s="27">
        <v>0</v>
      </c>
      <c r="H646" s="27">
        <v>0</v>
      </c>
      <c r="I646" s="27">
        <v>1</v>
      </c>
      <c r="J646" s="27">
        <v>0</v>
      </c>
      <c r="K646" s="27">
        <v>4</v>
      </c>
      <c r="L646" s="27">
        <v>1</v>
      </c>
      <c r="M646" s="27">
        <v>0</v>
      </c>
      <c r="N646" s="27">
        <v>1</v>
      </c>
      <c r="O646" s="27">
        <v>0</v>
      </c>
      <c r="P646" s="27">
        <v>1629000000</v>
      </c>
      <c r="Q646" s="27">
        <v>1598075932.3543189</v>
      </c>
      <c r="R646" s="27">
        <v>1</v>
      </c>
      <c r="S646" s="27">
        <v>1</v>
      </c>
      <c r="T646" s="33">
        <v>0.69545665111729171</v>
      </c>
      <c r="U646" s="27">
        <v>71231918.599999994</v>
      </c>
      <c r="V646" s="27">
        <v>0</v>
      </c>
      <c r="W646" s="27">
        <v>463769000</v>
      </c>
      <c r="X646" s="27"/>
      <c r="Y646" s="27"/>
      <c r="Z646" s="27">
        <v>1</v>
      </c>
    </row>
    <row r="647" spans="1:26">
      <c r="A647" s="27">
        <v>1995</v>
      </c>
      <c r="B647" t="s">
        <v>7</v>
      </c>
      <c r="C647" s="27"/>
      <c r="D647" s="27"/>
      <c r="E647" s="27"/>
      <c r="F647" s="27">
        <v>0</v>
      </c>
      <c r="G647" s="27">
        <v>0</v>
      </c>
      <c r="H647" s="27">
        <v>0</v>
      </c>
      <c r="I647" s="27">
        <v>1</v>
      </c>
      <c r="J647" s="27">
        <v>0</v>
      </c>
      <c r="K647" s="27">
        <v>4</v>
      </c>
      <c r="L647" s="27">
        <v>1</v>
      </c>
      <c r="M647" s="27">
        <v>0</v>
      </c>
      <c r="N647" s="27">
        <v>1</v>
      </c>
      <c r="O647" s="27">
        <v>0</v>
      </c>
      <c r="P647" s="27">
        <v>2190000000</v>
      </c>
      <c r="Q647" s="27">
        <v>2169627250.9337907</v>
      </c>
      <c r="R647" s="27">
        <v>1</v>
      </c>
      <c r="S647" s="27">
        <v>1</v>
      </c>
      <c r="T647" s="33">
        <v>0.69736071622307827</v>
      </c>
      <c r="U647" s="27">
        <v>84138307.599999994</v>
      </c>
      <c r="V647" s="27">
        <v>0</v>
      </c>
      <c r="W647" s="27">
        <v>498253000</v>
      </c>
      <c r="X647" s="27"/>
      <c r="Y647" s="27"/>
      <c r="Z647" s="27">
        <v>1</v>
      </c>
    </row>
    <row r="648" spans="1:26">
      <c r="A648" s="27">
        <v>1996</v>
      </c>
      <c r="B648" t="s">
        <v>7</v>
      </c>
      <c r="C648" s="27"/>
      <c r="D648" s="27"/>
      <c r="E648" s="27"/>
      <c r="F648" s="27">
        <v>0</v>
      </c>
      <c r="G648" s="27">
        <v>0</v>
      </c>
      <c r="H648" s="27">
        <v>0</v>
      </c>
      <c r="I648" s="27">
        <v>1</v>
      </c>
      <c r="J648" s="27">
        <v>0</v>
      </c>
      <c r="K648" s="27">
        <v>4</v>
      </c>
      <c r="L648" s="27">
        <v>1</v>
      </c>
      <c r="M648" s="27">
        <v>0</v>
      </c>
      <c r="N648" s="27">
        <v>1</v>
      </c>
      <c r="O648" s="27">
        <v>0</v>
      </c>
      <c r="P648" s="27">
        <v>2379000000</v>
      </c>
      <c r="Q648" s="27">
        <v>2361116587.8607941</v>
      </c>
      <c r="R648" s="27">
        <v>1</v>
      </c>
      <c r="S648" s="27">
        <v>1</v>
      </c>
      <c r="T648" s="33">
        <v>0.69966405838602452</v>
      </c>
      <c r="U648" s="27">
        <v>99132964.400000006</v>
      </c>
      <c r="V648" s="27">
        <v>0</v>
      </c>
      <c r="W648" s="27">
        <v>519941000</v>
      </c>
      <c r="X648" s="27"/>
      <c r="Y648" s="27"/>
      <c r="Z648" s="27">
        <v>1</v>
      </c>
    </row>
    <row r="649" spans="1:26">
      <c r="A649" s="27">
        <v>1997</v>
      </c>
      <c r="B649" t="s">
        <v>7</v>
      </c>
      <c r="C649" s="27"/>
      <c r="D649" s="27"/>
      <c r="E649" s="27"/>
      <c r="F649" s="27">
        <v>0</v>
      </c>
      <c r="G649" s="27">
        <v>0</v>
      </c>
      <c r="H649" s="27">
        <v>0</v>
      </c>
      <c r="I649" s="27">
        <v>1</v>
      </c>
      <c r="J649" s="27">
        <v>0</v>
      </c>
      <c r="K649" s="27">
        <v>4</v>
      </c>
      <c r="L649" s="27">
        <v>1</v>
      </c>
      <c r="M649" s="27">
        <v>0</v>
      </c>
      <c r="N649" s="27">
        <v>1</v>
      </c>
      <c r="O649" s="27">
        <v>0</v>
      </c>
      <c r="P649" s="27">
        <v>2286000000</v>
      </c>
      <c r="Q649" s="27">
        <v>2268301537.6512799</v>
      </c>
      <c r="R649" s="27">
        <v>1</v>
      </c>
      <c r="S649" s="27">
        <v>1</v>
      </c>
      <c r="T649" s="33">
        <v>0.71538944173936525</v>
      </c>
      <c r="U649" s="27">
        <v>94906242.099999994</v>
      </c>
      <c r="V649" s="27">
        <v>0</v>
      </c>
      <c r="W649" s="27">
        <v>509767000</v>
      </c>
      <c r="X649" s="27"/>
      <c r="Y649" s="27"/>
      <c r="Z649" s="27">
        <v>1</v>
      </c>
    </row>
    <row r="650" spans="1:26">
      <c r="A650" s="27">
        <v>1998</v>
      </c>
      <c r="B650" t="s">
        <v>7</v>
      </c>
      <c r="C650" s="27"/>
      <c r="D650" s="27"/>
      <c r="E650" s="27"/>
      <c r="F650" s="27">
        <v>0</v>
      </c>
      <c r="G650" s="27">
        <v>0</v>
      </c>
      <c r="H650" s="27">
        <v>0</v>
      </c>
      <c r="I650" s="27">
        <v>1</v>
      </c>
      <c r="J650" s="27">
        <v>0</v>
      </c>
      <c r="K650" s="27">
        <v>4</v>
      </c>
      <c r="L650" s="27">
        <v>1</v>
      </c>
      <c r="M650" s="27">
        <v>0</v>
      </c>
      <c r="N650" s="27">
        <v>1</v>
      </c>
      <c r="O650" s="27">
        <v>0</v>
      </c>
      <c r="P650" s="27">
        <v>2460000000</v>
      </c>
      <c r="Q650" s="27">
        <v>2455092582.3092666</v>
      </c>
      <c r="R650" s="27">
        <v>1</v>
      </c>
      <c r="S650" s="27">
        <v>1</v>
      </c>
      <c r="T650" s="33">
        <v>0.63293736472878814</v>
      </c>
      <c r="U650" s="27">
        <v>93532619</v>
      </c>
      <c r="V650" s="27">
        <v>0</v>
      </c>
      <c r="W650" s="27">
        <v>542785000</v>
      </c>
      <c r="X650" s="27"/>
      <c r="Y650" s="27"/>
      <c r="Z650" s="27">
        <v>1</v>
      </c>
    </row>
    <row r="651" spans="1:26">
      <c r="A651" s="27">
        <v>1999</v>
      </c>
      <c r="B651" t="s">
        <v>7</v>
      </c>
      <c r="C651" s="27"/>
      <c r="D651" s="27"/>
      <c r="E651" s="27"/>
      <c r="F651" s="27">
        <v>0</v>
      </c>
      <c r="G651" s="27">
        <v>0</v>
      </c>
      <c r="H651" s="27">
        <v>0</v>
      </c>
      <c r="I651" s="27">
        <v>1</v>
      </c>
      <c r="J651" s="27">
        <v>0</v>
      </c>
      <c r="K651" s="27">
        <v>4</v>
      </c>
      <c r="L651" s="27">
        <v>1</v>
      </c>
      <c r="M651" s="27">
        <v>0</v>
      </c>
      <c r="N651" s="27">
        <v>1</v>
      </c>
      <c r="O651" s="27">
        <v>0</v>
      </c>
      <c r="P651" s="27">
        <v>2693000000</v>
      </c>
      <c r="Q651" s="27">
        <v>2689787917.5071068</v>
      </c>
      <c r="R651" s="27">
        <v>1</v>
      </c>
      <c r="S651" s="27">
        <v>1</v>
      </c>
      <c r="T651" s="33">
        <v>0.59173831677950461</v>
      </c>
      <c r="U651" s="27">
        <v>105058775</v>
      </c>
      <c r="V651" s="27">
        <v>0</v>
      </c>
      <c r="W651" s="27">
        <v>574392000</v>
      </c>
      <c r="X651" s="27"/>
      <c r="Y651" s="27"/>
      <c r="Z651" s="27">
        <v>1</v>
      </c>
    </row>
    <row r="652" spans="1:26">
      <c r="A652" s="27">
        <v>2000</v>
      </c>
      <c r="B652" t="s">
        <v>7</v>
      </c>
      <c r="C652" s="27">
        <v>8878416</v>
      </c>
      <c r="D652" s="27">
        <v>1775683.125</v>
      </c>
      <c r="E652" s="27">
        <v>8878416</v>
      </c>
      <c r="F652" s="27">
        <v>11115648</v>
      </c>
      <c r="G652" s="27">
        <v>0</v>
      </c>
      <c r="H652" s="27">
        <v>0</v>
      </c>
      <c r="I652" s="27">
        <v>1</v>
      </c>
      <c r="J652" s="27">
        <v>0</v>
      </c>
      <c r="K652" s="27">
        <v>4</v>
      </c>
      <c r="L652" s="27">
        <v>1</v>
      </c>
      <c r="M652" s="27">
        <v>1</v>
      </c>
      <c r="N652" s="27">
        <v>1</v>
      </c>
      <c r="O652" s="27">
        <v>0</v>
      </c>
      <c r="P652" s="27">
        <v>2576000000</v>
      </c>
      <c r="Q652" s="27">
        <v>2569186642.8699942</v>
      </c>
      <c r="R652" s="27">
        <v>1</v>
      </c>
      <c r="S652" s="27">
        <v>1</v>
      </c>
      <c r="T652" s="33">
        <v>0.62919927379193319</v>
      </c>
      <c r="U652" s="27">
        <v>96163878.400000006</v>
      </c>
      <c r="V652" s="27">
        <v>0</v>
      </c>
      <c r="W652" s="27">
        <v>578385000</v>
      </c>
      <c r="X652" s="27"/>
      <c r="Y652" s="27"/>
      <c r="Z652" s="27">
        <v>1</v>
      </c>
    </row>
    <row r="653" spans="1:26">
      <c r="A653" s="27">
        <v>2001</v>
      </c>
      <c r="B653" t="s">
        <v>7</v>
      </c>
      <c r="C653" s="27">
        <v>8879956</v>
      </c>
      <c r="D653" s="27">
        <v>3551982.25</v>
      </c>
      <c r="E653" s="27">
        <v>8879956</v>
      </c>
      <c r="F653" s="27">
        <v>0</v>
      </c>
      <c r="G653" s="27">
        <v>0</v>
      </c>
      <c r="H653" s="27">
        <v>0</v>
      </c>
      <c r="I653" s="27">
        <v>1</v>
      </c>
      <c r="J653" s="27">
        <v>0</v>
      </c>
      <c r="K653" s="27">
        <v>4</v>
      </c>
      <c r="L653" s="27">
        <v>1</v>
      </c>
      <c r="M653" s="27">
        <v>1</v>
      </c>
      <c r="N653" s="27">
        <v>1</v>
      </c>
      <c r="O653" s="27">
        <v>0</v>
      </c>
      <c r="P653" s="27">
        <v>2682000000</v>
      </c>
      <c r="Q653" s="27">
        <v>2680213931.4647183</v>
      </c>
      <c r="R653" s="27">
        <v>1</v>
      </c>
      <c r="S653" s="27">
        <v>1</v>
      </c>
      <c r="T653" s="33">
        <v>0.61588871891054842</v>
      </c>
      <c r="U653" s="27">
        <v>88645964</v>
      </c>
      <c r="V653" s="27">
        <v>0</v>
      </c>
      <c r="W653" s="27">
        <v>597575000</v>
      </c>
      <c r="X653" s="27"/>
      <c r="Y653" s="27"/>
      <c r="Z653" s="27">
        <v>1</v>
      </c>
    </row>
    <row r="654" spans="1:26">
      <c r="A654" s="27">
        <v>2002</v>
      </c>
      <c r="B654" t="s">
        <v>7</v>
      </c>
      <c r="C654" s="27">
        <v>8880075</v>
      </c>
      <c r="D654" s="27">
        <v>5328045</v>
      </c>
      <c r="E654" s="27">
        <v>8880075</v>
      </c>
      <c r="F654" s="27">
        <v>0</v>
      </c>
      <c r="G654" s="27">
        <v>0</v>
      </c>
      <c r="H654" s="27">
        <v>0</v>
      </c>
      <c r="I654" s="27">
        <v>1</v>
      </c>
      <c r="J654" s="27">
        <v>0</v>
      </c>
      <c r="K654" s="27">
        <v>4</v>
      </c>
      <c r="L654" s="27">
        <v>1</v>
      </c>
      <c r="M654" s="27">
        <v>1</v>
      </c>
      <c r="N654" s="27">
        <v>1</v>
      </c>
      <c r="O654" s="27">
        <v>0</v>
      </c>
      <c r="P654" s="27">
        <v>3064000000</v>
      </c>
      <c r="Q654" s="27">
        <v>3054571081.691196</v>
      </c>
      <c r="R654" s="27">
        <v>1</v>
      </c>
      <c r="S654" s="27">
        <v>1</v>
      </c>
      <c r="T654" s="33">
        <v>0.62466195784303247</v>
      </c>
      <c r="U654" s="27">
        <v>86048099.400000006</v>
      </c>
      <c r="V654" s="27">
        <v>0</v>
      </c>
      <c r="W654" s="27">
        <v>654006000</v>
      </c>
      <c r="X654" s="27"/>
      <c r="Y654" s="27"/>
      <c r="Z654" s="27">
        <v>1</v>
      </c>
    </row>
    <row r="655" spans="1:26">
      <c r="A655" s="27">
        <v>2003</v>
      </c>
      <c r="B655" t="s">
        <v>7</v>
      </c>
      <c r="C655" s="27">
        <v>8879990</v>
      </c>
      <c r="D655" s="27">
        <v>7103991.5</v>
      </c>
      <c r="E655" s="27">
        <v>8879990</v>
      </c>
      <c r="F655" s="27">
        <v>0</v>
      </c>
      <c r="G655" s="27">
        <v>0</v>
      </c>
      <c r="H655" s="27">
        <v>0</v>
      </c>
      <c r="I655" s="27">
        <v>1</v>
      </c>
      <c r="J655" s="27">
        <v>0</v>
      </c>
      <c r="K655" s="27">
        <v>4</v>
      </c>
      <c r="L655" s="27">
        <v>1</v>
      </c>
      <c r="M655" s="27">
        <v>1</v>
      </c>
      <c r="N655" s="27">
        <v>1</v>
      </c>
      <c r="O655" s="27">
        <v>0</v>
      </c>
      <c r="P655" s="27">
        <v>3912000000</v>
      </c>
      <c r="Q655" s="27">
        <v>3905366187.8701715</v>
      </c>
      <c r="R655" s="27">
        <v>1</v>
      </c>
      <c r="S655" s="27">
        <v>1</v>
      </c>
      <c r="T655" s="33">
        <v>0.61793375018798091</v>
      </c>
      <c r="U655" s="27">
        <v>87100131.5</v>
      </c>
      <c r="V655" s="27">
        <v>0</v>
      </c>
      <c r="W655" s="27">
        <v>729466000</v>
      </c>
      <c r="X655" s="27"/>
      <c r="Y655" s="27"/>
      <c r="Z655" s="27">
        <v>1</v>
      </c>
    </row>
    <row r="656" spans="1:26">
      <c r="A656" s="27">
        <v>2004</v>
      </c>
      <c r="B656" t="s">
        <v>7</v>
      </c>
      <c r="C656" s="27">
        <v>8880243</v>
      </c>
      <c r="D656" s="27">
        <v>8880243</v>
      </c>
      <c r="E656" s="27">
        <v>8880243</v>
      </c>
      <c r="F656" s="27">
        <v>0</v>
      </c>
      <c r="G656" s="27">
        <v>0</v>
      </c>
      <c r="H656" s="27">
        <v>0</v>
      </c>
      <c r="I656" s="27">
        <v>1</v>
      </c>
      <c r="J656" s="27">
        <v>0</v>
      </c>
      <c r="K656" s="27">
        <v>4</v>
      </c>
      <c r="L656" s="27">
        <v>1</v>
      </c>
      <c r="M656" s="27">
        <v>1</v>
      </c>
      <c r="N656" s="27">
        <v>1</v>
      </c>
      <c r="O656" s="27">
        <v>0</v>
      </c>
      <c r="P656" s="27">
        <v>4526000000</v>
      </c>
      <c r="Q656" s="27">
        <v>4521424807.225194</v>
      </c>
      <c r="R656" s="27">
        <v>1</v>
      </c>
      <c r="S656" s="27">
        <v>1</v>
      </c>
      <c r="T656" s="33">
        <v>0.67108711240801089</v>
      </c>
      <c r="U656" s="27">
        <v>79900811.5</v>
      </c>
      <c r="V656" s="27">
        <v>0</v>
      </c>
      <c r="W656" s="27">
        <v>791436000</v>
      </c>
      <c r="X656" s="27"/>
      <c r="Y656" s="27"/>
      <c r="Z656" s="27">
        <v>1</v>
      </c>
    </row>
    <row r="657" spans="1:26">
      <c r="A657" s="27">
        <v>2005</v>
      </c>
      <c r="B657" t="s">
        <v>7</v>
      </c>
      <c r="C657" s="27">
        <v>8969631</v>
      </c>
      <c r="D657" s="27">
        <v>8969631</v>
      </c>
      <c r="E657" s="27">
        <v>8969631</v>
      </c>
      <c r="F657" s="27">
        <v>0</v>
      </c>
      <c r="G657" s="27">
        <v>0</v>
      </c>
      <c r="H657" s="27">
        <v>0</v>
      </c>
      <c r="I657" s="27">
        <v>1</v>
      </c>
      <c r="J657" s="27">
        <v>0</v>
      </c>
      <c r="K657" s="27">
        <v>4</v>
      </c>
      <c r="L657" s="27">
        <v>1</v>
      </c>
      <c r="M657" s="27">
        <v>1</v>
      </c>
      <c r="N657" s="27">
        <v>1</v>
      </c>
      <c r="O657" s="27">
        <v>0</v>
      </c>
      <c r="P657" s="27">
        <v>4812000000</v>
      </c>
      <c r="Q657" s="27">
        <v>4803702821.080554</v>
      </c>
      <c r="R657" s="27">
        <v>1</v>
      </c>
      <c r="S657" s="27">
        <v>1</v>
      </c>
      <c r="T657" s="33">
        <v>0.69599608558540027</v>
      </c>
      <c r="U657" s="27">
        <v>66245235.200000003</v>
      </c>
      <c r="V657" s="27">
        <v>0</v>
      </c>
      <c r="W657" s="27">
        <v>770800000</v>
      </c>
      <c r="X657" s="27"/>
      <c r="Y657" s="27"/>
      <c r="Z657" s="27">
        <v>1</v>
      </c>
    </row>
    <row r="658" spans="1:26">
      <c r="A658" s="27">
        <v>2006</v>
      </c>
      <c r="B658" t="s">
        <v>7</v>
      </c>
      <c r="C658" s="27">
        <v>8296295.5</v>
      </c>
      <c r="D658" s="27">
        <v>8296295.5</v>
      </c>
      <c r="E658" s="27">
        <v>8296295.5</v>
      </c>
      <c r="F658" s="27">
        <v>5737343</v>
      </c>
      <c r="G658" s="27">
        <v>0</v>
      </c>
      <c r="H658" s="27">
        <v>0</v>
      </c>
      <c r="I658" s="27">
        <v>1</v>
      </c>
      <c r="J658" s="27">
        <v>0</v>
      </c>
      <c r="K658" s="27">
        <v>4</v>
      </c>
      <c r="L658" s="27">
        <v>1</v>
      </c>
      <c r="M658" s="27">
        <v>1</v>
      </c>
      <c r="N658" s="27">
        <v>1</v>
      </c>
      <c r="O658" s="27">
        <v>0</v>
      </c>
      <c r="P658" s="27">
        <v>5147000000</v>
      </c>
      <c r="Q658" s="27">
        <v>5142380779.4410334</v>
      </c>
      <c r="R658" s="27">
        <v>1</v>
      </c>
      <c r="S658" s="27">
        <v>1</v>
      </c>
      <c r="T658" s="33">
        <v>0.83568345932575372</v>
      </c>
      <c r="U658" s="27">
        <v>16802643.600000001</v>
      </c>
      <c r="V658" s="27">
        <v>0</v>
      </c>
      <c r="W658" s="27">
        <v>126088000</v>
      </c>
      <c r="X658" s="27"/>
      <c r="Y658" s="27"/>
      <c r="Z658" s="27">
        <v>1</v>
      </c>
    </row>
    <row r="659" spans="1:26">
      <c r="A659" s="27">
        <v>2007</v>
      </c>
      <c r="B659" t="s">
        <v>7</v>
      </c>
      <c r="C659" s="27">
        <v>7729181.5</v>
      </c>
      <c r="D659" s="27">
        <v>7729181.5</v>
      </c>
      <c r="E659" s="27">
        <v>7729181.5</v>
      </c>
      <c r="F659" s="27">
        <v>3943460</v>
      </c>
      <c r="G659" s="27">
        <v>0</v>
      </c>
      <c r="H659" s="27">
        <v>0</v>
      </c>
      <c r="I659" s="27">
        <v>1</v>
      </c>
      <c r="J659" s="27">
        <v>0</v>
      </c>
      <c r="K659" s="27">
        <v>4</v>
      </c>
      <c r="L659" s="27">
        <v>1</v>
      </c>
      <c r="M659" s="27">
        <v>1</v>
      </c>
      <c r="N659" s="27">
        <v>1</v>
      </c>
      <c r="O659" s="27">
        <v>0</v>
      </c>
      <c r="P659" s="27">
        <v>5977000000</v>
      </c>
      <c r="Q659" s="27">
        <v>5969535131.5801554</v>
      </c>
      <c r="R659" s="27">
        <v>1</v>
      </c>
      <c r="S659" s="27">
        <v>1</v>
      </c>
      <c r="T659" s="33">
        <v>0.90473952627382648</v>
      </c>
      <c r="U659" s="27">
        <v>19040432.300000001</v>
      </c>
      <c r="V659" s="27">
        <v>0</v>
      </c>
      <c r="W659" s="27">
        <v>175648000</v>
      </c>
      <c r="X659" s="27"/>
      <c r="Y659" s="27"/>
      <c r="Z659" s="27">
        <v>1</v>
      </c>
    </row>
    <row r="660" spans="1:26">
      <c r="A660" s="27">
        <v>2008</v>
      </c>
      <c r="B660" t="s">
        <v>7</v>
      </c>
      <c r="C660" s="27">
        <v>7404310.5</v>
      </c>
      <c r="D660" s="27">
        <v>7404310.5</v>
      </c>
      <c r="E660" s="27">
        <v>7404310.5</v>
      </c>
      <c r="F660" s="27">
        <v>28782547.5</v>
      </c>
      <c r="G660" s="27">
        <v>0</v>
      </c>
      <c r="H660" s="27">
        <v>0</v>
      </c>
      <c r="I660" s="27">
        <v>1</v>
      </c>
      <c r="J660" s="27">
        <v>0</v>
      </c>
      <c r="K660" s="27">
        <v>4</v>
      </c>
      <c r="L660" s="27">
        <v>1</v>
      </c>
      <c r="M660" s="27">
        <v>1</v>
      </c>
      <c r="N660" s="27">
        <v>1</v>
      </c>
      <c r="O660" s="27">
        <v>0</v>
      </c>
      <c r="P660" s="27">
        <v>7166000000</v>
      </c>
      <c r="Q660" s="27">
        <v>7132787396.6654711</v>
      </c>
      <c r="R660" s="27">
        <v>1</v>
      </c>
      <c r="S660" s="27">
        <v>1</v>
      </c>
      <c r="T660" s="33">
        <v>0.91944034308119871</v>
      </c>
      <c r="U660" s="27">
        <v>36934134.299999997</v>
      </c>
      <c r="V660" s="27">
        <v>0</v>
      </c>
      <c r="W660" s="27">
        <v>255435000</v>
      </c>
      <c r="X660" s="27">
        <v>61000000</v>
      </c>
      <c r="Y660" s="27"/>
      <c r="Z660" s="27">
        <v>1</v>
      </c>
    </row>
    <row r="661" spans="1:26">
      <c r="A661" s="27">
        <v>2009</v>
      </c>
      <c r="B661" t="s">
        <v>7</v>
      </c>
      <c r="C661" s="27">
        <v>6455470</v>
      </c>
      <c r="D661" s="27">
        <v>6455470</v>
      </c>
      <c r="E661" s="27">
        <v>6455470</v>
      </c>
      <c r="F661" s="27">
        <v>12706850</v>
      </c>
      <c r="G661" s="27">
        <v>0</v>
      </c>
      <c r="H661" s="27">
        <v>0</v>
      </c>
      <c r="I661" s="27">
        <v>1</v>
      </c>
      <c r="J661" s="27">
        <v>0</v>
      </c>
      <c r="K661" s="27">
        <v>4</v>
      </c>
      <c r="L661" s="27">
        <v>1</v>
      </c>
      <c r="M661" s="27">
        <v>1</v>
      </c>
      <c r="N661" s="27">
        <v>1</v>
      </c>
      <c r="O661" s="27">
        <v>0</v>
      </c>
      <c r="P661" s="27">
        <v>7116000000</v>
      </c>
      <c r="Q661" s="27">
        <v>7097198711.6102266</v>
      </c>
      <c r="R661" s="27">
        <v>1</v>
      </c>
      <c r="S661" s="27">
        <v>1</v>
      </c>
      <c r="T661" s="33">
        <v>0.81595367947064712</v>
      </c>
      <c r="U661" s="27">
        <v>131587397.8</v>
      </c>
      <c r="V661" s="27">
        <v>0</v>
      </c>
      <c r="W661" s="27">
        <v>309173000</v>
      </c>
      <c r="X661" s="27">
        <v>57000000</v>
      </c>
      <c r="Y661" s="27"/>
      <c r="Z661" s="27">
        <v>1</v>
      </c>
    </row>
    <row r="662" spans="1:26">
      <c r="A662" s="27">
        <v>2010</v>
      </c>
      <c r="B662" t="s">
        <v>7</v>
      </c>
      <c r="C662" s="27">
        <v>5428144.5</v>
      </c>
      <c r="D662" s="27">
        <v>5428144.5</v>
      </c>
      <c r="E662" s="27">
        <v>5428144.5</v>
      </c>
      <c r="F662" s="27">
        <v>0</v>
      </c>
      <c r="G662" s="27">
        <v>0</v>
      </c>
      <c r="H662" s="27">
        <v>0</v>
      </c>
      <c r="I662" s="27">
        <v>1</v>
      </c>
      <c r="J662" s="27">
        <v>0</v>
      </c>
      <c r="K662" s="27">
        <v>4</v>
      </c>
      <c r="L662" s="27">
        <v>1</v>
      </c>
      <c r="M662" s="27">
        <v>1</v>
      </c>
      <c r="N662" s="27">
        <v>1</v>
      </c>
      <c r="O662" s="27">
        <v>0</v>
      </c>
      <c r="P662" s="27">
        <v>6983000000</v>
      </c>
      <c r="Q662" s="27">
        <v>6970240895.4988823</v>
      </c>
      <c r="R662" s="27">
        <v>1</v>
      </c>
      <c r="S662" s="27">
        <v>1</v>
      </c>
      <c r="T662" s="33">
        <v>1.0070075781651076</v>
      </c>
      <c r="U662" s="27">
        <v>145620815.40000001</v>
      </c>
      <c r="V662" s="27">
        <v>0</v>
      </c>
      <c r="W662" s="27">
        <v>382606000</v>
      </c>
      <c r="X662" s="27">
        <v>51000000</v>
      </c>
      <c r="Y662" s="27"/>
      <c r="Z662" s="27">
        <v>1</v>
      </c>
    </row>
    <row r="663" spans="1:26">
      <c r="A663" s="27">
        <v>2011</v>
      </c>
      <c r="B663" t="s">
        <v>7</v>
      </c>
      <c r="C663" s="27">
        <v>4550054.5</v>
      </c>
      <c r="D663" s="27">
        <v>4550054.5</v>
      </c>
      <c r="E663" s="27">
        <v>4550054.5</v>
      </c>
      <c r="F663" s="27">
        <v>0</v>
      </c>
      <c r="G663" s="27">
        <v>0</v>
      </c>
      <c r="H663" s="27">
        <v>0</v>
      </c>
      <c r="I663" s="27">
        <v>1</v>
      </c>
      <c r="J663" s="27">
        <v>0</v>
      </c>
      <c r="K663" s="27">
        <v>4</v>
      </c>
      <c r="L663" s="27">
        <v>1</v>
      </c>
      <c r="M663" s="27">
        <v>1</v>
      </c>
      <c r="N663" s="27">
        <v>1</v>
      </c>
      <c r="O663" s="27">
        <v>0</v>
      </c>
      <c r="P663" s="27">
        <v>7821000000</v>
      </c>
      <c r="Q663" s="27">
        <v>7814081155.6498775</v>
      </c>
      <c r="R663" s="27">
        <v>1</v>
      </c>
      <c r="S663" s="27">
        <v>1</v>
      </c>
      <c r="T663" s="33">
        <v>1.116808011796752</v>
      </c>
      <c r="U663" s="27">
        <v>177478945.30000001</v>
      </c>
      <c r="V663" s="27">
        <v>0</v>
      </c>
      <c r="W663" s="27">
        <v>401777000</v>
      </c>
      <c r="X663" s="27">
        <v>43000000</v>
      </c>
      <c r="Y663" s="27"/>
      <c r="Z663" s="27">
        <v>1</v>
      </c>
    </row>
    <row r="664" spans="1:26">
      <c r="A664" s="27">
        <v>2012</v>
      </c>
      <c r="B664" t="s">
        <v>7</v>
      </c>
      <c r="C664" s="27">
        <v>3493161.75</v>
      </c>
      <c r="D664" s="27">
        <v>3493161.75</v>
      </c>
      <c r="E664" s="27">
        <v>3493161.75</v>
      </c>
      <c r="F664" s="27">
        <v>0</v>
      </c>
      <c r="G664" s="27">
        <v>0</v>
      </c>
      <c r="H664" s="27">
        <v>0</v>
      </c>
      <c r="I664" s="27">
        <v>1</v>
      </c>
      <c r="J664" s="27">
        <v>0</v>
      </c>
      <c r="K664" s="27">
        <v>4</v>
      </c>
      <c r="L664" s="27">
        <v>1</v>
      </c>
      <c r="M664" s="27">
        <v>1</v>
      </c>
      <c r="N664" s="27">
        <v>1</v>
      </c>
      <c r="O664" s="27">
        <v>0</v>
      </c>
      <c r="P664" s="27">
        <v>8157000000</v>
      </c>
      <c r="Q664" s="27">
        <v>8152554487.3132086</v>
      </c>
      <c r="R664" s="27">
        <v>1</v>
      </c>
      <c r="S664" s="27">
        <v>1</v>
      </c>
      <c r="T664" s="33">
        <v>0.99562684078172081</v>
      </c>
      <c r="U664" s="27">
        <v>209606884.80000001</v>
      </c>
      <c r="V664" s="27">
        <v>0</v>
      </c>
      <c r="W664" s="27">
        <v>435370000</v>
      </c>
      <c r="X664" s="27">
        <v>39000000</v>
      </c>
      <c r="Y664" s="27"/>
      <c r="Z664" s="27">
        <v>1</v>
      </c>
    </row>
    <row r="665" spans="1:26">
      <c r="A665" s="27">
        <v>2013</v>
      </c>
      <c r="B665" t="s">
        <v>7</v>
      </c>
      <c r="C665" s="27">
        <v>249069385</v>
      </c>
      <c r="D665" s="27">
        <v>38807931.5</v>
      </c>
      <c r="E665" s="27">
        <v>249069385</v>
      </c>
      <c r="F665" s="27">
        <v>281880664.5</v>
      </c>
      <c r="G665" s="27">
        <v>0</v>
      </c>
      <c r="H665" s="27">
        <v>0</v>
      </c>
      <c r="I665" s="27">
        <v>1</v>
      </c>
      <c r="J665" s="27">
        <v>0</v>
      </c>
      <c r="K665" s="27">
        <v>4</v>
      </c>
      <c r="L665" s="27">
        <v>1</v>
      </c>
      <c r="M665" s="27">
        <v>1</v>
      </c>
      <c r="N665" s="27">
        <v>1</v>
      </c>
      <c r="O665" s="27">
        <v>0</v>
      </c>
      <c r="P665" s="27">
        <v>9160000000</v>
      </c>
      <c r="Q665" s="27">
        <v>9157355679.7020473</v>
      </c>
      <c r="R665" s="27">
        <v>1</v>
      </c>
      <c r="S665" s="27">
        <v>1</v>
      </c>
      <c r="T665" s="33">
        <v>0.99710818219516861</v>
      </c>
      <c r="U665" s="27">
        <v>225417698.69999999</v>
      </c>
      <c r="V665" s="27">
        <v>0</v>
      </c>
      <c r="W665" s="27">
        <v>557308000</v>
      </c>
      <c r="X665" s="27">
        <v>35000000</v>
      </c>
      <c r="Y665" s="27"/>
      <c r="Z665" s="27">
        <v>1</v>
      </c>
    </row>
    <row r="666" spans="1:26">
      <c r="A666" s="27">
        <v>2014</v>
      </c>
      <c r="B666" t="s">
        <v>7</v>
      </c>
      <c r="C666" s="27">
        <v>248968729.25</v>
      </c>
      <c r="D666" s="27">
        <v>74423976.25</v>
      </c>
      <c r="E666" s="27">
        <v>248968729.25</v>
      </c>
      <c r="F666" s="27">
        <v>840000</v>
      </c>
      <c r="G666" s="27">
        <v>0</v>
      </c>
      <c r="H666" s="27">
        <v>0</v>
      </c>
      <c r="I666" s="27">
        <v>1</v>
      </c>
      <c r="J666" s="27">
        <v>0</v>
      </c>
      <c r="K666" s="27">
        <v>4</v>
      </c>
      <c r="L666" s="27">
        <v>1</v>
      </c>
      <c r="M666" s="27">
        <v>1</v>
      </c>
      <c r="N666" s="27">
        <v>1</v>
      </c>
      <c r="O666" s="27">
        <v>0</v>
      </c>
      <c r="P666" s="27">
        <v>9723000000</v>
      </c>
      <c r="Q666" s="27">
        <v>9707432015.6144123</v>
      </c>
      <c r="R666" s="27">
        <v>1</v>
      </c>
      <c r="S666" s="27">
        <v>1</v>
      </c>
      <c r="T666" s="33">
        <v>0.96696016921402161</v>
      </c>
      <c r="U666" s="27">
        <v>220268379.59999999</v>
      </c>
      <c r="V666" s="27">
        <v>0</v>
      </c>
      <c r="W666" s="27">
        <v>621713000</v>
      </c>
      <c r="X666" s="27">
        <v>28000000</v>
      </c>
      <c r="Y666" s="27"/>
      <c r="Z666" s="27">
        <v>1</v>
      </c>
    </row>
    <row r="667" spans="1:26">
      <c r="A667" s="27">
        <v>2015</v>
      </c>
      <c r="B667" t="s">
        <v>7</v>
      </c>
      <c r="C667" s="27">
        <v>523803171.5</v>
      </c>
      <c r="D667" s="27">
        <v>146280348.5</v>
      </c>
      <c r="E667" s="27">
        <v>523803171.5</v>
      </c>
      <c r="F667" s="27">
        <v>353946952</v>
      </c>
      <c r="G667" s="27">
        <v>0</v>
      </c>
      <c r="H667" s="27">
        <v>0</v>
      </c>
      <c r="I667" s="27">
        <v>1</v>
      </c>
      <c r="J667" s="27">
        <v>0</v>
      </c>
      <c r="K667" s="27">
        <v>4</v>
      </c>
      <c r="L667" s="27">
        <v>1</v>
      </c>
      <c r="M667" s="27">
        <v>1</v>
      </c>
      <c r="N667" s="27">
        <v>1</v>
      </c>
      <c r="O667" s="27">
        <v>0</v>
      </c>
      <c r="P667" s="27">
        <v>8295000000</v>
      </c>
      <c r="Q667" s="27">
        <v>8291155880.595046</v>
      </c>
      <c r="R667" s="27">
        <v>1</v>
      </c>
      <c r="S667" s="27">
        <v>1</v>
      </c>
      <c r="T667" s="33">
        <v>0.821813335342235</v>
      </c>
      <c r="U667" s="27">
        <v>202341523.09999999</v>
      </c>
      <c r="V667" s="27">
        <v>0</v>
      </c>
      <c r="W667" s="27">
        <v>680457000</v>
      </c>
      <c r="X667" s="27">
        <v>23000000</v>
      </c>
      <c r="Y667" s="27"/>
      <c r="Z667" s="27">
        <v>1</v>
      </c>
    </row>
    <row r="668" spans="1:26">
      <c r="A668" s="27">
        <v>2016</v>
      </c>
      <c r="B668" t="s">
        <v>7</v>
      </c>
      <c r="C668" s="27">
        <v>515172073.5</v>
      </c>
      <c r="D668" s="27">
        <v>216416599</v>
      </c>
      <c r="E668" s="27">
        <v>515172073.5</v>
      </c>
      <c r="F668" s="27">
        <v>0</v>
      </c>
      <c r="G668" s="27">
        <v>0</v>
      </c>
      <c r="H668" s="27">
        <v>0</v>
      </c>
      <c r="I668" s="27">
        <v>1</v>
      </c>
      <c r="J668" s="27">
        <v>0</v>
      </c>
      <c r="K668" s="27">
        <v>4</v>
      </c>
      <c r="L668" s="27">
        <v>1</v>
      </c>
      <c r="M668" s="27">
        <v>1</v>
      </c>
      <c r="N668" s="27">
        <v>1</v>
      </c>
      <c r="O668" s="27">
        <v>0</v>
      </c>
      <c r="P668" s="27">
        <v>8576000000.000001</v>
      </c>
      <c r="Q668" s="27">
        <v>8573159696.6112766</v>
      </c>
      <c r="R668" s="27">
        <v>1</v>
      </c>
      <c r="S668" s="27">
        <v>1</v>
      </c>
      <c r="T668" s="33">
        <v>0.86004996979414983</v>
      </c>
      <c r="U668" s="27">
        <v>186958661.80000001</v>
      </c>
      <c r="V668" s="27">
        <v>0</v>
      </c>
      <c r="W668" s="27">
        <v>764505000</v>
      </c>
      <c r="X668" s="27">
        <v>19000000</v>
      </c>
      <c r="Y668" s="27"/>
      <c r="Z668" s="27">
        <v>1</v>
      </c>
    </row>
    <row r="669" spans="1:26">
      <c r="A669" s="27">
        <v>2017</v>
      </c>
      <c r="B669" t="s">
        <v>7</v>
      </c>
      <c r="C669" s="27">
        <v>513557157.5</v>
      </c>
      <c r="D669" s="27">
        <v>289493302.75</v>
      </c>
      <c r="E669" s="27">
        <v>513557157.5</v>
      </c>
      <c r="F669" s="27">
        <v>89648272</v>
      </c>
      <c r="G669" s="27">
        <v>0</v>
      </c>
      <c r="H669" s="27">
        <v>0</v>
      </c>
      <c r="I669" s="27">
        <v>1</v>
      </c>
      <c r="J669" s="27">
        <v>0</v>
      </c>
      <c r="K669" s="27">
        <v>4</v>
      </c>
      <c r="L669" s="27">
        <v>1</v>
      </c>
      <c r="M669" s="27">
        <v>1</v>
      </c>
      <c r="N669" s="27">
        <v>1</v>
      </c>
      <c r="O669" s="27">
        <v>0</v>
      </c>
      <c r="P669" s="27">
        <v>9246000000</v>
      </c>
      <c r="Q669" s="27">
        <v>9246696923.6615486</v>
      </c>
      <c r="R669" s="27">
        <v>1</v>
      </c>
      <c r="S669" s="27">
        <v>1</v>
      </c>
      <c r="T669" s="33">
        <v>0.90809244833766045</v>
      </c>
      <c r="U669" s="27">
        <v>226384650.09999999</v>
      </c>
      <c r="V669" s="27">
        <v>0</v>
      </c>
      <c r="W669" s="27">
        <v>914161000</v>
      </c>
      <c r="X669" s="27">
        <v>32000000</v>
      </c>
      <c r="Y669" s="27"/>
      <c r="Z669" s="27">
        <v>1</v>
      </c>
    </row>
    <row r="670" spans="1:26">
      <c r="A670" s="27">
        <v>1950</v>
      </c>
      <c r="B670" t="s">
        <v>92</v>
      </c>
      <c r="C670" s="27"/>
      <c r="D670" s="27"/>
      <c r="E670" s="27"/>
      <c r="F670" s="27">
        <v>0</v>
      </c>
      <c r="G670" s="27">
        <v>1</v>
      </c>
      <c r="H670" s="27">
        <v>0</v>
      </c>
      <c r="I670" s="27">
        <v>1</v>
      </c>
      <c r="J670" s="27">
        <v>0</v>
      </c>
      <c r="K670" s="27">
        <v>6</v>
      </c>
      <c r="L670" s="27">
        <v>1</v>
      </c>
      <c r="M670" s="27">
        <v>0</v>
      </c>
      <c r="N670" s="27">
        <v>0</v>
      </c>
      <c r="O670" s="27">
        <v>0</v>
      </c>
      <c r="P670" s="27"/>
      <c r="Q670" s="27"/>
      <c r="R670" s="27">
        <v>0</v>
      </c>
      <c r="S670" s="27">
        <v>0</v>
      </c>
      <c r="T670" s="33">
        <v>1.287837882863923</v>
      </c>
      <c r="U670" s="27"/>
      <c r="V670" s="27"/>
      <c r="W670" s="27"/>
      <c r="X670" s="27"/>
      <c r="Y670" s="27"/>
      <c r="Z670" s="27">
        <v>1</v>
      </c>
    </row>
    <row r="671" spans="1:26">
      <c r="A671" s="27">
        <v>1951</v>
      </c>
      <c r="B671" t="s">
        <v>92</v>
      </c>
      <c r="C671" s="27"/>
      <c r="D671" s="27"/>
      <c r="E671" s="27"/>
      <c r="F671" s="27">
        <v>0</v>
      </c>
      <c r="G671" s="27">
        <v>1</v>
      </c>
      <c r="H671" s="27">
        <v>0</v>
      </c>
      <c r="I671" s="27">
        <v>1</v>
      </c>
      <c r="J671" s="27">
        <v>0</v>
      </c>
      <c r="K671" s="27">
        <v>6</v>
      </c>
      <c r="L671" s="27">
        <v>1</v>
      </c>
      <c r="M671" s="27">
        <v>0</v>
      </c>
      <c r="N671" s="27">
        <v>0</v>
      </c>
      <c r="O671" s="27">
        <v>0</v>
      </c>
      <c r="P671" s="27"/>
      <c r="Q671" s="27"/>
      <c r="R671" s="27">
        <v>0</v>
      </c>
      <c r="S671" s="27">
        <v>0</v>
      </c>
      <c r="T671" s="33">
        <v>1.3439935487765553</v>
      </c>
      <c r="U671" s="27"/>
      <c r="V671" s="27"/>
      <c r="W671" s="27"/>
      <c r="X671" s="27"/>
      <c r="Y671" s="27"/>
      <c r="Z671" s="27">
        <v>1</v>
      </c>
    </row>
    <row r="672" spans="1:26">
      <c r="A672" s="27">
        <v>1952</v>
      </c>
      <c r="B672" t="s">
        <v>92</v>
      </c>
      <c r="C672" s="27"/>
      <c r="D672" s="27"/>
      <c r="E672" s="27"/>
      <c r="F672" s="27">
        <v>0</v>
      </c>
      <c r="G672" s="27">
        <v>1</v>
      </c>
      <c r="H672" s="27">
        <v>0</v>
      </c>
      <c r="I672" s="27">
        <v>1</v>
      </c>
      <c r="J672" s="27">
        <v>0</v>
      </c>
      <c r="K672" s="27">
        <v>6</v>
      </c>
      <c r="L672" s="27">
        <v>1</v>
      </c>
      <c r="M672" s="27">
        <v>0</v>
      </c>
      <c r="N672" s="27">
        <v>0</v>
      </c>
      <c r="O672" s="27">
        <v>0</v>
      </c>
      <c r="P672" s="27"/>
      <c r="Q672" s="27"/>
      <c r="R672" s="27">
        <v>0</v>
      </c>
      <c r="S672" s="27">
        <v>0</v>
      </c>
      <c r="T672" s="33">
        <v>1.1861288455441423</v>
      </c>
      <c r="U672" s="27"/>
      <c r="V672" s="27"/>
      <c r="W672" s="27"/>
      <c r="X672" s="27"/>
      <c r="Y672" s="27"/>
      <c r="Z672" s="27">
        <v>1</v>
      </c>
    </row>
    <row r="673" spans="1:26">
      <c r="A673" s="27">
        <v>1953</v>
      </c>
      <c r="B673" t="s">
        <v>92</v>
      </c>
      <c r="C673" s="27"/>
      <c r="D673" s="27"/>
      <c r="E673" s="27"/>
      <c r="F673" s="27">
        <v>0</v>
      </c>
      <c r="G673" s="27">
        <v>1</v>
      </c>
      <c r="H673" s="27">
        <v>0</v>
      </c>
      <c r="I673" s="27">
        <v>1</v>
      </c>
      <c r="J673" s="27">
        <v>0</v>
      </c>
      <c r="K673" s="27">
        <v>6</v>
      </c>
      <c r="L673" s="27">
        <v>1</v>
      </c>
      <c r="M673" s="27">
        <v>0</v>
      </c>
      <c r="N673" s="27">
        <v>0</v>
      </c>
      <c r="O673" s="27">
        <v>0</v>
      </c>
      <c r="P673" s="27"/>
      <c r="Q673" s="27"/>
      <c r="R673" s="27">
        <v>0</v>
      </c>
      <c r="S673" s="27">
        <v>0</v>
      </c>
      <c r="T673" s="33">
        <v>1.1355764645766917</v>
      </c>
      <c r="U673" s="27"/>
      <c r="V673" s="27"/>
      <c r="W673" s="27"/>
      <c r="X673" s="27"/>
      <c r="Y673" s="27"/>
      <c r="Z673" s="27">
        <v>1</v>
      </c>
    </row>
    <row r="674" spans="1:26">
      <c r="A674" s="27">
        <v>1954</v>
      </c>
      <c r="B674" t="s">
        <v>92</v>
      </c>
      <c r="C674" s="27"/>
      <c r="D674" s="27"/>
      <c r="E674" s="27"/>
      <c r="F674" s="27">
        <v>0</v>
      </c>
      <c r="G674" s="27">
        <v>1</v>
      </c>
      <c r="H674" s="27">
        <v>0</v>
      </c>
      <c r="I674" s="27">
        <v>1</v>
      </c>
      <c r="J674" s="27">
        <v>0</v>
      </c>
      <c r="K674" s="27">
        <v>6</v>
      </c>
      <c r="L674" s="27">
        <v>1</v>
      </c>
      <c r="M674" s="27">
        <v>0</v>
      </c>
      <c r="N674" s="27">
        <v>0</v>
      </c>
      <c r="O674" s="27">
        <v>0</v>
      </c>
      <c r="P674" s="27"/>
      <c r="Q674" s="27"/>
      <c r="R674" s="27">
        <v>0</v>
      </c>
      <c r="S674" s="27">
        <v>0</v>
      </c>
      <c r="T674" s="33">
        <v>1.2456557755316726</v>
      </c>
      <c r="U674" s="27"/>
      <c r="V674" s="27"/>
      <c r="W674" s="27"/>
      <c r="X674" s="27"/>
      <c r="Y674" s="27"/>
      <c r="Z674" s="27">
        <v>1</v>
      </c>
    </row>
    <row r="675" spans="1:26">
      <c r="A675" s="27">
        <v>1955</v>
      </c>
      <c r="B675" t="s">
        <v>92</v>
      </c>
      <c r="C675" s="27"/>
      <c r="D675" s="27"/>
      <c r="E675" s="27"/>
      <c r="F675" s="27">
        <v>0</v>
      </c>
      <c r="G675" s="27">
        <v>1</v>
      </c>
      <c r="H675" s="27">
        <v>0</v>
      </c>
      <c r="I675" s="27">
        <v>1</v>
      </c>
      <c r="J675" s="27">
        <v>0</v>
      </c>
      <c r="K675" s="27">
        <v>6</v>
      </c>
      <c r="L675" s="27">
        <v>1</v>
      </c>
      <c r="M675" s="27">
        <v>0</v>
      </c>
      <c r="N675" s="27">
        <v>0</v>
      </c>
      <c r="O675" s="27">
        <v>0</v>
      </c>
      <c r="P675" s="27"/>
      <c r="Q675" s="27"/>
      <c r="R675" s="27">
        <v>0</v>
      </c>
      <c r="S675" s="27">
        <v>0</v>
      </c>
      <c r="T675" s="33">
        <v>1.2093425125419712</v>
      </c>
      <c r="U675" s="27"/>
      <c r="V675" s="27"/>
      <c r="W675" s="27"/>
      <c r="X675" s="27"/>
      <c r="Y675" s="27"/>
      <c r="Z675" s="27">
        <v>1</v>
      </c>
    </row>
    <row r="676" spans="1:26">
      <c r="A676" s="27">
        <v>1956</v>
      </c>
      <c r="B676" t="s">
        <v>92</v>
      </c>
      <c r="C676" s="27"/>
      <c r="D676" s="27"/>
      <c r="E676" s="27"/>
      <c r="F676" s="27">
        <v>0</v>
      </c>
      <c r="G676" s="27">
        <v>1</v>
      </c>
      <c r="H676" s="27">
        <v>0</v>
      </c>
      <c r="I676" s="27">
        <v>1</v>
      </c>
      <c r="J676" s="27">
        <v>0</v>
      </c>
      <c r="K676" s="27">
        <v>6</v>
      </c>
      <c r="L676" s="27">
        <v>1</v>
      </c>
      <c r="M676" s="27">
        <v>0</v>
      </c>
      <c r="N676" s="27">
        <v>0</v>
      </c>
      <c r="O676" s="27">
        <v>0</v>
      </c>
      <c r="P676" s="27"/>
      <c r="Q676" s="27"/>
      <c r="R676" s="27">
        <v>0</v>
      </c>
      <c r="S676" s="27">
        <v>0</v>
      </c>
      <c r="T676" s="33">
        <v>1.188247729709901</v>
      </c>
      <c r="U676" s="27"/>
      <c r="V676" s="27"/>
      <c r="W676" s="27"/>
      <c r="X676" s="27"/>
      <c r="Y676" s="27"/>
      <c r="Z676" s="27">
        <v>1</v>
      </c>
    </row>
    <row r="677" spans="1:26">
      <c r="A677" s="27">
        <v>1957</v>
      </c>
      <c r="B677" t="s">
        <v>92</v>
      </c>
      <c r="C677" s="27"/>
      <c r="D677" s="27"/>
      <c r="E677" s="27"/>
      <c r="F677" s="27">
        <v>0</v>
      </c>
      <c r="G677" s="27">
        <v>1</v>
      </c>
      <c r="H677" s="27">
        <v>0</v>
      </c>
      <c r="I677" s="27">
        <v>1</v>
      </c>
      <c r="J677" s="27">
        <v>0</v>
      </c>
      <c r="K677" s="27">
        <v>6</v>
      </c>
      <c r="L677" s="27">
        <v>1</v>
      </c>
      <c r="M677" s="27">
        <v>0</v>
      </c>
      <c r="N677" s="27">
        <v>0</v>
      </c>
      <c r="O677" s="27">
        <v>0</v>
      </c>
      <c r="P677" s="27"/>
      <c r="Q677" s="27"/>
      <c r="R677" s="27">
        <v>0</v>
      </c>
      <c r="S677" s="27">
        <v>0</v>
      </c>
      <c r="T677" s="33">
        <v>1.1056830722153153</v>
      </c>
      <c r="U677" s="27"/>
      <c r="V677" s="27"/>
      <c r="W677" s="27"/>
      <c r="X677" s="27"/>
      <c r="Y677" s="27"/>
      <c r="Z677" s="27">
        <v>1</v>
      </c>
    </row>
    <row r="678" spans="1:26">
      <c r="A678" s="27">
        <v>1958</v>
      </c>
      <c r="B678" t="s">
        <v>92</v>
      </c>
      <c r="C678" s="27"/>
      <c r="D678" s="27"/>
      <c r="E678" s="27"/>
      <c r="F678" s="27">
        <v>0</v>
      </c>
      <c r="G678" s="27">
        <v>1</v>
      </c>
      <c r="H678" s="27">
        <v>0</v>
      </c>
      <c r="I678" s="27">
        <v>1</v>
      </c>
      <c r="J678" s="27">
        <v>0</v>
      </c>
      <c r="K678" s="27">
        <v>6</v>
      </c>
      <c r="L678" s="27">
        <v>1</v>
      </c>
      <c r="M678" s="27">
        <v>0</v>
      </c>
      <c r="N678" s="27">
        <v>0</v>
      </c>
      <c r="O678" s="27">
        <v>0</v>
      </c>
      <c r="P678" s="27"/>
      <c r="Q678" s="27"/>
      <c r="R678" s="27">
        <v>0</v>
      </c>
      <c r="S678" s="27">
        <v>0</v>
      </c>
      <c r="T678" s="33">
        <v>1.0176220702015186</v>
      </c>
      <c r="U678" s="27"/>
      <c r="V678" s="27"/>
      <c r="W678" s="27"/>
      <c r="X678" s="27"/>
      <c r="Y678" s="27"/>
      <c r="Z678" s="27">
        <v>1</v>
      </c>
    </row>
    <row r="679" spans="1:26">
      <c r="A679" s="27">
        <v>1959</v>
      </c>
      <c r="B679" t="s">
        <v>92</v>
      </c>
      <c r="C679" s="27"/>
      <c r="D679" s="27"/>
      <c r="E679" s="27"/>
      <c r="F679" s="27">
        <v>0</v>
      </c>
      <c r="G679" s="27">
        <v>1</v>
      </c>
      <c r="H679" s="27">
        <v>0</v>
      </c>
      <c r="I679" s="27">
        <v>1</v>
      </c>
      <c r="J679" s="27">
        <v>0</v>
      </c>
      <c r="K679" s="27">
        <v>6</v>
      </c>
      <c r="L679" s="27">
        <v>1</v>
      </c>
      <c r="M679" s="27">
        <v>0</v>
      </c>
      <c r="N679" s="27">
        <v>0</v>
      </c>
      <c r="O679" s="27">
        <v>0</v>
      </c>
      <c r="P679" s="27"/>
      <c r="Q679" s="27"/>
      <c r="R679" s="27">
        <v>0</v>
      </c>
      <c r="S679" s="27">
        <v>0</v>
      </c>
      <c r="T679" s="33">
        <v>1.0157995537348996</v>
      </c>
      <c r="U679" s="27"/>
      <c r="V679" s="27"/>
      <c r="W679" s="27"/>
      <c r="X679" s="27"/>
      <c r="Y679" s="27"/>
      <c r="Z679" s="27">
        <v>1</v>
      </c>
    </row>
    <row r="680" spans="1:26">
      <c r="A680" s="27">
        <v>1960</v>
      </c>
      <c r="B680" t="s">
        <v>92</v>
      </c>
      <c r="C680" s="27"/>
      <c r="D680" s="27"/>
      <c r="E680" s="27"/>
      <c r="F680" s="27">
        <v>0</v>
      </c>
      <c r="G680" s="27">
        <v>1</v>
      </c>
      <c r="H680" s="27">
        <v>0</v>
      </c>
      <c r="I680" s="27">
        <v>1</v>
      </c>
      <c r="J680" s="27">
        <v>0</v>
      </c>
      <c r="K680" s="27">
        <v>6</v>
      </c>
      <c r="L680" s="27">
        <v>1</v>
      </c>
      <c r="M680" s="27">
        <v>0</v>
      </c>
      <c r="N680" s="27">
        <v>0</v>
      </c>
      <c r="O680" s="27">
        <v>0</v>
      </c>
      <c r="P680" s="27"/>
      <c r="Q680" s="27"/>
      <c r="R680" s="27">
        <v>0</v>
      </c>
      <c r="S680" s="27">
        <v>0</v>
      </c>
      <c r="T680" s="33">
        <v>0.99364431383616725</v>
      </c>
      <c r="U680" s="27"/>
      <c r="V680" s="27"/>
      <c r="W680" s="27"/>
      <c r="X680" s="27"/>
      <c r="Y680" s="27"/>
      <c r="Z680" s="27">
        <v>1</v>
      </c>
    </row>
    <row r="681" spans="1:26">
      <c r="A681" s="27">
        <v>1961</v>
      </c>
      <c r="B681" t="s">
        <v>92</v>
      </c>
      <c r="C681" s="27"/>
      <c r="D681" s="27"/>
      <c r="E681" s="27"/>
      <c r="F681" s="27">
        <v>0</v>
      </c>
      <c r="G681" s="27">
        <v>1</v>
      </c>
      <c r="H681" s="27">
        <v>0</v>
      </c>
      <c r="I681" s="27">
        <v>1</v>
      </c>
      <c r="J681" s="27">
        <v>0</v>
      </c>
      <c r="K681" s="27">
        <v>6</v>
      </c>
      <c r="L681" s="27">
        <v>1</v>
      </c>
      <c r="M681" s="27">
        <v>0</v>
      </c>
      <c r="N681" s="27">
        <v>0</v>
      </c>
      <c r="O681" s="27">
        <v>0</v>
      </c>
      <c r="P681" s="27"/>
      <c r="Q681" s="27"/>
      <c r="R681" s="27">
        <v>0</v>
      </c>
      <c r="S681" s="27">
        <v>0</v>
      </c>
      <c r="T681" s="33">
        <v>0.97346733996739376</v>
      </c>
      <c r="U681" s="27"/>
      <c r="V681" s="27"/>
      <c r="W681" s="27"/>
      <c r="X681" s="27"/>
      <c r="Y681" s="27"/>
      <c r="Z681" s="27">
        <v>1</v>
      </c>
    </row>
    <row r="682" spans="1:26">
      <c r="A682" s="27">
        <v>1962</v>
      </c>
      <c r="B682" t="s">
        <v>92</v>
      </c>
      <c r="C682" s="27"/>
      <c r="D682" s="27"/>
      <c r="E682" s="27"/>
      <c r="F682" s="27">
        <v>0</v>
      </c>
      <c r="G682" s="27">
        <v>1</v>
      </c>
      <c r="H682" s="27">
        <v>0</v>
      </c>
      <c r="I682" s="27">
        <v>1</v>
      </c>
      <c r="J682" s="27">
        <v>0</v>
      </c>
      <c r="K682" s="27">
        <v>6</v>
      </c>
      <c r="L682" s="27">
        <v>1</v>
      </c>
      <c r="M682" s="27">
        <v>0</v>
      </c>
      <c r="N682" s="27">
        <v>0</v>
      </c>
      <c r="O682" s="27">
        <v>0</v>
      </c>
      <c r="P682" s="27"/>
      <c r="Q682" s="27"/>
      <c r="R682" s="27">
        <v>0</v>
      </c>
      <c r="S682" s="27">
        <v>0</v>
      </c>
      <c r="T682" s="33">
        <v>0.97699079984331827</v>
      </c>
      <c r="U682" s="27"/>
      <c r="V682" s="27"/>
      <c r="W682" s="27"/>
      <c r="X682" s="27"/>
      <c r="Y682" s="27"/>
      <c r="Z682" s="27">
        <v>1</v>
      </c>
    </row>
    <row r="683" spans="1:26">
      <c r="A683" s="27">
        <v>1963</v>
      </c>
      <c r="B683" t="s">
        <v>92</v>
      </c>
      <c r="C683" s="27"/>
      <c r="D683" s="27"/>
      <c r="E683" s="27"/>
      <c r="F683" s="27">
        <v>0</v>
      </c>
      <c r="G683" s="27">
        <v>1</v>
      </c>
      <c r="H683" s="27">
        <v>0</v>
      </c>
      <c r="I683" s="27">
        <v>1</v>
      </c>
      <c r="J683" s="27">
        <v>0</v>
      </c>
      <c r="K683" s="27">
        <v>6</v>
      </c>
      <c r="L683" s="27">
        <v>1</v>
      </c>
      <c r="M683" s="27">
        <v>0</v>
      </c>
      <c r="N683" s="27">
        <v>0</v>
      </c>
      <c r="O683" s="27">
        <v>0</v>
      </c>
      <c r="P683" s="27"/>
      <c r="Q683" s="27"/>
      <c r="R683" s="27">
        <v>0</v>
      </c>
      <c r="S683" s="27">
        <v>0</v>
      </c>
      <c r="T683" s="33">
        <v>0.98866747285419376</v>
      </c>
      <c r="U683" s="27"/>
      <c r="V683" s="27"/>
      <c r="W683" s="27"/>
      <c r="X683" s="27"/>
      <c r="Y683" s="27"/>
      <c r="Z683" s="27">
        <v>1</v>
      </c>
    </row>
    <row r="684" spans="1:26">
      <c r="A684" s="27">
        <v>1964</v>
      </c>
      <c r="B684" t="s">
        <v>92</v>
      </c>
      <c r="C684" s="27"/>
      <c r="D684" s="27"/>
      <c r="E684" s="27"/>
      <c r="F684" s="27">
        <v>0</v>
      </c>
      <c r="G684" s="27">
        <v>1</v>
      </c>
      <c r="H684" s="27">
        <v>0</v>
      </c>
      <c r="I684" s="27">
        <v>1</v>
      </c>
      <c r="J684" s="27">
        <v>0</v>
      </c>
      <c r="K684" s="27">
        <v>6</v>
      </c>
      <c r="L684" s="27">
        <v>1</v>
      </c>
      <c r="M684" s="27">
        <v>0</v>
      </c>
      <c r="N684" s="27">
        <v>0</v>
      </c>
      <c r="O684" s="27">
        <v>0</v>
      </c>
      <c r="P684" s="27"/>
      <c r="Q684" s="27"/>
      <c r="R684" s="27">
        <v>0</v>
      </c>
      <c r="S684" s="27">
        <v>0</v>
      </c>
      <c r="T684" s="33">
        <v>1.0337554660061781</v>
      </c>
      <c r="U684" s="27"/>
      <c r="V684" s="27"/>
      <c r="W684" s="27"/>
      <c r="X684" s="27"/>
      <c r="Y684" s="27"/>
      <c r="Z684" s="27">
        <v>1</v>
      </c>
    </row>
    <row r="685" spans="1:26">
      <c r="A685" s="27">
        <v>1965</v>
      </c>
      <c r="B685" t="s">
        <v>92</v>
      </c>
      <c r="C685" s="27"/>
      <c r="D685" s="27"/>
      <c r="E685" s="27"/>
      <c r="F685" s="27">
        <v>0</v>
      </c>
      <c r="G685" s="27">
        <v>1</v>
      </c>
      <c r="H685" s="27">
        <v>0</v>
      </c>
      <c r="I685" s="27">
        <v>1</v>
      </c>
      <c r="J685" s="27">
        <v>0</v>
      </c>
      <c r="K685" s="27">
        <v>6</v>
      </c>
      <c r="L685" s="27">
        <v>1</v>
      </c>
      <c r="M685" s="27">
        <v>0</v>
      </c>
      <c r="N685" s="27">
        <v>0</v>
      </c>
      <c r="O685" s="27">
        <v>0</v>
      </c>
      <c r="P685" s="27"/>
      <c r="Q685" s="27"/>
      <c r="R685" s="27">
        <v>0</v>
      </c>
      <c r="S685" s="27">
        <v>0</v>
      </c>
      <c r="T685" s="33">
        <v>1.0227515959565798</v>
      </c>
      <c r="U685" s="27"/>
      <c r="V685" s="27"/>
      <c r="W685" s="27"/>
      <c r="X685" s="27"/>
      <c r="Y685" s="27"/>
      <c r="Z685" s="27">
        <v>1</v>
      </c>
    </row>
    <row r="686" spans="1:26">
      <c r="A686" s="27">
        <v>1966</v>
      </c>
      <c r="B686" t="s">
        <v>92</v>
      </c>
      <c r="C686" s="27"/>
      <c r="D686" s="27"/>
      <c r="E686" s="27"/>
      <c r="F686" s="27">
        <v>0</v>
      </c>
      <c r="G686" s="27">
        <v>1</v>
      </c>
      <c r="H686" s="27">
        <v>0</v>
      </c>
      <c r="I686" s="27">
        <v>1</v>
      </c>
      <c r="J686" s="27">
        <v>0</v>
      </c>
      <c r="K686" s="27">
        <v>6</v>
      </c>
      <c r="L686" s="27">
        <v>1</v>
      </c>
      <c r="M686" s="27">
        <v>0</v>
      </c>
      <c r="N686" s="27">
        <v>0</v>
      </c>
      <c r="O686" s="27">
        <v>0</v>
      </c>
      <c r="P686" s="27"/>
      <c r="Q686" s="27"/>
      <c r="R686" s="27">
        <v>0</v>
      </c>
      <c r="S686" s="27">
        <v>0</v>
      </c>
      <c r="T686" s="33">
        <v>1.060453919000093</v>
      </c>
      <c r="U686" s="27"/>
      <c r="V686" s="27"/>
      <c r="W686" s="27"/>
      <c r="X686" s="27"/>
      <c r="Y686" s="27"/>
      <c r="Z686" s="27">
        <v>1</v>
      </c>
    </row>
    <row r="687" spans="1:26">
      <c r="A687" s="27">
        <v>1967</v>
      </c>
      <c r="B687" t="s">
        <v>92</v>
      </c>
      <c r="C687" s="27"/>
      <c r="D687" s="27"/>
      <c r="E687" s="27"/>
      <c r="F687" s="27">
        <v>0</v>
      </c>
      <c r="G687" s="27">
        <v>1</v>
      </c>
      <c r="H687" s="27">
        <v>0</v>
      </c>
      <c r="I687" s="27">
        <v>1</v>
      </c>
      <c r="J687" s="27">
        <v>0</v>
      </c>
      <c r="K687" s="27">
        <v>6</v>
      </c>
      <c r="L687" s="27">
        <v>1</v>
      </c>
      <c r="M687" s="27">
        <v>0</v>
      </c>
      <c r="N687" s="27">
        <v>0</v>
      </c>
      <c r="O687" s="27">
        <v>0</v>
      </c>
      <c r="P687" s="27"/>
      <c r="Q687" s="27"/>
      <c r="R687" s="27">
        <v>0</v>
      </c>
      <c r="S687" s="27">
        <v>0</v>
      </c>
      <c r="T687" s="33">
        <v>1.0100991944882907</v>
      </c>
      <c r="U687" s="27"/>
      <c r="V687" s="27"/>
      <c r="W687" s="27"/>
      <c r="X687" s="27"/>
      <c r="Y687" s="27"/>
      <c r="Z687" s="27">
        <v>1</v>
      </c>
    </row>
    <row r="688" spans="1:26">
      <c r="A688" s="27">
        <v>1968</v>
      </c>
      <c r="B688" t="s">
        <v>92</v>
      </c>
      <c r="C688" s="27"/>
      <c r="D688" s="27"/>
      <c r="E688" s="27"/>
      <c r="F688" s="27">
        <v>0</v>
      </c>
      <c r="G688" s="27">
        <v>1</v>
      </c>
      <c r="H688" s="27">
        <v>0</v>
      </c>
      <c r="I688" s="27">
        <v>1</v>
      </c>
      <c r="J688" s="27">
        <v>0</v>
      </c>
      <c r="K688" s="27">
        <v>6</v>
      </c>
      <c r="L688" s="27">
        <v>1</v>
      </c>
      <c r="M688" s="27">
        <v>0</v>
      </c>
      <c r="N688" s="27">
        <v>0</v>
      </c>
      <c r="O688" s="27">
        <v>0</v>
      </c>
      <c r="P688" s="27"/>
      <c r="Q688" s="27"/>
      <c r="R688" s="27">
        <v>0</v>
      </c>
      <c r="S688" s="27">
        <v>0</v>
      </c>
      <c r="T688" s="33">
        <v>0.99765870157012104</v>
      </c>
      <c r="U688" s="27"/>
      <c r="V688" s="27"/>
      <c r="W688" s="27"/>
      <c r="X688" s="27"/>
      <c r="Y688" s="27"/>
      <c r="Z688" s="27">
        <v>1</v>
      </c>
    </row>
    <row r="689" spans="1:26">
      <c r="A689" s="27">
        <v>1969</v>
      </c>
      <c r="B689" t="s">
        <v>92</v>
      </c>
      <c r="C689" s="27"/>
      <c r="D689" s="27"/>
      <c r="E689" s="27"/>
      <c r="F689" s="27">
        <v>0</v>
      </c>
      <c r="G689" s="27">
        <v>1</v>
      </c>
      <c r="H689" s="27">
        <v>0</v>
      </c>
      <c r="I689" s="27">
        <v>1</v>
      </c>
      <c r="J689" s="27">
        <v>0</v>
      </c>
      <c r="K689" s="27">
        <v>6</v>
      </c>
      <c r="L689" s="27">
        <v>1</v>
      </c>
      <c r="M689" s="27">
        <v>0</v>
      </c>
      <c r="N689" s="27">
        <v>0</v>
      </c>
      <c r="O689" s="27">
        <v>0</v>
      </c>
      <c r="P689" s="27"/>
      <c r="Q689" s="27"/>
      <c r="R689" s="27">
        <v>0</v>
      </c>
      <c r="S689" s="27">
        <v>0</v>
      </c>
      <c r="T689" s="33">
        <v>1.0058077459461789</v>
      </c>
      <c r="U689" s="27"/>
      <c r="V689" s="27"/>
      <c r="W689" s="27"/>
      <c r="X689" s="27"/>
      <c r="Y689" s="27"/>
      <c r="Z689" s="27">
        <v>1</v>
      </c>
    </row>
    <row r="690" spans="1:26">
      <c r="A690" s="27">
        <v>1970</v>
      </c>
      <c r="B690" t="s">
        <v>92</v>
      </c>
      <c r="C690" s="27"/>
      <c r="D690" s="27"/>
      <c r="E690" s="27"/>
      <c r="F690" s="27">
        <v>0</v>
      </c>
      <c r="G690" s="27">
        <v>1</v>
      </c>
      <c r="H690" s="27">
        <v>0</v>
      </c>
      <c r="I690" s="27">
        <v>1</v>
      </c>
      <c r="J690" s="27">
        <v>0</v>
      </c>
      <c r="K690" s="27">
        <v>6</v>
      </c>
      <c r="L690" s="27">
        <v>1</v>
      </c>
      <c r="M690" s="27">
        <v>0</v>
      </c>
      <c r="N690" s="27">
        <v>0</v>
      </c>
      <c r="O690" s="27">
        <v>0</v>
      </c>
      <c r="P690" s="27"/>
      <c r="Q690" s="27"/>
      <c r="R690" s="27">
        <v>0</v>
      </c>
      <c r="S690" s="27">
        <v>0</v>
      </c>
      <c r="T690" s="33">
        <v>1</v>
      </c>
      <c r="U690" s="27">
        <v>0</v>
      </c>
      <c r="V690" s="27">
        <v>0</v>
      </c>
      <c r="W690" s="27">
        <v>0</v>
      </c>
      <c r="X690" s="27"/>
      <c r="Y690" s="27">
        <v>0</v>
      </c>
      <c r="Z690" s="27">
        <v>1</v>
      </c>
    </row>
    <row r="691" spans="1:26">
      <c r="A691" s="27">
        <v>1971</v>
      </c>
      <c r="B691" t="s">
        <v>92</v>
      </c>
      <c r="C691" s="27"/>
      <c r="D691" s="27"/>
      <c r="E691" s="27"/>
      <c r="F691" s="27">
        <v>0</v>
      </c>
      <c r="G691" s="27">
        <v>1</v>
      </c>
      <c r="H691" s="27">
        <v>0</v>
      </c>
      <c r="I691" s="27">
        <v>1</v>
      </c>
      <c r="J691" s="27">
        <v>0</v>
      </c>
      <c r="K691" s="27">
        <v>6</v>
      </c>
      <c r="L691" s="27">
        <v>1</v>
      </c>
      <c r="M691" s="27">
        <v>0</v>
      </c>
      <c r="N691" s="27">
        <v>0</v>
      </c>
      <c r="O691" s="27">
        <v>0</v>
      </c>
      <c r="P691" s="27"/>
      <c r="Q691" s="27"/>
      <c r="R691" s="27">
        <v>0</v>
      </c>
      <c r="S691" s="27">
        <v>0</v>
      </c>
      <c r="T691" s="33">
        <v>0.92761372871024128</v>
      </c>
      <c r="U691" s="27">
        <v>0</v>
      </c>
      <c r="V691" s="27">
        <v>0</v>
      </c>
      <c r="W691" s="27">
        <v>0</v>
      </c>
      <c r="X691" s="27"/>
      <c r="Y691" s="27">
        <v>0</v>
      </c>
      <c r="Z691" s="27">
        <v>1</v>
      </c>
    </row>
    <row r="692" spans="1:26">
      <c r="A692" s="27">
        <v>1972</v>
      </c>
      <c r="B692" t="s">
        <v>92</v>
      </c>
      <c r="C692" s="27"/>
      <c r="D692" s="27"/>
      <c r="E692" s="27"/>
      <c r="F692" s="27">
        <v>0</v>
      </c>
      <c r="G692" s="27">
        <v>1</v>
      </c>
      <c r="H692" s="27">
        <v>0</v>
      </c>
      <c r="I692" s="27">
        <v>1</v>
      </c>
      <c r="J692" s="27">
        <v>0</v>
      </c>
      <c r="K692" s="27">
        <v>6</v>
      </c>
      <c r="L692" s="27">
        <v>1</v>
      </c>
      <c r="M692" s="27">
        <v>0</v>
      </c>
      <c r="N692" s="27">
        <v>0</v>
      </c>
      <c r="O692" s="27">
        <v>0</v>
      </c>
      <c r="P692" s="27"/>
      <c r="Q692" s="27"/>
      <c r="R692" s="27">
        <v>0</v>
      </c>
      <c r="S692" s="27">
        <v>0</v>
      </c>
      <c r="T692" s="33">
        <v>0.92122545142259926</v>
      </c>
      <c r="U692" s="27">
        <v>0</v>
      </c>
      <c r="V692" s="27">
        <v>0</v>
      </c>
      <c r="W692" s="27">
        <v>0</v>
      </c>
      <c r="X692" s="27"/>
      <c r="Y692" s="27">
        <v>0</v>
      </c>
      <c r="Z692" s="27">
        <v>1</v>
      </c>
    </row>
    <row r="693" spans="1:26">
      <c r="A693" s="27">
        <v>1973</v>
      </c>
      <c r="B693" t="s">
        <v>92</v>
      </c>
      <c r="C693" s="27"/>
      <c r="D693" s="27"/>
      <c r="E693" s="27"/>
      <c r="F693" s="27">
        <v>0</v>
      </c>
      <c r="G693" s="27">
        <v>1</v>
      </c>
      <c r="H693" s="27">
        <v>0</v>
      </c>
      <c r="I693" s="27">
        <v>1</v>
      </c>
      <c r="J693" s="27">
        <v>0</v>
      </c>
      <c r="K693" s="27">
        <v>6</v>
      </c>
      <c r="L693" s="27">
        <v>1</v>
      </c>
      <c r="M693" s="27">
        <v>0</v>
      </c>
      <c r="N693" s="27">
        <v>0</v>
      </c>
      <c r="O693" s="27">
        <v>0</v>
      </c>
      <c r="P693" s="27"/>
      <c r="Q693" s="27"/>
      <c r="R693" s="27">
        <v>0</v>
      </c>
      <c r="S693" s="27">
        <v>0</v>
      </c>
      <c r="T693" s="33">
        <v>1.2798279189511945</v>
      </c>
      <c r="U693" s="27">
        <v>0</v>
      </c>
      <c r="V693" s="27">
        <v>0</v>
      </c>
      <c r="W693" s="27">
        <v>0</v>
      </c>
      <c r="X693" s="27"/>
      <c r="Y693" s="27">
        <v>0</v>
      </c>
      <c r="Z693" s="27">
        <v>1</v>
      </c>
    </row>
    <row r="694" spans="1:26">
      <c r="A694" s="27">
        <v>1974</v>
      </c>
      <c r="B694" t="s">
        <v>92</v>
      </c>
      <c r="C694" s="27"/>
      <c r="D694" s="27"/>
      <c r="E694" s="27"/>
      <c r="F694" s="27">
        <v>0</v>
      </c>
      <c r="G694" s="27">
        <v>1</v>
      </c>
      <c r="H694" s="27">
        <v>0</v>
      </c>
      <c r="I694" s="27">
        <v>1</v>
      </c>
      <c r="J694" s="27">
        <v>0</v>
      </c>
      <c r="K694" s="27">
        <v>6</v>
      </c>
      <c r="L694" s="27">
        <v>1</v>
      </c>
      <c r="M694" s="27">
        <v>0</v>
      </c>
      <c r="N694" s="27">
        <v>0</v>
      </c>
      <c r="O694" s="27">
        <v>0</v>
      </c>
      <c r="P694" s="27"/>
      <c r="Q694" s="27"/>
      <c r="R694" s="27">
        <v>0</v>
      </c>
      <c r="S694" s="27">
        <v>0</v>
      </c>
      <c r="T694" s="33">
        <v>1.2793035310212315</v>
      </c>
      <c r="U694" s="27">
        <v>0</v>
      </c>
      <c r="V694" s="27">
        <v>0</v>
      </c>
      <c r="W694" s="27">
        <v>0</v>
      </c>
      <c r="X694" s="27"/>
      <c r="Y694" s="27">
        <v>0</v>
      </c>
      <c r="Z694" s="27">
        <v>1</v>
      </c>
    </row>
    <row r="695" spans="1:26">
      <c r="A695" s="27">
        <v>1975</v>
      </c>
      <c r="B695" t="s">
        <v>92</v>
      </c>
      <c r="C695" s="27"/>
      <c r="D695" s="27"/>
      <c r="E695" s="27"/>
      <c r="F695" s="27">
        <v>0</v>
      </c>
      <c r="G695" s="27">
        <v>1</v>
      </c>
      <c r="H695" s="27">
        <v>0</v>
      </c>
      <c r="I695" s="27">
        <v>1</v>
      </c>
      <c r="J695" s="27">
        <v>0</v>
      </c>
      <c r="K695" s="27">
        <v>6</v>
      </c>
      <c r="L695" s="27">
        <v>1</v>
      </c>
      <c r="M695" s="27">
        <v>0</v>
      </c>
      <c r="N695" s="27">
        <v>0</v>
      </c>
      <c r="O695" s="27">
        <v>0</v>
      </c>
      <c r="P695" s="27"/>
      <c r="Q695" s="27"/>
      <c r="R695" s="27">
        <v>0</v>
      </c>
      <c r="S695" s="27">
        <v>0</v>
      </c>
      <c r="T695" s="33">
        <v>0.94696688960437181</v>
      </c>
      <c r="U695" s="27">
        <v>0</v>
      </c>
      <c r="V695" s="27">
        <v>0</v>
      </c>
      <c r="W695" s="27">
        <v>0</v>
      </c>
      <c r="X695" s="27"/>
      <c r="Y695" s="27">
        <v>0</v>
      </c>
      <c r="Z695" s="27">
        <v>1</v>
      </c>
    </row>
    <row r="696" spans="1:26">
      <c r="A696" s="27">
        <v>1976</v>
      </c>
      <c r="B696" t="s">
        <v>92</v>
      </c>
      <c r="C696" s="27"/>
      <c r="D696" s="27"/>
      <c r="E696" s="27"/>
      <c r="F696" s="27">
        <v>0</v>
      </c>
      <c r="G696" s="27">
        <v>1</v>
      </c>
      <c r="H696" s="27">
        <v>0</v>
      </c>
      <c r="I696" s="27">
        <v>1</v>
      </c>
      <c r="J696" s="27">
        <v>0</v>
      </c>
      <c r="K696" s="27">
        <v>6</v>
      </c>
      <c r="L696" s="27">
        <v>1</v>
      </c>
      <c r="M696" s="27">
        <v>0</v>
      </c>
      <c r="N696" s="27">
        <v>0</v>
      </c>
      <c r="O696" s="27">
        <v>0</v>
      </c>
      <c r="P696" s="27"/>
      <c r="Q696" s="27"/>
      <c r="R696" s="27">
        <v>0</v>
      </c>
      <c r="S696" s="27">
        <v>0</v>
      </c>
      <c r="T696" s="33">
        <v>1.0219497573337515</v>
      </c>
      <c r="U696" s="27">
        <v>0</v>
      </c>
      <c r="V696" s="27">
        <v>0</v>
      </c>
      <c r="W696" s="27">
        <v>0</v>
      </c>
      <c r="X696" s="27"/>
      <c r="Y696" s="27">
        <v>0</v>
      </c>
      <c r="Z696" s="27">
        <v>1</v>
      </c>
    </row>
    <row r="697" spans="1:26">
      <c r="A697" s="27">
        <v>1977</v>
      </c>
      <c r="B697" t="s">
        <v>92</v>
      </c>
      <c r="C697" s="27"/>
      <c r="D697" s="27"/>
      <c r="E697" s="27"/>
      <c r="F697" s="27">
        <v>0</v>
      </c>
      <c r="G697" s="27">
        <v>1</v>
      </c>
      <c r="H697" s="27">
        <v>0</v>
      </c>
      <c r="I697" s="27">
        <v>1</v>
      </c>
      <c r="J697" s="27">
        <v>0</v>
      </c>
      <c r="K697" s="27">
        <v>6</v>
      </c>
      <c r="L697" s="27">
        <v>1</v>
      </c>
      <c r="M697" s="27">
        <v>0</v>
      </c>
      <c r="N697" s="27">
        <v>0</v>
      </c>
      <c r="O697" s="27">
        <v>0</v>
      </c>
      <c r="P697" s="27"/>
      <c r="Q697" s="27"/>
      <c r="R697" s="27">
        <v>0</v>
      </c>
      <c r="S697" s="27">
        <v>0</v>
      </c>
      <c r="T697" s="33">
        <v>1.0409624303569636</v>
      </c>
      <c r="U697" s="27">
        <v>0</v>
      </c>
      <c r="V697" s="27">
        <v>0</v>
      </c>
      <c r="W697" s="27">
        <v>0</v>
      </c>
      <c r="X697" s="27"/>
      <c r="Y697" s="27">
        <v>0</v>
      </c>
      <c r="Z697" s="27">
        <v>1</v>
      </c>
    </row>
    <row r="698" spans="1:26">
      <c r="A698" s="27">
        <v>1978</v>
      </c>
      <c r="B698" t="s">
        <v>92</v>
      </c>
      <c r="C698" s="27"/>
      <c r="D698" s="27"/>
      <c r="E698" s="27"/>
      <c r="F698" s="27">
        <v>0</v>
      </c>
      <c r="G698" s="27">
        <v>1</v>
      </c>
      <c r="H698" s="27">
        <v>0</v>
      </c>
      <c r="I698" s="27">
        <v>1</v>
      </c>
      <c r="J698" s="27">
        <v>0</v>
      </c>
      <c r="K698" s="27">
        <v>6</v>
      </c>
      <c r="L698" s="27">
        <v>1</v>
      </c>
      <c r="M698" s="27">
        <v>0</v>
      </c>
      <c r="N698" s="27">
        <v>0</v>
      </c>
      <c r="O698" s="27">
        <v>0</v>
      </c>
      <c r="P698" s="27"/>
      <c r="Q698" s="27"/>
      <c r="R698" s="27">
        <v>0</v>
      </c>
      <c r="S698" s="27">
        <v>0</v>
      </c>
      <c r="T698" s="33">
        <v>0.91734575384516981</v>
      </c>
      <c r="U698" s="27">
        <v>0</v>
      </c>
      <c r="V698" s="27">
        <v>0</v>
      </c>
      <c r="W698" s="27">
        <v>0</v>
      </c>
      <c r="X698" s="27"/>
      <c r="Y698" s="27">
        <v>0</v>
      </c>
      <c r="Z698" s="27">
        <v>1</v>
      </c>
    </row>
    <row r="699" spans="1:26">
      <c r="A699" s="27">
        <v>1979</v>
      </c>
      <c r="B699" t="s">
        <v>92</v>
      </c>
      <c r="C699" s="27"/>
      <c r="D699" s="27"/>
      <c r="E699" s="27"/>
      <c r="F699" s="27">
        <v>0</v>
      </c>
      <c r="G699" s="27">
        <v>1</v>
      </c>
      <c r="H699" s="27">
        <v>0</v>
      </c>
      <c r="I699" s="27">
        <v>1</v>
      </c>
      <c r="J699" s="27">
        <v>0</v>
      </c>
      <c r="K699" s="27">
        <v>6</v>
      </c>
      <c r="L699" s="27">
        <v>1</v>
      </c>
      <c r="M699" s="27">
        <v>0</v>
      </c>
      <c r="N699" s="27">
        <v>0</v>
      </c>
      <c r="O699" s="27">
        <v>0</v>
      </c>
      <c r="P699" s="27"/>
      <c r="Q699" s="27"/>
      <c r="R699" s="27">
        <v>0</v>
      </c>
      <c r="S699" s="27">
        <v>0</v>
      </c>
      <c r="T699" s="33">
        <v>0.9810294585578897</v>
      </c>
      <c r="U699" s="27">
        <v>0</v>
      </c>
      <c r="V699" s="27">
        <v>0</v>
      </c>
      <c r="W699" s="27">
        <v>0</v>
      </c>
      <c r="X699" s="27"/>
      <c r="Y699" s="27">
        <v>0</v>
      </c>
      <c r="Z699" s="27">
        <v>1</v>
      </c>
    </row>
    <row r="700" spans="1:26">
      <c r="A700" s="27">
        <v>1980</v>
      </c>
      <c r="B700" t="s">
        <v>92</v>
      </c>
      <c r="C700" s="27"/>
      <c r="D700" s="27"/>
      <c r="E700" s="27"/>
      <c r="F700" s="27">
        <v>0</v>
      </c>
      <c r="G700" s="27">
        <v>1</v>
      </c>
      <c r="H700" s="27">
        <v>0</v>
      </c>
      <c r="I700" s="27">
        <v>1</v>
      </c>
      <c r="J700" s="27">
        <v>0</v>
      </c>
      <c r="K700" s="27">
        <v>6</v>
      </c>
      <c r="L700" s="27">
        <v>1</v>
      </c>
      <c r="M700" s="27">
        <v>0</v>
      </c>
      <c r="N700" s="27">
        <v>0</v>
      </c>
      <c r="O700" s="27">
        <v>0</v>
      </c>
      <c r="P700" s="27">
        <v>127000000</v>
      </c>
      <c r="Q700" s="27">
        <v>135653295.1653944</v>
      </c>
      <c r="R700" s="27">
        <v>0</v>
      </c>
      <c r="S700" s="27">
        <v>0</v>
      </c>
      <c r="T700" s="33">
        <v>0.94044734443210454</v>
      </c>
      <c r="U700" s="27">
        <v>0</v>
      </c>
      <c r="V700" s="27">
        <v>0</v>
      </c>
      <c r="W700" s="27">
        <v>0</v>
      </c>
      <c r="X700" s="27"/>
      <c r="Y700" s="27">
        <v>0</v>
      </c>
      <c r="Z700" s="27">
        <v>1</v>
      </c>
    </row>
    <row r="701" spans="1:26">
      <c r="A701" s="27">
        <v>1981</v>
      </c>
      <c r="B701" t="s">
        <v>92</v>
      </c>
      <c r="C701" s="27"/>
      <c r="D701" s="27"/>
      <c r="E701" s="27"/>
      <c r="F701" s="27">
        <v>0</v>
      </c>
      <c r="G701" s="27">
        <v>1</v>
      </c>
      <c r="H701" s="27">
        <v>0</v>
      </c>
      <c r="I701" s="27">
        <v>1</v>
      </c>
      <c r="J701" s="27">
        <v>0</v>
      </c>
      <c r="K701" s="27">
        <v>6</v>
      </c>
      <c r="L701" s="27">
        <v>1</v>
      </c>
      <c r="M701" s="27">
        <v>0</v>
      </c>
      <c r="N701" s="27">
        <v>0</v>
      </c>
      <c r="O701" s="27">
        <v>0</v>
      </c>
      <c r="P701" s="27">
        <v>137000000</v>
      </c>
      <c r="Q701" s="27">
        <v>146391639.72286376</v>
      </c>
      <c r="R701" s="27">
        <v>0</v>
      </c>
      <c r="S701" s="27">
        <v>0</v>
      </c>
      <c r="T701" s="33">
        <v>0.83355014400471705</v>
      </c>
      <c r="U701" s="27">
        <v>0</v>
      </c>
      <c r="V701" s="27">
        <v>0</v>
      </c>
      <c r="W701" s="27">
        <v>0</v>
      </c>
      <c r="X701" s="27"/>
      <c r="Y701" s="27">
        <v>0</v>
      </c>
      <c r="Z701" s="27">
        <v>1</v>
      </c>
    </row>
    <row r="702" spans="1:26">
      <c r="A702" s="27">
        <v>1982</v>
      </c>
      <c r="B702" t="s">
        <v>92</v>
      </c>
      <c r="C702" s="27"/>
      <c r="D702" s="27"/>
      <c r="E702" s="27"/>
      <c r="F702" s="27">
        <v>0</v>
      </c>
      <c r="G702" s="27">
        <v>1</v>
      </c>
      <c r="H702" s="27">
        <v>0</v>
      </c>
      <c r="I702" s="27">
        <v>1</v>
      </c>
      <c r="J702" s="27">
        <v>0</v>
      </c>
      <c r="K702" s="27">
        <v>6</v>
      </c>
      <c r="L702" s="27">
        <v>1</v>
      </c>
      <c r="M702" s="27">
        <v>0</v>
      </c>
      <c r="N702" s="27">
        <v>0</v>
      </c>
      <c r="O702" s="27">
        <v>0</v>
      </c>
      <c r="P702" s="27">
        <v>144000000</v>
      </c>
      <c r="Q702" s="27">
        <v>148934334.03805494</v>
      </c>
      <c r="R702" s="27">
        <v>0</v>
      </c>
      <c r="S702" s="27">
        <v>0</v>
      </c>
      <c r="T702" s="33">
        <v>0.78443295677873848</v>
      </c>
      <c r="U702" s="27">
        <v>0</v>
      </c>
      <c r="V702" s="27">
        <v>0</v>
      </c>
      <c r="W702" s="27">
        <v>0</v>
      </c>
      <c r="X702" s="27"/>
      <c r="Y702" s="27">
        <v>0</v>
      </c>
      <c r="Z702" s="27">
        <v>1</v>
      </c>
    </row>
    <row r="703" spans="1:26">
      <c r="A703" s="27">
        <v>1983</v>
      </c>
      <c r="B703" t="s">
        <v>92</v>
      </c>
      <c r="C703" s="27"/>
      <c r="D703" s="27"/>
      <c r="E703" s="27"/>
      <c r="F703" s="27">
        <v>0</v>
      </c>
      <c r="G703" s="27">
        <v>1</v>
      </c>
      <c r="H703" s="27">
        <v>0</v>
      </c>
      <c r="I703" s="27">
        <v>1</v>
      </c>
      <c r="J703" s="27">
        <v>0</v>
      </c>
      <c r="K703" s="27">
        <v>6</v>
      </c>
      <c r="L703" s="27">
        <v>1</v>
      </c>
      <c r="M703" s="27">
        <v>0</v>
      </c>
      <c r="N703" s="27">
        <v>0</v>
      </c>
      <c r="O703" s="27">
        <v>0</v>
      </c>
      <c r="P703" s="27">
        <v>156000000</v>
      </c>
      <c r="Q703" s="27">
        <v>165585940.59405941</v>
      </c>
      <c r="R703" s="27">
        <v>0</v>
      </c>
      <c r="S703" s="27">
        <v>0</v>
      </c>
      <c r="T703" s="33">
        <v>0.83426891623154475</v>
      </c>
      <c r="U703" s="27">
        <v>0</v>
      </c>
      <c r="V703" s="27">
        <v>0</v>
      </c>
      <c r="W703" s="27">
        <v>0</v>
      </c>
      <c r="X703" s="27"/>
      <c r="Y703" s="27">
        <v>0</v>
      </c>
      <c r="Z703" s="27">
        <v>1</v>
      </c>
    </row>
    <row r="704" spans="1:26">
      <c r="A704" s="27">
        <v>1984</v>
      </c>
      <c r="B704" t="s">
        <v>92</v>
      </c>
      <c r="C704" s="27"/>
      <c r="D704" s="27"/>
      <c r="E704" s="27"/>
      <c r="F704" s="27">
        <v>0</v>
      </c>
      <c r="G704" s="27">
        <v>1</v>
      </c>
      <c r="H704" s="27">
        <v>0</v>
      </c>
      <c r="I704" s="27">
        <v>1</v>
      </c>
      <c r="J704" s="27">
        <v>0</v>
      </c>
      <c r="K704" s="27">
        <v>6</v>
      </c>
      <c r="L704" s="27">
        <v>1</v>
      </c>
      <c r="M704" s="27">
        <v>0</v>
      </c>
      <c r="N704" s="27">
        <v>0</v>
      </c>
      <c r="O704" s="27">
        <v>0</v>
      </c>
      <c r="P704" s="27">
        <v>161000000</v>
      </c>
      <c r="Q704" s="27">
        <v>169264991.19718313</v>
      </c>
      <c r="R704" s="27">
        <v>0</v>
      </c>
      <c r="S704" s="27">
        <v>0</v>
      </c>
      <c r="T704" s="33">
        <v>0.82999599794502654</v>
      </c>
      <c r="U704" s="27">
        <v>0</v>
      </c>
      <c r="V704" s="27">
        <v>0</v>
      </c>
      <c r="W704" s="27">
        <v>19604.2</v>
      </c>
      <c r="X704" s="27"/>
      <c r="Y704" s="27"/>
      <c r="Z704" s="27">
        <v>1</v>
      </c>
    </row>
    <row r="705" spans="1:26">
      <c r="A705" s="27">
        <v>1985</v>
      </c>
      <c r="B705" t="s">
        <v>92</v>
      </c>
      <c r="C705" s="27"/>
      <c r="D705" s="27"/>
      <c r="E705" s="27"/>
      <c r="F705" s="27">
        <v>0</v>
      </c>
      <c r="G705" s="27">
        <v>1</v>
      </c>
      <c r="H705" s="27">
        <v>0</v>
      </c>
      <c r="I705" s="27">
        <v>1</v>
      </c>
      <c r="J705" s="27">
        <v>0</v>
      </c>
      <c r="K705" s="27">
        <v>6</v>
      </c>
      <c r="L705" s="27">
        <v>1</v>
      </c>
      <c r="M705" s="27">
        <v>0</v>
      </c>
      <c r="N705" s="27">
        <v>0</v>
      </c>
      <c r="O705" s="27">
        <v>0</v>
      </c>
      <c r="P705" s="27">
        <v>167000000</v>
      </c>
      <c r="Q705" s="27">
        <v>172217502.02101859</v>
      </c>
      <c r="R705" s="27">
        <v>0</v>
      </c>
      <c r="S705" s="27">
        <v>0</v>
      </c>
      <c r="T705" s="33">
        <v>0.74915719568429318</v>
      </c>
      <c r="U705" s="27">
        <v>0</v>
      </c>
      <c r="V705" s="27">
        <v>0</v>
      </c>
      <c r="W705" s="27">
        <v>549210</v>
      </c>
      <c r="X705" s="27"/>
      <c r="Y705" s="27"/>
      <c r="Z705" s="27">
        <v>1</v>
      </c>
    </row>
    <row r="706" spans="1:26">
      <c r="A706" s="27">
        <v>1986</v>
      </c>
      <c r="B706" t="s">
        <v>92</v>
      </c>
      <c r="C706" s="27"/>
      <c r="D706" s="27"/>
      <c r="E706" s="27"/>
      <c r="F706" s="27">
        <v>0</v>
      </c>
      <c r="G706" s="27">
        <v>1</v>
      </c>
      <c r="H706" s="27">
        <v>0</v>
      </c>
      <c r="I706" s="27">
        <v>1</v>
      </c>
      <c r="J706" s="27">
        <v>0</v>
      </c>
      <c r="K706" s="27">
        <v>6</v>
      </c>
      <c r="L706" s="27">
        <v>1</v>
      </c>
      <c r="M706" s="27">
        <v>0</v>
      </c>
      <c r="N706" s="27">
        <v>0</v>
      </c>
      <c r="O706" s="27">
        <v>0</v>
      </c>
      <c r="P706" s="27">
        <v>189000000</v>
      </c>
      <c r="Q706" s="27">
        <v>201375725.61459163</v>
      </c>
      <c r="R706" s="27">
        <v>0</v>
      </c>
      <c r="S706" s="27">
        <v>0</v>
      </c>
      <c r="T706" s="33">
        <v>0.7030572776909082</v>
      </c>
      <c r="U706" s="27">
        <v>0</v>
      </c>
      <c r="V706" s="27">
        <v>0</v>
      </c>
      <c r="W706" s="27">
        <v>2299616</v>
      </c>
      <c r="X706" s="27"/>
      <c r="Y706" s="27"/>
      <c r="Z706" s="27">
        <v>1</v>
      </c>
    </row>
    <row r="707" spans="1:26">
      <c r="A707" s="27">
        <v>1987</v>
      </c>
      <c r="B707" t="s">
        <v>92</v>
      </c>
      <c r="C707" s="27"/>
      <c r="D707" s="27"/>
      <c r="E707" s="27"/>
      <c r="F707" s="27">
        <v>0</v>
      </c>
      <c r="G707" s="27">
        <v>1</v>
      </c>
      <c r="H707" s="27">
        <v>0</v>
      </c>
      <c r="I707" s="27">
        <v>1</v>
      </c>
      <c r="J707" s="27">
        <v>0</v>
      </c>
      <c r="K707" s="27">
        <v>6</v>
      </c>
      <c r="L707" s="27">
        <v>1</v>
      </c>
      <c r="M707" s="27">
        <v>0</v>
      </c>
      <c r="N707" s="27">
        <v>0</v>
      </c>
      <c r="O707" s="27">
        <v>0</v>
      </c>
      <c r="P707" s="27">
        <v>229000000</v>
      </c>
      <c r="Q707" s="27">
        <v>253182453.7037037</v>
      </c>
      <c r="R707" s="27">
        <v>0</v>
      </c>
      <c r="S707" s="27">
        <v>0</v>
      </c>
      <c r="T707" s="33">
        <v>0.74330063470010233</v>
      </c>
      <c r="U707" s="27">
        <v>0</v>
      </c>
      <c r="V707" s="27">
        <v>0</v>
      </c>
      <c r="W707" s="27">
        <v>8500610.6999999993</v>
      </c>
      <c r="X707" s="27"/>
      <c r="Y707" s="27"/>
      <c r="Z707" s="27">
        <v>1</v>
      </c>
    </row>
    <row r="708" spans="1:26">
      <c r="A708" s="27">
        <v>1988</v>
      </c>
      <c r="B708" t="s">
        <v>92</v>
      </c>
      <c r="C708" s="27"/>
      <c r="D708" s="27"/>
      <c r="E708" s="27"/>
      <c r="F708" s="27">
        <v>0</v>
      </c>
      <c r="G708" s="27">
        <v>1</v>
      </c>
      <c r="H708" s="27">
        <v>0</v>
      </c>
      <c r="I708" s="27">
        <v>1</v>
      </c>
      <c r="J708" s="27">
        <v>0</v>
      </c>
      <c r="K708" s="27">
        <v>6</v>
      </c>
      <c r="L708" s="27">
        <v>1</v>
      </c>
      <c r="M708" s="27">
        <v>0</v>
      </c>
      <c r="N708" s="27">
        <v>0</v>
      </c>
      <c r="O708" s="27">
        <v>0</v>
      </c>
      <c r="P708" s="27">
        <v>262000000</v>
      </c>
      <c r="Q708" s="27">
        <v>283855833.33333331</v>
      </c>
      <c r="R708" s="27">
        <v>0</v>
      </c>
      <c r="S708" s="27">
        <v>0</v>
      </c>
      <c r="T708" s="33">
        <v>0.80560957079318884</v>
      </c>
      <c r="U708" s="27">
        <v>0</v>
      </c>
      <c r="V708" s="27">
        <v>0</v>
      </c>
      <c r="W708" s="27">
        <v>10199060.300000001</v>
      </c>
      <c r="X708" s="27"/>
      <c r="Y708" s="27"/>
      <c r="Z708" s="27">
        <v>1</v>
      </c>
    </row>
    <row r="709" spans="1:26">
      <c r="A709" s="27">
        <v>1989</v>
      </c>
      <c r="B709" t="s">
        <v>92</v>
      </c>
      <c r="C709" s="27"/>
      <c r="D709" s="27"/>
      <c r="E709" s="27"/>
      <c r="F709" s="27">
        <v>0</v>
      </c>
      <c r="G709" s="27">
        <v>1</v>
      </c>
      <c r="H709" s="27">
        <v>0</v>
      </c>
      <c r="I709" s="27">
        <v>1</v>
      </c>
      <c r="J709" s="27">
        <v>0</v>
      </c>
      <c r="K709" s="27">
        <v>6</v>
      </c>
      <c r="L709" s="27">
        <v>1</v>
      </c>
      <c r="M709" s="27">
        <v>0</v>
      </c>
      <c r="N709" s="27">
        <v>0</v>
      </c>
      <c r="O709" s="27">
        <v>0</v>
      </c>
      <c r="P709" s="27">
        <v>261000000</v>
      </c>
      <c r="Q709" s="27">
        <v>275949889.09426987</v>
      </c>
      <c r="R709" s="27">
        <v>0</v>
      </c>
      <c r="S709" s="27">
        <v>0</v>
      </c>
      <c r="T709" s="33">
        <v>0.74679040704290955</v>
      </c>
      <c r="U709" s="27">
        <v>0</v>
      </c>
      <c r="V709" s="27">
        <v>0</v>
      </c>
      <c r="W709" s="27">
        <v>12961560</v>
      </c>
      <c r="X709" s="27"/>
      <c r="Y709" s="27"/>
      <c r="Z709" s="27">
        <v>1</v>
      </c>
    </row>
    <row r="710" spans="1:26">
      <c r="A710" s="27">
        <v>1990</v>
      </c>
      <c r="B710" t="s">
        <v>92</v>
      </c>
      <c r="C710" s="27"/>
      <c r="D710" s="27"/>
      <c r="E710" s="27"/>
      <c r="F710" s="27">
        <v>0</v>
      </c>
      <c r="G710" s="27">
        <v>1</v>
      </c>
      <c r="H710" s="27">
        <v>0</v>
      </c>
      <c r="I710" s="27">
        <v>1</v>
      </c>
      <c r="J710" s="27">
        <v>0</v>
      </c>
      <c r="K710" s="27">
        <v>6</v>
      </c>
      <c r="L710" s="27">
        <v>1</v>
      </c>
      <c r="M710" s="27">
        <v>0</v>
      </c>
      <c r="N710" s="27">
        <v>0</v>
      </c>
      <c r="O710" s="27">
        <v>0</v>
      </c>
      <c r="P710" s="27">
        <v>281000000</v>
      </c>
      <c r="Q710" s="27">
        <v>299787275.84237576</v>
      </c>
      <c r="R710" s="27">
        <v>0</v>
      </c>
      <c r="S710" s="27">
        <v>0</v>
      </c>
      <c r="T710" s="33">
        <v>0.70566019682121295</v>
      </c>
      <c r="U710" s="27">
        <v>0</v>
      </c>
      <c r="V710" s="27">
        <v>0</v>
      </c>
      <c r="W710" s="27">
        <v>16117315.1</v>
      </c>
      <c r="X710" s="27"/>
      <c r="Y710" s="27"/>
      <c r="Z710" s="27">
        <v>1</v>
      </c>
    </row>
    <row r="711" spans="1:26">
      <c r="A711" s="27">
        <v>1991</v>
      </c>
      <c r="B711" t="s">
        <v>92</v>
      </c>
      <c r="C711" s="27"/>
      <c r="D711" s="27"/>
      <c r="E711" s="27"/>
      <c r="F711" s="27">
        <v>0</v>
      </c>
      <c r="G711" s="27">
        <v>1</v>
      </c>
      <c r="H711" s="27">
        <v>0</v>
      </c>
      <c r="I711" s="27">
        <v>1</v>
      </c>
      <c r="J711" s="27">
        <v>0</v>
      </c>
      <c r="K711" s="27">
        <v>6</v>
      </c>
      <c r="L711" s="27">
        <v>1</v>
      </c>
      <c r="M711" s="27">
        <v>0</v>
      </c>
      <c r="N711" s="27">
        <v>0</v>
      </c>
      <c r="O711" s="27">
        <v>0</v>
      </c>
      <c r="P711" s="27">
        <v>244000000</v>
      </c>
      <c r="Q711" s="27">
        <v>250045839.92963943</v>
      </c>
      <c r="R711" s="27">
        <v>0</v>
      </c>
      <c r="S711" s="27">
        <v>0</v>
      </c>
      <c r="T711" s="33">
        <v>0.64778014054484578</v>
      </c>
      <c r="U711" s="27">
        <v>0</v>
      </c>
      <c r="V711" s="27">
        <v>0</v>
      </c>
      <c r="W711" s="27">
        <v>17750206.5</v>
      </c>
      <c r="X711" s="27"/>
      <c r="Y711" s="27"/>
      <c r="Z711" s="27">
        <v>1</v>
      </c>
    </row>
    <row r="712" spans="1:26">
      <c r="A712" s="27">
        <v>1992</v>
      </c>
      <c r="B712" t="s">
        <v>92</v>
      </c>
      <c r="C712" s="27"/>
      <c r="D712" s="27"/>
      <c r="E712" s="27"/>
      <c r="F712" s="27">
        <v>0</v>
      </c>
      <c r="G712" s="27">
        <v>1</v>
      </c>
      <c r="H712" s="27">
        <v>0</v>
      </c>
      <c r="I712" s="27">
        <v>1</v>
      </c>
      <c r="J712" s="27">
        <v>0</v>
      </c>
      <c r="K712" s="27">
        <v>6</v>
      </c>
      <c r="L712" s="27">
        <v>1</v>
      </c>
      <c r="M712" s="27">
        <v>0</v>
      </c>
      <c r="N712" s="27">
        <v>0</v>
      </c>
      <c r="O712" s="27">
        <v>0</v>
      </c>
      <c r="P712" s="27">
        <v>238000000</v>
      </c>
      <c r="Q712" s="27">
        <v>250794359.56790122</v>
      </c>
      <c r="R712" s="27">
        <v>0</v>
      </c>
      <c r="S712" s="27">
        <v>0</v>
      </c>
      <c r="T712" s="33">
        <v>0.62587770846912083</v>
      </c>
      <c r="U712" s="27">
        <v>0</v>
      </c>
      <c r="V712" s="27">
        <v>0</v>
      </c>
      <c r="W712" s="27">
        <v>17658000</v>
      </c>
      <c r="X712" s="27"/>
      <c r="Y712" s="27"/>
      <c r="Z712" s="27">
        <v>1</v>
      </c>
    </row>
    <row r="713" spans="1:26">
      <c r="A713" s="27">
        <v>1993</v>
      </c>
      <c r="B713" t="s">
        <v>92</v>
      </c>
      <c r="C713" s="27"/>
      <c r="D713" s="27"/>
      <c r="E713" s="27"/>
      <c r="F713" s="27">
        <v>0</v>
      </c>
      <c r="G713" s="27">
        <v>1</v>
      </c>
      <c r="H713" s="27">
        <v>0</v>
      </c>
      <c r="I713" s="27">
        <v>1</v>
      </c>
      <c r="J713" s="27">
        <v>0</v>
      </c>
      <c r="K713" s="27">
        <v>6</v>
      </c>
      <c r="L713" s="27">
        <v>1</v>
      </c>
      <c r="M713" s="27">
        <v>0</v>
      </c>
      <c r="N713" s="27">
        <v>0</v>
      </c>
      <c r="O713" s="27">
        <v>0</v>
      </c>
      <c r="P713" s="27">
        <v>249000000</v>
      </c>
      <c r="Q713" s="27">
        <v>235239570.35093474</v>
      </c>
      <c r="R713" s="27">
        <v>0</v>
      </c>
      <c r="S713" s="27">
        <v>0</v>
      </c>
      <c r="T713" s="33">
        <v>0.648154718576755</v>
      </c>
      <c r="U713" s="27">
        <v>0</v>
      </c>
      <c r="V713" s="27">
        <v>0</v>
      </c>
      <c r="W713" s="27">
        <v>18630000</v>
      </c>
      <c r="X713" s="27"/>
      <c r="Y713" s="27"/>
      <c r="Z713" s="27">
        <v>1</v>
      </c>
    </row>
    <row r="714" spans="1:26">
      <c r="A714" s="27">
        <v>1994</v>
      </c>
      <c r="B714" t="s">
        <v>92</v>
      </c>
      <c r="C714" s="27"/>
      <c r="D714" s="27"/>
      <c r="E714" s="27"/>
      <c r="F714" s="27">
        <v>0</v>
      </c>
      <c r="G714" s="27">
        <v>1</v>
      </c>
      <c r="H714" s="27">
        <v>0</v>
      </c>
      <c r="I714" s="27">
        <v>1</v>
      </c>
      <c r="J714" s="27">
        <v>0</v>
      </c>
      <c r="K714" s="27">
        <v>6</v>
      </c>
      <c r="L714" s="27">
        <v>1</v>
      </c>
      <c r="M714" s="27">
        <v>0</v>
      </c>
      <c r="N714" s="27">
        <v>0</v>
      </c>
      <c r="O714" s="27">
        <v>0</v>
      </c>
      <c r="P714" s="27">
        <v>253000000</v>
      </c>
      <c r="Q714" s="27">
        <v>270801565.18967164</v>
      </c>
      <c r="R714" s="27">
        <v>0</v>
      </c>
      <c r="S714" s="27">
        <v>0</v>
      </c>
      <c r="T714" s="33">
        <v>0.69545665111729171</v>
      </c>
      <c r="U714" s="27">
        <v>0</v>
      </c>
      <c r="V714" s="27">
        <v>0</v>
      </c>
      <c r="W714" s="27">
        <v>20851000</v>
      </c>
      <c r="X714" s="27"/>
      <c r="Y714" s="27"/>
      <c r="Z714" s="27">
        <v>1</v>
      </c>
    </row>
    <row r="715" spans="1:26">
      <c r="A715" s="27">
        <v>1995</v>
      </c>
      <c r="B715" t="s">
        <v>92</v>
      </c>
      <c r="C715" s="27"/>
      <c r="D715" s="27"/>
      <c r="E715" s="27"/>
      <c r="F715" s="27">
        <v>0</v>
      </c>
      <c r="G715" s="27">
        <v>1</v>
      </c>
      <c r="H715" s="27">
        <v>0</v>
      </c>
      <c r="I715" s="27">
        <v>1</v>
      </c>
      <c r="J715" s="27">
        <v>0</v>
      </c>
      <c r="K715" s="27">
        <v>6</v>
      </c>
      <c r="L715" s="27">
        <v>1</v>
      </c>
      <c r="M715" s="27">
        <v>0</v>
      </c>
      <c r="N715" s="27">
        <v>0</v>
      </c>
      <c r="O715" s="27">
        <v>0</v>
      </c>
      <c r="P715" s="27">
        <v>296000000</v>
      </c>
      <c r="Q715" s="27">
        <v>303053462.84304661</v>
      </c>
      <c r="R715" s="27">
        <v>0</v>
      </c>
      <c r="S715" s="27">
        <v>0</v>
      </c>
      <c r="T715" s="33">
        <v>0.69736071622307827</v>
      </c>
      <c r="U715" s="27">
        <v>0</v>
      </c>
      <c r="V715" s="27">
        <v>0</v>
      </c>
      <c r="W715" s="27">
        <v>22451000</v>
      </c>
      <c r="X715" s="27"/>
      <c r="Y715" s="27"/>
      <c r="Z715" s="27">
        <v>1</v>
      </c>
    </row>
    <row r="716" spans="1:26">
      <c r="A716" s="27">
        <v>1996</v>
      </c>
      <c r="B716" t="s">
        <v>92</v>
      </c>
      <c r="C716" s="27"/>
      <c r="D716" s="27"/>
      <c r="E716" s="27"/>
      <c r="F716" s="27">
        <v>0</v>
      </c>
      <c r="G716" s="27">
        <v>1</v>
      </c>
      <c r="H716" s="27">
        <v>0</v>
      </c>
      <c r="I716" s="27">
        <v>1</v>
      </c>
      <c r="J716" s="27">
        <v>0</v>
      </c>
      <c r="K716" s="27">
        <v>6</v>
      </c>
      <c r="L716" s="27">
        <v>1</v>
      </c>
      <c r="M716" s="27">
        <v>0</v>
      </c>
      <c r="N716" s="27">
        <v>0</v>
      </c>
      <c r="O716" s="27">
        <v>0</v>
      </c>
      <c r="P716" s="27">
        <v>311000000</v>
      </c>
      <c r="Q716" s="27">
        <v>316420860.85238498</v>
      </c>
      <c r="R716" s="27">
        <v>0</v>
      </c>
      <c r="S716" s="27">
        <v>0</v>
      </c>
      <c r="T716" s="33">
        <v>0.69966405838602452</v>
      </c>
      <c r="U716" s="27">
        <v>0</v>
      </c>
      <c r="V716" s="27">
        <v>0</v>
      </c>
      <c r="W716" s="27">
        <v>22841000</v>
      </c>
      <c r="X716" s="27"/>
      <c r="Y716" s="27"/>
      <c r="Z716" s="27">
        <v>1</v>
      </c>
    </row>
    <row r="717" spans="1:26">
      <c r="A717" s="27">
        <v>1997</v>
      </c>
      <c r="B717" t="s">
        <v>92</v>
      </c>
      <c r="C717" s="27"/>
      <c r="D717" s="27"/>
      <c r="E717" s="27"/>
      <c r="F717" s="27">
        <v>0</v>
      </c>
      <c r="G717" s="27">
        <v>1</v>
      </c>
      <c r="H717" s="27">
        <v>0</v>
      </c>
      <c r="I717" s="27">
        <v>1</v>
      </c>
      <c r="J717" s="27">
        <v>0</v>
      </c>
      <c r="K717" s="27">
        <v>6</v>
      </c>
      <c r="L717" s="27">
        <v>1</v>
      </c>
      <c r="M717" s="27">
        <v>0</v>
      </c>
      <c r="N717" s="27">
        <v>0</v>
      </c>
      <c r="O717" s="27">
        <v>0</v>
      </c>
      <c r="P717" s="27">
        <v>348000000</v>
      </c>
      <c r="Q717" s="27">
        <v>365964500.13770306</v>
      </c>
      <c r="R717" s="27">
        <v>0</v>
      </c>
      <c r="S717" s="27">
        <v>0</v>
      </c>
      <c r="T717" s="33">
        <v>0.71538944173936525</v>
      </c>
      <c r="U717" s="27">
        <v>0</v>
      </c>
      <c r="V717" s="27">
        <v>0</v>
      </c>
      <c r="W717" s="27">
        <v>22495000</v>
      </c>
      <c r="X717" s="27"/>
      <c r="Y717" s="27"/>
      <c r="Z717" s="27">
        <v>1</v>
      </c>
    </row>
    <row r="718" spans="1:26">
      <c r="A718" s="27">
        <v>1998</v>
      </c>
      <c r="B718" t="s">
        <v>92</v>
      </c>
      <c r="C718" s="27"/>
      <c r="D718" s="27"/>
      <c r="E718" s="27"/>
      <c r="F718" s="27">
        <v>0</v>
      </c>
      <c r="G718" s="27">
        <v>1</v>
      </c>
      <c r="H718" s="27">
        <v>0</v>
      </c>
      <c r="I718" s="27">
        <v>1</v>
      </c>
      <c r="J718" s="27">
        <v>0</v>
      </c>
      <c r="K718" s="27">
        <v>6</v>
      </c>
      <c r="L718" s="27">
        <v>1</v>
      </c>
      <c r="M718" s="27">
        <v>0</v>
      </c>
      <c r="N718" s="27">
        <v>0</v>
      </c>
      <c r="O718" s="27">
        <v>0</v>
      </c>
      <c r="P718" s="27">
        <v>382000000</v>
      </c>
      <c r="Q718" s="27">
        <v>376955087.25157541</v>
      </c>
      <c r="R718" s="27">
        <v>0</v>
      </c>
      <c r="S718" s="27">
        <v>0</v>
      </c>
      <c r="T718" s="33">
        <v>0.63293736472878814</v>
      </c>
      <c r="U718" s="27">
        <v>0</v>
      </c>
      <c r="V718" s="27">
        <v>0</v>
      </c>
      <c r="W718" s="27">
        <v>23862000</v>
      </c>
      <c r="X718" s="27"/>
      <c r="Y718" s="27"/>
      <c r="Z718" s="27">
        <v>1</v>
      </c>
    </row>
    <row r="719" spans="1:26">
      <c r="A719" s="27">
        <v>1999</v>
      </c>
      <c r="B719" t="s">
        <v>92</v>
      </c>
      <c r="C719" s="27"/>
      <c r="D719" s="27"/>
      <c r="E719" s="27"/>
      <c r="F719" s="27">
        <v>0</v>
      </c>
      <c r="G719" s="27">
        <v>1</v>
      </c>
      <c r="H719" s="27">
        <v>0</v>
      </c>
      <c r="I719" s="27">
        <v>1</v>
      </c>
      <c r="J719" s="27">
        <v>0</v>
      </c>
      <c r="K719" s="27">
        <v>6</v>
      </c>
      <c r="L719" s="27">
        <v>1</v>
      </c>
      <c r="M719" s="27">
        <v>0</v>
      </c>
      <c r="N719" s="27">
        <v>0</v>
      </c>
      <c r="O719" s="27">
        <v>0</v>
      </c>
      <c r="P719" s="27">
        <v>401000000</v>
      </c>
      <c r="Q719" s="27">
        <v>419035810.49698091</v>
      </c>
      <c r="R719" s="27">
        <v>0</v>
      </c>
      <c r="S719" s="27">
        <v>0</v>
      </c>
      <c r="T719" s="33">
        <v>0.59173831677950461</v>
      </c>
      <c r="U719" s="27">
        <v>8220596.2000000002</v>
      </c>
      <c r="V719" s="27">
        <v>0</v>
      </c>
      <c r="W719" s="27">
        <v>24057000</v>
      </c>
      <c r="X719" s="27"/>
      <c r="Y719" s="27"/>
      <c r="Z719" s="27">
        <v>1</v>
      </c>
    </row>
    <row r="720" spans="1:26">
      <c r="A720" s="27">
        <v>2000</v>
      </c>
      <c r="B720" t="s">
        <v>92</v>
      </c>
      <c r="C720" s="27"/>
      <c r="D720" s="27"/>
      <c r="E720" s="27"/>
      <c r="F720" s="27">
        <v>0</v>
      </c>
      <c r="G720" s="27">
        <v>1</v>
      </c>
      <c r="H720" s="27">
        <v>0</v>
      </c>
      <c r="I720" s="27">
        <v>1</v>
      </c>
      <c r="J720" s="27">
        <v>0</v>
      </c>
      <c r="K720" s="27">
        <v>6</v>
      </c>
      <c r="L720" s="27">
        <v>1</v>
      </c>
      <c r="M720" s="27">
        <v>0</v>
      </c>
      <c r="N720" s="27">
        <v>0</v>
      </c>
      <c r="O720" s="27">
        <v>0</v>
      </c>
      <c r="P720" s="27">
        <v>436000000</v>
      </c>
      <c r="Q720" s="27">
        <v>439158233.19982201</v>
      </c>
      <c r="R720" s="27">
        <v>0</v>
      </c>
      <c r="S720" s="27">
        <v>0</v>
      </c>
      <c r="T720" s="33">
        <v>0.62919927379193319</v>
      </c>
      <c r="U720" s="27">
        <v>7803729.9000000004</v>
      </c>
      <c r="V720" s="27">
        <v>0</v>
      </c>
      <c r="W720" s="27">
        <v>26139000</v>
      </c>
      <c r="X720" s="27"/>
      <c r="Y720" s="27"/>
      <c r="Z720" s="27">
        <v>1</v>
      </c>
    </row>
    <row r="721" spans="1:26">
      <c r="A721" s="27">
        <v>2001</v>
      </c>
      <c r="B721" t="s">
        <v>92</v>
      </c>
      <c r="C721" s="27"/>
      <c r="D721" s="27"/>
      <c r="E721" s="27"/>
      <c r="F721" s="27">
        <v>0</v>
      </c>
      <c r="G721" s="27">
        <v>1</v>
      </c>
      <c r="H721" s="27">
        <v>0</v>
      </c>
      <c r="I721" s="27">
        <v>1</v>
      </c>
      <c r="J721" s="27">
        <v>0</v>
      </c>
      <c r="K721" s="27">
        <v>6</v>
      </c>
      <c r="L721" s="27">
        <v>1</v>
      </c>
      <c r="M721" s="27">
        <v>0</v>
      </c>
      <c r="N721" s="27">
        <v>0</v>
      </c>
      <c r="O721" s="27">
        <v>0</v>
      </c>
      <c r="P721" s="27">
        <v>455000000</v>
      </c>
      <c r="Q721" s="27">
        <v>476360697.18160629</v>
      </c>
      <c r="R721" s="27">
        <v>0</v>
      </c>
      <c r="S721" s="27">
        <v>0</v>
      </c>
      <c r="T721" s="33">
        <v>0.61588871891054842</v>
      </c>
      <c r="U721" s="27">
        <v>7527136.5999999996</v>
      </c>
      <c r="V721" s="27">
        <v>0</v>
      </c>
      <c r="W721" s="27">
        <v>30746000</v>
      </c>
      <c r="X721" s="27"/>
      <c r="Y721" s="27"/>
      <c r="Z721" s="27">
        <v>1</v>
      </c>
    </row>
    <row r="722" spans="1:26">
      <c r="A722" s="27">
        <v>2002</v>
      </c>
      <c r="B722" t="s">
        <v>92</v>
      </c>
      <c r="C722" s="27"/>
      <c r="D722" s="27"/>
      <c r="E722" s="27"/>
      <c r="F722" s="27">
        <v>0</v>
      </c>
      <c r="G722" s="27">
        <v>1</v>
      </c>
      <c r="H722" s="27">
        <v>0</v>
      </c>
      <c r="I722" s="27">
        <v>1</v>
      </c>
      <c r="J722" s="27">
        <v>0</v>
      </c>
      <c r="K722" s="27">
        <v>6</v>
      </c>
      <c r="L722" s="27">
        <v>1</v>
      </c>
      <c r="M722" s="27">
        <v>0</v>
      </c>
      <c r="N722" s="27">
        <v>0</v>
      </c>
      <c r="O722" s="27">
        <v>0</v>
      </c>
      <c r="P722" s="27">
        <v>504000000</v>
      </c>
      <c r="Q722" s="27">
        <v>537050133.71734214</v>
      </c>
      <c r="R722" s="27">
        <v>0</v>
      </c>
      <c r="S722" s="27">
        <v>1</v>
      </c>
      <c r="T722" s="33">
        <v>0.62466195784303247</v>
      </c>
      <c r="U722" s="27">
        <v>8142793.4000000004</v>
      </c>
      <c r="V722" s="27">
        <v>0</v>
      </c>
      <c r="W722" s="27">
        <v>38549000</v>
      </c>
      <c r="X722" s="27"/>
      <c r="Y722" s="27"/>
      <c r="Z722" s="27">
        <v>1</v>
      </c>
    </row>
    <row r="723" spans="1:26">
      <c r="A723" s="27">
        <v>2003</v>
      </c>
      <c r="B723" t="s">
        <v>92</v>
      </c>
      <c r="C723" s="27"/>
      <c r="D723" s="27"/>
      <c r="E723" s="27"/>
      <c r="F723" s="27">
        <v>0</v>
      </c>
      <c r="G723" s="27">
        <v>1</v>
      </c>
      <c r="H723" s="27">
        <v>0</v>
      </c>
      <c r="I723" s="27">
        <v>1</v>
      </c>
      <c r="J723" s="27">
        <v>0</v>
      </c>
      <c r="K723" s="27">
        <v>6</v>
      </c>
      <c r="L723" s="27">
        <v>1</v>
      </c>
      <c r="M723" s="27">
        <v>0</v>
      </c>
      <c r="N723" s="27">
        <v>0</v>
      </c>
      <c r="O723" s="27">
        <v>0</v>
      </c>
      <c r="P723" s="27">
        <v>575000000</v>
      </c>
      <c r="Q723" s="27">
        <v>622026107.77157581</v>
      </c>
      <c r="R723" s="27">
        <v>0</v>
      </c>
      <c r="S723" s="27">
        <v>1</v>
      </c>
      <c r="T723" s="33">
        <v>0.61793375018798091</v>
      </c>
      <c r="U723" s="27">
        <v>8900160.8000000007</v>
      </c>
      <c r="V723" s="27">
        <v>0</v>
      </c>
      <c r="W723" s="27">
        <v>49186000</v>
      </c>
      <c r="X723" s="27"/>
      <c r="Y723" s="27"/>
      <c r="Z723" s="27">
        <v>1</v>
      </c>
    </row>
    <row r="724" spans="1:26">
      <c r="A724" s="27">
        <v>2004</v>
      </c>
      <c r="B724" t="s">
        <v>92</v>
      </c>
      <c r="C724" s="27"/>
      <c r="D724" s="27"/>
      <c r="E724" s="27"/>
      <c r="F724" s="27">
        <v>0</v>
      </c>
      <c r="G724" s="27">
        <v>1</v>
      </c>
      <c r="H724" s="27">
        <v>0</v>
      </c>
      <c r="I724" s="27">
        <v>1</v>
      </c>
      <c r="J724" s="27">
        <v>0</v>
      </c>
      <c r="K724" s="27">
        <v>6</v>
      </c>
      <c r="L724" s="27">
        <v>1</v>
      </c>
      <c r="M724" s="27">
        <v>0</v>
      </c>
      <c r="N724" s="27">
        <v>0</v>
      </c>
      <c r="O724" s="27">
        <v>0</v>
      </c>
      <c r="P724" s="27">
        <v>670000000</v>
      </c>
      <c r="Q724" s="27">
        <v>702682018.97616947</v>
      </c>
      <c r="R724" s="27">
        <v>0</v>
      </c>
      <c r="S724" s="27">
        <v>1</v>
      </c>
      <c r="T724" s="33">
        <v>0.67108711240801089</v>
      </c>
      <c r="U724" s="27">
        <v>9301694.4000000004</v>
      </c>
      <c r="V724" s="27">
        <v>0</v>
      </c>
      <c r="W724" s="27">
        <v>60263000</v>
      </c>
      <c r="X724" s="27"/>
      <c r="Y724" s="27"/>
      <c r="Z724" s="27">
        <v>1</v>
      </c>
    </row>
    <row r="725" spans="1:26">
      <c r="A725" s="27">
        <v>2005</v>
      </c>
      <c r="B725" t="s">
        <v>92</v>
      </c>
      <c r="C725" s="27"/>
      <c r="D725" s="27"/>
      <c r="E725" s="27"/>
      <c r="F725" s="27">
        <v>0</v>
      </c>
      <c r="G725" s="27">
        <v>1</v>
      </c>
      <c r="H725" s="27">
        <v>0</v>
      </c>
      <c r="I725" s="27">
        <v>1</v>
      </c>
      <c r="J725" s="27">
        <v>0</v>
      </c>
      <c r="K725" s="27">
        <v>6</v>
      </c>
      <c r="L725" s="27">
        <v>1</v>
      </c>
      <c r="M725" s="27">
        <v>0</v>
      </c>
      <c r="N725" s="27">
        <v>0</v>
      </c>
      <c r="O725" s="27">
        <v>0</v>
      </c>
      <c r="P725" s="27">
        <v>762000000</v>
      </c>
      <c r="Q725" s="27">
        <v>818869145.12471652</v>
      </c>
      <c r="R725" s="27">
        <v>0</v>
      </c>
      <c r="S725" s="27">
        <v>1</v>
      </c>
      <c r="T725" s="33">
        <v>0.69599608558540027</v>
      </c>
      <c r="U725" s="27">
        <v>8560558.4000000004</v>
      </c>
      <c r="V725" s="27">
        <v>0</v>
      </c>
      <c r="W725" s="27">
        <v>63265000</v>
      </c>
      <c r="X725" s="27"/>
      <c r="Y725" s="27"/>
      <c r="Z725" s="27">
        <v>1</v>
      </c>
    </row>
    <row r="726" spans="1:26">
      <c r="A726" s="27">
        <v>2006</v>
      </c>
      <c r="B726" t="s">
        <v>92</v>
      </c>
      <c r="C726" s="27"/>
      <c r="D726" s="27"/>
      <c r="E726" s="27"/>
      <c r="F726" s="27">
        <v>0</v>
      </c>
      <c r="G726" s="27">
        <v>1</v>
      </c>
      <c r="H726" s="27">
        <v>0</v>
      </c>
      <c r="I726" s="27">
        <v>1</v>
      </c>
      <c r="J726" s="27">
        <v>0</v>
      </c>
      <c r="K726" s="27">
        <v>6</v>
      </c>
      <c r="L726" s="27">
        <v>1</v>
      </c>
      <c r="M726" s="27">
        <v>0</v>
      </c>
      <c r="N726" s="27">
        <v>0</v>
      </c>
      <c r="O726" s="27">
        <v>0</v>
      </c>
      <c r="P726" s="27">
        <v>858000000</v>
      </c>
      <c r="Q726" s="27">
        <v>897731524.92992246</v>
      </c>
      <c r="R726" s="27">
        <v>0</v>
      </c>
      <c r="S726" s="27">
        <v>1</v>
      </c>
      <c r="T726" s="33">
        <v>0.83568345932575372</v>
      </c>
      <c r="U726" s="27">
        <v>9010546.5999999996</v>
      </c>
      <c r="V726" s="27">
        <v>0</v>
      </c>
      <c r="W726" s="27">
        <v>76041000</v>
      </c>
      <c r="X726" s="27"/>
      <c r="Y726" s="27"/>
      <c r="Z726" s="27">
        <v>1</v>
      </c>
    </row>
    <row r="727" spans="1:26">
      <c r="A727" s="27">
        <v>2007</v>
      </c>
      <c r="B727" t="s">
        <v>92</v>
      </c>
      <c r="C727" s="27"/>
      <c r="D727" s="27"/>
      <c r="E727" s="27"/>
      <c r="F727" s="27">
        <v>0</v>
      </c>
      <c r="G727" s="27">
        <v>1</v>
      </c>
      <c r="H727" s="27">
        <v>0</v>
      </c>
      <c r="I727" s="27">
        <v>1</v>
      </c>
      <c r="J727" s="27">
        <v>0</v>
      </c>
      <c r="K727" s="27">
        <v>6</v>
      </c>
      <c r="L727" s="27">
        <v>1</v>
      </c>
      <c r="M727" s="27">
        <v>0</v>
      </c>
      <c r="N727" s="27">
        <v>0</v>
      </c>
      <c r="O727" s="27">
        <v>0</v>
      </c>
      <c r="P727" s="27">
        <v>1020000000</v>
      </c>
      <c r="Q727" s="27">
        <v>1196091805.0231569</v>
      </c>
      <c r="R727" s="27">
        <v>0</v>
      </c>
      <c r="S727" s="27">
        <v>1</v>
      </c>
      <c r="T727" s="33">
        <v>0.90473952627382648</v>
      </c>
      <c r="U727" s="27">
        <v>9464847.3000000007</v>
      </c>
      <c r="V727" s="27">
        <v>0</v>
      </c>
      <c r="W727" s="27">
        <v>87467000</v>
      </c>
      <c r="X727" s="27"/>
      <c r="Y727" s="27"/>
      <c r="Z727" s="27">
        <v>1</v>
      </c>
    </row>
    <row r="728" spans="1:26">
      <c r="A728" s="27">
        <v>2008</v>
      </c>
      <c r="B728" t="s">
        <v>92</v>
      </c>
      <c r="C728" s="27"/>
      <c r="D728" s="27"/>
      <c r="E728" s="27"/>
      <c r="F728" s="27">
        <v>0</v>
      </c>
      <c r="G728" s="27">
        <v>1</v>
      </c>
      <c r="H728" s="27">
        <v>0</v>
      </c>
      <c r="I728" s="27">
        <v>1</v>
      </c>
      <c r="J728" s="27">
        <v>0</v>
      </c>
      <c r="K728" s="27">
        <v>6</v>
      </c>
      <c r="L728" s="27">
        <v>1</v>
      </c>
      <c r="M728" s="27">
        <v>0</v>
      </c>
      <c r="N728" s="27">
        <v>0</v>
      </c>
      <c r="O728" s="27">
        <v>0</v>
      </c>
      <c r="P728" s="27">
        <v>1291000000</v>
      </c>
      <c r="Q728" s="27">
        <v>1258332337.283819</v>
      </c>
      <c r="R728" s="27">
        <v>0</v>
      </c>
      <c r="S728" s="27">
        <v>1</v>
      </c>
      <c r="T728" s="33">
        <v>0.91944034308119871</v>
      </c>
      <c r="U728" s="27">
        <v>9225388.5999999996</v>
      </c>
      <c r="V728" s="27">
        <v>0</v>
      </c>
      <c r="W728" s="27">
        <v>94252000</v>
      </c>
      <c r="X728" s="27"/>
      <c r="Y728" s="27"/>
      <c r="Z728" s="27">
        <v>1</v>
      </c>
    </row>
    <row r="729" spans="1:26">
      <c r="A729" s="27">
        <v>2009</v>
      </c>
      <c r="B729" t="s">
        <v>92</v>
      </c>
      <c r="C729" s="27"/>
      <c r="D729" s="27"/>
      <c r="E729" s="27"/>
      <c r="F729" s="27">
        <v>0</v>
      </c>
      <c r="G729" s="27">
        <v>1</v>
      </c>
      <c r="H729" s="27">
        <v>0</v>
      </c>
      <c r="I729" s="27">
        <v>1</v>
      </c>
      <c r="J729" s="27">
        <v>0</v>
      </c>
      <c r="K729" s="27">
        <v>6</v>
      </c>
      <c r="L729" s="27">
        <v>1</v>
      </c>
      <c r="M729" s="27">
        <v>0</v>
      </c>
      <c r="N729" s="27">
        <v>0</v>
      </c>
      <c r="O729" s="27">
        <v>0</v>
      </c>
      <c r="P729" s="27">
        <v>1214000000</v>
      </c>
      <c r="Q729" s="27">
        <v>1264758197.9659252</v>
      </c>
      <c r="R729" s="27">
        <v>0</v>
      </c>
      <c r="S729" s="27">
        <v>1</v>
      </c>
      <c r="T729" s="33">
        <v>0.81595367947064712</v>
      </c>
      <c r="U729" s="27">
        <v>9389619.6999999993</v>
      </c>
      <c r="V729" s="27">
        <v>0</v>
      </c>
      <c r="W729" s="27">
        <v>113937000</v>
      </c>
      <c r="X729" s="27"/>
      <c r="Y729" s="27"/>
      <c r="Z729" s="27">
        <v>1</v>
      </c>
    </row>
    <row r="730" spans="1:26">
      <c r="A730" s="27">
        <v>2010</v>
      </c>
      <c r="B730" t="s">
        <v>92</v>
      </c>
      <c r="C730" s="27"/>
      <c r="D730" s="27"/>
      <c r="E730" s="27"/>
      <c r="F730" s="27">
        <v>0</v>
      </c>
      <c r="G730" s="27">
        <v>1</v>
      </c>
      <c r="H730" s="27">
        <v>0</v>
      </c>
      <c r="I730" s="27">
        <v>1</v>
      </c>
      <c r="J730" s="27">
        <v>0</v>
      </c>
      <c r="K730" s="27">
        <v>6</v>
      </c>
      <c r="L730" s="27">
        <v>1</v>
      </c>
      <c r="M730" s="27">
        <v>0</v>
      </c>
      <c r="N730" s="27">
        <v>0</v>
      </c>
      <c r="O730" s="27">
        <v>0</v>
      </c>
      <c r="P730" s="27">
        <v>1433000000</v>
      </c>
      <c r="Q730" s="27">
        <v>1585472534.1054721</v>
      </c>
      <c r="R730" s="27">
        <v>0</v>
      </c>
      <c r="S730" s="27">
        <v>1</v>
      </c>
      <c r="T730" s="33">
        <v>1.0070075781651076</v>
      </c>
      <c r="U730" s="27">
        <v>9223951.1999999993</v>
      </c>
      <c r="V730" s="27">
        <v>0</v>
      </c>
      <c r="W730" s="27">
        <v>112347000</v>
      </c>
      <c r="X730" s="27"/>
      <c r="Y730" s="27"/>
      <c r="Z730" s="27">
        <v>1</v>
      </c>
    </row>
    <row r="731" spans="1:26">
      <c r="A731" s="27">
        <v>2011</v>
      </c>
      <c r="B731" t="s">
        <v>92</v>
      </c>
      <c r="C731" s="27"/>
      <c r="D731" s="27"/>
      <c r="E731" s="27"/>
      <c r="F731" s="27">
        <v>0</v>
      </c>
      <c r="G731" s="27">
        <v>1</v>
      </c>
      <c r="H731" s="27">
        <v>0</v>
      </c>
      <c r="I731" s="27">
        <v>1</v>
      </c>
      <c r="J731" s="27">
        <v>0</v>
      </c>
      <c r="K731" s="27">
        <v>6</v>
      </c>
      <c r="L731" s="27">
        <v>1</v>
      </c>
      <c r="M731" s="27">
        <v>0</v>
      </c>
      <c r="N731" s="27">
        <v>0</v>
      </c>
      <c r="O731" s="27">
        <v>0</v>
      </c>
      <c r="P731" s="27">
        <v>1737000000</v>
      </c>
      <c r="Q731" s="27">
        <v>1820207625.8021665</v>
      </c>
      <c r="R731" s="27">
        <v>0</v>
      </c>
      <c r="S731" s="27">
        <v>1</v>
      </c>
      <c r="T731" s="33">
        <v>1.116808011796752</v>
      </c>
      <c r="U731" s="27">
        <v>9195441.3000000007</v>
      </c>
      <c r="V731" s="27">
        <v>0</v>
      </c>
      <c r="W731" s="27">
        <v>138073000</v>
      </c>
      <c r="X731" s="27"/>
      <c r="Y731" s="27"/>
      <c r="Z731" s="27">
        <v>1</v>
      </c>
    </row>
    <row r="732" spans="1:26">
      <c r="A732" s="27">
        <v>2012</v>
      </c>
      <c r="B732" t="s">
        <v>92</v>
      </c>
      <c r="C732" s="27"/>
      <c r="D732" s="27"/>
      <c r="E732" s="27"/>
      <c r="F732" s="27">
        <v>0</v>
      </c>
      <c r="G732" s="27">
        <v>1</v>
      </c>
      <c r="H732" s="27">
        <v>0</v>
      </c>
      <c r="I732" s="27">
        <v>1</v>
      </c>
      <c r="J732" s="27">
        <v>0</v>
      </c>
      <c r="K732" s="27">
        <v>6</v>
      </c>
      <c r="L732" s="27">
        <v>1</v>
      </c>
      <c r="M732" s="27">
        <v>0</v>
      </c>
      <c r="N732" s="27">
        <v>0</v>
      </c>
      <c r="O732" s="27">
        <v>0</v>
      </c>
      <c r="P732" s="27">
        <v>1814000000</v>
      </c>
      <c r="Q732" s="27">
        <v>1823692109.6165216</v>
      </c>
      <c r="R732" s="27">
        <v>0</v>
      </c>
      <c r="S732" s="27">
        <v>1</v>
      </c>
      <c r="T732" s="33">
        <v>0.99562684078172081</v>
      </c>
      <c r="U732" s="27">
        <v>9205323.9000000004</v>
      </c>
      <c r="V732" s="27">
        <v>0</v>
      </c>
      <c r="W732" s="27">
        <v>174551000</v>
      </c>
      <c r="X732" s="27"/>
      <c r="Y732" s="27"/>
      <c r="Z732" s="27">
        <v>1</v>
      </c>
    </row>
    <row r="733" spans="1:26">
      <c r="A733" s="27">
        <v>2013</v>
      </c>
      <c r="B733" t="s">
        <v>92</v>
      </c>
      <c r="C733" s="27"/>
      <c r="D733" s="27"/>
      <c r="E733" s="27"/>
      <c r="F733" s="27">
        <v>0</v>
      </c>
      <c r="G733" s="27">
        <v>1</v>
      </c>
      <c r="H733" s="27">
        <v>0</v>
      </c>
      <c r="I733" s="27">
        <v>1</v>
      </c>
      <c r="J733" s="27">
        <v>0</v>
      </c>
      <c r="K733" s="27">
        <v>6</v>
      </c>
      <c r="L733" s="27">
        <v>1</v>
      </c>
      <c r="M733" s="27">
        <v>0</v>
      </c>
      <c r="N733" s="27">
        <v>0</v>
      </c>
      <c r="O733" s="27">
        <v>0</v>
      </c>
      <c r="P733" s="27">
        <v>1849000000</v>
      </c>
      <c r="Q733" s="27">
        <v>1798333725.8395367</v>
      </c>
      <c r="R733" s="27">
        <v>0</v>
      </c>
      <c r="S733" s="27">
        <v>1</v>
      </c>
      <c r="T733" s="33">
        <v>0.99710818219516861</v>
      </c>
      <c r="U733" s="27">
        <v>9223771.5</v>
      </c>
      <c r="V733" s="27">
        <v>0</v>
      </c>
      <c r="W733" s="27">
        <v>176518000</v>
      </c>
      <c r="X733" s="27"/>
      <c r="Y733" s="27"/>
      <c r="Z733" s="27">
        <v>1</v>
      </c>
    </row>
    <row r="734" spans="1:26">
      <c r="A734" s="27">
        <v>2014</v>
      </c>
      <c r="B734" t="s">
        <v>92</v>
      </c>
      <c r="C734" s="27"/>
      <c r="D734" s="27"/>
      <c r="E734" s="27"/>
      <c r="F734" s="27">
        <v>0</v>
      </c>
      <c r="G734" s="27">
        <v>1</v>
      </c>
      <c r="H734" s="27">
        <v>0</v>
      </c>
      <c r="I734" s="27">
        <v>1</v>
      </c>
      <c r="J734" s="27">
        <v>0</v>
      </c>
      <c r="K734" s="27">
        <v>6</v>
      </c>
      <c r="L734" s="27">
        <v>1</v>
      </c>
      <c r="M734" s="27">
        <v>0</v>
      </c>
      <c r="N734" s="27">
        <v>0</v>
      </c>
      <c r="O734" s="27">
        <v>0</v>
      </c>
      <c r="P734" s="27">
        <v>1830000000</v>
      </c>
      <c r="Q734" s="27">
        <v>1958819095.6832352</v>
      </c>
      <c r="R734" s="27">
        <v>0</v>
      </c>
      <c r="S734" s="27">
        <v>1</v>
      </c>
      <c r="T734" s="33">
        <v>0.96696016921402161</v>
      </c>
      <c r="U734" s="27">
        <v>8676923.0999999996</v>
      </c>
      <c r="V734" s="27">
        <v>0</v>
      </c>
      <c r="W734" s="27">
        <v>170331000</v>
      </c>
      <c r="X734" s="27"/>
      <c r="Y734" s="27"/>
      <c r="Z734" s="27">
        <v>1</v>
      </c>
    </row>
    <row r="735" spans="1:26">
      <c r="A735" s="27">
        <v>2015</v>
      </c>
      <c r="B735" t="s">
        <v>92</v>
      </c>
      <c r="C735" s="27"/>
      <c r="D735" s="27"/>
      <c r="E735" s="27"/>
      <c r="F735" s="27">
        <v>0</v>
      </c>
      <c r="G735" s="27">
        <v>1</v>
      </c>
      <c r="H735" s="27">
        <v>0</v>
      </c>
      <c r="I735" s="27">
        <v>1</v>
      </c>
      <c r="J735" s="27">
        <v>0</v>
      </c>
      <c r="K735" s="27">
        <v>6</v>
      </c>
      <c r="L735" s="27">
        <v>1</v>
      </c>
      <c r="M735" s="27">
        <v>0</v>
      </c>
      <c r="N735" s="27">
        <v>0</v>
      </c>
      <c r="O735" s="27">
        <v>0</v>
      </c>
      <c r="P735" s="27">
        <v>2028000000</v>
      </c>
      <c r="Q735" s="27">
        <v>2059809919.8932533</v>
      </c>
      <c r="R735" s="27">
        <v>0</v>
      </c>
      <c r="S735" s="27">
        <v>1</v>
      </c>
      <c r="T735" s="33">
        <v>0.821813335342235</v>
      </c>
      <c r="U735" s="27">
        <v>8299137</v>
      </c>
      <c r="V735" s="27">
        <v>0</v>
      </c>
      <c r="W735" s="27">
        <v>183425000</v>
      </c>
      <c r="X735" s="27"/>
      <c r="Y735" s="27"/>
      <c r="Z735" s="27">
        <v>1</v>
      </c>
    </row>
    <row r="736" spans="1:26">
      <c r="A736" s="27">
        <v>2016</v>
      </c>
      <c r="B736" t="s">
        <v>92</v>
      </c>
      <c r="C736" s="27"/>
      <c r="D736" s="27"/>
      <c r="E736" s="27"/>
      <c r="F736" s="27">
        <v>0</v>
      </c>
      <c r="G736" s="27">
        <v>1</v>
      </c>
      <c r="H736" s="27">
        <v>0</v>
      </c>
      <c r="I736" s="27">
        <v>1</v>
      </c>
      <c r="J736" s="27">
        <v>0</v>
      </c>
      <c r="K736" s="27">
        <v>6</v>
      </c>
      <c r="L736" s="27">
        <v>1</v>
      </c>
      <c r="M736" s="27">
        <v>0</v>
      </c>
      <c r="N736" s="27">
        <v>0</v>
      </c>
      <c r="O736" s="27">
        <v>0</v>
      </c>
      <c r="P736" s="27">
        <v>2117000000</v>
      </c>
      <c r="Q736" s="27">
        <v>2219675780.89539</v>
      </c>
      <c r="R736" s="27">
        <v>0</v>
      </c>
      <c r="S736" s="27">
        <v>1</v>
      </c>
      <c r="T736" s="33">
        <v>0.86004996979414983</v>
      </c>
      <c r="U736" s="27">
        <v>8051192.4000000004</v>
      </c>
      <c r="V736" s="27">
        <v>0</v>
      </c>
      <c r="W736" s="27">
        <v>177604000</v>
      </c>
      <c r="X736" s="27"/>
      <c r="Y736" s="27"/>
      <c r="Z736" s="27">
        <v>1</v>
      </c>
    </row>
    <row r="737" spans="1:26">
      <c r="A737" s="27">
        <v>2017</v>
      </c>
      <c r="B737" t="s">
        <v>92</v>
      </c>
      <c r="C737" s="27"/>
      <c r="D737" s="27"/>
      <c r="E737" s="27"/>
      <c r="F737" s="27">
        <v>0</v>
      </c>
      <c r="G737" s="27">
        <v>1</v>
      </c>
      <c r="H737" s="27">
        <v>0</v>
      </c>
      <c r="I737" s="27">
        <v>1</v>
      </c>
      <c r="J737" s="27">
        <v>0</v>
      </c>
      <c r="K737" s="27">
        <v>6</v>
      </c>
      <c r="L737" s="27">
        <v>1</v>
      </c>
      <c r="M737" s="27">
        <v>0</v>
      </c>
      <c r="N737" s="27">
        <v>0</v>
      </c>
      <c r="O737" s="27">
        <v>0</v>
      </c>
      <c r="P737" s="27">
        <v>2405000000</v>
      </c>
      <c r="Q737" s="27">
        <v>2528007911.3535299</v>
      </c>
      <c r="R737" s="27">
        <v>0</v>
      </c>
      <c r="S737" s="27">
        <v>1</v>
      </c>
      <c r="T737" s="33">
        <v>0.90809244833766045</v>
      </c>
      <c r="U737" s="27">
        <v>8529139.9000000004</v>
      </c>
      <c r="V737" s="27">
        <v>0</v>
      </c>
      <c r="W737" s="27">
        <v>218982000</v>
      </c>
      <c r="X737" s="27"/>
      <c r="Y737" s="27"/>
      <c r="Z737" s="27">
        <v>1</v>
      </c>
    </row>
    <row r="738" spans="1:26">
      <c r="A738" s="27">
        <v>1950</v>
      </c>
      <c r="B738" t="s">
        <v>74</v>
      </c>
      <c r="C738" s="27"/>
      <c r="D738" s="27"/>
      <c r="E738" s="27"/>
      <c r="F738" s="27">
        <v>0</v>
      </c>
      <c r="G738" s="27">
        <v>0</v>
      </c>
      <c r="H738" s="27">
        <v>0</v>
      </c>
      <c r="I738" s="27">
        <v>1</v>
      </c>
      <c r="J738" s="27">
        <v>1</v>
      </c>
      <c r="K738" s="27">
        <v>1</v>
      </c>
      <c r="L738" s="27">
        <v>1</v>
      </c>
      <c r="M738" s="27">
        <v>0</v>
      </c>
      <c r="N738" s="27">
        <v>1</v>
      </c>
      <c r="O738" s="27">
        <v>0</v>
      </c>
      <c r="P738" s="27"/>
      <c r="Q738" s="27"/>
      <c r="R738" s="27">
        <v>0</v>
      </c>
      <c r="S738" s="27">
        <v>1</v>
      </c>
      <c r="T738" s="33">
        <v>1.287837882863923</v>
      </c>
      <c r="U738" s="27"/>
      <c r="V738" s="27"/>
      <c r="W738" s="27"/>
      <c r="X738" s="27"/>
      <c r="Y738" s="27"/>
      <c r="Z738" s="27">
        <v>1</v>
      </c>
    </row>
    <row r="739" spans="1:26">
      <c r="A739" s="27">
        <v>1951</v>
      </c>
      <c r="B739" t="s">
        <v>74</v>
      </c>
      <c r="C739" s="27"/>
      <c r="D739" s="27"/>
      <c r="E739" s="27"/>
      <c r="F739" s="27">
        <v>0</v>
      </c>
      <c r="G739" s="27">
        <v>0</v>
      </c>
      <c r="H739" s="27">
        <v>0</v>
      </c>
      <c r="I739" s="27">
        <v>1</v>
      </c>
      <c r="J739" s="27">
        <v>1</v>
      </c>
      <c r="K739" s="27">
        <v>1</v>
      </c>
      <c r="L739" s="27">
        <v>1</v>
      </c>
      <c r="M739" s="27">
        <v>0</v>
      </c>
      <c r="N739" s="27">
        <v>1</v>
      </c>
      <c r="O739" s="27">
        <v>0</v>
      </c>
      <c r="P739" s="27"/>
      <c r="Q739" s="27"/>
      <c r="R739" s="27">
        <v>0</v>
      </c>
      <c r="S739" s="27">
        <v>1</v>
      </c>
      <c r="T739" s="33">
        <v>1.3439935487765553</v>
      </c>
      <c r="U739" s="27"/>
      <c r="V739" s="27"/>
      <c r="W739" s="27"/>
      <c r="X739" s="27"/>
      <c r="Y739" s="27"/>
      <c r="Z739" s="27">
        <v>1</v>
      </c>
    </row>
    <row r="740" spans="1:26">
      <c r="A740" s="27">
        <v>1952</v>
      </c>
      <c r="B740" t="s">
        <v>74</v>
      </c>
      <c r="C740" s="27"/>
      <c r="D740" s="27"/>
      <c r="E740" s="27"/>
      <c r="F740" s="27">
        <v>0</v>
      </c>
      <c r="G740" s="27">
        <v>0</v>
      </c>
      <c r="H740" s="27">
        <v>0</v>
      </c>
      <c r="I740" s="27">
        <v>1</v>
      </c>
      <c r="J740" s="27">
        <v>1</v>
      </c>
      <c r="K740" s="27">
        <v>1</v>
      </c>
      <c r="L740" s="27">
        <v>1</v>
      </c>
      <c r="M740" s="27">
        <v>0</v>
      </c>
      <c r="N740" s="27">
        <v>1</v>
      </c>
      <c r="O740" s="27">
        <v>0</v>
      </c>
      <c r="P740" s="27"/>
      <c r="Q740" s="27"/>
      <c r="R740" s="27">
        <v>0</v>
      </c>
      <c r="S740" s="27">
        <v>1</v>
      </c>
      <c r="T740" s="33">
        <v>1.1861288455441423</v>
      </c>
      <c r="U740" s="27"/>
      <c r="V740" s="27"/>
      <c r="W740" s="27"/>
      <c r="X740" s="27"/>
      <c r="Y740" s="27"/>
      <c r="Z740" s="27">
        <v>1</v>
      </c>
    </row>
    <row r="741" spans="1:26">
      <c r="A741" s="27">
        <v>1953</v>
      </c>
      <c r="B741" t="s">
        <v>74</v>
      </c>
      <c r="C741" s="27"/>
      <c r="D741" s="27"/>
      <c r="E741" s="27"/>
      <c r="F741" s="27">
        <v>0</v>
      </c>
      <c r="G741" s="27">
        <v>0</v>
      </c>
      <c r="H741" s="27">
        <v>0</v>
      </c>
      <c r="I741" s="27">
        <v>1</v>
      </c>
      <c r="J741" s="27">
        <v>1</v>
      </c>
      <c r="K741" s="27">
        <v>1</v>
      </c>
      <c r="L741" s="27">
        <v>1</v>
      </c>
      <c r="M741" s="27">
        <v>0</v>
      </c>
      <c r="N741" s="27">
        <v>1</v>
      </c>
      <c r="O741" s="27">
        <v>0</v>
      </c>
      <c r="P741" s="27"/>
      <c r="Q741" s="27"/>
      <c r="R741" s="27">
        <v>0</v>
      </c>
      <c r="S741" s="27">
        <v>1</v>
      </c>
      <c r="T741" s="33">
        <v>1.1355764645766917</v>
      </c>
      <c r="U741" s="27"/>
      <c r="V741" s="27"/>
      <c r="W741" s="27"/>
      <c r="X741" s="27"/>
      <c r="Y741" s="27"/>
      <c r="Z741" s="27">
        <v>1</v>
      </c>
    </row>
    <row r="742" spans="1:26">
      <c r="A742" s="27">
        <v>1954</v>
      </c>
      <c r="B742" t="s">
        <v>74</v>
      </c>
      <c r="C742" s="27"/>
      <c r="D742" s="27"/>
      <c r="E742" s="27"/>
      <c r="F742" s="27">
        <v>0</v>
      </c>
      <c r="G742" s="27">
        <v>0</v>
      </c>
      <c r="H742" s="27">
        <v>0</v>
      </c>
      <c r="I742" s="27">
        <v>1</v>
      </c>
      <c r="J742" s="27">
        <v>1</v>
      </c>
      <c r="K742" s="27">
        <v>1</v>
      </c>
      <c r="L742" s="27">
        <v>1</v>
      </c>
      <c r="M742" s="27">
        <v>0</v>
      </c>
      <c r="N742" s="27">
        <v>1</v>
      </c>
      <c r="O742" s="27">
        <v>0</v>
      </c>
      <c r="P742" s="27"/>
      <c r="Q742" s="27"/>
      <c r="R742" s="27">
        <v>0</v>
      </c>
      <c r="S742" s="27">
        <v>1</v>
      </c>
      <c r="T742" s="33">
        <v>1.2456557755316726</v>
      </c>
      <c r="U742" s="27"/>
      <c r="V742" s="27"/>
      <c r="W742" s="27"/>
      <c r="X742" s="27"/>
      <c r="Y742" s="27"/>
      <c r="Z742" s="27">
        <v>1</v>
      </c>
    </row>
    <row r="743" spans="1:26">
      <c r="A743" s="27">
        <v>1955</v>
      </c>
      <c r="B743" t="s">
        <v>74</v>
      </c>
      <c r="C743" s="27"/>
      <c r="D743" s="27"/>
      <c r="E743" s="27"/>
      <c r="F743" s="27">
        <v>0</v>
      </c>
      <c r="G743" s="27">
        <v>0</v>
      </c>
      <c r="H743" s="27">
        <v>0</v>
      </c>
      <c r="I743" s="27">
        <v>1</v>
      </c>
      <c r="J743" s="27">
        <v>1</v>
      </c>
      <c r="K743" s="27">
        <v>1</v>
      </c>
      <c r="L743" s="27">
        <v>1</v>
      </c>
      <c r="M743" s="27">
        <v>0</v>
      </c>
      <c r="N743" s="27">
        <v>1</v>
      </c>
      <c r="O743" s="27">
        <v>0</v>
      </c>
      <c r="P743" s="27"/>
      <c r="Q743" s="27"/>
      <c r="R743" s="27">
        <v>0</v>
      </c>
      <c r="S743" s="27">
        <v>1</v>
      </c>
      <c r="T743" s="33">
        <v>1.2093425125419712</v>
      </c>
      <c r="U743" s="27"/>
      <c r="V743" s="27"/>
      <c r="W743" s="27"/>
      <c r="X743" s="27"/>
      <c r="Y743" s="27"/>
      <c r="Z743" s="27">
        <v>1</v>
      </c>
    </row>
    <row r="744" spans="1:26">
      <c r="A744" s="27">
        <v>1956</v>
      </c>
      <c r="B744" t="s">
        <v>74</v>
      </c>
      <c r="C744" s="27"/>
      <c r="D744" s="27"/>
      <c r="E744" s="27"/>
      <c r="F744" s="27">
        <v>0</v>
      </c>
      <c r="G744" s="27">
        <v>0</v>
      </c>
      <c r="H744" s="27">
        <v>0</v>
      </c>
      <c r="I744" s="27">
        <v>1</v>
      </c>
      <c r="J744" s="27">
        <v>1</v>
      </c>
      <c r="K744" s="27">
        <v>1</v>
      </c>
      <c r="L744" s="27">
        <v>1</v>
      </c>
      <c r="M744" s="27">
        <v>0</v>
      </c>
      <c r="N744" s="27">
        <v>1</v>
      </c>
      <c r="O744" s="27">
        <v>0</v>
      </c>
      <c r="P744" s="27"/>
      <c r="Q744" s="27"/>
      <c r="R744" s="27">
        <v>0</v>
      </c>
      <c r="S744" s="27">
        <v>1</v>
      </c>
      <c r="T744" s="33">
        <v>1.188247729709901</v>
      </c>
      <c r="U744" s="27"/>
      <c r="V744" s="27"/>
      <c r="W744" s="27"/>
      <c r="X744" s="27"/>
      <c r="Y744" s="27"/>
      <c r="Z744" s="27">
        <v>1</v>
      </c>
    </row>
    <row r="745" spans="1:26">
      <c r="A745" s="27">
        <v>1957</v>
      </c>
      <c r="B745" t="s">
        <v>74</v>
      </c>
      <c r="C745" s="27"/>
      <c r="D745" s="27"/>
      <c r="E745" s="27"/>
      <c r="F745" s="27">
        <v>0</v>
      </c>
      <c r="G745" s="27">
        <v>0</v>
      </c>
      <c r="H745" s="27">
        <v>0</v>
      </c>
      <c r="I745" s="27">
        <v>1</v>
      </c>
      <c r="J745" s="27">
        <v>1</v>
      </c>
      <c r="K745" s="27">
        <v>1</v>
      </c>
      <c r="L745" s="27">
        <v>1</v>
      </c>
      <c r="M745" s="27">
        <v>0</v>
      </c>
      <c r="N745" s="27">
        <v>1</v>
      </c>
      <c r="O745" s="27">
        <v>0</v>
      </c>
      <c r="P745" s="27"/>
      <c r="Q745" s="27"/>
      <c r="R745" s="27">
        <v>0</v>
      </c>
      <c r="S745" s="27">
        <v>1</v>
      </c>
      <c r="T745" s="33">
        <v>1.1056830722153153</v>
      </c>
      <c r="U745" s="27"/>
      <c r="V745" s="27"/>
      <c r="W745" s="27"/>
      <c r="X745" s="27"/>
      <c r="Y745" s="27"/>
      <c r="Z745" s="27">
        <v>1</v>
      </c>
    </row>
    <row r="746" spans="1:26">
      <c r="A746" s="27">
        <v>1958</v>
      </c>
      <c r="B746" t="s">
        <v>74</v>
      </c>
      <c r="C746" s="27"/>
      <c r="D746" s="27"/>
      <c r="E746" s="27"/>
      <c r="F746" s="27">
        <v>0</v>
      </c>
      <c r="G746" s="27">
        <v>0</v>
      </c>
      <c r="H746" s="27">
        <v>0</v>
      </c>
      <c r="I746" s="27">
        <v>1</v>
      </c>
      <c r="J746" s="27">
        <v>1</v>
      </c>
      <c r="K746" s="27">
        <v>1</v>
      </c>
      <c r="L746" s="27">
        <v>1</v>
      </c>
      <c r="M746" s="27">
        <v>0</v>
      </c>
      <c r="N746" s="27">
        <v>1</v>
      </c>
      <c r="O746" s="27">
        <v>0</v>
      </c>
      <c r="P746" s="27"/>
      <c r="Q746" s="27"/>
      <c r="R746" s="27">
        <v>0</v>
      </c>
      <c r="S746" s="27">
        <v>1</v>
      </c>
      <c r="T746" s="33">
        <v>1.0176220702015186</v>
      </c>
      <c r="U746" s="27"/>
      <c r="V746" s="27"/>
      <c r="W746" s="27"/>
      <c r="X746" s="27"/>
      <c r="Y746" s="27"/>
      <c r="Z746" s="27">
        <v>1</v>
      </c>
    </row>
    <row r="747" spans="1:26">
      <c r="A747" s="27">
        <v>1959</v>
      </c>
      <c r="B747" t="s">
        <v>74</v>
      </c>
      <c r="C747" s="27"/>
      <c r="D747" s="27"/>
      <c r="E747" s="27"/>
      <c r="F747" s="27">
        <v>0</v>
      </c>
      <c r="G747" s="27">
        <v>0</v>
      </c>
      <c r="H747" s="27">
        <v>0</v>
      </c>
      <c r="I747" s="27">
        <v>1</v>
      </c>
      <c r="J747" s="27">
        <v>1</v>
      </c>
      <c r="K747" s="27">
        <v>1</v>
      </c>
      <c r="L747" s="27">
        <v>1</v>
      </c>
      <c r="M747" s="27">
        <v>0</v>
      </c>
      <c r="N747" s="27">
        <v>1</v>
      </c>
      <c r="O747" s="27">
        <v>0</v>
      </c>
      <c r="P747" s="27"/>
      <c r="Q747" s="27"/>
      <c r="R747" s="27">
        <v>0</v>
      </c>
      <c r="S747" s="27">
        <v>1</v>
      </c>
      <c r="T747" s="33">
        <v>1.0157995537348996</v>
      </c>
      <c r="U747" s="27"/>
      <c r="V747" s="27"/>
      <c r="W747" s="27"/>
      <c r="X747" s="27"/>
      <c r="Y747" s="27"/>
      <c r="Z747" s="27">
        <v>1</v>
      </c>
    </row>
    <row r="748" spans="1:26">
      <c r="A748" s="27">
        <v>1960</v>
      </c>
      <c r="B748" t="s">
        <v>74</v>
      </c>
      <c r="C748" s="27"/>
      <c r="D748" s="27"/>
      <c r="E748" s="27"/>
      <c r="F748" s="27">
        <v>0</v>
      </c>
      <c r="G748" s="27">
        <v>0</v>
      </c>
      <c r="H748" s="27">
        <v>0</v>
      </c>
      <c r="I748" s="27">
        <v>1</v>
      </c>
      <c r="J748" s="27">
        <v>1</v>
      </c>
      <c r="K748" s="27">
        <v>1</v>
      </c>
      <c r="L748" s="27">
        <v>1</v>
      </c>
      <c r="M748" s="27">
        <v>0</v>
      </c>
      <c r="N748" s="27">
        <v>1</v>
      </c>
      <c r="O748" s="27">
        <v>0</v>
      </c>
      <c r="P748" s="27"/>
      <c r="Q748" s="27">
        <v>373879363.59538555</v>
      </c>
      <c r="R748" s="27">
        <v>0</v>
      </c>
      <c r="S748" s="27">
        <v>1</v>
      </c>
      <c r="T748" s="33">
        <v>0.99364431383616725</v>
      </c>
      <c r="U748" s="27"/>
      <c r="V748" s="27"/>
      <c r="W748" s="27"/>
      <c r="X748" s="27"/>
      <c r="Y748" s="27"/>
      <c r="Z748" s="27">
        <v>1</v>
      </c>
    </row>
    <row r="749" spans="1:26">
      <c r="A749" s="27">
        <v>1961</v>
      </c>
      <c r="B749" t="s">
        <v>74</v>
      </c>
      <c r="C749" s="27"/>
      <c r="D749" s="27"/>
      <c r="E749" s="27"/>
      <c r="F749" s="27">
        <v>0</v>
      </c>
      <c r="G749" s="27">
        <v>0</v>
      </c>
      <c r="H749" s="27">
        <v>0</v>
      </c>
      <c r="I749" s="27">
        <v>1</v>
      </c>
      <c r="J749" s="27">
        <v>1</v>
      </c>
      <c r="K749" s="27">
        <v>1</v>
      </c>
      <c r="L749" s="27">
        <v>1</v>
      </c>
      <c r="M749" s="27">
        <v>0</v>
      </c>
      <c r="N749" s="27">
        <v>1</v>
      </c>
      <c r="O749" s="27">
        <v>0</v>
      </c>
      <c r="P749" s="27"/>
      <c r="Q749" s="27">
        <v>406684585.71929413</v>
      </c>
      <c r="R749" s="27">
        <v>0</v>
      </c>
      <c r="S749" s="27">
        <v>1</v>
      </c>
      <c r="T749" s="33">
        <v>0.97346733996739376</v>
      </c>
      <c r="U749" s="27"/>
      <c r="V749" s="27"/>
      <c r="W749" s="27"/>
      <c r="X749" s="27"/>
      <c r="Y749" s="27"/>
      <c r="Z749" s="27">
        <v>1</v>
      </c>
    </row>
    <row r="750" spans="1:26">
      <c r="A750" s="27">
        <v>1962</v>
      </c>
      <c r="B750" t="s">
        <v>74</v>
      </c>
      <c r="C750" s="27"/>
      <c r="D750" s="27"/>
      <c r="E750" s="27"/>
      <c r="F750" s="27">
        <v>0</v>
      </c>
      <c r="G750" s="27">
        <v>0</v>
      </c>
      <c r="H750" s="27">
        <v>0</v>
      </c>
      <c r="I750" s="27">
        <v>1</v>
      </c>
      <c r="J750" s="27">
        <v>1</v>
      </c>
      <c r="K750" s="27">
        <v>1</v>
      </c>
      <c r="L750" s="27">
        <v>1</v>
      </c>
      <c r="M750" s="27">
        <v>0</v>
      </c>
      <c r="N750" s="27">
        <v>1</v>
      </c>
      <c r="O750" s="27">
        <v>0</v>
      </c>
      <c r="P750" s="27"/>
      <c r="Q750" s="27">
        <v>444665186.39710176</v>
      </c>
      <c r="R750" s="27">
        <v>0</v>
      </c>
      <c r="S750" s="27">
        <v>1</v>
      </c>
      <c r="T750" s="33">
        <v>0.97699079984331827</v>
      </c>
      <c r="U750" s="27"/>
      <c r="V750" s="27"/>
      <c r="W750" s="27"/>
      <c r="X750" s="27"/>
      <c r="Y750" s="27"/>
      <c r="Z750" s="27">
        <v>1</v>
      </c>
    </row>
    <row r="751" spans="1:26">
      <c r="A751" s="27">
        <v>1963</v>
      </c>
      <c r="B751" t="s">
        <v>74</v>
      </c>
      <c r="C751" s="27"/>
      <c r="D751" s="27"/>
      <c r="E751" s="27"/>
      <c r="F751" s="27">
        <v>0</v>
      </c>
      <c r="G751" s="27">
        <v>0</v>
      </c>
      <c r="H751" s="27">
        <v>0</v>
      </c>
      <c r="I751" s="27">
        <v>1</v>
      </c>
      <c r="J751" s="27">
        <v>1</v>
      </c>
      <c r="K751" s="27">
        <v>1</v>
      </c>
      <c r="L751" s="27">
        <v>1</v>
      </c>
      <c r="M751" s="27">
        <v>0</v>
      </c>
      <c r="N751" s="27">
        <v>1</v>
      </c>
      <c r="O751" s="27">
        <v>0</v>
      </c>
      <c r="P751" s="27"/>
      <c r="Q751" s="27">
        <v>478805990.08330691</v>
      </c>
      <c r="R751" s="27">
        <v>0</v>
      </c>
      <c r="S751" s="27">
        <v>1</v>
      </c>
      <c r="T751" s="33">
        <v>0.98866747285419376</v>
      </c>
      <c r="U751" s="27"/>
      <c r="V751" s="27"/>
      <c r="W751" s="27"/>
      <c r="X751" s="27"/>
      <c r="Y751" s="27"/>
      <c r="Z751" s="27">
        <v>1</v>
      </c>
    </row>
    <row r="752" spans="1:26">
      <c r="A752" s="27">
        <v>1964</v>
      </c>
      <c r="B752" t="s">
        <v>74</v>
      </c>
      <c r="C752" s="27"/>
      <c r="D752" s="27"/>
      <c r="E752" s="27"/>
      <c r="F752" s="27">
        <v>0</v>
      </c>
      <c r="G752" s="27">
        <v>0</v>
      </c>
      <c r="H752" s="27">
        <v>0</v>
      </c>
      <c r="I752" s="27">
        <v>1</v>
      </c>
      <c r="J752" s="27">
        <v>1</v>
      </c>
      <c r="K752" s="27">
        <v>1</v>
      </c>
      <c r="L752" s="27">
        <v>1</v>
      </c>
      <c r="M752" s="27">
        <v>0</v>
      </c>
      <c r="N752" s="27">
        <v>1</v>
      </c>
      <c r="O752" s="27">
        <v>0</v>
      </c>
      <c r="P752" s="27"/>
      <c r="Q752" s="27">
        <v>539491477.32015562</v>
      </c>
      <c r="R752" s="27">
        <v>0</v>
      </c>
      <c r="S752" s="27">
        <v>1</v>
      </c>
      <c r="T752" s="33">
        <v>1.0337554660061781</v>
      </c>
      <c r="U752" s="27"/>
      <c r="V752" s="27"/>
      <c r="W752" s="27"/>
      <c r="X752" s="27"/>
      <c r="Y752" s="27"/>
      <c r="Z752" s="27">
        <v>1</v>
      </c>
    </row>
    <row r="753" spans="1:26">
      <c r="A753" s="27">
        <v>1965</v>
      </c>
      <c r="B753" t="s">
        <v>74</v>
      </c>
      <c r="C753" s="27"/>
      <c r="D753" s="27"/>
      <c r="E753" s="27"/>
      <c r="F753" s="27">
        <v>0</v>
      </c>
      <c r="G753" s="27">
        <v>0</v>
      </c>
      <c r="H753" s="27">
        <v>0</v>
      </c>
      <c r="I753" s="27">
        <v>1</v>
      </c>
      <c r="J753" s="27">
        <v>1</v>
      </c>
      <c r="K753" s="27">
        <v>1</v>
      </c>
      <c r="L753" s="27">
        <v>1</v>
      </c>
      <c r="M753" s="27">
        <v>0</v>
      </c>
      <c r="N753" s="27">
        <v>1</v>
      </c>
      <c r="O753" s="27">
        <v>0</v>
      </c>
      <c r="P753" s="27"/>
      <c r="Q753" s="27">
        <v>604377104.3771044</v>
      </c>
      <c r="R753" s="27">
        <v>0</v>
      </c>
      <c r="S753" s="27">
        <v>1</v>
      </c>
      <c r="T753" s="33">
        <v>1.0227515959565798</v>
      </c>
      <c r="U753" s="27"/>
      <c r="V753" s="27"/>
      <c r="W753" s="27"/>
      <c r="X753" s="27"/>
      <c r="Y753" s="27"/>
      <c r="Z753" s="27">
        <v>1</v>
      </c>
    </row>
    <row r="754" spans="1:26">
      <c r="A754" s="27">
        <v>1966</v>
      </c>
      <c r="B754" t="s">
        <v>74</v>
      </c>
      <c r="C754" s="27"/>
      <c r="D754" s="27"/>
      <c r="E754" s="27"/>
      <c r="F754" s="27">
        <v>0</v>
      </c>
      <c r="G754" s="27">
        <v>0</v>
      </c>
      <c r="H754" s="27">
        <v>0</v>
      </c>
      <c r="I754" s="27">
        <v>1</v>
      </c>
      <c r="J754" s="27">
        <v>1</v>
      </c>
      <c r="K754" s="27">
        <v>1</v>
      </c>
      <c r="L754" s="27">
        <v>1</v>
      </c>
      <c r="M754" s="27">
        <v>0</v>
      </c>
      <c r="N754" s="27">
        <v>1</v>
      </c>
      <c r="O754" s="27">
        <v>0</v>
      </c>
      <c r="P754" s="27"/>
      <c r="Q754" s="27">
        <v>669191919.19191933</v>
      </c>
      <c r="R754" s="27">
        <v>0</v>
      </c>
      <c r="S754" s="27">
        <v>1</v>
      </c>
      <c r="T754" s="33">
        <v>1.060453919000093</v>
      </c>
      <c r="U754" s="27"/>
      <c r="V754" s="27"/>
      <c r="W754" s="27"/>
      <c r="X754" s="27"/>
      <c r="Y754" s="27"/>
      <c r="Z754" s="27">
        <v>1</v>
      </c>
    </row>
    <row r="755" spans="1:26">
      <c r="A755" s="27">
        <v>1967</v>
      </c>
      <c r="B755" t="s">
        <v>74</v>
      </c>
      <c r="C755" s="27"/>
      <c r="D755" s="27"/>
      <c r="E755" s="27"/>
      <c r="F755" s="27">
        <v>0</v>
      </c>
      <c r="G755" s="27">
        <v>0</v>
      </c>
      <c r="H755" s="27">
        <v>0</v>
      </c>
      <c r="I755" s="27">
        <v>1</v>
      </c>
      <c r="J755" s="27">
        <v>1</v>
      </c>
      <c r="K755" s="27">
        <v>1</v>
      </c>
      <c r="L755" s="27">
        <v>1</v>
      </c>
      <c r="M755" s="27">
        <v>0</v>
      </c>
      <c r="N755" s="27">
        <v>1</v>
      </c>
      <c r="O755" s="27">
        <v>0</v>
      </c>
      <c r="P755" s="27"/>
      <c r="Q755" s="27">
        <v>755808080.80808079</v>
      </c>
      <c r="R755" s="27">
        <v>0</v>
      </c>
      <c r="S755" s="27">
        <v>1</v>
      </c>
      <c r="T755" s="33">
        <v>1.0100991944882907</v>
      </c>
      <c r="U755" s="27"/>
      <c r="V755" s="27"/>
      <c r="W755" s="27"/>
      <c r="X755" s="27"/>
      <c r="Y755" s="27"/>
      <c r="Z755" s="27">
        <v>1</v>
      </c>
    </row>
    <row r="756" spans="1:26">
      <c r="A756" s="27">
        <v>1968</v>
      </c>
      <c r="B756" t="s">
        <v>74</v>
      </c>
      <c r="C756" s="27"/>
      <c r="D756" s="27"/>
      <c r="E756" s="27"/>
      <c r="F756" s="27">
        <v>0</v>
      </c>
      <c r="G756" s="27">
        <v>0</v>
      </c>
      <c r="H756" s="27">
        <v>0</v>
      </c>
      <c r="I756" s="27">
        <v>1</v>
      </c>
      <c r="J756" s="27">
        <v>1</v>
      </c>
      <c r="K756" s="27">
        <v>1</v>
      </c>
      <c r="L756" s="27">
        <v>1</v>
      </c>
      <c r="M756" s="27">
        <v>0</v>
      </c>
      <c r="N756" s="27">
        <v>1</v>
      </c>
      <c r="O756" s="27">
        <v>0</v>
      </c>
      <c r="P756" s="27"/>
      <c r="Q756" s="27">
        <v>857912457.91245794</v>
      </c>
      <c r="R756" s="27">
        <v>0</v>
      </c>
      <c r="S756" s="27">
        <v>1</v>
      </c>
      <c r="T756" s="33">
        <v>0.99765870157012104</v>
      </c>
      <c r="U756" s="27"/>
      <c r="V756" s="27"/>
      <c r="W756" s="27"/>
      <c r="X756" s="27"/>
      <c r="Y756" s="27"/>
      <c r="Z756" s="27">
        <v>1</v>
      </c>
    </row>
    <row r="757" spans="1:26">
      <c r="A757" s="27">
        <v>1969</v>
      </c>
      <c r="B757" t="s">
        <v>74</v>
      </c>
      <c r="C757" s="27"/>
      <c r="D757" s="27"/>
      <c r="E757" s="27"/>
      <c r="F757" s="27">
        <v>0</v>
      </c>
      <c r="G757" s="27">
        <v>0</v>
      </c>
      <c r="H757" s="27">
        <v>0</v>
      </c>
      <c r="I757" s="27">
        <v>1</v>
      </c>
      <c r="J757" s="27">
        <v>1</v>
      </c>
      <c r="K757" s="27">
        <v>1</v>
      </c>
      <c r="L757" s="27">
        <v>1</v>
      </c>
      <c r="M757" s="27">
        <v>0</v>
      </c>
      <c r="N757" s="27">
        <v>1</v>
      </c>
      <c r="O757" s="27">
        <v>0</v>
      </c>
      <c r="P757" s="27"/>
      <c r="Q757" s="27">
        <v>929629629.62962949</v>
      </c>
      <c r="R757" s="27">
        <v>0</v>
      </c>
      <c r="S757" s="27">
        <v>1</v>
      </c>
      <c r="T757" s="33">
        <v>1.0058077459461789</v>
      </c>
      <c r="U757" s="27"/>
      <c r="V757" s="27"/>
      <c r="W757" s="27"/>
      <c r="X757" s="27"/>
      <c r="Y757" s="27"/>
      <c r="Z757" s="27">
        <v>1</v>
      </c>
    </row>
    <row r="758" spans="1:26">
      <c r="A758" s="27">
        <v>1970</v>
      </c>
      <c r="B758" t="s">
        <v>74</v>
      </c>
      <c r="C758" s="27"/>
      <c r="D758" s="27"/>
      <c r="E758" s="27"/>
      <c r="F758" s="27">
        <v>0</v>
      </c>
      <c r="G758" s="27">
        <v>0</v>
      </c>
      <c r="H758" s="27">
        <v>0</v>
      </c>
      <c r="I758" s="27">
        <v>1</v>
      </c>
      <c r="J758" s="27">
        <v>1</v>
      </c>
      <c r="K758" s="27">
        <v>1</v>
      </c>
      <c r="L758" s="27">
        <v>1</v>
      </c>
      <c r="M758" s="27">
        <v>0</v>
      </c>
      <c r="N758" s="27">
        <v>1</v>
      </c>
      <c r="O758" s="27">
        <v>0</v>
      </c>
      <c r="P758" s="27"/>
      <c r="Q758" s="27">
        <v>1017003367.0033671</v>
      </c>
      <c r="R758" s="27">
        <v>0</v>
      </c>
      <c r="S758" s="27">
        <v>1</v>
      </c>
      <c r="T758" s="33">
        <v>1</v>
      </c>
      <c r="U758" s="27">
        <v>6080000</v>
      </c>
      <c r="V758" s="27">
        <v>0</v>
      </c>
      <c r="W758" s="27">
        <v>17814000</v>
      </c>
      <c r="X758" s="27"/>
      <c r="Y758" s="27">
        <v>0</v>
      </c>
      <c r="Z758" s="27">
        <v>1</v>
      </c>
    </row>
    <row r="759" spans="1:26">
      <c r="A759" s="27">
        <v>1971</v>
      </c>
      <c r="B759" t="s">
        <v>74</v>
      </c>
      <c r="C759" s="27"/>
      <c r="D759" s="27"/>
      <c r="E759" s="27"/>
      <c r="F759" s="27">
        <v>0</v>
      </c>
      <c r="G759" s="27">
        <v>0</v>
      </c>
      <c r="H759" s="27">
        <v>0</v>
      </c>
      <c r="I759" s="27">
        <v>1</v>
      </c>
      <c r="J759" s="27">
        <v>1</v>
      </c>
      <c r="K759" s="27">
        <v>1</v>
      </c>
      <c r="L759" s="27">
        <v>1</v>
      </c>
      <c r="M759" s="27">
        <v>0</v>
      </c>
      <c r="N759" s="27">
        <v>1</v>
      </c>
      <c r="O759" s="27">
        <v>0</v>
      </c>
      <c r="P759" s="27"/>
      <c r="Q759" s="27">
        <v>1095622895.6228957</v>
      </c>
      <c r="R759" s="27">
        <v>0</v>
      </c>
      <c r="S759" s="27">
        <v>1</v>
      </c>
      <c r="T759" s="33">
        <v>0.92761372871024128</v>
      </c>
      <c r="U759" s="27">
        <v>7165620</v>
      </c>
      <c r="V759" s="27">
        <v>15315000</v>
      </c>
      <c r="W759" s="27">
        <v>21601000</v>
      </c>
      <c r="X759" s="27"/>
      <c r="Y759" s="27">
        <v>0</v>
      </c>
      <c r="Z759" s="27">
        <v>1</v>
      </c>
    </row>
    <row r="760" spans="1:26">
      <c r="A760" s="27">
        <v>1972</v>
      </c>
      <c r="B760" t="s">
        <v>74</v>
      </c>
      <c r="C760" s="27"/>
      <c r="D760" s="27"/>
      <c r="E760" s="27"/>
      <c r="F760" s="27">
        <v>0</v>
      </c>
      <c r="G760" s="27">
        <v>0</v>
      </c>
      <c r="H760" s="27">
        <v>0</v>
      </c>
      <c r="I760" s="27">
        <v>1</v>
      </c>
      <c r="J760" s="27">
        <v>1</v>
      </c>
      <c r="K760" s="27">
        <v>1</v>
      </c>
      <c r="L760" s="27">
        <v>1</v>
      </c>
      <c r="M760" s="27">
        <v>0</v>
      </c>
      <c r="N760" s="27">
        <v>1</v>
      </c>
      <c r="O760" s="27">
        <v>0</v>
      </c>
      <c r="P760" s="27"/>
      <c r="Q760" s="27">
        <v>1257615644.9793155</v>
      </c>
      <c r="R760" s="27">
        <v>0</v>
      </c>
      <c r="S760" s="27">
        <v>1</v>
      </c>
      <c r="T760" s="33">
        <v>0.92122545142259926</v>
      </c>
      <c r="U760" s="27">
        <v>8555316</v>
      </c>
      <c r="V760" s="27">
        <v>23009000</v>
      </c>
      <c r="W760" s="27">
        <v>25597000</v>
      </c>
      <c r="X760" s="27"/>
      <c r="Y760" s="27">
        <v>0</v>
      </c>
      <c r="Z760" s="27">
        <v>1</v>
      </c>
    </row>
    <row r="761" spans="1:26">
      <c r="A761" s="27">
        <v>1973</v>
      </c>
      <c r="B761" t="s">
        <v>74</v>
      </c>
      <c r="C761" s="27"/>
      <c r="D761" s="27"/>
      <c r="E761" s="27"/>
      <c r="F761" s="27">
        <v>0</v>
      </c>
      <c r="G761" s="27">
        <v>0</v>
      </c>
      <c r="H761" s="27">
        <v>0</v>
      </c>
      <c r="I761" s="27">
        <v>1</v>
      </c>
      <c r="J761" s="27">
        <v>1</v>
      </c>
      <c r="K761" s="27">
        <v>1</v>
      </c>
      <c r="L761" s="27">
        <v>1</v>
      </c>
      <c r="M761" s="27">
        <v>0</v>
      </c>
      <c r="N761" s="27">
        <v>1</v>
      </c>
      <c r="O761" s="27">
        <v>0</v>
      </c>
      <c r="P761" s="27"/>
      <c r="Q761" s="27">
        <v>1262968515.7421291</v>
      </c>
      <c r="R761" s="27">
        <v>0</v>
      </c>
      <c r="S761" s="27">
        <v>1</v>
      </c>
      <c r="T761" s="33">
        <v>1.2798279189511945</v>
      </c>
      <c r="U761" s="27">
        <v>21775520</v>
      </c>
      <c r="V761" s="27">
        <v>22622000</v>
      </c>
      <c r="W761" s="27">
        <v>30333000</v>
      </c>
      <c r="X761" s="27"/>
      <c r="Y761" s="27">
        <v>4500000</v>
      </c>
      <c r="Z761" s="27">
        <v>1</v>
      </c>
    </row>
    <row r="762" spans="1:26">
      <c r="A762" s="27">
        <v>1974</v>
      </c>
      <c r="B762" t="s">
        <v>74</v>
      </c>
      <c r="C762" s="27"/>
      <c r="D762" s="27"/>
      <c r="E762" s="27"/>
      <c r="F762" s="27">
        <v>0</v>
      </c>
      <c r="G762" s="27">
        <v>0</v>
      </c>
      <c r="H762" s="27">
        <v>0</v>
      </c>
      <c r="I762" s="27">
        <v>1</v>
      </c>
      <c r="J762" s="27">
        <v>1</v>
      </c>
      <c r="K762" s="27">
        <v>1</v>
      </c>
      <c r="L762" s="27">
        <v>1</v>
      </c>
      <c r="M762" s="27">
        <v>0</v>
      </c>
      <c r="N762" s="27">
        <v>1</v>
      </c>
      <c r="O762" s="27">
        <v>0</v>
      </c>
      <c r="P762" s="27"/>
      <c r="Q762" s="27">
        <v>2100249875.0624688</v>
      </c>
      <c r="R762" s="27">
        <v>0</v>
      </c>
      <c r="S762" s="27">
        <v>1</v>
      </c>
      <c r="T762" s="33">
        <v>1.2793035310212315</v>
      </c>
      <c r="U762" s="27">
        <v>17533408</v>
      </c>
      <c r="V762" s="27">
        <v>20738000</v>
      </c>
      <c r="W762" s="27">
        <v>40884000</v>
      </c>
      <c r="X762" s="27"/>
      <c r="Y762" s="27">
        <v>52000000</v>
      </c>
      <c r="Z762" s="27">
        <v>1</v>
      </c>
    </row>
    <row r="763" spans="1:26">
      <c r="A763" s="27">
        <v>1975</v>
      </c>
      <c r="B763" t="s">
        <v>74</v>
      </c>
      <c r="C763" s="27"/>
      <c r="D763" s="27"/>
      <c r="E763" s="27"/>
      <c r="F763" s="27">
        <v>0</v>
      </c>
      <c r="G763" s="27">
        <v>0</v>
      </c>
      <c r="H763" s="27">
        <v>0</v>
      </c>
      <c r="I763" s="27">
        <v>1</v>
      </c>
      <c r="J763" s="27">
        <v>1</v>
      </c>
      <c r="K763" s="27">
        <v>1</v>
      </c>
      <c r="L763" s="27">
        <v>1</v>
      </c>
      <c r="M763" s="27">
        <v>0</v>
      </c>
      <c r="N763" s="27">
        <v>1</v>
      </c>
      <c r="O763" s="27">
        <v>0</v>
      </c>
      <c r="P763" s="27"/>
      <c r="Q763" s="27">
        <v>2404697651.1744127</v>
      </c>
      <c r="R763" s="27">
        <v>0</v>
      </c>
      <c r="S763" s="27">
        <v>1</v>
      </c>
      <c r="T763" s="33">
        <v>0.94696688960437181</v>
      </c>
      <c r="U763" s="27">
        <v>16307851</v>
      </c>
      <c r="V763" s="27">
        <v>20936000</v>
      </c>
      <c r="W763" s="27">
        <v>49494000</v>
      </c>
      <c r="X763" s="27"/>
      <c r="Y763" s="27">
        <v>102500000</v>
      </c>
      <c r="Z763" s="27">
        <v>1</v>
      </c>
    </row>
    <row r="764" spans="1:26">
      <c r="A764" s="27">
        <v>1976</v>
      </c>
      <c r="B764" t="s">
        <v>74</v>
      </c>
      <c r="C764" s="27"/>
      <c r="D764" s="27"/>
      <c r="E764" s="27"/>
      <c r="F764" s="27">
        <v>0</v>
      </c>
      <c r="G764" s="27">
        <v>0</v>
      </c>
      <c r="H764" s="27">
        <v>0</v>
      </c>
      <c r="I764" s="27">
        <v>1</v>
      </c>
      <c r="J764" s="27">
        <v>1</v>
      </c>
      <c r="K764" s="27">
        <v>1</v>
      </c>
      <c r="L764" s="27">
        <v>1</v>
      </c>
      <c r="M764" s="27">
        <v>0</v>
      </c>
      <c r="N764" s="27">
        <v>1</v>
      </c>
      <c r="O764" s="27">
        <v>0</v>
      </c>
      <c r="P764" s="27"/>
      <c r="Q764" s="27">
        <v>2731984007.9960022</v>
      </c>
      <c r="R764" s="27">
        <v>0</v>
      </c>
      <c r="S764" s="27">
        <v>1</v>
      </c>
      <c r="T764" s="33">
        <v>1.0219497573337515</v>
      </c>
      <c r="U764" s="27">
        <v>0</v>
      </c>
      <c r="V764" s="27">
        <v>31307000</v>
      </c>
      <c r="W764" s="27">
        <v>53417000</v>
      </c>
      <c r="X764" s="27"/>
      <c r="Y764" s="27">
        <v>155000000</v>
      </c>
      <c r="Z764" s="27">
        <v>1</v>
      </c>
    </row>
    <row r="765" spans="1:26">
      <c r="A765" s="27">
        <v>1977</v>
      </c>
      <c r="B765" t="s">
        <v>74</v>
      </c>
      <c r="C765" s="27"/>
      <c r="D765" s="27"/>
      <c r="E765" s="27"/>
      <c r="F765" s="27">
        <v>0</v>
      </c>
      <c r="G765" s="27">
        <v>0</v>
      </c>
      <c r="H765" s="27">
        <v>0</v>
      </c>
      <c r="I765" s="27">
        <v>1</v>
      </c>
      <c r="J765" s="27">
        <v>1</v>
      </c>
      <c r="K765" s="27">
        <v>1</v>
      </c>
      <c r="L765" s="27">
        <v>1</v>
      </c>
      <c r="M765" s="27">
        <v>0</v>
      </c>
      <c r="N765" s="27">
        <v>1</v>
      </c>
      <c r="O765" s="27">
        <v>0</v>
      </c>
      <c r="P765" s="27"/>
      <c r="Q765" s="27">
        <v>3227436281.8590703</v>
      </c>
      <c r="R765" s="27">
        <v>0</v>
      </c>
      <c r="S765" s="27">
        <v>1</v>
      </c>
      <c r="T765" s="33">
        <v>1.0409624303569636</v>
      </c>
      <c r="U765" s="27">
        <v>0</v>
      </c>
      <c r="V765" s="27">
        <v>51652000</v>
      </c>
      <c r="W765" s="27">
        <v>57094000</v>
      </c>
      <c r="X765" s="27"/>
      <c r="Y765" s="27">
        <v>100000000</v>
      </c>
      <c r="Z765" s="27">
        <v>1</v>
      </c>
    </row>
    <row r="766" spans="1:26">
      <c r="A766" s="27">
        <v>1978</v>
      </c>
      <c r="B766" t="s">
        <v>74</v>
      </c>
      <c r="C766" s="27"/>
      <c r="D766" s="27"/>
      <c r="E766" s="27"/>
      <c r="F766" s="27">
        <v>0</v>
      </c>
      <c r="G766" s="27">
        <v>0</v>
      </c>
      <c r="H766" s="27">
        <v>0</v>
      </c>
      <c r="I766" s="27">
        <v>1</v>
      </c>
      <c r="J766" s="27">
        <v>1</v>
      </c>
      <c r="K766" s="27">
        <v>1</v>
      </c>
      <c r="L766" s="27">
        <v>1</v>
      </c>
      <c r="M766" s="27">
        <v>0</v>
      </c>
      <c r="N766" s="27">
        <v>1</v>
      </c>
      <c r="O766" s="27">
        <v>0</v>
      </c>
      <c r="P766" s="27"/>
      <c r="Q766" s="27">
        <v>3758220889.5552225</v>
      </c>
      <c r="R766" s="27">
        <v>0</v>
      </c>
      <c r="S766" s="27">
        <v>1</v>
      </c>
      <c r="T766" s="33">
        <v>0.91734575384516981</v>
      </c>
      <c r="U766" s="27">
        <v>39521437.399999999</v>
      </c>
      <c r="V766" s="27">
        <v>74450000</v>
      </c>
      <c r="W766" s="27">
        <v>59074000</v>
      </c>
      <c r="X766" s="27"/>
      <c r="Y766" s="27">
        <v>227000000</v>
      </c>
      <c r="Z766" s="27">
        <v>1</v>
      </c>
    </row>
    <row r="767" spans="1:26">
      <c r="A767" s="27">
        <v>1979</v>
      </c>
      <c r="B767" t="s">
        <v>74</v>
      </c>
      <c r="C767" s="27"/>
      <c r="D767" s="27"/>
      <c r="E767" s="27"/>
      <c r="F767" s="27">
        <v>0</v>
      </c>
      <c r="G767" s="27">
        <v>0</v>
      </c>
      <c r="H767" s="27">
        <v>0</v>
      </c>
      <c r="I767" s="27">
        <v>1</v>
      </c>
      <c r="J767" s="27">
        <v>1</v>
      </c>
      <c r="K767" s="27">
        <v>1</v>
      </c>
      <c r="L767" s="27">
        <v>1</v>
      </c>
      <c r="M767" s="27">
        <v>0</v>
      </c>
      <c r="N767" s="27">
        <v>1</v>
      </c>
      <c r="O767" s="27">
        <v>0</v>
      </c>
      <c r="P767" s="27"/>
      <c r="Q767" s="27">
        <v>4421343606.1813526</v>
      </c>
      <c r="R767" s="27">
        <v>0</v>
      </c>
      <c r="S767" s="27">
        <v>1</v>
      </c>
      <c r="T767" s="33">
        <v>0.9810294585578897</v>
      </c>
      <c r="U767" s="27">
        <v>39962522.899999999</v>
      </c>
      <c r="V767" s="27">
        <v>105293000</v>
      </c>
      <c r="W767" s="27">
        <v>62340000</v>
      </c>
      <c r="X767" s="27"/>
      <c r="Y767" s="27">
        <v>47000000</v>
      </c>
      <c r="Z767" s="27">
        <v>1</v>
      </c>
    </row>
    <row r="768" spans="1:26">
      <c r="A768" s="27">
        <v>1980</v>
      </c>
      <c r="B768" t="s">
        <v>74</v>
      </c>
      <c r="C768" s="27"/>
      <c r="D768" s="27"/>
      <c r="E768" s="27"/>
      <c r="F768" s="27">
        <v>0</v>
      </c>
      <c r="G768" s="27">
        <v>0</v>
      </c>
      <c r="H768" s="27">
        <v>0</v>
      </c>
      <c r="I768" s="27">
        <v>1</v>
      </c>
      <c r="J768" s="27">
        <v>1</v>
      </c>
      <c r="K768" s="27">
        <v>1</v>
      </c>
      <c r="L768" s="27">
        <v>1</v>
      </c>
      <c r="M768" s="27">
        <v>0</v>
      </c>
      <c r="N768" s="27">
        <v>1</v>
      </c>
      <c r="O768" s="27">
        <v>0</v>
      </c>
      <c r="P768" s="27">
        <v>3589000000</v>
      </c>
      <c r="Q768" s="27">
        <v>4526916802.6101141</v>
      </c>
      <c r="R768" s="27">
        <v>0</v>
      </c>
      <c r="S768" s="27">
        <v>1</v>
      </c>
      <c r="T768" s="33">
        <v>0.94044734443210454</v>
      </c>
      <c r="U768" s="27">
        <v>126338992.8</v>
      </c>
      <c r="V768" s="27">
        <v>175307000</v>
      </c>
      <c r="W768" s="27">
        <v>63810000</v>
      </c>
      <c r="X768" s="27"/>
      <c r="Y768" s="27">
        <v>0</v>
      </c>
      <c r="Z768" s="27">
        <v>1</v>
      </c>
    </row>
    <row r="769" spans="1:26">
      <c r="A769" s="27">
        <v>1981</v>
      </c>
      <c r="B769" t="s">
        <v>74</v>
      </c>
      <c r="C769" s="27"/>
      <c r="D769" s="27"/>
      <c r="E769" s="27"/>
      <c r="F769" s="27">
        <v>0</v>
      </c>
      <c r="G769" s="27">
        <v>0</v>
      </c>
      <c r="H769" s="27">
        <v>0</v>
      </c>
      <c r="I769" s="27">
        <v>1</v>
      </c>
      <c r="J769" s="27">
        <v>1</v>
      </c>
      <c r="K769" s="27">
        <v>1</v>
      </c>
      <c r="L769" s="27">
        <v>1</v>
      </c>
      <c r="M769" s="27">
        <v>0</v>
      </c>
      <c r="N769" s="27">
        <v>1</v>
      </c>
      <c r="O769" s="27">
        <v>0</v>
      </c>
      <c r="P769" s="27">
        <v>3440000000</v>
      </c>
      <c r="Q769" s="27">
        <v>5872756933.1158237</v>
      </c>
      <c r="R769" s="27">
        <v>0</v>
      </c>
      <c r="S769" s="27">
        <v>1</v>
      </c>
      <c r="T769" s="33">
        <v>0.83355014400471705</v>
      </c>
      <c r="U769" s="27">
        <v>113287629.59999999</v>
      </c>
      <c r="V769" s="27">
        <v>202690000</v>
      </c>
      <c r="W769" s="27">
        <v>78327000</v>
      </c>
      <c r="X769" s="27"/>
      <c r="Y769" s="27">
        <v>1696000000</v>
      </c>
      <c r="Z769" s="27">
        <v>1</v>
      </c>
    </row>
    <row r="770" spans="1:26">
      <c r="A770" s="27">
        <v>1982</v>
      </c>
      <c r="B770" t="s">
        <v>74</v>
      </c>
      <c r="C770" s="27"/>
      <c r="D770" s="27"/>
      <c r="E770" s="27"/>
      <c r="F770" s="27">
        <v>0</v>
      </c>
      <c r="G770" s="27">
        <v>0</v>
      </c>
      <c r="H770" s="27">
        <v>0</v>
      </c>
      <c r="I770" s="27">
        <v>1</v>
      </c>
      <c r="J770" s="27">
        <v>1</v>
      </c>
      <c r="K770" s="27">
        <v>1</v>
      </c>
      <c r="L770" s="27">
        <v>1</v>
      </c>
      <c r="M770" s="27">
        <v>0</v>
      </c>
      <c r="N770" s="27">
        <v>1</v>
      </c>
      <c r="O770" s="27">
        <v>0</v>
      </c>
      <c r="P770" s="27">
        <v>3813000000</v>
      </c>
      <c r="Q770" s="27">
        <v>5587490264.8127022</v>
      </c>
      <c r="R770" s="27">
        <v>0</v>
      </c>
      <c r="S770" s="27">
        <v>1</v>
      </c>
      <c r="T770" s="33">
        <v>0.78443295677873848</v>
      </c>
      <c r="U770" s="27">
        <v>125987354.5</v>
      </c>
      <c r="V770" s="27">
        <v>212183000</v>
      </c>
      <c r="W770" s="27">
        <v>89683000</v>
      </c>
      <c r="X770" s="27"/>
      <c r="Y770" s="27">
        <v>6700000</v>
      </c>
      <c r="Z770" s="27">
        <v>1</v>
      </c>
    </row>
    <row r="771" spans="1:26">
      <c r="A771" s="27">
        <v>1983</v>
      </c>
      <c r="B771" t="s">
        <v>74</v>
      </c>
      <c r="C771" s="27"/>
      <c r="D771" s="27"/>
      <c r="E771" s="27"/>
      <c r="F771" s="27">
        <v>0</v>
      </c>
      <c r="G771" s="27">
        <v>0</v>
      </c>
      <c r="H771" s="27">
        <v>0</v>
      </c>
      <c r="I771" s="27">
        <v>1</v>
      </c>
      <c r="J771" s="27">
        <v>1</v>
      </c>
      <c r="K771" s="27">
        <v>1</v>
      </c>
      <c r="L771" s="27">
        <v>1</v>
      </c>
      <c r="M771" s="27">
        <v>0</v>
      </c>
      <c r="N771" s="27">
        <v>1</v>
      </c>
      <c r="O771" s="27">
        <v>0</v>
      </c>
      <c r="P771" s="27">
        <v>3609000000</v>
      </c>
      <c r="Q771" s="27">
        <v>5422440961.8788586</v>
      </c>
      <c r="R771" s="27">
        <v>0</v>
      </c>
      <c r="S771" s="27">
        <v>1</v>
      </c>
      <c r="T771" s="33">
        <v>0.83426891623154475</v>
      </c>
      <c r="U771" s="27">
        <v>127106665.09999999</v>
      </c>
      <c r="V771" s="27">
        <v>212721000</v>
      </c>
      <c r="W771" s="27">
        <v>92431000</v>
      </c>
      <c r="X771" s="27"/>
      <c r="Y771" s="27">
        <v>0</v>
      </c>
      <c r="Z771" s="27">
        <v>1</v>
      </c>
    </row>
    <row r="772" spans="1:26">
      <c r="A772" s="27">
        <v>1984</v>
      </c>
      <c r="B772" t="s">
        <v>74</v>
      </c>
      <c r="C772" s="27"/>
      <c r="D772" s="27"/>
      <c r="E772" s="27"/>
      <c r="F772" s="27">
        <v>0</v>
      </c>
      <c r="G772" s="27">
        <v>0</v>
      </c>
      <c r="H772" s="27">
        <v>0</v>
      </c>
      <c r="I772" s="27">
        <v>1</v>
      </c>
      <c r="J772" s="27">
        <v>1</v>
      </c>
      <c r="K772" s="27">
        <v>1</v>
      </c>
      <c r="L772" s="27">
        <v>1</v>
      </c>
      <c r="M772" s="27">
        <v>0</v>
      </c>
      <c r="N772" s="27">
        <v>1</v>
      </c>
      <c r="O772" s="27">
        <v>0</v>
      </c>
      <c r="P772" s="27">
        <v>3752000000</v>
      </c>
      <c r="Q772" s="27">
        <v>6169501037.9762173</v>
      </c>
      <c r="R772" s="27">
        <v>0</v>
      </c>
      <c r="S772" s="27">
        <v>1</v>
      </c>
      <c r="T772" s="33">
        <v>0.82999599794502654</v>
      </c>
      <c r="U772" s="27">
        <v>96096129.099999994</v>
      </c>
      <c r="V772" s="27">
        <v>175461000</v>
      </c>
      <c r="W772" s="27">
        <v>93723000</v>
      </c>
      <c r="X772" s="27"/>
      <c r="Y772" s="27"/>
      <c r="Z772" s="27">
        <v>1</v>
      </c>
    </row>
    <row r="773" spans="1:26">
      <c r="A773" s="27">
        <v>1985</v>
      </c>
      <c r="B773" t="s">
        <v>74</v>
      </c>
      <c r="C773" s="27"/>
      <c r="D773" s="27"/>
      <c r="E773" s="27"/>
      <c r="F773" s="27">
        <v>0</v>
      </c>
      <c r="G773" s="27">
        <v>0</v>
      </c>
      <c r="H773" s="27">
        <v>0</v>
      </c>
      <c r="I773" s="27">
        <v>1</v>
      </c>
      <c r="J773" s="27">
        <v>1</v>
      </c>
      <c r="K773" s="27">
        <v>1</v>
      </c>
      <c r="L773" s="27">
        <v>1</v>
      </c>
      <c r="M773" s="27">
        <v>0</v>
      </c>
      <c r="N773" s="27">
        <v>1</v>
      </c>
      <c r="O773" s="27">
        <v>0</v>
      </c>
      <c r="P773" s="27">
        <v>4059000000</v>
      </c>
      <c r="Q773" s="27">
        <v>5377277406.7163754</v>
      </c>
      <c r="R773" s="27">
        <v>0</v>
      </c>
      <c r="S773" s="27">
        <v>1</v>
      </c>
      <c r="T773" s="33">
        <v>0.74915719568429318</v>
      </c>
      <c r="U773" s="27">
        <v>82211849.900000006</v>
      </c>
      <c r="V773" s="27">
        <v>207040000</v>
      </c>
      <c r="W773" s="27">
        <v>94422000</v>
      </c>
      <c r="X773" s="27"/>
      <c r="Y773" s="27"/>
      <c r="Z773" s="27">
        <v>1</v>
      </c>
    </row>
    <row r="774" spans="1:26">
      <c r="A774" s="27">
        <v>1986</v>
      </c>
      <c r="B774" t="s">
        <v>74</v>
      </c>
      <c r="C774" s="27"/>
      <c r="D774" s="27"/>
      <c r="E774" s="27"/>
      <c r="F774" s="27">
        <v>7150000</v>
      </c>
      <c r="G774" s="27">
        <v>0</v>
      </c>
      <c r="H774" s="27">
        <v>0</v>
      </c>
      <c r="I774" s="27">
        <v>1</v>
      </c>
      <c r="J774" s="27">
        <v>1</v>
      </c>
      <c r="K774" s="27">
        <v>1</v>
      </c>
      <c r="L774" s="27">
        <v>1</v>
      </c>
      <c r="M774" s="27">
        <v>0</v>
      </c>
      <c r="N774" s="27">
        <v>1</v>
      </c>
      <c r="O774" s="27">
        <v>0</v>
      </c>
      <c r="P774" s="27">
        <v>3970000000</v>
      </c>
      <c r="Q774" s="27">
        <v>3958338883.2233768</v>
      </c>
      <c r="R774" s="27">
        <v>1</v>
      </c>
      <c r="S774" s="27">
        <v>1</v>
      </c>
      <c r="T774" s="33">
        <v>0.7030572776909082</v>
      </c>
      <c r="U774" s="27">
        <v>192346754.40000001</v>
      </c>
      <c r="V774" s="27">
        <v>234733000</v>
      </c>
      <c r="W774" s="27">
        <v>97392628</v>
      </c>
      <c r="X774" s="27"/>
      <c r="Y774" s="27"/>
      <c r="Z774" s="27">
        <v>1</v>
      </c>
    </row>
    <row r="775" spans="1:26">
      <c r="A775" s="27">
        <v>1987</v>
      </c>
      <c r="B775" t="s">
        <v>74</v>
      </c>
      <c r="C775" s="27"/>
      <c r="D775" s="27"/>
      <c r="E775" s="27"/>
      <c r="F775" s="27">
        <v>0</v>
      </c>
      <c r="G775" s="27">
        <v>0</v>
      </c>
      <c r="H775" s="27">
        <v>0</v>
      </c>
      <c r="I775" s="27">
        <v>1</v>
      </c>
      <c r="J775" s="27">
        <v>1</v>
      </c>
      <c r="K775" s="27">
        <v>1</v>
      </c>
      <c r="L775" s="27">
        <v>1</v>
      </c>
      <c r="M775" s="27">
        <v>0</v>
      </c>
      <c r="N775" s="27">
        <v>1</v>
      </c>
      <c r="O775" s="27">
        <v>0</v>
      </c>
      <c r="P775" s="27">
        <v>4323000000</v>
      </c>
      <c r="Q775" s="27">
        <v>4323623622.1622009</v>
      </c>
      <c r="R775" s="27">
        <v>1</v>
      </c>
      <c r="S775" s="27">
        <v>1</v>
      </c>
      <c r="T775" s="33">
        <v>0.74330063470010233</v>
      </c>
      <c r="U775" s="27">
        <v>185706850</v>
      </c>
      <c r="V775" s="27">
        <v>270056000</v>
      </c>
      <c r="W775" s="27">
        <v>141045613.19999999</v>
      </c>
      <c r="X775" s="27"/>
      <c r="Y775" s="27"/>
      <c r="Z775" s="27">
        <v>1</v>
      </c>
    </row>
    <row r="776" spans="1:26">
      <c r="A776" s="27">
        <v>1988</v>
      </c>
      <c r="B776" t="s">
        <v>74</v>
      </c>
      <c r="C776" s="27"/>
      <c r="D776" s="27"/>
      <c r="E776" s="27"/>
      <c r="F776" s="27">
        <v>0</v>
      </c>
      <c r="G776" s="27">
        <v>0</v>
      </c>
      <c r="H776" s="27">
        <v>0</v>
      </c>
      <c r="I776" s="27">
        <v>1</v>
      </c>
      <c r="J776" s="27">
        <v>1</v>
      </c>
      <c r="K776" s="27">
        <v>1</v>
      </c>
      <c r="L776" s="27">
        <v>1</v>
      </c>
      <c r="M776" s="27">
        <v>0</v>
      </c>
      <c r="N776" s="27">
        <v>1</v>
      </c>
      <c r="O776" s="27">
        <v>0</v>
      </c>
      <c r="P776" s="27">
        <v>4598000000</v>
      </c>
      <c r="Q776" s="27">
        <v>4597615562.6659403</v>
      </c>
      <c r="R776" s="27">
        <v>1</v>
      </c>
      <c r="S776" s="27">
        <v>1</v>
      </c>
      <c r="T776" s="33">
        <v>0.80560957079318884</v>
      </c>
      <c r="U776" s="27">
        <v>209010086.90000001</v>
      </c>
      <c r="V776" s="27">
        <v>227951000</v>
      </c>
      <c r="W776" s="27">
        <v>249284643</v>
      </c>
      <c r="X776" s="27"/>
      <c r="Y776" s="27"/>
      <c r="Z776" s="27">
        <v>1</v>
      </c>
    </row>
    <row r="777" spans="1:26">
      <c r="A777" s="27">
        <v>1989</v>
      </c>
      <c r="B777" t="s">
        <v>74</v>
      </c>
      <c r="C777" s="27"/>
      <c r="D777" s="27"/>
      <c r="E777" s="27"/>
      <c r="F777" s="27">
        <v>0</v>
      </c>
      <c r="G777" s="27">
        <v>0</v>
      </c>
      <c r="H777" s="27">
        <v>0</v>
      </c>
      <c r="I777" s="27">
        <v>1</v>
      </c>
      <c r="J777" s="27">
        <v>1</v>
      </c>
      <c r="K777" s="27">
        <v>1</v>
      </c>
      <c r="L777" s="27">
        <v>1</v>
      </c>
      <c r="M777" s="27">
        <v>0</v>
      </c>
      <c r="N777" s="27">
        <v>1</v>
      </c>
      <c r="O777" s="27">
        <v>0</v>
      </c>
      <c r="P777" s="27">
        <v>4716000000</v>
      </c>
      <c r="Q777" s="27">
        <v>4715978868.2161341</v>
      </c>
      <c r="R777" s="27">
        <v>1</v>
      </c>
      <c r="S777" s="27">
        <v>1</v>
      </c>
      <c r="T777" s="33">
        <v>0.74679040704290955</v>
      </c>
      <c r="U777" s="27">
        <v>251790427.69999999</v>
      </c>
      <c r="V777" s="27">
        <v>199161000</v>
      </c>
      <c r="W777" s="27">
        <v>324944499.5</v>
      </c>
      <c r="X777" s="27"/>
      <c r="Y777" s="27"/>
      <c r="Z777" s="27">
        <v>1</v>
      </c>
    </row>
    <row r="778" spans="1:26">
      <c r="A778" s="27">
        <v>1990</v>
      </c>
      <c r="B778" t="s">
        <v>74</v>
      </c>
      <c r="C778" s="27"/>
      <c r="D778" s="27"/>
      <c r="E778" s="27"/>
      <c r="F778" s="27">
        <v>0</v>
      </c>
      <c r="G778" s="27">
        <v>0</v>
      </c>
      <c r="H778" s="27">
        <v>0</v>
      </c>
      <c r="I778" s="27">
        <v>1</v>
      </c>
      <c r="J778" s="27">
        <v>1</v>
      </c>
      <c r="K778" s="27">
        <v>1</v>
      </c>
      <c r="L778" s="27">
        <v>1</v>
      </c>
      <c r="M778" s="27">
        <v>0</v>
      </c>
      <c r="N778" s="27">
        <v>1</v>
      </c>
      <c r="O778" s="27">
        <v>0</v>
      </c>
      <c r="P778" s="27">
        <v>4868000000</v>
      </c>
      <c r="Q778" s="27">
        <v>4867582620.2070827</v>
      </c>
      <c r="R778" s="27">
        <v>1</v>
      </c>
      <c r="S778" s="27">
        <v>1</v>
      </c>
      <c r="T778" s="33">
        <v>0.70566019682121295</v>
      </c>
      <c r="U778" s="27">
        <v>257044786.09999999</v>
      </c>
      <c r="V778" s="27">
        <v>193671000</v>
      </c>
      <c r="W778" s="27">
        <v>393278831.60000002</v>
      </c>
      <c r="X778" s="27"/>
      <c r="Y778" s="27"/>
      <c r="Z778" s="27">
        <v>1</v>
      </c>
    </row>
    <row r="779" spans="1:26">
      <c r="A779" s="27">
        <v>1991</v>
      </c>
      <c r="B779" t="s">
        <v>74</v>
      </c>
      <c r="C779" s="27"/>
      <c r="D779" s="27"/>
      <c r="E779" s="27"/>
      <c r="F779" s="27">
        <v>0</v>
      </c>
      <c r="G779" s="27">
        <v>0</v>
      </c>
      <c r="H779" s="27">
        <v>0</v>
      </c>
      <c r="I779" s="27">
        <v>1</v>
      </c>
      <c r="J779" s="27">
        <v>1</v>
      </c>
      <c r="K779" s="27">
        <v>1</v>
      </c>
      <c r="L779" s="27">
        <v>1</v>
      </c>
      <c r="M779" s="27">
        <v>0</v>
      </c>
      <c r="N779" s="27">
        <v>1</v>
      </c>
      <c r="O779" s="27">
        <v>0</v>
      </c>
      <c r="P779" s="27">
        <v>5343000000</v>
      </c>
      <c r="Q779" s="27">
        <v>5343274311.567894</v>
      </c>
      <c r="R779" s="27">
        <v>1</v>
      </c>
      <c r="S779" s="27">
        <v>1</v>
      </c>
      <c r="T779" s="33">
        <v>0.64778014054484578</v>
      </c>
      <c r="U779" s="27">
        <v>244796647.40000001</v>
      </c>
      <c r="V779" s="27">
        <v>171949000</v>
      </c>
      <c r="W779" s="27">
        <v>443236427.19999999</v>
      </c>
      <c r="X779" s="27"/>
      <c r="Y779" s="27"/>
      <c r="Z779" s="27">
        <v>1</v>
      </c>
    </row>
    <row r="780" spans="1:26">
      <c r="A780" s="27">
        <v>1992</v>
      </c>
      <c r="B780" t="s">
        <v>74</v>
      </c>
      <c r="C780" s="27"/>
      <c r="D780" s="27"/>
      <c r="E780" s="27"/>
      <c r="F780" s="27">
        <v>0</v>
      </c>
      <c r="G780" s="27">
        <v>0</v>
      </c>
      <c r="H780" s="27">
        <v>0</v>
      </c>
      <c r="I780" s="27">
        <v>1</v>
      </c>
      <c r="J780" s="27">
        <v>1</v>
      </c>
      <c r="K780" s="27">
        <v>1</v>
      </c>
      <c r="L780" s="27">
        <v>1</v>
      </c>
      <c r="M780" s="27">
        <v>0</v>
      </c>
      <c r="N780" s="27">
        <v>1</v>
      </c>
      <c r="O780" s="27">
        <v>0</v>
      </c>
      <c r="P780" s="27">
        <v>5643000000</v>
      </c>
      <c r="Q780" s="27">
        <v>5643893347.006794</v>
      </c>
      <c r="R780" s="27">
        <v>1</v>
      </c>
      <c r="S780" s="27">
        <v>1</v>
      </c>
      <c r="T780" s="33">
        <v>0.62587770846912083</v>
      </c>
      <c r="U780" s="27">
        <v>249077125</v>
      </c>
      <c r="V780" s="27">
        <v>145467000</v>
      </c>
      <c r="W780" s="27">
        <v>464066000</v>
      </c>
      <c r="X780" s="27"/>
      <c r="Y780" s="27"/>
      <c r="Z780" s="27">
        <v>1</v>
      </c>
    </row>
    <row r="781" spans="1:26">
      <c r="A781" s="27">
        <v>1993</v>
      </c>
      <c r="B781" t="s">
        <v>74</v>
      </c>
      <c r="C781" s="27"/>
      <c r="D781" s="27"/>
      <c r="E781" s="27"/>
      <c r="F781" s="27">
        <v>0</v>
      </c>
      <c r="G781" s="27">
        <v>0</v>
      </c>
      <c r="H781" s="27">
        <v>0</v>
      </c>
      <c r="I781" s="27">
        <v>1</v>
      </c>
      <c r="J781" s="27">
        <v>1</v>
      </c>
      <c r="K781" s="27">
        <v>1</v>
      </c>
      <c r="L781" s="27">
        <v>1</v>
      </c>
      <c r="M781" s="27">
        <v>0</v>
      </c>
      <c r="N781" s="27">
        <v>1</v>
      </c>
      <c r="O781" s="27">
        <v>0</v>
      </c>
      <c r="P781" s="27">
        <v>5734000000</v>
      </c>
      <c r="Q781" s="27">
        <v>5734676560.9247141</v>
      </c>
      <c r="R781" s="27">
        <v>1</v>
      </c>
      <c r="S781" s="27">
        <v>1</v>
      </c>
      <c r="T781" s="33">
        <v>0.648154718576755</v>
      </c>
      <c r="U781" s="27">
        <v>220509941.09999999</v>
      </c>
      <c r="V781" s="27">
        <v>129042000</v>
      </c>
      <c r="W781" s="27">
        <v>546737000</v>
      </c>
      <c r="X781" s="27"/>
      <c r="Y781" s="27"/>
      <c r="Z781" s="27">
        <v>1</v>
      </c>
    </row>
    <row r="782" spans="1:26">
      <c r="A782" s="27">
        <v>1994</v>
      </c>
      <c r="B782" t="s">
        <v>74</v>
      </c>
      <c r="C782" s="27"/>
      <c r="D782" s="27"/>
      <c r="E782" s="27"/>
      <c r="F782" s="27">
        <v>0</v>
      </c>
      <c r="G782" s="27">
        <v>0</v>
      </c>
      <c r="H782" s="27">
        <v>0</v>
      </c>
      <c r="I782" s="27">
        <v>1</v>
      </c>
      <c r="J782" s="27">
        <v>1</v>
      </c>
      <c r="K782" s="27">
        <v>1</v>
      </c>
      <c r="L782" s="27">
        <v>1</v>
      </c>
      <c r="M782" s="27">
        <v>0</v>
      </c>
      <c r="N782" s="27">
        <v>1</v>
      </c>
      <c r="O782" s="27">
        <v>0</v>
      </c>
      <c r="P782" s="27">
        <v>5970000000</v>
      </c>
      <c r="Q782" s="27">
        <v>5981244886.9170008</v>
      </c>
      <c r="R782" s="27">
        <v>1</v>
      </c>
      <c r="S782" s="27">
        <v>1</v>
      </c>
      <c r="T782" s="33">
        <v>0.69545665111729171</v>
      </c>
      <c r="U782" s="27">
        <v>263552551.5</v>
      </c>
      <c r="V782" s="27">
        <v>116313000</v>
      </c>
      <c r="W782" s="27">
        <v>647822000</v>
      </c>
      <c r="X782" s="27"/>
      <c r="Y782" s="27"/>
      <c r="Z782" s="27">
        <v>1</v>
      </c>
    </row>
    <row r="783" spans="1:26">
      <c r="A783" s="27">
        <v>1995</v>
      </c>
      <c r="B783" t="s">
        <v>74</v>
      </c>
      <c r="C783" s="27"/>
      <c r="D783" s="27"/>
      <c r="E783" s="27"/>
      <c r="F783" s="27">
        <v>0</v>
      </c>
      <c r="G783" s="27">
        <v>0</v>
      </c>
      <c r="H783" s="27">
        <v>0</v>
      </c>
      <c r="I783" s="27">
        <v>1</v>
      </c>
      <c r="J783" s="27">
        <v>1</v>
      </c>
      <c r="K783" s="27">
        <v>1</v>
      </c>
      <c r="L783" s="27">
        <v>1</v>
      </c>
      <c r="M783" s="27">
        <v>0</v>
      </c>
      <c r="N783" s="27">
        <v>1</v>
      </c>
      <c r="O783" s="27">
        <v>0</v>
      </c>
      <c r="P783" s="27">
        <v>6702000000</v>
      </c>
      <c r="Q783" s="27">
        <v>6715220507.0516424</v>
      </c>
      <c r="R783" s="27">
        <v>1</v>
      </c>
      <c r="S783" s="27">
        <v>1</v>
      </c>
      <c r="T783" s="33">
        <v>0.69736071622307827</v>
      </c>
      <c r="U783" s="27">
        <v>267762932.19999999</v>
      </c>
      <c r="V783" s="27">
        <v>94614000</v>
      </c>
      <c r="W783" s="27">
        <v>770294000</v>
      </c>
      <c r="X783" s="27"/>
      <c r="Y783" s="27"/>
      <c r="Z783" s="27">
        <v>1</v>
      </c>
    </row>
    <row r="784" spans="1:26">
      <c r="A784" s="27">
        <v>1996</v>
      </c>
      <c r="B784" t="s">
        <v>74</v>
      </c>
      <c r="C784" s="27"/>
      <c r="D784" s="27"/>
      <c r="E784" s="27"/>
      <c r="F784" s="27">
        <v>0</v>
      </c>
      <c r="G784" s="27">
        <v>0</v>
      </c>
      <c r="H784" s="27">
        <v>0</v>
      </c>
      <c r="I784" s="27">
        <v>1</v>
      </c>
      <c r="J784" s="27">
        <v>1</v>
      </c>
      <c r="K784" s="27">
        <v>1</v>
      </c>
      <c r="L784" s="27">
        <v>1</v>
      </c>
      <c r="M784" s="27">
        <v>0</v>
      </c>
      <c r="N784" s="27">
        <v>1</v>
      </c>
      <c r="O784" s="27">
        <v>0</v>
      </c>
      <c r="P784" s="27">
        <v>7375000000</v>
      </c>
      <c r="Q784" s="27">
        <v>7396966657.4705391</v>
      </c>
      <c r="R784" s="27">
        <v>1</v>
      </c>
      <c r="S784" s="27">
        <v>1</v>
      </c>
      <c r="T784" s="33">
        <v>0.69966405838602452</v>
      </c>
      <c r="U784" s="27">
        <v>276121398.60000002</v>
      </c>
      <c r="V784" s="27">
        <v>61354000</v>
      </c>
      <c r="W784" s="27">
        <v>842698000</v>
      </c>
      <c r="X784" s="27"/>
      <c r="Y784" s="27"/>
      <c r="Z784" s="27">
        <v>1</v>
      </c>
    </row>
    <row r="785" spans="1:26">
      <c r="A785" s="27">
        <v>1997</v>
      </c>
      <c r="B785" t="s">
        <v>74</v>
      </c>
      <c r="C785" s="27"/>
      <c r="D785" s="27"/>
      <c r="E785" s="27"/>
      <c r="F785" s="27">
        <v>0</v>
      </c>
      <c r="G785" s="27">
        <v>0</v>
      </c>
      <c r="H785" s="27">
        <v>0</v>
      </c>
      <c r="I785" s="27">
        <v>1</v>
      </c>
      <c r="J785" s="27">
        <v>1</v>
      </c>
      <c r="K785" s="27">
        <v>1</v>
      </c>
      <c r="L785" s="27">
        <v>1</v>
      </c>
      <c r="M785" s="27">
        <v>0</v>
      </c>
      <c r="N785" s="27">
        <v>1</v>
      </c>
      <c r="O785" s="27">
        <v>0</v>
      </c>
      <c r="P785" s="27">
        <v>7917000000</v>
      </c>
      <c r="Q785" s="27">
        <v>7925673448.413681</v>
      </c>
      <c r="R785" s="27">
        <v>1</v>
      </c>
      <c r="S785" s="27">
        <v>1</v>
      </c>
      <c r="T785" s="33">
        <v>0.71538944173936525</v>
      </c>
      <c r="U785" s="27">
        <v>248140560</v>
      </c>
      <c r="V785" s="27">
        <v>36916000</v>
      </c>
      <c r="W785" s="27">
        <v>930067000</v>
      </c>
      <c r="X785" s="27"/>
      <c r="Y785" s="27"/>
      <c r="Z785" s="27">
        <v>1</v>
      </c>
    </row>
    <row r="786" spans="1:26">
      <c r="A786" s="27">
        <v>1998</v>
      </c>
      <c r="B786" t="s">
        <v>74</v>
      </c>
      <c r="C786" s="27"/>
      <c r="D786" s="27"/>
      <c r="E786" s="27"/>
      <c r="F786" s="27">
        <v>0</v>
      </c>
      <c r="G786" s="27">
        <v>0</v>
      </c>
      <c r="H786" s="27">
        <v>0</v>
      </c>
      <c r="I786" s="27">
        <v>1</v>
      </c>
      <c r="J786" s="27">
        <v>1</v>
      </c>
      <c r="K786" s="27">
        <v>1</v>
      </c>
      <c r="L786" s="27">
        <v>1</v>
      </c>
      <c r="M786" s="27">
        <v>0</v>
      </c>
      <c r="N786" s="27">
        <v>1</v>
      </c>
      <c r="O786" s="27">
        <v>0</v>
      </c>
      <c r="P786" s="27">
        <v>8490000000</v>
      </c>
      <c r="Q786" s="27">
        <v>8497545598.083519</v>
      </c>
      <c r="R786" s="27">
        <v>1</v>
      </c>
      <c r="S786" s="27">
        <v>1</v>
      </c>
      <c r="T786" s="33">
        <v>0.63293736472878814</v>
      </c>
      <c r="U786" s="27">
        <v>264183043</v>
      </c>
      <c r="V786" s="27">
        <v>26024000</v>
      </c>
      <c r="W786" s="27">
        <v>1044946000</v>
      </c>
      <c r="X786" s="27"/>
      <c r="Y786" s="27"/>
      <c r="Z786" s="27">
        <v>1</v>
      </c>
    </row>
    <row r="787" spans="1:26">
      <c r="A787" s="27">
        <v>1999</v>
      </c>
      <c r="B787" t="s">
        <v>74</v>
      </c>
      <c r="C787" s="27"/>
      <c r="D787" s="27"/>
      <c r="E787" s="27"/>
      <c r="F787" s="27">
        <v>0</v>
      </c>
      <c r="G787" s="27">
        <v>0</v>
      </c>
      <c r="H787" s="27">
        <v>0</v>
      </c>
      <c r="I787" s="27">
        <v>1</v>
      </c>
      <c r="J787" s="27">
        <v>1</v>
      </c>
      <c r="K787" s="27">
        <v>1</v>
      </c>
      <c r="L787" s="27">
        <v>1</v>
      </c>
      <c r="M787" s="27">
        <v>0</v>
      </c>
      <c r="N787" s="27">
        <v>1</v>
      </c>
      <c r="O787" s="27">
        <v>0</v>
      </c>
      <c r="P787" s="27">
        <v>8269000000</v>
      </c>
      <c r="Q787" s="27">
        <v>8285075872.2730713</v>
      </c>
      <c r="R787" s="27">
        <v>1</v>
      </c>
      <c r="S787" s="27">
        <v>1</v>
      </c>
      <c r="T787" s="33">
        <v>0.59173831677950461</v>
      </c>
      <c r="U787" s="27">
        <v>283651143.60000002</v>
      </c>
      <c r="V787" s="27">
        <v>12609000</v>
      </c>
      <c r="W787" s="27">
        <v>1097426000</v>
      </c>
      <c r="X787" s="27"/>
      <c r="Y787" s="27"/>
      <c r="Z787" s="27">
        <v>1</v>
      </c>
    </row>
    <row r="788" spans="1:26">
      <c r="A788" s="27">
        <v>2000</v>
      </c>
      <c r="B788" t="s">
        <v>74</v>
      </c>
      <c r="C788" s="27">
        <v>0</v>
      </c>
      <c r="D788" s="27">
        <v>0</v>
      </c>
      <c r="E788" s="27">
        <v>0</v>
      </c>
      <c r="F788" s="27">
        <v>0</v>
      </c>
      <c r="G788" s="27">
        <v>0</v>
      </c>
      <c r="H788" s="27">
        <v>0</v>
      </c>
      <c r="I788" s="27">
        <v>1</v>
      </c>
      <c r="J788" s="27">
        <v>1</v>
      </c>
      <c r="K788" s="27">
        <v>1</v>
      </c>
      <c r="L788" s="27">
        <v>1</v>
      </c>
      <c r="M788" s="27">
        <v>1</v>
      </c>
      <c r="N788" s="27">
        <v>1</v>
      </c>
      <c r="O788" s="27">
        <v>0</v>
      </c>
      <c r="P788" s="27">
        <v>8385000000</v>
      </c>
      <c r="Q788" s="27">
        <v>8397912509.0967894</v>
      </c>
      <c r="R788" s="27">
        <v>1</v>
      </c>
      <c r="S788" s="27">
        <v>1</v>
      </c>
      <c r="T788" s="33">
        <v>0.62919927379193319</v>
      </c>
      <c r="U788" s="27">
        <v>254673303.09999999</v>
      </c>
      <c r="V788" s="27">
        <v>243000</v>
      </c>
      <c r="W788" s="27">
        <v>1096149000</v>
      </c>
      <c r="X788" s="27"/>
      <c r="Y788" s="27"/>
      <c r="Z788" s="27">
        <v>1</v>
      </c>
    </row>
    <row r="789" spans="1:26">
      <c r="A789" s="27">
        <v>2001</v>
      </c>
      <c r="B789" t="s">
        <v>74</v>
      </c>
      <c r="C789" s="27">
        <v>0</v>
      </c>
      <c r="D789" s="27">
        <v>0</v>
      </c>
      <c r="E789" s="27">
        <v>0</v>
      </c>
      <c r="F789" s="27">
        <v>0</v>
      </c>
      <c r="G789" s="27">
        <v>0</v>
      </c>
      <c r="H789" s="27">
        <v>0</v>
      </c>
      <c r="I789" s="27">
        <v>1</v>
      </c>
      <c r="J789" s="27">
        <v>1</v>
      </c>
      <c r="K789" s="27">
        <v>1</v>
      </c>
      <c r="L789" s="27">
        <v>1</v>
      </c>
      <c r="M789" s="27">
        <v>1</v>
      </c>
      <c r="N789" s="27">
        <v>1</v>
      </c>
      <c r="O789" s="27">
        <v>0</v>
      </c>
      <c r="P789" s="27">
        <v>8154999999.999999</v>
      </c>
      <c r="Q789" s="27">
        <v>8141537937.6106796</v>
      </c>
      <c r="R789" s="27">
        <v>1</v>
      </c>
      <c r="S789" s="27">
        <v>1</v>
      </c>
      <c r="T789" s="33">
        <v>0.61588871891054842</v>
      </c>
      <c r="U789" s="27">
        <v>240714064.19999999</v>
      </c>
      <c r="V789" s="27">
        <v>0</v>
      </c>
      <c r="W789" s="27">
        <v>1145786000</v>
      </c>
      <c r="X789" s="27"/>
      <c r="Y789" s="27"/>
      <c r="Z789" s="27">
        <v>1</v>
      </c>
    </row>
    <row r="790" spans="1:26">
      <c r="A790" s="27">
        <v>2002</v>
      </c>
      <c r="B790" t="s">
        <v>74</v>
      </c>
      <c r="C790" s="27">
        <v>0</v>
      </c>
      <c r="D790" s="27">
        <v>0</v>
      </c>
      <c r="E790" s="27">
        <v>0</v>
      </c>
      <c r="F790" s="27">
        <v>0</v>
      </c>
      <c r="G790" s="27">
        <v>0</v>
      </c>
      <c r="H790" s="27">
        <v>0</v>
      </c>
      <c r="I790" s="27">
        <v>1</v>
      </c>
      <c r="J790" s="27">
        <v>1</v>
      </c>
      <c r="K790" s="27">
        <v>1</v>
      </c>
      <c r="L790" s="27">
        <v>1</v>
      </c>
      <c r="M790" s="27">
        <v>1</v>
      </c>
      <c r="N790" s="27">
        <v>1</v>
      </c>
      <c r="O790" s="27">
        <v>0</v>
      </c>
      <c r="P790" s="27">
        <v>7917000000</v>
      </c>
      <c r="Q790" s="27">
        <v>7905485216.1785221</v>
      </c>
      <c r="R790" s="27">
        <v>1</v>
      </c>
      <c r="S790" s="27">
        <v>1</v>
      </c>
      <c r="T790" s="33">
        <v>0.62466195784303247</v>
      </c>
      <c r="U790" s="27">
        <v>231620062.90000001</v>
      </c>
      <c r="V790" s="27">
        <v>0</v>
      </c>
      <c r="W790" s="27">
        <v>1320527000</v>
      </c>
      <c r="X790" s="27"/>
      <c r="Y790" s="27"/>
      <c r="Z790" s="27">
        <v>1</v>
      </c>
    </row>
    <row r="791" spans="1:26">
      <c r="A791" s="27">
        <v>2003</v>
      </c>
      <c r="B791" t="s">
        <v>74</v>
      </c>
      <c r="C791" s="27">
        <v>0</v>
      </c>
      <c r="D791" s="27">
        <v>0</v>
      </c>
      <c r="E791" s="27">
        <v>0</v>
      </c>
      <c r="F791" s="27">
        <v>30000</v>
      </c>
      <c r="G791" s="27">
        <v>0</v>
      </c>
      <c r="H791" s="27">
        <v>0</v>
      </c>
      <c r="I791" s="27">
        <v>1</v>
      </c>
      <c r="J791" s="27">
        <v>1</v>
      </c>
      <c r="K791" s="27">
        <v>1</v>
      </c>
      <c r="L791" s="27">
        <v>1</v>
      </c>
      <c r="M791" s="27">
        <v>1</v>
      </c>
      <c r="N791" s="27">
        <v>1</v>
      </c>
      <c r="O791" s="27">
        <v>0</v>
      </c>
      <c r="P791" s="27">
        <v>8092000000.000001</v>
      </c>
      <c r="Q791" s="27">
        <v>8082364868.3935661</v>
      </c>
      <c r="R791" s="27">
        <v>1</v>
      </c>
      <c r="S791" s="27">
        <v>1</v>
      </c>
      <c r="T791" s="33">
        <v>0.61793375018798091</v>
      </c>
      <c r="U791" s="27">
        <v>318333409.19999999</v>
      </c>
      <c r="V791" s="27">
        <v>0</v>
      </c>
      <c r="W791" s="27">
        <v>1570921000</v>
      </c>
      <c r="X791" s="27"/>
      <c r="Y791" s="27"/>
      <c r="Z791" s="27">
        <v>1</v>
      </c>
    </row>
    <row r="792" spans="1:26">
      <c r="A792" s="27">
        <v>2004</v>
      </c>
      <c r="B792" t="s">
        <v>74</v>
      </c>
      <c r="C792" s="27">
        <v>0</v>
      </c>
      <c r="D792" s="27">
        <v>0</v>
      </c>
      <c r="E792" s="27">
        <v>0</v>
      </c>
      <c r="F792" s="27">
        <v>0</v>
      </c>
      <c r="G792" s="27">
        <v>0</v>
      </c>
      <c r="H792" s="27">
        <v>0</v>
      </c>
      <c r="I792" s="27">
        <v>1</v>
      </c>
      <c r="J792" s="27">
        <v>1</v>
      </c>
      <c r="K792" s="27">
        <v>1</v>
      </c>
      <c r="L792" s="27">
        <v>1</v>
      </c>
      <c r="M792" s="27">
        <v>1</v>
      </c>
      <c r="N792" s="27">
        <v>1</v>
      </c>
      <c r="O792" s="27">
        <v>0</v>
      </c>
      <c r="P792" s="27">
        <v>8785000000</v>
      </c>
      <c r="Q792" s="27">
        <v>8773451738.9112911</v>
      </c>
      <c r="R792" s="27">
        <v>1</v>
      </c>
      <c r="S792" s="27">
        <v>1</v>
      </c>
      <c r="T792" s="33">
        <v>0.67108711240801089</v>
      </c>
      <c r="U792" s="27">
        <v>348459724.69999999</v>
      </c>
      <c r="V792" s="27">
        <v>150000</v>
      </c>
      <c r="W792" s="27">
        <v>1749718000</v>
      </c>
      <c r="X792" s="27"/>
      <c r="Y792" s="27"/>
      <c r="Z792" s="27">
        <v>1</v>
      </c>
    </row>
    <row r="793" spans="1:26">
      <c r="A793" s="27">
        <v>2005</v>
      </c>
      <c r="B793" t="s">
        <v>74</v>
      </c>
      <c r="C793" s="27">
        <v>0</v>
      </c>
      <c r="D793" s="27">
        <v>0</v>
      </c>
      <c r="E793" s="27">
        <v>0</v>
      </c>
      <c r="F793" s="27">
        <v>0</v>
      </c>
      <c r="G793" s="27">
        <v>0</v>
      </c>
      <c r="H793" s="27">
        <v>0</v>
      </c>
      <c r="I793" s="27">
        <v>1</v>
      </c>
      <c r="J793" s="27">
        <v>1</v>
      </c>
      <c r="K793" s="27">
        <v>1</v>
      </c>
      <c r="L793" s="27">
        <v>1</v>
      </c>
      <c r="M793" s="27">
        <v>1</v>
      </c>
      <c r="N793" s="27">
        <v>1</v>
      </c>
      <c r="O793" s="27">
        <v>0</v>
      </c>
      <c r="P793" s="27">
        <v>9573000000</v>
      </c>
      <c r="Q793" s="27">
        <v>9549077869.1065044</v>
      </c>
      <c r="R793" s="27">
        <v>1</v>
      </c>
      <c r="S793" s="27">
        <v>1</v>
      </c>
      <c r="T793" s="33">
        <v>0.69599608558540027</v>
      </c>
      <c r="U793" s="27">
        <v>281990683.19999999</v>
      </c>
      <c r="V793" s="27">
        <v>150000</v>
      </c>
      <c r="W793" s="27">
        <v>1672795000</v>
      </c>
      <c r="X793" s="27"/>
      <c r="Y793" s="27"/>
      <c r="Z793" s="27">
        <v>1</v>
      </c>
    </row>
    <row r="794" spans="1:26">
      <c r="A794" s="27">
        <v>2006</v>
      </c>
      <c r="B794" t="s">
        <v>74</v>
      </c>
      <c r="C794" s="27">
        <v>0</v>
      </c>
      <c r="D794" s="27">
        <v>0</v>
      </c>
      <c r="E794" s="27">
        <v>0</v>
      </c>
      <c r="F794" s="27">
        <v>1200000</v>
      </c>
      <c r="G794" s="27">
        <v>0</v>
      </c>
      <c r="H794" s="27">
        <v>0</v>
      </c>
      <c r="I794" s="27">
        <v>1</v>
      </c>
      <c r="J794" s="27">
        <v>1</v>
      </c>
      <c r="K794" s="27">
        <v>1</v>
      </c>
      <c r="L794" s="27">
        <v>1</v>
      </c>
      <c r="M794" s="27">
        <v>1</v>
      </c>
      <c r="N794" s="27">
        <v>1</v>
      </c>
      <c r="O794" s="27">
        <v>0</v>
      </c>
      <c r="P794" s="27">
        <v>11520000000</v>
      </c>
      <c r="Q794" s="27">
        <v>11451845341.196421</v>
      </c>
      <c r="R794" s="27">
        <v>1</v>
      </c>
      <c r="S794" s="27">
        <v>1</v>
      </c>
      <c r="T794" s="33">
        <v>0.83568345932575372</v>
      </c>
      <c r="U794" s="27">
        <v>54704497.200000003</v>
      </c>
      <c r="V794" s="27">
        <v>150000</v>
      </c>
      <c r="W794" s="27">
        <v>233187000</v>
      </c>
      <c r="X794" s="27"/>
      <c r="Y794" s="27"/>
      <c r="Z794" s="27">
        <v>1</v>
      </c>
    </row>
    <row r="795" spans="1:26">
      <c r="A795" s="27">
        <v>2007</v>
      </c>
      <c r="B795" t="s">
        <v>74</v>
      </c>
      <c r="C795" s="27">
        <v>0</v>
      </c>
      <c r="D795" s="27">
        <v>0</v>
      </c>
      <c r="E795" s="27">
        <v>0</v>
      </c>
      <c r="F795" s="27">
        <v>0</v>
      </c>
      <c r="G795" s="27">
        <v>0</v>
      </c>
      <c r="H795" s="27">
        <v>0</v>
      </c>
      <c r="I795" s="27">
        <v>1</v>
      </c>
      <c r="J795" s="27">
        <v>1</v>
      </c>
      <c r="K795" s="27">
        <v>1</v>
      </c>
      <c r="L795" s="27">
        <v>1</v>
      </c>
      <c r="M795" s="27">
        <v>1</v>
      </c>
      <c r="N795" s="27">
        <v>1</v>
      </c>
      <c r="O795" s="27">
        <v>0</v>
      </c>
      <c r="P795" s="27">
        <v>13216000000</v>
      </c>
      <c r="Q795" s="27">
        <v>13120107688.02128</v>
      </c>
      <c r="R795" s="27">
        <v>1</v>
      </c>
      <c r="S795" s="27">
        <v>1</v>
      </c>
      <c r="T795" s="33">
        <v>0.90473952627382648</v>
      </c>
      <c r="U795" s="27">
        <v>42197415.799999997</v>
      </c>
      <c r="V795" s="27">
        <v>150000</v>
      </c>
      <c r="W795" s="27">
        <v>259097000</v>
      </c>
      <c r="X795" s="27"/>
      <c r="Y795" s="27"/>
      <c r="Z795" s="27">
        <v>1</v>
      </c>
    </row>
    <row r="796" spans="1:26">
      <c r="A796" s="27">
        <v>2008</v>
      </c>
      <c r="B796" t="s">
        <v>74</v>
      </c>
      <c r="C796" s="27">
        <v>60000000</v>
      </c>
      <c r="D796" s="27">
        <v>12000000</v>
      </c>
      <c r="E796" s="27">
        <v>60000000</v>
      </c>
      <c r="F796" s="27">
        <v>60000000</v>
      </c>
      <c r="G796" s="27">
        <v>0</v>
      </c>
      <c r="H796" s="27">
        <v>0</v>
      </c>
      <c r="I796" s="27">
        <v>1</v>
      </c>
      <c r="J796" s="27">
        <v>1</v>
      </c>
      <c r="K796" s="27">
        <v>1</v>
      </c>
      <c r="L796" s="27">
        <v>1</v>
      </c>
      <c r="M796" s="27">
        <v>1</v>
      </c>
      <c r="N796" s="27">
        <v>1</v>
      </c>
      <c r="O796" s="27">
        <v>0</v>
      </c>
      <c r="P796" s="27">
        <v>16792000000.000002</v>
      </c>
      <c r="Q796" s="27">
        <v>16674276951.882183</v>
      </c>
      <c r="R796" s="27">
        <v>1</v>
      </c>
      <c r="S796" s="27">
        <v>1</v>
      </c>
      <c r="T796" s="33">
        <v>0.91944034308119871</v>
      </c>
      <c r="U796" s="27">
        <v>41129829.799999997</v>
      </c>
      <c r="V796" s="27">
        <v>150000</v>
      </c>
      <c r="W796" s="27">
        <v>281456000</v>
      </c>
      <c r="X796" s="27">
        <v>209000000</v>
      </c>
      <c r="Y796" s="27"/>
      <c r="Z796" s="27">
        <v>1</v>
      </c>
    </row>
    <row r="797" spans="1:26">
      <c r="A797" s="27">
        <v>2009</v>
      </c>
      <c r="B797" t="s">
        <v>74</v>
      </c>
      <c r="C797" s="27">
        <v>371000000</v>
      </c>
      <c r="D797" s="27">
        <v>98750000</v>
      </c>
      <c r="E797" s="27">
        <v>371000000</v>
      </c>
      <c r="F797" s="27">
        <v>311300000</v>
      </c>
      <c r="G797" s="27">
        <v>0</v>
      </c>
      <c r="H797" s="27">
        <v>0</v>
      </c>
      <c r="I797" s="27">
        <v>1</v>
      </c>
      <c r="J797" s="27">
        <v>1</v>
      </c>
      <c r="K797" s="27">
        <v>1</v>
      </c>
      <c r="L797" s="27">
        <v>1</v>
      </c>
      <c r="M797" s="27">
        <v>1</v>
      </c>
      <c r="N797" s="27">
        <v>1</v>
      </c>
      <c r="O797" s="27">
        <v>0</v>
      </c>
      <c r="P797" s="27">
        <v>17464000000</v>
      </c>
      <c r="Q797" s="27">
        <v>17339992165.242165</v>
      </c>
      <c r="R797" s="27">
        <v>1</v>
      </c>
      <c r="S797" s="27">
        <v>1</v>
      </c>
      <c r="T797" s="33">
        <v>0.81595367947064712</v>
      </c>
      <c r="U797" s="27">
        <v>257306771.90000001</v>
      </c>
      <c r="V797" s="27">
        <v>142000</v>
      </c>
      <c r="W797" s="27">
        <v>316278000</v>
      </c>
      <c r="X797" s="27">
        <v>133000000</v>
      </c>
      <c r="Y797" s="27"/>
      <c r="Z797" s="27">
        <v>1</v>
      </c>
    </row>
    <row r="798" spans="1:26">
      <c r="A798" s="27">
        <v>2010</v>
      </c>
      <c r="B798" t="s">
        <v>74</v>
      </c>
      <c r="C798" s="27">
        <v>371000000</v>
      </c>
      <c r="D798" s="27">
        <v>185500000</v>
      </c>
      <c r="E798" s="27">
        <v>371000000</v>
      </c>
      <c r="F798" s="27">
        <v>0</v>
      </c>
      <c r="G798" s="27">
        <v>0</v>
      </c>
      <c r="H798" s="27">
        <v>0</v>
      </c>
      <c r="I798" s="27">
        <v>1</v>
      </c>
      <c r="J798" s="27">
        <v>1</v>
      </c>
      <c r="K798" s="27">
        <v>1</v>
      </c>
      <c r="L798" s="27">
        <v>1</v>
      </c>
      <c r="M798" s="27">
        <v>1</v>
      </c>
      <c r="N798" s="27">
        <v>1</v>
      </c>
      <c r="O798" s="27">
        <v>0</v>
      </c>
      <c r="P798" s="27">
        <v>19786000000</v>
      </c>
      <c r="Q798" s="27">
        <v>19649724655.488602</v>
      </c>
      <c r="R798" s="27">
        <v>1</v>
      </c>
      <c r="S798" s="27">
        <v>1</v>
      </c>
      <c r="T798" s="33">
        <v>1.0070075781651076</v>
      </c>
      <c r="U798" s="27">
        <v>252766904.19999999</v>
      </c>
      <c r="V798" s="27">
        <v>133000</v>
      </c>
      <c r="W798" s="27">
        <v>354972000</v>
      </c>
      <c r="X798" s="27">
        <v>94000000</v>
      </c>
      <c r="Y798" s="27"/>
      <c r="Z798" s="27">
        <v>1</v>
      </c>
    </row>
    <row r="799" spans="1:26">
      <c r="A799" s="27">
        <v>2011</v>
      </c>
      <c r="B799" t="s">
        <v>74</v>
      </c>
      <c r="C799" s="27">
        <v>734607904</v>
      </c>
      <c r="D799" s="27">
        <v>359971580</v>
      </c>
      <c r="E799" s="27">
        <v>734607904</v>
      </c>
      <c r="F799" s="27">
        <v>367107900</v>
      </c>
      <c r="G799" s="27">
        <v>0</v>
      </c>
      <c r="H799" s="27">
        <v>0</v>
      </c>
      <c r="I799" s="27">
        <v>1</v>
      </c>
      <c r="J799" s="27">
        <v>1</v>
      </c>
      <c r="K799" s="27">
        <v>1</v>
      </c>
      <c r="L799" s="27">
        <v>1</v>
      </c>
      <c r="M799" s="27">
        <v>1</v>
      </c>
      <c r="N799" s="27">
        <v>1</v>
      </c>
      <c r="O799" s="27">
        <v>0</v>
      </c>
      <c r="P799" s="27">
        <v>24135000000</v>
      </c>
      <c r="Q799" s="27">
        <v>23963162983.798744</v>
      </c>
      <c r="R799" s="27">
        <v>1</v>
      </c>
      <c r="S799" s="27">
        <v>1</v>
      </c>
      <c r="T799" s="33">
        <v>1.116808011796752</v>
      </c>
      <c r="U799" s="27">
        <v>251985639.90000001</v>
      </c>
      <c r="V799" s="27">
        <v>125000</v>
      </c>
      <c r="W799" s="27">
        <v>394987000</v>
      </c>
      <c r="X799" s="27">
        <v>87000000</v>
      </c>
      <c r="Y799" s="27"/>
      <c r="Z799" s="27">
        <v>1</v>
      </c>
    </row>
    <row r="800" spans="1:26">
      <c r="A800" s="27">
        <v>2012</v>
      </c>
      <c r="B800" t="s">
        <v>74</v>
      </c>
      <c r="C800" s="27">
        <v>859910636</v>
      </c>
      <c r="D800" s="27">
        <v>559804254</v>
      </c>
      <c r="E800" s="27">
        <v>859910636</v>
      </c>
      <c r="F800" s="27">
        <v>128300000</v>
      </c>
      <c r="G800" s="27">
        <v>0</v>
      </c>
      <c r="H800" s="27">
        <v>0</v>
      </c>
      <c r="I800" s="27">
        <v>1</v>
      </c>
      <c r="J800" s="27">
        <v>1</v>
      </c>
      <c r="K800" s="27">
        <v>1</v>
      </c>
      <c r="L800" s="27">
        <v>1</v>
      </c>
      <c r="M800" s="27">
        <v>1</v>
      </c>
      <c r="N800" s="27">
        <v>1</v>
      </c>
      <c r="O800" s="27">
        <v>0</v>
      </c>
      <c r="P800" s="27">
        <v>27282000000</v>
      </c>
      <c r="Q800" s="27">
        <v>27084497539.797394</v>
      </c>
      <c r="R800" s="27">
        <v>1</v>
      </c>
      <c r="S800" s="27">
        <v>1</v>
      </c>
      <c r="T800" s="33">
        <v>0.99562684078172081</v>
      </c>
      <c r="U800" s="27">
        <v>252256456.30000001</v>
      </c>
      <c r="V800" s="27">
        <v>117000</v>
      </c>
      <c r="W800" s="27">
        <v>442857000</v>
      </c>
      <c r="X800" s="27">
        <v>83000000</v>
      </c>
      <c r="Y800" s="27"/>
      <c r="Z800" s="27">
        <v>1</v>
      </c>
    </row>
    <row r="801" spans="1:26">
      <c r="A801" s="27">
        <v>2013</v>
      </c>
      <c r="B801" t="s">
        <v>74</v>
      </c>
      <c r="C801" s="27">
        <v>861135704</v>
      </c>
      <c r="D801" s="27">
        <v>685321424</v>
      </c>
      <c r="E801" s="27">
        <v>861135704</v>
      </c>
      <c r="F801" s="27">
        <v>17412059</v>
      </c>
      <c r="G801" s="27">
        <v>0</v>
      </c>
      <c r="H801" s="27">
        <v>0</v>
      </c>
      <c r="I801" s="27">
        <v>1</v>
      </c>
      <c r="J801" s="27">
        <v>1</v>
      </c>
      <c r="K801" s="27">
        <v>1</v>
      </c>
      <c r="L801" s="27">
        <v>1</v>
      </c>
      <c r="M801" s="27">
        <v>1</v>
      </c>
      <c r="N801" s="27">
        <v>1</v>
      </c>
      <c r="O801" s="27">
        <v>0</v>
      </c>
      <c r="P801" s="27">
        <v>30883000000</v>
      </c>
      <c r="Q801" s="27">
        <v>30659338929.088276</v>
      </c>
      <c r="R801" s="27">
        <v>1</v>
      </c>
      <c r="S801" s="27">
        <v>1</v>
      </c>
      <c r="T801" s="33">
        <v>0.99710818219516861</v>
      </c>
      <c r="U801" s="27">
        <v>252761980.19999999</v>
      </c>
      <c r="V801" s="27">
        <v>108000</v>
      </c>
      <c r="W801" s="27">
        <v>498479000</v>
      </c>
      <c r="X801" s="27">
        <v>85000000</v>
      </c>
      <c r="Y801" s="27"/>
      <c r="Z801" s="27">
        <v>1</v>
      </c>
    </row>
    <row r="802" spans="1:26">
      <c r="A802" s="27">
        <v>2014</v>
      </c>
      <c r="B802" t="s">
        <v>74</v>
      </c>
      <c r="C802" s="27">
        <v>1825811796</v>
      </c>
      <c r="D802" s="27">
        <v>966111660</v>
      </c>
      <c r="E802" s="27">
        <v>1825811796</v>
      </c>
      <c r="F802" s="27">
        <v>1006000000</v>
      </c>
      <c r="G802" s="27">
        <v>0</v>
      </c>
      <c r="H802" s="27">
        <v>0</v>
      </c>
      <c r="I802" s="27">
        <v>1</v>
      </c>
      <c r="J802" s="27">
        <v>1</v>
      </c>
      <c r="K802" s="27">
        <v>1</v>
      </c>
      <c r="L802" s="27">
        <v>1</v>
      </c>
      <c r="M802" s="27">
        <v>1</v>
      </c>
      <c r="N802" s="27">
        <v>1</v>
      </c>
      <c r="O802" s="27">
        <v>0</v>
      </c>
      <c r="P802" s="27">
        <v>33237000000</v>
      </c>
      <c r="Q802" s="27">
        <v>32996187988.422581</v>
      </c>
      <c r="R802" s="27">
        <v>1</v>
      </c>
      <c r="S802" s="27">
        <v>1</v>
      </c>
      <c r="T802" s="33">
        <v>0.96696016921402161</v>
      </c>
      <c r="U802" s="27">
        <v>237794634.09999999</v>
      </c>
      <c r="V802" s="27">
        <v>100000</v>
      </c>
      <c r="W802" s="27">
        <v>498602000</v>
      </c>
      <c r="X802" s="27">
        <v>76000000</v>
      </c>
      <c r="Y802" s="27"/>
      <c r="Z802" s="27">
        <v>1</v>
      </c>
    </row>
    <row r="803" spans="1:26">
      <c r="A803" s="27">
        <v>2015</v>
      </c>
      <c r="B803" t="s">
        <v>74</v>
      </c>
      <c r="C803" s="27">
        <v>2468019936</v>
      </c>
      <c r="D803" s="27">
        <v>1302459936</v>
      </c>
      <c r="E803" s="27">
        <v>2468019936</v>
      </c>
      <c r="F803" s="27">
        <v>679000000</v>
      </c>
      <c r="G803" s="27">
        <v>0</v>
      </c>
      <c r="H803" s="27">
        <v>0</v>
      </c>
      <c r="I803" s="27">
        <v>1</v>
      </c>
      <c r="J803" s="27">
        <v>1</v>
      </c>
      <c r="K803" s="27">
        <v>1</v>
      </c>
      <c r="L803" s="27">
        <v>1</v>
      </c>
      <c r="M803" s="27">
        <v>1</v>
      </c>
      <c r="N803" s="27">
        <v>1</v>
      </c>
      <c r="O803" s="27">
        <v>0</v>
      </c>
      <c r="P803" s="27">
        <v>33241000000</v>
      </c>
      <c r="Q803" s="27">
        <v>33000198263.386391</v>
      </c>
      <c r="R803" s="27">
        <v>1</v>
      </c>
      <c r="S803" s="27">
        <v>1</v>
      </c>
      <c r="T803" s="33">
        <v>0.821813335342235</v>
      </c>
      <c r="U803" s="27">
        <v>227441250.59999999</v>
      </c>
      <c r="V803" s="27">
        <v>100092000</v>
      </c>
      <c r="W803" s="27">
        <v>634563000</v>
      </c>
      <c r="X803" s="27">
        <v>103000000</v>
      </c>
      <c r="Y803" s="27"/>
      <c r="Z803" s="27">
        <v>1</v>
      </c>
    </row>
    <row r="804" spans="1:26">
      <c r="A804" s="27">
        <v>2016</v>
      </c>
      <c r="B804" t="s">
        <v>74</v>
      </c>
      <c r="C804" s="27">
        <v>2444655892</v>
      </c>
      <c r="D804" s="27">
        <v>1598855892</v>
      </c>
      <c r="E804" s="27">
        <v>2444655892</v>
      </c>
      <c r="F804" s="27">
        <v>50000000</v>
      </c>
      <c r="G804" s="27">
        <v>0</v>
      </c>
      <c r="H804" s="27">
        <v>0</v>
      </c>
      <c r="I804" s="27">
        <v>1</v>
      </c>
      <c r="J804" s="27">
        <v>1</v>
      </c>
      <c r="K804" s="27">
        <v>1</v>
      </c>
      <c r="L804" s="27">
        <v>1</v>
      </c>
      <c r="M804" s="27">
        <v>1</v>
      </c>
      <c r="N804" s="27">
        <v>1</v>
      </c>
      <c r="O804" s="27">
        <v>0</v>
      </c>
      <c r="P804" s="27">
        <v>34189000000</v>
      </c>
      <c r="Q804" s="27">
        <v>33941126193.921852</v>
      </c>
      <c r="R804" s="27">
        <v>1</v>
      </c>
      <c r="S804" s="27">
        <v>1</v>
      </c>
      <c r="T804" s="33">
        <v>0.86004996979414983</v>
      </c>
      <c r="U804" s="27">
        <v>220646227.19999999</v>
      </c>
      <c r="V804" s="27">
        <v>100498000</v>
      </c>
      <c r="W804" s="27">
        <v>669958000</v>
      </c>
      <c r="X804" s="27">
        <v>106000000</v>
      </c>
      <c r="Y804" s="27"/>
      <c r="Z804" s="27">
        <v>1</v>
      </c>
    </row>
    <row r="805" spans="1:26">
      <c r="A805" s="27">
        <v>2017</v>
      </c>
      <c r="B805" t="s">
        <v>74</v>
      </c>
      <c r="C805" s="27">
        <v>2370333792</v>
      </c>
      <c r="D805" s="27">
        <v>1869533792</v>
      </c>
      <c r="E805" s="27">
        <v>2370333792</v>
      </c>
      <c r="F805" s="27">
        <v>0</v>
      </c>
      <c r="G805" s="27">
        <v>0</v>
      </c>
      <c r="H805" s="27">
        <v>0</v>
      </c>
      <c r="I805" s="27">
        <v>1</v>
      </c>
      <c r="J805" s="27">
        <v>1</v>
      </c>
      <c r="K805" s="27">
        <v>1</v>
      </c>
      <c r="L805" s="27">
        <v>1</v>
      </c>
      <c r="M805" s="27">
        <v>1</v>
      </c>
      <c r="N805" s="27">
        <v>1</v>
      </c>
      <c r="O805" s="27">
        <v>0</v>
      </c>
      <c r="P805" s="27">
        <v>37782000000</v>
      </c>
      <c r="Q805" s="27">
        <v>37508642112.879883</v>
      </c>
      <c r="R805" s="27">
        <v>1</v>
      </c>
      <c r="S805" s="27">
        <v>1</v>
      </c>
      <c r="T805" s="33">
        <v>0.90809244833766045</v>
      </c>
      <c r="U805" s="27">
        <v>233744575.80000001</v>
      </c>
      <c r="V805" s="27">
        <v>100990000</v>
      </c>
      <c r="W805" s="27">
        <v>728697000</v>
      </c>
      <c r="X805" s="27">
        <v>250000000</v>
      </c>
      <c r="Y805" s="27"/>
      <c r="Z805" s="27">
        <v>1</v>
      </c>
    </row>
    <row r="806" spans="1:26">
      <c r="A806" s="27">
        <v>1992</v>
      </c>
      <c r="B806" t="s">
        <v>147</v>
      </c>
      <c r="C806" s="27"/>
      <c r="D806" s="27"/>
      <c r="E806" s="27"/>
      <c r="F806" s="27">
        <v>0</v>
      </c>
      <c r="G806" s="27">
        <v>1</v>
      </c>
      <c r="H806" s="27">
        <v>1</v>
      </c>
      <c r="I806" s="27">
        <v>0</v>
      </c>
      <c r="J806" s="27">
        <v>0</v>
      </c>
      <c r="K806" s="27">
        <v>5</v>
      </c>
      <c r="L806" s="27">
        <v>1</v>
      </c>
      <c r="M806" s="27">
        <v>0</v>
      </c>
      <c r="N806" s="27">
        <v>1</v>
      </c>
      <c r="O806" s="27">
        <v>0</v>
      </c>
      <c r="P806" s="27">
        <v>0</v>
      </c>
      <c r="Q806" s="27"/>
      <c r="R806" s="27">
        <v>0</v>
      </c>
      <c r="S806" s="27">
        <v>0</v>
      </c>
      <c r="T806" s="33">
        <v>0.62587770846912083</v>
      </c>
      <c r="U806" s="27">
        <v>0</v>
      </c>
      <c r="V806" s="27">
        <v>0</v>
      </c>
      <c r="W806" s="27">
        <v>0</v>
      </c>
      <c r="X806" s="27"/>
      <c r="Y806" s="27"/>
      <c r="Z806" s="27">
        <v>1</v>
      </c>
    </row>
    <row r="807" spans="1:26">
      <c r="A807" s="27">
        <v>1993</v>
      </c>
      <c r="B807" t="s">
        <v>147</v>
      </c>
      <c r="C807" s="27"/>
      <c r="D807" s="27"/>
      <c r="E807" s="27"/>
      <c r="F807" s="27">
        <v>0</v>
      </c>
      <c r="G807" s="27">
        <v>1</v>
      </c>
      <c r="H807" s="27">
        <v>1</v>
      </c>
      <c r="I807" s="27">
        <v>0</v>
      </c>
      <c r="J807" s="27">
        <v>0</v>
      </c>
      <c r="K807" s="27">
        <v>5</v>
      </c>
      <c r="L807" s="27">
        <v>1</v>
      </c>
      <c r="M807" s="27">
        <v>0</v>
      </c>
      <c r="N807" s="27">
        <v>1</v>
      </c>
      <c r="O807" s="27">
        <v>0</v>
      </c>
      <c r="P807" s="27">
        <v>0</v>
      </c>
      <c r="Q807" s="27"/>
      <c r="R807" s="27">
        <v>0</v>
      </c>
      <c r="S807" s="27">
        <v>0</v>
      </c>
      <c r="T807" s="33">
        <v>0.648154718576755</v>
      </c>
      <c r="U807" s="27">
        <v>28211547.800000001</v>
      </c>
      <c r="V807" s="27">
        <v>424209000</v>
      </c>
      <c r="W807" s="27">
        <v>0</v>
      </c>
      <c r="X807" s="27"/>
      <c r="Y807" s="27"/>
      <c r="Z807" s="27">
        <v>1</v>
      </c>
    </row>
    <row r="808" spans="1:26">
      <c r="A808" s="27">
        <v>1994</v>
      </c>
      <c r="B808" t="s">
        <v>147</v>
      </c>
      <c r="C808" s="27"/>
      <c r="D808" s="27"/>
      <c r="E808" s="27"/>
      <c r="F808" s="27">
        <v>0</v>
      </c>
      <c r="G808" s="27">
        <v>1</v>
      </c>
      <c r="H808" s="27">
        <v>1</v>
      </c>
      <c r="I808" s="27">
        <v>0</v>
      </c>
      <c r="J808" s="27">
        <v>0</v>
      </c>
      <c r="K808" s="27">
        <v>5</v>
      </c>
      <c r="L808" s="27">
        <v>1</v>
      </c>
      <c r="M808" s="27">
        <v>0</v>
      </c>
      <c r="N808" s="27">
        <v>1</v>
      </c>
      <c r="O808" s="27">
        <v>0</v>
      </c>
      <c r="P808" s="27">
        <v>0</v>
      </c>
      <c r="Q808" s="27">
        <v>1255802469.1358023</v>
      </c>
      <c r="R808" s="27">
        <v>0</v>
      </c>
      <c r="S808" s="27">
        <v>0</v>
      </c>
      <c r="T808" s="33">
        <v>0.69545665111729171</v>
      </c>
      <c r="U808" s="27">
        <v>29983858.199999999</v>
      </c>
      <c r="V808" s="27">
        <v>452174000</v>
      </c>
      <c r="W808" s="27">
        <v>0</v>
      </c>
      <c r="X808" s="27"/>
      <c r="Y808" s="27"/>
      <c r="Z808" s="27">
        <v>1</v>
      </c>
    </row>
    <row r="809" spans="1:26">
      <c r="A809" s="27">
        <v>1995</v>
      </c>
      <c r="B809" t="s">
        <v>147</v>
      </c>
      <c r="C809" s="27"/>
      <c r="D809" s="27"/>
      <c r="E809" s="27"/>
      <c r="F809" s="27">
        <v>0</v>
      </c>
      <c r="G809" s="27">
        <v>1</v>
      </c>
      <c r="H809" s="27">
        <v>1</v>
      </c>
      <c r="I809" s="27">
        <v>0</v>
      </c>
      <c r="J809" s="27">
        <v>0</v>
      </c>
      <c r="K809" s="27">
        <v>5</v>
      </c>
      <c r="L809" s="27">
        <v>1</v>
      </c>
      <c r="M809" s="27">
        <v>0</v>
      </c>
      <c r="N809" s="27">
        <v>1</v>
      </c>
      <c r="O809" s="27">
        <v>0</v>
      </c>
      <c r="P809" s="27">
        <v>0</v>
      </c>
      <c r="Q809" s="27">
        <v>1866572953.736655</v>
      </c>
      <c r="R809" s="27">
        <v>0</v>
      </c>
      <c r="S809" s="27">
        <v>1</v>
      </c>
      <c r="T809" s="33">
        <v>0.69736071622307827</v>
      </c>
      <c r="U809" s="27">
        <v>48263357.700000003</v>
      </c>
      <c r="V809" s="27">
        <v>472437000</v>
      </c>
      <c r="W809" s="27">
        <v>0</v>
      </c>
      <c r="X809" s="27"/>
      <c r="Y809" s="27"/>
      <c r="Z809" s="27">
        <v>1</v>
      </c>
    </row>
    <row r="810" spans="1:26">
      <c r="A810" s="27">
        <v>1996</v>
      </c>
      <c r="B810" t="s">
        <v>147</v>
      </c>
      <c r="C810" s="27"/>
      <c r="D810" s="27"/>
      <c r="E810" s="27"/>
      <c r="F810" s="27">
        <v>0</v>
      </c>
      <c r="G810" s="27">
        <v>1</v>
      </c>
      <c r="H810" s="27">
        <v>1</v>
      </c>
      <c r="I810" s="27">
        <v>0</v>
      </c>
      <c r="J810" s="27">
        <v>0</v>
      </c>
      <c r="K810" s="27">
        <v>5</v>
      </c>
      <c r="L810" s="27">
        <v>1</v>
      </c>
      <c r="M810" s="27">
        <v>0</v>
      </c>
      <c r="N810" s="27">
        <v>1</v>
      </c>
      <c r="O810" s="27">
        <v>0</v>
      </c>
      <c r="P810" s="27">
        <v>3584000000</v>
      </c>
      <c r="Q810" s="27">
        <v>2786045321.6374269</v>
      </c>
      <c r="R810" s="27">
        <v>0</v>
      </c>
      <c r="S810" s="27">
        <v>1</v>
      </c>
      <c r="T810" s="33">
        <v>0.69966405838602452</v>
      </c>
      <c r="U810" s="27">
        <v>44609834</v>
      </c>
      <c r="V810" s="27">
        <v>588897000</v>
      </c>
      <c r="W810" s="27">
        <v>108844000</v>
      </c>
      <c r="X810" s="27"/>
      <c r="Y810" s="27"/>
      <c r="Z810" s="27">
        <v>1</v>
      </c>
    </row>
    <row r="811" spans="1:26">
      <c r="A811" s="27">
        <v>1997</v>
      </c>
      <c r="B811" t="s">
        <v>147</v>
      </c>
      <c r="C811" s="27"/>
      <c r="D811" s="27"/>
      <c r="E811" s="27"/>
      <c r="F811" s="27">
        <v>0</v>
      </c>
      <c r="G811" s="27">
        <v>1</v>
      </c>
      <c r="H811" s="27">
        <v>1</v>
      </c>
      <c r="I811" s="27">
        <v>0</v>
      </c>
      <c r="J811" s="27">
        <v>0</v>
      </c>
      <c r="K811" s="27">
        <v>5</v>
      </c>
      <c r="L811" s="27">
        <v>1</v>
      </c>
      <c r="M811" s="27">
        <v>0</v>
      </c>
      <c r="N811" s="27">
        <v>1</v>
      </c>
      <c r="O811" s="27">
        <v>0</v>
      </c>
      <c r="P811" s="27">
        <v>4578000000</v>
      </c>
      <c r="Q811" s="27">
        <v>3671816504.2385092</v>
      </c>
      <c r="R811" s="27">
        <v>0</v>
      </c>
      <c r="S811" s="27">
        <v>1</v>
      </c>
      <c r="T811" s="33">
        <v>0.71538944173936525</v>
      </c>
      <c r="U811" s="27">
        <v>40882273.799999997</v>
      </c>
      <c r="V811" s="27">
        <v>565627000</v>
      </c>
      <c r="W811" s="27">
        <v>167067000</v>
      </c>
      <c r="X811" s="27"/>
      <c r="Y811" s="27"/>
      <c r="Z811" s="27">
        <v>1</v>
      </c>
    </row>
    <row r="812" spans="1:26">
      <c r="A812" s="27">
        <v>1998</v>
      </c>
      <c r="B812" t="s">
        <v>147</v>
      </c>
      <c r="C812" s="27"/>
      <c r="D812" s="27"/>
      <c r="E812" s="27"/>
      <c r="F812" s="27">
        <v>0</v>
      </c>
      <c r="G812" s="27">
        <v>1</v>
      </c>
      <c r="H812" s="27">
        <v>1</v>
      </c>
      <c r="I812" s="27">
        <v>0</v>
      </c>
      <c r="J812" s="27">
        <v>0</v>
      </c>
      <c r="K812" s="27">
        <v>5</v>
      </c>
      <c r="L812" s="27">
        <v>1</v>
      </c>
      <c r="M812" s="27">
        <v>0</v>
      </c>
      <c r="N812" s="27">
        <v>1</v>
      </c>
      <c r="O812" s="27">
        <v>0</v>
      </c>
      <c r="P812" s="27">
        <v>5281000000</v>
      </c>
      <c r="Q812" s="27">
        <v>4116699437.4041028</v>
      </c>
      <c r="R812" s="27">
        <v>0</v>
      </c>
      <c r="S812" s="27">
        <v>1</v>
      </c>
      <c r="T812" s="33">
        <v>0.63293736472878814</v>
      </c>
      <c r="U812" s="27">
        <v>76793958</v>
      </c>
      <c r="V812" s="27">
        <v>581079000</v>
      </c>
      <c r="W812" s="27">
        <v>311782000</v>
      </c>
      <c r="X812" s="27"/>
      <c r="Y812" s="27"/>
      <c r="Z812" s="27">
        <v>1</v>
      </c>
    </row>
    <row r="813" spans="1:26">
      <c r="A813" s="27">
        <v>1999</v>
      </c>
      <c r="B813" t="s">
        <v>147</v>
      </c>
      <c r="C813" s="27"/>
      <c r="D813" s="27"/>
      <c r="E813" s="27"/>
      <c r="F813" s="27">
        <v>0</v>
      </c>
      <c r="G813" s="27">
        <v>1</v>
      </c>
      <c r="H813" s="27">
        <v>1</v>
      </c>
      <c r="I813" s="27">
        <v>0</v>
      </c>
      <c r="J813" s="27">
        <v>0</v>
      </c>
      <c r="K813" s="27">
        <v>5</v>
      </c>
      <c r="L813" s="27">
        <v>1</v>
      </c>
      <c r="M813" s="27">
        <v>0</v>
      </c>
      <c r="N813" s="27">
        <v>1</v>
      </c>
      <c r="O813" s="27">
        <v>0</v>
      </c>
      <c r="P813" s="27">
        <v>5766000000</v>
      </c>
      <c r="Q813" s="27">
        <v>4685729738.5620909</v>
      </c>
      <c r="R813" s="27">
        <v>0</v>
      </c>
      <c r="S813" s="27">
        <v>1</v>
      </c>
      <c r="T813" s="33">
        <v>0.59173831677950461</v>
      </c>
      <c r="U813" s="27">
        <v>122017854.3</v>
      </c>
      <c r="V813" s="27">
        <v>578426000</v>
      </c>
      <c r="W813" s="27">
        <v>372762000</v>
      </c>
      <c r="X813" s="27"/>
      <c r="Y813" s="27"/>
      <c r="Z813" s="27">
        <v>1</v>
      </c>
    </row>
    <row r="814" spans="1:26">
      <c r="A814" s="27">
        <v>2000</v>
      </c>
      <c r="B814" t="s">
        <v>147</v>
      </c>
      <c r="C814" s="27">
        <v>0</v>
      </c>
      <c r="D814" s="27">
        <v>0</v>
      </c>
      <c r="E814" s="27">
        <v>0</v>
      </c>
      <c r="F814" s="27">
        <v>0</v>
      </c>
      <c r="G814" s="27">
        <v>1</v>
      </c>
      <c r="H814" s="27">
        <v>1</v>
      </c>
      <c r="I814" s="27">
        <v>0</v>
      </c>
      <c r="J814" s="27">
        <v>0</v>
      </c>
      <c r="K814" s="27">
        <v>5</v>
      </c>
      <c r="L814" s="27">
        <v>1</v>
      </c>
      <c r="M814" s="27">
        <v>1</v>
      </c>
      <c r="N814" s="27">
        <v>1</v>
      </c>
      <c r="O814" s="27">
        <v>0</v>
      </c>
      <c r="P814" s="27">
        <v>5554000000</v>
      </c>
      <c r="Q814" s="27">
        <v>5505984455.9585485</v>
      </c>
      <c r="R814" s="27">
        <v>0</v>
      </c>
      <c r="S814" s="27">
        <v>1</v>
      </c>
      <c r="T814" s="33">
        <v>0.62919927379193319</v>
      </c>
      <c r="U814" s="27">
        <v>131478279.3</v>
      </c>
      <c r="V814" s="27">
        <v>561519000</v>
      </c>
      <c r="W814" s="27">
        <v>397587000</v>
      </c>
      <c r="X814" s="27"/>
      <c r="Y814" s="27"/>
      <c r="Z814" s="27">
        <v>1</v>
      </c>
    </row>
    <row r="815" spans="1:26">
      <c r="A815" s="27">
        <v>2001</v>
      </c>
      <c r="B815" t="s">
        <v>147</v>
      </c>
      <c r="C815" s="27">
        <v>0</v>
      </c>
      <c r="D815" s="27">
        <v>0</v>
      </c>
      <c r="E815" s="27">
        <v>0</v>
      </c>
      <c r="F815" s="27">
        <v>1574000</v>
      </c>
      <c r="G815" s="27">
        <v>1</v>
      </c>
      <c r="H815" s="27">
        <v>1</v>
      </c>
      <c r="I815" s="27">
        <v>0</v>
      </c>
      <c r="J815" s="27">
        <v>0</v>
      </c>
      <c r="K815" s="27">
        <v>5</v>
      </c>
      <c r="L815" s="27">
        <v>1</v>
      </c>
      <c r="M815" s="27">
        <v>1</v>
      </c>
      <c r="N815" s="27">
        <v>1</v>
      </c>
      <c r="O815" s="27">
        <v>0</v>
      </c>
      <c r="P815" s="27">
        <v>5784000000</v>
      </c>
      <c r="Q815" s="27">
        <v>5748990666.1786242</v>
      </c>
      <c r="R815" s="27">
        <v>1</v>
      </c>
      <c r="S815" s="27">
        <v>1</v>
      </c>
      <c r="T815" s="33">
        <v>0.61588871891054842</v>
      </c>
      <c r="U815" s="27">
        <v>136784066.59999999</v>
      </c>
      <c r="V815" s="27">
        <v>540257000</v>
      </c>
      <c r="W815" s="27">
        <v>442834000</v>
      </c>
      <c r="X815" s="27"/>
      <c r="Y815" s="27"/>
      <c r="Z815" s="27">
        <v>1</v>
      </c>
    </row>
    <row r="816" spans="1:26">
      <c r="A816" s="27">
        <v>2002</v>
      </c>
      <c r="B816" t="s">
        <v>147</v>
      </c>
      <c r="C816" s="27">
        <v>0</v>
      </c>
      <c r="D816" s="27">
        <v>0</v>
      </c>
      <c r="E816" s="27">
        <v>0</v>
      </c>
      <c r="F816" s="27">
        <v>0</v>
      </c>
      <c r="G816" s="27">
        <v>1</v>
      </c>
      <c r="H816" s="27">
        <v>1</v>
      </c>
      <c r="I816" s="27">
        <v>0</v>
      </c>
      <c r="J816" s="27">
        <v>0</v>
      </c>
      <c r="K816" s="27">
        <v>5</v>
      </c>
      <c r="L816" s="27">
        <v>1</v>
      </c>
      <c r="M816" s="27">
        <v>1</v>
      </c>
      <c r="N816" s="27">
        <v>1</v>
      </c>
      <c r="O816" s="27">
        <v>0</v>
      </c>
      <c r="P816" s="27">
        <v>6711000000</v>
      </c>
      <c r="Q816" s="27">
        <v>6651226179.0182877</v>
      </c>
      <c r="R816" s="27">
        <v>1</v>
      </c>
      <c r="S816" s="27">
        <v>1</v>
      </c>
      <c r="T816" s="33">
        <v>0.62466195784303247</v>
      </c>
      <c r="U816" s="27">
        <v>167058160.19999999</v>
      </c>
      <c r="V816" s="27">
        <v>537863000</v>
      </c>
      <c r="W816" s="27">
        <v>577534000</v>
      </c>
      <c r="X816" s="27"/>
      <c r="Y816" s="27"/>
      <c r="Z816" s="27">
        <v>1</v>
      </c>
    </row>
    <row r="817" spans="1:26">
      <c r="A817" s="27">
        <v>2003</v>
      </c>
      <c r="B817" t="s">
        <v>147</v>
      </c>
      <c r="C817" s="27">
        <v>0</v>
      </c>
      <c r="D817" s="27">
        <v>0</v>
      </c>
      <c r="E817" s="27">
        <v>0</v>
      </c>
      <c r="F817" s="27">
        <v>2260000</v>
      </c>
      <c r="G817" s="27">
        <v>1</v>
      </c>
      <c r="H817" s="27">
        <v>1</v>
      </c>
      <c r="I817" s="27">
        <v>0</v>
      </c>
      <c r="J817" s="27">
        <v>0</v>
      </c>
      <c r="K817" s="27">
        <v>5</v>
      </c>
      <c r="L817" s="27">
        <v>1</v>
      </c>
      <c r="M817" s="27">
        <v>1</v>
      </c>
      <c r="N817" s="27">
        <v>1</v>
      </c>
      <c r="O817" s="27">
        <v>0</v>
      </c>
      <c r="P817" s="27">
        <v>8477000000</v>
      </c>
      <c r="Q817" s="27">
        <v>8370020196.191576</v>
      </c>
      <c r="R817" s="27">
        <v>1</v>
      </c>
      <c r="S817" s="27">
        <v>1</v>
      </c>
      <c r="T817" s="33">
        <v>0.61793375018798091</v>
      </c>
      <c r="U817" s="27">
        <v>164351628.40000001</v>
      </c>
      <c r="V817" s="27">
        <v>540147000</v>
      </c>
      <c r="W817" s="27">
        <v>683345000</v>
      </c>
      <c r="X817" s="27"/>
      <c r="Y817" s="27"/>
      <c r="Z817" s="27">
        <v>1</v>
      </c>
    </row>
    <row r="818" spans="1:26">
      <c r="A818" s="27">
        <v>2004</v>
      </c>
      <c r="B818" t="s">
        <v>147</v>
      </c>
      <c r="C818" s="27">
        <v>0</v>
      </c>
      <c r="D818" s="27">
        <v>0</v>
      </c>
      <c r="E818" s="27">
        <v>0</v>
      </c>
      <c r="F818" s="27">
        <v>0</v>
      </c>
      <c r="G818" s="27">
        <v>1</v>
      </c>
      <c r="H818" s="27">
        <v>1</v>
      </c>
      <c r="I818" s="27">
        <v>0</v>
      </c>
      <c r="J818" s="27">
        <v>0</v>
      </c>
      <c r="K818" s="27">
        <v>5</v>
      </c>
      <c r="L818" s="27">
        <v>1</v>
      </c>
      <c r="M818" s="27">
        <v>1</v>
      </c>
      <c r="N818" s="27">
        <v>1</v>
      </c>
      <c r="O818" s="27">
        <v>0</v>
      </c>
      <c r="P818" s="27">
        <v>10157000000</v>
      </c>
      <c r="Q818" s="27">
        <v>10596205714.285715</v>
      </c>
      <c r="R818" s="27">
        <v>1</v>
      </c>
      <c r="S818" s="27">
        <v>1</v>
      </c>
      <c r="T818" s="33">
        <v>0.67108711240801089</v>
      </c>
      <c r="U818" s="27">
        <v>140554008.40000001</v>
      </c>
      <c r="V818" s="27">
        <v>527009000</v>
      </c>
      <c r="W818" s="27">
        <v>926952000</v>
      </c>
      <c r="X818" s="27"/>
      <c r="Y818" s="27"/>
      <c r="Z818" s="27">
        <v>1</v>
      </c>
    </row>
    <row r="819" spans="1:26">
      <c r="A819" s="27">
        <v>2005</v>
      </c>
      <c r="B819" t="s">
        <v>147</v>
      </c>
      <c r="C819" s="27">
        <v>0</v>
      </c>
      <c r="D819" s="27">
        <v>0</v>
      </c>
      <c r="E819" s="27">
        <v>0</v>
      </c>
      <c r="F819" s="27">
        <v>0</v>
      </c>
      <c r="G819" s="27">
        <v>1</v>
      </c>
      <c r="H819" s="27">
        <v>1</v>
      </c>
      <c r="I819" s="27">
        <v>0</v>
      </c>
      <c r="J819" s="27">
        <v>0</v>
      </c>
      <c r="K819" s="27">
        <v>5</v>
      </c>
      <c r="L819" s="27">
        <v>1</v>
      </c>
      <c r="M819" s="27">
        <v>1</v>
      </c>
      <c r="N819" s="27">
        <v>1</v>
      </c>
      <c r="O819" s="27">
        <v>0</v>
      </c>
      <c r="P819" s="27">
        <v>10935000000</v>
      </c>
      <c r="Q819" s="27">
        <v>11222953519.425192</v>
      </c>
      <c r="R819" s="27">
        <v>1</v>
      </c>
      <c r="S819" s="27">
        <v>1</v>
      </c>
      <c r="T819" s="33">
        <v>0.69599608558540027</v>
      </c>
      <c r="U819" s="27">
        <v>91232093.5</v>
      </c>
      <c r="V819" s="27">
        <v>481410000</v>
      </c>
      <c r="W819" s="27">
        <v>921431000</v>
      </c>
      <c r="X819" s="27"/>
      <c r="Y819" s="27"/>
      <c r="Z819" s="27">
        <v>1</v>
      </c>
    </row>
    <row r="820" spans="1:26">
      <c r="A820" s="27">
        <v>2006</v>
      </c>
      <c r="B820" t="s">
        <v>147</v>
      </c>
      <c r="C820" s="27">
        <v>0</v>
      </c>
      <c r="D820" s="27">
        <v>0</v>
      </c>
      <c r="E820" s="27">
        <v>0</v>
      </c>
      <c r="F820" s="27">
        <v>0</v>
      </c>
      <c r="G820" s="27">
        <v>1</v>
      </c>
      <c r="H820" s="27">
        <v>1</v>
      </c>
      <c r="I820" s="27">
        <v>0</v>
      </c>
      <c r="J820" s="27">
        <v>0</v>
      </c>
      <c r="K820" s="27">
        <v>5</v>
      </c>
      <c r="L820" s="27">
        <v>1</v>
      </c>
      <c r="M820" s="27">
        <v>1</v>
      </c>
      <c r="N820" s="27">
        <v>1</v>
      </c>
      <c r="O820" s="27">
        <v>0</v>
      </c>
      <c r="P820" s="27">
        <v>12460000000</v>
      </c>
      <c r="Q820" s="27">
        <v>12864610993.521904</v>
      </c>
      <c r="R820" s="27">
        <v>1</v>
      </c>
      <c r="S820" s="27">
        <v>1</v>
      </c>
      <c r="T820" s="33">
        <v>0.83568345932575372</v>
      </c>
      <c r="U820" s="27">
        <v>51121395.5</v>
      </c>
      <c r="V820" s="27">
        <v>465699000</v>
      </c>
      <c r="W820" s="27">
        <v>983232000</v>
      </c>
      <c r="X820" s="27"/>
      <c r="Y820" s="27"/>
      <c r="Z820" s="27">
        <v>1</v>
      </c>
    </row>
    <row r="821" spans="1:26">
      <c r="A821" s="27">
        <v>2007</v>
      </c>
      <c r="B821" t="s">
        <v>147</v>
      </c>
      <c r="C821" s="27">
        <v>0</v>
      </c>
      <c r="D821" s="27">
        <v>0</v>
      </c>
      <c r="E821" s="27">
        <v>0</v>
      </c>
      <c r="F821" s="27">
        <v>0</v>
      </c>
      <c r="G821" s="27">
        <v>1</v>
      </c>
      <c r="H821" s="27">
        <v>1</v>
      </c>
      <c r="I821" s="27">
        <v>0</v>
      </c>
      <c r="J821" s="27">
        <v>0</v>
      </c>
      <c r="K821" s="27">
        <v>5</v>
      </c>
      <c r="L821" s="27">
        <v>1</v>
      </c>
      <c r="M821" s="27">
        <v>1</v>
      </c>
      <c r="N821" s="27">
        <v>1</v>
      </c>
      <c r="O821" s="27">
        <v>0</v>
      </c>
      <c r="P821" s="27">
        <v>15323000000</v>
      </c>
      <c r="Q821" s="27">
        <v>15778767669.699089</v>
      </c>
      <c r="R821" s="27">
        <v>1</v>
      </c>
      <c r="S821" s="27">
        <v>1</v>
      </c>
      <c r="T821" s="33">
        <v>0.90473952627382648</v>
      </c>
      <c r="U821" s="27">
        <v>34735873.5</v>
      </c>
      <c r="V821" s="27">
        <v>453245000</v>
      </c>
      <c r="W821" s="27">
        <v>1067699000</v>
      </c>
      <c r="X821" s="27"/>
      <c r="Y821" s="27"/>
      <c r="Z821" s="27">
        <v>1</v>
      </c>
    </row>
    <row r="822" spans="1:26">
      <c r="A822" s="27">
        <v>2008</v>
      </c>
      <c r="B822" t="s">
        <v>147</v>
      </c>
      <c r="C822" s="27">
        <v>0</v>
      </c>
      <c r="D822" s="27">
        <v>0</v>
      </c>
      <c r="E822" s="27">
        <v>0</v>
      </c>
      <c r="F822" s="27">
        <v>0</v>
      </c>
      <c r="G822" s="27">
        <v>1</v>
      </c>
      <c r="H822" s="27">
        <v>1</v>
      </c>
      <c r="I822" s="27">
        <v>0</v>
      </c>
      <c r="J822" s="27">
        <v>0</v>
      </c>
      <c r="K822" s="27">
        <v>5</v>
      </c>
      <c r="L822" s="27">
        <v>1</v>
      </c>
      <c r="M822" s="27">
        <v>1</v>
      </c>
      <c r="N822" s="27">
        <v>1</v>
      </c>
      <c r="O822" s="27">
        <v>0</v>
      </c>
      <c r="P822" s="27">
        <v>18712000000</v>
      </c>
      <c r="Q822" s="27">
        <v>19112739664.469746</v>
      </c>
      <c r="R822" s="27">
        <v>1</v>
      </c>
      <c r="S822" s="27">
        <v>1</v>
      </c>
      <c r="T822" s="33">
        <v>0.91944034308119871</v>
      </c>
      <c r="U822" s="27">
        <v>31548198.300000001</v>
      </c>
      <c r="V822" s="27">
        <v>442852000</v>
      </c>
      <c r="W822" s="27">
        <v>1077370000</v>
      </c>
      <c r="X822" s="27">
        <v>785000000</v>
      </c>
      <c r="Y822" s="27"/>
      <c r="Z822" s="27">
        <v>1</v>
      </c>
    </row>
    <row r="823" spans="1:26">
      <c r="A823" s="27">
        <v>2009</v>
      </c>
      <c r="B823" t="s">
        <v>147</v>
      </c>
      <c r="C823" s="27">
        <v>0</v>
      </c>
      <c r="D823" s="27">
        <v>0</v>
      </c>
      <c r="E823" s="27">
        <v>0</v>
      </c>
      <c r="F823" s="27">
        <v>0</v>
      </c>
      <c r="G823" s="27">
        <v>1</v>
      </c>
      <c r="H823" s="27">
        <v>1</v>
      </c>
      <c r="I823" s="27">
        <v>0</v>
      </c>
      <c r="J823" s="27">
        <v>0</v>
      </c>
      <c r="K823" s="27">
        <v>5</v>
      </c>
      <c r="L823" s="27">
        <v>1</v>
      </c>
      <c r="M823" s="27">
        <v>1</v>
      </c>
      <c r="N823" s="27">
        <v>1</v>
      </c>
      <c r="O823" s="27">
        <v>0</v>
      </c>
      <c r="P823" s="27">
        <v>17601000000</v>
      </c>
      <c r="Q823" s="27">
        <v>17613836209.958096</v>
      </c>
      <c r="R823" s="27">
        <v>0</v>
      </c>
      <c r="S823" s="27">
        <v>1</v>
      </c>
      <c r="T823" s="33">
        <v>0.81595367947064712</v>
      </c>
      <c r="U823" s="27">
        <v>538526947.60000002</v>
      </c>
      <c r="V823" s="27">
        <v>417385000</v>
      </c>
      <c r="W823" s="27">
        <v>1102435000</v>
      </c>
      <c r="X823" s="27">
        <v>787000000</v>
      </c>
      <c r="Y823" s="27"/>
      <c r="Z823" s="27">
        <v>1</v>
      </c>
    </row>
    <row r="824" spans="1:26">
      <c r="A824" s="27">
        <v>2010</v>
      </c>
      <c r="B824" t="s">
        <v>147</v>
      </c>
      <c r="C824" s="27">
        <v>0</v>
      </c>
      <c r="D824" s="27">
        <v>0</v>
      </c>
      <c r="E824" s="27">
        <v>0</v>
      </c>
      <c r="F824" s="27">
        <v>0</v>
      </c>
      <c r="G824" s="27">
        <v>1</v>
      </c>
      <c r="H824" s="27">
        <v>1</v>
      </c>
      <c r="I824" s="27">
        <v>0</v>
      </c>
      <c r="J824" s="27">
        <v>0</v>
      </c>
      <c r="K824" s="27">
        <v>5</v>
      </c>
      <c r="L824" s="27">
        <v>1</v>
      </c>
      <c r="M824" s="27">
        <v>1</v>
      </c>
      <c r="N824" s="27">
        <v>1</v>
      </c>
      <c r="O824" s="27">
        <v>0</v>
      </c>
      <c r="P824" s="27">
        <v>17164000000.000002</v>
      </c>
      <c r="Q824" s="27">
        <v>17176781336.76441</v>
      </c>
      <c r="R824" s="27">
        <v>0</v>
      </c>
      <c r="S824" s="27">
        <v>1</v>
      </c>
      <c r="T824" s="33">
        <v>1.0070075781651076</v>
      </c>
      <c r="U824" s="27">
        <v>768607756</v>
      </c>
      <c r="V824" s="27">
        <v>445199000</v>
      </c>
      <c r="W824" s="27">
        <v>1180496000</v>
      </c>
      <c r="X824" s="27">
        <v>763000000</v>
      </c>
      <c r="Y824" s="27"/>
      <c r="Z824" s="27">
        <v>1</v>
      </c>
    </row>
    <row r="825" spans="1:26">
      <c r="A825" s="27">
        <v>2011</v>
      </c>
      <c r="B825" t="s">
        <v>147</v>
      </c>
      <c r="C825" s="27">
        <v>486546816</v>
      </c>
      <c r="D825" s="27">
        <v>121636704</v>
      </c>
      <c r="E825" s="27">
        <v>0</v>
      </c>
      <c r="F825" s="27">
        <v>486546816</v>
      </c>
      <c r="G825" s="27">
        <v>1</v>
      </c>
      <c r="H825" s="27">
        <v>1</v>
      </c>
      <c r="I825" s="27">
        <v>0</v>
      </c>
      <c r="J825" s="27">
        <v>0</v>
      </c>
      <c r="K825" s="27">
        <v>5</v>
      </c>
      <c r="L825" s="27">
        <v>1</v>
      </c>
      <c r="M825" s="27">
        <v>1</v>
      </c>
      <c r="N825" s="27">
        <v>1</v>
      </c>
      <c r="O825" s="27">
        <v>0</v>
      </c>
      <c r="P825" s="27">
        <v>18629000000</v>
      </c>
      <c r="Q825" s="27">
        <v>18644723860.970928</v>
      </c>
      <c r="R825" s="27">
        <v>1</v>
      </c>
      <c r="S825" s="27">
        <v>1</v>
      </c>
      <c r="T825" s="33">
        <v>1.116808011796752</v>
      </c>
      <c r="U825" s="27">
        <v>766232105.60000002</v>
      </c>
      <c r="V825" s="27">
        <v>457831000</v>
      </c>
      <c r="W825" s="27">
        <v>1192820000</v>
      </c>
      <c r="X825" s="27">
        <v>772000000</v>
      </c>
      <c r="Y825" s="27"/>
      <c r="Z825" s="27">
        <v>1</v>
      </c>
    </row>
    <row r="826" spans="1:26">
      <c r="A826" s="27">
        <v>2012</v>
      </c>
      <c r="B826" t="s">
        <v>147</v>
      </c>
      <c r="C826" s="27">
        <v>449701760</v>
      </c>
      <c r="D826" s="27">
        <v>224850880</v>
      </c>
      <c r="E826" s="27">
        <v>0</v>
      </c>
      <c r="F826" s="27">
        <v>0</v>
      </c>
      <c r="G826" s="27">
        <v>1</v>
      </c>
      <c r="H826" s="27">
        <v>1</v>
      </c>
      <c r="I826" s="27">
        <v>0</v>
      </c>
      <c r="J826" s="27">
        <v>0</v>
      </c>
      <c r="K826" s="27">
        <v>5</v>
      </c>
      <c r="L826" s="27">
        <v>1</v>
      </c>
      <c r="M826" s="27">
        <v>1</v>
      </c>
      <c r="N826" s="27">
        <v>1</v>
      </c>
      <c r="O826" s="27">
        <v>0</v>
      </c>
      <c r="P826" s="27">
        <v>17207000000</v>
      </c>
      <c r="Q826" s="27">
        <v>17226849297.07003</v>
      </c>
      <c r="R826" s="27">
        <v>1</v>
      </c>
      <c r="S826" s="27">
        <v>1</v>
      </c>
      <c r="T826" s="33">
        <v>0.99562684078172081</v>
      </c>
      <c r="U826" s="27">
        <v>887905154.39999998</v>
      </c>
      <c r="V826" s="27">
        <v>455453000</v>
      </c>
      <c r="W826" s="27">
        <v>1192682000</v>
      </c>
      <c r="X826" s="27">
        <v>753000000</v>
      </c>
      <c r="Y826" s="27"/>
      <c r="Z826" s="27">
        <v>1</v>
      </c>
    </row>
    <row r="827" spans="1:26">
      <c r="A827" s="27">
        <v>2013</v>
      </c>
      <c r="B827" t="s">
        <v>147</v>
      </c>
      <c r="C827" s="27">
        <v>464709184</v>
      </c>
      <c r="D827" s="27">
        <v>348531904</v>
      </c>
      <c r="E827" s="27">
        <v>0</v>
      </c>
      <c r="F827" s="27">
        <v>0</v>
      </c>
      <c r="G827" s="27">
        <v>1</v>
      </c>
      <c r="H827" s="27">
        <v>1</v>
      </c>
      <c r="I827" s="27">
        <v>0</v>
      </c>
      <c r="J827" s="27">
        <v>0</v>
      </c>
      <c r="K827" s="27">
        <v>5</v>
      </c>
      <c r="L827" s="27">
        <v>1</v>
      </c>
      <c r="M827" s="27">
        <v>1</v>
      </c>
      <c r="N827" s="27">
        <v>1</v>
      </c>
      <c r="O827" s="27">
        <v>0</v>
      </c>
      <c r="P827" s="27">
        <v>18155000000</v>
      </c>
      <c r="Q827" s="27">
        <v>18178503835.449055</v>
      </c>
      <c r="R827" s="27">
        <v>1</v>
      </c>
      <c r="S827" s="27">
        <v>1</v>
      </c>
      <c r="T827" s="33">
        <v>0.99710818219516861</v>
      </c>
      <c r="U827" s="27">
        <v>848018283.39999998</v>
      </c>
      <c r="V827" s="27">
        <v>438816000</v>
      </c>
      <c r="W827" s="27">
        <v>1192453000</v>
      </c>
      <c r="X827" s="27">
        <v>766000000</v>
      </c>
      <c r="Y827" s="27"/>
      <c r="Z827" s="27">
        <v>1</v>
      </c>
    </row>
    <row r="828" spans="1:26">
      <c r="A828" s="27">
        <v>2014</v>
      </c>
      <c r="B828" t="s">
        <v>147</v>
      </c>
      <c r="C828" s="27">
        <v>1350614912</v>
      </c>
      <c r="D828" s="27">
        <v>641608432</v>
      </c>
      <c r="E828" s="27">
        <v>886258112</v>
      </c>
      <c r="F828" s="27">
        <v>886258176</v>
      </c>
      <c r="G828" s="27">
        <v>1</v>
      </c>
      <c r="H828" s="27">
        <v>1</v>
      </c>
      <c r="I828" s="27">
        <v>0</v>
      </c>
      <c r="J828" s="27">
        <v>0</v>
      </c>
      <c r="K828" s="27">
        <v>5</v>
      </c>
      <c r="L828" s="27">
        <v>1</v>
      </c>
      <c r="M828" s="27">
        <v>1</v>
      </c>
      <c r="N828" s="27">
        <v>1</v>
      </c>
      <c r="O828" s="27">
        <v>0</v>
      </c>
      <c r="P828" s="27">
        <v>18522000000</v>
      </c>
      <c r="Q828" s="27">
        <v>18558343508.34351</v>
      </c>
      <c r="R828" s="27">
        <v>1</v>
      </c>
      <c r="S828" s="27">
        <v>1</v>
      </c>
      <c r="T828" s="33">
        <v>0.96696016921402161</v>
      </c>
      <c r="U828" s="27">
        <v>892126489.70000005</v>
      </c>
      <c r="V828" s="27">
        <v>443968000</v>
      </c>
      <c r="W828" s="27">
        <v>1120341000</v>
      </c>
      <c r="X828" s="27">
        <v>647000000</v>
      </c>
      <c r="Y828" s="27"/>
      <c r="Z828" s="27">
        <v>1</v>
      </c>
    </row>
    <row r="829" spans="1:26">
      <c r="A829" s="27">
        <v>2015</v>
      </c>
      <c r="B829" t="s">
        <v>147</v>
      </c>
      <c r="C829" s="27">
        <v>1639030016</v>
      </c>
      <c r="D829" s="27">
        <v>786516032</v>
      </c>
      <c r="E829" s="27">
        <v>1250856640</v>
      </c>
      <c r="F829" s="27">
        <v>510000000</v>
      </c>
      <c r="G829" s="27">
        <v>1</v>
      </c>
      <c r="H829" s="27">
        <v>1</v>
      </c>
      <c r="I829" s="27">
        <v>0</v>
      </c>
      <c r="J829" s="27">
        <v>0</v>
      </c>
      <c r="K829" s="27">
        <v>5</v>
      </c>
      <c r="L829" s="27">
        <v>1</v>
      </c>
      <c r="M829" s="27">
        <v>1</v>
      </c>
      <c r="N829" s="27">
        <v>1</v>
      </c>
      <c r="O829" s="27">
        <v>0</v>
      </c>
      <c r="P829" s="27">
        <v>16210000000</v>
      </c>
      <c r="Q829" s="27">
        <v>16209702863.623476</v>
      </c>
      <c r="R829" s="27">
        <v>1</v>
      </c>
      <c r="S829" s="27">
        <v>1</v>
      </c>
      <c r="T829" s="33">
        <v>0.821813335342235</v>
      </c>
      <c r="U829" s="27">
        <v>799975000.39999998</v>
      </c>
      <c r="V829" s="27">
        <v>475558000</v>
      </c>
      <c r="W829" s="27">
        <v>1075251000</v>
      </c>
      <c r="X829" s="27">
        <v>652000000</v>
      </c>
      <c r="Y829" s="27"/>
      <c r="Z829" s="27">
        <v>1</v>
      </c>
    </row>
    <row r="830" spans="1:26">
      <c r="A830" s="27">
        <v>2016</v>
      </c>
      <c r="B830" t="s">
        <v>147</v>
      </c>
      <c r="C830" s="27">
        <v>1593045376</v>
      </c>
      <c r="D830" s="27">
        <v>991481664</v>
      </c>
      <c r="E830" s="27">
        <v>1248909312</v>
      </c>
      <c r="F830" s="27">
        <v>0</v>
      </c>
      <c r="G830" s="27">
        <v>1</v>
      </c>
      <c r="H830" s="27">
        <v>1</v>
      </c>
      <c r="I830" s="27">
        <v>0</v>
      </c>
      <c r="J830" s="27">
        <v>0</v>
      </c>
      <c r="K830" s="27">
        <v>5</v>
      </c>
      <c r="L830" s="27">
        <v>1</v>
      </c>
      <c r="M830" s="27">
        <v>1</v>
      </c>
      <c r="N830" s="27">
        <v>1</v>
      </c>
      <c r="O830" s="27">
        <v>0</v>
      </c>
      <c r="P830" s="27">
        <v>16910000000</v>
      </c>
      <c r="Q830" s="27">
        <v>16911088173.745829</v>
      </c>
      <c r="R830" s="27">
        <v>1</v>
      </c>
      <c r="S830" s="27">
        <v>1</v>
      </c>
      <c r="T830" s="33">
        <v>0.86004996979414983</v>
      </c>
      <c r="U830" s="27">
        <v>770391160.10000002</v>
      </c>
      <c r="V830" s="27">
        <v>454780000</v>
      </c>
      <c r="W830" s="27">
        <v>1058833000</v>
      </c>
      <c r="X830" s="27">
        <v>624000000</v>
      </c>
      <c r="Y830" s="27"/>
      <c r="Z830" s="27">
        <v>1</v>
      </c>
    </row>
    <row r="831" spans="1:26">
      <c r="A831" s="27">
        <v>2017</v>
      </c>
      <c r="B831" t="s">
        <v>147</v>
      </c>
      <c r="C831" s="27">
        <v>1569527776</v>
      </c>
      <c r="D831" s="27">
        <v>1214975136</v>
      </c>
      <c r="E831" s="27">
        <v>1262763072</v>
      </c>
      <c r="F831" s="27">
        <v>0</v>
      </c>
      <c r="G831" s="27">
        <v>1</v>
      </c>
      <c r="H831" s="27">
        <v>1</v>
      </c>
      <c r="I831" s="27">
        <v>0</v>
      </c>
      <c r="J831" s="27">
        <v>0</v>
      </c>
      <c r="K831" s="27">
        <v>5</v>
      </c>
      <c r="L831" s="27">
        <v>1</v>
      </c>
      <c r="M831" s="27">
        <v>1</v>
      </c>
      <c r="N831" s="27">
        <v>1</v>
      </c>
      <c r="O831" s="27">
        <v>0</v>
      </c>
      <c r="P831" s="27">
        <v>18169000000</v>
      </c>
      <c r="Q831" s="27">
        <v>18054854788.521378</v>
      </c>
      <c r="R831" s="27">
        <v>1</v>
      </c>
      <c r="S831" s="27">
        <v>1</v>
      </c>
      <c r="T831" s="33">
        <v>0.90809244833766045</v>
      </c>
      <c r="U831" s="27">
        <v>591860218.29999995</v>
      </c>
      <c r="V831" s="27">
        <v>467078000</v>
      </c>
      <c r="W831" s="27">
        <v>1104506000</v>
      </c>
      <c r="X831" s="27">
        <v>663000000</v>
      </c>
      <c r="Y831" s="27"/>
      <c r="Z831" s="27">
        <v>1</v>
      </c>
    </row>
    <row r="832" spans="1:26">
      <c r="A832" s="27">
        <v>1966</v>
      </c>
      <c r="B832" t="s">
        <v>41</v>
      </c>
      <c r="C832" s="27"/>
      <c r="D832" s="27"/>
      <c r="E832" s="27"/>
      <c r="F832" s="27">
        <v>0</v>
      </c>
      <c r="G832" s="27">
        <v>0</v>
      </c>
      <c r="H832" s="27">
        <v>1</v>
      </c>
      <c r="I832" s="27">
        <v>0</v>
      </c>
      <c r="J832" s="27">
        <v>0</v>
      </c>
      <c r="K832" s="27">
        <v>4</v>
      </c>
      <c r="L832" s="27">
        <v>1</v>
      </c>
      <c r="M832" s="27">
        <v>0</v>
      </c>
      <c r="N832" s="27">
        <v>0</v>
      </c>
      <c r="O832" s="27">
        <v>0</v>
      </c>
      <c r="P832" s="27"/>
      <c r="Q832" s="27">
        <v>51464435.146443516</v>
      </c>
      <c r="R832" s="27">
        <v>0</v>
      </c>
      <c r="S832" s="27">
        <v>1</v>
      </c>
      <c r="T832" s="33">
        <v>1.060453919000093</v>
      </c>
      <c r="U832" s="27"/>
      <c r="V832" s="27"/>
      <c r="W832" s="27"/>
      <c r="X832" s="27"/>
      <c r="Y832" s="27"/>
      <c r="Z832" s="27">
        <v>1</v>
      </c>
    </row>
    <row r="833" spans="1:26">
      <c r="A833" s="27">
        <v>1967</v>
      </c>
      <c r="B833" t="s">
        <v>41</v>
      </c>
      <c r="C833" s="27"/>
      <c r="D833" s="27"/>
      <c r="E833" s="27"/>
      <c r="F833" s="27">
        <v>0</v>
      </c>
      <c r="G833" s="27">
        <v>0</v>
      </c>
      <c r="H833" s="27">
        <v>1</v>
      </c>
      <c r="I833" s="27">
        <v>0</v>
      </c>
      <c r="J833" s="27">
        <v>0</v>
      </c>
      <c r="K833" s="27">
        <v>4</v>
      </c>
      <c r="L833" s="27">
        <v>1</v>
      </c>
      <c r="M833" s="27">
        <v>0</v>
      </c>
      <c r="N833" s="27">
        <v>0</v>
      </c>
      <c r="O833" s="27">
        <v>0</v>
      </c>
      <c r="P833" s="27"/>
      <c r="Q833" s="27">
        <v>58646443.514644362</v>
      </c>
      <c r="R833" s="27">
        <v>0</v>
      </c>
      <c r="S833" s="27">
        <v>1</v>
      </c>
      <c r="T833" s="33">
        <v>1.0100991944882907</v>
      </c>
      <c r="U833" s="27"/>
      <c r="V833" s="27"/>
      <c r="W833" s="27"/>
      <c r="X833" s="27"/>
      <c r="Y833" s="27"/>
      <c r="Z833" s="27">
        <v>1</v>
      </c>
    </row>
    <row r="834" spans="1:26">
      <c r="A834" s="27">
        <v>1968</v>
      </c>
      <c r="B834" t="s">
        <v>41</v>
      </c>
      <c r="C834" s="27"/>
      <c r="D834" s="27"/>
      <c r="E834" s="27"/>
      <c r="F834" s="27">
        <v>0</v>
      </c>
      <c r="G834" s="27">
        <v>0</v>
      </c>
      <c r="H834" s="27">
        <v>1</v>
      </c>
      <c r="I834" s="27">
        <v>0</v>
      </c>
      <c r="J834" s="27">
        <v>0</v>
      </c>
      <c r="K834" s="27">
        <v>4</v>
      </c>
      <c r="L834" s="27">
        <v>1</v>
      </c>
      <c r="M834" s="27">
        <v>0</v>
      </c>
      <c r="N834" s="27">
        <v>0</v>
      </c>
      <c r="O834" s="27">
        <v>0</v>
      </c>
      <c r="P834" s="27"/>
      <c r="Q834" s="27">
        <v>66248256.624825664</v>
      </c>
      <c r="R834" s="27">
        <v>0</v>
      </c>
      <c r="S834" s="27">
        <v>1</v>
      </c>
      <c r="T834" s="33">
        <v>0.99765870157012104</v>
      </c>
      <c r="U834" s="27"/>
      <c r="V834" s="27"/>
      <c r="W834" s="27"/>
      <c r="X834" s="27"/>
      <c r="Y834" s="27"/>
      <c r="Z834" s="27">
        <v>1</v>
      </c>
    </row>
    <row r="835" spans="1:26">
      <c r="A835" s="27">
        <v>1969</v>
      </c>
      <c r="B835" t="s">
        <v>41</v>
      </c>
      <c r="C835" s="27"/>
      <c r="D835" s="27"/>
      <c r="E835" s="27"/>
      <c r="F835" s="27">
        <v>0</v>
      </c>
      <c r="G835" s="27">
        <v>0</v>
      </c>
      <c r="H835" s="27">
        <v>1</v>
      </c>
      <c r="I835" s="27">
        <v>0</v>
      </c>
      <c r="J835" s="27">
        <v>0</v>
      </c>
      <c r="K835" s="27">
        <v>4</v>
      </c>
      <c r="L835" s="27">
        <v>1</v>
      </c>
      <c r="M835" s="27">
        <v>0</v>
      </c>
      <c r="N835" s="27">
        <v>0</v>
      </c>
      <c r="O835" s="27">
        <v>0</v>
      </c>
      <c r="P835" s="27"/>
      <c r="Q835" s="27">
        <v>77356914.078819096</v>
      </c>
      <c r="R835" s="27">
        <v>0</v>
      </c>
      <c r="S835" s="27">
        <v>1</v>
      </c>
      <c r="T835" s="33">
        <v>1.0058077459461789</v>
      </c>
      <c r="U835" s="27"/>
      <c r="V835" s="27"/>
      <c r="W835" s="27"/>
      <c r="X835" s="27"/>
      <c r="Y835" s="27"/>
      <c r="Z835" s="27">
        <v>1</v>
      </c>
    </row>
    <row r="836" spans="1:26">
      <c r="A836" s="27">
        <v>1970</v>
      </c>
      <c r="B836" t="s">
        <v>41</v>
      </c>
      <c r="C836" s="27"/>
      <c r="D836" s="27"/>
      <c r="E836" s="27"/>
      <c r="F836" s="27">
        <v>0</v>
      </c>
      <c r="G836" s="27">
        <v>0</v>
      </c>
      <c r="H836" s="27">
        <v>1</v>
      </c>
      <c r="I836" s="27">
        <v>0</v>
      </c>
      <c r="J836" s="27">
        <v>0</v>
      </c>
      <c r="K836" s="27">
        <v>4</v>
      </c>
      <c r="L836" s="27">
        <v>1</v>
      </c>
      <c r="M836" s="27">
        <v>0</v>
      </c>
      <c r="N836" s="27">
        <v>0</v>
      </c>
      <c r="O836" s="27">
        <v>0</v>
      </c>
      <c r="P836" s="27"/>
      <c r="Q836" s="27">
        <v>96245114.461194858</v>
      </c>
      <c r="R836" s="27">
        <v>0</v>
      </c>
      <c r="S836" s="27">
        <v>1</v>
      </c>
      <c r="T836" s="33">
        <v>1</v>
      </c>
      <c r="U836" s="27">
        <v>0</v>
      </c>
      <c r="V836" s="27">
        <v>0</v>
      </c>
      <c r="W836" s="27">
        <v>5207000</v>
      </c>
      <c r="X836" s="27"/>
      <c r="Y836" s="27">
        <v>0</v>
      </c>
      <c r="Z836" s="27">
        <v>1</v>
      </c>
    </row>
    <row r="837" spans="1:26">
      <c r="A837" s="27">
        <v>1971</v>
      </c>
      <c r="B837" t="s">
        <v>41</v>
      </c>
      <c r="C837" s="27"/>
      <c r="D837" s="27"/>
      <c r="E837" s="27"/>
      <c r="F837" s="27">
        <v>0</v>
      </c>
      <c r="G837" s="27">
        <v>0</v>
      </c>
      <c r="H837" s="27">
        <v>1</v>
      </c>
      <c r="I837" s="27">
        <v>0</v>
      </c>
      <c r="J837" s="27">
        <v>0</v>
      </c>
      <c r="K837" s="27">
        <v>4</v>
      </c>
      <c r="L837" s="27">
        <v>1</v>
      </c>
      <c r="M837" s="27">
        <v>0</v>
      </c>
      <c r="N837" s="27">
        <v>0</v>
      </c>
      <c r="O837" s="27">
        <v>0</v>
      </c>
      <c r="P837" s="27"/>
      <c r="Q837" s="27">
        <v>126957494.40715882</v>
      </c>
      <c r="R837" s="27">
        <v>0</v>
      </c>
      <c r="S837" s="27">
        <v>1</v>
      </c>
      <c r="T837" s="33">
        <v>0.92761372871024128</v>
      </c>
      <c r="U837" s="27">
        <v>0</v>
      </c>
      <c r="V837" s="27">
        <v>0</v>
      </c>
      <c r="W837" s="27">
        <v>6020000</v>
      </c>
      <c r="X837" s="27"/>
      <c r="Y837" s="27">
        <v>0</v>
      </c>
      <c r="Z837" s="27">
        <v>1</v>
      </c>
    </row>
    <row r="838" spans="1:26">
      <c r="A838" s="27">
        <v>1972</v>
      </c>
      <c r="B838" t="s">
        <v>41</v>
      </c>
      <c r="C838" s="27"/>
      <c r="D838" s="27"/>
      <c r="E838" s="27"/>
      <c r="F838" s="27">
        <v>0</v>
      </c>
      <c r="G838" s="27">
        <v>0</v>
      </c>
      <c r="H838" s="27">
        <v>1</v>
      </c>
      <c r="I838" s="27">
        <v>0</v>
      </c>
      <c r="J838" s="27">
        <v>0</v>
      </c>
      <c r="K838" s="27">
        <v>4</v>
      </c>
      <c r="L838" s="27">
        <v>1</v>
      </c>
      <c r="M838" s="27">
        <v>0</v>
      </c>
      <c r="N838" s="27">
        <v>0</v>
      </c>
      <c r="O838" s="27">
        <v>0</v>
      </c>
      <c r="P838" s="27"/>
      <c r="Q838" s="27">
        <v>165258093.87595889</v>
      </c>
      <c r="R838" s="27">
        <v>0</v>
      </c>
      <c r="S838" s="27">
        <v>1</v>
      </c>
      <c r="T838" s="33">
        <v>0.92122545142259926</v>
      </c>
      <c r="U838" s="27">
        <v>0</v>
      </c>
      <c r="V838" s="27">
        <v>12491000</v>
      </c>
      <c r="W838" s="27">
        <v>6450000</v>
      </c>
      <c r="X838" s="27"/>
      <c r="Y838" s="27">
        <v>3200000</v>
      </c>
      <c r="Z838" s="27">
        <v>1</v>
      </c>
    </row>
    <row r="839" spans="1:26">
      <c r="A839" s="27">
        <v>1973</v>
      </c>
      <c r="B839" t="s">
        <v>41</v>
      </c>
      <c r="C839" s="27"/>
      <c r="D839" s="27"/>
      <c r="E839" s="27"/>
      <c r="F839" s="27">
        <v>0</v>
      </c>
      <c r="G839" s="27">
        <v>0</v>
      </c>
      <c r="H839" s="27">
        <v>1</v>
      </c>
      <c r="I839" s="27">
        <v>0</v>
      </c>
      <c r="J839" s="27">
        <v>0</v>
      </c>
      <c r="K839" s="27">
        <v>4</v>
      </c>
      <c r="L839" s="27">
        <v>1</v>
      </c>
      <c r="M839" s="27">
        <v>0</v>
      </c>
      <c r="N839" s="27">
        <v>0</v>
      </c>
      <c r="O839" s="27">
        <v>0</v>
      </c>
      <c r="P839" s="27"/>
      <c r="Q839" s="27">
        <v>244129088.02766171</v>
      </c>
      <c r="R839" s="27">
        <v>0</v>
      </c>
      <c r="S839" s="27">
        <v>1</v>
      </c>
      <c r="T839" s="33">
        <v>1.2798279189511945</v>
      </c>
      <c r="U839" s="27">
        <v>0</v>
      </c>
      <c r="V839" s="27">
        <v>25926000</v>
      </c>
      <c r="W839" s="27">
        <v>9048000</v>
      </c>
      <c r="X839" s="27"/>
      <c r="Y839" s="27">
        <v>0</v>
      </c>
      <c r="Z839" s="27">
        <v>1</v>
      </c>
    </row>
    <row r="840" spans="1:26">
      <c r="A840" s="27">
        <v>1974</v>
      </c>
      <c r="B840" t="s">
        <v>41</v>
      </c>
      <c r="C840" s="27"/>
      <c r="D840" s="27"/>
      <c r="E840" s="27"/>
      <c r="F840" s="27">
        <v>0</v>
      </c>
      <c r="G840" s="27">
        <v>0</v>
      </c>
      <c r="H840" s="27">
        <v>1</v>
      </c>
      <c r="I840" s="27">
        <v>0</v>
      </c>
      <c r="J840" s="27">
        <v>0</v>
      </c>
      <c r="K840" s="27">
        <v>4</v>
      </c>
      <c r="L840" s="27">
        <v>1</v>
      </c>
      <c r="M840" s="27">
        <v>0</v>
      </c>
      <c r="N840" s="27">
        <v>0</v>
      </c>
      <c r="O840" s="27">
        <v>0</v>
      </c>
      <c r="P840" s="27"/>
      <c r="Q840" s="27">
        <v>306033848.41795433</v>
      </c>
      <c r="R840" s="27">
        <v>0</v>
      </c>
      <c r="S840" s="27">
        <v>1</v>
      </c>
      <c r="T840" s="33">
        <v>1.2793035310212315</v>
      </c>
      <c r="U840" s="27">
        <v>0</v>
      </c>
      <c r="V840" s="27">
        <v>31612000</v>
      </c>
      <c r="W840" s="27">
        <v>11263000</v>
      </c>
      <c r="X840" s="27"/>
      <c r="Y840" s="27">
        <v>0</v>
      </c>
      <c r="Z840" s="27">
        <v>1</v>
      </c>
    </row>
    <row r="841" spans="1:26">
      <c r="A841" s="27">
        <v>1975</v>
      </c>
      <c r="B841" t="s">
        <v>41</v>
      </c>
      <c r="C841" s="27"/>
      <c r="D841" s="27"/>
      <c r="E841" s="27"/>
      <c r="F841" s="27">
        <v>0</v>
      </c>
      <c r="G841" s="27">
        <v>0</v>
      </c>
      <c r="H841" s="27">
        <v>1</v>
      </c>
      <c r="I841" s="27">
        <v>0</v>
      </c>
      <c r="J841" s="27">
        <v>0</v>
      </c>
      <c r="K841" s="27">
        <v>4</v>
      </c>
      <c r="L841" s="27">
        <v>1</v>
      </c>
      <c r="M841" s="27">
        <v>0</v>
      </c>
      <c r="N841" s="27">
        <v>0</v>
      </c>
      <c r="O841" s="27">
        <v>0</v>
      </c>
      <c r="P841" s="27"/>
      <c r="Q841" s="27">
        <v>355172413.7931034</v>
      </c>
      <c r="R841" s="27">
        <v>0</v>
      </c>
      <c r="S841" s="27">
        <v>1</v>
      </c>
      <c r="T841" s="33">
        <v>0.94696688960437181</v>
      </c>
      <c r="U841" s="27">
        <v>0</v>
      </c>
      <c r="V841" s="27">
        <v>34016000</v>
      </c>
      <c r="W841" s="27">
        <v>12432000</v>
      </c>
      <c r="X841" s="27"/>
      <c r="Y841" s="27">
        <v>0</v>
      </c>
      <c r="Z841" s="27">
        <v>1</v>
      </c>
    </row>
    <row r="842" spans="1:26">
      <c r="A842" s="27">
        <v>1976</v>
      </c>
      <c r="B842" t="s">
        <v>41</v>
      </c>
      <c r="C842" s="27"/>
      <c r="D842" s="27"/>
      <c r="E842" s="27"/>
      <c r="F842" s="27">
        <v>16600000</v>
      </c>
      <c r="G842" s="27">
        <v>0</v>
      </c>
      <c r="H842" s="27">
        <v>1</v>
      </c>
      <c r="I842" s="27">
        <v>0</v>
      </c>
      <c r="J842" s="27">
        <v>0</v>
      </c>
      <c r="K842" s="27">
        <v>4</v>
      </c>
      <c r="L842" s="27">
        <v>1</v>
      </c>
      <c r="M842" s="27">
        <v>0</v>
      </c>
      <c r="N842" s="27">
        <v>0</v>
      </c>
      <c r="O842" s="27">
        <v>0</v>
      </c>
      <c r="P842" s="27"/>
      <c r="Q842" s="27">
        <v>372010119.5952161</v>
      </c>
      <c r="R842" s="27">
        <v>1</v>
      </c>
      <c r="S842" s="27">
        <v>1</v>
      </c>
      <c r="T842" s="33">
        <v>1.0219497573337515</v>
      </c>
      <c r="U842" s="27">
        <v>0</v>
      </c>
      <c r="V842" s="27">
        <v>35985000</v>
      </c>
      <c r="W842" s="27">
        <v>13957000</v>
      </c>
      <c r="X842" s="27"/>
      <c r="Y842" s="27">
        <v>0</v>
      </c>
      <c r="Z842" s="27">
        <v>1</v>
      </c>
    </row>
    <row r="843" spans="1:26">
      <c r="A843" s="27">
        <v>1977</v>
      </c>
      <c r="B843" t="s">
        <v>41</v>
      </c>
      <c r="C843" s="27"/>
      <c r="D843" s="27"/>
      <c r="E843" s="27"/>
      <c r="F843" s="27">
        <v>0</v>
      </c>
      <c r="G843" s="27">
        <v>0</v>
      </c>
      <c r="H843" s="27">
        <v>1</v>
      </c>
      <c r="I843" s="27">
        <v>0</v>
      </c>
      <c r="J843" s="27">
        <v>0</v>
      </c>
      <c r="K843" s="27">
        <v>4</v>
      </c>
      <c r="L843" s="27">
        <v>1</v>
      </c>
      <c r="M843" s="27">
        <v>0</v>
      </c>
      <c r="N843" s="27">
        <v>0</v>
      </c>
      <c r="O843" s="27">
        <v>0</v>
      </c>
      <c r="P843" s="27"/>
      <c r="Q843" s="27">
        <v>451603325.41567695</v>
      </c>
      <c r="R843" s="27">
        <v>1</v>
      </c>
      <c r="S843" s="27">
        <v>1</v>
      </c>
      <c r="T843" s="33">
        <v>1.0409624303569636</v>
      </c>
      <c r="U843" s="27">
        <v>0</v>
      </c>
      <c r="V843" s="27">
        <v>38783000</v>
      </c>
      <c r="W843" s="27">
        <v>14936000</v>
      </c>
      <c r="X843" s="27"/>
      <c r="Y843" s="27">
        <v>0</v>
      </c>
      <c r="Z843" s="27">
        <v>1</v>
      </c>
    </row>
    <row r="844" spans="1:26">
      <c r="A844" s="27">
        <v>1978</v>
      </c>
      <c r="B844" t="s">
        <v>41</v>
      </c>
      <c r="C844" s="27"/>
      <c r="D844" s="27"/>
      <c r="E844" s="27"/>
      <c r="F844" s="27">
        <v>0</v>
      </c>
      <c r="G844" s="27">
        <v>0</v>
      </c>
      <c r="H844" s="27">
        <v>1</v>
      </c>
      <c r="I844" s="27">
        <v>0</v>
      </c>
      <c r="J844" s="27">
        <v>0</v>
      </c>
      <c r="K844" s="27">
        <v>4</v>
      </c>
      <c r="L844" s="27">
        <v>1</v>
      </c>
      <c r="M844" s="27">
        <v>0</v>
      </c>
      <c r="N844" s="27">
        <v>0</v>
      </c>
      <c r="O844" s="27">
        <v>0</v>
      </c>
      <c r="P844" s="27"/>
      <c r="Q844" s="27">
        <v>590376720.59888911</v>
      </c>
      <c r="R844" s="27">
        <v>1</v>
      </c>
      <c r="S844" s="27">
        <v>1</v>
      </c>
      <c r="T844" s="33">
        <v>0.91734575384516981</v>
      </c>
      <c r="U844" s="27">
        <v>0</v>
      </c>
      <c r="V844" s="27">
        <v>40479000</v>
      </c>
      <c r="W844" s="27">
        <v>15491000</v>
      </c>
      <c r="X844" s="27"/>
      <c r="Y844" s="27">
        <v>45000000</v>
      </c>
      <c r="Z844" s="27">
        <v>1</v>
      </c>
    </row>
    <row r="845" spans="1:26">
      <c r="A845" s="27">
        <v>1979</v>
      </c>
      <c r="B845" t="s">
        <v>41</v>
      </c>
      <c r="C845" s="27"/>
      <c r="D845" s="27"/>
      <c r="E845" s="27"/>
      <c r="F845" s="27">
        <v>0</v>
      </c>
      <c r="G845" s="27">
        <v>0</v>
      </c>
      <c r="H845" s="27">
        <v>1</v>
      </c>
      <c r="I845" s="27">
        <v>0</v>
      </c>
      <c r="J845" s="27">
        <v>0</v>
      </c>
      <c r="K845" s="27">
        <v>4</v>
      </c>
      <c r="L845" s="27">
        <v>1</v>
      </c>
      <c r="M845" s="27">
        <v>0</v>
      </c>
      <c r="N845" s="27">
        <v>0</v>
      </c>
      <c r="O845" s="27">
        <v>0</v>
      </c>
      <c r="P845" s="27"/>
      <c r="Q845" s="27">
        <v>819877300.61349714</v>
      </c>
      <c r="R845" s="27">
        <v>1</v>
      </c>
      <c r="S845" s="27">
        <v>1</v>
      </c>
      <c r="T845" s="33">
        <v>0.9810294585578897</v>
      </c>
      <c r="U845" s="27">
        <v>0</v>
      </c>
      <c r="V845" s="27">
        <v>45671000</v>
      </c>
      <c r="W845" s="27">
        <v>15661000</v>
      </c>
      <c r="X845" s="27"/>
      <c r="Y845" s="27">
        <v>0</v>
      </c>
      <c r="Z845" s="27">
        <v>1</v>
      </c>
    </row>
    <row r="846" spans="1:26">
      <c r="A846" s="27">
        <v>1980</v>
      </c>
      <c r="B846" t="s">
        <v>41</v>
      </c>
      <c r="C846" s="27"/>
      <c r="D846" s="27"/>
      <c r="E846" s="27"/>
      <c r="F846" s="27">
        <v>0</v>
      </c>
      <c r="G846" s="27">
        <v>0</v>
      </c>
      <c r="H846" s="27">
        <v>1</v>
      </c>
      <c r="I846" s="27">
        <v>0</v>
      </c>
      <c r="J846" s="27">
        <v>0</v>
      </c>
      <c r="K846" s="27">
        <v>4</v>
      </c>
      <c r="L846" s="27">
        <v>1</v>
      </c>
      <c r="M846" s="27">
        <v>0</v>
      </c>
      <c r="N846" s="27">
        <v>0</v>
      </c>
      <c r="O846" s="27">
        <v>0</v>
      </c>
      <c r="P846" s="27">
        <v>1175000000</v>
      </c>
      <c r="Q846" s="27">
        <v>1060923829.1302109</v>
      </c>
      <c r="R846" s="27">
        <v>1</v>
      </c>
      <c r="S846" s="27">
        <v>1</v>
      </c>
      <c r="T846" s="33">
        <v>0.94044734443210454</v>
      </c>
      <c r="U846" s="27">
        <v>0</v>
      </c>
      <c r="V846" s="27">
        <v>49971000</v>
      </c>
      <c r="W846" s="27">
        <v>15626000</v>
      </c>
      <c r="X846" s="27"/>
      <c r="Y846" s="27">
        <v>0</v>
      </c>
      <c r="Z846" s="27">
        <v>1</v>
      </c>
    </row>
    <row r="847" spans="1:26">
      <c r="A847" s="27">
        <v>1981</v>
      </c>
      <c r="B847" t="s">
        <v>41</v>
      </c>
      <c r="C847" s="27"/>
      <c r="D847" s="27"/>
      <c r="E847" s="27"/>
      <c r="F847" s="27">
        <v>0</v>
      </c>
      <c r="G847" s="27">
        <v>0</v>
      </c>
      <c r="H847" s="27">
        <v>1</v>
      </c>
      <c r="I847" s="27">
        <v>0</v>
      </c>
      <c r="J847" s="27">
        <v>0</v>
      </c>
      <c r="K847" s="27">
        <v>4</v>
      </c>
      <c r="L847" s="27">
        <v>1</v>
      </c>
      <c r="M847" s="27">
        <v>0</v>
      </c>
      <c r="N847" s="27">
        <v>0</v>
      </c>
      <c r="O847" s="27">
        <v>0</v>
      </c>
      <c r="P847" s="27">
        <v>1038000000</v>
      </c>
      <c r="Q847" s="27">
        <v>1073861599.1394765</v>
      </c>
      <c r="R847" s="27">
        <v>1</v>
      </c>
      <c r="S847" s="27">
        <v>1</v>
      </c>
      <c r="T847" s="33">
        <v>0.83355014400471705</v>
      </c>
      <c r="U847" s="27">
        <v>0</v>
      </c>
      <c r="V847" s="27">
        <v>60707000</v>
      </c>
      <c r="W847" s="27">
        <v>15532000</v>
      </c>
      <c r="X847" s="27"/>
      <c r="Y847" s="27">
        <v>0</v>
      </c>
      <c r="Z847" s="27">
        <v>1</v>
      </c>
    </row>
    <row r="848" spans="1:26">
      <c r="A848" s="27">
        <v>1982</v>
      </c>
      <c r="B848" t="s">
        <v>41</v>
      </c>
      <c r="C848" s="27"/>
      <c r="D848" s="27"/>
      <c r="E848" s="27"/>
      <c r="F848" s="27">
        <v>15600000</v>
      </c>
      <c r="G848" s="27">
        <v>0</v>
      </c>
      <c r="H848" s="27">
        <v>1</v>
      </c>
      <c r="I848" s="27">
        <v>0</v>
      </c>
      <c r="J848" s="27">
        <v>0</v>
      </c>
      <c r="K848" s="27">
        <v>4</v>
      </c>
      <c r="L848" s="27">
        <v>1</v>
      </c>
      <c r="M848" s="27">
        <v>0</v>
      </c>
      <c r="N848" s="27">
        <v>0</v>
      </c>
      <c r="O848" s="27">
        <v>0</v>
      </c>
      <c r="P848" s="27">
        <v>1095000000</v>
      </c>
      <c r="Q848" s="27">
        <v>1014907254.5401573</v>
      </c>
      <c r="R848" s="27">
        <v>1</v>
      </c>
      <c r="S848" s="27">
        <v>1</v>
      </c>
      <c r="T848" s="33">
        <v>0.78443295677873848</v>
      </c>
      <c r="U848" s="27">
        <v>0</v>
      </c>
      <c r="V848" s="27">
        <v>71595000</v>
      </c>
      <c r="W848" s="27">
        <v>15410000</v>
      </c>
      <c r="X848" s="27"/>
      <c r="Y848" s="27">
        <v>0</v>
      </c>
      <c r="Z848" s="27">
        <v>1</v>
      </c>
    </row>
    <row r="849" spans="1:26">
      <c r="A849" s="27">
        <v>1983</v>
      </c>
      <c r="B849" t="s">
        <v>41</v>
      </c>
      <c r="C849" s="27"/>
      <c r="D849" s="27"/>
      <c r="E849" s="27"/>
      <c r="F849" s="27">
        <v>0</v>
      </c>
      <c r="G849" s="27">
        <v>0</v>
      </c>
      <c r="H849" s="27">
        <v>1</v>
      </c>
      <c r="I849" s="27">
        <v>0</v>
      </c>
      <c r="J849" s="27">
        <v>0</v>
      </c>
      <c r="K849" s="27">
        <v>4</v>
      </c>
      <c r="L849" s="27">
        <v>1</v>
      </c>
      <c r="M849" s="27">
        <v>0</v>
      </c>
      <c r="N849" s="27">
        <v>0</v>
      </c>
      <c r="O849" s="27">
        <v>0</v>
      </c>
      <c r="P849" s="27">
        <v>1210000000</v>
      </c>
      <c r="Q849" s="27">
        <v>1172258182.1496947</v>
      </c>
      <c r="R849" s="27">
        <v>1</v>
      </c>
      <c r="S849" s="27">
        <v>1</v>
      </c>
      <c r="T849" s="33">
        <v>0.83426891623154475</v>
      </c>
      <c r="U849" s="27">
        <v>0</v>
      </c>
      <c r="V849" s="27">
        <v>86104000</v>
      </c>
      <c r="W849" s="27">
        <v>15281000</v>
      </c>
      <c r="X849" s="27"/>
      <c r="Y849" s="27">
        <v>0</v>
      </c>
      <c r="Z849" s="27">
        <v>1</v>
      </c>
    </row>
    <row r="850" spans="1:26">
      <c r="A850" s="27">
        <v>1984</v>
      </c>
      <c r="B850" t="s">
        <v>41</v>
      </c>
      <c r="C850" s="27"/>
      <c r="D850" s="27"/>
      <c r="E850" s="27"/>
      <c r="F850" s="27">
        <v>0</v>
      </c>
      <c r="G850" s="27">
        <v>0</v>
      </c>
      <c r="H850" s="27">
        <v>1</v>
      </c>
      <c r="I850" s="27">
        <v>0</v>
      </c>
      <c r="J850" s="27">
        <v>0</v>
      </c>
      <c r="K850" s="27">
        <v>4</v>
      </c>
      <c r="L850" s="27">
        <v>1</v>
      </c>
      <c r="M850" s="27">
        <v>0</v>
      </c>
      <c r="N850" s="27">
        <v>0</v>
      </c>
      <c r="O850" s="27">
        <v>0</v>
      </c>
      <c r="P850" s="27">
        <v>1201000000</v>
      </c>
      <c r="Q850" s="27">
        <v>1240796364.7566235</v>
      </c>
      <c r="R850" s="27">
        <v>1</v>
      </c>
      <c r="S850" s="27">
        <v>1</v>
      </c>
      <c r="T850" s="33">
        <v>0.82999599794502654</v>
      </c>
      <c r="U850" s="27">
        <v>0</v>
      </c>
      <c r="V850" s="27">
        <v>88591000</v>
      </c>
      <c r="W850" s="27">
        <v>15138000</v>
      </c>
      <c r="X850" s="27"/>
      <c r="Y850" s="27"/>
      <c r="Z850" s="27">
        <v>1</v>
      </c>
    </row>
    <row r="851" spans="1:26">
      <c r="A851" s="27">
        <v>1985</v>
      </c>
      <c r="B851" t="s">
        <v>41</v>
      </c>
      <c r="C851" s="27"/>
      <c r="D851" s="27"/>
      <c r="E851" s="27"/>
      <c r="F851" s="27">
        <v>20000</v>
      </c>
      <c r="G851" s="27">
        <v>0</v>
      </c>
      <c r="H851" s="27">
        <v>1</v>
      </c>
      <c r="I851" s="27">
        <v>0</v>
      </c>
      <c r="J851" s="27">
        <v>0</v>
      </c>
      <c r="K851" s="27">
        <v>4</v>
      </c>
      <c r="L851" s="27">
        <v>1</v>
      </c>
      <c r="M851" s="27">
        <v>0</v>
      </c>
      <c r="N851" s="27">
        <v>0</v>
      </c>
      <c r="O851" s="27">
        <v>0</v>
      </c>
      <c r="P851" s="27">
        <v>1118000000</v>
      </c>
      <c r="Q851" s="27">
        <v>1114764007.148113</v>
      </c>
      <c r="R851" s="27">
        <v>1</v>
      </c>
      <c r="S851" s="27">
        <v>1</v>
      </c>
      <c r="T851" s="33">
        <v>0.74915719568429318</v>
      </c>
      <c r="U851" s="27">
        <v>0</v>
      </c>
      <c r="V851" s="27">
        <v>122054000</v>
      </c>
      <c r="W851" s="27">
        <v>14892000</v>
      </c>
      <c r="X851" s="27"/>
      <c r="Y851" s="27"/>
      <c r="Z851" s="27">
        <v>1</v>
      </c>
    </row>
    <row r="852" spans="1:26">
      <c r="A852" s="27">
        <v>1986</v>
      </c>
      <c r="B852" t="s">
        <v>41</v>
      </c>
      <c r="C852" s="27"/>
      <c r="D852" s="27"/>
      <c r="E852" s="27"/>
      <c r="F852" s="27">
        <v>12900000</v>
      </c>
      <c r="G852" s="27">
        <v>0</v>
      </c>
      <c r="H852" s="27">
        <v>1</v>
      </c>
      <c r="I852" s="27">
        <v>0</v>
      </c>
      <c r="J852" s="27">
        <v>0</v>
      </c>
      <c r="K852" s="27">
        <v>4</v>
      </c>
      <c r="L852" s="27">
        <v>1</v>
      </c>
      <c r="M852" s="27">
        <v>0</v>
      </c>
      <c r="N852" s="27">
        <v>0</v>
      </c>
      <c r="O852" s="27">
        <v>0</v>
      </c>
      <c r="P852" s="27">
        <v>1516000000</v>
      </c>
      <c r="Q852" s="27">
        <v>1392634771.9653025</v>
      </c>
      <c r="R852" s="27">
        <v>1</v>
      </c>
      <c r="S852" s="27">
        <v>1</v>
      </c>
      <c r="T852" s="33">
        <v>0.7030572776909082</v>
      </c>
      <c r="U852" s="27">
        <v>0</v>
      </c>
      <c r="V852" s="27">
        <v>148181000</v>
      </c>
      <c r="W852" s="27">
        <v>14646000</v>
      </c>
      <c r="X852" s="27"/>
      <c r="Y852" s="27"/>
      <c r="Z852" s="27">
        <v>1</v>
      </c>
    </row>
    <row r="853" spans="1:26">
      <c r="A853" s="27">
        <v>1987</v>
      </c>
      <c r="B853" t="s">
        <v>41</v>
      </c>
      <c r="C853" s="27"/>
      <c r="D853" s="27"/>
      <c r="E853" s="27"/>
      <c r="F853" s="27">
        <v>0</v>
      </c>
      <c r="G853" s="27">
        <v>0</v>
      </c>
      <c r="H853" s="27">
        <v>1</v>
      </c>
      <c r="I853" s="27">
        <v>0</v>
      </c>
      <c r="J853" s="27">
        <v>0</v>
      </c>
      <c r="K853" s="27">
        <v>4</v>
      </c>
      <c r="L853" s="27">
        <v>1</v>
      </c>
      <c r="M853" s="27">
        <v>0</v>
      </c>
      <c r="N853" s="27">
        <v>0</v>
      </c>
      <c r="O853" s="27">
        <v>0</v>
      </c>
      <c r="P853" s="27">
        <v>2376000000</v>
      </c>
      <c r="Q853" s="27">
        <v>1965274882.363452</v>
      </c>
      <c r="R853" s="27">
        <v>1</v>
      </c>
      <c r="S853" s="27">
        <v>1</v>
      </c>
      <c r="T853" s="33">
        <v>0.74330063470010233</v>
      </c>
      <c r="U853" s="27">
        <v>0</v>
      </c>
      <c r="V853" s="27">
        <v>180359000</v>
      </c>
      <c r="W853" s="27">
        <v>14400000</v>
      </c>
      <c r="X853" s="27"/>
      <c r="Y853" s="27"/>
      <c r="Z853" s="27">
        <v>1</v>
      </c>
    </row>
    <row r="854" spans="1:26">
      <c r="A854" s="27">
        <v>1988</v>
      </c>
      <c r="B854" t="s">
        <v>41</v>
      </c>
      <c r="C854" s="27"/>
      <c r="D854" s="27"/>
      <c r="E854" s="27"/>
      <c r="F854" s="27">
        <v>0</v>
      </c>
      <c r="G854" s="27">
        <v>0</v>
      </c>
      <c r="H854" s="27">
        <v>1</v>
      </c>
      <c r="I854" s="27">
        <v>0</v>
      </c>
      <c r="J854" s="27">
        <v>0</v>
      </c>
      <c r="K854" s="27">
        <v>4</v>
      </c>
      <c r="L854" s="27">
        <v>1</v>
      </c>
      <c r="M854" s="27">
        <v>0</v>
      </c>
      <c r="N854" s="27">
        <v>0</v>
      </c>
      <c r="O854" s="27">
        <v>0</v>
      </c>
      <c r="P854" s="27">
        <v>3084000000</v>
      </c>
      <c r="Q854" s="27">
        <v>2644536804.1124358</v>
      </c>
      <c r="R854" s="27">
        <v>1</v>
      </c>
      <c r="S854" s="27">
        <v>1</v>
      </c>
      <c r="T854" s="33">
        <v>0.80560957079318884</v>
      </c>
      <c r="U854" s="27">
        <v>0</v>
      </c>
      <c r="V854" s="27">
        <v>163049000</v>
      </c>
      <c r="W854" s="27">
        <v>14154000</v>
      </c>
      <c r="X854" s="27"/>
      <c r="Y854" s="27"/>
      <c r="Z854" s="27">
        <v>1</v>
      </c>
    </row>
    <row r="855" spans="1:26">
      <c r="A855" s="27">
        <v>1989</v>
      </c>
      <c r="B855" t="s">
        <v>41</v>
      </c>
      <c r="C855" s="27"/>
      <c r="D855" s="27"/>
      <c r="E855" s="27"/>
      <c r="F855" s="27">
        <v>0</v>
      </c>
      <c r="G855" s="27">
        <v>0</v>
      </c>
      <c r="H855" s="27">
        <v>1</v>
      </c>
      <c r="I855" s="27">
        <v>0</v>
      </c>
      <c r="J855" s="27">
        <v>0</v>
      </c>
      <c r="K855" s="27">
        <v>4</v>
      </c>
      <c r="L855" s="27">
        <v>1</v>
      </c>
      <c r="M855" s="27">
        <v>0</v>
      </c>
      <c r="N855" s="27">
        <v>0</v>
      </c>
      <c r="O855" s="27">
        <v>0</v>
      </c>
      <c r="P855" s="27">
        <v>3444000000</v>
      </c>
      <c r="Q855" s="27">
        <v>3083800684.8975139</v>
      </c>
      <c r="R855" s="27">
        <v>1</v>
      </c>
      <c r="S855" s="27">
        <v>1</v>
      </c>
      <c r="T855" s="33">
        <v>0.74679040704290955</v>
      </c>
      <c r="U855" s="27">
        <v>0</v>
      </c>
      <c r="V855" s="27">
        <v>155209000</v>
      </c>
      <c r="W855" s="27">
        <v>13889000</v>
      </c>
      <c r="X855" s="27"/>
      <c r="Y855" s="27"/>
      <c r="Z855" s="27">
        <v>1</v>
      </c>
    </row>
    <row r="856" spans="1:26">
      <c r="A856" s="27">
        <v>1990</v>
      </c>
      <c r="B856" t="s">
        <v>41</v>
      </c>
      <c r="C856" s="27"/>
      <c r="D856" s="27"/>
      <c r="E856" s="27"/>
      <c r="F856" s="27">
        <v>0</v>
      </c>
      <c r="G856" s="27">
        <v>0</v>
      </c>
      <c r="H856" s="27">
        <v>1</v>
      </c>
      <c r="I856" s="27">
        <v>0</v>
      </c>
      <c r="J856" s="27">
        <v>0</v>
      </c>
      <c r="K856" s="27">
        <v>4</v>
      </c>
      <c r="L856" s="27">
        <v>1</v>
      </c>
      <c r="M856" s="27">
        <v>0</v>
      </c>
      <c r="N856" s="27">
        <v>0</v>
      </c>
      <c r="O856" s="27">
        <v>0</v>
      </c>
      <c r="P856" s="27">
        <v>3803000000</v>
      </c>
      <c r="Q856" s="27">
        <v>3790567051.8677778</v>
      </c>
      <c r="R856" s="27">
        <v>1</v>
      </c>
      <c r="S856" s="27">
        <v>1</v>
      </c>
      <c r="T856" s="33">
        <v>0.70566019682121295</v>
      </c>
      <c r="U856" s="27">
        <v>0</v>
      </c>
      <c r="V856" s="27">
        <v>155238000</v>
      </c>
      <c r="W856" s="27">
        <v>13604000</v>
      </c>
      <c r="X856" s="27"/>
      <c r="Y856" s="27"/>
      <c r="Z856" s="27">
        <v>1</v>
      </c>
    </row>
    <row r="857" spans="1:26">
      <c r="A857" s="27">
        <v>1991</v>
      </c>
      <c r="B857" t="s">
        <v>41</v>
      </c>
      <c r="C857" s="27"/>
      <c r="D857" s="27"/>
      <c r="E857" s="27"/>
      <c r="F857" s="27">
        <v>0</v>
      </c>
      <c r="G857" s="27">
        <v>0</v>
      </c>
      <c r="H857" s="27">
        <v>1</v>
      </c>
      <c r="I857" s="27">
        <v>0</v>
      </c>
      <c r="J857" s="27">
        <v>0</v>
      </c>
      <c r="K857" s="27">
        <v>4</v>
      </c>
      <c r="L857" s="27">
        <v>1</v>
      </c>
      <c r="M857" s="27">
        <v>0</v>
      </c>
      <c r="N857" s="27">
        <v>0</v>
      </c>
      <c r="O857" s="27">
        <v>0</v>
      </c>
      <c r="P857" s="27">
        <v>3806000000</v>
      </c>
      <c r="Q857" s="27">
        <v>3942792837.3565497</v>
      </c>
      <c r="R857" s="27">
        <v>1</v>
      </c>
      <c r="S857" s="27">
        <v>1</v>
      </c>
      <c r="T857" s="33">
        <v>0.64778014054484578</v>
      </c>
      <c r="U857" s="27">
        <v>0</v>
      </c>
      <c r="V857" s="27">
        <v>150030000</v>
      </c>
      <c r="W857" s="27">
        <v>13260000</v>
      </c>
      <c r="X857" s="27"/>
      <c r="Y857" s="27"/>
      <c r="Z857" s="27">
        <v>1</v>
      </c>
    </row>
    <row r="858" spans="1:26">
      <c r="A858" s="27">
        <v>1992</v>
      </c>
      <c r="B858" t="s">
        <v>41</v>
      </c>
      <c r="C858" s="27"/>
      <c r="D858" s="27"/>
      <c r="E858" s="27"/>
      <c r="F858" s="27">
        <v>0</v>
      </c>
      <c r="G858" s="27">
        <v>0</v>
      </c>
      <c r="H858" s="27">
        <v>1</v>
      </c>
      <c r="I858" s="27">
        <v>0</v>
      </c>
      <c r="J858" s="27">
        <v>0</v>
      </c>
      <c r="K858" s="27">
        <v>4</v>
      </c>
      <c r="L858" s="27">
        <v>1</v>
      </c>
      <c r="M858" s="27">
        <v>0</v>
      </c>
      <c r="N858" s="27">
        <v>0</v>
      </c>
      <c r="O858" s="27">
        <v>0</v>
      </c>
      <c r="P858" s="27">
        <v>3932000000</v>
      </c>
      <c r="Q858" s="27">
        <v>4146513722.3301888</v>
      </c>
      <c r="R858" s="27">
        <v>1</v>
      </c>
      <c r="S858" s="27">
        <v>1</v>
      </c>
      <c r="T858" s="33">
        <v>0.62587770846912083</v>
      </c>
      <c r="U858" s="27">
        <v>0</v>
      </c>
      <c r="V858" s="27">
        <v>129346000</v>
      </c>
      <c r="W858" s="27">
        <v>12858000</v>
      </c>
      <c r="X858" s="27"/>
      <c r="Y858" s="27"/>
      <c r="Z858" s="27">
        <v>1</v>
      </c>
    </row>
    <row r="859" spans="1:26">
      <c r="A859" s="27">
        <v>1993</v>
      </c>
      <c r="B859" t="s">
        <v>41</v>
      </c>
      <c r="C859" s="27"/>
      <c r="D859" s="27"/>
      <c r="E859" s="27"/>
      <c r="F859" s="27">
        <v>0</v>
      </c>
      <c r="G859" s="27">
        <v>0</v>
      </c>
      <c r="H859" s="27">
        <v>1</v>
      </c>
      <c r="I859" s="27">
        <v>0</v>
      </c>
      <c r="J859" s="27">
        <v>0</v>
      </c>
      <c r="K859" s="27">
        <v>4</v>
      </c>
      <c r="L859" s="27">
        <v>1</v>
      </c>
      <c r="M859" s="27">
        <v>0</v>
      </c>
      <c r="N859" s="27">
        <v>0</v>
      </c>
      <c r="O859" s="27">
        <v>0</v>
      </c>
      <c r="P859" s="27">
        <v>3961000000</v>
      </c>
      <c r="Q859" s="27">
        <v>4160086253.1467957</v>
      </c>
      <c r="R859" s="27">
        <v>1</v>
      </c>
      <c r="S859" s="27">
        <v>1</v>
      </c>
      <c r="T859" s="33">
        <v>0.648154718576755</v>
      </c>
      <c r="U859" s="27">
        <v>0</v>
      </c>
      <c r="V859" s="27">
        <v>124693000</v>
      </c>
      <c r="W859" s="27">
        <v>12440000</v>
      </c>
      <c r="X859" s="27"/>
      <c r="Y859" s="27"/>
      <c r="Z859" s="27">
        <v>1</v>
      </c>
    </row>
    <row r="860" spans="1:26">
      <c r="A860" s="27">
        <v>1994</v>
      </c>
      <c r="B860" t="s">
        <v>41</v>
      </c>
      <c r="C860" s="27"/>
      <c r="D860" s="27"/>
      <c r="E860" s="27"/>
      <c r="F860" s="27">
        <v>0</v>
      </c>
      <c r="G860" s="27">
        <v>0</v>
      </c>
      <c r="H860" s="27">
        <v>1</v>
      </c>
      <c r="I860" s="27">
        <v>0</v>
      </c>
      <c r="J860" s="27">
        <v>0</v>
      </c>
      <c r="K860" s="27">
        <v>4</v>
      </c>
      <c r="L860" s="27">
        <v>1</v>
      </c>
      <c r="M860" s="27">
        <v>0</v>
      </c>
      <c r="N860" s="27">
        <v>0</v>
      </c>
      <c r="O860" s="27">
        <v>0</v>
      </c>
      <c r="P860" s="27">
        <v>4261000000</v>
      </c>
      <c r="Q860" s="27">
        <v>4259330999.0315127</v>
      </c>
      <c r="R860" s="27">
        <v>1</v>
      </c>
      <c r="S860" s="27">
        <v>1</v>
      </c>
      <c r="T860" s="33">
        <v>0.69545665111729171</v>
      </c>
      <c r="U860" s="27">
        <v>0</v>
      </c>
      <c r="V860" s="27">
        <v>113595000</v>
      </c>
      <c r="W860" s="27">
        <v>11993000</v>
      </c>
      <c r="X860" s="27"/>
      <c r="Y860" s="27"/>
      <c r="Z860" s="27">
        <v>1</v>
      </c>
    </row>
    <row r="861" spans="1:26">
      <c r="A861" s="27">
        <v>1995</v>
      </c>
      <c r="B861" t="s">
        <v>41</v>
      </c>
      <c r="C861" s="27"/>
      <c r="D861" s="27"/>
      <c r="E861" s="27"/>
      <c r="F861" s="27">
        <v>0</v>
      </c>
      <c r="G861" s="27">
        <v>0</v>
      </c>
      <c r="H861" s="27">
        <v>1</v>
      </c>
      <c r="I861" s="27">
        <v>0</v>
      </c>
      <c r="J861" s="27">
        <v>0</v>
      </c>
      <c r="K861" s="27">
        <v>4</v>
      </c>
      <c r="L861" s="27">
        <v>1</v>
      </c>
      <c r="M861" s="27">
        <v>0</v>
      </c>
      <c r="N861" s="27">
        <v>0</v>
      </c>
      <c r="O861" s="27">
        <v>0</v>
      </c>
      <c r="P861" s="27">
        <v>4732000000</v>
      </c>
      <c r="Q861" s="27">
        <v>4730611067.0225811</v>
      </c>
      <c r="R861" s="27">
        <v>1</v>
      </c>
      <c r="S861" s="27">
        <v>1</v>
      </c>
      <c r="T861" s="33">
        <v>0.69736071622307827</v>
      </c>
      <c r="U861" s="27">
        <v>0</v>
      </c>
      <c r="V861" s="27">
        <v>96266000</v>
      </c>
      <c r="W861" s="27">
        <v>11515000</v>
      </c>
      <c r="X861" s="27"/>
      <c r="Y861" s="27"/>
      <c r="Z861" s="27">
        <v>1</v>
      </c>
    </row>
    <row r="862" spans="1:26">
      <c r="A862" s="27">
        <v>1996</v>
      </c>
      <c r="B862" t="s">
        <v>41</v>
      </c>
      <c r="C862" s="27"/>
      <c r="D862" s="27"/>
      <c r="E862" s="27"/>
      <c r="F862" s="27">
        <v>0</v>
      </c>
      <c r="G862" s="27">
        <v>0</v>
      </c>
      <c r="H862" s="27">
        <v>1</v>
      </c>
      <c r="I862" s="27">
        <v>0</v>
      </c>
      <c r="J862" s="27">
        <v>0</v>
      </c>
      <c r="K862" s="27">
        <v>4</v>
      </c>
      <c r="L862" s="27">
        <v>1</v>
      </c>
      <c r="M862" s="27">
        <v>0</v>
      </c>
      <c r="N862" s="27">
        <v>0</v>
      </c>
      <c r="O862" s="27">
        <v>0</v>
      </c>
      <c r="P862" s="27">
        <v>4881000000</v>
      </c>
      <c r="Q862" s="27">
        <v>4847752842.7892427</v>
      </c>
      <c r="R862" s="27">
        <v>1</v>
      </c>
      <c r="S862" s="27">
        <v>1</v>
      </c>
      <c r="T862" s="33">
        <v>0.69966405838602452</v>
      </c>
      <c r="U862" s="27">
        <v>0</v>
      </c>
      <c r="V862" s="27">
        <v>68750000</v>
      </c>
      <c r="W862" s="27">
        <v>11037000</v>
      </c>
      <c r="X862" s="27"/>
      <c r="Y862" s="27"/>
      <c r="Z862" s="27">
        <v>1</v>
      </c>
    </row>
    <row r="863" spans="1:26">
      <c r="A863" s="27">
        <v>1997</v>
      </c>
      <c r="B863" t="s">
        <v>41</v>
      </c>
      <c r="C863" s="27"/>
      <c r="D863" s="27"/>
      <c r="E863" s="27"/>
      <c r="F863" s="27">
        <v>0</v>
      </c>
      <c r="G863" s="27">
        <v>0</v>
      </c>
      <c r="H863" s="27">
        <v>1</v>
      </c>
      <c r="I863" s="27">
        <v>0</v>
      </c>
      <c r="J863" s="27">
        <v>0</v>
      </c>
      <c r="K863" s="27">
        <v>4</v>
      </c>
      <c r="L863" s="27">
        <v>1</v>
      </c>
      <c r="M863" s="27">
        <v>0</v>
      </c>
      <c r="N863" s="27">
        <v>0</v>
      </c>
      <c r="O863" s="27">
        <v>0</v>
      </c>
      <c r="P863" s="27">
        <v>5024000000</v>
      </c>
      <c r="Q863" s="27">
        <v>5020214747.4526138</v>
      </c>
      <c r="R863" s="27">
        <v>1</v>
      </c>
      <c r="S863" s="27">
        <v>1</v>
      </c>
      <c r="T863" s="33">
        <v>0.71538944173936525</v>
      </c>
      <c r="U863" s="27">
        <v>0</v>
      </c>
      <c r="V863" s="27">
        <v>47084000</v>
      </c>
      <c r="W863" s="27">
        <v>10560000</v>
      </c>
      <c r="X863" s="27"/>
      <c r="Y863" s="27"/>
      <c r="Z863" s="27">
        <v>1</v>
      </c>
    </row>
    <row r="864" spans="1:26">
      <c r="A864" s="27">
        <v>1998</v>
      </c>
      <c r="B864" t="s">
        <v>41</v>
      </c>
      <c r="C864" s="27"/>
      <c r="D864" s="27"/>
      <c r="E864" s="27"/>
      <c r="F864" s="27">
        <v>0</v>
      </c>
      <c r="G864" s="27">
        <v>0</v>
      </c>
      <c r="H864" s="27">
        <v>1</v>
      </c>
      <c r="I864" s="27">
        <v>0</v>
      </c>
      <c r="J864" s="27">
        <v>0</v>
      </c>
      <c r="K864" s="27">
        <v>4</v>
      </c>
      <c r="L864" s="27">
        <v>1</v>
      </c>
      <c r="M864" s="27">
        <v>0</v>
      </c>
      <c r="N864" s="27">
        <v>0</v>
      </c>
      <c r="O864" s="27">
        <v>0</v>
      </c>
      <c r="P864" s="27">
        <v>4819000000</v>
      </c>
      <c r="Q864" s="27">
        <v>4790458837.1707802</v>
      </c>
      <c r="R864" s="27">
        <v>1</v>
      </c>
      <c r="S864" s="27">
        <v>1</v>
      </c>
      <c r="T864" s="33">
        <v>0.63293736472878814</v>
      </c>
      <c r="U864" s="27">
        <v>0</v>
      </c>
      <c r="V864" s="27">
        <v>36162000</v>
      </c>
      <c r="W864" s="27">
        <v>10083000</v>
      </c>
      <c r="X864" s="27"/>
      <c r="Y864" s="27"/>
      <c r="Z864" s="27">
        <v>1</v>
      </c>
    </row>
    <row r="865" spans="1:26">
      <c r="A865" s="27">
        <v>1999</v>
      </c>
      <c r="B865" t="s">
        <v>41</v>
      </c>
      <c r="C865" s="27"/>
      <c r="D865" s="27"/>
      <c r="E865" s="27"/>
      <c r="F865" s="27">
        <v>0</v>
      </c>
      <c r="G865" s="27">
        <v>0</v>
      </c>
      <c r="H865" s="27">
        <v>1</v>
      </c>
      <c r="I865" s="27">
        <v>0</v>
      </c>
      <c r="J865" s="27">
        <v>0</v>
      </c>
      <c r="K865" s="27">
        <v>4</v>
      </c>
      <c r="L865" s="27">
        <v>1</v>
      </c>
      <c r="M865" s="27">
        <v>0</v>
      </c>
      <c r="N865" s="27">
        <v>0</v>
      </c>
      <c r="O865" s="27">
        <v>0</v>
      </c>
      <c r="P865" s="27">
        <v>5485000000</v>
      </c>
      <c r="Q865" s="27">
        <v>5484257417.1784458</v>
      </c>
      <c r="R865" s="27">
        <v>1</v>
      </c>
      <c r="S865" s="27">
        <v>1</v>
      </c>
      <c r="T865" s="33">
        <v>0.59173831677950461</v>
      </c>
      <c r="U865" s="27">
        <v>5982771</v>
      </c>
      <c r="V865" s="27">
        <v>24290000</v>
      </c>
      <c r="W865" s="27">
        <v>9604000</v>
      </c>
      <c r="X865" s="27"/>
      <c r="Y865" s="27"/>
      <c r="Z865" s="27">
        <v>1</v>
      </c>
    </row>
    <row r="866" spans="1:26">
      <c r="A866" s="27">
        <v>2000</v>
      </c>
      <c r="B866" t="s">
        <v>41</v>
      </c>
      <c r="C866" s="27">
        <v>2000000</v>
      </c>
      <c r="D866" s="27">
        <v>500000</v>
      </c>
      <c r="E866" s="27">
        <v>2000000</v>
      </c>
      <c r="F866" s="27">
        <v>2000000</v>
      </c>
      <c r="G866" s="27">
        <v>0</v>
      </c>
      <c r="H866" s="27">
        <v>1</v>
      </c>
      <c r="I866" s="27">
        <v>0</v>
      </c>
      <c r="J866" s="27">
        <v>0</v>
      </c>
      <c r="K866" s="27">
        <v>4</v>
      </c>
      <c r="L866" s="27">
        <v>1</v>
      </c>
      <c r="M866" s="27">
        <v>1</v>
      </c>
      <c r="N866" s="27">
        <v>0</v>
      </c>
      <c r="O866" s="27">
        <v>0</v>
      </c>
      <c r="P866" s="27">
        <v>5803000000</v>
      </c>
      <c r="Q866" s="27">
        <v>5788329609.1575527</v>
      </c>
      <c r="R866" s="27">
        <v>1</v>
      </c>
      <c r="S866" s="27">
        <v>1</v>
      </c>
      <c r="T866" s="33">
        <v>0.62919927379193319</v>
      </c>
      <c r="U866" s="27">
        <v>5679384.7000000002</v>
      </c>
      <c r="V866" s="27">
        <v>15563000</v>
      </c>
      <c r="W866" s="27">
        <v>9128000</v>
      </c>
      <c r="X866" s="27"/>
      <c r="Y866" s="27"/>
      <c r="Z866" s="27">
        <v>1</v>
      </c>
    </row>
    <row r="867" spans="1:26">
      <c r="A867" s="27">
        <v>2001</v>
      </c>
      <c r="B867" t="s">
        <v>41</v>
      </c>
      <c r="C867" s="27">
        <v>7000000</v>
      </c>
      <c r="D867" s="27">
        <v>2250000</v>
      </c>
      <c r="E867" s="27">
        <v>7000000</v>
      </c>
      <c r="F867" s="27">
        <v>5000000</v>
      </c>
      <c r="G867" s="27">
        <v>0</v>
      </c>
      <c r="H867" s="27">
        <v>1</v>
      </c>
      <c r="I867" s="27">
        <v>0</v>
      </c>
      <c r="J867" s="27">
        <v>0</v>
      </c>
      <c r="K867" s="27">
        <v>4</v>
      </c>
      <c r="L867" s="27">
        <v>1</v>
      </c>
      <c r="M867" s="27">
        <v>1</v>
      </c>
      <c r="N867" s="27">
        <v>0</v>
      </c>
      <c r="O867" s="27">
        <v>0</v>
      </c>
      <c r="P867" s="27">
        <v>5514000000</v>
      </c>
      <c r="Q867" s="27">
        <v>5489608299.6644526</v>
      </c>
      <c r="R867" s="27">
        <v>1</v>
      </c>
      <c r="S867" s="27">
        <v>1</v>
      </c>
      <c r="T867" s="33">
        <v>0.61588871891054842</v>
      </c>
      <c r="U867" s="27">
        <v>5478086.0999999996</v>
      </c>
      <c r="V867" s="27">
        <v>10238000</v>
      </c>
      <c r="W867" s="27">
        <v>8651000</v>
      </c>
      <c r="X867" s="27"/>
      <c r="Y867" s="27"/>
      <c r="Z867" s="27">
        <v>1</v>
      </c>
    </row>
    <row r="868" spans="1:26">
      <c r="A868" s="27">
        <v>2002</v>
      </c>
      <c r="B868" t="s">
        <v>41</v>
      </c>
      <c r="C868" s="27">
        <v>7000000</v>
      </c>
      <c r="D868" s="27">
        <v>4000000</v>
      </c>
      <c r="E868" s="27">
        <v>7000000</v>
      </c>
      <c r="F868" s="27">
        <v>0</v>
      </c>
      <c r="G868" s="27">
        <v>0</v>
      </c>
      <c r="H868" s="27">
        <v>1</v>
      </c>
      <c r="I868" s="27">
        <v>0</v>
      </c>
      <c r="J868" s="27">
        <v>0</v>
      </c>
      <c r="K868" s="27">
        <v>4</v>
      </c>
      <c r="L868" s="27">
        <v>1</v>
      </c>
      <c r="M868" s="27">
        <v>1</v>
      </c>
      <c r="N868" s="27">
        <v>0</v>
      </c>
      <c r="O868" s="27">
        <v>0</v>
      </c>
      <c r="P868" s="27">
        <v>5456000000</v>
      </c>
      <c r="Q868" s="27">
        <v>5438857106.7353582</v>
      </c>
      <c r="R868" s="27">
        <v>1</v>
      </c>
      <c r="S868" s="27">
        <v>1</v>
      </c>
      <c r="T868" s="33">
        <v>0.62466195784303247</v>
      </c>
      <c r="U868" s="27">
        <v>5926147.7000000002</v>
      </c>
      <c r="V868" s="27">
        <v>7448000</v>
      </c>
      <c r="W868" s="27">
        <v>8173000</v>
      </c>
      <c r="X868" s="27"/>
      <c r="Y868" s="27"/>
      <c r="Z868" s="27">
        <v>1</v>
      </c>
    </row>
    <row r="869" spans="1:26">
      <c r="A869" s="27">
        <v>2003</v>
      </c>
      <c r="B869" t="s">
        <v>41</v>
      </c>
      <c r="C869" s="27">
        <v>34163238</v>
      </c>
      <c r="D869" s="27">
        <v>11332647.5</v>
      </c>
      <c r="E869" s="27">
        <v>34163238</v>
      </c>
      <c r="F869" s="27">
        <v>27163238</v>
      </c>
      <c r="G869" s="27">
        <v>0</v>
      </c>
      <c r="H869" s="27">
        <v>1</v>
      </c>
      <c r="I869" s="27">
        <v>0</v>
      </c>
      <c r="J869" s="27">
        <v>0</v>
      </c>
      <c r="K869" s="27">
        <v>4</v>
      </c>
      <c r="L869" s="27">
        <v>1</v>
      </c>
      <c r="M869" s="27">
        <v>1</v>
      </c>
      <c r="N869" s="27">
        <v>0</v>
      </c>
      <c r="O869" s="27">
        <v>0</v>
      </c>
      <c r="P869" s="27">
        <v>7539000000</v>
      </c>
      <c r="Q869" s="27">
        <v>7511582173.3772392</v>
      </c>
      <c r="R869" s="27">
        <v>1</v>
      </c>
      <c r="S869" s="27">
        <v>1</v>
      </c>
      <c r="T869" s="33">
        <v>0.61793375018798091</v>
      </c>
      <c r="U869" s="27">
        <v>6477343.2000000002</v>
      </c>
      <c r="V869" s="27">
        <v>4957000</v>
      </c>
      <c r="W869" s="27">
        <v>7696000</v>
      </c>
      <c r="X869" s="27"/>
      <c r="Y869" s="27"/>
      <c r="Z869" s="27">
        <v>1</v>
      </c>
    </row>
    <row r="870" spans="1:26">
      <c r="A870" s="27">
        <v>2004</v>
      </c>
      <c r="B870" t="s">
        <v>41</v>
      </c>
      <c r="C870" s="27">
        <v>59276278</v>
      </c>
      <c r="D870" s="27">
        <v>22238040.5</v>
      </c>
      <c r="E870" s="27">
        <v>59276278</v>
      </c>
      <c r="F870" s="27">
        <v>54038682</v>
      </c>
      <c r="G870" s="27">
        <v>0</v>
      </c>
      <c r="H870" s="27">
        <v>1</v>
      </c>
      <c r="I870" s="27">
        <v>0</v>
      </c>
      <c r="J870" s="27">
        <v>0</v>
      </c>
      <c r="K870" s="27">
        <v>4</v>
      </c>
      <c r="L870" s="27">
        <v>1</v>
      </c>
      <c r="M870" s="27">
        <v>1</v>
      </c>
      <c r="N870" s="27">
        <v>0</v>
      </c>
      <c r="O870" s="27">
        <v>0</v>
      </c>
      <c r="P870" s="27">
        <v>8966000000</v>
      </c>
      <c r="Q870" s="27">
        <v>8957467706.5354042</v>
      </c>
      <c r="R870" s="27">
        <v>1</v>
      </c>
      <c r="S870" s="27">
        <v>1</v>
      </c>
      <c r="T870" s="33">
        <v>0.67108711240801089</v>
      </c>
      <c r="U870" s="27">
        <v>6769570.5999999996</v>
      </c>
      <c r="V870" s="27">
        <v>3424000</v>
      </c>
      <c r="W870" s="27">
        <v>7219000</v>
      </c>
      <c r="X870" s="27"/>
      <c r="Y870" s="27"/>
      <c r="Z870" s="27">
        <v>1</v>
      </c>
    </row>
    <row r="871" spans="1:26">
      <c r="A871" s="27">
        <v>2005</v>
      </c>
      <c r="B871" t="s">
        <v>41</v>
      </c>
      <c r="C871" s="27">
        <v>59509999.375</v>
      </c>
      <c r="D871" s="27">
        <v>31935431.875</v>
      </c>
      <c r="E871" s="27">
        <v>59509999.375</v>
      </c>
      <c r="F871" s="27">
        <v>4000000</v>
      </c>
      <c r="G871" s="27">
        <v>0</v>
      </c>
      <c r="H871" s="27">
        <v>1</v>
      </c>
      <c r="I871" s="27">
        <v>0</v>
      </c>
      <c r="J871" s="27">
        <v>0</v>
      </c>
      <c r="K871" s="27">
        <v>4</v>
      </c>
      <c r="L871" s="27">
        <v>1</v>
      </c>
      <c r="M871" s="27">
        <v>1</v>
      </c>
      <c r="N871" s="27">
        <v>0</v>
      </c>
      <c r="O871" s="27">
        <v>0</v>
      </c>
      <c r="P871" s="27">
        <v>10013000000</v>
      </c>
      <c r="Q871" s="27">
        <v>9931134940.5134621</v>
      </c>
      <c r="R871" s="27">
        <v>1</v>
      </c>
      <c r="S871" s="27">
        <v>1</v>
      </c>
      <c r="T871" s="33">
        <v>0.69599608558540027</v>
      </c>
      <c r="U871" s="27">
        <v>6230187.9000000004</v>
      </c>
      <c r="V871" s="27">
        <v>2089000</v>
      </c>
      <c r="W871" s="27">
        <v>6742000</v>
      </c>
      <c r="X871" s="27"/>
      <c r="Y871" s="27"/>
      <c r="Z871" s="27">
        <v>1</v>
      </c>
    </row>
    <row r="872" spans="1:26">
      <c r="A872" s="27">
        <v>2006</v>
      </c>
      <c r="B872" t="s">
        <v>41</v>
      </c>
      <c r="C872" s="27">
        <v>67860591.625</v>
      </c>
      <c r="D872" s="27">
        <v>43287961.5</v>
      </c>
      <c r="E872" s="27">
        <v>67860591.625</v>
      </c>
      <c r="F872" s="27">
        <v>8120000</v>
      </c>
      <c r="G872" s="27">
        <v>0</v>
      </c>
      <c r="H872" s="27">
        <v>1</v>
      </c>
      <c r="I872" s="27">
        <v>0</v>
      </c>
      <c r="J872" s="27">
        <v>0</v>
      </c>
      <c r="K872" s="27">
        <v>4</v>
      </c>
      <c r="L872" s="27">
        <v>1</v>
      </c>
      <c r="M872" s="27">
        <v>1</v>
      </c>
      <c r="N872" s="27">
        <v>0</v>
      </c>
      <c r="O872" s="27">
        <v>0</v>
      </c>
      <c r="P872" s="27">
        <v>10175000000</v>
      </c>
      <c r="Q872" s="27">
        <v>10126940513.312546</v>
      </c>
      <c r="R872" s="27">
        <v>1</v>
      </c>
      <c r="S872" s="27">
        <v>1</v>
      </c>
      <c r="T872" s="33">
        <v>0.83568345932575372</v>
      </c>
      <c r="U872" s="27">
        <v>6557679.5999999996</v>
      </c>
      <c r="V872" s="27">
        <v>1086000</v>
      </c>
      <c r="W872" s="27">
        <v>6263000</v>
      </c>
      <c r="X872" s="27"/>
      <c r="Y872" s="27"/>
      <c r="Z872" s="27">
        <v>1</v>
      </c>
    </row>
    <row r="873" spans="1:26">
      <c r="A873" s="27">
        <v>2007</v>
      </c>
      <c r="B873" t="s">
        <v>41</v>
      </c>
      <c r="C873" s="27">
        <v>68624871.5</v>
      </c>
      <c r="D873" s="27">
        <v>54968125.25</v>
      </c>
      <c r="E873" s="27">
        <v>68624871.5</v>
      </c>
      <c r="F873" s="27">
        <v>1314486.625</v>
      </c>
      <c r="G873" s="27">
        <v>0</v>
      </c>
      <c r="H873" s="27">
        <v>1</v>
      </c>
      <c r="I873" s="27">
        <v>0</v>
      </c>
      <c r="J873" s="27">
        <v>0</v>
      </c>
      <c r="K873" s="27">
        <v>4</v>
      </c>
      <c r="L873" s="27">
        <v>1</v>
      </c>
      <c r="M873" s="27">
        <v>1</v>
      </c>
      <c r="N873" s="27">
        <v>0</v>
      </c>
      <c r="O873" s="27">
        <v>0</v>
      </c>
      <c r="P873" s="27">
        <v>10941000000</v>
      </c>
      <c r="Q873" s="27">
        <v>10939053365.478596</v>
      </c>
      <c r="R873" s="27">
        <v>1</v>
      </c>
      <c r="S873" s="27">
        <v>1</v>
      </c>
      <c r="T873" s="33">
        <v>0.90473952627382648</v>
      </c>
      <c r="U873" s="27">
        <v>6888309.7999999998</v>
      </c>
      <c r="V873" s="27">
        <v>12000</v>
      </c>
      <c r="W873" s="27">
        <v>5786000</v>
      </c>
      <c r="X873" s="27"/>
      <c r="Y873" s="27"/>
      <c r="Z873" s="27">
        <v>1</v>
      </c>
    </row>
    <row r="874" spans="1:26">
      <c r="A874" s="27">
        <v>2008</v>
      </c>
      <c r="B874" t="s">
        <v>41</v>
      </c>
      <c r="C874" s="27">
        <v>70846255.25</v>
      </c>
      <c r="D874" s="27">
        <v>63342686.5</v>
      </c>
      <c r="E874" s="27">
        <v>70846255.25</v>
      </c>
      <c r="F874" s="27">
        <v>3161128.3125</v>
      </c>
      <c r="G874" s="27">
        <v>0</v>
      </c>
      <c r="H874" s="27">
        <v>1</v>
      </c>
      <c r="I874" s="27">
        <v>0</v>
      </c>
      <c r="J874" s="27">
        <v>0</v>
      </c>
      <c r="K874" s="27">
        <v>4</v>
      </c>
      <c r="L874" s="27">
        <v>1</v>
      </c>
      <c r="M874" s="27">
        <v>1</v>
      </c>
      <c r="N874" s="27">
        <v>0</v>
      </c>
      <c r="O874" s="27">
        <v>0</v>
      </c>
      <c r="P874" s="27">
        <v>11028000000</v>
      </c>
      <c r="Q874" s="27">
        <v>10945070441.928253</v>
      </c>
      <c r="R874" s="27">
        <v>1</v>
      </c>
      <c r="S874" s="27">
        <v>1</v>
      </c>
      <c r="T874" s="33">
        <v>0.91944034308119871</v>
      </c>
      <c r="U874" s="27">
        <v>6714036.9000000004</v>
      </c>
      <c r="V874" s="27">
        <v>0</v>
      </c>
      <c r="W874" s="27">
        <v>5310000</v>
      </c>
      <c r="X874" s="27">
        <v>50000000</v>
      </c>
      <c r="Y874" s="27"/>
      <c r="Z874" s="27">
        <v>1</v>
      </c>
    </row>
    <row r="875" spans="1:26">
      <c r="A875" s="27">
        <v>2009</v>
      </c>
      <c r="B875" t="s">
        <v>41</v>
      </c>
      <c r="C875" s="27">
        <v>892203022.625</v>
      </c>
      <c r="D875" s="27">
        <v>268348642.625</v>
      </c>
      <c r="E875" s="27">
        <v>892203022.625</v>
      </c>
      <c r="F875" s="27">
        <v>829405452.09667969</v>
      </c>
      <c r="G875" s="27">
        <v>0</v>
      </c>
      <c r="H875" s="27">
        <v>1</v>
      </c>
      <c r="I875" s="27">
        <v>0</v>
      </c>
      <c r="J875" s="27">
        <v>0</v>
      </c>
      <c r="K875" s="27">
        <v>4</v>
      </c>
      <c r="L875" s="27">
        <v>1</v>
      </c>
      <c r="M875" s="27">
        <v>1</v>
      </c>
      <c r="N875" s="27">
        <v>0</v>
      </c>
      <c r="O875" s="27">
        <v>0</v>
      </c>
      <c r="P875" s="27">
        <v>10272000000</v>
      </c>
      <c r="Q875" s="27">
        <v>10267133177.733364</v>
      </c>
      <c r="R875" s="27">
        <v>1</v>
      </c>
      <c r="S875" s="27">
        <v>1</v>
      </c>
      <c r="T875" s="33">
        <v>0.81595367947064712</v>
      </c>
      <c r="U875" s="27">
        <v>90035722.599999994</v>
      </c>
      <c r="V875" s="27">
        <v>0</v>
      </c>
      <c r="W875" s="27">
        <v>4831000</v>
      </c>
      <c r="X875" s="27">
        <v>50000000</v>
      </c>
      <c r="Y875" s="27"/>
      <c r="Z875" s="27">
        <v>1</v>
      </c>
    </row>
    <row r="876" spans="1:26">
      <c r="A876" s="27">
        <v>2010</v>
      </c>
      <c r="B876" t="s">
        <v>41</v>
      </c>
      <c r="C876" s="27">
        <v>886930164.5</v>
      </c>
      <c r="D876" s="27">
        <v>471580164.5</v>
      </c>
      <c r="E876" s="27">
        <v>886930164.5</v>
      </c>
      <c r="F876" s="27">
        <v>40600000</v>
      </c>
      <c r="G876" s="27">
        <v>0</v>
      </c>
      <c r="H876" s="27">
        <v>1</v>
      </c>
      <c r="I876" s="27">
        <v>0</v>
      </c>
      <c r="J876" s="27">
        <v>0</v>
      </c>
      <c r="K876" s="27">
        <v>4</v>
      </c>
      <c r="L876" s="27">
        <v>1</v>
      </c>
      <c r="M876" s="27">
        <v>1</v>
      </c>
      <c r="N876" s="27">
        <v>0</v>
      </c>
      <c r="O876" s="27">
        <v>0</v>
      </c>
      <c r="P876" s="27">
        <v>12794000000</v>
      </c>
      <c r="Q876" s="27">
        <v>12786654365.873764</v>
      </c>
      <c r="R876" s="27">
        <v>1</v>
      </c>
      <c r="S876" s="27">
        <v>1</v>
      </c>
      <c r="T876" s="33">
        <v>1.0070075781651076</v>
      </c>
      <c r="U876" s="27">
        <v>88447150.799999997</v>
      </c>
      <c r="V876" s="27">
        <v>6487000</v>
      </c>
      <c r="W876" s="27">
        <v>4354000</v>
      </c>
      <c r="X876" s="27">
        <v>51000000</v>
      </c>
      <c r="Y876" s="27"/>
      <c r="Z876" s="27">
        <v>1</v>
      </c>
    </row>
    <row r="877" spans="1:26">
      <c r="A877" s="27">
        <v>2011</v>
      </c>
      <c r="B877" t="s">
        <v>41</v>
      </c>
      <c r="C877" s="27">
        <v>882588252.3125</v>
      </c>
      <c r="D877" s="27">
        <v>674438268.3125</v>
      </c>
      <c r="E877" s="27">
        <v>882588252.3125</v>
      </c>
      <c r="F877" s="27">
        <v>220888.66552734375</v>
      </c>
      <c r="G877" s="27">
        <v>0</v>
      </c>
      <c r="H877" s="27">
        <v>1</v>
      </c>
      <c r="I877" s="27">
        <v>0</v>
      </c>
      <c r="J877" s="27">
        <v>0</v>
      </c>
      <c r="K877" s="27">
        <v>4</v>
      </c>
      <c r="L877" s="27">
        <v>1</v>
      </c>
      <c r="M877" s="27">
        <v>1</v>
      </c>
      <c r="N877" s="27">
        <v>0</v>
      </c>
      <c r="O877" s="27">
        <v>0</v>
      </c>
      <c r="P877" s="27">
        <v>15393000000</v>
      </c>
      <c r="Q877" s="27">
        <v>15351972226.502443</v>
      </c>
      <c r="R877" s="27">
        <v>1</v>
      </c>
      <c r="S877" s="27">
        <v>1</v>
      </c>
      <c r="T877" s="33">
        <v>1.116808011796752</v>
      </c>
      <c r="U877" s="27">
        <v>88173774</v>
      </c>
      <c r="V877" s="27">
        <v>59463000</v>
      </c>
      <c r="W877" s="27">
        <v>3877000</v>
      </c>
      <c r="X877" s="27">
        <v>47000000</v>
      </c>
      <c r="Y877" s="27"/>
      <c r="Z877" s="27">
        <v>1</v>
      </c>
    </row>
    <row r="878" spans="1:26">
      <c r="A878" s="27">
        <v>2012</v>
      </c>
      <c r="B878" t="s">
        <v>41</v>
      </c>
      <c r="C878" s="27">
        <v>875728104.625</v>
      </c>
      <c r="D878" s="27">
        <v>874778104.625</v>
      </c>
      <c r="E878" s="27">
        <v>875728104.625</v>
      </c>
      <c r="F878" s="27">
        <v>0</v>
      </c>
      <c r="G878" s="27">
        <v>0</v>
      </c>
      <c r="H878" s="27">
        <v>1</v>
      </c>
      <c r="I878" s="27">
        <v>0</v>
      </c>
      <c r="J878" s="27">
        <v>0</v>
      </c>
      <c r="K878" s="27">
        <v>4</v>
      </c>
      <c r="L878" s="27">
        <v>1</v>
      </c>
      <c r="M878" s="27">
        <v>1</v>
      </c>
      <c r="N878" s="27">
        <v>0</v>
      </c>
      <c r="O878" s="27">
        <v>0</v>
      </c>
      <c r="P878" s="27">
        <v>16110000000</v>
      </c>
      <c r="Q878" s="27">
        <v>14420393568.859577</v>
      </c>
      <c r="R878" s="27">
        <v>1</v>
      </c>
      <c r="S878" s="27">
        <v>1</v>
      </c>
      <c r="T878" s="33">
        <v>0.99562684078172081</v>
      </c>
      <c r="U878" s="27">
        <v>88268537</v>
      </c>
      <c r="V878" s="27">
        <v>97454000</v>
      </c>
      <c r="W878" s="27">
        <v>3399000</v>
      </c>
      <c r="X878" s="27">
        <v>37000000</v>
      </c>
      <c r="Y878" s="27"/>
      <c r="Z878" s="27">
        <v>1</v>
      </c>
    </row>
    <row r="879" spans="1:26">
      <c r="A879" s="27">
        <v>2013</v>
      </c>
      <c r="B879" t="s">
        <v>41</v>
      </c>
      <c r="C879" s="27">
        <v>867738843.4375</v>
      </c>
      <c r="D879" s="27">
        <v>867738843.4375</v>
      </c>
      <c r="E879" s="27">
        <v>867738843.4375</v>
      </c>
      <c r="F879" s="27">
        <v>0</v>
      </c>
      <c r="G879" s="27">
        <v>0</v>
      </c>
      <c r="H879" s="27">
        <v>1</v>
      </c>
      <c r="I879" s="27">
        <v>0</v>
      </c>
      <c r="J879" s="27">
        <v>0</v>
      </c>
      <c r="K879" s="27">
        <v>4</v>
      </c>
      <c r="L879" s="27">
        <v>1</v>
      </c>
      <c r="M879" s="27">
        <v>1</v>
      </c>
      <c r="N879" s="27">
        <v>0</v>
      </c>
      <c r="O879" s="27">
        <v>0</v>
      </c>
      <c r="P879" s="27">
        <v>14915000000</v>
      </c>
      <c r="Q879" s="27">
        <v>14901750764.981129</v>
      </c>
      <c r="R879" s="27">
        <v>1</v>
      </c>
      <c r="S879" s="27">
        <v>1</v>
      </c>
      <c r="T879" s="33">
        <v>0.99710818219516861</v>
      </c>
      <c r="U879" s="27">
        <v>88445427.799999997</v>
      </c>
      <c r="V879" s="27">
        <v>109451000</v>
      </c>
      <c r="W879" s="27">
        <v>2921000</v>
      </c>
      <c r="X879" s="27">
        <v>29000000</v>
      </c>
      <c r="Y879" s="27"/>
      <c r="Z879" s="27">
        <v>1</v>
      </c>
    </row>
    <row r="880" spans="1:26">
      <c r="A880" s="27">
        <v>2014</v>
      </c>
      <c r="B880" t="s">
        <v>41</v>
      </c>
      <c r="C880" s="27">
        <v>809264396.15625</v>
      </c>
      <c r="D880" s="27">
        <v>809264396.15625</v>
      </c>
      <c r="E880" s="27">
        <v>809264396.15625</v>
      </c>
      <c r="F880" s="27">
        <v>19496.24609375</v>
      </c>
      <c r="G880" s="27">
        <v>0</v>
      </c>
      <c r="H880" s="27">
        <v>1</v>
      </c>
      <c r="I880" s="27">
        <v>0</v>
      </c>
      <c r="J880" s="27">
        <v>0</v>
      </c>
      <c r="K880" s="27">
        <v>4</v>
      </c>
      <c r="L880" s="27">
        <v>1</v>
      </c>
      <c r="M880" s="27">
        <v>1</v>
      </c>
      <c r="N880" s="27">
        <v>0</v>
      </c>
      <c r="O880" s="27">
        <v>0</v>
      </c>
      <c r="P880" s="27">
        <v>16259000000</v>
      </c>
      <c r="Q880" s="27">
        <v>16250750259.021177</v>
      </c>
      <c r="R880" s="27">
        <v>1</v>
      </c>
      <c r="S880" s="27">
        <v>1</v>
      </c>
      <c r="T880" s="33">
        <v>0.96696016921402161</v>
      </c>
      <c r="U880" s="27">
        <v>83208055.900000006</v>
      </c>
      <c r="V880" s="27">
        <v>132750000</v>
      </c>
      <c r="W880" s="27">
        <v>2444000</v>
      </c>
      <c r="X880" s="27">
        <v>21000000</v>
      </c>
      <c r="Y880" s="27"/>
      <c r="Z880" s="27">
        <v>1</v>
      </c>
    </row>
    <row r="881" spans="1:26">
      <c r="A881" s="27">
        <v>2015</v>
      </c>
      <c r="B881" t="s">
        <v>41</v>
      </c>
      <c r="C881" s="27">
        <v>749448901.921875</v>
      </c>
      <c r="D881" s="27">
        <v>749448901.921875</v>
      </c>
      <c r="E881" s="27">
        <v>749448901.921875</v>
      </c>
      <c r="F881" s="27">
        <v>0</v>
      </c>
      <c r="G881" s="27">
        <v>0</v>
      </c>
      <c r="H881" s="27">
        <v>1</v>
      </c>
      <c r="I881" s="27">
        <v>0</v>
      </c>
      <c r="J881" s="27">
        <v>0</v>
      </c>
      <c r="K881" s="27">
        <v>4</v>
      </c>
      <c r="L881" s="27">
        <v>1</v>
      </c>
      <c r="M881" s="27">
        <v>1</v>
      </c>
      <c r="N881" s="27">
        <v>0</v>
      </c>
      <c r="O881" s="27">
        <v>0</v>
      </c>
      <c r="P881" s="27">
        <v>14445000000</v>
      </c>
      <c r="Q881" s="27">
        <v>14406496463.605492</v>
      </c>
      <c r="R881" s="27">
        <v>1</v>
      </c>
      <c r="S881" s="27">
        <v>1</v>
      </c>
      <c r="T881" s="33">
        <v>0.821813335342235</v>
      </c>
      <c r="U881" s="27">
        <v>79585245.400000006</v>
      </c>
      <c r="V881" s="27">
        <v>129264000</v>
      </c>
      <c r="W881" s="27">
        <v>2097000</v>
      </c>
      <c r="X881" s="27">
        <v>18000000</v>
      </c>
      <c r="Y881" s="27"/>
      <c r="Z881" s="27">
        <v>1</v>
      </c>
    </row>
    <row r="882" spans="1:26">
      <c r="A882" s="27">
        <v>2016</v>
      </c>
      <c r="B882" t="s">
        <v>41</v>
      </c>
      <c r="C882" s="27">
        <v>689766881.75390077</v>
      </c>
      <c r="D882" s="27">
        <v>689766881.75390077</v>
      </c>
      <c r="E882" s="27">
        <v>689766881.75390077</v>
      </c>
      <c r="F882" s="27">
        <v>0</v>
      </c>
      <c r="G882" s="27">
        <v>0</v>
      </c>
      <c r="H882" s="27">
        <v>1</v>
      </c>
      <c r="I882" s="27">
        <v>0</v>
      </c>
      <c r="J882" s="27">
        <v>0</v>
      </c>
      <c r="K882" s="27">
        <v>4</v>
      </c>
      <c r="L882" s="27">
        <v>1</v>
      </c>
      <c r="M882" s="27">
        <v>1</v>
      </c>
      <c r="N882" s="27">
        <v>0</v>
      </c>
      <c r="O882" s="27">
        <v>0</v>
      </c>
      <c r="P882" s="27">
        <v>15660000000</v>
      </c>
      <c r="Q882" s="27">
        <v>15648632361.574871</v>
      </c>
      <c r="R882" s="27">
        <v>1</v>
      </c>
      <c r="S882" s="27">
        <v>1</v>
      </c>
      <c r="T882" s="33">
        <v>0.86004996979414983</v>
      </c>
      <c r="U882" s="27">
        <v>77207560.599999994</v>
      </c>
      <c r="V882" s="27">
        <v>156837000</v>
      </c>
      <c r="W882" s="27">
        <v>1750000</v>
      </c>
      <c r="X882" s="27">
        <v>19000000</v>
      </c>
      <c r="Y882" s="27"/>
      <c r="Z882" s="27">
        <v>1</v>
      </c>
    </row>
    <row r="883" spans="1:26">
      <c r="A883" s="27">
        <v>2017</v>
      </c>
      <c r="B883" t="s">
        <v>41</v>
      </c>
      <c r="C883" s="27">
        <v>632182931.5</v>
      </c>
      <c r="D883" s="27">
        <v>632182931.5</v>
      </c>
      <c r="E883" s="27">
        <v>632182931.5</v>
      </c>
      <c r="F883" s="27">
        <v>0</v>
      </c>
      <c r="G883" s="27">
        <v>0</v>
      </c>
      <c r="H883" s="27">
        <v>1</v>
      </c>
      <c r="I883" s="27">
        <v>0</v>
      </c>
      <c r="J883" s="27">
        <v>0</v>
      </c>
      <c r="K883" s="27">
        <v>4</v>
      </c>
      <c r="L883" s="27">
        <v>1</v>
      </c>
      <c r="M883" s="27">
        <v>1</v>
      </c>
      <c r="N883" s="27">
        <v>0</v>
      </c>
      <c r="O883" s="27">
        <v>0</v>
      </c>
      <c r="P883" s="27">
        <v>17384000000</v>
      </c>
      <c r="Q883" s="27">
        <v>17406565823.298607</v>
      </c>
      <c r="R883" s="27">
        <v>1</v>
      </c>
      <c r="S883" s="27">
        <v>1</v>
      </c>
      <c r="T883" s="33">
        <v>0.90809244833766045</v>
      </c>
      <c r="U883" s="27">
        <v>81790877.299999997</v>
      </c>
      <c r="V883" s="27">
        <v>150019000</v>
      </c>
      <c r="W883" s="27">
        <v>1449000</v>
      </c>
      <c r="X883" s="27">
        <v>23000000</v>
      </c>
      <c r="Y883" s="27"/>
      <c r="Z883" s="27">
        <v>1</v>
      </c>
    </row>
    <row r="884" spans="1:26">
      <c r="A884" s="27">
        <v>1950</v>
      </c>
      <c r="B884" t="s">
        <v>52</v>
      </c>
      <c r="C884" s="27"/>
      <c r="D884" s="27"/>
      <c r="E884" s="27"/>
      <c r="F884" s="27">
        <v>0</v>
      </c>
      <c r="G884" s="27">
        <v>0</v>
      </c>
      <c r="H884" s="27">
        <v>1</v>
      </c>
      <c r="I884" s="27">
        <v>0</v>
      </c>
      <c r="J884" s="27">
        <v>0</v>
      </c>
      <c r="K884" s="27">
        <v>1</v>
      </c>
      <c r="L884" s="27">
        <v>1</v>
      </c>
      <c r="M884" s="27">
        <v>0</v>
      </c>
      <c r="N884" s="27">
        <v>0</v>
      </c>
      <c r="O884" s="27">
        <v>0</v>
      </c>
      <c r="P884" s="27"/>
      <c r="Q884" s="27"/>
      <c r="R884" s="27">
        <v>0</v>
      </c>
      <c r="S884" s="27">
        <v>1</v>
      </c>
      <c r="T884" s="33">
        <v>1.287837882863923</v>
      </c>
      <c r="U884" s="27"/>
      <c r="V884" s="27"/>
      <c r="W884" s="27"/>
      <c r="X884" s="27"/>
      <c r="Y884" s="27"/>
      <c r="Z884" s="27">
        <v>1</v>
      </c>
    </row>
    <row r="885" spans="1:26">
      <c r="A885" s="27">
        <v>1951</v>
      </c>
      <c r="B885" t="s">
        <v>52</v>
      </c>
      <c r="C885" s="27"/>
      <c r="D885" s="27"/>
      <c r="E885" s="27"/>
      <c r="F885" s="27">
        <v>0</v>
      </c>
      <c r="G885" s="27">
        <v>0</v>
      </c>
      <c r="H885" s="27">
        <v>1</v>
      </c>
      <c r="I885" s="27">
        <v>0</v>
      </c>
      <c r="J885" s="27">
        <v>0</v>
      </c>
      <c r="K885" s="27">
        <v>1</v>
      </c>
      <c r="L885" s="27">
        <v>1</v>
      </c>
      <c r="M885" s="27">
        <v>0</v>
      </c>
      <c r="N885" s="27">
        <v>0</v>
      </c>
      <c r="O885" s="27">
        <v>0</v>
      </c>
      <c r="P885" s="27"/>
      <c r="Q885" s="27"/>
      <c r="R885" s="27">
        <v>0</v>
      </c>
      <c r="S885" s="27">
        <v>1</v>
      </c>
      <c r="T885" s="33">
        <v>1.3439935487765553</v>
      </c>
      <c r="U885" s="27"/>
      <c r="V885" s="27"/>
      <c r="W885" s="27"/>
      <c r="X885" s="27"/>
      <c r="Y885" s="27"/>
      <c r="Z885" s="27">
        <v>1</v>
      </c>
    </row>
    <row r="886" spans="1:26">
      <c r="A886" s="27">
        <v>1952</v>
      </c>
      <c r="B886" t="s">
        <v>52</v>
      </c>
      <c r="C886" s="27"/>
      <c r="D886" s="27"/>
      <c r="E886" s="27"/>
      <c r="F886" s="27">
        <v>0</v>
      </c>
      <c r="G886" s="27">
        <v>0</v>
      </c>
      <c r="H886" s="27">
        <v>1</v>
      </c>
      <c r="I886" s="27">
        <v>0</v>
      </c>
      <c r="J886" s="27">
        <v>0</v>
      </c>
      <c r="K886" s="27">
        <v>1</v>
      </c>
      <c r="L886" s="27">
        <v>1</v>
      </c>
      <c r="M886" s="27">
        <v>0</v>
      </c>
      <c r="N886" s="27">
        <v>0</v>
      </c>
      <c r="O886" s="27">
        <v>0</v>
      </c>
      <c r="P886" s="27"/>
      <c r="Q886" s="27"/>
      <c r="R886" s="27">
        <v>0</v>
      </c>
      <c r="S886" s="27">
        <v>1</v>
      </c>
      <c r="T886" s="33">
        <v>1.1861288455441423</v>
      </c>
      <c r="U886" s="27"/>
      <c r="V886" s="27"/>
      <c r="W886" s="27"/>
      <c r="X886" s="27"/>
      <c r="Y886" s="27"/>
      <c r="Z886" s="27">
        <v>1</v>
      </c>
    </row>
    <row r="887" spans="1:26">
      <c r="A887" s="27">
        <v>1953</v>
      </c>
      <c r="B887" t="s">
        <v>52</v>
      </c>
      <c r="C887" s="27"/>
      <c r="D887" s="27"/>
      <c r="E887" s="27"/>
      <c r="F887" s="27">
        <v>0</v>
      </c>
      <c r="G887" s="27">
        <v>0</v>
      </c>
      <c r="H887" s="27">
        <v>1</v>
      </c>
      <c r="I887" s="27">
        <v>0</v>
      </c>
      <c r="J887" s="27">
        <v>0</v>
      </c>
      <c r="K887" s="27">
        <v>1</v>
      </c>
      <c r="L887" s="27">
        <v>1</v>
      </c>
      <c r="M887" s="27">
        <v>0</v>
      </c>
      <c r="N887" s="27">
        <v>0</v>
      </c>
      <c r="O887" s="27">
        <v>0</v>
      </c>
      <c r="P887" s="27"/>
      <c r="Q887" s="27"/>
      <c r="R887" s="27">
        <v>0</v>
      </c>
      <c r="S887" s="27">
        <v>1</v>
      </c>
      <c r="T887" s="33">
        <v>1.1355764645766917</v>
      </c>
      <c r="U887" s="27"/>
      <c r="V887" s="27"/>
      <c r="W887" s="27"/>
      <c r="X887" s="27"/>
      <c r="Y887" s="27"/>
      <c r="Z887" s="27">
        <v>1</v>
      </c>
    </row>
    <row r="888" spans="1:26">
      <c r="A888" s="27">
        <v>1954</v>
      </c>
      <c r="B888" t="s">
        <v>52</v>
      </c>
      <c r="C888" s="27"/>
      <c r="D888" s="27"/>
      <c r="E888" s="27"/>
      <c r="F888" s="27">
        <v>0</v>
      </c>
      <c r="G888" s="27">
        <v>0</v>
      </c>
      <c r="H888" s="27">
        <v>1</v>
      </c>
      <c r="I888" s="27">
        <v>0</v>
      </c>
      <c r="J888" s="27">
        <v>0</v>
      </c>
      <c r="K888" s="27">
        <v>1</v>
      </c>
      <c r="L888" s="27">
        <v>1</v>
      </c>
      <c r="M888" s="27">
        <v>0</v>
      </c>
      <c r="N888" s="27">
        <v>0</v>
      </c>
      <c r="O888" s="27">
        <v>0</v>
      </c>
      <c r="P888" s="27"/>
      <c r="Q888" s="27"/>
      <c r="R888" s="27">
        <v>0</v>
      </c>
      <c r="S888" s="27">
        <v>1</v>
      </c>
      <c r="T888" s="33">
        <v>1.2456557755316726</v>
      </c>
      <c r="U888" s="27"/>
      <c r="V888" s="27"/>
      <c r="W888" s="27"/>
      <c r="X888" s="27"/>
      <c r="Y888" s="27"/>
      <c r="Z888" s="27">
        <v>1</v>
      </c>
    </row>
    <row r="889" spans="1:26">
      <c r="A889" s="27">
        <v>1955</v>
      </c>
      <c r="B889" t="s">
        <v>52</v>
      </c>
      <c r="C889" s="27"/>
      <c r="D889" s="27"/>
      <c r="E889" s="27"/>
      <c r="F889" s="27">
        <v>0</v>
      </c>
      <c r="G889" s="27">
        <v>0</v>
      </c>
      <c r="H889" s="27">
        <v>1</v>
      </c>
      <c r="I889" s="27">
        <v>0</v>
      </c>
      <c r="J889" s="27">
        <v>0</v>
      </c>
      <c r="K889" s="27">
        <v>1</v>
      </c>
      <c r="L889" s="27">
        <v>1</v>
      </c>
      <c r="M889" s="27">
        <v>0</v>
      </c>
      <c r="N889" s="27">
        <v>0</v>
      </c>
      <c r="O889" s="27">
        <v>0</v>
      </c>
      <c r="P889" s="27"/>
      <c r="Q889" s="27"/>
      <c r="R889" s="27">
        <v>0</v>
      </c>
      <c r="S889" s="27">
        <v>1</v>
      </c>
      <c r="T889" s="33">
        <v>1.2093425125419712</v>
      </c>
      <c r="U889" s="27"/>
      <c r="V889" s="27"/>
      <c r="W889" s="27"/>
      <c r="X889" s="27"/>
      <c r="Y889" s="27"/>
      <c r="Z889" s="27">
        <v>1</v>
      </c>
    </row>
    <row r="890" spans="1:26">
      <c r="A890" s="27">
        <v>1956</v>
      </c>
      <c r="B890" t="s">
        <v>52</v>
      </c>
      <c r="C890" s="27"/>
      <c r="D890" s="27"/>
      <c r="E890" s="27"/>
      <c r="F890" s="27">
        <v>0</v>
      </c>
      <c r="G890" s="27">
        <v>0</v>
      </c>
      <c r="H890" s="27">
        <v>1</v>
      </c>
      <c r="I890" s="27">
        <v>0</v>
      </c>
      <c r="J890" s="27">
        <v>0</v>
      </c>
      <c r="K890" s="27">
        <v>1</v>
      </c>
      <c r="L890" s="27">
        <v>1</v>
      </c>
      <c r="M890" s="27">
        <v>0</v>
      </c>
      <c r="N890" s="27">
        <v>0</v>
      </c>
      <c r="O890" s="27">
        <v>0</v>
      </c>
      <c r="P890" s="27"/>
      <c r="Q890" s="27"/>
      <c r="R890" s="27">
        <v>0</v>
      </c>
      <c r="S890" s="27">
        <v>1</v>
      </c>
      <c r="T890" s="33">
        <v>1.188247729709901</v>
      </c>
      <c r="U890" s="27"/>
      <c r="V890" s="27"/>
      <c r="W890" s="27"/>
      <c r="X890" s="27"/>
      <c r="Y890" s="27"/>
      <c r="Z890" s="27">
        <v>1</v>
      </c>
    </row>
    <row r="891" spans="1:26">
      <c r="A891" s="27">
        <v>1957</v>
      </c>
      <c r="B891" t="s">
        <v>52</v>
      </c>
      <c r="C891" s="27"/>
      <c r="D891" s="27"/>
      <c r="E891" s="27"/>
      <c r="F891" s="27">
        <v>0</v>
      </c>
      <c r="G891" s="27">
        <v>0</v>
      </c>
      <c r="H891" s="27">
        <v>1</v>
      </c>
      <c r="I891" s="27">
        <v>0</v>
      </c>
      <c r="J891" s="27">
        <v>0</v>
      </c>
      <c r="K891" s="27">
        <v>1</v>
      </c>
      <c r="L891" s="27">
        <v>1</v>
      </c>
      <c r="M891" s="27">
        <v>0</v>
      </c>
      <c r="N891" s="27">
        <v>0</v>
      </c>
      <c r="O891" s="27">
        <v>0</v>
      </c>
      <c r="P891" s="27"/>
      <c r="Q891" s="27"/>
      <c r="R891" s="27">
        <v>0</v>
      </c>
      <c r="S891" s="27">
        <v>1</v>
      </c>
      <c r="T891" s="33">
        <v>1.1056830722153153</v>
      </c>
      <c r="U891" s="27"/>
      <c r="V891" s="27"/>
      <c r="W891" s="27"/>
      <c r="X891" s="27"/>
      <c r="Y891" s="27"/>
      <c r="Z891" s="27">
        <v>1</v>
      </c>
    </row>
    <row r="892" spans="1:26">
      <c r="A892" s="27">
        <v>1958</v>
      </c>
      <c r="B892" t="s">
        <v>52</v>
      </c>
      <c r="C892" s="27"/>
      <c r="D892" s="27"/>
      <c r="E892" s="27"/>
      <c r="F892" s="27">
        <v>0</v>
      </c>
      <c r="G892" s="27">
        <v>0</v>
      </c>
      <c r="H892" s="27">
        <v>1</v>
      </c>
      <c r="I892" s="27">
        <v>0</v>
      </c>
      <c r="J892" s="27">
        <v>0</v>
      </c>
      <c r="K892" s="27">
        <v>1</v>
      </c>
      <c r="L892" s="27">
        <v>1</v>
      </c>
      <c r="M892" s="27">
        <v>0</v>
      </c>
      <c r="N892" s="27">
        <v>0</v>
      </c>
      <c r="O892" s="27">
        <v>0</v>
      </c>
      <c r="P892" s="27"/>
      <c r="Q892" s="27"/>
      <c r="R892" s="27">
        <v>0</v>
      </c>
      <c r="S892" s="27">
        <v>1</v>
      </c>
      <c r="T892" s="33">
        <v>1.0176220702015186</v>
      </c>
      <c r="U892" s="27"/>
      <c r="V892" s="27"/>
      <c r="W892" s="27"/>
      <c r="X892" s="27"/>
      <c r="Y892" s="27"/>
      <c r="Z892" s="27">
        <v>1</v>
      </c>
    </row>
    <row r="893" spans="1:26">
      <c r="A893" s="27">
        <v>1959</v>
      </c>
      <c r="B893" t="s">
        <v>52</v>
      </c>
      <c r="C893" s="27"/>
      <c r="D893" s="27"/>
      <c r="E893" s="27"/>
      <c r="F893" s="27">
        <v>0</v>
      </c>
      <c r="G893" s="27">
        <v>0</v>
      </c>
      <c r="H893" s="27">
        <v>1</v>
      </c>
      <c r="I893" s="27">
        <v>0</v>
      </c>
      <c r="J893" s="27">
        <v>0</v>
      </c>
      <c r="K893" s="27">
        <v>1</v>
      </c>
      <c r="L893" s="27">
        <v>1</v>
      </c>
      <c r="M893" s="27">
        <v>0</v>
      </c>
      <c r="N893" s="27">
        <v>0</v>
      </c>
      <c r="O893" s="27">
        <v>0</v>
      </c>
      <c r="P893" s="27"/>
      <c r="Q893" s="27"/>
      <c r="R893" s="27">
        <v>0</v>
      </c>
      <c r="S893" s="27">
        <v>1</v>
      </c>
      <c r="T893" s="33">
        <v>1.0157995537348996</v>
      </c>
      <c r="U893" s="27"/>
      <c r="V893" s="27"/>
      <c r="W893" s="27"/>
      <c r="X893" s="27"/>
      <c r="Y893" s="27"/>
      <c r="Z893" s="27">
        <v>1</v>
      </c>
    </row>
    <row r="894" spans="1:26">
      <c r="A894" s="27">
        <v>1960</v>
      </c>
      <c r="B894" t="s">
        <v>52</v>
      </c>
      <c r="C894" s="27"/>
      <c r="D894" s="27"/>
      <c r="E894" s="27"/>
      <c r="F894" s="27">
        <v>0</v>
      </c>
      <c r="G894" s="27">
        <v>0</v>
      </c>
      <c r="H894" s="27">
        <v>1</v>
      </c>
      <c r="I894" s="27">
        <v>0</v>
      </c>
      <c r="J894" s="27">
        <v>0</v>
      </c>
      <c r="K894" s="27">
        <v>1</v>
      </c>
      <c r="L894" s="27">
        <v>1</v>
      </c>
      <c r="M894" s="27">
        <v>0</v>
      </c>
      <c r="N894" s="27">
        <v>0</v>
      </c>
      <c r="O894" s="27">
        <v>0</v>
      </c>
      <c r="P894" s="27"/>
      <c r="Q894" s="27">
        <v>15165569912.51993</v>
      </c>
      <c r="R894" s="27">
        <v>0</v>
      </c>
      <c r="S894" s="27">
        <v>1</v>
      </c>
      <c r="T894" s="33">
        <v>0.99364431383616725</v>
      </c>
      <c r="U894" s="27"/>
      <c r="V894" s="27"/>
      <c r="W894" s="27"/>
      <c r="X894" s="27"/>
      <c r="Y894" s="27"/>
      <c r="Z894" s="27">
        <v>1</v>
      </c>
    </row>
    <row r="895" spans="1:26">
      <c r="A895" s="27">
        <v>1961</v>
      </c>
      <c r="B895" t="s">
        <v>52</v>
      </c>
      <c r="C895" s="27"/>
      <c r="D895" s="27"/>
      <c r="E895" s="27"/>
      <c r="F895" s="27">
        <v>0</v>
      </c>
      <c r="G895" s="27">
        <v>0</v>
      </c>
      <c r="H895" s="27">
        <v>1</v>
      </c>
      <c r="I895" s="27">
        <v>0</v>
      </c>
      <c r="J895" s="27">
        <v>0</v>
      </c>
      <c r="K895" s="27">
        <v>1</v>
      </c>
      <c r="L895" s="27">
        <v>1</v>
      </c>
      <c r="M895" s="27">
        <v>0</v>
      </c>
      <c r="N895" s="27">
        <v>0</v>
      </c>
      <c r="O895" s="27">
        <v>0</v>
      </c>
      <c r="P895" s="27"/>
      <c r="Q895" s="27">
        <v>15236854859.468977</v>
      </c>
      <c r="R895" s="27">
        <v>0</v>
      </c>
      <c r="S895" s="27">
        <v>1</v>
      </c>
      <c r="T895" s="33">
        <v>0.97346733996739376</v>
      </c>
      <c r="U895" s="27"/>
      <c r="V895" s="27"/>
      <c r="W895" s="27"/>
      <c r="X895" s="27"/>
      <c r="Y895" s="27"/>
      <c r="Z895" s="27">
        <v>1</v>
      </c>
    </row>
    <row r="896" spans="1:26">
      <c r="A896" s="27">
        <v>1962</v>
      </c>
      <c r="B896" t="s">
        <v>52</v>
      </c>
      <c r="C896" s="27"/>
      <c r="D896" s="27"/>
      <c r="E896" s="27"/>
      <c r="F896" s="27">
        <v>0</v>
      </c>
      <c r="G896" s="27">
        <v>0</v>
      </c>
      <c r="H896" s="27">
        <v>1</v>
      </c>
      <c r="I896" s="27">
        <v>0</v>
      </c>
      <c r="J896" s="27">
        <v>0</v>
      </c>
      <c r="K896" s="27">
        <v>1</v>
      </c>
      <c r="L896" s="27">
        <v>1</v>
      </c>
      <c r="M896" s="27">
        <v>0</v>
      </c>
      <c r="N896" s="27">
        <v>0</v>
      </c>
      <c r="O896" s="27">
        <v>0</v>
      </c>
      <c r="P896" s="27"/>
      <c r="Q896" s="27">
        <v>19926293839.016327</v>
      </c>
      <c r="R896" s="27">
        <v>0</v>
      </c>
      <c r="S896" s="27">
        <v>1</v>
      </c>
      <c r="T896" s="33">
        <v>0.97699079984331827</v>
      </c>
      <c r="U896" s="27"/>
      <c r="V896" s="27"/>
      <c r="W896" s="27"/>
      <c r="X896" s="27"/>
      <c r="Y896" s="27"/>
      <c r="Z896" s="27">
        <v>1</v>
      </c>
    </row>
    <row r="897" spans="1:26">
      <c r="A897" s="27">
        <v>1963</v>
      </c>
      <c r="B897" t="s">
        <v>52</v>
      </c>
      <c r="C897" s="27"/>
      <c r="D897" s="27"/>
      <c r="E897" s="27"/>
      <c r="F897" s="27">
        <v>0</v>
      </c>
      <c r="G897" s="27">
        <v>0</v>
      </c>
      <c r="H897" s="27">
        <v>1</v>
      </c>
      <c r="I897" s="27">
        <v>0</v>
      </c>
      <c r="J897" s="27">
        <v>0</v>
      </c>
      <c r="K897" s="27">
        <v>1</v>
      </c>
      <c r="L897" s="27">
        <v>1</v>
      </c>
      <c r="M897" s="27">
        <v>0</v>
      </c>
      <c r="N897" s="27">
        <v>0</v>
      </c>
      <c r="O897" s="27">
        <v>0</v>
      </c>
      <c r="P897" s="27"/>
      <c r="Q897" s="27">
        <v>23021477292.20927</v>
      </c>
      <c r="R897" s="27">
        <v>0</v>
      </c>
      <c r="S897" s="27">
        <v>1</v>
      </c>
      <c r="T897" s="33">
        <v>0.98866747285419376</v>
      </c>
      <c r="U897" s="27"/>
      <c r="V897" s="27"/>
      <c r="W897" s="27"/>
      <c r="X897" s="27"/>
      <c r="Y897" s="27"/>
      <c r="Z897" s="27">
        <v>1</v>
      </c>
    </row>
    <row r="898" spans="1:26">
      <c r="A898" s="27">
        <v>1964</v>
      </c>
      <c r="B898" t="s">
        <v>52</v>
      </c>
      <c r="C898" s="27"/>
      <c r="D898" s="27"/>
      <c r="E898" s="27"/>
      <c r="F898" s="27">
        <v>0</v>
      </c>
      <c r="G898" s="27">
        <v>0</v>
      </c>
      <c r="H898" s="27">
        <v>1</v>
      </c>
      <c r="I898" s="27">
        <v>0</v>
      </c>
      <c r="J898" s="27">
        <v>0</v>
      </c>
      <c r="K898" s="27">
        <v>1</v>
      </c>
      <c r="L898" s="27">
        <v>1</v>
      </c>
      <c r="M898" s="27">
        <v>0</v>
      </c>
      <c r="N898" s="27">
        <v>0</v>
      </c>
      <c r="O898" s="27">
        <v>0</v>
      </c>
      <c r="P898" s="27"/>
      <c r="Q898" s="27">
        <v>21211892259.990421</v>
      </c>
      <c r="R898" s="27">
        <v>0</v>
      </c>
      <c r="S898" s="27">
        <v>1</v>
      </c>
      <c r="T898" s="33">
        <v>1.0337554660061781</v>
      </c>
      <c r="U898" s="27"/>
      <c r="V898" s="27"/>
      <c r="W898" s="27"/>
      <c r="X898" s="27"/>
      <c r="Y898" s="27"/>
      <c r="Z898" s="27">
        <v>1</v>
      </c>
    </row>
    <row r="899" spans="1:26">
      <c r="A899" s="27">
        <v>1965</v>
      </c>
      <c r="B899" t="s">
        <v>52</v>
      </c>
      <c r="C899" s="27"/>
      <c r="D899" s="27"/>
      <c r="E899" s="27"/>
      <c r="F899" s="27">
        <v>0</v>
      </c>
      <c r="G899" s="27">
        <v>0</v>
      </c>
      <c r="H899" s="27">
        <v>1</v>
      </c>
      <c r="I899" s="27">
        <v>0</v>
      </c>
      <c r="J899" s="27">
        <v>0</v>
      </c>
      <c r="K899" s="27">
        <v>1</v>
      </c>
      <c r="L899" s="27">
        <v>1</v>
      </c>
      <c r="M899" s="27">
        <v>0</v>
      </c>
      <c r="N899" s="27">
        <v>0</v>
      </c>
      <c r="O899" s="27">
        <v>0</v>
      </c>
      <c r="P899" s="27"/>
      <c r="Q899" s="27">
        <v>21790035117.190048</v>
      </c>
      <c r="R899" s="27">
        <v>0</v>
      </c>
      <c r="S899" s="27">
        <v>1</v>
      </c>
      <c r="T899" s="33">
        <v>1.0227515959565798</v>
      </c>
      <c r="U899" s="27"/>
      <c r="V899" s="27"/>
      <c r="W899" s="27"/>
      <c r="X899" s="27"/>
      <c r="Y899" s="27"/>
      <c r="Z899" s="27">
        <v>1</v>
      </c>
    </row>
    <row r="900" spans="1:26">
      <c r="A900" s="27">
        <v>1966</v>
      </c>
      <c r="B900" t="s">
        <v>52</v>
      </c>
      <c r="C900" s="27"/>
      <c r="D900" s="27"/>
      <c r="E900" s="27"/>
      <c r="F900" s="27">
        <v>0</v>
      </c>
      <c r="G900" s="27">
        <v>0</v>
      </c>
      <c r="H900" s="27">
        <v>1</v>
      </c>
      <c r="I900" s="27">
        <v>0</v>
      </c>
      <c r="J900" s="27">
        <v>0</v>
      </c>
      <c r="K900" s="27">
        <v>1</v>
      </c>
      <c r="L900" s="27">
        <v>1</v>
      </c>
      <c r="M900" s="27">
        <v>0</v>
      </c>
      <c r="N900" s="27">
        <v>0</v>
      </c>
      <c r="O900" s="27">
        <v>0</v>
      </c>
      <c r="P900" s="27"/>
      <c r="Q900" s="27">
        <v>27062716577.911068</v>
      </c>
      <c r="R900" s="27">
        <v>0</v>
      </c>
      <c r="S900" s="27">
        <v>1</v>
      </c>
      <c r="T900" s="33">
        <v>1.060453919000093</v>
      </c>
      <c r="U900" s="27"/>
      <c r="V900" s="27"/>
      <c r="W900" s="27"/>
      <c r="X900" s="27"/>
      <c r="Y900" s="27"/>
      <c r="Z900" s="27">
        <v>1</v>
      </c>
    </row>
    <row r="901" spans="1:26">
      <c r="A901" s="27">
        <v>1967</v>
      </c>
      <c r="B901" t="s">
        <v>52</v>
      </c>
      <c r="C901" s="27"/>
      <c r="D901" s="27"/>
      <c r="E901" s="27"/>
      <c r="F901" s="27">
        <v>0</v>
      </c>
      <c r="G901" s="27">
        <v>0</v>
      </c>
      <c r="H901" s="27">
        <v>1</v>
      </c>
      <c r="I901" s="27">
        <v>0</v>
      </c>
      <c r="J901" s="27">
        <v>0</v>
      </c>
      <c r="K901" s="27">
        <v>1</v>
      </c>
      <c r="L901" s="27">
        <v>1</v>
      </c>
      <c r="M901" s="27">
        <v>0</v>
      </c>
      <c r="N901" s="27">
        <v>0</v>
      </c>
      <c r="O901" s="27">
        <v>0</v>
      </c>
      <c r="P901" s="27"/>
      <c r="Q901" s="27">
        <v>30591834053.965298</v>
      </c>
      <c r="R901" s="27">
        <v>0</v>
      </c>
      <c r="S901" s="27">
        <v>1</v>
      </c>
      <c r="T901" s="33">
        <v>1.0100991944882907</v>
      </c>
      <c r="U901" s="27"/>
      <c r="V901" s="27"/>
      <c r="W901" s="27"/>
      <c r="X901" s="27"/>
      <c r="Y901" s="27"/>
      <c r="Z901" s="27">
        <v>1</v>
      </c>
    </row>
    <row r="902" spans="1:26">
      <c r="A902" s="27">
        <v>1968</v>
      </c>
      <c r="B902" t="s">
        <v>52</v>
      </c>
      <c r="C902" s="27"/>
      <c r="D902" s="27"/>
      <c r="E902" s="27"/>
      <c r="F902" s="27">
        <v>0</v>
      </c>
      <c r="G902" s="27">
        <v>0</v>
      </c>
      <c r="H902" s="27">
        <v>1</v>
      </c>
      <c r="I902" s="27">
        <v>0</v>
      </c>
      <c r="J902" s="27">
        <v>0</v>
      </c>
      <c r="K902" s="27">
        <v>1</v>
      </c>
      <c r="L902" s="27">
        <v>1</v>
      </c>
      <c r="M902" s="27">
        <v>0</v>
      </c>
      <c r="N902" s="27">
        <v>0</v>
      </c>
      <c r="O902" s="27">
        <v>0</v>
      </c>
      <c r="P902" s="27"/>
      <c r="Q902" s="27">
        <v>33875881876.367176</v>
      </c>
      <c r="R902" s="27">
        <v>0</v>
      </c>
      <c r="S902" s="27">
        <v>1</v>
      </c>
      <c r="T902" s="33">
        <v>0.99765870157012104</v>
      </c>
      <c r="U902" s="27"/>
      <c r="V902" s="27"/>
      <c r="W902" s="27"/>
      <c r="X902" s="27"/>
      <c r="Y902" s="27"/>
      <c r="Z902" s="27">
        <v>1</v>
      </c>
    </row>
    <row r="903" spans="1:26">
      <c r="A903" s="27">
        <v>1969</v>
      </c>
      <c r="B903" t="s">
        <v>52</v>
      </c>
      <c r="C903" s="27"/>
      <c r="D903" s="27"/>
      <c r="E903" s="27"/>
      <c r="F903" s="27">
        <v>0</v>
      </c>
      <c r="G903" s="27">
        <v>0</v>
      </c>
      <c r="H903" s="27">
        <v>1</v>
      </c>
      <c r="I903" s="27">
        <v>0</v>
      </c>
      <c r="J903" s="27">
        <v>0</v>
      </c>
      <c r="K903" s="27">
        <v>1</v>
      </c>
      <c r="L903" s="27">
        <v>1</v>
      </c>
      <c r="M903" s="27">
        <v>0</v>
      </c>
      <c r="N903" s="27">
        <v>0</v>
      </c>
      <c r="O903" s="27">
        <v>0</v>
      </c>
      <c r="P903" s="27"/>
      <c r="Q903" s="27">
        <v>37458898243.860947</v>
      </c>
      <c r="R903" s="27">
        <v>0</v>
      </c>
      <c r="S903" s="27">
        <v>1</v>
      </c>
      <c r="T903" s="33">
        <v>1.0058077459461789</v>
      </c>
      <c r="U903" s="27"/>
      <c r="V903" s="27"/>
      <c r="W903" s="27"/>
      <c r="X903" s="27"/>
      <c r="Y903" s="27"/>
      <c r="Z903" s="27">
        <v>1</v>
      </c>
    </row>
    <row r="904" spans="1:26">
      <c r="A904" s="27">
        <v>1970</v>
      </c>
      <c r="B904" t="s">
        <v>52</v>
      </c>
      <c r="C904" s="27"/>
      <c r="D904" s="27"/>
      <c r="E904" s="27"/>
      <c r="F904" s="27">
        <v>0</v>
      </c>
      <c r="G904" s="27">
        <v>0</v>
      </c>
      <c r="H904" s="27">
        <v>1</v>
      </c>
      <c r="I904" s="27">
        <v>0</v>
      </c>
      <c r="J904" s="27">
        <v>0</v>
      </c>
      <c r="K904" s="27">
        <v>1</v>
      </c>
      <c r="L904" s="27">
        <v>1</v>
      </c>
      <c r="M904" s="27">
        <v>0</v>
      </c>
      <c r="N904" s="27">
        <v>0</v>
      </c>
      <c r="O904" s="27">
        <v>0</v>
      </c>
      <c r="P904" s="27"/>
      <c r="Q904" s="27">
        <v>42327600098.241241</v>
      </c>
      <c r="R904" s="27">
        <v>0</v>
      </c>
      <c r="S904" s="27">
        <v>1</v>
      </c>
      <c r="T904" s="33">
        <v>1</v>
      </c>
      <c r="U904" s="27">
        <v>0</v>
      </c>
      <c r="V904" s="27">
        <v>205969000</v>
      </c>
      <c r="W904" s="27">
        <v>0</v>
      </c>
      <c r="X904" s="27"/>
      <c r="Y904" s="27">
        <v>76220000</v>
      </c>
      <c r="Z904" s="27">
        <v>1</v>
      </c>
    </row>
    <row r="905" spans="1:26">
      <c r="A905" s="27">
        <v>1971</v>
      </c>
      <c r="B905" t="s">
        <v>52</v>
      </c>
      <c r="C905" s="27"/>
      <c r="D905" s="27"/>
      <c r="E905" s="27"/>
      <c r="F905" s="27">
        <v>0</v>
      </c>
      <c r="G905" s="27">
        <v>0</v>
      </c>
      <c r="H905" s="27">
        <v>1</v>
      </c>
      <c r="I905" s="27">
        <v>0</v>
      </c>
      <c r="J905" s="27">
        <v>0</v>
      </c>
      <c r="K905" s="27">
        <v>1</v>
      </c>
      <c r="L905" s="27">
        <v>1</v>
      </c>
      <c r="M905" s="27">
        <v>0</v>
      </c>
      <c r="N905" s="27">
        <v>0</v>
      </c>
      <c r="O905" s="27">
        <v>0</v>
      </c>
      <c r="P905" s="27"/>
      <c r="Q905" s="27">
        <v>49204456700.451622</v>
      </c>
      <c r="R905" s="27">
        <v>0</v>
      </c>
      <c r="S905" s="27">
        <v>1</v>
      </c>
      <c r="T905" s="33">
        <v>0.92761372871024128</v>
      </c>
      <c r="U905" s="27">
        <v>0</v>
      </c>
      <c r="V905" s="27">
        <v>292749000</v>
      </c>
      <c r="W905" s="27">
        <v>0</v>
      </c>
      <c r="X905" s="27"/>
      <c r="Y905" s="27">
        <v>250900000</v>
      </c>
      <c r="Z905" s="27">
        <v>1</v>
      </c>
    </row>
    <row r="906" spans="1:26">
      <c r="A906" s="27">
        <v>1972</v>
      </c>
      <c r="B906" t="s">
        <v>52</v>
      </c>
      <c r="C906" s="27"/>
      <c r="D906" s="27"/>
      <c r="E906" s="27"/>
      <c r="F906" s="27">
        <v>0</v>
      </c>
      <c r="G906" s="27">
        <v>0</v>
      </c>
      <c r="H906" s="27">
        <v>1</v>
      </c>
      <c r="I906" s="27">
        <v>0</v>
      </c>
      <c r="J906" s="27">
        <v>0</v>
      </c>
      <c r="K906" s="27">
        <v>1</v>
      </c>
      <c r="L906" s="27">
        <v>1</v>
      </c>
      <c r="M906" s="27">
        <v>0</v>
      </c>
      <c r="N906" s="27">
        <v>0</v>
      </c>
      <c r="O906" s="27">
        <v>0</v>
      </c>
      <c r="P906" s="27"/>
      <c r="Q906" s="27">
        <v>58539008786.36837</v>
      </c>
      <c r="R906" s="27">
        <v>0</v>
      </c>
      <c r="S906" s="27">
        <v>1</v>
      </c>
      <c r="T906" s="33">
        <v>0.92122545142259926</v>
      </c>
      <c r="U906" s="27">
        <v>0</v>
      </c>
      <c r="V906" s="27">
        <v>430949000</v>
      </c>
      <c r="W906" s="27">
        <v>0</v>
      </c>
      <c r="X906" s="27"/>
      <c r="Y906" s="27">
        <v>597299968</v>
      </c>
      <c r="Z906" s="27">
        <v>1</v>
      </c>
    </row>
    <row r="907" spans="1:26">
      <c r="A907" s="27">
        <v>1973</v>
      </c>
      <c r="B907" t="s">
        <v>52</v>
      </c>
      <c r="C907" s="27"/>
      <c r="D907" s="27"/>
      <c r="E907" s="27"/>
      <c r="F907" s="27">
        <v>0</v>
      </c>
      <c r="G907" s="27">
        <v>0</v>
      </c>
      <c r="H907" s="27">
        <v>1</v>
      </c>
      <c r="I907" s="27">
        <v>0</v>
      </c>
      <c r="J907" s="27">
        <v>0</v>
      </c>
      <c r="K907" s="27">
        <v>1</v>
      </c>
      <c r="L907" s="27">
        <v>1</v>
      </c>
      <c r="M907" s="27">
        <v>0</v>
      </c>
      <c r="N907" s="27">
        <v>0</v>
      </c>
      <c r="O907" s="27">
        <v>0</v>
      </c>
      <c r="P907" s="27"/>
      <c r="Q907" s="27">
        <v>79279057730.828995</v>
      </c>
      <c r="R907" s="27">
        <v>0</v>
      </c>
      <c r="S907" s="27">
        <v>1</v>
      </c>
      <c r="T907" s="33">
        <v>1.2798279189511945</v>
      </c>
      <c r="U907" s="27">
        <v>0</v>
      </c>
      <c r="V907" s="27">
        <v>595841000</v>
      </c>
      <c r="W907" s="27">
        <v>0</v>
      </c>
      <c r="X907" s="27"/>
      <c r="Y907" s="27">
        <v>822099968</v>
      </c>
      <c r="Z907" s="27">
        <v>1</v>
      </c>
    </row>
    <row r="908" spans="1:26">
      <c r="A908" s="27">
        <v>1974</v>
      </c>
      <c r="B908" t="s">
        <v>52</v>
      </c>
      <c r="C908" s="27"/>
      <c r="D908" s="27"/>
      <c r="E908" s="27"/>
      <c r="F908" s="27">
        <v>0</v>
      </c>
      <c r="G908" s="27">
        <v>0</v>
      </c>
      <c r="H908" s="27">
        <v>1</v>
      </c>
      <c r="I908" s="27">
        <v>0</v>
      </c>
      <c r="J908" s="27">
        <v>0</v>
      </c>
      <c r="K908" s="27">
        <v>1</v>
      </c>
      <c r="L908" s="27">
        <v>1</v>
      </c>
      <c r="M908" s="27">
        <v>0</v>
      </c>
      <c r="N908" s="27">
        <v>0</v>
      </c>
      <c r="O908" s="27">
        <v>0</v>
      </c>
      <c r="P908" s="27"/>
      <c r="Q908" s="27">
        <v>105136007528.75961</v>
      </c>
      <c r="R908" s="27">
        <v>0</v>
      </c>
      <c r="S908" s="27">
        <v>1</v>
      </c>
      <c r="T908" s="33">
        <v>1.2793035310212315</v>
      </c>
      <c r="U908" s="27">
        <v>0</v>
      </c>
      <c r="V908" s="27">
        <v>821285000</v>
      </c>
      <c r="W908" s="27">
        <v>0</v>
      </c>
      <c r="X908" s="27"/>
      <c r="Y908" s="27">
        <v>1646700032</v>
      </c>
      <c r="Z908" s="27">
        <v>1</v>
      </c>
    </row>
    <row r="909" spans="1:26">
      <c r="A909" s="27">
        <v>1975</v>
      </c>
      <c r="B909" t="s">
        <v>52</v>
      </c>
      <c r="C909" s="27"/>
      <c r="D909" s="27"/>
      <c r="E909" s="27"/>
      <c r="F909" s="27">
        <v>0</v>
      </c>
      <c r="G909" s="27">
        <v>0</v>
      </c>
      <c r="H909" s="27">
        <v>1</v>
      </c>
      <c r="I909" s="27">
        <v>0</v>
      </c>
      <c r="J909" s="27">
        <v>0</v>
      </c>
      <c r="K909" s="27">
        <v>1</v>
      </c>
      <c r="L909" s="27">
        <v>1</v>
      </c>
      <c r="M909" s="27">
        <v>0</v>
      </c>
      <c r="N909" s="27">
        <v>0</v>
      </c>
      <c r="O909" s="27">
        <v>0</v>
      </c>
      <c r="P909" s="27"/>
      <c r="Q909" s="27">
        <v>123709376567.89029</v>
      </c>
      <c r="R909" s="27">
        <v>0</v>
      </c>
      <c r="S909" s="27">
        <v>1</v>
      </c>
      <c r="T909" s="33">
        <v>0.94696688960437181</v>
      </c>
      <c r="U909" s="27">
        <v>0</v>
      </c>
      <c r="V909" s="27">
        <v>1044749000</v>
      </c>
      <c r="W909" s="27">
        <v>0</v>
      </c>
      <c r="X909" s="27"/>
      <c r="Y909" s="27">
        <v>2119800064</v>
      </c>
      <c r="Z909" s="27">
        <v>1</v>
      </c>
    </row>
    <row r="910" spans="1:26">
      <c r="A910" s="27">
        <v>1976</v>
      </c>
      <c r="B910" t="s">
        <v>52</v>
      </c>
      <c r="C910" s="27"/>
      <c r="D910" s="27"/>
      <c r="E910" s="27"/>
      <c r="F910" s="27">
        <v>0</v>
      </c>
      <c r="G910" s="27">
        <v>0</v>
      </c>
      <c r="H910" s="27">
        <v>1</v>
      </c>
      <c r="I910" s="27">
        <v>0</v>
      </c>
      <c r="J910" s="27">
        <v>0</v>
      </c>
      <c r="K910" s="27">
        <v>1</v>
      </c>
      <c r="L910" s="27">
        <v>1</v>
      </c>
      <c r="M910" s="27">
        <v>0</v>
      </c>
      <c r="N910" s="27">
        <v>0</v>
      </c>
      <c r="O910" s="27">
        <v>0</v>
      </c>
      <c r="P910" s="27"/>
      <c r="Q910" s="27">
        <v>152678020452.8288</v>
      </c>
      <c r="R910" s="27">
        <v>0</v>
      </c>
      <c r="S910" s="27">
        <v>1</v>
      </c>
      <c r="T910" s="33">
        <v>1.0219497573337515</v>
      </c>
      <c r="U910" s="27">
        <v>0</v>
      </c>
      <c r="V910" s="27">
        <v>1172511000</v>
      </c>
      <c r="W910" s="27">
        <v>0</v>
      </c>
      <c r="X910" s="27"/>
      <c r="Y910" s="27">
        <v>3730200064</v>
      </c>
      <c r="Z910" s="27">
        <v>1</v>
      </c>
    </row>
    <row r="911" spans="1:26">
      <c r="A911" s="27">
        <v>1977</v>
      </c>
      <c r="B911" t="s">
        <v>52</v>
      </c>
      <c r="C911" s="27"/>
      <c r="D911" s="27"/>
      <c r="E911" s="27"/>
      <c r="F911" s="27">
        <v>0</v>
      </c>
      <c r="G911" s="27">
        <v>0</v>
      </c>
      <c r="H911" s="27">
        <v>1</v>
      </c>
      <c r="I911" s="27">
        <v>0</v>
      </c>
      <c r="J911" s="27">
        <v>0</v>
      </c>
      <c r="K911" s="27">
        <v>1</v>
      </c>
      <c r="L911" s="27">
        <v>1</v>
      </c>
      <c r="M911" s="27">
        <v>0</v>
      </c>
      <c r="N911" s="27">
        <v>0</v>
      </c>
      <c r="O911" s="27">
        <v>0</v>
      </c>
      <c r="P911" s="27"/>
      <c r="Q911" s="27">
        <v>176171284311.76117</v>
      </c>
      <c r="R911" s="27">
        <v>0</v>
      </c>
      <c r="S911" s="27">
        <v>1</v>
      </c>
      <c r="T911" s="33">
        <v>1.0409624303569636</v>
      </c>
      <c r="U911" s="27">
        <v>0</v>
      </c>
      <c r="V911" s="27">
        <v>1370769000</v>
      </c>
      <c r="W911" s="27">
        <v>0</v>
      </c>
      <c r="X911" s="27"/>
      <c r="Y911" s="27">
        <v>2643200000</v>
      </c>
      <c r="Z911" s="27">
        <v>1</v>
      </c>
    </row>
    <row r="912" spans="1:26">
      <c r="A912" s="27">
        <v>1978</v>
      </c>
      <c r="B912" t="s">
        <v>52</v>
      </c>
      <c r="C912" s="27"/>
      <c r="D912" s="27"/>
      <c r="E912" s="27"/>
      <c r="F912" s="27">
        <v>0</v>
      </c>
      <c r="G912" s="27">
        <v>0</v>
      </c>
      <c r="H912" s="27">
        <v>1</v>
      </c>
      <c r="I912" s="27">
        <v>0</v>
      </c>
      <c r="J912" s="27">
        <v>0</v>
      </c>
      <c r="K912" s="27">
        <v>1</v>
      </c>
      <c r="L912" s="27">
        <v>1</v>
      </c>
      <c r="M912" s="27">
        <v>0</v>
      </c>
      <c r="N912" s="27">
        <v>0</v>
      </c>
      <c r="O912" s="27">
        <v>0</v>
      </c>
      <c r="P912" s="27"/>
      <c r="Q912" s="27">
        <v>200800891870.16382</v>
      </c>
      <c r="R912" s="27">
        <v>0</v>
      </c>
      <c r="S912" s="27">
        <v>1</v>
      </c>
      <c r="T912" s="33">
        <v>0.91734575384516981</v>
      </c>
      <c r="U912" s="27">
        <v>0</v>
      </c>
      <c r="V912" s="27">
        <v>1561797000</v>
      </c>
      <c r="W912" s="27">
        <v>0</v>
      </c>
      <c r="X912" s="27"/>
      <c r="Y912" s="27">
        <v>4883100160</v>
      </c>
      <c r="Z912" s="27">
        <v>1</v>
      </c>
    </row>
    <row r="913" spans="1:26">
      <c r="A913" s="27">
        <v>1979</v>
      </c>
      <c r="B913" t="s">
        <v>52</v>
      </c>
      <c r="C913" s="27"/>
      <c r="D913" s="27"/>
      <c r="E913" s="27"/>
      <c r="F913" s="27">
        <v>0</v>
      </c>
      <c r="G913" s="27">
        <v>0</v>
      </c>
      <c r="H913" s="27">
        <v>1</v>
      </c>
      <c r="I913" s="27">
        <v>0</v>
      </c>
      <c r="J913" s="27">
        <v>0</v>
      </c>
      <c r="K913" s="27">
        <v>1</v>
      </c>
      <c r="L913" s="27">
        <v>1</v>
      </c>
      <c r="M913" s="27">
        <v>0</v>
      </c>
      <c r="N913" s="27">
        <v>0</v>
      </c>
      <c r="O913" s="27">
        <v>0</v>
      </c>
      <c r="P913" s="27"/>
      <c r="Q913" s="27">
        <v>224969488835.18094</v>
      </c>
      <c r="R913" s="27">
        <v>0</v>
      </c>
      <c r="S913" s="27">
        <v>1</v>
      </c>
      <c r="T913" s="33">
        <v>0.9810294585578897</v>
      </c>
      <c r="U913" s="27">
        <v>0</v>
      </c>
      <c r="V913" s="27">
        <v>1789535000</v>
      </c>
      <c r="W913" s="27">
        <v>0</v>
      </c>
      <c r="X913" s="27"/>
      <c r="Y913" s="27">
        <v>5513800192</v>
      </c>
      <c r="Z913" s="27">
        <v>1</v>
      </c>
    </row>
    <row r="914" spans="1:26">
      <c r="A914" s="27">
        <v>1980</v>
      </c>
      <c r="B914" t="s">
        <v>52</v>
      </c>
      <c r="C914" s="27"/>
      <c r="D914" s="27"/>
      <c r="E914" s="27"/>
      <c r="F914" s="27">
        <v>0</v>
      </c>
      <c r="G914" s="27">
        <v>0</v>
      </c>
      <c r="H914" s="27">
        <v>1</v>
      </c>
      <c r="I914" s="27">
        <v>0</v>
      </c>
      <c r="J914" s="27">
        <v>0</v>
      </c>
      <c r="K914" s="27">
        <v>1</v>
      </c>
      <c r="L914" s="27">
        <v>1</v>
      </c>
      <c r="M914" s="27">
        <v>0</v>
      </c>
      <c r="N914" s="27">
        <v>0</v>
      </c>
      <c r="O914" s="27">
        <v>0</v>
      </c>
      <c r="P914" s="27">
        <v>145767000000</v>
      </c>
      <c r="Q914" s="27">
        <v>235024598983.26135</v>
      </c>
      <c r="R914" s="27">
        <v>0</v>
      </c>
      <c r="S914" s="27">
        <v>1</v>
      </c>
      <c r="T914" s="33">
        <v>0.94044734443210454</v>
      </c>
      <c r="U914" s="27">
        <v>0</v>
      </c>
      <c r="V914" s="27">
        <v>2034718000</v>
      </c>
      <c r="W914" s="27">
        <v>0</v>
      </c>
      <c r="X914" s="27"/>
      <c r="Y914" s="27">
        <v>5026200064</v>
      </c>
      <c r="Z914" s="27">
        <v>1</v>
      </c>
    </row>
    <row r="915" spans="1:26">
      <c r="A915" s="27">
        <v>1981</v>
      </c>
      <c r="B915" t="s">
        <v>52</v>
      </c>
      <c r="C915" s="27"/>
      <c r="D915" s="27"/>
      <c r="E915" s="27"/>
      <c r="F915" s="27">
        <v>0</v>
      </c>
      <c r="G915" s="27">
        <v>0</v>
      </c>
      <c r="H915" s="27">
        <v>1</v>
      </c>
      <c r="I915" s="27">
        <v>0</v>
      </c>
      <c r="J915" s="27">
        <v>0</v>
      </c>
      <c r="K915" s="27">
        <v>1</v>
      </c>
      <c r="L915" s="27">
        <v>1</v>
      </c>
      <c r="M915" s="27">
        <v>0</v>
      </c>
      <c r="N915" s="27">
        <v>0</v>
      </c>
      <c r="O915" s="27">
        <v>0</v>
      </c>
      <c r="P915" s="27">
        <v>167523000000</v>
      </c>
      <c r="Q915" s="27">
        <v>263561088977.12936</v>
      </c>
      <c r="R915" s="27">
        <v>0</v>
      </c>
      <c r="S915" s="27">
        <v>1</v>
      </c>
      <c r="T915" s="33">
        <v>0.83355014400471705</v>
      </c>
      <c r="U915" s="27">
        <v>0</v>
      </c>
      <c r="V915" s="27">
        <v>2285900000</v>
      </c>
      <c r="W915" s="27">
        <v>0</v>
      </c>
      <c r="X915" s="27"/>
      <c r="Y915" s="27">
        <v>7728524800</v>
      </c>
      <c r="Z915" s="27">
        <v>1</v>
      </c>
    </row>
    <row r="916" spans="1:26">
      <c r="A916" s="27">
        <v>1982</v>
      </c>
      <c r="B916" t="s">
        <v>52</v>
      </c>
      <c r="C916" s="27"/>
      <c r="D916" s="27"/>
      <c r="E916" s="27"/>
      <c r="F916" s="27">
        <v>0</v>
      </c>
      <c r="G916" s="27">
        <v>0</v>
      </c>
      <c r="H916" s="27">
        <v>1</v>
      </c>
      <c r="I916" s="27">
        <v>0</v>
      </c>
      <c r="J916" s="27">
        <v>0</v>
      </c>
      <c r="K916" s="27">
        <v>1</v>
      </c>
      <c r="L916" s="27">
        <v>1</v>
      </c>
      <c r="M916" s="27">
        <v>0</v>
      </c>
      <c r="N916" s="27">
        <v>0</v>
      </c>
      <c r="O916" s="27">
        <v>0</v>
      </c>
      <c r="P916" s="27">
        <v>179102000000</v>
      </c>
      <c r="Q916" s="27">
        <v>281682304161.04053</v>
      </c>
      <c r="R916" s="27">
        <v>0</v>
      </c>
      <c r="S916" s="27">
        <v>1</v>
      </c>
      <c r="T916" s="33">
        <v>0.78443295677873848</v>
      </c>
      <c r="U916" s="27">
        <v>550200000</v>
      </c>
      <c r="V916" s="27">
        <v>2694305000</v>
      </c>
      <c r="W916" s="27">
        <v>0</v>
      </c>
      <c r="X916" s="27"/>
      <c r="Y916" s="27">
        <v>6389437952</v>
      </c>
      <c r="Z916" s="27">
        <v>1</v>
      </c>
    </row>
    <row r="917" spans="1:26">
      <c r="A917" s="27">
        <v>1983</v>
      </c>
      <c r="B917" t="s">
        <v>52</v>
      </c>
      <c r="C917" s="27"/>
      <c r="D917" s="27"/>
      <c r="E917" s="27"/>
      <c r="F917" s="27">
        <v>0</v>
      </c>
      <c r="G917" s="27">
        <v>0</v>
      </c>
      <c r="H917" s="27">
        <v>1</v>
      </c>
      <c r="I917" s="27">
        <v>0</v>
      </c>
      <c r="J917" s="27">
        <v>0</v>
      </c>
      <c r="K917" s="27">
        <v>1</v>
      </c>
      <c r="L917" s="27">
        <v>1</v>
      </c>
      <c r="M917" s="27">
        <v>0</v>
      </c>
      <c r="N917" s="27">
        <v>0</v>
      </c>
      <c r="O917" s="27">
        <v>0</v>
      </c>
      <c r="P917" s="27">
        <v>143601000000</v>
      </c>
      <c r="Q917" s="27">
        <v>203304515490.79535</v>
      </c>
      <c r="R917" s="27">
        <v>0</v>
      </c>
      <c r="S917" s="27">
        <v>1</v>
      </c>
      <c r="T917" s="33">
        <v>0.83426891623154475</v>
      </c>
      <c r="U917" s="27">
        <v>2644300000</v>
      </c>
      <c r="V917" s="27">
        <v>3628249000</v>
      </c>
      <c r="W917" s="27">
        <v>0</v>
      </c>
      <c r="X917" s="27"/>
      <c r="Y917" s="27">
        <v>1148169984</v>
      </c>
      <c r="Z917" s="27">
        <v>1</v>
      </c>
    </row>
    <row r="918" spans="1:26">
      <c r="A918" s="27">
        <v>1984</v>
      </c>
      <c r="B918" t="s">
        <v>52</v>
      </c>
      <c r="C918" s="27"/>
      <c r="D918" s="27"/>
      <c r="E918" s="27"/>
      <c r="F918" s="27">
        <v>0</v>
      </c>
      <c r="G918" s="27">
        <v>0</v>
      </c>
      <c r="H918" s="27">
        <v>1</v>
      </c>
      <c r="I918" s="27">
        <v>0</v>
      </c>
      <c r="J918" s="27">
        <v>0</v>
      </c>
      <c r="K918" s="27">
        <v>1</v>
      </c>
      <c r="L918" s="27">
        <v>1</v>
      </c>
      <c r="M918" s="27">
        <v>0</v>
      </c>
      <c r="N918" s="27">
        <v>0</v>
      </c>
      <c r="O918" s="27">
        <v>0</v>
      </c>
      <c r="P918" s="27">
        <v>142906000000</v>
      </c>
      <c r="Q918" s="27">
        <v>209023912696.83881</v>
      </c>
      <c r="R918" s="27">
        <v>0</v>
      </c>
      <c r="S918" s="27">
        <v>1</v>
      </c>
      <c r="T918" s="33">
        <v>0.82999599794502654</v>
      </c>
      <c r="U918" s="27">
        <v>4185370000</v>
      </c>
      <c r="V918" s="27">
        <v>3969065000</v>
      </c>
      <c r="W918" s="27">
        <v>0</v>
      </c>
      <c r="X918" s="27"/>
      <c r="Y918" s="27"/>
      <c r="Z918" s="27">
        <v>1</v>
      </c>
    </row>
    <row r="919" spans="1:26">
      <c r="A919" s="27">
        <v>1985</v>
      </c>
      <c r="B919" t="s">
        <v>52</v>
      </c>
      <c r="C919" s="27"/>
      <c r="D919" s="27"/>
      <c r="E919" s="27"/>
      <c r="F919" s="27">
        <v>0</v>
      </c>
      <c r="G919" s="27">
        <v>0</v>
      </c>
      <c r="H919" s="27">
        <v>1</v>
      </c>
      <c r="I919" s="27">
        <v>0</v>
      </c>
      <c r="J919" s="27">
        <v>0</v>
      </c>
      <c r="K919" s="27">
        <v>1</v>
      </c>
      <c r="L919" s="27">
        <v>1</v>
      </c>
      <c r="M919" s="27">
        <v>0</v>
      </c>
      <c r="N919" s="27">
        <v>0</v>
      </c>
      <c r="O919" s="27">
        <v>0</v>
      </c>
      <c r="P919" s="27">
        <v>226858000000</v>
      </c>
      <c r="Q919" s="27">
        <v>222942790435.29932</v>
      </c>
      <c r="R919" s="27">
        <v>0</v>
      </c>
      <c r="S919" s="27">
        <v>1</v>
      </c>
      <c r="T919" s="33">
        <v>0.74915719568429318</v>
      </c>
      <c r="U919" s="27">
        <v>4619300000</v>
      </c>
      <c r="V919" s="27">
        <v>5274417000</v>
      </c>
      <c r="W919" s="27">
        <v>0</v>
      </c>
      <c r="X919" s="27"/>
      <c r="Y919" s="27"/>
      <c r="Z919" s="27">
        <v>1</v>
      </c>
    </row>
    <row r="920" spans="1:26">
      <c r="A920" s="27">
        <v>1986</v>
      </c>
      <c r="B920" t="s">
        <v>52</v>
      </c>
      <c r="C920" s="27"/>
      <c r="D920" s="27"/>
      <c r="E920" s="27"/>
      <c r="F920" s="27">
        <v>0</v>
      </c>
      <c r="G920" s="27">
        <v>0</v>
      </c>
      <c r="H920" s="27">
        <v>1</v>
      </c>
      <c r="I920" s="27">
        <v>0</v>
      </c>
      <c r="J920" s="27">
        <v>0</v>
      </c>
      <c r="K920" s="27">
        <v>1</v>
      </c>
      <c r="L920" s="27">
        <v>1</v>
      </c>
      <c r="M920" s="27">
        <v>0</v>
      </c>
      <c r="N920" s="27">
        <v>0</v>
      </c>
      <c r="O920" s="27">
        <v>0</v>
      </c>
      <c r="P920" s="27">
        <v>263163000000</v>
      </c>
      <c r="Q920" s="27">
        <v>268137224729.72214</v>
      </c>
      <c r="R920" s="27">
        <v>0</v>
      </c>
      <c r="S920" s="27">
        <v>1</v>
      </c>
      <c r="T920" s="33">
        <v>0.7030572776909082</v>
      </c>
      <c r="U920" s="27">
        <v>4501170000</v>
      </c>
      <c r="V920" s="27">
        <v>7545730000</v>
      </c>
      <c r="W920" s="27">
        <v>0</v>
      </c>
      <c r="X920" s="27"/>
      <c r="Y920" s="27"/>
      <c r="Z920" s="27">
        <v>1</v>
      </c>
    </row>
    <row r="921" spans="1:26">
      <c r="A921" s="27">
        <v>1987</v>
      </c>
      <c r="B921" t="s">
        <v>52</v>
      </c>
      <c r="C921" s="27"/>
      <c r="D921" s="27"/>
      <c r="E921" s="27"/>
      <c r="F921" s="27">
        <v>0</v>
      </c>
      <c r="G921" s="27">
        <v>0</v>
      </c>
      <c r="H921" s="27">
        <v>1</v>
      </c>
      <c r="I921" s="27">
        <v>0</v>
      </c>
      <c r="J921" s="27">
        <v>0</v>
      </c>
      <c r="K921" s="27">
        <v>1</v>
      </c>
      <c r="L921" s="27">
        <v>1</v>
      </c>
      <c r="M921" s="27">
        <v>0</v>
      </c>
      <c r="N921" s="27">
        <v>0</v>
      </c>
      <c r="O921" s="27">
        <v>0</v>
      </c>
      <c r="P921" s="27">
        <v>286438000000</v>
      </c>
      <c r="Q921" s="27">
        <v>294084112392.66034</v>
      </c>
      <c r="R921" s="27">
        <v>0</v>
      </c>
      <c r="S921" s="27">
        <v>1</v>
      </c>
      <c r="T921" s="33">
        <v>0.74330063470010233</v>
      </c>
      <c r="U921" s="27">
        <v>3976342252.8000002</v>
      </c>
      <c r="V921" s="27">
        <v>9383596000</v>
      </c>
      <c r="W921" s="27">
        <v>0</v>
      </c>
      <c r="X921" s="27"/>
      <c r="Y921" s="27"/>
      <c r="Z921" s="27">
        <v>1</v>
      </c>
    </row>
    <row r="922" spans="1:26">
      <c r="A922" s="27">
        <v>1988</v>
      </c>
      <c r="B922" t="s">
        <v>52</v>
      </c>
      <c r="C922" s="27"/>
      <c r="D922" s="27"/>
      <c r="E922" s="27"/>
      <c r="F922" s="27">
        <v>0</v>
      </c>
      <c r="G922" s="27">
        <v>0</v>
      </c>
      <c r="H922" s="27">
        <v>1</v>
      </c>
      <c r="I922" s="27">
        <v>0</v>
      </c>
      <c r="J922" s="27">
        <v>0</v>
      </c>
      <c r="K922" s="27">
        <v>1</v>
      </c>
      <c r="L922" s="27">
        <v>1</v>
      </c>
      <c r="M922" s="27">
        <v>0</v>
      </c>
      <c r="N922" s="27">
        <v>0</v>
      </c>
      <c r="O922" s="27">
        <v>0</v>
      </c>
      <c r="P922" s="27">
        <v>319991000000</v>
      </c>
      <c r="Q922" s="27">
        <v>330397381998.48938</v>
      </c>
      <c r="R922" s="27">
        <v>0</v>
      </c>
      <c r="S922" s="27">
        <v>1</v>
      </c>
      <c r="T922" s="33">
        <v>0.80560957079318884</v>
      </c>
      <c r="U922" s="27">
        <v>3333055328.3000002</v>
      </c>
      <c r="V922" s="27">
        <v>8610994000</v>
      </c>
      <c r="W922" s="27">
        <v>0</v>
      </c>
      <c r="X922" s="27"/>
      <c r="Y922" s="27"/>
      <c r="Z922" s="27">
        <v>1</v>
      </c>
    </row>
    <row r="923" spans="1:26">
      <c r="A923" s="27">
        <v>1989</v>
      </c>
      <c r="B923" t="s">
        <v>52</v>
      </c>
      <c r="C923" s="27"/>
      <c r="D923" s="27"/>
      <c r="E923" s="27"/>
      <c r="F923" s="27">
        <v>0</v>
      </c>
      <c r="G923" s="27">
        <v>0</v>
      </c>
      <c r="H923" s="27">
        <v>1</v>
      </c>
      <c r="I923" s="27">
        <v>0</v>
      </c>
      <c r="J923" s="27">
        <v>0</v>
      </c>
      <c r="K923" s="27">
        <v>1</v>
      </c>
      <c r="L923" s="27">
        <v>1</v>
      </c>
      <c r="M923" s="27">
        <v>0</v>
      </c>
      <c r="N923" s="27">
        <v>0</v>
      </c>
      <c r="O923" s="27">
        <v>0</v>
      </c>
      <c r="P923" s="27">
        <v>439278000000</v>
      </c>
      <c r="Q923" s="27">
        <v>425595310000</v>
      </c>
      <c r="R923" s="27">
        <v>0</v>
      </c>
      <c r="S923" s="27">
        <v>1</v>
      </c>
      <c r="T923" s="33">
        <v>0.74679040704290955</v>
      </c>
      <c r="U923" s="27">
        <v>2422469977.5999999</v>
      </c>
      <c r="V923" s="27">
        <v>8310966000</v>
      </c>
      <c r="W923" s="27">
        <v>0</v>
      </c>
      <c r="X923" s="27"/>
      <c r="Y923" s="27"/>
      <c r="Z923" s="27">
        <v>1</v>
      </c>
    </row>
    <row r="924" spans="1:26">
      <c r="A924" s="27">
        <v>1990</v>
      </c>
      <c r="B924" t="s">
        <v>52</v>
      </c>
      <c r="C924" s="27"/>
      <c r="D924" s="27"/>
      <c r="E924" s="27"/>
      <c r="F924" s="27">
        <v>0</v>
      </c>
      <c r="G924" s="27">
        <v>0</v>
      </c>
      <c r="H924" s="27">
        <v>1</v>
      </c>
      <c r="I924" s="27">
        <v>0</v>
      </c>
      <c r="J924" s="27">
        <v>0</v>
      </c>
      <c r="K924" s="27">
        <v>1</v>
      </c>
      <c r="L924" s="27">
        <v>1</v>
      </c>
      <c r="M924" s="27">
        <v>0</v>
      </c>
      <c r="N924" s="27">
        <v>0</v>
      </c>
      <c r="O924" s="27">
        <v>0</v>
      </c>
      <c r="P924" s="27">
        <v>455173000000</v>
      </c>
      <c r="Q924" s="27">
        <v>461951781999.99994</v>
      </c>
      <c r="R924" s="27">
        <v>0</v>
      </c>
      <c r="S924" s="27">
        <v>1</v>
      </c>
      <c r="T924" s="33">
        <v>0.70566019682121295</v>
      </c>
      <c r="U924" s="27">
        <v>1820549548.8</v>
      </c>
      <c r="V924" s="27">
        <v>8426717000</v>
      </c>
      <c r="W924" s="27">
        <v>0</v>
      </c>
      <c r="X924" s="27"/>
      <c r="Y924" s="27"/>
      <c r="Z924" s="27">
        <v>1</v>
      </c>
    </row>
    <row r="925" spans="1:26">
      <c r="A925" s="27">
        <v>1991</v>
      </c>
      <c r="B925" t="s">
        <v>52</v>
      </c>
      <c r="C925" s="27"/>
      <c r="D925" s="27"/>
      <c r="E925" s="27"/>
      <c r="F925" s="27">
        <v>0</v>
      </c>
      <c r="G925" s="27">
        <v>0</v>
      </c>
      <c r="H925" s="27">
        <v>1</v>
      </c>
      <c r="I925" s="27">
        <v>0</v>
      </c>
      <c r="J925" s="27">
        <v>0</v>
      </c>
      <c r="K925" s="27">
        <v>1</v>
      </c>
      <c r="L925" s="27">
        <v>1</v>
      </c>
      <c r="M925" s="27">
        <v>0</v>
      </c>
      <c r="N925" s="27">
        <v>0</v>
      </c>
      <c r="O925" s="27">
        <v>0</v>
      </c>
      <c r="P925" s="27">
        <v>399108000000</v>
      </c>
      <c r="Q925" s="27">
        <v>602860000000</v>
      </c>
      <c r="R925" s="27">
        <v>0</v>
      </c>
      <c r="S925" s="27">
        <v>1</v>
      </c>
      <c r="T925" s="33">
        <v>0.64778014054484578</v>
      </c>
      <c r="U925" s="27">
        <v>1237526548.8</v>
      </c>
      <c r="V925" s="27">
        <v>8164643000</v>
      </c>
      <c r="W925" s="27">
        <v>0</v>
      </c>
      <c r="X925" s="27"/>
      <c r="Y925" s="27"/>
      <c r="Z925" s="27">
        <v>1</v>
      </c>
    </row>
    <row r="926" spans="1:26">
      <c r="A926" s="27">
        <v>1992</v>
      </c>
      <c r="B926" t="s">
        <v>52</v>
      </c>
      <c r="C926" s="27"/>
      <c r="D926" s="27"/>
      <c r="E926" s="27"/>
      <c r="F926" s="27">
        <v>0</v>
      </c>
      <c r="G926" s="27">
        <v>0</v>
      </c>
      <c r="H926" s="27">
        <v>1</v>
      </c>
      <c r="I926" s="27">
        <v>0</v>
      </c>
      <c r="J926" s="27">
        <v>0</v>
      </c>
      <c r="K926" s="27">
        <v>1</v>
      </c>
      <c r="L926" s="27">
        <v>1</v>
      </c>
      <c r="M926" s="27">
        <v>0</v>
      </c>
      <c r="N926" s="27">
        <v>0</v>
      </c>
      <c r="O926" s="27">
        <v>0</v>
      </c>
      <c r="P926" s="27">
        <v>382329000000</v>
      </c>
      <c r="Q926" s="27">
        <v>400599250000</v>
      </c>
      <c r="R926" s="27">
        <v>0</v>
      </c>
      <c r="S926" s="27">
        <v>1</v>
      </c>
      <c r="T926" s="33">
        <v>0.62587770846912083</v>
      </c>
      <c r="U926" s="27">
        <v>799423625</v>
      </c>
      <c r="V926" s="27">
        <v>7238026000</v>
      </c>
      <c r="W926" s="27">
        <v>0</v>
      </c>
      <c r="X926" s="27"/>
      <c r="Y926" s="27"/>
      <c r="Z926" s="27">
        <v>1</v>
      </c>
    </row>
    <row r="927" spans="1:26">
      <c r="A927" s="27">
        <v>1993</v>
      </c>
      <c r="B927" t="s">
        <v>52</v>
      </c>
      <c r="C927" s="27"/>
      <c r="D927" s="27"/>
      <c r="E927" s="27"/>
      <c r="F927" s="27">
        <v>0</v>
      </c>
      <c r="G927" s="27">
        <v>0</v>
      </c>
      <c r="H927" s="27">
        <v>1</v>
      </c>
      <c r="I927" s="27">
        <v>0</v>
      </c>
      <c r="J927" s="27">
        <v>0</v>
      </c>
      <c r="K927" s="27">
        <v>1</v>
      </c>
      <c r="L927" s="27">
        <v>1</v>
      </c>
      <c r="M927" s="27">
        <v>0</v>
      </c>
      <c r="N927" s="27">
        <v>0</v>
      </c>
      <c r="O927" s="27">
        <v>0</v>
      </c>
      <c r="P927" s="27">
        <v>429032000000</v>
      </c>
      <c r="Q927" s="27">
        <v>437798577639.75159</v>
      </c>
      <c r="R927" s="27">
        <v>0</v>
      </c>
      <c r="S927" s="27">
        <v>1</v>
      </c>
      <c r="T927" s="33">
        <v>0.648154718576755</v>
      </c>
      <c r="U927" s="27">
        <v>303585594.10000002</v>
      </c>
      <c r="V927" s="27">
        <v>6574882000</v>
      </c>
      <c r="W927" s="27">
        <v>0</v>
      </c>
      <c r="X927" s="27"/>
      <c r="Y927" s="27"/>
      <c r="Z927" s="27">
        <v>1</v>
      </c>
    </row>
    <row r="928" spans="1:26">
      <c r="A928" s="27">
        <v>1994</v>
      </c>
      <c r="B928" t="s">
        <v>52</v>
      </c>
      <c r="C928" s="27"/>
      <c r="D928" s="27"/>
      <c r="E928" s="27"/>
      <c r="F928" s="27">
        <v>0</v>
      </c>
      <c r="G928" s="27">
        <v>0</v>
      </c>
      <c r="H928" s="27">
        <v>1</v>
      </c>
      <c r="I928" s="27">
        <v>0</v>
      </c>
      <c r="J928" s="27">
        <v>0</v>
      </c>
      <c r="K928" s="27">
        <v>1</v>
      </c>
      <c r="L928" s="27">
        <v>1</v>
      </c>
      <c r="M928" s="27">
        <v>0</v>
      </c>
      <c r="N928" s="27">
        <v>0</v>
      </c>
      <c r="O928" s="27">
        <v>0</v>
      </c>
      <c r="P928" s="27">
        <v>546570000000.00006</v>
      </c>
      <c r="Q928" s="27">
        <v>558111997497.2627</v>
      </c>
      <c r="R928" s="27">
        <v>0</v>
      </c>
      <c r="S928" s="27">
        <v>1</v>
      </c>
      <c r="T928" s="33">
        <v>0.69545665111729171</v>
      </c>
      <c r="U928" s="27">
        <v>186130869.09999999</v>
      </c>
      <c r="V928" s="27">
        <v>6310906000</v>
      </c>
      <c r="W928" s="27">
        <v>0</v>
      </c>
      <c r="X928" s="27"/>
      <c r="Y928" s="27"/>
      <c r="Z928" s="27">
        <v>1</v>
      </c>
    </row>
    <row r="929" spans="1:26">
      <c r="A929" s="27">
        <v>1995</v>
      </c>
      <c r="B929" t="s">
        <v>52</v>
      </c>
      <c r="C929" s="27"/>
      <c r="D929" s="27"/>
      <c r="E929" s="27"/>
      <c r="F929" s="27">
        <v>0</v>
      </c>
      <c r="G929" s="27">
        <v>0</v>
      </c>
      <c r="H929" s="27">
        <v>1</v>
      </c>
      <c r="I929" s="27">
        <v>0</v>
      </c>
      <c r="J929" s="27">
        <v>0</v>
      </c>
      <c r="K929" s="27">
        <v>1</v>
      </c>
      <c r="L929" s="27">
        <v>1</v>
      </c>
      <c r="M929" s="27">
        <v>0</v>
      </c>
      <c r="N929" s="27">
        <v>0</v>
      </c>
      <c r="O929" s="27">
        <v>0</v>
      </c>
      <c r="P929" s="27">
        <v>786536000000</v>
      </c>
      <c r="Q929" s="27">
        <v>769305386182.84851</v>
      </c>
      <c r="R929" s="27">
        <v>0</v>
      </c>
      <c r="S929" s="27">
        <v>1</v>
      </c>
      <c r="T929" s="33">
        <v>0.69736071622307827</v>
      </c>
      <c r="U929" s="27">
        <v>141553984.30000001</v>
      </c>
      <c r="V929" s="27">
        <v>6037664000</v>
      </c>
      <c r="W929" s="27">
        <v>0</v>
      </c>
      <c r="X929" s="27"/>
      <c r="Y929" s="27"/>
      <c r="Z929" s="27">
        <v>1</v>
      </c>
    </row>
    <row r="930" spans="1:26">
      <c r="A930" s="27">
        <v>1996</v>
      </c>
      <c r="B930" t="s">
        <v>52</v>
      </c>
      <c r="C930" s="27"/>
      <c r="D930" s="27"/>
      <c r="E930" s="27"/>
      <c r="F930" s="27">
        <v>0</v>
      </c>
      <c r="G930" s="27">
        <v>0</v>
      </c>
      <c r="H930" s="27">
        <v>1</v>
      </c>
      <c r="I930" s="27">
        <v>0</v>
      </c>
      <c r="J930" s="27">
        <v>0</v>
      </c>
      <c r="K930" s="27">
        <v>1</v>
      </c>
      <c r="L930" s="27">
        <v>1</v>
      </c>
      <c r="M930" s="27">
        <v>0</v>
      </c>
      <c r="N930" s="27">
        <v>0</v>
      </c>
      <c r="O930" s="27">
        <v>0</v>
      </c>
      <c r="P930" s="27">
        <v>850415000000</v>
      </c>
      <c r="Q930" s="27">
        <v>850426432991.74207</v>
      </c>
      <c r="R930" s="27">
        <v>0</v>
      </c>
      <c r="S930" s="27">
        <v>1</v>
      </c>
      <c r="T930" s="33">
        <v>0.69966405838602452</v>
      </c>
      <c r="U930" s="27">
        <v>67607128.700000003</v>
      </c>
      <c r="V930" s="27">
        <v>5876244000</v>
      </c>
      <c r="W930" s="27">
        <v>0</v>
      </c>
      <c r="X930" s="27"/>
      <c r="Y930" s="27"/>
      <c r="Z930" s="27">
        <v>1</v>
      </c>
    </row>
    <row r="931" spans="1:26">
      <c r="A931" s="27">
        <v>1997</v>
      </c>
      <c r="B931" t="s">
        <v>52</v>
      </c>
      <c r="C931" s="27"/>
      <c r="D931" s="27"/>
      <c r="E931" s="27"/>
      <c r="F931" s="27">
        <v>0</v>
      </c>
      <c r="G931" s="27">
        <v>0</v>
      </c>
      <c r="H931" s="27">
        <v>1</v>
      </c>
      <c r="I931" s="27">
        <v>0</v>
      </c>
      <c r="J931" s="27">
        <v>0</v>
      </c>
      <c r="K931" s="27">
        <v>1</v>
      </c>
      <c r="L931" s="27">
        <v>1</v>
      </c>
      <c r="M931" s="27">
        <v>0</v>
      </c>
      <c r="N931" s="27">
        <v>0</v>
      </c>
      <c r="O931" s="27">
        <v>0</v>
      </c>
      <c r="P931" s="27">
        <v>884308000000</v>
      </c>
      <c r="Q931" s="27">
        <v>883199625324.67529</v>
      </c>
      <c r="R931" s="27">
        <v>0</v>
      </c>
      <c r="S931" s="27">
        <v>1</v>
      </c>
      <c r="T931" s="33">
        <v>0.71538944173936525</v>
      </c>
      <c r="U931" s="27">
        <v>31448318</v>
      </c>
      <c r="V931" s="27">
        <v>5742737000</v>
      </c>
      <c r="W931" s="27">
        <v>0</v>
      </c>
      <c r="X931" s="27"/>
      <c r="Y931" s="27"/>
      <c r="Z931" s="27">
        <v>1</v>
      </c>
    </row>
    <row r="932" spans="1:26">
      <c r="A932" s="27">
        <v>1998</v>
      </c>
      <c r="B932" t="s">
        <v>52</v>
      </c>
      <c r="C932" s="27"/>
      <c r="D932" s="27"/>
      <c r="E932" s="27"/>
      <c r="F932" s="27">
        <v>0</v>
      </c>
      <c r="G932" s="27">
        <v>0</v>
      </c>
      <c r="H932" s="27">
        <v>1</v>
      </c>
      <c r="I932" s="27">
        <v>0</v>
      </c>
      <c r="J932" s="27">
        <v>0</v>
      </c>
      <c r="K932" s="27">
        <v>1</v>
      </c>
      <c r="L932" s="27">
        <v>1</v>
      </c>
      <c r="M932" s="27">
        <v>0</v>
      </c>
      <c r="N932" s="27">
        <v>0</v>
      </c>
      <c r="O932" s="27">
        <v>0</v>
      </c>
      <c r="P932" s="27">
        <v>865115000000</v>
      </c>
      <c r="Q932" s="27">
        <v>863723411632.91675</v>
      </c>
      <c r="R932" s="27">
        <v>0</v>
      </c>
      <c r="S932" s="27">
        <v>1</v>
      </c>
      <c r="T932" s="33">
        <v>0.63293736472878814</v>
      </c>
      <c r="U932" s="27">
        <v>4825009156.8999996</v>
      </c>
      <c r="V932" s="27">
        <v>6298359000</v>
      </c>
      <c r="W932" s="27">
        <v>0</v>
      </c>
      <c r="X932" s="27"/>
      <c r="Y932" s="27"/>
      <c r="Z932" s="27">
        <v>1</v>
      </c>
    </row>
    <row r="933" spans="1:26">
      <c r="A933" s="27">
        <v>1999</v>
      </c>
      <c r="B933" t="s">
        <v>52</v>
      </c>
      <c r="C933" s="27"/>
      <c r="D933" s="27"/>
      <c r="E933" s="27"/>
      <c r="F933" s="27">
        <v>0</v>
      </c>
      <c r="G933" s="27">
        <v>0</v>
      </c>
      <c r="H933" s="27">
        <v>1</v>
      </c>
      <c r="I933" s="27">
        <v>0</v>
      </c>
      <c r="J933" s="27">
        <v>0</v>
      </c>
      <c r="K933" s="27">
        <v>1</v>
      </c>
      <c r="L933" s="27">
        <v>1</v>
      </c>
      <c r="M933" s="27">
        <v>0</v>
      </c>
      <c r="N933" s="27">
        <v>0</v>
      </c>
      <c r="O933" s="27">
        <v>0</v>
      </c>
      <c r="P933" s="27">
        <v>599867000000</v>
      </c>
      <c r="Q933" s="27">
        <v>599388579985.67261</v>
      </c>
      <c r="R933" s="27">
        <v>0</v>
      </c>
      <c r="S933" s="27">
        <v>1</v>
      </c>
      <c r="T933" s="33">
        <v>0.59173831677950461</v>
      </c>
      <c r="U933" s="27">
        <v>9318882826.6000004</v>
      </c>
      <c r="V933" s="27">
        <v>6822419000</v>
      </c>
      <c r="W933" s="27">
        <v>0</v>
      </c>
      <c r="X933" s="27"/>
      <c r="Y933" s="27"/>
      <c r="Z933" s="27">
        <v>1</v>
      </c>
    </row>
    <row r="934" spans="1:26">
      <c r="A934" s="27">
        <v>2000</v>
      </c>
      <c r="B934" t="s">
        <v>52</v>
      </c>
      <c r="C934" s="27">
        <v>0</v>
      </c>
      <c r="D934" s="27">
        <v>0</v>
      </c>
      <c r="E934" s="27">
        <v>0</v>
      </c>
      <c r="F934" s="27">
        <v>0</v>
      </c>
      <c r="G934" s="27">
        <v>0</v>
      </c>
      <c r="H934" s="27">
        <v>1</v>
      </c>
      <c r="I934" s="27">
        <v>0</v>
      </c>
      <c r="J934" s="27">
        <v>0</v>
      </c>
      <c r="K934" s="27">
        <v>1</v>
      </c>
      <c r="L934" s="27">
        <v>1</v>
      </c>
      <c r="M934" s="27">
        <v>1</v>
      </c>
      <c r="N934" s="27">
        <v>0</v>
      </c>
      <c r="O934" s="27">
        <v>0</v>
      </c>
      <c r="P934" s="27">
        <v>655435000000</v>
      </c>
      <c r="Q934" s="27">
        <v>655420645476.90613</v>
      </c>
      <c r="R934" s="27">
        <v>0</v>
      </c>
      <c r="S934" s="27">
        <v>1</v>
      </c>
      <c r="T934" s="33">
        <v>0.62919927379193319</v>
      </c>
      <c r="U934" s="27">
        <v>2235037872.1999998</v>
      </c>
      <c r="V934" s="27">
        <v>7376553000</v>
      </c>
      <c r="W934" s="27">
        <v>0</v>
      </c>
      <c r="X934" s="27"/>
      <c r="Y934" s="27"/>
      <c r="Z934" s="27">
        <v>1</v>
      </c>
    </row>
    <row r="935" spans="1:26">
      <c r="A935" s="27">
        <v>2001</v>
      </c>
      <c r="B935" t="s">
        <v>52</v>
      </c>
      <c r="C935" s="27">
        <v>0</v>
      </c>
      <c r="D935" s="27">
        <v>0</v>
      </c>
      <c r="E935" s="27">
        <v>0</v>
      </c>
      <c r="F935" s="27">
        <v>0</v>
      </c>
      <c r="G935" s="27">
        <v>0</v>
      </c>
      <c r="H935" s="27">
        <v>1</v>
      </c>
      <c r="I935" s="27">
        <v>0</v>
      </c>
      <c r="J935" s="27">
        <v>0</v>
      </c>
      <c r="K935" s="27">
        <v>1</v>
      </c>
      <c r="L935" s="27">
        <v>1</v>
      </c>
      <c r="M935" s="27">
        <v>1</v>
      </c>
      <c r="N935" s="27">
        <v>0</v>
      </c>
      <c r="O935" s="27">
        <v>0</v>
      </c>
      <c r="P935" s="27">
        <v>559962000000</v>
      </c>
      <c r="Q935" s="27">
        <v>559372276081.96582</v>
      </c>
      <c r="R935" s="27">
        <v>0</v>
      </c>
      <c r="S935" s="27">
        <v>1</v>
      </c>
      <c r="T935" s="33">
        <v>0.61588871891054842</v>
      </c>
      <c r="U935" s="27">
        <v>8787813968.2000008</v>
      </c>
      <c r="V935" s="27">
        <v>7963197000</v>
      </c>
      <c r="W935" s="27">
        <v>0</v>
      </c>
      <c r="X935" s="27"/>
      <c r="Y935" s="27"/>
      <c r="Z935" s="27">
        <v>1</v>
      </c>
    </row>
    <row r="936" spans="1:26">
      <c r="A936" s="27">
        <v>2002</v>
      </c>
      <c r="B936" t="s">
        <v>52</v>
      </c>
      <c r="C936" s="27">
        <v>0</v>
      </c>
      <c r="D936" s="27">
        <v>0</v>
      </c>
      <c r="E936" s="27">
        <v>0</v>
      </c>
      <c r="F936" s="27">
        <v>0</v>
      </c>
      <c r="G936" s="27">
        <v>0</v>
      </c>
      <c r="H936" s="27">
        <v>1</v>
      </c>
      <c r="I936" s="27">
        <v>0</v>
      </c>
      <c r="J936" s="27">
        <v>0</v>
      </c>
      <c r="K936" s="27">
        <v>1</v>
      </c>
      <c r="L936" s="27">
        <v>1</v>
      </c>
      <c r="M936" s="27">
        <v>1</v>
      </c>
      <c r="N936" s="27">
        <v>0</v>
      </c>
      <c r="O936" s="27">
        <v>0</v>
      </c>
      <c r="P936" s="27">
        <v>509358000000</v>
      </c>
      <c r="Q936" s="27">
        <v>507962487700.02393</v>
      </c>
      <c r="R936" s="27">
        <v>0</v>
      </c>
      <c r="S936" s="27">
        <v>1</v>
      </c>
      <c r="T936" s="33">
        <v>0.62466195784303247</v>
      </c>
      <c r="U936" s="27">
        <v>21314976011.200001</v>
      </c>
      <c r="V936" s="27">
        <v>8584823000</v>
      </c>
      <c r="W936" s="27">
        <v>0</v>
      </c>
      <c r="X936" s="27"/>
      <c r="Y936" s="27"/>
      <c r="Z936" s="27">
        <v>1</v>
      </c>
    </row>
    <row r="937" spans="1:26">
      <c r="A937" s="27">
        <v>2003</v>
      </c>
      <c r="B937" t="s">
        <v>52</v>
      </c>
      <c r="C937" s="27">
        <v>0</v>
      </c>
      <c r="D937" s="27">
        <v>0</v>
      </c>
      <c r="E937" s="27">
        <v>0</v>
      </c>
      <c r="F937" s="27">
        <v>0</v>
      </c>
      <c r="G937" s="27">
        <v>0</v>
      </c>
      <c r="H937" s="27">
        <v>1</v>
      </c>
      <c r="I937" s="27">
        <v>0</v>
      </c>
      <c r="J937" s="27">
        <v>0</v>
      </c>
      <c r="K937" s="27">
        <v>1</v>
      </c>
      <c r="L937" s="27">
        <v>1</v>
      </c>
      <c r="M937" s="27">
        <v>1</v>
      </c>
      <c r="N937" s="27">
        <v>0</v>
      </c>
      <c r="O937" s="27">
        <v>0</v>
      </c>
      <c r="P937" s="27">
        <v>557681000000</v>
      </c>
      <c r="Q937" s="27">
        <v>558319920831.97925</v>
      </c>
      <c r="R937" s="27">
        <v>0</v>
      </c>
      <c r="S937" s="27">
        <v>1</v>
      </c>
      <c r="T937" s="33">
        <v>0.61793375018798091</v>
      </c>
      <c r="U937" s="27">
        <v>28850328959.5</v>
      </c>
      <c r="V937" s="27">
        <v>8588160000</v>
      </c>
      <c r="W937" s="27">
        <v>0</v>
      </c>
      <c r="X937" s="27"/>
      <c r="Y937" s="27"/>
      <c r="Z937" s="27">
        <v>1</v>
      </c>
    </row>
    <row r="938" spans="1:26">
      <c r="A938" s="27">
        <v>2004</v>
      </c>
      <c r="B938" t="s">
        <v>52</v>
      </c>
      <c r="C938" s="27">
        <v>0</v>
      </c>
      <c r="D938" s="27">
        <v>0</v>
      </c>
      <c r="E938" s="27">
        <v>0</v>
      </c>
      <c r="F938" s="27">
        <v>0</v>
      </c>
      <c r="G938" s="27">
        <v>0</v>
      </c>
      <c r="H938" s="27">
        <v>1</v>
      </c>
      <c r="I938" s="27">
        <v>0</v>
      </c>
      <c r="J938" s="27">
        <v>0</v>
      </c>
      <c r="K938" s="27">
        <v>1</v>
      </c>
      <c r="L938" s="27">
        <v>1</v>
      </c>
      <c r="M938" s="27">
        <v>1</v>
      </c>
      <c r="N938" s="27">
        <v>0</v>
      </c>
      <c r="O938" s="27">
        <v>0</v>
      </c>
      <c r="P938" s="27">
        <v>668432000000</v>
      </c>
      <c r="Q938" s="27">
        <v>669316654017.09412</v>
      </c>
      <c r="R938" s="27">
        <v>0</v>
      </c>
      <c r="S938" s="27">
        <v>1</v>
      </c>
      <c r="T938" s="33">
        <v>0.67108711240801089</v>
      </c>
      <c r="U938" s="27">
        <v>25586391068.599998</v>
      </c>
      <c r="V938" s="27">
        <v>8668375000</v>
      </c>
      <c r="W938" s="27">
        <v>0</v>
      </c>
      <c r="X938" s="27"/>
      <c r="Y938" s="27"/>
      <c r="Z938" s="27">
        <v>1</v>
      </c>
    </row>
    <row r="939" spans="1:26">
      <c r="A939" s="27">
        <v>2005</v>
      </c>
      <c r="B939" t="s">
        <v>52</v>
      </c>
      <c r="C939" s="27">
        <v>100500000</v>
      </c>
      <c r="D939" s="27">
        <v>25125000</v>
      </c>
      <c r="E939" s="27">
        <v>0</v>
      </c>
      <c r="F939" s="27">
        <v>100500000</v>
      </c>
      <c r="G939" s="27">
        <v>0</v>
      </c>
      <c r="H939" s="27">
        <v>1</v>
      </c>
      <c r="I939" s="27">
        <v>0</v>
      </c>
      <c r="J939" s="27">
        <v>0</v>
      </c>
      <c r="K939" s="27">
        <v>1</v>
      </c>
      <c r="L939" s="27">
        <v>1</v>
      </c>
      <c r="M939" s="27">
        <v>1</v>
      </c>
      <c r="N939" s="27">
        <v>0</v>
      </c>
      <c r="O939" s="27">
        <v>0</v>
      </c>
      <c r="P939" s="27">
        <v>890671000000</v>
      </c>
      <c r="Q939" s="27">
        <v>891630175813.34204</v>
      </c>
      <c r="R939" s="27">
        <v>1</v>
      </c>
      <c r="S939" s="27">
        <v>1</v>
      </c>
      <c r="T939" s="33">
        <v>0.69599608558540027</v>
      </c>
      <c r="U939" s="27">
        <v>512636270.89999998</v>
      </c>
      <c r="V939" s="27">
        <v>8083177000</v>
      </c>
      <c r="W939" s="27">
        <v>0</v>
      </c>
      <c r="X939" s="27"/>
      <c r="Y939" s="27"/>
      <c r="Z939" s="27">
        <v>1</v>
      </c>
    </row>
    <row r="940" spans="1:26">
      <c r="A940" s="27">
        <v>2006</v>
      </c>
      <c r="B940" t="s">
        <v>52</v>
      </c>
      <c r="C940" s="27">
        <v>100500000</v>
      </c>
      <c r="D940" s="27">
        <v>50250000</v>
      </c>
      <c r="E940" s="27">
        <v>0</v>
      </c>
      <c r="F940" s="27">
        <v>0</v>
      </c>
      <c r="G940" s="27">
        <v>0</v>
      </c>
      <c r="H940" s="27">
        <v>1</v>
      </c>
      <c r="I940" s="27">
        <v>0</v>
      </c>
      <c r="J940" s="27">
        <v>0</v>
      </c>
      <c r="K940" s="27">
        <v>1</v>
      </c>
      <c r="L940" s="27">
        <v>1</v>
      </c>
      <c r="M940" s="27">
        <v>1</v>
      </c>
      <c r="N940" s="27">
        <v>0</v>
      </c>
      <c r="O940" s="27">
        <v>0</v>
      </c>
      <c r="P940" s="27">
        <v>1106370000000</v>
      </c>
      <c r="Q940" s="27">
        <v>1107640297889.9463</v>
      </c>
      <c r="R940" s="27">
        <v>1</v>
      </c>
      <c r="S940" s="27">
        <v>1</v>
      </c>
      <c r="T940" s="33">
        <v>0.83568345932575372</v>
      </c>
      <c r="U940" s="27">
        <v>539583148</v>
      </c>
      <c r="V940" s="27">
        <v>9694176000</v>
      </c>
      <c r="W940" s="27">
        <v>0</v>
      </c>
      <c r="X940" s="27"/>
      <c r="Y940" s="27"/>
      <c r="Z940" s="27">
        <v>1</v>
      </c>
    </row>
    <row r="941" spans="1:26">
      <c r="A941" s="27">
        <v>2007</v>
      </c>
      <c r="B941" t="s">
        <v>52</v>
      </c>
      <c r="C941" s="27">
        <v>381500000</v>
      </c>
      <c r="D941" s="27">
        <v>145625000</v>
      </c>
      <c r="E941" s="27">
        <v>281000000</v>
      </c>
      <c r="F941" s="27">
        <v>281000000</v>
      </c>
      <c r="G941" s="27">
        <v>0</v>
      </c>
      <c r="H941" s="27">
        <v>1</v>
      </c>
      <c r="I941" s="27">
        <v>0</v>
      </c>
      <c r="J941" s="27">
        <v>0</v>
      </c>
      <c r="K941" s="27">
        <v>1</v>
      </c>
      <c r="L941" s="27">
        <v>1</v>
      </c>
      <c r="M941" s="27">
        <v>1</v>
      </c>
      <c r="N941" s="27">
        <v>0</v>
      </c>
      <c r="O941" s="27">
        <v>0</v>
      </c>
      <c r="P941" s="27">
        <v>1396108000000</v>
      </c>
      <c r="Q941" s="27">
        <v>1397084345950.3877</v>
      </c>
      <c r="R941" s="27">
        <v>1</v>
      </c>
      <c r="S941" s="27">
        <v>1</v>
      </c>
      <c r="T941" s="33">
        <v>0.90473952627382648</v>
      </c>
      <c r="U941" s="27">
        <v>566788267.5</v>
      </c>
      <c r="V941" s="27">
        <v>9676332000</v>
      </c>
      <c r="W941" s="27">
        <v>0</v>
      </c>
      <c r="X941" s="27"/>
      <c r="Y941" s="27"/>
      <c r="Z941" s="27">
        <v>1</v>
      </c>
    </row>
    <row r="942" spans="1:26">
      <c r="A942" s="27">
        <v>2008</v>
      </c>
      <c r="B942" t="s">
        <v>52</v>
      </c>
      <c r="C942" s="27">
        <v>1131500000</v>
      </c>
      <c r="D942" s="27">
        <v>428500000</v>
      </c>
      <c r="E942" s="27">
        <v>1031000000</v>
      </c>
      <c r="F942" s="27">
        <v>750000000</v>
      </c>
      <c r="G942" s="27">
        <v>0</v>
      </c>
      <c r="H942" s="27">
        <v>1</v>
      </c>
      <c r="I942" s="27">
        <v>0</v>
      </c>
      <c r="J942" s="27">
        <v>0</v>
      </c>
      <c r="K942" s="27">
        <v>1</v>
      </c>
      <c r="L942" s="27">
        <v>1</v>
      </c>
      <c r="M942" s="27">
        <v>1</v>
      </c>
      <c r="N942" s="27">
        <v>0</v>
      </c>
      <c r="O942" s="27">
        <v>0</v>
      </c>
      <c r="P942" s="27">
        <v>1694868000000</v>
      </c>
      <c r="Q942" s="27">
        <v>1695824571927.1458</v>
      </c>
      <c r="R942" s="27">
        <v>1</v>
      </c>
      <c r="S942" s="27">
        <v>1</v>
      </c>
      <c r="T942" s="33">
        <v>0.91944034308119871</v>
      </c>
      <c r="U942" s="27">
        <v>552448640.89999998</v>
      </c>
      <c r="V942" s="27">
        <v>10670772000</v>
      </c>
      <c r="W942" s="27">
        <v>0</v>
      </c>
      <c r="X942" s="27">
        <v>2857000000</v>
      </c>
      <c r="Y942" s="27"/>
      <c r="Z942" s="27">
        <v>1</v>
      </c>
    </row>
    <row r="943" spans="1:26">
      <c r="A943" s="27">
        <v>2009</v>
      </c>
      <c r="B943" t="s">
        <v>52</v>
      </c>
      <c r="C943" s="27">
        <v>1431500000</v>
      </c>
      <c r="D943" s="27">
        <v>836250000</v>
      </c>
      <c r="E943" s="27">
        <v>1031000000</v>
      </c>
      <c r="F943" s="27">
        <v>300000000</v>
      </c>
      <c r="G943" s="27">
        <v>0</v>
      </c>
      <c r="H943" s="27">
        <v>1</v>
      </c>
      <c r="I943" s="27">
        <v>0</v>
      </c>
      <c r="J943" s="27">
        <v>0</v>
      </c>
      <c r="K943" s="27">
        <v>1</v>
      </c>
      <c r="L943" s="27">
        <v>1</v>
      </c>
      <c r="M943" s="27">
        <v>1</v>
      </c>
      <c r="N943" s="27">
        <v>0</v>
      </c>
      <c r="O943" s="27">
        <v>0</v>
      </c>
      <c r="P943" s="27">
        <v>1667675000000</v>
      </c>
      <c r="Q943" s="27">
        <v>1667019780934.2803</v>
      </c>
      <c r="R943" s="27">
        <v>1</v>
      </c>
      <c r="S943" s="27">
        <v>1</v>
      </c>
      <c r="T943" s="33">
        <v>0.81595367947064712</v>
      </c>
      <c r="U943" s="27">
        <v>4526043027.6000004</v>
      </c>
      <c r="V943" s="27">
        <v>10065337000</v>
      </c>
      <c r="W943" s="27">
        <v>0</v>
      </c>
      <c r="X943" s="27">
        <v>3145000000</v>
      </c>
      <c r="Y943" s="27"/>
      <c r="Z943" s="27">
        <v>1</v>
      </c>
    </row>
    <row r="944" spans="1:26">
      <c r="A944" s="27">
        <v>2010</v>
      </c>
      <c r="B944" t="s">
        <v>52</v>
      </c>
      <c r="C944" s="27">
        <v>6148937504</v>
      </c>
      <c r="D944" s="27">
        <v>2413937472</v>
      </c>
      <c r="E944" s="27">
        <v>4531000000</v>
      </c>
      <c r="F944" s="27">
        <v>4730000000</v>
      </c>
      <c r="G944" s="27">
        <v>0</v>
      </c>
      <c r="H944" s="27">
        <v>1</v>
      </c>
      <c r="I944" s="27">
        <v>0</v>
      </c>
      <c r="J944" s="27">
        <v>0</v>
      </c>
      <c r="K944" s="27">
        <v>1</v>
      </c>
      <c r="L944" s="27">
        <v>1</v>
      </c>
      <c r="M944" s="27">
        <v>1</v>
      </c>
      <c r="N944" s="27">
        <v>0</v>
      </c>
      <c r="O944" s="27">
        <v>0</v>
      </c>
      <c r="P944" s="27">
        <v>2207620000000</v>
      </c>
      <c r="Q944" s="27">
        <v>2208871646202.8193</v>
      </c>
      <c r="R944" s="27">
        <v>1</v>
      </c>
      <c r="S944" s="27">
        <v>1</v>
      </c>
      <c r="T944" s="33">
        <v>1.0070075781651076</v>
      </c>
      <c r="U944" s="27">
        <v>4446186455.1000004</v>
      </c>
      <c r="V944" s="27">
        <v>13523256000</v>
      </c>
      <c r="W944" s="27">
        <v>0</v>
      </c>
      <c r="X944" s="27">
        <v>2897000000</v>
      </c>
      <c r="Y944" s="27"/>
      <c r="Z944" s="27">
        <v>1</v>
      </c>
    </row>
    <row r="945" spans="1:26">
      <c r="A945" s="27">
        <v>2011</v>
      </c>
      <c r="B945" t="s">
        <v>52</v>
      </c>
      <c r="C945" s="27">
        <v>6136375000</v>
      </c>
      <c r="D945" s="27">
        <v>3771375000</v>
      </c>
      <c r="E945" s="27">
        <v>4531000000</v>
      </c>
      <c r="F945" s="27">
        <v>100000</v>
      </c>
      <c r="G945" s="27">
        <v>0</v>
      </c>
      <c r="H945" s="27">
        <v>1</v>
      </c>
      <c r="I945" s="27">
        <v>0</v>
      </c>
      <c r="J945" s="27">
        <v>0</v>
      </c>
      <c r="K945" s="27">
        <v>1</v>
      </c>
      <c r="L945" s="27">
        <v>1</v>
      </c>
      <c r="M945" s="27">
        <v>1</v>
      </c>
      <c r="N945" s="27">
        <v>0</v>
      </c>
      <c r="O945" s="27">
        <v>0</v>
      </c>
      <c r="P945" s="27">
        <v>2613993000000</v>
      </c>
      <c r="Q945" s="27">
        <v>2616201578192.2524</v>
      </c>
      <c r="R945" s="27">
        <v>1</v>
      </c>
      <c r="S945" s="27">
        <v>1</v>
      </c>
      <c r="T945" s="33">
        <v>1.116808011796752</v>
      </c>
      <c r="U945" s="27">
        <v>4432443964.6999998</v>
      </c>
      <c r="V945" s="27">
        <v>9033932000</v>
      </c>
      <c r="W945" s="27">
        <v>0</v>
      </c>
      <c r="X945" s="27">
        <v>3018000000</v>
      </c>
      <c r="Y945" s="27"/>
      <c r="Z945" s="27">
        <v>1</v>
      </c>
    </row>
    <row r="946" spans="1:26">
      <c r="A946" s="27">
        <v>2012</v>
      </c>
      <c r="B946" t="s">
        <v>52</v>
      </c>
      <c r="C946" s="27">
        <v>6532590276</v>
      </c>
      <c r="D946" s="27">
        <v>4975090180</v>
      </c>
      <c r="E946" s="27">
        <v>4499777776</v>
      </c>
      <c r="F946" s="27">
        <v>500000000</v>
      </c>
      <c r="G946" s="27">
        <v>0</v>
      </c>
      <c r="H946" s="27">
        <v>1</v>
      </c>
      <c r="I946" s="27">
        <v>0</v>
      </c>
      <c r="J946" s="27">
        <v>0</v>
      </c>
      <c r="K946" s="27">
        <v>1</v>
      </c>
      <c r="L946" s="27">
        <v>1</v>
      </c>
      <c r="M946" s="27">
        <v>1</v>
      </c>
      <c r="N946" s="27">
        <v>0</v>
      </c>
      <c r="O946" s="27">
        <v>0</v>
      </c>
      <c r="P946" s="27">
        <v>2464398000000</v>
      </c>
      <c r="Q946" s="27">
        <v>2465188674415.0322</v>
      </c>
      <c r="R946" s="27">
        <v>1</v>
      </c>
      <c r="S946" s="27">
        <v>1</v>
      </c>
      <c r="T946" s="33">
        <v>0.99562684078172081</v>
      </c>
      <c r="U946" s="27">
        <v>4437207643.1000004</v>
      </c>
      <c r="V946" s="27">
        <v>11438808000</v>
      </c>
      <c r="W946" s="27">
        <v>0</v>
      </c>
      <c r="X946" s="27">
        <v>3839000000</v>
      </c>
      <c r="Y946" s="27"/>
      <c r="Z946" s="27">
        <v>1</v>
      </c>
    </row>
    <row r="947" spans="1:26">
      <c r="A947" s="27">
        <v>2013</v>
      </c>
      <c r="B947" t="s">
        <v>52</v>
      </c>
      <c r="C947" s="27">
        <v>6345472240</v>
      </c>
      <c r="D947" s="27">
        <v>6095472240</v>
      </c>
      <c r="E947" s="27">
        <v>4385222240</v>
      </c>
      <c r="F947" s="27">
        <v>0</v>
      </c>
      <c r="G947" s="27">
        <v>0</v>
      </c>
      <c r="H947" s="27">
        <v>1</v>
      </c>
      <c r="I947" s="27">
        <v>0</v>
      </c>
      <c r="J947" s="27">
        <v>0</v>
      </c>
      <c r="K947" s="27">
        <v>1</v>
      </c>
      <c r="L947" s="27">
        <v>1</v>
      </c>
      <c r="M947" s="27">
        <v>1</v>
      </c>
      <c r="N947" s="27">
        <v>0</v>
      </c>
      <c r="O947" s="27">
        <v>0</v>
      </c>
      <c r="P947" s="27">
        <v>2471563000000</v>
      </c>
      <c r="Q947" s="27">
        <v>2472806919901.6743</v>
      </c>
      <c r="R947" s="27">
        <v>1</v>
      </c>
      <c r="S947" s="27">
        <v>1</v>
      </c>
      <c r="T947" s="33">
        <v>0.99710818219516861</v>
      </c>
      <c r="U947" s="27">
        <v>4446099842.8000002</v>
      </c>
      <c r="V947" s="27">
        <v>13598409000</v>
      </c>
      <c r="W947" s="27">
        <v>0</v>
      </c>
      <c r="X947" s="27">
        <v>3075000000</v>
      </c>
      <c r="Y947" s="27"/>
      <c r="Z947" s="27">
        <v>1</v>
      </c>
    </row>
    <row r="948" spans="1:26">
      <c r="A948" s="27">
        <v>2014</v>
      </c>
      <c r="B948" t="s">
        <v>52</v>
      </c>
      <c r="C948" s="27">
        <v>9158354140</v>
      </c>
      <c r="D948" s="27">
        <v>6783354140</v>
      </c>
      <c r="E948" s="27">
        <v>7270666640</v>
      </c>
      <c r="F948" s="27">
        <v>3000000000</v>
      </c>
      <c r="G948" s="27">
        <v>0</v>
      </c>
      <c r="H948" s="27">
        <v>1</v>
      </c>
      <c r="I948" s="27">
        <v>0</v>
      </c>
      <c r="J948" s="27">
        <v>0</v>
      </c>
      <c r="K948" s="27">
        <v>1</v>
      </c>
      <c r="L948" s="27">
        <v>1</v>
      </c>
      <c r="M948" s="27">
        <v>1</v>
      </c>
      <c r="N948" s="27">
        <v>0</v>
      </c>
      <c r="O948" s="27">
        <v>0</v>
      </c>
      <c r="P948" s="27">
        <v>2456171000000</v>
      </c>
      <c r="Q948" s="27">
        <v>2455993625159.3706</v>
      </c>
      <c r="R948" s="27">
        <v>1</v>
      </c>
      <c r="S948" s="27">
        <v>1</v>
      </c>
      <c r="T948" s="33">
        <v>0.96696016921402161</v>
      </c>
      <c r="U948" s="27">
        <v>4182827477.1999998</v>
      </c>
      <c r="V948" s="27">
        <v>15288165000</v>
      </c>
      <c r="W948" s="27">
        <v>0</v>
      </c>
      <c r="X948" s="27">
        <v>2774000000</v>
      </c>
      <c r="Y948" s="27"/>
      <c r="Z948" s="27">
        <v>1</v>
      </c>
    </row>
    <row r="949" spans="1:26">
      <c r="A949" s="27">
        <v>2015</v>
      </c>
      <c r="B949" t="s">
        <v>52</v>
      </c>
      <c r="C949" s="27">
        <v>15955680648</v>
      </c>
      <c r="D949" s="27">
        <v>8758180648</v>
      </c>
      <c r="E949" s="27">
        <v>14277222272</v>
      </c>
      <c r="F949" s="27">
        <v>7510000000</v>
      </c>
      <c r="G949" s="27">
        <v>0</v>
      </c>
      <c r="H949" s="27">
        <v>1</v>
      </c>
      <c r="I949" s="27">
        <v>0</v>
      </c>
      <c r="J949" s="27">
        <v>0</v>
      </c>
      <c r="K949" s="27">
        <v>1</v>
      </c>
      <c r="L949" s="27">
        <v>1</v>
      </c>
      <c r="M949" s="27">
        <v>1</v>
      </c>
      <c r="N949" s="27">
        <v>0</v>
      </c>
      <c r="O949" s="27">
        <v>0</v>
      </c>
      <c r="P949" s="27">
        <v>1800021000000</v>
      </c>
      <c r="Q949" s="27">
        <v>1802214373741.3206</v>
      </c>
      <c r="R949" s="27">
        <v>1</v>
      </c>
      <c r="S949" s="27">
        <v>1</v>
      </c>
      <c r="T949" s="33">
        <v>0.821813335342235</v>
      </c>
      <c r="U949" s="27">
        <v>4000710596.9000001</v>
      </c>
      <c r="V949" s="27">
        <v>15753003000</v>
      </c>
      <c r="W949" s="27">
        <v>0</v>
      </c>
      <c r="X949" s="27">
        <v>2798000000</v>
      </c>
      <c r="Y949" s="27"/>
      <c r="Z949" s="27">
        <v>1</v>
      </c>
    </row>
    <row r="950" spans="1:26">
      <c r="A950" s="27">
        <v>2016</v>
      </c>
      <c r="B950" t="s">
        <v>52</v>
      </c>
      <c r="C950" s="27">
        <v>20543006748</v>
      </c>
      <c r="D950" s="27">
        <v>11918006620</v>
      </c>
      <c r="E950" s="27">
        <v>19073777624</v>
      </c>
      <c r="F950" s="27">
        <v>5300000000</v>
      </c>
      <c r="G950" s="27">
        <v>0</v>
      </c>
      <c r="H950" s="27">
        <v>1</v>
      </c>
      <c r="I950" s="27">
        <v>0</v>
      </c>
      <c r="J950" s="27">
        <v>0</v>
      </c>
      <c r="K950" s="27">
        <v>1</v>
      </c>
      <c r="L950" s="27">
        <v>1</v>
      </c>
      <c r="M950" s="27">
        <v>1</v>
      </c>
      <c r="N950" s="27">
        <v>0</v>
      </c>
      <c r="O950" s="27">
        <v>0</v>
      </c>
      <c r="P950" s="27">
        <v>1793312000000</v>
      </c>
      <c r="Q950" s="27">
        <v>1793989048409.2866</v>
      </c>
      <c r="R950" s="27">
        <v>1</v>
      </c>
      <c r="S950" s="27">
        <v>1</v>
      </c>
      <c r="T950" s="33">
        <v>0.86004996979414983</v>
      </c>
      <c r="U950" s="27">
        <v>3881185567.6999998</v>
      </c>
      <c r="V950" s="27">
        <v>16254592000</v>
      </c>
      <c r="W950" s="27">
        <v>0</v>
      </c>
      <c r="X950" s="27"/>
      <c r="Y950" s="27"/>
      <c r="Z950" s="27">
        <v>1</v>
      </c>
    </row>
    <row r="951" spans="1:26">
      <c r="A951" s="27">
        <v>2017</v>
      </c>
      <c r="B951" t="s">
        <v>52</v>
      </c>
      <c r="C951" s="27">
        <v>24834777680</v>
      </c>
      <c r="D951" s="27">
        <v>16332277584</v>
      </c>
      <c r="E951" s="27">
        <v>23570333232</v>
      </c>
      <c r="F951" s="27">
        <v>5000000000</v>
      </c>
      <c r="G951" s="27">
        <v>0</v>
      </c>
      <c r="H951" s="27">
        <v>1</v>
      </c>
      <c r="I951" s="27">
        <v>0</v>
      </c>
      <c r="J951" s="27">
        <v>0</v>
      </c>
      <c r="K951" s="27">
        <v>1</v>
      </c>
      <c r="L951" s="27">
        <v>1</v>
      </c>
      <c r="M951" s="27">
        <v>1</v>
      </c>
      <c r="N951" s="27">
        <v>0</v>
      </c>
      <c r="O951" s="27">
        <v>0</v>
      </c>
      <c r="P951" s="27">
        <v>2055143000000</v>
      </c>
      <c r="Q951" s="27">
        <v>2055505502224.729</v>
      </c>
      <c r="R951" s="27">
        <v>1</v>
      </c>
      <c r="S951" s="27">
        <v>1</v>
      </c>
      <c r="T951" s="33">
        <v>0.90809244833766045</v>
      </c>
      <c r="U951" s="27">
        <v>4111586613.6999998</v>
      </c>
      <c r="V951" s="27">
        <v>16389947000</v>
      </c>
      <c r="W951" s="27">
        <v>0</v>
      </c>
      <c r="X951" s="27"/>
      <c r="Y951" s="27"/>
      <c r="Z951" s="27">
        <v>1</v>
      </c>
    </row>
    <row r="952" spans="1:26">
      <c r="A952" s="27">
        <v>1950</v>
      </c>
      <c r="B952" t="s">
        <v>113</v>
      </c>
      <c r="C952" s="27"/>
      <c r="D952" s="27"/>
      <c r="E952" s="27"/>
      <c r="F952" s="27">
        <v>0</v>
      </c>
      <c r="G952" s="27">
        <v>1</v>
      </c>
      <c r="H952" s="27">
        <v>1</v>
      </c>
      <c r="I952" s="27">
        <v>0</v>
      </c>
      <c r="J952" s="27">
        <v>0</v>
      </c>
      <c r="K952" s="27">
        <v>5</v>
      </c>
      <c r="L952" s="27">
        <v>1</v>
      </c>
      <c r="M952" s="27">
        <v>0</v>
      </c>
      <c r="N952" s="27">
        <v>0</v>
      </c>
      <c r="O952" s="27">
        <v>0</v>
      </c>
      <c r="P952" s="27"/>
      <c r="Q952" s="27"/>
      <c r="R952" s="27">
        <v>0</v>
      </c>
      <c r="S952" s="27">
        <v>0</v>
      </c>
      <c r="T952" s="33">
        <v>1.287837882863923</v>
      </c>
      <c r="U952" s="27"/>
      <c r="V952" s="27"/>
      <c r="W952" s="27"/>
      <c r="X952" s="27"/>
      <c r="Y952" s="27"/>
      <c r="Z952" s="27">
        <v>1</v>
      </c>
    </row>
    <row r="953" spans="1:26">
      <c r="A953" s="27">
        <v>1951</v>
      </c>
      <c r="B953" t="s">
        <v>113</v>
      </c>
      <c r="C953" s="27"/>
      <c r="D953" s="27"/>
      <c r="E953" s="27"/>
      <c r="F953" s="27">
        <v>0</v>
      </c>
      <c r="G953" s="27">
        <v>1</v>
      </c>
      <c r="H953" s="27">
        <v>1</v>
      </c>
      <c r="I953" s="27">
        <v>0</v>
      </c>
      <c r="J953" s="27">
        <v>0</v>
      </c>
      <c r="K953" s="27">
        <v>5</v>
      </c>
      <c r="L953" s="27">
        <v>1</v>
      </c>
      <c r="M953" s="27">
        <v>0</v>
      </c>
      <c r="N953" s="27">
        <v>0</v>
      </c>
      <c r="O953" s="27">
        <v>0</v>
      </c>
      <c r="P953" s="27"/>
      <c r="Q953" s="27"/>
      <c r="R953" s="27">
        <v>0</v>
      </c>
      <c r="S953" s="27">
        <v>0</v>
      </c>
      <c r="T953" s="33">
        <v>1.3439935487765553</v>
      </c>
      <c r="U953" s="27"/>
      <c r="V953" s="27"/>
      <c r="W953" s="27"/>
      <c r="X953" s="27"/>
      <c r="Y953" s="27"/>
      <c r="Z953" s="27">
        <v>1</v>
      </c>
    </row>
    <row r="954" spans="1:26">
      <c r="A954" s="27">
        <v>1952</v>
      </c>
      <c r="B954" t="s">
        <v>113</v>
      </c>
      <c r="C954" s="27"/>
      <c r="D954" s="27"/>
      <c r="E954" s="27"/>
      <c r="F954" s="27">
        <v>0</v>
      </c>
      <c r="G954" s="27">
        <v>1</v>
      </c>
      <c r="H954" s="27">
        <v>1</v>
      </c>
      <c r="I954" s="27">
        <v>0</v>
      </c>
      <c r="J954" s="27">
        <v>0</v>
      </c>
      <c r="K954" s="27">
        <v>5</v>
      </c>
      <c r="L954" s="27">
        <v>1</v>
      </c>
      <c r="M954" s="27">
        <v>0</v>
      </c>
      <c r="N954" s="27">
        <v>0</v>
      </c>
      <c r="O954" s="27">
        <v>0</v>
      </c>
      <c r="P954" s="27"/>
      <c r="Q954" s="27"/>
      <c r="R954" s="27">
        <v>0</v>
      </c>
      <c r="S954" s="27">
        <v>0</v>
      </c>
      <c r="T954" s="33">
        <v>1.1861288455441423</v>
      </c>
      <c r="U954" s="27"/>
      <c r="V954" s="27"/>
      <c r="W954" s="27"/>
      <c r="X954" s="27"/>
      <c r="Y954" s="27"/>
      <c r="Z954" s="27">
        <v>1</v>
      </c>
    </row>
    <row r="955" spans="1:26">
      <c r="A955" s="27">
        <v>1953</v>
      </c>
      <c r="B955" t="s">
        <v>113</v>
      </c>
      <c r="C955" s="27"/>
      <c r="D955" s="27"/>
      <c r="E955" s="27"/>
      <c r="F955" s="27">
        <v>0</v>
      </c>
      <c r="G955" s="27">
        <v>1</v>
      </c>
      <c r="H955" s="27">
        <v>1</v>
      </c>
      <c r="I955" s="27">
        <v>0</v>
      </c>
      <c r="J955" s="27">
        <v>0</v>
      </c>
      <c r="K955" s="27">
        <v>5</v>
      </c>
      <c r="L955" s="27">
        <v>1</v>
      </c>
      <c r="M955" s="27">
        <v>0</v>
      </c>
      <c r="N955" s="27">
        <v>0</v>
      </c>
      <c r="O955" s="27">
        <v>0</v>
      </c>
      <c r="P955" s="27"/>
      <c r="Q955" s="27"/>
      <c r="R955" s="27">
        <v>0</v>
      </c>
      <c r="S955" s="27">
        <v>0</v>
      </c>
      <c r="T955" s="33">
        <v>1.1355764645766917</v>
      </c>
      <c r="U955" s="27"/>
      <c r="V955" s="27"/>
      <c r="W955" s="27"/>
      <c r="X955" s="27"/>
      <c r="Y955" s="27"/>
      <c r="Z955" s="27">
        <v>1</v>
      </c>
    </row>
    <row r="956" spans="1:26">
      <c r="A956" s="27">
        <v>1954</v>
      </c>
      <c r="B956" t="s">
        <v>113</v>
      </c>
      <c r="C956" s="27"/>
      <c r="D956" s="27"/>
      <c r="E956" s="27"/>
      <c r="F956" s="27">
        <v>0</v>
      </c>
      <c r="G956" s="27">
        <v>1</v>
      </c>
      <c r="H956" s="27">
        <v>1</v>
      </c>
      <c r="I956" s="27">
        <v>0</v>
      </c>
      <c r="J956" s="27">
        <v>0</v>
      </c>
      <c r="K956" s="27">
        <v>5</v>
      </c>
      <c r="L956" s="27">
        <v>1</v>
      </c>
      <c r="M956" s="27">
        <v>0</v>
      </c>
      <c r="N956" s="27">
        <v>0</v>
      </c>
      <c r="O956" s="27">
        <v>0</v>
      </c>
      <c r="P956" s="27"/>
      <c r="Q956" s="27"/>
      <c r="R956" s="27">
        <v>0</v>
      </c>
      <c r="S956" s="27">
        <v>0</v>
      </c>
      <c r="T956" s="33">
        <v>1.2456557755316726</v>
      </c>
      <c r="U956" s="27"/>
      <c r="V956" s="27"/>
      <c r="W956" s="27"/>
      <c r="X956" s="27"/>
      <c r="Y956" s="27"/>
      <c r="Z956" s="27">
        <v>1</v>
      </c>
    </row>
    <row r="957" spans="1:26">
      <c r="A957" s="27">
        <v>1955</v>
      </c>
      <c r="B957" t="s">
        <v>113</v>
      </c>
      <c r="C957" s="27"/>
      <c r="D957" s="27"/>
      <c r="E957" s="27"/>
      <c r="F957" s="27">
        <v>0</v>
      </c>
      <c r="G957" s="27">
        <v>1</v>
      </c>
      <c r="H957" s="27">
        <v>1</v>
      </c>
      <c r="I957" s="27">
        <v>0</v>
      </c>
      <c r="J957" s="27">
        <v>0</v>
      </c>
      <c r="K957" s="27">
        <v>5</v>
      </c>
      <c r="L957" s="27">
        <v>1</v>
      </c>
      <c r="M957" s="27">
        <v>0</v>
      </c>
      <c r="N957" s="27">
        <v>0</v>
      </c>
      <c r="O957" s="27">
        <v>0</v>
      </c>
      <c r="P957" s="27"/>
      <c r="Q957" s="27"/>
      <c r="R957" s="27">
        <v>0</v>
      </c>
      <c r="S957" s="27">
        <v>0</v>
      </c>
      <c r="T957" s="33">
        <v>1.2093425125419712</v>
      </c>
      <c r="U957" s="27"/>
      <c r="V957" s="27"/>
      <c r="W957" s="27"/>
      <c r="X957" s="27"/>
      <c r="Y957" s="27"/>
      <c r="Z957" s="27">
        <v>1</v>
      </c>
    </row>
    <row r="958" spans="1:26">
      <c r="A958" s="27">
        <v>1956</v>
      </c>
      <c r="B958" t="s">
        <v>113</v>
      </c>
      <c r="C958" s="27"/>
      <c r="D958" s="27"/>
      <c r="E958" s="27"/>
      <c r="F958" s="27">
        <v>0</v>
      </c>
      <c r="G958" s="27">
        <v>1</v>
      </c>
      <c r="H958" s="27">
        <v>1</v>
      </c>
      <c r="I958" s="27">
        <v>0</v>
      </c>
      <c r="J958" s="27">
        <v>0</v>
      </c>
      <c r="K958" s="27">
        <v>5</v>
      </c>
      <c r="L958" s="27">
        <v>1</v>
      </c>
      <c r="M958" s="27">
        <v>0</v>
      </c>
      <c r="N958" s="27">
        <v>0</v>
      </c>
      <c r="O958" s="27">
        <v>0</v>
      </c>
      <c r="P958" s="27"/>
      <c r="Q958" s="27"/>
      <c r="R958" s="27">
        <v>0</v>
      </c>
      <c r="S958" s="27">
        <v>0</v>
      </c>
      <c r="T958" s="33">
        <v>1.188247729709901</v>
      </c>
      <c r="U958" s="27"/>
      <c r="V958" s="27"/>
      <c r="W958" s="27"/>
      <c r="X958" s="27"/>
      <c r="Y958" s="27"/>
      <c r="Z958" s="27">
        <v>1</v>
      </c>
    </row>
    <row r="959" spans="1:26">
      <c r="A959" s="27">
        <v>1957</v>
      </c>
      <c r="B959" t="s">
        <v>113</v>
      </c>
      <c r="C959" s="27"/>
      <c r="D959" s="27"/>
      <c r="E959" s="27"/>
      <c r="F959" s="27">
        <v>0</v>
      </c>
      <c r="G959" s="27">
        <v>1</v>
      </c>
      <c r="H959" s="27">
        <v>1</v>
      </c>
      <c r="I959" s="27">
        <v>0</v>
      </c>
      <c r="J959" s="27">
        <v>0</v>
      </c>
      <c r="K959" s="27">
        <v>5</v>
      </c>
      <c r="L959" s="27">
        <v>1</v>
      </c>
      <c r="M959" s="27">
        <v>0</v>
      </c>
      <c r="N959" s="27">
        <v>0</v>
      </c>
      <c r="O959" s="27">
        <v>0</v>
      </c>
      <c r="P959" s="27"/>
      <c r="Q959" s="27"/>
      <c r="R959" s="27">
        <v>0</v>
      </c>
      <c r="S959" s="27">
        <v>0</v>
      </c>
      <c r="T959" s="33">
        <v>1.1056830722153153</v>
      </c>
      <c r="U959" s="27"/>
      <c r="V959" s="27"/>
      <c r="W959" s="27"/>
      <c r="X959" s="27"/>
      <c r="Y959" s="27"/>
      <c r="Z959" s="27">
        <v>1</v>
      </c>
    </row>
    <row r="960" spans="1:26">
      <c r="A960" s="27">
        <v>1958</v>
      </c>
      <c r="B960" t="s">
        <v>113</v>
      </c>
      <c r="C960" s="27"/>
      <c r="D960" s="27"/>
      <c r="E960" s="27"/>
      <c r="F960" s="27">
        <v>0</v>
      </c>
      <c r="G960" s="27">
        <v>1</v>
      </c>
      <c r="H960" s="27">
        <v>1</v>
      </c>
      <c r="I960" s="27">
        <v>0</v>
      </c>
      <c r="J960" s="27">
        <v>0</v>
      </c>
      <c r="K960" s="27">
        <v>5</v>
      </c>
      <c r="L960" s="27">
        <v>1</v>
      </c>
      <c r="M960" s="27">
        <v>0</v>
      </c>
      <c r="N960" s="27">
        <v>0</v>
      </c>
      <c r="O960" s="27">
        <v>0</v>
      </c>
      <c r="P960" s="27"/>
      <c r="Q960" s="27"/>
      <c r="R960" s="27">
        <v>0</v>
      </c>
      <c r="S960" s="27">
        <v>0</v>
      </c>
      <c r="T960" s="33">
        <v>1.0176220702015186</v>
      </c>
      <c r="U960" s="27"/>
      <c r="V960" s="27"/>
      <c r="W960" s="27"/>
      <c r="X960" s="27"/>
      <c r="Y960" s="27"/>
      <c r="Z960" s="27">
        <v>1</v>
      </c>
    </row>
    <row r="961" spans="1:26">
      <c r="A961" s="27">
        <v>1959</v>
      </c>
      <c r="B961" t="s">
        <v>113</v>
      </c>
      <c r="C961" s="27"/>
      <c r="D961" s="27"/>
      <c r="E961" s="27"/>
      <c r="F961" s="27">
        <v>0</v>
      </c>
      <c r="G961" s="27">
        <v>1</v>
      </c>
      <c r="H961" s="27">
        <v>1</v>
      </c>
      <c r="I961" s="27">
        <v>0</v>
      </c>
      <c r="J961" s="27">
        <v>0</v>
      </c>
      <c r="K961" s="27">
        <v>5</v>
      </c>
      <c r="L961" s="27">
        <v>1</v>
      </c>
      <c r="M961" s="27">
        <v>0</v>
      </c>
      <c r="N961" s="27">
        <v>0</v>
      </c>
      <c r="O961" s="27">
        <v>0</v>
      </c>
      <c r="P961" s="27"/>
      <c r="Q961" s="27"/>
      <c r="R961" s="27">
        <v>0</v>
      </c>
      <c r="S961" s="27">
        <v>0</v>
      </c>
      <c r="T961" s="33">
        <v>1.0157995537348996</v>
      </c>
      <c r="U961" s="27"/>
      <c r="V961" s="27"/>
      <c r="W961" s="27"/>
      <c r="X961" s="27"/>
      <c r="Y961" s="27"/>
      <c r="Z961" s="27">
        <v>1</v>
      </c>
    </row>
    <row r="962" spans="1:26">
      <c r="A962" s="27">
        <v>1960</v>
      </c>
      <c r="B962" t="s">
        <v>113</v>
      </c>
      <c r="C962" s="27"/>
      <c r="D962" s="27"/>
      <c r="E962" s="27"/>
      <c r="F962" s="27">
        <v>0</v>
      </c>
      <c r="G962" s="27">
        <v>1</v>
      </c>
      <c r="H962" s="27">
        <v>1</v>
      </c>
      <c r="I962" s="27">
        <v>0</v>
      </c>
      <c r="J962" s="27">
        <v>0</v>
      </c>
      <c r="K962" s="27">
        <v>5</v>
      </c>
      <c r="L962" s="27">
        <v>1</v>
      </c>
      <c r="M962" s="27">
        <v>0</v>
      </c>
      <c r="N962" s="27">
        <v>0</v>
      </c>
      <c r="O962" s="27">
        <v>0</v>
      </c>
      <c r="P962" s="27"/>
      <c r="Q962" s="27"/>
      <c r="R962" s="27">
        <v>0</v>
      </c>
      <c r="S962" s="27">
        <v>0</v>
      </c>
      <c r="T962" s="33">
        <v>0.99364431383616725</v>
      </c>
      <c r="U962" s="27"/>
      <c r="V962" s="27"/>
      <c r="W962" s="27"/>
      <c r="X962" s="27"/>
      <c r="Y962" s="27"/>
      <c r="Z962" s="27">
        <v>1</v>
      </c>
    </row>
    <row r="963" spans="1:26">
      <c r="A963" s="27">
        <v>1961</v>
      </c>
      <c r="B963" t="s">
        <v>113</v>
      </c>
      <c r="C963" s="27"/>
      <c r="D963" s="27"/>
      <c r="E963" s="27"/>
      <c r="F963" s="27">
        <v>0</v>
      </c>
      <c r="G963" s="27">
        <v>1</v>
      </c>
      <c r="H963" s="27">
        <v>1</v>
      </c>
      <c r="I963" s="27">
        <v>0</v>
      </c>
      <c r="J963" s="27">
        <v>0</v>
      </c>
      <c r="K963" s="27">
        <v>5</v>
      </c>
      <c r="L963" s="27">
        <v>1</v>
      </c>
      <c r="M963" s="27">
        <v>0</v>
      </c>
      <c r="N963" s="27">
        <v>0</v>
      </c>
      <c r="O963" s="27">
        <v>0</v>
      </c>
      <c r="P963" s="27"/>
      <c r="Q963" s="27"/>
      <c r="R963" s="27">
        <v>0</v>
      </c>
      <c r="S963" s="27">
        <v>0</v>
      </c>
      <c r="T963" s="33">
        <v>0.97346733996739376</v>
      </c>
      <c r="U963" s="27"/>
      <c r="V963" s="27"/>
      <c r="W963" s="27"/>
      <c r="X963" s="27"/>
      <c r="Y963" s="27"/>
      <c r="Z963" s="27">
        <v>1</v>
      </c>
    </row>
    <row r="964" spans="1:26">
      <c r="A964" s="27">
        <v>1962</v>
      </c>
      <c r="B964" t="s">
        <v>113</v>
      </c>
      <c r="C964" s="27"/>
      <c r="D964" s="27"/>
      <c r="E964" s="27"/>
      <c r="F964" s="27">
        <v>0</v>
      </c>
      <c r="G964" s="27">
        <v>1</v>
      </c>
      <c r="H964" s="27">
        <v>1</v>
      </c>
      <c r="I964" s="27">
        <v>0</v>
      </c>
      <c r="J964" s="27">
        <v>0</v>
      </c>
      <c r="K964" s="27">
        <v>5</v>
      </c>
      <c r="L964" s="27">
        <v>1</v>
      </c>
      <c r="M964" s="27">
        <v>0</v>
      </c>
      <c r="N964" s="27">
        <v>0</v>
      </c>
      <c r="O964" s="27">
        <v>0</v>
      </c>
      <c r="P964" s="27"/>
      <c r="Q964" s="27"/>
      <c r="R964" s="27">
        <v>0</v>
      </c>
      <c r="S964" s="27">
        <v>0</v>
      </c>
      <c r="T964" s="33">
        <v>0.97699079984331827</v>
      </c>
      <c r="U964" s="27"/>
      <c r="V964" s="27"/>
      <c r="W964" s="27"/>
      <c r="X964" s="27"/>
      <c r="Y964" s="27"/>
      <c r="Z964" s="27">
        <v>1</v>
      </c>
    </row>
    <row r="965" spans="1:26">
      <c r="A965" s="27">
        <v>1963</v>
      </c>
      <c r="B965" t="s">
        <v>113</v>
      </c>
      <c r="C965" s="27"/>
      <c r="D965" s="27"/>
      <c r="E965" s="27"/>
      <c r="F965" s="27">
        <v>0</v>
      </c>
      <c r="G965" s="27">
        <v>1</v>
      </c>
      <c r="H965" s="27">
        <v>1</v>
      </c>
      <c r="I965" s="27">
        <v>0</v>
      </c>
      <c r="J965" s="27">
        <v>0</v>
      </c>
      <c r="K965" s="27">
        <v>5</v>
      </c>
      <c r="L965" s="27">
        <v>1</v>
      </c>
      <c r="M965" s="27">
        <v>0</v>
      </c>
      <c r="N965" s="27">
        <v>0</v>
      </c>
      <c r="O965" s="27">
        <v>0</v>
      </c>
      <c r="P965" s="27"/>
      <c r="Q965" s="27"/>
      <c r="R965" s="27">
        <v>0</v>
      </c>
      <c r="S965" s="27">
        <v>0</v>
      </c>
      <c r="T965" s="33">
        <v>0.98866747285419376</v>
      </c>
      <c r="U965" s="27"/>
      <c r="V965" s="27"/>
      <c r="W965" s="27"/>
      <c r="X965" s="27"/>
      <c r="Y965" s="27"/>
      <c r="Z965" s="27">
        <v>1</v>
      </c>
    </row>
    <row r="966" spans="1:26">
      <c r="A966" s="27">
        <v>1964</v>
      </c>
      <c r="B966" t="s">
        <v>113</v>
      </c>
      <c r="C966" s="27"/>
      <c r="D966" s="27"/>
      <c r="E966" s="27"/>
      <c r="F966" s="27">
        <v>0</v>
      </c>
      <c r="G966" s="27">
        <v>1</v>
      </c>
      <c r="H966" s="27">
        <v>1</v>
      </c>
      <c r="I966" s="27">
        <v>0</v>
      </c>
      <c r="J966" s="27">
        <v>0</v>
      </c>
      <c r="K966" s="27">
        <v>5</v>
      </c>
      <c r="L966" s="27">
        <v>1</v>
      </c>
      <c r="M966" s="27">
        <v>0</v>
      </c>
      <c r="N966" s="27">
        <v>0</v>
      </c>
      <c r="O966" s="27">
        <v>0</v>
      </c>
      <c r="P966" s="27"/>
      <c r="Q966" s="27"/>
      <c r="R966" s="27">
        <v>0</v>
      </c>
      <c r="S966" s="27">
        <v>0</v>
      </c>
      <c r="T966" s="33">
        <v>1.0337554660061781</v>
      </c>
      <c r="U966" s="27"/>
      <c r="V966" s="27"/>
      <c r="W966" s="27"/>
      <c r="X966" s="27"/>
      <c r="Y966" s="27"/>
      <c r="Z966" s="27">
        <v>1</v>
      </c>
    </row>
    <row r="967" spans="1:26">
      <c r="A967" s="27">
        <v>1965</v>
      </c>
      <c r="B967" t="s">
        <v>113</v>
      </c>
      <c r="C967" s="27"/>
      <c r="D967" s="27"/>
      <c r="E967" s="27"/>
      <c r="F967" s="27">
        <v>0</v>
      </c>
      <c r="G967" s="27">
        <v>1</v>
      </c>
      <c r="H967" s="27">
        <v>1</v>
      </c>
      <c r="I967" s="27">
        <v>0</v>
      </c>
      <c r="J967" s="27">
        <v>0</v>
      </c>
      <c r="K967" s="27">
        <v>5</v>
      </c>
      <c r="L967" s="27">
        <v>1</v>
      </c>
      <c r="M967" s="27">
        <v>0</v>
      </c>
      <c r="N967" s="27">
        <v>0</v>
      </c>
      <c r="O967" s="27">
        <v>0</v>
      </c>
      <c r="P967" s="27"/>
      <c r="Q967" s="27"/>
      <c r="R967" s="27">
        <v>0</v>
      </c>
      <c r="S967" s="27">
        <v>0</v>
      </c>
      <c r="T967" s="33">
        <v>1.0227515959565798</v>
      </c>
      <c r="U967" s="27"/>
      <c r="V967" s="27"/>
      <c r="W967" s="27"/>
      <c r="X967" s="27"/>
      <c r="Y967" s="27"/>
      <c r="Z967" s="27">
        <v>1</v>
      </c>
    </row>
    <row r="968" spans="1:26">
      <c r="A968" s="27">
        <v>1966</v>
      </c>
      <c r="B968" t="s">
        <v>113</v>
      </c>
      <c r="C968" s="27"/>
      <c r="D968" s="27"/>
      <c r="E968" s="27"/>
      <c r="F968" s="27">
        <v>0</v>
      </c>
      <c r="G968" s="27">
        <v>1</v>
      </c>
      <c r="H968" s="27">
        <v>1</v>
      </c>
      <c r="I968" s="27">
        <v>0</v>
      </c>
      <c r="J968" s="27">
        <v>0</v>
      </c>
      <c r="K968" s="27">
        <v>5</v>
      </c>
      <c r="L968" s="27">
        <v>1</v>
      </c>
      <c r="M968" s="27">
        <v>0</v>
      </c>
      <c r="N968" s="27">
        <v>0</v>
      </c>
      <c r="O968" s="27">
        <v>0</v>
      </c>
      <c r="P968" s="27"/>
      <c r="Q968" s="27"/>
      <c r="R968" s="27">
        <v>0</v>
      </c>
      <c r="S968" s="27">
        <v>0</v>
      </c>
      <c r="T968" s="33">
        <v>1.060453919000093</v>
      </c>
      <c r="U968" s="27"/>
      <c r="V968" s="27"/>
      <c r="W968" s="27"/>
      <c r="X968" s="27"/>
      <c r="Y968" s="27"/>
      <c r="Z968" s="27">
        <v>1</v>
      </c>
    </row>
    <row r="969" spans="1:26">
      <c r="A969" s="27">
        <v>1967</v>
      </c>
      <c r="B969" t="s">
        <v>113</v>
      </c>
      <c r="C969" s="27"/>
      <c r="D969" s="27"/>
      <c r="E969" s="27"/>
      <c r="F969" s="27">
        <v>0</v>
      </c>
      <c r="G969" s="27">
        <v>1</v>
      </c>
      <c r="H969" s="27">
        <v>1</v>
      </c>
      <c r="I969" s="27">
        <v>0</v>
      </c>
      <c r="J969" s="27">
        <v>0</v>
      </c>
      <c r="K969" s="27">
        <v>5</v>
      </c>
      <c r="L969" s="27">
        <v>1</v>
      </c>
      <c r="M969" s="27">
        <v>0</v>
      </c>
      <c r="N969" s="27">
        <v>0</v>
      </c>
      <c r="O969" s="27">
        <v>0</v>
      </c>
      <c r="P969" s="27"/>
      <c r="Q969" s="27"/>
      <c r="R969" s="27">
        <v>0</v>
      </c>
      <c r="S969" s="27">
        <v>0</v>
      </c>
      <c r="T969" s="33">
        <v>1.0100991944882907</v>
      </c>
      <c r="U969" s="27"/>
      <c r="V969" s="27"/>
      <c r="W969" s="27"/>
      <c r="X969" s="27"/>
      <c r="Y969" s="27"/>
      <c r="Z969" s="27">
        <v>1</v>
      </c>
    </row>
    <row r="970" spans="1:26">
      <c r="A970" s="27">
        <v>1968</v>
      </c>
      <c r="B970" t="s">
        <v>113</v>
      </c>
      <c r="C970" s="27"/>
      <c r="D970" s="27"/>
      <c r="E970" s="27"/>
      <c r="F970" s="27">
        <v>0</v>
      </c>
      <c r="G970" s="27">
        <v>1</v>
      </c>
      <c r="H970" s="27">
        <v>1</v>
      </c>
      <c r="I970" s="27">
        <v>0</v>
      </c>
      <c r="J970" s="27">
        <v>0</v>
      </c>
      <c r="K970" s="27">
        <v>5</v>
      </c>
      <c r="L970" s="27">
        <v>1</v>
      </c>
      <c r="M970" s="27">
        <v>0</v>
      </c>
      <c r="N970" s="27">
        <v>0</v>
      </c>
      <c r="O970" s="27">
        <v>0</v>
      </c>
      <c r="P970" s="27"/>
      <c r="Q970" s="27"/>
      <c r="R970" s="27">
        <v>0</v>
      </c>
      <c r="S970" s="27">
        <v>0</v>
      </c>
      <c r="T970" s="33">
        <v>0.99765870157012104</v>
      </c>
      <c r="U970" s="27"/>
      <c r="V970" s="27"/>
      <c r="W970" s="27"/>
      <c r="X970" s="27"/>
      <c r="Y970" s="27"/>
      <c r="Z970" s="27">
        <v>1</v>
      </c>
    </row>
    <row r="971" spans="1:26">
      <c r="A971" s="27">
        <v>1969</v>
      </c>
      <c r="B971" t="s">
        <v>113</v>
      </c>
      <c r="C971" s="27"/>
      <c r="D971" s="27"/>
      <c r="E971" s="27"/>
      <c r="F971" s="27">
        <v>0</v>
      </c>
      <c r="G971" s="27">
        <v>1</v>
      </c>
      <c r="H971" s="27">
        <v>1</v>
      </c>
      <c r="I971" s="27">
        <v>0</v>
      </c>
      <c r="J971" s="27">
        <v>0</v>
      </c>
      <c r="K971" s="27">
        <v>5</v>
      </c>
      <c r="L971" s="27">
        <v>1</v>
      </c>
      <c r="M971" s="27">
        <v>0</v>
      </c>
      <c r="N971" s="27">
        <v>0</v>
      </c>
      <c r="O971" s="27">
        <v>0</v>
      </c>
      <c r="P971" s="27"/>
      <c r="Q971" s="27"/>
      <c r="R971" s="27">
        <v>0</v>
      </c>
      <c r="S971" s="27">
        <v>0</v>
      </c>
      <c r="T971" s="33">
        <v>1.0058077459461789</v>
      </c>
      <c r="U971" s="27"/>
      <c r="V971" s="27"/>
      <c r="W971" s="27"/>
      <c r="X971" s="27"/>
      <c r="Y971" s="27"/>
      <c r="Z971" s="27">
        <v>1</v>
      </c>
    </row>
    <row r="972" spans="1:26">
      <c r="A972" s="27">
        <v>1970</v>
      </c>
      <c r="B972" t="s">
        <v>113</v>
      </c>
      <c r="C972" s="27"/>
      <c r="D972" s="27"/>
      <c r="E972" s="27"/>
      <c r="F972" s="27">
        <v>0</v>
      </c>
      <c r="G972" s="27">
        <v>1</v>
      </c>
      <c r="H972" s="27">
        <v>1</v>
      </c>
      <c r="I972" s="27">
        <v>0</v>
      </c>
      <c r="J972" s="27">
        <v>0</v>
      </c>
      <c r="K972" s="27">
        <v>5</v>
      </c>
      <c r="L972" s="27">
        <v>1</v>
      </c>
      <c r="M972" s="27">
        <v>0</v>
      </c>
      <c r="N972" s="27">
        <v>0</v>
      </c>
      <c r="O972" s="27">
        <v>0</v>
      </c>
      <c r="P972" s="27"/>
      <c r="Q972" s="27"/>
      <c r="R972" s="27">
        <v>0</v>
      </c>
      <c r="S972" s="27">
        <v>0</v>
      </c>
      <c r="T972" s="33">
        <v>1</v>
      </c>
      <c r="U972" s="27">
        <v>0</v>
      </c>
      <c r="V972" s="27">
        <v>0</v>
      </c>
      <c r="W972" s="27">
        <v>0</v>
      </c>
      <c r="X972" s="27"/>
      <c r="Y972" s="27">
        <v>0</v>
      </c>
      <c r="Z972" s="27">
        <v>1</v>
      </c>
    </row>
    <row r="973" spans="1:26">
      <c r="A973" s="27">
        <v>1971</v>
      </c>
      <c r="B973" t="s">
        <v>113</v>
      </c>
      <c r="C973" s="27"/>
      <c r="D973" s="27"/>
      <c r="E973" s="27"/>
      <c r="F973" s="27">
        <v>0</v>
      </c>
      <c r="G973" s="27">
        <v>1</v>
      </c>
      <c r="H973" s="27">
        <v>1</v>
      </c>
      <c r="I973" s="27">
        <v>0</v>
      </c>
      <c r="J973" s="27">
        <v>0</v>
      </c>
      <c r="K973" s="27">
        <v>5</v>
      </c>
      <c r="L973" s="27">
        <v>1</v>
      </c>
      <c r="M973" s="27">
        <v>0</v>
      </c>
      <c r="N973" s="27">
        <v>0</v>
      </c>
      <c r="O973" s="27">
        <v>0</v>
      </c>
      <c r="P973" s="27"/>
      <c r="Q973" s="27"/>
      <c r="R973" s="27">
        <v>0</v>
      </c>
      <c r="S973" s="27">
        <v>0</v>
      </c>
      <c r="T973" s="33">
        <v>0.92761372871024128</v>
      </c>
      <c r="U973" s="27">
        <v>0</v>
      </c>
      <c r="V973" s="27">
        <v>0</v>
      </c>
      <c r="W973" s="27">
        <v>0</v>
      </c>
      <c r="X973" s="27"/>
      <c r="Y973" s="27">
        <v>0</v>
      </c>
      <c r="Z973" s="27">
        <v>1</v>
      </c>
    </row>
    <row r="974" spans="1:26">
      <c r="A974" s="27">
        <v>1972</v>
      </c>
      <c r="B974" t="s">
        <v>113</v>
      </c>
      <c r="C974" s="27"/>
      <c r="D974" s="27"/>
      <c r="E974" s="27"/>
      <c r="F974" s="27">
        <v>0</v>
      </c>
      <c r="G974" s="27">
        <v>1</v>
      </c>
      <c r="H974" s="27">
        <v>1</v>
      </c>
      <c r="I974" s="27">
        <v>0</v>
      </c>
      <c r="J974" s="27">
        <v>0</v>
      </c>
      <c r="K974" s="27">
        <v>5</v>
      </c>
      <c r="L974" s="27">
        <v>1</v>
      </c>
      <c r="M974" s="27">
        <v>0</v>
      </c>
      <c r="N974" s="27">
        <v>0</v>
      </c>
      <c r="O974" s="27">
        <v>0</v>
      </c>
      <c r="P974" s="27"/>
      <c r="Q974" s="27"/>
      <c r="R974" s="27">
        <v>0</v>
      </c>
      <c r="S974" s="27">
        <v>0</v>
      </c>
      <c r="T974" s="33">
        <v>0.92122545142259926</v>
      </c>
      <c r="U974" s="27">
        <v>0</v>
      </c>
      <c r="V974" s="27">
        <v>0</v>
      </c>
      <c r="W974" s="27">
        <v>0</v>
      </c>
      <c r="X974" s="27"/>
      <c r="Y974" s="27">
        <v>40000000</v>
      </c>
      <c r="Z974" s="27">
        <v>1</v>
      </c>
    </row>
    <row r="975" spans="1:26">
      <c r="A975" s="27">
        <v>1973</v>
      </c>
      <c r="B975" t="s">
        <v>113</v>
      </c>
      <c r="C975" s="27"/>
      <c r="D975" s="27"/>
      <c r="E975" s="27"/>
      <c r="F975" s="27">
        <v>0</v>
      </c>
      <c r="G975" s="27">
        <v>1</v>
      </c>
      <c r="H975" s="27">
        <v>1</v>
      </c>
      <c r="I975" s="27">
        <v>0</v>
      </c>
      <c r="J975" s="27">
        <v>0</v>
      </c>
      <c r="K975" s="27">
        <v>5</v>
      </c>
      <c r="L975" s="27">
        <v>1</v>
      </c>
      <c r="M975" s="27">
        <v>0</v>
      </c>
      <c r="N975" s="27">
        <v>0</v>
      </c>
      <c r="O975" s="27">
        <v>0</v>
      </c>
      <c r="P975" s="27"/>
      <c r="Q975" s="27"/>
      <c r="R975" s="27">
        <v>0</v>
      </c>
      <c r="S975" s="27">
        <v>0</v>
      </c>
      <c r="T975" s="33">
        <v>1.2798279189511945</v>
      </c>
      <c r="U975" s="27">
        <v>0</v>
      </c>
      <c r="V975" s="27">
        <v>0</v>
      </c>
      <c r="W975" s="27">
        <v>0</v>
      </c>
      <c r="X975" s="27"/>
      <c r="Y975" s="27">
        <v>115000000</v>
      </c>
      <c r="Z975" s="27">
        <v>1</v>
      </c>
    </row>
    <row r="976" spans="1:26">
      <c r="A976" s="27">
        <v>1974</v>
      </c>
      <c r="B976" t="s">
        <v>113</v>
      </c>
      <c r="C976" s="27"/>
      <c r="D976" s="27"/>
      <c r="E976" s="27"/>
      <c r="F976" s="27">
        <v>0</v>
      </c>
      <c r="G976" s="27">
        <v>1</v>
      </c>
      <c r="H976" s="27">
        <v>1</v>
      </c>
      <c r="I976" s="27">
        <v>0</v>
      </c>
      <c r="J976" s="27">
        <v>0</v>
      </c>
      <c r="K976" s="27">
        <v>5</v>
      </c>
      <c r="L976" s="27">
        <v>1</v>
      </c>
      <c r="M976" s="27">
        <v>0</v>
      </c>
      <c r="N976" s="27">
        <v>0</v>
      </c>
      <c r="O976" s="27">
        <v>0</v>
      </c>
      <c r="P976" s="27"/>
      <c r="Q976" s="27"/>
      <c r="R976" s="27">
        <v>0</v>
      </c>
      <c r="S976" s="27">
        <v>0</v>
      </c>
      <c r="T976" s="33">
        <v>1.2793035310212315</v>
      </c>
      <c r="U976" s="27">
        <v>0</v>
      </c>
      <c r="V976" s="27">
        <v>0</v>
      </c>
      <c r="W976" s="27">
        <v>0</v>
      </c>
      <c r="X976" s="27"/>
      <c r="Y976" s="27">
        <v>160000000</v>
      </c>
      <c r="Z976" s="27">
        <v>1</v>
      </c>
    </row>
    <row r="977" spans="1:26">
      <c r="A977" s="27">
        <v>1975</v>
      </c>
      <c r="B977" t="s">
        <v>113</v>
      </c>
      <c r="C977" s="27"/>
      <c r="D977" s="27"/>
      <c r="E977" s="27"/>
      <c r="F977" s="27">
        <v>0</v>
      </c>
      <c r="G977" s="27">
        <v>1</v>
      </c>
      <c r="H977" s="27">
        <v>1</v>
      </c>
      <c r="I977" s="27">
        <v>0</v>
      </c>
      <c r="J977" s="27">
        <v>0</v>
      </c>
      <c r="K977" s="27">
        <v>5</v>
      </c>
      <c r="L977" s="27">
        <v>1</v>
      </c>
      <c r="M977" s="27">
        <v>0</v>
      </c>
      <c r="N977" s="27">
        <v>0</v>
      </c>
      <c r="O977" s="27">
        <v>0</v>
      </c>
      <c r="P977" s="27"/>
      <c r="Q977" s="27"/>
      <c r="R977" s="27">
        <v>0</v>
      </c>
      <c r="S977" s="27">
        <v>0</v>
      </c>
      <c r="T977" s="33">
        <v>0.94696688960437181</v>
      </c>
      <c r="U977" s="27">
        <v>0</v>
      </c>
      <c r="V977" s="27">
        <v>0</v>
      </c>
      <c r="W977" s="27">
        <v>0</v>
      </c>
      <c r="X977" s="27"/>
      <c r="Y977" s="27">
        <v>125000000</v>
      </c>
      <c r="Z977" s="27">
        <v>1</v>
      </c>
    </row>
    <row r="978" spans="1:26">
      <c r="A978" s="27">
        <v>1976</v>
      </c>
      <c r="B978" t="s">
        <v>113</v>
      </c>
      <c r="C978" s="27"/>
      <c r="D978" s="27"/>
      <c r="E978" s="27"/>
      <c r="F978" s="27">
        <v>0</v>
      </c>
      <c r="G978" s="27">
        <v>1</v>
      </c>
      <c r="H978" s="27">
        <v>1</v>
      </c>
      <c r="I978" s="27">
        <v>0</v>
      </c>
      <c r="J978" s="27">
        <v>0</v>
      </c>
      <c r="K978" s="27">
        <v>5</v>
      </c>
      <c r="L978" s="27">
        <v>1</v>
      </c>
      <c r="M978" s="27">
        <v>0</v>
      </c>
      <c r="N978" s="27">
        <v>0</v>
      </c>
      <c r="O978" s="27">
        <v>0</v>
      </c>
      <c r="P978" s="27"/>
      <c r="Q978" s="27"/>
      <c r="R978" s="27">
        <v>0</v>
      </c>
      <c r="S978" s="27">
        <v>0</v>
      </c>
      <c r="T978" s="33">
        <v>1.0219497573337515</v>
      </c>
      <c r="U978" s="27">
        <v>0</v>
      </c>
      <c r="V978" s="27">
        <v>0</v>
      </c>
      <c r="W978" s="27">
        <v>0</v>
      </c>
      <c r="X978" s="27"/>
      <c r="Y978" s="27">
        <v>240000000</v>
      </c>
      <c r="Z978" s="27">
        <v>1</v>
      </c>
    </row>
    <row r="979" spans="1:26">
      <c r="A979" s="27">
        <v>1977</v>
      </c>
      <c r="B979" t="s">
        <v>113</v>
      </c>
      <c r="C979" s="27"/>
      <c r="D979" s="27"/>
      <c r="E979" s="27"/>
      <c r="F979" s="27">
        <v>0</v>
      </c>
      <c r="G979" s="27">
        <v>1</v>
      </c>
      <c r="H979" s="27">
        <v>1</v>
      </c>
      <c r="I979" s="27">
        <v>0</v>
      </c>
      <c r="J979" s="27">
        <v>0</v>
      </c>
      <c r="K979" s="27">
        <v>5</v>
      </c>
      <c r="L979" s="27">
        <v>1</v>
      </c>
      <c r="M979" s="27">
        <v>0</v>
      </c>
      <c r="N979" s="27">
        <v>0</v>
      </c>
      <c r="O979" s="27">
        <v>0</v>
      </c>
      <c r="P979" s="27"/>
      <c r="Q979" s="27"/>
      <c r="R979" s="27">
        <v>0</v>
      </c>
      <c r="S979" s="27">
        <v>0</v>
      </c>
      <c r="T979" s="33">
        <v>1.0409624303569636</v>
      </c>
      <c r="U979" s="27">
        <v>0</v>
      </c>
      <c r="V979" s="27">
        <v>0</v>
      </c>
      <c r="W979" s="27">
        <v>0</v>
      </c>
      <c r="X979" s="27"/>
      <c r="Y979" s="27">
        <v>20000000</v>
      </c>
      <c r="Z979" s="27">
        <v>1</v>
      </c>
    </row>
    <row r="980" spans="1:26">
      <c r="A980" s="27">
        <v>1978</v>
      </c>
      <c r="B980" t="s">
        <v>113</v>
      </c>
      <c r="C980" s="27"/>
      <c r="D980" s="27"/>
      <c r="E980" s="27"/>
      <c r="F980" s="27">
        <v>0</v>
      </c>
      <c r="G980" s="27">
        <v>1</v>
      </c>
      <c r="H980" s="27">
        <v>1</v>
      </c>
      <c r="I980" s="27">
        <v>0</v>
      </c>
      <c r="J980" s="27">
        <v>0</v>
      </c>
      <c r="K980" s="27">
        <v>5</v>
      </c>
      <c r="L980" s="27">
        <v>1</v>
      </c>
      <c r="M980" s="27">
        <v>0</v>
      </c>
      <c r="N980" s="27">
        <v>0</v>
      </c>
      <c r="O980" s="27">
        <v>0</v>
      </c>
      <c r="P980" s="27"/>
      <c r="Q980" s="27"/>
      <c r="R980" s="27">
        <v>0</v>
      </c>
      <c r="S980" s="27">
        <v>0</v>
      </c>
      <c r="T980" s="33">
        <v>0.91734575384516981</v>
      </c>
      <c r="U980" s="27">
        <v>0</v>
      </c>
      <c r="V980" s="27">
        <v>0</v>
      </c>
      <c r="W980" s="27">
        <v>0</v>
      </c>
      <c r="X980" s="27"/>
      <c r="Y980" s="27">
        <v>190000000</v>
      </c>
      <c r="Z980" s="27">
        <v>1</v>
      </c>
    </row>
    <row r="981" spans="1:26">
      <c r="A981" s="27">
        <v>1979</v>
      </c>
      <c r="B981" t="s">
        <v>113</v>
      </c>
      <c r="C981" s="27"/>
      <c r="D981" s="27"/>
      <c r="E981" s="27"/>
      <c r="F981" s="27">
        <v>0</v>
      </c>
      <c r="G981" s="27">
        <v>1</v>
      </c>
      <c r="H981" s="27">
        <v>1</v>
      </c>
      <c r="I981" s="27">
        <v>0</v>
      </c>
      <c r="J981" s="27">
        <v>0</v>
      </c>
      <c r="K981" s="27">
        <v>5</v>
      </c>
      <c r="L981" s="27">
        <v>1</v>
      </c>
      <c r="M981" s="27">
        <v>0</v>
      </c>
      <c r="N981" s="27">
        <v>0</v>
      </c>
      <c r="O981" s="27">
        <v>0</v>
      </c>
      <c r="P981" s="27"/>
      <c r="Q981" s="27"/>
      <c r="R981" s="27">
        <v>0</v>
      </c>
      <c r="S981" s="27">
        <v>0</v>
      </c>
      <c r="T981" s="33">
        <v>0.9810294585578897</v>
      </c>
      <c r="U981" s="27">
        <v>0</v>
      </c>
      <c r="V981" s="27">
        <v>0</v>
      </c>
      <c r="W981" s="27">
        <v>0</v>
      </c>
      <c r="X981" s="27"/>
      <c r="Y981" s="27">
        <v>270000000</v>
      </c>
      <c r="Z981" s="27">
        <v>1</v>
      </c>
    </row>
    <row r="982" spans="1:26">
      <c r="A982" s="27">
        <v>1980</v>
      </c>
      <c r="B982" t="s">
        <v>113</v>
      </c>
      <c r="C982" s="27"/>
      <c r="D982" s="27"/>
      <c r="E982" s="27"/>
      <c r="F982" s="27">
        <v>0</v>
      </c>
      <c r="G982" s="27">
        <v>1</v>
      </c>
      <c r="H982" s="27">
        <v>1</v>
      </c>
      <c r="I982" s="27">
        <v>0</v>
      </c>
      <c r="J982" s="27">
        <v>0</v>
      </c>
      <c r="K982" s="27">
        <v>5</v>
      </c>
      <c r="L982" s="27">
        <v>1</v>
      </c>
      <c r="M982" s="27">
        <v>0</v>
      </c>
      <c r="N982" s="27">
        <v>0</v>
      </c>
      <c r="O982" s="27">
        <v>0</v>
      </c>
      <c r="P982" s="27">
        <v>24974000000</v>
      </c>
      <c r="Q982" s="27">
        <v>19839230769.23077</v>
      </c>
      <c r="R982" s="27">
        <v>0</v>
      </c>
      <c r="S982" s="27">
        <v>0</v>
      </c>
      <c r="T982" s="33">
        <v>0.94044734443210454</v>
      </c>
      <c r="U982" s="27">
        <v>0</v>
      </c>
      <c r="V982" s="27">
        <v>0</v>
      </c>
      <c r="W982" s="27">
        <v>0</v>
      </c>
      <c r="X982" s="27"/>
      <c r="Y982" s="27">
        <v>0</v>
      </c>
      <c r="Z982" s="27">
        <v>1</v>
      </c>
    </row>
    <row r="983" spans="1:26">
      <c r="A983" s="27">
        <v>1981</v>
      </c>
      <c r="B983" t="s">
        <v>113</v>
      </c>
      <c r="C983" s="27"/>
      <c r="D983" s="27"/>
      <c r="E983" s="27"/>
      <c r="F983" s="27">
        <v>0</v>
      </c>
      <c r="G983" s="27">
        <v>1</v>
      </c>
      <c r="H983" s="27">
        <v>1</v>
      </c>
      <c r="I983" s="27">
        <v>0</v>
      </c>
      <c r="J983" s="27">
        <v>0</v>
      </c>
      <c r="K983" s="27">
        <v>5</v>
      </c>
      <c r="L983" s="27">
        <v>1</v>
      </c>
      <c r="M983" s="27">
        <v>0</v>
      </c>
      <c r="N983" s="27">
        <v>0</v>
      </c>
      <c r="O983" s="27">
        <v>0</v>
      </c>
      <c r="P983" s="27">
        <v>26937000000</v>
      </c>
      <c r="Q983" s="27">
        <v>19870000000.000004</v>
      </c>
      <c r="R983" s="27">
        <v>0</v>
      </c>
      <c r="S983" s="27">
        <v>0</v>
      </c>
      <c r="T983" s="33">
        <v>0.83355014400471705</v>
      </c>
      <c r="U983" s="27">
        <v>0</v>
      </c>
      <c r="V983" s="27">
        <v>0</v>
      </c>
      <c r="W983" s="27">
        <v>0</v>
      </c>
      <c r="X983" s="27"/>
      <c r="Y983" s="27">
        <v>7500000</v>
      </c>
      <c r="Z983" s="27">
        <v>1</v>
      </c>
    </row>
    <row r="984" spans="1:26">
      <c r="A984" s="27">
        <v>1982</v>
      </c>
      <c r="B984" t="s">
        <v>113</v>
      </c>
      <c r="C984" s="27"/>
      <c r="D984" s="27"/>
      <c r="E984" s="27"/>
      <c r="F984" s="27">
        <v>0</v>
      </c>
      <c r="G984" s="27">
        <v>1</v>
      </c>
      <c r="H984" s="27">
        <v>1</v>
      </c>
      <c r="I984" s="27">
        <v>0</v>
      </c>
      <c r="J984" s="27">
        <v>0</v>
      </c>
      <c r="K984" s="27">
        <v>5</v>
      </c>
      <c r="L984" s="27">
        <v>1</v>
      </c>
      <c r="M984" s="27">
        <v>0</v>
      </c>
      <c r="N984" s="27">
        <v>0</v>
      </c>
      <c r="O984" s="27">
        <v>0</v>
      </c>
      <c r="P984" s="27">
        <v>28094000000</v>
      </c>
      <c r="Q984" s="27">
        <v>19342000000.000004</v>
      </c>
      <c r="R984" s="27">
        <v>0</v>
      </c>
      <c r="S984" s="27">
        <v>0</v>
      </c>
      <c r="T984" s="33">
        <v>0.78443295677873848</v>
      </c>
      <c r="U984" s="27">
        <v>0</v>
      </c>
      <c r="V984" s="27">
        <v>0</v>
      </c>
      <c r="W984" s="27">
        <v>0</v>
      </c>
      <c r="X984" s="27"/>
      <c r="Y984" s="27">
        <v>36910000</v>
      </c>
      <c r="Z984" s="27">
        <v>1</v>
      </c>
    </row>
    <row r="985" spans="1:26">
      <c r="A985" s="27">
        <v>1983</v>
      </c>
      <c r="B985" t="s">
        <v>113</v>
      </c>
      <c r="C985" s="27"/>
      <c r="D985" s="27"/>
      <c r="E985" s="27"/>
      <c r="F985" s="27">
        <v>0</v>
      </c>
      <c r="G985" s="27">
        <v>1</v>
      </c>
      <c r="H985" s="27">
        <v>1</v>
      </c>
      <c r="I985" s="27">
        <v>0</v>
      </c>
      <c r="J985" s="27">
        <v>0</v>
      </c>
      <c r="K985" s="27">
        <v>5</v>
      </c>
      <c r="L985" s="27">
        <v>1</v>
      </c>
      <c r="M985" s="27">
        <v>0</v>
      </c>
      <c r="N985" s="27">
        <v>0</v>
      </c>
      <c r="O985" s="27">
        <v>0</v>
      </c>
      <c r="P985" s="27">
        <v>28870000000</v>
      </c>
      <c r="Q985" s="27">
        <v>16563666666.666664</v>
      </c>
      <c r="R985" s="27">
        <v>0</v>
      </c>
      <c r="S985" s="27">
        <v>0</v>
      </c>
      <c r="T985" s="33">
        <v>0.83426891623154475</v>
      </c>
      <c r="U985" s="27">
        <v>0</v>
      </c>
      <c r="V985" s="27">
        <v>0</v>
      </c>
      <c r="W985" s="27">
        <v>0</v>
      </c>
      <c r="X985" s="27"/>
      <c r="Y985" s="27">
        <v>0</v>
      </c>
      <c r="Z985" s="27">
        <v>1</v>
      </c>
    </row>
    <row r="986" spans="1:26">
      <c r="A986" s="27">
        <v>1984</v>
      </c>
      <c r="B986" t="s">
        <v>113</v>
      </c>
      <c r="C986" s="27"/>
      <c r="D986" s="27"/>
      <c r="E986" s="27"/>
      <c r="F986" s="27">
        <v>0</v>
      </c>
      <c r="G986" s="27">
        <v>1</v>
      </c>
      <c r="H986" s="27">
        <v>1</v>
      </c>
      <c r="I986" s="27">
        <v>0</v>
      </c>
      <c r="J986" s="27">
        <v>0</v>
      </c>
      <c r="K986" s="27">
        <v>5</v>
      </c>
      <c r="L986" s="27">
        <v>1</v>
      </c>
      <c r="M986" s="27">
        <v>0</v>
      </c>
      <c r="N986" s="27">
        <v>0</v>
      </c>
      <c r="O986" s="27">
        <v>0</v>
      </c>
      <c r="P986" s="27">
        <v>30668000000</v>
      </c>
      <c r="Q986" s="27">
        <v>17594944444.444447</v>
      </c>
      <c r="R986" s="27">
        <v>0</v>
      </c>
      <c r="S986" s="27">
        <v>0</v>
      </c>
      <c r="T986" s="33">
        <v>0.82999599794502654</v>
      </c>
      <c r="U986" s="27">
        <v>0</v>
      </c>
      <c r="V986" s="27">
        <v>0</v>
      </c>
      <c r="W986" s="27">
        <v>0</v>
      </c>
      <c r="X986" s="27"/>
      <c r="Y986" s="27"/>
      <c r="Z986" s="27">
        <v>1</v>
      </c>
    </row>
    <row r="987" spans="1:26">
      <c r="A987" s="27">
        <v>1985</v>
      </c>
      <c r="B987" t="s">
        <v>113</v>
      </c>
      <c r="C987" s="27"/>
      <c r="D987" s="27"/>
      <c r="E987" s="27"/>
      <c r="F987" s="27">
        <v>0</v>
      </c>
      <c r="G987" s="27">
        <v>1</v>
      </c>
      <c r="H987" s="27">
        <v>1</v>
      </c>
      <c r="I987" s="27">
        <v>0</v>
      </c>
      <c r="J987" s="27">
        <v>0</v>
      </c>
      <c r="K987" s="27">
        <v>5</v>
      </c>
      <c r="L987" s="27">
        <v>1</v>
      </c>
      <c r="M987" s="27">
        <v>0</v>
      </c>
      <c r="N987" s="27">
        <v>0</v>
      </c>
      <c r="O987" s="27">
        <v>0</v>
      </c>
      <c r="P987" s="27">
        <v>26258000000</v>
      </c>
      <c r="Q987" s="27">
        <v>17155421052.631578</v>
      </c>
      <c r="R987" s="27">
        <v>0</v>
      </c>
      <c r="S987" s="27">
        <v>0</v>
      </c>
      <c r="T987" s="33">
        <v>0.74915719568429318</v>
      </c>
      <c r="U987" s="27">
        <v>0</v>
      </c>
      <c r="V987" s="27">
        <v>0</v>
      </c>
      <c r="W987" s="27">
        <v>0</v>
      </c>
      <c r="X987" s="27"/>
      <c r="Y987" s="27"/>
      <c r="Z987" s="27">
        <v>1</v>
      </c>
    </row>
    <row r="988" spans="1:26">
      <c r="A988" s="27">
        <v>1986</v>
      </c>
      <c r="B988" t="s">
        <v>113</v>
      </c>
      <c r="C988" s="27"/>
      <c r="D988" s="27"/>
      <c r="E988" s="27"/>
      <c r="F988" s="27">
        <v>0</v>
      </c>
      <c r="G988" s="27">
        <v>1</v>
      </c>
      <c r="H988" s="27">
        <v>1</v>
      </c>
      <c r="I988" s="27">
        <v>0</v>
      </c>
      <c r="J988" s="27">
        <v>0</v>
      </c>
      <c r="K988" s="27">
        <v>5</v>
      </c>
      <c r="L988" s="27">
        <v>1</v>
      </c>
      <c r="M988" s="27">
        <v>0</v>
      </c>
      <c r="N988" s="27">
        <v>0</v>
      </c>
      <c r="O988" s="27">
        <v>0</v>
      </c>
      <c r="P988" s="27">
        <v>23239000000</v>
      </c>
      <c r="Q988" s="27">
        <v>20249294117.64706</v>
      </c>
      <c r="R988" s="27">
        <v>0</v>
      </c>
      <c r="S988" s="27">
        <v>0</v>
      </c>
      <c r="T988" s="33">
        <v>0.7030572776909082</v>
      </c>
      <c r="U988" s="27">
        <v>0</v>
      </c>
      <c r="V988" s="27">
        <v>0</v>
      </c>
      <c r="W988" s="27">
        <v>0</v>
      </c>
      <c r="X988" s="27"/>
      <c r="Y988" s="27"/>
      <c r="Z988" s="27">
        <v>1</v>
      </c>
    </row>
    <row r="989" spans="1:26">
      <c r="A989" s="27">
        <v>1987</v>
      </c>
      <c r="B989" t="s">
        <v>113</v>
      </c>
      <c r="C989" s="27"/>
      <c r="D989" s="27"/>
      <c r="E989" s="27"/>
      <c r="F989" s="27">
        <v>0</v>
      </c>
      <c r="G989" s="27">
        <v>1</v>
      </c>
      <c r="H989" s="27">
        <v>1</v>
      </c>
      <c r="I989" s="27">
        <v>0</v>
      </c>
      <c r="J989" s="27">
        <v>0</v>
      </c>
      <c r="K989" s="27">
        <v>5</v>
      </c>
      <c r="L989" s="27">
        <v>1</v>
      </c>
      <c r="M989" s="27">
        <v>0</v>
      </c>
      <c r="N989" s="27">
        <v>0</v>
      </c>
      <c r="O989" s="27">
        <v>0</v>
      </c>
      <c r="P989" s="27">
        <v>26938000000</v>
      </c>
      <c r="Q989" s="27">
        <v>28101000000</v>
      </c>
      <c r="R989" s="27">
        <v>0</v>
      </c>
      <c r="S989" s="27">
        <v>0</v>
      </c>
      <c r="T989" s="33">
        <v>0.74330063470010233</v>
      </c>
      <c r="U989" s="27">
        <v>0</v>
      </c>
      <c r="V989" s="27">
        <v>0</v>
      </c>
      <c r="W989" s="27">
        <v>0</v>
      </c>
      <c r="X989" s="27"/>
      <c r="Y989" s="27"/>
      <c r="Z989" s="27">
        <v>1</v>
      </c>
    </row>
    <row r="990" spans="1:26">
      <c r="A990" s="27">
        <v>1988</v>
      </c>
      <c r="B990" t="s">
        <v>113</v>
      </c>
      <c r="C990" s="27"/>
      <c r="D990" s="27"/>
      <c r="E990" s="27"/>
      <c r="F990" s="27">
        <v>0</v>
      </c>
      <c r="G990" s="27">
        <v>1</v>
      </c>
      <c r="H990" s="27">
        <v>1</v>
      </c>
      <c r="I990" s="27">
        <v>0</v>
      </c>
      <c r="J990" s="27">
        <v>0</v>
      </c>
      <c r="K990" s="27">
        <v>5</v>
      </c>
      <c r="L990" s="27">
        <v>1</v>
      </c>
      <c r="M990" s="27">
        <v>0</v>
      </c>
      <c r="N990" s="27">
        <v>0</v>
      </c>
      <c r="O990" s="27">
        <v>0</v>
      </c>
      <c r="P990" s="27">
        <v>44022000000</v>
      </c>
      <c r="Q990" s="27">
        <v>22555941176.470589</v>
      </c>
      <c r="R990" s="27">
        <v>0</v>
      </c>
      <c r="S990" s="27">
        <v>0</v>
      </c>
      <c r="T990" s="33">
        <v>0.80560957079318884</v>
      </c>
      <c r="U990" s="27">
        <v>0</v>
      </c>
      <c r="V990" s="27">
        <v>0</v>
      </c>
      <c r="W990" s="27">
        <v>0</v>
      </c>
      <c r="X990" s="27"/>
      <c r="Y990" s="27"/>
      <c r="Z990" s="27">
        <v>1</v>
      </c>
    </row>
    <row r="991" spans="1:26">
      <c r="A991" s="27">
        <v>1989</v>
      </c>
      <c r="B991" t="s">
        <v>113</v>
      </c>
      <c r="C991" s="27"/>
      <c r="D991" s="27"/>
      <c r="E991" s="27"/>
      <c r="F991" s="27">
        <v>0</v>
      </c>
      <c r="G991" s="27">
        <v>1</v>
      </c>
      <c r="H991" s="27">
        <v>1</v>
      </c>
      <c r="I991" s="27">
        <v>0</v>
      </c>
      <c r="J991" s="27">
        <v>0</v>
      </c>
      <c r="K991" s="27">
        <v>5</v>
      </c>
      <c r="L991" s="27">
        <v>1</v>
      </c>
      <c r="M991" s="27">
        <v>0</v>
      </c>
      <c r="N991" s="27">
        <v>0</v>
      </c>
      <c r="O991" s="27">
        <v>0</v>
      </c>
      <c r="P991" s="27">
        <v>44835000000</v>
      </c>
      <c r="Q991" s="27">
        <v>21988444444.444447</v>
      </c>
      <c r="R991" s="27">
        <v>0</v>
      </c>
      <c r="S991" s="27">
        <v>0</v>
      </c>
      <c r="T991" s="33">
        <v>0.74679040704290955</v>
      </c>
      <c r="U991" s="27">
        <v>0</v>
      </c>
      <c r="V991" s="27">
        <v>0</v>
      </c>
      <c r="W991" s="27">
        <v>0</v>
      </c>
      <c r="X991" s="27"/>
      <c r="Y991" s="27"/>
      <c r="Z991" s="27">
        <v>1</v>
      </c>
    </row>
    <row r="992" spans="1:26">
      <c r="A992" s="27">
        <v>1990</v>
      </c>
      <c r="B992" t="s">
        <v>113</v>
      </c>
      <c r="C992" s="27"/>
      <c r="D992" s="27"/>
      <c r="E992" s="27"/>
      <c r="F992" s="27">
        <v>0</v>
      </c>
      <c r="G992" s="27">
        <v>1</v>
      </c>
      <c r="H992" s="27">
        <v>1</v>
      </c>
      <c r="I992" s="27">
        <v>0</v>
      </c>
      <c r="J992" s="27">
        <v>0</v>
      </c>
      <c r="K992" s="27">
        <v>5</v>
      </c>
      <c r="L992" s="27">
        <v>1</v>
      </c>
      <c r="M992" s="27">
        <v>0</v>
      </c>
      <c r="N992" s="27">
        <v>0</v>
      </c>
      <c r="O992" s="27">
        <v>0</v>
      </c>
      <c r="P992" s="27">
        <v>19768000000</v>
      </c>
      <c r="Q992" s="27">
        <v>20632090909.090908</v>
      </c>
      <c r="R992" s="27">
        <v>0</v>
      </c>
      <c r="S992" s="27">
        <v>0</v>
      </c>
      <c r="T992" s="33">
        <v>0.70566019682121295</v>
      </c>
      <c r="U992" s="27">
        <v>0</v>
      </c>
      <c r="V992" s="27">
        <v>0</v>
      </c>
      <c r="W992" s="27">
        <v>0</v>
      </c>
      <c r="X992" s="27"/>
      <c r="Y992" s="27"/>
      <c r="Z992" s="27">
        <v>1</v>
      </c>
    </row>
    <row r="993" spans="1:26">
      <c r="A993" s="27">
        <v>1991</v>
      </c>
      <c r="B993" t="s">
        <v>113</v>
      </c>
      <c r="C993" s="27"/>
      <c r="D993" s="27"/>
      <c r="E993" s="27"/>
      <c r="F993" s="27">
        <v>0</v>
      </c>
      <c r="G993" s="27">
        <v>1</v>
      </c>
      <c r="H993" s="27">
        <v>1</v>
      </c>
      <c r="I993" s="27">
        <v>0</v>
      </c>
      <c r="J993" s="27">
        <v>0</v>
      </c>
      <c r="K993" s="27">
        <v>5</v>
      </c>
      <c r="L993" s="27">
        <v>1</v>
      </c>
      <c r="M993" s="27">
        <v>0</v>
      </c>
      <c r="N993" s="27">
        <v>0</v>
      </c>
      <c r="O993" s="27">
        <v>0</v>
      </c>
      <c r="P993" s="27">
        <v>1937000000</v>
      </c>
      <c r="Q993" s="27">
        <v>10943548387.096771</v>
      </c>
      <c r="R993" s="27">
        <v>0</v>
      </c>
      <c r="S993" s="27">
        <v>1</v>
      </c>
      <c r="T993" s="33">
        <v>0.64778014054484578</v>
      </c>
      <c r="U993" s="27">
        <v>413716132.60000002</v>
      </c>
      <c r="V993" s="27">
        <v>60531000</v>
      </c>
      <c r="W993" s="27">
        <v>0</v>
      </c>
      <c r="X993" s="27"/>
      <c r="Y993" s="27"/>
      <c r="Z993" s="27">
        <v>1</v>
      </c>
    </row>
    <row r="994" spans="1:26">
      <c r="A994" s="27">
        <v>1992</v>
      </c>
      <c r="B994" t="s">
        <v>113</v>
      </c>
      <c r="C994" s="27"/>
      <c r="D994" s="27"/>
      <c r="E994" s="27"/>
      <c r="F994" s="27">
        <v>0</v>
      </c>
      <c r="G994" s="27">
        <v>1</v>
      </c>
      <c r="H994" s="27">
        <v>1</v>
      </c>
      <c r="I994" s="27">
        <v>0</v>
      </c>
      <c r="J994" s="27">
        <v>0</v>
      </c>
      <c r="K994" s="27">
        <v>5</v>
      </c>
      <c r="L994" s="27">
        <v>1</v>
      </c>
      <c r="M994" s="27">
        <v>0</v>
      </c>
      <c r="N994" s="27">
        <v>0</v>
      </c>
      <c r="O994" s="27">
        <v>0</v>
      </c>
      <c r="P994" s="27">
        <v>7861000000</v>
      </c>
      <c r="Q994" s="27">
        <v>10350515463.917526</v>
      </c>
      <c r="R994" s="27">
        <v>0</v>
      </c>
      <c r="S994" s="27">
        <v>1</v>
      </c>
      <c r="T994" s="33">
        <v>0.62587770846912083</v>
      </c>
      <c r="U994" s="27">
        <v>589737500</v>
      </c>
      <c r="V994" s="27">
        <v>152235000</v>
      </c>
      <c r="W994" s="27">
        <v>0</v>
      </c>
      <c r="X994" s="27"/>
      <c r="Y994" s="27"/>
      <c r="Z994" s="27">
        <v>1</v>
      </c>
    </row>
    <row r="995" spans="1:26">
      <c r="A995" s="27">
        <v>1993</v>
      </c>
      <c r="B995" t="s">
        <v>113</v>
      </c>
      <c r="C995" s="27"/>
      <c r="D995" s="27"/>
      <c r="E995" s="27"/>
      <c r="F995" s="27">
        <v>0</v>
      </c>
      <c r="G995" s="27">
        <v>1</v>
      </c>
      <c r="H995" s="27">
        <v>1</v>
      </c>
      <c r="I995" s="27">
        <v>0</v>
      </c>
      <c r="J995" s="27">
        <v>0</v>
      </c>
      <c r="K995" s="27">
        <v>5</v>
      </c>
      <c r="L995" s="27">
        <v>1</v>
      </c>
      <c r="M995" s="27">
        <v>0</v>
      </c>
      <c r="N995" s="27">
        <v>0</v>
      </c>
      <c r="O995" s="27">
        <v>0</v>
      </c>
      <c r="P995" s="27">
        <v>4266000000</v>
      </c>
      <c r="Q995" s="27">
        <v>10829710144.927534</v>
      </c>
      <c r="R995" s="27">
        <v>0</v>
      </c>
      <c r="S995" s="27">
        <v>1</v>
      </c>
      <c r="T995" s="33">
        <v>0.648154718576755</v>
      </c>
      <c r="U995" s="27">
        <v>631700221.79999995</v>
      </c>
      <c r="V995" s="27">
        <v>158002000</v>
      </c>
      <c r="W995" s="27">
        <v>0</v>
      </c>
      <c r="X995" s="27"/>
      <c r="Y995" s="27"/>
      <c r="Z995" s="27">
        <v>1</v>
      </c>
    </row>
    <row r="996" spans="1:26">
      <c r="A996" s="27">
        <v>1994</v>
      </c>
      <c r="B996" t="s">
        <v>113</v>
      </c>
      <c r="C996" s="27"/>
      <c r="D996" s="27"/>
      <c r="E996" s="27"/>
      <c r="F996" s="27">
        <v>0</v>
      </c>
      <c r="G996" s="27">
        <v>1</v>
      </c>
      <c r="H996" s="27">
        <v>1</v>
      </c>
      <c r="I996" s="27">
        <v>0</v>
      </c>
      <c r="J996" s="27">
        <v>0</v>
      </c>
      <c r="K996" s="27">
        <v>5</v>
      </c>
      <c r="L996" s="27">
        <v>1</v>
      </c>
      <c r="M996" s="27">
        <v>0</v>
      </c>
      <c r="N996" s="27">
        <v>0</v>
      </c>
      <c r="O996" s="27">
        <v>0</v>
      </c>
      <c r="P996" s="27">
        <v>7500000000</v>
      </c>
      <c r="Q996" s="27">
        <v>9697416974.1697426</v>
      </c>
      <c r="R996" s="27">
        <v>0</v>
      </c>
      <c r="S996" s="27">
        <v>1</v>
      </c>
      <c r="T996" s="33">
        <v>0.69545665111729171</v>
      </c>
      <c r="U996" s="27">
        <v>940744828.29999995</v>
      </c>
      <c r="V996" s="27">
        <v>415410000</v>
      </c>
      <c r="W996" s="27">
        <v>0</v>
      </c>
      <c r="X996" s="27"/>
      <c r="Y996" s="27"/>
      <c r="Z996" s="27">
        <v>1</v>
      </c>
    </row>
    <row r="997" spans="1:26">
      <c r="A997" s="27">
        <v>1995</v>
      </c>
      <c r="B997" t="s">
        <v>113</v>
      </c>
      <c r="C997" s="27"/>
      <c r="D997" s="27"/>
      <c r="E997" s="27"/>
      <c r="F997" s="27">
        <v>0</v>
      </c>
      <c r="G997" s="27">
        <v>1</v>
      </c>
      <c r="H997" s="27">
        <v>1</v>
      </c>
      <c r="I997" s="27">
        <v>0</v>
      </c>
      <c r="J997" s="27">
        <v>0</v>
      </c>
      <c r="K997" s="27">
        <v>5</v>
      </c>
      <c r="L997" s="27">
        <v>1</v>
      </c>
      <c r="M997" s="27">
        <v>0</v>
      </c>
      <c r="N997" s="27">
        <v>0</v>
      </c>
      <c r="O997" s="27">
        <v>0</v>
      </c>
      <c r="P997" s="27">
        <v>12564000000</v>
      </c>
      <c r="Q997" s="27">
        <v>13063422619.047619</v>
      </c>
      <c r="R997" s="27">
        <v>0</v>
      </c>
      <c r="S997" s="27">
        <v>1</v>
      </c>
      <c r="T997" s="33">
        <v>0.69736071622307827</v>
      </c>
      <c r="U997" s="27">
        <v>716668050.70000005</v>
      </c>
      <c r="V997" s="27">
        <v>443540000</v>
      </c>
      <c r="W997" s="27">
        <v>0</v>
      </c>
      <c r="X997" s="27"/>
      <c r="Y997" s="27"/>
      <c r="Z997" s="27">
        <v>1</v>
      </c>
    </row>
    <row r="998" spans="1:26">
      <c r="A998" s="27">
        <v>1996</v>
      </c>
      <c r="B998" t="s">
        <v>113</v>
      </c>
      <c r="C998" s="27"/>
      <c r="D998" s="27"/>
      <c r="E998" s="27"/>
      <c r="F998" s="27">
        <v>0</v>
      </c>
      <c r="G998" s="27">
        <v>1</v>
      </c>
      <c r="H998" s="27">
        <v>1</v>
      </c>
      <c r="I998" s="27">
        <v>0</v>
      </c>
      <c r="J998" s="27">
        <v>0</v>
      </c>
      <c r="K998" s="27">
        <v>5</v>
      </c>
      <c r="L998" s="27">
        <v>1</v>
      </c>
      <c r="M998" s="27">
        <v>0</v>
      </c>
      <c r="N998" s="27">
        <v>0</v>
      </c>
      <c r="O998" s="27">
        <v>0</v>
      </c>
      <c r="P998" s="27">
        <v>9491000000</v>
      </c>
      <c r="Q998" s="27">
        <v>10109612141.652615</v>
      </c>
      <c r="R998" s="27">
        <v>0</v>
      </c>
      <c r="S998" s="27">
        <v>1</v>
      </c>
      <c r="T998" s="33">
        <v>0.69966405838602452</v>
      </c>
      <c r="U998" s="27">
        <v>585607783.70000005</v>
      </c>
      <c r="V998" s="27">
        <v>452872000</v>
      </c>
      <c r="W998" s="27">
        <v>0</v>
      </c>
      <c r="X998" s="27"/>
      <c r="Y998" s="27"/>
      <c r="Z998" s="27">
        <v>1</v>
      </c>
    </row>
    <row r="999" spans="1:26">
      <c r="A999" s="27">
        <v>1997</v>
      </c>
      <c r="B999" t="s">
        <v>113</v>
      </c>
      <c r="C999" s="27"/>
      <c r="D999" s="27"/>
      <c r="E999" s="27"/>
      <c r="F999" s="27">
        <v>0</v>
      </c>
      <c r="G999" s="27">
        <v>1</v>
      </c>
      <c r="H999" s="27">
        <v>1</v>
      </c>
      <c r="I999" s="27">
        <v>0</v>
      </c>
      <c r="J999" s="27">
        <v>0</v>
      </c>
      <c r="K999" s="27">
        <v>5</v>
      </c>
      <c r="L999" s="27">
        <v>1</v>
      </c>
      <c r="M999" s="27">
        <v>0</v>
      </c>
      <c r="N999" s="27">
        <v>0</v>
      </c>
      <c r="O999" s="27">
        <v>0</v>
      </c>
      <c r="P999" s="27">
        <v>10024000000</v>
      </c>
      <c r="Q999" s="27">
        <v>11195612105.357037</v>
      </c>
      <c r="R999" s="27">
        <v>0</v>
      </c>
      <c r="S999" s="27">
        <v>1</v>
      </c>
      <c r="T999" s="33">
        <v>0.71538944173936525</v>
      </c>
      <c r="U999" s="27">
        <v>941803456.39999998</v>
      </c>
      <c r="V999" s="27">
        <v>501322000</v>
      </c>
      <c r="W999" s="27">
        <v>0</v>
      </c>
      <c r="X999" s="27"/>
      <c r="Y999" s="27"/>
      <c r="Z999" s="27">
        <v>1</v>
      </c>
    </row>
    <row r="1000" spans="1:26">
      <c r="A1000" s="27">
        <v>1998</v>
      </c>
      <c r="B1000" t="s">
        <v>113</v>
      </c>
      <c r="C1000" s="27"/>
      <c r="D1000" s="27"/>
      <c r="E1000" s="27"/>
      <c r="F1000" s="27">
        <v>0</v>
      </c>
      <c r="G1000" s="27">
        <v>1</v>
      </c>
      <c r="H1000" s="27">
        <v>1</v>
      </c>
      <c r="I1000" s="27">
        <v>0</v>
      </c>
      <c r="J1000" s="27">
        <v>0</v>
      </c>
      <c r="K1000" s="27">
        <v>5</v>
      </c>
      <c r="L1000" s="27">
        <v>1</v>
      </c>
      <c r="M1000" s="27">
        <v>0</v>
      </c>
      <c r="N1000" s="27">
        <v>0</v>
      </c>
      <c r="O1000" s="27">
        <v>0</v>
      </c>
      <c r="P1000" s="27">
        <v>13227000000</v>
      </c>
      <c r="Q1000" s="27">
        <v>14942172233.583277</v>
      </c>
      <c r="R1000" s="27">
        <v>0</v>
      </c>
      <c r="S1000" s="27">
        <v>1</v>
      </c>
      <c r="T1000" s="33">
        <v>0.63293736472878814</v>
      </c>
      <c r="U1000" s="27">
        <v>1115532914.2</v>
      </c>
      <c r="V1000" s="27">
        <v>697094000</v>
      </c>
      <c r="W1000" s="27">
        <v>0</v>
      </c>
      <c r="X1000" s="27"/>
      <c r="Y1000" s="27"/>
      <c r="Z1000" s="27">
        <v>1</v>
      </c>
    </row>
    <row r="1001" spans="1:26">
      <c r="A1001" s="27">
        <v>1999</v>
      </c>
      <c r="B1001" t="s">
        <v>113</v>
      </c>
      <c r="C1001" s="27"/>
      <c r="D1001" s="27"/>
      <c r="E1001" s="27"/>
      <c r="F1001" s="27">
        <v>0</v>
      </c>
      <c r="G1001" s="27">
        <v>1</v>
      </c>
      <c r="H1001" s="27">
        <v>1</v>
      </c>
      <c r="I1001" s="27">
        <v>0</v>
      </c>
      <c r="J1001" s="27">
        <v>0</v>
      </c>
      <c r="K1001" s="27">
        <v>5</v>
      </c>
      <c r="L1001" s="27">
        <v>1</v>
      </c>
      <c r="M1001" s="27">
        <v>0</v>
      </c>
      <c r="N1001" s="27">
        <v>0</v>
      </c>
      <c r="O1001" s="27">
        <v>0</v>
      </c>
      <c r="P1001" s="27">
        <v>13501000000</v>
      </c>
      <c r="Q1001" s="27">
        <v>13531969309.462917</v>
      </c>
      <c r="R1001" s="27">
        <v>0</v>
      </c>
      <c r="S1001" s="27">
        <v>1</v>
      </c>
      <c r="T1001" s="33">
        <v>0.59173831677950461</v>
      </c>
      <c r="U1001" s="27">
        <v>2088438100.2</v>
      </c>
      <c r="V1001" s="27">
        <v>828896000</v>
      </c>
      <c r="W1001" s="27">
        <v>0</v>
      </c>
      <c r="X1001" s="27"/>
      <c r="Y1001" s="27"/>
      <c r="Z1001" s="27">
        <v>1</v>
      </c>
    </row>
    <row r="1002" spans="1:26">
      <c r="A1002" s="27">
        <v>2000</v>
      </c>
      <c r="B1002" t="s">
        <v>113</v>
      </c>
      <c r="C1002" s="27">
        <v>20000000</v>
      </c>
      <c r="D1002" s="27">
        <v>4000000</v>
      </c>
      <c r="E1002" s="27">
        <v>20000000</v>
      </c>
      <c r="F1002" s="27">
        <v>20600000</v>
      </c>
      <c r="G1002" s="27">
        <v>1</v>
      </c>
      <c r="H1002" s="27">
        <v>1</v>
      </c>
      <c r="I1002" s="27">
        <v>0</v>
      </c>
      <c r="J1002" s="27">
        <v>0</v>
      </c>
      <c r="K1002" s="27">
        <v>5</v>
      </c>
      <c r="L1002" s="27">
        <v>1</v>
      </c>
      <c r="M1002" s="27">
        <v>1</v>
      </c>
      <c r="N1002" s="27">
        <v>0</v>
      </c>
      <c r="O1002" s="27">
        <v>0</v>
      </c>
      <c r="P1002" s="27">
        <v>13153000000</v>
      </c>
      <c r="Q1002" s="27">
        <v>13153016530.871756</v>
      </c>
      <c r="R1002" s="27">
        <v>1</v>
      </c>
      <c r="S1002" s="27">
        <v>1</v>
      </c>
      <c r="T1002" s="33">
        <v>0.62919927379193319</v>
      </c>
      <c r="U1002" s="27">
        <v>2117878427.8</v>
      </c>
      <c r="V1002" s="27">
        <v>824229000</v>
      </c>
      <c r="W1002" s="27">
        <v>0</v>
      </c>
      <c r="X1002" s="27"/>
      <c r="Y1002" s="27"/>
      <c r="Z1002" s="27">
        <v>1</v>
      </c>
    </row>
    <row r="1003" spans="1:26">
      <c r="A1003" s="27">
        <v>2001</v>
      </c>
      <c r="B1003" t="s">
        <v>113</v>
      </c>
      <c r="C1003" s="27">
        <v>40000000</v>
      </c>
      <c r="D1003" s="27">
        <v>12000000</v>
      </c>
      <c r="E1003" s="27">
        <v>40000000</v>
      </c>
      <c r="F1003" s="27">
        <v>20650000</v>
      </c>
      <c r="G1003" s="27">
        <v>1</v>
      </c>
      <c r="H1003" s="27">
        <v>1</v>
      </c>
      <c r="I1003" s="27">
        <v>0</v>
      </c>
      <c r="J1003" s="27">
        <v>0</v>
      </c>
      <c r="K1003" s="27">
        <v>5</v>
      </c>
      <c r="L1003" s="27">
        <v>1</v>
      </c>
      <c r="M1003" s="27">
        <v>1</v>
      </c>
      <c r="N1003" s="27">
        <v>0</v>
      </c>
      <c r="O1003" s="27">
        <v>0</v>
      </c>
      <c r="P1003" s="27">
        <v>14076000000</v>
      </c>
      <c r="Q1003" s="27">
        <v>14075616789.490549</v>
      </c>
      <c r="R1003" s="27">
        <v>1</v>
      </c>
      <c r="S1003" s="27">
        <v>1</v>
      </c>
      <c r="T1003" s="33">
        <v>0.61588871891054842</v>
      </c>
      <c r="U1003" s="27">
        <v>1877394557.8</v>
      </c>
      <c r="V1003" s="27">
        <v>844337000</v>
      </c>
      <c r="W1003" s="27">
        <v>0</v>
      </c>
      <c r="X1003" s="27"/>
      <c r="Y1003" s="27"/>
      <c r="Z1003" s="27">
        <v>1</v>
      </c>
    </row>
    <row r="1004" spans="1:26">
      <c r="A1004" s="27">
        <v>2002</v>
      </c>
      <c r="B1004" t="s">
        <v>113</v>
      </c>
      <c r="C1004" s="27">
        <v>40000000</v>
      </c>
      <c r="D1004" s="27">
        <v>20000000</v>
      </c>
      <c r="E1004" s="27">
        <v>40000000</v>
      </c>
      <c r="F1004" s="27">
        <v>0</v>
      </c>
      <c r="G1004" s="27">
        <v>1</v>
      </c>
      <c r="H1004" s="27">
        <v>1</v>
      </c>
      <c r="I1004" s="27">
        <v>0</v>
      </c>
      <c r="J1004" s="27">
        <v>0</v>
      </c>
      <c r="K1004" s="27">
        <v>5</v>
      </c>
      <c r="L1004" s="27">
        <v>1</v>
      </c>
      <c r="M1004" s="27">
        <v>1</v>
      </c>
      <c r="N1004" s="27">
        <v>0</v>
      </c>
      <c r="O1004" s="27">
        <v>0</v>
      </c>
      <c r="P1004" s="27">
        <v>16277000000.000002</v>
      </c>
      <c r="Q1004" s="27">
        <v>16276456427.539719</v>
      </c>
      <c r="R1004" s="27">
        <v>1</v>
      </c>
      <c r="S1004" s="27">
        <v>1</v>
      </c>
      <c r="T1004" s="33">
        <v>0.62466195784303247</v>
      </c>
      <c r="U1004" s="27">
        <v>1879708564.2</v>
      </c>
      <c r="V1004" s="27">
        <v>958416000</v>
      </c>
      <c r="W1004" s="27">
        <v>0</v>
      </c>
      <c r="X1004" s="27"/>
      <c r="Y1004" s="27"/>
      <c r="Z1004" s="27">
        <v>1</v>
      </c>
    </row>
    <row r="1005" spans="1:26">
      <c r="A1005" s="27">
        <v>2003</v>
      </c>
      <c r="B1005" t="s">
        <v>113</v>
      </c>
      <c r="C1005" s="27">
        <v>40000000</v>
      </c>
      <c r="D1005" s="27">
        <v>28000000</v>
      </c>
      <c r="E1005" s="27">
        <v>40000000</v>
      </c>
      <c r="F1005" s="27">
        <v>0</v>
      </c>
      <c r="G1005" s="27">
        <v>1</v>
      </c>
      <c r="H1005" s="27">
        <v>1</v>
      </c>
      <c r="I1005" s="27">
        <v>0</v>
      </c>
      <c r="J1005" s="27">
        <v>0</v>
      </c>
      <c r="K1005" s="27">
        <v>5</v>
      </c>
      <c r="L1005" s="27">
        <v>1</v>
      </c>
      <c r="M1005" s="27">
        <v>1</v>
      </c>
      <c r="N1005" s="27">
        <v>0</v>
      </c>
      <c r="O1005" s="27">
        <v>0</v>
      </c>
      <c r="P1005" s="27">
        <v>20984000000</v>
      </c>
      <c r="Q1005" s="27">
        <v>20982685981.416283</v>
      </c>
      <c r="R1005" s="27">
        <v>1</v>
      </c>
      <c r="S1005" s="27">
        <v>1</v>
      </c>
      <c r="T1005" s="33">
        <v>0.61793375018798091</v>
      </c>
      <c r="U1005" s="27">
        <v>2095263224.2</v>
      </c>
      <c r="V1005" s="27">
        <v>1265920000</v>
      </c>
      <c r="W1005" s="27">
        <v>0</v>
      </c>
      <c r="X1005" s="27"/>
      <c r="Y1005" s="27"/>
      <c r="Z1005" s="27">
        <v>1</v>
      </c>
    </row>
    <row r="1006" spans="1:26">
      <c r="A1006" s="27">
        <v>2004</v>
      </c>
      <c r="B1006" t="s">
        <v>113</v>
      </c>
      <c r="C1006" s="27">
        <v>40000000</v>
      </c>
      <c r="D1006" s="27">
        <v>36000000</v>
      </c>
      <c r="E1006" s="27">
        <v>40000000</v>
      </c>
      <c r="F1006" s="27">
        <v>0</v>
      </c>
      <c r="G1006" s="27">
        <v>1</v>
      </c>
      <c r="H1006" s="27">
        <v>1</v>
      </c>
      <c r="I1006" s="27">
        <v>0</v>
      </c>
      <c r="J1006" s="27">
        <v>0</v>
      </c>
      <c r="K1006" s="27">
        <v>5</v>
      </c>
      <c r="L1006" s="27">
        <v>1</v>
      </c>
      <c r="M1006" s="27">
        <v>1</v>
      </c>
      <c r="N1006" s="27">
        <v>0</v>
      </c>
      <c r="O1006" s="27">
        <v>0</v>
      </c>
      <c r="P1006" s="27">
        <v>25958000000</v>
      </c>
      <c r="Q1006" s="27">
        <v>25957970922.481113</v>
      </c>
      <c r="R1006" s="27">
        <v>1</v>
      </c>
      <c r="S1006" s="27">
        <v>1</v>
      </c>
      <c r="T1006" s="33">
        <v>0.67108711240801089</v>
      </c>
      <c r="U1006" s="27">
        <v>2132016600</v>
      </c>
      <c r="V1006" s="27">
        <v>1497831000</v>
      </c>
      <c r="W1006" s="27">
        <v>0</v>
      </c>
      <c r="X1006" s="27"/>
      <c r="Y1006" s="27"/>
      <c r="Z1006" s="27">
        <v>1</v>
      </c>
    </row>
    <row r="1007" spans="1:26">
      <c r="A1007" s="27">
        <v>2005</v>
      </c>
      <c r="B1007" t="s">
        <v>113</v>
      </c>
      <c r="C1007" s="27">
        <v>40000000</v>
      </c>
      <c r="D1007" s="27">
        <v>40000000</v>
      </c>
      <c r="E1007" s="27">
        <v>40000000</v>
      </c>
      <c r="F1007" s="27">
        <v>600000</v>
      </c>
      <c r="G1007" s="27">
        <v>1</v>
      </c>
      <c r="H1007" s="27">
        <v>1</v>
      </c>
      <c r="I1007" s="27">
        <v>0</v>
      </c>
      <c r="J1007" s="27">
        <v>0</v>
      </c>
      <c r="K1007" s="27">
        <v>5</v>
      </c>
      <c r="L1007" s="27">
        <v>1</v>
      </c>
      <c r="M1007" s="27">
        <v>1</v>
      </c>
      <c r="N1007" s="27">
        <v>0</v>
      </c>
      <c r="O1007" s="27">
        <v>0</v>
      </c>
      <c r="P1007" s="27">
        <v>29636000000</v>
      </c>
      <c r="Q1007" s="27">
        <v>29636617749.825294</v>
      </c>
      <c r="R1007" s="27">
        <v>1</v>
      </c>
      <c r="S1007" s="27">
        <v>1</v>
      </c>
      <c r="T1007" s="33">
        <v>0.69599608558540027</v>
      </c>
      <c r="U1007" s="27">
        <v>1533190272.2</v>
      </c>
      <c r="V1007" s="27">
        <v>1453051000</v>
      </c>
      <c r="W1007" s="27">
        <v>0</v>
      </c>
      <c r="X1007" s="27"/>
      <c r="Y1007" s="27"/>
      <c r="Z1007" s="27">
        <v>1</v>
      </c>
    </row>
    <row r="1008" spans="1:26">
      <c r="A1008" s="27">
        <v>2006</v>
      </c>
      <c r="B1008" t="s">
        <v>113</v>
      </c>
      <c r="C1008" s="27">
        <v>38666666</v>
      </c>
      <c r="D1008" s="27">
        <v>38666666</v>
      </c>
      <c r="E1008" s="27">
        <v>38666666</v>
      </c>
      <c r="F1008" s="27">
        <v>0</v>
      </c>
      <c r="G1008" s="27">
        <v>1</v>
      </c>
      <c r="H1008" s="27">
        <v>1</v>
      </c>
      <c r="I1008" s="27">
        <v>0</v>
      </c>
      <c r="J1008" s="27">
        <v>0</v>
      </c>
      <c r="K1008" s="27">
        <v>5</v>
      </c>
      <c r="L1008" s="27">
        <v>1</v>
      </c>
      <c r="M1008" s="27">
        <v>1</v>
      </c>
      <c r="N1008" s="27">
        <v>0</v>
      </c>
      <c r="O1008" s="27">
        <v>0</v>
      </c>
      <c r="P1008" s="27">
        <v>34131000000</v>
      </c>
      <c r="Q1008" s="27">
        <v>34130122490.861286</v>
      </c>
      <c r="R1008" s="27">
        <v>1</v>
      </c>
      <c r="S1008" s="27">
        <v>1</v>
      </c>
      <c r="T1008" s="33">
        <v>0.83568345932575372</v>
      </c>
      <c r="U1008" s="27">
        <v>1259947992</v>
      </c>
      <c r="V1008" s="27">
        <v>1330716000</v>
      </c>
      <c r="W1008" s="27">
        <v>0</v>
      </c>
      <c r="X1008" s="27"/>
      <c r="Y1008" s="27"/>
      <c r="Z1008" s="27">
        <v>1</v>
      </c>
    </row>
    <row r="1009" spans="1:26">
      <c r="A1009" s="27">
        <v>2007</v>
      </c>
      <c r="B1009" t="s">
        <v>113</v>
      </c>
      <c r="C1009" s="27">
        <v>36000000</v>
      </c>
      <c r="D1009" s="27">
        <v>36000000</v>
      </c>
      <c r="E1009" s="27">
        <v>36000000</v>
      </c>
      <c r="F1009" s="27">
        <v>0</v>
      </c>
      <c r="G1009" s="27">
        <v>1</v>
      </c>
      <c r="H1009" s="27">
        <v>1</v>
      </c>
      <c r="I1009" s="27">
        <v>0</v>
      </c>
      <c r="J1009" s="27">
        <v>0</v>
      </c>
      <c r="K1009" s="27">
        <v>5</v>
      </c>
      <c r="L1009" s="27">
        <v>1</v>
      </c>
      <c r="M1009" s="27">
        <v>1</v>
      </c>
      <c r="N1009" s="27">
        <v>0</v>
      </c>
      <c r="O1009" s="27">
        <v>0</v>
      </c>
      <c r="P1009" s="27">
        <v>44410000000</v>
      </c>
      <c r="Q1009" s="27">
        <v>44411476557.03289</v>
      </c>
      <c r="R1009" s="27">
        <v>1</v>
      </c>
      <c r="S1009" s="27">
        <v>1</v>
      </c>
      <c r="T1009" s="33">
        <v>0.90473952627382648</v>
      </c>
      <c r="U1009" s="27">
        <v>965336223.79999995</v>
      </c>
      <c r="V1009" s="27">
        <v>1603616000</v>
      </c>
      <c r="W1009" s="27">
        <v>0</v>
      </c>
      <c r="X1009" s="27"/>
      <c r="Y1009" s="27"/>
      <c r="Z1009" s="27">
        <v>1</v>
      </c>
    </row>
    <row r="1010" spans="1:26">
      <c r="A1010" s="27">
        <v>2008</v>
      </c>
      <c r="B1010" t="s">
        <v>113</v>
      </c>
      <c r="C1010" s="27">
        <v>33333334</v>
      </c>
      <c r="D1010" s="27">
        <v>33333334</v>
      </c>
      <c r="E1010" s="27">
        <v>33333334</v>
      </c>
      <c r="F1010" s="27">
        <v>0</v>
      </c>
      <c r="G1010" s="27">
        <v>1</v>
      </c>
      <c r="H1010" s="27">
        <v>1</v>
      </c>
      <c r="I1010" s="27">
        <v>0</v>
      </c>
      <c r="J1010" s="27">
        <v>0</v>
      </c>
      <c r="K1010" s="27">
        <v>5</v>
      </c>
      <c r="L1010" s="27">
        <v>1</v>
      </c>
      <c r="M1010" s="27">
        <v>1</v>
      </c>
      <c r="N1010" s="27">
        <v>0</v>
      </c>
      <c r="O1010" s="27">
        <v>0</v>
      </c>
      <c r="P1010" s="27">
        <v>54408000000</v>
      </c>
      <c r="Q1010" s="27">
        <v>54409138498.354774</v>
      </c>
      <c r="R1010" s="27">
        <v>1</v>
      </c>
      <c r="S1010" s="27">
        <v>1</v>
      </c>
      <c r="T1010" s="33">
        <v>0.91944034308119871</v>
      </c>
      <c r="U1010" s="27">
        <v>940913415.89999998</v>
      </c>
      <c r="V1010" s="27">
        <v>1206673000</v>
      </c>
      <c r="W1010" s="27">
        <v>0</v>
      </c>
      <c r="X1010" s="27">
        <v>650000000</v>
      </c>
      <c r="Y1010" s="27"/>
      <c r="Z1010" s="27">
        <v>1</v>
      </c>
    </row>
    <row r="1011" spans="1:26">
      <c r="A1011" s="27">
        <v>2009</v>
      </c>
      <c r="B1011" t="s">
        <v>113</v>
      </c>
      <c r="C1011" s="27">
        <v>30666666</v>
      </c>
      <c r="D1011" s="27">
        <v>30666666</v>
      </c>
      <c r="E1011" s="27">
        <v>30666666</v>
      </c>
      <c r="F1011" s="27">
        <v>0</v>
      </c>
      <c r="G1011" s="27">
        <v>1</v>
      </c>
      <c r="H1011" s="27">
        <v>1</v>
      </c>
      <c r="I1011" s="27">
        <v>0</v>
      </c>
      <c r="J1011" s="27">
        <v>0</v>
      </c>
      <c r="K1011" s="27">
        <v>5</v>
      </c>
      <c r="L1011" s="27">
        <v>1</v>
      </c>
      <c r="M1011" s="27">
        <v>1</v>
      </c>
      <c r="N1011" s="27">
        <v>0</v>
      </c>
      <c r="O1011" s="27">
        <v>0</v>
      </c>
      <c r="P1011" s="27">
        <v>51885000000</v>
      </c>
      <c r="Q1011" s="27">
        <v>51884481410.39312</v>
      </c>
      <c r="R1011" s="27">
        <v>1</v>
      </c>
      <c r="S1011" s="27">
        <v>1</v>
      </c>
      <c r="T1011" s="33">
        <v>0.81595367947064712</v>
      </c>
      <c r="U1011" s="27">
        <v>957663625.79999995</v>
      </c>
      <c r="V1011" s="27">
        <v>1509462000</v>
      </c>
      <c r="W1011" s="27">
        <v>0</v>
      </c>
      <c r="X1011" s="27">
        <v>772000000</v>
      </c>
      <c r="Y1011" s="27"/>
      <c r="Z1011" s="27">
        <v>1</v>
      </c>
    </row>
    <row r="1012" spans="1:26">
      <c r="A1012" s="27">
        <v>2010</v>
      </c>
      <c r="B1012" t="s">
        <v>113</v>
      </c>
      <c r="C1012" s="27">
        <v>27999999</v>
      </c>
      <c r="D1012" s="27">
        <v>27999999</v>
      </c>
      <c r="E1012" s="27">
        <v>27999999</v>
      </c>
      <c r="F1012" s="27">
        <v>0</v>
      </c>
      <c r="G1012" s="27">
        <v>1</v>
      </c>
      <c r="H1012" s="27">
        <v>1</v>
      </c>
      <c r="I1012" s="27">
        <v>0</v>
      </c>
      <c r="J1012" s="27">
        <v>0</v>
      </c>
      <c r="K1012" s="27">
        <v>5</v>
      </c>
      <c r="L1012" s="27">
        <v>1</v>
      </c>
      <c r="M1012" s="27">
        <v>1</v>
      </c>
      <c r="N1012" s="27">
        <v>0</v>
      </c>
      <c r="O1012" s="27">
        <v>0</v>
      </c>
      <c r="P1012" s="27">
        <v>50611000000</v>
      </c>
      <c r="Q1012" s="27">
        <v>50610058210.369568</v>
      </c>
      <c r="R1012" s="27">
        <v>1</v>
      </c>
      <c r="S1012" s="27">
        <v>1</v>
      </c>
      <c r="T1012" s="33">
        <v>1.0070075781651076</v>
      </c>
      <c r="U1012" s="27">
        <v>940766805.70000005</v>
      </c>
      <c r="V1012" s="27">
        <v>1338325000</v>
      </c>
      <c r="W1012" s="27">
        <v>0</v>
      </c>
      <c r="X1012" s="27">
        <v>793000000</v>
      </c>
      <c r="Y1012" s="27"/>
      <c r="Z1012" s="27">
        <v>1</v>
      </c>
    </row>
    <row r="1013" spans="1:26">
      <c r="A1013" s="27">
        <v>2011</v>
      </c>
      <c r="B1013" t="s">
        <v>113</v>
      </c>
      <c r="C1013" s="27">
        <v>25333333</v>
      </c>
      <c r="D1013" s="27">
        <v>25333333</v>
      </c>
      <c r="E1013" s="27">
        <v>25333333</v>
      </c>
      <c r="F1013" s="27">
        <v>15000</v>
      </c>
      <c r="G1013" s="27">
        <v>1</v>
      </c>
      <c r="H1013" s="27">
        <v>1</v>
      </c>
      <c r="I1013" s="27">
        <v>0</v>
      </c>
      <c r="J1013" s="27">
        <v>0</v>
      </c>
      <c r="K1013" s="27">
        <v>5</v>
      </c>
      <c r="L1013" s="27">
        <v>1</v>
      </c>
      <c r="M1013" s="27">
        <v>1</v>
      </c>
      <c r="N1013" s="27">
        <v>0</v>
      </c>
      <c r="O1013" s="27">
        <v>0</v>
      </c>
      <c r="P1013" s="27">
        <v>57420000000</v>
      </c>
      <c r="Q1013" s="27">
        <v>57418414504.08815</v>
      </c>
      <c r="R1013" s="27">
        <v>1</v>
      </c>
      <c r="S1013" s="27">
        <v>1</v>
      </c>
      <c r="T1013" s="33">
        <v>1.116808011796752</v>
      </c>
      <c r="U1013" s="27">
        <v>937859037.70000005</v>
      </c>
      <c r="V1013" s="27">
        <v>1243760000</v>
      </c>
      <c r="W1013" s="27">
        <v>0</v>
      </c>
      <c r="X1013" s="27">
        <v>758000000</v>
      </c>
      <c r="Y1013" s="27"/>
      <c r="Z1013" s="27">
        <v>1</v>
      </c>
    </row>
    <row r="1014" spans="1:26">
      <c r="A1014" s="27">
        <v>2012</v>
      </c>
      <c r="B1014" t="s">
        <v>113</v>
      </c>
      <c r="C1014" s="27">
        <v>22666666</v>
      </c>
      <c r="D1014" s="27">
        <v>22666666</v>
      </c>
      <c r="E1014" s="27">
        <v>22666666</v>
      </c>
      <c r="F1014" s="27">
        <v>9855.1298828125</v>
      </c>
      <c r="G1014" s="27">
        <v>1</v>
      </c>
      <c r="H1014" s="27">
        <v>1</v>
      </c>
      <c r="I1014" s="27">
        <v>0</v>
      </c>
      <c r="J1014" s="27">
        <v>0</v>
      </c>
      <c r="K1014" s="27">
        <v>5</v>
      </c>
      <c r="L1014" s="27">
        <v>1</v>
      </c>
      <c r="M1014" s="27">
        <v>1</v>
      </c>
      <c r="N1014" s="27">
        <v>0</v>
      </c>
      <c r="O1014" s="27">
        <v>0</v>
      </c>
      <c r="P1014" s="27">
        <v>53901000000</v>
      </c>
      <c r="Q1014" s="27">
        <v>53903022339.027596</v>
      </c>
      <c r="R1014" s="27">
        <v>1</v>
      </c>
      <c r="S1014" s="27">
        <v>1</v>
      </c>
      <c r="T1014" s="33">
        <v>0.99562684078172081</v>
      </c>
      <c r="U1014" s="27">
        <v>938866982.5</v>
      </c>
      <c r="V1014" s="27">
        <v>1209848000</v>
      </c>
      <c r="W1014" s="27">
        <v>0</v>
      </c>
      <c r="X1014" s="27">
        <v>627000000</v>
      </c>
      <c r="Y1014" s="27"/>
      <c r="Z1014" s="27">
        <v>1</v>
      </c>
    </row>
    <row r="1015" spans="1:26">
      <c r="A1015" s="27">
        <v>2013</v>
      </c>
      <c r="B1015" t="s">
        <v>113</v>
      </c>
      <c r="C1015" s="27">
        <v>267999999</v>
      </c>
      <c r="D1015" s="27">
        <v>81999999</v>
      </c>
      <c r="E1015" s="27">
        <v>19999999</v>
      </c>
      <c r="F1015" s="27">
        <v>248000000</v>
      </c>
      <c r="G1015" s="27">
        <v>1</v>
      </c>
      <c r="H1015" s="27">
        <v>1</v>
      </c>
      <c r="I1015" s="27">
        <v>0</v>
      </c>
      <c r="J1015" s="27">
        <v>0</v>
      </c>
      <c r="K1015" s="27">
        <v>5</v>
      </c>
      <c r="L1015" s="27">
        <v>1</v>
      </c>
      <c r="M1015" s="27">
        <v>1</v>
      </c>
      <c r="N1015" s="27">
        <v>0</v>
      </c>
      <c r="O1015" s="27">
        <v>0</v>
      </c>
      <c r="P1015" s="27">
        <v>55760000000</v>
      </c>
      <c r="Q1015" s="27">
        <v>55555171009.771988</v>
      </c>
      <c r="R1015" s="27">
        <v>1</v>
      </c>
      <c r="S1015" s="27">
        <v>1</v>
      </c>
      <c r="T1015" s="33">
        <v>0.99710818219516861</v>
      </c>
      <c r="U1015" s="27">
        <v>940748479.39999998</v>
      </c>
      <c r="V1015" s="27">
        <v>1201016000</v>
      </c>
      <c r="W1015" s="27">
        <v>0</v>
      </c>
      <c r="X1015" s="27">
        <v>479000000</v>
      </c>
      <c r="Y1015" s="27"/>
      <c r="Z1015" s="27">
        <v>1</v>
      </c>
    </row>
    <row r="1016" spans="1:26">
      <c r="A1016" s="27">
        <v>2014</v>
      </c>
      <c r="B1016" t="s">
        <v>113</v>
      </c>
      <c r="C1016" s="27">
        <v>265333332.5</v>
      </c>
      <c r="D1016" s="27">
        <v>141333332.5</v>
      </c>
      <c r="E1016" s="27">
        <v>17333332.5</v>
      </c>
      <c r="F1016" s="27">
        <v>0</v>
      </c>
      <c r="G1016" s="27">
        <v>1</v>
      </c>
      <c r="H1016" s="27">
        <v>1</v>
      </c>
      <c r="I1016" s="27">
        <v>0</v>
      </c>
      <c r="J1016" s="27">
        <v>0</v>
      </c>
      <c r="K1016" s="27">
        <v>5</v>
      </c>
      <c r="L1016" s="27">
        <v>1</v>
      </c>
      <c r="M1016" s="27">
        <v>1</v>
      </c>
      <c r="N1016" s="27">
        <v>0</v>
      </c>
      <c r="O1016" s="27">
        <v>0</v>
      </c>
      <c r="P1016" s="27">
        <v>56732000000</v>
      </c>
      <c r="Q1016" s="27">
        <v>56814543481.210152</v>
      </c>
      <c r="R1016" s="27">
        <v>1</v>
      </c>
      <c r="S1016" s="27">
        <v>1</v>
      </c>
      <c r="T1016" s="33">
        <v>0.96696016921402161</v>
      </c>
      <c r="U1016" s="27">
        <v>885043257.60000002</v>
      </c>
      <c r="V1016" s="27">
        <v>969004000</v>
      </c>
      <c r="W1016" s="27">
        <v>0</v>
      </c>
      <c r="X1016" s="27">
        <v>367000000</v>
      </c>
      <c r="Y1016" s="27"/>
      <c r="Z1016" s="27">
        <v>1</v>
      </c>
    </row>
    <row r="1017" spans="1:26">
      <c r="A1017" s="27">
        <v>2015</v>
      </c>
      <c r="B1017" t="s">
        <v>113</v>
      </c>
      <c r="C1017" s="27">
        <v>262666665.5</v>
      </c>
      <c r="D1017" s="27">
        <v>200666665.5</v>
      </c>
      <c r="E1017" s="27">
        <v>14666665.5</v>
      </c>
      <c r="F1017" s="27">
        <v>0</v>
      </c>
      <c r="G1017" s="27">
        <v>1</v>
      </c>
      <c r="H1017" s="27">
        <v>1</v>
      </c>
      <c r="I1017" s="27">
        <v>0</v>
      </c>
      <c r="J1017" s="27">
        <v>0</v>
      </c>
      <c r="K1017" s="27">
        <v>5</v>
      </c>
      <c r="L1017" s="27">
        <v>1</v>
      </c>
      <c r="M1017" s="27">
        <v>1</v>
      </c>
      <c r="N1017" s="27">
        <v>0</v>
      </c>
      <c r="O1017" s="27">
        <v>0</v>
      </c>
      <c r="P1017" s="27">
        <v>50199000000</v>
      </c>
      <c r="Q1017" s="27">
        <v>50201314894.581726</v>
      </c>
      <c r="R1017" s="27">
        <v>1</v>
      </c>
      <c r="S1017" s="27">
        <v>1</v>
      </c>
      <c r="T1017" s="33">
        <v>0.821813335342235</v>
      </c>
      <c r="U1017" s="27">
        <v>846509199.5</v>
      </c>
      <c r="V1017" s="27">
        <v>785901000</v>
      </c>
      <c r="W1017" s="27">
        <v>0</v>
      </c>
      <c r="X1017" s="27">
        <v>307000000</v>
      </c>
      <c r="Y1017" s="27"/>
      <c r="Z1017" s="27">
        <v>1</v>
      </c>
    </row>
    <row r="1018" spans="1:26">
      <c r="A1018" s="27">
        <v>2016</v>
      </c>
      <c r="B1018" t="s">
        <v>113</v>
      </c>
      <c r="C1018" s="27">
        <v>259999999</v>
      </c>
      <c r="D1018" s="27">
        <v>259999999</v>
      </c>
      <c r="E1018" s="27">
        <v>11999999</v>
      </c>
      <c r="F1018" s="27">
        <v>0</v>
      </c>
      <c r="G1018" s="27">
        <v>1</v>
      </c>
      <c r="H1018" s="27">
        <v>1</v>
      </c>
      <c r="I1018" s="27">
        <v>0</v>
      </c>
      <c r="J1018" s="27">
        <v>0</v>
      </c>
      <c r="K1018" s="27">
        <v>5</v>
      </c>
      <c r="L1018" s="27">
        <v>1</v>
      </c>
      <c r="M1018" s="27">
        <v>1</v>
      </c>
      <c r="N1018" s="27">
        <v>0</v>
      </c>
      <c r="O1018" s="27">
        <v>0</v>
      </c>
      <c r="P1018" s="27">
        <v>53236000000</v>
      </c>
      <c r="Q1018" s="27">
        <v>53240950226.244331</v>
      </c>
      <c r="R1018" s="27">
        <v>1</v>
      </c>
      <c r="S1018" s="27">
        <v>1</v>
      </c>
      <c r="T1018" s="33">
        <v>0.86004996979414983</v>
      </c>
      <c r="U1018" s="27">
        <v>821218933.10000002</v>
      </c>
      <c r="V1018" s="27">
        <v>920164000</v>
      </c>
      <c r="W1018" s="27">
        <v>0</v>
      </c>
      <c r="X1018" s="27">
        <v>260000000</v>
      </c>
      <c r="Y1018" s="27"/>
      <c r="Z1018" s="27">
        <v>1</v>
      </c>
    </row>
    <row r="1019" spans="1:26">
      <c r="A1019" s="27">
        <v>2017</v>
      </c>
      <c r="B1019" t="s">
        <v>113</v>
      </c>
      <c r="C1019" s="27">
        <v>257333332.5</v>
      </c>
      <c r="D1019" s="27">
        <v>257333332.5</v>
      </c>
      <c r="E1019" s="27">
        <v>9333332.5</v>
      </c>
      <c r="F1019" s="27">
        <v>0</v>
      </c>
      <c r="G1019" s="27">
        <v>1</v>
      </c>
      <c r="H1019" s="27">
        <v>1</v>
      </c>
      <c r="I1019" s="27">
        <v>0</v>
      </c>
      <c r="J1019" s="27">
        <v>0</v>
      </c>
      <c r="K1019" s="27">
        <v>5</v>
      </c>
      <c r="L1019" s="27">
        <v>1</v>
      </c>
      <c r="M1019" s="27">
        <v>1</v>
      </c>
      <c r="N1019" s="27">
        <v>0</v>
      </c>
      <c r="O1019" s="27">
        <v>0</v>
      </c>
      <c r="P1019" s="27">
        <v>56943000000</v>
      </c>
      <c r="Q1019" s="27">
        <v>58220973782.771538</v>
      </c>
      <c r="R1019" s="27">
        <v>1</v>
      </c>
      <c r="S1019" s="27">
        <v>1</v>
      </c>
      <c r="T1019" s="33">
        <v>0.90809244833766045</v>
      </c>
      <c r="U1019" s="27">
        <v>869969423.79999995</v>
      </c>
      <c r="V1019" s="27">
        <v>1129467000</v>
      </c>
      <c r="W1019" s="27">
        <v>0</v>
      </c>
      <c r="X1019" s="27">
        <v>217000000</v>
      </c>
      <c r="Y1019" s="27"/>
      <c r="Z1019" s="27">
        <v>1</v>
      </c>
    </row>
    <row r="1020" spans="1:26">
      <c r="A1020" s="27">
        <v>1960</v>
      </c>
      <c r="B1020" t="s">
        <v>128</v>
      </c>
      <c r="C1020" s="27"/>
      <c r="D1020" s="27"/>
      <c r="E1020" s="27"/>
      <c r="F1020" s="27">
        <v>0</v>
      </c>
      <c r="G1020" s="27">
        <v>0</v>
      </c>
      <c r="H1020" s="27">
        <v>0</v>
      </c>
      <c r="I1020" s="27">
        <v>1</v>
      </c>
      <c r="J1020" s="27">
        <v>0</v>
      </c>
      <c r="K1020" s="27">
        <v>4</v>
      </c>
      <c r="L1020" s="27">
        <v>1</v>
      </c>
      <c r="M1020" s="27">
        <v>0</v>
      </c>
      <c r="N1020" s="27">
        <v>0</v>
      </c>
      <c r="O1020" s="27">
        <v>0</v>
      </c>
      <c r="P1020" s="27"/>
      <c r="Q1020" s="27">
        <v>330442817.16885859</v>
      </c>
      <c r="R1020" s="27">
        <v>0</v>
      </c>
      <c r="S1020" s="27">
        <v>0</v>
      </c>
      <c r="T1020" s="33">
        <v>0.99364431383616725</v>
      </c>
      <c r="U1020" s="27"/>
      <c r="V1020" s="27"/>
      <c r="W1020" s="27"/>
      <c r="X1020" s="27"/>
      <c r="Y1020" s="27"/>
      <c r="Z1020" s="27">
        <v>1</v>
      </c>
    </row>
    <row r="1021" spans="1:26">
      <c r="A1021" s="27">
        <v>1961</v>
      </c>
      <c r="B1021" t="s">
        <v>128</v>
      </c>
      <c r="C1021" s="27"/>
      <c r="D1021" s="27"/>
      <c r="E1021" s="27"/>
      <c r="F1021" s="27">
        <v>0</v>
      </c>
      <c r="G1021" s="27">
        <v>0</v>
      </c>
      <c r="H1021" s="27">
        <v>0</v>
      </c>
      <c r="I1021" s="27">
        <v>1</v>
      </c>
      <c r="J1021" s="27">
        <v>0</v>
      </c>
      <c r="K1021" s="27">
        <v>4</v>
      </c>
      <c r="L1021" s="27">
        <v>1</v>
      </c>
      <c r="M1021" s="27">
        <v>0</v>
      </c>
      <c r="N1021" s="27">
        <v>0</v>
      </c>
      <c r="O1021" s="27">
        <v>0</v>
      </c>
      <c r="P1021" s="27"/>
      <c r="Q1021" s="27">
        <v>350247237.11684048</v>
      </c>
      <c r="R1021" s="27">
        <v>0</v>
      </c>
      <c r="S1021" s="27">
        <v>1</v>
      </c>
      <c r="T1021" s="33">
        <v>0.97346733996739376</v>
      </c>
      <c r="U1021" s="27"/>
      <c r="V1021" s="27"/>
      <c r="W1021" s="27"/>
      <c r="X1021" s="27"/>
      <c r="Y1021" s="27"/>
      <c r="Z1021" s="27">
        <v>1</v>
      </c>
    </row>
    <row r="1022" spans="1:26">
      <c r="A1022" s="27">
        <v>1962</v>
      </c>
      <c r="B1022" t="s">
        <v>128</v>
      </c>
      <c r="C1022" s="27"/>
      <c r="D1022" s="27"/>
      <c r="E1022" s="27"/>
      <c r="F1022" s="27">
        <v>0</v>
      </c>
      <c r="G1022" s="27">
        <v>0</v>
      </c>
      <c r="H1022" s="27">
        <v>0</v>
      </c>
      <c r="I1022" s="27">
        <v>1</v>
      </c>
      <c r="J1022" s="27">
        <v>0</v>
      </c>
      <c r="K1022" s="27">
        <v>4</v>
      </c>
      <c r="L1022" s="27">
        <v>1</v>
      </c>
      <c r="M1022" s="27">
        <v>0</v>
      </c>
      <c r="N1022" s="27">
        <v>0</v>
      </c>
      <c r="O1022" s="27">
        <v>0</v>
      </c>
      <c r="P1022" s="27"/>
      <c r="Q1022" s="27">
        <v>379567178.25689811</v>
      </c>
      <c r="R1022" s="27">
        <v>0</v>
      </c>
      <c r="S1022" s="27">
        <v>1</v>
      </c>
      <c r="T1022" s="33">
        <v>0.97699079984331827</v>
      </c>
      <c r="U1022" s="27"/>
      <c r="V1022" s="27"/>
      <c r="W1022" s="27"/>
      <c r="X1022" s="27"/>
      <c r="Y1022" s="27"/>
      <c r="Z1022" s="27">
        <v>1</v>
      </c>
    </row>
    <row r="1023" spans="1:26">
      <c r="A1023" s="27">
        <v>1963</v>
      </c>
      <c r="B1023" t="s">
        <v>128</v>
      </c>
      <c r="C1023" s="27"/>
      <c r="D1023" s="27"/>
      <c r="E1023" s="27"/>
      <c r="F1023" s="27">
        <v>0</v>
      </c>
      <c r="G1023" s="27">
        <v>0</v>
      </c>
      <c r="H1023" s="27">
        <v>0</v>
      </c>
      <c r="I1023" s="27">
        <v>1</v>
      </c>
      <c r="J1023" s="27">
        <v>0</v>
      </c>
      <c r="K1023" s="27">
        <v>4</v>
      </c>
      <c r="L1023" s="27">
        <v>1</v>
      </c>
      <c r="M1023" s="27">
        <v>0</v>
      </c>
      <c r="N1023" s="27">
        <v>0</v>
      </c>
      <c r="O1023" s="27">
        <v>0</v>
      </c>
      <c r="P1023" s="27"/>
      <c r="Q1023" s="27">
        <v>394040749.12567043</v>
      </c>
      <c r="R1023" s="27">
        <v>0</v>
      </c>
      <c r="S1023" s="27">
        <v>1</v>
      </c>
      <c r="T1023" s="33">
        <v>0.98866747285419376</v>
      </c>
      <c r="U1023" s="27"/>
      <c r="V1023" s="27"/>
      <c r="W1023" s="27"/>
      <c r="X1023" s="27"/>
      <c r="Y1023" s="27"/>
      <c r="Z1023" s="27">
        <v>1</v>
      </c>
    </row>
    <row r="1024" spans="1:26">
      <c r="A1024" s="27">
        <v>1964</v>
      </c>
      <c r="B1024" t="s">
        <v>128</v>
      </c>
      <c r="C1024" s="27"/>
      <c r="D1024" s="27"/>
      <c r="E1024" s="27"/>
      <c r="F1024" s="27">
        <v>0</v>
      </c>
      <c r="G1024" s="27">
        <v>0</v>
      </c>
      <c r="H1024" s="27">
        <v>0</v>
      </c>
      <c r="I1024" s="27">
        <v>1</v>
      </c>
      <c r="J1024" s="27">
        <v>0</v>
      </c>
      <c r="K1024" s="27">
        <v>4</v>
      </c>
      <c r="L1024" s="27">
        <v>1</v>
      </c>
      <c r="M1024" s="27">
        <v>0</v>
      </c>
      <c r="N1024" s="27">
        <v>0</v>
      </c>
      <c r="O1024" s="27">
        <v>0</v>
      </c>
      <c r="P1024" s="27"/>
      <c r="Q1024" s="27">
        <v>410321785.63105881</v>
      </c>
      <c r="R1024" s="27">
        <v>0</v>
      </c>
      <c r="S1024" s="27">
        <v>1</v>
      </c>
      <c r="T1024" s="33">
        <v>1.0337554660061781</v>
      </c>
      <c r="U1024" s="27"/>
      <c r="V1024" s="27"/>
      <c r="W1024" s="27"/>
      <c r="X1024" s="27"/>
      <c r="Y1024" s="27"/>
      <c r="Z1024" s="27">
        <v>1</v>
      </c>
    </row>
    <row r="1025" spans="1:26">
      <c r="A1025" s="27">
        <v>1965</v>
      </c>
      <c r="B1025" t="s">
        <v>128</v>
      </c>
      <c r="C1025" s="27"/>
      <c r="D1025" s="27"/>
      <c r="E1025" s="27"/>
      <c r="F1025" s="27">
        <v>0</v>
      </c>
      <c r="G1025" s="27">
        <v>0</v>
      </c>
      <c r="H1025" s="27">
        <v>0</v>
      </c>
      <c r="I1025" s="27">
        <v>1</v>
      </c>
      <c r="J1025" s="27">
        <v>0</v>
      </c>
      <c r="K1025" s="27">
        <v>4</v>
      </c>
      <c r="L1025" s="27">
        <v>1</v>
      </c>
      <c r="M1025" s="27">
        <v>0</v>
      </c>
      <c r="N1025" s="27">
        <v>0</v>
      </c>
      <c r="O1025" s="27">
        <v>0</v>
      </c>
      <c r="P1025" s="27"/>
      <c r="Q1025" s="27">
        <v>422916848.42420805</v>
      </c>
      <c r="R1025" s="27">
        <v>0</v>
      </c>
      <c r="S1025" s="27">
        <v>1</v>
      </c>
      <c r="T1025" s="33">
        <v>1.0227515959565798</v>
      </c>
      <c r="U1025" s="27"/>
      <c r="V1025" s="27"/>
      <c r="W1025" s="27"/>
      <c r="X1025" s="27"/>
      <c r="Y1025" s="27"/>
      <c r="Z1025" s="27">
        <v>1</v>
      </c>
    </row>
    <row r="1026" spans="1:26">
      <c r="A1026" s="27">
        <v>1966</v>
      </c>
      <c r="B1026" t="s">
        <v>128</v>
      </c>
      <c r="C1026" s="27"/>
      <c r="D1026" s="27"/>
      <c r="E1026" s="27"/>
      <c r="F1026" s="27">
        <v>0</v>
      </c>
      <c r="G1026" s="27">
        <v>0</v>
      </c>
      <c r="H1026" s="27">
        <v>0</v>
      </c>
      <c r="I1026" s="27">
        <v>1</v>
      </c>
      <c r="J1026" s="27">
        <v>0</v>
      </c>
      <c r="K1026" s="27">
        <v>4</v>
      </c>
      <c r="L1026" s="27">
        <v>1</v>
      </c>
      <c r="M1026" s="27">
        <v>0</v>
      </c>
      <c r="N1026" s="27">
        <v>0</v>
      </c>
      <c r="O1026" s="27">
        <v>0</v>
      </c>
      <c r="P1026" s="27"/>
      <c r="Q1026" s="27">
        <v>433889831.58470583</v>
      </c>
      <c r="R1026" s="27">
        <v>0</v>
      </c>
      <c r="S1026" s="27">
        <v>1</v>
      </c>
      <c r="T1026" s="33">
        <v>1.060453919000093</v>
      </c>
      <c r="U1026" s="27"/>
      <c r="V1026" s="27"/>
      <c r="W1026" s="27"/>
      <c r="X1026" s="27"/>
      <c r="Y1026" s="27"/>
      <c r="Z1026" s="27">
        <v>1</v>
      </c>
    </row>
    <row r="1027" spans="1:26">
      <c r="A1027" s="27">
        <v>1967</v>
      </c>
      <c r="B1027" t="s">
        <v>128</v>
      </c>
      <c r="C1027" s="27"/>
      <c r="D1027" s="27"/>
      <c r="E1027" s="27"/>
      <c r="F1027" s="27">
        <v>0</v>
      </c>
      <c r="G1027" s="27">
        <v>0</v>
      </c>
      <c r="H1027" s="27">
        <v>0</v>
      </c>
      <c r="I1027" s="27">
        <v>1</v>
      </c>
      <c r="J1027" s="27">
        <v>0</v>
      </c>
      <c r="K1027" s="27">
        <v>4</v>
      </c>
      <c r="L1027" s="27">
        <v>1</v>
      </c>
      <c r="M1027" s="27">
        <v>0</v>
      </c>
      <c r="N1027" s="27">
        <v>0</v>
      </c>
      <c r="O1027" s="27">
        <v>0</v>
      </c>
      <c r="P1027" s="27"/>
      <c r="Q1027" s="27">
        <v>450753993.17644781</v>
      </c>
      <c r="R1027" s="27">
        <v>0</v>
      </c>
      <c r="S1027" s="27">
        <v>1</v>
      </c>
      <c r="T1027" s="33">
        <v>1.0100991944882907</v>
      </c>
      <c r="U1027" s="27"/>
      <c r="V1027" s="27"/>
      <c r="W1027" s="27"/>
      <c r="X1027" s="27"/>
      <c r="Y1027" s="27"/>
      <c r="Z1027" s="27">
        <v>1</v>
      </c>
    </row>
    <row r="1028" spans="1:26">
      <c r="A1028" s="27">
        <v>1968</v>
      </c>
      <c r="B1028" t="s">
        <v>128</v>
      </c>
      <c r="C1028" s="27"/>
      <c r="D1028" s="27"/>
      <c r="E1028" s="27"/>
      <c r="F1028" s="27">
        <v>0</v>
      </c>
      <c r="G1028" s="27">
        <v>0</v>
      </c>
      <c r="H1028" s="27">
        <v>0</v>
      </c>
      <c r="I1028" s="27">
        <v>1</v>
      </c>
      <c r="J1028" s="27">
        <v>0</v>
      </c>
      <c r="K1028" s="27">
        <v>4</v>
      </c>
      <c r="L1028" s="27">
        <v>1</v>
      </c>
      <c r="M1028" s="27">
        <v>0</v>
      </c>
      <c r="N1028" s="27">
        <v>0</v>
      </c>
      <c r="O1028" s="27">
        <v>0</v>
      </c>
      <c r="P1028" s="27"/>
      <c r="Q1028" s="27">
        <v>460442864.20594865</v>
      </c>
      <c r="R1028" s="27">
        <v>0</v>
      </c>
      <c r="S1028" s="27">
        <v>1</v>
      </c>
      <c r="T1028" s="33">
        <v>0.99765870157012104</v>
      </c>
      <c r="U1028" s="27"/>
      <c r="V1028" s="27"/>
      <c r="W1028" s="27"/>
      <c r="X1028" s="27"/>
      <c r="Y1028" s="27"/>
      <c r="Z1028" s="27">
        <v>1</v>
      </c>
    </row>
    <row r="1029" spans="1:26">
      <c r="A1029" s="27">
        <v>1969</v>
      </c>
      <c r="B1029" t="s">
        <v>128</v>
      </c>
      <c r="C1029" s="27"/>
      <c r="D1029" s="27"/>
      <c r="E1029" s="27"/>
      <c r="F1029" s="27">
        <v>0</v>
      </c>
      <c r="G1029" s="27">
        <v>0</v>
      </c>
      <c r="H1029" s="27">
        <v>0</v>
      </c>
      <c r="I1029" s="27">
        <v>1</v>
      </c>
      <c r="J1029" s="27">
        <v>0</v>
      </c>
      <c r="K1029" s="27">
        <v>4</v>
      </c>
      <c r="L1029" s="27">
        <v>1</v>
      </c>
      <c r="M1029" s="27">
        <v>0</v>
      </c>
      <c r="N1029" s="27">
        <v>0</v>
      </c>
      <c r="O1029" s="27">
        <v>0</v>
      </c>
      <c r="P1029" s="27"/>
      <c r="Q1029" s="27">
        <v>478298781.54565793</v>
      </c>
      <c r="R1029" s="27">
        <v>0</v>
      </c>
      <c r="S1029" s="27">
        <v>1</v>
      </c>
      <c r="T1029" s="33">
        <v>1.0058077459461789</v>
      </c>
      <c r="U1029" s="27"/>
      <c r="V1029" s="27"/>
      <c r="W1029" s="27"/>
      <c r="X1029" s="27"/>
      <c r="Y1029" s="27"/>
      <c r="Z1029" s="27">
        <v>1</v>
      </c>
    </row>
    <row r="1030" spans="1:26">
      <c r="A1030" s="27">
        <v>1970</v>
      </c>
      <c r="B1030" t="s">
        <v>128</v>
      </c>
      <c r="C1030" s="27"/>
      <c r="D1030" s="27"/>
      <c r="E1030" s="27"/>
      <c r="F1030" s="27">
        <v>0</v>
      </c>
      <c r="G1030" s="27">
        <v>0</v>
      </c>
      <c r="H1030" s="27">
        <v>0</v>
      </c>
      <c r="I1030" s="27">
        <v>1</v>
      </c>
      <c r="J1030" s="27">
        <v>0</v>
      </c>
      <c r="K1030" s="27">
        <v>4</v>
      </c>
      <c r="L1030" s="27">
        <v>1</v>
      </c>
      <c r="M1030" s="27">
        <v>0</v>
      </c>
      <c r="N1030" s="27">
        <v>0</v>
      </c>
      <c r="O1030" s="27">
        <v>0</v>
      </c>
      <c r="P1030" s="27"/>
      <c r="Q1030" s="27">
        <v>458404330.12509632</v>
      </c>
      <c r="R1030" s="27">
        <v>0</v>
      </c>
      <c r="S1030" s="27">
        <v>1</v>
      </c>
      <c r="T1030" s="33">
        <v>1</v>
      </c>
      <c r="U1030" s="27">
        <v>0</v>
      </c>
      <c r="V1030" s="27">
        <v>0</v>
      </c>
      <c r="W1030" s="27">
        <v>11000</v>
      </c>
      <c r="X1030" s="27"/>
      <c r="Y1030" s="27">
        <v>0</v>
      </c>
      <c r="Z1030" s="27">
        <v>1</v>
      </c>
    </row>
    <row r="1031" spans="1:26">
      <c r="A1031" s="27">
        <v>1971</v>
      </c>
      <c r="B1031" t="s">
        <v>128</v>
      </c>
      <c r="C1031" s="27"/>
      <c r="D1031" s="27"/>
      <c r="E1031" s="27"/>
      <c r="F1031" s="27">
        <v>0</v>
      </c>
      <c r="G1031" s="27">
        <v>0</v>
      </c>
      <c r="H1031" s="27">
        <v>0</v>
      </c>
      <c r="I1031" s="27">
        <v>1</v>
      </c>
      <c r="J1031" s="27">
        <v>0</v>
      </c>
      <c r="K1031" s="27">
        <v>4</v>
      </c>
      <c r="L1031" s="27">
        <v>1</v>
      </c>
      <c r="M1031" s="27">
        <v>0</v>
      </c>
      <c r="N1031" s="27">
        <v>0</v>
      </c>
      <c r="O1031" s="27">
        <v>0</v>
      </c>
      <c r="P1031" s="27"/>
      <c r="Q1031" s="27">
        <v>482411278.98243874</v>
      </c>
      <c r="R1031" s="27">
        <v>0</v>
      </c>
      <c r="S1031" s="27">
        <v>1</v>
      </c>
      <c r="T1031" s="33">
        <v>0.92761372871024128</v>
      </c>
      <c r="U1031" s="27">
        <v>0</v>
      </c>
      <c r="V1031" s="27">
        <v>0</v>
      </c>
      <c r="W1031" s="27">
        <v>15000</v>
      </c>
      <c r="X1031" s="27"/>
      <c r="Y1031" s="27">
        <v>0</v>
      </c>
      <c r="Z1031" s="27">
        <v>1</v>
      </c>
    </row>
    <row r="1032" spans="1:26">
      <c r="A1032" s="27">
        <v>1972</v>
      </c>
      <c r="B1032" t="s">
        <v>128</v>
      </c>
      <c r="C1032" s="27"/>
      <c r="D1032" s="27"/>
      <c r="E1032" s="27"/>
      <c r="F1032" s="27">
        <v>0</v>
      </c>
      <c r="G1032" s="27">
        <v>0</v>
      </c>
      <c r="H1032" s="27">
        <v>0</v>
      </c>
      <c r="I1032" s="27">
        <v>1</v>
      </c>
      <c r="J1032" s="27">
        <v>0</v>
      </c>
      <c r="K1032" s="27">
        <v>4</v>
      </c>
      <c r="L1032" s="27">
        <v>1</v>
      </c>
      <c r="M1032" s="27">
        <v>0</v>
      </c>
      <c r="N1032" s="27">
        <v>0</v>
      </c>
      <c r="O1032" s="27">
        <v>0</v>
      </c>
      <c r="P1032" s="27"/>
      <c r="Q1032" s="27">
        <v>578595583.97572327</v>
      </c>
      <c r="R1032" s="27">
        <v>0</v>
      </c>
      <c r="S1032" s="27">
        <v>1</v>
      </c>
      <c r="T1032" s="33">
        <v>0.92122545142259926</v>
      </c>
      <c r="U1032" s="27">
        <v>0</v>
      </c>
      <c r="V1032" s="27">
        <v>0</v>
      </c>
      <c r="W1032" s="27">
        <v>1593000</v>
      </c>
      <c r="X1032" s="27"/>
      <c r="Y1032" s="27">
        <v>0</v>
      </c>
      <c r="Z1032" s="27">
        <v>1</v>
      </c>
    </row>
    <row r="1033" spans="1:26">
      <c r="A1033" s="27">
        <v>1973</v>
      </c>
      <c r="B1033" t="s">
        <v>128</v>
      </c>
      <c r="C1033" s="27"/>
      <c r="D1033" s="27"/>
      <c r="E1033" s="27"/>
      <c r="F1033" s="27">
        <v>49300000</v>
      </c>
      <c r="G1033" s="27">
        <v>0</v>
      </c>
      <c r="H1033" s="27">
        <v>0</v>
      </c>
      <c r="I1033" s="27">
        <v>1</v>
      </c>
      <c r="J1033" s="27">
        <v>0</v>
      </c>
      <c r="K1033" s="27">
        <v>4</v>
      </c>
      <c r="L1033" s="27">
        <v>1</v>
      </c>
      <c r="M1033" s="27">
        <v>0</v>
      </c>
      <c r="N1033" s="27">
        <v>0</v>
      </c>
      <c r="O1033" s="27">
        <v>0</v>
      </c>
      <c r="P1033" s="27"/>
      <c r="Q1033" s="27">
        <v>674773821.15141559</v>
      </c>
      <c r="R1033" s="27">
        <v>1</v>
      </c>
      <c r="S1033" s="27">
        <v>1</v>
      </c>
      <c r="T1033" s="33">
        <v>1.2798279189511945</v>
      </c>
      <c r="U1033" s="27">
        <v>0</v>
      </c>
      <c r="V1033" s="27">
        <v>0</v>
      </c>
      <c r="W1033" s="27">
        <v>3245000</v>
      </c>
      <c r="X1033" s="27"/>
      <c r="Y1033" s="27">
        <v>0</v>
      </c>
      <c r="Z1033" s="27">
        <v>1</v>
      </c>
    </row>
    <row r="1034" spans="1:26">
      <c r="A1034" s="27">
        <v>1974</v>
      </c>
      <c r="B1034" t="s">
        <v>128</v>
      </c>
      <c r="C1034" s="27"/>
      <c r="D1034" s="27"/>
      <c r="E1034" s="27"/>
      <c r="F1034" s="27">
        <v>1500000</v>
      </c>
      <c r="G1034" s="27">
        <v>0</v>
      </c>
      <c r="H1034" s="27">
        <v>0</v>
      </c>
      <c r="I1034" s="27">
        <v>1</v>
      </c>
      <c r="J1034" s="27">
        <v>0</v>
      </c>
      <c r="K1034" s="27">
        <v>4</v>
      </c>
      <c r="L1034" s="27">
        <v>1</v>
      </c>
      <c r="M1034" s="27">
        <v>0</v>
      </c>
      <c r="N1034" s="27">
        <v>0</v>
      </c>
      <c r="O1034" s="27">
        <v>0</v>
      </c>
      <c r="P1034" s="27"/>
      <c r="Q1034" s="27">
        <v>751133642.64746082</v>
      </c>
      <c r="R1034" s="27">
        <v>1</v>
      </c>
      <c r="S1034" s="27">
        <v>1</v>
      </c>
      <c r="T1034" s="33">
        <v>1.2793035310212315</v>
      </c>
      <c r="U1034" s="27">
        <v>0</v>
      </c>
      <c r="V1034" s="27">
        <v>0</v>
      </c>
      <c r="W1034" s="27">
        <v>5541000</v>
      </c>
      <c r="X1034" s="27"/>
      <c r="Y1034" s="27">
        <v>0</v>
      </c>
      <c r="Z1034" s="27">
        <v>1</v>
      </c>
    </row>
    <row r="1035" spans="1:26">
      <c r="A1035" s="27">
        <v>1975</v>
      </c>
      <c r="B1035" t="s">
        <v>128</v>
      </c>
      <c r="C1035" s="27"/>
      <c r="D1035" s="27"/>
      <c r="E1035" s="27"/>
      <c r="F1035" s="27">
        <v>0</v>
      </c>
      <c r="G1035" s="27">
        <v>0</v>
      </c>
      <c r="H1035" s="27">
        <v>0</v>
      </c>
      <c r="I1035" s="27">
        <v>1</v>
      </c>
      <c r="J1035" s="27">
        <v>0</v>
      </c>
      <c r="K1035" s="27">
        <v>4</v>
      </c>
      <c r="L1035" s="27">
        <v>1</v>
      </c>
      <c r="M1035" s="27">
        <v>0</v>
      </c>
      <c r="N1035" s="27">
        <v>0</v>
      </c>
      <c r="O1035" s="27">
        <v>0</v>
      </c>
      <c r="P1035" s="27"/>
      <c r="Q1035" s="27">
        <v>939972703.4630208</v>
      </c>
      <c r="R1035" s="27">
        <v>1</v>
      </c>
      <c r="S1035" s="27">
        <v>1</v>
      </c>
      <c r="T1035" s="33">
        <v>0.94696688960437181</v>
      </c>
      <c r="U1035" s="27">
        <v>0</v>
      </c>
      <c r="V1035" s="27">
        <v>0</v>
      </c>
      <c r="W1035" s="27">
        <v>10498000</v>
      </c>
      <c r="X1035" s="27"/>
      <c r="Y1035" s="27">
        <v>0</v>
      </c>
      <c r="Z1035" s="27">
        <v>1</v>
      </c>
    </row>
    <row r="1036" spans="1:26">
      <c r="A1036" s="27">
        <v>1976</v>
      </c>
      <c r="B1036" t="s">
        <v>128</v>
      </c>
      <c r="C1036" s="27"/>
      <c r="D1036" s="27"/>
      <c r="E1036" s="27"/>
      <c r="F1036" s="27">
        <v>0</v>
      </c>
      <c r="G1036" s="27">
        <v>0</v>
      </c>
      <c r="H1036" s="27">
        <v>0</v>
      </c>
      <c r="I1036" s="27">
        <v>1</v>
      </c>
      <c r="J1036" s="27">
        <v>0</v>
      </c>
      <c r="K1036" s="27">
        <v>4</v>
      </c>
      <c r="L1036" s="27">
        <v>1</v>
      </c>
      <c r="M1036" s="27">
        <v>0</v>
      </c>
      <c r="N1036" s="27">
        <v>0</v>
      </c>
      <c r="O1036" s="27">
        <v>0</v>
      </c>
      <c r="P1036" s="27"/>
      <c r="Q1036" s="27">
        <v>976547572.21582389</v>
      </c>
      <c r="R1036" s="27">
        <v>1</v>
      </c>
      <c r="S1036" s="27">
        <v>1</v>
      </c>
      <c r="T1036" s="33">
        <v>1.0219497573337515</v>
      </c>
      <c r="U1036" s="27">
        <v>0</v>
      </c>
      <c r="V1036" s="27">
        <v>0</v>
      </c>
      <c r="W1036" s="27">
        <v>17052000</v>
      </c>
      <c r="X1036" s="27"/>
      <c r="Y1036" s="27">
        <v>0</v>
      </c>
      <c r="Z1036" s="27">
        <v>1</v>
      </c>
    </row>
    <row r="1037" spans="1:26">
      <c r="A1037" s="27">
        <v>1977</v>
      </c>
      <c r="B1037" t="s">
        <v>128</v>
      </c>
      <c r="C1037" s="27"/>
      <c r="D1037" s="27"/>
      <c r="E1037" s="27"/>
      <c r="F1037" s="27">
        <v>0</v>
      </c>
      <c r="G1037" s="27">
        <v>0</v>
      </c>
      <c r="H1037" s="27">
        <v>0</v>
      </c>
      <c r="I1037" s="27">
        <v>1</v>
      </c>
      <c r="J1037" s="27">
        <v>0</v>
      </c>
      <c r="K1037" s="27">
        <v>4</v>
      </c>
      <c r="L1037" s="27">
        <v>1</v>
      </c>
      <c r="M1037" s="27">
        <v>0</v>
      </c>
      <c r="N1037" s="27">
        <v>0</v>
      </c>
      <c r="O1037" s="27">
        <v>0</v>
      </c>
      <c r="P1037" s="27"/>
      <c r="Q1037" s="27">
        <v>1131225278.7777252</v>
      </c>
      <c r="R1037" s="27">
        <v>1</v>
      </c>
      <c r="S1037" s="27">
        <v>1</v>
      </c>
      <c r="T1037" s="33">
        <v>1.0409624303569636</v>
      </c>
      <c r="U1037" s="27">
        <v>0</v>
      </c>
      <c r="V1037" s="27">
        <v>0</v>
      </c>
      <c r="W1037" s="27">
        <v>31021000</v>
      </c>
      <c r="X1037" s="27"/>
      <c r="Y1037" s="27">
        <v>0</v>
      </c>
      <c r="Z1037" s="27">
        <v>1</v>
      </c>
    </row>
    <row r="1038" spans="1:26">
      <c r="A1038" s="27">
        <v>1978</v>
      </c>
      <c r="B1038" t="s">
        <v>128</v>
      </c>
      <c r="C1038" s="27"/>
      <c r="D1038" s="27"/>
      <c r="E1038" s="27"/>
      <c r="F1038" s="27">
        <v>200000</v>
      </c>
      <c r="G1038" s="27">
        <v>0</v>
      </c>
      <c r="H1038" s="27">
        <v>0</v>
      </c>
      <c r="I1038" s="27">
        <v>1</v>
      </c>
      <c r="J1038" s="27">
        <v>0</v>
      </c>
      <c r="K1038" s="27">
        <v>4</v>
      </c>
      <c r="L1038" s="27">
        <v>1</v>
      </c>
      <c r="M1038" s="27">
        <v>0</v>
      </c>
      <c r="N1038" s="27">
        <v>0</v>
      </c>
      <c r="O1038" s="27">
        <v>0</v>
      </c>
      <c r="P1038" s="27"/>
      <c r="Q1038" s="27">
        <v>1475584037.2815588</v>
      </c>
      <c r="R1038" s="27">
        <v>1</v>
      </c>
      <c r="S1038" s="27">
        <v>1</v>
      </c>
      <c r="T1038" s="33">
        <v>0.91734575384516981</v>
      </c>
      <c r="U1038" s="27">
        <v>5553793.7999999998</v>
      </c>
      <c r="V1038" s="27">
        <v>0</v>
      </c>
      <c r="W1038" s="27">
        <v>46542000</v>
      </c>
      <c r="X1038" s="27"/>
      <c r="Y1038" s="27">
        <v>0</v>
      </c>
      <c r="Z1038" s="27">
        <v>1</v>
      </c>
    </row>
    <row r="1039" spans="1:26">
      <c r="A1039" s="27">
        <v>1979</v>
      </c>
      <c r="B1039" t="s">
        <v>128</v>
      </c>
      <c r="C1039" s="27"/>
      <c r="D1039" s="27"/>
      <c r="E1039" s="27"/>
      <c r="F1039" s="27">
        <v>0</v>
      </c>
      <c r="G1039" s="27">
        <v>0</v>
      </c>
      <c r="H1039" s="27">
        <v>0</v>
      </c>
      <c r="I1039" s="27">
        <v>1</v>
      </c>
      <c r="J1039" s="27">
        <v>0</v>
      </c>
      <c r="K1039" s="27">
        <v>4</v>
      </c>
      <c r="L1039" s="27">
        <v>1</v>
      </c>
      <c r="M1039" s="27">
        <v>0</v>
      </c>
      <c r="N1039" s="27">
        <v>0</v>
      </c>
      <c r="O1039" s="27">
        <v>0</v>
      </c>
      <c r="P1039" s="27"/>
      <c r="Q1039" s="27">
        <v>1748480982.1851664</v>
      </c>
      <c r="R1039" s="27">
        <v>1</v>
      </c>
      <c r="S1039" s="27">
        <v>1</v>
      </c>
      <c r="T1039" s="33">
        <v>0.9810294585578897</v>
      </c>
      <c r="U1039" s="27">
        <v>10804740.699999999</v>
      </c>
      <c r="V1039" s="27">
        <v>0</v>
      </c>
      <c r="W1039" s="27">
        <v>65402000</v>
      </c>
      <c r="X1039" s="27"/>
      <c r="Y1039" s="27">
        <v>0</v>
      </c>
      <c r="Z1039" s="27">
        <v>1</v>
      </c>
    </row>
    <row r="1040" spans="1:26">
      <c r="A1040" s="27">
        <v>1980</v>
      </c>
      <c r="B1040" t="s">
        <v>128</v>
      </c>
      <c r="C1040" s="27"/>
      <c r="D1040" s="27"/>
      <c r="E1040" s="27"/>
      <c r="F1040" s="27">
        <v>0</v>
      </c>
      <c r="G1040" s="27">
        <v>0</v>
      </c>
      <c r="H1040" s="27">
        <v>0</v>
      </c>
      <c r="I1040" s="27">
        <v>1</v>
      </c>
      <c r="J1040" s="27">
        <v>0</v>
      </c>
      <c r="K1040" s="27">
        <v>4</v>
      </c>
      <c r="L1040" s="27">
        <v>1</v>
      </c>
      <c r="M1040" s="27">
        <v>0</v>
      </c>
      <c r="N1040" s="27">
        <v>0</v>
      </c>
      <c r="O1040" s="27">
        <v>0</v>
      </c>
      <c r="P1040" s="27">
        <v>2121000000</v>
      </c>
      <c r="Q1040" s="27">
        <v>1928720390.2886932</v>
      </c>
      <c r="R1040" s="27">
        <v>1</v>
      </c>
      <c r="S1040" s="27">
        <v>1</v>
      </c>
      <c r="T1040" s="33">
        <v>0.94044734443210454</v>
      </c>
      <c r="U1040" s="27">
        <v>14705477.300000001</v>
      </c>
      <c r="V1040" s="27">
        <v>0</v>
      </c>
      <c r="W1040" s="27">
        <v>77169000</v>
      </c>
      <c r="X1040" s="27"/>
      <c r="Y1040" s="27">
        <v>0</v>
      </c>
      <c r="Z1040" s="27">
        <v>1</v>
      </c>
    </row>
    <row r="1041" spans="1:26">
      <c r="A1041" s="27">
        <v>1981</v>
      </c>
      <c r="B1041" t="s">
        <v>128</v>
      </c>
      <c r="C1041" s="27"/>
      <c r="D1041" s="27"/>
      <c r="E1041" s="27"/>
      <c r="F1041" s="27">
        <v>0</v>
      </c>
      <c r="G1041" s="27">
        <v>0</v>
      </c>
      <c r="H1041" s="27">
        <v>0</v>
      </c>
      <c r="I1041" s="27">
        <v>1</v>
      </c>
      <c r="J1041" s="27">
        <v>0</v>
      </c>
      <c r="K1041" s="27">
        <v>4</v>
      </c>
      <c r="L1041" s="27">
        <v>1</v>
      </c>
      <c r="M1041" s="27">
        <v>0</v>
      </c>
      <c r="N1041" s="27">
        <v>0</v>
      </c>
      <c r="O1041" s="27">
        <v>0</v>
      </c>
      <c r="P1041" s="27">
        <v>1846000000</v>
      </c>
      <c r="Q1041" s="27">
        <v>1775842679.9405589</v>
      </c>
      <c r="R1041" s="27">
        <v>1</v>
      </c>
      <c r="S1041" s="27">
        <v>1</v>
      </c>
      <c r="T1041" s="33">
        <v>0.83355014400471705</v>
      </c>
      <c r="U1041" s="27">
        <v>13477492.800000001</v>
      </c>
      <c r="V1041" s="27">
        <v>0</v>
      </c>
      <c r="W1041" s="27">
        <v>84226396</v>
      </c>
      <c r="X1041" s="27"/>
      <c r="Y1041" s="27">
        <v>0</v>
      </c>
      <c r="Z1041" s="27">
        <v>1</v>
      </c>
    </row>
    <row r="1042" spans="1:26">
      <c r="A1042" s="27">
        <v>1982</v>
      </c>
      <c r="B1042" t="s">
        <v>128</v>
      </c>
      <c r="C1042" s="27"/>
      <c r="D1042" s="27"/>
      <c r="E1042" s="27"/>
      <c r="F1042" s="27">
        <v>0</v>
      </c>
      <c r="G1042" s="27">
        <v>0</v>
      </c>
      <c r="H1042" s="27">
        <v>0</v>
      </c>
      <c r="I1042" s="27">
        <v>1</v>
      </c>
      <c r="J1042" s="27">
        <v>0</v>
      </c>
      <c r="K1042" s="27">
        <v>4</v>
      </c>
      <c r="L1042" s="27">
        <v>1</v>
      </c>
      <c r="M1042" s="27">
        <v>0</v>
      </c>
      <c r="N1042" s="27">
        <v>0</v>
      </c>
      <c r="O1042" s="27">
        <v>0</v>
      </c>
      <c r="P1042" s="27">
        <v>1719000000</v>
      </c>
      <c r="Q1042" s="27">
        <v>1754450379.207696</v>
      </c>
      <c r="R1042" s="27">
        <v>1</v>
      </c>
      <c r="S1042" s="27">
        <v>1</v>
      </c>
      <c r="T1042" s="33">
        <v>0.78443295677873848</v>
      </c>
      <c r="U1042" s="27">
        <v>12772910.699999999</v>
      </c>
      <c r="V1042" s="27">
        <v>0</v>
      </c>
      <c r="W1042" s="27">
        <v>94678294.099999994</v>
      </c>
      <c r="X1042" s="27"/>
      <c r="Y1042" s="27">
        <v>0</v>
      </c>
      <c r="Z1042" s="27">
        <v>1</v>
      </c>
    </row>
    <row r="1043" spans="1:26">
      <c r="A1043" s="27">
        <v>1983</v>
      </c>
      <c r="B1043" t="s">
        <v>128</v>
      </c>
      <c r="C1043" s="27"/>
      <c r="D1043" s="27"/>
      <c r="E1043" s="27"/>
      <c r="F1043" s="27">
        <v>0</v>
      </c>
      <c r="G1043" s="27">
        <v>0</v>
      </c>
      <c r="H1043" s="27">
        <v>0</v>
      </c>
      <c r="I1043" s="27">
        <v>1</v>
      </c>
      <c r="J1043" s="27">
        <v>0</v>
      </c>
      <c r="K1043" s="27">
        <v>4</v>
      </c>
      <c r="L1043" s="27">
        <v>1</v>
      </c>
      <c r="M1043" s="27">
        <v>0</v>
      </c>
      <c r="N1043" s="27">
        <v>0</v>
      </c>
      <c r="O1043" s="27">
        <v>0</v>
      </c>
      <c r="P1043" s="27">
        <v>1571000000</v>
      </c>
      <c r="Q1043" s="27">
        <v>1600278756.4358931</v>
      </c>
      <c r="R1043" s="27">
        <v>1</v>
      </c>
      <c r="S1043" s="27">
        <v>1</v>
      </c>
      <c r="T1043" s="33">
        <v>0.83426891623154475</v>
      </c>
      <c r="U1043" s="27">
        <v>12122634.1</v>
      </c>
      <c r="V1043" s="27">
        <v>0</v>
      </c>
      <c r="W1043" s="27">
        <v>112645557</v>
      </c>
      <c r="X1043" s="27"/>
      <c r="Y1043" s="27">
        <v>0</v>
      </c>
      <c r="Z1043" s="27">
        <v>1</v>
      </c>
    </row>
    <row r="1044" spans="1:26">
      <c r="A1044" s="27">
        <v>1984</v>
      </c>
      <c r="B1044" t="s">
        <v>128</v>
      </c>
      <c r="C1044" s="27"/>
      <c r="D1044" s="27"/>
      <c r="E1044" s="27"/>
      <c r="F1044" s="27">
        <v>8700000</v>
      </c>
      <c r="G1044" s="27">
        <v>0</v>
      </c>
      <c r="H1044" s="27">
        <v>0</v>
      </c>
      <c r="I1044" s="27">
        <v>1</v>
      </c>
      <c r="J1044" s="27">
        <v>0</v>
      </c>
      <c r="K1044" s="27">
        <v>4</v>
      </c>
      <c r="L1044" s="27">
        <v>1</v>
      </c>
      <c r="M1044" s="27">
        <v>0</v>
      </c>
      <c r="N1044" s="27">
        <v>0</v>
      </c>
      <c r="O1044" s="27">
        <v>0</v>
      </c>
      <c r="P1044" s="27">
        <v>1404000000</v>
      </c>
      <c r="Q1044" s="27">
        <v>1459880352.6482952</v>
      </c>
      <c r="R1044" s="27">
        <v>1</v>
      </c>
      <c r="S1044" s="27">
        <v>1</v>
      </c>
      <c r="T1044" s="33">
        <v>0.82999599794502654</v>
      </c>
      <c r="U1044" s="27">
        <v>10734279.699999999</v>
      </c>
      <c r="V1044" s="27">
        <v>0</v>
      </c>
      <c r="W1044" s="27">
        <v>124247321.59999999</v>
      </c>
      <c r="X1044" s="27"/>
      <c r="Y1044" s="27"/>
      <c r="Z1044" s="27">
        <v>1</v>
      </c>
    </row>
    <row r="1045" spans="1:26">
      <c r="A1045" s="27">
        <v>1985</v>
      </c>
      <c r="B1045" t="s">
        <v>128</v>
      </c>
      <c r="C1045" s="27"/>
      <c r="D1045" s="27"/>
      <c r="E1045" s="27"/>
      <c r="F1045" s="27">
        <v>0</v>
      </c>
      <c r="G1045" s="27">
        <v>0</v>
      </c>
      <c r="H1045" s="27">
        <v>0</v>
      </c>
      <c r="I1045" s="27">
        <v>1</v>
      </c>
      <c r="J1045" s="27">
        <v>0</v>
      </c>
      <c r="K1045" s="27">
        <v>4</v>
      </c>
      <c r="L1045" s="27">
        <v>1</v>
      </c>
      <c r="M1045" s="27">
        <v>0</v>
      </c>
      <c r="N1045" s="27">
        <v>0</v>
      </c>
      <c r="O1045" s="27">
        <v>0</v>
      </c>
      <c r="P1045" s="27">
        <v>1553000000</v>
      </c>
      <c r="Q1045" s="27">
        <v>1552493413.9898932</v>
      </c>
      <c r="R1045" s="27">
        <v>1</v>
      </c>
      <c r="S1045" s="27">
        <v>1</v>
      </c>
      <c r="T1045" s="33">
        <v>0.74915719568429318</v>
      </c>
      <c r="U1045" s="27">
        <v>10176861.300000001</v>
      </c>
      <c r="V1045" s="27">
        <v>0</v>
      </c>
      <c r="W1045" s="27">
        <v>148661939.59999999</v>
      </c>
      <c r="X1045" s="27"/>
      <c r="Y1045" s="27"/>
      <c r="Z1045" s="27">
        <v>1</v>
      </c>
    </row>
    <row r="1046" spans="1:26">
      <c r="A1046" s="27">
        <v>1986</v>
      </c>
      <c r="B1046" t="s">
        <v>128</v>
      </c>
      <c r="C1046" s="27"/>
      <c r="D1046" s="27"/>
      <c r="E1046" s="27"/>
      <c r="F1046" s="27">
        <v>0</v>
      </c>
      <c r="G1046" s="27">
        <v>0</v>
      </c>
      <c r="H1046" s="27">
        <v>0</v>
      </c>
      <c r="I1046" s="27">
        <v>1</v>
      </c>
      <c r="J1046" s="27">
        <v>0</v>
      </c>
      <c r="K1046" s="27">
        <v>4</v>
      </c>
      <c r="L1046" s="27">
        <v>1</v>
      </c>
      <c r="M1046" s="27">
        <v>0</v>
      </c>
      <c r="N1046" s="27">
        <v>0</v>
      </c>
      <c r="O1046" s="27">
        <v>0</v>
      </c>
      <c r="P1046" s="27">
        <v>2036000000</v>
      </c>
      <c r="Q1046" s="27">
        <v>2036303381.2014174</v>
      </c>
      <c r="R1046" s="27">
        <v>1</v>
      </c>
      <c r="S1046" s="27">
        <v>1</v>
      </c>
      <c r="T1046" s="33">
        <v>0.7030572776909082</v>
      </c>
      <c r="U1046" s="27">
        <v>8238252</v>
      </c>
      <c r="V1046" s="27">
        <v>0</v>
      </c>
      <c r="W1046" s="27">
        <v>185990109.59999999</v>
      </c>
      <c r="X1046" s="27"/>
      <c r="Y1046" s="27"/>
      <c r="Z1046" s="27">
        <v>1</v>
      </c>
    </row>
    <row r="1047" spans="1:26">
      <c r="A1047" s="27">
        <v>1987</v>
      </c>
      <c r="B1047" t="s">
        <v>128</v>
      </c>
      <c r="C1047" s="27"/>
      <c r="D1047" s="27"/>
      <c r="E1047" s="27"/>
      <c r="F1047" s="27">
        <v>0</v>
      </c>
      <c r="G1047" s="27">
        <v>0</v>
      </c>
      <c r="H1047" s="27">
        <v>0</v>
      </c>
      <c r="I1047" s="27">
        <v>1</v>
      </c>
      <c r="J1047" s="27">
        <v>0</v>
      </c>
      <c r="K1047" s="27">
        <v>4</v>
      </c>
      <c r="L1047" s="27">
        <v>1</v>
      </c>
      <c r="M1047" s="27">
        <v>0</v>
      </c>
      <c r="N1047" s="27">
        <v>0</v>
      </c>
      <c r="O1047" s="27">
        <v>0</v>
      </c>
      <c r="P1047" s="27">
        <v>2370000000</v>
      </c>
      <c r="Q1047" s="27">
        <v>2369835438.6239276</v>
      </c>
      <c r="R1047" s="27">
        <v>1</v>
      </c>
      <c r="S1047" s="27">
        <v>1</v>
      </c>
      <c r="T1047" s="33">
        <v>0.74330063470010233</v>
      </c>
      <c r="U1047" s="27">
        <v>5965465.2999999998</v>
      </c>
      <c r="V1047" s="27">
        <v>0</v>
      </c>
      <c r="W1047" s="27">
        <v>221138097.09999999</v>
      </c>
      <c r="X1047" s="27"/>
      <c r="Y1047" s="27"/>
      <c r="Z1047" s="27">
        <v>1</v>
      </c>
    </row>
    <row r="1048" spans="1:26">
      <c r="A1048" s="27">
        <v>1988</v>
      </c>
      <c r="B1048" t="s">
        <v>128</v>
      </c>
      <c r="C1048" s="27"/>
      <c r="D1048" s="27"/>
      <c r="E1048" s="27"/>
      <c r="F1048" s="27">
        <v>0</v>
      </c>
      <c r="G1048" s="27">
        <v>0</v>
      </c>
      <c r="H1048" s="27">
        <v>0</v>
      </c>
      <c r="I1048" s="27">
        <v>1</v>
      </c>
      <c r="J1048" s="27">
        <v>0</v>
      </c>
      <c r="K1048" s="27">
        <v>4</v>
      </c>
      <c r="L1048" s="27">
        <v>1</v>
      </c>
      <c r="M1048" s="27">
        <v>0</v>
      </c>
      <c r="N1048" s="27">
        <v>0</v>
      </c>
      <c r="O1048" s="27">
        <v>0</v>
      </c>
      <c r="P1048" s="27">
        <v>2616000000</v>
      </c>
      <c r="Q1048" s="27">
        <v>2616040645.8726287</v>
      </c>
      <c r="R1048" s="27">
        <v>1</v>
      </c>
      <c r="S1048" s="27">
        <v>1</v>
      </c>
      <c r="T1048" s="33">
        <v>0.80560957079318884</v>
      </c>
      <c r="U1048" s="27">
        <v>2555484.2999999998</v>
      </c>
      <c r="V1048" s="27">
        <v>0</v>
      </c>
      <c r="W1048" s="27">
        <v>233797641.19999999</v>
      </c>
      <c r="X1048" s="27"/>
      <c r="Y1048" s="27"/>
      <c r="Z1048" s="27">
        <v>1</v>
      </c>
    </row>
    <row r="1049" spans="1:26">
      <c r="A1049" s="27">
        <v>1989</v>
      </c>
      <c r="B1049" t="s">
        <v>128</v>
      </c>
      <c r="C1049" s="27"/>
      <c r="D1049" s="27"/>
      <c r="E1049" s="27"/>
      <c r="F1049" s="27">
        <v>19000000</v>
      </c>
      <c r="G1049" s="27">
        <v>0</v>
      </c>
      <c r="H1049" s="27">
        <v>0</v>
      </c>
      <c r="I1049" s="27">
        <v>1</v>
      </c>
      <c r="J1049" s="27">
        <v>0</v>
      </c>
      <c r="K1049" s="27">
        <v>4</v>
      </c>
      <c r="L1049" s="27">
        <v>1</v>
      </c>
      <c r="M1049" s="27">
        <v>0</v>
      </c>
      <c r="N1049" s="27">
        <v>0</v>
      </c>
      <c r="O1049" s="27">
        <v>0</v>
      </c>
      <c r="P1049" s="27">
        <v>2616000000</v>
      </c>
      <c r="Q1049" s="27">
        <v>2615588545.6862864</v>
      </c>
      <c r="R1049" s="27">
        <v>1</v>
      </c>
      <c r="S1049" s="27">
        <v>1</v>
      </c>
      <c r="T1049" s="33">
        <v>0.74679040704290955</v>
      </c>
      <c r="U1049" s="27">
        <v>584801.19999999995</v>
      </c>
      <c r="V1049" s="27">
        <v>0</v>
      </c>
      <c r="W1049" s="27">
        <v>255280397.5</v>
      </c>
      <c r="X1049" s="27"/>
      <c r="Y1049" s="27"/>
      <c r="Z1049" s="27">
        <v>1</v>
      </c>
    </row>
    <row r="1050" spans="1:26">
      <c r="A1050" s="27">
        <v>1990</v>
      </c>
      <c r="B1050" t="s">
        <v>128</v>
      </c>
      <c r="C1050" s="27"/>
      <c r="D1050" s="27"/>
      <c r="E1050" s="27"/>
      <c r="F1050" s="27">
        <v>8600000</v>
      </c>
      <c r="G1050" s="27">
        <v>0</v>
      </c>
      <c r="H1050" s="27">
        <v>0</v>
      </c>
      <c r="I1050" s="27">
        <v>1</v>
      </c>
      <c r="J1050" s="27">
        <v>0</v>
      </c>
      <c r="K1050" s="27">
        <v>4</v>
      </c>
      <c r="L1050" s="27">
        <v>1</v>
      </c>
      <c r="M1050" s="27">
        <v>0</v>
      </c>
      <c r="N1050" s="27">
        <v>0</v>
      </c>
      <c r="O1050" s="27">
        <v>0</v>
      </c>
      <c r="P1050" s="27">
        <v>3101000000</v>
      </c>
      <c r="Q1050" s="27">
        <v>3101301780.9506698</v>
      </c>
      <c r="R1050" s="27">
        <v>1</v>
      </c>
      <c r="S1050" s="27">
        <v>1</v>
      </c>
      <c r="T1050" s="33">
        <v>0.70566019682121295</v>
      </c>
      <c r="U1050" s="27">
        <v>69710.3</v>
      </c>
      <c r="V1050" s="27">
        <v>0</v>
      </c>
      <c r="W1050" s="27">
        <v>282277090.30000001</v>
      </c>
      <c r="X1050" s="27"/>
      <c r="Y1050" s="27"/>
      <c r="Z1050" s="27">
        <v>1</v>
      </c>
    </row>
    <row r="1051" spans="1:26">
      <c r="A1051" s="27">
        <v>1991</v>
      </c>
      <c r="B1051" t="s">
        <v>128</v>
      </c>
      <c r="C1051" s="27"/>
      <c r="D1051" s="27"/>
      <c r="E1051" s="27"/>
      <c r="F1051" s="27">
        <v>0</v>
      </c>
      <c r="G1051" s="27">
        <v>0</v>
      </c>
      <c r="H1051" s="27">
        <v>0</v>
      </c>
      <c r="I1051" s="27">
        <v>1</v>
      </c>
      <c r="J1051" s="27">
        <v>0</v>
      </c>
      <c r="K1051" s="27">
        <v>4</v>
      </c>
      <c r="L1051" s="27">
        <v>1</v>
      </c>
      <c r="M1051" s="27">
        <v>0</v>
      </c>
      <c r="N1051" s="27">
        <v>0</v>
      </c>
      <c r="O1051" s="27">
        <v>0</v>
      </c>
      <c r="P1051" s="27">
        <v>3135000000</v>
      </c>
      <c r="Q1051" s="27">
        <v>3135045684.1006017</v>
      </c>
      <c r="R1051" s="27">
        <v>1</v>
      </c>
      <c r="S1051" s="27">
        <v>1</v>
      </c>
      <c r="T1051" s="33">
        <v>0.64778014054484578</v>
      </c>
      <c r="U1051" s="27">
        <v>9040317.9000000004</v>
      </c>
      <c r="V1051" s="27">
        <v>0</v>
      </c>
      <c r="W1051" s="27">
        <v>325760861.10000002</v>
      </c>
      <c r="X1051" s="27"/>
      <c r="Y1051" s="27"/>
      <c r="Z1051" s="27">
        <v>1</v>
      </c>
    </row>
    <row r="1052" spans="1:26">
      <c r="A1052" s="27">
        <v>1992</v>
      </c>
      <c r="B1052" t="s">
        <v>128</v>
      </c>
      <c r="C1052" s="27"/>
      <c r="D1052" s="27"/>
      <c r="E1052" s="27"/>
      <c r="F1052" s="27">
        <v>0</v>
      </c>
      <c r="G1052" s="27">
        <v>0</v>
      </c>
      <c r="H1052" s="27">
        <v>0</v>
      </c>
      <c r="I1052" s="27">
        <v>1</v>
      </c>
      <c r="J1052" s="27">
        <v>0</v>
      </c>
      <c r="K1052" s="27">
        <v>4</v>
      </c>
      <c r="L1052" s="27">
        <v>1</v>
      </c>
      <c r="M1052" s="27">
        <v>0</v>
      </c>
      <c r="N1052" s="27">
        <v>0</v>
      </c>
      <c r="O1052" s="27">
        <v>0</v>
      </c>
      <c r="P1052" s="27">
        <v>3357000000</v>
      </c>
      <c r="Q1052" s="27">
        <v>2240264711.5481591</v>
      </c>
      <c r="R1052" s="27">
        <v>1</v>
      </c>
      <c r="S1052" s="27">
        <v>1</v>
      </c>
      <c r="T1052" s="33">
        <v>0.62587770846912083</v>
      </c>
      <c r="U1052" s="27">
        <v>8690000</v>
      </c>
      <c r="V1052" s="27">
        <v>0</v>
      </c>
      <c r="W1052" s="27">
        <v>363989000</v>
      </c>
      <c r="X1052" s="27"/>
      <c r="Y1052" s="27"/>
      <c r="Z1052" s="27">
        <v>1</v>
      </c>
    </row>
    <row r="1053" spans="1:26">
      <c r="A1053" s="27">
        <v>1993</v>
      </c>
      <c r="B1053" t="s">
        <v>128</v>
      </c>
      <c r="C1053" s="27"/>
      <c r="D1053" s="27"/>
      <c r="E1053" s="27"/>
      <c r="F1053" s="27">
        <v>0</v>
      </c>
      <c r="G1053" s="27">
        <v>0</v>
      </c>
      <c r="H1053" s="27">
        <v>0</v>
      </c>
      <c r="I1053" s="27">
        <v>1</v>
      </c>
      <c r="J1053" s="27">
        <v>0</v>
      </c>
      <c r="K1053" s="27">
        <v>4</v>
      </c>
      <c r="L1053" s="27">
        <v>1</v>
      </c>
      <c r="M1053" s="27">
        <v>0</v>
      </c>
      <c r="N1053" s="27">
        <v>0</v>
      </c>
      <c r="O1053" s="27">
        <v>0</v>
      </c>
      <c r="P1053" s="27">
        <v>3200000000</v>
      </c>
      <c r="Q1053" s="27">
        <v>2332018010.5534105</v>
      </c>
      <c r="R1053" s="27">
        <v>1</v>
      </c>
      <c r="S1053" s="27">
        <v>1</v>
      </c>
      <c r="T1053" s="33">
        <v>0.648154718576755</v>
      </c>
      <c r="U1053" s="27">
        <v>20823168.899999999</v>
      </c>
      <c r="V1053" s="27">
        <v>0</v>
      </c>
      <c r="W1053" s="27">
        <v>425425000</v>
      </c>
      <c r="X1053" s="27"/>
      <c r="Y1053" s="27"/>
      <c r="Z1053" s="27">
        <v>1</v>
      </c>
    </row>
    <row r="1054" spans="1:26">
      <c r="A1054" s="27">
        <v>1994</v>
      </c>
      <c r="B1054" t="s">
        <v>128</v>
      </c>
      <c r="C1054" s="27"/>
      <c r="D1054" s="27"/>
      <c r="E1054" s="27"/>
      <c r="F1054" s="27">
        <v>0</v>
      </c>
      <c r="G1054" s="27">
        <v>0</v>
      </c>
      <c r="H1054" s="27">
        <v>0</v>
      </c>
      <c r="I1054" s="27">
        <v>1</v>
      </c>
      <c r="J1054" s="27">
        <v>0</v>
      </c>
      <c r="K1054" s="27">
        <v>4</v>
      </c>
      <c r="L1054" s="27">
        <v>1</v>
      </c>
      <c r="M1054" s="27">
        <v>0</v>
      </c>
      <c r="N1054" s="27">
        <v>0</v>
      </c>
      <c r="O1054" s="27">
        <v>0</v>
      </c>
      <c r="P1054" s="27">
        <v>1924000000</v>
      </c>
      <c r="Q1054" s="27">
        <v>1895290964.8082888</v>
      </c>
      <c r="R1054" s="27">
        <v>1</v>
      </c>
      <c r="S1054" s="27">
        <v>1</v>
      </c>
      <c r="T1054" s="33">
        <v>0.69545665111729171</v>
      </c>
      <c r="U1054" s="27">
        <v>47941472.5</v>
      </c>
      <c r="V1054" s="27">
        <v>0</v>
      </c>
      <c r="W1054" s="27">
        <v>518198000</v>
      </c>
      <c r="X1054" s="27"/>
      <c r="Y1054" s="27"/>
      <c r="Z1054" s="27">
        <v>1</v>
      </c>
    </row>
    <row r="1055" spans="1:26">
      <c r="A1055" s="27">
        <v>1995</v>
      </c>
      <c r="B1055" t="s">
        <v>128</v>
      </c>
      <c r="C1055" s="27"/>
      <c r="D1055" s="27"/>
      <c r="E1055" s="27"/>
      <c r="F1055" s="27">
        <v>0</v>
      </c>
      <c r="G1055" s="27">
        <v>0</v>
      </c>
      <c r="H1055" s="27">
        <v>0</v>
      </c>
      <c r="I1055" s="27">
        <v>1</v>
      </c>
      <c r="J1055" s="27">
        <v>0</v>
      </c>
      <c r="K1055" s="27">
        <v>4</v>
      </c>
      <c r="L1055" s="27">
        <v>1</v>
      </c>
      <c r="M1055" s="27">
        <v>0</v>
      </c>
      <c r="N1055" s="27">
        <v>0</v>
      </c>
      <c r="O1055" s="27">
        <v>0</v>
      </c>
      <c r="P1055" s="27">
        <v>2380000000</v>
      </c>
      <c r="Q1055" s="27">
        <v>2379518099.226603</v>
      </c>
      <c r="R1055" s="27">
        <v>1</v>
      </c>
      <c r="S1055" s="27">
        <v>1</v>
      </c>
      <c r="T1055" s="33">
        <v>0.69736071622307827</v>
      </c>
      <c r="U1055" s="27">
        <v>75097475.400000006</v>
      </c>
      <c r="V1055" s="27">
        <v>0</v>
      </c>
      <c r="W1055" s="27">
        <v>607870000</v>
      </c>
      <c r="X1055" s="27"/>
      <c r="Y1055" s="27"/>
      <c r="Z1055" s="27">
        <v>1</v>
      </c>
    </row>
    <row r="1056" spans="1:26">
      <c r="A1056" s="27">
        <v>1996</v>
      </c>
      <c r="B1056" t="s">
        <v>128</v>
      </c>
      <c r="C1056" s="27"/>
      <c r="D1056" s="27"/>
      <c r="E1056" s="27"/>
      <c r="F1056" s="27">
        <v>0</v>
      </c>
      <c r="G1056" s="27">
        <v>0</v>
      </c>
      <c r="H1056" s="27">
        <v>0</v>
      </c>
      <c r="I1056" s="27">
        <v>1</v>
      </c>
      <c r="J1056" s="27">
        <v>0</v>
      </c>
      <c r="K1056" s="27">
        <v>4</v>
      </c>
      <c r="L1056" s="27">
        <v>1</v>
      </c>
      <c r="M1056" s="27">
        <v>0</v>
      </c>
      <c r="N1056" s="27">
        <v>0</v>
      </c>
      <c r="O1056" s="27">
        <v>0</v>
      </c>
      <c r="P1056" s="27">
        <v>2587000000</v>
      </c>
      <c r="Q1056" s="27">
        <v>2586550747.0984406</v>
      </c>
      <c r="R1056" s="27">
        <v>1</v>
      </c>
      <c r="S1056" s="27">
        <v>1</v>
      </c>
      <c r="T1056" s="33">
        <v>0.69966405838602452</v>
      </c>
      <c r="U1056" s="27">
        <v>81270624.900000006</v>
      </c>
      <c r="V1056" s="27">
        <v>0</v>
      </c>
      <c r="W1056" s="27">
        <v>635944000</v>
      </c>
      <c r="X1056" s="27"/>
      <c r="Y1056" s="27"/>
      <c r="Z1056" s="27">
        <v>1</v>
      </c>
    </row>
    <row r="1057" spans="1:26">
      <c r="A1057" s="27">
        <v>1997</v>
      </c>
      <c r="B1057" t="s">
        <v>128</v>
      </c>
      <c r="C1057" s="27"/>
      <c r="D1057" s="27"/>
      <c r="E1057" s="27"/>
      <c r="F1057" s="27">
        <v>0</v>
      </c>
      <c r="G1057" s="27">
        <v>0</v>
      </c>
      <c r="H1057" s="27">
        <v>0</v>
      </c>
      <c r="I1057" s="27">
        <v>1</v>
      </c>
      <c r="J1057" s="27">
        <v>0</v>
      </c>
      <c r="K1057" s="27">
        <v>4</v>
      </c>
      <c r="L1057" s="27">
        <v>1</v>
      </c>
      <c r="M1057" s="27">
        <v>0</v>
      </c>
      <c r="N1057" s="27">
        <v>0</v>
      </c>
      <c r="O1057" s="27">
        <v>0</v>
      </c>
      <c r="P1057" s="27">
        <v>2448000000</v>
      </c>
      <c r="Q1057" s="27">
        <v>2447669403.890182</v>
      </c>
      <c r="R1057" s="27">
        <v>1</v>
      </c>
      <c r="S1057" s="27">
        <v>1</v>
      </c>
      <c r="T1057" s="33">
        <v>0.71538944173936525</v>
      </c>
      <c r="U1057" s="27">
        <v>92442511.700000003</v>
      </c>
      <c r="V1057" s="27">
        <v>0</v>
      </c>
      <c r="W1057" s="27">
        <v>635581000</v>
      </c>
      <c r="X1057" s="27"/>
      <c r="Y1057" s="27"/>
      <c r="Z1057" s="27">
        <v>1</v>
      </c>
    </row>
    <row r="1058" spans="1:26">
      <c r="A1058" s="27">
        <v>1998</v>
      </c>
      <c r="B1058" t="s">
        <v>128</v>
      </c>
      <c r="C1058" s="27"/>
      <c r="D1058" s="27"/>
      <c r="E1058" s="27"/>
      <c r="F1058" s="27">
        <v>0</v>
      </c>
      <c r="G1058" s="27">
        <v>0</v>
      </c>
      <c r="H1058" s="27">
        <v>0</v>
      </c>
      <c r="I1058" s="27">
        <v>1</v>
      </c>
      <c r="J1058" s="27">
        <v>0</v>
      </c>
      <c r="K1058" s="27">
        <v>4</v>
      </c>
      <c r="L1058" s="27">
        <v>1</v>
      </c>
      <c r="M1058" s="27">
        <v>0</v>
      </c>
      <c r="N1058" s="27">
        <v>0</v>
      </c>
      <c r="O1058" s="27">
        <v>0</v>
      </c>
      <c r="P1058" s="27">
        <v>2805000000</v>
      </c>
      <c r="Q1058" s="27">
        <v>2804902723.731451</v>
      </c>
      <c r="R1058" s="27">
        <v>0</v>
      </c>
      <c r="S1058" s="27">
        <v>1</v>
      </c>
      <c r="T1058" s="33">
        <v>0.63293736472878814</v>
      </c>
      <c r="U1058" s="27">
        <v>112115799.40000001</v>
      </c>
      <c r="V1058" s="27">
        <v>0</v>
      </c>
      <c r="W1058" s="27">
        <v>709595000</v>
      </c>
      <c r="X1058" s="27"/>
      <c r="Y1058" s="27"/>
      <c r="Z1058" s="27">
        <v>1</v>
      </c>
    </row>
    <row r="1059" spans="1:26">
      <c r="A1059" s="27">
        <v>1999</v>
      </c>
      <c r="B1059" t="s">
        <v>128</v>
      </c>
      <c r="C1059" s="27"/>
      <c r="D1059" s="27"/>
      <c r="E1059" s="27"/>
      <c r="F1059" s="27">
        <v>0</v>
      </c>
      <c r="G1059" s="27">
        <v>0</v>
      </c>
      <c r="H1059" s="27">
        <v>0</v>
      </c>
      <c r="I1059" s="27">
        <v>1</v>
      </c>
      <c r="J1059" s="27">
        <v>0</v>
      </c>
      <c r="K1059" s="27">
        <v>4</v>
      </c>
      <c r="L1059" s="27">
        <v>1</v>
      </c>
      <c r="M1059" s="27">
        <v>0</v>
      </c>
      <c r="N1059" s="27">
        <v>0</v>
      </c>
      <c r="O1059" s="27">
        <v>0</v>
      </c>
      <c r="P1059" s="27">
        <v>3013000000</v>
      </c>
      <c r="Q1059" s="27">
        <v>2993753187.0967741</v>
      </c>
      <c r="R1059" s="27">
        <v>0</v>
      </c>
      <c r="S1059" s="27">
        <v>1</v>
      </c>
      <c r="T1059" s="33">
        <v>0.59173831677950461</v>
      </c>
      <c r="U1059" s="27">
        <v>133598747.09999999</v>
      </c>
      <c r="V1059" s="27">
        <v>0</v>
      </c>
      <c r="W1059" s="27">
        <v>753328000</v>
      </c>
      <c r="X1059" s="27"/>
      <c r="Y1059" s="27"/>
      <c r="Z1059" s="27">
        <v>1</v>
      </c>
    </row>
    <row r="1060" spans="1:26">
      <c r="A1060" s="27">
        <v>2000</v>
      </c>
      <c r="B1060" t="s">
        <v>128</v>
      </c>
      <c r="C1060" s="27"/>
      <c r="D1060" s="27"/>
      <c r="E1060" s="27"/>
      <c r="F1060" s="27">
        <v>0</v>
      </c>
      <c r="G1060" s="27">
        <v>0</v>
      </c>
      <c r="H1060" s="27">
        <v>0</v>
      </c>
      <c r="I1060" s="27">
        <v>1</v>
      </c>
      <c r="J1060" s="27">
        <v>0</v>
      </c>
      <c r="K1060" s="27">
        <v>4</v>
      </c>
      <c r="L1060" s="27">
        <v>1</v>
      </c>
      <c r="M1060" s="27">
        <v>0</v>
      </c>
      <c r="N1060" s="27">
        <v>0</v>
      </c>
      <c r="O1060" s="27">
        <v>0</v>
      </c>
      <c r="P1060" s="27">
        <v>2633000000</v>
      </c>
      <c r="Q1060" s="27">
        <v>2628920056.1009817</v>
      </c>
      <c r="R1060" s="27">
        <v>0</v>
      </c>
      <c r="S1060" s="27">
        <v>1</v>
      </c>
      <c r="T1060" s="33">
        <v>0.62919927379193319</v>
      </c>
      <c r="U1060" s="27">
        <v>124397938.09999999</v>
      </c>
      <c r="V1060" s="27">
        <v>0</v>
      </c>
      <c r="W1060" s="27">
        <v>592500000</v>
      </c>
      <c r="X1060" s="27"/>
      <c r="Y1060" s="27"/>
      <c r="Z1060" s="27">
        <v>1</v>
      </c>
    </row>
    <row r="1061" spans="1:26">
      <c r="A1061" s="27">
        <v>2001</v>
      </c>
      <c r="B1061" t="s">
        <v>128</v>
      </c>
      <c r="C1061" s="27"/>
      <c r="D1061" s="27"/>
      <c r="E1061" s="27"/>
      <c r="F1061" s="27">
        <v>0</v>
      </c>
      <c r="G1061" s="27">
        <v>0</v>
      </c>
      <c r="H1061" s="27">
        <v>0</v>
      </c>
      <c r="I1061" s="27">
        <v>1</v>
      </c>
      <c r="J1061" s="27">
        <v>0</v>
      </c>
      <c r="K1061" s="27">
        <v>4</v>
      </c>
      <c r="L1061" s="27">
        <v>1</v>
      </c>
      <c r="M1061" s="27">
        <v>0</v>
      </c>
      <c r="N1061" s="27">
        <v>0</v>
      </c>
      <c r="O1061" s="27">
        <v>0</v>
      </c>
      <c r="P1061" s="27">
        <v>2836000000</v>
      </c>
      <c r="Q1061" s="27">
        <v>2812845513.5712519</v>
      </c>
      <c r="R1061" s="27">
        <v>0</v>
      </c>
      <c r="S1061" s="27">
        <v>1</v>
      </c>
      <c r="T1061" s="33">
        <v>0.61588871891054842</v>
      </c>
      <c r="U1061" s="27">
        <v>128327213.8</v>
      </c>
      <c r="V1061" s="27">
        <v>0</v>
      </c>
      <c r="W1061" s="27">
        <v>635748000</v>
      </c>
      <c r="X1061" s="27"/>
      <c r="Y1061" s="27"/>
      <c r="Z1061" s="27">
        <v>1</v>
      </c>
    </row>
    <row r="1062" spans="1:26">
      <c r="A1062" s="27">
        <v>2002</v>
      </c>
      <c r="B1062" t="s">
        <v>128</v>
      </c>
      <c r="C1062" s="27"/>
      <c r="D1062" s="27"/>
      <c r="E1062" s="27"/>
      <c r="F1062" s="27">
        <v>0</v>
      </c>
      <c r="G1062" s="27">
        <v>0</v>
      </c>
      <c r="H1062" s="27">
        <v>0</v>
      </c>
      <c r="I1062" s="27">
        <v>1</v>
      </c>
      <c r="J1062" s="27">
        <v>0</v>
      </c>
      <c r="K1062" s="27">
        <v>4</v>
      </c>
      <c r="L1062" s="27">
        <v>1</v>
      </c>
      <c r="M1062" s="27">
        <v>0</v>
      </c>
      <c r="N1062" s="27">
        <v>0</v>
      </c>
      <c r="O1062" s="27">
        <v>0</v>
      </c>
      <c r="P1062" s="27">
        <v>3218000000</v>
      </c>
      <c r="Q1062" s="27">
        <v>3205592289.7977324</v>
      </c>
      <c r="R1062" s="27">
        <v>0</v>
      </c>
      <c r="S1062" s="27">
        <v>1</v>
      </c>
      <c r="T1062" s="33">
        <v>0.62466195784303247</v>
      </c>
      <c r="U1062" s="27">
        <v>139286902.59999999</v>
      </c>
      <c r="V1062" s="27">
        <v>0</v>
      </c>
      <c r="W1062" s="27">
        <v>744569000</v>
      </c>
      <c r="X1062" s="27"/>
      <c r="Y1062" s="27"/>
      <c r="Z1062" s="27">
        <v>1</v>
      </c>
    </row>
    <row r="1063" spans="1:26">
      <c r="A1063" s="27">
        <v>2003</v>
      </c>
      <c r="B1063" t="s">
        <v>128</v>
      </c>
      <c r="C1063" s="27"/>
      <c r="D1063" s="27"/>
      <c r="E1063" s="27"/>
      <c r="F1063" s="27">
        <v>0</v>
      </c>
      <c r="G1063" s="27">
        <v>0</v>
      </c>
      <c r="H1063" s="27">
        <v>0</v>
      </c>
      <c r="I1063" s="27">
        <v>1</v>
      </c>
      <c r="J1063" s="27">
        <v>0</v>
      </c>
      <c r="K1063" s="27">
        <v>4</v>
      </c>
      <c r="L1063" s="27">
        <v>1</v>
      </c>
      <c r="M1063" s="27">
        <v>0</v>
      </c>
      <c r="N1063" s="27">
        <v>0</v>
      </c>
      <c r="O1063" s="27">
        <v>0</v>
      </c>
      <c r="P1063" s="27">
        <v>4211999999.9999995</v>
      </c>
      <c r="Q1063" s="27">
        <v>4205691222.1139598</v>
      </c>
      <c r="R1063" s="27">
        <v>0</v>
      </c>
      <c r="S1063" s="27">
        <v>1</v>
      </c>
      <c r="T1063" s="33">
        <v>0.61793375018798091</v>
      </c>
      <c r="U1063" s="27">
        <v>138635057.09999999</v>
      </c>
      <c r="V1063" s="27">
        <v>0</v>
      </c>
      <c r="W1063" s="27">
        <v>861418000</v>
      </c>
      <c r="X1063" s="27"/>
      <c r="Y1063" s="27"/>
      <c r="Z1063" s="27">
        <v>1</v>
      </c>
    </row>
    <row r="1064" spans="1:26">
      <c r="A1064" s="27">
        <v>2004</v>
      </c>
      <c r="B1064" t="s">
        <v>128</v>
      </c>
      <c r="C1064" s="27"/>
      <c r="D1064" s="27"/>
      <c r="E1064" s="27"/>
      <c r="F1064" s="27">
        <v>0</v>
      </c>
      <c r="G1064" s="27">
        <v>0</v>
      </c>
      <c r="H1064" s="27">
        <v>0</v>
      </c>
      <c r="I1064" s="27">
        <v>1</v>
      </c>
      <c r="J1064" s="27">
        <v>0</v>
      </c>
      <c r="K1064" s="27">
        <v>4</v>
      </c>
      <c r="L1064" s="27">
        <v>1</v>
      </c>
      <c r="M1064" s="27">
        <v>0</v>
      </c>
      <c r="N1064" s="27">
        <v>0</v>
      </c>
      <c r="O1064" s="27">
        <v>0</v>
      </c>
      <c r="P1064" s="27">
        <v>4843000000</v>
      </c>
      <c r="Q1064" s="27">
        <v>4838551099.7098532</v>
      </c>
      <c r="R1064" s="27">
        <v>0</v>
      </c>
      <c r="S1064" s="27">
        <v>1</v>
      </c>
      <c r="T1064" s="33">
        <v>0.67108711240801089</v>
      </c>
      <c r="U1064" s="27">
        <v>129295847.59999999</v>
      </c>
      <c r="V1064" s="27">
        <v>0</v>
      </c>
      <c r="W1064" s="27">
        <v>1027350000</v>
      </c>
      <c r="X1064" s="27"/>
      <c r="Y1064" s="27"/>
      <c r="Z1064" s="27">
        <v>1</v>
      </c>
    </row>
    <row r="1065" spans="1:26">
      <c r="A1065" s="27">
        <v>2005</v>
      </c>
      <c r="B1065" t="s">
        <v>128</v>
      </c>
      <c r="C1065" s="27"/>
      <c r="D1065" s="27"/>
      <c r="E1065" s="27"/>
      <c r="F1065" s="27">
        <v>0</v>
      </c>
      <c r="G1065" s="27">
        <v>0</v>
      </c>
      <c r="H1065" s="27">
        <v>0</v>
      </c>
      <c r="I1065" s="27">
        <v>1</v>
      </c>
      <c r="J1065" s="27">
        <v>0</v>
      </c>
      <c r="K1065" s="27">
        <v>4</v>
      </c>
      <c r="L1065" s="27">
        <v>1</v>
      </c>
      <c r="M1065" s="27">
        <v>0</v>
      </c>
      <c r="N1065" s="27">
        <v>0</v>
      </c>
      <c r="O1065" s="27">
        <v>0</v>
      </c>
      <c r="P1065" s="27">
        <v>5474000000</v>
      </c>
      <c r="Q1065" s="27">
        <v>5462709498.4511852</v>
      </c>
      <c r="R1065" s="27">
        <v>0</v>
      </c>
      <c r="S1065" s="27">
        <v>1</v>
      </c>
      <c r="T1065" s="33">
        <v>0.69599608558540027</v>
      </c>
      <c r="U1065" s="27">
        <v>116984320.2</v>
      </c>
      <c r="V1065" s="27">
        <v>0</v>
      </c>
      <c r="W1065" s="27">
        <v>1042588000</v>
      </c>
      <c r="X1065" s="27"/>
      <c r="Y1065" s="27"/>
      <c r="Z1065" s="27">
        <v>1</v>
      </c>
    </row>
    <row r="1066" spans="1:26">
      <c r="A1066" s="27">
        <v>2006</v>
      </c>
      <c r="B1066" t="s">
        <v>128</v>
      </c>
      <c r="C1066" s="27"/>
      <c r="D1066" s="27"/>
      <c r="E1066" s="27"/>
      <c r="F1066" s="27">
        <v>0</v>
      </c>
      <c r="G1066" s="27">
        <v>0</v>
      </c>
      <c r="H1066" s="27">
        <v>0</v>
      </c>
      <c r="I1066" s="27">
        <v>1</v>
      </c>
      <c r="J1066" s="27">
        <v>0</v>
      </c>
      <c r="K1066" s="27">
        <v>4</v>
      </c>
      <c r="L1066" s="27">
        <v>1</v>
      </c>
      <c r="M1066" s="27">
        <v>0</v>
      </c>
      <c r="N1066" s="27">
        <v>0</v>
      </c>
      <c r="O1066" s="27">
        <v>0</v>
      </c>
      <c r="P1066" s="27">
        <v>5820000000</v>
      </c>
      <c r="Q1066" s="27">
        <v>5816310157.7176542</v>
      </c>
      <c r="R1066" s="27">
        <v>0</v>
      </c>
      <c r="S1066" s="27">
        <v>1</v>
      </c>
      <c r="T1066" s="33">
        <v>0.83568345932575372</v>
      </c>
      <c r="U1066" s="27">
        <v>49087067.600000001</v>
      </c>
      <c r="V1066" s="27">
        <v>0</v>
      </c>
      <c r="W1066" s="27">
        <v>371018000</v>
      </c>
      <c r="X1066" s="27"/>
      <c r="Y1066" s="27"/>
      <c r="Z1066" s="27">
        <v>1</v>
      </c>
    </row>
    <row r="1067" spans="1:26">
      <c r="A1067" s="27">
        <v>2007</v>
      </c>
      <c r="B1067" t="s">
        <v>128</v>
      </c>
      <c r="C1067" s="27"/>
      <c r="D1067" s="27"/>
      <c r="E1067" s="27"/>
      <c r="F1067" s="27">
        <v>0</v>
      </c>
      <c r="G1067" s="27">
        <v>0</v>
      </c>
      <c r="H1067" s="27">
        <v>0</v>
      </c>
      <c r="I1067" s="27">
        <v>1</v>
      </c>
      <c r="J1067" s="27">
        <v>0</v>
      </c>
      <c r="K1067" s="27">
        <v>4</v>
      </c>
      <c r="L1067" s="27">
        <v>1</v>
      </c>
      <c r="M1067" s="27">
        <v>0</v>
      </c>
      <c r="N1067" s="27">
        <v>0</v>
      </c>
      <c r="O1067" s="27">
        <v>0</v>
      </c>
      <c r="P1067" s="27">
        <v>6781000000</v>
      </c>
      <c r="Q1067" s="27">
        <v>6771277870.9641209</v>
      </c>
      <c r="R1067" s="27">
        <v>0</v>
      </c>
      <c r="S1067" s="27">
        <v>1</v>
      </c>
      <c r="T1067" s="33">
        <v>0.90473952627382648</v>
      </c>
      <c r="U1067" s="27">
        <v>52352102.299999997</v>
      </c>
      <c r="V1067" s="27">
        <v>0</v>
      </c>
      <c r="W1067" s="27">
        <v>468397000</v>
      </c>
      <c r="X1067" s="27"/>
      <c r="Y1067" s="27"/>
      <c r="Z1067" s="27">
        <v>1</v>
      </c>
    </row>
    <row r="1068" spans="1:26">
      <c r="A1068" s="27">
        <v>2008</v>
      </c>
      <c r="B1068" t="s">
        <v>128</v>
      </c>
      <c r="C1068" s="27"/>
      <c r="D1068" s="27"/>
      <c r="E1068" s="27"/>
      <c r="F1068" s="27">
        <v>0</v>
      </c>
      <c r="G1068" s="27">
        <v>0</v>
      </c>
      <c r="H1068" s="27">
        <v>0</v>
      </c>
      <c r="I1068" s="27">
        <v>1</v>
      </c>
      <c r="J1068" s="27">
        <v>0</v>
      </c>
      <c r="K1068" s="27">
        <v>4</v>
      </c>
      <c r="L1068" s="27">
        <v>1</v>
      </c>
      <c r="M1068" s="27">
        <v>0</v>
      </c>
      <c r="N1068" s="27">
        <v>0</v>
      </c>
      <c r="O1068" s="27">
        <v>0</v>
      </c>
      <c r="P1068" s="27">
        <v>8409000000.000001</v>
      </c>
      <c r="Q1068" s="27">
        <v>8369637065.4025469</v>
      </c>
      <c r="R1068" s="27">
        <v>0</v>
      </c>
      <c r="S1068" s="27">
        <v>1</v>
      </c>
      <c r="T1068" s="33">
        <v>0.91944034308119871</v>
      </c>
      <c r="U1068" s="27">
        <v>68799240.099999994</v>
      </c>
      <c r="V1068" s="27">
        <v>0</v>
      </c>
      <c r="W1068" s="27">
        <v>625613000</v>
      </c>
      <c r="X1068" s="27">
        <v>103000000</v>
      </c>
      <c r="Y1068" s="27"/>
      <c r="Z1068" s="27">
        <v>1</v>
      </c>
    </row>
    <row r="1069" spans="1:26">
      <c r="A1069" s="27">
        <v>2009</v>
      </c>
      <c r="B1069" t="s">
        <v>128</v>
      </c>
      <c r="C1069" s="27"/>
      <c r="D1069" s="27"/>
      <c r="E1069" s="27"/>
      <c r="F1069" s="27">
        <v>0</v>
      </c>
      <c r="G1069" s="27">
        <v>0</v>
      </c>
      <c r="H1069" s="27">
        <v>0</v>
      </c>
      <c r="I1069" s="27">
        <v>1</v>
      </c>
      <c r="J1069" s="27">
        <v>0</v>
      </c>
      <c r="K1069" s="27">
        <v>4</v>
      </c>
      <c r="L1069" s="27">
        <v>1</v>
      </c>
      <c r="M1069" s="27">
        <v>0</v>
      </c>
      <c r="N1069" s="27">
        <v>0</v>
      </c>
      <c r="O1069" s="27">
        <v>0</v>
      </c>
      <c r="P1069" s="27">
        <v>8391000000</v>
      </c>
      <c r="Q1069" s="27">
        <v>8369175126.2531595</v>
      </c>
      <c r="R1069" s="27">
        <v>0</v>
      </c>
      <c r="S1069" s="27">
        <v>1</v>
      </c>
      <c r="T1069" s="33">
        <v>0.81595367947064712</v>
      </c>
      <c r="U1069" s="27">
        <v>200602284.90000001</v>
      </c>
      <c r="V1069" s="27">
        <v>0</v>
      </c>
      <c r="W1069" s="27">
        <v>720942000</v>
      </c>
      <c r="X1069" s="27">
        <v>122000000</v>
      </c>
      <c r="Y1069" s="27"/>
      <c r="Z1069" s="27">
        <v>1</v>
      </c>
    </row>
    <row r="1070" spans="1:26">
      <c r="A1070" s="27">
        <v>2010</v>
      </c>
      <c r="B1070" t="s">
        <v>128</v>
      </c>
      <c r="C1070" s="27"/>
      <c r="D1070" s="27"/>
      <c r="E1070" s="27"/>
      <c r="F1070" s="27">
        <v>0</v>
      </c>
      <c r="G1070" s="27">
        <v>0</v>
      </c>
      <c r="H1070" s="27">
        <v>0</v>
      </c>
      <c r="I1070" s="27">
        <v>1</v>
      </c>
      <c r="J1070" s="27">
        <v>0</v>
      </c>
      <c r="K1070" s="27">
        <v>4</v>
      </c>
      <c r="L1070" s="27">
        <v>1</v>
      </c>
      <c r="M1070" s="27">
        <v>0</v>
      </c>
      <c r="N1070" s="27">
        <v>0</v>
      </c>
      <c r="O1070" s="27">
        <v>0</v>
      </c>
      <c r="P1070" s="27">
        <v>8963000000</v>
      </c>
      <c r="Q1070" s="27">
        <v>8979966766.072319</v>
      </c>
      <c r="R1070" s="27">
        <v>0</v>
      </c>
      <c r="S1070" s="27">
        <v>1</v>
      </c>
      <c r="T1070" s="33">
        <v>1.0070075781651076</v>
      </c>
      <c r="U1070" s="27">
        <v>217415936</v>
      </c>
      <c r="V1070" s="27">
        <v>0</v>
      </c>
      <c r="W1070" s="27">
        <v>776236000</v>
      </c>
      <c r="X1070" s="27">
        <v>117000000</v>
      </c>
      <c r="Y1070" s="27"/>
      <c r="Z1070" s="27">
        <v>1</v>
      </c>
    </row>
    <row r="1071" spans="1:26">
      <c r="A1071" s="27">
        <v>2011</v>
      </c>
      <c r="B1071" t="s">
        <v>128</v>
      </c>
      <c r="C1071" s="27"/>
      <c r="D1071" s="27"/>
      <c r="E1071" s="27"/>
      <c r="F1071" s="27">
        <v>0</v>
      </c>
      <c r="G1071" s="27">
        <v>0</v>
      </c>
      <c r="H1071" s="27">
        <v>0</v>
      </c>
      <c r="I1071" s="27">
        <v>1</v>
      </c>
      <c r="J1071" s="27">
        <v>0</v>
      </c>
      <c r="K1071" s="27">
        <v>4</v>
      </c>
      <c r="L1071" s="27">
        <v>1</v>
      </c>
      <c r="M1071" s="27">
        <v>0</v>
      </c>
      <c r="N1071" s="27">
        <v>0</v>
      </c>
      <c r="O1071" s="27">
        <v>0</v>
      </c>
      <c r="P1071" s="27">
        <v>10734000000</v>
      </c>
      <c r="Q1071" s="27">
        <v>10724063457.832636</v>
      </c>
      <c r="R1071" s="27">
        <v>0</v>
      </c>
      <c r="S1071" s="27">
        <v>1</v>
      </c>
      <c r="T1071" s="33">
        <v>1.116808011796752</v>
      </c>
      <c r="U1071" s="27">
        <v>232851989</v>
      </c>
      <c r="V1071" s="27">
        <v>0</v>
      </c>
      <c r="W1071" s="27">
        <v>836686000</v>
      </c>
      <c r="X1071" s="27">
        <v>124000000</v>
      </c>
      <c r="Y1071" s="27"/>
      <c r="Z1071" s="27">
        <v>1</v>
      </c>
    </row>
    <row r="1072" spans="1:26">
      <c r="A1072" s="27">
        <v>2012</v>
      </c>
      <c r="B1072" t="s">
        <v>128</v>
      </c>
      <c r="C1072" s="27"/>
      <c r="D1072" s="27"/>
      <c r="E1072" s="27"/>
      <c r="F1072" s="27">
        <v>0</v>
      </c>
      <c r="G1072" s="27">
        <v>0</v>
      </c>
      <c r="H1072" s="27">
        <v>0</v>
      </c>
      <c r="I1072" s="27">
        <v>1</v>
      </c>
      <c r="J1072" s="27">
        <v>0</v>
      </c>
      <c r="K1072" s="27">
        <v>4</v>
      </c>
      <c r="L1072" s="27">
        <v>1</v>
      </c>
      <c r="M1072" s="27">
        <v>0</v>
      </c>
      <c r="N1072" s="27">
        <v>0</v>
      </c>
      <c r="O1072" s="27">
        <v>0</v>
      </c>
      <c r="P1072" s="27">
        <v>11172000000</v>
      </c>
      <c r="Q1072" s="27">
        <v>11166063466.562302</v>
      </c>
      <c r="R1072" s="27">
        <v>0</v>
      </c>
      <c r="S1072" s="27">
        <v>1</v>
      </c>
      <c r="T1072" s="33">
        <v>0.99562684078172081</v>
      </c>
      <c r="U1072" s="27">
        <v>301227757.80000001</v>
      </c>
      <c r="V1072" s="27">
        <v>0</v>
      </c>
      <c r="W1072" s="27">
        <v>897603000</v>
      </c>
      <c r="X1072" s="27">
        <v>130000000</v>
      </c>
      <c r="Y1072" s="27"/>
      <c r="Z1072" s="27">
        <v>1</v>
      </c>
    </row>
    <row r="1073" spans="1:26">
      <c r="A1073" s="27">
        <v>2013</v>
      </c>
      <c r="B1073" t="s">
        <v>128</v>
      </c>
      <c r="C1073" s="27"/>
      <c r="D1073" s="27"/>
      <c r="E1073" s="27"/>
      <c r="F1073" s="27">
        <v>0</v>
      </c>
      <c r="G1073" s="27">
        <v>0</v>
      </c>
      <c r="H1073" s="27">
        <v>0</v>
      </c>
      <c r="I1073" s="27">
        <v>1</v>
      </c>
      <c r="J1073" s="27">
        <v>0</v>
      </c>
      <c r="K1073" s="27">
        <v>4</v>
      </c>
      <c r="L1073" s="27">
        <v>1</v>
      </c>
      <c r="M1073" s="27">
        <v>0</v>
      </c>
      <c r="N1073" s="27">
        <v>0</v>
      </c>
      <c r="O1073" s="27">
        <v>0</v>
      </c>
      <c r="P1073" s="27">
        <v>11955000000</v>
      </c>
      <c r="Q1073" s="27">
        <v>11947176341.996599</v>
      </c>
      <c r="R1073" s="27">
        <v>0</v>
      </c>
      <c r="S1073" s="27">
        <v>1</v>
      </c>
      <c r="T1073" s="33">
        <v>0.99710818219516861</v>
      </c>
      <c r="U1073" s="27">
        <v>303918120.69999999</v>
      </c>
      <c r="V1073" s="27">
        <v>0</v>
      </c>
      <c r="W1073" s="27">
        <v>923745000</v>
      </c>
      <c r="X1073" s="27">
        <v>128000000</v>
      </c>
      <c r="Y1073" s="27"/>
      <c r="Z1073" s="27">
        <v>1</v>
      </c>
    </row>
    <row r="1074" spans="1:26">
      <c r="A1074" s="27">
        <v>2014</v>
      </c>
      <c r="B1074" t="s">
        <v>128</v>
      </c>
      <c r="C1074" s="27"/>
      <c r="D1074" s="27"/>
      <c r="E1074" s="27"/>
      <c r="F1074" s="27">
        <v>0</v>
      </c>
      <c r="G1074" s="27">
        <v>0</v>
      </c>
      <c r="H1074" s="27">
        <v>0</v>
      </c>
      <c r="I1074" s="27">
        <v>1</v>
      </c>
      <c r="J1074" s="27">
        <v>0</v>
      </c>
      <c r="K1074" s="27">
        <v>4</v>
      </c>
      <c r="L1074" s="27">
        <v>1</v>
      </c>
      <c r="M1074" s="27">
        <v>0</v>
      </c>
      <c r="N1074" s="27">
        <v>0</v>
      </c>
      <c r="O1074" s="27">
        <v>0</v>
      </c>
      <c r="P1074" s="27">
        <v>12398000000</v>
      </c>
      <c r="Q1074" s="27">
        <v>12377391462.637663</v>
      </c>
      <c r="R1074" s="27">
        <v>0</v>
      </c>
      <c r="S1074" s="27">
        <v>1</v>
      </c>
      <c r="T1074" s="33">
        <v>0.96696016921402161</v>
      </c>
      <c r="U1074" s="27">
        <v>282948246.5</v>
      </c>
      <c r="V1074" s="27">
        <v>0</v>
      </c>
      <c r="W1074" s="27">
        <v>948771000</v>
      </c>
      <c r="X1074" s="27">
        <v>103000000</v>
      </c>
      <c r="Y1074" s="27"/>
      <c r="Z1074" s="27">
        <v>1</v>
      </c>
    </row>
    <row r="1075" spans="1:26">
      <c r="A1075" s="27">
        <v>2015</v>
      </c>
      <c r="B1075" t="s">
        <v>128</v>
      </c>
      <c r="C1075" s="27"/>
      <c r="D1075" s="27"/>
      <c r="E1075" s="27"/>
      <c r="F1075" s="27">
        <v>0</v>
      </c>
      <c r="G1075" s="27">
        <v>0</v>
      </c>
      <c r="H1075" s="27">
        <v>0</v>
      </c>
      <c r="I1075" s="27">
        <v>1</v>
      </c>
      <c r="J1075" s="27">
        <v>0</v>
      </c>
      <c r="K1075" s="27">
        <v>4</v>
      </c>
      <c r="L1075" s="27">
        <v>1</v>
      </c>
      <c r="M1075" s="27">
        <v>0</v>
      </c>
      <c r="N1075" s="27">
        <v>0</v>
      </c>
      <c r="O1075" s="27">
        <v>0</v>
      </c>
      <c r="P1075" s="27">
        <v>10425000000</v>
      </c>
      <c r="Q1075" s="27">
        <v>10419303761.352406</v>
      </c>
      <c r="R1075" s="27">
        <v>0</v>
      </c>
      <c r="S1075" s="27">
        <v>1</v>
      </c>
      <c r="T1075" s="33">
        <v>0.821813335342235</v>
      </c>
      <c r="U1075" s="27">
        <v>282957751.60000002</v>
      </c>
      <c r="V1075" s="27">
        <v>0</v>
      </c>
      <c r="W1075" s="27">
        <v>1038398000</v>
      </c>
      <c r="X1075" s="27">
        <v>122000000</v>
      </c>
      <c r="Y1075" s="27"/>
      <c r="Z1075" s="27">
        <v>1</v>
      </c>
    </row>
    <row r="1076" spans="1:26">
      <c r="A1076" s="27">
        <v>2016</v>
      </c>
      <c r="B1076" t="s">
        <v>128</v>
      </c>
      <c r="C1076" s="27"/>
      <c r="D1076" s="27"/>
      <c r="E1076" s="27"/>
      <c r="F1076" s="27">
        <v>0</v>
      </c>
      <c r="G1076" s="27">
        <v>0</v>
      </c>
      <c r="H1076" s="27">
        <v>0</v>
      </c>
      <c r="I1076" s="27">
        <v>1</v>
      </c>
      <c r="J1076" s="27">
        <v>0</v>
      </c>
      <c r="K1076" s="27">
        <v>4</v>
      </c>
      <c r="L1076" s="27">
        <v>1</v>
      </c>
      <c r="M1076" s="27">
        <v>0</v>
      </c>
      <c r="N1076" s="27">
        <v>0</v>
      </c>
      <c r="O1076" s="27">
        <v>0</v>
      </c>
      <c r="P1076" s="27">
        <v>11310000000</v>
      </c>
      <c r="Q1076" s="27">
        <v>10886363726.842226</v>
      </c>
      <c r="R1076" s="27">
        <v>0</v>
      </c>
      <c r="S1076" s="27">
        <v>1</v>
      </c>
      <c r="T1076" s="33">
        <v>0.86004996979414983</v>
      </c>
      <c r="U1076" s="27">
        <v>286054603.39999998</v>
      </c>
      <c r="V1076" s="27">
        <v>0</v>
      </c>
      <c r="W1076" s="27">
        <v>1171415000</v>
      </c>
      <c r="X1076" s="27">
        <v>140000000</v>
      </c>
      <c r="Y1076" s="27"/>
      <c r="Z1076" s="27">
        <v>1</v>
      </c>
    </row>
    <row r="1077" spans="1:26">
      <c r="A1077" s="27">
        <v>2017</v>
      </c>
      <c r="B1077" t="s">
        <v>128</v>
      </c>
      <c r="C1077" s="27"/>
      <c r="D1077" s="27"/>
      <c r="E1077" s="27"/>
      <c r="F1077" s="27">
        <v>0</v>
      </c>
      <c r="G1077" s="27">
        <v>0</v>
      </c>
      <c r="H1077" s="27">
        <v>0</v>
      </c>
      <c r="I1077" s="27">
        <v>1</v>
      </c>
      <c r="J1077" s="27">
        <v>0</v>
      </c>
      <c r="K1077" s="27">
        <v>4</v>
      </c>
      <c r="L1077" s="27">
        <v>1</v>
      </c>
      <c r="M1077" s="27">
        <v>0</v>
      </c>
      <c r="N1077" s="27">
        <v>0</v>
      </c>
      <c r="O1077" s="27">
        <v>0</v>
      </c>
      <c r="P1077" s="27">
        <v>12569000000</v>
      </c>
      <c r="Q1077" s="27">
        <v>12322864244.918266</v>
      </c>
      <c r="R1077" s="27">
        <v>0</v>
      </c>
      <c r="S1077" s="27">
        <v>1</v>
      </c>
      <c r="T1077" s="33">
        <v>0.90809244833766045</v>
      </c>
      <c r="U1077" s="27">
        <v>284059238.30000001</v>
      </c>
      <c r="V1077" s="27">
        <v>0</v>
      </c>
      <c r="W1077" s="27">
        <v>1334317000</v>
      </c>
      <c r="X1077" s="27">
        <v>197000000</v>
      </c>
      <c r="Y1077" s="27"/>
      <c r="Z1077" s="27">
        <v>1</v>
      </c>
    </row>
    <row r="1078" spans="1:26">
      <c r="A1078" s="27">
        <v>1962</v>
      </c>
      <c r="B1078" t="s">
        <v>134</v>
      </c>
      <c r="C1078" s="27"/>
      <c r="D1078" s="27"/>
      <c r="E1078" s="27"/>
      <c r="F1078" s="27">
        <v>0</v>
      </c>
      <c r="G1078" s="27">
        <v>0</v>
      </c>
      <c r="H1078" s="27">
        <v>0</v>
      </c>
      <c r="I1078" s="27">
        <v>1</v>
      </c>
      <c r="J1078" s="27">
        <v>0</v>
      </c>
      <c r="K1078" s="27">
        <v>4</v>
      </c>
      <c r="L1078" s="27">
        <v>1</v>
      </c>
      <c r="M1078" s="27">
        <v>0</v>
      </c>
      <c r="N1078" s="27">
        <v>0</v>
      </c>
      <c r="O1078" s="27">
        <v>0</v>
      </c>
      <c r="P1078" s="27"/>
      <c r="Q1078" s="27">
        <v>213500006</v>
      </c>
      <c r="R1078" s="27">
        <v>0</v>
      </c>
      <c r="S1078" s="27">
        <v>1</v>
      </c>
      <c r="T1078" s="33">
        <v>0.97699079984331827</v>
      </c>
      <c r="U1078" s="27"/>
      <c r="V1078" s="27"/>
      <c r="W1078" s="27"/>
      <c r="X1078" s="27"/>
      <c r="Y1078" s="27"/>
      <c r="Z1078" s="27">
        <v>1</v>
      </c>
    </row>
    <row r="1079" spans="1:26">
      <c r="A1079" s="27">
        <v>1963</v>
      </c>
      <c r="B1079" t="s">
        <v>134</v>
      </c>
      <c r="C1079" s="27"/>
      <c r="D1079" s="27"/>
      <c r="E1079" s="27"/>
      <c r="F1079" s="27">
        <v>0</v>
      </c>
      <c r="G1079" s="27">
        <v>0</v>
      </c>
      <c r="H1079" s="27">
        <v>0</v>
      </c>
      <c r="I1079" s="27">
        <v>1</v>
      </c>
      <c r="J1079" s="27">
        <v>0</v>
      </c>
      <c r="K1079" s="27">
        <v>4</v>
      </c>
      <c r="L1079" s="27">
        <v>1</v>
      </c>
      <c r="M1079" s="27">
        <v>0</v>
      </c>
      <c r="N1079" s="27">
        <v>0</v>
      </c>
      <c r="O1079" s="27">
        <v>0</v>
      </c>
      <c r="P1079" s="27"/>
      <c r="Q1079" s="27">
        <v>232749998.00000003</v>
      </c>
      <c r="R1079" s="27">
        <v>0</v>
      </c>
      <c r="S1079" s="27">
        <v>1</v>
      </c>
      <c r="T1079" s="33">
        <v>0.98866747285419376</v>
      </c>
      <c r="U1079" s="27"/>
      <c r="V1079" s="27"/>
      <c r="W1079" s="27"/>
      <c r="X1079" s="27"/>
      <c r="Y1079" s="27"/>
      <c r="Z1079" s="27">
        <v>1</v>
      </c>
    </row>
    <row r="1080" spans="1:26">
      <c r="A1080" s="27">
        <v>1964</v>
      </c>
      <c r="B1080" t="s">
        <v>134</v>
      </c>
      <c r="C1080" s="27"/>
      <c r="D1080" s="27"/>
      <c r="E1080" s="27"/>
      <c r="F1080" s="27">
        <v>0</v>
      </c>
      <c r="G1080" s="27">
        <v>0</v>
      </c>
      <c r="H1080" s="27">
        <v>0</v>
      </c>
      <c r="I1080" s="27">
        <v>1</v>
      </c>
      <c r="J1080" s="27">
        <v>0</v>
      </c>
      <c r="K1080" s="27">
        <v>4</v>
      </c>
      <c r="L1080" s="27">
        <v>1</v>
      </c>
      <c r="M1080" s="27">
        <v>0</v>
      </c>
      <c r="N1080" s="27">
        <v>0</v>
      </c>
      <c r="O1080" s="27">
        <v>0</v>
      </c>
      <c r="P1080" s="27"/>
      <c r="Q1080" s="27">
        <v>260750008.00000003</v>
      </c>
      <c r="R1080" s="27">
        <v>0</v>
      </c>
      <c r="S1080" s="27">
        <v>1</v>
      </c>
      <c r="T1080" s="33">
        <v>1.0337554660061781</v>
      </c>
      <c r="U1080" s="27"/>
      <c r="V1080" s="27"/>
      <c r="W1080" s="27"/>
      <c r="X1080" s="27"/>
      <c r="Y1080" s="27"/>
      <c r="Z1080" s="27">
        <v>1</v>
      </c>
    </row>
    <row r="1081" spans="1:26">
      <c r="A1081" s="27">
        <v>1965</v>
      </c>
      <c r="B1081" t="s">
        <v>134</v>
      </c>
      <c r="C1081" s="27"/>
      <c r="D1081" s="27"/>
      <c r="E1081" s="27"/>
      <c r="F1081" s="27">
        <v>0</v>
      </c>
      <c r="G1081" s="27">
        <v>0</v>
      </c>
      <c r="H1081" s="27">
        <v>0</v>
      </c>
      <c r="I1081" s="27">
        <v>1</v>
      </c>
      <c r="J1081" s="27">
        <v>0</v>
      </c>
      <c r="K1081" s="27">
        <v>4</v>
      </c>
      <c r="L1081" s="27">
        <v>1</v>
      </c>
      <c r="M1081" s="27">
        <v>0</v>
      </c>
      <c r="N1081" s="27">
        <v>0</v>
      </c>
      <c r="O1081" s="27">
        <v>0</v>
      </c>
      <c r="P1081" s="27"/>
      <c r="Q1081" s="27">
        <v>158994962.96296299</v>
      </c>
      <c r="R1081" s="27">
        <v>0</v>
      </c>
      <c r="S1081" s="27">
        <v>1</v>
      </c>
      <c r="T1081" s="33">
        <v>1.0227515959565798</v>
      </c>
      <c r="U1081" s="27"/>
      <c r="V1081" s="27"/>
      <c r="W1081" s="27"/>
      <c r="X1081" s="27"/>
      <c r="Y1081" s="27"/>
      <c r="Z1081" s="27">
        <v>1</v>
      </c>
    </row>
    <row r="1082" spans="1:26">
      <c r="A1082" s="27">
        <v>1966</v>
      </c>
      <c r="B1082" t="s">
        <v>134</v>
      </c>
      <c r="C1082" s="27"/>
      <c r="D1082" s="27"/>
      <c r="E1082" s="27"/>
      <c r="F1082" s="27">
        <v>0</v>
      </c>
      <c r="G1082" s="27">
        <v>0</v>
      </c>
      <c r="H1082" s="27">
        <v>0</v>
      </c>
      <c r="I1082" s="27">
        <v>1</v>
      </c>
      <c r="J1082" s="27">
        <v>0</v>
      </c>
      <c r="K1082" s="27">
        <v>4</v>
      </c>
      <c r="L1082" s="27">
        <v>1</v>
      </c>
      <c r="M1082" s="27">
        <v>0</v>
      </c>
      <c r="N1082" s="27">
        <v>0</v>
      </c>
      <c r="O1082" s="27">
        <v>0</v>
      </c>
      <c r="P1082" s="27"/>
      <c r="Q1082" s="27">
        <v>165444571.42857143</v>
      </c>
      <c r="R1082" s="27">
        <v>0</v>
      </c>
      <c r="S1082" s="27">
        <v>1</v>
      </c>
      <c r="T1082" s="33">
        <v>1.060453919000093</v>
      </c>
      <c r="U1082" s="27"/>
      <c r="V1082" s="27"/>
      <c r="W1082" s="27"/>
      <c r="X1082" s="27"/>
      <c r="Y1082" s="27"/>
      <c r="Z1082" s="27">
        <v>1</v>
      </c>
    </row>
    <row r="1083" spans="1:26">
      <c r="A1083" s="27">
        <v>1967</v>
      </c>
      <c r="B1083" t="s">
        <v>134</v>
      </c>
      <c r="C1083" s="27"/>
      <c r="D1083" s="27"/>
      <c r="E1083" s="27"/>
      <c r="F1083" s="27">
        <v>0</v>
      </c>
      <c r="G1083" s="27">
        <v>0</v>
      </c>
      <c r="H1083" s="27">
        <v>0</v>
      </c>
      <c r="I1083" s="27">
        <v>1</v>
      </c>
      <c r="J1083" s="27">
        <v>0</v>
      </c>
      <c r="K1083" s="27">
        <v>4</v>
      </c>
      <c r="L1083" s="27">
        <v>1</v>
      </c>
      <c r="M1083" s="27">
        <v>0</v>
      </c>
      <c r="N1083" s="27">
        <v>0</v>
      </c>
      <c r="O1083" s="27">
        <v>0</v>
      </c>
      <c r="P1083" s="27"/>
      <c r="Q1083" s="27">
        <v>178297142.85714287</v>
      </c>
      <c r="R1083" s="27">
        <v>0</v>
      </c>
      <c r="S1083" s="27">
        <v>1</v>
      </c>
      <c r="T1083" s="33">
        <v>1.0100991944882907</v>
      </c>
      <c r="U1083" s="27"/>
      <c r="V1083" s="27"/>
      <c r="W1083" s="27"/>
      <c r="X1083" s="27"/>
      <c r="Y1083" s="27"/>
      <c r="Z1083" s="27">
        <v>1</v>
      </c>
    </row>
    <row r="1084" spans="1:26">
      <c r="A1084" s="27">
        <v>1968</v>
      </c>
      <c r="B1084" t="s">
        <v>134</v>
      </c>
      <c r="C1084" s="27"/>
      <c r="D1084" s="27"/>
      <c r="E1084" s="27"/>
      <c r="F1084" s="27">
        <v>0</v>
      </c>
      <c r="G1084" s="27">
        <v>0</v>
      </c>
      <c r="H1084" s="27">
        <v>0</v>
      </c>
      <c r="I1084" s="27">
        <v>1</v>
      </c>
      <c r="J1084" s="27">
        <v>0</v>
      </c>
      <c r="K1084" s="27">
        <v>4</v>
      </c>
      <c r="L1084" s="27">
        <v>1</v>
      </c>
      <c r="M1084" s="27">
        <v>0</v>
      </c>
      <c r="N1084" s="27">
        <v>0</v>
      </c>
      <c r="O1084" s="27">
        <v>0</v>
      </c>
      <c r="P1084" s="27"/>
      <c r="Q1084" s="27">
        <v>183200000</v>
      </c>
      <c r="R1084" s="27">
        <v>0</v>
      </c>
      <c r="S1084" s="27">
        <v>1</v>
      </c>
      <c r="T1084" s="33">
        <v>0.99765870157012104</v>
      </c>
      <c r="U1084" s="27"/>
      <c r="V1084" s="27"/>
      <c r="W1084" s="27"/>
      <c r="X1084" s="27"/>
      <c r="Y1084" s="27"/>
      <c r="Z1084" s="27">
        <v>1</v>
      </c>
    </row>
    <row r="1085" spans="1:26">
      <c r="A1085" s="27">
        <v>1969</v>
      </c>
      <c r="B1085" t="s">
        <v>134</v>
      </c>
      <c r="C1085" s="27"/>
      <c r="D1085" s="27"/>
      <c r="E1085" s="27"/>
      <c r="F1085" s="27">
        <v>0</v>
      </c>
      <c r="G1085" s="27">
        <v>0</v>
      </c>
      <c r="H1085" s="27">
        <v>0</v>
      </c>
      <c r="I1085" s="27">
        <v>1</v>
      </c>
      <c r="J1085" s="27">
        <v>0</v>
      </c>
      <c r="K1085" s="27">
        <v>4</v>
      </c>
      <c r="L1085" s="27">
        <v>1</v>
      </c>
      <c r="M1085" s="27">
        <v>0</v>
      </c>
      <c r="N1085" s="27">
        <v>0</v>
      </c>
      <c r="O1085" s="27">
        <v>0</v>
      </c>
      <c r="P1085" s="27"/>
      <c r="Q1085" s="27">
        <v>190205714.2857143</v>
      </c>
      <c r="R1085" s="27">
        <v>0</v>
      </c>
      <c r="S1085" s="27">
        <v>1</v>
      </c>
      <c r="T1085" s="33">
        <v>1.0058077459461789</v>
      </c>
      <c r="U1085" s="27"/>
      <c r="V1085" s="27"/>
      <c r="W1085" s="27"/>
      <c r="X1085" s="27"/>
      <c r="Y1085" s="27"/>
      <c r="Z1085" s="27">
        <v>1</v>
      </c>
    </row>
    <row r="1086" spans="1:26">
      <c r="A1086" s="27">
        <v>1970</v>
      </c>
      <c r="B1086" t="s">
        <v>134</v>
      </c>
      <c r="C1086" s="27"/>
      <c r="D1086" s="27"/>
      <c r="E1086" s="27"/>
      <c r="F1086" s="27">
        <v>0</v>
      </c>
      <c r="G1086" s="27">
        <v>0</v>
      </c>
      <c r="H1086" s="27">
        <v>0</v>
      </c>
      <c r="I1086" s="27">
        <v>1</v>
      </c>
      <c r="J1086" s="27">
        <v>0</v>
      </c>
      <c r="K1086" s="27">
        <v>4</v>
      </c>
      <c r="L1086" s="27">
        <v>1</v>
      </c>
      <c r="M1086" s="27">
        <v>0</v>
      </c>
      <c r="N1086" s="27">
        <v>0</v>
      </c>
      <c r="O1086" s="27">
        <v>0</v>
      </c>
      <c r="P1086" s="27"/>
      <c r="Q1086" s="27">
        <v>242732571.42857143</v>
      </c>
      <c r="R1086" s="27">
        <v>0</v>
      </c>
      <c r="S1086" s="27">
        <v>1</v>
      </c>
      <c r="T1086" s="33">
        <v>1</v>
      </c>
      <c r="U1086" s="27">
        <v>7670000</v>
      </c>
      <c r="V1086" s="27">
        <v>2529000</v>
      </c>
      <c r="W1086" s="27">
        <v>1145000</v>
      </c>
      <c r="X1086" s="27"/>
      <c r="Y1086" s="27">
        <v>0</v>
      </c>
      <c r="Z1086" s="27">
        <v>1</v>
      </c>
    </row>
    <row r="1087" spans="1:26">
      <c r="A1087" s="27">
        <v>1971</v>
      </c>
      <c r="B1087" t="s">
        <v>134</v>
      </c>
      <c r="C1087" s="27"/>
      <c r="D1087" s="27"/>
      <c r="E1087" s="27"/>
      <c r="F1087" s="27">
        <v>0</v>
      </c>
      <c r="G1087" s="27">
        <v>0</v>
      </c>
      <c r="H1087" s="27">
        <v>0</v>
      </c>
      <c r="I1087" s="27">
        <v>1</v>
      </c>
      <c r="J1087" s="27">
        <v>0</v>
      </c>
      <c r="K1087" s="27">
        <v>4</v>
      </c>
      <c r="L1087" s="27">
        <v>1</v>
      </c>
      <c r="M1087" s="27">
        <v>0</v>
      </c>
      <c r="N1087" s="27">
        <v>0</v>
      </c>
      <c r="O1087" s="27">
        <v>0</v>
      </c>
      <c r="P1087" s="27"/>
      <c r="Q1087" s="27">
        <v>252842285.7142857</v>
      </c>
      <c r="R1087" s="27">
        <v>0</v>
      </c>
      <c r="S1087" s="27">
        <v>1</v>
      </c>
      <c r="T1087" s="33">
        <v>0.92761372871024128</v>
      </c>
      <c r="U1087" s="27">
        <v>5797638</v>
      </c>
      <c r="V1087" s="27">
        <v>2225000</v>
      </c>
      <c r="W1087" s="27">
        <v>1650000</v>
      </c>
      <c r="X1087" s="27"/>
      <c r="Y1087" s="27">
        <v>0</v>
      </c>
      <c r="Z1087" s="27">
        <v>1</v>
      </c>
    </row>
    <row r="1088" spans="1:26">
      <c r="A1088" s="27">
        <v>1972</v>
      </c>
      <c r="B1088" t="s">
        <v>134</v>
      </c>
      <c r="C1088" s="27"/>
      <c r="D1088" s="27"/>
      <c r="E1088" s="27"/>
      <c r="F1088" s="27">
        <v>20000000</v>
      </c>
      <c r="G1088" s="27">
        <v>0</v>
      </c>
      <c r="H1088" s="27">
        <v>0</v>
      </c>
      <c r="I1088" s="27">
        <v>1</v>
      </c>
      <c r="J1088" s="27">
        <v>0</v>
      </c>
      <c r="K1088" s="27">
        <v>4</v>
      </c>
      <c r="L1088" s="27">
        <v>1</v>
      </c>
      <c r="M1088" s="27">
        <v>0</v>
      </c>
      <c r="N1088" s="27">
        <v>0</v>
      </c>
      <c r="O1088" s="27">
        <v>0</v>
      </c>
      <c r="P1088" s="27"/>
      <c r="Q1088" s="27">
        <v>246804571.42857143</v>
      </c>
      <c r="R1088" s="27">
        <v>1</v>
      </c>
      <c r="S1088" s="27">
        <v>1</v>
      </c>
      <c r="T1088" s="33">
        <v>0.92122545142259926</v>
      </c>
      <c r="U1088" s="27">
        <v>0</v>
      </c>
      <c r="V1088" s="27">
        <v>1903000</v>
      </c>
      <c r="W1088" s="27">
        <v>2294000</v>
      </c>
      <c r="X1088" s="27"/>
      <c r="Y1088" s="27">
        <v>0</v>
      </c>
      <c r="Z1088" s="27">
        <v>1</v>
      </c>
    </row>
    <row r="1089" spans="1:26">
      <c r="A1089" s="27">
        <v>1973</v>
      </c>
      <c r="B1089" t="s">
        <v>134</v>
      </c>
      <c r="C1089" s="27"/>
      <c r="D1089" s="27"/>
      <c r="E1089" s="27"/>
      <c r="F1089" s="27">
        <v>0</v>
      </c>
      <c r="G1089" s="27">
        <v>0</v>
      </c>
      <c r="H1089" s="27">
        <v>0</v>
      </c>
      <c r="I1089" s="27">
        <v>1</v>
      </c>
      <c r="J1089" s="27">
        <v>0</v>
      </c>
      <c r="K1089" s="27">
        <v>4</v>
      </c>
      <c r="L1089" s="27">
        <v>1</v>
      </c>
      <c r="M1089" s="27">
        <v>0</v>
      </c>
      <c r="N1089" s="27">
        <v>0</v>
      </c>
      <c r="O1089" s="27">
        <v>0</v>
      </c>
      <c r="P1089" s="27"/>
      <c r="Q1089" s="27">
        <v>304339839.55214554</v>
      </c>
      <c r="R1089" s="27">
        <v>1</v>
      </c>
      <c r="S1089" s="27">
        <v>1</v>
      </c>
      <c r="T1089" s="33">
        <v>1.2798279189511945</v>
      </c>
      <c r="U1089" s="27">
        <v>0</v>
      </c>
      <c r="V1089" s="27">
        <v>1564000</v>
      </c>
      <c r="W1089" s="27">
        <v>2735000</v>
      </c>
      <c r="X1089" s="27"/>
      <c r="Y1089" s="27">
        <v>0</v>
      </c>
      <c r="Z1089" s="27">
        <v>1</v>
      </c>
    </row>
    <row r="1090" spans="1:26">
      <c r="A1090" s="27">
        <v>1974</v>
      </c>
      <c r="B1090" t="s">
        <v>134</v>
      </c>
      <c r="C1090" s="27"/>
      <c r="D1090" s="27"/>
      <c r="E1090" s="27"/>
      <c r="F1090" s="27">
        <v>0</v>
      </c>
      <c r="G1090" s="27">
        <v>0</v>
      </c>
      <c r="H1090" s="27">
        <v>0</v>
      </c>
      <c r="I1090" s="27">
        <v>1</v>
      </c>
      <c r="J1090" s="27">
        <v>0</v>
      </c>
      <c r="K1090" s="27">
        <v>4</v>
      </c>
      <c r="L1090" s="27">
        <v>1</v>
      </c>
      <c r="M1090" s="27">
        <v>0</v>
      </c>
      <c r="N1090" s="27">
        <v>0</v>
      </c>
      <c r="O1090" s="27">
        <v>0</v>
      </c>
      <c r="P1090" s="27"/>
      <c r="Q1090" s="27">
        <v>345263492.06349206</v>
      </c>
      <c r="R1090" s="27">
        <v>1</v>
      </c>
      <c r="S1090" s="27">
        <v>1</v>
      </c>
      <c r="T1090" s="33">
        <v>1.2793035310212315</v>
      </c>
      <c r="U1090" s="27">
        <v>0</v>
      </c>
      <c r="V1090" s="27">
        <v>1205000</v>
      </c>
      <c r="W1090" s="27">
        <v>3316000</v>
      </c>
      <c r="X1090" s="27"/>
      <c r="Y1090" s="27">
        <v>0</v>
      </c>
      <c r="Z1090" s="27">
        <v>1</v>
      </c>
    </row>
    <row r="1091" spans="1:26">
      <c r="A1091" s="27">
        <v>1975</v>
      </c>
      <c r="B1091" t="s">
        <v>134</v>
      </c>
      <c r="C1091" s="27"/>
      <c r="D1091" s="27"/>
      <c r="E1091" s="27"/>
      <c r="F1091" s="27">
        <v>0</v>
      </c>
      <c r="G1091" s="27">
        <v>0</v>
      </c>
      <c r="H1091" s="27">
        <v>0</v>
      </c>
      <c r="I1091" s="27">
        <v>1</v>
      </c>
      <c r="J1091" s="27">
        <v>0</v>
      </c>
      <c r="K1091" s="27">
        <v>4</v>
      </c>
      <c r="L1091" s="27">
        <v>1</v>
      </c>
      <c r="M1091" s="27">
        <v>0</v>
      </c>
      <c r="N1091" s="27">
        <v>0</v>
      </c>
      <c r="O1091" s="27">
        <v>0</v>
      </c>
      <c r="P1091" s="27"/>
      <c r="Q1091" s="27">
        <v>420986666.66666663</v>
      </c>
      <c r="R1091" s="27">
        <v>1</v>
      </c>
      <c r="S1091" s="27">
        <v>1</v>
      </c>
      <c r="T1091" s="33">
        <v>0.94696688960437181</v>
      </c>
      <c r="U1091" s="27">
        <v>1404840</v>
      </c>
      <c r="V1091" s="27">
        <v>825000</v>
      </c>
      <c r="W1091" s="27">
        <v>3595000</v>
      </c>
      <c r="X1091" s="27"/>
      <c r="Y1091" s="27">
        <v>0</v>
      </c>
      <c r="Z1091" s="27">
        <v>1</v>
      </c>
    </row>
    <row r="1092" spans="1:26">
      <c r="A1092" s="27">
        <v>1976</v>
      </c>
      <c r="B1092" t="s">
        <v>134</v>
      </c>
      <c r="C1092" s="27"/>
      <c r="D1092" s="27"/>
      <c r="E1092" s="27"/>
      <c r="F1092" s="27">
        <v>0</v>
      </c>
      <c r="G1092" s="27">
        <v>0</v>
      </c>
      <c r="H1092" s="27">
        <v>0</v>
      </c>
      <c r="I1092" s="27">
        <v>1</v>
      </c>
      <c r="J1092" s="27">
        <v>0</v>
      </c>
      <c r="K1092" s="27">
        <v>4</v>
      </c>
      <c r="L1092" s="27">
        <v>1</v>
      </c>
      <c r="M1092" s="27">
        <v>0</v>
      </c>
      <c r="N1092" s="27">
        <v>0</v>
      </c>
      <c r="O1092" s="27">
        <v>0</v>
      </c>
      <c r="P1092" s="27"/>
      <c r="Q1092" s="27">
        <v>448412753.62318838</v>
      </c>
      <c r="R1092" s="27">
        <v>1</v>
      </c>
      <c r="S1092" s="27">
        <v>1</v>
      </c>
      <c r="T1092" s="33">
        <v>1.0219497573337515</v>
      </c>
      <c r="U1092" s="27">
        <v>1405814.3</v>
      </c>
      <c r="V1092" s="27">
        <v>424000</v>
      </c>
      <c r="W1092" s="27">
        <v>4585000</v>
      </c>
      <c r="X1092" s="27"/>
      <c r="Y1092" s="27">
        <v>0</v>
      </c>
      <c r="Z1092" s="27">
        <v>1</v>
      </c>
    </row>
    <row r="1093" spans="1:26">
      <c r="A1093" s="27">
        <v>1977</v>
      </c>
      <c r="B1093" t="s">
        <v>134</v>
      </c>
      <c r="C1093" s="27"/>
      <c r="D1093" s="27"/>
      <c r="E1093" s="27"/>
      <c r="F1093" s="27">
        <v>0</v>
      </c>
      <c r="G1093" s="27">
        <v>0</v>
      </c>
      <c r="H1093" s="27">
        <v>0</v>
      </c>
      <c r="I1093" s="27">
        <v>1</v>
      </c>
      <c r="J1093" s="27">
        <v>0</v>
      </c>
      <c r="K1093" s="27">
        <v>4</v>
      </c>
      <c r="L1093" s="27">
        <v>1</v>
      </c>
      <c r="M1093" s="27">
        <v>0</v>
      </c>
      <c r="N1093" s="27">
        <v>0</v>
      </c>
      <c r="O1093" s="27">
        <v>0</v>
      </c>
      <c r="P1093" s="27"/>
      <c r="Q1093" s="27">
        <v>547535555.55555558</v>
      </c>
      <c r="R1093" s="27">
        <v>1</v>
      </c>
      <c r="S1093" s="27">
        <v>1</v>
      </c>
      <c r="T1093" s="33">
        <v>1.0409624303569636</v>
      </c>
      <c r="U1093" s="27">
        <v>3951451.6</v>
      </c>
      <c r="V1093" s="27">
        <v>0</v>
      </c>
      <c r="W1093" s="27">
        <v>7137000</v>
      </c>
      <c r="X1093" s="27"/>
      <c r="Y1093" s="27">
        <v>0</v>
      </c>
      <c r="Z1093" s="27">
        <v>1</v>
      </c>
    </row>
    <row r="1094" spans="1:26">
      <c r="A1094" s="27">
        <v>1978</v>
      </c>
      <c r="B1094" t="s">
        <v>134</v>
      </c>
      <c r="C1094" s="27"/>
      <c r="D1094" s="27"/>
      <c r="E1094" s="27"/>
      <c r="F1094" s="27">
        <v>0</v>
      </c>
      <c r="G1094" s="27">
        <v>0</v>
      </c>
      <c r="H1094" s="27">
        <v>0</v>
      </c>
      <c r="I1094" s="27">
        <v>1</v>
      </c>
      <c r="J1094" s="27">
        <v>0</v>
      </c>
      <c r="K1094" s="27">
        <v>4</v>
      </c>
      <c r="L1094" s="27">
        <v>1</v>
      </c>
      <c r="M1094" s="27">
        <v>0</v>
      </c>
      <c r="N1094" s="27">
        <v>0</v>
      </c>
      <c r="O1094" s="27">
        <v>0</v>
      </c>
      <c r="P1094" s="27"/>
      <c r="Q1094" s="27">
        <v>610225555.55555558</v>
      </c>
      <c r="R1094" s="27">
        <v>0</v>
      </c>
      <c r="S1094" s="27">
        <v>1</v>
      </c>
      <c r="T1094" s="33">
        <v>0.91734575384516981</v>
      </c>
      <c r="U1094" s="27">
        <v>10259471.199999999</v>
      </c>
      <c r="V1094" s="27">
        <v>0</v>
      </c>
      <c r="W1094" s="27">
        <v>14056000</v>
      </c>
      <c r="X1094" s="27"/>
      <c r="Y1094" s="27">
        <v>0</v>
      </c>
      <c r="Z1094" s="27">
        <v>1</v>
      </c>
    </row>
    <row r="1095" spans="1:26">
      <c r="A1095" s="27">
        <v>1979</v>
      </c>
      <c r="B1095" t="s">
        <v>134</v>
      </c>
      <c r="C1095" s="27"/>
      <c r="D1095" s="27"/>
      <c r="E1095" s="27"/>
      <c r="F1095" s="27">
        <v>38000000</v>
      </c>
      <c r="G1095" s="27">
        <v>0</v>
      </c>
      <c r="H1095" s="27">
        <v>0</v>
      </c>
      <c r="I1095" s="27">
        <v>1</v>
      </c>
      <c r="J1095" s="27">
        <v>0</v>
      </c>
      <c r="K1095" s="27">
        <v>4</v>
      </c>
      <c r="L1095" s="27">
        <v>1</v>
      </c>
      <c r="M1095" s="27">
        <v>0</v>
      </c>
      <c r="N1095" s="27">
        <v>0</v>
      </c>
      <c r="O1095" s="27">
        <v>0</v>
      </c>
      <c r="P1095" s="27"/>
      <c r="Q1095" s="27">
        <v>782496666.66666663</v>
      </c>
      <c r="R1095" s="27">
        <v>1</v>
      </c>
      <c r="S1095" s="27">
        <v>1</v>
      </c>
      <c r="T1095" s="33">
        <v>0.9810294585578897</v>
      </c>
      <c r="U1095" s="27">
        <v>30472477.600000001</v>
      </c>
      <c r="V1095" s="27">
        <v>0</v>
      </c>
      <c r="W1095" s="27">
        <v>25397000</v>
      </c>
      <c r="X1095" s="27"/>
      <c r="Y1095" s="27">
        <v>0</v>
      </c>
      <c r="Z1095" s="27">
        <v>1</v>
      </c>
    </row>
    <row r="1096" spans="1:26">
      <c r="A1096" s="27">
        <v>1980</v>
      </c>
      <c r="B1096" t="s">
        <v>134</v>
      </c>
      <c r="C1096" s="27"/>
      <c r="D1096" s="27"/>
      <c r="E1096" s="27"/>
      <c r="F1096" s="27">
        <v>0</v>
      </c>
      <c r="G1096" s="27">
        <v>0</v>
      </c>
      <c r="H1096" s="27">
        <v>0</v>
      </c>
      <c r="I1096" s="27">
        <v>1</v>
      </c>
      <c r="J1096" s="27">
        <v>0</v>
      </c>
      <c r="K1096" s="27">
        <v>4</v>
      </c>
      <c r="L1096" s="27">
        <v>1</v>
      </c>
      <c r="M1096" s="27">
        <v>0</v>
      </c>
      <c r="N1096" s="27">
        <v>0</v>
      </c>
      <c r="O1096" s="27">
        <v>0</v>
      </c>
      <c r="P1096" s="27">
        <v>951000000</v>
      </c>
      <c r="Q1096" s="27">
        <v>919726666.66666651</v>
      </c>
      <c r="R1096" s="27">
        <v>1</v>
      </c>
      <c r="S1096" s="27">
        <v>1</v>
      </c>
      <c r="T1096" s="33">
        <v>0.94044734443210454</v>
      </c>
      <c r="U1096" s="27">
        <v>35689983.399999999</v>
      </c>
      <c r="V1096" s="27">
        <v>0</v>
      </c>
      <c r="W1096" s="27">
        <v>37007000</v>
      </c>
      <c r="X1096" s="27"/>
      <c r="Y1096" s="27">
        <v>0</v>
      </c>
      <c r="Z1096" s="27">
        <v>1</v>
      </c>
    </row>
    <row r="1097" spans="1:26">
      <c r="A1097" s="27">
        <v>1981</v>
      </c>
      <c r="B1097" t="s">
        <v>134</v>
      </c>
      <c r="C1097" s="27"/>
      <c r="D1097" s="27"/>
      <c r="E1097" s="27"/>
      <c r="F1097" s="27">
        <v>0</v>
      </c>
      <c r="G1097" s="27">
        <v>0</v>
      </c>
      <c r="H1097" s="27">
        <v>0</v>
      </c>
      <c r="I1097" s="27">
        <v>1</v>
      </c>
      <c r="J1097" s="27">
        <v>0</v>
      </c>
      <c r="K1097" s="27">
        <v>4</v>
      </c>
      <c r="L1097" s="27">
        <v>1</v>
      </c>
      <c r="M1097" s="27">
        <v>0</v>
      </c>
      <c r="N1097" s="27">
        <v>0</v>
      </c>
      <c r="O1097" s="27">
        <v>0</v>
      </c>
      <c r="P1097" s="27">
        <v>989000000</v>
      </c>
      <c r="Q1097" s="27">
        <v>969046666.66666663</v>
      </c>
      <c r="R1097" s="27">
        <v>1</v>
      </c>
      <c r="S1097" s="27">
        <v>1</v>
      </c>
      <c r="T1097" s="33">
        <v>0.83355014400471705</v>
      </c>
      <c r="U1097" s="27">
        <v>32712409.300000001</v>
      </c>
      <c r="V1097" s="27">
        <v>0</v>
      </c>
      <c r="W1097" s="27">
        <v>47353000</v>
      </c>
      <c r="X1097" s="27"/>
      <c r="Y1097" s="27">
        <v>0</v>
      </c>
      <c r="Z1097" s="27">
        <v>1</v>
      </c>
    </row>
    <row r="1098" spans="1:26">
      <c r="A1098" s="27">
        <v>1982</v>
      </c>
      <c r="B1098" t="s">
        <v>134</v>
      </c>
      <c r="C1098" s="27"/>
      <c r="D1098" s="27"/>
      <c r="E1098" s="27"/>
      <c r="F1098" s="27">
        <v>0</v>
      </c>
      <c r="G1098" s="27">
        <v>0</v>
      </c>
      <c r="H1098" s="27">
        <v>0</v>
      </c>
      <c r="I1098" s="27">
        <v>1</v>
      </c>
      <c r="J1098" s="27">
        <v>0</v>
      </c>
      <c r="K1098" s="27">
        <v>4</v>
      </c>
      <c r="L1098" s="27">
        <v>1</v>
      </c>
      <c r="M1098" s="27">
        <v>0</v>
      </c>
      <c r="N1098" s="27">
        <v>0</v>
      </c>
      <c r="O1098" s="27">
        <v>0</v>
      </c>
      <c r="P1098" s="27">
        <v>1044999999.9999999</v>
      </c>
      <c r="Q1098" s="27">
        <v>1013222222.2222222</v>
      </c>
      <c r="R1098" s="27">
        <v>1</v>
      </c>
      <c r="S1098" s="27">
        <v>1</v>
      </c>
      <c r="T1098" s="33">
        <v>0.78443295677873848</v>
      </c>
      <c r="U1098" s="27">
        <v>30871132.399999999</v>
      </c>
      <c r="V1098" s="27">
        <v>0</v>
      </c>
      <c r="W1098" s="27">
        <v>65457413.700000003</v>
      </c>
      <c r="X1098" s="27"/>
      <c r="Y1098" s="27">
        <v>4700000</v>
      </c>
      <c r="Z1098" s="27">
        <v>1</v>
      </c>
    </row>
    <row r="1099" spans="1:26">
      <c r="A1099" s="27">
        <v>1983</v>
      </c>
      <c r="B1099" t="s">
        <v>134</v>
      </c>
      <c r="C1099" s="27"/>
      <c r="D1099" s="27"/>
      <c r="E1099" s="27"/>
      <c r="F1099" s="27">
        <v>0</v>
      </c>
      <c r="G1099" s="27">
        <v>0</v>
      </c>
      <c r="H1099" s="27">
        <v>0</v>
      </c>
      <c r="I1099" s="27">
        <v>1</v>
      </c>
      <c r="J1099" s="27">
        <v>0</v>
      </c>
      <c r="K1099" s="27">
        <v>4</v>
      </c>
      <c r="L1099" s="27">
        <v>1</v>
      </c>
      <c r="M1099" s="27">
        <v>0</v>
      </c>
      <c r="N1099" s="27">
        <v>0</v>
      </c>
      <c r="O1099" s="27">
        <v>0</v>
      </c>
      <c r="P1099" s="27">
        <v>1106000000</v>
      </c>
      <c r="Q1099" s="27">
        <v>1082926304.464766</v>
      </c>
      <c r="R1099" s="27">
        <v>1</v>
      </c>
      <c r="S1099" s="27">
        <v>1</v>
      </c>
      <c r="T1099" s="33">
        <v>0.83426891623154475</v>
      </c>
      <c r="U1099" s="27">
        <v>23778095.199999999</v>
      </c>
      <c r="V1099" s="27">
        <v>0</v>
      </c>
      <c r="W1099" s="27">
        <v>92308892.5</v>
      </c>
      <c r="X1099" s="27"/>
      <c r="Y1099" s="27">
        <v>0</v>
      </c>
      <c r="Z1099" s="27">
        <v>1</v>
      </c>
    </row>
    <row r="1100" spans="1:26">
      <c r="A1100" s="27">
        <v>1984</v>
      </c>
      <c r="B1100" t="s">
        <v>134</v>
      </c>
      <c r="C1100" s="27"/>
      <c r="D1100" s="27"/>
      <c r="E1100" s="27"/>
      <c r="F1100" s="27">
        <v>0</v>
      </c>
      <c r="G1100" s="27">
        <v>0</v>
      </c>
      <c r="H1100" s="27">
        <v>0</v>
      </c>
      <c r="I1100" s="27">
        <v>1</v>
      </c>
      <c r="J1100" s="27">
        <v>0</v>
      </c>
      <c r="K1100" s="27">
        <v>4</v>
      </c>
      <c r="L1100" s="27">
        <v>1</v>
      </c>
      <c r="M1100" s="27">
        <v>0</v>
      </c>
      <c r="N1100" s="27">
        <v>0</v>
      </c>
      <c r="O1100" s="27">
        <v>0</v>
      </c>
      <c r="P1100" s="27">
        <v>1004999999.9999999</v>
      </c>
      <c r="Q1100" s="27">
        <v>987143931.16698694</v>
      </c>
      <c r="R1100" s="27">
        <v>1</v>
      </c>
      <c r="S1100" s="27">
        <v>1</v>
      </c>
      <c r="T1100" s="33">
        <v>0.82999599794502654</v>
      </c>
      <c r="U1100" s="27">
        <v>16037215.800000001</v>
      </c>
      <c r="V1100" s="27">
        <v>0</v>
      </c>
      <c r="W1100" s="27">
        <v>116797601.59999999</v>
      </c>
      <c r="X1100" s="27"/>
      <c r="Y1100" s="27"/>
      <c r="Z1100" s="27">
        <v>1</v>
      </c>
    </row>
    <row r="1101" spans="1:26">
      <c r="A1101" s="27">
        <v>1985</v>
      </c>
      <c r="B1101" t="s">
        <v>134</v>
      </c>
      <c r="C1101" s="27"/>
      <c r="D1101" s="27"/>
      <c r="E1101" s="27"/>
      <c r="F1101" s="27">
        <v>13000000</v>
      </c>
      <c r="G1101" s="27">
        <v>0</v>
      </c>
      <c r="H1101" s="27">
        <v>0</v>
      </c>
      <c r="I1101" s="27">
        <v>1</v>
      </c>
      <c r="J1101" s="27">
        <v>0</v>
      </c>
      <c r="K1101" s="27">
        <v>4</v>
      </c>
      <c r="L1101" s="27">
        <v>1</v>
      </c>
      <c r="M1101" s="27">
        <v>0</v>
      </c>
      <c r="N1101" s="27">
        <v>0</v>
      </c>
      <c r="O1101" s="27">
        <v>0</v>
      </c>
      <c r="P1101" s="27">
        <v>1170000000</v>
      </c>
      <c r="Q1101" s="27">
        <v>1149979285.7734692</v>
      </c>
      <c r="R1101" s="27">
        <v>1</v>
      </c>
      <c r="S1101" s="27">
        <v>1</v>
      </c>
      <c r="T1101" s="33">
        <v>0.74915719568429318</v>
      </c>
      <c r="U1101" s="27">
        <v>14541982.4</v>
      </c>
      <c r="V1101" s="27">
        <v>0</v>
      </c>
      <c r="W1101" s="27">
        <v>139703375</v>
      </c>
      <c r="X1101" s="27"/>
      <c r="Y1101" s="27"/>
      <c r="Z1101" s="27">
        <v>1</v>
      </c>
    </row>
    <row r="1102" spans="1:26">
      <c r="A1102" s="27">
        <v>1986</v>
      </c>
      <c r="B1102" t="s">
        <v>134</v>
      </c>
      <c r="C1102" s="27"/>
      <c r="D1102" s="27"/>
      <c r="E1102" s="27"/>
      <c r="F1102" s="27">
        <v>0</v>
      </c>
      <c r="G1102" s="27">
        <v>0</v>
      </c>
      <c r="H1102" s="27">
        <v>0</v>
      </c>
      <c r="I1102" s="27">
        <v>1</v>
      </c>
      <c r="J1102" s="27">
        <v>0</v>
      </c>
      <c r="K1102" s="27">
        <v>4</v>
      </c>
      <c r="L1102" s="27">
        <v>1</v>
      </c>
      <c r="M1102" s="27">
        <v>0</v>
      </c>
      <c r="N1102" s="27">
        <v>0</v>
      </c>
      <c r="O1102" s="27">
        <v>0</v>
      </c>
      <c r="P1102" s="27">
        <v>1233000000</v>
      </c>
      <c r="Q1102" s="27">
        <v>1201725497.065779</v>
      </c>
      <c r="R1102" s="27">
        <v>1</v>
      </c>
      <c r="S1102" s="27">
        <v>1</v>
      </c>
      <c r="T1102" s="33">
        <v>0.7030572776909082</v>
      </c>
      <c r="U1102" s="27">
        <v>22116679.199999999</v>
      </c>
      <c r="V1102" s="27">
        <v>0</v>
      </c>
      <c r="W1102" s="27">
        <v>191032672</v>
      </c>
      <c r="X1102" s="27"/>
      <c r="Y1102" s="27"/>
      <c r="Z1102" s="27">
        <v>1</v>
      </c>
    </row>
    <row r="1103" spans="1:26">
      <c r="A1103" s="27">
        <v>1987</v>
      </c>
      <c r="B1103" t="s">
        <v>134</v>
      </c>
      <c r="C1103" s="27"/>
      <c r="D1103" s="27"/>
      <c r="E1103" s="27"/>
      <c r="F1103" s="27">
        <v>0</v>
      </c>
      <c r="G1103" s="27">
        <v>0</v>
      </c>
      <c r="H1103" s="27">
        <v>0</v>
      </c>
      <c r="I1103" s="27">
        <v>1</v>
      </c>
      <c r="J1103" s="27">
        <v>0</v>
      </c>
      <c r="K1103" s="27">
        <v>4</v>
      </c>
      <c r="L1103" s="27">
        <v>1</v>
      </c>
      <c r="M1103" s="27">
        <v>0</v>
      </c>
      <c r="N1103" s="27">
        <v>0</v>
      </c>
      <c r="O1103" s="27">
        <v>0</v>
      </c>
      <c r="P1103" s="27">
        <v>1161000000</v>
      </c>
      <c r="Q1103" s="27">
        <v>1131466494.0110068</v>
      </c>
      <c r="R1103" s="27">
        <v>1</v>
      </c>
      <c r="S1103" s="27">
        <v>1</v>
      </c>
      <c r="T1103" s="33">
        <v>0.74330063470010233</v>
      </c>
      <c r="U1103" s="27">
        <v>20546452.800000001</v>
      </c>
      <c r="V1103" s="27">
        <v>0</v>
      </c>
      <c r="W1103" s="27">
        <v>251837938.30000001</v>
      </c>
      <c r="X1103" s="27"/>
      <c r="Y1103" s="27"/>
      <c r="Z1103" s="27">
        <v>1</v>
      </c>
    </row>
    <row r="1104" spans="1:26">
      <c r="A1104" s="27">
        <v>1988</v>
      </c>
      <c r="B1104" t="s">
        <v>134</v>
      </c>
      <c r="C1104" s="27"/>
      <c r="D1104" s="27"/>
      <c r="E1104" s="27"/>
      <c r="F1104" s="27">
        <v>0</v>
      </c>
      <c r="G1104" s="27">
        <v>0</v>
      </c>
      <c r="H1104" s="27">
        <v>0</v>
      </c>
      <c r="I1104" s="27">
        <v>1</v>
      </c>
      <c r="J1104" s="27">
        <v>0</v>
      </c>
      <c r="K1104" s="27">
        <v>4</v>
      </c>
      <c r="L1104" s="27">
        <v>1</v>
      </c>
      <c r="M1104" s="27">
        <v>0</v>
      </c>
      <c r="N1104" s="27">
        <v>0</v>
      </c>
      <c r="O1104" s="27">
        <v>0</v>
      </c>
      <c r="P1104" s="27">
        <v>1088000000</v>
      </c>
      <c r="Q1104" s="27">
        <v>1082403219.4878733</v>
      </c>
      <c r="R1104" s="27">
        <v>1</v>
      </c>
      <c r="S1104" s="27">
        <v>1</v>
      </c>
      <c r="T1104" s="33">
        <v>0.80560957079318884</v>
      </c>
      <c r="U1104" s="27">
        <v>32467703.899999999</v>
      </c>
      <c r="V1104" s="27">
        <v>0</v>
      </c>
      <c r="W1104" s="27">
        <v>287484830.89999998</v>
      </c>
      <c r="X1104" s="27"/>
      <c r="Y1104" s="27"/>
      <c r="Z1104" s="27">
        <v>1</v>
      </c>
    </row>
    <row r="1105" spans="1:26">
      <c r="A1105" s="27">
        <v>1989</v>
      </c>
      <c r="B1105" t="s">
        <v>134</v>
      </c>
      <c r="C1105" s="27"/>
      <c r="D1105" s="27"/>
      <c r="E1105" s="27"/>
      <c r="F1105" s="27">
        <v>18000000</v>
      </c>
      <c r="G1105" s="27">
        <v>0</v>
      </c>
      <c r="H1105" s="27">
        <v>0</v>
      </c>
      <c r="I1105" s="27">
        <v>1</v>
      </c>
      <c r="J1105" s="27">
        <v>0</v>
      </c>
      <c r="K1105" s="27">
        <v>4</v>
      </c>
      <c r="L1105" s="27">
        <v>1</v>
      </c>
      <c r="M1105" s="27">
        <v>0</v>
      </c>
      <c r="N1105" s="27">
        <v>0</v>
      </c>
      <c r="O1105" s="27">
        <v>0</v>
      </c>
      <c r="P1105" s="27">
        <v>1131000000</v>
      </c>
      <c r="Q1105" s="27">
        <v>1113924130.4114904</v>
      </c>
      <c r="R1105" s="27">
        <v>1</v>
      </c>
      <c r="S1105" s="27">
        <v>1</v>
      </c>
      <c r="T1105" s="33">
        <v>0.74679040704290955</v>
      </c>
      <c r="U1105" s="27">
        <v>40133132.200000003</v>
      </c>
      <c r="V1105" s="27">
        <v>0</v>
      </c>
      <c r="W1105" s="27">
        <v>328001602.30000001</v>
      </c>
      <c r="X1105" s="27"/>
      <c r="Y1105" s="27"/>
      <c r="Z1105" s="27">
        <v>1</v>
      </c>
    </row>
    <row r="1106" spans="1:26">
      <c r="A1106" s="27">
        <v>1990</v>
      </c>
      <c r="B1106" t="s">
        <v>134</v>
      </c>
      <c r="C1106" s="27"/>
      <c r="D1106" s="27"/>
      <c r="E1106" s="27"/>
      <c r="F1106" s="27">
        <v>0</v>
      </c>
      <c r="G1106" s="27">
        <v>0</v>
      </c>
      <c r="H1106" s="27">
        <v>0</v>
      </c>
      <c r="I1106" s="27">
        <v>1</v>
      </c>
      <c r="J1106" s="27">
        <v>0</v>
      </c>
      <c r="K1106" s="27">
        <v>4</v>
      </c>
      <c r="L1106" s="27">
        <v>1</v>
      </c>
      <c r="M1106" s="27">
        <v>0</v>
      </c>
      <c r="N1106" s="27">
        <v>0</v>
      </c>
      <c r="O1106" s="27">
        <v>0</v>
      </c>
      <c r="P1106" s="27">
        <v>1131000000</v>
      </c>
      <c r="Q1106" s="27">
        <v>1132101252.5181746</v>
      </c>
      <c r="R1106" s="27">
        <v>1</v>
      </c>
      <c r="S1106" s="27">
        <v>1</v>
      </c>
      <c r="T1106" s="33">
        <v>0.70566019682121295</v>
      </c>
      <c r="U1106" s="27">
        <v>42625738.899999999</v>
      </c>
      <c r="V1106" s="27">
        <v>0</v>
      </c>
      <c r="W1106" s="27">
        <v>397963602.89999998</v>
      </c>
      <c r="X1106" s="27"/>
      <c r="Y1106" s="27"/>
      <c r="Z1106" s="27">
        <v>1</v>
      </c>
    </row>
    <row r="1107" spans="1:26">
      <c r="A1107" s="27">
        <v>1991</v>
      </c>
      <c r="B1107" t="s">
        <v>134</v>
      </c>
      <c r="C1107" s="27"/>
      <c r="D1107" s="27"/>
      <c r="E1107" s="27"/>
      <c r="F1107" s="27">
        <v>0</v>
      </c>
      <c r="G1107" s="27">
        <v>0</v>
      </c>
      <c r="H1107" s="27">
        <v>0</v>
      </c>
      <c r="I1107" s="27">
        <v>1</v>
      </c>
      <c r="J1107" s="27">
        <v>0</v>
      </c>
      <c r="K1107" s="27">
        <v>4</v>
      </c>
      <c r="L1107" s="27">
        <v>1</v>
      </c>
      <c r="M1107" s="27">
        <v>0</v>
      </c>
      <c r="N1107" s="27">
        <v>0</v>
      </c>
      <c r="O1107" s="27">
        <v>0</v>
      </c>
      <c r="P1107" s="27">
        <v>1167000000</v>
      </c>
      <c r="Q1107" s="27">
        <v>1167398478.3459036</v>
      </c>
      <c r="R1107" s="27">
        <v>1</v>
      </c>
      <c r="S1107" s="27">
        <v>1</v>
      </c>
      <c r="T1107" s="33">
        <v>0.64778014054484578</v>
      </c>
      <c r="U1107" s="27">
        <v>48863490.700000003</v>
      </c>
      <c r="V1107" s="27">
        <v>0</v>
      </c>
      <c r="W1107" s="27">
        <v>439691038.60000002</v>
      </c>
      <c r="X1107" s="27"/>
      <c r="Y1107" s="27"/>
      <c r="Z1107" s="27">
        <v>1</v>
      </c>
    </row>
    <row r="1108" spans="1:26">
      <c r="A1108" s="27">
        <v>1992</v>
      </c>
      <c r="B1108" t="s">
        <v>134</v>
      </c>
      <c r="C1108" s="27"/>
      <c r="D1108" s="27"/>
      <c r="E1108" s="27"/>
      <c r="F1108" s="27">
        <v>0</v>
      </c>
      <c r="G1108" s="27">
        <v>0</v>
      </c>
      <c r="H1108" s="27">
        <v>0</v>
      </c>
      <c r="I1108" s="27">
        <v>1</v>
      </c>
      <c r="J1108" s="27">
        <v>0</v>
      </c>
      <c r="K1108" s="27">
        <v>4</v>
      </c>
      <c r="L1108" s="27">
        <v>1</v>
      </c>
      <c r="M1108" s="27">
        <v>0</v>
      </c>
      <c r="N1108" s="27">
        <v>0</v>
      </c>
      <c r="O1108" s="27">
        <v>0</v>
      </c>
      <c r="P1108" s="27">
        <v>1082000000</v>
      </c>
      <c r="Q1108" s="27">
        <v>1083037670.6048403</v>
      </c>
      <c r="R1108" s="27">
        <v>1</v>
      </c>
      <c r="S1108" s="27">
        <v>1</v>
      </c>
      <c r="T1108" s="33">
        <v>0.62587770846912083</v>
      </c>
      <c r="U1108" s="27">
        <v>62414000</v>
      </c>
      <c r="V1108" s="27">
        <v>0</v>
      </c>
      <c r="W1108" s="27">
        <v>472858000</v>
      </c>
      <c r="X1108" s="27"/>
      <c r="Y1108" s="27"/>
      <c r="Z1108" s="27">
        <v>1</v>
      </c>
    </row>
    <row r="1109" spans="1:26">
      <c r="A1109" s="27">
        <v>1993</v>
      </c>
      <c r="B1109" t="s">
        <v>134</v>
      </c>
      <c r="C1109" s="27"/>
      <c r="D1109" s="27"/>
      <c r="E1109" s="27"/>
      <c r="F1109" s="27">
        <v>0</v>
      </c>
      <c r="G1109" s="27">
        <v>0</v>
      </c>
      <c r="H1109" s="27">
        <v>0</v>
      </c>
      <c r="I1109" s="27">
        <v>1</v>
      </c>
      <c r="J1109" s="27">
        <v>0</v>
      </c>
      <c r="K1109" s="27">
        <v>4</v>
      </c>
      <c r="L1109" s="27">
        <v>1</v>
      </c>
      <c r="M1109" s="27">
        <v>0</v>
      </c>
      <c r="N1109" s="27">
        <v>0</v>
      </c>
      <c r="O1109" s="27">
        <v>0</v>
      </c>
      <c r="P1109" s="27">
        <v>938000000</v>
      </c>
      <c r="Q1109" s="27">
        <v>938632612.02635908</v>
      </c>
      <c r="R1109" s="27">
        <v>1</v>
      </c>
      <c r="S1109" s="27">
        <v>1</v>
      </c>
      <c r="T1109" s="33">
        <v>0.648154718576755</v>
      </c>
      <c r="U1109" s="27">
        <v>58243062.600000001</v>
      </c>
      <c r="V1109" s="27">
        <v>0</v>
      </c>
      <c r="W1109" s="27">
        <v>508720000</v>
      </c>
      <c r="X1109" s="27"/>
      <c r="Y1109" s="27"/>
      <c r="Z1109" s="27">
        <v>1</v>
      </c>
    </row>
    <row r="1110" spans="1:26">
      <c r="A1110" s="27">
        <v>1994</v>
      </c>
      <c r="B1110" t="s">
        <v>134</v>
      </c>
      <c r="C1110" s="27"/>
      <c r="D1110" s="27"/>
      <c r="E1110" s="27"/>
      <c r="F1110" s="27">
        <v>0</v>
      </c>
      <c r="G1110" s="27">
        <v>0</v>
      </c>
      <c r="H1110" s="27">
        <v>0</v>
      </c>
      <c r="I1110" s="27">
        <v>1</v>
      </c>
      <c r="J1110" s="27">
        <v>0</v>
      </c>
      <c r="K1110" s="27">
        <v>4</v>
      </c>
      <c r="L1110" s="27">
        <v>1</v>
      </c>
      <c r="M1110" s="27">
        <v>0</v>
      </c>
      <c r="N1110" s="27">
        <v>0</v>
      </c>
      <c r="O1110" s="27">
        <v>0</v>
      </c>
      <c r="P1110" s="27">
        <v>924000000</v>
      </c>
      <c r="Q1110" s="27">
        <v>925030590.15368283</v>
      </c>
      <c r="R1110" s="27">
        <v>1</v>
      </c>
      <c r="S1110" s="27">
        <v>1</v>
      </c>
      <c r="T1110" s="33">
        <v>0.69545665111729171</v>
      </c>
      <c r="U1110" s="27">
        <v>55668458.299999997</v>
      </c>
      <c r="V1110" s="27">
        <v>0</v>
      </c>
      <c r="W1110" s="27">
        <v>555596000</v>
      </c>
      <c r="X1110" s="27"/>
      <c r="Y1110" s="27"/>
      <c r="Z1110" s="27">
        <v>1</v>
      </c>
    </row>
    <row r="1111" spans="1:26">
      <c r="A1111" s="27">
        <v>1995</v>
      </c>
      <c r="B1111" t="s">
        <v>134</v>
      </c>
      <c r="C1111" s="27"/>
      <c r="D1111" s="27"/>
      <c r="E1111" s="27"/>
      <c r="F1111" s="27">
        <v>0</v>
      </c>
      <c r="G1111" s="27">
        <v>0</v>
      </c>
      <c r="H1111" s="27">
        <v>0</v>
      </c>
      <c r="I1111" s="27">
        <v>1</v>
      </c>
      <c r="J1111" s="27">
        <v>0</v>
      </c>
      <c r="K1111" s="27">
        <v>4</v>
      </c>
      <c r="L1111" s="27">
        <v>1</v>
      </c>
      <c r="M1111" s="27">
        <v>0</v>
      </c>
      <c r="N1111" s="27">
        <v>0</v>
      </c>
      <c r="O1111" s="27">
        <v>0</v>
      </c>
      <c r="P1111" s="27">
        <v>1000000000</v>
      </c>
      <c r="Q1111" s="27">
        <v>1000428393.885281</v>
      </c>
      <c r="R1111" s="27">
        <v>1</v>
      </c>
      <c r="S1111" s="27">
        <v>1</v>
      </c>
      <c r="T1111" s="33">
        <v>0.69736071622307827</v>
      </c>
      <c r="U1111" s="27">
        <v>47798086.299999997</v>
      </c>
      <c r="V1111" s="27">
        <v>0</v>
      </c>
      <c r="W1111" s="27">
        <v>591412000</v>
      </c>
      <c r="X1111" s="27"/>
      <c r="Y1111" s="27"/>
      <c r="Z1111" s="27">
        <v>1</v>
      </c>
    </row>
    <row r="1112" spans="1:26">
      <c r="A1112" s="27">
        <v>1996</v>
      </c>
      <c r="B1112" t="s">
        <v>134</v>
      </c>
      <c r="C1112" s="27"/>
      <c r="D1112" s="27"/>
      <c r="E1112" s="27"/>
      <c r="F1112" s="27">
        <v>0</v>
      </c>
      <c r="G1112" s="27">
        <v>0</v>
      </c>
      <c r="H1112" s="27">
        <v>0</v>
      </c>
      <c r="I1112" s="27">
        <v>1</v>
      </c>
      <c r="J1112" s="27">
        <v>0</v>
      </c>
      <c r="K1112" s="27">
        <v>4</v>
      </c>
      <c r="L1112" s="27">
        <v>1</v>
      </c>
      <c r="M1112" s="27">
        <v>0</v>
      </c>
      <c r="N1112" s="27">
        <v>0</v>
      </c>
      <c r="O1112" s="27">
        <v>0</v>
      </c>
      <c r="P1112" s="27">
        <v>868000000</v>
      </c>
      <c r="Q1112" s="27">
        <v>869033856.31709325</v>
      </c>
      <c r="R1112" s="27">
        <v>1</v>
      </c>
      <c r="S1112" s="27">
        <v>1</v>
      </c>
      <c r="T1112" s="33">
        <v>0.69966405838602452</v>
      </c>
      <c r="U1112" s="27">
        <v>37641479.700000003</v>
      </c>
      <c r="V1112" s="27">
        <v>0</v>
      </c>
      <c r="W1112" s="27">
        <v>587717000</v>
      </c>
      <c r="X1112" s="27"/>
      <c r="Y1112" s="27"/>
      <c r="Z1112" s="27">
        <v>1</v>
      </c>
    </row>
    <row r="1113" spans="1:26">
      <c r="A1113" s="27">
        <v>1997</v>
      </c>
      <c r="B1113" t="s">
        <v>134</v>
      </c>
      <c r="C1113" s="27"/>
      <c r="D1113" s="27"/>
      <c r="E1113" s="27"/>
      <c r="F1113" s="27">
        <v>0</v>
      </c>
      <c r="G1113" s="27">
        <v>0</v>
      </c>
      <c r="H1113" s="27">
        <v>0</v>
      </c>
      <c r="I1113" s="27">
        <v>1</v>
      </c>
      <c r="J1113" s="27">
        <v>0</v>
      </c>
      <c r="K1113" s="27">
        <v>4</v>
      </c>
      <c r="L1113" s="27">
        <v>1</v>
      </c>
      <c r="M1113" s="27">
        <v>0</v>
      </c>
      <c r="N1113" s="27">
        <v>0</v>
      </c>
      <c r="O1113" s="27">
        <v>0</v>
      </c>
      <c r="P1113" s="27">
        <v>972000000</v>
      </c>
      <c r="Q1113" s="27">
        <v>972896267.91542494</v>
      </c>
      <c r="R1113" s="27">
        <v>1</v>
      </c>
      <c r="S1113" s="27">
        <v>1</v>
      </c>
      <c r="T1113" s="33">
        <v>0.71538944173936525</v>
      </c>
      <c r="U1113" s="27">
        <v>27523349.899999999</v>
      </c>
      <c r="V1113" s="27">
        <v>0</v>
      </c>
      <c r="W1113" s="27">
        <v>566498000</v>
      </c>
      <c r="X1113" s="27"/>
      <c r="Y1113" s="27"/>
      <c r="Z1113" s="27">
        <v>1</v>
      </c>
    </row>
    <row r="1114" spans="1:26">
      <c r="A1114" s="27">
        <v>1998</v>
      </c>
      <c r="B1114" t="s">
        <v>134</v>
      </c>
      <c r="C1114" s="27"/>
      <c r="D1114" s="27"/>
      <c r="E1114" s="27"/>
      <c r="F1114" s="27">
        <v>0</v>
      </c>
      <c r="G1114" s="27">
        <v>0</v>
      </c>
      <c r="H1114" s="27">
        <v>0</v>
      </c>
      <c r="I1114" s="27">
        <v>1</v>
      </c>
      <c r="J1114" s="27">
        <v>0</v>
      </c>
      <c r="K1114" s="27">
        <v>4</v>
      </c>
      <c r="L1114" s="27">
        <v>1</v>
      </c>
      <c r="M1114" s="27">
        <v>0</v>
      </c>
      <c r="N1114" s="27">
        <v>0</v>
      </c>
      <c r="O1114" s="27">
        <v>0</v>
      </c>
      <c r="P1114" s="27">
        <v>893000000</v>
      </c>
      <c r="Q1114" s="27">
        <v>893770806.07764149</v>
      </c>
      <c r="R1114" s="27">
        <v>1</v>
      </c>
      <c r="S1114" s="27">
        <v>1</v>
      </c>
      <c r="T1114" s="33">
        <v>0.63293736472878814</v>
      </c>
      <c r="U1114" s="27">
        <v>19667363.5</v>
      </c>
      <c r="V1114" s="27">
        <v>0</v>
      </c>
      <c r="W1114" s="27">
        <v>603432000</v>
      </c>
      <c r="X1114" s="27"/>
      <c r="Y1114" s="27"/>
      <c r="Z1114" s="27">
        <v>1</v>
      </c>
    </row>
    <row r="1115" spans="1:26">
      <c r="A1115" s="27">
        <v>1999</v>
      </c>
      <c r="B1115" t="s">
        <v>134</v>
      </c>
      <c r="C1115" s="27"/>
      <c r="D1115" s="27"/>
      <c r="E1115" s="27"/>
      <c r="F1115" s="27">
        <v>0</v>
      </c>
      <c r="G1115" s="27">
        <v>0</v>
      </c>
      <c r="H1115" s="27">
        <v>0</v>
      </c>
      <c r="I1115" s="27">
        <v>1</v>
      </c>
      <c r="J1115" s="27">
        <v>0</v>
      </c>
      <c r="K1115" s="27">
        <v>4</v>
      </c>
      <c r="L1115" s="27">
        <v>1</v>
      </c>
      <c r="M1115" s="27">
        <v>0</v>
      </c>
      <c r="N1115" s="27">
        <v>0</v>
      </c>
      <c r="O1115" s="27">
        <v>0</v>
      </c>
      <c r="P1115" s="27">
        <v>866000000</v>
      </c>
      <c r="Q1115" s="27">
        <v>808077223.36574626</v>
      </c>
      <c r="R1115" s="27">
        <v>1</v>
      </c>
      <c r="S1115" s="27">
        <v>1</v>
      </c>
      <c r="T1115" s="33">
        <v>0.59173831677950461</v>
      </c>
      <c r="U1115" s="27">
        <v>30902062.199999999</v>
      </c>
      <c r="V1115" s="27">
        <v>0</v>
      </c>
      <c r="W1115" s="27">
        <v>599105000</v>
      </c>
      <c r="X1115" s="27"/>
      <c r="Y1115" s="27"/>
      <c r="Z1115" s="27">
        <v>1</v>
      </c>
    </row>
    <row r="1116" spans="1:26">
      <c r="A1116" s="27">
        <v>2000</v>
      </c>
      <c r="B1116" t="s">
        <v>134</v>
      </c>
      <c r="C1116" s="27">
        <v>0</v>
      </c>
      <c r="D1116" s="27">
        <v>0</v>
      </c>
      <c r="E1116" s="27">
        <v>0</v>
      </c>
      <c r="F1116" s="27">
        <v>0</v>
      </c>
      <c r="G1116" s="27">
        <v>0</v>
      </c>
      <c r="H1116" s="27">
        <v>0</v>
      </c>
      <c r="I1116" s="27">
        <v>1</v>
      </c>
      <c r="J1116" s="27">
        <v>0</v>
      </c>
      <c r="K1116" s="27">
        <v>4</v>
      </c>
      <c r="L1116" s="27">
        <v>1</v>
      </c>
      <c r="M1116" s="27">
        <v>1</v>
      </c>
      <c r="N1116" s="27">
        <v>0</v>
      </c>
      <c r="O1116" s="27">
        <v>0</v>
      </c>
      <c r="P1116" s="27">
        <v>870000000</v>
      </c>
      <c r="Q1116" s="27">
        <v>870486065.88313675</v>
      </c>
      <c r="R1116" s="27">
        <v>1</v>
      </c>
      <c r="S1116" s="27">
        <v>1</v>
      </c>
      <c r="T1116" s="33">
        <v>0.62919927379193319</v>
      </c>
      <c r="U1116" s="27">
        <v>24850402.5</v>
      </c>
      <c r="V1116" s="27">
        <v>0</v>
      </c>
      <c r="W1116" s="27">
        <v>600469000</v>
      </c>
      <c r="X1116" s="27"/>
      <c r="Y1116" s="27"/>
      <c r="Z1116" s="27">
        <v>1</v>
      </c>
    </row>
    <row r="1117" spans="1:26">
      <c r="A1117" s="27">
        <v>2001</v>
      </c>
      <c r="B1117" t="s">
        <v>134</v>
      </c>
      <c r="C1117" s="27">
        <v>0</v>
      </c>
      <c r="D1117" s="27">
        <v>0</v>
      </c>
      <c r="E1117" s="27">
        <v>0</v>
      </c>
      <c r="F1117" s="27">
        <v>0</v>
      </c>
      <c r="G1117" s="27">
        <v>0</v>
      </c>
      <c r="H1117" s="27">
        <v>0</v>
      </c>
      <c r="I1117" s="27">
        <v>1</v>
      </c>
      <c r="J1117" s="27">
        <v>0</v>
      </c>
      <c r="K1117" s="27">
        <v>4</v>
      </c>
      <c r="L1117" s="27">
        <v>1</v>
      </c>
      <c r="M1117" s="27">
        <v>1</v>
      </c>
      <c r="N1117" s="27">
        <v>0</v>
      </c>
      <c r="O1117" s="27">
        <v>0</v>
      </c>
      <c r="P1117" s="27">
        <v>877000000</v>
      </c>
      <c r="Q1117" s="27">
        <v>876794723.06858552</v>
      </c>
      <c r="R1117" s="27">
        <v>1</v>
      </c>
      <c r="S1117" s="27">
        <v>1</v>
      </c>
      <c r="T1117" s="33">
        <v>0.61588871891054842</v>
      </c>
      <c r="U1117" s="27">
        <v>19643946.600000001</v>
      </c>
      <c r="V1117" s="27">
        <v>0</v>
      </c>
      <c r="W1117" s="27">
        <v>582342000</v>
      </c>
      <c r="X1117" s="27"/>
      <c r="Y1117" s="27"/>
      <c r="Z1117" s="27">
        <v>1</v>
      </c>
    </row>
    <row r="1118" spans="1:26">
      <c r="A1118" s="27">
        <v>2002</v>
      </c>
      <c r="B1118" t="s">
        <v>134</v>
      </c>
      <c r="C1118" s="27">
        <v>0</v>
      </c>
      <c r="D1118" s="27">
        <v>0</v>
      </c>
      <c r="E1118" s="27">
        <v>0</v>
      </c>
      <c r="F1118" s="27">
        <v>0</v>
      </c>
      <c r="G1118" s="27">
        <v>0</v>
      </c>
      <c r="H1118" s="27">
        <v>0</v>
      </c>
      <c r="I1118" s="27">
        <v>1</v>
      </c>
      <c r="J1118" s="27">
        <v>0</v>
      </c>
      <c r="K1118" s="27">
        <v>4</v>
      </c>
      <c r="L1118" s="27">
        <v>1</v>
      </c>
      <c r="M1118" s="27">
        <v>1</v>
      </c>
      <c r="N1118" s="27">
        <v>0</v>
      </c>
      <c r="O1118" s="27">
        <v>0</v>
      </c>
      <c r="P1118" s="27">
        <v>825000000</v>
      </c>
      <c r="Q1118" s="27">
        <v>825394490.15911055</v>
      </c>
      <c r="R1118" s="27">
        <v>1</v>
      </c>
      <c r="S1118" s="27">
        <v>1</v>
      </c>
      <c r="T1118" s="33">
        <v>0.62466195784303247</v>
      </c>
      <c r="U1118" s="27">
        <v>31706725.399999999</v>
      </c>
      <c r="V1118" s="27">
        <v>0</v>
      </c>
      <c r="W1118" s="27">
        <v>647713000</v>
      </c>
      <c r="X1118" s="27"/>
      <c r="Y1118" s="27"/>
      <c r="Z1118" s="27">
        <v>1</v>
      </c>
    </row>
    <row r="1119" spans="1:26">
      <c r="A1119" s="27">
        <v>2003</v>
      </c>
      <c r="B1119" t="s">
        <v>134</v>
      </c>
      <c r="C1119" s="27">
        <v>0</v>
      </c>
      <c r="D1119" s="27">
        <v>0</v>
      </c>
      <c r="E1119" s="27">
        <v>0</v>
      </c>
      <c r="F1119" s="27">
        <v>3624485.5</v>
      </c>
      <c r="G1119" s="27">
        <v>0</v>
      </c>
      <c r="H1119" s="27">
        <v>0</v>
      </c>
      <c r="I1119" s="27">
        <v>1</v>
      </c>
      <c r="J1119" s="27">
        <v>0</v>
      </c>
      <c r="K1119" s="27">
        <v>4</v>
      </c>
      <c r="L1119" s="27">
        <v>1</v>
      </c>
      <c r="M1119" s="27">
        <v>1</v>
      </c>
      <c r="N1119" s="27">
        <v>0</v>
      </c>
      <c r="O1119" s="27">
        <v>0</v>
      </c>
      <c r="P1119" s="27">
        <v>785000000</v>
      </c>
      <c r="Q1119" s="27">
        <v>784654423.62047625</v>
      </c>
      <c r="R1119" s="27">
        <v>1</v>
      </c>
      <c r="S1119" s="27">
        <v>1</v>
      </c>
      <c r="T1119" s="33">
        <v>0.61793375018798091</v>
      </c>
      <c r="U1119" s="27">
        <v>48958253.600000001</v>
      </c>
      <c r="V1119" s="27">
        <v>0</v>
      </c>
      <c r="W1119" s="27">
        <v>731741000</v>
      </c>
      <c r="X1119" s="27"/>
      <c r="Y1119" s="27"/>
      <c r="Z1119" s="27">
        <v>1</v>
      </c>
    </row>
    <row r="1120" spans="1:26">
      <c r="A1120" s="27">
        <v>2004</v>
      </c>
      <c r="B1120" t="s">
        <v>134</v>
      </c>
      <c r="C1120" s="27">
        <v>7910000</v>
      </c>
      <c r="D1120" s="27">
        <v>1582000</v>
      </c>
      <c r="E1120" s="27">
        <v>7910000</v>
      </c>
      <c r="F1120" s="27">
        <v>7910000</v>
      </c>
      <c r="G1120" s="27">
        <v>0</v>
      </c>
      <c r="H1120" s="27">
        <v>0</v>
      </c>
      <c r="I1120" s="27">
        <v>1</v>
      </c>
      <c r="J1120" s="27">
        <v>0</v>
      </c>
      <c r="K1120" s="27">
        <v>4</v>
      </c>
      <c r="L1120" s="27">
        <v>1</v>
      </c>
      <c r="M1120" s="27">
        <v>1</v>
      </c>
      <c r="N1120" s="27">
        <v>0</v>
      </c>
      <c r="O1120" s="27">
        <v>0</v>
      </c>
      <c r="P1120" s="27">
        <v>915000000</v>
      </c>
      <c r="Q1120" s="27">
        <v>915257323.39609957</v>
      </c>
      <c r="R1120" s="27">
        <v>1</v>
      </c>
      <c r="S1120" s="27">
        <v>1</v>
      </c>
      <c r="T1120" s="33">
        <v>0.67108711240801089</v>
      </c>
      <c r="U1120" s="27">
        <v>62271042</v>
      </c>
      <c r="V1120" s="27">
        <v>0</v>
      </c>
      <c r="W1120" s="27">
        <v>792785000</v>
      </c>
      <c r="X1120" s="27"/>
      <c r="Y1120" s="27"/>
      <c r="Z1120" s="27">
        <v>1</v>
      </c>
    </row>
    <row r="1121" spans="1:26">
      <c r="A1121" s="27">
        <v>2005</v>
      </c>
      <c r="B1121" t="s">
        <v>134</v>
      </c>
      <c r="C1121" s="27">
        <v>7910000</v>
      </c>
      <c r="D1121" s="27">
        <v>3164000</v>
      </c>
      <c r="E1121" s="27">
        <v>7910000</v>
      </c>
      <c r="F1121" s="27">
        <v>0</v>
      </c>
      <c r="G1121" s="27">
        <v>0</v>
      </c>
      <c r="H1121" s="27">
        <v>0</v>
      </c>
      <c r="I1121" s="27">
        <v>1</v>
      </c>
      <c r="J1121" s="27">
        <v>0</v>
      </c>
      <c r="K1121" s="27">
        <v>4</v>
      </c>
      <c r="L1121" s="27">
        <v>1</v>
      </c>
      <c r="M1121" s="27">
        <v>1</v>
      </c>
      <c r="N1121" s="27">
        <v>0</v>
      </c>
      <c r="O1121" s="27">
        <v>0</v>
      </c>
      <c r="P1121" s="27">
        <v>1117000000</v>
      </c>
      <c r="Q1121" s="27">
        <v>1117113045.6522198</v>
      </c>
      <c r="R1121" s="27">
        <v>1</v>
      </c>
      <c r="S1121" s="27">
        <v>1</v>
      </c>
      <c r="T1121" s="33">
        <v>0.69599608558540027</v>
      </c>
      <c r="U1121" s="27">
        <v>77748000.200000003</v>
      </c>
      <c r="V1121" s="27">
        <v>0</v>
      </c>
      <c r="W1121" s="27">
        <v>750805000</v>
      </c>
      <c r="X1121" s="27"/>
      <c r="Y1121" s="27"/>
      <c r="Z1121" s="27">
        <v>1</v>
      </c>
    </row>
    <row r="1122" spans="1:26">
      <c r="A1122" s="27">
        <v>2006</v>
      </c>
      <c r="B1122" t="s">
        <v>134</v>
      </c>
      <c r="C1122" s="27">
        <v>7910000</v>
      </c>
      <c r="D1122" s="27">
        <v>4746000</v>
      </c>
      <c r="E1122" s="27">
        <v>7910000</v>
      </c>
      <c r="F1122" s="27">
        <v>12544835</v>
      </c>
      <c r="G1122" s="27">
        <v>0</v>
      </c>
      <c r="H1122" s="27">
        <v>0</v>
      </c>
      <c r="I1122" s="27">
        <v>1</v>
      </c>
      <c r="J1122" s="27">
        <v>0</v>
      </c>
      <c r="K1122" s="27">
        <v>4</v>
      </c>
      <c r="L1122" s="27">
        <v>1</v>
      </c>
      <c r="M1122" s="27">
        <v>1</v>
      </c>
      <c r="N1122" s="27">
        <v>0</v>
      </c>
      <c r="O1122" s="27">
        <v>0</v>
      </c>
      <c r="P1122" s="27">
        <v>1273000000</v>
      </c>
      <c r="Q1122" s="27">
        <v>1273375020.2686231</v>
      </c>
      <c r="R1122" s="27">
        <v>1</v>
      </c>
      <c r="S1122" s="27">
        <v>1</v>
      </c>
      <c r="T1122" s="33">
        <v>0.83568345932575372</v>
      </c>
      <c r="U1122" s="27">
        <v>103347766.8</v>
      </c>
      <c r="V1122" s="27">
        <v>0</v>
      </c>
      <c r="W1122" s="27">
        <v>796977000</v>
      </c>
      <c r="X1122" s="27"/>
      <c r="Y1122" s="27"/>
      <c r="Z1122" s="27">
        <v>1</v>
      </c>
    </row>
    <row r="1123" spans="1:26">
      <c r="A1123" s="27">
        <v>2007</v>
      </c>
      <c r="B1123" t="s">
        <v>134</v>
      </c>
      <c r="C1123" s="27">
        <v>7910000</v>
      </c>
      <c r="D1123" s="27">
        <v>6328000</v>
      </c>
      <c r="E1123" s="27">
        <v>7910000</v>
      </c>
      <c r="F1123" s="27">
        <v>6541137.625</v>
      </c>
      <c r="G1123" s="27">
        <v>0</v>
      </c>
      <c r="H1123" s="27">
        <v>0</v>
      </c>
      <c r="I1123" s="27">
        <v>1</v>
      </c>
      <c r="J1123" s="27">
        <v>0</v>
      </c>
      <c r="K1123" s="27">
        <v>4</v>
      </c>
      <c r="L1123" s="27">
        <v>1</v>
      </c>
      <c r="M1123" s="27">
        <v>1</v>
      </c>
      <c r="N1123" s="27">
        <v>0</v>
      </c>
      <c r="O1123" s="27">
        <v>0</v>
      </c>
      <c r="P1123" s="27">
        <v>1356000000</v>
      </c>
      <c r="Q1123" s="27">
        <v>1356199364.8588181</v>
      </c>
      <c r="R1123" s="27">
        <v>1</v>
      </c>
      <c r="S1123" s="27">
        <v>1</v>
      </c>
      <c r="T1123" s="33">
        <v>0.90473952627382648</v>
      </c>
      <c r="U1123" s="27">
        <v>119857221.7</v>
      </c>
      <c r="V1123" s="27">
        <v>0</v>
      </c>
      <c r="W1123" s="27">
        <v>830118000</v>
      </c>
      <c r="X1123" s="27"/>
      <c r="Y1123" s="27"/>
      <c r="Z1123" s="27">
        <v>1</v>
      </c>
    </row>
    <row r="1124" spans="1:26">
      <c r="A1124" s="27">
        <v>2008</v>
      </c>
      <c r="B1124" t="s">
        <v>134</v>
      </c>
      <c r="C1124" s="27">
        <v>7910000</v>
      </c>
      <c r="D1124" s="27">
        <v>7910000</v>
      </c>
      <c r="E1124" s="27">
        <v>7910000</v>
      </c>
      <c r="F1124" s="27">
        <v>13076199.9375</v>
      </c>
      <c r="G1124" s="27">
        <v>0</v>
      </c>
      <c r="H1124" s="27">
        <v>0</v>
      </c>
      <c r="I1124" s="27">
        <v>1</v>
      </c>
      <c r="J1124" s="27">
        <v>0</v>
      </c>
      <c r="K1124" s="27">
        <v>4</v>
      </c>
      <c r="L1124" s="27">
        <v>1</v>
      </c>
      <c r="M1124" s="27">
        <v>1</v>
      </c>
      <c r="N1124" s="27">
        <v>0</v>
      </c>
      <c r="O1124" s="27">
        <v>0</v>
      </c>
      <c r="P1124" s="27">
        <v>1612000000</v>
      </c>
      <c r="Q1124" s="27">
        <v>1611835901.9062982</v>
      </c>
      <c r="R1124" s="27">
        <v>1</v>
      </c>
      <c r="S1124" s="27">
        <v>1</v>
      </c>
      <c r="T1124" s="33">
        <v>0.91944034308119871</v>
      </c>
      <c r="U1124" s="27">
        <v>138003571.19999999</v>
      </c>
      <c r="V1124" s="27">
        <v>0</v>
      </c>
      <c r="W1124" s="27">
        <v>818524000</v>
      </c>
      <c r="X1124" s="27">
        <v>132000000</v>
      </c>
      <c r="Y1124" s="27"/>
      <c r="Z1124" s="27">
        <v>1</v>
      </c>
    </row>
    <row r="1125" spans="1:26">
      <c r="A1125" s="27">
        <v>2009</v>
      </c>
      <c r="B1125" t="s">
        <v>134</v>
      </c>
      <c r="C1125" s="27">
        <v>7910000</v>
      </c>
      <c r="D1125" s="27">
        <v>7910000</v>
      </c>
      <c r="E1125" s="27">
        <v>7910000</v>
      </c>
      <c r="F1125" s="27">
        <v>0</v>
      </c>
      <c r="G1125" s="27">
        <v>0</v>
      </c>
      <c r="H1125" s="27">
        <v>0</v>
      </c>
      <c r="I1125" s="27">
        <v>1</v>
      </c>
      <c r="J1125" s="27">
        <v>0</v>
      </c>
      <c r="K1125" s="27">
        <v>4</v>
      </c>
      <c r="L1125" s="27">
        <v>1</v>
      </c>
      <c r="M1125" s="27">
        <v>1</v>
      </c>
      <c r="N1125" s="27">
        <v>0</v>
      </c>
      <c r="O1125" s="27">
        <v>0</v>
      </c>
      <c r="P1125" s="27">
        <v>1775000000</v>
      </c>
      <c r="Q1125" s="27">
        <v>1781455092.0711389</v>
      </c>
      <c r="R1125" s="27">
        <v>1</v>
      </c>
      <c r="S1125" s="27">
        <v>1</v>
      </c>
      <c r="T1125" s="33">
        <v>0.81595367947064712</v>
      </c>
      <c r="U1125" s="27">
        <v>206685011.5</v>
      </c>
      <c r="V1125" s="27">
        <v>0</v>
      </c>
      <c r="W1125" s="27">
        <v>147247000</v>
      </c>
      <c r="X1125" s="27">
        <v>6000000</v>
      </c>
      <c r="Y1125" s="27"/>
      <c r="Z1125" s="27">
        <v>1</v>
      </c>
    </row>
    <row r="1126" spans="1:26">
      <c r="A1126" s="27">
        <v>2010</v>
      </c>
      <c r="B1126" t="s">
        <v>134</v>
      </c>
      <c r="C1126" s="27">
        <v>7382666.5</v>
      </c>
      <c r="D1126" s="27">
        <v>7382666.5</v>
      </c>
      <c r="E1126" s="27">
        <v>7382666.5</v>
      </c>
      <c r="F1126" s="27">
        <v>0</v>
      </c>
      <c r="G1126" s="27">
        <v>0</v>
      </c>
      <c r="H1126" s="27">
        <v>0</v>
      </c>
      <c r="I1126" s="27">
        <v>1</v>
      </c>
      <c r="J1126" s="27">
        <v>0</v>
      </c>
      <c r="K1126" s="27">
        <v>4</v>
      </c>
      <c r="L1126" s="27">
        <v>1</v>
      </c>
      <c r="M1126" s="27">
        <v>1</v>
      </c>
      <c r="N1126" s="27">
        <v>0</v>
      </c>
      <c r="O1126" s="27">
        <v>0</v>
      </c>
      <c r="P1126" s="27">
        <v>2032000000</v>
      </c>
      <c r="Q1126" s="27">
        <v>2032135246.5000358</v>
      </c>
      <c r="R1126" s="27">
        <v>1</v>
      </c>
      <c r="S1126" s="27">
        <v>1</v>
      </c>
      <c r="T1126" s="33">
        <v>1.0070075781651076</v>
      </c>
      <c r="U1126" s="27">
        <v>223366699.59999999</v>
      </c>
      <c r="V1126" s="27">
        <v>0</v>
      </c>
      <c r="W1126" s="27">
        <v>162687000</v>
      </c>
      <c r="X1126" s="27">
        <v>5000000</v>
      </c>
      <c r="Y1126" s="27"/>
      <c r="Z1126" s="27">
        <v>1</v>
      </c>
    </row>
    <row r="1127" spans="1:26">
      <c r="A1127" s="27">
        <v>2011</v>
      </c>
      <c r="B1127" t="s">
        <v>134</v>
      </c>
      <c r="C1127" s="27">
        <v>6855333.5</v>
      </c>
      <c r="D1127" s="27">
        <v>6855333.5</v>
      </c>
      <c r="E1127" s="27">
        <v>6855333.5</v>
      </c>
      <c r="F1127" s="27">
        <v>7738187.5</v>
      </c>
      <c r="G1127" s="27">
        <v>0</v>
      </c>
      <c r="H1127" s="27">
        <v>0</v>
      </c>
      <c r="I1127" s="27">
        <v>1</v>
      </c>
      <c r="J1127" s="27">
        <v>0</v>
      </c>
      <c r="K1127" s="27">
        <v>4</v>
      </c>
      <c r="L1127" s="27">
        <v>1</v>
      </c>
      <c r="M1127" s="27">
        <v>1</v>
      </c>
      <c r="N1127" s="27">
        <v>0</v>
      </c>
      <c r="O1127" s="27">
        <v>0</v>
      </c>
      <c r="P1127" s="27">
        <v>2236000000</v>
      </c>
      <c r="Q1127" s="27">
        <v>2235820867.8274293</v>
      </c>
      <c r="R1127" s="27">
        <v>1</v>
      </c>
      <c r="S1127" s="27">
        <v>1</v>
      </c>
      <c r="T1127" s="33">
        <v>1.116808011796752</v>
      </c>
      <c r="U1127" s="27">
        <v>240746434.90000001</v>
      </c>
      <c r="V1127" s="27">
        <v>0</v>
      </c>
      <c r="W1127" s="27">
        <v>170187000</v>
      </c>
      <c r="X1127" s="27">
        <v>1000000</v>
      </c>
      <c r="Y1127" s="27"/>
      <c r="Z1127" s="27">
        <v>1</v>
      </c>
    </row>
    <row r="1128" spans="1:26">
      <c r="A1128" s="27">
        <v>2012</v>
      </c>
      <c r="B1128" t="s">
        <v>134</v>
      </c>
      <c r="C1128" s="27">
        <v>6328000</v>
      </c>
      <c r="D1128" s="27">
        <v>6328000</v>
      </c>
      <c r="E1128" s="27">
        <v>6328000</v>
      </c>
      <c r="F1128" s="27">
        <v>1546570.375</v>
      </c>
      <c r="G1128" s="27">
        <v>0</v>
      </c>
      <c r="H1128" s="27">
        <v>0</v>
      </c>
      <c r="I1128" s="27">
        <v>1</v>
      </c>
      <c r="J1128" s="27">
        <v>0</v>
      </c>
      <c r="K1128" s="27">
        <v>4</v>
      </c>
      <c r="L1128" s="27">
        <v>1</v>
      </c>
      <c r="M1128" s="27">
        <v>1</v>
      </c>
      <c r="N1128" s="27">
        <v>0</v>
      </c>
      <c r="O1128" s="27">
        <v>0</v>
      </c>
      <c r="P1128" s="27">
        <v>2333000000</v>
      </c>
      <c r="Q1128" s="27">
        <v>2333308099.462491</v>
      </c>
      <c r="R1128" s="27">
        <v>1</v>
      </c>
      <c r="S1128" s="27">
        <v>1</v>
      </c>
      <c r="T1128" s="33">
        <v>0.99562684078172081</v>
      </c>
      <c r="U1128" s="27">
        <v>248682087.5</v>
      </c>
      <c r="V1128" s="27">
        <v>0</v>
      </c>
      <c r="W1128" s="27">
        <v>174892000</v>
      </c>
      <c r="X1128" s="27">
        <v>0</v>
      </c>
      <c r="Y1128" s="27"/>
      <c r="Z1128" s="27">
        <v>1</v>
      </c>
    </row>
    <row r="1129" spans="1:26">
      <c r="A1129" s="27">
        <v>2013</v>
      </c>
      <c r="B1129" t="s">
        <v>134</v>
      </c>
      <c r="C1129" s="27">
        <v>5800667</v>
      </c>
      <c r="D1129" s="27">
        <v>5800667</v>
      </c>
      <c r="E1129" s="27">
        <v>5800667</v>
      </c>
      <c r="F1129" s="27">
        <v>7500000</v>
      </c>
      <c r="G1129" s="27">
        <v>0</v>
      </c>
      <c r="H1129" s="27">
        <v>0</v>
      </c>
      <c r="I1129" s="27">
        <v>1</v>
      </c>
      <c r="J1129" s="27">
        <v>0</v>
      </c>
      <c r="K1129" s="27">
        <v>4</v>
      </c>
      <c r="L1129" s="27">
        <v>1</v>
      </c>
      <c r="M1129" s="27">
        <v>1</v>
      </c>
      <c r="N1129" s="27">
        <v>0</v>
      </c>
      <c r="O1129" s="27">
        <v>0</v>
      </c>
      <c r="P1129" s="27">
        <v>2575000000</v>
      </c>
      <c r="Q1129" s="27">
        <v>2451625332.7458434</v>
      </c>
      <c r="R1129" s="27">
        <v>1</v>
      </c>
      <c r="S1129" s="27">
        <v>1</v>
      </c>
      <c r="T1129" s="33">
        <v>0.99710818219516861</v>
      </c>
      <c r="U1129" s="27">
        <v>254214708.40000001</v>
      </c>
      <c r="V1129" s="27">
        <v>0</v>
      </c>
      <c r="W1129" s="27">
        <v>173444000</v>
      </c>
      <c r="X1129" s="27">
        <v>0</v>
      </c>
      <c r="Y1129" s="27"/>
      <c r="Z1129" s="27">
        <v>1</v>
      </c>
    </row>
    <row r="1130" spans="1:26">
      <c r="A1130" s="27">
        <v>2014</v>
      </c>
      <c r="B1130" t="s">
        <v>134</v>
      </c>
      <c r="C1130" s="27">
        <v>20253333.5</v>
      </c>
      <c r="D1130" s="27">
        <v>8269333.5</v>
      </c>
      <c r="E1130" s="27">
        <v>20253333.5</v>
      </c>
      <c r="F1130" s="27">
        <v>15993877.0625</v>
      </c>
      <c r="G1130" s="27">
        <v>0</v>
      </c>
      <c r="H1130" s="27">
        <v>0</v>
      </c>
      <c r="I1130" s="27">
        <v>1</v>
      </c>
      <c r="J1130" s="27">
        <v>0</v>
      </c>
      <c r="K1130" s="27">
        <v>4</v>
      </c>
      <c r="L1130" s="27">
        <v>1</v>
      </c>
      <c r="M1130" s="27">
        <v>1</v>
      </c>
      <c r="N1130" s="27">
        <v>0</v>
      </c>
      <c r="O1130" s="27">
        <v>0</v>
      </c>
      <c r="P1130" s="27">
        <v>2934000000</v>
      </c>
      <c r="Q1130" s="27">
        <v>2705783272.0744286</v>
      </c>
      <c r="R1130" s="27">
        <v>1</v>
      </c>
      <c r="S1130" s="27">
        <v>1</v>
      </c>
      <c r="T1130" s="33">
        <v>0.96696016921402161</v>
      </c>
      <c r="U1130" s="27">
        <v>238349528.30000001</v>
      </c>
      <c r="V1130" s="27">
        <v>0</v>
      </c>
      <c r="W1130" s="27">
        <v>160731000</v>
      </c>
      <c r="X1130" s="27">
        <v>0</v>
      </c>
      <c r="Y1130" s="27"/>
      <c r="Z1130" s="27">
        <v>1</v>
      </c>
    </row>
    <row r="1131" spans="1:26">
      <c r="A1131" s="27">
        <v>2015</v>
      </c>
      <c r="B1131" t="s">
        <v>134</v>
      </c>
      <c r="C1131" s="27">
        <v>19726000</v>
      </c>
      <c r="D1131" s="27">
        <v>10738000</v>
      </c>
      <c r="E1131" s="27">
        <v>19726000</v>
      </c>
      <c r="F1131" s="27">
        <v>0</v>
      </c>
      <c r="G1131" s="27">
        <v>0</v>
      </c>
      <c r="H1131" s="27">
        <v>0</v>
      </c>
      <c r="I1131" s="27">
        <v>1</v>
      </c>
      <c r="J1131" s="27">
        <v>0</v>
      </c>
      <c r="K1131" s="27">
        <v>4</v>
      </c>
      <c r="L1131" s="27">
        <v>1</v>
      </c>
      <c r="M1131" s="27">
        <v>1</v>
      </c>
      <c r="N1131" s="27">
        <v>0</v>
      </c>
      <c r="O1131" s="27">
        <v>0</v>
      </c>
      <c r="P1131" s="27">
        <v>3005000000</v>
      </c>
      <c r="Q1131" s="27">
        <v>3104394858.1151848</v>
      </c>
      <c r="R1131" s="27">
        <v>1</v>
      </c>
      <c r="S1131" s="27">
        <v>1</v>
      </c>
      <c r="T1131" s="33">
        <v>0.821813335342235</v>
      </c>
      <c r="U1131" s="27">
        <v>217599796.19999999</v>
      </c>
      <c r="V1131" s="27">
        <v>0</v>
      </c>
      <c r="W1131" s="27">
        <v>150608000</v>
      </c>
      <c r="X1131" s="27">
        <v>0</v>
      </c>
      <c r="Y1131" s="27"/>
      <c r="Z1131" s="27">
        <v>1</v>
      </c>
    </row>
    <row r="1132" spans="1:26">
      <c r="A1132" s="27">
        <v>2016</v>
      </c>
      <c r="B1132" t="s">
        <v>134</v>
      </c>
      <c r="C1132" s="27">
        <v>19198667</v>
      </c>
      <c r="D1132" s="27">
        <v>13206667</v>
      </c>
      <c r="E1132" s="27">
        <v>19198667</v>
      </c>
      <c r="F1132" s="27">
        <v>0</v>
      </c>
      <c r="G1132" s="27">
        <v>0</v>
      </c>
      <c r="H1132" s="27">
        <v>0</v>
      </c>
      <c r="I1132" s="27">
        <v>1</v>
      </c>
      <c r="J1132" s="27">
        <v>0</v>
      </c>
      <c r="K1132" s="27">
        <v>4</v>
      </c>
      <c r="L1132" s="27">
        <v>1</v>
      </c>
      <c r="M1132" s="27">
        <v>1</v>
      </c>
      <c r="N1132" s="27">
        <v>0</v>
      </c>
      <c r="O1132" s="27">
        <v>0</v>
      </c>
      <c r="P1132" s="27">
        <v>3138000000</v>
      </c>
      <c r="Q1132" s="27">
        <v>2959185295.390193</v>
      </c>
      <c r="R1132" s="27">
        <v>1</v>
      </c>
      <c r="S1132" s="27">
        <v>1</v>
      </c>
      <c r="T1132" s="33">
        <v>0.86004996979414983</v>
      </c>
      <c r="U1132" s="27">
        <v>193649392.19999999</v>
      </c>
      <c r="V1132" s="27">
        <v>0</v>
      </c>
      <c r="W1132" s="27">
        <v>143008000</v>
      </c>
      <c r="X1132" s="27">
        <v>0</v>
      </c>
      <c r="Y1132" s="27"/>
      <c r="Z1132" s="27">
        <v>1</v>
      </c>
    </row>
    <row r="1133" spans="1:26">
      <c r="A1133" s="27">
        <v>2017</v>
      </c>
      <c r="B1133" t="s">
        <v>134</v>
      </c>
      <c r="C1133" s="27">
        <v>61671333.5</v>
      </c>
      <c r="D1133" s="27">
        <v>25775333.5</v>
      </c>
      <c r="E1133" s="27">
        <v>61671333.5</v>
      </c>
      <c r="F1133" s="27">
        <v>43000000</v>
      </c>
      <c r="G1133" s="27">
        <v>0</v>
      </c>
      <c r="H1133" s="27">
        <v>0</v>
      </c>
      <c r="I1133" s="27">
        <v>1</v>
      </c>
      <c r="J1133" s="27">
        <v>0</v>
      </c>
      <c r="K1133" s="27">
        <v>4</v>
      </c>
      <c r="L1133" s="27">
        <v>1</v>
      </c>
      <c r="M1133" s="27">
        <v>1</v>
      </c>
      <c r="N1133" s="27">
        <v>0</v>
      </c>
      <c r="O1133" s="27">
        <v>0</v>
      </c>
      <c r="P1133" s="27">
        <v>3396000000</v>
      </c>
      <c r="Q1133" s="27">
        <v>3172416146.3921046</v>
      </c>
      <c r="R1133" s="27">
        <v>1</v>
      </c>
      <c r="S1133" s="27">
        <v>1</v>
      </c>
      <c r="T1133" s="33">
        <v>0.90809244833766045</v>
      </c>
      <c r="U1133" s="27">
        <v>188076863.40000001</v>
      </c>
      <c r="V1133" s="27">
        <v>0</v>
      </c>
      <c r="W1133" s="27">
        <v>148210000</v>
      </c>
      <c r="X1133" s="27">
        <v>0</v>
      </c>
      <c r="Y1133" s="27"/>
      <c r="Z1133" s="27">
        <v>1</v>
      </c>
    </row>
    <row r="1134" spans="1:26">
      <c r="A1134" s="27">
        <v>1975</v>
      </c>
      <c r="B1134" t="s">
        <v>119</v>
      </c>
      <c r="C1134" s="27"/>
      <c r="D1134" s="27"/>
      <c r="E1134" s="27"/>
      <c r="F1134" s="27">
        <v>0</v>
      </c>
      <c r="G1134" s="27">
        <v>0</v>
      </c>
      <c r="H1134" s="27">
        <v>1</v>
      </c>
      <c r="I1134" s="27">
        <v>0</v>
      </c>
      <c r="J1134" s="27">
        <v>0</v>
      </c>
      <c r="K1134" s="27">
        <v>4</v>
      </c>
      <c r="L1134" s="27">
        <v>1</v>
      </c>
      <c r="M1134" s="27">
        <v>0</v>
      </c>
      <c r="N1134" s="27">
        <v>0</v>
      </c>
      <c r="O1134" s="27">
        <v>0</v>
      </c>
      <c r="P1134" s="27"/>
      <c r="Q1134" s="27"/>
      <c r="R1134" s="27">
        <v>0</v>
      </c>
      <c r="S1134" s="27">
        <v>0</v>
      </c>
      <c r="T1134" s="33">
        <v>0.94696688960437181</v>
      </c>
      <c r="U1134" s="27">
        <v>0</v>
      </c>
      <c r="V1134" s="27">
        <v>0</v>
      </c>
      <c r="W1134" s="27">
        <v>0</v>
      </c>
      <c r="X1134" s="27"/>
      <c r="Y1134" s="27">
        <v>0</v>
      </c>
      <c r="Z1134" s="27">
        <v>1</v>
      </c>
    </row>
    <row r="1135" spans="1:26">
      <c r="A1135" s="27">
        <v>1976</v>
      </c>
      <c r="B1135" t="s">
        <v>119</v>
      </c>
      <c r="C1135" s="27"/>
      <c r="D1135" s="27"/>
      <c r="E1135" s="27"/>
      <c r="F1135" s="27">
        <v>0</v>
      </c>
      <c r="G1135" s="27">
        <v>0</v>
      </c>
      <c r="H1135" s="27">
        <v>1</v>
      </c>
      <c r="I1135" s="27">
        <v>0</v>
      </c>
      <c r="J1135" s="27">
        <v>0</v>
      </c>
      <c r="K1135" s="27">
        <v>4</v>
      </c>
      <c r="L1135" s="27">
        <v>1</v>
      </c>
      <c r="M1135" s="27">
        <v>0</v>
      </c>
      <c r="N1135" s="27">
        <v>0</v>
      </c>
      <c r="O1135" s="27">
        <v>0</v>
      </c>
      <c r="P1135" s="27"/>
      <c r="Q1135" s="27"/>
      <c r="R1135" s="27">
        <v>0</v>
      </c>
      <c r="S1135" s="27">
        <v>0</v>
      </c>
      <c r="T1135" s="33">
        <v>1.0219497573337515</v>
      </c>
      <c r="U1135" s="27">
        <v>0</v>
      </c>
      <c r="V1135" s="27">
        <v>0</v>
      </c>
      <c r="W1135" s="27">
        <v>0</v>
      </c>
      <c r="X1135" s="27"/>
      <c r="Y1135" s="27">
        <v>0</v>
      </c>
      <c r="Z1135" s="27">
        <v>1</v>
      </c>
    </row>
    <row r="1136" spans="1:26">
      <c r="A1136" s="27">
        <v>1977</v>
      </c>
      <c r="B1136" t="s">
        <v>119</v>
      </c>
      <c r="C1136" s="27"/>
      <c r="D1136" s="27"/>
      <c r="E1136" s="27"/>
      <c r="F1136" s="27">
        <v>100000</v>
      </c>
      <c r="G1136" s="27">
        <v>0</v>
      </c>
      <c r="H1136" s="27">
        <v>1</v>
      </c>
      <c r="I1136" s="27">
        <v>0</v>
      </c>
      <c r="J1136" s="27">
        <v>0</v>
      </c>
      <c r="K1136" s="27">
        <v>4</v>
      </c>
      <c r="L1136" s="27">
        <v>1</v>
      </c>
      <c r="M1136" s="27">
        <v>0</v>
      </c>
      <c r="N1136" s="27">
        <v>0</v>
      </c>
      <c r="O1136" s="27">
        <v>0</v>
      </c>
      <c r="P1136" s="27"/>
      <c r="Q1136" s="27"/>
      <c r="R1136" s="27">
        <v>1</v>
      </c>
      <c r="S1136" s="27">
        <v>0</v>
      </c>
      <c r="T1136" s="33">
        <v>1.0409624303569636</v>
      </c>
      <c r="U1136" s="27">
        <v>0</v>
      </c>
      <c r="V1136" s="27">
        <v>0</v>
      </c>
      <c r="W1136" s="27">
        <v>0</v>
      </c>
      <c r="X1136" s="27"/>
      <c r="Y1136" s="27">
        <v>0</v>
      </c>
      <c r="Z1136" s="27">
        <v>1</v>
      </c>
    </row>
    <row r="1137" spans="1:26">
      <c r="A1137" s="27">
        <v>1978</v>
      </c>
      <c r="B1137" t="s">
        <v>119</v>
      </c>
      <c r="C1137" s="27"/>
      <c r="D1137" s="27"/>
      <c r="E1137" s="27"/>
      <c r="F1137" s="27">
        <v>0</v>
      </c>
      <c r="G1137" s="27">
        <v>0</v>
      </c>
      <c r="H1137" s="27">
        <v>1</v>
      </c>
      <c r="I1137" s="27">
        <v>0</v>
      </c>
      <c r="J1137" s="27">
        <v>0</v>
      </c>
      <c r="K1137" s="27">
        <v>4</v>
      </c>
      <c r="L1137" s="27">
        <v>1</v>
      </c>
      <c r="M1137" s="27">
        <v>0</v>
      </c>
      <c r="N1137" s="27">
        <v>0</v>
      </c>
      <c r="O1137" s="27">
        <v>0</v>
      </c>
      <c r="P1137" s="27"/>
      <c r="Q1137" s="27"/>
      <c r="R1137" s="27">
        <v>1</v>
      </c>
      <c r="S1137" s="27">
        <v>0</v>
      </c>
      <c r="T1137" s="33">
        <v>0.91734575384516981</v>
      </c>
      <c r="U1137" s="27">
        <v>0</v>
      </c>
      <c r="V1137" s="27">
        <v>0</v>
      </c>
      <c r="W1137" s="27">
        <v>0</v>
      </c>
      <c r="X1137" s="27"/>
      <c r="Y1137" s="27">
        <v>0</v>
      </c>
      <c r="Z1137" s="27">
        <v>1</v>
      </c>
    </row>
    <row r="1138" spans="1:26">
      <c r="A1138" s="27">
        <v>1979</v>
      </c>
      <c r="B1138" t="s">
        <v>119</v>
      </c>
      <c r="C1138" s="27"/>
      <c r="D1138" s="27"/>
      <c r="E1138" s="27"/>
      <c r="F1138" s="27">
        <v>0</v>
      </c>
      <c r="G1138" s="27">
        <v>0</v>
      </c>
      <c r="H1138" s="27">
        <v>1</v>
      </c>
      <c r="I1138" s="27">
        <v>0</v>
      </c>
      <c r="J1138" s="27">
        <v>0</v>
      </c>
      <c r="K1138" s="27">
        <v>4</v>
      </c>
      <c r="L1138" s="27">
        <v>1</v>
      </c>
      <c r="M1138" s="27">
        <v>0</v>
      </c>
      <c r="N1138" s="27">
        <v>0</v>
      </c>
      <c r="O1138" s="27">
        <v>0</v>
      </c>
      <c r="P1138" s="27"/>
      <c r="Q1138" s="27"/>
      <c r="R1138" s="27">
        <v>1</v>
      </c>
      <c r="S1138" s="27">
        <v>1</v>
      </c>
      <c r="T1138" s="33">
        <v>0.9810294585578897</v>
      </c>
      <c r="U1138" s="27">
        <v>0</v>
      </c>
      <c r="V1138" s="27">
        <v>0</v>
      </c>
      <c r="W1138" s="27">
        <v>0</v>
      </c>
      <c r="X1138" s="27"/>
      <c r="Y1138" s="27">
        <v>0</v>
      </c>
      <c r="Z1138" s="27">
        <v>1</v>
      </c>
    </row>
    <row r="1139" spans="1:26">
      <c r="A1139" s="27">
        <v>1980</v>
      </c>
      <c r="B1139" t="s">
        <v>119</v>
      </c>
      <c r="C1139" s="27"/>
      <c r="D1139" s="27"/>
      <c r="E1139" s="27"/>
      <c r="F1139" s="27">
        <v>0</v>
      </c>
      <c r="G1139" s="27">
        <v>0</v>
      </c>
      <c r="H1139" s="27">
        <v>1</v>
      </c>
      <c r="I1139" s="27">
        <v>0</v>
      </c>
      <c r="J1139" s="27">
        <v>0</v>
      </c>
      <c r="K1139" s="27">
        <v>4</v>
      </c>
      <c r="L1139" s="27">
        <v>1</v>
      </c>
      <c r="M1139" s="27">
        <v>0</v>
      </c>
      <c r="N1139" s="27">
        <v>0</v>
      </c>
      <c r="O1139" s="27">
        <v>0</v>
      </c>
      <c r="P1139" s="27">
        <v>157000000</v>
      </c>
      <c r="Q1139" s="27">
        <v>142246875.53671572</v>
      </c>
      <c r="R1139" s="27">
        <v>1</v>
      </c>
      <c r="S1139" s="27">
        <v>1</v>
      </c>
      <c r="T1139" s="33">
        <v>0.94044734443210454</v>
      </c>
      <c r="U1139" s="27">
        <v>0</v>
      </c>
      <c r="V1139" s="27">
        <v>0</v>
      </c>
      <c r="W1139" s="27">
        <v>0</v>
      </c>
      <c r="X1139" s="27"/>
      <c r="Y1139" s="27">
        <v>0</v>
      </c>
      <c r="Z1139" s="27">
        <v>1</v>
      </c>
    </row>
    <row r="1140" spans="1:26">
      <c r="A1140" s="27">
        <v>1981</v>
      </c>
      <c r="B1140" t="s">
        <v>119</v>
      </c>
      <c r="C1140" s="27"/>
      <c r="D1140" s="27"/>
      <c r="E1140" s="27"/>
      <c r="F1140" s="27">
        <v>0</v>
      </c>
      <c r="G1140" s="27">
        <v>0</v>
      </c>
      <c r="H1140" s="27">
        <v>1</v>
      </c>
      <c r="I1140" s="27">
        <v>0</v>
      </c>
      <c r="J1140" s="27">
        <v>0</v>
      </c>
      <c r="K1140" s="27">
        <v>4</v>
      </c>
      <c r="L1140" s="27">
        <v>1</v>
      </c>
      <c r="M1140" s="27">
        <v>0</v>
      </c>
      <c r="N1140" s="27">
        <v>0</v>
      </c>
      <c r="O1140" s="27">
        <v>0</v>
      </c>
      <c r="P1140" s="27">
        <v>154000000</v>
      </c>
      <c r="Q1140" s="27">
        <v>139468114.59974086</v>
      </c>
      <c r="R1140" s="27">
        <v>1</v>
      </c>
      <c r="S1140" s="27">
        <v>1</v>
      </c>
      <c r="T1140" s="33">
        <v>0.83355014400471705</v>
      </c>
      <c r="U1140" s="27">
        <v>0</v>
      </c>
      <c r="V1140" s="27">
        <v>0</v>
      </c>
      <c r="W1140" s="27">
        <v>0</v>
      </c>
      <c r="X1140" s="27"/>
      <c r="Y1140" s="27">
        <v>0</v>
      </c>
      <c r="Z1140" s="27">
        <v>1</v>
      </c>
    </row>
    <row r="1141" spans="1:26">
      <c r="A1141" s="27">
        <v>1982</v>
      </c>
      <c r="B1141" t="s">
        <v>119</v>
      </c>
      <c r="C1141" s="27"/>
      <c r="D1141" s="27"/>
      <c r="E1141" s="27"/>
      <c r="F1141" s="27">
        <v>0</v>
      </c>
      <c r="G1141" s="27">
        <v>0</v>
      </c>
      <c r="H1141" s="27">
        <v>1</v>
      </c>
      <c r="I1141" s="27">
        <v>0</v>
      </c>
      <c r="J1141" s="27">
        <v>0</v>
      </c>
      <c r="K1141" s="27">
        <v>4</v>
      </c>
      <c r="L1141" s="27">
        <v>1</v>
      </c>
      <c r="M1141" s="27">
        <v>0</v>
      </c>
      <c r="N1141" s="27">
        <v>0</v>
      </c>
      <c r="O1141" s="27">
        <v>0</v>
      </c>
      <c r="P1141" s="27">
        <v>155000000</v>
      </c>
      <c r="Q1141" s="27">
        <v>140630758.59489855</v>
      </c>
      <c r="R1141" s="27">
        <v>1</v>
      </c>
      <c r="S1141" s="27">
        <v>1</v>
      </c>
      <c r="T1141" s="33">
        <v>0.78443295677873848</v>
      </c>
      <c r="U1141" s="27">
        <v>0</v>
      </c>
      <c r="V1141" s="27">
        <v>0</v>
      </c>
      <c r="W1141" s="27">
        <v>0</v>
      </c>
      <c r="X1141" s="27"/>
      <c r="Y1141" s="27">
        <v>0</v>
      </c>
      <c r="Z1141" s="27">
        <v>1</v>
      </c>
    </row>
    <row r="1142" spans="1:26">
      <c r="A1142" s="27">
        <v>1983</v>
      </c>
      <c r="B1142" t="s">
        <v>119</v>
      </c>
      <c r="C1142" s="27"/>
      <c r="D1142" s="27"/>
      <c r="E1142" s="27"/>
      <c r="F1142" s="27">
        <v>0</v>
      </c>
      <c r="G1142" s="27">
        <v>0</v>
      </c>
      <c r="H1142" s="27">
        <v>1</v>
      </c>
      <c r="I1142" s="27">
        <v>0</v>
      </c>
      <c r="J1142" s="27">
        <v>0</v>
      </c>
      <c r="K1142" s="27">
        <v>4</v>
      </c>
      <c r="L1142" s="27">
        <v>1</v>
      </c>
      <c r="M1142" s="27">
        <v>0</v>
      </c>
      <c r="N1142" s="27">
        <v>0</v>
      </c>
      <c r="O1142" s="27">
        <v>0</v>
      </c>
      <c r="P1142" s="27">
        <v>152000000</v>
      </c>
      <c r="Q1142" s="27">
        <v>138476239.36679232</v>
      </c>
      <c r="R1142" s="27">
        <v>0</v>
      </c>
      <c r="S1142" s="27">
        <v>1</v>
      </c>
      <c r="T1142" s="33">
        <v>0.83426891623154475</v>
      </c>
      <c r="U1142" s="27">
        <v>0</v>
      </c>
      <c r="V1142" s="27">
        <v>0</v>
      </c>
      <c r="W1142" s="27">
        <v>209390</v>
      </c>
      <c r="X1142" s="27"/>
      <c r="Y1142" s="27">
        <v>0</v>
      </c>
      <c r="Z1142" s="27">
        <v>1</v>
      </c>
    </row>
    <row r="1143" spans="1:26">
      <c r="A1143" s="27">
        <v>1984</v>
      </c>
      <c r="B1143" t="s">
        <v>119</v>
      </c>
      <c r="C1143" s="27"/>
      <c r="D1143" s="27"/>
      <c r="E1143" s="27"/>
      <c r="F1143" s="27">
        <v>10000</v>
      </c>
      <c r="G1143" s="27">
        <v>0</v>
      </c>
      <c r="H1143" s="27">
        <v>1</v>
      </c>
      <c r="I1143" s="27">
        <v>0</v>
      </c>
      <c r="J1143" s="27">
        <v>0</v>
      </c>
      <c r="K1143" s="27">
        <v>4</v>
      </c>
      <c r="L1143" s="27">
        <v>1</v>
      </c>
      <c r="M1143" s="27">
        <v>0</v>
      </c>
      <c r="N1143" s="27">
        <v>0</v>
      </c>
      <c r="O1143" s="27">
        <v>0</v>
      </c>
      <c r="P1143" s="27">
        <v>145000000</v>
      </c>
      <c r="Q1143" s="27">
        <v>132019065.0334186</v>
      </c>
      <c r="R1143" s="27">
        <v>1</v>
      </c>
      <c r="S1143" s="27">
        <v>1</v>
      </c>
      <c r="T1143" s="33">
        <v>0.82999599794502654</v>
      </c>
      <c r="U1143" s="27">
        <v>0</v>
      </c>
      <c r="V1143" s="27">
        <v>0</v>
      </c>
      <c r="W1143" s="27">
        <v>1205658.3</v>
      </c>
      <c r="X1143" s="27"/>
      <c r="Y1143" s="27"/>
      <c r="Z1143" s="27">
        <v>1</v>
      </c>
    </row>
    <row r="1144" spans="1:26">
      <c r="A1144" s="27">
        <v>1985</v>
      </c>
      <c r="B1144" t="s">
        <v>119</v>
      </c>
      <c r="C1144" s="27"/>
      <c r="D1144" s="27"/>
      <c r="E1144" s="27"/>
      <c r="F1144" s="27">
        <v>0</v>
      </c>
      <c r="G1144" s="27">
        <v>0</v>
      </c>
      <c r="H1144" s="27">
        <v>1</v>
      </c>
      <c r="I1144" s="27">
        <v>0</v>
      </c>
      <c r="J1144" s="27">
        <v>0</v>
      </c>
      <c r="K1144" s="27">
        <v>4</v>
      </c>
      <c r="L1144" s="27">
        <v>1</v>
      </c>
      <c r="M1144" s="27">
        <v>0</v>
      </c>
      <c r="N1144" s="27">
        <v>0</v>
      </c>
      <c r="O1144" s="27">
        <v>0</v>
      </c>
      <c r="P1144" s="27">
        <v>152000000</v>
      </c>
      <c r="Q1144" s="27">
        <v>137728155.21266112</v>
      </c>
      <c r="R1144" s="27">
        <v>1</v>
      </c>
      <c r="S1144" s="27">
        <v>1</v>
      </c>
      <c r="T1144" s="33">
        <v>0.74915719568429318</v>
      </c>
      <c r="U1144" s="27">
        <v>0</v>
      </c>
      <c r="V1144" s="27">
        <v>0</v>
      </c>
      <c r="W1144" s="27">
        <v>2993194.5</v>
      </c>
      <c r="X1144" s="27"/>
      <c r="Y1144" s="27"/>
      <c r="Z1144" s="27">
        <v>1</v>
      </c>
    </row>
    <row r="1145" spans="1:26">
      <c r="A1145" s="27">
        <v>1986</v>
      </c>
      <c r="B1145" t="s">
        <v>119</v>
      </c>
      <c r="C1145" s="27"/>
      <c r="D1145" s="27"/>
      <c r="E1145" s="27"/>
      <c r="F1145" s="27">
        <v>0</v>
      </c>
      <c r="G1145" s="27">
        <v>0</v>
      </c>
      <c r="H1145" s="27">
        <v>1</v>
      </c>
      <c r="I1145" s="27">
        <v>0</v>
      </c>
      <c r="J1145" s="27">
        <v>0</v>
      </c>
      <c r="K1145" s="27">
        <v>4</v>
      </c>
      <c r="L1145" s="27">
        <v>1</v>
      </c>
      <c r="M1145" s="27">
        <v>0</v>
      </c>
      <c r="N1145" s="27">
        <v>0</v>
      </c>
      <c r="O1145" s="27">
        <v>0</v>
      </c>
      <c r="P1145" s="27">
        <v>210000000</v>
      </c>
      <c r="Q1145" s="27">
        <v>190651207.99951088</v>
      </c>
      <c r="R1145" s="27">
        <v>1</v>
      </c>
      <c r="S1145" s="27">
        <v>1</v>
      </c>
      <c r="T1145" s="33">
        <v>0.7030572776909082</v>
      </c>
      <c r="U1145" s="27">
        <v>0</v>
      </c>
      <c r="V1145" s="27">
        <v>0</v>
      </c>
      <c r="W1145" s="27">
        <v>4578437.5999999996</v>
      </c>
      <c r="X1145" s="27"/>
      <c r="Y1145" s="27"/>
      <c r="Z1145" s="27">
        <v>1</v>
      </c>
    </row>
    <row r="1146" spans="1:26">
      <c r="A1146" s="27">
        <v>1987</v>
      </c>
      <c r="B1146" t="s">
        <v>119</v>
      </c>
      <c r="C1146" s="27"/>
      <c r="D1146" s="27"/>
      <c r="E1146" s="27"/>
      <c r="F1146" s="27">
        <v>0</v>
      </c>
      <c r="G1146" s="27">
        <v>0</v>
      </c>
      <c r="H1146" s="27">
        <v>1</v>
      </c>
      <c r="I1146" s="27">
        <v>0</v>
      </c>
      <c r="J1146" s="27">
        <v>0</v>
      </c>
      <c r="K1146" s="27">
        <v>4</v>
      </c>
      <c r="L1146" s="27">
        <v>1</v>
      </c>
      <c r="M1146" s="27">
        <v>0</v>
      </c>
      <c r="N1146" s="27">
        <v>0</v>
      </c>
      <c r="O1146" s="27">
        <v>0</v>
      </c>
      <c r="P1146" s="27">
        <v>260000000</v>
      </c>
      <c r="Q1146" s="27">
        <v>235253171.84106159</v>
      </c>
      <c r="R1146" s="27">
        <v>1</v>
      </c>
      <c r="S1146" s="27">
        <v>1</v>
      </c>
      <c r="T1146" s="33">
        <v>0.74330063470010233</v>
      </c>
      <c r="U1146" s="27">
        <v>0</v>
      </c>
      <c r="V1146" s="27">
        <v>0</v>
      </c>
      <c r="W1146" s="27">
        <v>6257709.2999999998</v>
      </c>
      <c r="X1146" s="27"/>
      <c r="Y1146" s="27"/>
      <c r="Z1146" s="27">
        <v>1</v>
      </c>
    </row>
    <row r="1147" spans="1:26">
      <c r="A1147" s="27">
        <v>1988</v>
      </c>
      <c r="B1147" t="s">
        <v>119</v>
      </c>
      <c r="C1147" s="27"/>
      <c r="D1147" s="27"/>
      <c r="E1147" s="27"/>
      <c r="F1147" s="27">
        <v>0</v>
      </c>
      <c r="G1147" s="27">
        <v>0</v>
      </c>
      <c r="H1147" s="27">
        <v>1</v>
      </c>
      <c r="I1147" s="27">
        <v>0</v>
      </c>
      <c r="J1147" s="27">
        <v>0</v>
      </c>
      <c r="K1147" s="27">
        <v>4</v>
      </c>
      <c r="L1147" s="27">
        <v>1</v>
      </c>
      <c r="M1147" s="27">
        <v>0</v>
      </c>
      <c r="N1147" s="27">
        <v>0</v>
      </c>
      <c r="O1147" s="27">
        <v>0</v>
      </c>
      <c r="P1147" s="27">
        <v>292000000</v>
      </c>
      <c r="Q1147" s="27">
        <v>264308140.28514937</v>
      </c>
      <c r="R1147" s="27">
        <v>1</v>
      </c>
      <c r="S1147" s="27">
        <v>1</v>
      </c>
      <c r="T1147" s="33">
        <v>0.80560957079318884</v>
      </c>
      <c r="U1147" s="27">
        <v>0</v>
      </c>
      <c r="V1147" s="27">
        <v>0</v>
      </c>
      <c r="W1147" s="27">
        <v>7285619.7999999998</v>
      </c>
      <c r="X1147" s="27"/>
      <c r="Y1147" s="27"/>
      <c r="Z1147" s="27">
        <v>1</v>
      </c>
    </row>
    <row r="1148" spans="1:26">
      <c r="A1148" s="27">
        <v>1989</v>
      </c>
      <c r="B1148" t="s">
        <v>119</v>
      </c>
      <c r="C1148" s="27"/>
      <c r="D1148" s="27"/>
      <c r="E1148" s="27"/>
      <c r="F1148" s="27">
        <v>0</v>
      </c>
      <c r="G1148" s="27">
        <v>0</v>
      </c>
      <c r="H1148" s="27">
        <v>1</v>
      </c>
      <c r="I1148" s="27">
        <v>0</v>
      </c>
      <c r="J1148" s="27">
        <v>0</v>
      </c>
      <c r="K1148" s="27">
        <v>4</v>
      </c>
      <c r="L1148" s="27">
        <v>1</v>
      </c>
      <c r="M1148" s="27">
        <v>0</v>
      </c>
      <c r="N1148" s="27">
        <v>0</v>
      </c>
      <c r="O1148" s="27">
        <v>0</v>
      </c>
      <c r="P1148" s="27">
        <v>295000000</v>
      </c>
      <c r="Q1148" s="27">
        <v>267448513.10816756</v>
      </c>
      <c r="R1148" s="27">
        <v>1</v>
      </c>
      <c r="S1148" s="27">
        <v>1</v>
      </c>
      <c r="T1148" s="33">
        <v>0.74679040704290955</v>
      </c>
      <c r="U1148" s="27">
        <v>0</v>
      </c>
      <c r="V1148" s="27">
        <v>0</v>
      </c>
      <c r="W1148" s="27">
        <v>10665722.5</v>
      </c>
      <c r="X1148" s="27"/>
      <c r="Y1148" s="27"/>
      <c r="Z1148" s="27">
        <v>1</v>
      </c>
    </row>
    <row r="1149" spans="1:26">
      <c r="A1149" s="27">
        <v>1990</v>
      </c>
      <c r="B1149" t="s">
        <v>119</v>
      </c>
      <c r="C1149" s="27"/>
      <c r="D1149" s="27"/>
      <c r="E1149" s="27"/>
      <c r="F1149" s="27">
        <v>0</v>
      </c>
      <c r="G1149" s="27">
        <v>0</v>
      </c>
      <c r="H1149" s="27">
        <v>1</v>
      </c>
      <c r="I1149" s="27">
        <v>0</v>
      </c>
      <c r="J1149" s="27">
        <v>0</v>
      </c>
      <c r="K1149" s="27">
        <v>4</v>
      </c>
      <c r="L1149" s="27">
        <v>1</v>
      </c>
      <c r="M1149" s="27">
        <v>0</v>
      </c>
      <c r="N1149" s="27">
        <v>0</v>
      </c>
      <c r="O1149" s="27">
        <v>0</v>
      </c>
      <c r="P1149" s="27">
        <v>339000000</v>
      </c>
      <c r="Q1149" s="27">
        <v>306891107.26203853</v>
      </c>
      <c r="R1149" s="27">
        <v>1</v>
      </c>
      <c r="S1149" s="27">
        <v>1</v>
      </c>
      <c r="T1149" s="33">
        <v>0.70566019682121295</v>
      </c>
      <c r="U1149" s="27">
        <v>0</v>
      </c>
      <c r="V1149" s="27">
        <v>0</v>
      </c>
      <c r="W1149" s="27">
        <v>13636196.199999999</v>
      </c>
      <c r="X1149" s="27"/>
      <c r="Y1149" s="27"/>
      <c r="Z1149" s="27">
        <v>1</v>
      </c>
    </row>
    <row r="1150" spans="1:26">
      <c r="A1150" s="27">
        <v>1991</v>
      </c>
      <c r="B1150" t="s">
        <v>119</v>
      </c>
      <c r="C1150" s="27"/>
      <c r="D1150" s="27"/>
      <c r="E1150" s="27"/>
      <c r="F1150" s="27">
        <v>0</v>
      </c>
      <c r="G1150" s="27">
        <v>0</v>
      </c>
      <c r="H1150" s="27">
        <v>1</v>
      </c>
      <c r="I1150" s="27">
        <v>0</v>
      </c>
      <c r="J1150" s="27">
        <v>0</v>
      </c>
      <c r="K1150" s="27">
        <v>4</v>
      </c>
      <c r="L1150" s="27">
        <v>1</v>
      </c>
      <c r="M1150" s="27">
        <v>0</v>
      </c>
      <c r="N1150" s="27">
        <v>0</v>
      </c>
      <c r="O1150" s="27">
        <v>0</v>
      </c>
      <c r="P1150" s="27">
        <v>353000000</v>
      </c>
      <c r="Q1150" s="27">
        <v>319827058.59287477</v>
      </c>
      <c r="R1150" s="27">
        <v>1</v>
      </c>
      <c r="S1150" s="27">
        <v>1</v>
      </c>
      <c r="T1150" s="33">
        <v>0.64778014054484578</v>
      </c>
      <c r="U1150" s="27">
        <v>0</v>
      </c>
      <c r="V1150" s="27">
        <v>0</v>
      </c>
      <c r="W1150" s="27">
        <v>16567240.9</v>
      </c>
      <c r="X1150" s="27"/>
      <c r="Y1150" s="27"/>
      <c r="Z1150" s="27">
        <v>1</v>
      </c>
    </row>
    <row r="1151" spans="1:26">
      <c r="A1151" s="27">
        <v>1992</v>
      </c>
      <c r="B1151" t="s">
        <v>119</v>
      </c>
      <c r="C1151" s="27"/>
      <c r="D1151" s="27"/>
      <c r="E1151" s="27"/>
      <c r="F1151" s="27">
        <v>0</v>
      </c>
      <c r="G1151" s="27">
        <v>0</v>
      </c>
      <c r="H1151" s="27">
        <v>1</v>
      </c>
      <c r="I1151" s="27">
        <v>0</v>
      </c>
      <c r="J1151" s="27">
        <v>0</v>
      </c>
      <c r="K1151" s="27">
        <v>4</v>
      </c>
      <c r="L1151" s="27">
        <v>1</v>
      </c>
      <c r="M1151" s="27">
        <v>0</v>
      </c>
      <c r="N1151" s="27">
        <v>0</v>
      </c>
      <c r="O1151" s="27">
        <v>0</v>
      </c>
      <c r="P1151" s="27">
        <v>395000000</v>
      </c>
      <c r="Q1151" s="27">
        <v>357160985.32741326</v>
      </c>
      <c r="R1151" s="27">
        <v>1</v>
      </c>
      <c r="S1151" s="27">
        <v>1</v>
      </c>
      <c r="T1151" s="33">
        <v>0.62587770846912083</v>
      </c>
      <c r="U1151" s="27">
        <v>0</v>
      </c>
      <c r="V1151" s="27">
        <v>0</v>
      </c>
      <c r="W1151" s="27">
        <v>17086000</v>
      </c>
      <c r="X1151" s="27"/>
      <c r="Y1151" s="27"/>
      <c r="Z1151" s="27">
        <v>1</v>
      </c>
    </row>
    <row r="1152" spans="1:26">
      <c r="A1152" s="27">
        <v>1993</v>
      </c>
      <c r="B1152" t="s">
        <v>119</v>
      </c>
      <c r="C1152" s="27"/>
      <c r="D1152" s="27"/>
      <c r="E1152" s="27"/>
      <c r="F1152" s="27">
        <v>0</v>
      </c>
      <c r="G1152" s="27">
        <v>0</v>
      </c>
      <c r="H1152" s="27">
        <v>1</v>
      </c>
      <c r="I1152" s="27">
        <v>0</v>
      </c>
      <c r="J1152" s="27">
        <v>0</v>
      </c>
      <c r="K1152" s="27">
        <v>4</v>
      </c>
      <c r="L1152" s="27">
        <v>1</v>
      </c>
      <c r="M1152" s="27">
        <v>0</v>
      </c>
      <c r="N1152" s="27">
        <v>0</v>
      </c>
      <c r="O1152" s="27">
        <v>0</v>
      </c>
      <c r="P1152" s="27">
        <v>398000000</v>
      </c>
      <c r="Q1152" s="27">
        <v>490417389.68256927</v>
      </c>
      <c r="R1152" s="27">
        <v>1</v>
      </c>
      <c r="S1152" s="27">
        <v>1</v>
      </c>
      <c r="T1152" s="33">
        <v>0.648154718576755</v>
      </c>
      <c r="U1152" s="27">
        <v>0</v>
      </c>
      <c r="V1152" s="27">
        <v>0</v>
      </c>
      <c r="W1152" s="27">
        <v>20572000</v>
      </c>
      <c r="X1152" s="27"/>
      <c r="Y1152" s="27"/>
      <c r="Z1152" s="27">
        <v>1</v>
      </c>
    </row>
    <row r="1153" spans="1:26">
      <c r="A1153" s="27">
        <v>1994</v>
      </c>
      <c r="B1153" t="s">
        <v>119</v>
      </c>
      <c r="C1153" s="27"/>
      <c r="D1153" s="27"/>
      <c r="E1153" s="27"/>
      <c r="F1153" s="27">
        <v>0</v>
      </c>
      <c r="G1153" s="27">
        <v>0</v>
      </c>
      <c r="H1153" s="27">
        <v>1</v>
      </c>
      <c r="I1153" s="27">
        <v>0</v>
      </c>
      <c r="J1153" s="27">
        <v>0</v>
      </c>
      <c r="K1153" s="27">
        <v>4</v>
      </c>
      <c r="L1153" s="27">
        <v>1</v>
      </c>
      <c r="M1153" s="27">
        <v>0</v>
      </c>
      <c r="N1153" s="27">
        <v>0</v>
      </c>
      <c r="O1153" s="27">
        <v>0</v>
      </c>
      <c r="P1153" s="27">
        <v>448000000</v>
      </c>
      <c r="Q1153" s="27">
        <v>406580652.33053684</v>
      </c>
      <c r="R1153" s="27">
        <v>1</v>
      </c>
      <c r="S1153" s="27">
        <v>1</v>
      </c>
      <c r="T1153" s="33">
        <v>0.69545665111729171</v>
      </c>
      <c r="U1153" s="27">
        <v>0</v>
      </c>
      <c r="V1153" s="27">
        <v>0</v>
      </c>
      <c r="W1153" s="27">
        <v>26563000</v>
      </c>
      <c r="X1153" s="27"/>
      <c r="Y1153" s="27"/>
      <c r="Z1153" s="27">
        <v>1</v>
      </c>
    </row>
    <row r="1154" spans="1:26">
      <c r="A1154" s="27">
        <v>1995</v>
      </c>
      <c r="B1154" t="s">
        <v>119</v>
      </c>
      <c r="C1154" s="27"/>
      <c r="D1154" s="27"/>
      <c r="E1154" s="27"/>
      <c r="F1154" s="27">
        <v>0</v>
      </c>
      <c r="G1154" s="27">
        <v>0</v>
      </c>
      <c r="H1154" s="27">
        <v>1</v>
      </c>
      <c r="I1154" s="27">
        <v>0</v>
      </c>
      <c r="J1154" s="27">
        <v>0</v>
      </c>
      <c r="K1154" s="27">
        <v>4</v>
      </c>
      <c r="L1154" s="27">
        <v>1</v>
      </c>
      <c r="M1154" s="27">
        <v>0</v>
      </c>
      <c r="N1154" s="27">
        <v>0</v>
      </c>
      <c r="O1154" s="27">
        <v>0</v>
      </c>
      <c r="P1154" s="27">
        <v>536000000.00000006</v>
      </c>
      <c r="Q1154" s="27">
        <v>487148993.53310871</v>
      </c>
      <c r="R1154" s="27">
        <v>1</v>
      </c>
      <c r="S1154" s="27">
        <v>1</v>
      </c>
      <c r="T1154" s="33">
        <v>0.69736071622307827</v>
      </c>
      <c r="U1154" s="27">
        <v>0</v>
      </c>
      <c r="V1154" s="27">
        <v>0</v>
      </c>
      <c r="W1154" s="27">
        <v>33022000</v>
      </c>
      <c r="X1154" s="27"/>
      <c r="Y1154" s="27"/>
      <c r="Z1154" s="27">
        <v>1</v>
      </c>
    </row>
    <row r="1155" spans="1:26">
      <c r="A1155" s="27">
        <v>1996</v>
      </c>
      <c r="B1155" t="s">
        <v>119</v>
      </c>
      <c r="C1155" s="27"/>
      <c r="D1155" s="27"/>
      <c r="E1155" s="27"/>
      <c r="F1155" s="27">
        <v>0</v>
      </c>
      <c r="G1155" s="27">
        <v>0</v>
      </c>
      <c r="H1155" s="27">
        <v>1</v>
      </c>
      <c r="I1155" s="27">
        <v>0</v>
      </c>
      <c r="J1155" s="27">
        <v>0</v>
      </c>
      <c r="K1155" s="27">
        <v>4</v>
      </c>
      <c r="L1155" s="27">
        <v>1</v>
      </c>
      <c r="M1155" s="27">
        <v>0</v>
      </c>
      <c r="N1155" s="27">
        <v>0</v>
      </c>
      <c r="O1155" s="27">
        <v>0</v>
      </c>
      <c r="P1155" s="27">
        <v>553000000</v>
      </c>
      <c r="Q1155" s="27">
        <v>501979069.27468318</v>
      </c>
      <c r="R1155" s="27">
        <v>1</v>
      </c>
      <c r="S1155" s="27">
        <v>1</v>
      </c>
      <c r="T1155" s="33">
        <v>0.69966405838602452</v>
      </c>
      <c r="U1155" s="27">
        <v>0</v>
      </c>
      <c r="V1155" s="27">
        <v>0</v>
      </c>
      <c r="W1155" s="27">
        <v>39258000</v>
      </c>
      <c r="X1155" s="27"/>
      <c r="Y1155" s="27"/>
      <c r="Z1155" s="27">
        <v>1</v>
      </c>
    </row>
    <row r="1156" spans="1:26">
      <c r="A1156" s="27">
        <v>1997</v>
      </c>
      <c r="B1156" t="s">
        <v>119</v>
      </c>
      <c r="C1156" s="27"/>
      <c r="D1156" s="27"/>
      <c r="E1156" s="27"/>
      <c r="F1156" s="27">
        <v>0</v>
      </c>
      <c r="G1156" s="27">
        <v>0</v>
      </c>
      <c r="H1156" s="27">
        <v>1</v>
      </c>
      <c r="I1156" s="27">
        <v>0</v>
      </c>
      <c r="J1156" s="27">
        <v>0</v>
      </c>
      <c r="K1156" s="27">
        <v>4</v>
      </c>
      <c r="L1156" s="27">
        <v>1</v>
      </c>
      <c r="M1156" s="27">
        <v>0</v>
      </c>
      <c r="N1156" s="27">
        <v>0</v>
      </c>
      <c r="O1156" s="27">
        <v>0</v>
      </c>
      <c r="P1156" s="27">
        <v>540000000</v>
      </c>
      <c r="Q1156" s="27">
        <v>490608657.92497611</v>
      </c>
      <c r="R1156" s="27">
        <v>1</v>
      </c>
      <c r="S1156" s="27">
        <v>1</v>
      </c>
      <c r="T1156" s="33">
        <v>0.71538944173936525</v>
      </c>
      <c r="U1156" s="27">
        <v>0</v>
      </c>
      <c r="V1156" s="27">
        <v>0</v>
      </c>
      <c r="W1156" s="27">
        <v>45089000</v>
      </c>
      <c r="X1156" s="27"/>
      <c r="Y1156" s="27"/>
      <c r="Z1156" s="27">
        <v>1</v>
      </c>
    </row>
    <row r="1157" spans="1:26">
      <c r="A1157" s="27">
        <v>1998</v>
      </c>
      <c r="B1157" t="s">
        <v>119</v>
      </c>
      <c r="C1157" s="27"/>
      <c r="D1157" s="27"/>
      <c r="E1157" s="27"/>
      <c r="F1157" s="27">
        <v>0</v>
      </c>
      <c r="G1157" s="27">
        <v>0</v>
      </c>
      <c r="H1157" s="27">
        <v>1</v>
      </c>
      <c r="I1157" s="27">
        <v>0</v>
      </c>
      <c r="J1157" s="27">
        <v>0</v>
      </c>
      <c r="K1157" s="27">
        <v>4</v>
      </c>
      <c r="L1157" s="27">
        <v>1</v>
      </c>
      <c r="M1157" s="27">
        <v>0</v>
      </c>
      <c r="N1157" s="27">
        <v>0</v>
      </c>
      <c r="O1157" s="27">
        <v>0</v>
      </c>
      <c r="P1157" s="27">
        <v>575000000</v>
      </c>
      <c r="Q1157" s="27">
        <v>521910560.52486807</v>
      </c>
      <c r="R1157" s="27">
        <v>1</v>
      </c>
      <c r="S1157" s="27">
        <v>1</v>
      </c>
      <c r="T1157" s="33">
        <v>0.63293736472878814</v>
      </c>
      <c r="U1157" s="27">
        <v>0</v>
      </c>
      <c r="V1157" s="27">
        <v>0</v>
      </c>
      <c r="W1157" s="27">
        <v>70204000</v>
      </c>
      <c r="X1157" s="27"/>
      <c r="Y1157" s="27"/>
      <c r="Z1157" s="27">
        <v>1</v>
      </c>
    </row>
    <row r="1158" spans="1:26">
      <c r="A1158" s="27">
        <v>1999</v>
      </c>
      <c r="B1158" t="s">
        <v>119</v>
      </c>
      <c r="C1158" s="27"/>
      <c r="D1158" s="27"/>
      <c r="E1158" s="27"/>
      <c r="F1158" s="27">
        <v>0</v>
      </c>
      <c r="G1158" s="27">
        <v>0</v>
      </c>
      <c r="H1158" s="27">
        <v>1</v>
      </c>
      <c r="I1158" s="27">
        <v>0</v>
      </c>
      <c r="J1158" s="27">
        <v>0</v>
      </c>
      <c r="K1158" s="27">
        <v>4</v>
      </c>
      <c r="L1158" s="27">
        <v>1</v>
      </c>
      <c r="M1158" s="27">
        <v>0</v>
      </c>
      <c r="N1158" s="27">
        <v>0</v>
      </c>
      <c r="O1158" s="27">
        <v>0</v>
      </c>
      <c r="P1158" s="27">
        <v>652000000</v>
      </c>
      <c r="Q1158" s="27">
        <v>592416703.05887806</v>
      </c>
      <c r="R1158" s="27">
        <v>1</v>
      </c>
      <c r="S1158" s="27">
        <v>1</v>
      </c>
      <c r="T1158" s="33">
        <v>0.59173831677950461</v>
      </c>
      <c r="U1158" s="27">
        <v>850956.2</v>
      </c>
      <c r="V1158" s="27">
        <v>0</v>
      </c>
      <c r="W1158" s="27">
        <v>92496000</v>
      </c>
      <c r="X1158" s="27"/>
      <c r="Y1158" s="27"/>
      <c r="Z1158" s="27">
        <v>1</v>
      </c>
    </row>
    <row r="1159" spans="1:26">
      <c r="A1159" s="27">
        <v>2000</v>
      </c>
      <c r="B1159" t="s">
        <v>119</v>
      </c>
      <c r="C1159" s="27">
        <v>0</v>
      </c>
      <c r="D1159" s="27">
        <v>0</v>
      </c>
      <c r="E1159" s="27">
        <v>0</v>
      </c>
      <c r="F1159" s="27">
        <v>0</v>
      </c>
      <c r="G1159" s="27">
        <v>0</v>
      </c>
      <c r="H1159" s="27">
        <v>1</v>
      </c>
      <c r="I1159" s="27">
        <v>0</v>
      </c>
      <c r="J1159" s="27">
        <v>0</v>
      </c>
      <c r="K1159" s="27">
        <v>4</v>
      </c>
      <c r="L1159" s="27">
        <v>1</v>
      </c>
      <c r="M1159" s="27">
        <v>1</v>
      </c>
      <c r="N1159" s="27">
        <v>0</v>
      </c>
      <c r="O1159" s="27">
        <v>0</v>
      </c>
      <c r="P1159" s="27">
        <v>589000000</v>
      </c>
      <c r="Q1159" s="27">
        <v>539227277.62641084</v>
      </c>
      <c r="R1159" s="27">
        <v>1</v>
      </c>
      <c r="S1159" s="27">
        <v>1</v>
      </c>
      <c r="T1159" s="33">
        <v>0.62919927379193319</v>
      </c>
      <c r="U1159" s="27">
        <v>807804.2</v>
      </c>
      <c r="V1159" s="27">
        <v>0</v>
      </c>
      <c r="W1159" s="27">
        <v>97881000</v>
      </c>
      <c r="X1159" s="27"/>
      <c r="Y1159" s="27"/>
      <c r="Z1159" s="27">
        <v>1</v>
      </c>
    </row>
    <row r="1160" spans="1:26">
      <c r="A1160" s="27">
        <v>2001</v>
      </c>
      <c r="B1160" t="s">
        <v>119</v>
      </c>
      <c r="C1160" s="27">
        <v>0</v>
      </c>
      <c r="D1160" s="27">
        <v>0</v>
      </c>
      <c r="E1160" s="27">
        <v>0</v>
      </c>
      <c r="F1160" s="27">
        <v>0</v>
      </c>
      <c r="G1160" s="27">
        <v>0</v>
      </c>
      <c r="H1160" s="27">
        <v>1</v>
      </c>
      <c r="I1160" s="27">
        <v>0</v>
      </c>
      <c r="J1160" s="27">
        <v>0</v>
      </c>
      <c r="K1160" s="27">
        <v>4</v>
      </c>
      <c r="L1160" s="27">
        <v>1</v>
      </c>
      <c r="M1160" s="27">
        <v>1</v>
      </c>
      <c r="N1160" s="27">
        <v>0</v>
      </c>
      <c r="O1160" s="27">
        <v>0</v>
      </c>
      <c r="P1160" s="27">
        <v>616000000</v>
      </c>
      <c r="Q1160" s="27">
        <v>563024383.29662621</v>
      </c>
      <c r="R1160" s="27">
        <v>1</v>
      </c>
      <c r="S1160" s="27">
        <v>1</v>
      </c>
      <c r="T1160" s="33">
        <v>0.61588871891054842</v>
      </c>
      <c r="U1160" s="27">
        <v>779172.6</v>
      </c>
      <c r="V1160" s="27">
        <v>0</v>
      </c>
      <c r="W1160" s="27">
        <v>109649000</v>
      </c>
      <c r="X1160" s="27"/>
      <c r="Y1160" s="27"/>
      <c r="Z1160" s="27">
        <v>1</v>
      </c>
    </row>
    <row r="1161" spans="1:26">
      <c r="A1161" s="27">
        <v>2002</v>
      </c>
      <c r="B1161" t="s">
        <v>119</v>
      </c>
      <c r="C1161" s="27">
        <v>0</v>
      </c>
      <c r="D1161" s="27">
        <v>0</v>
      </c>
      <c r="E1161" s="27">
        <v>0</v>
      </c>
      <c r="F1161" s="27">
        <v>0</v>
      </c>
      <c r="G1161" s="27">
        <v>0</v>
      </c>
      <c r="H1161" s="27">
        <v>1</v>
      </c>
      <c r="I1161" s="27">
        <v>0</v>
      </c>
      <c r="J1161" s="27">
        <v>0</v>
      </c>
      <c r="K1161" s="27">
        <v>4</v>
      </c>
      <c r="L1161" s="27">
        <v>1</v>
      </c>
      <c r="M1161" s="27">
        <v>1</v>
      </c>
      <c r="N1161" s="27">
        <v>0</v>
      </c>
      <c r="O1161" s="27">
        <v>0</v>
      </c>
      <c r="P1161" s="27">
        <v>679000000</v>
      </c>
      <c r="Q1161" s="27">
        <v>620974660.23030257</v>
      </c>
      <c r="R1161" s="27">
        <v>1</v>
      </c>
      <c r="S1161" s="27">
        <v>1</v>
      </c>
      <c r="T1161" s="33">
        <v>0.62466195784303247</v>
      </c>
      <c r="U1161" s="27">
        <v>4187321.6</v>
      </c>
      <c r="V1161" s="27">
        <v>0</v>
      </c>
      <c r="W1161" s="27">
        <v>140419000</v>
      </c>
      <c r="X1161" s="27"/>
      <c r="Y1161" s="27"/>
      <c r="Z1161" s="27">
        <v>1</v>
      </c>
    </row>
    <row r="1162" spans="1:26">
      <c r="A1162" s="27">
        <v>2003</v>
      </c>
      <c r="B1162" t="s">
        <v>119</v>
      </c>
      <c r="C1162" s="27">
        <v>0</v>
      </c>
      <c r="D1162" s="27">
        <v>0</v>
      </c>
      <c r="E1162" s="27">
        <v>0</v>
      </c>
      <c r="F1162" s="27">
        <v>0</v>
      </c>
      <c r="G1162" s="27">
        <v>0</v>
      </c>
      <c r="H1162" s="27">
        <v>1</v>
      </c>
      <c r="I1162" s="27">
        <v>0</v>
      </c>
      <c r="J1162" s="27">
        <v>0</v>
      </c>
      <c r="K1162" s="27">
        <v>4</v>
      </c>
      <c r="L1162" s="27">
        <v>1</v>
      </c>
      <c r="M1162" s="27">
        <v>1</v>
      </c>
      <c r="N1162" s="27">
        <v>0</v>
      </c>
      <c r="O1162" s="27">
        <v>0</v>
      </c>
      <c r="P1162" s="27">
        <v>891000000</v>
      </c>
      <c r="Q1162" s="27">
        <v>813963830.17921674</v>
      </c>
      <c r="R1162" s="27">
        <v>1</v>
      </c>
      <c r="S1162" s="27">
        <v>1</v>
      </c>
      <c r="T1162" s="33">
        <v>0.61793375018798091</v>
      </c>
      <c r="U1162" s="27">
        <v>8232273.7999999998</v>
      </c>
      <c r="V1162" s="27">
        <v>0</v>
      </c>
      <c r="W1162" s="27">
        <v>173254000</v>
      </c>
      <c r="X1162" s="27"/>
      <c r="Y1162" s="27"/>
      <c r="Z1162" s="27">
        <v>1</v>
      </c>
    </row>
    <row r="1163" spans="1:26">
      <c r="A1163" s="27">
        <v>2004</v>
      </c>
      <c r="B1163" t="s">
        <v>119</v>
      </c>
      <c r="C1163" s="27">
        <v>0</v>
      </c>
      <c r="D1163" s="27">
        <v>0</v>
      </c>
      <c r="E1163" s="27">
        <v>0</v>
      </c>
      <c r="F1163" s="27">
        <v>0</v>
      </c>
      <c r="G1163" s="27">
        <v>0</v>
      </c>
      <c r="H1163" s="27">
        <v>1</v>
      </c>
      <c r="I1163" s="27">
        <v>0</v>
      </c>
      <c r="J1163" s="27">
        <v>0</v>
      </c>
      <c r="K1163" s="27">
        <v>4</v>
      </c>
      <c r="L1163" s="27">
        <v>1</v>
      </c>
      <c r="M1163" s="27">
        <v>1</v>
      </c>
      <c r="N1163" s="27">
        <v>0</v>
      </c>
      <c r="O1163" s="27">
        <v>0</v>
      </c>
      <c r="P1163" s="27">
        <v>1022999999.9999999</v>
      </c>
      <c r="Q1163" s="27">
        <v>924318490.75980008</v>
      </c>
      <c r="R1163" s="27">
        <v>1</v>
      </c>
      <c r="S1163" s="27">
        <v>1</v>
      </c>
      <c r="T1163" s="33">
        <v>0.67108711240801089</v>
      </c>
      <c r="U1163" s="27">
        <v>10513877.699999999</v>
      </c>
      <c r="V1163" s="27">
        <v>0</v>
      </c>
      <c r="W1163" s="27">
        <v>194642000</v>
      </c>
      <c r="X1163" s="27"/>
      <c r="Y1163" s="27"/>
      <c r="Z1163" s="27">
        <v>1</v>
      </c>
    </row>
    <row r="1164" spans="1:26">
      <c r="A1164" s="27">
        <v>2005</v>
      </c>
      <c r="B1164" t="s">
        <v>119</v>
      </c>
      <c r="C1164" s="27">
        <v>0</v>
      </c>
      <c r="D1164" s="27">
        <v>0</v>
      </c>
      <c r="E1164" s="27">
        <v>0</v>
      </c>
      <c r="F1164" s="27">
        <v>15793124</v>
      </c>
      <c r="G1164" s="27">
        <v>0</v>
      </c>
      <c r="H1164" s="27">
        <v>1</v>
      </c>
      <c r="I1164" s="27">
        <v>0</v>
      </c>
      <c r="J1164" s="27">
        <v>0</v>
      </c>
      <c r="K1164" s="27">
        <v>4</v>
      </c>
      <c r="L1164" s="27">
        <v>1</v>
      </c>
      <c r="M1164" s="27">
        <v>1</v>
      </c>
      <c r="N1164" s="27">
        <v>0</v>
      </c>
      <c r="O1164" s="27">
        <v>0</v>
      </c>
      <c r="P1164" s="27">
        <v>1090000000</v>
      </c>
      <c r="Q1164" s="27">
        <v>971977088.15691388</v>
      </c>
      <c r="R1164" s="27">
        <v>1</v>
      </c>
      <c r="S1164" s="27">
        <v>1</v>
      </c>
      <c r="T1164" s="33">
        <v>0.69599608558540027</v>
      </c>
      <c r="U1164" s="27">
        <v>13235040.199999999</v>
      </c>
      <c r="V1164" s="27">
        <v>0</v>
      </c>
      <c r="W1164" s="27">
        <v>205089000</v>
      </c>
      <c r="X1164" s="27"/>
      <c r="Y1164" s="27"/>
      <c r="Z1164" s="27">
        <v>1</v>
      </c>
    </row>
    <row r="1165" spans="1:26">
      <c r="A1165" s="27">
        <v>2006</v>
      </c>
      <c r="B1165" t="s">
        <v>119</v>
      </c>
      <c r="C1165" s="27">
        <v>2508967</v>
      </c>
      <c r="D1165" s="27">
        <v>250896.6875</v>
      </c>
      <c r="E1165" s="27">
        <v>2508967</v>
      </c>
      <c r="F1165" s="27">
        <v>6908967</v>
      </c>
      <c r="G1165" s="27">
        <v>0</v>
      </c>
      <c r="H1165" s="27">
        <v>1</v>
      </c>
      <c r="I1165" s="27">
        <v>0</v>
      </c>
      <c r="J1165" s="27">
        <v>0</v>
      </c>
      <c r="K1165" s="27">
        <v>4</v>
      </c>
      <c r="L1165" s="27">
        <v>1</v>
      </c>
      <c r="M1165" s="27">
        <v>1</v>
      </c>
      <c r="N1165" s="27">
        <v>0</v>
      </c>
      <c r="O1165" s="27">
        <v>0</v>
      </c>
      <c r="P1165" s="27">
        <v>1237000000</v>
      </c>
      <c r="Q1165" s="27">
        <v>1107891063.4386301</v>
      </c>
      <c r="R1165" s="27">
        <v>1</v>
      </c>
      <c r="S1165" s="27">
        <v>1</v>
      </c>
      <c r="T1165" s="33">
        <v>0.83568345932575372</v>
      </c>
      <c r="U1165" s="27">
        <v>13930744</v>
      </c>
      <c r="V1165" s="27">
        <v>0</v>
      </c>
      <c r="W1165" s="27">
        <v>235929000</v>
      </c>
      <c r="X1165" s="27"/>
      <c r="Y1165" s="27"/>
      <c r="Z1165" s="27">
        <v>1</v>
      </c>
    </row>
    <row r="1166" spans="1:26">
      <c r="A1166" s="27">
        <v>2007</v>
      </c>
      <c r="B1166" t="s">
        <v>119</v>
      </c>
      <c r="C1166" s="27">
        <v>2737335.5</v>
      </c>
      <c r="D1166" s="27">
        <v>547467.125</v>
      </c>
      <c r="E1166" s="27">
        <v>2737335.5</v>
      </c>
      <c r="F1166" s="27">
        <v>0</v>
      </c>
      <c r="G1166" s="27">
        <v>0</v>
      </c>
      <c r="H1166" s="27">
        <v>1</v>
      </c>
      <c r="I1166" s="27">
        <v>0</v>
      </c>
      <c r="J1166" s="27">
        <v>0</v>
      </c>
      <c r="K1166" s="27">
        <v>4</v>
      </c>
      <c r="L1166" s="27">
        <v>1</v>
      </c>
      <c r="M1166" s="27">
        <v>1</v>
      </c>
      <c r="N1166" s="27">
        <v>0</v>
      </c>
      <c r="O1166" s="27">
        <v>0</v>
      </c>
      <c r="P1166" s="27">
        <v>1514000000</v>
      </c>
      <c r="Q1166" s="27">
        <v>1513933983.2239838</v>
      </c>
      <c r="R1166" s="27">
        <v>1</v>
      </c>
      <c r="S1166" s="27">
        <v>1</v>
      </c>
      <c r="T1166" s="33">
        <v>0.90473952627382648</v>
      </c>
      <c r="U1166" s="27">
        <v>14438744.300000001</v>
      </c>
      <c r="V1166" s="27">
        <v>0</v>
      </c>
      <c r="W1166" s="27">
        <v>267411000</v>
      </c>
      <c r="X1166" s="27"/>
      <c r="Y1166" s="27"/>
      <c r="Z1166" s="27">
        <v>1</v>
      </c>
    </row>
    <row r="1167" spans="1:26">
      <c r="A1167" s="27">
        <v>2008</v>
      </c>
      <c r="B1167" t="s">
        <v>119</v>
      </c>
      <c r="C1167" s="27">
        <v>15929653</v>
      </c>
      <c r="D1167" s="27">
        <v>3478895.875</v>
      </c>
      <c r="E1167" s="27">
        <v>15929653</v>
      </c>
      <c r="F1167" s="27">
        <v>16000000</v>
      </c>
      <c r="G1167" s="27">
        <v>0</v>
      </c>
      <c r="H1167" s="27">
        <v>1</v>
      </c>
      <c r="I1167" s="27">
        <v>0</v>
      </c>
      <c r="J1167" s="27">
        <v>0</v>
      </c>
      <c r="K1167" s="27">
        <v>4</v>
      </c>
      <c r="L1167" s="27">
        <v>1</v>
      </c>
      <c r="M1167" s="27">
        <v>1</v>
      </c>
      <c r="N1167" s="27">
        <v>0</v>
      </c>
      <c r="O1167" s="27">
        <v>0</v>
      </c>
      <c r="P1167" s="27">
        <v>1789000000</v>
      </c>
      <c r="Q1167" s="27">
        <v>1789333748.6799023</v>
      </c>
      <c r="R1167" s="27">
        <v>1</v>
      </c>
      <c r="S1167" s="27">
        <v>1</v>
      </c>
      <c r="T1167" s="33">
        <v>0.91944034308119871</v>
      </c>
      <c r="U1167" s="27">
        <v>13315634.199999999</v>
      </c>
      <c r="V1167" s="27">
        <v>0</v>
      </c>
      <c r="W1167" s="27">
        <v>283831000</v>
      </c>
      <c r="X1167" s="27">
        <v>41000000</v>
      </c>
      <c r="Y1167" s="27"/>
      <c r="Z1167" s="27">
        <v>1</v>
      </c>
    </row>
    <row r="1168" spans="1:26">
      <c r="A1168" s="27">
        <v>2009</v>
      </c>
      <c r="B1168" t="s">
        <v>119</v>
      </c>
      <c r="C1168" s="27">
        <v>15778382.25</v>
      </c>
      <c r="D1168" s="27">
        <v>6311352.875</v>
      </c>
      <c r="E1168" s="27">
        <v>15778382.25</v>
      </c>
      <c r="F1168" s="27">
        <v>0</v>
      </c>
      <c r="G1168" s="27">
        <v>0</v>
      </c>
      <c r="H1168" s="27">
        <v>1</v>
      </c>
      <c r="I1168" s="27">
        <v>0</v>
      </c>
      <c r="J1168" s="27">
        <v>0</v>
      </c>
      <c r="K1168" s="27">
        <v>4</v>
      </c>
      <c r="L1168" s="27">
        <v>1</v>
      </c>
      <c r="M1168" s="27">
        <v>1</v>
      </c>
      <c r="N1168" s="27">
        <v>0</v>
      </c>
      <c r="O1168" s="27">
        <v>0</v>
      </c>
      <c r="P1168" s="27">
        <v>1712000000</v>
      </c>
      <c r="Q1168" s="27">
        <v>1711817181.5296857</v>
      </c>
      <c r="R1168" s="27">
        <v>1</v>
      </c>
      <c r="S1168" s="27">
        <v>1</v>
      </c>
      <c r="T1168" s="33">
        <v>0.81595367947064712</v>
      </c>
      <c r="U1168" s="27">
        <v>25411751.699999999</v>
      </c>
      <c r="V1168" s="27">
        <v>0</v>
      </c>
      <c r="W1168" s="27">
        <v>286417000</v>
      </c>
      <c r="X1168" s="27">
        <v>46000000</v>
      </c>
      <c r="Y1168" s="27"/>
      <c r="Z1168" s="27">
        <v>1</v>
      </c>
    </row>
    <row r="1169" spans="1:26">
      <c r="A1169" s="27">
        <v>2010</v>
      </c>
      <c r="B1169" t="s">
        <v>119</v>
      </c>
      <c r="C1169" s="27">
        <v>32648849</v>
      </c>
      <c r="D1169" s="27">
        <v>12524424.5</v>
      </c>
      <c r="E1169" s="27">
        <v>32648849</v>
      </c>
      <c r="F1169" s="27">
        <v>17000000</v>
      </c>
      <c r="G1169" s="27">
        <v>0</v>
      </c>
      <c r="H1169" s="27">
        <v>1</v>
      </c>
      <c r="I1169" s="27">
        <v>0</v>
      </c>
      <c r="J1169" s="27">
        <v>0</v>
      </c>
      <c r="K1169" s="27">
        <v>4</v>
      </c>
      <c r="L1169" s="27">
        <v>1</v>
      </c>
      <c r="M1169" s="27">
        <v>1</v>
      </c>
      <c r="N1169" s="27">
        <v>0</v>
      </c>
      <c r="O1169" s="27">
        <v>0</v>
      </c>
      <c r="P1169" s="27">
        <v>1664000000</v>
      </c>
      <c r="Q1169" s="27">
        <v>1664310769.5522876</v>
      </c>
      <c r="R1169" s="27">
        <v>1</v>
      </c>
      <c r="S1169" s="27">
        <v>1</v>
      </c>
      <c r="T1169" s="33">
        <v>1.0070075781651076</v>
      </c>
      <c r="U1169" s="27">
        <v>22685687.600000001</v>
      </c>
      <c r="V1169" s="27">
        <v>0</v>
      </c>
      <c r="W1169" s="27">
        <v>303137000</v>
      </c>
      <c r="X1169" s="27">
        <v>53000000</v>
      </c>
      <c r="Y1169" s="27"/>
      <c r="Z1169" s="27">
        <v>1</v>
      </c>
    </row>
    <row r="1170" spans="1:26">
      <c r="A1170" s="27">
        <v>2011</v>
      </c>
      <c r="B1170" t="s">
        <v>119</v>
      </c>
      <c r="C1170" s="27">
        <v>32780267.5</v>
      </c>
      <c r="D1170" s="27">
        <v>18868160.5</v>
      </c>
      <c r="E1170" s="27">
        <v>32780267.5</v>
      </c>
      <c r="F1170" s="27">
        <v>0</v>
      </c>
      <c r="G1170" s="27">
        <v>0</v>
      </c>
      <c r="H1170" s="27">
        <v>1</v>
      </c>
      <c r="I1170" s="27">
        <v>0</v>
      </c>
      <c r="J1170" s="27">
        <v>0</v>
      </c>
      <c r="K1170" s="27">
        <v>4</v>
      </c>
      <c r="L1170" s="27">
        <v>1</v>
      </c>
      <c r="M1170" s="27">
        <v>1</v>
      </c>
      <c r="N1170" s="27">
        <v>0</v>
      </c>
      <c r="O1170" s="27">
        <v>0</v>
      </c>
      <c r="P1170" s="27">
        <v>1865000000</v>
      </c>
      <c r="Q1170" s="27">
        <v>1864824080.6925581</v>
      </c>
      <c r="R1170" s="27">
        <v>1</v>
      </c>
      <c r="S1170" s="27">
        <v>1</v>
      </c>
      <c r="T1170" s="33">
        <v>1.116808011796752</v>
      </c>
      <c r="U1170" s="27">
        <v>19962623</v>
      </c>
      <c r="V1170" s="27">
        <v>0</v>
      </c>
      <c r="W1170" s="27">
        <v>300298000</v>
      </c>
      <c r="X1170" s="27">
        <v>72000000</v>
      </c>
      <c r="Y1170" s="27"/>
      <c r="Z1170" s="27">
        <v>1</v>
      </c>
    </row>
    <row r="1171" spans="1:26">
      <c r="A1171" s="27">
        <v>2012</v>
      </c>
      <c r="B1171" t="s">
        <v>119</v>
      </c>
      <c r="C1171" s="27">
        <v>84262184.25</v>
      </c>
      <c r="D1171" s="27">
        <v>32383443.5</v>
      </c>
      <c r="E1171" s="27">
        <v>84262184.25</v>
      </c>
      <c r="F1171" s="27">
        <v>51717300</v>
      </c>
      <c r="G1171" s="27">
        <v>0</v>
      </c>
      <c r="H1171" s="27">
        <v>1</v>
      </c>
      <c r="I1171" s="27">
        <v>0</v>
      </c>
      <c r="J1171" s="27">
        <v>0</v>
      </c>
      <c r="K1171" s="27">
        <v>4</v>
      </c>
      <c r="L1171" s="27">
        <v>1</v>
      </c>
      <c r="M1171" s="27">
        <v>1</v>
      </c>
      <c r="N1171" s="27">
        <v>0</v>
      </c>
      <c r="O1171" s="27">
        <v>0</v>
      </c>
      <c r="P1171" s="27">
        <v>1752000000</v>
      </c>
      <c r="Q1171" s="27">
        <v>1751888561.7274745</v>
      </c>
      <c r="R1171" s="27">
        <v>1</v>
      </c>
      <c r="S1171" s="27">
        <v>1</v>
      </c>
      <c r="T1171" s="33">
        <v>0.99562684078172081</v>
      </c>
      <c r="U1171" s="27">
        <v>17517320.800000001</v>
      </c>
      <c r="V1171" s="27">
        <v>1384000</v>
      </c>
      <c r="W1171" s="27">
        <v>312605000</v>
      </c>
      <c r="X1171" s="27">
        <v>93000000</v>
      </c>
      <c r="Y1171" s="27"/>
      <c r="Z1171" s="27">
        <v>1</v>
      </c>
    </row>
    <row r="1172" spans="1:26">
      <c r="A1172" s="27">
        <v>2013</v>
      </c>
      <c r="B1172" t="s">
        <v>119</v>
      </c>
      <c r="C1172" s="27">
        <v>85320545.25</v>
      </c>
      <c r="D1172" s="27">
        <v>43771545</v>
      </c>
      <c r="E1172" s="27">
        <v>85320545.25</v>
      </c>
      <c r="F1172" s="27">
        <v>0</v>
      </c>
      <c r="G1172" s="27">
        <v>0</v>
      </c>
      <c r="H1172" s="27">
        <v>1</v>
      </c>
      <c r="I1172" s="27">
        <v>0</v>
      </c>
      <c r="J1172" s="27">
        <v>0</v>
      </c>
      <c r="K1172" s="27">
        <v>4</v>
      </c>
      <c r="L1172" s="27">
        <v>1</v>
      </c>
      <c r="M1172" s="27">
        <v>1</v>
      </c>
      <c r="N1172" s="27">
        <v>0</v>
      </c>
      <c r="O1172" s="27">
        <v>0</v>
      </c>
      <c r="P1172" s="27">
        <v>1851000000</v>
      </c>
      <c r="Q1172" s="27">
        <v>1850470042.4328146</v>
      </c>
      <c r="R1172" s="27">
        <v>1</v>
      </c>
      <c r="S1172" s="27">
        <v>1</v>
      </c>
      <c r="T1172" s="33">
        <v>0.99710818219516861</v>
      </c>
      <c r="U1172" s="27">
        <v>15648985.699999999</v>
      </c>
      <c r="V1172" s="27">
        <v>19706000</v>
      </c>
      <c r="W1172" s="27">
        <v>317596000</v>
      </c>
      <c r="X1172" s="27">
        <v>112000000</v>
      </c>
      <c r="Y1172" s="27"/>
      <c r="Z1172" s="27">
        <v>1</v>
      </c>
    </row>
    <row r="1173" spans="1:26">
      <c r="A1173" s="27">
        <v>2014</v>
      </c>
      <c r="B1173" t="s">
        <v>119</v>
      </c>
      <c r="C1173" s="27">
        <v>84900416.5</v>
      </c>
      <c r="D1173" s="27">
        <v>54284433.75</v>
      </c>
      <c r="E1173" s="27">
        <v>84900416.5</v>
      </c>
      <c r="F1173" s="27">
        <v>0</v>
      </c>
      <c r="G1173" s="27">
        <v>0</v>
      </c>
      <c r="H1173" s="27">
        <v>1</v>
      </c>
      <c r="I1173" s="27">
        <v>0</v>
      </c>
      <c r="J1173" s="27">
        <v>0</v>
      </c>
      <c r="K1173" s="27">
        <v>4</v>
      </c>
      <c r="L1173" s="27">
        <v>1</v>
      </c>
      <c r="M1173" s="27">
        <v>1</v>
      </c>
      <c r="N1173" s="27">
        <v>0</v>
      </c>
      <c r="O1173" s="27">
        <v>0</v>
      </c>
      <c r="P1173" s="27">
        <v>1861000000</v>
      </c>
      <c r="Q1173" s="27">
        <v>1859898513.2685812</v>
      </c>
      <c r="R1173" s="27">
        <v>1</v>
      </c>
      <c r="S1173" s="27">
        <v>1</v>
      </c>
      <c r="T1173" s="33">
        <v>0.96696016921402161</v>
      </c>
      <c r="U1173" s="27">
        <v>13644892.6</v>
      </c>
      <c r="V1173" s="27">
        <v>39335000</v>
      </c>
      <c r="W1173" s="27">
        <v>318930000</v>
      </c>
      <c r="X1173" s="27">
        <v>123000000</v>
      </c>
      <c r="Y1173" s="27"/>
      <c r="Z1173" s="27">
        <v>1</v>
      </c>
    </row>
    <row r="1174" spans="1:26">
      <c r="A1174" s="27">
        <v>2015</v>
      </c>
      <c r="B1174" t="s">
        <v>119</v>
      </c>
      <c r="C1174" s="27">
        <v>82881524.5</v>
      </c>
      <c r="D1174" s="27">
        <v>60425784.5</v>
      </c>
      <c r="E1174" s="27">
        <v>82881524.5</v>
      </c>
      <c r="F1174" s="27">
        <v>0</v>
      </c>
      <c r="G1174" s="27">
        <v>0</v>
      </c>
      <c r="H1174" s="27">
        <v>1</v>
      </c>
      <c r="I1174" s="27">
        <v>0</v>
      </c>
      <c r="J1174" s="27">
        <v>0</v>
      </c>
      <c r="K1174" s="27">
        <v>4</v>
      </c>
      <c r="L1174" s="27">
        <v>1</v>
      </c>
      <c r="M1174" s="27">
        <v>1</v>
      </c>
      <c r="N1174" s="27">
        <v>0</v>
      </c>
      <c r="O1174" s="27">
        <v>0</v>
      </c>
      <c r="P1174" s="27">
        <v>1597000000</v>
      </c>
      <c r="Q1174" s="27">
        <v>1596800287.1640484</v>
      </c>
      <c r="R1174" s="27">
        <v>1</v>
      </c>
      <c r="S1174" s="27">
        <v>1</v>
      </c>
      <c r="T1174" s="33">
        <v>0.821813335342235</v>
      </c>
      <c r="U1174" s="27">
        <v>12705758.4</v>
      </c>
      <c r="V1174" s="27">
        <v>40752000</v>
      </c>
      <c r="W1174" s="27">
        <v>316614000</v>
      </c>
      <c r="X1174" s="27">
        <v>141000000</v>
      </c>
      <c r="Y1174" s="27"/>
      <c r="Z1174" s="27">
        <v>1</v>
      </c>
    </row>
    <row r="1175" spans="1:26">
      <c r="A1175" s="27">
        <v>2016</v>
      </c>
      <c r="B1175" t="s">
        <v>119</v>
      </c>
      <c r="C1175" s="27">
        <v>77587418.5</v>
      </c>
      <c r="D1175" s="27">
        <v>63556434.5</v>
      </c>
      <c r="E1175" s="27">
        <v>77587418.5</v>
      </c>
      <c r="F1175" s="27">
        <v>0</v>
      </c>
      <c r="G1175" s="27">
        <v>0</v>
      </c>
      <c r="H1175" s="27">
        <v>1</v>
      </c>
      <c r="I1175" s="27">
        <v>0</v>
      </c>
      <c r="J1175" s="27">
        <v>0</v>
      </c>
      <c r="K1175" s="27">
        <v>4</v>
      </c>
      <c r="L1175" s="27">
        <v>1</v>
      </c>
      <c r="M1175" s="27">
        <v>1</v>
      </c>
      <c r="N1175" s="27">
        <v>0</v>
      </c>
      <c r="O1175" s="27">
        <v>0</v>
      </c>
      <c r="P1175" s="27">
        <v>1664000000</v>
      </c>
      <c r="Q1175" s="27">
        <v>1663008687.0950491</v>
      </c>
      <c r="R1175" s="27">
        <v>1</v>
      </c>
      <c r="S1175" s="27">
        <v>1</v>
      </c>
      <c r="T1175" s="33">
        <v>0.86004996979414983</v>
      </c>
      <c r="U1175" s="27">
        <v>12326161.800000001</v>
      </c>
      <c r="V1175" s="27">
        <v>41151000</v>
      </c>
      <c r="W1175" s="27">
        <v>303528000</v>
      </c>
      <c r="X1175" s="27">
        <v>158000000</v>
      </c>
      <c r="Y1175" s="27"/>
      <c r="Z1175" s="27">
        <v>1</v>
      </c>
    </row>
    <row r="1176" spans="1:26">
      <c r="A1176" s="27">
        <v>2017</v>
      </c>
      <c r="B1176" t="s">
        <v>119</v>
      </c>
      <c r="C1176" s="27">
        <v>87073189.5</v>
      </c>
      <c r="D1176" s="27">
        <v>69462031.75</v>
      </c>
      <c r="E1176" s="27">
        <v>87073189.5</v>
      </c>
      <c r="F1176" s="27">
        <v>12500000</v>
      </c>
      <c r="G1176" s="27">
        <v>0</v>
      </c>
      <c r="H1176" s="27">
        <v>1</v>
      </c>
      <c r="I1176" s="27">
        <v>0</v>
      </c>
      <c r="J1176" s="27">
        <v>0</v>
      </c>
      <c r="K1176" s="27">
        <v>4</v>
      </c>
      <c r="L1176" s="27">
        <v>1</v>
      </c>
      <c r="M1176" s="27">
        <v>1</v>
      </c>
      <c r="N1176" s="27">
        <v>0</v>
      </c>
      <c r="O1176" s="27">
        <v>0</v>
      </c>
      <c r="P1176" s="27">
        <v>1776000000</v>
      </c>
      <c r="Q1176" s="27">
        <v>1772706451.1808472</v>
      </c>
      <c r="R1176" s="27">
        <v>1</v>
      </c>
      <c r="S1176" s="27">
        <v>1</v>
      </c>
      <c r="T1176" s="33">
        <v>0.90809244833766045</v>
      </c>
      <c r="U1176" s="27">
        <v>13057886.800000001</v>
      </c>
      <c r="V1176" s="27">
        <v>45593000</v>
      </c>
      <c r="W1176" s="27">
        <v>316135000</v>
      </c>
      <c r="X1176" s="27">
        <v>211000000</v>
      </c>
      <c r="Y1176" s="27"/>
      <c r="Z1176" s="27">
        <v>1</v>
      </c>
    </row>
    <row r="1177" spans="1:26">
      <c r="A1177" s="27">
        <v>1950</v>
      </c>
      <c r="B1177" t="s">
        <v>125</v>
      </c>
      <c r="C1177" s="27"/>
      <c r="D1177" s="27"/>
      <c r="E1177" s="27"/>
      <c r="F1177" s="27">
        <v>26500000</v>
      </c>
      <c r="G1177" s="27">
        <v>1</v>
      </c>
      <c r="H1177" s="27">
        <v>0</v>
      </c>
      <c r="I1177" s="27">
        <v>1</v>
      </c>
      <c r="J1177" s="27">
        <v>0</v>
      </c>
      <c r="K1177" s="27">
        <v>6</v>
      </c>
      <c r="L1177" s="27">
        <v>1</v>
      </c>
      <c r="M1177" s="27">
        <v>0</v>
      </c>
      <c r="N1177" s="27">
        <v>1</v>
      </c>
      <c r="O1177" s="27">
        <v>1</v>
      </c>
      <c r="P1177" s="27"/>
      <c r="Q1177" s="27"/>
      <c r="R1177" s="27">
        <v>1</v>
      </c>
      <c r="S1177" s="27">
        <v>0</v>
      </c>
      <c r="T1177" s="33">
        <v>1.287837882863923</v>
      </c>
      <c r="U1177" s="27"/>
      <c r="V1177" s="27"/>
      <c r="W1177" s="27"/>
      <c r="X1177" s="27"/>
      <c r="Y1177" s="27"/>
      <c r="Z1177" s="27">
        <v>1</v>
      </c>
    </row>
    <row r="1178" spans="1:26">
      <c r="A1178" s="27">
        <v>1951</v>
      </c>
      <c r="B1178" t="s">
        <v>125</v>
      </c>
      <c r="C1178" s="27"/>
      <c r="D1178" s="27"/>
      <c r="E1178" s="27"/>
      <c r="F1178" s="27">
        <v>0</v>
      </c>
      <c r="G1178" s="27">
        <v>1</v>
      </c>
      <c r="H1178" s="27">
        <v>0</v>
      </c>
      <c r="I1178" s="27">
        <v>1</v>
      </c>
      <c r="J1178" s="27">
        <v>0</v>
      </c>
      <c r="K1178" s="27">
        <v>6</v>
      </c>
      <c r="L1178" s="27">
        <v>1</v>
      </c>
      <c r="M1178" s="27">
        <v>0</v>
      </c>
      <c r="N1178" s="27">
        <v>1</v>
      </c>
      <c r="O1178" s="27">
        <v>1</v>
      </c>
      <c r="P1178" s="27"/>
      <c r="Q1178" s="27"/>
      <c r="R1178" s="27">
        <v>1</v>
      </c>
      <c r="S1178" s="27">
        <v>0</v>
      </c>
      <c r="T1178" s="33">
        <v>1.3439935487765553</v>
      </c>
      <c r="U1178" s="27"/>
      <c r="V1178" s="27"/>
      <c r="W1178" s="27"/>
      <c r="X1178" s="27"/>
      <c r="Y1178" s="27"/>
      <c r="Z1178" s="27">
        <v>1</v>
      </c>
    </row>
    <row r="1179" spans="1:26">
      <c r="A1179" s="27">
        <v>1952</v>
      </c>
      <c r="B1179" t="s">
        <v>125</v>
      </c>
      <c r="C1179" s="27"/>
      <c r="D1179" s="27"/>
      <c r="E1179" s="27"/>
      <c r="F1179" s="27">
        <v>0</v>
      </c>
      <c r="G1179" s="27">
        <v>1</v>
      </c>
      <c r="H1179" s="27">
        <v>0</v>
      </c>
      <c r="I1179" s="27">
        <v>1</v>
      </c>
      <c r="J1179" s="27">
        <v>0</v>
      </c>
      <c r="K1179" s="27">
        <v>6</v>
      </c>
      <c r="L1179" s="27">
        <v>1</v>
      </c>
      <c r="M1179" s="27">
        <v>0</v>
      </c>
      <c r="N1179" s="27">
        <v>1</v>
      </c>
      <c r="O1179" s="27">
        <v>1</v>
      </c>
      <c r="P1179" s="27"/>
      <c r="Q1179" s="27"/>
      <c r="R1179" s="27">
        <v>1</v>
      </c>
      <c r="S1179" s="27">
        <v>0</v>
      </c>
      <c r="T1179" s="33">
        <v>1.1861288455441423</v>
      </c>
      <c r="U1179" s="27"/>
      <c r="V1179" s="27"/>
      <c r="W1179" s="27"/>
      <c r="X1179" s="27"/>
      <c r="Y1179" s="27"/>
      <c r="Z1179" s="27">
        <v>1</v>
      </c>
    </row>
    <row r="1180" spans="1:26">
      <c r="A1180" s="27">
        <v>1953</v>
      </c>
      <c r="B1180" t="s">
        <v>125</v>
      </c>
      <c r="C1180" s="27"/>
      <c r="D1180" s="27"/>
      <c r="E1180" s="27"/>
      <c r="F1180" s="27">
        <v>0</v>
      </c>
      <c r="G1180" s="27">
        <v>1</v>
      </c>
      <c r="H1180" s="27">
        <v>0</v>
      </c>
      <c r="I1180" s="27">
        <v>1</v>
      </c>
      <c r="J1180" s="27">
        <v>0</v>
      </c>
      <c r="K1180" s="27">
        <v>6</v>
      </c>
      <c r="L1180" s="27">
        <v>1</v>
      </c>
      <c r="M1180" s="27">
        <v>0</v>
      </c>
      <c r="N1180" s="27">
        <v>1</v>
      </c>
      <c r="O1180" s="27">
        <v>1</v>
      </c>
      <c r="P1180" s="27"/>
      <c r="Q1180" s="27"/>
      <c r="R1180" s="27">
        <v>1</v>
      </c>
      <c r="S1180" s="27">
        <v>0</v>
      </c>
      <c r="T1180" s="33">
        <v>1.1355764645766917</v>
      </c>
      <c r="U1180" s="27"/>
      <c r="V1180" s="27"/>
      <c r="W1180" s="27"/>
      <c r="X1180" s="27"/>
      <c r="Y1180" s="27"/>
      <c r="Z1180" s="27">
        <v>1</v>
      </c>
    </row>
    <row r="1181" spans="1:26">
      <c r="A1181" s="27">
        <v>1954</v>
      </c>
      <c r="B1181" t="s">
        <v>125</v>
      </c>
      <c r="C1181" s="27"/>
      <c r="D1181" s="27"/>
      <c r="E1181" s="27"/>
      <c r="F1181" s="27">
        <v>0</v>
      </c>
      <c r="G1181" s="27">
        <v>1</v>
      </c>
      <c r="H1181" s="27">
        <v>0</v>
      </c>
      <c r="I1181" s="27">
        <v>1</v>
      </c>
      <c r="J1181" s="27">
        <v>0</v>
      </c>
      <c r="K1181" s="27">
        <v>6</v>
      </c>
      <c r="L1181" s="27">
        <v>1</v>
      </c>
      <c r="M1181" s="27">
        <v>0</v>
      </c>
      <c r="N1181" s="27">
        <v>1</v>
      </c>
      <c r="O1181" s="27">
        <v>1</v>
      </c>
      <c r="P1181" s="27"/>
      <c r="Q1181" s="27"/>
      <c r="R1181" s="27">
        <v>1</v>
      </c>
      <c r="S1181" s="27">
        <v>0</v>
      </c>
      <c r="T1181" s="33">
        <v>1.2456557755316726</v>
      </c>
      <c r="U1181" s="27"/>
      <c r="V1181" s="27"/>
      <c r="W1181" s="27"/>
      <c r="X1181" s="27"/>
      <c r="Y1181" s="27"/>
      <c r="Z1181" s="27">
        <v>1</v>
      </c>
    </row>
    <row r="1182" spans="1:26">
      <c r="A1182" s="27">
        <v>1955</v>
      </c>
      <c r="B1182" t="s">
        <v>125</v>
      </c>
      <c r="C1182" s="27"/>
      <c r="D1182" s="27"/>
      <c r="E1182" s="27"/>
      <c r="F1182" s="27">
        <v>0</v>
      </c>
      <c r="G1182" s="27">
        <v>1</v>
      </c>
      <c r="H1182" s="27">
        <v>0</v>
      </c>
      <c r="I1182" s="27">
        <v>1</v>
      </c>
      <c r="J1182" s="27">
        <v>0</v>
      </c>
      <c r="K1182" s="27">
        <v>6</v>
      </c>
      <c r="L1182" s="27">
        <v>1</v>
      </c>
      <c r="M1182" s="27">
        <v>0</v>
      </c>
      <c r="N1182" s="27">
        <v>1</v>
      </c>
      <c r="O1182" s="27">
        <v>1</v>
      </c>
      <c r="P1182" s="27"/>
      <c r="Q1182" s="27"/>
      <c r="R1182" s="27">
        <v>1</v>
      </c>
      <c r="S1182" s="27">
        <v>1</v>
      </c>
      <c r="T1182" s="33">
        <v>1.2093425125419712</v>
      </c>
      <c r="U1182" s="27"/>
      <c r="V1182" s="27"/>
      <c r="W1182" s="27"/>
      <c r="X1182" s="27"/>
      <c r="Y1182" s="27"/>
      <c r="Z1182" s="27">
        <v>1</v>
      </c>
    </row>
    <row r="1183" spans="1:26">
      <c r="A1183" s="27">
        <v>1956</v>
      </c>
      <c r="B1183" t="s">
        <v>125</v>
      </c>
      <c r="C1183" s="27"/>
      <c r="D1183" s="27"/>
      <c r="E1183" s="27"/>
      <c r="F1183" s="27">
        <v>22900000</v>
      </c>
      <c r="G1183" s="27">
        <v>1</v>
      </c>
      <c r="H1183" s="27">
        <v>0</v>
      </c>
      <c r="I1183" s="27">
        <v>1</v>
      </c>
      <c r="J1183" s="27">
        <v>0</v>
      </c>
      <c r="K1183" s="27">
        <v>6</v>
      </c>
      <c r="L1183" s="27">
        <v>1</v>
      </c>
      <c r="M1183" s="27">
        <v>0</v>
      </c>
      <c r="N1183" s="27">
        <v>1</v>
      </c>
      <c r="O1183" s="27">
        <v>1</v>
      </c>
      <c r="P1183" s="27"/>
      <c r="Q1183" s="27"/>
      <c r="R1183" s="27">
        <v>1</v>
      </c>
      <c r="S1183" s="27">
        <v>1</v>
      </c>
      <c r="T1183" s="33">
        <v>1.188247729709901</v>
      </c>
      <c r="U1183" s="27"/>
      <c r="V1183" s="27"/>
      <c r="W1183" s="27"/>
      <c r="X1183" s="27"/>
      <c r="Y1183" s="27"/>
      <c r="Z1183" s="27">
        <v>1</v>
      </c>
    </row>
    <row r="1184" spans="1:26">
      <c r="A1184" s="27">
        <v>1957</v>
      </c>
      <c r="B1184" t="s">
        <v>125</v>
      </c>
      <c r="C1184" s="27"/>
      <c r="D1184" s="27"/>
      <c r="E1184" s="27"/>
      <c r="F1184" s="27">
        <v>0</v>
      </c>
      <c r="G1184" s="27">
        <v>1</v>
      </c>
      <c r="H1184" s="27">
        <v>0</v>
      </c>
      <c r="I1184" s="27">
        <v>1</v>
      </c>
      <c r="J1184" s="27">
        <v>0</v>
      </c>
      <c r="K1184" s="27">
        <v>6</v>
      </c>
      <c r="L1184" s="27">
        <v>1</v>
      </c>
      <c r="M1184" s="27">
        <v>0</v>
      </c>
      <c r="N1184" s="27">
        <v>1</v>
      </c>
      <c r="O1184" s="27">
        <v>1</v>
      </c>
      <c r="P1184" s="27"/>
      <c r="Q1184" s="27"/>
      <c r="R1184" s="27">
        <v>1</v>
      </c>
      <c r="S1184" s="27">
        <v>1</v>
      </c>
      <c r="T1184" s="33">
        <v>1.1056830722153153</v>
      </c>
      <c r="U1184" s="27"/>
      <c r="V1184" s="27"/>
      <c r="W1184" s="27"/>
      <c r="X1184" s="27"/>
      <c r="Y1184" s="27"/>
      <c r="Z1184" s="27">
        <v>1</v>
      </c>
    </row>
    <row r="1185" spans="1:26">
      <c r="A1185" s="27">
        <v>1958</v>
      </c>
      <c r="B1185" t="s">
        <v>125</v>
      </c>
      <c r="C1185" s="27"/>
      <c r="D1185" s="27"/>
      <c r="E1185" s="27"/>
      <c r="F1185" s="27">
        <v>0</v>
      </c>
      <c r="G1185" s="27">
        <v>1</v>
      </c>
      <c r="H1185" s="27">
        <v>0</v>
      </c>
      <c r="I1185" s="27">
        <v>1</v>
      </c>
      <c r="J1185" s="27">
        <v>0</v>
      </c>
      <c r="K1185" s="27">
        <v>6</v>
      </c>
      <c r="L1185" s="27">
        <v>1</v>
      </c>
      <c r="M1185" s="27">
        <v>0</v>
      </c>
      <c r="N1185" s="27">
        <v>1</v>
      </c>
      <c r="O1185" s="27">
        <v>1</v>
      </c>
      <c r="P1185" s="27"/>
      <c r="Q1185" s="27"/>
      <c r="R1185" s="27">
        <v>1</v>
      </c>
      <c r="S1185" s="27">
        <v>1</v>
      </c>
      <c r="T1185" s="33">
        <v>1.0176220702015186</v>
      </c>
      <c r="U1185" s="27"/>
      <c r="V1185" s="27"/>
      <c r="W1185" s="27"/>
      <c r="X1185" s="27"/>
      <c r="Y1185" s="27"/>
      <c r="Z1185" s="27">
        <v>1</v>
      </c>
    </row>
    <row r="1186" spans="1:26">
      <c r="A1186" s="27">
        <v>1959</v>
      </c>
      <c r="B1186" t="s">
        <v>125</v>
      </c>
      <c r="C1186" s="27"/>
      <c r="D1186" s="27"/>
      <c r="E1186" s="27"/>
      <c r="F1186" s="27">
        <v>0</v>
      </c>
      <c r="G1186" s="27">
        <v>1</v>
      </c>
      <c r="H1186" s="27">
        <v>0</v>
      </c>
      <c r="I1186" s="27">
        <v>1</v>
      </c>
      <c r="J1186" s="27">
        <v>0</v>
      </c>
      <c r="K1186" s="27">
        <v>6</v>
      </c>
      <c r="L1186" s="27">
        <v>1</v>
      </c>
      <c r="M1186" s="27">
        <v>0</v>
      </c>
      <c r="N1186" s="27">
        <v>1</v>
      </c>
      <c r="O1186" s="27">
        <v>1</v>
      </c>
      <c r="P1186" s="27"/>
      <c r="Q1186" s="27"/>
      <c r="R1186" s="27">
        <v>1</v>
      </c>
      <c r="S1186" s="27">
        <v>1</v>
      </c>
      <c r="T1186" s="33">
        <v>1.0157995537348996</v>
      </c>
      <c r="U1186" s="27"/>
      <c r="V1186" s="27"/>
      <c r="W1186" s="27"/>
      <c r="X1186" s="27"/>
      <c r="Y1186" s="27"/>
      <c r="Z1186" s="27">
        <v>1</v>
      </c>
    </row>
    <row r="1187" spans="1:26">
      <c r="A1187" s="27">
        <v>1960</v>
      </c>
      <c r="B1187" t="s">
        <v>125</v>
      </c>
      <c r="C1187" s="27"/>
      <c r="D1187" s="27"/>
      <c r="E1187" s="27"/>
      <c r="F1187" s="27">
        <v>0</v>
      </c>
      <c r="G1187" s="27">
        <v>1</v>
      </c>
      <c r="H1187" s="27">
        <v>0</v>
      </c>
      <c r="I1187" s="27">
        <v>1</v>
      </c>
      <c r="J1187" s="27">
        <v>0</v>
      </c>
      <c r="K1187" s="27">
        <v>6</v>
      </c>
      <c r="L1187" s="27">
        <v>1</v>
      </c>
      <c r="M1187" s="27">
        <v>0</v>
      </c>
      <c r="N1187" s="27">
        <v>1</v>
      </c>
      <c r="O1187" s="27">
        <v>1</v>
      </c>
      <c r="P1187" s="27"/>
      <c r="Q1187" s="27">
        <v>637142865.71428585</v>
      </c>
      <c r="R1187" s="27">
        <v>1</v>
      </c>
      <c r="S1187" s="27">
        <v>1</v>
      </c>
      <c r="T1187" s="33">
        <v>0.99364431383616725</v>
      </c>
      <c r="U1187" s="27"/>
      <c r="V1187" s="27"/>
      <c r="W1187" s="27"/>
      <c r="X1187" s="27"/>
      <c r="Y1187" s="27"/>
      <c r="Z1187" s="27">
        <v>1</v>
      </c>
    </row>
    <row r="1188" spans="1:26">
      <c r="A1188" s="27">
        <v>1961</v>
      </c>
      <c r="B1188" t="s">
        <v>125</v>
      </c>
      <c r="C1188" s="27"/>
      <c r="D1188" s="27"/>
      <c r="E1188" s="27"/>
      <c r="F1188" s="27">
        <v>0</v>
      </c>
      <c r="G1188" s="27">
        <v>1</v>
      </c>
      <c r="H1188" s="27">
        <v>0</v>
      </c>
      <c r="I1188" s="27">
        <v>1</v>
      </c>
      <c r="J1188" s="27">
        <v>0</v>
      </c>
      <c r="K1188" s="27">
        <v>6</v>
      </c>
      <c r="L1188" s="27">
        <v>1</v>
      </c>
      <c r="M1188" s="27">
        <v>0</v>
      </c>
      <c r="N1188" s="27">
        <v>1</v>
      </c>
      <c r="O1188" s="27">
        <v>1</v>
      </c>
      <c r="P1188" s="27"/>
      <c r="Q1188" s="27">
        <v>642857134.28571427</v>
      </c>
      <c r="R1188" s="27">
        <v>1</v>
      </c>
      <c r="S1188" s="27">
        <v>1</v>
      </c>
      <c r="T1188" s="33">
        <v>0.97346733996739376</v>
      </c>
      <c r="U1188" s="27"/>
      <c r="V1188" s="27"/>
      <c r="W1188" s="27"/>
      <c r="X1188" s="27"/>
      <c r="Y1188" s="27"/>
      <c r="Z1188" s="27">
        <v>1</v>
      </c>
    </row>
    <row r="1189" spans="1:26">
      <c r="A1189" s="27">
        <v>1962</v>
      </c>
      <c r="B1189" t="s">
        <v>125</v>
      </c>
      <c r="C1189" s="27"/>
      <c r="D1189" s="27"/>
      <c r="E1189" s="27"/>
      <c r="F1189" s="27">
        <v>0</v>
      </c>
      <c r="G1189" s="27">
        <v>1</v>
      </c>
      <c r="H1189" s="27">
        <v>0</v>
      </c>
      <c r="I1189" s="27">
        <v>1</v>
      </c>
      <c r="J1189" s="27">
        <v>0</v>
      </c>
      <c r="K1189" s="27">
        <v>6</v>
      </c>
      <c r="L1189" s="27">
        <v>1</v>
      </c>
      <c r="M1189" s="27">
        <v>0</v>
      </c>
      <c r="N1189" s="27">
        <v>1</v>
      </c>
      <c r="O1189" s="27">
        <v>1</v>
      </c>
      <c r="P1189" s="27"/>
      <c r="Q1189" s="27">
        <v>660000008.57142854</v>
      </c>
      <c r="R1189" s="27">
        <v>0</v>
      </c>
      <c r="S1189" s="27">
        <v>1</v>
      </c>
      <c r="T1189" s="33">
        <v>0.97699079984331827</v>
      </c>
      <c r="U1189" s="27"/>
      <c r="V1189" s="27"/>
      <c r="W1189" s="27"/>
      <c r="X1189" s="27"/>
      <c r="Y1189" s="27"/>
      <c r="Z1189" s="27">
        <v>1</v>
      </c>
    </row>
    <row r="1190" spans="1:26">
      <c r="A1190" s="27">
        <v>1963</v>
      </c>
      <c r="B1190" t="s">
        <v>125</v>
      </c>
      <c r="C1190" s="27"/>
      <c r="D1190" s="27"/>
      <c r="E1190" s="27"/>
      <c r="F1190" s="27">
        <v>0</v>
      </c>
      <c r="G1190" s="27">
        <v>1</v>
      </c>
      <c r="H1190" s="27">
        <v>0</v>
      </c>
      <c r="I1190" s="27">
        <v>1</v>
      </c>
      <c r="J1190" s="27">
        <v>0</v>
      </c>
      <c r="K1190" s="27">
        <v>6</v>
      </c>
      <c r="L1190" s="27">
        <v>1</v>
      </c>
      <c r="M1190" s="27">
        <v>0</v>
      </c>
      <c r="N1190" s="27">
        <v>1</v>
      </c>
      <c r="O1190" s="27">
        <v>1</v>
      </c>
      <c r="P1190" s="27"/>
      <c r="Q1190" s="27">
        <v>728571437.14285719</v>
      </c>
      <c r="R1190" s="27">
        <v>0</v>
      </c>
      <c r="S1190" s="27">
        <v>1</v>
      </c>
      <c r="T1190" s="33">
        <v>0.98866747285419376</v>
      </c>
      <c r="U1190" s="27"/>
      <c r="V1190" s="27"/>
      <c r="W1190" s="27"/>
      <c r="X1190" s="27"/>
      <c r="Y1190" s="27"/>
      <c r="Z1190" s="27">
        <v>1</v>
      </c>
    </row>
    <row r="1191" spans="1:26">
      <c r="A1191" s="27">
        <v>1964</v>
      </c>
      <c r="B1191" t="s">
        <v>125</v>
      </c>
      <c r="C1191" s="27"/>
      <c r="D1191" s="27"/>
      <c r="E1191" s="27"/>
      <c r="F1191" s="27">
        <v>0</v>
      </c>
      <c r="G1191" s="27">
        <v>1</v>
      </c>
      <c r="H1191" s="27">
        <v>0</v>
      </c>
      <c r="I1191" s="27">
        <v>1</v>
      </c>
      <c r="J1191" s="27">
        <v>0</v>
      </c>
      <c r="K1191" s="27">
        <v>6</v>
      </c>
      <c r="L1191" s="27">
        <v>1</v>
      </c>
      <c r="M1191" s="27">
        <v>0</v>
      </c>
      <c r="N1191" s="27">
        <v>1</v>
      </c>
      <c r="O1191" s="27">
        <v>1</v>
      </c>
      <c r="P1191" s="27"/>
      <c r="Q1191" s="27">
        <v>782857128.57142854</v>
      </c>
      <c r="R1191" s="27">
        <v>0</v>
      </c>
      <c r="S1191" s="27">
        <v>1</v>
      </c>
      <c r="T1191" s="33">
        <v>1.0337554660061781</v>
      </c>
      <c r="U1191" s="27"/>
      <c r="V1191" s="27"/>
      <c r="W1191" s="27"/>
      <c r="X1191" s="27"/>
      <c r="Y1191" s="27"/>
      <c r="Z1191" s="27">
        <v>1</v>
      </c>
    </row>
    <row r="1192" spans="1:26">
      <c r="A1192" s="27">
        <v>1965</v>
      </c>
      <c r="B1192" t="s">
        <v>125</v>
      </c>
      <c r="C1192" s="27"/>
      <c r="D1192" s="27"/>
      <c r="E1192" s="27"/>
      <c r="F1192" s="27">
        <v>0</v>
      </c>
      <c r="G1192" s="27">
        <v>1</v>
      </c>
      <c r="H1192" s="27">
        <v>0</v>
      </c>
      <c r="I1192" s="27">
        <v>1</v>
      </c>
      <c r="J1192" s="27">
        <v>0</v>
      </c>
      <c r="K1192" s="27">
        <v>6</v>
      </c>
      <c r="L1192" s="27">
        <v>1</v>
      </c>
      <c r="M1192" s="27">
        <v>0</v>
      </c>
      <c r="N1192" s="27">
        <v>1</v>
      </c>
      <c r="O1192" s="27">
        <v>1</v>
      </c>
      <c r="P1192" s="27"/>
      <c r="Q1192" s="27">
        <v>868571428.57142854</v>
      </c>
      <c r="R1192" s="27">
        <v>0</v>
      </c>
      <c r="S1192" s="27">
        <v>1</v>
      </c>
      <c r="T1192" s="33">
        <v>1.0227515959565798</v>
      </c>
      <c r="U1192" s="27"/>
      <c r="V1192" s="27"/>
      <c r="W1192" s="27"/>
      <c r="X1192" s="27"/>
      <c r="Y1192" s="27"/>
      <c r="Z1192" s="27">
        <v>1</v>
      </c>
    </row>
    <row r="1193" spans="1:26">
      <c r="A1193" s="27">
        <v>1966</v>
      </c>
      <c r="B1193" t="s">
        <v>125</v>
      </c>
      <c r="C1193" s="27"/>
      <c r="D1193" s="27"/>
      <c r="E1193" s="27"/>
      <c r="F1193" s="27">
        <v>42900000</v>
      </c>
      <c r="G1193" s="27">
        <v>1</v>
      </c>
      <c r="H1193" s="27">
        <v>0</v>
      </c>
      <c r="I1193" s="27">
        <v>1</v>
      </c>
      <c r="J1193" s="27">
        <v>0</v>
      </c>
      <c r="K1193" s="27">
        <v>6</v>
      </c>
      <c r="L1193" s="27">
        <v>1</v>
      </c>
      <c r="M1193" s="27">
        <v>0</v>
      </c>
      <c r="N1193" s="27">
        <v>1</v>
      </c>
      <c r="O1193" s="27">
        <v>1</v>
      </c>
      <c r="P1193" s="27"/>
      <c r="Q1193" s="27">
        <v>914285714.28571427</v>
      </c>
      <c r="R1193" s="27">
        <v>1</v>
      </c>
      <c r="S1193" s="27">
        <v>1</v>
      </c>
      <c r="T1193" s="33">
        <v>1.060453919000093</v>
      </c>
      <c r="U1193" s="27"/>
      <c r="V1193" s="27"/>
      <c r="W1193" s="27"/>
      <c r="X1193" s="27"/>
      <c r="Y1193" s="27"/>
      <c r="Z1193" s="27">
        <v>1</v>
      </c>
    </row>
    <row r="1194" spans="1:26">
      <c r="A1194" s="27">
        <v>1967</v>
      </c>
      <c r="B1194" t="s">
        <v>125</v>
      </c>
      <c r="C1194" s="27"/>
      <c r="D1194" s="27"/>
      <c r="E1194" s="27"/>
      <c r="F1194" s="27">
        <v>0</v>
      </c>
      <c r="G1194" s="27">
        <v>1</v>
      </c>
      <c r="H1194" s="27">
        <v>0</v>
      </c>
      <c r="I1194" s="27">
        <v>1</v>
      </c>
      <c r="J1194" s="27">
        <v>0</v>
      </c>
      <c r="K1194" s="27">
        <v>6</v>
      </c>
      <c r="L1194" s="27">
        <v>1</v>
      </c>
      <c r="M1194" s="27">
        <v>0</v>
      </c>
      <c r="N1194" s="27">
        <v>1</v>
      </c>
      <c r="O1194" s="27">
        <v>1</v>
      </c>
      <c r="P1194" s="27"/>
      <c r="Q1194" s="27">
        <v>962857134.28571427</v>
      </c>
      <c r="R1194" s="27">
        <v>1</v>
      </c>
      <c r="S1194" s="27">
        <v>1</v>
      </c>
      <c r="T1194" s="33">
        <v>1.0100991944882907</v>
      </c>
      <c r="U1194" s="27"/>
      <c r="V1194" s="27"/>
      <c r="W1194" s="27"/>
      <c r="X1194" s="27"/>
      <c r="Y1194" s="27"/>
      <c r="Z1194" s="27">
        <v>1</v>
      </c>
    </row>
    <row r="1195" spans="1:26">
      <c r="A1195" s="27">
        <v>1968</v>
      </c>
      <c r="B1195" t="s">
        <v>125</v>
      </c>
      <c r="C1195" s="27"/>
      <c r="D1195" s="27"/>
      <c r="E1195" s="27"/>
      <c r="F1195" s="27">
        <v>0</v>
      </c>
      <c r="G1195" s="27">
        <v>1</v>
      </c>
      <c r="H1195" s="27">
        <v>0</v>
      </c>
      <c r="I1195" s="27">
        <v>1</v>
      </c>
      <c r="J1195" s="27">
        <v>0</v>
      </c>
      <c r="K1195" s="27">
        <v>6</v>
      </c>
      <c r="L1195" s="27">
        <v>1</v>
      </c>
      <c r="M1195" s="27">
        <v>0</v>
      </c>
      <c r="N1195" s="27">
        <v>1</v>
      </c>
      <c r="O1195" s="27">
        <v>1</v>
      </c>
      <c r="P1195" s="27"/>
      <c r="Q1195" s="27">
        <v>1065714248.5714285</v>
      </c>
      <c r="R1195" s="27">
        <v>1</v>
      </c>
      <c r="S1195" s="27">
        <v>1</v>
      </c>
      <c r="T1195" s="33">
        <v>0.99765870157012104</v>
      </c>
      <c r="U1195" s="27"/>
      <c r="V1195" s="27"/>
      <c r="W1195" s="27"/>
      <c r="X1195" s="27"/>
      <c r="Y1195" s="27"/>
      <c r="Z1195" s="27">
        <v>1</v>
      </c>
    </row>
    <row r="1196" spans="1:26">
      <c r="A1196" s="27">
        <v>1969</v>
      </c>
      <c r="B1196" t="s">
        <v>125</v>
      </c>
      <c r="C1196" s="27"/>
      <c r="D1196" s="27"/>
      <c r="E1196" s="27"/>
      <c r="F1196" s="27">
        <v>0</v>
      </c>
      <c r="G1196" s="27">
        <v>1</v>
      </c>
      <c r="H1196" s="27">
        <v>0</v>
      </c>
      <c r="I1196" s="27">
        <v>1</v>
      </c>
      <c r="J1196" s="27">
        <v>0</v>
      </c>
      <c r="K1196" s="27">
        <v>6</v>
      </c>
      <c r="L1196" s="27">
        <v>1</v>
      </c>
      <c r="M1196" s="27">
        <v>0</v>
      </c>
      <c r="N1196" s="27">
        <v>1</v>
      </c>
      <c r="O1196" s="27">
        <v>1</v>
      </c>
      <c r="P1196" s="27"/>
      <c r="Q1196" s="27">
        <v>978873232.39436615</v>
      </c>
      <c r="R1196" s="27">
        <v>1</v>
      </c>
      <c r="S1196" s="27">
        <v>1</v>
      </c>
      <c r="T1196" s="33">
        <v>1.0058077459461789</v>
      </c>
      <c r="U1196" s="27"/>
      <c r="V1196" s="27"/>
      <c r="W1196" s="27"/>
      <c r="X1196" s="27"/>
      <c r="Y1196" s="27"/>
      <c r="Z1196" s="27">
        <v>1</v>
      </c>
    </row>
    <row r="1197" spans="1:26">
      <c r="A1197" s="27">
        <v>1970</v>
      </c>
      <c r="B1197" t="s">
        <v>125</v>
      </c>
      <c r="C1197" s="27"/>
      <c r="D1197" s="27"/>
      <c r="E1197" s="27"/>
      <c r="F1197" s="27">
        <v>0</v>
      </c>
      <c r="G1197" s="27">
        <v>1</v>
      </c>
      <c r="H1197" s="27">
        <v>0</v>
      </c>
      <c r="I1197" s="27">
        <v>1</v>
      </c>
      <c r="J1197" s="27">
        <v>0</v>
      </c>
      <c r="K1197" s="27">
        <v>6</v>
      </c>
      <c r="L1197" s="27">
        <v>1</v>
      </c>
      <c r="M1197" s="27">
        <v>0</v>
      </c>
      <c r="N1197" s="27">
        <v>1</v>
      </c>
      <c r="O1197" s="27">
        <v>1</v>
      </c>
      <c r="P1197" s="27"/>
      <c r="Q1197" s="27">
        <v>718401157.72416282</v>
      </c>
      <c r="R1197" s="27">
        <v>1</v>
      </c>
      <c r="S1197" s="27">
        <v>1</v>
      </c>
      <c r="T1197" s="33">
        <v>1</v>
      </c>
      <c r="U1197" s="27">
        <v>0</v>
      </c>
      <c r="V1197" s="27">
        <v>0</v>
      </c>
      <c r="W1197" s="27">
        <v>0</v>
      </c>
      <c r="X1197" s="27"/>
      <c r="Y1197" s="27">
        <v>0</v>
      </c>
      <c r="Z1197" s="27">
        <v>1</v>
      </c>
    </row>
    <row r="1198" spans="1:26">
      <c r="A1198" s="27">
        <v>1971</v>
      </c>
      <c r="B1198" t="s">
        <v>125</v>
      </c>
      <c r="C1198" s="27"/>
      <c r="D1198" s="27"/>
      <c r="E1198" s="27"/>
      <c r="F1198" s="27">
        <v>0</v>
      </c>
      <c r="G1198" s="27">
        <v>1</v>
      </c>
      <c r="H1198" s="27">
        <v>0</v>
      </c>
      <c r="I1198" s="27">
        <v>1</v>
      </c>
      <c r="J1198" s="27">
        <v>0</v>
      </c>
      <c r="K1198" s="27">
        <v>6</v>
      </c>
      <c r="L1198" s="27">
        <v>1</v>
      </c>
      <c r="M1198" s="27">
        <v>0</v>
      </c>
      <c r="N1198" s="27">
        <v>1</v>
      </c>
      <c r="O1198" s="27">
        <v>1</v>
      </c>
      <c r="P1198" s="27"/>
      <c r="Q1198" s="27">
        <v>969911421.39418066</v>
      </c>
      <c r="R1198" s="27">
        <v>1</v>
      </c>
      <c r="S1198" s="27">
        <v>1</v>
      </c>
      <c r="T1198" s="33">
        <v>0.92761372871024128</v>
      </c>
      <c r="U1198" s="27">
        <v>0</v>
      </c>
      <c r="V1198" s="27">
        <v>0</v>
      </c>
      <c r="W1198" s="27">
        <v>0</v>
      </c>
      <c r="X1198" s="27"/>
      <c r="Y1198" s="27">
        <v>0</v>
      </c>
      <c r="Z1198" s="27">
        <v>1</v>
      </c>
    </row>
    <row r="1199" spans="1:26">
      <c r="A1199" s="27">
        <v>1972</v>
      </c>
      <c r="B1199" t="s">
        <v>125</v>
      </c>
      <c r="C1199" s="27"/>
      <c r="D1199" s="27"/>
      <c r="E1199" s="27"/>
      <c r="F1199" s="27">
        <v>0</v>
      </c>
      <c r="G1199" s="27">
        <v>1</v>
      </c>
      <c r="H1199" s="27">
        <v>0</v>
      </c>
      <c r="I1199" s="27">
        <v>1</v>
      </c>
      <c r="J1199" s="27">
        <v>0</v>
      </c>
      <c r="K1199" s="27">
        <v>6</v>
      </c>
      <c r="L1199" s="27">
        <v>1</v>
      </c>
      <c r="M1199" s="27">
        <v>0</v>
      </c>
      <c r="N1199" s="27">
        <v>1</v>
      </c>
      <c r="O1199" s="27">
        <v>1</v>
      </c>
      <c r="P1199" s="27"/>
      <c r="Q1199" s="27">
        <v>505549441.37507671</v>
      </c>
      <c r="R1199" s="27">
        <v>0</v>
      </c>
      <c r="S1199" s="27">
        <v>1</v>
      </c>
      <c r="T1199" s="33">
        <v>0.92122545142259926</v>
      </c>
      <c r="U1199" s="27">
        <v>0</v>
      </c>
      <c r="V1199" s="27">
        <v>0</v>
      </c>
      <c r="W1199" s="27">
        <v>0</v>
      </c>
      <c r="X1199" s="27"/>
      <c r="Y1199" s="27">
        <v>0</v>
      </c>
      <c r="Z1199" s="27">
        <v>1</v>
      </c>
    </row>
    <row r="1200" spans="1:26">
      <c r="A1200" s="27">
        <v>1973</v>
      </c>
      <c r="B1200" t="s">
        <v>125</v>
      </c>
      <c r="C1200" s="27"/>
      <c r="D1200" s="27"/>
      <c r="E1200" s="27"/>
      <c r="F1200" s="27">
        <v>0</v>
      </c>
      <c r="G1200" s="27">
        <v>1</v>
      </c>
      <c r="H1200" s="27">
        <v>0</v>
      </c>
      <c r="I1200" s="27">
        <v>1</v>
      </c>
      <c r="J1200" s="27">
        <v>0</v>
      </c>
      <c r="K1200" s="27">
        <v>6</v>
      </c>
      <c r="L1200" s="27">
        <v>1</v>
      </c>
      <c r="M1200" s="27">
        <v>0</v>
      </c>
      <c r="N1200" s="27">
        <v>1</v>
      </c>
      <c r="O1200" s="27">
        <v>1</v>
      </c>
      <c r="P1200" s="27"/>
      <c r="Q1200" s="27">
        <v>702899155.98203349</v>
      </c>
      <c r="R1200" s="27">
        <v>0</v>
      </c>
      <c r="S1200" s="27">
        <v>1</v>
      </c>
      <c r="T1200" s="33">
        <v>1.2798279189511945</v>
      </c>
      <c r="U1200" s="27">
        <v>0</v>
      </c>
      <c r="V1200" s="27">
        <v>0</v>
      </c>
      <c r="W1200" s="27">
        <v>0</v>
      </c>
      <c r="X1200" s="27"/>
      <c r="Y1200" s="27">
        <v>0</v>
      </c>
      <c r="Z1200" s="27">
        <v>1</v>
      </c>
    </row>
    <row r="1201" spans="1:26">
      <c r="A1201" s="27">
        <v>1974</v>
      </c>
      <c r="B1201" t="s">
        <v>125</v>
      </c>
      <c r="C1201" s="27"/>
      <c r="D1201" s="27"/>
      <c r="E1201" s="27"/>
      <c r="F1201" s="27">
        <v>0</v>
      </c>
      <c r="G1201" s="27">
        <v>1</v>
      </c>
      <c r="H1201" s="27">
        <v>0</v>
      </c>
      <c r="I1201" s="27">
        <v>1</v>
      </c>
      <c r="J1201" s="27">
        <v>0</v>
      </c>
      <c r="K1201" s="27">
        <v>6</v>
      </c>
      <c r="L1201" s="27">
        <v>1</v>
      </c>
      <c r="M1201" s="27">
        <v>0</v>
      </c>
      <c r="N1201" s="27">
        <v>1</v>
      </c>
      <c r="O1201" s="27">
        <v>1</v>
      </c>
      <c r="P1201" s="27"/>
      <c r="Q1201" s="27">
        <v>588443893.6897732</v>
      </c>
      <c r="R1201" s="27">
        <v>0</v>
      </c>
      <c r="S1201" s="27">
        <v>1</v>
      </c>
      <c r="T1201" s="33">
        <v>1.2793035310212315</v>
      </c>
      <c r="U1201" s="27">
        <v>0</v>
      </c>
      <c r="V1201" s="27">
        <v>0</v>
      </c>
      <c r="W1201" s="27">
        <v>0</v>
      </c>
      <c r="X1201" s="27"/>
      <c r="Y1201" s="27">
        <v>0</v>
      </c>
      <c r="Z1201" s="27">
        <v>1</v>
      </c>
    </row>
    <row r="1202" spans="1:26">
      <c r="A1202" s="27">
        <v>1975</v>
      </c>
      <c r="B1202" t="s">
        <v>125</v>
      </c>
      <c r="C1202" s="27"/>
      <c r="D1202" s="27"/>
      <c r="E1202" s="27"/>
      <c r="F1202" s="27">
        <v>0</v>
      </c>
      <c r="G1202" s="27">
        <v>1</v>
      </c>
      <c r="H1202" s="27">
        <v>0</v>
      </c>
      <c r="I1202" s="27">
        <v>1</v>
      </c>
      <c r="J1202" s="27">
        <v>0</v>
      </c>
      <c r="K1202" s="27">
        <v>6</v>
      </c>
      <c r="L1202" s="27">
        <v>1</v>
      </c>
      <c r="M1202" s="27">
        <v>0</v>
      </c>
      <c r="N1202" s="27">
        <v>1</v>
      </c>
      <c r="O1202" s="27">
        <v>1</v>
      </c>
      <c r="P1202" s="27"/>
      <c r="Q1202" s="27"/>
      <c r="R1202" s="27">
        <v>0</v>
      </c>
      <c r="S1202" s="27">
        <v>1</v>
      </c>
      <c r="T1202" s="33">
        <v>0.94696688960437181</v>
      </c>
      <c r="U1202" s="27">
        <v>0</v>
      </c>
      <c r="V1202" s="27">
        <v>0</v>
      </c>
      <c r="W1202" s="27">
        <v>0</v>
      </c>
      <c r="X1202" s="27"/>
      <c r="Y1202" s="27">
        <v>0</v>
      </c>
      <c r="Z1202" s="27">
        <v>1</v>
      </c>
    </row>
    <row r="1203" spans="1:26">
      <c r="A1203" s="27">
        <v>1976</v>
      </c>
      <c r="B1203" t="s">
        <v>125</v>
      </c>
      <c r="C1203" s="27"/>
      <c r="D1203" s="27"/>
      <c r="E1203" s="27"/>
      <c r="F1203" s="27">
        <v>0</v>
      </c>
      <c r="G1203" s="27">
        <v>1</v>
      </c>
      <c r="H1203" s="27">
        <v>0</v>
      </c>
      <c r="I1203" s="27">
        <v>1</v>
      </c>
      <c r="J1203" s="27">
        <v>0</v>
      </c>
      <c r="K1203" s="27">
        <v>6</v>
      </c>
      <c r="L1203" s="27">
        <v>1</v>
      </c>
      <c r="M1203" s="27">
        <v>0</v>
      </c>
      <c r="N1203" s="27">
        <v>1</v>
      </c>
      <c r="O1203" s="27">
        <v>1</v>
      </c>
      <c r="P1203" s="27"/>
      <c r="Q1203" s="27"/>
      <c r="R1203" s="27">
        <v>0</v>
      </c>
      <c r="S1203" s="27">
        <v>1</v>
      </c>
      <c r="T1203" s="33">
        <v>1.0219497573337515</v>
      </c>
      <c r="U1203" s="27">
        <v>0</v>
      </c>
      <c r="V1203" s="27">
        <v>0</v>
      </c>
      <c r="W1203" s="27">
        <v>0</v>
      </c>
      <c r="X1203" s="27"/>
      <c r="Y1203" s="27">
        <v>0</v>
      </c>
      <c r="Z1203" s="27">
        <v>1</v>
      </c>
    </row>
    <row r="1204" spans="1:26">
      <c r="A1204" s="27">
        <v>1977</v>
      </c>
      <c r="B1204" t="s">
        <v>125</v>
      </c>
      <c r="C1204" s="27"/>
      <c r="D1204" s="27"/>
      <c r="E1204" s="27"/>
      <c r="F1204" s="27">
        <v>0</v>
      </c>
      <c r="G1204" s="27">
        <v>1</v>
      </c>
      <c r="H1204" s="27">
        <v>0</v>
      </c>
      <c r="I1204" s="27">
        <v>1</v>
      </c>
      <c r="J1204" s="27">
        <v>0</v>
      </c>
      <c r="K1204" s="27">
        <v>6</v>
      </c>
      <c r="L1204" s="27">
        <v>1</v>
      </c>
      <c r="M1204" s="27">
        <v>0</v>
      </c>
      <c r="N1204" s="27">
        <v>1</v>
      </c>
      <c r="O1204" s="27">
        <v>1</v>
      </c>
      <c r="P1204" s="27"/>
      <c r="Q1204" s="27"/>
      <c r="R1204" s="27">
        <v>0</v>
      </c>
      <c r="S1204" s="27">
        <v>1</v>
      </c>
      <c r="T1204" s="33">
        <v>1.0409624303569636</v>
      </c>
      <c r="U1204" s="27">
        <v>0</v>
      </c>
      <c r="V1204" s="27">
        <v>0</v>
      </c>
      <c r="W1204" s="27">
        <v>0</v>
      </c>
      <c r="X1204" s="27"/>
      <c r="Y1204" s="27">
        <v>0</v>
      </c>
      <c r="Z1204" s="27">
        <v>1</v>
      </c>
    </row>
    <row r="1205" spans="1:26">
      <c r="A1205" s="27">
        <v>1978</v>
      </c>
      <c r="B1205" t="s">
        <v>125</v>
      </c>
      <c r="C1205" s="27"/>
      <c r="D1205" s="27"/>
      <c r="E1205" s="27"/>
      <c r="F1205" s="27">
        <v>0</v>
      </c>
      <c r="G1205" s="27">
        <v>1</v>
      </c>
      <c r="H1205" s="27">
        <v>0</v>
      </c>
      <c r="I1205" s="27">
        <v>1</v>
      </c>
      <c r="J1205" s="27">
        <v>0</v>
      </c>
      <c r="K1205" s="27">
        <v>6</v>
      </c>
      <c r="L1205" s="27">
        <v>1</v>
      </c>
      <c r="M1205" s="27">
        <v>0</v>
      </c>
      <c r="N1205" s="27">
        <v>1</v>
      </c>
      <c r="O1205" s="27">
        <v>1</v>
      </c>
      <c r="P1205" s="27"/>
      <c r="Q1205" s="27"/>
      <c r="R1205" s="27">
        <v>0</v>
      </c>
      <c r="S1205" s="27">
        <v>1</v>
      </c>
      <c r="T1205" s="33">
        <v>0.91734575384516981</v>
      </c>
      <c r="U1205" s="27">
        <v>0</v>
      </c>
      <c r="V1205" s="27">
        <v>0</v>
      </c>
      <c r="W1205" s="27">
        <v>0</v>
      </c>
      <c r="X1205" s="27"/>
      <c r="Y1205" s="27">
        <v>0</v>
      </c>
      <c r="Z1205" s="27">
        <v>1</v>
      </c>
    </row>
    <row r="1206" spans="1:26">
      <c r="A1206" s="27">
        <v>1979</v>
      </c>
      <c r="B1206" t="s">
        <v>125</v>
      </c>
      <c r="C1206" s="27"/>
      <c r="D1206" s="27"/>
      <c r="E1206" s="27"/>
      <c r="F1206" s="27">
        <v>0</v>
      </c>
      <c r="G1206" s="27">
        <v>1</v>
      </c>
      <c r="H1206" s="27">
        <v>0</v>
      </c>
      <c r="I1206" s="27">
        <v>1</v>
      </c>
      <c r="J1206" s="27">
        <v>0</v>
      </c>
      <c r="K1206" s="27">
        <v>6</v>
      </c>
      <c r="L1206" s="27">
        <v>1</v>
      </c>
      <c r="M1206" s="27">
        <v>0</v>
      </c>
      <c r="N1206" s="27">
        <v>1</v>
      </c>
      <c r="O1206" s="27">
        <v>1</v>
      </c>
      <c r="P1206" s="27"/>
      <c r="Q1206" s="27"/>
      <c r="R1206" s="27">
        <v>0</v>
      </c>
      <c r="S1206" s="27">
        <v>1</v>
      </c>
      <c r="T1206" s="33">
        <v>0.9810294585578897</v>
      </c>
      <c r="U1206" s="27">
        <v>0</v>
      </c>
      <c r="V1206" s="27">
        <v>0</v>
      </c>
      <c r="W1206" s="27">
        <v>0</v>
      </c>
      <c r="X1206" s="27"/>
      <c r="Y1206" s="27">
        <v>0</v>
      </c>
      <c r="Z1206" s="27">
        <v>1</v>
      </c>
    </row>
    <row r="1207" spans="1:26">
      <c r="A1207" s="27">
        <v>1980</v>
      </c>
      <c r="B1207" t="s">
        <v>125</v>
      </c>
      <c r="C1207" s="27"/>
      <c r="D1207" s="27"/>
      <c r="E1207" s="27"/>
      <c r="F1207" s="27">
        <v>0</v>
      </c>
      <c r="G1207" s="27">
        <v>1</v>
      </c>
      <c r="H1207" s="27">
        <v>0</v>
      </c>
      <c r="I1207" s="27">
        <v>1</v>
      </c>
      <c r="J1207" s="27">
        <v>0</v>
      </c>
      <c r="K1207" s="27">
        <v>6</v>
      </c>
      <c r="L1207" s="27">
        <v>1</v>
      </c>
      <c r="M1207" s="27">
        <v>0</v>
      </c>
      <c r="N1207" s="27">
        <v>1</v>
      </c>
      <c r="O1207" s="27">
        <v>1</v>
      </c>
      <c r="P1207" s="27">
        <v>0</v>
      </c>
      <c r="Q1207" s="27"/>
      <c r="R1207" s="27">
        <v>0</v>
      </c>
      <c r="S1207" s="27">
        <v>1</v>
      </c>
      <c r="T1207" s="33">
        <v>0.94044734443210454</v>
      </c>
      <c r="U1207" s="27">
        <v>0</v>
      </c>
      <c r="V1207" s="27">
        <v>0</v>
      </c>
      <c r="W1207" s="27">
        <v>0</v>
      </c>
      <c r="X1207" s="27"/>
      <c r="Y1207" s="27">
        <v>0</v>
      </c>
      <c r="Z1207" s="27">
        <v>1</v>
      </c>
    </row>
    <row r="1208" spans="1:26">
      <c r="A1208" s="27">
        <v>1981</v>
      </c>
      <c r="B1208" t="s">
        <v>125</v>
      </c>
      <c r="C1208" s="27"/>
      <c r="D1208" s="27"/>
      <c r="E1208" s="27"/>
      <c r="F1208" s="27">
        <v>0</v>
      </c>
      <c r="G1208" s="27">
        <v>1</v>
      </c>
      <c r="H1208" s="27">
        <v>0</v>
      </c>
      <c r="I1208" s="27">
        <v>1</v>
      </c>
      <c r="J1208" s="27">
        <v>0</v>
      </c>
      <c r="K1208" s="27">
        <v>6</v>
      </c>
      <c r="L1208" s="27">
        <v>1</v>
      </c>
      <c r="M1208" s="27">
        <v>0</v>
      </c>
      <c r="N1208" s="27">
        <v>1</v>
      </c>
      <c r="O1208" s="27">
        <v>1</v>
      </c>
      <c r="P1208" s="27">
        <v>0</v>
      </c>
      <c r="Q1208" s="27"/>
      <c r="R1208" s="27">
        <v>0</v>
      </c>
      <c r="S1208" s="27">
        <v>0</v>
      </c>
      <c r="T1208" s="33">
        <v>0.83355014400471705</v>
      </c>
      <c r="U1208" s="27">
        <v>0</v>
      </c>
      <c r="V1208" s="27">
        <v>0</v>
      </c>
      <c r="W1208" s="27">
        <v>0</v>
      </c>
      <c r="X1208" s="27"/>
      <c r="Y1208" s="27">
        <v>0</v>
      </c>
      <c r="Z1208" s="27">
        <v>1</v>
      </c>
    </row>
    <row r="1209" spans="1:26">
      <c r="A1209" s="27">
        <v>1982</v>
      </c>
      <c r="B1209" t="s">
        <v>125</v>
      </c>
      <c r="C1209" s="27"/>
      <c r="D1209" s="27"/>
      <c r="E1209" s="27"/>
      <c r="F1209" s="27">
        <v>0</v>
      </c>
      <c r="G1209" s="27">
        <v>1</v>
      </c>
      <c r="H1209" s="27">
        <v>0</v>
      </c>
      <c r="I1209" s="27">
        <v>1</v>
      </c>
      <c r="J1209" s="27">
        <v>0</v>
      </c>
      <c r="K1209" s="27">
        <v>6</v>
      </c>
      <c r="L1209" s="27">
        <v>1</v>
      </c>
      <c r="M1209" s="27">
        <v>0</v>
      </c>
      <c r="N1209" s="27">
        <v>1</v>
      </c>
      <c r="O1209" s="27">
        <v>1</v>
      </c>
      <c r="P1209" s="27">
        <v>0</v>
      </c>
      <c r="Q1209" s="27"/>
      <c r="R1209" s="27">
        <v>0</v>
      </c>
      <c r="S1209" s="27">
        <v>0</v>
      </c>
      <c r="T1209" s="33">
        <v>0.78443295677873848</v>
      </c>
      <c r="U1209" s="27">
        <v>0</v>
      </c>
      <c r="V1209" s="27">
        <v>0</v>
      </c>
      <c r="W1209" s="27">
        <v>0</v>
      </c>
      <c r="X1209" s="27"/>
      <c r="Y1209" s="27">
        <v>0</v>
      </c>
      <c r="Z1209" s="27">
        <v>1</v>
      </c>
    </row>
    <row r="1210" spans="1:26">
      <c r="A1210" s="27">
        <v>1983</v>
      </c>
      <c r="B1210" t="s">
        <v>125</v>
      </c>
      <c r="C1210" s="27"/>
      <c r="D1210" s="27"/>
      <c r="E1210" s="27"/>
      <c r="F1210" s="27">
        <v>0</v>
      </c>
      <c r="G1210" s="27">
        <v>1</v>
      </c>
      <c r="H1210" s="27">
        <v>0</v>
      </c>
      <c r="I1210" s="27">
        <v>1</v>
      </c>
      <c r="J1210" s="27">
        <v>0</v>
      </c>
      <c r="K1210" s="27">
        <v>6</v>
      </c>
      <c r="L1210" s="27">
        <v>1</v>
      </c>
      <c r="M1210" s="27">
        <v>0</v>
      </c>
      <c r="N1210" s="27">
        <v>1</v>
      </c>
      <c r="O1210" s="27">
        <v>1</v>
      </c>
      <c r="P1210" s="27">
        <v>0</v>
      </c>
      <c r="Q1210" s="27"/>
      <c r="R1210" s="27">
        <v>0</v>
      </c>
      <c r="S1210" s="27">
        <v>0</v>
      </c>
      <c r="T1210" s="33">
        <v>0.83426891623154475</v>
      </c>
      <c r="U1210" s="27">
        <v>0</v>
      </c>
      <c r="V1210" s="27">
        <v>0</v>
      </c>
      <c r="W1210" s="27">
        <v>0</v>
      </c>
      <c r="X1210" s="27"/>
      <c r="Y1210" s="27">
        <v>0</v>
      </c>
      <c r="Z1210" s="27">
        <v>1</v>
      </c>
    </row>
    <row r="1211" spans="1:26">
      <c r="A1211" s="27">
        <v>1984</v>
      </c>
      <c r="B1211" t="s">
        <v>125</v>
      </c>
      <c r="C1211" s="27"/>
      <c r="D1211" s="27"/>
      <c r="E1211" s="27"/>
      <c r="F1211" s="27">
        <v>0</v>
      </c>
      <c r="G1211" s="27">
        <v>1</v>
      </c>
      <c r="H1211" s="27">
        <v>0</v>
      </c>
      <c r="I1211" s="27">
        <v>1</v>
      </c>
      <c r="J1211" s="27">
        <v>0</v>
      </c>
      <c r="K1211" s="27">
        <v>6</v>
      </c>
      <c r="L1211" s="27">
        <v>1</v>
      </c>
      <c r="M1211" s="27">
        <v>0</v>
      </c>
      <c r="N1211" s="27">
        <v>1</v>
      </c>
      <c r="O1211" s="27">
        <v>1</v>
      </c>
      <c r="P1211" s="27">
        <v>0</v>
      </c>
      <c r="Q1211" s="27"/>
      <c r="R1211" s="27">
        <v>0</v>
      </c>
      <c r="S1211" s="27">
        <v>0</v>
      </c>
      <c r="T1211" s="33">
        <v>0.82999599794502654</v>
      </c>
      <c r="U1211" s="27">
        <v>0</v>
      </c>
      <c r="V1211" s="27">
        <v>0</v>
      </c>
      <c r="W1211" s="27">
        <v>0</v>
      </c>
      <c r="X1211" s="27"/>
      <c r="Y1211" s="27"/>
      <c r="Z1211" s="27">
        <v>1</v>
      </c>
    </row>
    <row r="1212" spans="1:26">
      <c r="A1212" s="27">
        <v>1985</v>
      </c>
      <c r="B1212" t="s">
        <v>125</v>
      </c>
      <c r="C1212" s="27"/>
      <c r="D1212" s="27"/>
      <c r="E1212" s="27"/>
      <c r="F1212" s="27">
        <v>0</v>
      </c>
      <c r="G1212" s="27">
        <v>1</v>
      </c>
      <c r="H1212" s="27">
        <v>0</v>
      </c>
      <c r="I1212" s="27">
        <v>1</v>
      </c>
      <c r="J1212" s="27">
        <v>0</v>
      </c>
      <c r="K1212" s="27">
        <v>6</v>
      </c>
      <c r="L1212" s="27">
        <v>1</v>
      </c>
      <c r="M1212" s="27">
        <v>0</v>
      </c>
      <c r="N1212" s="27">
        <v>1</v>
      </c>
      <c r="O1212" s="27">
        <v>1</v>
      </c>
      <c r="P1212" s="27">
        <v>0</v>
      </c>
      <c r="Q1212" s="27"/>
      <c r="R1212" s="27">
        <v>0</v>
      </c>
      <c r="S1212" s="27">
        <v>0</v>
      </c>
      <c r="T1212" s="33">
        <v>0.74915719568429318</v>
      </c>
      <c r="U1212" s="27">
        <v>0</v>
      </c>
      <c r="V1212" s="27">
        <v>0</v>
      </c>
      <c r="W1212" s="27">
        <v>0</v>
      </c>
      <c r="X1212" s="27"/>
      <c r="Y1212" s="27"/>
      <c r="Z1212" s="27">
        <v>1</v>
      </c>
    </row>
    <row r="1213" spans="1:26">
      <c r="A1213" s="27">
        <v>1986</v>
      </c>
      <c r="B1213" t="s">
        <v>125</v>
      </c>
      <c r="C1213" s="27"/>
      <c r="D1213" s="27"/>
      <c r="E1213" s="27"/>
      <c r="F1213" s="27">
        <v>0</v>
      </c>
      <c r="G1213" s="27">
        <v>1</v>
      </c>
      <c r="H1213" s="27">
        <v>0</v>
      </c>
      <c r="I1213" s="27">
        <v>1</v>
      </c>
      <c r="J1213" s="27">
        <v>0</v>
      </c>
      <c r="K1213" s="27">
        <v>6</v>
      </c>
      <c r="L1213" s="27">
        <v>1</v>
      </c>
      <c r="M1213" s="27">
        <v>0</v>
      </c>
      <c r="N1213" s="27">
        <v>1</v>
      </c>
      <c r="O1213" s="27">
        <v>1</v>
      </c>
      <c r="P1213" s="27">
        <v>205000000</v>
      </c>
      <c r="Q1213" s="27"/>
      <c r="R1213" s="27">
        <v>0</v>
      </c>
      <c r="S1213" s="27">
        <v>0</v>
      </c>
      <c r="T1213" s="33">
        <v>0.7030572776909082</v>
      </c>
      <c r="U1213" s="27">
        <v>22927660.800000001</v>
      </c>
      <c r="V1213" s="27">
        <v>0</v>
      </c>
      <c r="W1213" s="27">
        <v>0</v>
      </c>
      <c r="X1213" s="27"/>
      <c r="Y1213" s="27"/>
      <c r="Z1213" s="27">
        <v>1</v>
      </c>
    </row>
    <row r="1214" spans="1:26">
      <c r="A1214" s="27">
        <v>1987</v>
      </c>
      <c r="B1214" t="s">
        <v>125</v>
      </c>
      <c r="C1214" s="27"/>
      <c r="D1214" s="27"/>
      <c r="E1214" s="27"/>
      <c r="F1214" s="27">
        <v>0</v>
      </c>
      <c r="G1214" s="27">
        <v>1</v>
      </c>
      <c r="H1214" s="27">
        <v>0</v>
      </c>
      <c r="I1214" s="27">
        <v>1</v>
      </c>
      <c r="J1214" s="27">
        <v>0</v>
      </c>
      <c r="K1214" s="27">
        <v>6</v>
      </c>
      <c r="L1214" s="27">
        <v>1</v>
      </c>
      <c r="M1214" s="27">
        <v>0</v>
      </c>
      <c r="N1214" s="27">
        <v>1</v>
      </c>
      <c r="O1214" s="27">
        <v>1</v>
      </c>
      <c r="P1214" s="27">
        <v>141000000</v>
      </c>
      <c r="Q1214" s="27"/>
      <c r="R1214" s="27">
        <v>0</v>
      </c>
      <c r="S1214" s="27">
        <v>0</v>
      </c>
      <c r="T1214" s="33">
        <v>0.74330063470010233</v>
      </c>
      <c r="U1214" s="27">
        <v>26591363</v>
      </c>
      <c r="V1214" s="27">
        <v>0</v>
      </c>
      <c r="W1214" s="27">
        <v>0</v>
      </c>
      <c r="X1214" s="27"/>
      <c r="Y1214" s="27"/>
      <c r="Z1214" s="27">
        <v>1</v>
      </c>
    </row>
    <row r="1215" spans="1:26">
      <c r="A1215" s="27">
        <v>1988</v>
      </c>
      <c r="B1215" t="s">
        <v>125</v>
      </c>
      <c r="C1215" s="27"/>
      <c r="D1215" s="27"/>
      <c r="E1215" s="27"/>
      <c r="F1215" s="27">
        <v>0</v>
      </c>
      <c r="G1215" s="27">
        <v>1</v>
      </c>
      <c r="H1215" s="27">
        <v>0</v>
      </c>
      <c r="I1215" s="27">
        <v>1</v>
      </c>
      <c r="J1215" s="27">
        <v>0</v>
      </c>
      <c r="K1215" s="27">
        <v>6</v>
      </c>
      <c r="L1215" s="27">
        <v>1</v>
      </c>
      <c r="M1215" s="27">
        <v>0</v>
      </c>
      <c r="N1215" s="27">
        <v>1</v>
      </c>
      <c r="O1215" s="27">
        <v>1</v>
      </c>
      <c r="P1215" s="27">
        <v>276000000</v>
      </c>
      <c r="Q1215" s="27"/>
      <c r="R1215" s="27">
        <v>0</v>
      </c>
      <c r="S1215" s="27">
        <v>0</v>
      </c>
      <c r="T1215" s="33">
        <v>0.80560957079318884</v>
      </c>
      <c r="U1215" s="27">
        <v>25223800.800000001</v>
      </c>
      <c r="V1215" s="27">
        <v>0</v>
      </c>
      <c r="W1215" s="27">
        <v>0</v>
      </c>
      <c r="X1215" s="27"/>
      <c r="Y1215" s="27"/>
      <c r="Z1215" s="27">
        <v>1</v>
      </c>
    </row>
    <row r="1216" spans="1:26">
      <c r="A1216" s="27">
        <v>1989</v>
      </c>
      <c r="B1216" t="s">
        <v>125</v>
      </c>
      <c r="C1216" s="27"/>
      <c r="D1216" s="27"/>
      <c r="E1216" s="27"/>
      <c r="F1216" s="27">
        <v>800000</v>
      </c>
      <c r="G1216" s="27">
        <v>1</v>
      </c>
      <c r="H1216" s="27">
        <v>0</v>
      </c>
      <c r="I1216" s="27">
        <v>1</v>
      </c>
      <c r="J1216" s="27">
        <v>0</v>
      </c>
      <c r="K1216" s="27">
        <v>6</v>
      </c>
      <c r="L1216" s="27">
        <v>1</v>
      </c>
      <c r="M1216" s="27">
        <v>0</v>
      </c>
      <c r="N1216" s="27">
        <v>1</v>
      </c>
      <c r="O1216" s="27">
        <v>1</v>
      </c>
      <c r="P1216" s="27">
        <v>346000000</v>
      </c>
      <c r="Q1216" s="27"/>
      <c r="R1216" s="27">
        <v>1</v>
      </c>
      <c r="S1216" s="27">
        <v>1</v>
      </c>
      <c r="T1216" s="33">
        <v>0.74679040704290955</v>
      </c>
      <c r="U1216" s="27">
        <v>24632615</v>
      </c>
      <c r="V1216" s="27">
        <v>0</v>
      </c>
      <c r="W1216" s="27">
        <v>0</v>
      </c>
      <c r="X1216" s="27"/>
      <c r="Y1216" s="27"/>
      <c r="Z1216" s="27">
        <v>1</v>
      </c>
    </row>
    <row r="1217" spans="1:26">
      <c r="A1217" s="27">
        <v>1990</v>
      </c>
      <c r="B1217" t="s">
        <v>125</v>
      </c>
      <c r="C1217" s="27"/>
      <c r="D1217" s="27"/>
      <c r="E1217" s="27"/>
      <c r="F1217" s="27">
        <v>0</v>
      </c>
      <c r="G1217" s="27">
        <v>1</v>
      </c>
      <c r="H1217" s="27">
        <v>0</v>
      </c>
      <c r="I1217" s="27">
        <v>1</v>
      </c>
      <c r="J1217" s="27">
        <v>0</v>
      </c>
      <c r="K1217" s="27">
        <v>6</v>
      </c>
      <c r="L1217" s="27">
        <v>1</v>
      </c>
      <c r="M1217" s="27">
        <v>0</v>
      </c>
      <c r="N1217" s="27">
        <v>1</v>
      </c>
      <c r="O1217" s="27">
        <v>1</v>
      </c>
      <c r="P1217" s="27">
        <v>899000000</v>
      </c>
      <c r="Q1217" s="27"/>
      <c r="R1217" s="27">
        <v>1</v>
      </c>
      <c r="S1217" s="27">
        <v>1</v>
      </c>
      <c r="T1217" s="33">
        <v>0.70566019682121295</v>
      </c>
      <c r="U1217" s="27">
        <v>26666339</v>
      </c>
      <c r="V1217" s="27">
        <v>0</v>
      </c>
      <c r="W1217" s="27">
        <v>0</v>
      </c>
      <c r="X1217" s="27"/>
      <c r="Y1217" s="27"/>
      <c r="Z1217" s="27">
        <v>1</v>
      </c>
    </row>
    <row r="1218" spans="1:26">
      <c r="A1218" s="27">
        <v>1991</v>
      </c>
      <c r="B1218" t="s">
        <v>125</v>
      </c>
      <c r="C1218" s="27"/>
      <c r="D1218" s="27"/>
      <c r="E1218" s="27"/>
      <c r="F1218" s="27">
        <v>0</v>
      </c>
      <c r="G1218" s="27">
        <v>1</v>
      </c>
      <c r="H1218" s="27">
        <v>0</v>
      </c>
      <c r="I1218" s="27">
        <v>1</v>
      </c>
      <c r="J1218" s="27">
        <v>0</v>
      </c>
      <c r="K1218" s="27">
        <v>6</v>
      </c>
      <c r="L1218" s="27">
        <v>1</v>
      </c>
      <c r="M1218" s="27">
        <v>0</v>
      </c>
      <c r="N1218" s="27">
        <v>1</v>
      </c>
      <c r="O1218" s="27">
        <v>1</v>
      </c>
      <c r="P1218" s="27">
        <v>2011000000.0000002</v>
      </c>
      <c r="Q1218" s="27"/>
      <c r="R1218" s="27">
        <v>1</v>
      </c>
      <c r="S1218" s="27">
        <v>1</v>
      </c>
      <c r="T1218" s="33">
        <v>0.64778014054484578</v>
      </c>
      <c r="U1218" s="27">
        <v>26811980.899999999</v>
      </c>
      <c r="V1218" s="27">
        <v>0</v>
      </c>
      <c r="W1218" s="27">
        <v>0</v>
      </c>
      <c r="X1218" s="27"/>
      <c r="Y1218" s="27"/>
      <c r="Z1218" s="27">
        <v>1</v>
      </c>
    </row>
    <row r="1219" spans="1:26">
      <c r="A1219" s="27">
        <v>1992</v>
      </c>
      <c r="B1219" t="s">
        <v>125</v>
      </c>
      <c r="C1219" s="27"/>
      <c r="D1219" s="27"/>
      <c r="E1219" s="27"/>
      <c r="F1219" s="27">
        <v>0</v>
      </c>
      <c r="G1219" s="27">
        <v>1</v>
      </c>
      <c r="H1219" s="27">
        <v>0</v>
      </c>
      <c r="I1219" s="27">
        <v>1</v>
      </c>
      <c r="J1219" s="27">
        <v>0</v>
      </c>
      <c r="K1219" s="27">
        <v>6</v>
      </c>
      <c r="L1219" s="27">
        <v>1</v>
      </c>
      <c r="M1219" s="27">
        <v>0</v>
      </c>
      <c r="N1219" s="27">
        <v>1</v>
      </c>
      <c r="O1219" s="27">
        <v>1</v>
      </c>
      <c r="P1219" s="27">
        <v>2439000000</v>
      </c>
      <c r="Q1219" s="27"/>
      <c r="R1219" s="27">
        <v>1</v>
      </c>
      <c r="S1219" s="27">
        <v>1</v>
      </c>
      <c r="T1219" s="33">
        <v>0.62587770846912083</v>
      </c>
      <c r="U1219" s="27">
        <v>14885750</v>
      </c>
      <c r="V1219" s="27">
        <v>0</v>
      </c>
      <c r="W1219" s="27">
        <v>0</v>
      </c>
      <c r="X1219" s="27"/>
      <c r="Y1219" s="27"/>
      <c r="Z1219" s="27">
        <v>1</v>
      </c>
    </row>
    <row r="1220" spans="1:26">
      <c r="A1220" s="27">
        <v>1993</v>
      </c>
      <c r="B1220" t="s">
        <v>125</v>
      </c>
      <c r="C1220" s="27"/>
      <c r="D1220" s="27"/>
      <c r="E1220" s="27"/>
      <c r="F1220" s="27">
        <v>0</v>
      </c>
      <c r="G1220" s="27">
        <v>1</v>
      </c>
      <c r="H1220" s="27">
        <v>0</v>
      </c>
      <c r="I1220" s="27">
        <v>1</v>
      </c>
      <c r="J1220" s="27">
        <v>0</v>
      </c>
      <c r="K1220" s="27">
        <v>6</v>
      </c>
      <c r="L1220" s="27">
        <v>1</v>
      </c>
      <c r="M1220" s="27">
        <v>0</v>
      </c>
      <c r="N1220" s="27">
        <v>1</v>
      </c>
      <c r="O1220" s="27">
        <v>1</v>
      </c>
      <c r="P1220" s="27">
        <v>2427000000</v>
      </c>
      <c r="Q1220" s="27">
        <v>2533727592.0416512</v>
      </c>
      <c r="R1220" s="27">
        <v>1</v>
      </c>
      <c r="S1220" s="27">
        <v>1</v>
      </c>
      <c r="T1220" s="33">
        <v>0.648154718576755</v>
      </c>
      <c r="U1220" s="27">
        <v>8584749.6999999993</v>
      </c>
      <c r="V1220" s="27">
        <v>0</v>
      </c>
      <c r="W1220" s="27">
        <v>0</v>
      </c>
      <c r="X1220" s="27"/>
      <c r="Y1220" s="27"/>
      <c r="Z1220" s="27">
        <v>1</v>
      </c>
    </row>
    <row r="1221" spans="1:26">
      <c r="A1221" s="27">
        <v>1994</v>
      </c>
      <c r="B1221" t="s">
        <v>125</v>
      </c>
      <c r="C1221" s="27"/>
      <c r="D1221" s="27"/>
      <c r="E1221" s="27"/>
      <c r="F1221" s="27">
        <v>0</v>
      </c>
      <c r="G1221" s="27">
        <v>1</v>
      </c>
      <c r="H1221" s="27">
        <v>0</v>
      </c>
      <c r="I1221" s="27">
        <v>1</v>
      </c>
      <c r="J1221" s="27">
        <v>0</v>
      </c>
      <c r="K1221" s="27">
        <v>6</v>
      </c>
      <c r="L1221" s="27">
        <v>1</v>
      </c>
      <c r="M1221" s="27">
        <v>0</v>
      </c>
      <c r="N1221" s="27">
        <v>1</v>
      </c>
      <c r="O1221" s="27">
        <v>1</v>
      </c>
      <c r="P1221" s="27">
        <v>2765000000</v>
      </c>
      <c r="Q1221" s="27">
        <v>2791435272.26653</v>
      </c>
      <c r="R1221" s="27">
        <v>1</v>
      </c>
      <c r="S1221" s="27">
        <v>1</v>
      </c>
      <c r="T1221" s="33">
        <v>0.69545665111729171</v>
      </c>
      <c r="U1221" s="27">
        <v>29561961.600000001</v>
      </c>
      <c r="V1221" s="27">
        <v>0</v>
      </c>
      <c r="W1221" s="27">
        <v>39440000</v>
      </c>
      <c r="X1221" s="27"/>
      <c r="Y1221" s="27"/>
      <c r="Z1221" s="27">
        <v>1</v>
      </c>
    </row>
    <row r="1222" spans="1:26">
      <c r="A1222" s="27">
        <v>1995</v>
      </c>
      <c r="B1222" t="s">
        <v>125</v>
      </c>
      <c r="C1222" s="27"/>
      <c r="D1222" s="27"/>
      <c r="E1222" s="27"/>
      <c r="F1222" s="27">
        <v>0</v>
      </c>
      <c r="G1222" s="27">
        <v>1</v>
      </c>
      <c r="H1222" s="27">
        <v>0</v>
      </c>
      <c r="I1222" s="27">
        <v>1</v>
      </c>
      <c r="J1222" s="27">
        <v>0</v>
      </c>
      <c r="K1222" s="27">
        <v>6</v>
      </c>
      <c r="L1222" s="27">
        <v>1</v>
      </c>
      <c r="M1222" s="27">
        <v>0</v>
      </c>
      <c r="N1222" s="27">
        <v>1</v>
      </c>
      <c r="O1222" s="27">
        <v>1</v>
      </c>
      <c r="P1222" s="27">
        <v>3441000000</v>
      </c>
      <c r="Q1222" s="27">
        <v>3441205692.9165983</v>
      </c>
      <c r="R1222" s="27">
        <v>0</v>
      </c>
      <c r="S1222" s="27">
        <v>1</v>
      </c>
      <c r="T1222" s="33">
        <v>0.69736071622307827</v>
      </c>
      <c r="U1222" s="27">
        <v>71723143.099999994</v>
      </c>
      <c r="V1222" s="27">
        <v>0</v>
      </c>
      <c r="W1222" s="27">
        <v>64820000</v>
      </c>
      <c r="X1222" s="27"/>
      <c r="Y1222" s="27"/>
      <c r="Z1222" s="27">
        <v>1</v>
      </c>
    </row>
    <row r="1223" spans="1:26">
      <c r="A1223" s="27">
        <v>1996</v>
      </c>
      <c r="B1223" t="s">
        <v>125</v>
      </c>
      <c r="C1223" s="27"/>
      <c r="D1223" s="27"/>
      <c r="E1223" s="27"/>
      <c r="F1223" s="27">
        <v>0</v>
      </c>
      <c r="G1223" s="27">
        <v>1</v>
      </c>
      <c r="H1223" s="27">
        <v>0</v>
      </c>
      <c r="I1223" s="27">
        <v>1</v>
      </c>
      <c r="J1223" s="27">
        <v>0</v>
      </c>
      <c r="K1223" s="27">
        <v>6</v>
      </c>
      <c r="L1223" s="27">
        <v>1</v>
      </c>
      <c r="M1223" s="27">
        <v>0</v>
      </c>
      <c r="N1223" s="27">
        <v>1</v>
      </c>
      <c r="O1223" s="27">
        <v>1</v>
      </c>
      <c r="P1223" s="27">
        <v>3507000000</v>
      </c>
      <c r="Q1223" s="27">
        <v>3506695719.572588</v>
      </c>
      <c r="R1223" s="27">
        <v>1</v>
      </c>
      <c r="S1223" s="27">
        <v>1</v>
      </c>
      <c r="T1223" s="33">
        <v>0.69966405838602452</v>
      </c>
      <c r="U1223" s="27">
        <v>69381571.400000006</v>
      </c>
      <c r="V1223" s="27">
        <v>0</v>
      </c>
      <c r="W1223" s="27">
        <v>107749000</v>
      </c>
      <c r="X1223" s="27"/>
      <c r="Y1223" s="27"/>
      <c r="Z1223" s="27">
        <v>1</v>
      </c>
    </row>
    <row r="1224" spans="1:26">
      <c r="A1224" s="27">
        <v>1997</v>
      </c>
      <c r="B1224" t="s">
        <v>125</v>
      </c>
      <c r="C1224" s="27"/>
      <c r="D1224" s="27"/>
      <c r="E1224" s="27"/>
      <c r="F1224" s="27">
        <v>0</v>
      </c>
      <c r="G1224" s="27">
        <v>1</v>
      </c>
      <c r="H1224" s="27">
        <v>0</v>
      </c>
      <c r="I1224" s="27">
        <v>1</v>
      </c>
      <c r="J1224" s="27">
        <v>0</v>
      </c>
      <c r="K1224" s="27">
        <v>6</v>
      </c>
      <c r="L1224" s="27">
        <v>1</v>
      </c>
      <c r="M1224" s="27">
        <v>0</v>
      </c>
      <c r="N1224" s="27">
        <v>1</v>
      </c>
      <c r="O1224" s="27">
        <v>1</v>
      </c>
      <c r="P1224" s="27">
        <v>3443000000</v>
      </c>
      <c r="Q1224" s="27">
        <v>3443413388.6909003</v>
      </c>
      <c r="R1224" s="27">
        <v>1</v>
      </c>
      <c r="S1224" s="27">
        <v>1</v>
      </c>
      <c r="T1224" s="33">
        <v>0.71538944173936525</v>
      </c>
      <c r="U1224" s="27">
        <v>65101310.5</v>
      </c>
      <c r="V1224" s="27">
        <v>0</v>
      </c>
      <c r="W1224" s="27">
        <v>131702000</v>
      </c>
      <c r="X1224" s="27"/>
      <c r="Y1224" s="27"/>
      <c r="Z1224" s="27">
        <v>1</v>
      </c>
    </row>
    <row r="1225" spans="1:26">
      <c r="A1225" s="27">
        <v>1998</v>
      </c>
      <c r="B1225" t="s">
        <v>125</v>
      </c>
      <c r="C1225" s="27"/>
      <c r="D1225" s="27"/>
      <c r="E1225" s="27"/>
      <c r="F1225" s="27">
        <v>0</v>
      </c>
      <c r="G1225" s="27">
        <v>1</v>
      </c>
      <c r="H1225" s="27">
        <v>0</v>
      </c>
      <c r="I1225" s="27">
        <v>1</v>
      </c>
      <c r="J1225" s="27">
        <v>0</v>
      </c>
      <c r="K1225" s="27">
        <v>6</v>
      </c>
      <c r="L1225" s="27">
        <v>1</v>
      </c>
      <c r="M1225" s="27">
        <v>0</v>
      </c>
      <c r="N1225" s="27">
        <v>1</v>
      </c>
      <c r="O1225" s="27">
        <v>1</v>
      </c>
      <c r="P1225" s="27">
        <v>3130000000</v>
      </c>
      <c r="Q1225" s="27">
        <v>3120425502.5825348</v>
      </c>
      <c r="R1225" s="27">
        <v>1</v>
      </c>
      <c r="S1225" s="27">
        <v>1</v>
      </c>
      <c r="T1225" s="33">
        <v>0.63293736472878814</v>
      </c>
      <c r="U1225" s="27">
        <v>66470281.799999997</v>
      </c>
      <c r="V1225" s="27">
        <v>0</v>
      </c>
      <c r="W1225" s="27">
        <v>156458000</v>
      </c>
      <c r="X1225" s="27"/>
      <c r="Y1225" s="27"/>
      <c r="Z1225" s="27">
        <v>1</v>
      </c>
    </row>
    <row r="1226" spans="1:26">
      <c r="A1226" s="27">
        <v>1999</v>
      </c>
      <c r="B1226" t="s">
        <v>125</v>
      </c>
      <c r="C1226" s="27"/>
      <c r="D1226" s="27"/>
      <c r="E1226" s="27"/>
      <c r="F1226" s="27">
        <v>200000000</v>
      </c>
      <c r="G1226" s="27">
        <v>1</v>
      </c>
      <c r="H1226" s="27">
        <v>0</v>
      </c>
      <c r="I1226" s="27">
        <v>1</v>
      </c>
      <c r="J1226" s="27">
        <v>0</v>
      </c>
      <c r="K1226" s="27">
        <v>6</v>
      </c>
      <c r="L1226" s="27">
        <v>1</v>
      </c>
      <c r="M1226" s="27">
        <v>0</v>
      </c>
      <c r="N1226" s="27">
        <v>1</v>
      </c>
      <c r="O1226" s="27">
        <v>1</v>
      </c>
      <c r="P1226" s="27">
        <v>3513000000</v>
      </c>
      <c r="Q1226" s="27">
        <v>3517242477.2285042</v>
      </c>
      <c r="R1226" s="27">
        <v>1</v>
      </c>
      <c r="S1226" s="27">
        <v>1</v>
      </c>
      <c r="T1226" s="33">
        <v>0.59173831677950461</v>
      </c>
      <c r="U1226" s="27">
        <v>94073205.400000006</v>
      </c>
      <c r="V1226" s="27">
        <v>0</v>
      </c>
      <c r="W1226" s="27">
        <v>179890000</v>
      </c>
      <c r="X1226" s="27"/>
      <c r="Y1226" s="27"/>
      <c r="Z1226" s="27">
        <v>1</v>
      </c>
    </row>
    <row r="1227" spans="1:26">
      <c r="A1227" s="27">
        <v>2000</v>
      </c>
      <c r="B1227" t="s">
        <v>125</v>
      </c>
      <c r="C1227" s="27">
        <v>21539738.5</v>
      </c>
      <c r="D1227" s="27">
        <v>4609934.625</v>
      </c>
      <c r="E1227" s="27">
        <v>21539738.5</v>
      </c>
      <c r="F1227" s="27">
        <v>23729044.234375</v>
      </c>
      <c r="G1227" s="27">
        <v>1</v>
      </c>
      <c r="H1227" s="27">
        <v>0</v>
      </c>
      <c r="I1227" s="27">
        <v>1</v>
      </c>
      <c r="J1227" s="27">
        <v>0</v>
      </c>
      <c r="K1227" s="27">
        <v>6</v>
      </c>
      <c r="L1227" s="27">
        <v>1</v>
      </c>
      <c r="M1227" s="27">
        <v>1</v>
      </c>
      <c r="N1227" s="27">
        <v>1</v>
      </c>
      <c r="O1227" s="27">
        <v>1</v>
      </c>
      <c r="P1227" s="27">
        <v>3667000000</v>
      </c>
      <c r="Q1227" s="27">
        <v>3677897739.0762839</v>
      </c>
      <c r="R1227" s="27">
        <v>1</v>
      </c>
      <c r="S1227" s="27">
        <v>1</v>
      </c>
      <c r="T1227" s="33">
        <v>0.62919927379193319</v>
      </c>
      <c r="U1227" s="27">
        <v>93361319</v>
      </c>
      <c r="V1227" s="27">
        <v>0</v>
      </c>
      <c r="W1227" s="27">
        <v>207098000</v>
      </c>
      <c r="X1227" s="27"/>
      <c r="Y1227" s="27"/>
      <c r="Z1227" s="27">
        <v>1</v>
      </c>
    </row>
    <row r="1228" spans="1:26">
      <c r="A1228" s="27">
        <v>2001</v>
      </c>
      <c r="B1228" t="s">
        <v>125</v>
      </c>
      <c r="C1228" s="27">
        <v>21540786</v>
      </c>
      <c r="D1228" s="27">
        <v>9220393</v>
      </c>
      <c r="E1228" s="27">
        <v>21540786</v>
      </c>
      <c r="F1228" s="27">
        <v>9516916.2578125</v>
      </c>
      <c r="G1228" s="27">
        <v>1</v>
      </c>
      <c r="H1228" s="27">
        <v>0</v>
      </c>
      <c r="I1228" s="27">
        <v>1</v>
      </c>
      <c r="J1228" s="27">
        <v>0</v>
      </c>
      <c r="K1228" s="27">
        <v>6</v>
      </c>
      <c r="L1228" s="27">
        <v>1</v>
      </c>
      <c r="M1228" s="27">
        <v>1</v>
      </c>
      <c r="N1228" s="27">
        <v>1</v>
      </c>
      <c r="O1228" s="27">
        <v>1</v>
      </c>
      <c r="P1228" s="27">
        <v>3992000000</v>
      </c>
      <c r="Q1228" s="27">
        <v>3984000517.0234451</v>
      </c>
      <c r="R1228" s="27">
        <v>1</v>
      </c>
      <c r="S1228" s="27">
        <v>1</v>
      </c>
      <c r="T1228" s="33">
        <v>0.61588871891054842</v>
      </c>
      <c r="U1228" s="27">
        <v>99191185.400000006</v>
      </c>
      <c r="V1228" s="27">
        <v>0</v>
      </c>
      <c r="W1228" s="27">
        <v>238081000</v>
      </c>
      <c r="X1228" s="27"/>
      <c r="Y1228" s="27"/>
      <c r="Z1228" s="27">
        <v>1</v>
      </c>
    </row>
    <row r="1229" spans="1:26">
      <c r="A1229" s="27">
        <v>2002</v>
      </c>
      <c r="B1229" t="s">
        <v>125</v>
      </c>
      <c r="C1229" s="27">
        <v>23836396.5</v>
      </c>
      <c r="D1229" s="27">
        <v>14060203.453125</v>
      </c>
      <c r="E1229" s="27">
        <v>23836396.5</v>
      </c>
      <c r="F1229" s="27">
        <v>11585647.84375</v>
      </c>
      <c r="G1229" s="27">
        <v>1</v>
      </c>
      <c r="H1229" s="27">
        <v>0</v>
      </c>
      <c r="I1229" s="27">
        <v>1</v>
      </c>
      <c r="J1229" s="27">
        <v>0</v>
      </c>
      <c r="K1229" s="27">
        <v>6</v>
      </c>
      <c r="L1229" s="27">
        <v>1</v>
      </c>
      <c r="M1229" s="27">
        <v>1</v>
      </c>
      <c r="N1229" s="27">
        <v>1</v>
      </c>
      <c r="O1229" s="27">
        <v>1</v>
      </c>
      <c r="P1229" s="27">
        <v>4288999999.9999995</v>
      </c>
      <c r="Q1229" s="27">
        <v>4284028482.5376563</v>
      </c>
      <c r="R1229" s="27">
        <v>1</v>
      </c>
      <c r="S1229" s="27">
        <v>1</v>
      </c>
      <c r="T1229" s="33">
        <v>0.62466195784303247</v>
      </c>
      <c r="U1229" s="27">
        <v>117191983.40000001</v>
      </c>
      <c r="V1229" s="27">
        <v>0</v>
      </c>
      <c r="W1229" s="27">
        <v>305690000</v>
      </c>
      <c r="X1229" s="27"/>
      <c r="Y1229" s="27"/>
      <c r="Z1229" s="27">
        <v>1</v>
      </c>
    </row>
    <row r="1230" spans="1:26">
      <c r="A1230" s="27">
        <v>2003</v>
      </c>
      <c r="B1230" t="s">
        <v>125</v>
      </c>
      <c r="C1230" s="27">
        <v>47836317</v>
      </c>
      <c r="D1230" s="27">
        <v>21299911</v>
      </c>
      <c r="E1230" s="27">
        <v>47836317</v>
      </c>
      <c r="F1230" s="27">
        <v>30060809.5</v>
      </c>
      <c r="G1230" s="27">
        <v>1</v>
      </c>
      <c r="H1230" s="27">
        <v>0</v>
      </c>
      <c r="I1230" s="27">
        <v>1</v>
      </c>
      <c r="J1230" s="27">
        <v>0</v>
      </c>
      <c r="K1230" s="27">
        <v>6</v>
      </c>
      <c r="L1230" s="27">
        <v>1</v>
      </c>
      <c r="M1230" s="27">
        <v>1</v>
      </c>
      <c r="N1230" s="27">
        <v>1</v>
      </c>
      <c r="O1230" s="27">
        <v>1</v>
      </c>
      <c r="P1230" s="27">
        <v>4665000000</v>
      </c>
      <c r="Q1230" s="27">
        <v>4658246918.2709227</v>
      </c>
      <c r="R1230" s="27">
        <v>1</v>
      </c>
      <c r="S1230" s="27">
        <v>1</v>
      </c>
      <c r="T1230" s="33">
        <v>0.61793375018798091</v>
      </c>
      <c r="U1230" s="27">
        <v>126481308.5</v>
      </c>
      <c r="V1230" s="27">
        <v>0</v>
      </c>
      <c r="W1230" s="27">
        <v>400073000</v>
      </c>
      <c r="X1230" s="27"/>
      <c r="Y1230" s="27"/>
      <c r="Z1230" s="27">
        <v>1</v>
      </c>
    </row>
    <row r="1231" spans="1:26">
      <c r="A1231" s="27">
        <v>2004</v>
      </c>
      <c r="B1231" t="s">
        <v>125</v>
      </c>
      <c r="C1231" s="27">
        <v>78041462.5</v>
      </c>
      <c r="D1231" s="27">
        <v>33070634.875</v>
      </c>
      <c r="E1231" s="27">
        <v>78041462.5</v>
      </c>
      <c r="F1231" s="27">
        <v>30496545.25</v>
      </c>
      <c r="G1231" s="27">
        <v>1</v>
      </c>
      <c r="H1231" s="27">
        <v>0</v>
      </c>
      <c r="I1231" s="27">
        <v>1</v>
      </c>
      <c r="J1231" s="27">
        <v>0</v>
      </c>
      <c r="K1231" s="27">
        <v>6</v>
      </c>
      <c r="L1231" s="27">
        <v>1</v>
      </c>
      <c r="M1231" s="27">
        <v>1</v>
      </c>
      <c r="N1231" s="27">
        <v>1</v>
      </c>
      <c r="O1231" s="27">
        <v>1</v>
      </c>
      <c r="P1231" s="27">
        <v>5334000000</v>
      </c>
      <c r="Q1231" s="27">
        <v>5337833248.0392399</v>
      </c>
      <c r="R1231" s="27">
        <v>1</v>
      </c>
      <c r="S1231" s="27">
        <v>1</v>
      </c>
      <c r="T1231" s="33">
        <v>0.67108711240801089</v>
      </c>
      <c r="U1231" s="27">
        <v>121316482.2</v>
      </c>
      <c r="V1231" s="27">
        <v>0</v>
      </c>
      <c r="W1231" s="27">
        <v>467136000</v>
      </c>
      <c r="X1231" s="27"/>
      <c r="Y1231" s="27"/>
      <c r="Z1231" s="27">
        <v>1</v>
      </c>
    </row>
    <row r="1232" spans="1:26">
      <c r="A1232" s="27">
        <v>2005</v>
      </c>
      <c r="B1232" t="s">
        <v>125</v>
      </c>
      <c r="C1232" s="27">
        <v>108557008.25</v>
      </c>
      <c r="D1232" s="27">
        <v>47653270.0625</v>
      </c>
      <c r="E1232" s="27">
        <v>78048058.25</v>
      </c>
      <c r="F1232" s="27">
        <v>58219619.59375</v>
      </c>
      <c r="G1232" s="27">
        <v>1</v>
      </c>
      <c r="H1232" s="27">
        <v>0</v>
      </c>
      <c r="I1232" s="27">
        <v>1</v>
      </c>
      <c r="J1232" s="27">
        <v>0</v>
      </c>
      <c r="K1232" s="27">
        <v>6</v>
      </c>
      <c r="L1232" s="27">
        <v>1</v>
      </c>
      <c r="M1232" s="27">
        <v>1</v>
      </c>
      <c r="N1232" s="27">
        <v>1</v>
      </c>
      <c r="O1232" s="27">
        <v>1</v>
      </c>
      <c r="P1232" s="27">
        <v>6287000000</v>
      </c>
      <c r="Q1232" s="27">
        <v>6293046161.8326206</v>
      </c>
      <c r="R1232" s="27">
        <v>1</v>
      </c>
      <c r="S1232" s="27">
        <v>1</v>
      </c>
      <c r="T1232" s="33">
        <v>0.69599608558540027</v>
      </c>
      <c r="U1232" s="27">
        <v>103259040.40000001</v>
      </c>
      <c r="V1232" s="27">
        <v>0</v>
      </c>
      <c r="W1232" s="27">
        <v>462222000</v>
      </c>
      <c r="X1232" s="27"/>
      <c r="Y1232" s="27"/>
      <c r="Z1232" s="27">
        <v>1</v>
      </c>
    </row>
    <row r="1233" spans="1:26">
      <c r="A1233" s="27">
        <v>2006</v>
      </c>
      <c r="B1233" t="s">
        <v>125</v>
      </c>
      <c r="C1233" s="27">
        <v>511044750.75</v>
      </c>
      <c r="D1233" s="27">
        <v>142499193.875</v>
      </c>
      <c r="E1233" s="27">
        <v>479690648.75</v>
      </c>
      <c r="F1233" s="27">
        <v>434552624.921875</v>
      </c>
      <c r="G1233" s="27">
        <v>1</v>
      </c>
      <c r="H1233" s="27">
        <v>0</v>
      </c>
      <c r="I1233" s="27">
        <v>1</v>
      </c>
      <c r="J1233" s="27">
        <v>0</v>
      </c>
      <c r="K1233" s="27">
        <v>6</v>
      </c>
      <c r="L1233" s="27">
        <v>1</v>
      </c>
      <c r="M1233" s="27">
        <v>1</v>
      </c>
      <c r="N1233" s="27">
        <v>1</v>
      </c>
      <c r="O1233" s="27">
        <v>1</v>
      </c>
      <c r="P1233" s="27">
        <v>7268000000</v>
      </c>
      <c r="Q1233" s="27">
        <v>7274595706.6715412</v>
      </c>
      <c r="R1233" s="27">
        <v>1</v>
      </c>
      <c r="S1233" s="27">
        <v>1</v>
      </c>
      <c r="T1233" s="33">
        <v>0.83568345932575372</v>
      </c>
      <c r="U1233" s="27">
        <v>23193334.800000001</v>
      </c>
      <c r="V1233" s="27">
        <v>0</v>
      </c>
      <c r="W1233" s="27">
        <v>499936000</v>
      </c>
      <c r="X1233" s="27"/>
      <c r="Y1233" s="27"/>
      <c r="Z1233" s="27">
        <v>1</v>
      </c>
    </row>
    <row r="1234" spans="1:26">
      <c r="A1234" s="27">
        <v>2007</v>
      </c>
      <c r="B1234" t="s">
        <v>125</v>
      </c>
      <c r="C1234" s="27">
        <v>768320865.75</v>
      </c>
      <c r="D1234" s="27">
        <v>287750955.75</v>
      </c>
      <c r="E1234" s="27">
        <v>735458699.75</v>
      </c>
      <c r="F1234" s="27">
        <v>256575574</v>
      </c>
      <c r="G1234" s="27">
        <v>1</v>
      </c>
      <c r="H1234" s="27">
        <v>0</v>
      </c>
      <c r="I1234" s="27">
        <v>1</v>
      </c>
      <c r="J1234" s="27">
        <v>0</v>
      </c>
      <c r="K1234" s="27">
        <v>6</v>
      </c>
      <c r="L1234" s="27">
        <v>1</v>
      </c>
      <c r="M1234" s="27">
        <v>1</v>
      </c>
      <c r="N1234" s="27">
        <v>1</v>
      </c>
      <c r="O1234" s="27">
        <v>1</v>
      </c>
      <c r="P1234" s="27">
        <v>8630000000</v>
      </c>
      <c r="Q1234" s="27">
        <v>8639235842.180748</v>
      </c>
      <c r="R1234" s="27">
        <v>1</v>
      </c>
      <c r="S1234" s="27">
        <v>1</v>
      </c>
      <c r="T1234" s="33">
        <v>0.90473952627382648</v>
      </c>
      <c r="U1234" s="27">
        <v>24362714.199999999</v>
      </c>
      <c r="V1234" s="27">
        <v>0</v>
      </c>
      <c r="W1234" s="27">
        <v>535020000</v>
      </c>
      <c r="X1234" s="27"/>
      <c r="Y1234" s="27"/>
      <c r="Z1234" s="27">
        <v>1</v>
      </c>
    </row>
    <row r="1235" spans="1:26">
      <c r="A1235" s="27">
        <v>2008</v>
      </c>
      <c r="B1235" t="s">
        <v>125</v>
      </c>
      <c r="C1235" s="27">
        <v>880295662</v>
      </c>
      <c r="D1235" s="27">
        <v>455745646.5</v>
      </c>
      <c r="E1235" s="27">
        <v>844317478</v>
      </c>
      <c r="F1235" s="27">
        <v>109330373.6796875</v>
      </c>
      <c r="G1235" s="27">
        <v>1</v>
      </c>
      <c r="H1235" s="27">
        <v>0</v>
      </c>
      <c r="I1235" s="27">
        <v>1</v>
      </c>
      <c r="J1235" s="27">
        <v>0</v>
      </c>
      <c r="K1235" s="27">
        <v>6</v>
      </c>
      <c r="L1235" s="27">
        <v>1</v>
      </c>
      <c r="M1235" s="27">
        <v>1</v>
      </c>
      <c r="N1235" s="27">
        <v>1</v>
      </c>
      <c r="O1235" s="27">
        <v>1</v>
      </c>
      <c r="P1235" s="27">
        <v>10342000000</v>
      </c>
      <c r="Q1235" s="27">
        <v>10351914093.17234</v>
      </c>
      <c r="R1235" s="27">
        <v>1</v>
      </c>
      <c r="S1235" s="27">
        <v>1</v>
      </c>
      <c r="T1235" s="33">
        <v>0.91944034308119871</v>
      </c>
      <c r="U1235" s="27">
        <v>23746342.600000001</v>
      </c>
      <c r="V1235" s="27">
        <v>0</v>
      </c>
      <c r="W1235" s="27">
        <v>545415000</v>
      </c>
      <c r="X1235" s="27">
        <v>1957000000</v>
      </c>
      <c r="Y1235" s="27"/>
      <c r="Z1235" s="27">
        <v>1</v>
      </c>
    </row>
    <row r="1236" spans="1:26">
      <c r="A1236" s="27">
        <v>2009</v>
      </c>
      <c r="B1236" t="s">
        <v>125</v>
      </c>
      <c r="C1236" s="27">
        <v>1231563652.75</v>
      </c>
      <c r="D1236" s="27">
        <v>667737647.75</v>
      </c>
      <c r="E1236" s="27">
        <v>1194968020.75</v>
      </c>
      <c r="F1236" s="27">
        <v>364606210.5</v>
      </c>
      <c r="G1236" s="27">
        <v>1</v>
      </c>
      <c r="H1236" s="27">
        <v>0</v>
      </c>
      <c r="I1236" s="27">
        <v>1</v>
      </c>
      <c r="J1236" s="27">
        <v>0</v>
      </c>
      <c r="K1236" s="27">
        <v>6</v>
      </c>
      <c r="L1236" s="27">
        <v>1</v>
      </c>
      <c r="M1236" s="27">
        <v>1</v>
      </c>
      <c r="N1236" s="27">
        <v>1</v>
      </c>
      <c r="O1236" s="27">
        <v>1</v>
      </c>
      <c r="P1236" s="27">
        <v>10391000000</v>
      </c>
      <c r="Q1236" s="27">
        <v>10401851850.610821</v>
      </c>
      <c r="R1236" s="27">
        <v>1</v>
      </c>
      <c r="S1236" s="27">
        <v>1</v>
      </c>
      <c r="T1236" s="33">
        <v>0.81595367947064712</v>
      </c>
      <c r="U1236" s="27">
        <v>131560341</v>
      </c>
      <c r="V1236" s="27">
        <v>0</v>
      </c>
      <c r="W1236" s="27">
        <v>565845000</v>
      </c>
      <c r="X1236" s="27">
        <v>1851000000</v>
      </c>
      <c r="Y1236" s="27"/>
      <c r="Z1236" s="27">
        <v>1</v>
      </c>
    </row>
    <row r="1237" spans="1:26">
      <c r="A1237" s="27">
        <v>2010</v>
      </c>
      <c r="B1237" t="s">
        <v>125</v>
      </c>
      <c r="C1237" s="27">
        <v>2886622242.25</v>
      </c>
      <c r="D1237" s="27">
        <v>1224344961.125</v>
      </c>
      <c r="E1237" s="27">
        <v>2258696086.25</v>
      </c>
      <c r="F1237" s="27">
        <v>1657127323.625</v>
      </c>
      <c r="G1237" s="27">
        <v>1</v>
      </c>
      <c r="H1237" s="27">
        <v>0</v>
      </c>
      <c r="I1237" s="27">
        <v>1</v>
      </c>
      <c r="J1237" s="27">
        <v>0</v>
      </c>
      <c r="K1237" s="27">
        <v>6</v>
      </c>
      <c r="L1237" s="27">
        <v>1</v>
      </c>
      <c r="M1237" s="27">
        <v>1</v>
      </c>
      <c r="N1237" s="27">
        <v>1</v>
      </c>
      <c r="O1237" s="27">
        <v>1</v>
      </c>
      <c r="P1237" s="27">
        <v>11232000000</v>
      </c>
      <c r="Q1237" s="27">
        <v>11242275198.978273</v>
      </c>
      <c r="R1237" s="27">
        <v>1</v>
      </c>
      <c r="S1237" s="27">
        <v>1</v>
      </c>
      <c r="T1237" s="33">
        <v>1.0070075781651076</v>
      </c>
      <c r="U1237" s="27">
        <v>129239117.40000001</v>
      </c>
      <c r="V1237" s="27">
        <v>0</v>
      </c>
      <c r="W1237" s="27">
        <v>564899000</v>
      </c>
      <c r="X1237" s="27">
        <v>1875000000</v>
      </c>
      <c r="Y1237" s="27"/>
      <c r="Z1237" s="27">
        <v>1</v>
      </c>
    </row>
    <row r="1238" spans="1:26">
      <c r="A1238" s="27">
        <v>2011</v>
      </c>
      <c r="B1238" t="s">
        <v>125</v>
      </c>
      <c r="C1238" s="27">
        <v>3424271835.75</v>
      </c>
      <c r="D1238" s="27">
        <v>1789041400.75</v>
      </c>
      <c r="E1238" s="27">
        <v>2797160295.75</v>
      </c>
      <c r="F1238" s="27">
        <v>586348700.26245117</v>
      </c>
      <c r="G1238" s="27">
        <v>1</v>
      </c>
      <c r="H1238" s="27">
        <v>0</v>
      </c>
      <c r="I1238" s="27">
        <v>1</v>
      </c>
      <c r="J1238" s="27">
        <v>0</v>
      </c>
      <c r="K1238" s="27">
        <v>6</v>
      </c>
      <c r="L1238" s="27">
        <v>1</v>
      </c>
      <c r="M1238" s="27">
        <v>1</v>
      </c>
      <c r="N1238" s="27">
        <v>1</v>
      </c>
      <c r="O1238" s="27">
        <v>1</v>
      </c>
      <c r="P1238" s="27">
        <v>12818000000</v>
      </c>
      <c r="Q1238" s="27">
        <v>12829541141.012688</v>
      </c>
      <c r="R1238" s="27">
        <v>1</v>
      </c>
      <c r="S1238" s="27">
        <v>1</v>
      </c>
      <c r="T1238" s="33">
        <v>1.116808011796752</v>
      </c>
      <c r="U1238" s="27">
        <v>128839658.8</v>
      </c>
      <c r="V1238" s="27">
        <v>0</v>
      </c>
      <c r="W1238" s="27">
        <v>574979000</v>
      </c>
      <c r="X1238" s="27">
        <v>1900000000</v>
      </c>
      <c r="Y1238" s="27"/>
      <c r="Z1238" s="27">
        <v>1</v>
      </c>
    </row>
    <row r="1239" spans="1:26">
      <c r="A1239" s="27">
        <v>2012</v>
      </c>
      <c r="B1239" t="s">
        <v>125</v>
      </c>
      <c r="C1239" s="27">
        <v>3841090313.75</v>
      </c>
      <c r="D1239" s="27">
        <v>2358031152.1875</v>
      </c>
      <c r="E1239" s="27">
        <v>3215765969.75</v>
      </c>
      <c r="F1239" s="27">
        <v>464309188</v>
      </c>
      <c r="G1239" s="27">
        <v>1</v>
      </c>
      <c r="H1239" s="27">
        <v>0</v>
      </c>
      <c r="I1239" s="27">
        <v>1</v>
      </c>
      <c r="J1239" s="27">
        <v>0</v>
      </c>
      <c r="K1239" s="27">
        <v>6</v>
      </c>
      <c r="L1239" s="27">
        <v>1</v>
      </c>
      <c r="M1239" s="27">
        <v>1</v>
      </c>
      <c r="N1239" s="27">
        <v>1</v>
      </c>
      <c r="O1239" s="27">
        <v>1</v>
      </c>
      <c r="P1239" s="27">
        <v>14057000000</v>
      </c>
      <c r="Q1239" s="27">
        <v>14054443213.463924</v>
      </c>
      <c r="R1239" s="27">
        <v>1</v>
      </c>
      <c r="S1239" s="27">
        <v>1</v>
      </c>
      <c r="T1239" s="33">
        <v>0.99562684078172081</v>
      </c>
      <c r="U1239" s="27">
        <v>128978126.59999999</v>
      </c>
      <c r="V1239" s="27">
        <v>0</v>
      </c>
      <c r="W1239" s="27">
        <v>589322000</v>
      </c>
      <c r="X1239" s="27">
        <v>1934000000</v>
      </c>
      <c r="Y1239" s="27"/>
      <c r="Z1239" s="27">
        <v>1</v>
      </c>
    </row>
    <row r="1240" spans="1:26">
      <c r="A1240" s="27">
        <v>2013</v>
      </c>
      <c r="B1240" t="s">
        <v>125</v>
      </c>
      <c r="C1240" s="27">
        <v>6089333576.5</v>
      </c>
      <c r="D1240" s="27">
        <v>3414727844.375</v>
      </c>
      <c r="E1240" s="27">
        <v>5466053428.5</v>
      </c>
      <c r="F1240" s="27">
        <v>2401528444.40448</v>
      </c>
      <c r="G1240" s="27">
        <v>1</v>
      </c>
      <c r="H1240" s="27">
        <v>0</v>
      </c>
      <c r="I1240" s="27">
        <v>1</v>
      </c>
      <c r="J1240" s="27">
        <v>0</v>
      </c>
      <c r="K1240" s="27">
        <v>6</v>
      </c>
      <c r="L1240" s="27">
        <v>1</v>
      </c>
      <c r="M1240" s="27">
        <v>1</v>
      </c>
      <c r="N1240" s="27">
        <v>1</v>
      </c>
      <c r="O1240" s="27">
        <v>1</v>
      </c>
      <c r="P1240" s="27">
        <v>15228000000</v>
      </c>
      <c r="Q1240" s="27">
        <v>15227991395.220064</v>
      </c>
      <c r="R1240" s="27">
        <v>1</v>
      </c>
      <c r="S1240" s="27">
        <v>1</v>
      </c>
      <c r="T1240" s="33">
        <v>0.99710818219516861</v>
      </c>
      <c r="U1240" s="27">
        <v>129236599.8</v>
      </c>
      <c r="V1240" s="27">
        <v>0</v>
      </c>
      <c r="W1240" s="27">
        <v>592519000</v>
      </c>
      <c r="X1240" s="27">
        <v>1926000000</v>
      </c>
      <c r="Y1240" s="27"/>
      <c r="Z1240" s="27">
        <v>1</v>
      </c>
    </row>
    <row r="1241" spans="1:26">
      <c r="A1241" s="27">
        <v>2014</v>
      </c>
      <c r="B1241" t="s">
        <v>125</v>
      </c>
      <c r="C1241" s="27">
        <v>6204924059.75</v>
      </c>
      <c r="D1241" s="27">
        <v>4317086906.375</v>
      </c>
      <c r="E1241" s="27">
        <v>5584081901.75</v>
      </c>
      <c r="F1241" s="27">
        <v>164521374.5</v>
      </c>
      <c r="G1241" s="27">
        <v>1</v>
      </c>
      <c r="H1241" s="27">
        <v>0</v>
      </c>
      <c r="I1241" s="27">
        <v>1</v>
      </c>
      <c r="J1241" s="27">
        <v>0</v>
      </c>
      <c r="K1241" s="27">
        <v>6</v>
      </c>
      <c r="L1241" s="27">
        <v>1</v>
      </c>
      <c r="M1241" s="27">
        <v>1</v>
      </c>
      <c r="N1241" s="27">
        <v>1</v>
      </c>
      <c r="O1241" s="27">
        <v>1</v>
      </c>
      <c r="P1241" s="27">
        <v>16702000000.000002</v>
      </c>
      <c r="Q1241" s="27">
        <v>16702610842.402475</v>
      </c>
      <c r="R1241" s="27">
        <v>1</v>
      </c>
      <c r="S1241" s="27">
        <v>1</v>
      </c>
      <c r="T1241" s="33">
        <v>0.96696016921402161</v>
      </c>
      <c r="U1241" s="27">
        <v>121584135.2</v>
      </c>
      <c r="V1241" s="27">
        <v>0</v>
      </c>
      <c r="W1241" s="27">
        <v>577338000</v>
      </c>
      <c r="X1241" s="27">
        <v>1947000000</v>
      </c>
      <c r="Y1241" s="27"/>
      <c r="Z1241" s="27">
        <v>1</v>
      </c>
    </row>
    <row r="1242" spans="1:26">
      <c r="A1242" s="27">
        <v>2015</v>
      </c>
      <c r="B1242" t="s">
        <v>125</v>
      </c>
      <c r="C1242" s="27">
        <v>6527835531.25</v>
      </c>
      <c r="D1242" s="27">
        <v>5025328607.75</v>
      </c>
      <c r="E1242" s="27">
        <v>5975739123.25</v>
      </c>
      <c r="F1242" s="27">
        <v>621155400</v>
      </c>
      <c r="G1242" s="27">
        <v>1</v>
      </c>
      <c r="H1242" s="27">
        <v>0</v>
      </c>
      <c r="I1242" s="27">
        <v>1</v>
      </c>
      <c r="J1242" s="27">
        <v>0</v>
      </c>
      <c r="K1242" s="27">
        <v>6</v>
      </c>
      <c r="L1242" s="27">
        <v>1</v>
      </c>
      <c r="M1242" s="27">
        <v>1</v>
      </c>
      <c r="N1242" s="27">
        <v>1</v>
      </c>
      <c r="O1242" s="27">
        <v>1</v>
      </c>
      <c r="P1242" s="27">
        <v>18083000000</v>
      </c>
      <c r="Q1242" s="27">
        <v>18049954289.422901</v>
      </c>
      <c r="R1242" s="27">
        <v>1</v>
      </c>
      <c r="S1242" s="27">
        <v>1</v>
      </c>
      <c r="T1242" s="33">
        <v>0.821813335342235</v>
      </c>
      <c r="U1242" s="27">
        <v>116290461.59999999</v>
      </c>
      <c r="V1242" s="27">
        <v>0</v>
      </c>
      <c r="W1242" s="27">
        <v>541486000</v>
      </c>
      <c r="X1242" s="27">
        <v>2279000000</v>
      </c>
      <c r="Y1242" s="27"/>
      <c r="Z1242" s="27">
        <v>1</v>
      </c>
    </row>
    <row r="1243" spans="1:26">
      <c r="A1243" s="27">
        <v>2016</v>
      </c>
      <c r="B1243" t="s">
        <v>125</v>
      </c>
      <c r="C1243" s="27">
        <v>6471158926</v>
      </c>
      <c r="D1243" s="27">
        <v>5598303058.125</v>
      </c>
      <c r="E1243" s="27">
        <v>5988917132</v>
      </c>
      <c r="F1243" s="27">
        <v>188782500</v>
      </c>
      <c r="G1243" s="27">
        <v>1</v>
      </c>
      <c r="H1243" s="27">
        <v>0</v>
      </c>
      <c r="I1243" s="27">
        <v>1</v>
      </c>
      <c r="J1243" s="27">
        <v>0</v>
      </c>
      <c r="K1243" s="27">
        <v>6</v>
      </c>
      <c r="L1243" s="27">
        <v>1</v>
      </c>
      <c r="M1243" s="27">
        <v>1</v>
      </c>
      <c r="N1243" s="27">
        <v>1</v>
      </c>
      <c r="O1243" s="27">
        <v>1</v>
      </c>
      <c r="P1243" s="27">
        <v>20043000000</v>
      </c>
      <c r="Q1243" s="27">
        <v>20016747754.019234</v>
      </c>
      <c r="R1243" s="27">
        <v>1</v>
      </c>
      <c r="S1243" s="27">
        <v>1</v>
      </c>
      <c r="T1243" s="33">
        <v>0.86004996979414983</v>
      </c>
      <c r="U1243" s="27">
        <v>112816173.59999999</v>
      </c>
      <c r="V1243" s="27">
        <v>0</v>
      </c>
      <c r="W1243" s="27">
        <v>518448000</v>
      </c>
      <c r="X1243" s="27">
        <v>2314000000</v>
      </c>
      <c r="Y1243" s="27"/>
      <c r="Z1243" s="27">
        <v>1</v>
      </c>
    </row>
    <row r="1244" spans="1:26">
      <c r="A1244" s="27">
        <v>2017</v>
      </c>
      <c r="B1244" t="s">
        <v>125</v>
      </c>
      <c r="C1244" s="27">
        <v>6561721424.25</v>
      </c>
      <c r="D1244" s="27">
        <v>5738252422</v>
      </c>
      <c r="E1244" s="27">
        <v>6147993926.25</v>
      </c>
      <c r="F1244" s="27">
        <v>351000000</v>
      </c>
      <c r="G1244" s="27">
        <v>1</v>
      </c>
      <c r="H1244" s="27">
        <v>0</v>
      </c>
      <c r="I1244" s="27">
        <v>1</v>
      </c>
      <c r="J1244" s="27">
        <v>0</v>
      </c>
      <c r="K1244" s="27">
        <v>6</v>
      </c>
      <c r="L1244" s="27">
        <v>1</v>
      </c>
      <c r="M1244" s="27">
        <v>1</v>
      </c>
      <c r="N1244" s="27">
        <v>1</v>
      </c>
      <c r="O1244" s="27">
        <v>1</v>
      </c>
      <c r="P1244" s="27">
        <v>22087000000</v>
      </c>
      <c r="Q1244" s="27">
        <v>22158209502.63913</v>
      </c>
      <c r="R1244" s="27">
        <v>1</v>
      </c>
      <c r="S1244" s="27">
        <v>1</v>
      </c>
      <c r="T1244" s="33">
        <v>0.90809244833766045</v>
      </c>
      <c r="U1244" s="27">
        <v>119513344.8</v>
      </c>
      <c r="V1244" s="27">
        <v>0</v>
      </c>
      <c r="W1244" s="27">
        <v>549797000</v>
      </c>
      <c r="X1244" s="27">
        <v>2525000000</v>
      </c>
      <c r="Y1244" s="27"/>
      <c r="Z1244" s="27">
        <v>1</v>
      </c>
    </row>
    <row r="1245" spans="1:26">
      <c r="A1245" s="27">
        <v>1960</v>
      </c>
      <c r="B1245" t="s">
        <v>95</v>
      </c>
      <c r="C1245" s="27"/>
      <c r="D1245" s="27"/>
      <c r="E1245" s="27"/>
      <c r="F1245" s="27">
        <v>0</v>
      </c>
      <c r="G1245" s="27">
        <v>0</v>
      </c>
      <c r="H1245" s="27">
        <v>0</v>
      </c>
      <c r="I1245" s="27">
        <v>1</v>
      </c>
      <c r="J1245" s="27">
        <v>0</v>
      </c>
      <c r="K1245" s="27">
        <v>4</v>
      </c>
      <c r="L1245" s="27">
        <v>1</v>
      </c>
      <c r="M1245" s="27">
        <v>0</v>
      </c>
      <c r="N1245" s="27">
        <v>1</v>
      </c>
      <c r="O1245" s="27">
        <v>1</v>
      </c>
      <c r="P1245" s="27"/>
      <c r="Q1245" s="27">
        <v>618740988.01140523</v>
      </c>
      <c r="R1245" s="27">
        <v>0</v>
      </c>
      <c r="S1245" s="27">
        <v>1</v>
      </c>
      <c r="T1245" s="33">
        <v>0.99364431383616725</v>
      </c>
      <c r="U1245" s="27"/>
      <c r="V1245" s="27"/>
      <c r="W1245" s="27"/>
      <c r="X1245" s="27"/>
      <c r="Y1245" s="27"/>
      <c r="Z1245" s="27">
        <v>1</v>
      </c>
    </row>
    <row r="1246" spans="1:26">
      <c r="A1246" s="27">
        <v>1961</v>
      </c>
      <c r="B1246" t="s">
        <v>95</v>
      </c>
      <c r="C1246" s="27"/>
      <c r="D1246" s="27"/>
      <c r="E1246" s="27"/>
      <c r="F1246" s="27">
        <v>0</v>
      </c>
      <c r="G1246" s="27">
        <v>0</v>
      </c>
      <c r="H1246" s="27">
        <v>0</v>
      </c>
      <c r="I1246" s="27">
        <v>1</v>
      </c>
      <c r="J1246" s="27">
        <v>0</v>
      </c>
      <c r="K1246" s="27">
        <v>4</v>
      </c>
      <c r="L1246" s="27">
        <v>1</v>
      </c>
      <c r="M1246" s="27">
        <v>0</v>
      </c>
      <c r="N1246" s="27">
        <v>1</v>
      </c>
      <c r="O1246" s="27">
        <v>1</v>
      </c>
      <c r="P1246" s="27"/>
      <c r="Q1246" s="27">
        <v>657597382.75915182</v>
      </c>
      <c r="R1246" s="27">
        <v>0</v>
      </c>
      <c r="S1246" s="27">
        <v>1</v>
      </c>
      <c r="T1246" s="33">
        <v>0.97346733996739376</v>
      </c>
      <c r="U1246" s="27"/>
      <c r="V1246" s="27"/>
      <c r="W1246" s="27"/>
      <c r="X1246" s="27"/>
      <c r="Y1246" s="27"/>
      <c r="Z1246" s="27">
        <v>1</v>
      </c>
    </row>
    <row r="1247" spans="1:26">
      <c r="A1247" s="27">
        <v>1962</v>
      </c>
      <c r="B1247" t="s">
        <v>95</v>
      </c>
      <c r="C1247" s="27"/>
      <c r="D1247" s="27"/>
      <c r="E1247" s="27"/>
      <c r="F1247" s="27">
        <v>0</v>
      </c>
      <c r="G1247" s="27">
        <v>0</v>
      </c>
      <c r="H1247" s="27">
        <v>0</v>
      </c>
      <c r="I1247" s="27">
        <v>1</v>
      </c>
      <c r="J1247" s="27">
        <v>0</v>
      </c>
      <c r="K1247" s="27">
        <v>4</v>
      </c>
      <c r="L1247" s="27">
        <v>1</v>
      </c>
      <c r="M1247" s="27">
        <v>0</v>
      </c>
      <c r="N1247" s="27">
        <v>1</v>
      </c>
      <c r="O1247" s="27">
        <v>1</v>
      </c>
      <c r="P1247" s="27"/>
      <c r="Q1247" s="27">
        <v>699373701.21713817</v>
      </c>
      <c r="R1247" s="27">
        <v>0</v>
      </c>
      <c r="S1247" s="27">
        <v>1</v>
      </c>
      <c r="T1247" s="33">
        <v>0.97699079984331827</v>
      </c>
      <c r="U1247" s="27"/>
      <c r="V1247" s="27"/>
      <c r="W1247" s="27"/>
      <c r="X1247" s="27"/>
      <c r="Y1247" s="27"/>
      <c r="Z1247" s="27">
        <v>1</v>
      </c>
    </row>
    <row r="1248" spans="1:26">
      <c r="A1248" s="27">
        <v>1963</v>
      </c>
      <c r="B1248" t="s">
        <v>95</v>
      </c>
      <c r="C1248" s="27"/>
      <c r="D1248" s="27"/>
      <c r="E1248" s="27"/>
      <c r="F1248" s="27">
        <v>0</v>
      </c>
      <c r="G1248" s="27">
        <v>0</v>
      </c>
      <c r="H1248" s="27">
        <v>0</v>
      </c>
      <c r="I1248" s="27">
        <v>1</v>
      </c>
      <c r="J1248" s="27">
        <v>0</v>
      </c>
      <c r="K1248" s="27">
        <v>4</v>
      </c>
      <c r="L1248" s="27">
        <v>1</v>
      </c>
      <c r="M1248" s="27">
        <v>0</v>
      </c>
      <c r="N1248" s="27">
        <v>1</v>
      </c>
      <c r="O1248" s="27">
        <v>1</v>
      </c>
      <c r="P1248" s="27"/>
      <c r="Q1248" s="27">
        <v>723624365.28813767</v>
      </c>
      <c r="R1248" s="27">
        <v>0</v>
      </c>
      <c r="S1248" s="27">
        <v>1</v>
      </c>
      <c r="T1248" s="33">
        <v>0.98866747285419376</v>
      </c>
      <c r="U1248" s="27"/>
      <c r="V1248" s="27"/>
      <c r="W1248" s="27"/>
      <c r="X1248" s="27"/>
      <c r="Y1248" s="27"/>
      <c r="Z1248" s="27">
        <v>1</v>
      </c>
    </row>
    <row r="1249" spans="1:26">
      <c r="A1249" s="27">
        <v>1964</v>
      </c>
      <c r="B1249" t="s">
        <v>95</v>
      </c>
      <c r="C1249" s="27"/>
      <c r="D1249" s="27"/>
      <c r="E1249" s="27"/>
      <c r="F1249" s="27">
        <v>0</v>
      </c>
      <c r="G1249" s="27">
        <v>0</v>
      </c>
      <c r="H1249" s="27">
        <v>0</v>
      </c>
      <c r="I1249" s="27">
        <v>1</v>
      </c>
      <c r="J1249" s="27">
        <v>0</v>
      </c>
      <c r="K1249" s="27">
        <v>4</v>
      </c>
      <c r="L1249" s="27">
        <v>1</v>
      </c>
      <c r="M1249" s="27">
        <v>0</v>
      </c>
      <c r="N1249" s="27">
        <v>1</v>
      </c>
      <c r="O1249" s="27">
        <v>1</v>
      </c>
      <c r="P1249" s="27"/>
      <c r="Q1249" s="27">
        <v>782384527.81364906</v>
      </c>
      <c r="R1249" s="27">
        <v>0</v>
      </c>
      <c r="S1249" s="27">
        <v>1</v>
      </c>
      <c r="T1249" s="33">
        <v>1.0337554660061781</v>
      </c>
      <c r="U1249" s="27"/>
      <c r="V1249" s="27"/>
      <c r="W1249" s="27"/>
      <c r="X1249" s="27"/>
      <c r="Y1249" s="27"/>
      <c r="Z1249" s="27">
        <v>1</v>
      </c>
    </row>
    <row r="1250" spans="1:26">
      <c r="A1250" s="27">
        <v>1965</v>
      </c>
      <c r="B1250" t="s">
        <v>95</v>
      </c>
      <c r="C1250" s="27"/>
      <c r="D1250" s="27"/>
      <c r="E1250" s="27"/>
      <c r="F1250" s="27">
        <v>0</v>
      </c>
      <c r="G1250" s="27">
        <v>0</v>
      </c>
      <c r="H1250" s="27">
        <v>0</v>
      </c>
      <c r="I1250" s="27">
        <v>1</v>
      </c>
      <c r="J1250" s="27">
        <v>0</v>
      </c>
      <c r="K1250" s="27">
        <v>4</v>
      </c>
      <c r="L1250" s="27">
        <v>1</v>
      </c>
      <c r="M1250" s="27">
        <v>0</v>
      </c>
      <c r="N1250" s="27">
        <v>1</v>
      </c>
      <c r="O1250" s="27">
        <v>1</v>
      </c>
      <c r="P1250" s="27"/>
      <c r="Q1250" s="27">
        <v>814139855.75645828</v>
      </c>
      <c r="R1250" s="27">
        <v>0</v>
      </c>
      <c r="S1250" s="27">
        <v>1</v>
      </c>
      <c r="T1250" s="33">
        <v>1.0227515959565798</v>
      </c>
      <c r="U1250" s="27"/>
      <c r="V1250" s="27"/>
      <c r="W1250" s="27"/>
      <c r="X1250" s="27"/>
      <c r="Y1250" s="27"/>
      <c r="Z1250" s="27">
        <v>1</v>
      </c>
    </row>
    <row r="1251" spans="1:26">
      <c r="A1251" s="27">
        <v>1966</v>
      </c>
      <c r="B1251" t="s">
        <v>95</v>
      </c>
      <c r="C1251" s="27"/>
      <c r="D1251" s="27"/>
      <c r="E1251" s="27"/>
      <c r="F1251" s="27">
        <v>0</v>
      </c>
      <c r="G1251" s="27">
        <v>0</v>
      </c>
      <c r="H1251" s="27">
        <v>0</v>
      </c>
      <c r="I1251" s="27">
        <v>1</v>
      </c>
      <c r="J1251" s="27">
        <v>0</v>
      </c>
      <c r="K1251" s="27">
        <v>4</v>
      </c>
      <c r="L1251" s="27">
        <v>1</v>
      </c>
      <c r="M1251" s="27">
        <v>0</v>
      </c>
      <c r="N1251" s="27">
        <v>1</v>
      </c>
      <c r="O1251" s="27">
        <v>1</v>
      </c>
      <c r="P1251" s="27"/>
      <c r="Q1251" s="27">
        <v>853268771.09708095</v>
      </c>
      <c r="R1251" s="27">
        <v>0</v>
      </c>
      <c r="S1251" s="27">
        <v>1</v>
      </c>
      <c r="T1251" s="33">
        <v>1.060453919000093</v>
      </c>
      <c r="U1251" s="27"/>
      <c r="V1251" s="27"/>
      <c r="W1251" s="27"/>
      <c r="X1251" s="27"/>
      <c r="Y1251" s="27"/>
      <c r="Z1251" s="27">
        <v>1</v>
      </c>
    </row>
    <row r="1252" spans="1:26">
      <c r="A1252" s="27">
        <v>1967</v>
      </c>
      <c r="B1252" t="s">
        <v>95</v>
      </c>
      <c r="C1252" s="27"/>
      <c r="D1252" s="27"/>
      <c r="E1252" s="27"/>
      <c r="F1252" s="27">
        <v>0</v>
      </c>
      <c r="G1252" s="27">
        <v>0</v>
      </c>
      <c r="H1252" s="27">
        <v>0</v>
      </c>
      <c r="I1252" s="27">
        <v>1</v>
      </c>
      <c r="J1252" s="27">
        <v>0</v>
      </c>
      <c r="K1252" s="27">
        <v>4</v>
      </c>
      <c r="L1252" s="27">
        <v>1</v>
      </c>
      <c r="M1252" s="27">
        <v>0</v>
      </c>
      <c r="N1252" s="27">
        <v>1</v>
      </c>
      <c r="O1252" s="27">
        <v>1</v>
      </c>
      <c r="P1252" s="27"/>
      <c r="Q1252" s="27">
        <v>934079050.34617305</v>
      </c>
      <c r="R1252" s="27">
        <v>0</v>
      </c>
      <c r="S1252" s="27">
        <v>1</v>
      </c>
      <c r="T1252" s="33">
        <v>1.0100991944882907</v>
      </c>
      <c r="U1252" s="27"/>
      <c r="V1252" s="27"/>
      <c r="W1252" s="27"/>
      <c r="X1252" s="27"/>
      <c r="Y1252" s="27"/>
      <c r="Z1252" s="27">
        <v>1</v>
      </c>
    </row>
    <row r="1253" spans="1:26">
      <c r="A1253" s="27">
        <v>1968</v>
      </c>
      <c r="B1253" t="s">
        <v>95</v>
      </c>
      <c r="C1253" s="27"/>
      <c r="D1253" s="27"/>
      <c r="E1253" s="27"/>
      <c r="F1253" s="27">
        <v>0</v>
      </c>
      <c r="G1253" s="27">
        <v>0</v>
      </c>
      <c r="H1253" s="27">
        <v>0</v>
      </c>
      <c r="I1253" s="27">
        <v>1</v>
      </c>
      <c r="J1253" s="27">
        <v>0</v>
      </c>
      <c r="K1253" s="27">
        <v>4</v>
      </c>
      <c r="L1253" s="27">
        <v>1</v>
      </c>
      <c r="M1253" s="27">
        <v>0</v>
      </c>
      <c r="N1253" s="27">
        <v>1</v>
      </c>
      <c r="O1253" s="27">
        <v>1</v>
      </c>
      <c r="P1253" s="27"/>
      <c r="Q1253" s="27">
        <v>1053077155.1792488</v>
      </c>
      <c r="R1253" s="27">
        <v>0</v>
      </c>
      <c r="S1253" s="27">
        <v>1</v>
      </c>
      <c r="T1253" s="33">
        <v>0.99765870157012104</v>
      </c>
      <c r="U1253" s="27"/>
      <c r="V1253" s="27"/>
      <c r="W1253" s="27"/>
      <c r="X1253" s="27"/>
      <c r="Y1253" s="27"/>
      <c r="Z1253" s="27">
        <v>1</v>
      </c>
    </row>
    <row r="1254" spans="1:26">
      <c r="A1254" s="27">
        <v>1969</v>
      </c>
      <c r="B1254" t="s">
        <v>95</v>
      </c>
      <c r="C1254" s="27"/>
      <c r="D1254" s="27"/>
      <c r="E1254" s="27"/>
      <c r="F1254" s="27">
        <v>0</v>
      </c>
      <c r="G1254" s="27">
        <v>0</v>
      </c>
      <c r="H1254" s="27">
        <v>0</v>
      </c>
      <c r="I1254" s="27">
        <v>1</v>
      </c>
      <c r="J1254" s="27">
        <v>0</v>
      </c>
      <c r="K1254" s="27">
        <v>4</v>
      </c>
      <c r="L1254" s="27">
        <v>1</v>
      </c>
      <c r="M1254" s="27">
        <v>0</v>
      </c>
      <c r="N1254" s="27">
        <v>1</v>
      </c>
      <c r="O1254" s="27">
        <v>1</v>
      </c>
      <c r="P1254" s="27"/>
      <c r="Q1254" s="27">
        <v>1152418514.8261604</v>
      </c>
      <c r="R1254" s="27">
        <v>0</v>
      </c>
      <c r="S1254" s="27">
        <v>1</v>
      </c>
      <c r="T1254" s="33">
        <v>1.0058077459461789</v>
      </c>
      <c r="U1254" s="27"/>
      <c r="V1254" s="27"/>
      <c r="W1254" s="27"/>
      <c r="X1254" s="27"/>
      <c r="Y1254" s="27"/>
      <c r="Z1254" s="27">
        <v>1</v>
      </c>
    </row>
    <row r="1255" spans="1:26">
      <c r="A1255" s="27">
        <v>1970</v>
      </c>
      <c r="B1255" t="s">
        <v>95</v>
      </c>
      <c r="C1255" s="27"/>
      <c r="D1255" s="27"/>
      <c r="E1255" s="27"/>
      <c r="F1255" s="27">
        <v>0</v>
      </c>
      <c r="G1255" s="27">
        <v>0</v>
      </c>
      <c r="H1255" s="27">
        <v>0</v>
      </c>
      <c r="I1255" s="27">
        <v>1</v>
      </c>
      <c r="J1255" s="27">
        <v>0</v>
      </c>
      <c r="K1255" s="27">
        <v>4</v>
      </c>
      <c r="L1255" s="27">
        <v>1</v>
      </c>
      <c r="M1255" s="27">
        <v>0</v>
      </c>
      <c r="N1255" s="27">
        <v>1</v>
      </c>
      <c r="O1255" s="27">
        <v>1</v>
      </c>
      <c r="P1255" s="27"/>
      <c r="Q1255" s="27">
        <v>1160002260.947294</v>
      </c>
      <c r="R1255" s="27">
        <v>0</v>
      </c>
      <c r="S1255" s="27">
        <v>1</v>
      </c>
      <c r="T1255" s="33">
        <v>1</v>
      </c>
      <c r="U1255" s="27">
        <v>0</v>
      </c>
      <c r="V1255" s="27">
        <v>3423000</v>
      </c>
      <c r="W1255" s="27">
        <v>8890000</v>
      </c>
      <c r="X1255" s="27"/>
      <c r="Y1255" s="27">
        <v>25000000</v>
      </c>
      <c r="Z1255" s="27">
        <v>1</v>
      </c>
    </row>
    <row r="1256" spans="1:26">
      <c r="A1256" s="27">
        <v>1971</v>
      </c>
      <c r="B1256" t="s">
        <v>95</v>
      </c>
      <c r="C1256" s="27"/>
      <c r="D1256" s="27"/>
      <c r="E1256" s="27"/>
      <c r="F1256" s="27">
        <v>0</v>
      </c>
      <c r="G1256" s="27">
        <v>0</v>
      </c>
      <c r="H1256" s="27">
        <v>0</v>
      </c>
      <c r="I1256" s="27">
        <v>1</v>
      </c>
      <c r="J1256" s="27">
        <v>0</v>
      </c>
      <c r="K1256" s="27">
        <v>4</v>
      </c>
      <c r="L1256" s="27">
        <v>1</v>
      </c>
      <c r="M1256" s="27">
        <v>0</v>
      </c>
      <c r="N1256" s="27">
        <v>1</v>
      </c>
      <c r="O1256" s="27">
        <v>1</v>
      </c>
      <c r="P1256" s="27"/>
      <c r="Q1256" s="27">
        <v>1233991075.1162617</v>
      </c>
      <c r="R1256" s="27">
        <v>0</v>
      </c>
      <c r="S1256" s="27">
        <v>1</v>
      </c>
      <c r="T1256" s="33">
        <v>0.92761372871024128</v>
      </c>
      <c r="U1256" s="27">
        <v>0</v>
      </c>
      <c r="V1256" s="27">
        <v>7740000</v>
      </c>
      <c r="W1256" s="27">
        <v>10965000</v>
      </c>
      <c r="X1256" s="27"/>
      <c r="Y1256" s="27">
        <v>38000000</v>
      </c>
      <c r="Z1256" s="27">
        <v>1</v>
      </c>
    </row>
    <row r="1257" spans="1:26">
      <c r="A1257" s="27">
        <v>1972</v>
      </c>
      <c r="B1257" t="s">
        <v>95</v>
      </c>
      <c r="C1257" s="27"/>
      <c r="D1257" s="27"/>
      <c r="E1257" s="27"/>
      <c r="F1257" s="27">
        <v>0</v>
      </c>
      <c r="G1257" s="27">
        <v>0</v>
      </c>
      <c r="H1257" s="27">
        <v>0</v>
      </c>
      <c r="I1257" s="27">
        <v>1</v>
      </c>
      <c r="J1257" s="27">
        <v>0</v>
      </c>
      <c r="K1257" s="27">
        <v>4</v>
      </c>
      <c r="L1257" s="27">
        <v>1</v>
      </c>
      <c r="M1257" s="27">
        <v>0</v>
      </c>
      <c r="N1257" s="27">
        <v>1</v>
      </c>
      <c r="O1257" s="27">
        <v>1</v>
      </c>
      <c r="P1257" s="27"/>
      <c r="Q1257" s="27">
        <v>1430951331.8503418</v>
      </c>
      <c r="R1257" s="27">
        <v>0</v>
      </c>
      <c r="S1257" s="27">
        <v>1</v>
      </c>
      <c r="T1257" s="33">
        <v>0.92122545142259926</v>
      </c>
      <c r="U1257" s="27">
        <v>0</v>
      </c>
      <c r="V1257" s="27">
        <v>13827000</v>
      </c>
      <c r="W1257" s="27">
        <v>18358000</v>
      </c>
      <c r="X1257" s="27"/>
      <c r="Y1257" s="27">
        <v>0</v>
      </c>
      <c r="Z1257" s="27">
        <v>1</v>
      </c>
    </row>
    <row r="1258" spans="1:26">
      <c r="A1258" s="27">
        <v>1973</v>
      </c>
      <c r="B1258" t="s">
        <v>95</v>
      </c>
      <c r="C1258" s="27"/>
      <c r="D1258" s="27"/>
      <c r="E1258" s="27"/>
      <c r="F1258" s="27">
        <v>71000000</v>
      </c>
      <c r="G1258" s="27">
        <v>0</v>
      </c>
      <c r="H1258" s="27">
        <v>0</v>
      </c>
      <c r="I1258" s="27">
        <v>1</v>
      </c>
      <c r="J1258" s="27">
        <v>0</v>
      </c>
      <c r="K1258" s="27">
        <v>4</v>
      </c>
      <c r="L1258" s="27">
        <v>1</v>
      </c>
      <c r="M1258" s="27">
        <v>0</v>
      </c>
      <c r="N1258" s="27">
        <v>1</v>
      </c>
      <c r="O1258" s="27">
        <v>1</v>
      </c>
      <c r="P1258" s="27"/>
      <c r="Q1258" s="27">
        <v>1758727395.1870301</v>
      </c>
      <c r="R1258" s="27">
        <v>1</v>
      </c>
      <c r="S1258" s="27">
        <v>1</v>
      </c>
      <c r="T1258" s="33">
        <v>1.2798279189511945</v>
      </c>
      <c r="U1258" s="27">
        <v>0</v>
      </c>
      <c r="V1258" s="27">
        <v>23124000</v>
      </c>
      <c r="W1258" s="27">
        <v>30112000</v>
      </c>
      <c r="X1258" s="27"/>
      <c r="Y1258" s="27">
        <v>0</v>
      </c>
      <c r="Z1258" s="27">
        <v>1</v>
      </c>
    </row>
    <row r="1259" spans="1:26">
      <c r="A1259" s="27">
        <v>1974</v>
      </c>
      <c r="B1259" t="s">
        <v>95</v>
      </c>
      <c r="C1259" s="27"/>
      <c r="D1259" s="27"/>
      <c r="E1259" s="27"/>
      <c r="F1259" s="27">
        <v>0</v>
      </c>
      <c r="G1259" s="27">
        <v>0</v>
      </c>
      <c r="H1259" s="27">
        <v>0</v>
      </c>
      <c r="I1259" s="27">
        <v>1</v>
      </c>
      <c r="J1259" s="27">
        <v>0</v>
      </c>
      <c r="K1259" s="27">
        <v>4</v>
      </c>
      <c r="L1259" s="27">
        <v>1</v>
      </c>
      <c r="M1259" s="27">
        <v>0</v>
      </c>
      <c r="N1259" s="27">
        <v>1</v>
      </c>
      <c r="O1259" s="27">
        <v>1</v>
      </c>
      <c r="P1259" s="27"/>
      <c r="Q1259" s="27">
        <v>2255496995.4937835</v>
      </c>
      <c r="R1259" s="27">
        <v>1</v>
      </c>
      <c r="S1259" s="27">
        <v>1</v>
      </c>
      <c r="T1259" s="33">
        <v>1.2793035310212315</v>
      </c>
      <c r="U1259" s="27">
        <v>5656728</v>
      </c>
      <c r="V1259" s="27">
        <v>28671000</v>
      </c>
      <c r="W1259" s="27">
        <v>34132000</v>
      </c>
      <c r="X1259" s="27"/>
      <c r="Y1259" s="27">
        <v>10000000</v>
      </c>
      <c r="Z1259" s="27">
        <v>1</v>
      </c>
    </row>
    <row r="1260" spans="1:26">
      <c r="A1260" s="27">
        <v>1975</v>
      </c>
      <c r="B1260" t="s">
        <v>95</v>
      </c>
      <c r="C1260" s="27"/>
      <c r="D1260" s="27"/>
      <c r="E1260" s="27"/>
      <c r="F1260" s="27">
        <v>0</v>
      </c>
      <c r="G1260" s="27">
        <v>0</v>
      </c>
      <c r="H1260" s="27">
        <v>0</v>
      </c>
      <c r="I1260" s="27">
        <v>1</v>
      </c>
      <c r="J1260" s="27">
        <v>0</v>
      </c>
      <c r="K1260" s="27">
        <v>4</v>
      </c>
      <c r="L1260" s="27">
        <v>1</v>
      </c>
      <c r="M1260" s="27">
        <v>0</v>
      </c>
      <c r="N1260" s="27">
        <v>1</v>
      </c>
      <c r="O1260" s="27">
        <v>1</v>
      </c>
      <c r="P1260" s="27"/>
      <c r="Q1260" s="27">
        <v>2752771043.8860884</v>
      </c>
      <c r="R1260" s="27">
        <v>1</v>
      </c>
      <c r="S1260" s="27">
        <v>1</v>
      </c>
      <c r="T1260" s="33">
        <v>0.94696688960437181</v>
      </c>
      <c r="U1260" s="27">
        <v>14200591</v>
      </c>
      <c r="V1260" s="27">
        <v>49739000</v>
      </c>
      <c r="W1260" s="27">
        <v>49897000</v>
      </c>
      <c r="X1260" s="27"/>
      <c r="Y1260" s="27">
        <v>0</v>
      </c>
      <c r="Z1260" s="27">
        <v>1</v>
      </c>
    </row>
    <row r="1261" spans="1:26">
      <c r="A1261" s="27">
        <v>1976</v>
      </c>
      <c r="B1261" t="s">
        <v>95</v>
      </c>
      <c r="C1261" s="27"/>
      <c r="D1261" s="27"/>
      <c r="E1261" s="27"/>
      <c r="F1261" s="27">
        <v>0</v>
      </c>
      <c r="G1261" s="27">
        <v>0</v>
      </c>
      <c r="H1261" s="27">
        <v>0</v>
      </c>
      <c r="I1261" s="27">
        <v>1</v>
      </c>
      <c r="J1261" s="27">
        <v>0</v>
      </c>
      <c r="K1261" s="27">
        <v>4</v>
      </c>
      <c r="L1261" s="27">
        <v>1</v>
      </c>
      <c r="M1261" s="27">
        <v>0</v>
      </c>
      <c r="N1261" s="27">
        <v>1</v>
      </c>
      <c r="O1261" s="27">
        <v>1</v>
      </c>
      <c r="P1261" s="27"/>
      <c r="Q1261" s="27">
        <v>3076592431.2720389</v>
      </c>
      <c r="R1261" s="27">
        <v>1</v>
      </c>
      <c r="S1261" s="27">
        <v>1</v>
      </c>
      <c r="T1261" s="33">
        <v>1.0219497573337515</v>
      </c>
      <c r="U1261" s="27">
        <v>39374418.700000003</v>
      </c>
      <c r="V1261" s="27">
        <v>57473000</v>
      </c>
      <c r="W1261" s="27">
        <v>67791000</v>
      </c>
      <c r="X1261" s="27"/>
      <c r="Y1261" s="27">
        <v>67000000</v>
      </c>
      <c r="Z1261" s="27">
        <v>1</v>
      </c>
    </row>
    <row r="1262" spans="1:26">
      <c r="A1262" s="27">
        <v>1977</v>
      </c>
      <c r="B1262" t="s">
        <v>95</v>
      </c>
      <c r="C1262" s="27"/>
      <c r="D1262" s="27"/>
      <c r="E1262" s="27"/>
      <c r="F1262" s="27">
        <v>32400000</v>
      </c>
      <c r="G1262" s="27">
        <v>0</v>
      </c>
      <c r="H1262" s="27">
        <v>0</v>
      </c>
      <c r="I1262" s="27">
        <v>1</v>
      </c>
      <c r="J1262" s="27">
        <v>0</v>
      </c>
      <c r="K1262" s="27">
        <v>4</v>
      </c>
      <c r="L1262" s="27">
        <v>1</v>
      </c>
      <c r="M1262" s="27">
        <v>0</v>
      </c>
      <c r="N1262" s="27">
        <v>1</v>
      </c>
      <c r="O1262" s="27">
        <v>1</v>
      </c>
      <c r="P1262" s="27"/>
      <c r="Q1262" s="27">
        <v>3366368664.5970631</v>
      </c>
      <c r="R1262" s="27">
        <v>1</v>
      </c>
      <c r="S1262" s="27">
        <v>1</v>
      </c>
      <c r="T1262" s="33">
        <v>1.0409624303569636</v>
      </c>
      <c r="U1262" s="27">
        <v>41166521.899999999</v>
      </c>
      <c r="V1262" s="27">
        <v>71589000</v>
      </c>
      <c r="W1262" s="27">
        <v>88443000</v>
      </c>
      <c r="X1262" s="27"/>
      <c r="Y1262" s="27">
        <v>15000000</v>
      </c>
      <c r="Z1262" s="27">
        <v>1</v>
      </c>
    </row>
    <row r="1263" spans="1:26">
      <c r="A1263" s="27">
        <v>1978</v>
      </c>
      <c r="B1263" t="s">
        <v>95</v>
      </c>
      <c r="C1263" s="27"/>
      <c r="D1263" s="27"/>
      <c r="E1263" s="27"/>
      <c r="F1263" s="27">
        <v>0</v>
      </c>
      <c r="G1263" s="27">
        <v>0</v>
      </c>
      <c r="H1263" s="27">
        <v>0</v>
      </c>
      <c r="I1263" s="27">
        <v>1</v>
      </c>
      <c r="J1263" s="27">
        <v>0</v>
      </c>
      <c r="K1263" s="27">
        <v>4</v>
      </c>
      <c r="L1263" s="27">
        <v>1</v>
      </c>
      <c r="M1263" s="27">
        <v>0</v>
      </c>
      <c r="N1263" s="27">
        <v>1</v>
      </c>
      <c r="O1263" s="27">
        <v>1</v>
      </c>
      <c r="P1263" s="27"/>
      <c r="Q1263" s="27">
        <v>4409920643.6422043</v>
      </c>
      <c r="R1263" s="27">
        <v>1</v>
      </c>
      <c r="S1263" s="27">
        <v>1</v>
      </c>
      <c r="T1263" s="33">
        <v>0.91734575384516981</v>
      </c>
      <c r="U1263" s="27">
        <v>61578974.899999999</v>
      </c>
      <c r="V1263" s="27">
        <v>102419000</v>
      </c>
      <c r="W1263" s="27">
        <v>107578000</v>
      </c>
      <c r="X1263" s="27"/>
      <c r="Y1263" s="27">
        <v>0</v>
      </c>
      <c r="Z1263" s="27">
        <v>1</v>
      </c>
    </row>
    <row r="1264" spans="1:26">
      <c r="A1264" s="27">
        <v>1979</v>
      </c>
      <c r="B1264" t="s">
        <v>95</v>
      </c>
      <c r="C1264" s="27"/>
      <c r="D1264" s="27"/>
      <c r="E1264" s="27"/>
      <c r="F1264" s="27">
        <v>0</v>
      </c>
      <c r="G1264" s="27">
        <v>0</v>
      </c>
      <c r="H1264" s="27">
        <v>0</v>
      </c>
      <c r="I1264" s="27">
        <v>1</v>
      </c>
      <c r="J1264" s="27">
        <v>0</v>
      </c>
      <c r="K1264" s="27">
        <v>4</v>
      </c>
      <c r="L1264" s="27">
        <v>1</v>
      </c>
      <c r="M1264" s="27">
        <v>0</v>
      </c>
      <c r="N1264" s="27">
        <v>1</v>
      </c>
      <c r="O1264" s="27">
        <v>1</v>
      </c>
      <c r="P1264" s="27"/>
      <c r="Q1264" s="27">
        <v>5811444660.6575222</v>
      </c>
      <c r="R1264" s="27">
        <v>1</v>
      </c>
      <c r="S1264" s="27">
        <v>1</v>
      </c>
      <c r="T1264" s="33">
        <v>0.9810294585578897</v>
      </c>
      <c r="U1264" s="27">
        <v>65763748.299999997</v>
      </c>
      <c r="V1264" s="27">
        <v>129585000</v>
      </c>
      <c r="W1264" s="27">
        <v>127128000</v>
      </c>
      <c r="X1264" s="27"/>
      <c r="Y1264" s="27">
        <v>58800000</v>
      </c>
      <c r="Z1264" s="27">
        <v>1</v>
      </c>
    </row>
    <row r="1265" spans="1:26">
      <c r="A1265" s="27">
        <v>1980</v>
      </c>
      <c r="B1265" t="s">
        <v>95</v>
      </c>
      <c r="C1265" s="27"/>
      <c r="D1265" s="27"/>
      <c r="E1265" s="27"/>
      <c r="F1265" s="27">
        <v>0</v>
      </c>
      <c r="G1265" s="27">
        <v>0</v>
      </c>
      <c r="H1265" s="27">
        <v>0</v>
      </c>
      <c r="I1265" s="27">
        <v>1</v>
      </c>
      <c r="J1265" s="27">
        <v>0</v>
      </c>
      <c r="K1265" s="27">
        <v>4</v>
      </c>
      <c r="L1265" s="27">
        <v>1</v>
      </c>
      <c r="M1265" s="27">
        <v>0</v>
      </c>
      <c r="N1265" s="27">
        <v>1</v>
      </c>
      <c r="O1265" s="27">
        <v>1</v>
      </c>
      <c r="P1265" s="27">
        <v>8193000000</v>
      </c>
      <c r="Q1265" s="27">
        <v>6740756568.9156551</v>
      </c>
      <c r="R1265" s="27">
        <v>1</v>
      </c>
      <c r="S1265" s="27">
        <v>1</v>
      </c>
      <c r="T1265" s="33">
        <v>0.94044734443210454</v>
      </c>
      <c r="U1265" s="27">
        <v>58755769.5</v>
      </c>
      <c r="V1265" s="27">
        <v>152156000</v>
      </c>
      <c r="W1265" s="27">
        <v>145789000</v>
      </c>
      <c r="X1265" s="27"/>
      <c r="Y1265" s="27">
        <v>0</v>
      </c>
      <c r="Z1265" s="27">
        <v>1</v>
      </c>
    </row>
    <row r="1266" spans="1:26">
      <c r="A1266" s="27">
        <v>1981</v>
      </c>
      <c r="B1266" t="s">
        <v>95</v>
      </c>
      <c r="C1266" s="27"/>
      <c r="D1266" s="27"/>
      <c r="E1266" s="27"/>
      <c r="F1266" s="27">
        <v>0</v>
      </c>
      <c r="G1266" s="27">
        <v>0</v>
      </c>
      <c r="H1266" s="27">
        <v>0</v>
      </c>
      <c r="I1266" s="27">
        <v>1</v>
      </c>
      <c r="J1266" s="27">
        <v>0</v>
      </c>
      <c r="K1266" s="27">
        <v>4</v>
      </c>
      <c r="L1266" s="27">
        <v>1</v>
      </c>
      <c r="M1266" s="27">
        <v>0</v>
      </c>
      <c r="N1266" s="27">
        <v>1</v>
      </c>
      <c r="O1266" s="27">
        <v>1</v>
      </c>
      <c r="P1266" s="27">
        <v>9281000000</v>
      </c>
      <c r="Q1266" s="27">
        <v>7636345827.3430834</v>
      </c>
      <c r="R1266" s="27">
        <v>1</v>
      </c>
      <c r="S1266" s="27">
        <v>1</v>
      </c>
      <c r="T1266" s="33">
        <v>0.83355014400471705</v>
      </c>
      <c r="U1266" s="27">
        <v>43912087.799999997</v>
      </c>
      <c r="V1266" s="27">
        <v>167347000</v>
      </c>
      <c r="W1266" s="27">
        <v>172618000</v>
      </c>
      <c r="X1266" s="27"/>
      <c r="Y1266" s="27">
        <v>120844000</v>
      </c>
      <c r="Z1266" s="27">
        <v>1</v>
      </c>
    </row>
    <row r="1267" spans="1:26">
      <c r="A1267" s="27">
        <v>1982</v>
      </c>
      <c r="B1267" t="s">
        <v>95</v>
      </c>
      <c r="C1267" s="27"/>
      <c r="D1267" s="27"/>
      <c r="E1267" s="27"/>
      <c r="F1267" s="27">
        <v>0</v>
      </c>
      <c r="G1267" s="27">
        <v>0</v>
      </c>
      <c r="H1267" s="27">
        <v>0</v>
      </c>
      <c r="I1267" s="27">
        <v>1</v>
      </c>
      <c r="J1267" s="27">
        <v>0</v>
      </c>
      <c r="K1267" s="27">
        <v>4</v>
      </c>
      <c r="L1267" s="27">
        <v>1</v>
      </c>
      <c r="M1267" s="27">
        <v>0</v>
      </c>
      <c r="N1267" s="27">
        <v>1</v>
      </c>
      <c r="O1267" s="27">
        <v>1</v>
      </c>
      <c r="P1267" s="27">
        <v>8901000000</v>
      </c>
      <c r="Q1267" s="27">
        <v>7322914570.15588</v>
      </c>
      <c r="R1267" s="27">
        <v>1</v>
      </c>
      <c r="S1267" s="27">
        <v>1</v>
      </c>
      <c r="T1267" s="33">
        <v>0.78443295677873848</v>
      </c>
      <c r="U1267" s="27">
        <v>38330774.399999999</v>
      </c>
      <c r="V1267" s="27">
        <v>181744000</v>
      </c>
      <c r="W1267" s="27">
        <v>204484901.69999999</v>
      </c>
      <c r="X1267" s="27"/>
      <c r="Y1267" s="27">
        <v>0</v>
      </c>
      <c r="Z1267" s="27">
        <v>1</v>
      </c>
    </row>
    <row r="1268" spans="1:26">
      <c r="A1268" s="27">
        <v>1983</v>
      </c>
      <c r="B1268" t="s">
        <v>95</v>
      </c>
      <c r="C1268" s="27"/>
      <c r="D1268" s="27"/>
      <c r="E1268" s="27"/>
      <c r="F1268" s="27">
        <v>0</v>
      </c>
      <c r="G1268" s="27">
        <v>0</v>
      </c>
      <c r="H1268" s="27">
        <v>0</v>
      </c>
      <c r="I1268" s="27">
        <v>1</v>
      </c>
      <c r="J1268" s="27">
        <v>0</v>
      </c>
      <c r="K1268" s="27">
        <v>4</v>
      </c>
      <c r="L1268" s="27">
        <v>1</v>
      </c>
      <c r="M1268" s="27">
        <v>0</v>
      </c>
      <c r="N1268" s="27">
        <v>1</v>
      </c>
      <c r="O1268" s="27">
        <v>1</v>
      </c>
      <c r="P1268" s="27">
        <v>8972000000</v>
      </c>
      <c r="Q1268" s="27">
        <v>7381854746.9162855</v>
      </c>
      <c r="R1268" s="27">
        <v>0</v>
      </c>
      <c r="S1268" s="27">
        <v>1</v>
      </c>
      <c r="T1268" s="33">
        <v>0.83426891623154475</v>
      </c>
      <c r="U1268" s="27">
        <v>35176473.100000001</v>
      </c>
      <c r="V1268" s="27">
        <v>217520000</v>
      </c>
      <c r="W1268" s="27">
        <v>216123751.5</v>
      </c>
      <c r="X1268" s="27"/>
      <c r="Y1268" s="27">
        <v>37290000</v>
      </c>
      <c r="Z1268" s="27">
        <v>1</v>
      </c>
    </row>
    <row r="1269" spans="1:26">
      <c r="A1269" s="27">
        <v>1984</v>
      </c>
      <c r="B1269" t="s">
        <v>95</v>
      </c>
      <c r="C1269" s="27"/>
      <c r="D1269" s="27"/>
      <c r="E1269" s="27"/>
      <c r="F1269" s="27">
        <v>0</v>
      </c>
      <c r="G1269" s="27">
        <v>0</v>
      </c>
      <c r="H1269" s="27">
        <v>0</v>
      </c>
      <c r="I1269" s="27">
        <v>1</v>
      </c>
      <c r="J1269" s="27">
        <v>0</v>
      </c>
      <c r="K1269" s="27">
        <v>4</v>
      </c>
      <c r="L1269" s="27">
        <v>1</v>
      </c>
      <c r="M1269" s="27">
        <v>0</v>
      </c>
      <c r="N1269" s="27">
        <v>1</v>
      </c>
      <c r="O1269" s="27">
        <v>1</v>
      </c>
      <c r="P1269" s="27">
        <v>9482000000</v>
      </c>
      <c r="Q1269" s="27">
        <v>7801858825.1841555</v>
      </c>
      <c r="R1269" s="27">
        <v>0</v>
      </c>
      <c r="S1269" s="27">
        <v>1</v>
      </c>
      <c r="T1269" s="33">
        <v>0.82999599794502654</v>
      </c>
      <c r="U1269" s="27">
        <v>30088526.199999999</v>
      </c>
      <c r="V1269" s="27">
        <v>208005000</v>
      </c>
      <c r="W1269" s="27">
        <v>222163391.19999999</v>
      </c>
      <c r="X1269" s="27"/>
      <c r="Y1269" s="27"/>
      <c r="Z1269" s="27">
        <v>1</v>
      </c>
    </row>
    <row r="1270" spans="1:26">
      <c r="A1270" s="27">
        <v>1985</v>
      </c>
      <c r="B1270" t="s">
        <v>95</v>
      </c>
      <c r="C1270" s="27"/>
      <c r="D1270" s="27"/>
      <c r="E1270" s="27"/>
      <c r="F1270" s="27">
        <v>500000</v>
      </c>
      <c r="G1270" s="27">
        <v>0</v>
      </c>
      <c r="H1270" s="27">
        <v>0</v>
      </c>
      <c r="I1270" s="27">
        <v>1</v>
      </c>
      <c r="J1270" s="27">
        <v>0</v>
      </c>
      <c r="K1270" s="27">
        <v>4</v>
      </c>
      <c r="L1270" s="27">
        <v>1</v>
      </c>
      <c r="M1270" s="27">
        <v>0</v>
      </c>
      <c r="N1270" s="27">
        <v>1</v>
      </c>
      <c r="O1270" s="27">
        <v>1</v>
      </c>
      <c r="P1270" s="27">
        <v>9903000000</v>
      </c>
      <c r="Q1270" s="27">
        <v>8148223603.5839853</v>
      </c>
      <c r="R1270" s="27">
        <v>1</v>
      </c>
      <c r="S1270" s="27">
        <v>1</v>
      </c>
      <c r="T1270" s="33">
        <v>0.74915719568429318</v>
      </c>
      <c r="U1270" s="27">
        <v>27403382.199999999</v>
      </c>
      <c r="V1270" s="27">
        <v>287139000</v>
      </c>
      <c r="W1270" s="27">
        <v>226531280.59999999</v>
      </c>
      <c r="X1270" s="27"/>
      <c r="Y1270" s="27"/>
      <c r="Z1270" s="27">
        <v>1</v>
      </c>
    </row>
    <row r="1271" spans="1:26">
      <c r="A1271" s="27">
        <v>1986</v>
      </c>
      <c r="B1271" t="s">
        <v>95</v>
      </c>
      <c r="C1271" s="27"/>
      <c r="D1271" s="27"/>
      <c r="E1271" s="27"/>
      <c r="F1271" s="27">
        <v>0</v>
      </c>
      <c r="G1271" s="27">
        <v>0</v>
      </c>
      <c r="H1271" s="27">
        <v>0</v>
      </c>
      <c r="I1271" s="27">
        <v>1</v>
      </c>
      <c r="J1271" s="27">
        <v>0</v>
      </c>
      <c r="K1271" s="27">
        <v>4</v>
      </c>
      <c r="L1271" s="27">
        <v>1</v>
      </c>
      <c r="M1271" s="27">
        <v>0</v>
      </c>
      <c r="N1271" s="27">
        <v>1</v>
      </c>
      <c r="O1271" s="27">
        <v>1</v>
      </c>
      <c r="P1271" s="27">
        <v>12909000000</v>
      </c>
      <c r="Q1271" s="27">
        <v>10621158532.5193</v>
      </c>
      <c r="R1271" s="27">
        <v>1</v>
      </c>
      <c r="S1271" s="27">
        <v>1</v>
      </c>
      <c r="T1271" s="33">
        <v>0.7030572776909082</v>
      </c>
      <c r="U1271" s="27">
        <v>22181508.800000001</v>
      </c>
      <c r="V1271" s="27">
        <v>401432000</v>
      </c>
      <c r="W1271" s="27">
        <v>231126103.19999999</v>
      </c>
      <c r="X1271" s="27"/>
      <c r="Y1271" s="27"/>
      <c r="Z1271" s="27">
        <v>1</v>
      </c>
    </row>
    <row r="1272" spans="1:26">
      <c r="A1272" s="27">
        <v>1987</v>
      </c>
      <c r="B1272" t="s">
        <v>95</v>
      </c>
      <c r="C1272" s="27"/>
      <c r="D1272" s="27"/>
      <c r="E1272" s="27"/>
      <c r="F1272" s="27">
        <v>13000000</v>
      </c>
      <c r="G1272" s="27">
        <v>0</v>
      </c>
      <c r="H1272" s="27">
        <v>0</v>
      </c>
      <c r="I1272" s="27">
        <v>1</v>
      </c>
      <c r="J1272" s="27">
        <v>0</v>
      </c>
      <c r="K1272" s="27">
        <v>4</v>
      </c>
      <c r="L1272" s="27">
        <v>1</v>
      </c>
      <c r="M1272" s="27">
        <v>0</v>
      </c>
      <c r="N1272" s="27">
        <v>1</v>
      </c>
      <c r="O1272" s="27">
        <v>1</v>
      </c>
      <c r="P1272" s="27">
        <v>14952000000</v>
      </c>
      <c r="Q1272" s="27">
        <v>12302471429.431826</v>
      </c>
      <c r="R1272" s="27">
        <v>1</v>
      </c>
      <c r="S1272" s="27">
        <v>1</v>
      </c>
      <c r="T1272" s="33">
        <v>0.74330063470010233</v>
      </c>
      <c r="U1272" s="27">
        <v>16056393.9</v>
      </c>
      <c r="V1272" s="27">
        <v>545004000</v>
      </c>
      <c r="W1272" s="27">
        <v>238708840.09999999</v>
      </c>
      <c r="X1272" s="27"/>
      <c r="Y1272" s="27"/>
      <c r="Z1272" s="27">
        <v>1</v>
      </c>
    </row>
    <row r="1273" spans="1:26">
      <c r="A1273" s="27">
        <v>1988</v>
      </c>
      <c r="B1273" t="s">
        <v>95</v>
      </c>
      <c r="C1273" s="27"/>
      <c r="D1273" s="27"/>
      <c r="E1273" s="27"/>
      <c r="F1273" s="27">
        <v>0</v>
      </c>
      <c r="G1273" s="27">
        <v>0</v>
      </c>
      <c r="H1273" s="27">
        <v>0</v>
      </c>
      <c r="I1273" s="27">
        <v>1</v>
      </c>
      <c r="J1273" s="27">
        <v>0</v>
      </c>
      <c r="K1273" s="27">
        <v>4</v>
      </c>
      <c r="L1273" s="27">
        <v>1</v>
      </c>
      <c r="M1273" s="27">
        <v>0</v>
      </c>
      <c r="N1273" s="27">
        <v>1</v>
      </c>
      <c r="O1273" s="27">
        <v>1</v>
      </c>
      <c r="P1273" s="27">
        <v>15184000000</v>
      </c>
      <c r="Q1273" s="27">
        <v>12493286761.734114</v>
      </c>
      <c r="R1273" s="27">
        <v>1</v>
      </c>
      <c r="S1273" s="27">
        <v>1</v>
      </c>
      <c r="T1273" s="33">
        <v>0.80560957079318884</v>
      </c>
      <c r="U1273" s="27">
        <v>100434973.8</v>
      </c>
      <c r="V1273" s="27">
        <v>508344000</v>
      </c>
      <c r="W1273" s="27">
        <v>240040105.69999999</v>
      </c>
      <c r="X1273" s="27"/>
      <c r="Y1273" s="27"/>
      <c r="Z1273" s="27">
        <v>1</v>
      </c>
    </row>
    <row r="1274" spans="1:26">
      <c r="A1274" s="27">
        <v>1989</v>
      </c>
      <c r="B1274" t="s">
        <v>95</v>
      </c>
      <c r="C1274" s="27"/>
      <c r="D1274" s="27"/>
      <c r="E1274" s="27"/>
      <c r="F1274" s="27">
        <v>0</v>
      </c>
      <c r="G1274" s="27">
        <v>0</v>
      </c>
      <c r="H1274" s="27">
        <v>0</v>
      </c>
      <c r="I1274" s="27">
        <v>1</v>
      </c>
      <c r="J1274" s="27">
        <v>0</v>
      </c>
      <c r="K1274" s="27">
        <v>4</v>
      </c>
      <c r="L1274" s="27">
        <v>1</v>
      </c>
      <c r="M1274" s="27">
        <v>0</v>
      </c>
      <c r="N1274" s="27">
        <v>1</v>
      </c>
      <c r="O1274" s="27">
        <v>1</v>
      </c>
      <c r="P1274" s="27">
        <v>13539000000</v>
      </c>
      <c r="Q1274" s="27">
        <v>11140055364.150209</v>
      </c>
      <c r="R1274" s="27">
        <v>1</v>
      </c>
      <c r="S1274" s="27">
        <v>1</v>
      </c>
      <c r="T1274" s="33">
        <v>0.74679040704290955</v>
      </c>
      <c r="U1274" s="27">
        <v>113242481.40000001</v>
      </c>
      <c r="V1274" s="27">
        <v>572238000</v>
      </c>
      <c r="W1274" s="27">
        <v>238796291.30000001</v>
      </c>
      <c r="X1274" s="27"/>
      <c r="Y1274" s="27"/>
      <c r="Z1274" s="27">
        <v>1</v>
      </c>
    </row>
    <row r="1275" spans="1:26">
      <c r="A1275" s="27">
        <v>1990</v>
      </c>
      <c r="B1275" t="s">
        <v>95</v>
      </c>
      <c r="C1275" s="27"/>
      <c r="D1275" s="27"/>
      <c r="E1275" s="27"/>
      <c r="F1275" s="27">
        <v>0</v>
      </c>
      <c r="G1275" s="27">
        <v>0</v>
      </c>
      <c r="H1275" s="27">
        <v>0</v>
      </c>
      <c r="I1275" s="27">
        <v>1</v>
      </c>
      <c r="J1275" s="27">
        <v>0</v>
      </c>
      <c r="K1275" s="27">
        <v>4</v>
      </c>
      <c r="L1275" s="27">
        <v>1</v>
      </c>
      <c r="M1275" s="27">
        <v>0</v>
      </c>
      <c r="N1275" s="27">
        <v>1</v>
      </c>
      <c r="O1275" s="27">
        <v>1</v>
      </c>
      <c r="P1275" s="27">
        <v>13553000000</v>
      </c>
      <c r="Q1275" s="27">
        <v>11151578050.735556</v>
      </c>
      <c r="R1275" s="27">
        <v>1</v>
      </c>
      <c r="S1275" s="27">
        <v>1</v>
      </c>
      <c r="T1275" s="33">
        <v>0.70566019682121295</v>
      </c>
      <c r="U1275" s="27">
        <v>121078324.59999999</v>
      </c>
      <c r="V1275" s="27">
        <v>651315000</v>
      </c>
      <c r="W1275" s="27">
        <v>238081896.80000001</v>
      </c>
      <c r="X1275" s="27"/>
      <c r="Y1275" s="27"/>
      <c r="Z1275" s="27">
        <v>1</v>
      </c>
    </row>
    <row r="1276" spans="1:26">
      <c r="A1276" s="27">
        <v>1991</v>
      </c>
      <c r="B1276" t="s">
        <v>95</v>
      </c>
      <c r="C1276" s="27"/>
      <c r="D1276" s="27"/>
      <c r="E1276" s="27"/>
      <c r="F1276" s="27">
        <v>6000000</v>
      </c>
      <c r="G1276" s="27">
        <v>0</v>
      </c>
      <c r="H1276" s="27">
        <v>0</v>
      </c>
      <c r="I1276" s="27">
        <v>1</v>
      </c>
      <c r="J1276" s="27">
        <v>0</v>
      </c>
      <c r="K1276" s="27">
        <v>4</v>
      </c>
      <c r="L1276" s="27">
        <v>1</v>
      </c>
      <c r="M1276" s="27">
        <v>0</v>
      </c>
      <c r="N1276" s="27">
        <v>1</v>
      </c>
      <c r="O1276" s="27">
        <v>1</v>
      </c>
      <c r="P1276" s="27">
        <v>15112000000</v>
      </c>
      <c r="Q1276" s="27">
        <v>12434370004.958561</v>
      </c>
      <c r="R1276" s="27">
        <v>1</v>
      </c>
      <c r="S1276" s="27">
        <v>1</v>
      </c>
      <c r="T1276" s="33">
        <v>0.64778014054484578</v>
      </c>
      <c r="U1276" s="27">
        <v>120562366.7</v>
      </c>
      <c r="V1276" s="27">
        <v>723513000</v>
      </c>
      <c r="W1276" s="27">
        <v>234518756.19999999</v>
      </c>
      <c r="X1276" s="27"/>
      <c r="Y1276" s="27"/>
      <c r="Z1276" s="27">
        <v>1</v>
      </c>
    </row>
    <row r="1277" spans="1:26">
      <c r="A1277" s="27">
        <v>1992</v>
      </c>
      <c r="B1277" t="s">
        <v>95</v>
      </c>
      <c r="C1277" s="27"/>
      <c r="D1277" s="27"/>
      <c r="E1277" s="27"/>
      <c r="F1277" s="27">
        <v>0</v>
      </c>
      <c r="G1277" s="27">
        <v>0</v>
      </c>
      <c r="H1277" s="27">
        <v>0</v>
      </c>
      <c r="I1277" s="27">
        <v>1</v>
      </c>
      <c r="J1277" s="27">
        <v>0</v>
      </c>
      <c r="K1277" s="27">
        <v>4</v>
      </c>
      <c r="L1277" s="27">
        <v>1</v>
      </c>
      <c r="M1277" s="27">
        <v>0</v>
      </c>
      <c r="N1277" s="27">
        <v>1</v>
      </c>
      <c r="O1277" s="27">
        <v>1</v>
      </c>
      <c r="P1277" s="27">
        <v>13851000000</v>
      </c>
      <c r="Q1277" s="27">
        <v>11396310990.219711</v>
      </c>
      <c r="R1277" s="27">
        <v>1</v>
      </c>
      <c r="S1277" s="27">
        <v>1</v>
      </c>
      <c r="T1277" s="33">
        <v>0.62587770846912083</v>
      </c>
      <c r="U1277" s="27">
        <v>62781125</v>
      </c>
      <c r="V1277" s="27">
        <v>723305000</v>
      </c>
      <c r="W1277" s="27">
        <v>231692000</v>
      </c>
      <c r="X1277" s="27"/>
      <c r="Y1277" s="27"/>
      <c r="Z1277" s="27">
        <v>1</v>
      </c>
    </row>
    <row r="1278" spans="1:26">
      <c r="A1278" s="27">
        <v>1993</v>
      </c>
      <c r="B1278" t="s">
        <v>95</v>
      </c>
      <c r="C1278" s="27"/>
      <c r="D1278" s="27"/>
      <c r="E1278" s="27"/>
      <c r="F1278" s="27">
        <v>0</v>
      </c>
      <c r="G1278" s="27">
        <v>0</v>
      </c>
      <c r="H1278" s="27">
        <v>0</v>
      </c>
      <c r="I1278" s="27">
        <v>1</v>
      </c>
      <c r="J1278" s="27">
        <v>0</v>
      </c>
      <c r="K1278" s="27">
        <v>4</v>
      </c>
      <c r="L1278" s="27">
        <v>1</v>
      </c>
      <c r="M1278" s="27">
        <v>0</v>
      </c>
      <c r="N1278" s="27">
        <v>1</v>
      </c>
      <c r="O1278" s="27">
        <v>1</v>
      </c>
      <c r="P1278" s="27">
        <v>14451000000</v>
      </c>
      <c r="Q1278" s="27">
        <v>15498179313.042454</v>
      </c>
      <c r="R1278" s="27">
        <v>1</v>
      </c>
      <c r="S1278" s="27">
        <v>1</v>
      </c>
      <c r="T1278" s="33">
        <v>0.648154718576755</v>
      </c>
      <c r="U1278" s="27">
        <v>16294541.699999999</v>
      </c>
      <c r="V1278" s="27">
        <v>706919000</v>
      </c>
      <c r="W1278" s="27">
        <v>226601000</v>
      </c>
      <c r="X1278" s="27"/>
      <c r="Y1278" s="27"/>
      <c r="Z1278" s="27">
        <v>1</v>
      </c>
    </row>
    <row r="1279" spans="1:26">
      <c r="A1279" s="27">
        <v>1994</v>
      </c>
      <c r="B1279" t="s">
        <v>95</v>
      </c>
      <c r="C1279" s="27"/>
      <c r="D1279" s="27"/>
      <c r="E1279" s="27"/>
      <c r="F1279" s="27">
        <v>0</v>
      </c>
      <c r="G1279" s="27">
        <v>0</v>
      </c>
      <c r="H1279" s="27">
        <v>0</v>
      </c>
      <c r="I1279" s="27">
        <v>1</v>
      </c>
      <c r="J1279" s="27">
        <v>0</v>
      </c>
      <c r="K1279" s="27">
        <v>4</v>
      </c>
      <c r="L1279" s="27">
        <v>1</v>
      </c>
      <c r="M1279" s="27">
        <v>0</v>
      </c>
      <c r="N1279" s="27">
        <v>1</v>
      </c>
      <c r="O1279" s="27">
        <v>1</v>
      </c>
      <c r="P1279" s="27">
        <v>9833000000</v>
      </c>
      <c r="Q1279" s="27">
        <v>10600157683.841228</v>
      </c>
      <c r="R1279" s="27">
        <v>1</v>
      </c>
      <c r="S1279" s="27">
        <v>1</v>
      </c>
      <c r="T1279" s="33">
        <v>0.69545665111729171</v>
      </c>
      <c r="U1279" s="27">
        <v>43664112.100000001</v>
      </c>
      <c r="V1279" s="27">
        <v>694531000</v>
      </c>
      <c r="W1279" s="27">
        <v>405844000</v>
      </c>
      <c r="X1279" s="27"/>
      <c r="Y1279" s="27"/>
      <c r="Z1279" s="27">
        <v>1</v>
      </c>
    </row>
    <row r="1280" spans="1:26">
      <c r="A1280" s="27">
        <v>1995</v>
      </c>
      <c r="B1280" t="s">
        <v>95</v>
      </c>
      <c r="C1280" s="27"/>
      <c r="D1280" s="27"/>
      <c r="E1280" s="27"/>
      <c r="F1280" s="27">
        <v>0</v>
      </c>
      <c r="G1280" s="27">
        <v>0</v>
      </c>
      <c r="H1280" s="27">
        <v>0</v>
      </c>
      <c r="I1280" s="27">
        <v>1</v>
      </c>
      <c r="J1280" s="27">
        <v>0</v>
      </c>
      <c r="K1280" s="27">
        <v>4</v>
      </c>
      <c r="L1280" s="27">
        <v>1</v>
      </c>
      <c r="M1280" s="27">
        <v>0</v>
      </c>
      <c r="N1280" s="27">
        <v>1</v>
      </c>
      <c r="O1280" s="27">
        <v>1</v>
      </c>
      <c r="P1280" s="27">
        <v>9326000000</v>
      </c>
      <c r="Q1280" s="27">
        <v>9643953174.7734947</v>
      </c>
      <c r="R1280" s="27">
        <v>1</v>
      </c>
      <c r="S1280" s="27">
        <v>1</v>
      </c>
      <c r="T1280" s="33">
        <v>0.69736071622307827</v>
      </c>
      <c r="U1280" s="27">
        <v>51150121.299999997</v>
      </c>
      <c r="V1280" s="27">
        <v>639066000</v>
      </c>
      <c r="W1280" s="27">
        <v>442755000</v>
      </c>
      <c r="X1280" s="27"/>
      <c r="Y1280" s="27"/>
      <c r="Z1280" s="27">
        <v>1</v>
      </c>
    </row>
    <row r="1281" spans="1:26">
      <c r="A1281" s="27">
        <v>1996</v>
      </c>
      <c r="B1281" t="s">
        <v>95</v>
      </c>
      <c r="C1281" s="27"/>
      <c r="D1281" s="27"/>
      <c r="E1281" s="27"/>
      <c r="F1281" s="27">
        <v>0</v>
      </c>
      <c r="G1281" s="27">
        <v>0</v>
      </c>
      <c r="H1281" s="27">
        <v>0</v>
      </c>
      <c r="I1281" s="27">
        <v>1</v>
      </c>
      <c r="J1281" s="27">
        <v>0</v>
      </c>
      <c r="K1281" s="27">
        <v>4</v>
      </c>
      <c r="L1281" s="27">
        <v>1</v>
      </c>
      <c r="M1281" s="27">
        <v>0</v>
      </c>
      <c r="N1281" s="27">
        <v>1</v>
      </c>
      <c r="O1281" s="27">
        <v>1</v>
      </c>
      <c r="P1281" s="27">
        <v>10393000000</v>
      </c>
      <c r="Q1281" s="27">
        <v>10513387441.619387</v>
      </c>
      <c r="R1281" s="27">
        <v>1</v>
      </c>
      <c r="S1281" s="27">
        <v>1</v>
      </c>
      <c r="T1281" s="33">
        <v>0.69966405838602452</v>
      </c>
      <c r="U1281" s="27">
        <v>72056177</v>
      </c>
      <c r="V1281" s="27">
        <v>520168000</v>
      </c>
      <c r="W1281" s="27">
        <v>512574000</v>
      </c>
      <c r="X1281" s="27"/>
      <c r="Y1281" s="27"/>
      <c r="Z1281" s="27">
        <v>1</v>
      </c>
    </row>
    <row r="1282" spans="1:26">
      <c r="A1282" s="27">
        <v>1997</v>
      </c>
      <c r="B1282" t="s">
        <v>95</v>
      </c>
      <c r="C1282" s="27"/>
      <c r="D1282" s="27"/>
      <c r="E1282" s="27"/>
      <c r="F1282" s="27">
        <v>0</v>
      </c>
      <c r="G1282" s="27">
        <v>0</v>
      </c>
      <c r="H1282" s="27">
        <v>0</v>
      </c>
      <c r="I1282" s="27">
        <v>1</v>
      </c>
      <c r="J1282" s="27">
        <v>0</v>
      </c>
      <c r="K1282" s="27">
        <v>4</v>
      </c>
      <c r="L1282" s="27">
        <v>1</v>
      </c>
      <c r="M1282" s="27">
        <v>0</v>
      </c>
      <c r="N1282" s="27">
        <v>1</v>
      </c>
      <c r="O1282" s="27">
        <v>1</v>
      </c>
      <c r="P1282" s="27">
        <v>10509000000</v>
      </c>
      <c r="Q1282" s="27">
        <v>10833497457.512318</v>
      </c>
      <c r="R1282" s="27">
        <v>1</v>
      </c>
      <c r="S1282" s="27">
        <v>1</v>
      </c>
      <c r="T1282" s="33">
        <v>0.71538944173936525</v>
      </c>
      <c r="U1282" s="27">
        <v>92982211.700000003</v>
      </c>
      <c r="V1282" s="27">
        <v>410156000</v>
      </c>
      <c r="W1282" s="27">
        <v>609279000</v>
      </c>
      <c r="X1282" s="27"/>
      <c r="Y1282" s="27"/>
      <c r="Z1282" s="27">
        <v>1</v>
      </c>
    </row>
    <row r="1283" spans="1:26">
      <c r="A1283" s="27">
        <v>1998</v>
      </c>
      <c r="B1283" t="s">
        <v>95</v>
      </c>
      <c r="C1283" s="27"/>
      <c r="D1283" s="27"/>
      <c r="E1283" s="27"/>
      <c r="F1283" s="27">
        <v>0</v>
      </c>
      <c r="G1283" s="27">
        <v>0</v>
      </c>
      <c r="H1283" s="27">
        <v>0</v>
      </c>
      <c r="I1283" s="27">
        <v>1</v>
      </c>
      <c r="J1283" s="27">
        <v>0</v>
      </c>
      <c r="K1283" s="27">
        <v>4</v>
      </c>
      <c r="L1283" s="27">
        <v>1</v>
      </c>
      <c r="M1283" s="27">
        <v>0</v>
      </c>
      <c r="N1283" s="27">
        <v>1</v>
      </c>
      <c r="O1283" s="27">
        <v>1</v>
      </c>
      <c r="P1283" s="27">
        <v>10495000000</v>
      </c>
      <c r="Q1283" s="27">
        <v>10612847429.349953</v>
      </c>
      <c r="R1283" s="27">
        <v>1</v>
      </c>
      <c r="S1283" s="27">
        <v>1</v>
      </c>
      <c r="T1283" s="33">
        <v>0.63293736472878814</v>
      </c>
      <c r="U1283" s="27">
        <v>156201219.80000001</v>
      </c>
      <c r="V1283" s="27">
        <v>349556000</v>
      </c>
      <c r="W1283" s="27">
        <v>700868000</v>
      </c>
      <c r="X1283" s="27"/>
      <c r="Y1283" s="27"/>
      <c r="Z1283" s="27">
        <v>1</v>
      </c>
    </row>
    <row r="1284" spans="1:26">
      <c r="A1284" s="27">
        <v>1999</v>
      </c>
      <c r="B1284" t="s">
        <v>95</v>
      </c>
      <c r="C1284" s="27"/>
      <c r="D1284" s="27"/>
      <c r="E1284" s="27"/>
      <c r="F1284" s="27">
        <v>0</v>
      </c>
      <c r="G1284" s="27">
        <v>0</v>
      </c>
      <c r="H1284" s="27">
        <v>0</v>
      </c>
      <c r="I1284" s="27">
        <v>1</v>
      </c>
      <c r="J1284" s="27">
        <v>0</v>
      </c>
      <c r="K1284" s="27">
        <v>4</v>
      </c>
      <c r="L1284" s="27">
        <v>1</v>
      </c>
      <c r="M1284" s="27">
        <v>0</v>
      </c>
      <c r="N1284" s="27">
        <v>1</v>
      </c>
      <c r="O1284" s="27">
        <v>1</v>
      </c>
      <c r="P1284" s="27">
        <v>10695000000</v>
      </c>
      <c r="Q1284" s="27">
        <v>11198378749.471907</v>
      </c>
      <c r="R1284" s="27">
        <v>1</v>
      </c>
      <c r="S1284" s="27">
        <v>1</v>
      </c>
      <c r="T1284" s="33">
        <v>0.59173831677950461</v>
      </c>
      <c r="U1284" s="27">
        <v>229367825.80000001</v>
      </c>
      <c r="V1284" s="27">
        <v>276123000</v>
      </c>
      <c r="W1284" s="27">
        <v>749338000</v>
      </c>
      <c r="X1284" s="27"/>
      <c r="Y1284" s="27"/>
      <c r="Z1284" s="27">
        <v>1</v>
      </c>
    </row>
    <row r="1285" spans="1:26">
      <c r="A1285" s="27">
        <v>2000</v>
      </c>
      <c r="B1285" t="s">
        <v>95</v>
      </c>
      <c r="C1285" s="27">
        <v>0</v>
      </c>
      <c r="D1285" s="27">
        <v>0</v>
      </c>
      <c r="E1285" s="27">
        <v>0</v>
      </c>
      <c r="F1285" s="27">
        <v>0</v>
      </c>
      <c r="G1285" s="27">
        <v>0</v>
      </c>
      <c r="H1285" s="27">
        <v>0</v>
      </c>
      <c r="I1285" s="27">
        <v>1</v>
      </c>
      <c r="J1285" s="27">
        <v>0</v>
      </c>
      <c r="K1285" s="27">
        <v>4</v>
      </c>
      <c r="L1285" s="27">
        <v>1</v>
      </c>
      <c r="M1285" s="27">
        <v>1</v>
      </c>
      <c r="N1285" s="27">
        <v>1</v>
      </c>
      <c r="O1285" s="27">
        <v>1</v>
      </c>
      <c r="P1285" s="27">
        <v>9802000000</v>
      </c>
      <c r="Q1285" s="27">
        <v>10083937740.062414</v>
      </c>
      <c r="R1285" s="27">
        <v>1</v>
      </c>
      <c r="S1285" s="27">
        <v>1</v>
      </c>
      <c r="T1285" s="33">
        <v>0.62919927379193319</v>
      </c>
      <c r="U1285" s="27">
        <v>267051729.90000001</v>
      </c>
      <c r="V1285" s="27">
        <v>218028000</v>
      </c>
      <c r="W1285" s="27">
        <v>768684000</v>
      </c>
      <c r="X1285" s="27"/>
      <c r="Y1285" s="27"/>
      <c r="Z1285" s="27">
        <v>1</v>
      </c>
    </row>
    <row r="1286" spans="1:26">
      <c r="A1286" s="27">
        <v>2001</v>
      </c>
      <c r="B1286" t="s">
        <v>95</v>
      </c>
      <c r="C1286" s="27">
        <v>0</v>
      </c>
      <c r="D1286" s="27">
        <v>0</v>
      </c>
      <c r="E1286" s="27">
        <v>0</v>
      </c>
      <c r="F1286" s="27">
        <v>24525592</v>
      </c>
      <c r="G1286" s="27">
        <v>0</v>
      </c>
      <c r="H1286" s="27">
        <v>0</v>
      </c>
      <c r="I1286" s="27">
        <v>1</v>
      </c>
      <c r="J1286" s="27">
        <v>0</v>
      </c>
      <c r="K1286" s="27">
        <v>4</v>
      </c>
      <c r="L1286" s="27">
        <v>1</v>
      </c>
      <c r="M1286" s="27">
        <v>1</v>
      </c>
      <c r="N1286" s="27">
        <v>1</v>
      </c>
      <c r="O1286" s="27">
        <v>1</v>
      </c>
      <c r="P1286" s="27">
        <v>10377000000</v>
      </c>
      <c r="Q1286" s="27">
        <v>10371327756.454811</v>
      </c>
      <c r="R1286" s="27">
        <v>1</v>
      </c>
      <c r="S1286" s="27">
        <v>1</v>
      </c>
      <c r="T1286" s="33">
        <v>0.61588871891054842</v>
      </c>
      <c r="U1286" s="27">
        <v>274498234.10000002</v>
      </c>
      <c r="V1286" s="27">
        <v>178649000</v>
      </c>
      <c r="W1286" s="27">
        <v>757574000</v>
      </c>
      <c r="X1286" s="27"/>
      <c r="Y1286" s="27"/>
      <c r="Z1286" s="27">
        <v>1</v>
      </c>
    </row>
    <row r="1287" spans="1:26">
      <c r="A1287" s="27">
        <v>2002</v>
      </c>
      <c r="B1287" t="s">
        <v>95</v>
      </c>
      <c r="C1287" s="27">
        <v>0</v>
      </c>
      <c r="D1287" s="27">
        <v>0</v>
      </c>
      <c r="E1287" s="27">
        <v>0</v>
      </c>
      <c r="F1287" s="27">
        <v>103301.6015625</v>
      </c>
      <c r="G1287" s="27">
        <v>0</v>
      </c>
      <c r="H1287" s="27">
        <v>0</v>
      </c>
      <c r="I1287" s="27">
        <v>1</v>
      </c>
      <c r="J1287" s="27">
        <v>0</v>
      </c>
      <c r="K1287" s="27">
        <v>4</v>
      </c>
      <c r="L1287" s="27">
        <v>1</v>
      </c>
      <c r="M1287" s="27">
        <v>1</v>
      </c>
      <c r="N1287" s="27">
        <v>1</v>
      </c>
      <c r="O1287" s="27">
        <v>1</v>
      </c>
      <c r="P1287" s="27">
        <v>11588000000</v>
      </c>
      <c r="Q1287" s="27">
        <v>11579343088.16132</v>
      </c>
      <c r="R1287" s="27">
        <v>1</v>
      </c>
      <c r="S1287" s="27">
        <v>1</v>
      </c>
      <c r="T1287" s="33">
        <v>0.62466195784303247</v>
      </c>
      <c r="U1287" s="27">
        <v>340237010</v>
      </c>
      <c r="V1287" s="27">
        <v>141674000</v>
      </c>
      <c r="W1287" s="27">
        <v>846843000</v>
      </c>
      <c r="X1287" s="27"/>
      <c r="Y1287" s="27"/>
      <c r="Z1287" s="27">
        <v>1</v>
      </c>
    </row>
    <row r="1288" spans="1:26">
      <c r="A1288" s="27">
        <v>2003</v>
      </c>
      <c r="B1288" t="s">
        <v>95</v>
      </c>
      <c r="C1288" s="27">
        <v>0</v>
      </c>
      <c r="D1288" s="27">
        <v>0</v>
      </c>
      <c r="E1288" s="27">
        <v>0</v>
      </c>
      <c r="F1288" s="27">
        <v>500687.953125</v>
      </c>
      <c r="G1288" s="27">
        <v>0</v>
      </c>
      <c r="H1288" s="27">
        <v>0</v>
      </c>
      <c r="I1288" s="27">
        <v>1</v>
      </c>
      <c r="J1288" s="27">
        <v>0</v>
      </c>
      <c r="K1288" s="27">
        <v>4</v>
      </c>
      <c r="L1288" s="27">
        <v>1</v>
      </c>
      <c r="M1288" s="27">
        <v>1</v>
      </c>
      <c r="N1288" s="27">
        <v>1</v>
      </c>
      <c r="O1288" s="27">
        <v>1</v>
      </c>
      <c r="P1288" s="27">
        <v>14558000000</v>
      </c>
      <c r="Q1288" s="27">
        <v>14548845764.532471</v>
      </c>
      <c r="R1288" s="27">
        <v>1</v>
      </c>
      <c r="S1288" s="27">
        <v>1</v>
      </c>
      <c r="T1288" s="33">
        <v>0.61793375018798091</v>
      </c>
      <c r="U1288" s="27">
        <v>383479225.60000002</v>
      </c>
      <c r="V1288" s="27">
        <v>145294000</v>
      </c>
      <c r="W1288" s="27">
        <v>944256000</v>
      </c>
      <c r="X1288" s="27"/>
      <c r="Y1288" s="27"/>
      <c r="Z1288" s="27">
        <v>1</v>
      </c>
    </row>
    <row r="1289" spans="1:26">
      <c r="A1289" s="27">
        <v>2004</v>
      </c>
      <c r="B1289" t="s">
        <v>95</v>
      </c>
      <c r="C1289" s="27">
        <v>0</v>
      </c>
      <c r="D1289" s="27">
        <v>0</v>
      </c>
      <c r="E1289" s="27">
        <v>0</v>
      </c>
      <c r="F1289" s="27">
        <v>4000000</v>
      </c>
      <c r="G1289" s="27">
        <v>0</v>
      </c>
      <c r="H1289" s="27">
        <v>0</v>
      </c>
      <c r="I1289" s="27">
        <v>1</v>
      </c>
      <c r="J1289" s="27">
        <v>0</v>
      </c>
      <c r="K1289" s="27">
        <v>4</v>
      </c>
      <c r="L1289" s="27">
        <v>1</v>
      </c>
      <c r="M1289" s="27">
        <v>1</v>
      </c>
      <c r="N1289" s="27">
        <v>1</v>
      </c>
      <c r="O1289" s="27">
        <v>1</v>
      </c>
      <c r="P1289" s="27">
        <v>17440000000</v>
      </c>
      <c r="Q1289" s="27">
        <v>17430933517.299759</v>
      </c>
      <c r="R1289" s="27">
        <v>1</v>
      </c>
      <c r="S1289" s="27">
        <v>1</v>
      </c>
      <c r="T1289" s="33">
        <v>0.67108711240801089</v>
      </c>
      <c r="U1289" s="27">
        <v>371406379.30000001</v>
      </c>
      <c r="V1289" s="27">
        <v>117000000</v>
      </c>
      <c r="W1289" s="27">
        <v>1082980000</v>
      </c>
      <c r="X1289" s="27"/>
      <c r="Y1289" s="27"/>
      <c r="Z1289" s="27">
        <v>1</v>
      </c>
    </row>
    <row r="1290" spans="1:26">
      <c r="A1290" s="27">
        <v>2005</v>
      </c>
      <c r="B1290" t="s">
        <v>95</v>
      </c>
      <c r="C1290" s="27">
        <v>0</v>
      </c>
      <c r="D1290" s="27">
        <v>0</v>
      </c>
      <c r="E1290" s="27">
        <v>0</v>
      </c>
      <c r="F1290" s="27">
        <v>0</v>
      </c>
      <c r="G1290" s="27">
        <v>0</v>
      </c>
      <c r="H1290" s="27">
        <v>0</v>
      </c>
      <c r="I1290" s="27">
        <v>1</v>
      </c>
      <c r="J1290" s="27">
        <v>0</v>
      </c>
      <c r="K1290" s="27">
        <v>4</v>
      </c>
      <c r="L1290" s="27">
        <v>1</v>
      </c>
      <c r="M1290" s="27">
        <v>1</v>
      </c>
      <c r="N1290" s="27">
        <v>1</v>
      </c>
      <c r="O1290" s="27">
        <v>1</v>
      </c>
      <c r="P1290" s="27">
        <v>17974000000</v>
      </c>
      <c r="Q1290" s="27">
        <v>17944084201.490097</v>
      </c>
      <c r="R1290" s="27">
        <v>1</v>
      </c>
      <c r="S1290" s="27">
        <v>1</v>
      </c>
      <c r="T1290" s="33">
        <v>0.69599608558540027</v>
      </c>
      <c r="U1290" s="27">
        <v>306983756</v>
      </c>
      <c r="V1290" s="27">
        <v>83623000</v>
      </c>
      <c r="W1290" s="27">
        <v>1031736000</v>
      </c>
      <c r="X1290" s="27"/>
      <c r="Y1290" s="27"/>
      <c r="Z1290" s="27">
        <v>1</v>
      </c>
    </row>
    <row r="1291" spans="1:26">
      <c r="A1291" s="27">
        <v>2006</v>
      </c>
      <c r="B1291" t="s">
        <v>95</v>
      </c>
      <c r="C1291" s="27">
        <v>0</v>
      </c>
      <c r="D1291" s="27">
        <v>0</v>
      </c>
      <c r="E1291" s="27">
        <v>0</v>
      </c>
      <c r="F1291" s="27">
        <v>5000000</v>
      </c>
      <c r="G1291" s="27">
        <v>0</v>
      </c>
      <c r="H1291" s="27">
        <v>0</v>
      </c>
      <c r="I1291" s="27">
        <v>1</v>
      </c>
      <c r="J1291" s="27">
        <v>0</v>
      </c>
      <c r="K1291" s="27">
        <v>4</v>
      </c>
      <c r="L1291" s="27">
        <v>1</v>
      </c>
      <c r="M1291" s="27">
        <v>1</v>
      </c>
      <c r="N1291" s="27">
        <v>1</v>
      </c>
      <c r="O1291" s="27">
        <v>1</v>
      </c>
      <c r="P1291" s="27">
        <v>19373000000</v>
      </c>
      <c r="Q1291" s="27">
        <v>19356046327.899498</v>
      </c>
      <c r="R1291" s="27">
        <v>1</v>
      </c>
      <c r="S1291" s="27">
        <v>1</v>
      </c>
      <c r="T1291" s="33">
        <v>0.83568345932575372</v>
      </c>
      <c r="U1291" s="27">
        <v>44774855.399999999</v>
      </c>
      <c r="V1291" s="27">
        <v>45841000</v>
      </c>
      <c r="W1291" s="27">
        <v>170437000</v>
      </c>
      <c r="X1291" s="27"/>
      <c r="Y1291" s="27"/>
      <c r="Z1291" s="27">
        <v>1</v>
      </c>
    </row>
    <row r="1292" spans="1:26">
      <c r="A1292" s="27">
        <v>2007</v>
      </c>
      <c r="B1292" t="s">
        <v>95</v>
      </c>
      <c r="C1292" s="27">
        <v>72484754</v>
      </c>
      <c r="D1292" s="27">
        <v>14096951.5</v>
      </c>
      <c r="E1292" s="27">
        <v>72484754</v>
      </c>
      <c r="F1292" s="27">
        <v>90726165.0625</v>
      </c>
      <c r="G1292" s="27">
        <v>0</v>
      </c>
      <c r="H1292" s="27">
        <v>0</v>
      </c>
      <c r="I1292" s="27">
        <v>1</v>
      </c>
      <c r="J1292" s="27">
        <v>0</v>
      </c>
      <c r="K1292" s="27">
        <v>4</v>
      </c>
      <c r="L1292" s="27">
        <v>1</v>
      </c>
      <c r="M1292" s="27">
        <v>1</v>
      </c>
      <c r="N1292" s="27">
        <v>1</v>
      </c>
      <c r="O1292" s="27">
        <v>1</v>
      </c>
      <c r="P1292" s="27">
        <v>22397000000</v>
      </c>
      <c r="Q1292" s="27">
        <v>22365265025.66003</v>
      </c>
      <c r="R1292" s="27">
        <v>1</v>
      </c>
      <c r="S1292" s="27">
        <v>1</v>
      </c>
      <c r="T1292" s="33">
        <v>0.90473952627382648</v>
      </c>
      <c r="U1292" s="27">
        <v>55407673.600000001</v>
      </c>
      <c r="V1292" s="27">
        <v>40464000</v>
      </c>
      <c r="W1292" s="27">
        <v>198075000</v>
      </c>
      <c r="X1292" s="27"/>
      <c r="Y1292" s="27"/>
      <c r="Z1292" s="27">
        <v>1</v>
      </c>
    </row>
    <row r="1293" spans="1:26">
      <c r="A1293" s="27">
        <v>2008</v>
      </c>
      <c r="B1293" t="s">
        <v>95</v>
      </c>
      <c r="C1293" s="27">
        <v>78978540</v>
      </c>
      <c r="D1293" s="27">
        <v>30791416</v>
      </c>
      <c r="E1293" s="27">
        <v>78978540</v>
      </c>
      <c r="F1293" s="27">
        <v>0</v>
      </c>
      <c r="G1293" s="27">
        <v>0</v>
      </c>
      <c r="H1293" s="27">
        <v>0</v>
      </c>
      <c r="I1293" s="27">
        <v>1</v>
      </c>
      <c r="J1293" s="27">
        <v>0</v>
      </c>
      <c r="K1293" s="27">
        <v>4</v>
      </c>
      <c r="L1293" s="27">
        <v>1</v>
      </c>
      <c r="M1293" s="27">
        <v>1</v>
      </c>
      <c r="N1293" s="27">
        <v>1</v>
      </c>
      <c r="O1293" s="27">
        <v>1</v>
      </c>
      <c r="P1293" s="27">
        <v>26534000000</v>
      </c>
      <c r="Q1293" s="27">
        <v>26409781215.184372</v>
      </c>
      <c r="R1293" s="27">
        <v>1</v>
      </c>
      <c r="S1293" s="27">
        <v>1</v>
      </c>
      <c r="T1293" s="33">
        <v>0.91944034308119871</v>
      </c>
      <c r="U1293" s="27">
        <v>62169301.899999999</v>
      </c>
      <c r="V1293" s="27">
        <v>35024000</v>
      </c>
      <c r="W1293" s="27">
        <v>224868000</v>
      </c>
      <c r="X1293" s="27">
        <v>1353000000</v>
      </c>
      <c r="Y1293" s="27"/>
      <c r="Z1293" s="27">
        <v>1</v>
      </c>
    </row>
    <row r="1294" spans="1:26">
      <c r="A1294" s="27">
        <v>2009</v>
      </c>
      <c r="B1294" t="s">
        <v>95</v>
      </c>
      <c r="C1294" s="27">
        <v>333713326</v>
      </c>
      <c r="D1294" s="27">
        <v>98749094</v>
      </c>
      <c r="E1294" s="27">
        <v>333713326</v>
      </c>
      <c r="F1294" s="27">
        <v>258772252.4375</v>
      </c>
      <c r="G1294" s="27">
        <v>0</v>
      </c>
      <c r="H1294" s="27">
        <v>0</v>
      </c>
      <c r="I1294" s="27">
        <v>1</v>
      </c>
      <c r="J1294" s="27">
        <v>0</v>
      </c>
      <c r="K1294" s="27">
        <v>4</v>
      </c>
      <c r="L1294" s="27">
        <v>1</v>
      </c>
      <c r="M1294" s="27">
        <v>1</v>
      </c>
      <c r="N1294" s="27">
        <v>1</v>
      </c>
      <c r="O1294" s="27">
        <v>1</v>
      </c>
      <c r="P1294" s="27">
        <v>26085000000</v>
      </c>
      <c r="Q1294" s="27">
        <v>26017925551.842567</v>
      </c>
      <c r="R1294" s="27">
        <v>1</v>
      </c>
      <c r="S1294" s="27">
        <v>1</v>
      </c>
      <c r="T1294" s="33">
        <v>0.81595367947064712</v>
      </c>
      <c r="U1294" s="27">
        <v>452571505.10000002</v>
      </c>
      <c r="V1294" s="27">
        <v>29584000</v>
      </c>
      <c r="W1294" s="27">
        <v>273248000</v>
      </c>
      <c r="X1294" s="27">
        <v>1212000000</v>
      </c>
      <c r="Y1294" s="27"/>
      <c r="Z1294" s="27">
        <v>1</v>
      </c>
    </row>
    <row r="1295" spans="1:26">
      <c r="A1295" s="27">
        <v>2010</v>
      </c>
      <c r="B1295" t="s">
        <v>95</v>
      </c>
      <c r="C1295" s="27">
        <v>335217854</v>
      </c>
      <c r="D1295" s="27">
        <v>167089277</v>
      </c>
      <c r="E1295" s="27">
        <v>335217854</v>
      </c>
      <c r="F1295" s="27">
        <v>22632505</v>
      </c>
      <c r="G1295" s="27">
        <v>0</v>
      </c>
      <c r="H1295" s="27">
        <v>0</v>
      </c>
      <c r="I1295" s="27">
        <v>1</v>
      </c>
      <c r="J1295" s="27">
        <v>0</v>
      </c>
      <c r="K1295" s="27">
        <v>4</v>
      </c>
      <c r="L1295" s="27">
        <v>1</v>
      </c>
      <c r="M1295" s="27">
        <v>1</v>
      </c>
      <c r="N1295" s="27">
        <v>1</v>
      </c>
      <c r="O1295" s="27">
        <v>1</v>
      </c>
      <c r="P1295" s="27">
        <v>26193000000</v>
      </c>
      <c r="Q1295" s="27">
        <v>26143818509.642078</v>
      </c>
      <c r="R1295" s="27">
        <v>1</v>
      </c>
      <c r="S1295" s="27">
        <v>1</v>
      </c>
      <c r="T1295" s="33">
        <v>1.0070075781651076</v>
      </c>
      <c r="U1295" s="27">
        <v>444586426.5</v>
      </c>
      <c r="V1295" s="27">
        <v>24123000</v>
      </c>
      <c r="W1295" s="27">
        <v>349898000</v>
      </c>
      <c r="X1295" s="27">
        <v>1022000000</v>
      </c>
      <c r="Y1295" s="27"/>
      <c r="Z1295" s="27">
        <v>1</v>
      </c>
    </row>
    <row r="1296" spans="1:26">
      <c r="A1296" s="27">
        <v>2011</v>
      </c>
      <c r="B1296" t="s">
        <v>95</v>
      </c>
      <c r="C1296" s="27">
        <v>1444473558</v>
      </c>
      <c r="D1296" s="27">
        <v>429385659</v>
      </c>
      <c r="E1296" s="27">
        <v>1444473558</v>
      </c>
      <c r="F1296" s="27">
        <v>1134972909.125</v>
      </c>
      <c r="G1296" s="27">
        <v>0</v>
      </c>
      <c r="H1296" s="27">
        <v>0</v>
      </c>
      <c r="I1296" s="27">
        <v>1</v>
      </c>
      <c r="J1296" s="27">
        <v>0</v>
      </c>
      <c r="K1296" s="27">
        <v>4</v>
      </c>
      <c r="L1296" s="27">
        <v>1</v>
      </c>
      <c r="M1296" s="27">
        <v>1</v>
      </c>
      <c r="N1296" s="27">
        <v>1</v>
      </c>
      <c r="O1296" s="27">
        <v>1</v>
      </c>
      <c r="P1296" s="27">
        <v>29364000000</v>
      </c>
      <c r="Q1296" s="27">
        <v>29337006833.082523</v>
      </c>
      <c r="R1296" s="27">
        <v>1</v>
      </c>
      <c r="S1296" s="27">
        <v>1</v>
      </c>
      <c r="T1296" s="33">
        <v>1.116808011796752</v>
      </c>
      <c r="U1296" s="27">
        <v>441991737.5</v>
      </c>
      <c r="V1296" s="27">
        <v>18671000</v>
      </c>
      <c r="W1296" s="27">
        <v>412336000</v>
      </c>
      <c r="X1296" s="27">
        <v>1002000000</v>
      </c>
      <c r="Y1296" s="27"/>
      <c r="Z1296" s="27">
        <v>1</v>
      </c>
    </row>
    <row r="1297" spans="1:26">
      <c r="A1297" s="27">
        <v>2012</v>
      </c>
      <c r="B1297" t="s">
        <v>95</v>
      </c>
      <c r="C1297" s="27">
        <v>1934662914</v>
      </c>
      <c r="D1297" s="27">
        <v>744847520</v>
      </c>
      <c r="E1297" s="27">
        <v>1934662914</v>
      </c>
      <c r="F1297" s="27">
        <v>501501793.25</v>
      </c>
      <c r="G1297" s="27">
        <v>0</v>
      </c>
      <c r="H1297" s="27">
        <v>0</v>
      </c>
      <c r="I1297" s="27">
        <v>1</v>
      </c>
      <c r="J1297" s="27">
        <v>0</v>
      </c>
      <c r="K1297" s="27">
        <v>4</v>
      </c>
      <c r="L1297" s="27">
        <v>1</v>
      </c>
      <c r="M1297" s="27">
        <v>1</v>
      </c>
      <c r="N1297" s="27">
        <v>1</v>
      </c>
      <c r="O1297" s="27">
        <v>1</v>
      </c>
      <c r="P1297" s="27">
        <v>29121000000</v>
      </c>
      <c r="Q1297" s="27">
        <v>29104437355.039524</v>
      </c>
      <c r="R1297" s="27">
        <v>1</v>
      </c>
      <c r="S1297" s="27">
        <v>1</v>
      </c>
      <c r="T1297" s="33">
        <v>0.99562684078172081</v>
      </c>
      <c r="U1297" s="27">
        <v>440023056.19999999</v>
      </c>
      <c r="V1297" s="27">
        <v>13337000</v>
      </c>
      <c r="W1297" s="27">
        <v>498453000</v>
      </c>
      <c r="X1297" s="27">
        <v>166000000</v>
      </c>
      <c r="Y1297" s="27"/>
      <c r="Z1297" s="27">
        <v>1</v>
      </c>
    </row>
    <row r="1298" spans="1:26">
      <c r="A1298" s="27">
        <v>2013</v>
      </c>
      <c r="B1298" t="s">
        <v>95</v>
      </c>
      <c r="C1298" s="27">
        <v>2427067058</v>
      </c>
      <c r="D1298" s="27">
        <v>1140787530</v>
      </c>
      <c r="E1298" s="27">
        <v>2427067058</v>
      </c>
      <c r="F1298" s="27">
        <v>495706957.5625</v>
      </c>
      <c r="G1298" s="27">
        <v>0</v>
      </c>
      <c r="H1298" s="27">
        <v>0</v>
      </c>
      <c r="I1298" s="27">
        <v>1</v>
      </c>
      <c r="J1298" s="27">
        <v>0</v>
      </c>
      <c r="K1298" s="27">
        <v>4</v>
      </c>
      <c r="L1298" s="27">
        <v>1</v>
      </c>
      <c r="M1298" s="27">
        <v>1</v>
      </c>
      <c r="N1298" s="27">
        <v>1</v>
      </c>
      <c r="O1298" s="27">
        <v>1</v>
      </c>
      <c r="P1298" s="27">
        <v>32357999999.999996</v>
      </c>
      <c r="Q1298" s="27">
        <v>32348149947.372681</v>
      </c>
      <c r="R1298" s="27">
        <v>1</v>
      </c>
      <c r="S1298" s="27">
        <v>1</v>
      </c>
      <c r="T1298" s="33">
        <v>0.99710818219516861</v>
      </c>
      <c r="U1298" s="27">
        <v>437231965.89999998</v>
      </c>
      <c r="V1298" s="27">
        <v>8002000</v>
      </c>
      <c r="W1298" s="27">
        <v>659207000</v>
      </c>
      <c r="X1298" s="27">
        <v>207000000</v>
      </c>
      <c r="Y1298" s="27"/>
      <c r="Z1298" s="27">
        <v>1</v>
      </c>
    </row>
    <row r="1299" spans="1:26">
      <c r="A1299" s="27">
        <v>2014</v>
      </c>
      <c r="B1299" t="s">
        <v>95</v>
      </c>
      <c r="C1299" s="27">
        <v>2893130752</v>
      </c>
      <c r="D1299" s="27">
        <v>1593958291</v>
      </c>
      <c r="E1299" s="27">
        <v>2893130752</v>
      </c>
      <c r="F1299" s="27">
        <v>469061000</v>
      </c>
      <c r="G1299" s="27">
        <v>0</v>
      </c>
      <c r="H1299" s="27">
        <v>0</v>
      </c>
      <c r="I1299" s="27">
        <v>1</v>
      </c>
      <c r="J1299" s="27">
        <v>0</v>
      </c>
      <c r="K1299" s="27">
        <v>4</v>
      </c>
      <c r="L1299" s="27">
        <v>1</v>
      </c>
      <c r="M1299" s="27">
        <v>1</v>
      </c>
      <c r="N1299" s="27">
        <v>1</v>
      </c>
      <c r="O1299" s="27">
        <v>1</v>
      </c>
      <c r="P1299" s="27">
        <v>34999000000</v>
      </c>
      <c r="Q1299" s="27">
        <v>34942948737.396721</v>
      </c>
      <c r="R1299" s="27">
        <v>1</v>
      </c>
      <c r="S1299" s="27">
        <v>1</v>
      </c>
      <c r="T1299" s="33">
        <v>0.96696016921402161</v>
      </c>
      <c r="U1299" s="27">
        <v>406347740.69999999</v>
      </c>
      <c r="V1299" s="27">
        <v>2667000</v>
      </c>
      <c r="W1299" s="27">
        <v>740243000</v>
      </c>
      <c r="X1299" s="27">
        <v>266000000</v>
      </c>
      <c r="Y1299" s="27"/>
      <c r="Z1299" s="27">
        <v>1</v>
      </c>
    </row>
    <row r="1300" spans="1:26">
      <c r="A1300" s="27">
        <v>2015</v>
      </c>
      <c r="B1300" t="s">
        <v>95</v>
      </c>
      <c r="C1300" s="27">
        <v>4027809621</v>
      </c>
      <c r="D1300" s="27">
        <v>2283951567</v>
      </c>
      <c r="E1300" s="27">
        <v>4027809621</v>
      </c>
      <c r="F1300" s="27">
        <v>1166641269</v>
      </c>
      <c r="G1300" s="27">
        <v>0</v>
      </c>
      <c r="H1300" s="27">
        <v>0</v>
      </c>
      <c r="I1300" s="27">
        <v>1</v>
      </c>
      <c r="J1300" s="27">
        <v>0</v>
      </c>
      <c r="K1300" s="27">
        <v>4</v>
      </c>
      <c r="L1300" s="27">
        <v>1</v>
      </c>
      <c r="M1300" s="27">
        <v>1</v>
      </c>
      <c r="N1300" s="27">
        <v>1</v>
      </c>
      <c r="O1300" s="27">
        <v>1</v>
      </c>
      <c r="P1300" s="27">
        <v>30932000000</v>
      </c>
      <c r="Q1300" s="27">
        <v>30916218544.440392</v>
      </c>
      <c r="R1300" s="27">
        <v>1</v>
      </c>
      <c r="S1300" s="27">
        <v>1</v>
      </c>
      <c r="T1300" s="33">
        <v>0.821813335342235</v>
      </c>
      <c r="U1300" s="27">
        <v>357776085.80000001</v>
      </c>
      <c r="V1300" s="27">
        <v>0</v>
      </c>
      <c r="W1300" s="27">
        <v>798099000</v>
      </c>
      <c r="X1300" s="27">
        <v>388000000</v>
      </c>
      <c r="Y1300" s="27"/>
      <c r="Z1300" s="27">
        <v>1</v>
      </c>
    </row>
    <row r="1301" spans="1:26">
      <c r="A1301" s="27">
        <v>2016</v>
      </c>
      <c r="B1301" t="s">
        <v>95</v>
      </c>
      <c r="C1301" s="27">
        <v>4975468175</v>
      </c>
      <c r="D1301" s="27">
        <v>3126079803</v>
      </c>
      <c r="E1301" s="27">
        <v>4975468175</v>
      </c>
      <c r="F1301" s="27">
        <v>1026000000</v>
      </c>
      <c r="G1301" s="27">
        <v>0</v>
      </c>
      <c r="H1301" s="27">
        <v>0</v>
      </c>
      <c r="I1301" s="27">
        <v>1</v>
      </c>
      <c r="J1301" s="27">
        <v>0</v>
      </c>
      <c r="K1301" s="27">
        <v>4</v>
      </c>
      <c r="L1301" s="27">
        <v>1</v>
      </c>
      <c r="M1301" s="27">
        <v>1</v>
      </c>
      <c r="N1301" s="27">
        <v>1</v>
      </c>
      <c r="O1301" s="27">
        <v>1</v>
      </c>
      <c r="P1301" s="27">
        <v>32634999999.999996</v>
      </c>
      <c r="Q1301" s="27">
        <v>32621535418.903145</v>
      </c>
      <c r="R1301" s="27">
        <v>1</v>
      </c>
      <c r="S1301" s="27">
        <v>1</v>
      </c>
      <c r="T1301" s="33">
        <v>0.86004996979414983</v>
      </c>
      <c r="U1301" s="27">
        <v>318198878</v>
      </c>
      <c r="V1301" s="27">
        <v>0</v>
      </c>
      <c r="W1301" s="27">
        <v>896504000</v>
      </c>
      <c r="X1301" s="27">
        <v>562000000</v>
      </c>
      <c r="Y1301" s="27"/>
      <c r="Z1301" s="27">
        <v>1</v>
      </c>
    </row>
    <row r="1302" spans="1:26">
      <c r="A1302" s="27">
        <v>2017</v>
      </c>
      <c r="B1302" t="s">
        <v>95</v>
      </c>
      <c r="C1302" s="27">
        <v>5227567048</v>
      </c>
      <c r="D1302" s="27">
        <v>3937079452</v>
      </c>
      <c r="E1302" s="27">
        <v>5227567048</v>
      </c>
      <c r="F1302" s="27">
        <v>298000000</v>
      </c>
      <c r="G1302" s="27">
        <v>0</v>
      </c>
      <c r="H1302" s="27">
        <v>0</v>
      </c>
      <c r="I1302" s="27">
        <v>1</v>
      </c>
      <c r="J1302" s="27">
        <v>0</v>
      </c>
      <c r="K1302" s="27">
        <v>4</v>
      </c>
      <c r="L1302" s="27">
        <v>1</v>
      </c>
      <c r="M1302" s="27">
        <v>1</v>
      </c>
      <c r="N1302" s="27">
        <v>1</v>
      </c>
      <c r="O1302" s="27">
        <v>1</v>
      </c>
      <c r="P1302" s="27">
        <v>34993000000</v>
      </c>
      <c r="Q1302" s="27">
        <v>34922782310.641602</v>
      </c>
      <c r="R1302" s="27">
        <v>1</v>
      </c>
      <c r="S1302" s="27">
        <v>1</v>
      </c>
      <c r="T1302" s="33">
        <v>0.90809244833766045</v>
      </c>
      <c r="U1302" s="27">
        <v>602413053</v>
      </c>
      <c r="V1302" s="27">
        <v>224394000</v>
      </c>
      <c r="W1302" s="27">
        <v>1081876000</v>
      </c>
      <c r="X1302" s="27">
        <v>983000000</v>
      </c>
      <c r="Y1302" s="27"/>
      <c r="Z1302" s="27">
        <v>1</v>
      </c>
    </row>
    <row r="1303" spans="1:26">
      <c r="A1303" s="27">
        <v>1960</v>
      </c>
      <c r="B1303" t="s">
        <v>12</v>
      </c>
      <c r="C1303" s="27"/>
      <c r="D1303" s="27"/>
      <c r="E1303" s="27"/>
      <c r="F1303" s="27">
        <v>0</v>
      </c>
      <c r="G1303" s="27">
        <v>0</v>
      </c>
      <c r="H1303" s="27">
        <v>0</v>
      </c>
      <c r="I1303" s="27">
        <v>1</v>
      </c>
      <c r="J1303" s="27">
        <v>0</v>
      </c>
      <c r="K1303" s="27">
        <v>4</v>
      </c>
      <c r="L1303" s="27">
        <v>1</v>
      </c>
      <c r="M1303" s="27">
        <v>0</v>
      </c>
      <c r="N1303" s="27">
        <v>0</v>
      </c>
      <c r="O1303" s="27">
        <v>0</v>
      </c>
      <c r="P1303" s="27"/>
      <c r="Q1303" s="27">
        <v>112155598.94957118</v>
      </c>
      <c r="R1303" s="27">
        <v>0</v>
      </c>
      <c r="S1303" s="27">
        <v>0</v>
      </c>
      <c r="T1303" s="33">
        <v>0.99364431383616725</v>
      </c>
      <c r="U1303" s="27"/>
      <c r="V1303" s="27"/>
      <c r="W1303" s="27"/>
      <c r="X1303" s="27"/>
      <c r="Y1303" s="27"/>
      <c r="Z1303" s="27">
        <v>1</v>
      </c>
    </row>
    <row r="1304" spans="1:26">
      <c r="A1304" s="27">
        <v>1961</v>
      </c>
      <c r="B1304" t="s">
        <v>12</v>
      </c>
      <c r="C1304" s="27"/>
      <c r="D1304" s="27"/>
      <c r="E1304" s="27"/>
      <c r="F1304" s="27">
        <v>0</v>
      </c>
      <c r="G1304" s="27">
        <v>0</v>
      </c>
      <c r="H1304" s="27">
        <v>0</v>
      </c>
      <c r="I1304" s="27">
        <v>1</v>
      </c>
      <c r="J1304" s="27">
        <v>0</v>
      </c>
      <c r="K1304" s="27">
        <v>4</v>
      </c>
      <c r="L1304" s="27">
        <v>1</v>
      </c>
      <c r="M1304" s="27">
        <v>0</v>
      </c>
      <c r="N1304" s="27">
        <v>0</v>
      </c>
      <c r="O1304" s="27">
        <v>0</v>
      </c>
      <c r="P1304" s="27"/>
      <c r="Q1304" s="27">
        <v>123134584.4676733</v>
      </c>
      <c r="R1304" s="27">
        <v>0</v>
      </c>
      <c r="S1304" s="27">
        <v>1</v>
      </c>
      <c r="T1304" s="33">
        <v>0.97346733996739376</v>
      </c>
      <c r="U1304" s="27"/>
      <c r="V1304" s="27"/>
      <c r="W1304" s="27"/>
      <c r="X1304" s="27"/>
      <c r="Y1304" s="27"/>
      <c r="Z1304" s="27">
        <v>1</v>
      </c>
    </row>
    <row r="1305" spans="1:26">
      <c r="A1305" s="27">
        <v>1962</v>
      </c>
      <c r="B1305" t="s">
        <v>12</v>
      </c>
      <c r="C1305" s="27"/>
      <c r="D1305" s="27"/>
      <c r="E1305" s="27"/>
      <c r="F1305" s="27">
        <v>0</v>
      </c>
      <c r="G1305" s="27">
        <v>0</v>
      </c>
      <c r="H1305" s="27">
        <v>0</v>
      </c>
      <c r="I1305" s="27">
        <v>1</v>
      </c>
      <c r="J1305" s="27">
        <v>0</v>
      </c>
      <c r="K1305" s="27">
        <v>4</v>
      </c>
      <c r="L1305" s="27">
        <v>1</v>
      </c>
      <c r="M1305" s="27">
        <v>0</v>
      </c>
      <c r="N1305" s="27">
        <v>0</v>
      </c>
      <c r="O1305" s="27">
        <v>0</v>
      </c>
      <c r="P1305" s="27"/>
      <c r="Q1305" s="27">
        <v>124482748.9379174</v>
      </c>
      <c r="R1305" s="27">
        <v>0</v>
      </c>
      <c r="S1305" s="27">
        <v>1</v>
      </c>
      <c r="T1305" s="33">
        <v>0.97699079984331827</v>
      </c>
      <c r="U1305" s="27"/>
      <c r="V1305" s="27"/>
      <c r="W1305" s="27"/>
      <c r="X1305" s="27"/>
      <c r="Y1305" s="27"/>
      <c r="Z1305" s="27">
        <v>1</v>
      </c>
    </row>
    <row r="1306" spans="1:26">
      <c r="A1306" s="27">
        <v>1963</v>
      </c>
      <c r="B1306" t="s">
        <v>12</v>
      </c>
      <c r="C1306" s="27"/>
      <c r="D1306" s="27"/>
      <c r="E1306" s="27"/>
      <c r="F1306" s="27">
        <v>0</v>
      </c>
      <c r="G1306" s="27">
        <v>0</v>
      </c>
      <c r="H1306" s="27">
        <v>0</v>
      </c>
      <c r="I1306" s="27">
        <v>1</v>
      </c>
      <c r="J1306" s="27">
        <v>0</v>
      </c>
      <c r="K1306" s="27">
        <v>4</v>
      </c>
      <c r="L1306" s="27">
        <v>1</v>
      </c>
      <c r="M1306" s="27">
        <v>0</v>
      </c>
      <c r="N1306" s="27">
        <v>0</v>
      </c>
      <c r="O1306" s="27">
        <v>0</v>
      </c>
      <c r="P1306" s="27"/>
      <c r="Q1306" s="27">
        <v>129379097.88895763</v>
      </c>
      <c r="R1306" s="27">
        <v>0</v>
      </c>
      <c r="S1306" s="27">
        <v>1</v>
      </c>
      <c r="T1306" s="33">
        <v>0.98866747285419376</v>
      </c>
      <c r="U1306" s="27"/>
      <c r="V1306" s="27"/>
      <c r="W1306" s="27"/>
      <c r="X1306" s="27"/>
      <c r="Y1306" s="27"/>
      <c r="Z1306" s="27">
        <v>1</v>
      </c>
    </row>
    <row r="1307" spans="1:26">
      <c r="A1307" s="27">
        <v>1964</v>
      </c>
      <c r="B1307" t="s">
        <v>12</v>
      </c>
      <c r="C1307" s="27"/>
      <c r="D1307" s="27"/>
      <c r="E1307" s="27"/>
      <c r="F1307" s="27">
        <v>4000000</v>
      </c>
      <c r="G1307" s="27">
        <v>0</v>
      </c>
      <c r="H1307" s="27">
        <v>0</v>
      </c>
      <c r="I1307" s="27">
        <v>1</v>
      </c>
      <c r="J1307" s="27">
        <v>0</v>
      </c>
      <c r="K1307" s="27">
        <v>4</v>
      </c>
      <c r="L1307" s="27">
        <v>1</v>
      </c>
      <c r="M1307" s="27">
        <v>0</v>
      </c>
      <c r="N1307" s="27">
        <v>0</v>
      </c>
      <c r="O1307" s="27">
        <v>0</v>
      </c>
      <c r="P1307" s="27"/>
      <c r="Q1307" s="27">
        <v>142025069.46167609</v>
      </c>
      <c r="R1307" s="27">
        <v>1</v>
      </c>
      <c r="S1307" s="27">
        <v>1</v>
      </c>
      <c r="T1307" s="33">
        <v>1.0337554660061781</v>
      </c>
      <c r="U1307" s="27"/>
      <c r="V1307" s="27"/>
      <c r="W1307" s="27"/>
      <c r="X1307" s="27"/>
      <c r="Y1307" s="27"/>
      <c r="Z1307" s="27">
        <v>1</v>
      </c>
    </row>
    <row r="1308" spans="1:26">
      <c r="A1308" s="27">
        <v>1965</v>
      </c>
      <c r="B1308" t="s">
        <v>12</v>
      </c>
      <c r="C1308" s="27"/>
      <c r="D1308" s="27"/>
      <c r="E1308" s="27"/>
      <c r="F1308" s="27">
        <v>0</v>
      </c>
      <c r="G1308" s="27">
        <v>0</v>
      </c>
      <c r="H1308" s="27">
        <v>0</v>
      </c>
      <c r="I1308" s="27">
        <v>1</v>
      </c>
      <c r="J1308" s="27">
        <v>0</v>
      </c>
      <c r="K1308" s="27">
        <v>4</v>
      </c>
      <c r="L1308" s="27">
        <v>1</v>
      </c>
      <c r="M1308" s="27">
        <v>0</v>
      </c>
      <c r="N1308" s="27">
        <v>0</v>
      </c>
      <c r="O1308" s="27">
        <v>0</v>
      </c>
      <c r="P1308" s="27"/>
      <c r="Q1308" s="27">
        <v>150574816.30076441</v>
      </c>
      <c r="R1308" s="27">
        <v>1</v>
      </c>
      <c r="S1308" s="27">
        <v>1</v>
      </c>
      <c r="T1308" s="33">
        <v>1.0227515959565798</v>
      </c>
      <c r="U1308" s="27"/>
      <c r="V1308" s="27"/>
      <c r="W1308" s="27"/>
      <c r="X1308" s="27"/>
      <c r="Y1308" s="27"/>
      <c r="Z1308" s="27">
        <v>1</v>
      </c>
    </row>
    <row r="1309" spans="1:26">
      <c r="A1309" s="27">
        <v>1966</v>
      </c>
      <c r="B1309" t="s">
        <v>12</v>
      </c>
      <c r="C1309" s="27"/>
      <c r="D1309" s="27"/>
      <c r="E1309" s="27"/>
      <c r="F1309" s="27">
        <v>0</v>
      </c>
      <c r="G1309" s="27">
        <v>0</v>
      </c>
      <c r="H1309" s="27">
        <v>0</v>
      </c>
      <c r="I1309" s="27">
        <v>1</v>
      </c>
      <c r="J1309" s="27">
        <v>0</v>
      </c>
      <c r="K1309" s="27">
        <v>4</v>
      </c>
      <c r="L1309" s="27">
        <v>1</v>
      </c>
      <c r="M1309" s="27">
        <v>0</v>
      </c>
      <c r="N1309" s="27">
        <v>0</v>
      </c>
      <c r="O1309" s="27">
        <v>0</v>
      </c>
      <c r="P1309" s="27"/>
      <c r="Q1309" s="27">
        <v>157930041.87588325</v>
      </c>
      <c r="R1309" s="27">
        <v>1</v>
      </c>
      <c r="S1309" s="27">
        <v>1</v>
      </c>
      <c r="T1309" s="33">
        <v>1.060453919000093</v>
      </c>
      <c r="U1309" s="27"/>
      <c r="V1309" s="27"/>
      <c r="W1309" s="27"/>
      <c r="X1309" s="27"/>
      <c r="Y1309" s="27"/>
      <c r="Z1309" s="27">
        <v>1</v>
      </c>
    </row>
    <row r="1310" spans="1:26">
      <c r="A1310" s="27">
        <v>1967</v>
      </c>
      <c r="B1310" t="s">
        <v>12</v>
      </c>
      <c r="C1310" s="27"/>
      <c r="D1310" s="27"/>
      <c r="E1310" s="27"/>
      <c r="F1310" s="27">
        <v>0</v>
      </c>
      <c r="G1310" s="27">
        <v>0</v>
      </c>
      <c r="H1310" s="27">
        <v>0</v>
      </c>
      <c r="I1310" s="27">
        <v>1</v>
      </c>
      <c r="J1310" s="27">
        <v>0</v>
      </c>
      <c r="K1310" s="27">
        <v>4</v>
      </c>
      <c r="L1310" s="27">
        <v>1</v>
      </c>
      <c r="M1310" s="27">
        <v>0</v>
      </c>
      <c r="N1310" s="27">
        <v>0</v>
      </c>
      <c r="O1310" s="27">
        <v>0</v>
      </c>
      <c r="P1310" s="27"/>
      <c r="Q1310" s="27">
        <v>163820538.86794722</v>
      </c>
      <c r="R1310" s="27">
        <v>1</v>
      </c>
      <c r="S1310" s="27">
        <v>1</v>
      </c>
      <c r="T1310" s="33">
        <v>1.0100991944882907</v>
      </c>
      <c r="U1310" s="27"/>
      <c r="V1310" s="27"/>
      <c r="W1310" s="27"/>
      <c r="X1310" s="27"/>
      <c r="Y1310" s="27"/>
      <c r="Z1310" s="27">
        <v>1</v>
      </c>
    </row>
    <row r="1311" spans="1:26">
      <c r="A1311" s="27">
        <v>1968</v>
      </c>
      <c r="B1311" t="s">
        <v>12</v>
      </c>
      <c r="C1311" s="27"/>
      <c r="D1311" s="27"/>
      <c r="E1311" s="27"/>
      <c r="F1311" s="27">
        <v>0</v>
      </c>
      <c r="G1311" s="27">
        <v>0</v>
      </c>
      <c r="H1311" s="27">
        <v>0</v>
      </c>
      <c r="I1311" s="27">
        <v>1</v>
      </c>
      <c r="J1311" s="27">
        <v>0</v>
      </c>
      <c r="K1311" s="27">
        <v>4</v>
      </c>
      <c r="L1311" s="27">
        <v>1</v>
      </c>
      <c r="M1311" s="27">
        <v>0</v>
      </c>
      <c r="N1311" s="27">
        <v>0</v>
      </c>
      <c r="O1311" s="27">
        <v>0</v>
      </c>
      <c r="P1311" s="27"/>
      <c r="Q1311" s="27">
        <v>191767436.95688441</v>
      </c>
      <c r="R1311" s="27">
        <v>1</v>
      </c>
      <c r="S1311" s="27">
        <v>1</v>
      </c>
      <c r="T1311" s="33">
        <v>0.99765870157012104</v>
      </c>
      <c r="U1311" s="27"/>
      <c r="V1311" s="27"/>
      <c r="W1311" s="27"/>
      <c r="X1311" s="27"/>
      <c r="Y1311" s="27"/>
      <c r="Z1311" s="27">
        <v>1</v>
      </c>
    </row>
    <row r="1312" spans="1:26">
      <c r="A1312" s="27">
        <v>1969</v>
      </c>
      <c r="B1312" t="s">
        <v>12</v>
      </c>
      <c r="C1312" s="27"/>
      <c r="D1312" s="27"/>
      <c r="E1312" s="27"/>
      <c r="F1312" s="27">
        <v>0</v>
      </c>
      <c r="G1312" s="27">
        <v>0</v>
      </c>
      <c r="H1312" s="27">
        <v>0</v>
      </c>
      <c r="I1312" s="27">
        <v>1</v>
      </c>
      <c r="J1312" s="27">
        <v>0</v>
      </c>
      <c r="K1312" s="27">
        <v>4</v>
      </c>
      <c r="L1312" s="27">
        <v>1</v>
      </c>
      <c r="M1312" s="27">
        <v>0</v>
      </c>
      <c r="N1312" s="27">
        <v>0</v>
      </c>
      <c r="O1312" s="27">
        <v>0</v>
      </c>
      <c r="P1312" s="27"/>
      <c r="Q1312" s="27">
        <v>188039191.32360828</v>
      </c>
      <c r="R1312" s="27">
        <v>1</v>
      </c>
      <c r="S1312" s="27">
        <v>1</v>
      </c>
      <c r="T1312" s="33">
        <v>1.0058077459461789</v>
      </c>
      <c r="U1312" s="27"/>
      <c r="V1312" s="27"/>
      <c r="W1312" s="27"/>
      <c r="X1312" s="27"/>
      <c r="Y1312" s="27"/>
      <c r="Z1312" s="27">
        <v>1</v>
      </c>
    </row>
    <row r="1313" spans="1:26">
      <c r="A1313" s="27">
        <v>1970</v>
      </c>
      <c r="B1313" t="s">
        <v>12</v>
      </c>
      <c r="C1313" s="27"/>
      <c r="D1313" s="27"/>
      <c r="E1313" s="27"/>
      <c r="F1313" s="27">
        <v>0</v>
      </c>
      <c r="G1313" s="27">
        <v>0</v>
      </c>
      <c r="H1313" s="27">
        <v>0</v>
      </c>
      <c r="I1313" s="27">
        <v>1</v>
      </c>
      <c r="J1313" s="27">
        <v>0</v>
      </c>
      <c r="K1313" s="27">
        <v>4</v>
      </c>
      <c r="L1313" s="27">
        <v>1</v>
      </c>
      <c r="M1313" s="27">
        <v>0</v>
      </c>
      <c r="N1313" s="27">
        <v>0</v>
      </c>
      <c r="O1313" s="27">
        <v>0</v>
      </c>
      <c r="P1313" s="27"/>
      <c r="Q1313" s="27">
        <v>189106554.52127707</v>
      </c>
      <c r="R1313" s="27">
        <v>0</v>
      </c>
      <c r="S1313" s="27">
        <v>1</v>
      </c>
      <c r="T1313" s="33">
        <v>1</v>
      </c>
      <c r="U1313" s="27">
        <v>0</v>
      </c>
      <c r="V1313" s="27">
        <v>0</v>
      </c>
      <c r="W1313" s="27">
        <v>220000</v>
      </c>
      <c r="X1313" s="27"/>
      <c r="Y1313" s="27">
        <v>0</v>
      </c>
      <c r="Z1313" s="27">
        <v>1</v>
      </c>
    </row>
    <row r="1314" spans="1:26">
      <c r="A1314" s="27">
        <v>1971</v>
      </c>
      <c r="B1314" t="s">
        <v>12</v>
      </c>
      <c r="C1314" s="27"/>
      <c r="D1314" s="27"/>
      <c r="E1314" s="27"/>
      <c r="F1314" s="27">
        <v>0</v>
      </c>
      <c r="G1314" s="27">
        <v>0</v>
      </c>
      <c r="H1314" s="27">
        <v>0</v>
      </c>
      <c r="I1314" s="27">
        <v>1</v>
      </c>
      <c r="J1314" s="27">
        <v>0</v>
      </c>
      <c r="K1314" s="27">
        <v>4</v>
      </c>
      <c r="L1314" s="27">
        <v>1</v>
      </c>
      <c r="M1314" s="27">
        <v>0</v>
      </c>
      <c r="N1314" s="27">
        <v>0</v>
      </c>
      <c r="O1314" s="27">
        <v>0</v>
      </c>
      <c r="P1314" s="27"/>
      <c r="Q1314" s="27">
        <v>201450768.36755261</v>
      </c>
      <c r="R1314" s="27">
        <v>0</v>
      </c>
      <c r="S1314" s="27">
        <v>1</v>
      </c>
      <c r="T1314" s="33">
        <v>0.92761372871024128</v>
      </c>
      <c r="U1314" s="27">
        <v>0</v>
      </c>
      <c r="V1314" s="27">
        <v>0</v>
      </c>
      <c r="W1314" s="27">
        <v>2387000</v>
      </c>
      <c r="X1314" s="27"/>
      <c r="Y1314" s="27">
        <v>0</v>
      </c>
      <c r="Z1314" s="27">
        <v>1</v>
      </c>
    </row>
    <row r="1315" spans="1:26">
      <c r="A1315" s="27">
        <v>1972</v>
      </c>
      <c r="B1315" t="s">
        <v>12</v>
      </c>
      <c r="C1315" s="27"/>
      <c r="D1315" s="27"/>
      <c r="E1315" s="27"/>
      <c r="F1315" s="27">
        <v>0</v>
      </c>
      <c r="G1315" s="27">
        <v>0</v>
      </c>
      <c r="H1315" s="27">
        <v>0</v>
      </c>
      <c r="I1315" s="27">
        <v>1</v>
      </c>
      <c r="J1315" s="27">
        <v>0</v>
      </c>
      <c r="K1315" s="27">
        <v>4</v>
      </c>
      <c r="L1315" s="27">
        <v>1</v>
      </c>
      <c r="M1315" s="27">
        <v>0</v>
      </c>
      <c r="N1315" s="27">
        <v>0</v>
      </c>
      <c r="O1315" s="27">
        <v>0</v>
      </c>
      <c r="P1315" s="27"/>
      <c r="Q1315" s="27">
        <v>230317908.03864339</v>
      </c>
      <c r="R1315" s="27">
        <v>0</v>
      </c>
      <c r="S1315" s="27">
        <v>1</v>
      </c>
      <c r="T1315" s="33">
        <v>0.92122545142259926</v>
      </c>
      <c r="U1315" s="27">
        <v>0</v>
      </c>
      <c r="V1315" s="27">
        <v>0</v>
      </c>
      <c r="W1315" s="27">
        <v>6053000</v>
      </c>
      <c r="X1315" s="27"/>
      <c r="Y1315" s="27">
        <v>0</v>
      </c>
      <c r="Z1315" s="27">
        <v>1</v>
      </c>
    </row>
    <row r="1316" spans="1:26">
      <c r="A1316" s="27">
        <v>1973</v>
      </c>
      <c r="B1316" t="s">
        <v>12</v>
      </c>
      <c r="C1316" s="27"/>
      <c r="D1316" s="27"/>
      <c r="E1316" s="27"/>
      <c r="F1316" s="27">
        <v>0</v>
      </c>
      <c r="G1316" s="27">
        <v>0</v>
      </c>
      <c r="H1316" s="27">
        <v>0</v>
      </c>
      <c r="I1316" s="27">
        <v>1</v>
      </c>
      <c r="J1316" s="27">
        <v>0</v>
      </c>
      <c r="K1316" s="27">
        <v>4</v>
      </c>
      <c r="L1316" s="27">
        <v>1</v>
      </c>
      <c r="M1316" s="27">
        <v>0</v>
      </c>
      <c r="N1316" s="27">
        <v>0</v>
      </c>
      <c r="O1316" s="27">
        <v>0</v>
      </c>
      <c r="P1316" s="27"/>
      <c r="Q1316" s="27">
        <v>271183061.35963523</v>
      </c>
      <c r="R1316" s="27">
        <v>0</v>
      </c>
      <c r="S1316" s="27">
        <v>1</v>
      </c>
      <c r="T1316" s="33">
        <v>1.2798279189511945</v>
      </c>
      <c r="U1316" s="27">
        <v>0</v>
      </c>
      <c r="V1316" s="27">
        <v>0</v>
      </c>
      <c r="W1316" s="27">
        <v>8091000</v>
      </c>
      <c r="X1316" s="27"/>
      <c r="Y1316" s="27">
        <v>0</v>
      </c>
      <c r="Z1316" s="27">
        <v>1</v>
      </c>
    </row>
    <row r="1317" spans="1:26">
      <c r="A1317" s="27">
        <v>1974</v>
      </c>
      <c r="B1317" t="s">
        <v>12</v>
      </c>
      <c r="C1317" s="27"/>
      <c r="D1317" s="27"/>
      <c r="E1317" s="27"/>
      <c r="F1317" s="27">
        <v>0</v>
      </c>
      <c r="G1317" s="27">
        <v>0</v>
      </c>
      <c r="H1317" s="27">
        <v>0</v>
      </c>
      <c r="I1317" s="27">
        <v>1</v>
      </c>
      <c r="J1317" s="27">
        <v>0</v>
      </c>
      <c r="K1317" s="27">
        <v>4</v>
      </c>
      <c r="L1317" s="27">
        <v>1</v>
      </c>
      <c r="M1317" s="27">
        <v>0</v>
      </c>
      <c r="N1317" s="27">
        <v>0</v>
      </c>
      <c r="O1317" s="27">
        <v>0</v>
      </c>
      <c r="P1317" s="27"/>
      <c r="Q1317" s="27">
        <v>281398668.16061342</v>
      </c>
      <c r="R1317" s="27">
        <v>0</v>
      </c>
      <c r="S1317" s="27">
        <v>1</v>
      </c>
      <c r="T1317" s="33">
        <v>1.2793035310212315</v>
      </c>
      <c r="U1317" s="27">
        <v>3256904</v>
      </c>
      <c r="V1317" s="27">
        <v>0</v>
      </c>
      <c r="W1317" s="27">
        <v>9062000</v>
      </c>
      <c r="X1317" s="27"/>
      <c r="Y1317" s="27">
        <v>0</v>
      </c>
      <c r="Z1317" s="27">
        <v>1</v>
      </c>
    </row>
    <row r="1318" spans="1:26">
      <c r="A1318" s="27">
        <v>1975</v>
      </c>
      <c r="B1318" t="s">
        <v>12</v>
      </c>
      <c r="C1318" s="27"/>
      <c r="D1318" s="27"/>
      <c r="E1318" s="27"/>
      <c r="F1318" s="27">
        <v>0</v>
      </c>
      <c r="G1318" s="27">
        <v>0</v>
      </c>
      <c r="H1318" s="27">
        <v>0</v>
      </c>
      <c r="I1318" s="27">
        <v>1</v>
      </c>
      <c r="J1318" s="27">
        <v>0</v>
      </c>
      <c r="K1318" s="27">
        <v>4</v>
      </c>
      <c r="L1318" s="27">
        <v>1</v>
      </c>
      <c r="M1318" s="27">
        <v>0</v>
      </c>
      <c r="N1318" s="27">
        <v>0</v>
      </c>
      <c r="O1318" s="27">
        <v>0</v>
      </c>
      <c r="P1318" s="27"/>
      <c r="Q1318" s="27">
        <v>378660016.26593637</v>
      </c>
      <c r="R1318" s="27">
        <v>0</v>
      </c>
      <c r="S1318" s="27">
        <v>1</v>
      </c>
      <c r="T1318" s="33">
        <v>0.94696688960437181</v>
      </c>
      <c r="U1318" s="27">
        <v>5677895</v>
      </c>
      <c r="V1318" s="27">
        <v>0</v>
      </c>
      <c r="W1318" s="27">
        <v>9703000</v>
      </c>
      <c r="X1318" s="27"/>
      <c r="Y1318" s="27">
        <v>0</v>
      </c>
      <c r="Z1318" s="27">
        <v>1</v>
      </c>
    </row>
    <row r="1319" spans="1:26">
      <c r="A1319" s="27">
        <v>1976</v>
      </c>
      <c r="B1319" t="s">
        <v>12</v>
      </c>
      <c r="C1319" s="27"/>
      <c r="D1319" s="27"/>
      <c r="E1319" s="27"/>
      <c r="F1319" s="27">
        <v>10000000</v>
      </c>
      <c r="G1319" s="27">
        <v>0</v>
      </c>
      <c r="H1319" s="27">
        <v>0</v>
      </c>
      <c r="I1319" s="27">
        <v>1</v>
      </c>
      <c r="J1319" s="27">
        <v>0</v>
      </c>
      <c r="K1319" s="27">
        <v>4</v>
      </c>
      <c r="L1319" s="27">
        <v>1</v>
      </c>
      <c r="M1319" s="27">
        <v>0</v>
      </c>
      <c r="N1319" s="27">
        <v>0</v>
      </c>
      <c r="O1319" s="27">
        <v>0</v>
      </c>
      <c r="P1319" s="27"/>
      <c r="Q1319" s="27">
        <v>451152449.984411</v>
      </c>
      <c r="R1319" s="27">
        <v>1</v>
      </c>
      <c r="S1319" s="27">
        <v>1</v>
      </c>
      <c r="T1319" s="33">
        <v>1.0219497573337515</v>
      </c>
      <c r="U1319" s="27">
        <v>11141949.699999999</v>
      </c>
      <c r="V1319" s="27">
        <v>0</v>
      </c>
      <c r="W1319" s="27">
        <v>9922000</v>
      </c>
      <c r="X1319" s="27"/>
      <c r="Y1319" s="27">
        <v>0</v>
      </c>
      <c r="Z1319" s="27">
        <v>1</v>
      </c>
    </row>
    <row r="1320" spans="1:26">
      <c r="A1320" s="27">
        <v>1977</v>
      </c>
      <c r="B1320" t="s">
        <v>12</v>
      </c>
      <c r="C1320" s="27"/>
      <c r="D1320" s="27"/>
      <c r="E1320" s="27"/>
      <c r="F1320" s="27">
        <v>0</v>
      </c>
      <c r="G1320" s="27">
        <v>0</v>
      </c>
      <c r="H1320" s="27">
        <v>0</v>
      </c>
      <c r="I1320" s="27">
        <v>1</v>
      </c>
      <c r="J1320" s="27">
        <v>0</v>
      </c>
      <c r="K1320" s="27">
        <v>4</v>
      </c>
      <c r="L1320" s="27">
        <v>1</v>
      </c>
      <c r="M1320" s="27">
        <v>0</v>
      </c>
      <c r="N1320" s="27">
        <v>0</v>
      </c>
      <c r="O1320" s="27">
        <v>0</v>
      </c>
      <c r="P1320" s="27"/>
      <c r="Q1320" s="27">
        <v>507298120.68314964</v>
      </c>
      <c r="R1320" s="27">
        <v>1</v>
      </c>
      <c r="S1320" s="27">
        <v>1</v>
      </c>
      <c r="T1320" s="33">
        <v>1.0409624303569636</v>
      </c>
      <c r="U1320" s="27">
        <v>11649068.9</v>
      </c>
      <c r="V1320" s="27">
        <v>0</v>
      </c>
      <c r="W1320" s="27">
        <v>10884000</v>
      </c>
      <c r="X1320" s="27"/>
      <c r="Y1320" s="27">
        <v>0</v>
      </c>
      <c r="Z1320" s="27">
        <v>1</v>
      </c>
    </row>
    <row r="1321" spans="1:26">
      <c r="A1321" s="27">
        <v>1978</v>
      </c>
      <c r="B1321" t="s">
        <v>12</v>
      </c>
      <c r="C1321" s="27"/>
      <c r="D1321" s="27"/>
      <c r="E1321" s="27"/>
      <c r="F1321" s="27">
        <v>200000</v>
      </c>
      <c r="G1321" s="27">
        <v>0</v>
      </c>
      <c r="H1321" s="27">
        <v>0</v>
      </c>
      <c r="I1321" s="27">
        <v>1</v>
      </c>
      <c r="J1321" s="27">
        <v>0</v>
      </c>
      <c r="K1321" s="27">
        <v>4</v>
      </c>
      <c r="L1321" s="27">
        <v>1</v>
      </c>
      <c r="M1321" s="27">
        <v>0</v>
      </c>
      <c r="N1321" s="27">
        <v>0</v>
      </c>
      <c r="O1321" s="27">
        <v>0</v>
      </c>
      <c r="P1321" s="27"/>
      <c r="Q1321" s="27">
        <v>610578523.76117802</v>
      </c>
      <c r="R1321" s="27">
        <v>1</v>
      </c>
      <c r="S1321" s="27">
        <v>1</v>
      </c>
      <c r="T1321" s="33">
        <v>0.91734575384516981</v>
      </c>
      <c r="U1321" s="27">
        <v>20412113.699999999</v>
      </c>
      <c r="V1321" s="27">
        <v>0</v>
      </c>
      <c r="W1321" s="27">
        <v>11496000</v>
      </c>
      <c r="X1321" s="27"/>
      <c r="Y1321" s="27">
        <v>0</v>
      </c>
      <c r="Z1321" s="27">
        <v>1</v>
      </c>
    </row>
    <row r="1322" spans="1:26">
      <c r="A1322" s="27">
        <v>1979</v>
      </c>
      <c r="B1322" t="s">
        <v>12</v>
      </c>
      <c r="C1322" s="27"/>
      <c r="D1322" s="27"/>
      <c r="E1322" s="27"/>
      <c r="F1322" s="27">
        <v>0</v>
      </c>
      <c r="G1322" s="27">
        <v>0</v>
      </c>
      <c r="H1322" s="27">
        <v>0</v>
      </c>
      <c r="I1322" s="27">
        <v>1</v>
      </c>
      <c r="J1322" s="27">
        <v>0</v>
      </c>
      <c r="K1322" s="27">
        <v>4</v>
      </c>
      <c r="L1322" s="27">
        <v>1</v>
      </c>
      <c r="M1322" s="27">
        <v>0</v>
      </c>
      <c r="N1322" s="27">
        <v>0</v>
      </c>
      <c r="O1322" s="27">
        <v>0</v>
      </c>
      <c r="P1322" s="27"/>
      <c r="Q1322" s="27">
        <v>700764892.70483112</v>
      </c>
      <c r="R1322" s="27">
        <v>1</v>
      </c>
      <c r="S1322" s="27">
        <v>1</v>
      </c>
      <c r="T1322" s="33">
        <v>0.9810294585578897</v>
      </c>
      <c r="U1322" s="27">
        <v>17873533.399999999</v>
      </c>
      <c r="V1322" s="27">
        <v>0</v>
      </c>
      <c r="W1322" s="27">
        <v>18617000</v>
      </c>
      <c r="X1322" s="27"/>
      <c r="Y1322" s="27">
        <v>0</v>
      </c>
      <c r="Z1322" s="27">
        <v>1</v>
      </c>
    </row>
    <row r="1323" spans="1:26">
      <c r="A1323" s="27">
        <v>1980</v>
      </c>
      <c r="B1323" t="s">
        <v>12</v>
      </c>
      <c r="C1323" s="27"/>
      <c r="D1323" s="27"/>
      <c r="E1323" s="27"/>
      <c r="F1323" s="27">
        <v>0</v>
      </c>
      <c r="G1323" s="27">
        <v>0</v>
      </c>
      <c r="H1323" s="27">
        <v>0</v>
      </c>
      <c r="I1323" s="27">
        <v>1</v>
      </c>
      <c r="J1323" s="27">
        <v>0</v>
      </c>
      <c r="K1323" s="27">
        <v>4</v>
      </c>
      <c r="L1323" s="27">
        <v>1</v>
      </c>
      <c r="M1323" s="27">
        <v>0</v>
      </c>
      <c r="N1323" s="27">
        <v>0</v>
      </c>
      <c r="O1323" s="27">
        <v>0</v>
      </c>
      <c r="P1323" s="27">
        <v>714000000</v>
      </c>
      <c r="Q1323" s="27">
        <v>797048028.77324653</v>
      </c>
      <c r="R1323" s="27">
        <v>1</v>
      </c>
      <c r="S1323" s="27">
        <v>0</v>
      </c>
      <c r="T1323" s="33">
        <v>0.94044734443210454</v>
      </c>
      <c r="U1323" s="27">
        <v>23540313.600000001</v>
      </c>
      <c r="V1323" s="27">
        <v>0</v>
      </c>
      <c r="W1323" s="27">
        <v>28804000</v>
      </c>
      <c r="X1323" s="27"/>
      <c r="Y1323" s="27">
        <v>0</v>
      </c>
      <c r="Z1323" s="27">
        <v>1</v>
      </c>
    </row>
    <row r="1324" spans="1:26">
      <c r="A1324" s="27">
        <v>1981</v>
      </c>
      <c r="B1324" t="s">
        <v>12</v>
      </c>
      <c r="C1324" s="27"/>
      <c r="D1324" s="27"/>
      <c r="E1324" s="27"/>
      <c r="F1324" s="27">
        <v>0</v>
      </c>
      <c r="G1324" s="27">
        <v>0</v>
      </c>
      <c r="H1324" s="27">
        <v>0</v>
      </c>
      <c r="I1324" s="27">
        <v>1</v>
      </c>
      <c r="J1324" s="27">
        <v>0</v>
      </c>
      <c r="K1324" s="27">
        <v>4</v>
      </c>
      <c r="L1324" s="27">
        <v>1</v>
      </c>
      <c r="M1324" s="27">
        <v>0</v>
      </c>
      <c r="N1324" s="27">
        <v>0</v>
      </c>
      <c r="O1324" s="27">
        <v>0</v>
      </c>
      <c r="P1324" s="27">
        <v>743000000</v>
      </c>
      <c r="Q1324" s="27">
        <v>694803502.72235644</v>
      </c>
      <c r="R1324" s="27">
        <v>1</v>
      </c>
      <c r="S1324" s="27">
        <v>1</v>
      </c>
      <c r="T1324" s="33">
        <v>0.83355014400471705</v>
      </c>
      <c r="U1324" s="27">
        <v>37686947.799999997</v>
      </c>
      <c r="V1324" s="27">
        <v>0</v>
      </c>
      <c r="W1324" s="27">
        <v>33107431.600000001</v>
      </c>
      <c r="X1324" s="27"/>
      <c r="Y1324" s="27">
        <v>0</v>
      </c>
      <c r="Z1324" s="27">
        <v>1</v>
      </c>
    </row>
    <row r="1325" spans="1:26">
      <c r="A1325" s="27">
        <v>1982</v>
      </c>
      <c r="B1325" t="s">
        <v>12</v>
      </c>
      <c r="C1325" s="27"/>
      <c r="D1325" s="27"/>
      <c r="E1325" s="27"/>
      <c r="F1325" s="27">
        <v>0</v>
      </c>
      <c r="G1325" s="27">
        <v>0</v>
      </c>
      <c r="H1325" s="27">
        <v>0</v>
      </c>
      <c r="I1325" s="27">
        <v>1</v>
      </c>
      <c r="J1325" s="27">
        <v>0</v>
      </c>
      <c r="K1325" s="27">
        <v>4</v>
      </c>
      <c r="L1325" s="27">
        <v>1</v>
      </c>
      <c r="M1325" s="27">
        <v>0</v>
      </c>
      <c r="N1325" s="27">
        <v>0</v>
      </c>
      <c r="O1325" s="27">
        <v>0</v>
      </c>
      <c r="P1325" s="27">
        <v>719000000</v>
      </c>
      <c r="Q1325" s="27">
        <v>748312283.72675753</v>
      </c>
      <c r="R1325" s="27">
        <v>1</v>
      </c>
      <c r="S1325" s="27">
        <v>1</v>
      </c>
      <c r="T1325" s="33">
        <v>0.78443295677873848</v>
      </c>
      <c r="U1325" s="27">
        <v>37713909.399999999</v>
      </c>
      <c r="V1325" s="27">
        <v>0</v>
      </c>
      <c r="W1325" s="27">
        <v>34907951</v>
      </c>
      <c r="X1325" s="27"/>
      <c r="Y1325" s="27">
        <v>0</v>
      </c>
      <c r="Z1325" s="27">
        <v>1</v>
      </c>
    </row>
    <row r="1326" spans="1:26">
      <c r="A1326" s="27">
        <v>1983</v>
      </c>
      <c r="B1326" t="s">
        <v>12</v>
      </c>
      <c r="C1326" s="27"/>
      <c r="D1326" s="27"/>
      <c r="E1326" s="27"/>
      <c r="F1326" s="27">
        <v>15000000</v>
      </c>
      <c r="G1326" s="27">
        <v>0</v>
      </c>
      <c r="H1326" s="27">
        <v>0</v>
      </c>
      <c r="I1326" s="27">
        <v>1</v>
      </c>
      <c r="J1326" s="27">
        <v>0</v>
      </c>
      <c r="K1326" s="27">
        <v>4</v>
      </c>
      <c r="L1326" s="27">
        <v>1</v>
      </c>
      <c r="M1326" s="27">
        <v>0</v>
      </c>
      <c r="N1326" s="27">
        <v>0</v>
      </c>
      <c r="O1326" s="27">
        <v>0</v>
      </c>
      <c r="P1326" s="27">
        <v>690000000</v>
      </c>
      <c r="Q1326" s="27">
        <v>658679394.90796876</v>
      </c>
      <c r="R1326" s="27">
        <v>1</v>
      </c>
      <c r="S1326" s="27">
        <v>1</v>
      </c>
      <c r="T1326" s="33">
        <v>0.83426891623154475</v>
      </c>
      <c r="U1326" s="27">
        <v>39964889.100000001</v>
      </c>
      <c r="V1326" s="27">
        <v>0</v>
      </c>
      <c r="W1326" s="27">
        <v>38218698.899999999</v>
      </c>
      <c r="X1326" s="27"/>
      <c r="Y1326" s="27">
        <v>0</v>
      </c>
      <c r="Z1326" s="27">
        <v>1</v>
      </c>
    </row>
    <row r="1327" spans="1:26">
      <c r="A1327" s="27">
        <v>1984</v>
      </c>
      <c r="B1327" t="s">
        <v>12</v>
      </c>
      <c r="C1327" s="27"/>
      <c r="D1327" s="27"/>
      <c r="E1327" s="27"/>
      <c r="F1327" s="27">
        <v>0</v>
      </c>
      <c r="G1327" s="27">
        <v>0</v>
      </c>
      <c r="H1327" s="27">
        <v>0</v>
      </c>
      <c r="I1327" s="27">
        <v>1</v>
      </c>
      <c r="J1327" s="27">
        <v>0</v>
      </c>
      <c r="K1327" s="27">
        <v>4</v>
      </c>
      <c r="L1327" s="27">
        <v>1</v>
      </c>
      <c r="M1327" s="27">
        <v>0</v>
      </c>
      <c r="N1327" s="27">
        <v>0</v>
      </c>
      <c r="O1327" s="27">
        <v>0</v>
      </c>
      <c r="P1327" s="27">
        <v>670000000</v>
      </c>
      <c r="Q1327" s="27">
        <v>637820620.67019451</v>
      </c>
      <c r="R1327" s="27">
        <v>1</v>
      </c>
      <c r="S1327" s="27">
        <v>1</v>
      </c>
      <c r="T1327" s="33">
        <v>0.82999599794502654</v>
      </c>
      <c r="U1327" s="27">
        <v>35075374.200000003</v>
      </c>
      <c r="V1327" s="27">
        <v>0</v>
      </c>
      <c r="W1327" s="27">
        <v>49090050.600000001</v>
      </c>
      <c r="X1327" s="27"/>
      <c r="Y1327" s="27"/>
      <c r="Z1327" s="27">
        <v>1</v>
      </c>
    </row>
    <row r="1328" spans="1:26">
      <c r="A1328" s="27">
        <v>1985</v>
      </c>
      <c r="B1328" t="s">
        <v>12</v>
      </c>
      <c r="C1328" s="27"/>
      <c r="D1328" s="27"/>
      <c r="E1328" s="27"/>
      <c r="F1328" s="27">
        <v>0</v>
      </c>
      <c r="G1328" s="27">
        <v>0</v>
      </c>
      <c r="H1328" s="27">
        <v>0</v>
      </c>
      <c r="I1328" s="27">
        <v>1</v>
      </c>
      <c r="J1328" s="27">
        <v>0</v>
      </c>
      <c r="K1328" s="27">
        <v>4</v>
      </c>
      <c r="L1328" s="27">
        <v>1</v>
      </c>
      <c r="M1328" s="27">
        <v>0</v>
      </c>
      <c r="N1328" s="27">
        <v>0</v>
      </c>
      <c r="O1328" s="27">
        <v>0</v>
      </c>
      <c r="P1328" s="27">
        <v>883000000</v>
      </c>
      <c r="Q1328" s="27">
        <v>864849765.05966449</v>
      </c>
      <c r="R1328" s="27">
        <v>1</v>
      </c>
      <c r="S1328" s="27">
        <v>1</v>
      </c>
      <c r="T1328" s="33">
        <v>0.74915719568429318</v>
      </c>
      <c r="U1328" s="27">
        <v>39009638.799999997</v>
      </c>
      <c r="V1328" s="27">
        <v>0</v>
      </c>
      <c r="W1328" s="27">
        <v>62675890.700000003</v>
      </c>
      <c r="X1328" s="27"/>
      <c r="Y1328" s="27"/>
      <c r="Z1328" s="27">
        <v>1</v>
      </c>
    </row>
    <row r="1329" spans="1:26">
      <c r="A1329" s="27">
        <v>1986</v>
      </c>
      <c r="B1329" t="s">
        <v>12</v>
      </c>
      <c r="C1329" s="27"/>
      <c r="D1329" s="27"/>
      <c r="E1329" s="27"/>
      <c r="F1329" s="27">
        <v>0</v>
      </c>
      <c r="G1329" s="27">
        <v>0</v>
      </c>
      <c r="H1329" s="27">
        <v>0</v>
      </c>
      <c r="I1329" s="27">
        <v>1</v>
      </c>
      <c r="J1329" s="27">
        <v>0</v>
      </c>
      <c r="K1329" s="27">
        <v>4</v>
      </c>
      <c r="L1329" s="27">
        <v>1</v>
      </c>
      <c r="M1329" s="27">
        <v>0</v>
      </c>
      <c r="N1329" s="27">
        <v>0</v>
      </c>
      <c r="O1329" s="27">
        <v>0</v>
      </c>
      <c r="P1329" s="27">
        <v>1158000000</v>
      </c>
      <c r="Q1329" s="27">
        <v>1122265026.3827443</v>
      </c>
      <c r="R1329" s="27">
        <v>1</v>
      </c>
      <c r="S1329" s="27">
        <v>1</v>
      </c>
      <c r="T1329" s="33">
        <v>0.7030572776909082</v>
      </c>
      <c r="U1329" s="27">
        <v>41788969.600000001</v>
      </c>
      <c r="V1329" s="27">
        <v>0</v>
      </c>
      <c r="W1329" s="27">
        <v>86219287.200000003</v>
      </c>
      <c r="X1329" s="27"/>
      <c r="Y1329" s="27"/>
      <c r="Z1329" s="27">
        <v>1</v>
      </c>
    </row>
    <row r="1330" spans="1:26">
      <c r="A1330" s="27">
        <v>1987</v>
      </c>
      <c r="B1330" t="s">
        <v>12</v>
      </c>
      <c r="C1330" s="27"/>
      <c r="D1330" s="27"/>
      <c r="E1330" s="27"/>
      <c r="F1330" s="27">
        <v>0</v>
      </c>
      <c r="G1330" s="27">
        <v>0</v>
      </c>
      <c r="H1330" s="27">
        <v>0</v>
      </c>
      <c r="I1330" s="27">
        <v>1</v>
      </c>
      <c r="J1330" s="27">
        <v>0</v>
      </c>
      <c r="K1330" s="27">
        <v>4</v>
      </c>
      <c r="L1330" s="27">
        <v>1</v>
      </c>
      <c r="M1330" s="27">
        <v>0</v>
      </c>
      <c r="N1330" s="27">
        <v>0</v>
      </c>
      <c r="O1330" s="27">
        <v>0</v>
      </c>
      <c r="P1330" s="27">
        <v>1275000000</v>
      </c>
      <c r="Q1330" s="27">
        <v>1200991825.9539769</v>
      </c>
      <c r="R1330" s="27">
        <v>1</v>
      </c>
      <c r="S1330" s="27">
        <v>1</v>
      </c>
      <c r="T1330" s="33">
        <v>0.74330063470010233</v>
      </c>
      <c r="U1330" s="27">
        <v>51942817.299999997</v>
      </c>
      <c r="V1330" s="27">
        <v>0</v>
      </c>
      <c r="W1330" s="27">
        <v>125916585.90000001</v>
      </c>
      <c r="X1330" s="27"/>
      <c r="Y1330" s="27"/>
      <c r="Z1330" s="27">
        <v>1</v>
      </c>
    </row>
    <row r="1331" spans="1:26">
      <c r="A1331" s="27">
        <v>1988</v>
      </c>
      <c r="B1331" t="s">
        <v>12</v>
      </c>
      <c r="C1331" s="27"/>
      <c r="D1331" s="27"/>
      <c r="E1331" s="27"/>
      <c r="F1331" s="27">
        <v>0</v>
      </c>
      <c r="G1331" s="27">
        <v>0</v>
      </c>
      <c r="H1331" s="27">
        <v>0</v>
      </c>
      <c r="I1331" s="27">
        <v>1</v>
      </c>
      <c r="J1331" s="27">
        <v>0</v>
      </c>
      <c r="K1331" s="27">
        <v>4</v>
      </c>
      <c r="L1331" s="27">
        <v>1</v>
      </c>
      <c r="M1331" s="27">
        <v>0</v>
      </c>
      <c r="N1331" s="27">
        <v>0</v>
      </c>
      <c r="O1331" s="27">
        <v>0</v>
      </c>
      <c r="P1331" s="27">
        <v>1372000000</v>
      </c>
      <c r="Q1331" s="27">
        <v>1264899368.2016544</v>
      </c>
      <c r="R1331" s="27">
        <v>1</v>
      </c>
      <c r="S1331" s="27">
        <v>1</v>
      </c>
      <c r="T1331" s="33">
        <v>0.80560957079318884</v>
      </c>
      <c r="U1331" s="27">
        <v>50283426.200000003</v>
      </c>
      <c r="V1331" s="27">
        <v>0</v>
      </c>
      <c r="W1331" s="27">
        <v>160260410.90000001</v>
      </c>
      <c r="X1331" s="27"/>
      <c r="Y1331" s="27"/>
      <c r="Z1331" s="27">
        <v>1</v>
      </c>
    </row>
    <row r="1332" spans="1:26">
      <c r="A1332" s="27">
        <v>1989</v>
      </c>
      <c r="B1332" t="s">
        <v>12</v>
      </c>
      <c r="C1332" s="27"/>
      <c r="D1332" s="27"/>
      <c r="E1332" s="27"/>
      <c r="F1332" s="27">
        <v>14000000</v>
      </c>
      <c r="G1332" s="27">
        <v>0</v>
      </c>
      <c r="H1332" s="27">
        <v>0</v>
      </c>
      <c r="I1332" s="27">
        <v>1</v>
      </c>
      <c r="J1332" s="27">
        <v>0</v>
      </c>
      <c r="K1332" s="27">
        <v>4</v>
      </c>
      <c r="L1332" s="27">
        <v>1</v>
      </c>
      <c r="M1332" s="27">
        <v>0</v>
      </c>
      <c r="N1332" s="27">
        <v>0</v>
      </c>
      <c r="O1332" s="27">
        <v>0</v>
      </c>
      <c r="P1332" s="27">
        <v>1354000000</v>
      </c>
      <c r="Q1332" s="27">
        <v>1233930277.0492177</v>
      </c>
      <c r="R1332" s="27">
        <v>1</v>
      </c>
      <c r="S1332" s="27">
        <v>1</v>
      </c>
      <c r="T1332" s="33">
        <v>0.74679040704290955</v>
      </c>
      <c r="U1332" s="27">
        <v>35327249.100000001</v>
      </c>
      <c r="V1332" s="27">
        <v>0</v>
      </c>
      <c r="W1332" s="27">
        <v>179465717.80000001</v>
      </c>
      <c r="X1332" s="27"/>
      <c r="Y1332" s="27"/>
      <c r="Z1332" s="27">
        <v>1</v>
      </c>
    </row>
    <row r="1333" spans="1:26">
      <c r="A1333" s="27">
        <v>1990</v>
      </c>
      <c r="B1333" t="s">
        <v>12</v>
      </c>
      <c r="C1333" s="27"/>
      <c r="D1333" s="27"/>
      <c r="E1333" s="27"/>
      <c r="F1333" s="27">
        <v>0</v>
      </c>
      <c r="G1333" s="27">
        <v>0</v>
      </c>
      <c r="H1333" s="27">
        <v>0</v>
      </c>
      <c r="I1333" s="27">
        <v>1</v>
      </c>
      <c r="J1333" s="27">
        <v>0</v>
      </c>
      <c r="K1333" s="27">
        <v>4</v>
      </c>
      <c r="L1333" s="27">
        <v>1</v>
      </c>
      <c r="M1333" s="27">
        <v>0</v>
      </c>
      <c r="N1333" s="27">
        <v>0</v>
      </c>
      <c r="O1333" s="27">
        <v>0</v>
      </c>
      <c r="P1333" s="27">
        <v>1572000000</v>
      </c>
      <c r="Q1333" s="27">
        <v>1440711395.6706855</v>
      </c>
      <c r="R1333" s="27">
        <v>1</v>
      </c>
      <c r="S1333" s="27">
        <v>1</v>
      </c>
      <c r="T1333" s="33">
        <v>0.70566019682121295</v>
      </c>
      <c r="U1333" s="27">
        <v>36656257.5</v>
      </c>
      <c r="V1333" s="27">
        <v>0</v>
      </c>
      <c r="W1333" s="27">
        <v>265086195.5</v>
      </c>
      <c r="X1333" s="27"/>
      <c r="Y1333" s="27"/>
      <c r="Z1333" s="27">
        <v>1</v>
      </c>
    </row>
    <row r="1334" spans="1:26">
      <c r="A1334" s="27">
        <v>1991</v>
      </c>
      <c r="B1334" t="s">
        <v>12</v>
      </c>
      <c r="C1334" s="27"/>
      <c r="D1334" s="27"/>
      <c r="E1334" s="27"/>
      <c r="F1334" s="27">
        <v>0</v>
      </c>
      <c r="G1334" s="27">
        <v>0</v>
      </c>
      <c r="H1334" s="27">
        <v>0</v>
      </c>
      <c r="I1334" s="27">
        <v>1</v>
      </c>
      <c r="J1334" s="27">
        <v>0</v>
      </c>
      <c r="K1334" s="27">
        <v>4</v>
      </c>
      <c r="L1334" s="27">
        <v>1</v>
      </c>
      <c r="M1334" s="27">
        <v>0</v>
      </c>
      <c r="N1334" s="27">
        <v>0</v>
      </c>
      <c r="O1334" s="27">
        <v>0</v>
      </c>
      <c r="P1334" s="27">
        <v>1498000000</v>
      </c>
      <c r="Q1334" s="27">
        <v>1377375030.5292072</v>
      </c>
      <c r="R1334" s="27">
        <v>1</v>
      </c>
      <c r="S1334" s="27">
        <v>1</v>
      </c>
      <c r="T1334" s="33">
        <v>0.64778014054484578</v>
      </c>
      <c r="U1334" s="27">
        <v>33300411.699999999</v>
      </c>
      <c r="V1334" s="27">
        <v>0</v>
      </c>
      <c r="W1334" s="27">
        <v>290255379.69999999</v>
      </c>
      <c r="X1334" s="27"/>
      <c r="Y1334" s="27"/>
      <c r="Z1334" s="27">
        <v>1</v>
      </c>
    </row>
    <row r="1335" spans="1:26">
      <c r="A1335" s="27">
        <v>1992</v>
      </c>
      <c r="B1335" t="s">
        <v>12</v>
      </c>
      <c r="C1335" s="27"/>
      <c r="D1335" s="27"/>
      <c r="E1335" s="27"/>
      <c r="F1335" s="27">
        <v>0</v>
      </c>
      <c r="G1335" s="27">
        <v>0</v>
      </c>
      <c r="H1335" s="27">
        <v>0</v>
      </c>
      <c r="I1335" s="27">
        <v>1</v>
      </c>
      <c r="J1335" s="27">
        <v>0</v>
      </c>
      <c r="K1335" s="27">
        <v>4</v>
      </c>
      <c r="L1335" s="27">
        <v>1</v>
      </c>
      <c r="M1335" s="27">
        <v>0</v>
      </c>
      <c r="N1335" s="27">
        <v>0</v>
      </c>
      <c r="O1335" s="27">
        <v>0</v>
      </c>
      <c r="P1335" s="27">
        <v>1494000000</v>
      </c>
      <c r="Q1335" s="27">
        <v>1411917558.4585545</v>
      </c>
      <c r="R1335" s="27">
        <v>1</v>
      </c>
      <c r="S1335" s="27">
        <v>1</v>
      </c>
      <c r="T1335" s="33">
        <v>0.62587770846912083</v>
      </c>
      <c r="U1335" s="27">
        <v>30377875</v>
      </c>
      <c r="V1335" s="27">
        <v>0</v>
      </c>
      <c r="W1335" s="27">
        <v>299538000</v>
      </c>
      <c r="X1335" s="27"/>
      <c r="Y1335" s="27"/>
      <c r="Z1335" s="27">
        <v>1</v>
      </c>
    </row>
    <row r="1336" spans="1:26">
      <c r="A1336" s="27">
        <v>1993</v>
      </c>
      <c r="B1336" t="s">
        <v>12</v>
      </c>
      <c r="C1336" s="27"/>
      <c r="D1336" s="27"/>
      <c r="E1336" s="27"/>
      <c r="F1336" s="27">
        <v>0</v>
      </c>
      <c r="G1336" s="27">
        <v>0</v>
      </c>
      <c r="H1336" s="27">
        <v>0</v>
      </c>
      <c r="I1336" s="27">
        <v>1</v>
      </c>
      <c r="J1336" s="27">
        <v>0</v>
      </c>
      <c r="K1336" s="27">
        <v>4</v>
      </c>
      <c r="L1336" s="27">
        <v>1</v>
      </c>
      <c r="M1336" s="27">
        <v>0</v>
      </c>
      <c r="N1336" s="27">
        <v>0</v>
      </c>
      <c r="O1336" s="27">
        <v>0</v>
      </c>
      <c r="P1336" s="27">
        <v>1309000000</v>
      </c>
      <c r="Q1336" s="27">
        <v>1278781166.7218764</v>
      </c>
      <c r="R1336" s="27">
        <v>1</v>
      </c>
      <c r="S1336" s="27">
        <v>1</v>
      </c>
      <c r="T1336" s="33">
        <v>0.648154718576755</v>
      </c>
      <c r="U1336" s="27">
        <v>28788443</v>
      </c>
      <c r="V1336" s="27">
        <v>0</v>
      </c>
      <c r="W1336" s="27">
        <v>323219000</v>
      </c>
      <c r="X1336" s="27"/>
      <c r="Y1336" s="27"/>
      <c r="Z1336" s="27">
        <v>1</v>
      </c>
    </row>
    <row r="1337" spans="1:26">
      <c r="A1337" s="27">
        <v>1994</v>
      </c>
      <c r="B1337" t="s">
        <v>12</v>
      </c>
      <c r="C1337" s="27"/>
      <c r="D1337" s="27"/>
      <c r="E1337" s="27"/>
      <c r="F1337" s="27">
        <v>0</v>
      </c>
      <c r="G1337" s="27">
        <v>0</v>
      </c>
      <c r="H1337" s="27">
        <v>0</v>
      </c>
      <c r="I1337" s="27">
        <v>1</v>
      </c>
      <c r="J1337" s="27">
        <v>0</v>
      </c>
      <c r="K1337" s="27">
        <v>4</v>
      </c>
      <c r="L1337" s="27">
        <v>1</v>
      </c>
      <c r="M1337" s="27">
        <v>0</v>
      </c>
      <c r="N1337" s="27">
        <v>0</v>
      </c>
      <c r="O1337" s="27">
        <v>0</v>
      </c>
      <c r="P1337" s="27">
        <v>858000000</v>
      </c>
      <c r="Q1337" s="27">
        <v>851174350.64940917</v>
      </c>
      <c r="R1337" s="27">
        <v>1</v>
      </c>
      <c r="S1337" s="27">
        <v>1</v>
      </c>
      <c r="T1337" s="33">
        <v>0.69545665111729171</v>
      </c>
      <c r="U1337" s="27">
        <v>41373607.5</v>
      </c>
      <c r="V1337" s="27">
        <v>0</v>
      </c>
      <c r="W1337" s="27">
        <v>377183000</v>
      </c>
      <c r="X1337" s="27"/>
      <c r="Y1337" s="27"/>
      <c r="Z1337" s="27">
        <v>1</v>
      </c>
    </row>
    <row r="1338" spans="1:26">
      <c r="A1338" s="27">
        <v>1995</v>
      </c>
      <c r="B1338" t="s">
        <v>12</v>
      </c>
      <c r="C1338" s="27"/>
      <c r="D1338" s="27"/>
      <c r="E1338" s="27"/>
      <c r="F1338" s="27">
        <v>0</v>
      </c>
      <c r="G1338" s="27">
        <v>0</v>
      </c>
      <c r="H1338" s="27">
        <v>0</v>
      </c>
      <c r="I1338" s="27">
        <v>1</v>
      </c>
      <c r="J1338" s="27">
        <v>0</v>
      </c>
      <c r="K1338" s="27">
        <v>4</v>
      </c>
      <c r="L1338" s="27">
        <v>1</v>
      </c>
      <c r="M1338" s="27">
        <v>0</v>
      </c>
      <c r="N1338" s="27">
        <v>0</v>
      </c>
      <c r="O1338" s="27">
        <v>0</v>
      </c>
      <c r="P1338" s="27">
        <v>1117000000</v>
      </c>
      <c r="Q1338" s="27">
        <v>1115389731.7911868</v>
      </c>
      <c r="R1338" s="27">
        <v>0</v>
      </c>
      <c r="S1338" s="27">
        <v>1</v>
      </c>
      <c r="T1338" s="33">
        <v>0.69736071622307827</v>
      </c>
      <c r="U1338" s="27">
        <v>34899812.5</v>
      </c>
      <c r="V1338" s="27">
        <v>0</v>
      </c>
      <c r="W1338" s="27">
        <v>414046000</v>
      </c>
      <c r="X1338" s="27"/>
      <c r="Y1338" s="27"/>
      <c r="Z1338" s="27">
        <v>1</v>
      </c>
    </row>
    <row r="1339" spans="1:26">
      <c r="A1339" s="27">
        <v>1996</v>
      </c>
      <c r="B1339" t="s">
        <v>12</v>
      </c>
      <c r="C1339" s="27"/>
      <c r="D1339" s="27"/>
      <c r="E1339" s="27"/>
      <c r="F1339" s="27">
        <v>0</v>
      </c>
      <c r="G1339" s="27">
        <v>0</v>
      </c>
      <c r="H1339" s="27">
        <v>0</v>
      </c>
      <c r="I1339" s="27">
        <v>1</v>
      </c>
      <c r="J1339" s="27">
        <v>0</v>
      </c>
      <c r="K1339" s="27">
        <v>4</v>
      </c>
      <c r="L1339" s="27">
        <v>1</v>
      </c>
      <c r="M1339" s="27">
        <v>0</v>
      </c>
      <c r="N1339" s="27">
        <v>0</v>
      </c>
      <c r="O1339" s="27">
        <v>0</v>
      </c>
      <c r="P1339" s="27">
        <v>1000000000</v>
      </c>
      <c r="Q1339" s="27">
        <v>1007791186.2010617</v>
      </c>
      <c r="R1339" s="27">
        <v>0</v>
      </c>
      <c r="S1339" s="27">
        <v>1</v>
      </c>
      <c r="T1339" s="33">
        <v>0.69966405838602452</v>
      </c>
      <c r="U1339" s="27">
        <v>27640467.699999999</v>
      </c>
      <c r="V1339" s="27">
        <v>0</v>
      </c>
      <c r="W1339" s="27">
        <v>421988000</v>
      </c>
      <c r="X1339" s="27"/>
      <c r="Y1339" s="27"/>
      <c r="Z1339" s="27">
        <v>1</v>
      </c>
    </row>
    <row r="1340" spans="1:26">
      <c r="A1340" s="27">
        <v>1997</v>
      </c>
      <c r="B1340" t="s">
        <v>12</v>
      </c>
      <c r="C1340" s="27"/>
      <c r="D1340" s="27"/>
      <c r="E1340" s="27"/>
      <c r="F1340" s="27">
        <v>0</v>
      </c>
      <c r="G1340" s="27">
        <v>0</v>
      </c>
      <c r="H1340" s="27">
        <v>0</v>
      </c>
      <c r="I1340" s="27">
        <v>1</v>
      </c>
      <c r="J1340" s="27">
        <v>0</v>
      </c>
      <c r="K1340" s="27">
        <v>4</v>
      </c>
      <c r="L1340" s="27">
        <v>1</v>
      </c>
      <c r="M1340" s="27">
        <v>0</v>
      </c>
      <c r="N1340" s="27">
        <v>0</v>
      </c>
      <c r="O1340" s="27">
        <v>0</v>
      </c>
      <c r="P1340" s="27">
        <v>979000000</v>
      </c>
      <c r="Q1340" s="27">
        <v>937741468.02967572</v>
      </c>
      <c r="R1340" s="27">
        <v>0</v>
      </c>
      <c r="S1340" s="27">
        <v>1</v>
      </c>
      <c r="T1340" s="33">
        <v>0.71538944173936525</v>
      </c>
      <c r="U1340" s="27">
        <v>18618300.199999999</v>
      </c>
      <c r="V1340" s="27">
        <v>0</v>
      </c>
      <c r="W1340" s="27">
        <v>403032000</v>
      </c>
      <c r="X1340" s="27"/>
      <c r="Y1340" s="27"/>
      <c r="Z1340" s="27">
        <v>1</v>
      </c>
    </row>
    <row r="1341" spans="1:26">
      <c r="A1341" s="27">
        <v>1998</v>
      </c>
      <c r="B1341" t="s">
        <v>12</v>
      </c>
      <c r="C1341" s="27"/>
      <c r="D1341" s="27"/>
      <c r="E1341" s="27"/>
      <c r="F1341" s="27">
        <v>0</v>
      </c>
      <c r="G1341" s="27">
        <v>0</v>
      </c>
      <c r="H1341" s="27">
        <v>0</v>
      </c>
      <c r="I1341" s="27">
        <v>1</v>
      </c>
      <c r="J1341" s="27">
        <v>0</v>
      </c>
      <c r="K1341" s="27">
        <v>4</v>
      </c>
      <c r="L1341" s="27">
        <v>1</v>
      </c>
      <c r="M1341" s="27">
        <v>0</v>
      </c>
      <c r="N1341" s="27">
        <v>0</v>
      </c>
      <c r="O1341" s="27">
        <v>0</v>
      </c>
      <c r="P1341" s="27">
        <v>1036000000</v>
      </c>
      <c r="Q1341" s="27">
        <v>967338348.65831399</v>
      </c>
      <c r="R1341" s="27">
        <v>0</v>
      </c>
      <c r="S1341" s="27">
        <v>1</v>
      </c>
      <c r="T1341" s="33">
        <v>0.63293736472878814</v>
      </c>
      <c r="U1341" s="27">
        <v>17563766.699999999</v>
      </c>
      <c r="V1341" s="27">
        <v>0</v>
      </c>
      <c r="W1341" s="27">
        <v>413273000</v>
      </c>
      <c r="X1341" s="27"/>
      <c r="Y1341" s="27"/>
      <c r="Z1341" s="27">
        <v>1</v>
      </c>
    </row>
    <row r="1342" spans="1:26">
      <c r="A1342" s="27">
        <v>1999</v>
      </c>
      <c r="B1342" t="s">
        <v>12</v>
      </c>
      <c r="C1342" s="27"/>
      <c r="D1342" s="27"/>
      <c r="E1342" s="27"/>
      <c r="F1342" s="27">
        <v>0</v>
      </c>
      <c r="G1342" s="27">
        <v>0</v>
      </c>
      <c r="H1342" s="27">
        <v>0</v>
      </c>
      <c r="I1342" s="27">
        <v>1</v>
      </c>
      <c r="J1342" s="27">
        <v>0</v>
      </c>
      <c r="K1342" s="27">
        <v>4</v>
      </c>
      <c r="L1342" s="27">
        <v>1</v>
      </c>
      <c r="M1342" s="27">
        <v>0</v>
      </c>
      <c r="N1342" s="27">
        <v>0</v>
      </c>
      <c r="O1342" s="27">
        <v>0</v>
      </c>
      <c r="P1342" s="27">
        <v>1038999999.9999999</v>
      </c>
      <c r="Q1342" s="27">
        <v>999477510.68663239</v>
      </c>
      <c r="R1342" s="27">
        <v>1</v>
      </c>
      <c r="S1342" s="27">
        <v>1</v>
      </c>
      <c r="T1342" s="33">
        <v>0.59173831677950461</v>
      </c>
      <c r="U1342" s="27">
        <v>36252105.899999999</v>
      </c>
      <c r="V1342" s="27">
        <v>0</v>
      </c>
      <c r="W1342" s="27">
        <v>403286000</v>
      </c>
      <c r="X1342" s="27"/>
      <c r="Y1342" s="27"/>
      <c r="Z1342" s="27">
        <v>1</v>
      </c>
    </row>
    <row r="1343" spans="1:26">
      <c r="A1343" s="27">
        <v>2000</v>
      </c>
      <c r="B1343" t="s">
        <v>12</v>
      </c>
      <c r="C1343" s="27">
        <v>0</v>
      </c>
      <c r="D1343" s="27">
        <v>0</v>
      </c>
      <c r="E1343" s="27">
        <v>0</v>
      </c>
      <c r="F1343" s="27">
        <v>0</v>
      </c>
      <c r="G1343" s="27">
        <v>0</v>
      </c>
      <c r="H1343" s="27">
        <v>0</v>
      </c>
      <c r="I1343" s="27">
        <v>1</v>
      </c>
      <c r="J1343" s="27">
        <v>0</v>
      </c>
      <c r="K1343" s="27">
        <v>4</v>
      </c>
      <c r="L1343" s="27">
        <v>1</v>
      </c>
      <c r="M1343" s="27">
        <v>1</v>
      </c>
      <c r="N1343" s="27">
        <v>0</v>
      </c>
      <c r="O1343" s="27">
        <v>0</v>
      </c>
      <c r="P1343" s="27">
        <v>885000000</v>
      </c>
      <c r="Q1343" s="27">
        <v>914500299.09703445</v>
      </c>
      <c r="R1343" s="27">
        <v>1</v>
      </c>
      <c r="S1343" s="27">
        <v>1</v>
      </c>
      <c r="T1343" s="33">
        <v>0.62919927379193319</v>
      </c>
      <c r="U1343" s="27">
        <v>33621592.600000001</v>
      </c>
      <c r="V1343" s="27">
        <v>0</v>
      </c>
      <c r="W1343" s="27">
        <v>391288000</v>
      </c>
      <c r="X1343" s="27"/>
      <c r="Y1343" s="27"/>
      <c r="Z1343" s="27">
        <v>1</v>
      </c>
    </row>
    <row r="1344" spans="1:26">
      <c r="A1344" s="27">
        <v>2001</v>
      </c>
      <c r="B1344" t="s">
        <v>12</v>
      </c>
      <c r="C1344" s="27">
        <v>0</v>
      </c>
      <c r="D1344" s="27">
        <v>0</v>
      </c>
      <c r="E1344" s="27">
        <v>0</v>
      </c>
      <c r="F1344" s="27">
        <v>0</v>
      </c>
      <c r="G1344" s="27">
        <v>0</v>
      </c>
      <c r="H1344" s="27">
        <v>0</v>
      </c>
      <c r="I1344" s="27">
        <v>1</v>
      </c>
      <c r="J1344" s="27">
        <v>0</v>
      </c>
      <c r="K1344" s="27">
        <v>4</v>
      </c>
      <c r="L1344" s="27">
        <v>1</v>
      </c>
      <c r="M1344" s="27">
        <v>1</v>
      </c>
      <c r="N1344" s="27">
        <v>0</v>
      </c>
      <c r="O1344" s="27">
        <v>0</v>
      </c>
      <c r="P1344" s="27">
        <v>897000000</v>
      </c>
      <c r="Q1344" s="27">
        <v>931833302.75285673</v>
      </c>
      <c r="R1344" s="27">
        <v>1</v>
      </c>
      <c r="S1344" s="27">
        <v>1</v>
      </c>
      <c r="T1344" s="33">
        <v>0.61588871891054842</v>
      </c>
      <c r="U1344" s="27">
        <v>42483757.600000001</v>
      </c>
      <c r="V1344" s="27">
        <v>0</v>
      </c>
      <c r="W1344" s="27">
        <v>371667000</v>
      </c>
      <c r="X1344" s="27"/>
      <c r="Y1344" s="27"/>
      <c r="Z1344" s="27">
        <v>1</v>
      </c>
    </row>
    <row r="1345" spans="1:26">
      <c r="A1345" s="27">
        <v>2002</v>
      </c>
      <c r="B1345" t="s">
        <v>12</v>
      </c>
      <c r="C1345" s="27">
        <v>0</v>
      </c>
      <c r="D1345" s="27">
        <v>0</v>
      </c>
      <c r="E1345" s="27">
        <v>0</v>
      </c>
      <c r="F1345" s="27">
        <v>0</v>
      </c>
      <c r="G1345" s="27">
        <v>0</v>
      </c>
      <c r="H1345" s="27">
        <v>0</v>
      </c>
      <c r="I1345" s="27">
        <v>1</v>
      </c>
      <c r="J1345" s="27">
        <v>0</v>
      </c>
      <c r="K1345" s="27">
        <v>4</v>
      </c>
      <c r="L1345" s="27">
        <v>1</v>
      </c>
      <c r="M1345" s="27">
        <v>1</v>
      </c>
      <c r="N1345" s="27">
        <v>0</v>
      </c>
      <c r="O1345" s="27">
        <v>0</v>
      </c>
      <c r="P1345" s="27">
        <v>963000000</v>
      </c>
      <c r="Q1345" s="27">
        <v>991387870.12463045</v>
      </c>
      <c r="R1345" s="27">
        <v>1</v>
      </c>
      <c r="S1345" s="27">
        <v>1</v>
      </c>
      <c r="T1345" s="33">
        <v>0.62466195784303247</v>
      </c>
      <c r="U1345" s="27">
        <v>45958573.600000001</v>
      </c>
      <c r="V1345" s="27">
        <v>0</v>
      </c>
      <c r="W1345" s="27">
        <v>399432000</v>
      </c>
      <c r="X1345" s="27"/>
      <c r="Y1345" s="27"/>
      <c r="Z1345" s="27">
        <v>1</v>
      </c>
    </row>
    <row r="1346" spans="1:26">
      <c r="A1346" s="27">
        <v>2003</v>
      </c>
      <c r="B1346" t="s">
        <v>12</v>
      </c>
      <c r="C1346" s="27">
        <v>0</v>
      </c>
      <c r="D1346" s="27">
        <v>0</v>
      </c>
      <c r="E1346" s="27">
        <v>0</v>
      </c>
      <c r="F1346" s="27">
        <v>27244792.375</v>
      </c>
      <c r="G1346" s="27">
        <v>0</v>
      </c>
      <c r="H1346" s="27">
        <v>0</v>
      </c>
      <c r="I1346" s="27">
        <v>1</v>
      </c>
      <c r="J1346" s="27">
        <v>0</v>
      </c>
      <c r="K1346" s="27">
        <v>4</v>
      </c>
      <c r="L1346" s="27">
        <v>1</v>
      </c>
      <c r="M1346" s="27">
        <v>1</v>
      </c>
      <c r="N1346" s="27">
        <v>0</v>
      </c>
      <c r="O1346" s="27">
        <v>0</v>
      </c>
      <c r="P1346" s="27">
        <v>1110000000</v>
      </c>
      <c r="Q1346" s="27">
        <v>1139754799.1630425</v>
      </c>
      <c r="R1346" s="27">
        <v>1</v>
      </c>
      <c r="S1346" s="27">
        <v>1</v>
      </c>
      <c r="T1346" s="33">
        <v>0.61793375018798091</v>
      </c>
      <c r="U1346" s="27">
        <v>50233215.899999999</v>
      </c>
      <c r="V1346" s="27">
        <v>0</v>
      </c>
      <c r="W1346" s="27">
        <v>435429000</v>
      </c>
      <c r="X1346" s="27"/>
      <c r="Y1346" s="27"/>
      <c r="Z1346" s="27">
        <v>1</v>
      </c>
    </row>
    <row r="1347" spans="1:26">
      <c r="A1347" s="27">
        <v>2004</v>
      </c>
      <c r="B1347" t="s">
        <v>12</v>
      </c>
      <c r="C1347" s="27">
        <v>0</v>
      </c>
      <c r="D1347" s="27">
        <v>0</v>
      </c>
      <c r="E1347" s="27">
        <v>0</v>
      </c>
      <c r="F1347" s="27">
        <v>6000000</v>
      </c>
      <c r="G1347" s="27">
        <v>0</v>
      </c>
      <c r="H1347" s="27">
        <v>0</v>
      </c>
      <c r="I1347" s="27">
        <v>1</v>
      </c>
      <c r="J1347" s="27">
        <v>0</v>
      </c>
      <c r="K1347" s="27">
        <v>4</v>
      </c>
      <c r="L1347" s="27">
        <v>1</v>
      </c>
      <c r="M1347" s="27">
        <v>1</v>
      </c>
      <c r="N1347" s="27">
        <v>0</v>
      </c>
      <c r="O1347" s="27">
        <v>0</v>
      </c>
      <c r="P1347" s="27">
        <v>1257000000</v>
      </c>
      <c r="Q1347" s="27">
        <v>1270080250.6526783</v>
      </c>
      <c r="R1347" s="27">
        <v>1</v>
      </c>
      <c r="S1347" s="27">
        <v>1</v>
      </c>
      <c r="T1347" s="33">
        <v>0.67108711240801089</v>
      </c>
      <c r="U1347" s="27">
        <v>58590408.299999997</v>
      </c>
      <c r="V1347" s="27">
        <v>0</v>
      </c>
      <c r="W1347" s="27">
        <v>454617000</v>
      </c>
      <c r="X1347" s="27"/>
      <c r="Y1347" s="27"/>
      <c r="Z1347" s="27">
        <v>1</v>
      </c>
    </row>
    <row r="1348" spans="1:26">
      <c r="A1348" s="27">
        <v>2005</v>
      </c>
      <c r="B1348" t="s">
        <v>12</v>
      </c>
      <c r="C1348" s="27">
        <v>36000000</v>
      </c>
      <c r="D1348" s="27">
        <v>9000000</v>
      </c>
      <c r="E1348" s="27">
        <v>36000000</v>
      </c>
      <c r="F1348" s="27">
        <v>36000000</v>
      </c>
      <c r="G1348" s="27">
        <v>0</v>
      </c>
      <c r="H1348" s="27">
        <v>0</v>
      </c>
      <c r="I1348" s="27">
        <v>1</v>
      </c>
      <c r="J1348" s="27">
        <v>0</v>
      </c>
      <c r="K1348" s="27">
        <v>4</v>
      </c>
      <c r="L1348" s="27">
        <v>1</v>
      </c>
      <c r="M1348" s="27">
        <v>1</v>
      </c>
      <c r="N1348" s="27">
        <v>0</v>
      </c>
      <c r="O1348" s="27">
        <v>0</v>
      </c>
      <c r="P1348" s="27">
        <v>1337000000</v>
      </c>
      <c r="Q1348" s="27">
        <v>1337362392.1522458</v>
      </c>
      <c r="R1348" s="27">
        <v>1</v>
      </c>
      <c r="S1348" s="27">
        <v>1</v>
      </c>
      <c r="T1348" s="33">
        <v>0.69599608558540027</v>
      </c>
      <c r="U1348" s="27">
        <v>49211195.399999999</v>
      </c>
      <c r="V1348" s="27">
        <v>0</v>
      </c>
      <c r="W1348" s="27">
        <v>422698000</v>
      </c>
      <c r="X1348" s="27"/>
      <c r="Y1348" s="27"/>
      <c r="Z1348" s="27">
        <v>1</v>
      </c>
    </row>
    <row r="1349" spans="1:26">
      <c r="A1349" s="27">
        <v>2006</v>
      </c>
      <c r="B1349" t="s">
        <v>12</v>
      </c>
      <c r="C1349" s="27">
        <v>36000000</v>
      </c>
      <c r="D1349" s="27">
        <v>18000000</v>
      </c>
      <c r="E1349" s="27">
        <v>36000000</v>
      </c>
      <c r="F1349" s="27">
        <v>0</v>
      </c>
      <c r="G1349" s="27">
        <v>0</v>
      </c>
      <c r="H1349" s="27">
        <v>0</v>
      </c>
      <c r="I1349" s="27">
        <v>1</v>
      </c>
      <c r="J1349" s="27">
        <v>0</v>
      </c>
      <c r="K1349" s="27">
        <v>4</v>
      </c>
      <c r="L1349" s="27">
        <v>1</v>
      </c>
      <c r="M1349" s="27">
        <v>1</v>
      </c>
      <c r="N1349" s="27">
        <v>0</v>
      </c>
      <c r="O1349" s="27">
        <v>0</v>
      </c>
      <c r="P1349" s="27">
        <v>1461000000</v>
      </c>
      <c r="Q1349" s="27">
        <v>1460561215.4446988</v>
      </c>
      <c r="R1349" s="27">
        <v>1</v>
      </c>
      <c r="S1349" s="27">
        <v>1</v>
      </c>
      <c r="T1349" s="33">
        <v>0.83568345932575372</v>
      </c>
      <c r="U1349" s="27">
        <v>56111111.200000003</v>
      </c>
      <c r="V1349" s="27">
        <v>0</v>
      </c>
      <c r="W1349" s="27">
        <v>395061000</v>
      </c>
      <c r="X1349" s="27"/>
      <c r="Y1349" s="27"/>
      <c r="Z1349" s="27">
        <v>1</v>
      </c>
    </row>
    <row r="1350" spans="1:26">
      <c r="A1350" s="27">
        <v>2007</v>
      </c>
      <c r="B1350" t="s">
        <v>12</v>
      </c>
      <c r="C1350" s="27">
        <v>36000000</v>
      </c>
      <c r="D1350" s="27">
        <v>27000000</v>
      </c>
      <c r="E1350" s="27">
        <v>36000000</v>
      </c>
      <c r="F1350" s="27">
        <v>3800000</v>
      </c>
      <c r="G1350" s="27">
        <v>0</v>
      </c>
      <c r="H1350" s="27">
        <v>0</v>
      </c>
      <c r="I1350" s="27">
        <v>1</v>
      </c>
      <c r="J1350" s="27">
        <v>0</v>
      </c>
      <c r="K1350" s="27">
        <v>4</v>
      </c>
      <c r="L1350" s="27">
        <v>1</v>
      </c>
      <c r="M1350" s="27">
        <v>1</v>
      </c>
      <c r="N1350" s="27">
        <v>0</v>
      </c>
      <c r="O1350" s="27">
        <v>0</v>
      </c>
      <c r="P1350" s="27">
        <v>1698000000</v>
      </c>
      <c r="Q1350" s="27">
        <v>1697565948.6532345</v>
      </c>
      <c r="R1350" s="27">
        <v>1</v>
      </c>
      <c r="S1350" s="27">
        <v>1</v>
      </c>
      <c r="T1350" s="33">
        <v>0.90473952627382648</v>
      </c>
      <c r="U1350" s="27">
        <v>64109162.299999997</v>
      </c>
      <c r="V1350" s="27">
        <v>0</v>
      </c>
      <c r="W1350" s="27">
        <v>402820000</v>
      </c>
      <c r="X1350" s="27"/>
      <c r="Y1350" s="27"/>
      <c r="Z1350" s="27">
        <v>1</v>
      </c>
    </row>
    <row r="1351" spans="1:26">
      <c r="A1351" s="27">
        <v>2008</v>
      </c>
      <c r="B1351" t="s">
        <v>12</v>
      </c>
      <c r="C1351" s="27">
        <v>36000000</v>
      </c>
      <c r="D1351" s="27">
        <v>36000000</v>
      </c>
      <c r="E1351" s="27">
        <v>36000000</v>
      </c>
      <c r="F1351" s="27">
        <v>0</v>
      </c>
      <c r="G1351" s="27">
        <v>0</v>
      </c>
      <c r="H1351" s="27">
        <v>0</v>
      </c>
      <c r="I1351" s="27">
        <v>1</v>
      </c>
      <c r="J1351" s="27">
        <v>0</v>
      </c>
      <c r="K1351" s="27">
        <v>4</v>
      </c>
      <c r="L1351" s="27">
        <v>1</v>
      </c>
      <c r="M1351" s="27">
        <v>1</v>
      </c>
      <c r="N1351" s="27">
        <v>0</v>
      </c>
      <c r="O1351" s="27">
        <v>0</v>
      </c>
      <c r="P1351" s="27">
        <v>1985000000</v>
      </c>
      <c r="Q1351" s="27">
        <v>1985240986.1850843</v>
      </c>
      <c r="R1351" s="27">
        <v>1</v>
      </c>
      <c r="S1351" s="27">
        <v>1</v>
      </c>
      <c r="T1351" s="33">
        <v>0.91944034308119871</v>
      </c>
      <c r="U1351" s="27">
        <v>77364681.599999994</v>
      </c>
      <c r="V1351" s="27">
        <v>0</v>
      </c>
      <c r="W1351" s="27">
        <v>389908000</v>
      </c>
      <c r="X1351" s="27">
        <v>54000000</v>
      </c>
      <c r="Y1351" s="27"/>
      <c r="Z1351" s="27">
        <v>1</v>
      </c>
    </row>
    <row r="1352" spans="1:26">
      <c r="A1352" s="27">
        <v>2009</v>
      </c>
      <c r="B1352" t="s">
        <v>12</v>
      </c>
      <c r="C1352" s="27">
        <v>42000000</v>
      </c>
      <c r="D1352" s="27">
        <v>36600000</v>
      </c>
      <c r="E1352" s="27">
        <v>42000000</v>
      </c>
      <c r="F1352" s="27">
        <v>6000000</v>
      </c>
      <c r="G1352" s="27">
        <v>0</v>
      </c>
      <c r="H1352" s="27">
        <v>0</v>
      </c>
      <c r="I1352" s="27">
        <v>1</v>
      </c>
      <c r="J1352" s="27">
        <v>0</v>
      </c>
      <c r="K1352" s="27">
        <v>4</v>
      </c>
      <c r="L1352" s="27">
        <v>1</v>
      </c>
      <c r="M1352" s="27">
        <v>1</v>
      </c>
      <c r="N1352" s="27">
        <v>0</v>
      </c>
      <c r="O1352" s="27">
        <v>0</v>
      </c>
      <c r="P1352" s="27">
        <v>1982000000</v>
      </c>
      <c r="Q1352" s="27">
        <v>1981732633.9201286</v>
      </c>
      <c r="R1352" s="27">
        <v>1</v>
      </c>
      <c r="S1352" s="27">
        <v>1</v>
      </c>
      <c r="T1352" s="33">
        <v>0.81595367947064712</v>
      </c>
      <c r="U1352" s="27">
        <v>162063184.69999999</v>
      </c>
      <c r="V1352" s="27">
        <v>0</v>
      </c>
      <c r="W1352" s="27">
        <v>9020000</v>
      </c>
      <c r="X1352" s="27">
        <v>60000000</v>
      </c>
      <c r="Y1352" s="27"/>
      <c r="Z1352" s="27">
        <v>1</v>
      </c>
    </row>
    <row r="1353" spans="1:26">
      <c r="A1353" s="27">
        <v>2010</v>
      </c>
      <c r="B1353" t="s">
        <v>12</v>
      </c>
      <c r="C1353" s="27">
        <v>38000000</v>
      </c>
      <c r="D1353" s="27">
        <v>33200000</v>
      </c>
      <c r="E1353" s="27">
        <v>38000000</v>
      </c>
      <c r="F1353" s="27">
        <v>0</v>
      </c>
      <c r="G1353" s="27">
        <v>0</v>
      </c>
      <c r="H1353" s="27">
        <v>0</v>
      </c>
      <c r="I1353" s="27">
        <v>1</v>
      </c>
      <c r="J1353" s="27">
        <v>0</v>
      </c>
      <c r="K1353" s="27">
        <v>4</v>
      </c>
      <c r="L1353" s="27">
        <v>1</v>
      </c>
      <c r="M1353" s="27">
        <v>1</v>
      </c>
      <c r="N1353" s="27">
        <v>0</v>
      </c>
      <c r="O1353" s="27">
        <v>0</v>
      </c>
      <c r="P1353" s="27">
        <v>1986000000</v>
      </c>
      <c r="Q1353" s="27">
        <v>1986015906.2504418</v>
      </c>
      <c r="R1353" s="27">
        <v>1</v>
      </c>
      <c r="S1353" s="27">
        <v>1</v>
      </c>
      <c r="T1353" s="33">
        <v>1.0070075781651076</v>
      </c>
      <c r="U1353" s="27">
        <v>172555835.30000001</v>
      </c>
      <c r="V1353" s="27">
        <v>0</v>
      </c>
      <c r="W1353" s="27">
        <v>13922000</v>
      </c>
      <c r="X1353" s="27">
        <v>6000000</v>
      </c>
      <c r="Y1353" s="27"/>
      <c r="Z1353" s="27">
        <v>1</v>
      </c>
    </row>
    <row r="1354" spans="1:26">
      <c r="A1354" s="27">
        <v>2011</v>
      </c>
      <c r="B1354" t="s">
        <v>12</v>
      </c>
      <c r="C1354" s="27">
        <v>52000000</v>
      </c>
      <c r="D1354" s="27">
        <v>31600000</v>
      </c>
      <c r="E1354" s="27">
        <v>52000000</v>
      </c>
      <c r="F1354" s="27">
        <v>27536603</v>
      </c>
      <c r="G1354" s="27">
        <v>0</v>
      </c>
      <c r="H1354" s="27">
        <v>0</v>
      </c>
      <c r="I1354" s="27">
        <v>1</v>
      </c>
      <c r="J1354" s="27">
        <v>0</v>
      </c>
      <c r="K1354" s="27">
        <v>4</v>
      </c>
      <c r="L1354" s="27">
        <v>1</v>
      </c>
      <c r="M1354" s="27">
        <v>1</v>
      </c>
      <c r="N1354" s="27">
        <v>0</v>
      </c>
      <c r="O1354" s="27">
        <v>0</v>
      </c>
      <c r="P1354" s="27">
        <v>2196000000</v>
      </c>
      <c r="Q1354" s="27">
        <v>2195599556.7386594</v>
      </c>
      <c r="R1354" s="27">
        <v>1</v>
      </c>
      <c r="S1354" s="27">
        <v>1</v>
      </c>
      <c r="T1354" s="33">
        <v>1.116808011796752</v>
      </c>
      <c r="U1354" s="27">
        <v>172022491.40000001</v>
      </c>
      <c r="V1354" s="27">
        <v>0</v>
      </c>
      <c r="W1354" s="27">
        <v>18953000</v>
      </c>
      <c r="X1354" s="27">
        <v>6000000</v>
      </c>
      <c r="Y1354" s="27"/>
      <c r="Z1354" s="27">
        <v>1</v>
      </c>
    </row>
    <row r="1355" spans="1:26">
      <c r="A1355" s="27">
        <v>2012</v>
      </c>
      <c r="B1355" t="s">
        <v>12</v>
      </c>
      <c r="C1355" s="27">
        <v>48000000</v>
      </c>
      <c r="D1355" s="27">
        <v>30000000</v>
      </c>
      <c r="E1355" s="27">
        <v>48000000</v>
      </c>
      <c r="F1355" s="27">
        <v>0</v>
      </c>
      <c r="G1355" s="27">
        <v>0</v>
      </c>
      <c r="H1355" s="27">
        <v>0</v>
      </c>
      <c r="I1355" s="27">
        <v>1</v>
      </c>
      <c r="J1355" s="27">
        <v>0</v>
      </c>
      <c r="K1355" s="27">
        <v>4</v>
      </c>
      <c r="L1355" s="27">
        <v>1</v>
      </c>
      <c r="M1355" s="27">
        <v>1</v>
      </c>
      <c r="N1355" s="27">
        <v>0</v>
      </c>
      <c r="O1355" s="27">
        <v>0</v>
      </c>
      <c r="P1355" s="27">
        <v>2171000000</v>
      </c>
      <c r="Q1355" s="27">
        <v>2169706564.058989</v>
      </c>
      <c r="R1355" s="27">
        <v>1</v>
      </c>
      <c r="S1355" s="27">
        <v>1</v>
      </c>
      <c r="T1355" s="33">
        <v>0.99562684078172081</v>
      </c>
      <c r="U1355" s="27">
        <v>182908942.90000001</v>
      </c>
      <c r="V1355" s="27">
        <v>0</v>
      </c>
      <c r="W1355" s="27">
        <v>23158000</v>
      </c>
      <c r="X1355" s="27">
        <v>4000000</v>
      </c>
      <c r="Y1355" s="27"/>
      <c r="Z1355" s="27">
        <v>1</v>
      </c>
    </row>
    <row r="1356" spans="1:26">
      <c r="A1356" s="27">
        <v>2013</v>
      </c>
      <c r="B1356" t="s">
        <v>12</v>
      </c>
      <c r="C1356" s="27">
        <v>44000000</v>
      </c>
      <c r="D1356" s="27">
        <v>28400000</v>
      </c>
      <c r="E1356" s="27">
        <v>44000000</v>
      </c>
      <c r="F1356" s="27">
        <v>0</v>
      </c>
      <c r="G1356" s="27">
        <v>0</v>
      </c>
      <c r="H1356" s="27">
        <v>0</v>
      </c>
      <c r="I1356" s="27">
        <v>1</v>
      </c>
      <c r="J1356" s="27">
        <v>0</v>
      </c>
      <c r="K1356" s="27">
        <v>4</v>
      </c>
      <c r="L1356" s="27">
        <v>1</v>
      </c>
      <c r="M1356" s="27">
        <v>1</v>
      </c>
      <c r="N1356" s="27">
        <v>0</v>
      </c>
      <c r="O1356" s="27">
        <v>0</v>
      </c>
      <c r="P1356" s="27">
        <v>1519000000</v>
      </c>
      <c r="Q1356" s="27">
        <v>1518565298.3564084</v>
      </c>
      <c r="R1356" s="27">
        <v>1</v>
      </c>
      <c r="S1356" s="27">
        <v>1</v>
      </c>
      <c r="T1356" s="33">
        <v>0.99710818219516861</v>
      </c>
      <c r="U1356" s="27">
        <v>180985513.90000001</v>
      </c>
      <c r="V1356" s="27">
        <v>0</v>
      </c>
      <c r="W1356" s="27">
        <v>23130000</v>
      </c>
      <c r="X1356" s="27">
        <v>3000000</v>
      </c>
      <c r="Y1356" s="27"/>
      <c r="Z1356" s="27">
        <v>1</v>
      </c>
    </row>
    <row r="1357" spans="1:26">
      <c r="A1357" s="27">
        <v>2014</v>
      </c>
      <c r="B1357" t="s">
        <v>12</v>
      </c>
      <c r="C1357" s="27">
        <v>40000000</v>
      </c>
      <c r="D1357" s="27">
        <v>26800000</v>
      </c>
      <c r="E1357" s="27">
        <v>40000000</v>
      </c>
      <c r="F1357" s="27">
        <v>0</v>
      </c>
      <c r="G1357" s="27">
        <v>0</v>
      </c>
      <c r="H1357" s="27">
        <v>0</v>
      </c>
      <c r="I1357" s="27">
        <v>1</v>
      </c>
      <c r="J1357" s="27">
        <v>0</v>
      </c>
      <c r="K1357" s="27">
        <v>4</v>
      </c>
      <c r="L1357" s="27">
        <v>1</v>
      </c>
      <c r="M1357" s="27">
        <v>1</v>
      </c>
      <c r="N1357" s="27">
        <v>0</v>
      </c>
      <c r="O1357" s="27">
        <v>0</v>
      </c>
      <c r="P1357" s="27">
        <v>1706000000</v>
      </c>
      <c r="Q1357" s="27">
        <v>1702899386.1432197</v>
      </c>
      <c r="R1357" s="27">
        <v>1</v>
      </c>
      <c r="S1357" s="27">
        <v>1</v>
      </c>
      <c r="T1357" s="33">
        <v>0.96696016921402161</v>
      </c>
      <c r="U1357" s="27">
        <v>177257557.09999999</v>
      </c>
      <c r="V1357" s="27">
        <v>0</v>
      </c>
      <c r="W1357" s="27">
        <v>53126000</v>
      </c>
      <c r="X1357" s="27">
        <v>2000000</v>
      </c>
      <c r="Y1357" s="27"/>
      <c r="Z1357" s="27">
        <v>1</v>
      </c>
    </row>
    <row r="1358" spans="1:26">
      <c r="A1358" s="27">
        <v>2015</v>
      </c>
      <c r="B1358" t="s">
        <v>12</v>
      </c>
      <c r="C1358" s="27">
        <v>36000000</v>
      </c>
      <c r="D1358" s="27">
        <v>25200000</v>
      </c>
      <c r="E1358" s="27">
        <v>36000000</v>
      </c>
      <c r="F1358" s="27">
        <v>0</v>
      </c>
      <c r="G1358" s="27">
        <v>0</v>
      </c>
      <c r="H1358" s="27">
        <v>0</v>
      </c>
      <c r="I1358" s="27">
        <v>1</v>
      </c>
      <c r="J1358" s="27">
        <v>0</v>
      </c>
      <c r="K1358" s="27">
        <v>4</v>
      </c>
      <c r="L1358" s="27">
        <v>1</v>
      </c>
      <c r="M1358" s="27">
        <v>1</v>
      </c>
      <c r="N1358" s="27">
        <v>0</v>
      </c>
      <c r="O1358" s="27">
        <v>0</v>
      </c>
      <c r="P1358" s="27">
        <v>1585000000</v>
      </c>
      <c r="Q1358" s="27">
        <v>1583776805.9656827</v>
      </c>
      <c r="R1358" s="27">
        <v>1</v>
      </c>
      <c r="S1358" s="27">
        <v>1</v>
      </c>
      <c r="T1358" s="33">
        <v>0.821813335342235</v>
      </c>
      <c r="U1358" s="27">
        <v>174912383.5</v>
      </c>
      <c r="V1358" s="27">
        <v>0</v>
      </c>
      <c r="W1358" s="27">
        <v>58642000</v>
      </c>
      <c r="X1358" s="27">
        <v>2000000</v>
      </c>
      <c r="Y1358" s="27"/>
      <c r="Z1358" s="27">
        <v>1</v>
      </c>
    </row>
    <row r="1359" spans="1:26">
      <c r="A1359" s="27">
        <v>2016</v>
      </c>
      <c r="B1359" t="s">
        <v>12</v>
      </c>
      <c r="C1359" s="27">
        <v>32000000</v>
      </c>
      <c r="D1359" s="27">
        <v>23600000</v>
      </c>
      <c r="E1359" s="27">
        <v>32000000</v>
      </c>
      <c r="F1359" s="27">
        <v>0</v>
      </c>
      <c r="G1359" s="27">
        <v>0</v>
      </c>
      <c r="H1359" s="27">
        <v>0</v>
      </c>
      <c r="I1359" s="27">
        <v>1</v>
      </c>
      <c r="J1359" s="27">
        <v>0</v>
      </c>
      <c r="K1359" s="27">
        <v>4</v>
      </c>
      <c r="L1359" s="27">
        <v>1</v>
      </c>
      <c r="M1359" s="27">
        <v>1</v>
      </c>
      <c r="N1359" s="27">
        <v>0</v>
      </c>
      <c r="O1359" s="27">
        <v>0</v>
      </c>
      <c r="P1359" s="27">
        <v>1756000000</v>
      </c>
      <c r="Q1359" s="27">
        <v>1755468136.865561</v>
      </c>
      <c r="R1359" s="27">
        <v>1</v>
      </c>
      <c r="S1359" s="27">
        <v>1</v>
      </c>
      <c r="T1359" s="33">
        <v>0.86004996979414983</v>
      </c>
      <c r="U1359" s="27">
        <v>184643725.5</v>
      </c>
      <c r="V1359" s="27">
        <v>0</v>
      </c>
      <c r="W1359" s="27">
        <v>59850000</v>
      </c>
      <c r="X1359" s="27">
        <v>2000000</v>
      </c>
      <c r="Y1359" s="27"/>
      <c r="Z1359" s="27">
        <v>1</v>
      </c>
    </row>
    <row r="1360" spans="1:26">
      <c r="A1360" s="27">
        <v>2017</v>
      </c>
      <c r="B1360" t="s">
        <v>12</v>
      </c>
      <c r="C1360" s="27">
        <v>28000000</v>
      </c>
      <c r="D1360" s="27">
        <v>22000000</v>
      </c>
      <c r="E1360" s="27">
        <v>28000000</v>
      </c>
      <c r="F1360" s="27">
        <v>0</v>
      </c>
      <c r="G1360" s="27">
        <v>0</v>
      </c>
      <c r="H1360" s="27">
        <v>0</v>
      </c>
      <c r="I1360" s="27">
        <v>1</v>
      </c>
      <c r="J1360" s="27">
        <v>0</v>
      </c>
      <c r="K1360" s="27">
        <v>4</v>
      </c>
      <c r="L1360" s="27">
        <v>1</v>
      </c>
      <c r="M1360" s="27">
        <v>1</v>
      </c>
      <c r="N1360" s="27">
        <v>0</v>
      </c>
      <c r="O1360" s="27">
        <v>0</v>
      </c>
      <c r="P1360" s="27">
        <v>1937000000</v>
      </c>
      <c r="Q1360" s="27">
        <v>1949411659.2045348</v>
      </c>
      <c r="R1360" s="27">
        <v>0</v>
      </c>
      <c r="S1360" s="27">
        <v>1</v>
      </c>
      <c r="T1360" s="33">
        <v>0.90809244833766045</v>
      </c>
      <c r="U1360" s="27">
        <v>235403692.19999999</v>
      </c>
      <c r="V1360" s="27">
        <v>0</v>
      </c>
      <c r="W1360" s="27">
        <v>64243000</v>
      </c>
      <c r="X1360" s="27">
        <v>2000000</v>
      </c>
      <c r="Y1360" s="27"/>
      <c r="Z1360" s="27">
        <v>1</v>
      </c>
    </row>
    <row r="1361" spans="1:26">
      <c r="A1361" s="27">
        <v>1960</v>
      </c>
      <c r="B1361" t="s">
        <v>132</v>
      </c>
      <c r="C1361" s="27"/>
      <c r="D1361" s="27"/>
      <c r="E1361" s="27"/>
      <c r="F1361" s="27">
        <v>0</v>
      </c>
      <c r="G1361" s="27">
        <v>0</v>
      </c>
      <c r="H1361" s="27">
        <v>0</v>
      </c>
      <c r="I1361" s="27">
        <v>1</v>
      </c>
      <c r="J1361" s="27">
        <v>1</v>
      </c>
      <c r="K1361" s="27">
        <v>4</v>
      </c>
      <c r="L1361" s="27">
        <v>1</v>
      </c>
      <c r="M1361" s="27">
        <v>0</v>
      </c>
      <c r="N1361" s="27">
        <v>0</v>
      </c>
      <c r="O1361" s="27">
        <v>0</v>
      </c>
      <c r="P1361" s="27"/>
      <c r="Q1361" s="27">
        <v>313582727.63805604</v>
      </c>
      <c r="R1361" s="27">
        <v>0</v>
      </c>
      <c r="S1361" s="27">
        <v>0</v>
      </c>
      <c r="T1361" s="33">
        <v>0.99364431383616725</v>
      </c>
      <c r="U1361" s="27"/>
      <c r="V1361" s="27"/>
      <c r="W1361" s="27"/>
      <c r="X1361" s="27"/>
      <c r="Y1361" s="27"/>
      <c r="Z1361" s="27">
        <v>1</v>
      </c>
    </row>
    <row r="1362" spans="1:26">
      <c r="A1362" s="27">
        <v>1961</v>
      </c>
      <c r="B1362" t="s">
        <v>132</v>
      </c>
      <c r="C1362" s="27"/>
      <c r="D1362" s="27"/>
      <c r="E1362" s="27"/>
      <c r="F1362" s="27">
        <v>0</v>
      </c>
      <c r="G1362" s="27">
        <v>0</v>
      </c>
      <c r="H1362" s="27">
        <v>0</v>
      </c>
      <c r="I1362" s="27">
        <v>1</v>
      </c>
      <c r="J1362" s="27">
        <v>1</v>
      </c>
      <c r="K1362" s="27">
        <v>4</v>
      </c>
      <c r="L1362" s="27">
        <v>1</v>
      </c>
      <c r="M1362" s="27">
        <v>0</v>
      </c>
      <c r="N1362" s="27">
        <v>0</v>
      </c>
      <c r="O1362" s="27">
        <v>0</v>
      </c>
      <c r="P1362" s="27"/>
      <c r="Q1362" s="27">
        <v>333975336.62654126</v>
      </c>
      <c r="R1362" s="27">
        <v>0</v>
      </c>
      <c r="S1362" s="27">
        <v>1</v>
      </c>
      <c r="T1362" s="33">
        <v>0.97346733996739376</v>
      </c>
      <c r="U1362" s="27"/>
      <c r="V1362" s="27"/>
      <c r="W1362" s="27"/>
      <c r="X1362" s="27"/>
      <c r="Y1362" s="27"/>
      <c r="Z1362" s="27">
        <v>1</v>
      </c>
    </row>
    <row r="1363" spans="1:26">
      <c r="A1363" s="27">
        <v>1962</v>
      </c>
      <c r="B1363" t="s">
        <v>132</v>
      </c>
      <c r="C1363" s="27"/>
      <c r="D1363" s="27"/>
      <c r="E1363" s="27"/>
      <c r="F1363" s="27">
        <v>0</v>
      </c>
      <c r="G1363" s="27">
        <v>0</v>
      </c>
      <c r="H1363" s="27">
        <v>0</v>
      </c>
      <c r="I1363" s="27">
        <v>1</v>
      </c>
      <c r="J1363" s="27">
        <v>1</v>
      </c>
      <c r="K1363" s="27">
        <v>4</v>
      </c>
      <c r="L1363" s="27">
        <v>1</v>
      </c>
      <c r="M1363" s="27">
        <v>0</v>
      </c>
      <c r="N1363" s="27">
        <v>0</v>
      </c>
      <c r="O1363" s="27">
        <v>0</v>
      </c>
      <c r="P1363" s="27"/>
      <c r="Q1363" s="27">
        <v>357635713.87692195</v>
      </c>
      <c r="R1363" s="27">
        <v>0</v>
      </c>
      <c r="S1363" s="27">
        <v>1</v>
      </c>
      <c r="T1363" s="33">
        <v>0.97699079984331827</v>
      </c>
      <c r="U1363" s="27"/>
      <c r="V1363" s="27"/>
      <c r="W1363" s="27"/>
      <c r="X1363" s="27"/>
      <c r="Y1363" s="27"/>
      <c r="Z1363" s="27">
        <v>1</v>
      </c>
    </row>
    <row r="1364" spans="1:26">
      <c r="A1364" s="27">
        <v>1963</v>
      </c>
      <c r="B1364" t="s">
        <v>132</v>
      </c>
      <c r="C1364" s="27"/>
      <c r="D1364" s="27"/>
      <c r="E1364" s="27"/>
      <c r="F1364" s="27">
        <v>0</v>
      </c>
      <c r="G1364" s="27">
        <v>0</v>
      </c>
      <c r="H1364" s="27">
        <v>0</v>
      </c>
      <c r="I1364" s="27">
        <v>1</v>
      </c>
      <c r="J1364" s="27">
        <v>1</v>
      </c>
      <c r="K1364" s="27">
        <v>4</v>
      </c>
      <c r="L1364" s="27">
        <v>1</v>
      </c>
      <c r="M1364" s="27">
        <v>0</v>
      </c>
      <c r="N1364" s="27">
        <v>0</v>
      </c>
      <c r="O1364" s="27">
        <v>0</v>
      </c>
      <c r="P1364" s="27"/>
      <c r="Q1364" s="27">
        <v>371767002.65599823</v>
      </c>
      <c r="R1364" s="27">
        <v>0</v>
      </c>
      <c r="S1364" s="27">
        <v>1</v>
      </c>
      <c r="T1364" s="33">
        <v>0.98866747285419376</v>
      </c>
      <c r="U1364" s="27"/>
      <c r="V1364" s="27"/>
      <c r="W1364" s="27"/>
      <c r="X1364" s="27"/>
      <c r="Y1364" s="27"/>
      <c r="Z1364" s="27">
        <v>1</v>
      </c>
    </row>
    <row r="1365" spans="1:26">
      <c r="A1365" s="27">
        <v>1964</v>
      </c>
      <c r="B1365" t="s">
        <v>132</v>
      </c>
      <c r="C1365" s="27"/>
      <c r="D1365" s="27"/>
      <c r="E1365" s="27"/>
      <c r="F1365" s="27">
        <v>0</v>
      </c>
      <c r="G1365" s="27">
        <v>0</v>
      </c>
      <c r="H1365" s="27">
        <v>0</v>
      </c>
      <c r="I1365" s="27">
        <v>1</v>
      </c>
      <c r="J1365" s="27">
        <v>1</v>
      </c>
      <c r="K1365" s="27">
        <v>4</v>
      </c>
      <c r="L1365" s="27">
        <v>1</v>
      </c>
      <c r="M1365" s="27">
        <v>0</v>
      </c>
      <c r="N1365" s="27">
        <v>0</v>
      </c>
      <c r="O1365" s="27">
        <v>0</v>
      </c>
      <c r="P1365" s="27"/>
      <c r="Q1365" s="27">
        <v>392247517.60201615</v>
      </c>
      <c r="R1365" s="27">
        <v>0</v>
      </c>
      <c r="S1365" s="27">
        <v>1</v>
      </c>
      <c r="T1365" s="33">
        <v>1.0337554660061781</v>
      </c>
      <c r="U1365" s="27"/>
      <c r="V1365" s="27"/>
      <c r="W1365" s="27"/>
      <c r="X1365" s="27"/>
      <c r="Y1365" s="27"/>
      <c r="Z1365" s="27">
        <v>1</v>
      </c>
    </row>
    <row r="1366" spans="1:26">
      <c r="A1366" s="27">
        <v>1965</v>
      </c>
      <c r="B1366" t="s">
        <v>132</v>
      </c>
      <c r="C1366" s="27"/>
      <c r="D1366" s="27"/>
      <c r="E1366" s="27"/>
      <c r="F1366" s="27">
        <v>0</v>
      </c>
      <c r="G1366" s="27">
        <v>0</v>
      </c>
      <c r="H1366" s="27">
        <v>0</v>
      </c>
      <c r="I1366" s="27">
        <v>1</v>
      </c>
      <c r="J1366" s="27">
        <v>1</v>
      </c>
      <c r="K1366" s="27">
        <v>4</v>
      </c>
      <c r="L1366" s="27">
        <v>1</v>
      </c>
      <c r="M1366" s="27">
        <v>0</v>
      </c>
      <c r="N1366" s="27">
        <v>0</v>
      </c>
      <c r="O1366" s="27">
        <v>0</v>
      </c>
      <c r="P1366" s="27"/>
      <c r="Q1366" s="27">
        <v>416926302.96350867</v>
      </c>
      <c r="R1366" s="27">
        <v>0</v>
      </c>
      <c r="S1366" s="27">
        <v>1</v>
      </c>
      <c r="T1366" s="33">
        <v>1.0227515959565798</v>
      </c>
      <c r="U1366" s="27"/>
      <c r="V1366" s="27"/>
      <c r="W1366" s="27"/>
      <c r="X1366" s="27"/>
      <c r="Y1366" s="27"/>
      <c r="Z1366" s="27">
        <v>1</v>
      </c>
    </row>
    <row r="1367" spans="1:26">
      <c r="A1367" s="27">
        <v>1966</v>
      </c>
      <c r="B1367" t="s">
        <v>132</v>
      </c>
      <c r="C1367" s="27"/>
      <c r="D1367" s="27"/>
      <c r="E1367" s="27"/>
      <c r="F1367" s="27">
        <v>0</v>
      </c>
      <c r="G1367" s="27">
        <v>0</v>
      </c>
      <c r="H1367" s="27">
        <v>0</v>
      </c>
      <c r="I1367" s="27">
        <v>1</v>
      </c>
      <c r="J1367" s="27">
        <v>1</v>
      </c>
      <c r="K1367" s="27">
        <v>4</v>
      </c>
      <c r="L1367" s="27">
        <v>1</v>
      </c>
      <c r="M1367" s="27">
        <v>0</v>
      </c>
      <c r="N1367" s="27">
        <v>0</v>
      </c>
      <c r="O1367" s="27">
        <v>0</v>
      </c>
      <c r="P1367" s="27"/>
      <c r="Q1367" s="27">
        <v>432794922.45983505</v>
      </c>
      <c r="R1367" s="27">
        <v>0</v>
      </c>
      <c r="S1367" s="27">
        <v>1</v>
      </c>
      <c r="T1367" s="33">
        <v>1.060453919000093</v>
      </c>
      <c r="U1367" s="27"/>
      <c r="V1367" s="27"/>
      <c r="W1367" s="27"/>
      <c r="X1367" s="27"/>
      <c r="Y1367" s="27"/>
      <c r="Z1367" s="27">
        <v>1</v>
      </c>
    </row>
    <row r="1368" spans="1:26">
      <c r="A1368" s="27">
        <v>1967</v>
      </c>
      <c r="B1368" t="s">
        <v>132</v>
      </c>
      <c r="C1368" s="27"/>
      <c r="D1368" s="27"/>
      <c r="E1368" s="27"/>
      <c r="F1368" s="27">
        <v>0</v>
      </c>
      <c r="G1368" s="27">
        <v>0</v>
      </c>
      <c r="H1368" s="27">
        <v>0</v>
      </c>
      <c r="I1368" s="27">
        <v>1</v>
      </c>
      <c r="J1368" s="27">
        <v>1</v>
      </c>
      <c r="K1368" s="27">
        <v>4</v>
      </c>
      <c r="L1368" s="27">
        <v>1</v>
      </c>
      <c r="M1368" s="27">
        <v>0</v>
      </c>
      <c r="N1368" s="27">
        <v>0</v>
      </c>
      <c r="O1368" s="27">
        <v>0</v>
      </c>
      <c r="P1368" s="27"/>
      <c r="Q1368" s="27">
        <v>449826322.99507231</v>
      </c>
      <c r="R1368" s="27">
        <v>0</v>
      </c>
      <c r="S1368" s="27">
        <v>1</v>
      </c>
      <c r="T1368" s="33">
        <v>1.0100991944882907</v>
      </c>
      <c r="U1368" s="27"/>
      <c r="V1368" s="27"/>
      <c r="W1368" s="27"/>
      <c r="X1368" s="27"/>
      <c r="Y1368" s="27"/>
      <c r="Z1368" s="27">
        <v>1</v>
      </c>
    </row>
    <row r="1369" spans="1:26">
      <c r="A1369" s="27">
        <v>1968</v>
      </c>
      <c r="B1369" t="s">
        <v>132</v>
      </c>
      <c r="C1369" s="27"/>
      <c r="D1369" s="27"/>
      <c r="E1369" s="27"/>
      <c r="F1369" s="27">
        <v>0</v>
      </c>
      <c r="G1369" s="27">
        <v>0</v>
      </c>
      <c r="H1369" s="27">
        <v>0</v>
      </c>
      <c r="I1369" s="27">
        <v>1</v>
      </c>
      <c r="J1369" s="27">
        <v>1</v>
      </c>
      <c r="K1369" s="27">
        <v>4</v>
      </c>
      <c r="L1369" s="27">
        <v>1</v>
      </c>
      <c r="M1369" s="27">
        <v>0</v>
      </c>
      <c r="N1369" s="27">
        <v>0</v>
      </c>
      <c r="O1369" s="27">
        <v>0</v>
      </c>
      <c r="P1369" s="27"/>
      <c r="Q1369" s="27">
        <v>453980096.65450341</v>
      </c>
      <c r="R1369" s="27">
        <v>0</v>
      </c>
      <c r="S1369" s="27">
        <v>1</v>
      </c>
      <c r="T1369" s="33">
        <v>0.99765870157012104</v>
      </c>
      <c r="U1369" s="27"/>
      <c r="V1369" s="27"/>
      <c r="W1369" s="27"/>
      <c r="X1369" s="27"/>
      <c r="Y1369" s="27"/>
      <c r="Z1369" s="27">
        <v>1</v>
      </c>
    </row>
    <row r="1370" spans="1:26">
      <c r="A1370" s="27">
        <v>1969</v>
      </c>
      <c r="B1370" t="s">
        <v>132</v>
      </c>
      <c r="C1370" s="27"/>
      <c r="D1370" s="27"/>
      <c r="E1370" s="27"/>
      <c r="F1370" s="27">
        <v>0</v>
      </c>
      <c r="G1370" s="27">
        <v>0</v>
      </c>
      <c r="H1370" s="27">
        <v>0</v>
      </c>
      <c r="I1370" s="27">
        <v>1</v>
      </c>
      <c r="J1370" s="27">
        <v>1</v>
      </c>
      <c r="K1370" s="27">
        <v>4</v>
      </c>
      <c r="L1370" s="27">
        <v>1</v>
      </c>
      <c r="M1370" s="27">
        <v>0</v>
      </c>
      <c r="N1370" s="27">
        <v>0</v>
      </c>
      <c r="O1370" s="27">
        <v>0</v>
      </c>
      <c r="P1370" s="27"/>
      <c r="Q1370" s="27">
        <v>471635620.92443126</v>
      </c>
      <c r="R1370" s="27">
        <v>0</v>
      </c>
      <c r="S1370" s="27">
        <v>1</v>
      </c>
      <c r="T1370" s="33">
        <v>1.0058077459461789</v>
      </c>
      <c r="U1370" s="27"/>
      <c r="V1370" s="27"/>
      <c r="W1370" s="27"/>
      <c r="X1370" s="27"/>
      <c r="Y1370" s="27"/>
      <c r="Z1370" s="27">
        <v>1</v>
      </c>
    </row>
    <row r="1371" spans="1:26">
      <c r="A1371" s="27">
        <v>1970</v>
      </c>
      <c r="B1371" t="s">
        <v>132</v>
      </c>
      <c r="C1371" s="27"/>
      <c r="D1371" s="27"/>
      <c r="E1371" s="27"/>
      <c r="F1371" s="27">
        <v>0</v>
      </c>
      <c r="G1371" s="27">
        <v>0</v>
      </c>
      <c r="H1371" s="27">
        <v>0</v>
      </c>
      <c r="I1371" s="27">
        <v>1</v>
      </c>
      <c r="J1371" s="27">
        <v>1</v>
      </c>
      <c r="K1371" s="27">
        <v>4</v>
      </c>
      <c r="L1371" s="27">
        <v>1</v>
      </c>
      <c r="M1371" s="27">
        <v>0</v>
      </c>
      <c r="N1371" s="27">
        <v>0</v>
      </c>
      <c r="O1371" s="27">
        <v>0</v>
      </c>
      <c r="P1371" s="27"/>
      <c r="Q1371" s="27">
        <v>469266736.60517704</v>
      </c>
      <c r="R1371" s="27">
        <v>0</v>
      </c>
      <c r="S1371" s="27">
        <v>1</v>
      </c>
      <c r="T1371" s="33">
        <v>1</v>
      </c>
      <c r="U1371" s="27">
        <v>2470000</v>
      </c>
      <c r="V1371" s="27">
        <v>0</v>
      </c>
      <c r="W1371" s="27">
        <v>321000</v>
      </c>
      <c r="X1371" s="27"/>
      <c r="Y1371" s="27">
        <v>0</v>
      </c>
      <c r="Z1371" s="27">
        <v>1</v>
      </c>
    </row>
    <row r="1372" spans="1:26">
      <c r="A1372" s="27">
        <v>1971</v>
      </c>
      <c r="B1372" t="s">
        <v>132</v>
      </c>
      <c r="C1372" s="27"/>
      <c r="D1372" s="27"/>
      <c r="E1372" s="27"/>
      <c r="F1372" s="27">
        <v>0</v>
      </c>
      <c r="G1372" s="27">
        <v>0</v>
      </c>
      <c r="H1372" s="27">
        <v>0</v>
      </c>
      <c r="I1372" s="27">
        <v>1</v>
      </c>
      <c r="J1372" s="27">
        <v>1</v>
      </c>
      <c r="K1372" s="27">
        <v>4</v>
      </c>
      <c r="L1372" s="27">
        <v>1</v>
      </c>
      <c r="M1372" s="27">
        <v>0</v>
      </c>
      <c r="N1372" s="27">
        <v>0</v>
      </c>
      <c r="O1372" s="27">
        <v>0</v>
      </c>
      <c r="P1372" s="27"/>
      <c r="Q1372" s="27">
        <v>501866730.72256112</v>
      </c>
      <c r="R1372" s="27">
        <v>0</v>
      </c>
      <c r="S1372" s="27">
        <v>1</v>
      </c>
      <c r="T1372" s="33">
        <v>0.92761372871024128</v>
      </c>
      <c r="U1372" s="27">
        <v>2518824</v>
      </c>
      <c r="V1372" s="27">
        <v>0</v>
      </c>
      <c r="W1372" s="27">
        <v>1851000</v>
      </c>
      <c r="X1372" s="27"/>
      <c r="Y1372" s="27">
        <v>0</v>
      </c>
      <c r="Z1372" s="27">
        <v>1</v>
      </c>
    </row>
    <row r="1373" spans="1:26">
      <c r="A1373" s="27">
        <v>1972</v>
      </c>
      <c r="B1373" t="s">
        <v>132</v>
      </c>
      <c r="C1373" s="27"/>
      <c r="D1373" s="27"/>
      <c r="E1373" s="27"/>
      <c r="F1373" s="27">
        <v>0</v>
      </c>
      <c r="G1373" s="27">
        <v>0</v>
      </c>
      <c r="H1373" s="27">
        <v>0</v>
      </c>
      <c r="I1373" s="27">
        <v>1</v>
      </c>
      <c r="J1373" s="27">
        <v>1</v>
      </c>
      <c r="K1373" s="27">
        <v>4</v>
      </c>
      <c r="L1373" s="27">
        <v>1</v>
      </c>
      <c r="M1373" s="27">
        <v>0</v>
      </c>
      <c r="N1373" s="27">
        <v>0</v>
      </c>
      <c r="O1373" s="27">
        <v>0</v>
      </c>
      <c r="P1373" s="27"/>
      <c r="Q1373" s="27">
        <v>585427545.72371233</v>
      </c>
      <c r="R1373" s="27">
        <v>0</v>
      </c>
      <c r="S1373" s="27">
        <v>1</v>
      </c>
      <c r="T1373" s="33">
        <v>0.92122545142259926</v>
      </c>
      <c r="U1373" s="27">
        <v>2366826</v>
      </c>
      <c r="V1373" s="27">
        <v>0</v>
      </c>
      <c r="W1373" s="27">
        <v>2645000</v>
      </c>
      <c r="X1373" s="27"/>
      <c r="Y1373" s="27">
        <v>0</v>
      </c>
      <c r="Z1373" s="27">
        <v>1</v>
      </c>
    </row>
    <row r="1374" spans="1:26">
      <c r="A1374" s="27">
        <v>1973</v>
      </c>
      <c r="B1374" t="s">
        <v>132</v>
      </c>
      <c r="C1374" s="27"/>
      <c r="D1374" s="27"/>
      <c r="E1374" s="27"/>
      <c r="F1374" s="27">
        <v>50000000</v>
      </c>
      <c r="G1374" s="27">
        <v>0</v>
      </c>
      <c r="H1374" s="27">
        <v>0</v>
      </c>
      <c r="I1374" s="27">
        <v>1</v>
      </c>
      <c r="J1374" s="27">
        <v>1</v>
      </c>
      <c r="K1374" s="27">
        <v>4</v>
      </c>
      <c r="L1374" s="27">
        <v>1</v>
      </c>
      <c r="M1374" s="27">
        <v>0</v>
      </c>
      <c r="N1374" s="27">
        <v>0</v>
      </c>
      <c r="O1374" s="27">
        <v>0</v>
      </c>
      <c r="P1374" s="27"/>
      <c r="Q1374" s="27">
        <v>647199482.82806075</v>
      </c>
      <c r="R1374" s="27">
        <v>1</v>
      </c>
      <c r="S1374" s="27">
        <v>1</v>
      </c>
      <c r="T1374" s="33">
        <v>1.2798279189511945</v>
      </c>
      <c r="U1374" s="27">
        <v>1230528</v>
      </c>
      <c r="V1374" s="27">
        <v>0</v>
      </c>
      <c r="W1374" s="27">
        <v>4492000</v>
      </c>
      <c r="X1374" s="27"/>
      <c r="Y1374" s="27">
        <v>0</v>
      </c>
      <c r="Z1374" s="27">
        <v>1</v>
      </c>
    </row>
    <row r="1375" spans="1:26">
      <c r="A1375" s="27">
        <v>1974</v>
      </c>
      <c r="B1375" t="s">
        <v>132</v>
      </c>
      <c r="C1375" s="27"/>
      <c r="D1375" s="27"/>
      <c r="E1375" s="27"/>
      <c r="F1375" s="27">
        <v>0</v>
      </c>
      <c r="G1375" s="27">
        <v>0</v>
      </c>
      <c r="H1375" s="27">
        <v>0</v>
      </c>
      <c r="I1375" s="27">
        <v>1</v>
      </c>
      <c r="J1375" s="27">
        <v>1</v>
      </c>
      <c r="K1375" s="27">
        <v>4</v>
      </c>
      <c r="L1375" s="27">
        <v>1</v>
      </c>
      <c r="M1375" s="27">
        <v>0</v>
      </c>
      <c r="N1375" s="27">
        <v>0</v>
      </c>
      <c r="O1375" s="27">
        <v>0</v>
      </c>
      <c r="P1375" s="27"/>
      <c r="Q1375" s="27">
        <v>652532796.06670272</v>
      </c>
      <c r="R1375" s="27">
        <v>1</v>
      </c>
      <c r="S1375" s="27">
        <v>1</v>
      </c>
      <c r="T1375" s="33">
        <v>1.2793035310212315</v>
      </c>
      <c r="U1375" s="27">
        <v>3807884</v>
      </c>
      <c r="V1375" s="27">
        <v>0</v>
      </c>
      <c r="W1375" s="27">
        <v>6939000</v>
      </c>
      <c r="X1375" s="27"/>
      <c r="Y1375" s="27">
        <v>0</v>
      </c>
      <c r="Z1375" s="27">
        <v>1</v>
      </c>
    </row>
    <row r="1376" spans="1:26">
      <c r="A1376" s="27">
        <v>1975</v>
      </c>
      <c r="B1376" t="s">
        <v>132</v>
      </c>
      <c r="C1376" s="27"/>
      <c r="D1376" s="27"/>
      <c r="E1376" s="27"/>
      <c r="F1376" s="27">
        <v>0</v>
      </c>
      <c r="G1376" s="27">
        <v>0</v>
      </c>
      <c r="H1376" s="27">
        <v>0</v>
      </c>
      <c r="I1376" s="27">
        <v>1</v>
      </c>
      <c r="J1376" s="27">
        <v>1</v>
      </c>
      <c r="K1376" s="27">
        <v>4</v>
      </c>
      <c r="L1376" s="27">
        <v>1</v>
      </c>
      <c r="M1376" s="27">
        <v>0</v>
      </c>
      <c r="N1376" s="27">
        <v>0</v>
      </c>
      <c r="O1376" s="27">
        <v>0</v>
      </c>
      <c r="P1376" s="27"/>
      <c r="Q1376" s="27">
        <v>864602103.30315053</v>
      </c>
      <c r="R1376" s="27">
        <v>1</v>
      </c>
      <c r="S1376" s="27">
        <v>1</v>
      </c>
      <c r="T1376" s="33">
        <v>0.94696688960437181</v>
      </c>
      <c r="U1376" s="27">
        <v>3476979</v>
      </c>
      <c r="V1376" s="27">
        <v>0</v>
      </c>
      <c r="W1376" s="27">
        <v>11397000</v>
      </c>
      <c r="X1376" s="27"/>
      <c r="Y1376" s="27">
        <v>0</v>
      </c>
      <c r="Z1376" s="27">
        <v>1</v>
      </c>
    </row>
    <row r="1377" spans="1:26">
      <c r="A1377" s="27">
        <v>1976</v>
      </c>
      <c r="B1377" t="s">
        <v>132</v>
      </c>
      <c r="C1377" s="27"/>
      <c r="D1377" s="27"/>
      <c r="E1377" s="27"/>
      <c r="F1377" s="27">
        <v>0</v>
      </c>
      <c r="G1377" s="27">
        <v>0</v>
      </c>
      <c r="H1377" s="27">
        <v>0</v>
      </c>
      <c r="I1377" s="27">
        <v>1</v>
      </c>
      <c r="J1377" s="27">
        <v>1</v>
      </c>
      <c r="K1377" s="27">
        <v>4</v>
      </c>
      <c r="L1377" s="27">
        <v>1</v>
      </c>
      <c r="M1377" s="27">
        <v>0</v>
      </c>
      <c r="N1377" s="27">
        <v>0</v>
      </c>
      <c r="O1377" s="27">
        <v>0</v>
      </c>
      <c r="P1377" s="27"/>
      <c r="Q1377" s="27">
        <v>866044961.04820538</v>
      </c>
      <c r="R1377" s="27">
        <v>1</v>
      </c>
      <c r="S1377" s="27">
        <v>1</v>
      </c>
      <c r="T1377" s="33">
        <v>1.0219497573337515</v>
      </c>
      <c r="U1377" s="27">
        <v>11002530.1</v>
      </c>
      <c r="V1377" s="27">
        <v>0</v>
      </c>
      <c r="W1377" s="27">
        <v>16035000</v>
      </c>
      <c r="X1377" s="27"/>
      <c r="Y1377" s="27">
        <v>0</v>
      </c>
      <c r="Z1377" s="27">
        <v>1</v>
      </c>
    </row>
    <row r="1378" spans="1:26">
      <c r="A1378" s="27">
        <v>1977</v>
      </c>
      <c r="B1378" t="s">
        <v>132</v>
      </c>
      <c r="C1378" s="27"/>
      <c r="D1378" s="27"/>
      <c r="E1378" s="27"/>
      <c r="F1378" s="27">
        <v>0</v>
      </c>
      <c r="G1378" s="27">
        <v>0</v>
      </c>
      <c r="H1378" s="27">
        <v>0</v>
      </c>
      <c r="I1378" s="27">
        <v>1</v>
      </c>
      <c r="J1378" s="27">
        <v>1</v>
      </c>
      <c r="K1378" s="27">
        <v>4</v>
      </c>
      <c r="L1378" s="27">
        <v>1</v>
      </c>
      <c r="M1378" s="27">
        <v>0</v>
      </c>
      <c r="N1378" s="27">
        <v>0</v>
      </c>
      <c r="O1378" s="27">
        <v>0</v>
      </c>
      <c r="P1378" s="27"/>
      <c r="Q1378" s="27">
        <v>935360466.35139692</v>
      </c>
      <c r="R1378" s="27">
        <v>1</v>
      </c>
      <c r="S1378" s="27">
        <v>1</v>
      </c>
      <c r="T1378" s="33">
        <v>1.0409624303569636</v>
      </c>
      <c r="U1378" s="27">
        <v>11503303.699999999</v>
      </c>
      <c r="V1378" s="27">
        <v>0</v>
      </c>
      <c r="W1378" s="27">
        <v>23792000</v>
      </c>
      <c r="X1378" s="27"/>
      <c r="Y1378" s="27">
        <v>0</v>
      </c>
      <c r="Z1378" s="27">
        <v>1</v>
      </c>
    </row>
    <row r="1379" spans="1:26">
      <c r="A1379" s="27">
        <v>1978</v>
      </c>
      <c r="B1379" t="s">
        <v>132</v>
      </c>
      <c r="C1379" s="27"/>
      <c r="D1379" s="27"/>
      <c r="E1379" s="27"/>
      <c r="F1379" s="27">
        <v>0</v>
      </c>
      <c r="G1379" s="27">
        <v>0</v>
      </c>
      <c r="H1379" s="27">
        <v>0</v>
      </c>
      <c r="I1379" s="27">
        <v>1</v>
      </c>
      <c r="J1379" s="27">
        <v>1</v>
      </c>
      <c r="K1379" s="27">
        <v>4</v>
      </c>
      <c r="L1379" s="27">
        <v>1</v>
      </c>
      <c r="M1379" s="27">
        <v>0</v>
      </c>
      <c r="N1379" s="27">
        <v>0</v>
      </c>
      <c r="O1379" s="27">
        <v>0</v>
      </c>
      <c r="P1379" s="27"/>
      <c r="Q1379" s="27">
        <v>1113920122.6121171</v>
      </c>
      <c r="R1379" s="27">
        <v>1</v>
      </c>
      <c r="S1379" s="27">
        <v>1</v>
      </c>
      <c r="T1379" s="33">
        <v>0.91734575384516981</v>
      </c>
      <c r="U1379" s="27">
        <v>17637171</v>
      </c>
      <c r="V1379" s="27">
        <v>0</v>
      </c>
      <c r="W1379" s="27">
        <v>30791000</v>
      </c>
      <c r="X1379" s="27"/>
      <c r="Y1379" s="27">
        <v>0</v>
      </c>
      <c r="Z1379" s="27">
        <v>1</v>
      </c>
    </row>
    <row r="1380" spans="1:26">
      <c r="A1380" s="27">
        <v>1979</v>
      </c>
      <c r="B1380" t="s">
        <v>132</v>
      </c>
      <c r="C1380" s="27"/>
      <c r="D1380" s="27"/>
      <c r="E1380" s="27"/>
      <c r="F1380" s="27">
        <v>0</v>
      </c>
      <c r="G1380" s="27">
        <v>0</v>
      </c>
      <c r="H1380" s="27">
        <v>0</v>
      </c>
      <c r="I1380" s="27">
        <v>1</v>
      </c>
      <c r="J1380" s="27">
        <v>1</v>
      </c>
      <c r="K1380" s="27">
        <v>4</v>
      </c>
      <c r="L1380" s="27">
        <v>1</v>
      </c>
      <c r="M1380" s="27">
        <v>0</v>
      </c>
      <c r="N1380" s="27">
        <v>0</v>
      </c>
      <c r="O1380" s="27">
        <v>0</v>
      </c>
      <c r="P1380" s="27"/>
      <c r="Q1380" s="27">
        <v>1004316495.1116463</v>
      </c>
      <c r="R1380" s="27">
        <v>0</v>
      </c>
      <c r="S1380" s="27">
        <v>1</v>
      </c>
      <c r="T1380" s="33">
        <v>0.9810294585578897</v>
      </c>
      <c r="U1380" s="27">
        <v>17109482</v>
      </c>
      <c r="V1380" s="27">
        <v>0</v>
      </c>
      <c r="W1380" s="27">
        <v>35771000</v>
      </c>
      <c r="X1380" s="27"/>
      <c r="Y1380" s="27">
        <v>0</v>
      </c>
      <c r="Z1380" s="27">
        <v>1</v>
      </c>
    </row>
    <row r="1381" spans="1:26">
      <c r="A1381" s="27">
        <v>1980</v>
      </c>
      <c r="B1381" t="s">
        <v>132</v>
      </c>
      <c r="C1381" s="27"/>
      <c r="D1381" s="27"/>
      <c r="E1381" s="27"/>
      <c r="F1381" s="27">
        <v>0</v>
      </c>
      <c r="G1381" s="27">
        <v>0</v>
      </c>
      <c r="H1381" s="27">
        <v>0</v>
      </c>
      <c r="I1381" s="27">
        <v>1</v>
      </c>
      <c r="J1381" s="27">
        <v>1</v>
      </c>
      <c r="K1381" s="27">
        <v>4</v>
      </c>
      <c r="L1381" s="27">
        <v>1</v>
      </c>
      <c r="M1381" s="27">
        <v>0</v>
      </c>
      <c r="N1381" s="27">
        <v>0</v>
      </c>
      <c r="O1381" s="27">
        <v>0</v>
      </c>
      <c r="P1381" s="27">
        <v>738000000</v>
      </c>
      <c r="Q1381" s="27">
        <v>1033002401.8254578</v>
      </c>
      <c r="R1381" s="27">
        <v>0</v>
      </c>
      <c r="S1381" s="27">
        <v>1</v>
      </c>
      <c r="T1381" s="33">
        <v>0.94044734443210454</v>
      </c>
      <c r="U1381" s="27">
        <v>13771909.1</v>
      </c>
      <c r="V1381" s="27">
        <v>0</v>
      </c>
      <c r="W1381" s="27">
        <v>36133000</v>
      </c>
      <c r="X1381" s="27"/>
      <c r="Y1381" s="27">
        <v>0</v>
      </c>
      <c r="Z1381" s="27">
        <v>1</v>
      </c>
    </row>
    <row r="1382" spans="1:26">
      <c r="A1382" s="27">
        <v>1981</v>
      </c>
      <c r="B1382" t="s">
        <v>132</v>
      </c>
      <c r="C1382" s="27"/>
      <c r="D1382" s="27"/>
      <c r="E1382" s="27"/>
      <c r="F1382" s="27">
        <v>0</v>
      </c>
      <c r="G1382" s="27">
        <v>0</v>
      </c>
      <c r="H1382" s="27">
        <v>0</v>
      </c>
      <c r="I1382" s="27">
        <v>1</v>
      </c>
      <c r="J1382" s="27">
        <v>1</v>
      </c>
      <c r="K1382" s="27">
        <v>4</v>
      </c>
      <c r="L1382" s="27">
        <v>1</v>
      </c>
      <c r="M1382" s="27">
        <v>0</v>
      </c>
      <c r="N1382" s="27">
        <v>0</v>
      </c>
      <c r="O1382" s="27">
        <v>0</v>
      </c>
      <c r="P1382" s="27">
        <v>873000000</v>
      </c>
      <c r="Q1382" s="27">
        <v>876937559.72503793</v>
      </c>
      <c r="R1382" s="27">
        <v>0</v>
      </c>
      <c r="S1382" s="27">
        <v>1</v>
      </c>
      <c r="T1382" s="33">
        <v>0.83355014400471705</v>
      </c>
      <c r="U1382" s="27">
        <v>14571416.5</v>
      </c>
      <c r="V1382" s="27">
        <v>0</v>
      </c>
      <c r="W1382" s="27">
        <v>36133000</v>
      </c>
      <c r="X1382" s="27"/>
      <c r="Y1382" s="27">
        <v>10140000</v>
      </c>
      <c r="Z1382" s="27">
        <v>1</v>
      </c>
    </row>
    <row r="1383" spans="1:26">
      <c r="A1383" s="27">
        <v>1982</v>
      </c>
      <c r="B1383" t="s">
        <v>132</v>
      </c>
      <c r="C1383" s="27"/>
      <c r="D1383" s="27"/>
      <c r="E1383" s="27"/>
      <c r="F1383" s="27">
        <v>0</v>
      </c>
      <c r="G1383" s="27">
        <v>0</v>
      </c>
      <c r="H1383" s="27">
        <v>0</v>
      </c>
      <c r="I1383" s="27">
        <v>1</v>
      </c>
      <c r="J1383" s="27">
        <v>1</v>
      </c>
      <c r="K1383" s="27">
        <v>4</v>
      </c>
      <c r="L1383" s="27">
        <v>1</v>
      </c>
      <c r="M1383" s="27">
        <v>0</v>
      </c>
      <c r="N1383" s="27">
        <v>0</v>
      </c>
      <c r="O1383" s="27">
        <v>0</v>
      </c>
      <c r="P1383" s="27">
        <v>844000000</v>
      </c>
      <c r="Q1383" s="27">
        <v>834369860.42729187</v>
      </c>
      <c r="R1383" s="27">
        <v>0</v>
      </c>
      <c r="S1383" s="27">
        <v>1</v>
      </c>
      <c r="T1383" s="33">
        <v>0.78443295677873848</v>
      </c>
      <c r="U1383" s="27">
        <v>13743556.699999999</v>
      </c>
      <c r="V1383" s="27">
        <v>0</v>
      </c>
      <c r="W1383" s="27">
        <v>36101000</v>
      </c>
      <c r="X1383" s="27"/>
      <c r="Y1383" s="27">
        <v>0</v>
      </c>
      <c r="Z1383" s="27">
        <v>1</v>
      </c>
    </row>
    <row r="1384" spans="1:26">
      <c r="A1384" s="27">
        <v>1983</v>
      </c>
      <c r="B1384" t="s">
        <v>132</v>
      </c>
      <c r="C1384" s="27"/>
      <c r="D1384" s="27"/>
      <c r="E1384" s="27"/>
      <c r="F1384" s="27">
        <v>500000</v>
      </c>
      <c r="G1384" s="27">
        <v>0</v>
      </c>
      <c r="H1384" s="27">
        <v>0</v>
      </c>
      <c r="I1384" s="27">
        <v>1</v>
      </c>
      <c r="J1384" s="27">
        <v>1</v>
      </c>
      <c r="K1384" s="27">
        <v>4</v>
      </c>
      <c r="L1384" s="27">
        <v>1</v>
      </c>
      <c r="M1384" s="27">
        <v>0</v>
      </c>
      <c r="N1384" s="27">
        <v>0</v>
      </c>
      <c r="O1384" s="27">
        <v>0</v>
      </c>
      <c r="P1384" s="27">
        <v>844000000</v>
      </c>
      <c r="Q1384" s="27">
        <v>832415805.9563266</v>
      </c>
      <c r="R1384" s="27">
        <v>1</v>
      </c>
      <c r="S1384" s="27">
        <v>1</v>
      </c>
      <c r="T1384" s="33">
        <v>0.83426891623154475</v>
      </c>
      <c r="U1384" s="27">
        <v>12805402.9</v>
      </c>
      <c r="V1384" s="27">
        <v>0</v>
      </c>
      <c r="W1384" s="27">
        <v>36449000</v>
      </c>
      <c r="X1384" s="27"/>
      <c r="Y1384" s="27">
        <v>0</v>
      </c>
      <c r="Z1384" s="27">
        <v>1</v>
      </c>
    </row>
    <row r="1385" spans="1:26">
      <c r="A1385" s="27">
        <v>1984</v>
      </c>
      <c r="B1385" t="s">
        <v>132</v>
      </c>
      <c r="C1385" s="27"/>
      <c r="D1385" s="27"/>
      <c r="E1385" s="27"/>
      <c r="F1385" s="27">
        <v>0</v>
      </c>
      <c r="G1385" s="27">
        <v>0</v>
      </c>
      <c r="H1385" s="27">
        <v>0</v>
      </c>
      <c r="I1385" s="27">
        <v>1</v>
      </c>
      <c r="J1385" s="27">
        <v>1</v>
      </c>
      <c r="K1385" s="27">
        <v>4</v>
      </c>
      <c r="L1385" s="27">
        <v>1</v>
      </c>
      <c r="M1385" s="27">
        <v>0</v>
      </c>
      <c r="N1385" s="27">
        <v>0</v>
      </c>
      <c r="O1385" s="27">
        <v>0</v>
      </c>
      <c r="P1385" s="27">
        <v>907000000</v>
      </c>
      <c r="Q1385" s="27">
        <v>919103735.32292092</v>
      </c>
      <c r="R1385" s="27">
        <v>1</v>
      </c>
      <c r="S1385" s="27">
        <v>1</v>
      </c>
      <c r="T1385" s="33">
        <v>0.82999599794502654</v>
      </c>
      <c r="U1385" s="27">
        <v>8404157.9000000004</v>
      </c>
      <c r="V1385" s="27">
        <v>0</v>
      </c>
      <c r="W1385" s="27">
        <v>39888000</v>
      </c>
      <c r="X1385" s="27"/>
      <c r="Y1385" s="27"/>
      <c r="Z1385" s="27">
        <v>1</v>
      </c>
    </row>
    <row r="1386" spans="1:26">
      <c r="A1386" s="27">
        <v>1985</v>
      </c>
      <c r="B1386" t="s">
        <v>132</v>
      </c>
      <c r="C1386" s="27"/>
      <c r="D1386" s="27"/>
      <c r="E1386" s="27"/>
      <c r="F1386" s="27">
        <v>500000</v>
      </c>
      <c r="G1386" s="27">
        <v>0</v>
      </c>
      <c r="H1386" s="27">
        <v>0</v>
      </c>
      <c r="I1386" s="27">
        <v>1</v>
      </c>
      <c r="J1386" s="27">
        <v>1</v>
      </c>
      <c r="K1386" s="27">
        <v>4</v>
      </c>
      <c r="L1386" s="27">
        <v>1</v>
      </c>
      <c r="M1386" s="27">
        <v>0</v>
      </c>
      <c r="N1386" s="27">
        <v>0</v>
      </c>
      <c r="O1386" s="27">
        <v>0</v>
      </c>
      <c r="P1386" s="27">
        <v>983000000</v>
      </c>
      <c r="Q1386" s="27">
        <v>1033069709.9950732</v>
      </c>
      <c r="R1386" s="27">
        <v>1</v>
      </c>
      <c r="S1386" s="27">
        <v>1</v>
      </c>
      <c r="T1386" s="33">
        <v>0.74915719568429318</v>
      </c>
      <c r="U1386" s="27">
        <v>12002948.9</v>
      </c>
      <c r="V1386" s="27">
        <v>0</v>
      </c>
      <c r="W1386" s="27">
        <v>39914000</v>
      </c>
      <c r="X1386" s="27"/>
      <c r="Y1386" s="27"/>
      <c r="Z1386" s="27">
        <v>1</v>
      </c>
    </row>
    <row r="1387" spans="1:26">
      <c r="A1387" s="27">
        <v>1986</v>
      </c>
      <c r="B1387" t="s">
        <v>132</v>
      </c>
      <c r="C1387" s="27"/>
      <c r="D1387" s="27"/>
      <c r="E1387" s="27"/>
      <c r="F1387" s="27">
        <v>0</v>
      </c>
      <c r="G1387" s="27">
        <v>0</v>
      </c>
      <c r="H1387" s="27">
        <v>0</v>
      </c>
      <c r="I1387" s="27">
        <v>1</v>
      </c>
      <c r="J1387" s="27">
        <v>1</v>
      </c>
      <c r="K1387" s="27">
        <v>4</v>
      </c>
      <c r="L1387" s="27">
        <v>1</v>
      </c>
      <c r="M1387" s="27">
        <v>0</v>
      </c>
      <c r="N1387" s="27">
        <v>0</v>
      </c>
      <c r="O1387" s="27">
        <v>0</v>
      </c>
      <c r="P1387" s="27">
        <v>1211000000</v>
      </c>
      <c r="Q1387" s="27">
        <v>1067828247.2357662</v>
      </c>
      <c r="R1387" s="27">
        <v>1</v>
      </c>
      <c r="S1387" s="27">
        <v>1</v>
      </c>
      <c r="T1387" s="33">
        <v>0.7030572776909082</v>
      </c>
      <c r="U1387" s="27">
        <v>10919552.800000001</v>
      </c>
      <c r="V1387" s="27">
        <v>0</v>
      </c>
      <c r="W1387" s="27">
        <v>47983536.799999997</v>
      </c>
      <c r="X1387" s="27"/>
      <c r="Y1387" s="27"/>
      <c r="Z1387" s="27">
        <v>1</v>
      </c>
    </row>
    <row r="1388" spans="1:26">
      <c r="A1388" s="27">
        <v>1987</v>
      </c>
      <c r="B1388" t="s">
        <v>132</v>
      </c>
      <c r="C1388" s="27"/>
      <c r="D1388" s="27"/>
      <c r="E1388" s="27"/>
      <c r="F1388" s="27">
        <v>0</v>
      </c>
      <c r="G1388" s="27">
        <v>0</v>
      </c>
      <c r="H1388" s="27">
        <v>0</v>
      </c>
      <c r="I1388" s="27">
        <v>1</v>
      </c>
      <c r="J1388" s="27">
        <v>1</v>
      </c>
      <c r="K1388" s="27">
        <v>4</v>
      </c>
      <c r="L1388" s="27">
        <v>1</v>
      </c>
      <c r="M1388" s="27">
        <v>0</v>
      </c>
      <c r="N1388" s="27">
        <v>0</v>
      </c>
      <c r="O1388" s="27">
        <v>0</v>
      </c>
      <c r="P1388" s="27">
        <v>1372000000</v>
      </c>
      <c r="Q1388" s="27">
        <v>1163426850.6501517</v>
      </c>
      <c r="R1388" s="27">
        <v>1</v>
      </c>
      <c r="S1388" s="27">
        <v>1</v>
      </c>
      <c r="T1388" s="33">
        <v>0.74330063470010233</v>
      </c>
      <c r="U1388" s="27">
        <v>19820098.899999999</v>
      </c>
      <c r="V1388" s="27">
        <v>0</v>
      </c>
      <c r="W1388" s="27">
        <v>61318784.600000001</v>
      </c>
      <c r="X1388" s="27"/>
      <c r="Y1388" s="27"/>
      <c r="Z1388" s="27">
        <v>1</v>
      </c>
    </row>
    <row r="1389" spans="1:26">
      <c r="A1389" s="27">
        <v>1988</v>
      </c>
      <c r="B1389" t="s">
        <v>132</v>
      </c>
      <c r="C1389" s="27"/>
      <c r="D1389" s="27"/>
      <c r="E1389" s="27"/>
      <c r="F1389" s="27">
        <v>0</v>
      </c>
      <c r="G1389" s="27">
        <v>0</v>
      </c>
      <c r="H1389" s="27">
        <v>0</v>
      </c>
      <c r="I1389" s="27">
        <v>1</v>
      </c>
      <c r="J1389" s="27">
        <v>1</v>
      </c>
      <c r="K1389" s="27">
        <v>4</v>
      </c>
      <c r="L1389" s="27">
        <v>1</v>
      </c>
      <c r="M1389" s="27">
        <v>0</v>
      </c>
      <c r="N1389" s="27">
        <v>0</v>
      </c>
      <c r="O1389" s="27">
        <v>0</v>
      </c>
      <c r="P1389" s="27">
        <v>1604000000</v>
      </c>
      <c r="Q1389" s="27">
        <v>1482597298.8871794</v>
      </c>
      <c r="R1389" s="27">
        <v>1</v>
      </c>
      <c r="S1389" s="27">
        <v>1</v>
      </c>
      <c r="T1389" s="33">
        <v>0.80560957079318884</v>
      </c>
      <c r="U1389" s="27">
        <v>16478096.5</v>
      </c>
      <c r="V1389" s="27">
        <v>0</v>
      </c>
      <c r="W1389" s="27">
        <v>97617891.299999997</v>
      </c>
      <c r="X1389" s="27"/>
      <c r="Y1389" s="27"/>
      <c r="Z1389" s="27">
        <v>1</v>
      </c>
    </row>
    <row r="1390" spans="1:26">
      <c r="A1390" s="27">
        <v>1989</v>
      </c>
      <c r="B1390" t="s">
        <v>132</v>
      </c>
      <c r="C1390" s="27"/>
      <c r="D1390" s="27"/>
      <c r="E1390" s="27"/>
      <c r="F1390" s="27">
        <v>0</v>
      </c>
      <c r="G1390" s="27">
        <v>0</v>
      </c>
      <c r="H1390" s="27">
        <v>0</v>
      </c>
      <c r="I1390" s="27">
        <v>1</v>
      </c>
      <c r="J1390" s="27">
        <v>1</v>
      </c>
      <c r="K1390" s="27">
        <v>4</v>
      </c>
      <c r="L1390" s="27">
        <v>1</v>
      </c>
      <c r="M1390" s="27">
        <v>0</v>
      </c>
      <c r="N1390" s="27">
        <v>0</v>
      </c>
      <c r="O1390" s="27">
        <v>0</v>
      </c>
      <c r="P1390" s="27">
        <v>1515000000</v>
      </c>
      <c r="Q1390" s="27">
        <v>1433686309.8364234</v>
      </c>
      <c r="R1390" s="27">
        <v>1</v>
      </c>
      <c r="S1390" s="27">
        <v>1</v>
      </c>
      <c r="T1390" s="33">
        <v>0.74679040704290955</v>
      </c>
      <c r="U1390" s="27">
        <v>23556318</v>
      </c>
      <c r="V1390" s="27">
        <v>0</v>
      </c>
      <c r="W1390" s="27">
        <v>129929958.90000001</v>
      </c>
      <c r="X1390" s="27"/>
      <c r="Y1390" s="27"/>
      <c r="Z1390" s="27">
        <v>1</v>
      </c>
    </row>
    <row r="1391" spans="1:26">
      <c r="A1391" s="27">
        <v>1990</v>
      </c>
      <c r="B1391" t="s">
        <v>132</v>
      </c>
      <c r="C1391" s="27"/>
      <c r="D1391" s="27"/>
      <c r="E1391" s="27"/>
      <c r="F1391" s="27">
        <v>0</v>
      </c>
      <c r="G1391" s="27">
        <v>0</v>
      </c>
      <c r="H1391" s="27">
        <v>0</v>
      </c>
      <c r="I1391" s="27">
        <v>1</v>
      </c>
      <c r="J1391" s="27">
        <v>1</v>
      </c>
      <c r="K1391" s="27">
        <v>4</v>
      </c>
      <c r="L1391" s="27">
        <v>1</v>
      </c>
      <c r="M1391" s="27">
        <v>0</v>
      </c>
      <c r="N1391" s="27">
        <v>0</v>
      </c>
      <c r="O1391" s="27">
        <v>0</v>
      </c>
      <c r="P1391" s="27">
        <v>1826000000</v>
      </c>
      <c r="Q1391" s="27">
        <v>1738605558.0543175</v>
      </c>
      <c r="R1391" s="27">
        <v>1</v>
      </c>
      <c r="S1391" s="27">
        <v>1</v>
      </c>
      <c r="T1391" s="33">
        <v>0.70566019682121295</v>
      </c>
      <c r="U1391" s="27">
        <v>30473377.199999999</v>
      </c>
      <c r="V1391" s="27">
        <v>0</v>
      </c>
      <c r="W1391" s="27">
        <v>186390003.30000001</v>
      </c>
      <c r="X1391" s="27"/>
      <c r="Y1391" s="27"/>
      <c r="Z1391" s="27">
        <v>1</v>
      </c>
    </row>
    <row r="1392" spans="1:26">
      <c r="A1392" s="27">
        <v>1991</v>
      </c>
      <c r="B1392" t="s">
        <v>132</v>
      </c>
      <c r="C1392" s="27"/>
      <c r="D1392" s="27"/>
      <c r="E1392" s="27"/>
      <c r="F1392" s="27">
        <v>0</v>
      </c>
      <c r="G1392" s="27">
        <v>0</v>
      </c>
      <c r="H1392" s="27">
        <v>0</v>
      </c>
      <c r="I1392" s="27">
        <v>1</v>
      </c>
      <c r="J1392" s="27">
        <v>1</v>
      </c>
      <c r="K1392" s="27">
        <v>4</v>
      </c>
      <c r="L1392" s="27">
        <v>1</v>
      </c>
      <c r="M1392" s="27">
        <v>0</v>
      </c>
      <c r="N1392" s="27">
        <v>0</v>
      </c>
      <c r="O1392" s="27">
        <v>0</v>
      </c>
      <c r="P1392" s="27">
        <v>1809000000</v>
      </c>
      <c r="Q1392" s="27">
        <v>1877138041.6430795</v>
      </c>
      <c r="R1392" s="27">
        <v>1</v>
      </c>
      <c r="S1392" s="27">
        <v>1</v>
      </c>
      <c r="T1392" s="33">
        <v>0.64778014054484578</v>
      </c>
      <c r="U1392" s="27">
        <v>30639811.800000001</v>
      </c>
      <c r="V1392" s="27">
        <v>0</v>
      </c>
      <c r="W1392" s="27">
        <v>234938323.40000001</v>
      </c>
      <c r="X1392" s="27"/>
      <c r="Y1392" s="27"/>
      <c r="Z1392" s="27">
        <v>1</v>
      </c>
    </row>
    <row r="1393" spans="1:26">
      <c r="A1393" s="27">
        <v>1992</v>
      </c>
      <c r="B1393" t="s">
        <v>132</v>
      </c>
      <c r="C1393" s="27"/>
      <c r="D1393" s="27"/>
      <c r="E1393" s="27"/>
      <c r="F1393" s="27">
        <v>0</v>
      </c>
      <c r="G1393" s="27">
        <v>0</v>
      </c>
      <c r="H1393" s="27">
        <v>0</v>
      </c>
      <c r="I1393" s="27">
        <v>1</v>
      </c>
      <c r="J1393" s="27">
        <v>1</v>
      </c>
      <c r="K1393" s="27">
        <v>4</v>
      </c>
      <c r="L1393" s="27">
        <v>1</v>
      </c>
      <c r="M1393" s="27">
        <v>0</v>
      </c>
      <c r="N1393" s="27">
        <v>0</v>
      </c>
      <c r="O1393" s="27">
        <v>0</v>
      </c>
      <c r="P1393" s="27">
        <v>1886000000</v>
      </c>
      <c r="Q1393" s="27">
        <v>1881847676.8075171</v>
      </c>
      <c r="R1393" s="27">
        <v>1</v>
      </c>
      <c r="S1393" s="27">
        <v>1</v>
      </c>
      <c r="T1393" s="33">
        <v>0.62587770846912083</v>
      </c>
      <c r="U1393" s="27">
        <v>29452500</v>
      </c>
      <c r="V1393" s="27">
        <v>0</v>
      </c>
      <c r="W1393" s="27">
        <v>259151000</v>
      </c>
      <c r="X1393" s="27"/>
      <c r="Y1393" s="27"/>
      <c r="Z1393" s="27">
        <v>1</v>
      </c>
    </row>
    <row r="1394" spans="1:26">
      <c r="A1394" s="27">
        <v>1993</v>
      </c>
      <c r="B1394" t="s">
        <v>132</v>
      </c>
      <c r="C1394" s="27"/>
      <c r="D1394" s="27"/>
      <c r="E1394" s="27"/>
      <c r="F1394" s="27">
        <v>0</v>
      </c>
      <c r="G1394" s="27">
        <v>0</v>
      </c>
      <c r="H1394" s="27">
        <v>0</v>
      </c>
      <c r="I1394" s="27">
        <v>1</v>
      </c>
      <c r="J1394" s="27">
        <v>1</v>
      </c>
      <c r="K1394" s="27">
        <v>4</v>
      </c>
      <c r="L1394" s="27">
        <v>1</v>
      </c>
      <c r="M1394" s="27">
        <v>0</v>
      </c>
      <c r="N1394" s="27">
        <v>0</v>
      </c>
      <c r="O1394" s="27">
        <v>0</v>
      </c>
      <c r="P1394" s="27">
        <v>1648000000</v>
      </c>
      <c r="Q1394" s="27">
        <v>1463251055.4006779</v>
      </c>
      <c r="R1394" s="27">
        <v>1</v>
      </c>
      <c r="S1394" s="27">
        <v>1</v>
      </c>
      <c r="T1394" s="33">
        <v>0.648154718576755</v>
      </c>
      <c r="U1394" s="27">
        <v>27740416.800000001</v>
      </c>
      <c r="V1394" s="27">
        <v>0</v>
      </c>
      <c r="W1394" s="27">
        <v>283980000</v>
      </c>
      <c r="X1394" s="27"/>
      <c r="Y1394" s="27"/>
      <c r="Z1394" s="27">
        <v>1</v>
      </c>
    </row>
    <row r="1395" spans="1:26">
      <c r="A1395" s="27">
        <v>1994</v>
      </c>
      <c r="B1395" t="s">
        <v>132</v>
      </c>
      <c r="C1395" s="27"/>
      <c r="D1395" s="27"/>
      <c r="E1395" s="27"/>
      <c r="F1395" s="27">
        <v>0</v>
      </c>
      <c r="G1395" s="27">
        <v>0</v>
      </c>
      <c r="H1395" s="27">
        <v>0</v>
      </c>
      <c r="I1395" s="27">
        <v>1</v>
      </c>
      <c r="J1395" s="27">
        <v>1</v>
      </c>
      <c r="K1395" s="27">
        <v>4</v>
      </c>
      <c r="L1395" s="27">
        <v>1</v>
      </c>
      <c r="M1395" s="27">
        <v>0</v>
      </c>
      <c r="N1395" s="27">
        <v>0</v>
      </c>
      <c r="O1395" s="27">
        <v>0</v>
      </c>
      <c r="P1395" s="27">
        <v>1335000000</v>
      </c>
      <c r="Q1395" s="27">
        <v>1179837954.721925</v>
      </c>
      <c r="R1395" s="27">
        <v>1</v>
      </c>
      <c r="S1395" s="27">
        <v>1</v>
      </c>
      <c r="T1395" s="33">
        <v>0.69545665111729171</v>
      </c>
      <c r="U1395" s="27">
        <v>42769224.100000001</v>
      </c>
      <c r="V1395" s="27">
        <v>0</v>
      </c>
      <c r="W1395" s="27">
        <v>331951000</v>
      </c>
      <c r="X1395" s="27"/>
      <c r="Y1395" s="27"/>
      <c r="Z1395" s="27">
        <v>1</v>
      </c>
    </row>
    <row r="1396" spans="1:26">
      <c r="A1396" s="27">
        <v>1995</v>
      </c>
      <c r="B1396" t="s">
        <v>132</v>
      </c>
      <c r="C1396" s="27"/>
      <c r="D1396" s="27"/>
      <c r="E1396" s="27"/>
      <c r="F1396" s="27">
        <v>0</v>
      </c>
      <c r="G1396" s="27">
        <v>0</v>
      </c>
      <c r="H1396" s="27">
        <v>0</v>
      </c>
      <c r="I1396" s="27">
        <v>1</v>
      </c>
      <c r="J1396" s="27">
        <v>1</v>
      </c>
      <c r="K1396" s="27">
        <v>4</v>
      </c>
      <c r="L1396" s="27">
        <v>1</v>
      </c>
      <c r="M1396" s="27">
        <v>0</v>
      </c>
      <c r="N1396" s="27">
        <v>0</v>
      </c>
      <c r="O1396" s="27">
        <v>0</v>
      </c>
      <c r="P1396" s="27">
        <v>1636000000</v>
      </c>
      <c r="Q1396" s="27">
        <v>1445919969.8927214</v>
      </c>
      <c r="R1396" s="27">
        <v>1</v>
      </c>
      <c r="S1396" s="27">
        <v>1</v>
      </c>
      <c r="T1396" s="33">
        <v>0.69736071622307827</v>
      </c>
      <c r="U1396" s="27">
        <v>49005116.200000003</v>
      </c>
      <c r="V1396" s="27">
        <v>0</v>
      </c>
      <c r="W1396" s="27">
        <v>378832000</v>
      </c>
      <c r="X1396" s="27"/>
      <c r="Y1396" s="27"/>
      <c r="Z1396" s="27">
        <v>1</v>
      </c>
    </row>
    <row r="1397" spans="1:26">
      <c r="A1397" s="27">
        <v>1996</v>
      </c>
      <c r="B1397" t="s">
        <v>132</v>
      </c>
      <c r="C1397" s="27"/>
      <c r="D1397" s="27"/>
      <c r="E1397" s="27"/>
      <c r="F1397" s="27">
        <v>0</v>
      </c>
      <c r="G1397" s="27">
        <v>0</v>
      </c>
      <c r="H1397" s="27">
        <v>0</v>
      </c>
      <c r="I1397" s="27">
        <v>1</v>
      </c>
      <c r="J1397" s="27">
        <v>1</v>
      </c>
      <c r="K1397" s="27">
        <v>4</v>
      </c>
      <c r="L1397" s="27">
        <v>1</v>
      </c>
      <c r="M1397" s="27">
        <v>0</v>
      </c>
      <c r="N1397" s="27">
        <v>0</v>
      </c>
      <c r="O1397" s="27">
        <v>0</v>
      </c>
      <c r="P1397" s="27">
        <v>1819000000</v>
      </c>
      <c r="Q1397" s="27">
        <v>1607345450.0457823</v>
      </c>
      <c r="R1397" s="27">
        <v>1</v>
      </c>
      <c r="S1397" s="27">
        <v>1</v>
      </c>
      <c r="T1397" s="33">
        <v>0.69966405838602452</v>
      </c>
      <c r="U1397" s="27">
        <v>65000107.200000003</v>
      </c>
      <c r="V1397" s="27">
        <v>0</v>
      </c>
      <c r="W1397" s="27">
        <v>432861000</v>
      </c>
      <c r="X1397" s="27"/>
      <c r="Y1397" s="27"/>
      <c r="Z1397" s="27">
        <v>1</v>
      </c>
    </row>
    <row r="1398" spans="1:26">
      <c r="A1398" s="27">
        <v>1997</v>
      </c>
      <c r="B1398" t="s">
        <v>132</v>
      </c>
      <c r="C1398" s="27"/>
      <c r="D1398" s="27"/>
      <c r="E1398" s="27"/>
      <c r="F1398" s="27">
        <v>0</v>
      </c>
      <c r="G1398" s="27">
        <v>0</v>
      </c>
      <c r="H1398" s="27">
        <v>0</v>
      </c>
      <c r="I1398" s="27">
        <v>1</v>
      </c>
      <c r="J1398" s="27">
        <v>1</v>
      </c>
      <c r="K1398" s="27">
        <v>4</v>
      </c>
      <c r="L1398" s="27">
        <v>1</v>
      </c>
      <c r="M1398" s="27">
        <v>0</v>
      </c>
      <c r="N1398" s="27">
        <v>0</v>
      </c>
      <c r="O1398" s="27">
        <v>0</v>
      </c>
      <c r="P1398" s="27">
        <v>1748000000</v>
      </c>
      <c r="Q1398" s="27">
        <v>1544689502.8247154</v>
      </c>
      <c r="R1398" s="27">
        <v>1</v>
      </c>
      <c r="S1398" s="27">
        <v>1</v>
      </c>
      <c r="T1398" s="33">
        <v>0.71538944173936525</v>
      </c>
      <c r="U1398" s="27">
        <v>61130467.899999999</v>
      </c>
      <c r="V1398" s="27">
        <v>0</v>
      </c>
      <c r="W1398" s="27">
        <v>457193000</v>
      </c>
      <c r="X1398" s="27"/>
      <c r="Y1398" s="27"/>
      <c r="Z1398" s="27">
        <v>1</v>
      </c>
    </row>
    <row r="1399" spans="1:26">
      <c r="A1399" s="27">
        <v>1998</v>
      </c>
      <c r="B1399" t="s">
        <v>132</v>
      </c>
      <c r="C1399" s="27"/>
      <c r="D1399" s="27"/>
      <c r="E1399" s="27"/>
      <c r="F1399" s="27">
        <v>0</v>
      </c>
      <c r="G1399" s="27">
        <v>0</v>
      </c>
      <c r="H1399" s="27">
        <v>0</v>
      </c>
      <c r="I1399" s="27">
        <v>1</v>
      </c>
      <c r="J1399" s="27">
        <v>1</v>
      </c>
      <c r="K1399" s="27">
        <v>4</v>
      </c>
      <c r="L1399" s="27">
        <v>1</v>
      </c>
      <c r="M1399" s="27">
        <v>0</v>
      </c>
      <c r="N1399" s="27">
        <v>0</v>
      </c>
      <c r="O1399" s="27">
        <v>0</v>
      </c>
      <c r="P1399" s="27">
        <v>1975000000</v>
      </c>
      <c r="Q1399" s="27">
        <v>1744794457.276001</v>
      </c>
      <c r="R1399" s="27">
        <v>1</v>
      </c>
      <c r="S1399" s="27">
        <v>1</v>
      </c>
      <c r="T1399" s="33">
        <v>0.63293736472878814</v>
      </c>
      <c r="U1399" s="27">
        <v>63847121.899999999</v>
      </c>
      <c r="V1399" s="27">
        <v>0</v>
      </c>
      <c r="W1399" s="27">
        <v>487708000</v>
      </c>
      <c r="X1399" s="27"/>
      <c r="Y1399" s="27"/>
      <c r="Z1399" s="27">
        <v>1</v>
      </c>
    </row>
    <row r="1400" spans="1:26">
      <c r="A1400" s="27">
        <v>1999</v>
      </c>
      <c r="B1400" t="s">
        <v>132</v>
      </c>
      <c r="C1400" s="27"/>
      <c r="D1400" s="27"/>
      <c r="E1400" s="27"/>
      <c r="F1400" s="27">
        <v>0</v>
      </c>
      <c r="G1400" s="27">
        <v>0</v>
      </c>
      <c r="H1400" s="27">
        <v>0</v>
      </c>
      <c r="I1400" s="27">
        <v>1</v>
      </c>
      <c r="J1400" s="27">
        <v>1</v>
      </c>
      <c r="K1400" s="27">
        <v>4</v>
      </c>
      <c r="L1400" s="27">
        <v>1</v>
      </c>
      <c r="M1400" s="27">
        <v>0</v>
      </c>
      <c r="N1400" s="27">
        <v>0</v>
      </c>
      <c r="O1400" s="27">
        <v>0</v>
      </c>
      <c r="P1400" s="27">
        <v>1739000000</v>
      </c>
      <c r="Q1400" s="27">
        <v>1534673583.2487004</v>
      </c>
      <c r="R1400" s="27">
        <v>1</v>
      </c>
      <c r="S1400" s="27">
        <v>1</v>
      </c>
      <c r="T1400" s="33">
        <v>0.59173831677950461</v>
      </c>
      <c r="U1400" s="27">
        <v>81775516.099999994</v>
      </c>
      <c r="V1400" s="27">
        <v>0</v>
      </c>
      <c r="W1400" s="27">
        <v>526610000</v>
      </c>
      <c r="X1400" s="27"/>
      <c r="Y1400" s="27"/>
      <c r="Z1400" s="27">
        <v>1</v>
      </c>
    </row>
    <row r="1401" spans="1:26">
      <c r="A1401" s="27">
        <v>2000</v>
      </c>
      <c r="B1401" t="s">
        <v>132</v>
      </c>
      <c r="C1401" s="27">
        <v>0</v>
      </c>
      <c r="D1401" s="27">
        <v>0</v>
      </c>
      <c r="E1401" s="27">
        <v>0</v>
      </c>
      <c r="F1401" s="27">
        <v>0</v>
      </c>
      <c r="G1401" s="27">
        <v>0</v>
      </c>
      <c r="H1401" s="27">
        <v>0</v>
      </c>
      <c r="I1401" s="27">
        <v>1</v>
      </c>
      <c r="J1401" s="27">
        <v>1</v>
      </c>
      <c r="K1401" s="27">
        <v>4</v>
      </c>
      <c r="L1401" s="27">
        <v>1</v>
      </c>
      <c r="M1401" s="27">
        <v>1</v>
      </c>
      <c r="N1401" s="27">
        <v>0</v>
      </c>
      <c r="O1401" s="27">
        <v>0</v>
      </c>
      <c r="P1401" s="27">
        <v>1572000000</v>
      </c>
      <c r="Q1401" s="27">
        <v>1385058161.7674632</v>
      </c>
      <c r="R1401" s="27">
        <v>1</v>
      </c>
      <c r="S1401" s="27">
        <v>1</v>
      </c>
      <c r="T1401" s="33">
        <v>0.62919927379193319</v>
      </c>
      <c r="U1401" s="27">
        <v>90381563.799999997</v>
      </c>
      <c r="V1401" s="27">
        <v>0</v>
      </c>
      <c r="W1401" s="27">
        <v>515389000</v>
      </c>
      <c r="X1401" s="27"/>
      <c r="Y1401" s="27"/>
      <c r="Z1401" s="27">
        <v>1</v>
      </c>
    </row>
    <row r="1402" spans="1:26">
      <c r="A1402" s="27">
        <v>2001</v>
      </c>
      <c r="B1402" t="s">
        <v>132</v>
      </c>
      <c r="C1402" s="27">
        <v>0</v>
      </c>
      <c r="D1402" s="27">
        <v>0</v>
      </c>
      <c r="E1402" s="27">
        <v>0</v>
      </c>
      <c r="F1402" s="27">
        <v>0</v>
      </c>
      <c r="G1402" s="27">
        <v>0</v>
      </c>
      <c r="H1402" s="27">
        <v>0</v>
      </c>
      <c r="I1402" s="27">
        <v>1</v>
      </c>
      <c r="J1402" s="27">
        <v>1</v>
      </c>
      <c r="K1402" s="27">
        <v>4</v>
      </c>
      <c r="L1402" s="27">
        <v>1</v>
      </c>
      <c r="M1402" s="27">
        <v>1</v>
      </c>
      <c r="N1402" s="27">
        <v>0</v>
      </c>
      <c r="O1402" s="27">
        <v>0</v>
      </c>
      <c r="P1402" s="27">
        <v>1935000000</v>
      </c>
      <c r="Q1402" s="27">
        <v>1709347793.3287272</v>
      </c>
      <c r="R1402" s="27">
        <v>0</v>
      </c>
      <c r="S1402" s="27">
        <v>1</v>
      </c>
      <c r="T1402" s="33">
        <v>0.61588871891054842</v>
      </c>
      <c r="U1402" s="27">
        <v>100904108.5</v>
      </c>
      <c r="V1402" s="27">
        <v>9065000</v>
      </c>
      <c r="W1402" s="27">
        <v>515624000</v>
      </c>
      <c r="X1402" s="27"/>
      <c r="Y1402" s="27"/>
      <c r="Z1402" s="27">
        <v>1</v>
      </c>
    </row>
    <row r="1403" spans="1:26">
      <c r="A1403" s="27">
        <v>2002</v>
      </c>
      <c r="B1403" t="s">
        <v>132</v>
      </c>
      <c r="C1403" s="27">
        <v>0</v>
      </c>
      <c r="D1403" s="27">
        <v>0</v>
      </c>
      <c r="E1403" s="27">
        <v>0</v>
      </c>
      <c r="F1403" s="27">
        <v>0</v>
      </c>
      <c r="G1403" s="27">
        <v>0</v>
      </c>
      <c r="H1403" s="27">
        <v>0</v>
      </c>
      <c r="I1403" s="27">
        <v>1</v>
      </c>
      <c r="J1403" s="27">
        <v>1</v>
      </c>
      <c r="K1403" s="27">
        <v>4</v>
      </c>
      <c r="L1403" s="27">
        <v>1</v>
      </c>
      <c r="M1403" s="27">
        <v>1</v>
      </c>
      <c r="N1403" s="27">
        <v>0</v>
      </c>
      <c r="O1403" s="27">
        <v>0</v>
      </c>
      <c r="P1403" s="27">
        <v>2249000000</v>
      </c>
      <c r="Q1403" s="27">
        <v>1987622279.114625</v>
      </c>
      <c r="R1403" s="27">
        <v>0</v>
      </c>
      <c r="S1403" s="27">
        <v>1</v>
      </c>
      <c r="T1403" s="33">
        <v>0.62466195784303247</v>
      </c>
      <c r="U1403" s="27">
        <v>119514043.7</v>
      </c>
      <c r="V1403" s="27">
        <v>9342000</v>
      </c>
      <c r="W1403" s="27">
        <v>622953000</v>
      </c>
      <c r="X1403" s="27"/>
      <c r="Y1403" s="27"/>
      <c r="Z1403" s="27">
        <v>1</v>
      </c>
    </row>
    <row r="1404" spans="1:26">
      <c r="A1404" s="27">
        <v>2003</v>
      </c>
      <c r="B1404" t="s">
        <v>132</v>
      </c>
      <c r="C1404" s="27">
        <v>0</v>
      </c>
      <c r="D1404" s="27">
        <v>0</v>
      </c>
      <c r="E1404" s="27">
        <v>0</v>
      </c>
      <c r="F1404" s="27">
        <v>0</v>
      </c>
      <c r="G1404" s="27">
        <v>0</v>
      </c>
      <c r="H1404" s="27">
        <v>0</v>
      </c>
      <c r="I1404" s="27">
        <v>1</v>
      </c>
      <c r="J1404" s="27">
        <v>1</v>
      </c>
      <c r="K1404" s="27">
        <v>4</v>
      </c>
      <c r="L1404" s="27">
        <v>1</v>
      </c>
      <c r="M1404" s="27">
        <v>1</v>
      </c>
      <c r="N1404" s="27">
        <v>0</v>
      </c>
      <c r="O1404" s="27">
        <v>0</v>
      </c>
      <c r="P1404" s="27">
        <v>3096000000</v>
      </c>
      <c r="Q1404" s="27">
        <v>2736666515.8293967</v>
      </c>
      <c r="R1404" s="27">
        <v>0</v>
      </c>
      <c r="S1404" s="27">
        <v>1</v>
      </c>
      <c r="T1404" s="33">
        <v>0.61793375018798091</v>
      </c>
      <c r="U1404" s="27">
        <v>119901433.3</v>
      </c>
      <c r="V1404" s="27">
        <v>30905000</v>
      </c>
      <c r="W1404" s="27">
        <v>772575000</v>
      </c>
      <c r="X1404" s="27"/>
      <c r="Y1404" s="27"/>
      <c r="Z1404" s="27">
        <v>1</v>
      </c>
    </row>
    <row r="1405" spans="1:26">
      <c r="A1405" s="27">
        <v>2004</v>
      </c>
      <c r="B1405" t="s">
        <v>132</v>
      </c>
      <c r="C1405" s="27">
        <v>0</v>
      </c>
      <c r="D1405" s="27">
        <v>0</v>
      </c>
      <c r="E1405" s="27">
        <v>0</v>
      </c>
      <c r="F1405" s="27">
        <v>0</v>
      </c>
      <c r="G1405" s="27">
        <v>0</v>
      </c>
      <c r="H1405" s="27">
        <v>0</v>
      </c>
      <c r="I1405" s="27">
        <v>1</v>
      </c>
      <c r="J1405" s="27">
        <v>1</v>
      </c>
      <c r="K1405" s="27">
        <v>4</v>
      </c>
      <c r="L1405" s="27">
        <v>1</v>
      </c>
      <c r="M1405" s="27">
        <v>1</v>
      </c>
      <c r="N1405" s="27">
        <v>0</v>
      </c>
      <c r="O1405" s="27">
        <v>0</v>
      </c>
      <c r="P1405" s="27">
        <v>4996000000</v>
      </c>
      <c r="Q1405" s="27">
        <v>4414929219.9964867</v>
      </c>
      <c r="R1405" s="27">
        <v>0</v>
      </c>
      <c r="S1405" s="27">
        <v>1</v>
      </c>
      <c r="T1405" s="33">
        <v>0.67108711240801089</v>
      </c>
      <c r="U1405" s="27">
        <v>110557228.90000001</v>
      </c>
      <c r="V1405" s="27">
        <v>36824000</v>
      </c>
      <c r="W1405" s="27">
        <v>873611000</v>
      </c>
      <c r="X1405" s="27"/>
      <c r="Y1405" s="27"/>
      <c r="Z1405" s="27">
        <v>1</v>
      </c>
    </row>
    <row r="1406" spans="1:26">
      <c r="A1406" s="27">
        <v>2005</v>
      </c>
      <c r="B1406" t="s">
        <v>132</v>
      </c>
      <c r="C1406" s="27">
        <v>0</v>
      </c>
      <c r="D1406" s="27">
        <v>0</v>
      </c>
      <c r="E1406" s="27">
        <v>0</v>
      </c>
      <c r="F1406" s="27">
        <v>0</v>
      </c>
      <c r="G1406" s="27">
        <v>0</v>
      </c>
      <c r="H1406" s="27">
        <v>0</v>
      </c>
      <c r="I1406" s="27">
        <v>1</v>
      </c>
      <c r="J1406" s="27">
        <v>1</v>
      </c>
      <c r="K1406" s="27">
        <v>4</v>
      </c>
      <c r="L1406" s="27">
        <v>1</v>
      </c>
      <c r="M1406" s="27">
        <v>1</v>
      </c>
      <c r="N1406" s="27">
        <v>0</v>
      </c>
      <c r="O1406" s="27">
        <v>0</v>
      </c>
      <c r="P1406" s="27">
        <v>6670000000</v>
      </c>
      <c r="Q1406" s="27">
        <v>6646663561.2656002</v>
      </c>
      <c r="R1406" s="27">
        <v>0</v>
      </c>
      <c r="S1406" s="27">
        <v>1</v>
      </c>
      <c r="T1406" s="33">
        <v>0.69599608558540027</v>
      </c>
      <c r="U1406" s="27">
        <v>92841091.400000006</v>
      </c>
      <c r="V1406" s="27">
        <v>35024000</v>
      </c>
      <c r="W1406" s="27">
        <v>863936000</v>
      </c>
      <c r="X1406" s="27"/>
      <c r="Y1406" s="27"/>
      <c r="Z1406" s="27">
        <v>1</v>
      </c>
    </row>
    <row r="1407" spans="1:26">
      <c r="A1407" s="27">
        <v>2006</v>
      </c>
      <c r="B1407" t="s">
        <v>132</v>
      </c>
      <c r="C1407" s="27">
        <v>0</v>
      </c>
      <c r="D1407" s="27">
        <v>0</v>
      </c>
      <c r="E1407" s="27">
        <v>0</v>
      </c>
      <c r="F1407" s="27">
        <v>0</v>
      </c>
      <c r="G1407" s="27">
        <v>0</v>
      </c>
      <c r="H1407" s="27">
        <v>0</v>
      </c>
      <c r="I1407" s="27">
        <v>1</v>
      </c>
      <c r="J1407" s="27">
        <v>1</v>
      </c>
      <c r="K1407" s="27">
        <v>4</v>
      </c>
      <c r="L1407" s="27">
        <v>1</v>
      </c>
      <c r="M1407" s="27">
        <v>1</v>
      </c>
      <c r="N1407" s="27">
        <v>0</v>
      </c>
      <c r="O1407" s="27">
        <v>0</v>
      </c>
      <c r="P1407" s="27">
        <v>7444000000</v>
      </c>
      <c r="Q1407" s="27">
        <v>7422102655.9883242</v>
      </c>
      <c r="R1407" s="27">
        <v>0</v>
      </c>
      <c r="S1407" s="27">
        <v>1</v>
      </c>
      <c r="T1407" s="33">
        <v>0.83568345932575372</v>
      </c>
      <c r="U1407" s="27">
        <v>81783697.200000003</v>
      </c>
      <c r="V1407" s="27">
        <v>30352000</v>
      </c>
      <c r="W1407" s="27">
        <v>925246000</v>
      </c>
      <c r="X1407" s="27"/>
      <c r="Y1407" s="27"/>
      <c r="Z1407" s="27">
        <v>1</v>
      </c>
    </row>
    <row r="1408" spans="1:26">
      <c r="A1408" s="27">
        <v>2007</v>
      </c>
      <c r="B1408" t="s">
        <v>132</v>
      </c>
      <c r="C1408" s="27">
        <v>422000000</v>
      </c>
      <c r="D1408" s="27">
        <v>84400000</v>
      </c>
      <c r="E1408" s="27">
        <v>422000000</v>
      </c>
      <c r="F1408" s="27">
        <v>422000000</v>
      </c>
      <c r="G1408" s="27">
        <v>0</v>
      </c>
      <c r="H1408" s="27">
        <v>0</v>
      </c>
      <c r="I1408" s="27">
        <v>1</v>
      </c>
      <c r="J1408" s="27">
        <v>1</v>
      </c>
      <c r="K1408" s="27">
        <v>4</v>
      </c>
      <c r="L1408" s="27">
        <v>1</v>
      </c>
      <c r="M1408" s="27">
        <v>1</v>
      </c>
      <c r="N1408" s="27">
        <v>0</v>
      </c>
      <c r="O1408" s="27">
        <v>0</v>
      </c>
      <c r="P1408" s="27">
        <v>8675000000</v>
      </c>
      <c r="Q1408" s="27">
        <v>8638711442.7704983</v>
      </c>
      <c r="R1408" s="27">
        <v>1</v>
      </c>
      <c r="S1408" s="27">
        <v>1</v>
      </c>
      <c r="T1408" s="33">
        <v>0.90473952627382648</v>
      </c>
      <c r="U1408" s="27">
        <v>70594508.299999997</v>
      </c>
      <c r="V1408" s="27">
        <v>25680000</v>
      </c>
      <c r="W1408" s="27">
        <v>968127000</v>
      </c>
      <c r="X1408" s="27"/>
      <c r="Y1408" s="27"/>
      <c r="Z1408" s="27">
        <v>1</v>
      </c>
    </row>
    <row r="1409" spans="1:26">
      <c r="A1409" s="27">
        <v>2008</v>
      </c>
      <c r="B1409" t="s">
        <v>132</v>
      </c>
      <c r="C1409" s="27">
        <v>422000000</v>
      </c>
      <c r="D1409" s="27">
        <v>168800000</v>
      </c>
      <c r="E1409" s="27">
        <v>422000000</v>
      </c>
      <c r="F1409" s="27">
        <v>0</v>
      </c>
      <c r="G1409" s="27">
        <v>0</v>
      </c>
      <c r="H1409" s="27">
        <v>0</v>
      </c>
      <c r="I1409" s="27">
        <v>1</v>
      </c>
      <c r="J1409" s="27">
        <v>1</v>
      </c>
      <c r="K1409" s="27">
        <v>4</v>
      </c>
      <c r="L1409" s="27">
        <v>1</v>
      </c>
      <c r="M1409" s="27">
        <v>1</v>
      </c>
      <c r="N1409" s="27">
        <v>0</v>
      </c>
      <c r="O1409" s="27">
        <v>0</v>
      </c>
      <c r="P1409" s="27">
        <v>10389000000</v>
      </c>
      <c r="Q1409" s="27">
        <v>10351932604.415358</v>
      </c>
      <c r="R1409" s="27">
        <v>1</v>
      </c>
      <c r="S1409" s="27">
        <v>1</v>
      </c>
      <c r="T1409" s="33">
        <v>0.91944034308119871</v>
      </c>
      <c r="U1409" s="27">
        <v>55195575.399999999</v>
      </c>
      <c r="V1409" s="27">
        <v>0</v>
      </c>
      <c r="W1409" s="27">
        <v>904807000</v>
      </c>
      <c r="X1409" s="27">
        <v>58000000</v>
      </c>
      <c r="Y1409" s="27"/>
      <c r="Z1409" s="27">
        <v>1</v>
      </c>
    </row>
    <row r="1410" spans="1:26">
      <c r="A1410" s="27">
        <v>2009</v>
      </c>
      <c r="B1410" t="s">
        <v>132</v>
      </c>
      <c r="C1410" s="27">
        <v>422000000</v>
      </c>
      <c r="D1410" s="27">
        <v>253200000</v>
      </c>
      <c r="E1410" s="27">
        <v>422000000</v>
      </c>
      <c r="F1410" s="27">
        <v>0</v>
      </c>
      <c r="G1410" s="27">
        <v>0</v>
      </c>
      <c r="H1410" s="27">
        <v>0</v>
      </c>
      <c r="I1410" s="27">
        <v>1</v>
      </c>
      <c r="J1410" s="27">
        <v>1</v>
      </c>
      <c r="K1410" s="27">
        <v>4</v>
      </c>
      <c r="L1410" s="27">
        <v>1</v>
      </c>
      <c r="M1410" s="27">
        <v>1</v>
      </c>
      <c r="N1410" s="27">
        <v>0</v>
      </c>
      <c r="O1410" s="27">
        <v>0</v>
      </c>
      <c r="P1410" s="27">
        <v>9288000000</v>
      </c>
      <c r="Q1410" s="27">
        <v>9253484108.4970055</v>
      </c>
      <c r="R1410" s="27">
        <v>1</v>
      </c>
      <c r="S1410" s="27">
        <v>1</v>
      </c>
      <c r="T1410" s="33">
        <v>0.81595367947064712</v>
      </c>
      <c r="U1410" s="27">
        <v>112592702.90000001</v>
      </c>
      <c r="V1410" s="27">
        <v>0</v>
      </c>
      <c r="W1410" s="27">
        <v>896286000</v>
      </c>
      <c r="X1410" s="27">
        <v>60000000</v>
      </c>
      <c r="Y1410" s="27"/>
      <c r="Z1410" s="27">
        <v>1</v>
      </c>
    </row>
    <row r="1411" spans="1:26">
      <c r="A1411" s="27">
        <v>2010</v>
      </c>
      <c r="B1411" t="s">
        <v>132</v>
      </c>
      <c r="C1411" s="27">
        <v>422000000</v>
      </c>
      <c r="D1411" s="27">
        <v>337600000</v>
      </c>
      <c r="E1411" s="27">
        <v>422000000</v>
      </c>
      <c r="F1411" s="27">
        <v>0</v>
      </c>
      <c r="G1411" s="27">
        <v>0</v>
      </c>
      <c r="H1411" s="27">
        <v>0</v>
      </c>
      <c r="I1411" s="27">
        <v>1</v>
      </c>
      <c r="J1411" s="27">
        <v>1</v>
      </c>
      <c r="K1411" s="27">
        <v>4</v>
      </c>
      <c r="L1411" s="27">
        <v>1</v>
      </c>
      <c r="M1411" s="27">
        <v>1</v>
      </c>
      <c r="N1411" s="27">
        <v>0</v>
      </c>
      <c r="O1411" s="27">
        <v>0</v>
      </c>
      <c r="P1411" s="27">
        <v>10682000000</v>
      </c>
      <c r="Q1411" s="27">
        <v>10657705536.497757</v>
      </c>
      <c r="R1411" s="27">
        <v>1</v>
      </c>
      <c r="S1411" s="27">
        <v>1</v>
      </c>
      <c r="T1411" s="33">
        <v>1.0070075781651076</v>
      </c>
      <c r="U1411" s="27">
        <v>99363921.400000006</v>
      </c>
      <c r="V1411" s="27">
        <v>0</v>
      </c>
      <c r="W1411" s="27">
        <v>864708000</v>
      </c>
      <c r="X1411" s="27">
        <v>58000000</v>
      </c>
      <c r="Y1411" s="27"/>
      <c r="Z1411" s="27">
        <v>1</v>
      </c>
    </row>
    <row r="1412" spans="1:26">
      <c r="A1412" s="27">
        <v>2011</v>
      </c>
      <c r="B1412" t="s">
        <v>132</v>
      </c>
      <c r="C1412" s="27">
        <v>422000000</v>
      </c>
      <c r="D1412" s="27">
        <v>422000000</v>
      </c>
      <c r="E1412" s="27">
        <v>422000000</v>
      </c>
      <c r="F1412" s="27">
        <v>0</v>
      </c>
      <c r="G1412" s="27">
        <v>0</v>
      </c>
      <c r="H1412" s="27">
        <v>0</v>
      </c>
      <c r="I1412" s="27">
        <v>1</v>
      </c>
      <c r="J1412" s="27">
        <v>1</v>
      </c>
      <c r="K1412" s="27">
        <v>4</v>
      </c>
      <c r="L1412" s="27">
        <v>1</v>
      </c>
      <c r="M1412" s="27">
        <v>1</v>
      </c>
      <c r="N1412" s="27">
        <v>0</v>
      </c>
      <c r="O1412" s="27">
        <v>0</v>
      </c>
      <c r="P1412" s="27">
        <v>12170000000</v>
      </c>
      <c r="Q1412" s="27">
        <v>12156380425.082458</v>
      </c>
      <c r="R1412" s="27">
        <v>1</v>
      </c>
      <c r="S1412" s="27">
        <v>1</v>
      </c>
      <c r="T1412" s="33">
        <v>1.116808011796752</v>
      </c>
      <c r="U1412" s="27">
        <v>91257631</v>
      </c>
      <c r="V1412" s="27">
        <v>0</v>
      </c>
      <c r="W1412" s="27">
        <v>845304000</v>
      </c>
      <c r="X1412" s="27">
        <v>55000000</v>
      </c>
      <c r="Y1412" s="27"/>
      <c r="Z1412" s="27">
        <v>1</v>
      </c>
    </row>
    <row r="1413" spans="1:26">
      <c r="A1413" s="27">
        <v>2012</v>
      </c>
      <c r="B1413" t="s">
        <v>132</v>
      </c>
      <c r="C1413" s="27">
        <v>552000000</v>
      </c>
      <c r="D1413" s="27">
        <v>448000000</v>
      </c>
      <c r="E1413" s="27">
        <v>552000000</v>
      </c>
      <c r="F1413" s="27">
        <v>141000000</v>
      </c>
      <c r="G1413" s="27">
        <v>0</v>
      </c>
      <c r="H1413" s="27">
        <v>0</v>
      </c>
      <c r="I1413" s="27">
        <v>1</v>
      </c>
      <c r="J1413" s="27">
        <v>1</v>
      </c>
      <c r="K1413" s="27">
        <v>4</v>
      </c>
      <c r="L1413" s="27">
        <v>1</v>
      </c>
      <c r="M1413" s="27">
        <v>1</v>
      </c>
      <c r="N1413" s="27">
        <v>0</v>
      </c>
      <c r="O1413" s="27">
        <v>0</v>
      </c>
      <c r="P1413" s="27">
        <v>12404000000</v>
      </c>
      <c r="Q1413" s="27">
        <v>12368071038.736238</v>
      </c>
      <c r="R1413" s="27">
        <v>1</v>
      </c>
      <c r="S1413" s="27">
        <v>1</v>
      </c>
      <c r="T1413" s="33">
        <v>0.99562684078172081</v>
      </c>
      <c r="U1413" s="27">
        <v>87236762.599999994</v>
      </c>
      <c r="V1413" s="27">
        <v>0</v>
      </c>
      <c r="W1413" s="27">
        <v>829511000</v>
      </c>
      <c r="X1413" s="27">
        <v>57000000</v>
      </c>
      <c r="Y1413" s="27"/>
      <c r="Z1413" s="27">
        <v>1</v>
      </c>
    </row>
    <row r="1414" spans="1:26">
      <c r="A1414" s="27">
        <v>2013</v>
      </c>
      <c r="B1414" t="s">
        <v>132</v>
      </c>
      <c r="C1414" s="27">
        <v>508333334</v>
      </c>
      <c r="D1414" s="27">
        <v>430333334</v>
      </c>
      <c r="E1414" s="27">
        <v>508333334</v>
      </c>
      <c r="F1414" s="27">
        <v>4400000</v>
      </c>
      <c r="G1414" s="27">
        <v>0</v>
      </c>
      <c r="H1414" s="27">
        <v>0</v>
      </c>
      <c r="I1414" s="27">
        <v>1</v>
      </c>
      <c r="J1414" s="27">
        <v>1</v>
      </c>
      <c r="K1414" s="27">
        <v>4</v>
      </c>
      <c r="L1414" s="27">
        <v>1</v>
      </c>
      <c r="M1414" s="27">
        <v>1</v>
      </c>
      <c r="N1414" s="27">
        <v>0</v>
      </c>
      <c r="O1414" s="27">
        <v>0</v>
      </c>
      <c r="P1414" s="27">
        <v>12990000000</v>
      </c>
      <c r="Q1414" s="27">
        <v>12949854262.812727</v>
      </c>
      <c r="R1414" s="27">
        <v>1</v>
      </c>
      <c r="S1414" s="27">
        <v>1</v>
      </c>
      <c r="T1414" s="33">
        <v>0.99710818219516861</v>
      </c>
      <c r="U1414" s="27">
        <v>84516385.799999997</v>
      </c>
      <c r="V1414" s="27">
        <v>0</v>
      </c>
      <c r="W1414" s="27">
        <v>810156000</v>
      </c>
      <c r="X1414" s="27">
        <v>60000000</v>
      </c>
      <c r="Y1414" s="27"/>
      <c r="Z1414" s="27">
        <v>1</v>
      </c>
    </row>
    <row r="1415" spans="1:26">
      <c r="A1415" s="27">
        <v>2014</v>
      </c>
      <c r="B1415" t="s">
        <v>132</v>
      </c>
      <c r="C1415" s="27">
        <v>464666666</v>
      </c>
      <c r="D1415" s="27">
        <v>412666666</v>
      </c>
      <c r="E1415" s="27">
        <v>464666666</v>
      </c>
      <c r="F1415" s="27">
        <v>0</v>
      </c>
      <c r="G1415" s="27">
        <v>0</v>
      </c>
      <c r="H1415" s="27">
        <v>0</v>
      </c>
      <c r="I1415" s="27">
        <v>1</v>
      </c>
      <c r="J1415" s="27">
        <v>1</v>
      </c>
      <c r="K1415" s="27">
        <v>4</v>
      </c>
      <c r="L1415" s="27">
        <v>1</v>
      </c>
      <c r="M1415" s="27">
        <v>1</v>
      </c>
      <c r="N1415" s="27">
        <v>0</v>
      </c>
      <c r="O1415" s="27">
        <v>0</v>
      </c>
      <c r="P1415" s="27">
        <v>13981000000</v>
      </c>
      <c r="Q1415" s="27">
        <v>13922223233.5184</v>
      </c>
      <c r="R1415" s="27">
        <v>1</v>
      </c>
      <c r="S1415" s="27">
        <v>1</v>
      </c>
      <c r="T1415" s="33">
        <v>0.96696016921402161</v>
      </c>
      <c r="U1415" s="27">
        <v>97578802.299999997</v>
      </c>
      <c r="V1415" s="27">
        <v>0</v>
      </c>
      <c r="W1415" s="27">
        <v>747069000</v>
      </c>
      <c r="X1415" s="27">
        <v>54000000</v>
      </c>
      <c r="Y1415" s="27"/>
      <c r="Z1415" s="27">
        <v>1</v>
      </c>
    </row>
    <row r="1416" spans="1:26">
      <c r="A1416" s="27">
        <v>2015</v>
      </c>
      <c r="B1416" t="s">
        <v>132</v>
      </c>
      <c r="C1416" s="27">
        <v>421000000</v>
      </c>
      <c r="D1416" s="27">
        <v>395000000</v>
      </c>
      <c r="E1416" s="27">
        <v>421000000</v>
      </c>
      <c r="F1416" s="27">
        <v>0</v>
      </c>
      <c r="G1416" s="27">
        <v>0</v>
      </c>
      <c r="H1416" s="27">
        <v>0</v>
      </c>
      <c r="I1416" s="27">
        <v>1</v>
      </c>
      <c r="J1416" s="27">
        <v>1</v>
      </c>
      <c r="K1416" s="27">
        <v>4</v>
      </c>
      <c r="L1416" s="27">
        <v>1</v>
      </c>
      <c r="M1416" s="27">
        <v>1</v>
      </c>
      <c r="N1416" s="27">
        <v>0</v>
      </c>
      <c r="O1416" s="27">
        <v>0</v>
      </c>
      <c r="P1416" s="27">
        <v>10946000000</v>
      </c>
      <c r="Q1416" s="27">
        <v>10945989471.628599</v>
      </c>
      <c r="R1416" s="27">
        <v>1</v>
      </c>
      <c r="S1416" s="27">
        <v>1</v>
      </c>
      <c r="T1416" s="33">
        <v>0.821813335342235</v>
      </c>
      <c r="U1416" s="27">
        <v>137267642.30000001</v>
      </c>
      <c r="V1416" s="27">
        <v>0</v>
      </c>
      <c r="W1416" s="27">
        <v>187166000</v>
      </c>
      <c r="X1416" s="27">
        <v>4000000</v>
      </c>
      <c r="Y1416" s="27"/>
      <c r="Z1416" s="27">
        <v>1</v>
      </c>
    </row>
    <row r="1417" spans="1:26">
      <c r="A1417" s="27">
        <v>2016</v>
      </c>
      <c r="B1417" t="s">
        <v>132</v>
      </c>
      <c r="C1417" s="27">
        <v>377333334</v>
      </c>
      <c r="D1417" s="27">
        <v>377333334</v>
      </c>
      <c r="E1417" s="27">
        <v>377333334</v>
      </c>
      <c r="F1417" s="27">
        <v>0</v>
      </c>
      <c r="G1417" s="27">
        <v>0</v>
      </c>
      <c r="H1417" s="27">
        <v>0</v>
      </c>
      <c r="I1417" s="27">
        <v>1</v>
      </c>
      <c r="J1417" s="27">
        <v>1</v>
      </c>
      <c r="K1417" s="27">
        <v>4</v>
      </c>
      <c r="L1417" s="27">
        <v>1</v>
      </c>
      <c r="M1417" s="27">
        <v>1</v>
      </c>
      <c r="N1417" s="27">
        <v>0</v>
      </c>
      <c r="O1417" s="27">
        <v>0</v>
      </c>
      <c r="P1417" s="27">
        <v>10091000000</v>
      </c>
      <c r="Q1417" s="27">
        <v>10090922857.390505</v>
      </c>
      <c r="R1417" s="27">
        <v>1</v>
      </c>
      <c r="S1417" s="27">
        <v>1</v>
      </c>
      <c r="T1417" s="33">
        <v>0.86004996979414983</v>
      </c>
      <c r="U1417" s="27">
        <v>192868336.40000001</v>
      </c>
      <c r="V1417" s="27">
        <v>0</v>
      </c>
      <c r="W1417" s="27">
        <v>179970000</v>
      </c>
      <c r="X1417" s="27">
        <v>3000000</v>
      </c>
      <c r="Y1417" s="27"/>
      <c r="Z1417" s="27">
        <v>1</v>
      </c>
    </row>
    <row r="1418" spans="1:26">
      <c r="A1418" s="27">
        <v>2017</v>
      </c>
      <c r="B1418" t="s">
        <v>132</v>
      </c>
      <c r="C1418" s="27">
        <v>333666667</v>
      </c>
      <c r="D1418" s="27">
        <v>333666667</v>
      </c>
      <c r="E1418" s="27">
        <v>333666667</v>
      </c>
      <c r="F1418" s="27">
        <v>0</v>
      </c>
      <c r="G1418" s="27">
        <v>0</v>
      </c>
      <c r="H1418" s="27">
        <v>0</v>
      </c>
      <c r="I1418" s="27">
        <v>1</v>
      </c>
      <c r="J1418" s="27">
        <v>1</v>
      </c>
      <c r="K1418" s="27">
        <v>4</v>
      </c>
      <c r="L1418" s="27">
        <v>1</v>
      </c>
      <c r="M1418" s="27">
        <v>1</v>
      </c>
      <c r="N1418" s="27">
        <v>0</v>
      </c>
      <c r="O1418" s="27">
        <v>0</v>
      </c>
      <c r="P1418" s="27">
        <v>9872000000</v>
      </c>
      <c r="Q1418" s="27">
        <v>9871247731.8978729</v>
      </c>
      <c r="R1418" s="27">
        <v>1</v>
      </c>
      <c r="S1418" s="27">
        <v>1</v>
      </c>
      <c r="T1418" s="33">
        <v>0.90809244833766045</v>
      </c>
      <c r="U1418" s="27">
        <v>254233595</v>
      </c>
      <c r="V1418" s="27">
        <v>0</v>
      </c>
      <c r="W1418" s="27">
        <v>188823000</v>
      </c>
      <c r="X1418" s="27">
        <v>54000000</v>
      </c>
      <c r="Y1418" s="27"/>
      <c r="Z1418" s="27">
        <v>1</v>
      </c>
    </row>
    <row r="1419" spans="1:26">
      <c r="A1419" s="27">
        <v>1950</v>
      </c>
      <c r="B1419" t="s">
        <v>58</v>
      </c>
      <c r="C1419" s="27"/>
      <c r="D1419" s="27"/>
      <c r="E1419" s="27"/>
      <c r="F1419" s="27">
        <v>0</v>
      </c>
      <c r="G1419" s="27">
        <v>0</v>
      </c>
      <c r="H1419" s="27">
        <v>1</v>
      </c>
      <c r="I1419" s="27">
        <v>0</v>
      </c>
      <c r="J1419" s="27">
        <v>0</v>
      </c>
      <c r="K1419" s="27">
        <v>1</v>
      </c>
      <c r="L1419" s="27">
        <v>1</v>
      </c>
      <c r="M1419" s="27">
        <v>0</v>
      </c>
      <c r="N1419" s="27">
        <v>0</v>
      </c>
      <c r="O1419" s="27">
        <v>0</v>
      </c>
      <c r="P1419" s="27"/>
      <c r="Q1419" s="27"/>
      <c r="R1419" s="27">
        <v>0</v>
      </c>
      <c r="S1419" s="27">
        <v>1</v>
      </c>
      <c r="T1419" s="33">
        <v>1.287837882863923</v>
      </c>
      <c r="U1419" s="27"/>
      <c r="V1419" s="27"/>
      <c r="W1419" s="27"/>
      <c r="X1419" s="27"/>
      <c r="Y1419" s="27"/>
      <c r="Z1419" s="27">
        <v>0</v>
      </c>
    </row>
    <row r="1420" spans="1:26">
      <c r="A1420" s="27">
        <v>1951</v>
      </c>
      <c r="B1420" t="s">
        <v>58</v>
      </c>
      <c r="C1420" s="27"/>
      <c r="D1420" s="27"/>
      <c r="E1420" s="27"/>
      <c r="F1420" s="27">
        <v>0</v>
      </c>
      <c r="G1420" s="27">
        <v>0</v>
      </c>
      <c r="H1420" s="27">
        <v>1</v>
      </c>
      <c r="I1420" s="27">
        <v>0</v>
      </c>
      <c r="J1420" s="27">
        <v>0</v>
      </c>
      <c r="K1420" s="27">
        <v>1</v>
      </c>
      <c r="L1420" s="27">
        <v>1</v>
      </c>
      <c r="M1420" s="27">
        <v>0</v>
      </c>
      <c r="N1420" s="27">
        <v>0</v>
      </c>
      <c r="O1420" s="27">
        <v>0</v>
      </c>
      <c r="P1420" s="27"/>
      <c r="Q1420" s="27"/>
      <c r="R1420" s="27">
        <v>0</v>
      </c>
      <c r="S1420" s="27">
        <v>1</v>
      </c>
      <c r="T1420" s="33">
        <v>1.3439935487765553</v>
      </c>
      <c r="U1420" s="27"/>
      <c r="V1420" s="27"/>
      <c r="W1420" s="27"/>
      <c r="X1420" s="27"/>
      <c r="Y1420" s="27"/>
      <c r="Z1420" s="27">
        <v>0</v>
      </c>
    </row>
    <row r="1421" spans="1:26">
      <c r="A1421" s="27">
        <v>1952</v>
      </c>
      <c r="B1421" t="s">
        <v>58</v>
      </c>
      <c r="C1421" s="27"/>
      <c r="D1421" s="27"/>
      <c r="E1421" s="27"/>
      <c r="F1421" s="27">
        <v>0</v>
      </c>
      <c r="G1421" s="27">
        <v>0</v>
      </c>
      <c r="H1421" s="27">
        <v>1</v>
      </c>
      <c r="I1421" s="27">
        <v>0</v>
      </c>
      <c r="J1421" s="27">
        <v>0</v>
      </c>
      <c r="K1421" s="27">
        <v>1</v>
      </c>
      <c r="L1421" s="27">
        <v>1</v>
      </c>
      <c r="M1421" s="27">
        <v>0</v>
      </c>
      <c r="N1421" s="27">
        <v>0</v>
      </c>
      <c r="O1421" s="27">
        <v>0</v>
      </c>
      <c r="P1421" s="27"/>
      <c r="Q1421" s="27"/>
      <c r="R1421" s="27">
        <v>0</v>
      </c>
      <c r="S1421" s="27">
        <v>1</v>
      </c>
      <c r="T1421" s="33">
        <v>1.1861288455441423</v>
      </c>
      <c r="U1421" s="27"/>
      <c r="V1421" s="27"/>
      <c r="W1421" s="27"/>
      <c r="X1421" s="27"/>
      <c r="Y1421" s="27"/>
      <c r="Z1421" s="27">
        <v>0</v>
      </c>
    </row>
    <row r="1422" spans="1:26">
      <c r="A1422" s="27">
        <v>1953</v>
      </c>
      <c r="B1422" t="s">
        <v>58</v>
      </c>
      <c r="C1422" s="27"/>
      <c r="D1422" s="27"/>
      <c r="E1422" s="27"/>
      <c r="F1422" s="27">
        <v>0</v>
      </c>
      <c r="G1422" s="27">
        <v>0</v>
      </c>
      <c r="H1422" s="27">
        <v>1</v>
      </c>
      <c r="I1422" s="27">
        <v>0</v>
      </c>
      <c r="J1422" s="27">
        <v>0</v>
      </c>
      <c r="K1422" s="27">
        <v>1</v>
      </c>
      <c r="L1422" s="27">
        <v>1</v>
      </c>
      <c r="M1422" s="27">
        <v>0</v>
      </c>
      <c r="N1422" s="27">
        <v>0</v>
      </c>
      <c r="O1422" s="27">
        <v>0</v>
      </c>
      <c r="P1422" s="27"/>
      <c r="Q1422" s="27"/>
      <c r="R1422" s="27">
        <v>0</v>
      </c>
      <c r="S1422" s="27">
        <v>1</v>
      </c>
      <c r="T1422" s="33">
        <v>1.1355764645766917</v>
      </c>
      <c r="U1422" s="27"/>
      <c r="V1422" s="27"/>
      <c r="W1422" s="27"/>
      <c r="X1422" s="27"/>
      <c r="Y1422" s="27"/>
      <c r="Z1422" s="27">
        <v>0</v>
      </c>
    </row>
    <row r="1423" spans="1:26">
      <c r="A1423" s="27">
        <v>1954</v>
      </c>
      <c r="B1423" t="s">
        <v>58</v>
      </c>
      <c r="C1423" s="27"/>
      <c r="D1423" s="27"/>
      <c r="E1423" s="27"/>
      <c r="F1423" s="27">
        <v>0</v>
      </c>
      <c r="G1423" s="27">
        <v>0</v>
      </c>
      <c r="H1423" s="27">
        <v>1</v>
      </c>
      <c r="I1423" s="27">
        <v>0</v>
      </c>
      <c r="J1423" s="27">
        <v>0</v>
      </c>
      <c r="K1423" s="27">
        <v>1</v>
      </c>
      <c r="L1423" s="27">
        <v>1</v>
      </c>
      <c r="M1423" s="27">
        <v>0</v>
      </c>
      <c r="N1423" s="27">
        <v>0</v>
      </c>
      <c r="O1423" s="27">
        <v>0</v>
      </c>
      <c r="P1423" s="27"/>
      <c r="Q1423" s="27"/>
      <c r="R1423" s="27">
        <v>0</v>
      </c>
      <c r="S1423" s="27">
        <v>1</v>
      </c>
      <c r="T1423" s="33">
        <v>1.2456557755316726</v>
      </c>
      <c r="U1423" s="27"/>
      <c r="V1423" s="27"/>
      <c r="W1423" s="27"/>
      <c r="X1423" s="27"/>
      <c r="Y1423" s="27"/>
      <c r="Z1423" s="27">
        <v>0</v>
      </c>
    </row>
    <row r="1424" spans="1:26">
      <c r="A1424" s="27">
        <v>1955</v>
      </c>
      <c r="B1424" t="s">
        <v>58</v>
      </c>
      <c r="C1424" s="27"/>
      <c r="D1424" s="27"/>
      <c r="E1424" s="27"/>
      <c r="F1424" s="27">
        <v>0</v>
      </c>
      <c r="G1424" s="27">
        <v>0</v>
      </c>
      <c r="H1424" s="27">
        <v>1</v>
      </c>
      <c r="I1424" s="27">
        <v>0</v>
      </c>
      <c r="J1424" s="27">
        <v>0</v>
      </c>
      <c r="K1424" s="27">
        <v>1</v>
      </c>
      <c r="L1424" s="27">
        <v>1</v>
      </c>
      <c r="M1424" s="27">
        <v>0</v>
      </c>
      <c r="N1424" s="27">
        <v>0</v>
      </c>
      <c r="O1424" s="27">
        <v>0</v>
      </c>
      <c r="P1424" s="27"/>
      <c r="Q1424" s="27"/>
      <c r="R1424" s="27">
        <v>0</v>
      </c>
      <c r="S1424" s="27">
        <v>1</v>
      </c>
      <c r="T1424" s="33">
        <v>1.2093425125419712</v>
      </c>
      <c r="U1424" s="27"/>
      <c r="V1424" s="27"/>
      <c r="W1424" s="27"/>
      <c r="X1424" s="27"/>
      <c r="Y1424" s="27"/>
      <c r="Z1424" s="27">
        <v>0</v>
      </c>
    </row>
    <row r="1425" spans="1:26">
      <c r="A1425" s="27">
        <v>1956</v>
      </c>
      <c r="B1425" t="s">
        <v>58</v>
      </c>
      <c r="C1425" s="27"/>
      <c r="D1425" s="27"/>
      <c r="E1425" s="27"/>
      <c r="F1425" s="27">
        <v>0</v>
      </c>
      <c r="G1425" s="27">
        <v>0</v>
      </c>
      <c r="H1425" s="27">
        <v>1</v>
      </c>
      <c r="I1425" s="27">
        <v>0</v>
      </c>
      <c r="J1425" s="27">
        <v>0</v>
      </c>
      <c r="K1425" s="27">
        <v>1</v>
      </c>
      <c r="L1425" s="27">
        <v>1</v>
      </c>
      <c r="M1425" s="27">
        <v>0</v>
      </c>
      <c r="N1425" s="27">
        <v>0</v>
      </c>
      <c r="O1425" s="27">
        <v>0</v>
      </c>
      <c r="P1425" s="27"/>
      <c r="Q1425" s="27"/>
      <c r="R1425" s="27">
        <v>0</v>
      </c>
      <c r="S1425" s="27">
        <v>1</v>
      </c>
      <c r="T1425" s="33">
        <v>1.188247729709901</v>
      </c>
      <c r="U1425" s="27"/>
      <c r="V1425" s="27"/>
      <c r="W1425" s="27"/>
      <c r="X1425" s="27"/>
      <c r="Y1425" s="27"/>
      <c r="Z1425" s="27">
        <v>0</v>
      </c>
    </row>
    <row r="1426" spans="1:26">
      <c r="A1426" s="27">
        <v>1957</v>
      </c>
      <c r="B1426" t="s">
        <v>58</v>
      </c>
      <c r="C1426" s="27"/>
      <c r="D1426" s="27"/>
      <c r="E1426" s="27"/>
      <c r="F1426" s="27">
        <v>0</v>
      </c>
      <c r="G1426" s="27">
        <v>0</v>
      </c>
      <c r="H1426" s="27">
        <v>1</v>
      </c>
      <c r="I1426" s="27">
        <v>0</v>
      </c>
      <c r="J1426" s="27">
        <v>0</v>
      </c>
      <c r="K1426" s="27">
        <v>1</v>
      </c>
      <c r="L1426" s="27">
        <v>1</v>
      </c>
      <c r="M1426" s="27">
        <v>0</v>
      </c>
      <c r="N1426" s="27">
        <v>0</v>
      </c>
      <c r="O1426" s="27">
        <v>0</v>
      </c>
      <c r="P1426" s="27"/>
      <c r="Q1426" s="27"/>
      <c r="R1426" s="27">
        <v>0</v>
      </c>
      <c r="S1426" s="27">
        <v>1</v>
      </c>
      <c r="T1426" s="33">
        <v>1.1056830722153153</v>
      </c>
      <c r="U1426" s="27"/>
      <c r="V1426" s="27"/>
      <c r="W1426" s="27"/>
      <c r="X1426" s="27"/>
      <c r="Y1426" s="27"/>
      <c r="Z1426" s="27">
        <v>0</v>
      </c>
    </row>
    <row r="1427" spans="1:26">
      <c r="A1427" s="27">
        <v>1958</v>
      </c>
      <c r="B1427" t="s">
        <v>58</v>
      </c>
      <c r="C1427" s="27"/>
      <c r="D1427" s="27"/>
      <c r="E1427" s="27"/>
      <c r="F1427" s="27">
        <v>0</v>
      </c>
      <c r="G1427" s="27">
        <v>0</v>
      </c>
      <c r="H1427" s="27">
        <v>1</v>
      </c>
      <c r="I1427" s="27">
        <v>0</v>
      </c>
      <c r="J1427" s="27">
        <v>0</v>
      </c>
      <c r="K1427" s="27">
        <v>1</v>
      </c>
      <c r="L1427" s="27">
        <v>1</v>
      </c>
      <c r="M1427" s="27">
        <v>0</v>
      </c>
      <c r="N1427" s="27">
        <v>0</v>
      </c>
      <c r="O1427" s="27">
        <v>0</v>
      </c>
      <c r="P1427" s="27"/>
      <c r="Q1427" s="27"/>
      <c r="R1427" s="27">
        <v>0</v>
      </c>
      <c r="S1427" s="27">
        <v>1</v>
      </c>
      <c r="T1427" s="33">
        <v>1.0176220702015186</v>
      </c>
      <c r="U1427" s="27"/>
      <c r="V1427" s="27"/>
      <c r="W1427" s="27"/>
      <c r="X1427" s="27"/>
      <c r="Y1427" s="27"/>
      <c r="Z1427" s="27">
        <v>0</v>
      </c>
    </row>
    <row r="1428" spans="1:26">
      <c r="A1428" s="27">
        <v>1959</v>
      </c>
      <c r="B1428" t="s">
        <v>58</v>
      </c>
      <c r="C1428" s="27"/>
      <c r="D1428" s="27"/>
      <c r="E1428" s="27"/>
      <c r="F1428" s="27">
        <v>0</v>
      </c>
      <c r="G1428" s="27">
        <v>0</v>
      </c>
      <c r="H1428" s="27">
        <v>1</v>
      </c>
      <c r="I1428" s="27">
        <v>0</v>
      </c>
      <c r="J1428" s="27">
        <v>0</v>
      </c>
      <c r="K1428" s="27">
        <v>1</v>
      </c>
      <c r="L1428" s="27">
        <v>1</v>
      </c>
      <c r="M1428" s="27">
        <v>0</v>
      </c>
      <c r="N1428" s="27">
        <v>0</v>
      </c>
      <c r="O1428" s="27">
        <v>0</v>
      </c>
      <c r="P1428" s="27"/>
      <c r="Q1428" s="27"/>
      <c r="R1428" s="27">
        <v>0</v>
      </c>
      <c r="S1428" s="27">
        <v>1</v>
      </c>
      <c r="T1428" s="33">
        <v>1.0157995537348996</v>
      </c>
      <c r="U1428" s="27"/>
      <c r="V1428" s="27"/>
      <c r="W1428" s="27"/>
      <c r="X1428" s="27"/>
      <c r="Y1428" s="27"/>
      <c r="Z1428" s="27">
        <v>0</v>
      </c>
    </row>
    <row r="1429" spans="1:26">
      <c r="A1429" s="27">
        <v>1960</v>
      </c>
      <c r="B1429" t="s">
        <v>58</v>
      </c>
      <c r="C1429" s="27"/>
      <c r="D1429" s="27"/>
      <c r="E1429" s="27"/>
      <c r="F1429" s="27">
        <v>0</v>
      </c>
      <c r="G1429" s="27">
        <v>0</v>
      </c>
      <c r="H1429" s="27">
        <v>1</v>
      </c>
      <c r="I1429" s="27">
        <v>0</v>
      </c>
      <c r="J1429" s="27">
        <v>0</v>
      </c>
      <c r="K1429" s="27">
        <v>1</v>
      </c>
      <c r="L1429" s="27">
        <v>1</v>
      </c>
      <c r="M1429" s="27">
        <v>0</v>
      </c>
      <c r="N1429" s="27">
        <v>0</v>
      </c>
      <c r="O1429" s="27">
        <v>0</v>
      </c>
      <c r="P1429" s="27"/>
      <c r="Q1429" s="27">
        <v>4109999999.9999995</v>
      </c>
      <c r="R1429" s="27">
        <v>0</v>
      </c>
      <c r="S1429" s="27">
        <v>1</v>
      </c>
      <c r="T1429" s="33">
        <v>0.99364431383616725</v>
      </c>
      <c r="U1429" s="27"/>
      <c r="V1429" s="27"/>
      <c r="W1429" s="27"/>
      <c r="X1429" s="27"/>
      <c r="Y1429" s="27"/>
      <c r="Z1429" s="27">
        <v>0</v>
      </c>
    </row>
    <row r="1430" spans="1:26">
      <c r="A1430" s="27">
        <v>1961</v>
      </c>
      <c r="B1430" t="s">
        <v>58</v>
      </c>
      <c r="C1430" s="27"/>
      <c r="D1430" s="27"/>
      <c r="E1430" s="27"/>
      <c r="F1430" s="27">
        <v>0</v>
      </c>
      <c r="G1430" s="27">
        <v>0</v>
      </c>
      <c r="H1430" s="27">
        <v>1</v>
      </c>
      <c r="I1430" s="27">
        <v>0</v>
      </c>
      <c r="J1430" s="27">
        <v>0</v>
      </c>
      <c r="K1430" s="27">
        <v>1</v>
      </c>
      <c r="L1430" s="27">
        <v>1</v>
      </c>
      <c r="M1430" s="27">
        <v>0</v>
      </c>
      <c r="N1430" s="27">
        <v>0</v>
      </c>
      <c r="O1430" s="27">
        <v>0</v>
      </c>
      <c r="P1430" s="27"/>
      <c r="Q1430" s="27">
        <v>4609727272.727272</v>
      </c>
      <c r="R1430" s="27">
        <v>0</v>
      </c>
      <c r="S1430" s="27">
        <v>1</v>
      </c>
      <c r="T1430" s="33">
        <v>0.97346733996739376</v>
      </c>
      <c r="U1430" s="27"/>
      <c r="V1430" s="27"/>
      <c r="W1430" s="27"/>
      <c r="X1430" s="27"/>
      <c r="Y1430" s="27"/>
      <c r="Z1430" s="27">
        <v>0</v>
      </c>
    </row>
    <row r="1431" spans="1:26">
      <c r="A1431" s="27">
        <v>1962</v>
      </c>
      <c r="B1431" t="s">
        <v>58</v>
      </c>
      <c r="C1431" s="27"/>
      <c r="D1431" s="27"/>
      <c r="E1431" s="27"/>
      <c r="F1431" s="27">
        <v>0</v>
      </c>
      <c r="G1431" s="27">
        <v>0</v>
      </c>
      <c r="H1431" s="27">
        <v>1</v>
      </c>
      <c r="I1431" s="27">
        <v>0</v>
      </c>
      <c r="J1431" s="27">
        <v>0</v>
      </c>
      <c r="K1431" s="27">
        <v>1</v>
      </c>
      <c r="L1431" s="27">
        <v>1</v>
      </c>
      <c r="M1431" s="27">
        <v>0</v>
      </c>
      <c r="N1431" s="27">
        <v>0</v>
      </c>
      <c r="O1431" s="27">
        <v>0</v>
      </c>
      <c r="P1431" s="27"/>
      <c r="Q1431" s="27">
        <v>5416272727.272728</v>
      </c>
      <c r="R1431" s="27">
        <v>0</v>
      </c>
      <c r="S1431" s="27">
        <v>1</v>
      </c>
      <c r="T1431" s="33">
        <v>0.97699079984331827</v>
      </c>
      <c r="U1431" s="27"/>
      <c r="V1431" s="27"/>
      <c r="W1431" s="27"/>
      <c r="X1431" s="27"/>
      <c r="Y1431" s="27"/>
      <c r="Z1431" s="27">
        <v>0</v>
      </c>
    </row>
    <row r="1432" spans="1:26">
      <c r="A1432" s="27">
        <v>1963</v>
      </c>
      <c r="B1432" t="s">
        <v>58</v>
      </c>
      <c r="C1432" s="27"/>
      <c r="D1432" s="27"/>
      <c r="E1432" s="27"/>
      <c r="F1432" s="27">
        <v>0</v>
      </c>
      <c r="G1432" s="27">
        <v>0</v>
      </c>
      <c r="H1432" s="27">
        <v>1</v>
      </c>
      <c r="I1432" s="27">
        <v>0</v>
      </c>
      <c r="J1432" s="27">
        <v>0</v>
      </c>
      <c r="K1432" s="27">
        <v>1</v>
      </c>
      <c r="L1432" s="27">
        <v>1</v>
      </c>
      <c r="M1432" s="27">
        <v>0</v>
      </c>
      <c r="N1432" s="27">
        <v>0</v>
      </c>
      <c r="O1432" s="27">
        <v>0</v>
      </c>
      <c r="P1432" s="27"/>
      <c r="Q1432" s="27">
        <v>5668187500</v>
      </c>
      <c r="R1432" s="27">
        <v>0</v>
      </c>
      <c r="S1432" s="27">
        <v>1</v>
      </c>
      <c r="T1432" s="33">
        <v>0.98866747285419376</v>
      </c>
      <c r="U1432" s="27"/>
      <c r="V1432" s="27"/>
      <c r="W1432" s="27"/>
      <c r="X1432" s="27"/>
      <c r="Y1432" s="27"/>
      <c r="Z1432" s="27">
        <v>0</v>
      </c>
    </row>
    <row r="1433" spans="1:26">
      <c r="A1433" s="27">
        <v>1964</v>
      </c>
      <c r="B1433" t="s">
        <v>58</v>
      </c>
      <c r="C1433" s="27"/>
      <c r="D1433" s="27"/>
      <c r="E1433" s="27"/>
      <c r="F1433" s="27">
        <v>0</v>
      </c>
      <c r="G1433" s="27">
        <v>0</v>
      </c>
      <c r="H1433" s="27">
        <v>1</v>
      </c>
      <c r="I1433" s="27">
        <v>0</v>
      </c>
      <c r="J1433" s="27">
        <v>0</v>
      </c>
      <c r="K1433" s="27">
        <v>1</v>
      </c>
      <c r="L1433" s="27">
        <v>1</v>
      </c>
      <c r="M1433" s="27">
        <v>0</v>
      </c>
      <c r="N1433" s="27">
        <v>0</v>
      </c>
      <c r="O1433" s="27">
        <v>0</v>
      </c>
      <c r="P1433" s="27"/>
      <c r="Q1433" s="27">
        <v>5982347826.086956</v>
      </c>
      <c r="R1433" s="27">
        <v>0</v>
      </c>
      <c r="S1433" s="27">
        <v>1</v>
      </c>
      <c r="T1433" s="33">
        <v>1.0337554660061781</v>
      </c>
      <c r="U1433" s="27"/>
      <c r="V1433" s="27"/>
      <c r="W1433" s="27"/>
      <c r="X1433" s="27"/>
      <c r="Y1433" s="27"/>
      <c r="Z1433" s="27">
        <v>0</v>
      </c>
    </row>
    <row r="1434" spans="1:26">
      <c r="A1434" s="27">
        <v>1965</v>
      </c>
      <c r="B1434" t="s">
        <v>58</v>
      </c>
      <c r="C1434" s="27"/>
      <c r="D1434" s="27"/>
      <c r="E1434" s="27"/>
      <c r="F1434" s="27">
        <v>0</v>
      </c>
      <c r="G1434" s="27">
        <v>0</v>
      </c>
      <c r="H1434" s="27">
        <v>1</v>
      </c>
      <c r="I1434" s="27">
        <v>0</v>
      </c>
      <c r="J1434" s="27">
        <v>0</v>
      </c>
      <c r="K1434" s="27">
        <v>1</v>
      </c>
      <c r="L1434" s="27">
        <v>1</v>
      </c>
      <c r="M1434" s="27">
        <v>0</v>
      </c>
      <c r="N1434" s="27">
        <v>0</v>
      </c>
      <c r="O1434" s="27">
        <v>0</v>
      </c>
      <c r="P1434" s="27"/>
      <c r="Q1434" s="27">
        <v>6026593750</v>
      </c>
      <c r="R1434" s="27">
        <v>0</v>
      </c>
      <c r="S1434" s="27">
        <v>1</v>
      </c>
      <c r="T1434" s="33">
        <v>1.0227515959565798</v>
      </c>
      <c r="U1434" s="27"/>
      <c r="V1434" s="27"/>
      <c r="W1434" s="27"/>
      <c r="X1434" s="27"/>
      <c r="Y1434" s="27"/>
      <c r="Z1434" s="27">
        <v>0</v>
      </c>
    </row>
    <row r="1435" spans="1:26">
      <c r="A1435" s="27">
        <v>1966</v>
      </c>
      <c r="B1435" t="s">
        <v>58</v>
      </c>
      <c r="C1435" s="27"/>
      <c r="D1435" s="27"/>
      <c r="E1435" s="27"/>
      <c r="F1435" s="27">
        <v>0</v>
      </c>
      <c r="G1435" s="27">
        <v>0</v>
      </c>
      <c r="H1435" s="27">
        <v>1</v>
      </c>
      <c r="I1435" s="27">
        <v>0</v>
      </c>
      <c r="J1435" s="27">
        <v>0</v>
      </c>
      <c r="K1435" s="27">
        <v>1</v>
      </c>
      <c r="L1435" s="27">
        <v>1</v>
      </c>
      <c r="M1435" s="27">
        <v>0</v>
      </c>
      <c r="N1435" s="27">
        <v>0</v>
      </c>
      <c r="O1435" s="27">
        <v>0</v>
      </c>
      <c r="P1435" s="27"/>
      <c r="Q1435" s="27">
        <v>7072641025.6410255</v>
      </c>
      <c r="R1435" s="27">
        <v>0</v>
      </c>
      <c r="S1435" s="27">
        <v>1</v>
      </c>
      <c r="T1435" s="33">
        <v>1.060453919000093</v>
      </c>
      <c r="U1435" s="27"/>
      <c r="V1435" s="27"/>
      <c r="W1435" s="27"/>
      <c r="X1435" s="27"/>
      <c r="Y1435" s="27"/>
      <c r="Z1435" s="27">
        <v>0</v>
      </c>
    </row>
    <row r="1436" spans="1:26">
      <c r="A1436" s="27">
        <v>1967</v>
      </c>
      <c r="B1436" t="s">
        <v>58</v>
      </c>
      <c r="C1436" s="27"/>
      <c r="D1436" s="27"/>
      <c r="E1436" s="27"/>
      <c r="F1436" s="27">
        <v>0</v>
      </c>
      <c r="G1436" s="27">
        <v>0</v>
      </c>
      <c r="H1436" s="27">
        <v>1</v>
      </c>
      <c r="I1436" s="27">
        <v>0</v>
      </c>
      <c r="J1436" s="27">
        <v>0</v>
      </c>
      <c r="K1436" s="27">
        <v>1</v>
      </c>
      <c r="L1436" s="27">
        <v>1</v>
      </c>
      <c r="M1436" s="27">
        <v>0</v>
      </c>
      <c r="N1436" s="27">
        <v>0</v>
      </c>
      <c r="O1436" s="27">
        <v>0</v>
      </c>
      <c r="P1436" s="27"/>
      <c r="Q1436" s="27">
        <v>7013196078.4313717</v>
      </c>
      <c r="R1436" s="27">
        <v>0</v>
      </c>
      <c r="S1436" s="27">
        <v>1</v>
      </c>
      <c r="T1436" s="33">
        <v>1.0100991944882907</v>
      </c>
      <c r="U1436" s="27"/>
      <c r="V1436" s="27"/>
      <c r="W1436" s="27"/>
      <c r="X1436" s="27"/>
      <c r="Y1436" s="27"/>
      <c r="Z1436" s="27">
        <v>0</v>
      </c>
    </row>
    <row r="1437" spans="1:26">
      <c r="A1437" s="27">
        <v>1968</v>
      </c>
      <c r="B1437" t="s">
        <v>58</v>
      </c>
      <c r="C1437" s="27"/>
      <c r="D1437" s="27"/>
      <c r="E1437" s="27"/>
      <c r="F1437" s="27">
        <v>0</v>
      </c>
      <c r="G1437" s="27">
        <v>0</v>
      </c>
      <c r="H1437" s="27">
        <v>1</v>
      </c>
      <c r="I1437" s="27">
        <v>0</v>
      </c>
      <c r="J1437" s="27">
        <v>0</v>
      </c>
      <c r="K1437" s="27">
        <v>1</v>
      </c>
      <c r="L1437" s="27">
        <v>1</v>
      </c>
      <c r="M1437" s="27">
        <v>0</v>
      </c>
      <c r="N1437" s="27">
        <v>0</v>
      </c>
      <c r="O1437" s="27">
        <v>0</v>
      </c>
      <c r="P1437" s="27"/>
      <c r="Q1437" s="27">
        <v>7167086956.5217381</v>
      </c>
      <c r="R1437" s="27">
        <v>0</v>
      </c>
      <c r="S1437" s="27">
        <v>1</v>
      </c>
      <c r="T1437" s="33">
        <v>0.99765870157012104</v>
      </c>
      <c r="U1437" s="27"/>
      <c r="V1437" s="27"/>
      <c r="W1437" s="27"/>
      <c r="X1437" s="27"/>
      <c r="Y1437" s="27"/>
      <c r="Z1437" s="27">
        <v>0</v>
      </c>
    </row>
    <row r="1438" spans="1:26">
      <c r="A1438" s="27">
        <v>1969</v>
      </c>
      <c r="B1438" t="s">
        <v>58</v>
      </c>
      <c r="C1438" s="27"/>
      <c r="D1438" s="27"/>
      <c r="E1438" s="27"/>
      <c r="F1438" s="27">
        <v>0</v>
      </c>
      <c r="G1438" s="27">
        <v>0</v>
      </c>
      <c r="H1438" s="27">
        <v>1</v>
      </c>
      <c r="I1438" s="27">
        <v>0</v>
      </c>
      <c r="J1438" s="27">
        <v>0</v>
      </c>
      <c r="K1438" s="27">
        <v>1</v>
      </c>
      <c r="L1438" s="27">
        <v>1</v>
      </c>
      <c r="M1438" s="27">
        <v>0</v>
      </c>
      <c r="N1438" s="27">
        <v>0</v>
      </c>
      <c r="O1438" s="27">
        <v>0</v>
      </c>
      <c r="P1438" s="27"/>
      <c r="Q1438" s="27">
        <v>8377093023.2558155</v>
      </c>
      <c r="R1438" s="27">
        <v>0</v>
      </c>
      <c r="S1438" s="27">
        <v>1</v>
      </c>
      <c r="T1438" s="33">
        <v>1.0058077459461789</v>
      </c>
      <c r="U1438" s="27"/>
      <c r="V1438" s="27"/>
      <c r="W1438" s="27"/>
      <c r="X1438" s="27"/>
      <c r="Y1438" s="27"/>
      <c r="Z1438" s="27">
        <v>0</v>
      </c>
    </row>
    <row r="1439" spans="1:26">
      <c r="A1439" s="27">
        <v>1970</v>
      </c>
      <c r="B1439" t="s">
        <v>58</v>
      </c>
      <c r="C1439" s="27"/>
      <c r="D1439" s="27"/>
      <c r="E1439" s="27"/>
      <c r="F1439" s="27">
        <v>0</v>
      </c>
      <c r="G1439" s="27">
        <v>0</v>
      </c>
      <c r="H1439" s="27">
        <v>1</v>
      </c>
      <c r="I1439" s="27">
        <v>0</v>
      </c>
      <c r="J1439" s="27">
        <v>0</v>
      </c>
      <c r="K1439" s="27">
        <v>1</v>
      </c>
      <c r="L1439" s="27">
        <v>1</v>
      </c>
      <c r="M1439" s="27">
        <v>0</v>
      </c>
      <c r="N1439" s="27">
        <v>0</v>
      </c>
      <c r="O1439" s="27">
        <v>0</v>
      </c>
      <c r="P1439" s="27"/>
      <c r="Q1439" s="27">
        <v>9126309734.5132771</v>
      </c>
      <c r="R1439" s="27">
        <v>0</v>
      </c>
      <c r="S1439" s="27">
        <v>1</v>
      </c>
      <c r="T1439" s="33">
        <v>1</v>
      </c>
      <c r="U1439" s="27"/>
      <c r="V1439" s="27"/>
      <c r="W1439" s="27"/>
      <c r="X1439" s="27"/>
      <c r="Y1439" s="27">
        <v>0</v>
      </c>
      <c r="Z1439" s="27">
        <v>0</v>
      </c>
    </row>
    <row r="1440" spans="1:26">
      <c r="A1440" s="27">
        <v>1971</v>
      </c>
      <c r="B1440" t="s">
        <v>58</v>
      </c>
      <c r="C1440" s="27"/>
      <c r="D1440" s="27"/>
      <c r="E1440" s="27"/>
      <c r="F1440" s="27">
        <v>2000000</v>
      </c>
      <c r="G1440" s="27">
        <v>0</v>
      </c>
      <c r="H1440" s="27">
        <v>1</v>
      </c>
      <c r="I1440" s="27">
        <v>0</v>
      </c>
      <c r="J1440" s="27">
        <v>0</v>
      </c>
      <c r="K1440" s="27">
        <v>1</v>
      </c>
      <c r="L1440" s="27">
        <v>1</v>
      </c>
      <c r="M1440" s="27">
        <v>0</v>
      </c>
      <c r="N1440" s="27">
        <v>0</v>
      </c>
      <c r="O1440" s="27">
        <v>0</v>
      </c>
      <c r="P1440" s="27"/>
      <c r="Q1440" s="27">
        <v>10884114754.09836</v>
      </c>
      <c r="R1440" s="27">
        <v>1</v>
      </c>
      <c r="S1440" s="27">
        <v>1</v>
      </c>
      <c r="T1440" s="33">
        <v>0.92761372871024128</v>
      </c>
      <c r="U1440" s="27"/>
      <c r="V1440" s="27"/>
      <c r="W1440" s="27"/>
      <c r="X1440" s="27"/>
      <c r="Y1440" s="27">
        <v>0</v>
      </c>
      <c r="Z1440" s="27">
        <v>0</v>
      </c>
    </row>
    <row r="1441" spans="1:26">
      <c r="A1441" s="27">
        <v>1972</v>
      </c>
      <c r="B1441" t="s">
        <v>58</v>
      </c>
      <c r="C1441" s="27"/>
      <c r="D1441" s="27"/>
      <c r="E1441" s="27"/>
      <c r="F1441" s="27">
        <v>63000000</v>
      </c>
      <c r="G1441" s="27">
        <v>0</v>
      </c>
      <c r="H1441" s="27">
        <v>1</v>
      </c>
      <c r="I1441" s="27">
        <v>0</v>
      </c>
      <c r="J1441" s="27">
        <v>0</v>
      </c>
      <c r="K1441" s="27">
        <v>1</v>
      </c>
      <c r="L1441" s="27">
        <v>1</v>
      </c>
      <c r="M1441" s="27">
        <v>0</v>
      </c>
      <c r="N1441" s="27">
        <v>0</v>
      </c>
      <c r="O1441" s="27">
        <v>0</v>
      </c>
      <c r="P1441" s="27"/>
      <c r="Q1441" s="27">
        <v>11853817307.692308</v>
      </c>
      <c r="R1441" s="27">
        <v>1</v>
      </c>
      <c r="S1441" s="27">
        <v>1</v>
      </c>
      <c r="T1441" s="33">
        <v>0.92122545142259926</v>
      </c>
      <c r="U1441" s="27"/>
      <c r="V1441" s="27"/>
      <c r="W1441" s="27"/>
      <c r="X1441" s="27"/>
      <c r="Y1441" s="27">
        <v>0</v>
      </c>
      <c r="Z1441" s="27">
        <v>0</v>
      </c>
    </row>
    <row r="1442" spans="1:26">
      <c r="A1442" s="27">
        <v>1973</v>
      </c>
      <c r="B1442" t="s">
        <v>58</v>
      </c>
      <c r="C1442" s="27"/>
      <c r="D1442" s="27"/>
      <c r="E1442" s="27"/>
      <c r="F1442" s="27">
        <v>0</v>
      </c>
      <c r="G1442" s="27">
        <v>0</v>
      </c>
      <c r="H1442" s="27">
        <v>1</v>
      </c>
      <c r="I1442" s="27">
        <v>0</v>
      </c>
      <c r="J1442" s="27">
        <v>0</v>
      </c>
      <c r="K1442" s="27">
        <v>1</v>
      </c>
      <c r="L1442" s="27">
        <v>1</v>
      </c>
      <c r="M1442" s="27">
        <v>0</v>
      </c>
      <c r="N1442" s="27">
        <v>0</v>
      </c>
      <c r="O1442" s="27">
        <v>0</v>
      </c>
      <c r="P1442" s="27"/>
      <c r="Q1442" s="27">
        <v>16836261173.184359</v>
      </c>
      <c r="R1442" s="27">
        <v>1</v>
      </c>
      <c r="S1442" s="27">
        <v>1</v>
      </c>
      <c r="T1442" s="33">
        <v>1.2798279189511945</v>
      </c>
      <c r="U1442" s="27"/>
      <c r="V1442" s="27"/>
      <c r="W1442" s="27"/>
      <c r="X1442" s="27"/>
      <c r="Y1442" s="27">
        <v>0</v>
      </c>
      <c r="Z1442" s="27">
        <v>0</v>
      </c>
    </row>
    <row r="1443" spans="1:26">
      <c r="A1443" s="27">
        <v>1974</v>
      </c>
      <c r="B1443" t="s">
        <v>58</v>
      </c>
      <c r="C1443" s="27"/>
      <c r="D1443" s="27"/>
      <c r="E1443" s="27"/>
      <c r="F1443" s="27">
        <v>0</v>
      </c>
      <c r="G1443" s="27">
        <v>0</v>
      </c>
      <c r="H1443" s="27">
        <v>1</v>
      </c>
      <c r="I1443" s="27">
        <v>0</v>
      </c>
      <c r="J1443" s="27">
        <v>0</v>
      </c>
      <c r="K1443" s="27">
        <v>1</v>
      </c>
      <c r="L1443" s="27">
        <v>1</v>
      </c>
      <c r="M1443" s="27">
        <v>0</v>
      </c>
      <c r="N1443" s="27">
        <v>0</v>
      </c>
      <c r="O1443" s="27">
        <v>0</v>
      </c>
      <c r="P1443" s="27"/>
      <c r="Q1443" s="27">
        <v>16210404183.535763</v>
      </c>
      <c r="R1443" s="27">
        <v>1</v>
      </c>
      <c r="S1443" s="27">
        <v>1</v>
      </c>
      <c r="T1443" s="33">
        <v>1.2793035310212315</v>
      </c>
      <c r="U1443" s="27"/>
      <c r="V1443" s="27"/>
      <c r="W1443" s="27"/>
      <c r="X1443" s="27"/>
      <c r="Y1443" s="27">
        <v>0</v>
      </c>
      <c r="Z1443" s="27">
        <v>0</v>
      </c>
    </row>
    <row r="1444" spans="1:26">
      <c r="A1444" s="27">
        <v>1975</v>
      </c>
      <c r="B1444" t="s">
        <v>58</v>
      </c>
      <c r="C1444" s="27"/>
      <c r="D1444" s="27"/>
      <c r="E1444" s="27"/>
      <c r="F1444" s="27">
        <v>0</v>
      </c>
      <c r="G1444" s="27">
        <v>0</v>
      </c>
      <c r="H1444" s="27">
        <v>1</v>
      </c>
      <c r="I1444" s="27">
        <v>0</v>
      </c>
      <c r="J1444" s="27">
        <v>0</v>
      </c>
      <c r="K1444" s="27">
        <v>1</v>
      </c>
      <c r="L1444" s="27">
        <v>1</v>
      </c>
      <c r="M1444" s="27">
        <v>0</v>
      </c>
      <c r="N1444" s="27">
        <v>0</v>
      </c>
      <c r="O1444" s="27">
        <v>0</v>
      </c>
      <c r="P1444" s="27"/>
      <c r="Q1444" s="27">
        <v>7622217352.3421583</v>
      </c>
      <c r="R1444" s="27">
        <v>1</v>
      </c>
      <c r="S1444" s="27">
        <v>1</v>
      </c>
      <c r="T1444" s="33">
        <v>0.94696688960437181</v>
      </c>
      <c r="U1444" s="27"/>
      <c r="V1444" s="27"/>
      <c r="W1444" s="27"/>
      <c r="X1444" s="27"/>
      <c r="Y1444" s="27">
        <v>0</v>
      </c>
      <c r="Z1444" s="27">
        <v>0</v>
      </c>
    </row>
    <row r="1445" spans="1:26">
      <c r="A1445" s="27">
        <v>1976</v>
      </c>
      <c r="B1445" t="s">
        <v>58</v>
      </c>
      <c r="C1445" s="27"/>
      <c r="D1445" s="27"/>
      <c r="E1445" s="27"/>
      <c r="F1445" s="27">
        <v>0</v>
      </c>
      <c r="G1445" s="27">
        <v>0</v>
      </c>
      <c r="H1445" s="27">
        <v>1</v>
      </c>
      <c r="I1445" s="27">
        <v>0</v>
      </c>
      <c r="J1445" s="27">
        <v>0</v>
      </c>
      <c r="K1445" s="27">
        <v>1</v>
      </c>
      <c r="L1445" s="27">
        <v>1</v>
      </c>
      <c r="M1445" s="27">
        <v>0</v>
      </c>
      <c r="N1445" s="27">
        <v>0</v>
      </c>
      <c r="O1445" s="27">
        <v>0</v>
      </c>
      <c r="P1445" s="27"/>
      <c r="Q1445" s="27">
        <v>10341925249.042147</v>
      </c>
      <c r="R1445" s="27">
        <v>1</v>
      </c>
      <c r="S1445" s="27">
        <v>1</v>
      </c>
      <c r="T1445" s="33">
        <v>1.0219497573337515</v>
      </c>
      <c r="U1445" s="27"/>
      <c r="V1445" s="27"/>
      <c r="W1445" s="27"/>
      <c r="X1445" s="27"/>
      <c r="Y1445" s="27">
        <v>125000000</v>
      </c>
      <c r="Z1445" s="27">
        <v>0</v>
      </c>
    </row>
    <row r="1446" spans="1:26">
      <c r="A1446" s="27">
        <v>1977</v>
      </c>
      <c r="B1446" t="s">
        <v>58</v>
      </c>
      <c r="C1446" s="27"/>
      <c r="D1446" s="27"/>
      <c r="E1446" s="27"/>
      <c r="F1446" s="27">
        <v>0</v>
      </c>
      <c r="G1446" s="27">
        <v>0</v>
      </c>
      <c r="H1446" s="27">
        <v>1</v>
      </c>
      <c r="I1446" s="27">
        <v>0</v>
      </c>
      <c r="J1446" s="27">
        <v>0</v>
      </c>
      <c r="K1446" s="27">
        <v>1</v>
      </c>
      <c r="L1446" s="27">
        <v>1</v>
      </c>
      <c r="M1446" s="27">
        <v>0</v>
      </c>
      <c r="N1446" s="27">
        <v>0</v>
      </c>
      <c r="O1446" s="27">
        <v>0</v>
      </c>
      <c r="P1446" s="27"/>
      <c r="Q1446" s="27">
        <v>13962893421.541319</v>
      </c>
      <c r="R1446" s="27">
        <v>1</v>
      </c>
      <c r="S1446" s="27">
        <v>1</v>
      </c>
      <c r="T1446" s="33">
        <v>1.0409624303569636</v>
      </c>
      <c r="U1446" s="27"/>
      <c r="V1446" s="27"/>
      <c r="W1446" s="27"/>
      <c r="X1446" s="27"/>
      <c r="Y1446" s="27">
        <v>301500000</v>
      </c>
      <c r="Z1446" s="27">
        <v>0</v>
      </c>
    </row>
    <row r="1447" spans="1:26">
      <c r="A1447" s="27">
        <v>1978</v>
      </c>
      <c r="B1447" t="s">
        <v>58</v>
      </c>
      <c r="C1447" s="27"/>
      <c r="D1447" s="27"/>
      <c r="E1447" s="27"/>
      <c r="F1447" s="27">
        <v>0</v>
      </c>
      <c r="G1447" s="27">
        <v>0</v>
      </c>
      <c r="H1447" s="27">
        <v>1</v>
      </c>
      <c r="I1447" s="27">
        <v>0</v>
      </c>
      <c r="J1447" s="27">
        <v>0</v>
      </c>
      <c r="K1447" s="27">
        <v>1</v>
      </c>
      <c r="L1447" s="27">
        <v>1</v>
      </c>
      <c r="M1447" s="27">
        <v>0</v>
      </c>
      <c r="N1447" s="27">
        <v>0</v>
      </c>
      <c r="O1447" s="27">
        <v>0</v>
      </c>
      <c r="P1447" s="27"/>
      <c r="Q1447" s="27">
        <v>15989933708.149084</v>
      </c>
      <c r="R1447" s="27">
        <v>0</v>
      </c>
      <c r="S1447" s="27">
        <v>1</v>
      </c>
      <c r="T1447" s="33">
        <v>0.91734575384516981</v>
      </c>
      <c r="U1447" s="27"/>
      <c r="V1447" s="27"/>
      <c r="W1447" s="27"/>
      <c r="X1447" s="27"/>
      <c r="Y1447" s="27">
        <v>1084999936</v>
      </c>
      <c r="Z1447" s="27">
        <v>0</v>
      </c>
    </row>
    <row r="1448" spans="1:26">
      <c r="A1448" s="27">
        <v>1979</v>
      </c>
      <c r="B1448" t="s">
        <v>58</v>
      </c>
      <c r="C1448" s="27"/>
      <c r="D1448" s="27"/>
      <c r="E1448" s="27"/>
      <c r="F1448" s="27">
        <v>0</v>
      </c>
      <c r="G1448" s="27">
        <v>0</v>
      </c>
      <c r="H1448" s="27">
        <v>1</v>
      </c>
      <c r="I1448" s="27">
        <v>0</v>
      </c>
      <c r="J1448" s="27">
        <v>0</v>
      </c>
      <c r="K1448" s="27">
        <v>1</v>
      </c>
      <c r="L1448" s="27">
        <v>1</v>
      </c>
      <c r="M1448" s="27">
        <v>0</v>
      </c>
      <c r="N1448" s="27">
        <v>0</v>
      </c>
      <c r="O1448" s="27">
        <v>0</v>
      </c>
      <c r="P1448" s="27"/>
      <c r="Q1448" s="27">
        <v>21803696985.234898</v>
      </c>
      <c r="R1448" s="27">
        <v>0</v>
      </c>
      <c r="S1448" s="27">
        <v>1</v>
      </c>
      <c r="T1448" s="33">
        <v>0.9810294585578897</v>
      </c>
      <c r="U1448" s="27"/>
      <c r="V1448" s="27"/>
      <c r="W1448" s="27"/>
      <c r="X1448" s="27"/>
      <c r="Y1448" s="27">
        <v>736000000</v>
      </c>
      <c r="Z1448" s="27">
        <v>0</v>
      </c>
    </row>
    <row r="1449" spans="1:26">
      <c r="A1449" s="27">
        <v>1980</v>
      </c>
      <c r="B1449" t="s">
        <v>58</v>
      </c>
      <c r="C1449" s="27"/>
      <c r="D1449" s="27"/>
      <c r="E1449" s="27"/>
      <c r="F1449" s="27">
        <v>0</v>
      </c>
      <c r="G1449" s="27">
        <v>0</v>
      </c>
      <c r="H1449" s="27">
        <v>1</v>
      </c>
      <c r="I1449" s="27">
        <v>0</v>
      </c>
      <c r="J1449" s="27">
        <v>0</v>
      </c>
      <c r="K1449" s="27">
        <v>1</v>
      </c>
      <c r="L1449" s="27">
        <v>1</v>
      </c>
      <c r="M1449" s="27">
        <v>0</v>
      </c>
      <c r="N1449" s="27">
        <v>0</v>
      </c>
      <c r="O1449" s="27">
        <v>0</v>
      </c>
      <c r="P1449" s="27">
        <v>28829000000</v>
      </c>
      <c r="Q1449" s="27">
        <v>29036709871.79488</v>
      </c>
      <c r="R1449" s="27">
        <v>0</v>
      </c>
      <c r="S1449" s="27">
        <v>1</v>
      </c>
      <c r="T1449" s="33">
        <v>0.94044734443210454</v>
      </c>
      <c r="U1449" s="27"/>
      <c r="V1449" s="27"/>
      <c r="W1449" s="27"/>
      <c r="X1449" s="27"/>
      <c r="Y1449" s="27">
        <v>82000000</v>
      </c>
      <c r="Z1449" s="27">
        <v>0</v>
      </c>
    </row>
    <row r="1450" spans="1:26">
      <c r="A1450" s="27">
        <v>1981</v>
      </c>
      <c r="B1450" t="s">
        <v>58</v>
      </c>
      <c r="C1450" s="27"/>
      <c r="D1450" s="27"/>
      <c r="E1450" s="27"/>
      <c r="F1450" s="27">
        <v>0</v>
      </c>
      <c r="G1450" s="27">
        <v>0</v>
      </c>
      <c r="H1450" s="27">
        <v>1</v>
      </c>
      <c r="I1450" s="27">
        <v>0</v>
      </c>
      <c r="J1450" s="27">
        <v>0</v>
      </c>
      <c r="K1450" s="27">
        <v>1</v>
      </c>
      <c r="L1450" s="27">
        <v>1</v>
      </c>
      <c r="M1450" s="27">
        <v>0</v>
      </c>
      <c r="N1450" s="27">
        <v>0</v>
      </c>
      <c r="O1450" s="27">
        <v>0</v>
      </c>
      <c r="P1450" s="27">
        <v>34133000000.000004</v>
      </c>
      <c r="Q1450" s="27">
        <v>34509878043.589745</v>
      </c>
      <c r="R1450" s="27">
        <v>0</v>
      </c>
      <c r="S1450" s="27">
        <v>1</v>
      </c>
      <c r="T1450" s="33">
        <v>0.83355014400471705</v>
      </c>
      <c r="U1450" s="27"/>
      <c r="V1450" s="27"/>
      <c r="W1450" s="27"/>
      <c r="X1450" s="27"/>
      <c r="Y1450" s="27">
        <v>770000000</v>
      </c>
      <c r="Z1450" s="27">
        <v>0</v>
      </c>
    </row>
    <row r="1451" spans="1:26">
      <c r="A1451" s="27">
        <v>1982</v>
      </c>
      <c r="B1451" t="s">
        <v>58</v>
      </c>
      <c r="C1451" s="27"/>
      <c r="D1451" s="27"/>
      <c r="E1451" s="27"/>
      <c r="F1451" s="27">
        <v>0</v>
      </c>
      <c r="G1451" s="27">
        <v>0</v>
      </c>
      <c r="H1451" s="27">
        <v>1</v>
      </c>
      <c r="I1451" s="27">
        <v>0</v>
      </c>
      <c r="J1451" s="27">
        <v>0</v>
      </c>
      <c r="K1451" s="27">
        <v>1</v>
      </c>
      <c r="L1451" s="27">
        <v>1</v>
      </c>
      <c r="M1451" s="27">
        <v>0</v>
      </c>
      <c r="N1451" s="27">
        <v>0</v>
      </c>
      <c r="O1451" s="27">
        <v>0</v>
      </c>
      <c r="P1451" s="27">
        <v>25450000000</v>
      </c>
      <c r="Q1451" s="27">
        <v>25325893205.657047</v>
      </c>
      <c r="R1451" s="27">
        <v>0</v>
      </c>
      <c r="S1451" s="27">
        <v>1</v>
      </c>
      <c r="T1451" s="33">
        <v>0.78443295677873848</v>
      </c>
      <c r="U1451" s="27"/>
      <c r="V1451" s="27"/>
      <c r="W1451" s="27"/>
      <c r="X1451" s="27"/>
      <c r="Y1451" s="27">
        <v>951800000</v>
      </c>
      <c r="Z1451" s="27">
        <v>0</v>
      </c>
    </row>
    <row r="1452" spans="1:26">
      <c r="A1452" s="27">
        <v>1983</v>
      </c>
      <c r="B1452" t="s">
        <v>58</v>
      </c>
      <c r="C1452" s="27"/>
      <c r="D1452" s="27"/>
      <c r="E1452" s="27"/>
      <c r="F1452" s="27">
        <v>0</v>
      </c>
      <c r="G1452" s="27">
        <v>0</v>
      </c>
      <c r="H1452" s="27">
        <v>1</v>
      </c>
      <c r="I1452" s="27">
        <v>0</v>
      </c>
      <c r="J1452" s="27">
        <v>0</v>
      </c>
      <c r="K1452" s="27">
        <v>1</v>
      </c>
      <c r="L1452" s="27">
        <v>1</v>
      </c>
      <c r="M1452" s="27">
        <v>0</v>
      </c>
      <c r="N1452" s="27">
        <v>0</v>
      </c>
      <c r="O1452" s="27">
        <v>0</v>
      </c>
      <c r="P1452" s="27">
        <v>20673000000</v>
      </c>
      <c r="Q1452" s="27">
        <v>20355959237.212841</v>
      </c>
      <c r="R1452" s="27">
        <v>0</v>
      </c>
      <c r="S1452" s="27">
        <v>1</v>
      </c>
      <c r="T1452" s="33">
        <v>0.83426891623154475</v>
      </c>
      <c r="U1452" s="27"/>
      <c r="V1452" s="27"/>
      <c r="W1452" s="27"/>
      <c r="X1452" s="27"/>
      <c r="Y1452" s="27">
        <v>38400000</v>
      </c>
      <c r="Z1452" s="27">
        <v>0</v>
      </c>
    </row>
    <row r="1453" spans="1:26">
      <c r="A1453" s="27">
        <v>1984</v>
      </c>
      <c r="B1453" t="s">
        <v>58</v>
      </c>
      <c r="C1453" s="27"/>
      <c r="D1453" s="27"/>
      <c r="E1453" s="27"/>
      <c r="F1453" s="27">
        <v>0</v>
      </c>
      <c r="G1453" s="27">
        <v>0</v>
      </c>
      <c r="H1453" s="27">
        <v>1</v>
      </c>
      <c r="I1453" s="27">
        <v>0</v>
      </c>
      <c r="J1453" s="27">
        <v>0</v>
      </c>
      <c r="K1453" s="27">
        <v>1</v>
      </c>
      <c r="L1453" s="27">
        <v>1</v>
      </c>
      <c r="M1453" s="27">
        <v>0</v>
      </c>
      <c r="N1453" s="27">
        <v>0</v>
      </c>
      <c r="O1453" s="27">
        <v>0</v>
      </c>
      <c r="P1453" s="27">
        <v>20104000000</v>
      </c>
      <c r="Q1453" s="27">
        <v>19622527479.691307</v>
      </c>
      <c r="R1453" s="27">
        <v>0</v>
      </c>
      <c r="S1453" s="27">
        <v>1</v>
      </c>
      <c r="T1453" s="33">
        <v>0.82999599794502654</v>
      </c>
      <c r="U1453" s="27"/>
      <c r="V1453" s="27"/>
      <c r="W1453" s="27"/>
      <c r="X1453" s="27"/>
      <c r="Y1453" s="27"/>
      <c r="Z1453" s="27">
        <v>0</v>
      </c>
    </row>
    <row r="1454" spans="1:26">
      <c r="A1454" s="27">
        <v>1985</v>
      </c>
      <c r="B1454" t="s">
        <v>58</v>
      </c>
      <c r="C1454" s="27"/>
      <c r="D1454" s="27"/>
      <c r="E1454" s="27"/>
      <c r="F1454" s="27">
        <v>0</v>
      </c>
      <c r="G1454" s="27">
        <v>0</v>
      </c>
      <c r="H1454" s="27">
        <v>1</v>
      </c>
      <c r="I1454" s="27">
        <v>0</v>
      </c>
      <c r="J1454" s="27">
        <v>0</v>
      </c>
      <c r="K1454" s="27">
        <v>1</v>
      </c>
      <c r="L1454" s="27">
        <v>1</v>
      </c>
      <c r="M1454" s="27">
        <v>0</v>
      </c>
      <c r="N1454" s="27">
        <v>0</v>
      </c>
      <c r="O1454" s="27">
        <v>0</v>
      </c>
      <c r="P1454" s="27">
        <v>17238000000</v>
      </c>
      <c r="Q1454" s="27">
        <v>17702885393.509884</v>
      </c>
      <c r="R1454" s="27">
        <v>0</v>
      </c>
      <c r="S1454" s="27">
        <v>1</v>
      </c>
      <c r="T1454" s="33">
        <v>0.74915719568429318</v>
      </c>
      <c r="U1454" s="27"/>
      <c r="V1454" s="27"/>
      <c r="W1454" s="27"/>
      <c r="X1454" s="27"/>
      <c r="Y1454" s="27"/>
      <c r="Z1454" s="27">
        <v>0</v>
      </c>
    </row>
    <row r="1455" spans="1:26">
      <c r="A1455" s="27">
        <v>1986</v>
      </c>
      <c r="B1455" t="s">
        <v>58</v>
      </c>
      <c r="C1455" s="27"/>
      <c r="D1455" s="27"/>
      <c r="E1455" s="27"/>
      <c r="F1455" s="27">
        <v>0</v>
      </c>
      <c r="G1455" s="27">
        <v>0</v>
      </c>
      <c r="H1455" s="27">
        <v>1</v>
      </c>
      <c r="I1455" s="27">
        <v>0</v>
      </c>
      <c r="J1455" s="27">
        <v>0</v>
      </c>
      <c r="K1455" s="27">
        <v>1</v>
      </c>
      <c r="L1455" s="27">
        <v>1</v>
      </c>
      <c r="M1455" s="27">
        <v>0</v>
      </c>
      <c r="N1455" s="27">
        <v>0</v>
      </c>
      <c r="O1455" s="27">
        <v>0</v>
      </c>
      <c r="P1455" s="27">
        <v>18531000000</v>
      </c>
      <c r="Q1455" s="27">
        <v>18891048818.74255</v>
      </c>
      <c r="R1455" s="27">
        <v>0</v>
      </c>
      <c r="S1455" s="27">
        <v>1</v>
      </c>
      <c r="T1455" s="33">
        <v>0.7030572776909082</v>
      </c>
      <c r="U1455" s="27"/>
      <c r="V1455" s="27"/>
      <c r="W1455" s="27"/>
      <c r="X1455" s="27"/>
      <c r="Y1455" s="27"/>
      <c r="Z1455" s="27">
        <v>0</v>
      </c>
    </row>
    <row r="1456" spans="1:26">
      <c r="A1456" s="27">
        <v>1987</v>
      </c>
      <c r="B1456" t="s">
        <v>58</v>
      </c>
      <c r="C1456" s="27"/>
      <c r="D1456" s="27"/>
      <c r="E1456" s="27"/>
      <c r="F1456" s="27">
        <v>0</v>
      </c>
      <c r="G1456" s="27">
        <v>0</v>
      </c>
      <c r="H1456" s="27">
        <v>1</v>
      </c>
      <c r="I1456" s="27">
        <v>0</v>
      </c>
      <c r="J1456" s="27">
        <v>0</v>
      </c>
      <c r="K1456" s="27">
        <v>1</v>
      </c>
      <c r="L1456" s="27">
        <v>1</v>
      </c>
      <c r="M1456" s="27">
        <v>0</v>
      </c>
      <c r="N1456" s="27">
        <v>0</v>
      </c>
      <c r="O1456" s="27">
        <v>0</v>
      </c>
      <c r="P1456" s="27">
        <v>21856000000</v>
      </c>
      <c r="Q1456" s="27">
        <v>22255407684.699879</v>
      </c>
      <c r="R1456" s="27">
        <v>0</v>
      </c>
      <c r="S1456" s="27">
        <v>1</v>
      </c>
      <c r="T1456" s="33">
        <v>0.74330063470010233</v>
      </c>
      <c r="U1456" s="27"/>
      <c r="V1456" s="27"/>
      <c r="W1456" s="27"/>
      <c r="X1456" s="27"/>
      <c r="Y1456" s="27"/>
      <c r="Z1456" s="27">
        <v>0</v>
      </c>
    </row>
    <row r="1457" spans="1:26">
      <c r="A1457" s="27">
        <v>1988</v>
      </c>
      <c r="B1457" t="s">
        <v>58</v>
      </c>
      <c r="C1457" s="27"/>
      <c r="D1457" s="27"/>
      <c r="E1457" s="27"/>
      <c r="F1457" s="27">
        <v>0</v>
      </c>
      <c r="G1457" s="27">
        <v>0</v>
      </c>
      <c r="H1457" s="27">
        <v>1</v>
      </c>
      <c r="I1457" s="27">
        <v>0</v>
      </c>
      <c r="J1457" s="27">
        <v>0</v>
      </c>
      <c r="K1457" s="27">
        <v>1</v>
      </c>
      <c r="L1457" s="27">
        <v>1</v>
      </c>
      <c r="M1457" s="27">
        <v>0</v>
      </c>
      <c r="N1457" s="27">
        <v>0</v>
      </c>
      <c r="O1457" s="27">
        <v>0</v>
      </c>
      <c r="P1457" s="27">
        <v>25765000000</v>
      </c>
      <c r="Q1457" s="27">
        <v>26040229793.069675</v>
      </c>
      <c r="R1457" s="27">
        <v>0</v>
      </c>
      <c r="S1457" s="27">
        <v>1</v>
      </c>
      <c r="T1457" s="33">
        <v>0.80560957079318884</v>
      </c>
      <c r="U1457" s="27"/>
      <c r="V1457" s="27"/>
      <c r="W1457" s="27"/>
      <c r="X1457" s="27"/>
      <c r="Y1457" s="27"/>
      <c r="Z1457" s="27">
        <v>0</v>
      </c>
    </row>
    <row r="1458" spans="1:26">
      <c r="A1458" s="27">
        <v>1989</v>
      </c>
      <c r="B1458" t="s">
        <v>58</v>
      </c>
      <c r="C1458" s="27"/>
      <c r="D1458" s="27"/>
      <c r="E1458" s="27"/>
      <c r="F1458" s="27">
        <v>0</v>
      </c>
      <c r="G1458" s="27">
        <v>0</v>
      </c>
      <c r="H1458" s="27">
        <v>1</v>
      </c>
      <c r="I1458" s="27">
        <v>0</v>
      </c>
      <c r="J1458" s="27">
        <v>0</v>
      </c>
      <c r="K1458" s="27">
        <v>1</v>
      </c>
      <c r="L1458" s="27">
        <v>1</v>
      </c>
      <c r="M1458" s="27">
        <v>0</v>
      </c>
      <c r="N1458" s="27">
        <v>0</v>
      </c>
      <c r="O1458" s="27">
        <v>0</v>
      </c>
      <c r="P1458" s="27">
        <v>29679000000</v>
      </c>
      <c r="Q1458" s="27">
        <v>29885685142.91066</v>
      </c>
      <c r="R1458" s="27">
        <v>0</v>
      </c>
      <c r="S1458" s="27">
        <v>1</v>
      </c>
      <c r="T1458" s="33">
        <v>0.74679040704290955</v>
      </c>
      <c r="U1458" s="27"/>
      <c r="V1458" s="27"/>
      <c r="W1458" s="27"/>
      <c r="X1458" s="27"/>
      <c r="Y1458" s="27"/>
      <c r="Z1458" s="27">
        <v>0</v>
      </c>
    </row>
    <row r="1459" spans="1:26">
      <c r="A1459" s="27">
        <v>1990</v>
      </c>
      <c r="B1459" t="s">
        <v>58</v>
      </c>
      <c r="C1459" s="27"/>
      <c r="D1459" s="27"/>
      <c r="E1459" s="27"/>
      <c r="F1459" s="27">
        <v>0</v>
      </c>
      <c r="G1459" s="27">
        <v>0</v>
      </c>
      <c r="H1459" s="27">
        <v>1</v>
      </c>
      <c r="I1459" s="27">
        <v>0</v>
      </c>
      <c r="J1459" s="27">
        <v>0</v>
      </c>
      <c r="K1459" s="27">
        <v>1</v>
      </c>
      <c r="L1459" s="27">
        <v>1</v>
      </c>
      <c r="M1459" s="27">
        <v>0</v>
      </c>
      <c r="N1459" s="27">
        <v>0</v>
      </c>
      <c r="O1459" s="27">
        <v>0</v>
      </c>
      <c r="P1459" s="27">
        <v>32997999999.999996</v>
      </c>
      <c r="Q1459" s="27">
        <v>33113887817.97311</v>
      </c>
      <c r="R1459" s="27">
        <v>0</v>
      </c>
      <c r="S1459" s="27">
        <v>1</v>
      </c>
      <c r="T1459" s="33">
        <v>0.70566019682121295</v>
      </c>
      <c r="U1459" s="27"/>
      <c r="V1459" s="27"/>
      <c r="W1459" s="27"/>
      <c r="X1459" s="27"/>
      <c r="Y1459" s="27"/>
      <c r="Z1459" s="27">
        <v>0</v>
      </c>
    </row>
    <row r="1460" spans="1:26">
      <c r="A1460" s="27">
        <v>1991</v>
      </c>
      <c r="B1460" t="s">
        <v>58</v>
      </c>
      <c r="C1460" s="27"/>
      <c r="D1460" s="27"/>
      <c r="E1460" s="27"/>
      <c r="F1460" s="27">
        <v>0</v>
      </c>
      <c r="G1460" s="27">
        <v>0</v>
      </c>
      <c r="H1460" s="27">
        <v>1</v>
      </c>
      <c r="I1460" s="27">
        <v>0</v>
      </c>
      <c r="J1460" s="27">
        <v>0</v>
      </c>
      <c r="K1460" s="27">
        <v>1</v>
      </c>
      <c r="L1460" s="27">
        <v>1</v>
      </c>
      <c r="M1460" s="27">
        <v>0</v>
      </c>
      <c r="N1460" s="27">
        <v>0</v>
      </c>
      <c r="O1460" s="27">
        <v>0</v>
      </c>
      <c r="P1460" s="27">
        <v>37981000000</v>
      </c>
      <c r="Q1460" s="27">
        <v>37834793730.313263</v>
      </c>
      <c r="R1460" s="27">
        <v>0</v>
      </c>
      <c r="S1460" s="27">
        <v>1</v>
      </c>
      <c r="T1460" s="33">
        <v>0.64778014054484578</v>
      </c>
      <c r="U1460" s="27"/>
      <c r="V1460" s="27"/>
      <c r="W1460" s="27"/>
      <c r="X1460" s="27"/>
      <c r="Y1460" s="27"/>
      <c r="Z1460" s="27">
        <v>0</v>
      </c>
    </row>
    <row r="1461" spans="1:26">
      <c r="A1461" s="27">
        <v>1992</v>
      </c>
      <c r="B1461" t="s">
        <v>58</v>
      </c>
      <c r="C1461" s="27"/>
      <c r="D1461" s="27"/>
      <c r="E1461" s="27"/>
      <c r="F1461" s="27">
        <v>0</v>
      </c>
      <c r="G1461" s="27">
        <v>0</v>
      </c>
      <c r="H1461" s="27">
        <v>1</v>
      </c>
      <c r="I1461" s="27">
        <v>0</v>
      </c>
      <c r="J1461" s="27">
        <v>0</v>
      </c>
      <c r="K1461" s="27">
        <v>1</v>
      </c>
      <c r="L1461" s="27">
        <v>1</v>
      </c>
      <c r="M1461" s="27">
        <v>0</v>
      </c>
      <c r="N1461" s="27">
        <v>0</v>
      </c>
      <c r="O1461" s="27">
        <v>0</v>
      </c>
      <c r="P1461" s="27">
        <v>46270000000</v>
      </c>
      <c r="Q1461" s="27">
        <v>45964327558.883553</v>
      </c>
      <c r="R1461" s="27">
        <v>0</v>
      </c>
      <c r="S1461" s="27">
        <v>1</v>
      </c>
      <c r="T1461" s="33">
        <v>0.62587770846912083</v>
      </c>
      <c r="U1461" s="27"/>
      <c r="V1461" s="27"/>
      <c r="W1461" s="27"/>
      <c r="X1461" s="27"/>
      <c r="Y1461" s="27"/>
      <c r="Z1461" s="27">
        <v>0</v>
      </c>
    </row>
    <row r="1462" spans="1:26">
      <c r="A1462" s="27">
        <v>1993</v>
      </c>
      <c r="B1462" t="s">
        <v>58</v>
      </c>
      <c r="C1462" s="27"/>
      <c r="D1462" s="27"/>
      <c r="E1462" s="27"/>
      <c r="F1462" s="27">
        <v>0</v>
      </c>
      <c r="G1462" s="27">
        <v>0</v>
      </c>
      <c r="H1462" s="27">
        <v>1</v>
      </c>
      <c r="I1462" s="27">
        <v>0</v>
      </c>
      <c r="J1462" s="27">
        <v>0</v>
      </c>
      <c r="K1462" s="27">
        <v>1</v>
      </c>
      <c r="L1462" s="27">
        <v>1</v>
      </c>
      <c r="M1462" s="27">
        <v>0</v>
      </c>
      <c r="N1462" s="27">
        <v>0</v>
      </c>
      <c r="O1462" s="27">
        <v>0</v>
      </c>
      <c r="P1462" s="27">
        <v>49505000000</v>
      </c>
      <c r="Q1462" s="27">
        <v>49297773130.1185</v>
      </c>
      <c r="R1462" s="27">
        <v>0</v>
      </c>
      <c r="S1462" s="27">
        <v>1</v>
      </c>
      <c r="T1462" s="33">
        <v>0.648154718576755</v>
      </c>
      <c r="U1462" s="27"/>
      <c r="V1462" s="27"/>
      <c r="W1462" s="27"/>
      <c r="X1462" s="27"/>
      <c r="Y1462" s="27"/>
      <c r="Z1462" s="27">
        <v>0</v>
      </c>
    </row>
    <row r="1463" spans="1:26">
      <c r="A1463" s="27">
        <v>1994</v>
      </c>
      <c r="B1463" t="s">
        <v>58</v>
      </c>
      <c r="C1463" s="27"/>
      <c r="D1463" s="27"/>
      <c r="E1463" s="27"/>
      <c r="F1463" s="27">
        <v>0</v>
      </c>
      <c r="G1463" s="27">
        <v>0</v>
      </c>
      <c r="H1463" s="27">
        <v>1</v>
      </c>
      <c r="I1463" s="27">
        <v>0</v>
      </c>
      <c r="J1463" s="27">
        <v>0</v>
      </c>
      <c r="K1463" s="27">
        <v>1</v>
      </c>
      <c r="L1463" s="27">
        <v>1</v>
      </c>
      <c r="M1463" s="27">
        <v>0</v>
      </c>
      <c r="N1463" s="27">
        <v>0</v>
      </c>
      <c r="O1463" s="27">
        <v>0</v>
      </c>
      <c r="P1463" s="27">
        <v>57114000000</v>
      </c>
      <c r="Q1463" s="27">
        <v>57008425295.8256</v>
      </c>
      <c r="R1463" s="27">
        <v>0</v>
      </c>
      <c r="S1463" s="27">
        <v>1</v>
      </c>
      <c r="T1463" s="33">
        <v>0.69545665111729171</v>
      </c>
      <c r="U1463" s="27"/>
      <c r="V1463" s="27"/>
      <c r="W1463" s="27"/>
      <c r="X1463" s="27"/>
      <c r="Y1463" s="27"/>
      <c r="Z1463" s="27">
        <v>0</v>
      </c>
    </row>
    <row r="1464" spans="1:26">
      <c r="A1464" s="27">
        <v>1995</v>
      </c>
      <c r="B1464" t="s">
        <v>58</v>
      </c>
      <c r="C1464" s="27"/>
      <c r="D1464" s="27"/>
      <c r="E1464" s="27"/>
      <c r="F1464" s="27">
        <v>0</v>
      </c>
      <c r="G1464" s="27">
        <v>0</v>
      </c>
      <c r="H1464" s="27">
        <v>1</v>
      </c>
      <c r="I1464" s="27">
        <v>0</v>
      </c>
      <c r="J1464" s="27">
        <v>0</v>
      </c>
      <c r="K1464" s="27">
        <v>1</v>
      </c>
      <c r="L1464" s="27">
        <v>1</v>
      </c>
      <c r="M1464" s="27">
        <v>0</v>
      </c>
      <c r="N1464" s="27">
        <v>0</v>
      </c>
      <c r="O1464" s="27">
        <v>0</v>
      </c>
      <c r="P1464" s="27">
        <v>73599000000</v>
      </c>
      <c r="Q1464" s="27">
        <v>73447063319.303391</v>
      </c>
      <c r="R1464" s="27">
        <v>0</v>
      </c>
      <c r="S1464" s="27">
        <v>1</v>
      </c>
      <c r="T1464" s="33">
        <v>0.69736071622307827</v>
      </c>
      <c r="U1464" s="27"/>
      <c r="V1464" s="27"/>
      <c r="W1464" s="27"/>
      <c r="X1464" s="27"/>
      <c r="Y1464" s="27"/>
      <c r="Z1464" s="27">
        <v>0</v>
      </c>
    </row>
    <row r="1465" spans="1:26">
      <c r="A1465" s="27">
        <v>1996</v>
      </c>
      <c r="B1465" t="s">
        <v>58</v>
      </c>
      <c r="C1465" s="27"/>
      <c r="D1465" s="27"/>
      <c r="E1465" s="27"/>
      <c r="F1465" s="27">
        <v>0</v>
      </c>
      <c r="G1465" s="27">
        <v>0</v>
      </c>
      <c r="H1465" s="27">
        <v>1</v>
      </c>
      <c r="I1465" s="27">
        <v>0</v>
      </c>
      <c r="J1465" s="27">
        <v>0</v>
      </c>
      <c r="K1465" s="27">
        <v>1</v>
      </c>
      <c r="L1465" s="27">
        <v>1</v>
      </c>
      <c r="M1465" s="27">
        <v>0</v>
      </c>
      <c r="N1465" s="27">
        <v>0</v>
      </c>
      <c r="O1465" s="27">
        <v>0</v>
      </c>
      <c r="P1465" s="27">
        <v>78024000000</v>
      </c>
      <c r="Q1465" s="27">
        <v>78039572221.602356</v>
      </c>
      <c r="R1465" s="27">
        <v>0</v>
      </c>
      <c r="S1465" s="27">
        <v>1</v>
      </c>
      <c r="T1465" s="33">
        <v>0.69966405838602452</v>
      </c>
      <c r="U1465" s="27"/>
      <c r="V1465" s="27"/>
      <c r="W1465" s="27"/>
      <c r="X1465" s="27"/>
      <c r="Y1465" s="27"/>
      <c r="Z1465" s="27">
        <v>0</v>
      </c>
    </row>
    <row r="1466" spans="1:26">
      <c r="A1466" s="27">
        <v>1997</v>
      </c>
      <c r="B1466" t="s">
        <v>58</v>
      </c>
      <c r="C1466" s="27"/>
      <c r="D1466" s="27"/>
      <c r="E1466" s="27"/>
      <c r="F1466" s="27">
        <v>0</v>
      </c>
      <c r="G1466" s="27">
        <v>0</v>
      </c>
      <c r="H1466" s="27">
        <v>1</v>
      </c>
      <c r="I1466" s="27">
        <v>0</v>
      </c>
      <c r="J1466" s="27">
        <v>0</v>
      </c>
      <c r="K1466" s="27">
        <v>1</v>
      </c>
      <c r="L1466" s="27">
        <v>1</v>
      </c>
      <c r="M1466" s="27">
        <v>0</v>
      </c>
      <c r="N1466" s="27">
        <v>0</v>
      </c>
      <c r="O1466" s="27">
        <v>0</v>
      </c>
      <c r="P1466" s="27">
        <v>84907000000</v>
      </c>
      <c r="Q1466" s="27">
        <v>84952360922.46788</v>
      </c>
      <c r="R1466" s="27">
        <v>0</v>
      </c>
      <c r="S1466" s="27">
        <v>1</v>
      </c>
      <c r="T1466" s="33">
        <v>0.71538944173936525</v>
      </c>
      <c r="U1466" s="27"/>
      <c r="V1466" s="27"/>
      <c r="W1466" s="27"/>
      <c r="X1466" s="27"/>
      <c r="Y1466" s="27"/>
      <c r="Z1466" s="27">
        <v>0</v>
      </c>
    </row>
    <row r="1467" spans="1:26">
      <c r="A1467" s="27">
        <v>1998</v>
      </c>
      <c r="B1467" t="s">
        <v>58</v>
      </c>
      <c r="C1467" s="27"/>
      <c r="D1467" s="27"/>
      <c r="E1467" s="27"/>
      <c r="F1467" s="27">
        <v>0</v>
      </c>
      <c r="G1467" s="27">
        <v>0</v>
      </c>
      <c r="H1467" s="27">
        <v>1</v>
      </c>
      <c r="I1467" s="27">
        <v>0</v>
      </c>
      <c r="J1467" s="27">
        <v>0</v>
      </c>
      <c r="K1467" s="27">
        <v>1</v>
      </c>
      <c r="L1467" s="27">
        <v>1</v>
      </c>
      <c r="M1467" s="27">
        <v>0</v>
      </c>
      <c r="N1467" s="27">
        <v>0</v>
      </c>
      <c r="O1467" s="27">
        <v>0</v>
      </c>
      <c r="P1467" s="27">
        <v>81562000000</v>
      </c>
      <c r="Q1467" s="27">
        <v>81577430181.407364</v>
      </c>
      <c r="R1467" s="27">
        <v>0</v>
      </c>
      <c r="S1467" s="27">
        <v>1</v>
      </c>
      <c r="T1467" s="33">
        <v>0.63293736472878814</v>
      </c>
      <c r="U1467" s="27"/>
      <c r="V1467" s="27"/>
      <c r="W1467" s="27"/>
      <c r="X1467" s="27"/>
      <c r="Y1467" s="27"/>
      <c r="Z1467" s="27">
        <v>0</v>
      </c>
    </row>
    <row r="1468" spans="1:26">
      <c r="A1468" s="27">
        <v>1999</v>
      </c>
      <c r="B1468" t="s">
        <v>58</v>
      </c>
      <c r="C1468" s="27"/>
      <c r="D1468" s="27"/>
      <c r="E1468" s="27"/>
      <c r="F1468" s="27">
        <v>0</v>
      </c>
      <c r="G1468" s="27">
        <v>0</v>
      </c>
      <c r="H1468" s="27">
        <v>1</v>
      </c>
      <c r="I1468" s="27">
        <v>0</v>
      </c>
      <c r="J1468" s="27">
        <v>0</v>
      </c>
      <c r="K1468" s="27">
        <v>1</v>
      </c>
      <c r="L1468" s="27">
        <v>1</v>
      </c>
      <c r="M1468" s="27">
        <v>0</v>
      </c>
      <c r="N1468" s="27">
        <v>0</v>
      </c>
      <c r="O1468" s="27">
        <v>0</v>
      </c>
      <c r="P1468" s="27">
        <v>75094000000</v>
      </c>
      <c r="Q1468" s="27">
        <v>75173794497.03212</v>
      </c>
      <c r="R1468" s="27">
        <v>0</v>
      </c>
      <c r="S1468" s="27">
        <v>1</v>
      </c>
      <c r="T1468" s="33">
        <v>0.59173831677950461</v>
      </c>
      <c r="U1468" s="27"/>
      <c r="V1468" s="27"/>
      <c r="W1468" s="27"/>
      <c r="X1468" s="27"/>
      <c r="Y1468" s="27"/>
      <c r="Z1468" s="27">
        <v>0</v>
      </c>
    </row>
    <row r="1469" spans="1:26">
      <c r="A1469" s="27">
        <v>2000</v>
      </c>
      <c r="B1469" t="s">
        <v>58</v>
      </c>
      <c r="C1469" s="27">
        <v>0</v>
      </c>
      <c r="D1469" s="27">
        <v>0</v>
      </c>
      <c r="E1469" s="27">
        <v>0</v>
      </c>
      <c r="F1469" s="27">
        <v>0</v>
      </c>
      <c r="G1469" s="27">
        <v>0</v>
      </c>
      <c r="H1469" s="27">
        <v>1</v>
      </c>
      <c r="I1469" s="27">
        <v>0</v>
      </c>
      <c r="J1469" s="27">
        <v>0</v>
      </c>
      <c r="K1469" s="27">
        <v>1</v>
      </c>
      <c r="L1469" s="27">
        <v>1</v>
      </c>
      <c r="M1469" s="27">
        <v>1</v>
      </c>
      <c r="N1469" s="27">
        <v>0</v>
      </c>
      <c r="O1469" s="27">
        <v>0</v>
      </c>
      <c r="P1469" s="27">
        <v>77815000000</v>
      </c>
      <c r="Q1469" s="27">
        <v>77860932151.847107</v>
      </c>
      <c r="R1469" s="27">
        <v>0</v>
      </c>
      <c r="S1469" s="27">
        <v>1</v>
      </c>
      <c r="T1469" s="33">
        <v>0.62919927379193319</v>
      </c>
      <c r="U1469" s="27"/>
      <c r="V1469" s="27"/>
      <c r="W1469" s="27"/>
      <c r="X1469" s="27"/>
      <c r="Y1469" s="27"/>
      <c r="Z1469" s="27">
        <v>0</v>
      </c>
    </row>
    <row r="1470" spans="1:26">
      <c r="A1470" s="27">
        <v>2001</v>
      </c>
      <c r="B1470" t="s">
        <v>58</v>
      </c>
      <c r="C1470" s="27">
        <v>0</v>
      </c>
      <c r="D1470" s="27">
        <v>0</v>
      </c>
      <c r="E1470" s="27">
        <v>0</v>
      </c>
      <c r="F1470" s="27">
        <v>0</v>
      </c>
      <c r="G1470" s="27">
        <v>0</v>
      </c>
      <c r="H1470" s="27">
        <v>1</v>
      </c>
      <c r="I1470" s="27">
        <v>0</v>
      </c>
      <c r="J1470" s="27">
        <v>0</v>
      </c>
      <c r="K1470" s="27">
        <v>1</v>
      </c>
      <c r="L1470" s="27">
        <v>1</v>
      </c>
      <c r="M1470" s="27">
        <v>1</v>
      </c>
      <c r="N1470" s="27">
        <v>0</v>
      </c>
      <c r="O1470" s="27">
        <v>0</v>
      </c>
      <c r="P1470" s="27">
        <v>70971000000</v>
      </c>
      <c r="Q1470" s="27">
        <v>70979923960.374207</v>
      </c>
      <c r="R1470" s="27">
        <v>0</v>
      </c>
      <c r="S1470" s="27">
        <v>1</v>
      </c>
      <c r="T1470" s="33">
        <v>0.61588871891054842</v>
      </c>
      <c r="U1470" s="27"/>
      <c r="V1470" s="27"/>
      <c r="W1470" s="27"/>
      <c r="X1470" s="27"/>
      <c r="Y1470" s="27"/>
      <c r="Z1470" s="27">
        <v>0</v>
      </c>
    </row>
    <row r="1471" spans="1:26">
      <c r="A1471" s="27">
        <v>2002</v>
      </c>
      <c r="B1471" t="s">
        <v>58</v>
      </c>
      <c r="C1471" s="27">
        <v>0</v>
      </c>
      <c r="D1471" s="27">
        <v>0</v>
      </c>
      <c r="E1471" s="27">
        <v>0</v>
      </c>
      <c r="F1471" s="27">
        <v>0</v>
      </c>
      <c r="G1471" s="27">
        <v>0</v>
      </c>
      <c r="H1471" s="27">
        <v>1</v>
      </c>
      <c r="I1471" s="27">
        <v>0</v>
      </c>
      <c r="J1471" s="27">
        <v>0</v>
      </c>
      <c r="K1471" s="27">
        <v>1</v>
      </c>
      <c r="L1471" s="27">
        <v>1</v>
      </c>
      <c r="M1471" s="27">
        <v>1</v>
      </c>
      <c r="N1471" s="27">
        <v>0</v>
      </c>
      <c r="O1471" s="27">
        <v>0</v>
      </c>
      <c r="P1471" s="27">
        <v>69728000000</v>
      </c>
      <c r="Q1471" s="27">
        <v>69736811435.10318</v>
      </c>
      <c r="R1471" s="27">
        <v>0</v>
      </c>
      <c r="S1471" s="27">
        <v>1</v>
      </c>
      <c r="T1471" s="33">
        <v>0.62466195784303247</v>
      </c>
      <c r="U1471" s="27"/>
      <c r="V1471" s="27"/>
      <c r="W1471" s="27"/>
      <c r="X1471" s="27"/>
      <c r="Y1471" s="27"/>
      <c r="Z1471" s="27">
        <v>0</v>
      </c>
    </row>
    <row r="1472" spans="1:26">
      <c r="A1472" s="27">
        <v>2003</v>
      </c>
      <c r="B1472" t="s">
        <v>58</v>
      </c>
      <c r="C1472" s="27">
        <v>0</v>
      </c>
      <c r="D1472" s="27">
        <v>0</v>
      </c>
      <c r="E1472" s="27">
        <v>0</v>
      </c>
      <c r="F1472" s="27">
        <v>0</v>
      </c>
      <c r="G1472" s="27">
        <v>0</v>
      </c>
      <c r="H1472" s="27">
        <v>1</v>
      </c>
      <c r="I1472" s="27">
        <v>0</v>
      </c>
      <c r="J1472" s="27">
        <v>0</v>
      </c>
      <c r="K1472" s="27">
        <v>1</v>
      </c>
      <c r="L1472" s="27">
        <v>1</v>
      </c>
      <c r="M1472" s="27">
        <v>1</v>
      </c>
      <c r="N1472" s="27">
        <v>0</v>
      </c>
      <c r="O1472" s="27">
        <v>0</v>
      </c>
      <c r="P1472" s="27">
        <v>75643000000</v>
      </c>
      <c r="Q1472" s="27">
        <v>75643459839.60083</v>
      </c>
      <c r="R1472" s="27">
        <v>0</v>
      </c>
      <c r="S1472" s="27">
        <v>1</v>
      </c>
      <c r="T1472" s="33">
        <v>0.61793375018798091</v>
      </c>
      <c r="U1472" s="27"/>
      <c r="V1472" s="27"/>
      <c r="W1472" s="27"/>
      <c r="X1472" s="27"/>
      <c r="Y1472" s="27"/>
      <c r="Z1472" s="27">
        <v>0</v>
      </c>
    </row>
    <row r="1473" spans="1:26">
      <c r="A1473" s="27">
        <v>2004</v>
      </c>
      <c r="B1473" t="s">
        <v>58</v>
      </c>
      <c r="C1473" s="27">
        <v>0</v>
      </c>
      <c r="D1473" s="27">
        <v>0</v>
      </c>
      <c r="E1473" s="27">
        <v>0</v>
      </c>
      <c r="F1473" s="27">
        <v>0</v>
      </c>
      <c r="G1473" s="27">
        <v>0</v>
      </c>
      <c r="H1473" s="27">
        <v>1</v>
      </c>
      <c r="I1473" s="27">
        <v>0</v>
      </c>
      <c r="J1473" s="27">
        <v>0</v>
      </c>
      <c r="K1473" s="27">
        <v>1</v>
      </c>
      <c r="L1473" s="27">
        <v>1</v>
      </c>
      <c r="M1473" s="27">
        <v>1</v>
      </c>
      <c r="N1473" s="27">
        <v>0</v>
      </c>
      <c r="O1473" s="27">
        <v>0</v>
      </c>
      <c r="P1473" s="27">
        <v>99223000000</v>
      </c>
      <c r="Q1473" s="27">
        <v>99210392857.611603</v>
      </c>
      <c r="R1473" s="27">
        <v>0</v>
      </c>
      <c r="S1473" s="27">
        <v>1</v>
      </c>
      <c r="T1473" s="33">
        <v>0.67108711240801089</v>
      </c>
      <c r="U1473" s="27"/>
      <c r="V1473" s="27"/>
      <c r="W1473" s="27"/>
      <c r="X1473" s="27"/>
      <c r="Y1473" s="27"/>
      <c r="Z1473" s="27">
        <v>0</v>
      </c>
    </row>
    <row r="1474" spans="1:26">
      <c r="A1474" s="27">
        <v>2005</v>
      </c>
      <c r="B1474" t="s">
        <v>58</v>
      </c>
      <c r="C1474" s="27">
        <v>0</v>
      </c>
      <c r="D1474" s="27">
        <v>0</v>
      </c>
      <c r="E1474" s="27">
        <v>0</v>
      </c>
      <c r="F1474" s="27">
        <v>0</v>
      </c>
      <c r="G1474" s="27">
        <v>0</v>
      </c>
      <c r="H1474" s="27">
        <v>1</v>
      </c>
      <c r="I1474" s="27">
        <v>0</v>
      </c>
      <c r="J1474" s="27">
        <v>0</v>
      </c>
      <c r="K1474" s="27">
        <v>1</v>
      </c>
      <c r="L1474" s="27">
        <v>1</v>
      </c>
      <c r="M1474" s="27">
        <v>1</v>
      </c>
      <c r="N1474" s="27">
        <v>0</v>
      </c>
      <c r="O1474" s="27">
        <v>0</v>
      </c>
      <c r="P1474" s="27">
        <v>122996000000</v>
      </c>
      <c r="Q1474" s="27">
        <v>122964812046.07269</v>
      </c>
      <c r="R1474" s="27">
        <v>0</v>
      </c>
      <c r="S1474" s="27">
        <v>1</v>
      </c>
      <c r="T1474" s="33">
        <v>0.69599608558540027</v>
      </c>
      <c r="U1474" s="27"/>
      <c r="V1474" s="27"/>
      <c r="W1474" s="27"/>
      <c r="X1474" s="27"/>
      <c r="Y1474" s="27"/>
      <c r="Z1474" s="27">
        <v>0</v>
      </c>
    </row>
    <row r="1475" spans="1:26">
      <c r="A1475" s="27">
        <v>2006</v>
      </c>
      <c r="B1475" t="s">
        <v>58</v>
      </c>
      <c r="C1475" s="27">
        <v>0</v>
      </c>
      <c r="D1475" s="27">
        <v>0</v>
      </c>
      <c r="E1475" s="27">
        <v>0</v>
      </c>
      <c r="F1475" s="27">
        <v>0</v>
      </c>
      <c r="G1475" s="27">
        <v>0</v>
      </c>
      <c r="H1475" s="27">
        <v>1</v>
      </c>
      <c r="I1475" s="27">
        <v>0</v>
      </c>
      <c r="J1475" s="27">
        <v>0</v>
      </c>
      <c r="K1475" s="27">
        <v>1</v>
      </c>
      <c r="L1475" s="27">
        <v>1</v>
      </c>
      <c r="M1475" s="27">
        <v>1</v>
      </c>
      <c r="N1475" s="27">
        <v>0</v>
      </c>
      <c r="O1475" s="27">
        <v>0</v>
      </c>
      <c r="P1475" s="27">
        <v>154864000000</v>
      </c>
      <c r="Q1475" s="27">
        <v>154788024805.80832</v>
      </c>
      <c r="R1475" s="27">
        <v>0</v>
      </c>
      <c r="S1475" s="27">
        <v>1</v>
      </c>
      <c r="T1475" s="33">
        <v>0.83568345932575372</v>
      </c>
      <c r="U1475" s="27"/>
      <c r="V1475" s="27"/>
      <c r="W1475" s="27"/>
      <c r="X1475" s="27"/>
      <c r="Y1475" s="27"/>
      <c r="Z1475" s="27">
        <v>0</v>
      </c>
    </row>
    <row r="1476" spans="1:26">
      <c r="A1476" s="27">
        <v>2007</v>
      </c>
      <c r="B1476" t="s">
        <v>58</v>
      </c>
      <c r="C1476" s="27">
        <v>0</v>
      </c>
      <c r="D1476" s="27">
        <v>0</v>
      </c>
      <c r="E1476" s="27">
        <v>0</v>
      </c>
      <c r="F1476" s="27">
        <v>0</v>
      </c>
      <c r="G1476" s="27">
        <v>0</v>
      </c>
      <c r="H1476" s="27">
        <v>1</v>
      </c>
      <c r="I1476" s="27">
        <v>0</v>
      </c>
      <c r="J1476" s="27">
        <v>0</v>
      </c>
      <c r="K1476" s="27">
        <v>1</v>
      </c>
      <c r="L1476" s="27">
        <v>1</v>
      </c>
      <c r="M1476" s="27">
        <v>1</v>
      </c>
      <c r="N1476" s="27">
        <v>0</v>
      </c>
      <c r="O1476" s="27">
        <v>0</v>
      </c>
      <c r="P1476" s="27">
        <v>173569000000</v>
      </c>
      <c r="Q1476" s="27">
        <v>173605968179.25516</v>
      </c>
      <c r="R1476" s="27">
        <v>0</v>
      </c>
      <c r="S1476" s="27">
        <v>1</v>
      </c>
      <c r="T1476" s="33">
        <v>0.90473952627382648</v>
      </c>
      <c r="U1476" s="27"/>
      <c r="V1476" s="27"/>
      <c r="W1476" s="27"/>
      <c r="X1476" s="27"/>
      <c r="Y1476" s="27"/>
      <c r="Z1476" s="27">
        <v>0</v>
      </c>
    </row>
    <row r="1477" spans="1:26">
      <c r="A1477" s="27">
        <v>2008</v>
      </c>
      <c r="B1477" t="s">
        <v>58</v>
      </c>
      <c r="C1477" s="27">
        <v>0</v>
      </c>
      <c r="D1477" s="27">
        <v>0</v>
      </c>
      <c r="E1477" s="27">
        <v>0</v>
      </c>
      <c r="F1477" s="27">
        <v>0</v>
      </c>
      <c r="G1477" s="27">
        <v>0</v>
      </c>
      <c r="H1477" s="27">
        <v>1</v>
      </c>
      <c r="I1477" s="27">
        <v>0</v>
      </c>
      <c r="J1477" s="27">
        <v>0</v>
      </c>
      <c r="K1477" s="27">
        <v>1</v>
      </c>
      <c r="L1477" s="27">
        <v>1</v>
      </c>
      <c r="M1477" s="27">
        <v>1</v>
      </c>
      <c r="N1477" s="27">
        <v>0</v>
      </c>
      <c r="O1477" s="27">
        <v>0</v>
      </c>
      <c r="P1477" s="27">
        <v>179489000000</v>
      </c>
      <c r="Q1477" s="27">
        <v>179638496278.57391</v>
      </c>
      <c r="R1477" s="27">
        <v>0</v>
      </c>
      <c r="S1477" s="27">
        <v>1</v>
      </c>
      <c r="T1477" s="33">
        <v>0.91944034308119871</v>
      </c>
      <c r="U1477" s="27"/>
      <c r="V1477" s="27"/>
      <c r="W1477" s="27"/>
      <c r="X1477" s="27">
        <v>205000000</v>
      </c>
      <c r="Y1477" s="27"/>
      <c r="Z1477" s="27">
        <v>0</v>
      </c>
    </row>
    <row r="1478" spans="1:26">
      <c r="A1478" s="27">
        <v>2009</v>
      </c>
      <c r="B1478" t="s">
        <v>58</v>
      </c>
      <c r="C1478" s="27">
        <v>200000000</v>
      </c>
      <c r="D1478" s="27">
        <v>40000000</v>
      </c>
      <c r="E1478" s="27">
        <v>0</v>
      </c>
      <c r="F1478" s="27">
        <v>200000000</v>
      </c>
      <c r="G1478" s="27">
        <v>0</v>
      </c>
      <c r="H1478" s="27">
        <v>1</v>
      </c>
      <c r="I1478" s="27">
        <v>0</v>
      </c>
      <c r="J1478" s="27">
        <v>0</v>
      </c>
      <c r="K1478" s="27">
        <v>1</v>
      </c>
      <c r="L1478" s="27">
        <v>1</v>
      </c>
      <c r="M1478" s="27">
        <v>1</v>
      </c>
      <c r="N1478" s="27">
        <v>0</v>
      </c>
      <c r="O1478" s="27">
        <v>0</v>
      </c>
      <c r="P1478" s="27">
        <v>172522000000</v>
      </c>
      <c r="Q1478" s="27">
        <v>172389498444.62051</v>
      </c>
      <c r="R1478" s="27">
        <v>1</v>
      </c>
      <c r="S1478" s="27">
        <v>1</v>
      </c>
      <c r="T1478" s="33">
        <v>0.81595367947064712</v>
      </c>
      <c r="U1478" s="27"/>
      <c r="V1478" s="27"/>
      <c r="W1478" s="27"/>
      <c r="X1478" s="27">
        <v>244000000</v>
      </c>
      <c r="Y1478" s="27"/>
      <c r="Z1478" s="27">
        <v>0</v>
      </c>
    </row>
    <row r="1479" spans="1:26">
      <c r="A1479" s="27">
        <v>2010</v>
      </c>
      <c r="B1479" t="s">
        <v>58</v>
      </c>
      <c r="C1479" s="27">
        <v>200000000</v>
      </c>
      <c r="D1479" s="27">
        <v>80000000</v>
      </c>
      <c r="E1479" s="27">
        <v>0</v>
      </c>
      <c r="F1479" s="27">
        <v>2000000</v>
      </c>
      <c r="G1479" s="27">
        <v>0</v>
      </c>
      <c r="H1479" s="27">
        <v>1</v>
      </c>
      <c r="I1479" s="27">
        <v>0</v>
      </c>
      <c r="J1479" s="27">
        <v>0</v>
      </c>
      <c r="K1479" s="27">
        <v>1</v>
      </c>
      <c r="L1479" s="27">
        <v>1</v>
      </c>
      <c r="M1479" s="27">
        <v>1</v>
      </c>
      <c r="N1479" s="27">
        <v>0</v>
      </c>
      <c r="O1479" s="27">
        <v>0</v>
      </c>
      <c r="P1479" s="27">
        <v>218313000000</v>
      </c>
      <c r="Q1479" s="27">
        <v>218537551220.07053</v>
      </c>
      <c r="R1479" s="27">
        <v>1</v>
      </c>
      <c r="S1479" s="27">
        <v>1</v>
      </c>
      <c r="T1479" s="33">
        <v>1.0070075781651076</v>
      </c>
      <c r="U1479" s="27"/>
      <c r="V1479" s="27"/>
      <c r="W1479" s="27"/>
      <c r="X1479" s="27">
        <v>155000000</v>
      </c>
      <c r="Y1479" s="27"/>
      <c r="Z1479" s="27">
        <v>0</v>
      </c>
    </row>
    <row r="1480" spans="1:26">
      <c r="A1480" s="27">
        <v>2011</v>
      </c>
      <c r="B1480" t="s">
        <v>58</v>
      </c>
      <c r="C1480" s="27">
        <v>350000000</v>
      </c>
      <c r="D1480" s="27">
        <v>157500000</v>
      </c>
      <c r="E1480" s="27">
        <v>0</v>
      </c>
      <c r="F1480" s="27">
        <v>150000000</v>
      </c>
      <c r="G1480" s="27">
        <v>0</v>
      </c>
      <c r="H1480" s="27">
        <v>1</v>
      </c>
      <c r="I1480" s="27">
        <v>0</v>
      </c>
      <c r="J1480" s="27">
        <v>0</v>
      </c>
      <c r="K1480" s="27">
        <v>1</v>
      </c>
      <c r="L1480" s="27">
        <v>1</v>
      </c>
      <c r="M1480" s="27">
        <v>1</v>
      </c>
      <c r="N1480" s="27">
        <v>0</v>
      </c>
      <c r="O1480" s="27">
        <v>0</v>
      </c>
      <c r="P1480" s="27">
        <v>252108000000</v>
      </c>
      <c r="Q1480" s="27">
        <v>252251992029.44171</v>
      </c>
      <c r="R1480" s="27">
        <v>1</v>
      </c>
      <c r="S1480" s="27">
        <v>1</v>
      </c>
      <c r="T1480" s="33">
        <v>1.116808011796752</v>
      </c>
      <c r="U1480" s="27"/>
      <c r="V1480" s="27"/>
      <c r="W1480" s="27"/>
      <c r="X1480" s="27">
        <v>144000000</v>
      </c>
      <c r="Y1480" s="27"/>
      <c r="Z1480" s="27">
        <v>0</v>
      </c>
    </row>
    <row r="1481" spans="1:26">
      <c r="A1481" s="27">
        <v>2012</v>
      </c>
      <c r="B1481" t="s">
        <v>58</v>
      </c>
      <c r="C1481" s="27">
        <v>1250000000</v>
      </c>
      <c r="D1481" s="27">
        <v>460000000</v>
      </c>
      <c r="E1481" s="27">
        <v>0</v>
      </c>
      <c r="F1481" s="27">
        <v>900000000</v>
      </c>
      <c r="G1481" s="27">
        <v>0</v>
      </c>
      <c r="H1481" s="27">
        <v>1</v>
      </c>
      <c r="I1481" s="27">
        <v>0</v>
      </c>
      <c r="J1481" s="27">
        <v>0</v>
      </c>
      <c r="K1481" s="27">
        <v>1</v>
      </c>
      <c r="L1481" s="27">
        <v>1</v>
      </c>
      <c r="M1481" s="27">
        <v>1</v>
      </c>
      <c r="N1481" s="27">
        <v>0</v>
      </c>
      <c r="O1481" s="27">
        <v>0</v>
      </c>
      <c r="P1481" s="27">
        <v>267041999999.99997</v>
      </c>
      <c r="Q1481" s="27">
        <v>267122320056.70221</v>
      </c>
      <c r="R1481" s="27">
        <v>1</v>
      </c>
      <c r="S1481" s="27">
        <v>1</v>
      </c>
      <c r="T1481" s="33">
        <v>0.99562684078172081</v>
      </c>
      <c r="U1481" s="27"/>
      <c r="V1481" s="27"/>
      <c r="W1481" s="27"/>
      <c r="X1481" s="27">
        <v>135000000</v>
      </c>
      <c r="Y1481" s="27"/>
      <c r="Z1481" s="27">
        <v>0</v>
      </c>
    </row>
    <row r="1482" spans="1:26">
      <c r="A1482" s="27">
        <v>2013</v>
      </c>
      <c r="B1482" t="s">
        <v>58</v>
      </c>
      <c r="C1482" s="27">
        <v>1250000000</v>
      </c>
      <c r="D1482" s="27">
        <v>762500000</v>
      </c>
      <c r="E1482" s="27">
        <v>0</v>
      </c>
      <c r="F1482" s="27">
        <v>0</v>
      </c>
      <c r="G1482" s="27">
        <v>0</v>
      </c>
      <c r="H1482" s="27">
        <v>1</v>
      </c>
      <c r="I1482" s="27">
        <v>0</v>
      </c>
      <c r="J1482" s="27">
        <v>0</v>
      </c>
      <c r="K1482" s="27">
        <v>1</v>
      </c>
      <c r="L1482" s="27">
        <v>1</v>
      </c>
      <c r="M1482" s="27">
        <v>1</v>
      </c>
      <c r="N1482" s="27">
        <v>0</v>
      </c>
      <c r="O1482" s="27">
        <v>0</v>
      </c>
      <c r="P1482" s="27">
        <v>278369000000</v>
      </c>
      <c r="Q1482" s="27">
        <v>278384332694.35901</v>
      </c>
      <c r="R1482" s="27">
        <v>1</v>
      </c>
      <c r="S1482" s="27">
        <v>1</v>
      </c>
      <c r="T1482" s="33">
        <v>0.99710818219516861</v>
      </c>
      <c r="U1482" s="27"/>
      <c r="V1482" s="27"/>
      <c r="W1482" s="27"/>
      <c r="X1482" s="27">
        <v>127000000</v>
      </c>
      <c r="Y1482" s="27"/>
      <c r="Z1482" s="27">
        <v>0</v>
      </c>
    </row>
    <row r="1483" spans="1:26">
      <c r="A1483" s="27">
        <v>2014</v>
      </c>
      <c r="B1483" t="s">
        <v>58</v>
      </c>
      <c r="C1483" s="27">
        <v>1250000000</v>
      </c>
      <c r="D1483" s="27">
        <v>1025000000</v>
      </c>
      <c r="E1483" s="27">
        <v>0</v>
      </c>
      <c r="F1483" s="27">
        <v>0</v>
      </c>
      <c r="G1483" s="27">
        <v>0</v>
      </c>
      <c r="H1483" s="27">
        <v>1</v>
      </c>
      <c r="I1483" s="27">
        <v>0</v>
      </c>
      <c r="J1483" s="27">
        <v>0</v>
      </c>
      <c r="K1483" s="27">
        <v>1</v>
      </c>
      <c r="L1483" s="27">
        <v>1</v>
      </c>
      <c r="M1483" s="27">
        <v>1</v>
      </c>
      <c r="N1483" s="27">
        <v>0</v>
      </c>
      <c r="O1483" s="27">
        <v>0</v>
      </c>
      <c r="P1483" s="27">
        <v>260522000000</v>
      </c>
      <c r="Q1483" s="27">
        <v>260584090570.9881</v>
      </c>
      <c r="R1483" s="27">
        <v>1</v>
      </c>
      <c r="S1483" s="27">
        <v>1</v>
      </c>
      <c r="T1483" s="33">
        <v>0.96696016921402161</v>
      </c>
      <c r="U1483" s="27"/>
      <c r="V1483" s="27"/>
      <c r="W1483" s="27"/>
      <c r="X1483" s="27">
        <v>109000000</v>
      </c>
      <c r="Y1483" s="27"/>
      <c r="Z1483" s="27">
        <v>0</v>
      </c>
    </row>
    <row r="1484" spans="1:26">
      <c r="A1484" s="27">
        <v>2015</v>
      </c>
      <c r="B1484" t="s">
        <v>58</v>
      </c>
      <c r="C1484" s="27">
        <v>1236666672</v>
      </c>
      <c r="D1484" s="27">
        <v>1236666672</v>
      </c>
      <c r="E1484" s="27">
        <v>0</v>
      </c>
      <c r="F1484" s="27">
        <v>0</v>
      </c>
      <c r="G1484" s="27">
        <v>0</v>
      </c>
      <c r="H1484" s="27">
        <v>1</v>
      </c>
      <c r="I1484" s="27">
        <v>0</v>
      </c>
      <c r="J1484" s="27">
        <v>0</v>
      </c>
      <c r="K1484" s="27">
        <v>1</v>
      </c>
      <c r="L1484" s="27">
        <v>1</v>
      </c>
      <c r="M1484" s="27">
        <v>1</v>
      </c>
      <c r="N1484" s="27">
        <v>0</v>
      </c>
      <c r="O1484" s="27">
        <v>0</v>
      </c>
      <c r="P1484" s="27">
        <v>243962000000</v>
      </c>
      <c r="Q1484" s="27">
        <v>243999477737.93994</v>
      </c>
      <c r="R1484" s="27">
        <v>1</v>
      </c>
      <c r="S1484" s="27">
        <v>1</v>
      </c>
      <c r="T1484" s="33">
        <v>0.821813335342235</v>
      </c>
      <c r="U1484" s="27"/>
      <c r="V1484" s="27"/>
      <c r="W1484" s="27"/>
      <c r="X1484" s="27">
        <v>99000000</v>
      </c>
      <c r="Y1484" s="27"/>
      <c r="Z1484" s="27">
        <v>0</v>
      </c>
    </row>
    <row r="1485" spans="1:26">
      <c r="A1485" s="27">
        <v>2016</v>
      </c>
      <c r="B1485" t="s">
        <v>58</v>
      </c>
      <c r="C1485" s="27">
        <v>1206666664</v>
      </c>
      <c r="D1485" s="27">
        <v>1206666664</v>
      </c>
      <c r="E1485" s="27">
        <v>0</v>
      </c>
      <c r="F1485" s="27">
        <v>0</v>
      </c>
      <c r="G1485" s="27">
        <v>0</v>
      </c>
      <c r="H1485" s="27">
        <v>1</v>
      </c>
      <c r="I1485" s="27">
        <v>0</v>
      </c>
      <c r="J1485" s="27">
        <v>0</v>
      </c>
      <c r="K1485" s="27">
        <v>1</v>
      </c>
      <c r="L1485" s="27">
        <v>1</v>
      </c>
      <c r="M1485" s="27">
        <v>1</v>
      </c>
      <c r="N1485" s="27">
        <v>0</v>
      </c>
      <c r="O1485" s="27">
        <v>0</v>
      </c>
      <c r="P1485" s="27">
        <v>249920000000</v>
      </c>
      <c r="Q1485" s="27">
        <v>250036180921.0531</v>
      </c>
      <c r="R1485" s="27">
        <v>1</v>
      </c>
      <c r="S1485" s="27">
        <v>1</v>
      </c>
      <c r="T1485" s="33">
        <v>0.86004996979414983</v>
      </c>
      <c r="U1485" s="27"/>
      <c r="V1485" s="27"/>
      <c r="W1485" s="27"/>
      <c r="X1485" s="27">
        <v>90000000</v>
      </c>
      <c r="Y1485" s="27"/>
      <c r="Z1485" s="27">
        <v>0</v>
      </c>
    </row>
    <row r="1486" spans="1:26">
      <c r="A1486" s="27">
        <v>2017</v>
      </c>
      <c r="B1486" t="s">
        <v>58</v>
      </c>
      <c r="C1486" s="27">
        <v>1076666664</v>
      </c>
      <c r="D1486" s="27">
        <v>1076666664</v>
      </c>
      <c r="E1486" s="27">
        <v>0</v>
      </c>
      <c r="F1486" s="27">
        <v>0</v>
      </c>
      <c r="G1486" s="27">
        <v>0</v>
      </c>
      <c r="H1486" s="27">
        <v>1</v>
      </c>
      <c r="I1486" s="27">
        <v>0</v>
      </c>
      <c r="J1486" s="27">
        <v>0</v>
      </c>
      <c r="K1486" s="27">
        <v>1</v>
      </c>
      <c r="L1486" s="27">
        <v>1</v>
      </c>
      <c r="M1486" s="27">
        <v>1</v>
      </c>
      <c r="N1486" s="27">
        <v>0</v>
      </c>
      <c r="O1486" s="27">
        <v>0</v>
      </c>
      <c r="P1486" s="27">
        <v>276992000000</v>
      </c>
      <c r="Q1486" s="27">
        <v>277075944401.94086</v>
      </c>
      <c r="R1486" s="27">
        <v>1</v>
      </c>
      <c r="S1486" s="27">
        <v>1</v>
      </c>
      <c r="T1486" s="33">
        <v>0.90809244833766045</v>
      </c>
      <c r="U1486" s="27"/>
      <c r="V1486" s="27"/>
      <c r="W1486" s="27"/>
      <c r="X1486" s="27">
        <v>89000000</v>
      </c>
      <c r="Y1486" s="27"/>
      <c r="Z1486" s="27">
        <v>0</v>
      </c>
    </row>
    <row r="1487" spans="1:26">
      <c r="A1487" s="27">
        <v>1950</v>
      </c>
      <c r="B1487" t="s">
        <v>54</v>
      </c>
      <c r="C1487" s="27"/>
      <c r="D1487" s="27"/>
      <c r="E1487" s="27"/>
      <c r="F1487" s="27">
        <v>0</v>
      </c>
      <c r="G1487" s="27">
        <v>0</v>
      </c>
      <c r="H1487" s="27">
        <v>1</v>
      </c>
      <c r="I1487" s="27">
        <v>0</v>
      </c>
      <c r="J1487" s="27">
        <v>1</v>
      </c>
      <c r="K1487" s="27">
        <v>1</v>
      </c>
      <c r="L1487" s="27">
        <v>1</v>
      </c>
      <c r="M1487" s="27">
        <v>0</v>
      </c>
      <c r="N1487" s="27">
        <v>0</v>
      </c>
      <c r="O1487" s="27">
        <v>0</v>
      </c>
      <c r="P1487" s="27"/>
      <c r="Q1487" s="27"/>
      <c r="R1487" s="27">
        <v>0</v>
      </c>
      <c r="S1487" s="27">
        <v>1</v>
      </c>
      <c r="T1487" s="33">
        <v>1.287837882863923</v>
      </c>
      <c r="U1487" s="27"/>
      <c r="V1487" s="27"/>
      <c r="W1487" s="27"/>
      <c r="X1487" s="27"/>
      <c r="Y1487" s="27"/>
      <c r="Z1487" s="27">
        <v>1</v>
      </c>
    </row>
    <row r="1488" spans="1:26">
      <c r="A1488" s="27">
        <v>1951</v>
      </c>
      <c r="B1488" t="s">
        <v>54</v>
      </c>
      <c r="C1488" s="27"/>
      <c r="D1488" s="27"/>
      <c r="E1488" s="27"/>
      <c r="F1488" s="27">
        <v>0</v>
      </c>
      <c r="G1488" s="27">
        <v>0</v>
      </c>
      <c r="H1488" s="27">
        <v>1</v>
      </c>
      <c r="I1488" s="27">
        <v>0</v>
      </c>
      <c r="J1488" s="27">
        <v>1</v>
      </c>
      <c r="K1488" s="27">
        <v>1</v>
      </c>
      <c r="L1488" s="27">
        <v>1</v>
      </c>
      <c r="M1488" s="27">
        <v>0</v>
      </c>
      <c r="N1488" s="27">
        <v>0</v>
      </c>
      <c r="O1488" s="27">
        <v>0</v>
      </c>
      <c r="P1488" s="27"/>
      <c r="Q1488" s="27"/>
      <c r="R1488" s="27">
        <v>0</v>
      </c>
      <c r="S1488" s="27">
        <v>1</v>
      </c>
      <c r="T1488" s="33">
        <v>1.3439935487765553</v>
      </c>
      <c r="U1488" s="27"/>
      <c r="V1488" s="27"/>
      <c r="W1488" s="27"/>
      <c r="X1488" s="27"/>
      <c r="Y1488" s="27"/>
      <c r="Z1488" s="27">
        <v>1</v>
      </c>
    </row>
    <row r="1489" spans="1:26">
      <c r="A1489" s="27">
        <v>1952</v>
      </c>
      <c r="B1489" t="s">
        <v>54</v>
      </c>
      <c r="C1489" s="27"/>
      <c r="D1489" s="27"/>
      <c r="E1489" s="27"/>
      <c r="F1489" s="27">
        <v>0</v>
      </c>
      <c r="G1489" s="27">
        <v>0</v>
      </c>
      <c r="H1489" s="27">
        <v>1</v>
      </c>
      <c r="I1489" s="27">
        <v>0</v>
      </c>
      <c r="J1489" s="27">
        <v>1</v>
      </c>
      <c r="K1489" s="27">
        <v>1</v>
      </c>
      <c r="L1489" s="27">
        <v>1</v>
      </c>
      <c r="M1489" s="27">
        <v>0</v>
      </c>
      <c r="N1489" s="27">
        <v>0</v>
      </c>
      <c r="O1489" s="27">
        <v>0</v>
      </c>
      <c r="P1489" s="27"/>
      <c r="Q1489" s="27"/>
      <c r="R1489" s="27">
        <v>0</v>
      </c>
      <c r="S1489" s="27">
        <v>1</v>
      </c>
      <c r="T1489" s="33">
        <v>1.1861288455441423</v>
      </c>
      <c r="U1489" s="27"/>
      <c r="V1489" s="27"/>
      <c r="W1489" s="27"/>
      <c r="X1489" s="27"/>
      <c r="Y1489" s="27"/>
      <c r="Z1489" s="27">
        <v>1</v>
      </c>
    </row>
    <row r="1490" spans="1:26">
      <c r="A1490" s="27">
        <v>1953</v>
      </c>
      <c r="B1490" t="s">
        <v>54</v>
      </c>
      <c r="C1490" s="27"/>
      <c r="D1490" s="27"/>
      <c r="E1490" s="27"/>
      <c r="F1490" s="27">
        <v>0</v>
      </c>
      <c r="G1490" s="27">
        <v>0</v>
      </c>
      <c r="H1490" s="27">
        <v>1</v>
      </c>
      <c r="I1490" s="27">
        <v>0</v>
      </c>
      <c r="J1490" s="27">
        <v>1</v>
      </c>
      <c r="K1490" s="27">
        <v>1</v>
      </c>
      <c r="L1490" s="27">
        <v>1</v>
      </c>
      <c r="M1490" s="27">
        <v>0</v>
      </c>
      <c r="N1490" s="27">
        <v>0</v>
      </c>
      <c r="O1490" s="27">
        <v>0</v>
      </c>
      <c r="P1490" s="27"/>
      <c r="Q1490" s="27"/>
      <c r="R1490" s="27">
        <v>0</v>
      </c>
      <c r="S1490" s="27">
        <v>1</v>
      </c>
      <c r="T1490" s="33">
        <v>1.1355764645766917</v>
      </c>
      <c r="U1490" s="27"/>
      <c r="V1490" s="27"/>
      <c r="W1490" s="27"/>
      <c r="X1490" s="27"/>
      <c r="Y1490" s="27"/>
      <c r="Z1490" s="27">
        <v>1</v>
      </c>
    </row>
    <row r="1491" spans="1:26">
      <c r="A1491" s="27">
        <v>1954</v>
      </c>
      <c r="B1491" t="s">
        <v>54</v>
      </c>
      <c r="C1491" s="27"/>
      <c r="D1491" s="27"/>
      <c r="E1491" s="27"/>
      <c r="F1491" s="27">
        <v>0</v>
      </c>
      <c r="G1491" s="27">
        <v>0</v>
      </c>
      <c r="H1491" s="27">
        <v>1</v>
      </c>
      <c r="I1491" s="27">
        <v>0</v>
      </c>
      <c r="J1491" s="27">
        <v>1</v>
      </c>
      <c r="K1491" s="27">
        <v>1</v>
      </c>
      <c r="L1491" s="27">
        <v>1</v>
      </c>
      <c r="M1491" s="27">
        <v>0</v>
      </c>
      <c r="N1491" s="27">
        <v>0</v>
      </c>
      <c r="O1491" s="27">
        <v>0</v>
      </c>
      <c r="P1491" s="27"/>
      <c r="Q1491" s="27"/>
      <c r="R1491" s="27">
        <v>0</v>
      </c>
      <c r="S1491" s="27">
        <v>1</v>
      </c>
      <c r="T1491" s="33">
        <v>1.2456557755316726</v>
      </c>
      <c r="U1491" s="27"/>
      <c r="V1491" s="27"/>
      <c r="W1491" s="27"/>
      <c r="X1491" s="27"/>
      <c r="Y1491" s="27"/>
      <c r="Z1491" s="27">
        <v>1</v>
      </c>
    </row>
    <row r="1492" spans="1:26">
      <c r="A1492" s="27">
        <v>1955</v>
      </c>
      <c r="B1492" t="s">
        <v>54</v>
      </c>
      <c r="C1492" s="27"/>
      <c r="D1492" s="27"/>
      <c r="E1492" s="27"/>
      <c r="F1492" s="27">
        <v>0</v>
      </c>
      <c r="G1492" s="27">
        <v>0</v>
      </c>
      <c r="H1492" s="27">
        <v>1</v>
      </c>
      <c r="I1492" s="27">
        <v>0</v>
      </c>
      <c r="J1492" s="27">
        <v>1</v>
      </c>
      <c r="K1492" s="27">
        <v>1</v>
      </c>
      <c r="L1492" s="27">
        <v>1</v>
      </c>
      <c r="M1492" s="27">
        <v>0</v>
      </c>
      <c r="N1492" s="27">
        <v>0</v>
      </c>
      <c r="O1492" s="27">
        <v>0</v>
      </c>
      <c r="P1492" s="27"/>
      <c r="Q1492" s="27"/>
      <c r="R1492" s="27">
        <v>0</v>
      </c>
      <c r="S1492" s="27">
        <v>1</v>
      </c>
      <c r="T1492" s="33">
        <v>1.2093425125419712</v>
      </c>
      <c r="U1492" s="27"/>
      <c r="V1492" s="27"/>
      <c r="W1492" s="27"/>
      <c r="X1492" s="27"/>
      <c r="Y1492" s="27"/>
      <c r="Z1492" s="27">
        <v>1</v>
      </c>
    </row>
    <row r="1493" spans="1:26">
      <c r="A1493" s="27">
        <v>1956</v>
      </c>
      <c r="B1493" t="s">
        <v>54</v>
      </c>
      <c r="C1493" s="27"/>
      <c r="D1493" s="27"/>
      <c r="E1493" s="27"/>
      <c r="F1493" s="27">
        <v>0</v>
      </c>
      <c r="G1493" s="27">
        <v>0</v>
      </c>
      <c r="H1493" s="27">
        <v>1</v>
      </c>
      <c r="I1493" s="27">
        <v>0</v>
      </c>
      <c r="J1493" s="27">
        <v>1</v>
      </c>
      <c r="K1493" s="27">
        <v>1</v>
      </c>
      <c r="L1493" s="27">
        <v>1</v>
      </c>
      <c r="M1493" s="27">
        <v>0</v>
      </c>
      <c r="N1493" s="27">
        <v>0</v>
      </c>
      <c r="O1493" s="27">
        <v>0</v>
      </c>
      <c r="P1493" s="27"/>
      <c r="Q1493" s="27"/>
      <c r="R1493" s="27">
        <v>0</v>
      </c>
      <c r="S1493" s="27">
        <v>1</v>
      </c>
      <c r="T1493" s="33">
        <v>1.188247729709901</v>
      </c>
      <c r="U1493" s="27"/>
      <c r="V1493" s="27"/>
      <c r="W1493" s="27"/>
      <c r="X1493" s="27"/>
      <c r="Y1493" s="27"/>
      <c r="Z1493" s="27">
        <v>1</v>
      </c>
    </row>
    <row r="1494" spans="1:26">
      <c r="A1494" s="27">
        <v>1957</v>
      </c>
      <c r="B1494" t="s">
        <v>54</v>
      </c>
      <c r="C1494" s="27"/>
      <c r="D1494" s="27"/>
      <c r="E1494" s="27"/>
      <c r="F1494" s="27">
        <v>0</v>
      </c>
      <c r="G1494" s="27">
        <v>0</v>
      </c>
      <c r="H1494" s="27">
        <v>1</v>
      </c>
      <c r="I1494" s="27">
        <v>0</v>
      </c>
      <c r="J1494" s="27">
        <v>1</v>
      </c>
      <c r="K1494" s="27">
        <v>1</v>
      </c>
      <c r="L1494" s="27">
        <v>1</v>
      </c>
      <c r="M1494" s="27">
        <v>0</v>
      </c>
      <c r="N1494" s="27">
        <v>0</v>
      </c>
      <c r="O1494" s="27">
        <v>0</v>
      </c>
      <c r="P1494" s="27"/>
      <c r="Q1494" s="27"/>
      <c r="R1494" s="27">
        <v>0</v>
      </c>
      <c r="S1494" s="27">
        <v>1</v>
      </c>
      <c r="T1494" s="33">
        <v>1.1056830722153153</v>
      </c>
      <c r="U1494" s="27"/>
      <c r="V1494" s="27"/>
      <c r="W1494" s="27"/>
      <c r="X1494" s="27"/>
      <c r="Y1494" s="27"/>
      <c r="Z1494" s="27">
        <v>1</v>
      </c>
    </row>
    <row r="1495" spans="1:26">
      <c r="A1495" s="27">
        <v>1958</v>
      </c>
      <c r="B1495" t="s">
        <v>54</v>
      </c>
      <c r="C1495" s="27"/>
      <c r="D1495" s="27"/>
      <c r="E1495" s="27"/>
      <c r="F1495" s="27">
        <v>0</v>
      </c>
      <c r="G1495" s="27">
        <v>0</v>
      </c>
      <c r="H1495" s="27">
        <v>1</v>
      </c>
      <c r="I1495" s="27">
        <v>0</v>
      </c>
      <c r="J1495" s="27">
        <v>1</v>
      </c>
      <c r="K1495" s="27">
        <v>1</v>
      </c>
      <c r="L1495" s="27">
        <v>1</v>
      </c>
      <c r="M1495" s="27">
        <v>0</v>
      </c>
      <c r="N1495" s="27">
        <v>0</v>
      </c>
      <c r="O1495" s="27">
        <v>0</v>
      </c>
      <c r="P1495" s="27"/>
      <c r="Q1495" s="27"/>
      <c r="R1495" s="27">
        <v>0</v>
      </c>
      <c r="S1495" s="27">
        <v>1</v>
      </c>
      <c r="T1495" s="33">
        <v>1.0176220702015186</v>
      </c>
      <c r="U1495" s="27"/>
      <c r="V1495" s="27"/>
      <c r="W1495" s="27"/>
      <c r="X1495" s="27"/>
      <c r="Y1495" s="27"/>
      <c r="Z1495" s="27">
        <v>1</v>
      </c>
    </row>
    <row r="1496" spans="1:26">
      <c r="A1496" s="27">
        <v>1959</v>
      </c>
      <c r="B1496" t="s">
        <v>54</v>
      </c>
      <c r="C1496" s="27"/>
      <c r="D1496" s="27"/>
      <c r="E1496" s="27"/>
      <c r="F1496" s="27">
        <v>0</v>
      </c>
      <c r="G1496" s="27">
        <v>0</v>
      </c>
      <c r="H1496" s="27">
        <v>1</v>
      </c>
      <c r="I1496" s="27">
        <v>0</v>
      </c>
      <c r="J1496" s="27">
        <v>1</v>
      </c>
      <c r="K1496" s="27">
        <v>1</v>
      </c>
      <c r="L1496" s="27">
        <v>1</v>
      </c>
      <c r="M1496" s="27">
        <v>0</v>
      </c>
      <c r="N1496" s="27">
        <v>0</v>
      </c>
      <c r="O1496" s="27">
        <v>0</v>
      </c>
      <c r="P1496" s="27"/>
      <c r="Q1496" s="27"/>
      <c r="R1496" s="27">
        <v>0</v>
      </c>
      <c r="S1496" s="27">
        <v>1</v>
      </c>
      <c r="T1496" s="33">
        <v>1.0157995537348996</v>
      </c>
      <c r="U1496" s="27"/>
      <c r="V1496" s="27"/>
      <c r="W1496" s="27"/>
      <c r="X1496" s="27"/>
      <c r="Y1496" s="27"/>
      <c r="Z1496" s="27">
        <v>1</v>
      </c>
    </row>
    <row r="1497" spans="1:26">
      <c r="A1497" s="27">
        <v>1960</v>
      </c>
      <c r="B1497" t="s">
        <v>54</v>
      </c>
      <c r="C1497" s="27"/>
      <c r="D1497" s="27"/>
      <c r="E1497" s="27"/>
      <c r="F1497" s="27">
        <v>0</v>
      </c>
      <c r="G1497" s="27">
        <v>0</v>
      </c>
      <c r="H1497" s="27">
        <v>1</v>
      </c>
      <c r="I1497" s="27">
        <v>0</v>
      </c>
      <c r="J1497" s="27">
        <v>1</v>
      </c>
      <c r="K1497" s="27">
        <v>1</v>
      </c>
      <c r="L1497" s="27">
        <v>1</v>
      </c>
      <c r="M1497" s="27">
        <v>0</v>
      </c>
      <c r="N1497" s="27">
        <v>0</v>
      </c>
      <c r="O1497" s="27">
        <v>0</v>
      </c>
      <c r="P1497" s="27"/>
      <c r="Q1497" s="27">
        <v>4031152976.6390357</v>
      </c>
      <c r="R1497" s="27">
        <v>0</v>
      </c>
      <c r="S1497" s="27">
        <v>1</v>
      </c>
      <c r="T1497" s="33">
        <v>0.99364431383616725</v>
      </c>
      <c r="U1497" s="27"/>
      <c r="V1497" s="27"/>
      <c r="W1497" s="27"/>
      <c r="X1497" s="27"/>
      <c r="Y1497" s="27"/>
      <c r="Z1497" s="27">
        <v>1</v>
      </c>
    </row>
    <row r="1498" spans="1:26">
      <c r="A1498" s="27">
        <v>1961</v>
      </c>
      <c r="B1498" t="s">
        <v>54</v>
      </c>
      <c r="C1498" s="27"/>
      <c r="D1498" s="27"/>
      <c r="E1498" s="27"/>
      <c r="F1498" s="27">
        <v>0</v>
      </c>
      <c r="G1498" s="27">
        <v>0</v>
      </c>
      <c r="H1498" s="27">
        <v>1</v>
      </c>
      <c r="I1498" s="27">
        <v>0</v>
      </c>
      <c r="J1498" s="27">
        <v>1</v>
      </c>
      <c r="K1498" s="27">
        <v>1</v>
      </c>
      <c r="L1498" s="27">
        <v>1</v>
      </c>
      <c r="M1498" s="27">
        <v>0</v>
      </c>
      <c r="N1498" s="27">
        <v>0</v>
      </c>
      <c r="O1498" s="27">
        <v>0</v>
      </c>
      <c r="P1498" s="27"/>
      <c r="Q1498" s="27">
        <v>4540447761.1940298</v>
      </c>
      <c r="R1498" s="27">
        <v>0</v>
      </c>
      <c r="S1498" s="27">
        <v>1</v>
      </c>
      <c r="T1498" s="33">
        <v>0.97346733996739376</v>
      </c>
      <c r="U1498" s="27"/>
      <c r="V1498" s="27"/>
      <c r="W1498" s="27"/>
      <c r="X1498" s="27"/>
      <c r="Y1498" s="27"/>
      <c r="Z1498" s="27">
        <v>1</v>
      </c>
    </row>
    <row r="1499" spans="1:26">
      <c r="A1499" s="27">
        <v>1962</v>
      </c>
      <c r="B1499" t="s">
        <v>54</v>
      </c>
      <c r="C1499" s="27"/>
      <c r="D1499" s="27"/>
      <c r="E1499" s="27"/>
      <c r="F1499" s="27">
        <v>0</v>
      </c>
      <c r="G1499" s="27">
        <v>0</v>
      </c>
      <c r="H1499" s="27">
        <v>1</v>
      </c>
      <c r="I1499" s="27">
        <v>0</v>
      </c>
      <c r="J1499" s="27">
        <v>1</v>
      </c>
      <c r="K1499" s="27">
        <v>1</v>
      </c>
      <c r="L1499" s="27">
        <v>1</v>
      </c>
      <c r="M1499" s="27">
        <v>0</v>
      </c>
      <c r="N1499" s="27">
        <v>0</v>
      </c>
      <c r="O1499" s="27">
        <v>0</v>
      </c>
      <c r="P1499" s="27"/>
      <c r="Q1499" s="27">
        <v>4955543963.3686886</v>
      </c>
      <c r="R1499" s="27">
        <v>0</v>
      </c>
      <c r="S1499" s="27">
        <v>1</v>
      </c>
      <c r="T1499" s="33">
        <v>0.97699079984331827</v>
      </c>
      <c r="U1499" s="27"/>
      <c r="V1499" s="27"/>
      <c r="W1499" s="27"/>
      <c r="X1499" s="27"/>
      <c r="Y1499" s="27"/>
      <c r="Z1499" s="27">
        <v>1</v>
      </c>
    </row>
    <row r="1500" spans="1:26">
      <c r="A1500" s="27">
        <v>1963</v>
      </c>
      <c r="B1500" t="s">
        <v>54</v>
      </c>
      <c r="C1500" s="27"/>
      <c r="D1500" s="27"/>
      <c r="E1500" s="27"/>
      <c r="F1500" s="27">
        <v>0</v>
      </c>
      <c r="G1500" s="27">
        <v>0</v>
      </c>
      <c r="H1500" s="27">
        <v>1</v>
      </c>
      <c r="I1500" s="27">
        <v>0</v>
      </c>
      <c r="J1500" s="27">
        <v>1</v>
      </c>
      <c r="K1500" s="27">
        <v>1</v>
      </c>
      <c r="L1500" s="27">
        <v>1</v>
      </c>
      <c r="M1500" s="27">
        <v>0</v>
      </c>
      <c r="N1500" s="27">
        <v>0</v>
      </c>
      <c r="O1500" s="27">
        <v>0</v>
      </c>
      <c r="P1500" s="27"/>
      <c r="Q1500" s="27">
        <v>4836166666.666667</v>
      </c>
      <c r="R1500" s="27">
        <v>0</v>
      </c>
      <c r="S1500" s="27">
        <v>1</v>
      </c>
      <c r="T1500" s="33">
        <v>0.98866747285419376</v>
      </c>
      <c r="U1500" s="27"/>
      <c r="V1500" s="27"/>
      <c r="W1500" s="27"/>
      <c r="X1500" s="27"/>
      <c r="Y1500" s="27"/>
      <c r="Z1500" s="27">
        <v>1</v>
      </c>
    </row>
    <row r="1501" spans="1:26">
      <c r="A1501" s="27">
        <v>1964</v>
      </c>
      <c r="B1501" t="s">
        <v>54</v>
      </c>
      <c r="C1501" s="27"/>
      <c r="D1501" s="27"/>
      <c r="E1501" s="27"/>
      <c r="F1501" s="27">
        <v>0</v>
      </c>
      <c r="G1501" s="27">
        <v>0</v>
      </c>
      <c r="H1501" s="27">
        <v>1</v>
      </c>
      <c r="I1501" s="27">
        <v>0</v>
      </c>
      <c r="J1501" s="27">
        <v>1</v>
      </c>
      <c r="K1501" s="27">
        <v>1</v>
      </c>
      <c r="L1501" s="27">
        <v>1</v>
      </c>
      <c r="M1501" s="27">
        <v>0</v>
      </c>
      <c r="N1501" s="27">
        <v>0</v>
      </c>
      <c r="O1501" s="27">
        <v>0</v>
      </c>
      <c r="P1501" s="27"/>
      <c r="Q1501" s="27">
        <v>5973366666.666667</v>
      </c>
      <c r="R1501" s="27">
        <v>0</v>
      </c>
      <c r="S1501" s="27">
        <v>1</v>
      </c>
      <c r="T1501" s="33">
        <v>1.0337554660061781</v>
      </c>
      <c r="U1501" s="27"/>
      <c r="V1501" s="27"/>
      <c r="W1501" s="27"/>
      <c r="X1501" s="27"/>
      <c r="Y1501" s="27"/>
      <c r="Z1501" s="27">
        <v>1</v>
      </c>
    </row>
    <row r="1502" spans="1:26">
      <c r="A1502" s="27">
        <v>1965</v>
      </c>
      <c r="B1502" t="s">
        <v>54</v>
      </c>
      <c r="C1502" s="27"/>
      <c r="D1502" s="27"/>
      <c r="E1502" s="27"/>
      <c r="F1502" s="27">
        <v>0</v>
      </c>
      <c r="G1502" s="27">
        <v>0</v>
      </c>
      <c r="H1502" s="27">
        <v>1</v>
      </c>
      <c r="I1502" s="27">
        <v>0</v>
      </c>
      <c r="J1502" s="27">
        <v>1</v>
      </c>
      <c r="K1502" s="27">
        <v>1</v>
      </c>
      <c r="L1502" s="27">
        <v>1</v>
      </c>
      <c r="M1502" s="27">
        <v>0</v>
      </c>
      <c r="N1502" s="27">
        <v>0</v>
      </c>
      <c r="O1502" s="27">
        <v>0</v>
      </c>
      <c r="P1502" s="27"/>
      <c r="Q1502" s="27">
        <v>5760761904.7619047</v>
      </c>
      <c r="R1502" s="27">
        <v>0</v>
      </c>
      <c r="S1502" s="27">
        <v>1</v>
      </c>
      <c r="T1502" s="33">
        <v>1.0227515959565798</v>
      </c>
      <c r="U1502" s="27"/>
      <c r="V1502" s="27"/>
      <c r="W1502" s="27"/>
      <c r="X1502" s="27"/>
      <c r="Y1502" s="27"/>
      <c r="Z1502" s="27">
        <v>1</v>
      </c>
    </row>
    <row r="1503" spans="1:26">
      <c r="A1503" s="27">
        <v>1966</v>
      </c>
      <c r="B1503" t="s">
        <v>54</v>
      </c>
      <c r="C1503" s="27"/>
      <c r="D1503" s="27"/>
      <c r="E1503" s="27"/>
      <c r="F1503" s="27">
        <v>0</v>
      </c>
      <c r="G1503" s="27">
        <v>0</v>
      </c>
      <c r="H1503" s="27">
        <v>1</v>
      </c>
      <c r="I1503" s="27">
        <v>0</v>
      </c>
      <c r="J1503" s="27">
        <v>1</v>
      </c>
      <c r="K1503" s="27">
        <v>1</v>
      </c>
      <c r="L1503" s="27">
        <v>1</v>
      </c>
      <c r="M1503" s="27">
        <v>0</v>
      </c>
      <c r="N1503" s="27">
        <v>0</v>
      </c>
      <c r="O1503" s="27">
        <v>0</v>
      </c>
      <c r="P1503" s="27"/>
      <c r="Q1503" s="27">
        <v>5428518518.5185184</v>
      </c>
      <c r="R1503" s="27">
        <v>0</v>
      </c>
      <c r="S1503" s="27">
        <v>1</v>
      </c>
      <c r="T1503" s="33">
        <v>1.060453919000093</v>
      </c>
      <c r="U1503" s="27"/>
      <c r="V1503" s="27"/>
      <c r="W1503" s="27"/>
      <c r="X1503" s="27"/>
      <c r="Y1503" s="27"/>
      <c r="Z1503" s="27">
        <v>1</v>
      </c>
    </row>
    <row r="1504" spans="1:26">
      <c r="A1504" s="27">
        <v>1967</v>
      </c>
      <c r="B1504" t="s">
        <v>54</v>
      </c>
      <c r="C1504" s="27"/>
      <c r="D1504" s="27"/>
      <c r="E1504" s="27"/>
      <c r="F1504" s="27">
        <v>0</v>
      </c>
      <c r="G1504" s="27">
        <v>0</v>
      </c>
      <c r="H1504" s="27">
        <v>1</v>
      </c>
      <c r="I1504" s="27">
        <v>0</v>
      </c>
      <c r="J1504" s="27">
        <v>1</v>
      </c>
      <c r="K1504" s="27">
        <v>1</v>
      </c>
      <c r="L1504" s="27">
        <v>1</v>
      </c>
      <c r="M1504" s="27">
        <v>0</v>
      </c>
      <c r="N1504" s="27">
        <v>0</v>
      </c>
      <c r="O1504" s="27">
        <v>0</v>
      </c>
      <c r="P1504" s="27"/>
      <c r="Q1504" s="27">
        <v>5825170438.4870434</v>
      </c>
      <c r="R1504" s="27">
        <v>0</v>
      </c>
      <c r="S1504" s="27">
        <v>1</v>
      </c>
      <c r="T1504" s="33">
        <v>1.0100991944882907</v>
      </c>
      <c r="U1504" s="27"/>
      <c r="V1504" s="27"/>
      <c r="W1504" s="27"/>
      <c r="X1504" s="27"/>
      <c r="Y1504" s="27"/>
      <c r="Z1504" s="27">
        <v>1</v>
      </c>
    </row>
    <row r="1505" spans="1:26">
      <c r="A1505" s="27">
        <v>1968</v>
      </c>
      <c r="B1505" t="s">
        <v>54</v>
      </c>
      <c r="C1505" s="27"/>
      <c r="D1505" s="27"/>
      <c r="E1505" s="27"/>
      <c r="F1505" s="27">
        <v>0</v>
      </c>
      <c r="G1505" s="27">
        <v>0</v>
      </c>
      <c r="H1505" s="27">
        <v>1</v>
      </c>
      <c r="I1505" s="27">
        <v>0</v>
      </c>
      <c r="J1505" s="27">
        <v>1</v>
      </c>
      <c r="K1505" s="27">
        <v>1</v>
      </c>
      <c r="L1505" s="27">
        <v>1</v>
      </c>
      <c r="M1505" s="27">
        <v>0</v>
      </c>
      <c r="N1505" s="27">
        <v>0</v>
      </c>
      <c r="O1505" s="27">
        <v>0</v>
      </c>
      <c r="P1505" s="27"/>
      <c r="Q1505" s="27">
        <v>5960212869.1296797</v>
      </c>
      <c r="R1505" s="27">
        <v>0</v>
      </c>
      <c r="S1505" s="27">
        <v>1</v>
      </c>
      <c r="T1505" s="33">
        <v>0.99765870157012104</v>
      </c>
      <c r="U1505" s="27"/>
      <c r="V1505" s="27"/>
      <c r="W1505" s="27"/>
      <c r="X1505" s="27"/>
      <c r="Y1505" s="27"/>
      <c r="Z1505" s="27">
        <v>1</v>
      </c>
    </row>
    <row r="1506" spans="1:26">
      <c r="A1506" s="27">
        <v>1969</v>
      </c>
      <c r="B1506" t="s">
        <v>54</v>
      </c>
      <c r="C1506" s="27"/>
      <c r="D1506" s="27"/>
      <c r="E1506" s="27"/>
      <c r="F1506" s="27">
        <v>0</v>
      </c>
      <c r="G1506" s="27">
        <v>0</v>
      </c>
      <c r="H1506" s="27">
        <v>1</v>
      </c>
      <c r="I1506" s="27">
        <v>0</v>
      </c>
      <c r="J1506" s="27">
        <v>1</v>
      </c>
      <c r="K1506" s="27">
        <v>1</v>
      </c>
      <c r="L1506" s="27">
        <v>1</v>
      </c>
      <c r="M1506" s="27">
        <v>0</v>
      </c>
      <c r="N1506" s="27">
        <v>0</v>
      </c>
      <c r="O1506" s="27">
        <v>0</v>
      </c>
      <c r="P1506" s="27"/>
      <c r="Q1506" s="27">
        <v>6450175213.7492275</v>
      </c>
      <c r="R1506" s="27">
        <v>0</v>
      </c>
      <c r="S1506" s="27">
        <v>1</v>
      </c>
      <c r="T1506" s="33">
        <v>1.0058077459461789</v>
      </c>
      <c r="U1506" s="27"/>
      <c r="V1506" s="27"/>
      <c r="W1506" s="27"/>
      <c r="X1506" s="27"/>
      <c r="Y1506" s="27"/>
      <c r="Z1506" s="27">
        <v>1</v>
      </c>
    </row>
    <row r="1507" spans="1:26">
      <c r="A1507" s="27">
        <v>1970</v>
      </c>
      <c r="B1507" t="s">
        <v>54</v>
      </c>
      <c r="C1507" s="27"/>
      <c r="D1507" s="27"/>
      <c r="E1507" s="27"/>
      <c r="F1507" s="27">
        <v>0</v>
      </c>
      <c r="G1507" s="27">
        <v>0</v>
      </c>
      <c r="H1507" s="27">
        <v>1</v>
      </c>
      <c r="I1507" s="27">
        <v>0</v>
      </c>
      <c r="J1507" s="27">
        <v>1</v>
      </c>
      <c r="K1507" s="27">
        <v>1</v>
      </c>
      <c r="L1507" s="27">
        <v>1</v>
      </c>
      <c r="M1507" s="27">
        <v>0</v>
      </c>
      <c r="N1507" s="27">
        <v>0</v>
      </c>
      <c r="O1507" s="27">
        <v>0</v>
      </c>
      <c r="P1507" s="27"/>
      <c r="Q1507" s="27">
        <v>7198360460.1988707</v>
      </c>
      <c r="R1507" s="27">
        <v>0</v>
      </c>
      <c r="S1507" s="27">
        <v>1</v>
      </c>
      <c r="T1507" s="33">
        <v>1</v>
      </c>
      <c r="U1507" s="27">
        <v>54850000</v>
      </c>
      <c r="V1507" s="27">
        <v>354064000</v>
      </c>
      <c r="W1507" s="27">
        <v>19500000</v>
      </c>
      <c r="X1507" s="27"/>
      <c r="Y1507" s="27">
        <v>14280000</v>
      </c>
      <c r="Z1507" s="27">
        <v>1</v>
      </c>
    </row>
    <row r="1508" spans="1:26">
      <c r="A1508" s="27">
        <v>1971</v>
      </c>
      <c r="B1508" t="s">
        <v>54</v>
      </c>
      <c r="C1508" s="27"/>
      <c r="D1508" s="27"/>
      <c r="E1508" s="27"/>
      <c r="F1508" s="27">
        <v>0</v>
      </c>
      <c r="G1508" s="27">
        <v>0</v>
      </c>
      <c r="H1508" s="27">
        <v>1</v>
      </c>
      <c r="I1508" s="27">
        <v>0</v>
      </c>
      <c r="J1508" s="27">
        <v>1</v>
      </c>
      <c r="K1508" s="27">
        <v>1</v>
      </c>
      <c r="L1508" s="27">
        <v>1</v>
      </c>
      <c r="M1508" s="27">
        <v>0</v>
      </c>
      <c r="N1508" s="27">
        <v>0</v>
      </c>
      <c r="O1508" s="27">
        <v>0</v>
      </c>
      <c r="P1508" s="27"/>
      <c r="Q1508" s="27">
        <v>7820380970.5367403</v>
      </c>
      <c r="R1508" s="27">
        <v>0</v>
      </c>
      <c r="S1508" s="27">
        <v>1</v>
      </c>
      <c r="T1508" s="33">
        <v>0.92761372871024128</v>
      </c>
      <c r="U1508" s="27">
        <v>56727825</v>
      </c>
      <c r="V1508" s="27">
        <v>390750000</v>
      </c>
      <c r="W1508" s="27">
        <v>19402000</v>
      </c>
      <c r="X1508" s="27"/>
      <c r="Y1508" s="27">
        <v>0</v>
      </c>
      <c r="Z1508" s="27">
        <v>1</v>
      </c>
    </row>
    <row r="1509" spans="1:26">
      <c r="A1509" s="27">
        <v>1972</v>
      </c>
      <c r="B1509" t="s">
        <v>54</v>
      </c>
      <c r="C1509" s="27"/>
      <c r="D1509" s="27"/>
      <c r="E1509" s="27"/>
      <c r="F1509" s="27">
        <v>0</v>
      </c>
      <c r="G1509" s="27">
        <v>0</v>
      </c>
      <c r="H1509" s="27">
        <v>1</v>
      </c>
      <c r="I1509" s="27">
        <v>0</v>
      </c>
      <c r="J1509" s="27">
        <v>1</v>
      </c>
      <c r="K1509" s="27">
        <v>1</v>
      </c>
      <c r="L1509" s="27">
        <v>1</v>
      </c>
      <c r="M1509" s="27">
        <v>0</v>
      </c>
      <c r="N1509" s="27">
        <v>0</v>
      </c>
      <c r="O1509" s="27">
        <v>0</v>
      </c>
      <c r="P1509" s="27"/>
      <c r="Q1509" s="27">
        <v>8671358732.6848583</v>
      </c>
      <c r="R1509" s="27">
        <v>0</v>
      </c>
      <c r="S1509" s="27">
        <v>1</v>
      </c>
      <c r="T1509" s="33">
        <v>0.92122545142259926</v>
      </c>
      <c r="U1509" s="27">
        <v>0</v>
      </c>
      <c r="V1509" s="27">
        <v>453448000</v>
      </c>
      <c r="W1509" s="27">
        <v>20883000</v>
      </c>
      <c r="X1509" s="27"/>
      <c r="Y1509" s="27">
        <v>90000000</v>
      </c>
      <c r="Z1509" s="27">
        <v>1</v>
      </c>
    </row>
    <row r="1510" spans="1:26">
      <c r="A1510" s="27">
        <v>1973</v>
      </c>
      <c r="B1510" t="s">
        <v>54</v>
      </c>
      <c r="C1510" s="27"/>
      <c r="D1510" s="27"/>
      <c r="E1510" s="27"/>
      <c r="F1510" s="27">
        <v>0</v>
      </c>
      <c r="G1510" s="27">
        <v>0</v>
      </c>
      <c r="H1510" s="27">
        <v>1</v>
      </c>
      <c r="I1510" s="27">
        <v>0</v>
      </c>
      <c r="J1510" s="27">
        <v>1</v>
      </c>
      <c r="K1510" s="27">
        <v>1</v>
      </c>
      <c r="L1510" s="27">
        <v>1</v>
      </c>
      <c r="M1510" s="27">
        <v>0</v>
      </c>
      <c r="N1510" s="27">
        <v>0</v>
      </c>
      <c r="O1510" s="27">
        <v>0</v>
      </c>
      <c r="P1510" s="27"/>
      <c r="Q1510" s="27">
        <v>10315760000.33939</v>
      </c>
      <c r="R1510" s="27">
        <v>0</v>
      </c>
      <c r="S1510" s="27">
        <v>1</v>
      </c>
      <c r="T1510" s="33">
        <v>1.2798279189511945</v>
      </c>
      <c r="U1510" s="27">
        <v>0</v>
      </c>
      <c r="V1510" s="27">
        <v>504539000</v>
      </c>
      <c r="W1510" s="27">
        <v>22957000</v>
      </c>
      <c r="X1510" s="27"/>
      <c r="Y1510" s="27">
        <v>170000000</v>
      </c>
      <c r="Z1510" s="27">
        <v>1</v>
      </c>
    </row>
    <row r="1511" spans="1:26">
      <c r="A1511" s="27">
        <v>1974</v>
      </c>
      <c r="B1511" t="s">
        <v>54</v>
      </c>
      <c r="C1511" s="27"/>
      <c r="D1511" s="27"/>
      <c r="E1511" s="27"/>
      <c r="F1511" s="27">
        <v>0</v>
      </c>
      <c r="G1511" s="27">
        <v>0</v>
      </c>
      <c r="H1511" s="27">
        <v>1</v>
      </c>
      <c r="I1511" s="27">
        <v>0</v>
      </c>
      <c r="J1511" s="27">
        <v>1</v>
      </c>
      <c r="K1511" s="27">
        <v>1</v>
      </c>
      <c r="L1511" s="27">
        <v>1</v>
      </c>
      <c r="M1511" s="27">
        <v>0</v>
      </c>
      <c r="N1511" s="27">
        <v>0</v>
      </c>
      <c r="O1511" s="27">
        <v>0</v>
      </c>
      <c r="P1511" s="27"/>
      <c r="Q1511" s="27">
        <v>12370029583.641897</v>
      </c>
      <c r="R1511" s="27">
        <v>0</v>
      </c>
      <c r="S1511" s="27">
        <v>1</v>
      </c>
      <c r="T1511" s="33">
        <v>1.2793035310212315</v>
      </c>
      <c r="U1511" s="27">
        <v>0</v>
      </c>
      <c r="V1511" s="27">
        <v>561662000</v>
      </c>
      <c r="W1511" s="27">
        <v>22839000</v>
      </c>
      <c r="X1511" s="27"/>
      <c r="Y1511" s="27">
        <v>8000000</v>
      </c>
      <c r="Z1511" s="27">
        <v>1</v>
      </c>
    </row>
    <row r="1512" spans="1:26">
      <c r="A1512" s="27">
        <v>1975</v>
      </c>
      <c r="B1512" t="s">
        <v>54</v>
      </c>
      <c r="C1512" s="27"/>
      <c r="D1512" s="27"/>
      <c r="E1512" s="27"/>
      <c r="F1512" s="27">
        <v>0</v>
      </c>
      <c r="G1512" s="27">
        <v>0</v>
      </c>
      <c r="H1512" s="27">
        <v>1</v>
      </c>
      <c r="I1512" s="27">
        <v>0</v>
      </c>
      <c r="J1512" s="27">
        <v>1</v>
      </c>
      <c r="K1512" s="27">
        <v>1</v>
      </c>
      <c r="L1512" s="27">
        <v>1</v>
      </c>
      <c r="M1512" s="27">
        <v>0</v>
      </c>
      <c r="N1512" s="27">
        <v>0</v>
      </c>
      <c r="O1512" s="27">
        <v>0</v>
      </c>
      <c r="P1512" s="27"/>
      <c r="Q1512" s="27">
        <v>13098633901.867271</v>
      </c>
      <c r="R1512" s="27">
        <v>0</v>
      </c>
      <c r="S1512" s="27">
        <v>1</v>
      </c>
      <c r="T1512" s="33">
        <v>0.94696688960437181</v>
      </c>
      <c r="U1512" s="27">
        <v>0</v>
      </c>
      <c r="V1512" s="27">
        <v>633549000</v>
      </c>
      <c r="W1512" s="27">
        <v>22486000</v>
      </c>
      <c r="X1512" s="27"/>
      <c r="Y1512" s="27">
        <v>116500000</v>
      </c>
      <c r="Z1512" s="27">
        <v>1</v>
      </c>
    </row>
    <row r="1513" spans="1:26">
      <c r="A1513" s="27">
        <v>1976</v>
      </c>
      <c r="B1513" t="s">
        <v>54</v>
      </c>
      <c r="C1513" s="27"/>
      <c r="D1513" s="27"/>
      <c r="E1513" s="27"/>
      <c r="F1513" s="27">
        <v>0</v>
      </c>
      <c r="G1513" s="27">
        <v>0</v>
      </c>
      <c r="H1513" s="27">
        <v>1</v>
      </c>
      <c r="I1513" s="27">
        <v>0</v>
      </c>
      <c r="J1513" s="27">
        <v>1</v>
      </c>
      <c r="K1513" s="27">
        <v>1</v>
      </c>
      <c r="L1513" s="27">
        <v>1</v>
      </c>
      <c r="M1513" s="27">
        <v>0</v>
      </c>
      <c r="N1513" s="27">
        <v>0</v>
      </c>
      <c r="O1513" s="27">
        <v>0</v>
      </c>
      <c r="P1513" s="27"/>
      <c r="Q1513" s="27">
        <v>15341403660.469809</v>
      </c>
      <c r="R1513" s="27">
        <v>0</v>
      </c>
      <c r="S1513" s="27">
        <v>1</v>
      </c>
      <c r="T1513" s="33">
        <v>1.0219497573337515</v>
      </c>
      <c r="U1513" s="27">
        <v>0</v>
      </c>
      <c r="V1513" s="27">
        <v>671619000</v>
      </c>
      <c r="W1513" s="27">
        <v>22250000</v>
      </c>
      <c r="X1513" s="27"/>
      <c r="Y1513" s="27">
        <v>110000000</v>
      </c>
      <c r="Z1513" s="27">
        <v>1</v>
      </c>
    </row>
    <row r="1514" spans="1:26">
      <c r="A1514" s="27">
        <v>1977</v>
      </c>
      <c r="B1514" t="s">
        <v>54</v>
      </c>
      <c r="C1514" s="27"/>
      <c r="D1514" s="27"/>
      <c r="E1514" s="27"/>
      <c r="F1514" s="27">
        <v>0</v>
      </c>
      <c r="G1514" s="27">
        <v>0</v>
      </c>
      <c r="H1514" s="27">
        <v>1</v>
      </c>
      <c r="I1514" s="27">
        <v>0</v>
      </c>
      <c r="J1514" s="27">
        <v>1</v>
      </c>
      <c r="K1514" s="27">
        <v>1</v>
      </c>
      <c r="L1514" s="27">
        <v>1</v>
      </c>
      <c r="M1514" s="27">
        <v>0</v>
      </c>
      <c r="N1514" s="27">
        <v>0</v>
      </c>
      <c r="O1514" s="27">
        <v>0</v>
      </c>
      <c r="P1514" s="27"/>
      <c r="Q1514" s="27">
        <v>19470960619.129715</v>
      </c>
      <c r="R1514" s="27">
        <v>0</v>
      </c>
      <c r="S1514" s="27">
        <v>1</v>
      </c>
      <c r="T1514" s="33">
        <v>1.0409624303569636</v>
      </c>
      <c r="U1514" s="27">
        <v>0</v>
      </c>
      <c r="V1514" s="27">
        <v>716247000</v>
      </c>
      <c r="W1514" s="27">
        <v>22015000</v>
      </c>
      <c r="X1514" s="27"/>
      <c r="Y1514" s="27">
        <v>43000000</v>
      </c>
      <c r="Z1514" s="27">
        <v>1</v>
      </c>
    </row>
    <row r="1515" spans="1:26">
      <c r="A1515" s="27">
        <v>1978</v>
      </c>
      <c r="B1515" t="s">
        <v>54</v>
      </c>
      <c r="C1515" s="27"/>
      <c r="D1515" s="27"/>
      <c r="E1515" s="27"/>
      <c r="F1515" s="27">
        <v>0</v>
      </c>
      <c r="G1515" s="27">
        <v>0</v>
      </c>
      <c r="H1515" s="27">
        <v>1</v>
      </c>
      <c r="I1515" s="27">
        <v>0</v>
      </c>
      <c r="J1515" s="27">
        <v>1</v>
      </c>
      <c r="K1515" s="27">
        <v>1</v>
      </c>
      <c r="L1515" s="27">
        <v>1</v>
      </c>
      <c r="M1515" s="27">
        <v>0</v>
      </c>
      <c r="N1515" s="27">
        <v>0</v>
      </c>
      <c r="O1515" s="27">
        <v>0</v>
      </c>
      <c r="P1515" s="27"/>
      <c r="Q1515" s="27">
        <v>23263511958.050903</v>
      </c>
      <c r="R1515" s="27">
        <v>0</v>
      </c>
      <c r="S1515" s="27">
        <v>1</v>
      </c>
      <c r="T1515" s="33">
        <v>0.91734575384516981</v>
      </c>
      <c r="U1515" s="27">
        <v>0</v>
      </c>
      <c r="V1515" s="27">
        <v>751466000</v>
      </c>
      <c r="W1515" s="27">
        <v>21779000</v>
      </c>
      <c r="X1515" s="27"/>
      <c r="Y1515" s="27">
        <v>125000000</v>
      </c>
      <c r="Z1515" s="27">
        <v>1</v>
      </c>
    </row>
    <row r="1516" spans="1:26">
      <c r="A1516" s="27">
        <v>1979</v>
      </c>
      <c r="B1516" t="s">
        <v>54</v>
      </c>
      <c r="C1516" s="27"/>
      <c r="D1516" s="27"/>
      <c r="E1516" s="27"/>
      <c r="F1516" s="27">
        <v>0</v>
      </c>
      <c r="G1516" s="27">
        <v>0</v>
      </c>
      <c r="H1516" s="27">
        <v>1</v>
      </c>
      <c r="I1516" s="27">
        <v>0</v>
      </c>
      <c r="J1516" s="27">
        <v>1</v>
      </c>
      <c r="K1516" s="27">
        <v>1</v>
      </c>
      <c r="L1516" s="27">
        <v>1</v>
      </c>
      <c r="M1516" s="27">
        <v>0</v>
      </c>
      <c r="N1516" s="27">
        <v>0</v>
      </c>
      <c r="O1516" s="27">
        <v>0</v>
      </c>
      <c r="P1516" s="27"/>
      <c r="Q1516" s="27">
        <v>27940411250.27322</v>
      </c>
      <c r="R1516" s="27">
        <v>0</v>
      </c>
      <c r="S1516" s="27">
        <v>1</v>
      </c>
      <c r="T1516" s="33">
        <v>0.9810294585578897</v>
      </c>
      <c r="U1516" s="27">
        <v>0</v>
      </c>
      <c r="V1516" s="27">
        <v>838435000</v>
      </c>
      <c r="W1516" s="27">
        <v>21544000</v>
      </c>
      <c r="X1516" s="27"/>
      <c r="Y1516" s="27">
        <v>888499968</v>
      </c>
      <c r="Z1516" s="27">
        <v>1</v>
      </c>
    </row>
    <row r="1517" spans="1:26">
      <c r="A1517" s="27">
        <v>1980</v>
      </c>
      <c r="B1517" t="s">
        <v>54</v>
      </c>
      <c r="C1517" s="27"/>
      <c r="D1517" s="27"/>
      <c r="E1517" s="27"/>
      <c r="F1517" s="27">
        <v>0</v>
      </c>
      <c r="G1517" s="27">
        <v>0</v>
      </c>
      <c r="H1517" s="27">
        <v>1</v>
      </c>
      <c r="I1517" s="27">
        <v>0</v>
      </c>
      <c r="J1517" s="27">
        <v>1</v>
      </c>
      <c r="K1517" s="27">
        <v>1</v>
      </c>
      <c r="L1517" s="27">
        <v>1</v>
      </c>
      <c r="M1517" s="27">
        <v>0</v>
      </c>
      <c r="N1517" s="27">
        <v>0</v>
      </c>
      <c r="O1517" s="27">
        <v>0</v>
      </c>
      <c r="P1517" s="27">
        <v>46342000000</v>
      </c>
      <c r="Q1517" s="27">
        <v>33400735644.048115</v>
      </c>
      <c r="R1517" s="27">
        <v>0</v>
      </c>
      <c r="S1517" s="27">
        <v>1</v>
      </c>
      <c r="T1517" s="33">
        <v>0.94044734443210454</v>
      </c>
      <c r="U1517" s="27">
        <v>0</v>
      </c>
      <c r="V1517" s="27">
        <v>990726000</v>
      </c>
      <c r="W1517" s="27">
        <v>21308000</v>
      </c>
      <c r="X1517" s="27"/>
      <c r="Y1517" s="27">
        <v>724929024</v>
      </c>
      <c r="Z1517" s="27">
        <v>1</v>
      </c>
    </row>
    <row r="1518" spans="1:26">
      <c r="A1518" s="27">
        <v>1981</v>
      </c>
      <c r="B1518" t="s">
        <v>54</v>
      </c>
      <c r="C1518" s="27"/>
      <c r="D1518" s="27"/>
      <c r="E1518" s="27"/>
      <c r="F1518" s="27">
        <v>0</v>
      </c>
      <c r="G1518" s="27">
        <v>0</v>
      </c>
      <c r="H1518" s="27">
        <v>1</v>
      </c>
      <c r="I1518" s="27">
        <v>0</v>
      </c>
      <c r="J1518" s="27">
        <v>1</v>
      </c>
      <c r="K1518" s="27">
        <v>1</v>
      </c>
      <c r="L1518" s="27">
        <v>1</v>
      </c>
      <c r="M1518" s="27">
        <v>0</v>
      </c>
      <c r="N1518" s="27">
        <v>0</v>
      </c>
      <c r="O1518" s="27">
        <v>0</v>
      </c>
      <c r="P1518" s="27">
        <v>50488000000</v>
      </c>
      <c r="Q1518" s="27">
        <v>36388366869.03093</v>
      </c>
      <c r="R1518" s="27">
        <v>0</v>
      </c>
      <c r="S1518" s="27">
        <v>1</v>
      </c>
      <c r="T1518" s="33">
        <v>0.83355014400471705</v>
      </c>
      <c r="U1518" s="27">
        <v>0</v>
      </c>
      <c r="V1518" s="27">
        <v>1163931000</v>
      </c>
      <c r="W1518" s="27">
        <v>20837000</v>
      </c>
      <c r="X1518" s="27"/>
      <c r="Y1518" s="27">
        <v>1087490048</v>
      </c>
      <c r="Z1518" s="27">
        <v>1</v>
      </c>
    </row>
    <row r="1519" spans="1:26">
      <c r="A1519" s="27">
        <v>1982</v>
      </c>
      <c r="B1519" t="s">
        <v>54</v>
      </c>
      <c r="C1519" s="27"/>
      <c r="D1519" s="27"/>
      <c r="E1519" s="27"/>
      <c r="F1519" s="27">
        <v>0</v>
      </c>
      <c r="G1519" s="27">
        <v>0</v>
      </c>
      <c r="H1519" s="27">
        <v>1</v>
      </c>
      <c r="I1519" s="27">
        <v>0</v>
      </c>
      <c r="J1519" s="27">
        <v>1</v>
      </c>
      <c r="K1519" s="27">
        <v>1</v>
      </c>
      <c r="L1519" s="27">
        <v>1</v>
      </c>
      <c r="M1519" s="27">
        <v>0</v>
      </c>
      <c r="N1519" s="27">
        <v>0</v>
      </c>
      <c r="O1519" s="27">
        <v>0</v>
      </c>
      <c r="P1519" s="27">
        <v>54067000000</v>
      </c>
      <c r="Q1519" s="27">
        <v>38968039721.748032</v>
      </c>
      <c r="R1519" s="27">
        <v>0</v>
      </c>
      <c r="S1519" s="27">
        <v>1</v>
      </c>
      <c r="T1519" s="33">
        <v>0.78443295677873848</v>
      </c>
      <c r="U1519" s="27">
        <v>0</v>
      </c>
      <c r="V1519" s="27">
        <v>1346166000</v>
      </c>
      <c r="W1519" s="27">
        <v>20131000</v>
      </c>
      <c r="X1519" s="27"/>
      <c r="Y1519" s="27">
        <v>497860000</v>
      </c>
      <c r="Z1519" s="27">
        <v>1</v>
      </c>
    </row>
    <row r="1520" spans="1:26">
      <c r="A1520" s="27">
        <v>1983</v>
      </c>
      <c r="B1520" t="s">
        <v>54</v>
      </c>
      <c r="C1520" s="27"/>
      <c r="D1520" s="27"/>
      <c r="E1520" s="27"/>
      <c r="F1520" s="27">
        <v>50000000</v>
      </c>
      <c r="G1520" s="27">
        <v>0</v>
      </c>
      <c r="H1520" s="27">
        <v>1</v>
      </c>
      <c r="I1520" s="27">
        <v>0</v>
      </c>
      <c r="J1520" s="27">
        <v>1</v>
      </c>
      <c r="K1520" s="27">
        <v>1</v>
      </c>
      <c r="L1520" s="27">
        <v>1</v>
      </c>
      <c r="M1520" s="27">
        <v>0</v>
      </c>
      <c r="N1520" s="27">
        <v>0</v>
      </c>
      <c r="O1520" s="27">
        <v>0</v>
      </c>
      <c r="P1520" s="27">
        <v>53736000000</v>
      </c>
      <c r="Q1520" s="27">
        <v>38729822781.599724</v>
      </c>
      <c r="R1520" s="27">
        <v>1</v>
      </c>
      <c r="S1520" s="27">
        <v>1</v>
      </c>
      <c r="T1520" s="33">
        <v>0.83426891623154475</v>
      </c>
      <c r="U1520" s="27">
        <v>0</v>
      </c>
      <c r="V1520" s="27">
        <v>1511264000</v>
      </c>
      <c r="W1520" s="27">
        <v>19425000</v>
      </c>
      <c r="X1520" s="27"/>
      <c r="Y1520" s="27">
        <v>578499968</v>
      </c>
      <c r="Z1520" s="27">
        <v>1</v>
      </c>
    </row>
    <row r="1521" spans="1:26">
      <c r="A1521" s="27">
        <v>1984</v>
      </c>
      <c r="B1521" t="s">
        <v>54</v>
      </c>
      <c r="C1521" s="27"/>
      <c r="D1521" s="27"/>
      <c r="E1521" s="27"/>
      <c r="F1521" s="27">
        <v>0</v>
      </c>
      <c r="G1521" s="27">
        <v>0</v>
      </c>
      <c r="H1521" s="27">
        <v>1</v>
      </c>
      <c r="I1521" s="27">
        <v>0</v>
      </c>
      <c r="J1521" s="27">
        <v>1</v>
      </c>
      <c r="K1521" s="27">
        <v>1</v>
      </c>
      <c r="L1521" s="27">
        <v>1</v>
      </c>
      <c r="M1521" s="27">
        <v>0</v>
      </c>
      <c r="N1521" s="27">
        <v>0</v>
      </c>
      <c r="O1521" s="27">
        <v>0</v>
      </c>
      <c r="P1521" s="27">
        <v>53075000000</v>
      </c>
      <c r="Q1521" s="27">
        <v>38253120737.967117</v>
      </c>
      <c r="R1521" s="27">
        <v>1</v>
      </c>
      <c r="S1521" s="27">
        <v>1</v>
      </c>
      <c r="T1521" s="33">
        <v>0.82999599794502654</v>
      </c>
      <c r="U1521" s="27">
        <v>0</v>
      </c>
      <c r="V1521" s="27">
        <v>1577952000</v>
      </c>
      <c r="W1521" s="27">
        <v>18718000</v>
      </c>
      <c r="X1521" s="27"/>
      <c r="Y1521" s="27"/>
      <c r="Z1521" s="27">
        <v>1</v>
      </c>
    </row>
    <row r="1522" spans="1:26">
      <c r="A1522" s="27">
        <v>1985</v>
      </c>
      <c r="B1522" t="s">
        <v>54</v>
      </c>
      <c r="C1522" s="27"/>
      <c r="D1522" s="27"/>
      <c r="E1522" s="27"/>
      <c r="F1522" s="27">
        <v>0</v>
      </c>
      <c r="G1522" s="27">
        <v>0</v>
      </c>
      <c r="H1522" s="27">
        <v>1</v>
      </c>
      <c r="I1522" s="27">
        <v>0</v>
      </c>
      <c r="J1522" s="27">
        <v>1</v>
      </c>
      <c r="K1522" s="27">
        <v>1</v>
      </c>
      <c r="L1522" s="27">
        <v>1</v>
      </c>
      <c r="M1522" s="27">
        <v>0</v>
      </c>
      <c r="N1522" s="27">
        <v>0</v>
      </c>
      <c r="O1522" s="27">
        <v>0</v>
      </c>
      <c r="P1522" s="27">
        <v>48415000000</v>
      </c>
      <c r="Q1522" s="27">
        <v>34894411351.983009</v>
      </c>
      <c r="R1522" s="27">
        <v>1</v>
      </c>
      <c r="S1522" s="27">
        <v>1</v>
      </c>
      <c r="T1522" s="33">
        <v>0.74915719568429318</v>
      </c>
      <c r="U1522" s="27">
        <v>0</v>
      </c>
      <c r="V1522" s="27">
        <v>2398488600</v>
      </c>
      <c r="W1522" s="27">
        <v>18365000</v>
      </c>
      <c r="X1522" s="27"/>
      <c r="Y1522" s="27"/>
      <c r="Z1522" s="27">
        <v>1</v>
      </c>
    </row>
    <row r="1523" spans="1:26">
      <c r="A1523" s="27">
        <v>1986</v>
      </c>
      <c r="B1523" t="s">
        <v>54</v>
      </c>
      <c r="C1523" s="27"/>
      <c r="D1523" s="27"/>
      <c r="E1523" s="27"/>
      <c r="F1523" s="27">
        <v>0</v>
      </c>
      <c r="G1523" s="27">
        <v>0</v>
      </c>
      <c r="H1523" s="27">
        <v>1</v>
      </c>
      <c r="I1523" s="27">
        <v>0</v>
      </c>
      <c r="J1523" s="27">
        <v>1</v>
      </c>
      <c r="K1523" s="27">
        <v>1</v>
      </c>
      <c r="L1523" s="27">
        <v>1</v>
      </c>
      <c r="M1523" s="27">
        <v>0</v>
      </c>
      <c r="N1523" s="27">
        <v>0</v>
      </c>
      <c r="O1523" s="27">
        <v>0</v>
      </c>
      <c r="P1523" s="27">
        <v>48481000000</v>
      </c>
      <c r="Q1523" s="27">
        <v>34942489683.971237</v>
      </c>
      <c r="R1523" s="27">
        <v>1</v>
      </c>
      <c r="S1523" s="27">
        <v>1</v>
      </c>
      <c r="T1523" s="33">
        <v>0.7030572776909082</v>
      </c>
      <c r="U1523" s="27">
        <v>0</v>
      </c>
      <c r="V1523" s="27">
        <v>3259789780</v>
      </c>
      <c r="W1523" s="27">
        <v>17306000</v>
      </c>
      <c r="X1523" s="27"/>
      <c r="Y1523" s="27"/>
      <c r="Z1523" s="27">
        <v>1</v>
      </c>
    </row>
    <row r="1524" spans="1:26">
      <c r="A1524" s="27">
        <v>1987</v>
      </c>
      <c r="B1524" t="s">
        <v>54</v>
      </c>
      <c r="C1524" s="27"/>
      <c r="D1524" s="27"/>
      <c r="E1524" s="27"/>
      <c r="F1524" s="27">
        <v>0</v>
      </c>
      <c r="G1524" s="27">
        <v>0</v>
      </c>
      <c r="H1524" s="27">
        <v>1</v>
      </c>
      <c r="I1524" s="27">
        <v>0</v>
      </c>
      <c r="J1524" s="27">
        <v>1</v>
      </c>
      <c r="K1524" s="27">
        <v>1</v>
      </c>
      <c r="L1524" s="27">
        <v>1</v>
      </c>
      <c r="M1524" s="27">
        <v>0</v>
      </c>
      <c r="N1524" s="27">
        <v>0</v>
      </c>
      <c r="O1524" s="27">
        <v>0</v>
      </c>
      <c r="P1524" s="27">
        <v>50467000000</v>
      </c>
      <c r="Q1524" s="27">
        <v>36373307085.088745</v>
      </c>
      <c r="R1524" s="27">
        <v>1</v>
      </c>
      <c r="S1524" s="27">
        <v>1</v>
      </c>
      <c r="T1524" s="33">
        <v>0.74330063470010233</v>
      </c>
      <c r="U1524" s="27">
        <v>0</v>
      </c>
      <c r="V1524" s="27">
        <v>4110905012</v>
      </c>
      <c r="W1524" s="27">
        <v>16599000</v>
      </c>
      <c r="X1524" s="27"/>
      <c r="Y1524" s="27"/>
      <c r="Z1524" s="27">
        <v>1</v>
      </c>
    </row>
    <row r="1525" spans="1:26">
      <c r="A1525" s="27">
        <v>1988</v>
      </c>
      <c r="B1525" t="s">
        <v>54</v>
      </c>
      <c r="C1525" s="27"/>
      <c r="D1525" s="27"/>
      <c r="E1525" s="27"/>
      <c r="F1525" s="27">
        <v>0</v>
      </c>
      <c r="G1525" s="27">
        <v>0</v>
      </c>
      <c r="H1525" s="27">
        <v>1</v>
      </c>
      <c r="I1525" s="27">
        <v>0</v>
      </c>
      <c r="J1525" s="27">
        <v>1</v>
      </c>
      <c r="K1525" s="27">
        <v>1</v>
      </c>
      <c r="L1525" s="27">
        <v>1</v>
      </c>
      <c r="M1525" s="27">
        <v>0</v>
      </c>
      <c r="N1525" s="27">
        <v>0</v>
      </c>
      <c r="O1525" s="27">
        <v>0</v>
      </c>
      <c r="P1525" s="27">
        <v>54406000000</v>
      </c>
      <c r="Q1525" s="27">
        <v>39212550050.422279</v>
      </c>
      <c r="R1525" s="27">
        <v>1</v>
      </c>
      <c r="S1525" s="27">
        <v>1</v>
      </c>
      <c r="T1525" s="33">
        <v>0.80560957079318884</v>
      </c>
      <c r="U1525" s="27">
        <v>0</v>
      </c>
      <c r="V1525" s="27">
        <v>3898483179</v>
      </c>
      <c r="W1525" s="27">
        <v>15893000</v>
      </c>
      <c r="X1525" s="27"/>
      <c r="Y1525" s="27"/>
      <c r="Z1525" s="27">
        <v>1</v>
      </c>
    </row>
    <row r="1526" spans="1:26">
      <c r="A1526" s="27">
        <v>1989</v>
      </c>
      <c r="B1526" t="s">
        <v>54</v>
      </c>
      <c r="C1526" s="27"/>
      <c r="D1526" s="27"/>
      <c r="E1526" s="27"/>
      <c r="F1526" s="27">
        <v>0</v>
      </c>
      <c r="G1526" s="27">
        <v>0</v>
      </c>
      <c r="H1526" s="27">
        <v>1</v>
      </c>
      <c r="I1526" s="27">
        <v>0</v>
      </c>
      <c r="J1526" s="27">
        <v>1</v>
      </c>
      <c r="K1526" s="27">
        <v>1</v>
      </c>
      <c r="L1526" s="27">
        <v>1</v>
      </c>
      <c r="M1526" s="27">
        <v>0</v>
      </c>
      <c r="N1526" s="27">
        <v>0</v>
      </c>
      <c r="O1526" s="27">
        <v>0</v>
      </c>
      <c r="P1526" s="27">
        <v>54860000000</v>
      </c>
      <c r="Q1526" s="27">
        <v>39540080200.393814</v>
      </c>
      <c r="R1526" s="27">
        <v>1</v>
      </c>
      <c r="S1526" s="27">
        <v>1</v>
      </c>
      <c r="T1526" s="33">
        <v>0.74679040704290955</v>
      </c>
      <c r="U1526" s="27">
        <v>0</v>
      </c>
      <c r="V1526" s="27">
        <v>3808455749</v>
      </c>
      <c r="W1526" s="27">
        <v>15187000</v>
      </c>
      <c r="X1526" s="27"/>
      <c r="Y1526" s="27"/>
      <c r="Z1526" s="27">
        <v>1</v>
      </c>
    </row>
    <row r="1527" spans="1:26">
      <c r="A1527" s="27">
        <v>1990</v>
      </c>
      <c r="B1527" t="s">
        <v>54</v>
      </c>
      <c r="C1527" s="27"/>
      <c r="D1527" s="27"/>
      <c r="E1527" s="27"/>
      <c r="F1527" s="27">
        <v>0</v>
      </c>
      <c r="G1527" s="27">
        <v>0</v>
      </c>
      <c r="H1527" s="27">
        <v>1</v>
      </c>
      <c r="I1527" s="27">
        <v>0</v>
      </c>
      <c r="J1527" s="27">
        <v>1</v>
      </c>
      <c r="K1527" s="27">
        <v>1</v>
      </c>
      <c r="L1527" s="27">
        <v>1</v>
      </c>
      <c r="M1527" s="27">
        <v>0</v>
      </c>
      <c r="N1527" s="27">
        <v>0</v>
      </c>
      <c r="O1527" s="27">
        <v>0</v>
      </c>
      <c r="P1527" s="27">
        <v>55879000000</v>
      </c>
      <c r="Q1527" s="27">
        <v>47844090709.990845</v>
      </c>
      <c r="R1527" s="27">
        <v>1</v>
      </c>
      <c r="S1527" s="27">
        <v>1</v>
      </c>
      <c r="T1527" s="33">
        <v>0.70566019682121295</v>
      </c>
      <c r="U1527" s="27">
        <v>0</v>
      </c>
      <c r="V1527" s="27">
        <v>3859394333.3000002</v>
      </c>
      <c r="W1527" s="27">
        <v>14480000</v>
      </c>
      <c r="X1527" s="27"/>
      <c r="Y1527" s="27"/>
      <c r="Z1527" s="27">
        <v>1</v>
      </c>
    </row>
    <row r="1528" spans="1:26">
      <c r="A1528" s="27">
        <v>1991</v>
      </c>
      <c r="B1528" t="s">
        <v>54</v>
      </c>
      <c r="C1528" s="27"/>
      <c r="D1528" s="27"/>
      <c r="E1528" s="27"/>
      <c r="F1528" s="27">
        <v>0</v>
      </c>
      <c r="G1528" s="27">
        <v>0</v>
      </c>
      <c r="H1528" s="27">
        <v>1</v>
      </c>
      <c r="I1528" s="27">
        <v>0</v>
      </c>
      <c r="J1528" s="27">
        <v>1</v>
      </c>
      <c r="K1528" s="27">
        <v>1</v>
      </c>
      <c r="L1528" s="27">
        <v>1</v>
      </c>
      <c r="M1528" s="27">
        <v>0</v>
      </c>
      <c r="N1528" s="27">
        <v>0</v>
      </c>
      <c r="O1528" s="27">
        <v>0</v>
      </c>
      <c r="P1528" s="27">
        <v>57756000000</v>
      </c>
      <c r="Q1528" s="27">
        <v>49175565911.065483</v>
      </c>
      <c r="R1528" s="27">
        <v>0</v>
      </c>
      <c r="S1528" s="27">
        <v>1</v>
      </c>
      <c r="T1528" s="33">
        <v>0.64778014054484578</v>
      </c>
      <c r="U1528" s="27">
        <v>0</v>
      </c>
      <c r="V1528" s="27">
        <v>3727474053.9000001</v>
      </c>
      <c r="W1528" s="27">
        <v>13774000</v>
      </c>
      <c r="X1528" s="27"/>
      <c r="Y1528" s="27"/>
      <c r="Z1528" s="27">
        <v>1</v>
      </c>
    </row>
    <row r="1529" spans="1:26">
      <c r="A1529" s="27">
        <v>1992</v>
      </c>
      <c r="B1529" t="s">
        <v>54</v>
      </c>
      <c r="C1529" s="27"/>
      <c r="D1529" s="27"/>
      <c r="E1529" s="27"/>
      <c r="F1529" s="27">
        <v>0</v>
      </c>
      <c r="G1529" s="27">
        <v>0</v>
      </c>
      <c r="H1529" s="27">
        <v>1</v>
      </c>
      <c r="I1529" s="27">
        <v>0</v>
      </c>
      <c r="J1529" s="27">
        <v>1</v>
      </c>
      <c r="K1529" s="27">
        <v>1</v>
      </c>
      <c r="L1529" s="27">
        <v>1</v>
      </c>
      <c r="M1529" s="27">
        <v>0</v>
      </c>
      <c r="N1529" s="27">
        <v>0</v>
      </c>
      <c r="O1529" s="27">
        <v>0</v>
      </c>
      <c r="P1529" s="27">
        <v>68345000000</v>
      </c>
      <c r="Q1529" s="27">
        <v>58418985443.317154</v>
      </c>
      <c r="R1529" s="27">
        <v>0</v>
      </c>
      <c r="S1529" s="27">
        <v>1</v>
      </c>
      <c r="T1529" s="33">
        <v>0.62587770846912083</v>
      </c>
      <c r="U1529" s="27">
        <v>0</v>
      </c>
      <c r="V1529" s="27">
        <v>3194792294.5999999</v>
      </c>
      <c r="W1529" s="27">
        <v>13068000</v>
      </c>
      <c r="X1529" s="27"/>
      <c r="Y1529" s="27"/>
      <c r="Z1529" s="27">
        <v>1</v>
      </c>
    </row>
    <row r="1530" spans="1:26">
      <c r="A1530" s="27">
        <v>1993</v>
      </c>
      <c r="B1530" t="s">
        <v>54</v>
      </c>
      <c r="C1530" s="27"/>
      <c r="D1530" s="27"/>
      <c r="E1530" s="27"/>
      <c r="F1530" s="27">
        <v>0</v>
      </c>
      <c r="G1530" s="27">
        <v>0</v>
      </c>
      <c r="H1530" s="27">
        <v>1</v>
      </c>
      <c r="I1530" s="27">
        <v>0</v>
      </c>
      <c r="J1530" s="27">
        <v>1</v>
      </c>
      <c r="K1530" s="27">
        <v>1</v>
      </c>
      <c r="L1530" s="27">
        <v>1</v>
      </c>
      <c r="M1530" s="27">
        <v>0</v>
      </c>
      <c r="N1530" s="27">
        <v>0</v>
      </c>
      <c r="O1530" s="27">
        <v>0</v>
      </c>
      <c r="P1530" s="27">
        <v>77456000000</v>
      </c>
      <c r="Q1530" s="27">
        <v>66446804802.574699</v>
      </c>
      <c r="R1530" s="27">
        <v>0</v>
      </c>
      <c r="S1530" s="27">
        <v>1</v>
      </c>
      <c r="T1530" s="33">
        <v>0.648154718576755</v>
      </c>
      <c r="U1530" s="27">
        <v>0</v>
      </c>
      <c r="V1530" s="27">
        <v>2968758000</v>
      </c>
      <c r="W1530" s="27">
        <v>12361000</v>
      </c>
      <c r="X1530" s="27"/>
      <c r="Y1530" s="27"/>
      <c r="Z1530" s="27">
        <v>1</v>
      </c>
    </row>
    <row r="1531" spans="1:26">
      <c r="A1531" s="27">
        <v>1994</v>
      </c>
      <c r="B1531" t="s">
        <v>54</v>
      </c>
      <c r="C1531" s="27"/>
      <c r="D1531" s="27"/>
      <c r="E1531" s="27"/>
      <c r="F1531" s="27">
        <v>0</v>
      </c>
      <c r="G1531" s="27">
        <v>0</v>
      </c>
      <c r="H1531" s="27">
        <v>1</v>
      </c>
      <c r="I1531" s="27">
        <v>0</v>
      </c>
      <c r="J1531" s="27">
        <v>1</v>
      </c>
      <c r="K1531" s="27">
        <v>1</v>
      </c>
      <c r="L1531" s="27">
        <v>1</v>
      </c>
      <c r="M1531" s="27">
        <v>0</v>
      </c>
      <c r="N1531" s="27">
        <v>0</v>
      </c>
      <c r="O1531" s="27">
        <v>0</v>
      </c>
      <c r="P1531" s="27">
        <v>97332000000</v>
      </c>
      <c r="Q1531" s="27">
        <v>81703500846.036377</v>
      </c>
      <c r="R1531" s="27">
        <v>0</v>
      </c>
      <c r="S1531" s="27">
        <v>1</v>
      </c>
      <c r="T1531" s="33">
        <v>0.69545665111729171</v>
      </c>
      <c r="U1531" s="27">
        <v>0</v>
      </c>
      <c r="V1531" s="27">
        <v>2629258000</v>
      </c>
      <c r="W1531" s="27">
        <v>11655000</v>
      </c>
      <c r="X1531" s="27"/>
      <c r="Y1531" s="27"/>
      <c r="Z1531" s="27">
        <v>1</v>
      </c>
    </row>
    <row r="1532" spans="1:26">
      <c r="A1532" s="27">
        <v>1995</v>
      </c>
      <c r="B1532" t="s">
        <v>54</v>
      </c>
      <c r="C1532" s="27"/>
      <c r="D1532" s="27"/>
      <c r="E1532" s="27"/>
      <c r="F1532" s="27">
        <v>0</v>
      </c>
      <c r="G1532" s="27">
        <v>0</v>
      </c>
      <c r="H1532" s="27">
        <v>1</v>
      </c>
      <c r="I1532" s="27">
        <v>0</v>
      </c>
      <c r="J1532" s="27">
        <v>1</v>
      </c>
      <c r="K1532" s="27">
        <v>1</v>
      </c>
      <c r="L1532" s="27">
        <v>1</v>
      </c>
      <c r="M1532" s="27">
        <v>0</v>
      </c>
      <c r="N1532" s="27">
        <v>0</v>
      </c>
      <c r="O1532" s="27">
        <v>0</v>
      </c>
      <c r="P1532" s="27">
        <v>110186000000</v>
      </c>
      <c r="Q1532" s="27">
        <v>92507279383.038727</v>
      </c>
      <c r="R1532" s="27">
        <v>0</v>
      </c>
      <c r="S1532" s="27">
        <v>1</v>
      </c>
      <c r="T1532" s="33">
        <v>0.69736071622307827</v>
      </c>
      <c r="U1532" s="27">
        <v>0</v>
      </c>
      <c r="V1532" s="27">
        <v>2548284000</v>
      </c>
      <c r="W1532" s="27">
        <v>10948000</v>
      </c>
      <c r="X1532" s="27"/>
      <c r="Y1532" s="27"/>
      <c r="Z1532" s="27">
        <v>1</v>
      </c>
    </row>
    <row r="1533" spans="1:26">
      <c r="A1533" s="27">
        <v>1996</v>
      </c>
      <c r="B1533" t="s">
        <v>54</v>
      </c>
      <c r="C1533" s="27"/>
      <c r="D1533" s="27"/>
      <c r="E1533" s="27"/>
      <c r="F1533" s="27">
        <v>0</v>
      </c>
      <c r="G1533" s="27">
        <v>0</v>
      </c>
      <c r="H1533" s="27">
        <v>1</v>
      </c>
      <c r="I1533" s="27">
        <v>0</v>
      </c>
      <c r="J1533" s="27">
        <v>1</v>
      </c>
      <c r="K1533" s="27">
        <v>1</v>
      </c>
      <c r="L1533" s="27">
        <v>1</v>
      </c>
      <c r="M1533" s="27">
        <v>0</v>
      </c>
      <c r="N1533" s="27">
        <v>0</v>
      </c>
      <c r="O1533" s="27">
        <v>0</v>
      </c>
      <c r="P1533" s="27">
        <v>115734000000</v>
      </c>
      <c r="Q1533" s="27">
        <v>97160109277.80867</v>
      </c>
      <c r="R1533" s="27">
        <v>0</v>
      </c>
      <c r="S1533" s="27">
        <v>1</v>
      </c>
      <c r="T1533" s="33">
        <v>0.69966405838602452</v>
      </c>
      <c r="U1533" s="27">
        <v>0</v>
      </c>
      <c r="V1533" s="27">
        <v>2176567000</v>
      </c>
      <c r="W1533" s="27">
        <v>10242000</v>
      </c>
      <c r="X1533" s="27"/>
      <c r="Y1533" s="27"/>
      <c r="Z1533" s="27">
        <v>1</v>
      </c>
    </row>
    <row r="1534" spans="1:26">
      <c r="A1534" s="27">
        <v>1997</v>
      </c>
      <c r="B1534" t="s">
        <v>54</v>
      </c>
      <c r="C1534" s="27"/>
      <c r="D1534" s="27"/>
      <c r="E1534" s="27"/>
      <c r="F1534" s="27">
        <v>0</v>
      </c>
      <c r="G1534" s="27">
        <v>0</v>
      </c>
      <c r="H1534" s="27">
        <v>1</v>
      </c>
      <c r="I1534" s="27">
        <v>0</v>
      </c>
      <c r="J1534" s="27">
        <v>1</v>
      </c>
      <c r="K1534" s="27">
        <v>1</v>
      </c>
      <c r="L1534" s="27">
        <v>1</v>
      </c>
      <c r="M1534" s="27">
        <v>0</v>
      </c>
      <c r="N1534" s="27">
        <v>0</v>
      </c>
      <c r="O1534" s="27">
        <v>0</v>
      </c>
      <c r="P1534" s="27">
        <v>127055000000</v>
      </c>
      <c r="Q1534" s="27">
        <v>106659508271.25496</v>
      </c>
      <c r="R1534" s="27">
        <v>0</v>
      </c>
      <c r="S1534" s="27">
        <v>1</v>
      </c>
      <c r="T1534" s="33">
        <v>0.71538944173936525</v>
      </c>
      <c r="U1534" s="27">
        <v>0</v>
      </c>
      <c r="V1534" s="27">
        <v>1722665000</v>
      </c>
      <c r="W1534" s="27">
        <v>9536000</v>
      </c>
      <c r="X1534" s="27"/>
      <c r="Y1534" s="27"/>
      <c r="Z1534" s="27">
        <v>1</v>
      </c>
    </row>
    <row r="1535" spans="1:26">
      <c r="A1535" s="27">
        <v>1998</v>
      </c>
      <c r="B1535" t="s">
        <v>54</v>
      </c>
      <c r="C1535" s="27"/>
      <c r="D1535" s="27"/>
      <c r="E1535" s="27"/>
      <c r="F1535" s="27">
        <v>0</v>
      </c>
      <c r="G1535" s="27">
        <v>0</v>
      </c>
      <c r="H1535" s="27">
        <v>1</v>
      </c>
      <c r="I1535" s="27">
        <v>0</v>
      </c>
      <c r="J1535" s="27">
        <v>1</v>
      </c>
      <c r="K1535" s="27">
        <v>1</v>
      </c>
      <c r="L1535" s="27">
        <v>1</v>
      </c>
      <c r="M1535" s="27">
        <v>0</v>
      </c>
      <c r="N1535" s="27">
        <v>0</v>
      </c>
      <c r="O1535" s="27">
        <v>0</v>
      </c>
      <c r="P1535" s="27">
        <v>117323000000</v>
      </c>
      <c r="Q1535" s="27">
        <v>98443739941.166397</v>
      </c>
      <c r="R1535" s="27">
        <v>0</v>
      </c>
      <c r="S1535" s="27">
        <v>1</v>
      </c>
      <c r="T1535" s="33">
        <v>0.63293736472878814</v>
      </c>
      <c r="U1535" s="27">
        <v>0</v>
      </c>
      <c r="V1535" s="27">
        <v>1739934000</v>
      </c>
      <c r="W1535" s="27">
        <v>8829000</v>
      </c>
      <c r="X1535" s="27"/>
      <c r="Y1535" s="27"/>
      <c r="Z1535" s="27">
        <v>1</v>
      </c>
    </row>
    <row r="1536" spans="1:26">
      <c r="A1536" s="27">
        <v>1999</v>
      </c>
      <c r="B1536" t="s">
        <v>54</v>
      </c>
      <c r="C1536" s="27"/>
      <c r="D1536" s="27"/>
      <c r="E1536" s="27"/>
      <c r="F1536" s="27">
        <v>0</v>
      </c>
      <c r="G1536" s="27">
        <v>0</v>
      </c>
      <c r="H1536" s="27">
        <v>1</v>
      </c>
      <c r="I1536" s="27">
        <v>0</v>
      </c>
      <c r="J1536" s="27">
        <v>1</v>
      </c>
      <c r="K1536" s="27">
        <v>1</v>
      </c>
      <c r="L1536" s="27">
        <v>1</v>
      </c>
      <c r="M1536" s="27">
        <v>0</v>
      </c>
      <c r="N1536" s="27">
        <v>0</v>
      </c>
      <c r="O1536" s="27">
        <v>0</v>
      </c>
      <c r="P1536" s="27">
        <v>102780000000</v>
      </c>
      <c r="Q1536" s="27">
        <v>86186158684.768494</v>
      </c>
      <c r="R1536" s="27">
        <v>0</v>
      </c>
      <c r="S1536" s="27">
        <v>1</v>
      </c>
      <c r="T1536" s="33">
        <v>0.59173831677950461</v>
      </c>
      <c r="U1536" s="27">
        <v>156838089.30000001</v>
      </c>
      <c r="V1536" s="27">
        <v>1959571000</v>
      </c>
      <c r="W1536" s="27">
        <v>8123000</v>
      </c>
      <c r="X1536" s="27"/>
      <c r="Y1536" s="27"/>
      <c r="Z1536" s="27">
        <v>1</v>
      </c>
    </row>
    <row r="1537" spans="1:26">
      <c r="A1537" s="27">
        <v>2000</v>
      </c>
      <c r="B1537" t="s">
        <v>54</v>
      </c>
      <c r="C1537" s="27">
        <v>0</v>
      </c>
      <c r="D1537" s="27">
        <v>0</v>
      </c>
      <c r="E1537" s="27">
        <v>0</v>
      </c>
      <c r="F1537" s="27">
        <v>0</v>
      </c>
      <c r="G1537" s="27">
        <v>0</v>
      </c>
      <c r="H1537" s="27">
        <v>1</v>
      </c>
      <c r="I1537" s="27">
        <v>0</v>
      </c>
      <c r="J1537" s="27">
        <v>1</v>
      </c>
      <c r="K1537" s="27">
        <v>1</v>
      </c>
      <c r="L1537" s="27">
        <v>1</v>
      </c>
      <c r="M1537" s="27">
        <v>1</v>
      </c>
      <c r="N1537" s="27">
        <v>0</v>
      </c>
      <c r="O1537" s="27">
        <v>0</v>
      </c>
      <c r="P1537" s="27">
        <v>98931000000</v>
      </c>
      <c r="Q1537" s="27">
        <v>99886577330.727112</v>
      </c>
      <c r="R1537" s="27">
        <v>0</v>
      </c>
      <c r="S1537" s="27">
        <v>1</v>
      </c>
      <c r="T1537" s="33">
        <v>0.62919927379193319</v>
      </c>
      <c r="U1537" s="27">
        <v>148884828.59999999</v>
      </c>
      <c r="V1537" s="27">
        <v>1919741000</v>
      </c>
      <c r="W1537" s="27">
        <v>7417000</v>
      </c>
      <c r="X1537" s="27"/>
      <c r="Y1537" s="27"/>
      <c r="Z1537" s="27">
        <v>1</v>
      </c>
    </row>
    <row r="1538" spans="1:26">
      <c r="A1538" s="27">
        <v>2001</v>
      </c>
      <c r="B1538" t="s">
        <v>54</v>
      </c>
      <c r="C1538" s="27">
        <v>0</v>
      </c>
      <c r="D1538" s="27">
        <v>0</v>
      </c>
      <c r="E1538" s="27">
        <v>0</v>
      </c>
      <c r="F1538" s="27">
        <v>0</v>
      </c>
      <c r="G1538" s="27">
        <v>0</v>
      </c>
      <c r="H1538" s="27">
        <v>1</v>
      </c>
      <c r="I1538" s="27">
        <v>0</v>
      </c>
      <c r="J1538" s="27">
        <v>1</v>
      </c>
      <c r="K1538" s="27">
        <v>1</v>
      </c>
      <c r="L1538" s="27">
        <v>1</v>
      </c>
      <c r="M1538" s="27">
        <v>1</v>
      </c>
      <c r="N1538" s="27">
        <v>0</v>
      </c>
      <c r="O1538" s="27">
        <v>0</v>
      </c>
      <c r="P1538" s="27">
        <v>97272000000</v>
      </c>
      <c r="Q1538" s="27">
        <v>98203546156.310226</v>
      </c>
      <c r="R1538" s="27">
        <v>0</v>
      </c>
      <c r="S1538" s="27">
        <v>1</v>
      </c>
      <c r="T1538" s="33">
        <v>0.61588871891054842</v>
      </c>
      <c r="U1538" s="27">
        <v>143607793.80000001</v>
      </c>
      <c r="V1538" s="27">
        <v>2005788000</v>
      </c>
      <c r="W1538" s="27">
        <v>6710000</v>
      </c>
      <c r="X1538" s="27"/>
      <c r="Y1538" s="27"/>
      <c r="Z1538" s="27">
        <v>1</v>
      </c>
    </row>
    <row r="1539" spans="1:26">
      <c r="A1539" s="27">
        <v>2002</v>
      </c>
      <c r="B1539" t="s">
        <v>54</v>
      </c>
      <c r="C1539" s="27">
        <v>0</v>
      </c>
      <c r="D1539" s="27">
        <v>0</v>
      </c>
      <c r="E1539" s="27">
        <v>0</v>
      </c>
      <c r="F1539" s="27">
        <v>0</v>
      </c>
      <c r="G1539" s="27">
        <v>0</v>
      </c>
      <c r="H1539" s="27">
        <v>1</v>
      </c>
      <c r="I1539" s="27">
        <v>0</v>
      </c>
      <c r="J1539" s="27">
        <v>1</v>
      </c>
      <c r="K1539" s="27">
        <v>1</v>
      </c>
      <c r="L1539" s="27">
        <v>1</v>
      </c>
      <c r="M1539" s="27">
        <v>1</v>
      </c>
      <c r="N1539" s="27">
        <v>0</v>
      </c>
      <c r="O1539" s="27">
        <v>0</v>
      </c>
      <c r="P1539" s="27">
        <v>97020000000</v>
      </c>
      <c r="Q1539" s="27">
        <v>97933391976.083008</v>
      </c>
      <c r="R1539" s="27">
        <v>0</v>
      </c>
      <c r="S1539" s="27">
        <v>1</v>
      </c>
      <c r="T1539" s="33">
        <v>0.62466195784303247</v>
      </c>
      <c r="U1539" s="27">
        <v>155353709.90000001</v>
      </c>
      <c r="V1539" s="27">
        <v>2348491000</v>
      </c>
      <c r="W1539" s="27">
        <v>6004000</v>
      </c>
      <c r="X1539" s="27"/>
      <c r="Y1539" s="27"/>
      <c r="Z1539" s="27">
        <v>1</v>
      </c>
    </row>
    <row r="1540" spans="1:26">
      <c r="A1540" s="27">
        <v>2003</v>
      </c>
      <c r="B1540" t="s">
        <v>54</v>
      </c>
      <c r="C1540" s="27">
        <v>0</v>
      </c>
      <c r="D1540" s="27">
        <v>0</v>
      </c>
      <c r="E1540" s="27">
        <v>0</v>
      </c>
      <c r="F1540" s="27">
        <v>0</v>
      </c>
      <c r="G1540" s="27">
        <v>0</v>
      </c>
      <c r="H1540" s="27">
        <v>1</v>
      </c>
      <c r="I1540" s="27">
        <v>0</v>
      </c>
      <c r="J1540" s="27">
        <v>1</v>
      </c>
      <c r="K1540" s="27">
        <v>1</v>
      </c>
      <c r="L1540" s="27">
        <v>1</v>
      </c>
      <c r="M1540" s="27">
        <v>1</v>
      </c>
      <c r="N1540" s="27">
        <v>0</v>
      </c>
      <c r="O1540" s="27">
        <v>0</v>
      </c>
      <c r="P1540" s="27">
        <v>93750000000</v>
      </c>
      <c r="Q1540" s="27">
        <v>94684584162.77301</v>
      </c>
      <c r="R1540" s="27">
        <v>0</v>
      </c>
      <c r="S1540" s="27">
        <v>1</v>
      </c>
      <c r="T1540" s="33">
        <v>0.61793375018798091</v>
      </c>
      <c r="U1540" s="27">
        <v>169803277.90000001</v>
      </c>
      <c r="V1540" s="27">
        <v>3240866000</v>
      </c>
      <c r="W1540" s="27">
        <v>5298000</v>
      </c>
      <c r="X1540" s="27"/>
      <c r="Y1540" s="27"/>
      <c r="Z1540" s="27">
        <v>1</v>
      </c>
    </row>
    <row r="1541" spans="1:26">
      <c r="A1541" s="27">
        <v>2004</v>
      </c>
      <c r="B1541" t="s">
        <v>54</v>
      </c>
      <c r="C1541" s="27">
        <v>0</v>
      </c>
      <c r="D1541" s="27">
        <v>0</v>
      </c>
      <c r="E1541" s="27">
        <v>0</v>
      </c>
      <c r="F1541" s="27">
        <v>0</v>
      </c>
      <c r="G1541" s="27">
        <v>0</v>
      </c>
      <c r="H1541" s="27">
        <v>1</v>
      </c>
      <c r="I1541" s="27">
        <v>0</v>
      </c>
      <c r="J1541" s="27">
        <v>1</v>
      </c>
      <c r="K1541" s="27">
        <v>1</v>
      </c>
      <c r="L1541" s="27">
        <v>1</v>
      </c>
      <c r="M1541" s="27">
        <v>1</v>
      </c>
      <c r="N1541" s="27">
        <v>0</v>
      </c>
      <c r="O1541" s="27">
        <v>0</v>
      </c>
      <c r="P1541" s="27">
        <v>115986000000</v>
      </c>
      <c r="Q1541" s="27">
        <v>117074863821.85016</v>
      </c>
      <c r="R1541" s="27">
        <v>0</v>
      </c>
      <c r="S1541" s="27">
        <v>1</v>
      </c>
      <c r="T1541" s="33">
        <v>0.67108711240801089</v>
      </c>
      <c r="U1541" s="27">
        <v>177464005.69999999</v>
      </c>
      <c r="V1541" s="27">
        <v>3489727000</v>
      </c>
      <c r="W1541" s="27">
        <v>4591000</v>
      </c>
      <c r="X1541" s="27"/>
      <c r="Y1541" s="27"/>
      <c r="Z1541" s="27">
        <v>1</v>
      </c>
    </row>
    <row r="1542" spans="1:26">
      <c r="A1542" s="27">
        <v>2005</v>
      </c>
      <c r="B1542" t="s">
        <v>54</v>
      </c>
      <c r="C1542" s="27">
        <v>0</v>
      </c>
      <c r="D1542" s="27">
        <v>0</v>
      </c>
      <c r="E1542" s="27">
        <v>0</v>
      </c>
      <c r="F1542" s="27">
        <v>0</v>
      </c>
      <c r="G1542" s="27">
        <v>0</v>
      </c>
      <c r="H1542" s="27">
        <v>1</v>
      </c>
      <c r="I1542" s="27">
        <v>0</v>
      </c>
      <c r="J1542" s="27">
        <v>1</v>
      </c>
      <c r="K1542" s="27">
        <v>1</v>
      </c>
      <c r="L1542" s="27">
        <v>1</v>
      </c>
      <c r="M1542" s="27">
        <v>1</v>
      </c>
      <c r="N1542" s="27">
        <v>0</v>
      </c>
      <c r="O1542" s="27">
        <v>0</v>
      </c>
      <c r="P1542" s="27">
        <v>145162000000</v>
      </c>
      <c r="Q1542" s="27">
        <v>145180960224.30212</v>
      </c>
      <c r="R1542" s="27">
        <v>1</v>
      </c>
      <c r="S1542" s="27">
        <v>1</v>
      </c>
      <c r="T1542" s="33">
        <v>0.69599608558540027</v>
      </c>
      <c r="U1542" s="27">
        <v>163324112.19999999</v>
      </c>
      <c r="V1542" s="27">
        <v>3895655000</v>
      </c>
      <c r="W1542" s="27">
        <v>3885000</v>
      </c>
      <c r="X1542" s="27"/>
      <c r="Y1542" s="27"/>
      <c r="Z1542" s="27">
        <v>1</v>
      </c>
    </row>
    <row r="1543" spans="1:26">
      <c r="A1543" s="27">
        <v>2006</v>
      </c>
      <c r="B1543" t="s">
        <v>54</v>
      </c>
      <c r="C1543" s="27">
        <v>0</v>
      </c>
      <c r="D1543" s="27">
        <v>0</v>
      </c>
      <c r="E1543" s="27">
        <v>0</v>
      </c>
      <c r="F1543" s="27">
        <v>619.6160888671875</v>
      </c>
      <c r="G1543" s="27">
        <v>0</v>
      </c>
      <c r="H1543" s="27">
        <v>1</v>
      </c>
      <c r="I1543" s="27">
        <v>0</v>
      </c>
      <c r="J1543" s="27">
        <v>1</v>
      </c>
      <c r="K1543" s="27">
        <v>1</v>
      </c>
      <c r="L1543" s="27">
        <v>1</v>
      </c>
      <c r="M1543" s="27">
        <v>1</v>
      </c>
      <c r="N1543" s="27">
        <v>0</v>
      </c>
      <c r="O1543" s="27">
        <v>0</v>
      </c>
      <c r="P1543" s="27">
        <v>161364000000</v>
      </c>
      <c r="Q1543" s="27">
        <v>161189825603.13889</v>
      </c>
      <c r="R1543" s="27">
        <v>1</v>
      </c>
      <c r="S1543" s="27">
        <v>1</v>
      </c>
      <c r="T1543" s="33">
        <v>0.83568345932575372</v>
      </c>
      <c r="U1543" s="27">
        <v>171909292.40000001</v>
      </c>
      <c r="V1543" s="27">
        <v>4563196000</v>
      </c>
      <c r="W1543" s="27">
        <v>3179000</v>
      </c>
      <c r="X1543" s="27"/>
      <c r="Y1543" s="27"/>
      <c r="Z1543" s="27">
        <v>1</v>
      </c>
    </row>
    <row r="1544" spans="1:26">
      <c r="A1544" s="27">
        <v>2007</v>
      </c>
      <c r="B1544" t="s">
        <v>54</v>
      </c>
      <c r="C1544" s="27">
        <v>0</v>
      </c>
      <c r="D1544" s="27">
        <v>0</v>
      </c>
      <c r="E1544" s="27">
        <v>0</v>
      </c>
      <c r="F1544" s="27">
        <v>0</v>
      </c>
      <c r="G1544" s="27">
        <v>0</v>
      </c>
      <c r="H1544" s="27">
        <v>1</v>
      </c>
      <c r="I1544" s="27">
        <v>0</v>
      </c>
      <c r="J1544" s="27">
        <v>1</v>
      </c>
      <c r="K1544" s="27">
        <v>1</v>
      </c>
      <c r="L1544" s="27">
        <v>1</v>
      </c>
      <c r="M1544" s="27">
        <v>1</v>
      </c>
      <c r="N1544" s="27">
        <v>0</v>
      </c>
      <c r="O1544" s="27">
        <v>0</v>
      </c>
      <c r="P1544" s="27">
        <v>205755000000</v>
      </c>
      <c r="Q1544" s="27">
        <v>205706860699.30124</v>
      </c>
      <c r="R1544" s="27">
        <v>1</v>
      </c>
      <c r="S1544" s="27">
        <v>1</v>
      </c>
      <c r="T1544" s="33">
        <v>0.90473952627382648</v>
      </c>
      <c r="U1544" s="27">
        <v>180576747.69999999</v>
      </c>
      <c r="V1544" s="27">
        <v>4755639000</v>
      </c>
      <c r="W1544" s="27">
        <v>2472000</v>
      </c>
      <c r="X1544" s="27"/>
      <c r="Y1544" s="27"/>
      <c r="Z1544" s="27">
        <v>1</v>
      </c>
    </row>
    <row r="1545" spans="1:26">
      <c r="A1545" s="27">
        <v>2008</v>
      </c>
      <c r="B1545" t="s">
        <v>54</v>
      </c>
      <c r="C1545" s="27">
        <v>75000000</v>
      </c>
      <c r="D1545" s="27">
        <v>18750000</v>
      </c>
      <c r="E1545" s="27">
        <v>0</v>
      </c>
      <c r="F1545" s="27">
        <v>75300000</v>
      </c>
      <c r="G1545" s="27">
        <v>0</v>
      </c>
      <c r="H1545" s="27">
        <v>1</v>
      </c>
      <c r="I1545" s="27">
        <v>0</v>
      </c>
      <c r="J1545" s="27">
        <v>1</v>
      </c>
      <c r="K1545" s="27">
        <v>1</v>
      </c>
      <c r="L1545" s="27">
        <v>1</v>
      </c>
      <c r="M1545" s="27">
        <v>1</v>
      </c>
      <c r="N1545" s="27">
        <v>0</v>
      </c>
      <c r="O1545" s="27">
        <v>0</v>
      </c>
      <c r="P1545" s="27">
        <v>242028000000</v>
      </c>
      <c r="Q1545" s="27">
        <v>241710969502.89404</v>
      </c>
      <c r="R1545" s="27">
        <v>1</v>
      </c>
      <c r="S1545" s="27">
        <v>1</v>
      </c>
      <c r="T1545" s="33">
        <v>0.91944034308119871</v>
      </c>
      <c r="U1545" s="27">
        <v>176008193.19999999</v>
      </c>
      <c r="V1545" s="27">
        <v>5437683000</v>
      </c>
      <c r="W1545" s="27">
        <v>1766000</v>
      </c>
      <c r="X1545" s="27">
        <v>579000000</v>
      </c>
      <c r="Y1545" s="27"/>
      <c r="Z1545" s="27">
        <v>1</v>
      </c>
    </row>
    <row r="1546" spans="1:26">
      <c r="A1546" s="27">
        <v>2009</v>
      </c>
      <c r="B1546" t="s">
        <v>54</v>
      </c>
      <c r="C1546" s="27">
        <v>78859000</v>
      </c>
      <c r="D1546" s="27">
        <v>38271800</v>
      </c>
      <c r="E1546" s="27">
        <v>3859000</v>
      </c>
      <c r="F1546" s="27">
        <v>4151765.0625</v>
      </c>
      <c r="G1546" s="27">
        <v>0</v>
      </c>
      <c r="H1546" s="27">
        <v>1</v>
      </c>
      <c r="I1546" s="27">
        <v>0</v>
      </c>
      <c r="J1546" s="27">
        <v>1</v>
      </c>
      <c r="K1546" s="27">
        <v>1</v>
      </c>
      <c r="L1546" s="27">
        <v>1</v>
      </c>
      <c r="M1546" s="27">
        <v>1</v>
      </c>
      <c r="N1546" s="27">
        <v>0</v>
      </c>
      <c r="O1546" s="27">
        <v>0</v>
      </c>
      <c r="P1546" s="27">
        <v>232565000000</v>
      </c>
      <c r="Q1546" s="27">
        <v>232494134119.68433</v>
      </c>
      <c r="R1546" s="27">
        <v>1</v>
      </c>
      <c r="S1546" s="27">
        <v>1</v>
      </c>
      <c r="T1546" s="33">
        <v>0.81595367947064712</v>
      </c>
      <c r="U1546" s="27">
        <v>1157462066.7</v>
      </c>
      <c r="V1546" s="27">
        <v>6570296000</v>
      </c>
      <c r="W1546" s="27">
        <v>1060000</v>
      </c>
      <c r="X1546" s="27">
        <v>1078000000</v>
      </c>
      <c r="Y1546" s="27"/>
      <c r="Z1546" s="27">
        <v>1</v>
      </c>
    </row>
    <row r="1547" spans="1:26">
      <c r="A1547" s="27">
        <v>2010</v>
      </c>
      <c r="B1547" t="s">
        <v>54</v>
      </c>
      <c r="C1547" s="27">
        <v>78859000</v>
      </c>
      <c r="D1547" s="27">
        <v>57793600</v>
      </c>
      <c r="E1547" s="27">
        <v>3859000</v>
      </c>
      <c r="F1547" s="27">
        <v>200000</v>
      </c>
      <c r="G1547" s="27">
        <v>0</v>
      </c>
      <c r="H1547" s="27">
        <v>1</v>
      </c>
      <c r="I1547" s="27">
        <v>0</v>
      </c>
      <c r="J1547" s="27">
        <v>1</v>
      </c>
      <c r="K1547" s="27">
        <v>1</v>
      </c>
      <c r="L1547" s="27">
        <v>1</v>
      </c>
      <c r="M1547" s="27">
        <v>1</v>
      </c>
      <c r="N1547" s="27">
        <v>0</v>
      </c>
      <c r="O1547" s="27">
        <v>0</v>
      </c>
      <c r="P1547" s="27">
        <v>286039000000</v>
      </c>
      <c r="Q1547" s="27">
        <v>286103648654.54498</v>
      </c>
      <c r="R1547" s="27">
        <v>1</v>
      </c>
      <c r="S1547" s="27">
        <v>1</v>
      </c>
      <c r="T1547" s="33">
        <v>1.0070075781651076</v>
      </c>
      <c r="U1547" s="27">
        <v>1137040044</v>
      </c>
      <c r="V1547" s="27">
        <v>7503569000</v>
      </c>
      <c r="W1547" s="27">
        <v>353000</v>
      </c>
      <c r="X1547" s="27">
        <v>1126000000</v>
      </c>
      <c r="Y1547" s="27"/>
      <c r="Z1547" s="27">
        <v>1</v>
      </c>
    </row>
    <row r="1548" spans="1:26">
      <c r="A1548" s="27">
        <v>2011</v>
      </c>
      <c r="B1548" t="s">
        <v>54</v>
      </c>
      <c r="C1548" s="27">
        <v>78859000</v>
      </c>
      <c r="D1548" s="27">
        <v>77315400</v>
      </c>
      <c r="E1548" s="27">
        <v>3859000</v>
      </c>
      <c r="F1548" s="27">
        <v>43286.7734375</v>
      </c>
      <c r="G1548" s="27">
        <v>0</v>
      </c>
      <c r="H1548" s="27">
        <v>1</v>
      </c>
      <c r="I1548" s="27">
        <v>0</v>
      </c>
      <c r="J1548" s="27">
        <v>1</v>
      </c>
      <c r="K1548" s="27">
        <v>1</v>
      </c>
      <c r="L1548" s="27">
        <v>1</v>
      </c>
      <c r="M1548" s="27">
        <v>1</v>
      </c>
      <c r="N1548" s="27">
        <v>0</v>
      </c>
      <c r="O1548" s="27">
        <v>0</v>
      </c>
      <c r="P1548" s="27">
        <v>334476000000</v>
      </c>
      <c r="Q1548" s="27">
        <v>334454039093.58575</v>
      </c>
      <c r="R1548" s="27">
        <v>1</v>
      </c>
      <c r="S1548" s="27">
        <v>1</v>
      </c>
      <c r="T1548" s="33">
        <v>1.116808011796752</v>
      </c>
      <c r="U1548" s="27">
        <v>1133525625.0999999</v>
      </c>
      <c r="V1548" s="27">
        <v>7582725000</v>
      </c>
      <c r="W1548" s="27">
        <v>0</v>
      </c>
      <c r="X1548" s="27">
        <v>1491000000</v>
      </c>
      <c r="Y1548" s="27"/>
      <c r="Z1548" s="27">
        <v>1</v>
      </c>
    </row>
    <row r="1549" spans="1:26">
      <c r="A1549" s="27">
        <v>2012</v>
      </c>
      <c r="B1549" t="s">
        <v>54</v>
      </c>
      <c r="C1549" s="27">
        <v>78859000</v>
      </c>
      <c r="D1549" s="27">
        <v>78087200</v>
      </c>
      <c r="E1549" s="27">
        <v>3859000</v>
      </c>
      <c r="F1549" s="27">
        <v>0</v>
      </c>
      <c r="G1549" s="27">
        <v>0</v>
      </c>
      <c r="H1549" s="27">
        <v>1</v>
      </c>
      <c r="I1549" s="27">
        <v>0</v>
      </c>
      <c r="J1549" s="27">
        <v>1</v>
      </c>
      <c r="K1549" s="27">
        <v>1</v>
      </c>
      <c r="L1549" s="27">
        <v>1</v>
      </c>
      <c r="M1549" s="27">
        <v>1</v>
      </c>
      <c r="N1549" s="27">
        <v>0</v>
      </c>
      <c r="O1549" s="27">
        <v>0</v>
      </c>
      <c r="P1549" s="27">
        <v>370344000000</v>
      </c>
      <c r="Q1549" s="27">
        <v>370574421703.06024</v>
      </c>
      <c r="R1549" s="27">
        <v>1</v>
      </c>
      <c r="S1549" s="27">
        <v>1</v>
      </c>
      <c r="T1549" s="33">
        <v>0.99562684078172081</v>
      </c>
      <c r="U1549" s="27">
        <v>1134743858.5</v>
      </c>
      <c r="V1549" s="27">
        <v>7705792000</v>
      </c>
      <c r="W1549" s="27">
        <v>0</v>
      </c>
      <c r="X1549" s="27">
        <v>1109000000</v>
      </c>
      <c r="Y1549" s="27"/>
      <c r="Z1549" s="27">
        <v>1</v>
      </c>
    </row>
    <row r="1550" spans="1:26">
      <c r="A1550" s="27">
        <v>2013</v>
      </c>
      <c r="B1550" t="s">
        <v>54</v>
      </c>
      <c r="C1550" s="27">
        <v>70525668</v>
      </c>
      <c r="D1550" s="27">
        <v>70525668</v>
      </c>
      <c r="E1550" s="27">
        <v>3859000</v>
      </c>
      <c r="F1550" s="27">
        <v>1452.2802734375</v>
      </c>
      <c r="G1550" s="27">
        <v>0</v>
      </c>
      <c r="H1550" s="27">
        <v>1</v>
      </c>
      <c r="I1550" s="27">
        <v>0</v>
      </c>
      <c r="J1550" s="27">
        <v>1</v>
      </c>
      <c r="K1550" s="27">
        <v>1</v>
      </c>
      <c r="L1550" s="27">
        <v>1</v>
      </c>
      <c r="M1550" s="27">
        <v>1</v>
      </c>
      <c r="N1550" s="27">
        <v>0</v>
      </c>
      <c r="O1550" s="27">
        <v>0</v>
      </c>
      <c r="P1550" s="27">
        <v>381844000000</v>
      </c>
      <c r="Q1550" s="27">
        <v>381866608838.80023</v>
      </c>
      <c r="R1550" s="27">
        <v>1</v>
      </c>
      <c r="S1550" s="27">
        <v>1</v>
      </c>
      <c r="T1550" s="33">
        <v>0.99710818219516861</v>
      </c>
      <c r="U1550" s="27">
        <v>1137017894.3</v>
      </c>
      <c r="V1550" s="27">
        <v>7887727000</v>
      </c>
      <c r="W1550" s="27">
        <v>0</v>
      </c>
      <c r="X1550" s="27">
        <v>1327000000</v>
      </c>
      <c r="Y1550" s="27"/>
      <c r="Z1550" s="27">
        <v>1</v>
      </c>
    </row>
    <row r="1551" spans="1:26">
      <c r="A1551" s="27">
        <v>2014</v>
      </c>
      <c r="B1551" t="s">
        <v>54</v>
      </c>
      <c r="C1551" s="27">
        <v>62192332</v>
      </c>
      <c r="D1551" s="27">
        <v>62192332</v>
      </c>
      <c r="E1551" s="27">
        <v>3859000</v>
      </c>
      <c r="F1551" s="27">
        <v>0</v>
      </c>
      <c r="G1551" s="27">
        <v>0</v>
      </c>
      <c r="H1551" s="27">
        <v>1</v>
      </c>
      <c r="I1551" s="27">
        <v>0</v>
      </c>
      <c r="J1551" s="27">
        <v>1</v>
      </c>
      <c r="K1551" s="27">
        <v>1</v>
      </c>
      <c r="L1551" s="27">
        <v>1</v>
      </c>
      <c r="M1551" s="27">
        <v>1</v>
      </c>
      <c r="N1551" s="27">
        <v>0</v>
      </c>
      <c r="O1551" s="27">
        <v>0</v>
      </c>
      <c r="P1551" s="27">
        <v>381240000000</v>
      </c>
      <c r="Q1551" s="27">
        <v>381112119657.44507</v>
      </c>
      <c r="R1551" s="27">
        <v>1</v>
      </c>
      <c r="S1551" s="27">
        <v>1</v>
      </c>
      <c r="T1551" s="33">
        <v>0.96696016921402161</v>
      </c>
      <c r="U1551" s="27">
        <v>1069689745.6</v>
      </c>
      <c r="V1551" s="27">
        <v>8347506000</v>
      </c>
      <c r="W1551" s="27">
        <v>0</v>
      </c>
      <c r="X1551" s="27">
        <v>1758000000</v>
      </c>
      <c r="Y1551" s="27"/>
      <c r="Z1551" s="27">
        <v>1</v>
      </c>
    </row>
    <row r="1552" spans="1:26">
      <c r="A1552" s="27">
        <v>2015</v>
      </c>
      <c r="B1552" t="s">
        <v>54</v>
      </c>
      <c r="C1552" s="27">
        <v>53601733.25</v>
      </c>
      <c r="D1552" s="27">
        <v>53601733.25</v>
      </c>
      <c r="E1552" s="27">
        <v>3601733.25</v>
      </c>
      <c r="F1552" s="27">
        <v>0</v>
      </c>
      <c r="G1552" s="27">
        <v>0</v>
      </c>
      <c r="H1552" s="27">
        <v>1</v>
      </c>
      <c r="I1552" s="27">
        <v>0</v>
      </c>
      <c r="J1552" s="27">
        <v>1</v>
      </c>
      <c r="K1552" s="27">
        <v>1</v>
      </c>
      <c r="L1552" s="27">
        <v>1</v>
      </c>
      <c r="M1552" s="27">
        <v>1</v>
      </c>
      <c r="N1552" s="27">
        <v>0</v>
      </c>
      <c r="O1552" s="27">
        <v>0</v>
      </c>
      <c r="P1552" s="27">
        <v>293493000000</v>
      </c>
      <c r="Q1552" s="27">
        <v>293481748240.77881</v>
      </c>
      <c r="R1552" s="27">
        <v>1</v>
      </c>
      <c r="S1552" s="27">
        <v>1</v>
      </c>
      <c r="T1552" s="33">
        <v>0.821813335342235</v>
      </c>
      <c r="U1552" s="27">
        <v>1023116330.8</v>
      </c>
      <c r="V1552" s="27">
        <v>8610106000</v>
      </c>
      <c r="W1552" s="27">
        <v>0</v>
      </c>
      <c r="X1552" s="27">
        <v>2279000000</v>
      </c>
      <c r="Y1552" s="27"/>
      <c r="Z1552" s="27">
        <v>1</v>
      </c>
    </row>
    <row r="1553" spans="1:26">
      <c r="A1553" s="27">
        <v>2016</v>
      </c>
      <c r="B1553" t="s">
        <v>54</v>
      </c>
      <c r="C1553" s="27">
        <v>45011130.75</v>
      </c>
      <c r="D1553" s="27">
        <v>45011130.75</v>
      </c>
      <c r="E1553" s="27">
        <v>3344466.75</v>
      </c>
      <c r="F1553" s="27">
        <v>0</v>
      </c>
      <c r="G1553" s="27">
        <v>0</v>
      </c>
      <c r="H1553" s="27">
        <v>1</v>
      </c>
      <c r="I1553" s="27">
        <v>0</v>
      </c>
      <c r="J1553" s="27">
        <v>1</v>
      </c>
      <c r="K1553" s="27">
        <v>1</v>
      </c>
      <c r="L1553" s="27">
        <v>1</v>
      </c>
      <c r="M1553" s="27">
        <v>1</v>
      </c>
      <c r="N1553" s="27">
        <v>0</v>
      </c>
      <c r="O1553" s="27">
        <v>0</v>
      </c>
      <c r="P1553" s="27">
        <v>282751000000</v>
      </c>
      <c r="Q1553" s="27">
        <v>282856115393.17505</v>
      </c>
      <c r="R1553" s="27">
        <v>1</v>
      </c>
      <c r="S1553" s="27">
        <v>1</v>
      </c>
      <c r="T1553" s="33">
        <v>0.86004996979414983</v>
      </c>
      <c r="U1553" s="27">
        <v>992549758.60000002</v>
      </c>
      <c r="V1553" s="27">
        <v>9515722000</v>
      </c>
      <c r="W1553" s="27">
        <v>0</v>
      </c>
      <c r="X1553" s="27">
        <v>2395000000</v>
      </c>
      <c r="Y1553" s="27"/>
      <c r="Z1553" s="27">
        <v>1</v>
      </c>
    </row>
    <row r="1554" spans="1:26">
      <c r="A1554" s="27">
        <v>2017</v>
      </c>
      <c r="B1554" t="s">
        <v>54</v>
      </c>
      <c r="C1554" s="27">
        <v>36420532</v>
      </c>
      <c r="D1554" s="27">
        <v>36420532</v>
      </c>
      <c r="E1554" s="27">
        <v>3087200</v>
      </c>
      <c r="F1554" s="27">
        <v>0</v>
      </c>
      <c r="G1554" s="27">
        <v>0</v>
      </c>
      <c r="H1554" s="27">
        <v>1</v>
      </c>
      <c r="I1554" s="27">
        <v>0</v>
      </c>
      <c r="J1554" s="27">
        <v>1</v>
      </c>
      <c r="K1554" s="27">
        <v>1</v>
      </c>
      <c r="L1554" s="27">
        <v>1</v>
      </c>
      <c r="M1554" s="27">
        <v>1</v>
      </c>
      <c r="N1554" s="27">
        <v>0</v>
      </c>
      <c r="O1554" s="27">
        <v>0</v>
      </c>
      <c r="P1554" s="27">
        <v>314464000000</v>
      </c>
      <c r="Q1554" s="27">
        <v>314457601859.52258</v>
      </c>
      <c r="R1554" s="27">
        <v>1</v>
      </c>
      <c r="S1554" s="27">
        <v>1</v>
      </c>
      <c r="T1554" s="33">
        <v>0.90809244833766045</v>
      </c>
      <c r="U1554" s="27">
        <v>1051471059.5</v>
      </c>
      <c r="V1554" s="27">
        <v>9520081000</v>
      </c>
      <c r="W1554" s="27">
        <v>0</v>
      </c>
      <c r="X1554" s="27">
        <v>2016000000</v>
      </c>
      <c r="Y1554" s="27"/>
      <c r="Z1554" s="27">
        <v>1</v>
      </c>
    </row>
    <row r="1555" spans="1:26">
      <c r="A1555" s="27">
        <v>1975</v>
      </c>
      <c r="B1555" t="s">
        <v>20</v>
      </c>
      <c r="C1555" s="27"/>
      <c r="D1555" s="27"/>
      <c r="E1555" s="27"/>
      <c r="F1555" s="27">
        <v>0</v>
      </c>
      <c r="G1555" s="27">
        <v>0</v>
      </c>
      <c r="H1555" s="27">
        <v>0</v>
      </c>
      <c r="I1555" s="27">
        <v>1</v>
      </c>
      <c r="J1555" s="27">
        <v>0</v>
      </c>
      <c r="K1555" s="27">
        <v>4</v>
      </c>
      <c r="L1555" s="27">
        <v>1</v>
      </c>
      <c r="M1555" s="27">
        <v>0</v>
      </c>
      <c r="N1555" s="27">
        <v>0</v>
      </c>
      <c r="O1555" s="27">
        <v>0</v>
      </c>
      <c r="P1555" s="27"/>
      <c r="Q1555" s="27"/>
      <c r="R1555" s="27">
        <v>0</v>
      </c>
      <c r="S1555" s="27">
        <v>0</v>
      </c>
      <c r="T1555" s="33">
        <v>0.94696688960437181</v>
      </c>
      <c r="U1555" s="27">
        <v>0</v>
      </c>
      <c r="V1555" s="27">
        <v>0</v>
      </c>
      <c r="W1555" s="27">
        <v>0</v>
      </c>
      <c r="X1555" s="27"/>
      <c r="Y1555" s="27">
        <v>0</v>
      </c>
      <c r="Z1555" s="27">
        <v>1</v>
      </c>
    </row>
    <row r="1556" spans="1:26">
      <c r="A1556" s="27">
        <v>1976</v>
      </c>
      <c r="B1556" t="s">
        <v>20</v>
      </c>
      <c r="C1556" s="27"/>
      <c r="D1556" s="27"/>
      <c r="E1556" s="27"/>
      <c r="F1556" s="27">
        <v>10300000</v>
      </c>
      <c r="G1556" s="27">
        <v>0</v>
      </c>
      <c r="H1556" s="27">
        <v>0</v>
      </c>
      <c r="I1556" s="27">
        <v>1</v>
      </c>
      <c r="J1556" s="27">
        <v>0</v>
      </c>
      <c r="K1556" s="27">
        <v>4</v>
      </c>
      <c r="L1556" s="27">
        <v>1</v>
      </c>
      <c r="M1556" s="27">
        <v>0</v>
      </c>
      <c r="N1556" s="27">
        <v>0</v>
      </c>
      <c r="O1556" s="27">
        <v>0</v>
      </c>
      <c r="P1556" s="27"/>
      <c r="Q1556" s="27"/>
      <c r="R1556" s="27">
        <v>1</v>
      </c>
      <c r="S1556" s="27">
        <v>0</v>
      </c>
      <c r="T1556" s="33">
        <v>1.0219497573337515</v>
      </c>
      <c r="U1556" s="27">
        <v>0</v>
      </c>
      <c r="V1556" s="27">
        <v>0</v>
      </c>
      <c r="W1556" s="27">
        <v>0</v>
      </c>
      <c r="X1556" s="27"/>
      <c r="Y1556" s="27">
        <v>0</v>
      </c>
      <c r="Z1556" s="27">
        <v>1</v>
      </c>
    </row>
    <row r="1557" spans="1:26">
      <c r="A1557" s="27">
        <v>1977</v>
      </c>
      <c r="B1557" t="s">
        <v>20</v>
      </c>
      <c r="C1557" s="27"/>
      <c r="D1557" s="27"/>
      <c r="E1557" s="27"/>
      <c r="F1557" s="27">
        <v>0</v>
      </c>
      <c r="G1557" s="27">
        <v>0</v>
      </c>
      <c r="H1557" s="27">
        <v>0</v>
      </c>
      <c r="I1557" s="27">
        <v>1</v>
      </c>
      <c r="J1557" s="27">
        <v>0</v>
      </c>
      <c r="K1557" s="27">
        <v>4</v>
      </c>
      <c r="L1557" s="27">
        <v>1</v>
      </c>
      <c r="M1557" s="27">
        <v>0</v>
      </c>
      <c r="N1557" s="27">
        <v>0</v>
      </c>
      <c r="O1557" s="27">
        <v>0</v>
      </c>
      <c r="P1557" s="27"/>
      <c r="Q1557" s="27"/>
      <c r="R1557" s="27">
        <v>1</v>
      </c>
      <c r="S1557" s="27">
        <v>0</v>
      </c>
      <c r="T1557" s="33">
        <v>1.0409624303569636</v>
      </c>
      <c r="U1557" s="27">
        <v>0</v>
      </c>
      <c r="V1557" s="27">
        <v>0</v>
      </c>
      <c r="W1557" s="27">
        <v>0</v>
      </c>
      <c r="X1557" s="27"/>
      <c r="Y1557" s="27">
        <v>0</v>
      </c>
      <c r="Z1557" s="27">
        <v>1</v>
      </c>
    </row>
    <row r="1558" spans="1:26">
      <c r="A1558" s="27">
        <v>1978</v>
      </c>
      <c r="B1558" t="s">
        <v>20</v>
      </c>
      <c r="C1558" s="27"/>
      <c r="D1558" s="27"/>
      <c r="E1558" s="27"/>
      <c r="F1558" s="27">
        <v>0</v>
      </c>
      <c r="G1558" s="27">
        <v>0</v>
      </c>
      <c r="H1558" s="27">
        <v>0</v>
      </c>
      <c r="I1558" s="27">
        <v>1</v>
      </c>
      <c r="J1558" s="27">
        <v>0</v>
      </c>
      <c r="K1558" s="27">
        <v>4</v>
      </c>
      <c r="L1558" s="27">
        <v>1</v>
      </c>
      <c r="M1558" s="27">
        <v>0</v>
      </c>
      <c r="N1558" s="27">
        <v>0</v>
      </c>
      <c r="O1558" s="27">
        <v>0</v>
      </c>
      <c r="P1558" s="27"/>
      <c r="Q1558" s="27"/>
      <c r="R1558" s="27">
        <v>1</v>
      </c>
      <c r="S1558" s="27">
        <v>0</v>
      </c>
      <c r="T1558" s="33">
        <v>0.91734575384516981</v>
      </c>
      <c r="U1558" s="27">
        <v>0</v>
      </c>
      <c r="V1558" s="27">
        <v>0</v>
      </c>
      <c r="W1558" s="27">
        <v>0</v>
      </c>
      <c r="X1558" s="27"/>
      <c r="Y1558" s="27">
        <v>0</v>
      </c>
      <c r="Z1558" s="27">
        <v>1</v>
      </c>
    </row>
    <row r="1559" spans="1:26">
      <c r="A1559" s="27">
        <v>1979</v>
      </c>
      <c r="B1559" t="s">
        <v>20</v>
      </c>
      <c r="C1559" s="27"/>
      <c r="D1559" s="27"/>
      <c r="E1559" s="27"/>
      <c r="F1559" s="27">
        <v>0</v>
      </c>
      <c r="G1559" s="27">
        <v>0</v>
      </c>
      <c r="H1559" s="27">
        <v>0</v>
      </c>
      <c r="I1559" s="27">
        <v>1</v>
      </c>
      <c r="J1559" s="27">
        <v>0</v>
      </c>
      <c r="K1559" s="27">
        <v>4</v>
      </c>
      <c r="L1559" s="27">
        <v>1</v>
      </c>
      <c r="M1559" s="27">
        <v>0</v>
      </c>
      <c r="N1559" s="27">
        <v>0</v>
      </c>
      <c r="O1559" s="27">
        <v>0</v>
      </c>
      <c r="P1559" s="27"/>
      <c r="Q1559" s="27"/>
      <c r="R1559" s="27">
        <v>1</v>
      </c>
      <c r="S1559" s="27">
        <v>0</v>
      </c>
      <c r="T1559" s="33">
        <v>0.9810294585578897</v>
      </c>
      <c r="U1559" s="27">
        <v>0</v>
      </c>
      <c r="V1559" s="27">
        <v>0</v>
      </c>
      <c r="W1559" s="27">
        <v>2463000</v>
      </c>
      <c r="X1559" s="27"/>
      <c r="Y1559" s="27">
        <v>0</v>
      </c>
      <c r="Z1559" s="27">
        <v>1</v>
      </c>
    </row>
    <row r="1560" spans="1:26">
      <c r="A1560" s="27">
        <v>1980</v>
      </c>
      <c r="B1560" t="s">
        <v>20</v>
      </c>
      <c r="C1560" s="27"/>
      <c r="D1560" s="27"/>
      <c r="E1560" s="27"/>
      <c r="F1560" s="27">
        <v>0</v>
      </c>
      <c r="G1560" s="27">
        <v>0</v>
      </c>
      <c r="H1560" s="27">
        <v>0</v>
      </c>
      <c r="I1560" s="27">
        <v>1</v>
      </c>
      <c r="J1560" s="27">
        <v>0</v>
      </c>
      <c r="K1560" s="27">
        <v>4</v>
      </c>
      <c r="L1560" s="27">
        <v>1</v>
      </c>
      <c r="M1560" s="27">
        <v>0</v>
      </c>
      <c r="N1560" s="27">
        <v>0</v>
      </c>
      <c r="O1560" s="27">
        <v>0</v>
      </c>
      <c r="P1560" s="27">
        <v>152000000</v>
      </c>
      <c r="Q1560" s="27">
        <v>212218226.42984733</v>
      </c>
      <c r="R1560" s="27">
        <v>1</v>
      </c>
      <c r="S1560" s="27">
        <v>0</v>
      </c>
      <c r="T1560" s="33">
        <v>0.94044734443210454</v>
      </c>
      <c r="U1560" s="27">
        <v>0</v>
      </c>
      <c r="V1560" s="27">
        <v>0</v>
      </c>
      <c r="W1560" s="27">
        <v>4220000</v>
      </c>
      <c r="X1560" s="27"/>
      <c r="Y1560" s="27">
        <v>0</v>
      </c>
      <c r="Z1560" s="27">
        <v>1</v>
      </c>
    </row>
    <row r="1561" spans="1:26">
      <c r="A1561" s="27">
        <v>1981</v>
      </c>
      <c r="B1561" t="s">
        <v>20</v>
      </c>
      <c r="C1561" s="27"/>
      <c r="D1561" s="27"/>
      <c r="E1561" s="27"/>
      <c r="F1561" s="27">
        <v>0</v>
      </c>
      <c r="G1561" s="27">
        <v>0</v>
      </c>
      <c r="H1561" s="27">
        <v>0</v>
      </c>
      <c r="I1561" s="27">
        <v>1</v>
      </c>
      <c r="J1561" s="27">
        <v>0</v>
      </c>
      <c r="K1561" s="27">
        <v>4</v>
      </c>
      <c r="L1561" s="27">
        <v>1</v>
      </c>
      <c r="M1561" s="27">
        <v>0</v>
      </c>
      <c r="N1561" s="27">
        <v>0</v>
      </c>
      <c r="O1561" s="27">
        <v>0</v>
      </c>
      <c r="P1561" s="27">
        <v>133000000</v>
      </c>
      <c r="Q1561" s="27">
        <v>196349967.67000663</v>
      </c>
      <c r="R1561" s="27">
        <v>1</v>
      </c>
      <c r="S1561" s="27">
        <v>0</v>
      </c>
      <c r="T1561" s="33">
        <v>0.83355014400471705</v>
      </c>
      <c r="U1561" s="27">
        <v>0</v>
      </c>
      <c r="V1561" s="27">
        <v>0</v>
      </c>
      <c r="W1561" s="27">
        <v>5619000</v>
      </c>
      <c r="X1561" s="27"/>
      <c r="Y1561" s="27">
        <v>0</v>
      </c>
      <c r="Z1561" s="27">
        <v>1</v>
      </c>
    </row>
    <row r="1562" spans="1:26">
      <c r="A1562" s="27">
        <v>1982</v>
      </c>
      <c r="B1562" t="s">
        <v>20</v>
      </c>
      <c r="C1562" s="27"/>
      <c r="D1562" s="27"/>
      <c r="E1562" s="27"/>
      <c r="F1562" s="27">
        <v>0</v>
      </c>
      <c r="G1562" s="27">
        <v>0</v>
      </c>
      <c r="H1562" s="27">
        <v>0</v>
      </c>
      <c r="I1562" s="27">
        <v>1</v>
      </c>
      <c r="J1562" s="27">
        <v>0</v>
      </c>
      <c r="K1562" s="27">
        <v>4</v>
      </c>
      <c r="L1562" s="27">
        <v>1</v>
      </c>
      <c r="M1562" s="27">
        <v>0</v>
      </c>
      <c r="N1562" s="27">
        <v>0</v>
      </c>
      <c r="O1562" s="27">
        <v>0</v>
      </c>
      <c r="P1562" s="27">
        <v>126000000</v>
      </c>
      <c r="Q1562" s="27">
        <v>184008995.64368609</v>
      </c>
      <c r="R1562" s="27">
        <v>0</v>
      </c>
      <c r="S1562" s="27">
        <v>0</v>
      </c>
      <c r="T1562" s="33">
        <v>0.78443295677873848</v>
      </c>
      <c r="U1562" s="27">
        <v>0</v>
      </c>
      <c r="V1562" s="27">
        <v>0</v>
      </c>
      <c r="W1562" s="27">
        <v>7472926.7000000002</v>
      </c>
      <c r="X1562" s="27"/>
      <c r="Y1562" s="27">
        <v>0</v>
      </c>
      <c r="Z1562" s="27">
        <v>1</v>
      </c>
    </row>
    <row r="1563" spans="1:26">
      <c r="A1563" s="27">
        <v>1983</v>
      </c>
      <c r="B1563" t="s">
        <v>20</v>
      </c>
      <c r="C1563" s="27"/>
      <c r="D1563" s="27"/>
      <c r="E1563" s="27"/>
      <c r="F1563" s="27">
        <v>0</v>
      </c>
      <c r="G1563" s="27">
        <v>0</v>
      </c>
      <c r="H1563" s="27">
        <v>0</v>
      </c>
      <c r="I1563" s="27">
        <v>1</v>
      </c>
      <c r="J1563" s="27">
        <v>0</v>
      </c>
      <c r="K1563" s="27">
        <v>4</v>
      </c>
      <c r="L1563" s="27">
        <v>1</v>
      </c>
      <c r="M1563" s="27">
        <v>0</v>
      </c>
      <c r="N1563" s="27">
        <v>0</v>
      </c>
      <c r="O1563" s="27">
        <v>0</v>
      </c>
      <c r="P1563" s="27">
        <v>122000000</v>
      </c>
      <c r="Q1563" s="27">
        <v>191621958.3753649</v>
      </c>
      <c r="R1563" s="27">
        <v>0</v>
      </c>
      <c r="S1563" s="27">
        <v>0</v>
      </c>
      <c r="T1563" s="33">
        <v>0.83426891623154475</v>
      </c>
      <c r="U1563" s="27">
        <v>0</v>
      </c>
      <c r="V1563" s="27">
        <v>0</v>
      </c>
      <c r="W1563" s="27">
        <v>9436966.5</v>
      </c>
      <c r="X1563" s="27"/>
      <c r="Y1563" s="27">
        <v>0</v>
      </c>
      <c r="Z1563" s="27">
        <v>1</v>
      </c>
    </row>
    <row r="1564" spans="1:26">
      <c r="A1564" s="27">
        <v>1984</v>
      </c>
      <c r="B1564" t="s">
        <v>20</v>
      </c>
      <c r="C1564" s="27"/>
      <c r="D1564" s="27"/>
      <c r="E1564" s="27"/>
      <c r="F1564" s="27">
        <v>0</v>
      </c>
      <c r="G1564" s="27">
        <v>0</v>
      </c>
      <c r="H1564" s="27">
        <v>0</v>
      </c>
      <c r="I1564" s="27">
        <v>1</v>
      </c>
      <c r="J1564" s="27">
        <v>0</v>
      </c>
      <c r="K1564" s="27">
        <v>4</v>
      </c>
      <c r="L1564" s="27">
        <v>1</v>
      </c>
      <c r="M1564" s="27">
        <v>0</v>
      </c>
      <c r="N1564" s="27">
        <v>0</v>
      </c>
      <c r="O1564" s="27">
        <v>0</v>
      </c>
      <c r="P1564" s="27">
        <v>118000000</v>
      </c>
      <c r="Q1564" s="27">
        <v>184697209.99741393</v>
      </c>
      <c r="R1564" s="27">
        <v>0</v>
      </c>
      <c r="S1564" s="27">
        <v>1</v>
      </c>
      <c r="T1564" s="33">
        <v>0.82999599794502654</v>
      </c>
      <c r="U1564" s="27">
        <v>0</v>
      </c>
      <c r="V1564" s="27">
        <v>0</v>
      </c>
      <c r="W1564" s="27">
        <v>12887264.5</v>
      </c>
      <c r="X1564" s="27"/>
      <c r="Y1564" s="27"/>
      <c r="Z1564" s="27">
        <v>1</v>
      </c>
    </row>
    <row r="1565" spans="1:26">
      <c r="A1565" s="27">
        <v>1985</v>
      </c>
      <c r="B1565" t="s">
        <v>20</v>
      </c>
      <c r="C1565" s="27"/>
      <c r="D1565" s="27"/>
      <c r="E1565" s="27"/>
      <c r="F1565" s="27">
        <v>0</v>
      </c>
      <c r="G1565" s="27">
        <v>0</v>
      </c>
      <c r="H1565" s="27">
        <v>0</v>
      </c>
      <c r="I1565" s="27">
        <v>1</v>
      </c>
      <c r="J1565" s="27">
        <v>0</v>
      </c>
      <c r="K1565" s="27">
        <v>4</v>
      </c>
      <c r="L1565" s="27">
        <v>1</v>
      </c>
      <c r="M1565" s="27">
        <v>0</v>
      </c>
      <c r="N1565" s="27">
        <v>0</v>
      </c>
      <c r="O1565" s="27">
        <v>0</v>
      </c>
      <c r="P1565" s="27">
        <v>120000000</v>
      </c>
      <c r="Q1565" s="27">
        <v>196726077.06197223</v>
      </c>
      <c r="R1565" s="27">
        <v>0</v>
      </c>
      <c r="S1565" s="27">
        <v>1</v>
      </c>
      <c r="T1565" s="33">
        <v>0.74915719568429318</v>
      </c>
      <c r="U1565" s="27">
        <v>0</v>
      </c>
      <c r="V1565" s="27">
        <v>0</v>
      </c>
      <c r="W1565" s="27">
        <v>19486682.300000001</v>
      </c>
      <c r="X1565" s="27"/>
      <c r="Y1565" s="27"/>
      <c r="Z1565" s="27">
        <v>1</v>
      </c>
    </row>
    <row r="1566" spans="1:26">
      <c r="A1566" s="27">
        <v>1986</v>
      </c>
      <c r="B1566" t="s">
        <v>20</v>
      </c>
      <c r="C1566" s="27"/>
      <c r="D1566" s="27"/>
      <c r="E1566" s="27"/>
      <c r="F1566" s="27">
        <v>0</v>
      </c>
      <c r="G1566" s="27">
        <v>0</v>
      </c>
      <c r="H1566" s="27">
        <v>0</v>
      </c>
      <c r="I1566" s="27">
        <v>1</v>
      </c>
      <c r="J1566" s="27">
        <v>0</v>
      </c>
      <c r="K1566" s="27">
        <v>4</v>
      </c>
      <c r="L1566" s="27">
        <v>1</v>
      </c>
      <c r="M1566" s="27">
        <v>0</v>
      </c>
      <c r="N1566" s="27">
        <v>0</v>
      </c>
      <c r="O1566" s="27">
        <v>0</v>
      </c>
      <c r="P1566" s="27">
        <v>162000000</v>
      </c>
      <c r="Q1566" s="27">
        <v>279197696.81463927</v>
      </c>
      <c r="R1566" s="27">
        <v>0</v>
      </c>
      <c r="S1566" s="27">
        <v>1</v>
      </c>
      <c r="T1566" s="33">
        <v>0.7030572776909082</v>
      </c>
      <c r="U1566" s="27">
        <v>0</v>
      </c>
      <c r="V1566" s="27">
        <v>0</v>
      </c>
      <c r="W1566" s="27">
        <v>25633826.399999999</v>
      </c>
      <c r="X1566" s="27"/>
      <c r="Y1566" s="27"/>
      <c r="Z1566" s="27">
        <v>1</v>
      </c>
    </row>
    <row r="1567" spans="1:26">
      <c r="A1567" s="27">
        <v>1987</v>
      </c>
      <c r="B1567" t="s">
        <v>20</v>
      </c>
      <c r="C1567" s="27"/>
      <c r="D1567" s="27"/>
      <c r="E1567" s="27"/>
      <c r="F1567" s="27">
        <v>0</v>
      </c>
      <c r="G1567" s="27">
        <v>0</v>
      </c>
      <c r="H1567" s="27">
        <v>0</v>
      </c>
      <c r="I1567" s="27">
        <v>1</v>
      </c>
      <c r="J1567" s="27">
        <v>0</v>
      </c>
      <c r="K1567" s="27">
        <v>4</v>
      </c>
      <c r="L1567" s="27">
        <v>1</v>
      </c>
      <c r="M1567" s="27">
        <v>0</v>
      </c>
      <c r="N1567" s="27">
        <v>0</v>
      </c>
      <c r="O1567" s="27">
        <v>0</v>
      </c>
      <c r="P1567" s="27">
        <v>196000000</v>
      </c>
      <c r="Q1567" s="27">
        <v>337525870.61696845</v>
      </c>
      <c r="R1567" s="27">
        <v>0</v>
      </c>
      <c r="S1567" s="27">
        <v>1</v>
      </c>
      <c r="T1567" s="33">
        <v>0.74330063470010233</v>
      </c>
      <c r="U1567" s="27">
        <v>0</v>
      </c>
      <c r="V1567" s="27">
        <v>0</v>
      </c>
      <c r="W1567" s="27">
        <v>33116566.800000001</v>
      </c>
      <c r="X1567" s="27"/>
      <c r="Y1567" s="27"/>
      <c r="Z1567" s="27">
        <v>1</v>
      </c>
    </row>
    <row r="1568" spans="1:26">
      <c r="A1568" s="27">
        <v>1988</v>
      </c>
      <c r="B1568" t="s">
        <v>20</v>
      </c>
      <c r="C1568" s="27"/>
      <c r="D1568" s="27"/>
      <c r="E1568" s="27"/>
      <c r="F1568" s="27">
        <v>0</v>
      </c>
      <c r="G1568" s="27">
        <v>0</v>
      </c>
      <c r="H1568" s="27">
        <v>0</v>
      </c>
      <c r="I1568" s="27">
        <v>1</v>
      </c>
      <c r="J1568" s="27">
        <v>0</v>
      </c>
      <c r="K1568" s="27">
        <v>4</v>
      </c>
      <c r="L1568" s="27">
        <v>1</v>
      </c>
      <c r="M1568" s="27">
        <v>0</v>
      </c>
      <c r="N1568" s="27">
        <v>0</v>
      </c>
      <c r="O1568" s="27">
        <v>0</v>
      </c>
      <c r="P1568" s="27">
        <v>207000000</v>
      </c>
      <c r="Q1568" s="27">
        <v>356500026.69167286</v>
      </c>
      <c r="R1568" s="27">
        <v>1</v>
      </c>
      <c r="S1568" s="27">
        <v>1</v>
      </c>
      <c r="T1568" s="33">
        <v>0.80560957079318884</v>
      </c>
      <c r="U1568" s="27">
        <v>0</v>
      </c>
      <c r="V1568" s="27">
        <v>0</v>
      </c>
      <c r="W1568" s="27">
        <v>33878421.299999997</v>
      </c>
      <c r="X1568" s="27"/>
      <c r="Y1568" s="27"/>
      <c r="Z1568" s="27">
        <v>1</v>
      </c>
    </row>
    <row r="1569" spans="1:26">
      <c r="A1569" s="27">
        <v>1989</v>
      </c>
      <c r="B1569" t="s">
        <v>20</v>
      </c>
      <c r="C1569" s="27"/>
      <c r="D1569" s="27"/>
      <c r="E1569" s="27"/>
      <c r="F1569" s="27">
        <v>0</v>
      </c>
      <c r="G1569" s="27">
        <v>0</v>
      </c>
      <c r="H1569" s="27">
        <v>0</v>
      </c>
      <c r="I1569" s="27">
        <v>1</v>
      </c>
      <c r="J1569" s="27">
        <v>0</v>
      </c>
      <c r="K1569" s="27">
        <v>4</v>
      </c>
      <c r="L1569" s="27">
        <v>1</v>
      </c>
      <c r="M1569" s="27">
        <v>0</v>
      </c>
      <c r="N1569" s="27">
        <v>0</v>
      </c>
      <c r="O1569" s="27">
        <v>0</v>
      </c>
      <c r="P1569" s="27">
        <v>199000000</v>
      </c>
      <c r="Q1569" s="27">
        <v>341476764.04426748</v>
      </c>
      <c r="R1569" s="27">
        <v>1</v>
      </c>
      <c r="S1569" s="27">
        <v>1</v>
      </c>
      <c r="T1569" s="33">
        <v>0.74679040704290955</v>
      </c>
      <c r="U1569" s="27">
        <v>0</v>
      </c>
      <c r="V1569" s="27">
        <v>0</v>
      </c>
      <c r="W1569" s="27">
        <v>34757611.100000001</v>
      </c>
      <c r="X1569" s="27"/>
      <c r="Y1569" s="27"/>
      <c r="Z1569" s="27">
        <v>1</v>
      </c>
    </row>
    <row r="1570" spans="1:26">
      <c r="A1570" s="27">
        <v>1990</v>
      </c>
      <c r="B1570" t="s">
        <v>20</v>
      </c>
      <c r="C1570" s="27"/>
      <c r="D1570" s="27"/>
      <c r="E1570" s="27"/>
      <c r="F1570" s="27">
        <v>0</v>
      </c>
      <c r="G1570" s="27">
        <v>0</v>
      </c>
      <c r="H1570" s="27">
        <v>0</v>
      </c>
      <c r="I1570" s="27">
        <v>1</v>
      </c>
      <c r="J1570" s="27">
        <v>0</v>
      </c>
      <c r="K1570" s="27">
        <v>4</v>
      </c>
      <c r="L1570" s="27">
        <v>1</v>
      </c>
      <c r="M1570" s="27">
        <v>0</v>
      </c>
      <c r="N1570" s="27">
        <v>0</v>
      </c>
      <c r="O1570" s="27">
        <v>0</v>
      </c>
      <c r="P1570" s="27">
        <v>250000000</v>
      </c>
      <c r="Q1570" s="27">
        <v>429622147.74344611</v>
      </c>
      <c r="R1570" s="27">
        <v>1</v>
      </c>
      <c r="S1570" s="27">
        <v>1</v>
      </c>
      <c r="T1570" s="33">
        <v>0.70566019682121295</v>
      </c>
      <c r="U1570" s="27">
        <v>0</v>
      </c>
      <c r="V1570" s="27">
        <v>0</v>
      </c>
      <c r="W1570" s="27">
        <v>37510870.899999999</v>
      </c>
      <c r="X1570" s="27"/>
      <c r="Y1570" s="27"/>
      <c r="Z1570" s="27">
        <v>1</v>
      </c>
    </row>
    <row r="1571" spans="1:26">
      <c r="A1571" s="27">
        <v>1991</v>
      </c>
      <c r="B1571" t="s">
        <v>20</v>
      </c>
      <c r="C1571" s="27"/>
      <c r="D1571" s="27"/>
      <c r="E1571" s="27"/>
      <c r="F1571" s="27">
        <v>0</v>
      </c>
      <c r="G1571" s="27">
        <v>0</v>
      </c>
      <c r="H1571" s="27">
        <v>0</v>
      </c>
      <c r="I1571" s="27">
        <v>1</v>
      </c>
      <c r="J1571" s="27">
        <v>0</v>
      </c>
      <c r="K1571" s="27">
        <v>4</v>
      </c>
      <c r="L1571" s="27">
        <v>1</v>
      </c>
      <c r="M1571" s="27">
        <v>0</v>
      </c>
      <c r="N1571" s="27">
        <v>0</v>
      </c>
      <c r="O1571" s="27">
        <v>0</v>
      </c>
      <c r="P1571" s="27">
        <v>260000000</v>
      </c>
      <c r="Q1571" s="27">
        <v>424108796.56297582</v>
      </c>
      <c r="R1571" s="27">
        <v>1</v>
      </c>
      <c r="S1571" s="27">
        <v>1</v>
      </c>
      <c r="T1571" s="33">
        <v>0.64778014054484578</v>
      </c>
      <c r="U1571" s="27">
        <v>1287387</v>
      </c>
      <c r="V1571" s="27">
        <v>0</v>
      </c>
      <c r="W1571" s="27">
        <v>38977661.799999997</v>
      </c>
      <c r="X1571" s="27"/>
      <c r="Y1571" s="27"/>
      <c r="Z1571" s="27">
        <v>1</v>
      </c>
    </row>
    <row r="1572" spans="1:26">
      <c r="A1572" s="27">
        <v>1992</v>
      </c>
      <c r="B1572" t="s">
        <v>20</v>
      </c>
      <c r="C1572" s="27"/>
      <c r="D1572" s="27"/>
      <c r="E1572" s="27"/>
      <c r="F1572" s="27">
        <v>0</v>
      </c>
      <c r="G1572" s="27">
        <v>0</v>
      </c>
      <c r="H1572" s="27">
        <v>0</v>
      </c>
      <c r="I1572" s="27">
        <v>1</v>
      </c>
      <c r="J1572" s="27">
        <v>0</v>
      </c>
      <c r="K1572" s="27">
        <v>4</v>
      </c>
      <c r="L1572" s="27">
        <v>1</v>
      </c>
      <c r="M1572" s="27">
        <v>0</v>
      </c>
      <c r="N1572" s="27">
        <v>0</v>
      </c>
      <c r="O1572" s="27">
        <v>0</v>
      </c>
      <c r="P1572" s="27">
        <v>281000000</v>
      </c>
      <c r="Q1572" s="27">
        <v>457388578.92414361</v>
      </c>
      <c r="R1572" s="27">
        <v>1</v>
      </c>
      <c r="S1572" s="27">
        <v>1</v>
      </c>
      <c r="T1572" s="33">
        <v>0.62587770846912083</v>
      </c>
      <c r="U1572" s="27">
        <v>1237500</v>
      </c>
      <c r="V1572" s="27">
        <v>0</v>
      </c>
      <c r="W1572" s="27">
        <v>40077000</v>
      </c>
      <c r="X1572" s="27"/>
      <c r="Y1572" s="27"/>
      <c r="Z1572" s="27">
        <v>1</v>
      </c>
    </row>
    <row r="1573" spans="1:26">
      <c r="A1573" s="27">
        <v>1993</v>
      </c>
      <c r="B1573" t="s">
        <v>20</v>
      </c>
      <c r="C1573" s="27"/>
      <c r="D1573" s="27"/>
      <c r="E1573" s="27"/>
      <c r="F1573" s="27">
        <v>0</v>
      </c>
      <c r="G1573" s="27">
        <v>0</v>
      </c>
      <c r="H1573" s="27">
        <v>0</v>
      </c>
      <c r="I1573" s="27">
        <v>1</v>
      </c>
      <c r="J1573" s="27">
        <v>0</v>
      </c>
      <c r="K1573" s="27">
        <v>4</v>
      </c>
      <c r="L1573" s="27">
        <v>1</v>
      </c>
      <c r="M1573" s="27">
        <v>0</v>
      </c>
      <c r="N1573" s="27">
        <v>0</v>
      </c>
      <c r="O1573" s="27">
        <v>0</v>
      </c>
      <c r="P1573" s="27">
        <v>278000000</v>
      </c>
      <c r="Q1573" s="27">
        <v>452881443.08416229</v>
      </c>
      <c r="R1573" s="27">
        <v>1</v>
      </c>
      <c r="S1573" s="27">
        <v>1</v>
      </c>
      <c r="T1573" s="33">
        <v>0.648154718576755</v>
      </c>
      <c r="U1573" s="27">
        <v>1236204</v>
      </c>
      <c r="V1573" s="27">
        <v>0</v>
      </c>
      <c r="W1573" s="27">
        <v>44788000</v>
      </c>
      <c r="X1573" s="27"/>
      <c r="Y1573" s="27"/>
      <c r="Z1573" s="27">
        <v>1</v>
      </c>
    </row>
    <row r="1574" spans="1:26">
      <c r="A1574" s="27">
        <v>1994</v>
      </c>
      <c r="B1574" t="s">
        <v>20</v>
      </c>
      <c r="C1574" s="27"/>
      <c r="D1574" s="27"/>
      <c r="E1574" s="27"/>
      <c r="F1574" s="27">
        <v>0</v>
      </c>
      <c r="G1574" s="27">
        <v>0</v>
      </c>
      <c r="H1574" s="27">
        <v>0</v>
      </c>
      <c r="I1574" s="27">
        <v>1</v>
      </c>
      <c r="J1574" s="27">
        <v>0</v>
      </c>
      <c r="K1574" s="27">
        <v>4</v>
      </c>
      <c r="L1574" s="27">
        <v>1</v>
      </c>
      <c r="M1574" s="27">
        <v>0</v>
      </c>
      <c r="N1574" s="27">
        <v>0</v>
      </c>
      <c r="O1574" s="27">
        <v>0</v>
      </c>
      <c r="P1574" s="27">
        <v>186000000</v>
      </c>
      <c r="Q1574" s="27">
        <v>319189200.35312301</v>
      </c>
      <c r="R1574" s="27">
        <v>1</v>
      </c>
      <c r="S1574" s="27">
        <v>1</v>
      </c>
      <c r="T1574" s="33">
        <v>0.69545665111729171</v>
      </c>
      <c r="U1574" s="27">
        <v>3284662.4</v>
      </c>
      <c r="V1574" s="27">
        <v>0</v>
      </c>
      <c r="W1574" s="27">
        <v>53857000</v>
      </c>
      <c r="X1574" s="27"/>
      <c r="Y1574" s="27"/>
      <c r="Z1574" s="27">
        <v>1</v>
      </c>
    </row>
    <row r="1575" spans="1:26">
      <c r="A1575" s="27">
        <v>1995</v>
      </c>
      <c r="B1575" t="s">
        <v>20</v>
      </c>
      <c r="C1575" s="27"/>
      <c r="D1575" s="27"/>
      <c r="E1575" s="27"/>
      <c r="F1575" s="27">
        <v>0</v>
      </c>
      <c r="G1575" s="27">
        <v>0</v>
      </c>
      <c r="H1575" s="27">
        <v>0</v>
      </c>
      <c r="I1575" s="27">
        <v>1</v>
      </c>
      <c r="J1575" s="27">
        <v>0</v>
      </c>
      <c r="K1575" s="27">
        <v>4</v>
      </c>
      <c r="L1575" s="27">
        <v>1</v>
      </c>
      <c r="M1575" s="27">
        <v>0</v>
      </c>
      <c r="N1575" s="27">
        <v>0</v>
      </c>
      <c r="O1575" s="27">
        <v>0</v>
      </c>
      <c r="P1575" s="27">
        <v>232000000</v>
      </c>
      <c r="Q1575" s="27">
        <v>398461789.55868608</v>
      </c>
      <c r="R1575" s="27">
        <v>1</v>
      </c>
      <c r="S1575" s="27">
        <v>1</v>
      </c>
      <c r="T1575" s="33">
        <v>0.69736071622307827</v>
      </c>
      <c r="U1575" s="27">
        <v>3344602.5</v>
      </c>
      <c r="V1575" s="27">
        <v>0</v>
      </c>
      <c r="W1575" s="27">
        <v>64053000</v>
      </c>
      <c r="X1575" s="27"/>
      <c r="Y1575" s="27"/>
      <c r="Z1575" s="27">
        <v>1</v>
      </c>
    </row>
    <row r="1576" spans="1:26">
      <c r="A1576" s="27">
        <v>1996</v>
      </c>
      <c r="B1576" t="s">
        <v>20</v>
      </c>
      <c r="C1576" s="27"/>
      <c r="D1576" s="27"/>
      <c r="E1576" s="27"/>
      <c r="F1576" s="27">
        <v>0</v>
      </c>
      <c r="G1576" s="27">
        <v>0</v>
      </c>
      <c r="H1576" s="27">
        <v>0</v>
      </c>
      <c r="I1576" s="27">
        <v>1</v>
      </c>
      <c r="J1576" s="27">
        <v>0</v>
      </c>
      <c r="K1576" s="27">
        <v>4</v>
      </c>
      <c r="L1576" s="27">
        <v>1</v>
      </c>
      <c r="M1576" s="27">
        <v>0</v>
      </c>
      <c r="N1576" s="27">
        <v>0</v>
      </c>
      <c r="O1576" s="27">
        <v>0</v>
      </c>
      <c r="P1576" s="27">
        <v>231000000</v>
      </c>
      <c r="Q1576" s="27">
        <v>396053797.63332117</v>
      </c>
      <c r="R1576" s="27">
        <v>1</v>
      </c>
      <c r="S1576" s="27">
        <v>1</v>
      </c>
      <c r="T1576" s="33">
        <v>0.69966405838602452</v>
      </c>
      <c r="U1576" s="27">
        <v>3235410.1</v>
      </c>
      <c r="V1576" s="27">
        <v>0</v>
      </c>
      <c r="W1576" s="27">
        <v>68151000</v>
      </c>
      <c r="X1576" s="27"/>
      <c r="Y1576" s="27"/>
      <c r="Z1576" s="27">
        <v>1</v>
      </c>
    </row>
    <row r="1577" spans="1:26">
      <c r="A1577" s="27">
        <v>1997</v>
      </c>
      <c r="B1577" t="s">
        <v>20</v>
      </c>
      <c r="C1577" s="27"/>
      <c r="D1577" s="27"/>
      <c r="E1577" s="27"/>
      <c r="F1577" s="27">
        <v>0</v>
      </c>
      <c r="G1577" s="27">
        <v>0</v>
      </c>
      <c r="H1577" s="27">
        <v>0</v>
      </c>
      <c r="I1577" s="27">
        <v>1</v>
      </c>
      <c r="J1577" s="27">
        <v>0</v>
      </c>
      <c r="K1577" s="27">
        <v>4</v>
      </c>
      <c r="L1577" s="27">
        <v>1</v>
      </c>
      <c r="M1577" s="27">
        <v>0</v>
      </c>
      <c r="N1577" s="27">
        <v>0</v>
      </c>
      <c r="O1577" s="27">
        <v>0</v>
      </c>
      <c r="P1577" s="27">
        <v>212000000</v>
      </c>
      <c r="Q1577" s="27">
        <v>364445589.70236468</v>
      </c>
      <c r="R1577" s="27">
        <v>1</v>
      </c>
      <c r="S1577" s="27">
        <v>1</v>
      </c>
      <c r="T1577" s="33">
        <v>0.71538944173936525</v>
      </c>
      <c r="U1577" s="27">
        <v>2792947.4</v>
      </c>
      <c r="V1577" s="27">
        <v>0</v>
      </c>
      <c r="W1577" s="27">
        <v>69551000</v>
      </c>
      <c r="X1577" s="27"/>
      <c r="Y1577" s="27"/>
      <c r="Z1577" s="27">
        <v>1</v>
      </c>
    </row>
    <row r="1578" spans="1:26">
      <c r="A1578" s="27">
        <v>1998</v>
      </c>
      <c r="B1578" t="s">
        <v>20</v>
      </c>
      <c r="C1578" s="27"/>
      <c r="D1578" s="27"/>
      <c r="E1578" s="27"/>
      <c r="F1578" s="27">
        <v>0</v>
      </c>
      <c r="G1578" s="27">
        <v>0</v>
      </c>
      <c r="H1578" s="27">
        <v>0</v>
      </c>
      <c r="I1578" s="27">
        <v>1</v>
      </c>
      <c r="J1578" s="27">
        <v>0</v>
      </c>
      <c r="K1578" s="27">
        <v>4</v>
      </c>
      <c r="L1578" s="27">
        <v>1</v>
      </c>
      <c r="M1578" s="27">
        <v>0</v>
      </c>
      <c r="N1578" s="27">
        <v>0</v>
      </c>
      <c r="O1578" s="27">
        <v>0</v>
      </c>
      <c r="P1578" s="27">
        <v>216000000</v>
      </c>
      <c r="Q1578" s="27">
        <v>370106776.04332876</v>
      </c>
      <c r="R1578" s="27">
        <v>1</v>
      </c>
      <c r="S1578" s="27">
        <v>1</v>
      </c>
      <c r="T1578" s="33">
        <v>0.63293736472878814</v>
      </c>
      <c r="U1578" s="27">
        <v>2661176.7999999998</v>
      </c>
      <c r="V1578" s="27">
        <v>0</v>
      </c>
      <c r="W1578" s="27">
        <v>74763000</v>
      </c>
      <c r="X1578" s="27"/>
      <c r="Y1578" s="27"/>
      <c r="Z1578" s="27">
        <v>1</v>
      </c>
    </row>
    <row r="1579" spans="1:26">
      <c r="A1579" s="27">
        <v>1999</v>
      </c>
      <c r="B1579" t="s">
        <v>20</v>
      </c>
      <c r="C1579" s="27"/>
      <c r="D1579" s="27"/>
      <c r="E1579" s="27"/>
      <c r="F1579" s="27">
        <v>0</v>
      </c>
      <c r="G1579" s="27">
        <v>0</v>
      </c>
      <c r="H1579" s="27">
        <v>0</v>
      </c>
      <c r="I1579" s="27">
        <v>1</v>
      </c>
      <c r="J1579" s="27">
        <v>0</v>
      </c>
      <c r="K1579" s="27">
        <v>4</v>
      </c>
      <c r="L1579" s="27">
        <v>1</v>
      </c>
      <c r="M1579" s="27">
        <v>0</v>
      </c>
      <c r="N1579" s="27">
        <v>0</v>
      </c>
      <c r="O1579" s="27">
        <v>0</v>
      </c>
      <c r="P1579" s="27">
        <v>223000000</v>
      </c>
      <c r="Q1579" s="27">
        <v>382454989.94531095</v>
      </c>
      <c r="R1579" s="27">
        <v>1</v>
      </c>
      <c r="S1579" s="27">
        <v>1</v>
      </c>
      <c r="T1579" s="33">
        <v>0.59173831677950461</v>
      </c>
      <c r="U1579" s="27">
        <v>3144969.3</v>
      </c>
      <c r="V1579" s="27">
        <v>0</v>
      </c>
      <c r="W1579" s="27">
        <v>72718000</v>
      </c>
      <c r="X1579" s="27"/>
      <c r="Y1579" s="27"/>
      <c r="Z1579" s="27">
        <v>1</v>
      </c>
    </row>
    <row r="1580" spans="1:26">
      <c r="A1580" s="27">
        <v>2000</v>
      </c>
      <c r="B1580" t="s">
        <v>20</v>
      </c>
      <c r="C1580" s="27">
        <v>0</v>
      </c>
      <c r="D1580" s="27">
        <v>0</v>
      </c>
      <c r="E1580" s="27">
        <v>0</v>
      </c>
      <c r="F1580" s="27">
        <v>0</v>
      </c>
      <c r="G1580" s="27">
        <v>0</v>
      </c>
      <c r="H1580" s="27">
        <v>0</v>
      </c>
      <c r="I1580" s="27">
        <v>1</v>
      </c>
      <c r="J1580" s="27">
        <v>0</v>
      </c>
      <c r="K1580" s="27">
        <v>4</v>
      </c>
      <c r="L1580" s="27">
        <v>1</v>
      </c>
      <c r="M1580" s="27">
        <v>1</v>
      </c>
      <c r="N1580" s="27">
        <v>0</v>
      </c>
      <c r="O1580" s="27">
        <v>0</v>
      </c>
      <c r="P1580" s="27">
        <v>202000000</v>
      </c>
      <c r="Q1580" s="27">
        <v>350264287.68733066</v>
      </c>
      <c r="R1580" s="27">
        <v>1</v>
      </c>
      <c r="S1580" s="27">
        <v>1</v>
      </c>
      <c r="T1580" s="33">
        <v>0.62919927379193319</v>
      </c>
      <c r="U1580" s="27">
        <v>2399178.5</v>
      </c>
      <c r="V1580" s="27">
        <v>0</v>
      </c>
      <c r="W1580" s="27">
        <v>70841000</v>
      </c>
      <c r="X1580" s="27"/>
      <c r="Y1580" s="27"/>
      <c r="Z1580" s="27">
        <v>1</v>
      </c>
    </row>
    <row r="1581" spans="1:26">
      <c r="A1581" s="27">
        <v>2001</v>
      </c>
      <c r="B1581" t="s">
        <v>20</v>
      </c>
      <c r="C1581" s="27">
        <v>0</v>
      </c>
      <c r="D1581" s="27">
        <v>0</v>
      </c>
      <c r="E1581" s="27">
        <v>0</v>
      </c>
      <c r="F1581" s="27">
        <v>2416314.5</v>
      </c>
      <c r="G1581" s="27">
        <v>0</v>
      </c>
      <c r="H1581" s="27">
        <v>0</v>
      </c>
      <c r="I1581" s="27">
        <v>1</v>
      </c>
      <c r="J1581" s="27">
        <v>0</v>
      </c>
      <c r="K1581" s="27">
        <v>4</v>
      </c>
      <c r="L1581" s="27">
        <v>1</v>
      </c>
      <c r="M1581" s="27">
        <v>1</v>
      </c>
      <c r="N1581" s="27">
        <v>0</v>
      </c>
      <c r="O1581" s="27">
        <v>0</v>
      </c>
      <c r="P1581" s="27">
        <v>220000000</v>
      </c>
      <c r="Q1581" s="27">
        <v>378180913.35576177</v>
      </c>
      <c r="R1581" s="27">
        <v>1</v>
      </c>
      <c r="S1581" s="27">
        <v>1</v>
      </c>
      <c r="T1581" s="33">
        <v>0.61588871891054842</v>
      </c>
      <c r="U1581" s="27">
        <v>1748614.2</v>
      </c>
      <c r="V1581" s="27">
        <v>0</v>
      </c>
      <c r="W1581" s="27">
        <v>79008000</v>
      </c>
      <c r="X1581" s="27"/>
      <c r="Y1581" s="27"/>
      <c r="Z1581" s="27">
        <v>1</v>
      </c>
    </row>
    <row r="1582" spans="1:26">
      <c r="A1582" s="27">
        <v>2002</v>
      </c>
      <c r="B1582" t="s">
        <v>20</v>
      </c>
      <c r="C1582" s="27">
        <v>0</v>
      </c>
      <c r="D1582" s="27">
        <v>0</v>
      </c>
      <c r="E1582" s="27">
        <v>0</v>
      </c>
      <c r="F1582" s="27">
        <v>40362.5</v>
      </c>
      <c r="G1582" s="27">
        <v>0</v>
      </c>
      <c r="H1582" s="27">
        <v>0</v>
      </c>
      <c r="I1582" s="27">
        <v>1</v>
      </c>
      <c r="J1582" s="27">
        <v>0</v>
      </c>
      <c r="K1582" s="27">
        <v>4</v>
      </c>
      <c r="L1582" s="27">
        <v>1</v>
      </c>
      <c r="M1582" s="27">
        <v>1</v>
      </c>
      <c r="N1582" s="27">
        <v>0</v>
      </c>
      <c r="O1582" s="27">
        <v>0</v>
      </c>
      <c r="P1582" s="27">
        <v>252000000</v>
      </c>
      <c r="Q1582" s="27">
        <v>423962976.72233343</v>
      </c>
      <c r="R1582" s="27">
        <v>1</v>
      </c>
      <c r="S1582" s="27">
        <v>1</v>
      </c>
      <c r="T1582" s="33">
        <v>0.62466195784303247</v>
      </c>
      <c r="U1582" s="27">
        <v>1524565.7</v>
      </c>
      <c r="V1582" s="27">
        <v>0</v>
      </c>
      <c r="W1582" s="27">
        <v>96078000</v>
      </c>
      <c r="X1582" s="27"/>
      <c r="Y1582" s="27"/>
      <c r="Z1582" s="27">
        <v>1</v>
      </c>
    </row>
    <row r="1583" spans="1:26">
      <c r="A1583" s="27">
        <v>2003</v>
      </c>
      <c r="B1583" t="s">
        <v>20</v>
      </c>
      <c r="C1583" s="27">
        <v>0</v>
      </c>
      <c r="D1583" s="27">
        <v>0</v>
      </c>
      <c r="E1583" s="27">
        <v>0</v>
      </c>
      <c r="F1583" s="27">
        <v>0</v>
      </c>
      <c r="G1583" s="27">
        <v>0</v>
      </c>
      <c r="H1583" s="27">
        <v>0</v>
      </c>
      <c r="I1583" s="27">
        <v>1</v>
      </c>
      <c r="J1583" s="27">
        <v>0</v>
      </c>
      <c r="K1583" s="27">
        <v>4</v>
      </c>
      <c r="L1583" s="27">
        <v>1</v>
      </c>
      <c r="M1583" s="27">
        <v>1</v>
      </c>
      <c r="N1583" s="27">
        <v>0</v>
      </c>
      <c r="O1583" s="27">
        <v>0</v>
      </c>
      <c r="P1583" s="27">
        <v>325000000</v>
      </c>
      <c r="Q1583" s="27">
        <v>545658929.04458702</v>
      </c>
      <c r="R1583" s="27">
        <v>1</v>
      </c>
      <c r="S1583" s="27">
        <v>1</v>
      </c>
      <c r="T1583" s="33">
        <v>0.61793375018798091</v>
      </c>
      <c r="U1583" s="27">
        <v>1265154.8999999999</v>
      </c>
      <c r="V1583" s="27">
        <v>0</v>
      </c>
      <c r="W1583" s="27">
        <v>112373000</v>
      </c>
      <c r="X1583" s="27"/>
      <c r="Y1583" s="27"/>
      <c r="Z1583" s="27">
        <v>1</v>
      </c>
    </row>
    <row r="1584" spans="1:26">
      <c r="A1584" s="27">
        <v>2004</v>
      </c>
      <c r="B1584" t="s">
        <v>20</v>
      </c>
      <c r="C1584" s="27">
        <v>7600000</v>
      </c>
      <c r="D1584" s="27">
        <v>1520000</v>
      </c>
      <c r="E1584" s="27">
        <v>7600000</v>
      </c>
      <c r="F1584" s="27">
        <v>9223247.25</v>
      </c>
      <c r="G1584" s="27">
        <v>0</v>
      </c>
      <c r="H1584" s="27">
        <v>0</v>
      </c>
      <c r="I1584" s="27">
        <v>1</v>
      </c>
      <c r="J1584" s="27">
        <v>0</v>
      </c>
      <c r="K1584" s="27">
        <v>4</v>
      </c>
      <c r="L1584" s="27">
        <v>1</v>
      </c>
      <c r="M1584" s="27">
        <v>1</v>
      </c>
      <c r="N1584" s="27">
        <v>0</v>
      </c>
      <c r="O1584" s="27">
        <v>0</v>
      </c>
      <c r="P1584" s="27">
        <v>363000000</v>
      </c>
      <c r="Q1584" s="27">
        <v>632570092.20779288</v>
      </c>
      <c r="R1584" s="27">
        <v>1</v>
      </c>
      <c r="S1584" s="27">
        <v>1</v>
      </c>
      <c r="T1584" s="33">
        <v>0.67108711240801089</v>
      </c>
      <c r="U1584" s="27">
        <v>1112576.3999999999</v>
      </c>
      <c r="V1584" s="27">
        <v>0</v>
      </c>
      <c r="W1584" s="27">
        <v>118720000</v>
      </c>
      <c r="X1584" s="27"/>
      <c r="Y1584" s="27"/>
      <c r="Z1584" s="27">
        <v>1</v>
      </c>
    </row>
    <row r="1585" spans="1:26">
      <c r="A1585" s="27">
        <v>2005</v>
      </c>
      <c r="B1585" t="s">
        <v>20</v>
      </c>
      <c r="C1585" s="27">
        <v>7600000</v>
      </c>
      <c r="D1585" s="27">
        <v>3040000</v>
      </c>
      <c r="E1585" s="27">
        <v>7600000</v>
      </c>
      <c r="F1585" s="27">
        <v>0</v>
      </c>
      <c r="G1585" s="27">
        <v>0</v>
      </c>
      <c r="H1585" s="27">
        <v>0</v>
      </c>
      <c r="I1585" s="27">
        <v>1</v>
      </c>
      <c r="J1585" s="27">
        <v>0</v>
      </c>
      <c r="K1585" s="27">
        <v>4</v>
      </c>
      <c r="L1585" s="27">
        <v>1</v>
      </c>
      <c r="M1585" s="27">
        <v>1</v>
      </c>
      <c r="N1585" s="27">
        <v>0</v>
      </c>
      <c r="O1585" s="27">
        <v>0</v>
      </c>
      <c r="P1585" s="27">
        <v>388000000</v>
      </c>
      <c r="Q1585" s="27">
        <v>653584808.74557292</v>
      </c>
      <c r="R1585" s="27">
        <v>1</v>
      </c>
      <c r="S1585" s="27">
        <v>1</v>
      </c>
      <c r="T1585" s="33">
        <v>0.69599608558540027</v>
      </c>
      <c r="U1585" s="27">
        <v>1025358.3</v>
      </c>
      <c r="V1585" s="27">
        <v>0</v>
      </c>
      <c r="W1585" s="27">
        <v>111076000</v>
      </c>
      <c r="X1585" s="27"/>
      <c r="Y1585" s="27"/>
      <c r="Z1585" s="27">
        <v>1</v>
      </c>
    </row>
    <row r="1586" spans="1:26">
      <c r="A1586" s="27">
        <v>2006</v>
      </c>
      <c r="B1586" t="s">
        <v>20</v>
      </c>
      <c r="C1586" s="27">
        <v>7600000</v>
      </c>
      <c r="D1586" s="27">
        <v>4560000</v>
      </c>
      <c r="E1586" s="27">
        <v>7600000</v>
      </c>
      <c r="F1586" s="27">
        <v>30000000</v>
      </c>
      <c r="G1586" s="27">
        <v>0</v>
      </c>
      <c r="H1586" s="27">
        <v>0</v>
      </c>
      <c r="I1586" s="27">
        <v>1</v>
      </c>
      <c r="J1586" s="27">
        <v>0</v>
      </c>
      <c r="K1586" s="27">
        <v>4</v>
      </c>
      <c r="L1586" s="27">
        <v>1</v>
      </c>
      <c r="M1586" s="27">
        <v>1</v>
      </c>
      <c r="N1586" s="27">
        <v>0</v>
      </c>
      <c r="O1586" s="27">
        <v>0</v>
      </c>
      <c r="P1586" s="27">
        <v>404000000</v>
      </c>
      <c r="Q1586" s="27">
        <v>697810988.05154312</v>
      </c>
      <c r="R1586" s="27">
        <v>1</v>
      </c>
      <c r="S1586" s="27">
        <v>1</v>
      </c>
      <c r="T1586" s="33">
        <v>0.83568345932575372</v>
      </c>
      <c r="U1586" s="27">
        <v>1079256.6000000001</v>
      </c>
      <c r="V1586" s="27">
        <v>0</v>
      </c>
      <c r="W1586" s="27">
        <v>117087000</v>
      </c>
      <c r="X1586" s="27"/>
      <c r="Y1586" s="27"/>
      <c r="Z1586" s="27">
        <v>1</v>
      </c>
    </row>
    <row r="1587" spans="1:26">
      <c r="A1587" s="27">
        <v>2007</v>
      </c>
      <c r="B1587" t="s">
        <v>20</v>
      </c>
      <c r="C1587" s="27">
        <v>7600000</v>
      </c>
      <c r="D1587" s="27">
        <v>6080000</v>
      </c>
      <c r="E1587" s="27">
        <v>7600000</v>
      </c>
      <c r="F1587" s="27">
        <v>3286216.75</v>
      </c>
      <c r="G1587" s="27">
        <v>0</v>
      </c>
      <c r="H1587" s="27">
        <v>0</v>
      </c>
      <c r="I1587" s="27">
        <v>1</v>
      </c>
      <c r="J1587" s="27">
        <v>0</v>
      </c>
      <c r="K1587" s="27">
        <v>4</v>
      </c>
      <c r="L1587" s="27">
        <v>1</v>
      </c>
      <c r="M1587" s="27">
        <v>1</v>
      </c>
      <c r="N1587" s="27">
        <v>0</v>
      </c>
      <c r="O1587" s="27">
        <v>0</v>
      </c>
      <c r="P1587" s="27">
        <v>466000000</v>
      </c>
      <c r="Q1587" s="27">
        <v>794621676.48768127</v>
      </c>
      <c r="R1587" s="27">
        <v>1</v>
      </c>
      <c r="S1587" s="27">
        <v>1</v>
      </c>
      <c r="T1587" s="33">
        <v>0.90473952627382648</v>
      </c>
      <c r="U1587" s="27">
        <v>1135251.7</v>
      </c>
      <c r="V1587" s="27">
        <v>0</v>
      </c>
      <c r="W1587" s="27">
        <v>124350000</v>
      </c>
      <c r="X1587" s="27"/>
      <c r="Y1587" s="27"/>
      <c r="Z1587" s="27">
        <v>1</v>
      </c>
    </row>
    <row r="1588" spans="1:26">
      <c r="A1588" s="27">
        <v>2008</v>
      </c>
      <c r="B1588" t="s">
        <v>20</v>
      </c>
      <c r="C1588" s="27">
        <v>7600000</v>
      </c>
      <c r="D1588" s="27">
        <v>7600000</v>
      </c>
      <c r="E1588" s="27">
        <v>7600000</v>
      </c>
      <c r="F1588" s="27">
        <v>0</v>
      </c>
      <c r="G1588" s="27">
        <v>0</v>
      </c>
      <c r="H1588" s="27">
        <v>0</v>
      </c>
      <c r="I1588" s="27">
        <v>1</v>
      </c>
      <c r="J1588" s="27">
        <v>0</v>
      </c>
      <c r="K1588" s="27">
        <v>4</v>
      </c>
      <c r="L1588" s="27">
        <v>1</v>
      </c>
      <c r="M1588" s="27">
        <v>1</v>
      </c>
      <c r="N1588" s="27">
        <v>0</v>
      </c>
      <c r="O1588" s="27">
        <v>0</v>
      </c>
      <c r="P1588" s="27">
        <v>533000000</v>
      </c>
      <c r="Q1588" s="27">
        <v>911967428.7138375</v>
      </c>
      <c r="R1588" s="27">
        <v>1</v>
      </c>
      <c r="S1588" s="27">
        <v>1</v>
      </c>
      <c r="T1588" s="33">
        <v>0.91944034308119871</v>
      </c>
      <c r="U1588" s="27">
        <v>6244870.7000000002</v>
      </c>
      <c r="V1588" s="27">
        <v>0</v>
      </c>
      <c r="W1588" s="27">
        <v>122332000</v>
      </c>
      <c r="X1588" s="27">
        <v>11000000</v>
      </c>
      <c r="Y1588" s="27"/>
      <c r="Z1588" s="27">
        <v>1</v>
      </c>
    </row>
    <row r="1589" spans="1:26">
      <c r="A1589" s="27">
        <v>2009</v>
      </c>
      <c r="B1589" t="s">
        <v>20</v>
      </c>
      <c r="C1589" s="27">
        <v>7600000</v>
      </c>
      <c r="D1589" s="27">
        <v>7600000</v>
      </c>
      <c r="E1589" s="27">
        <v>7600000</v>
      </c>
      <c r="F1589" s="27">
        <v>0</v>
      </c>
      <c r="G1589" s="27">
        <v>0</v>
      </c>
      <c r="H1589" s="27">
        <v>0</v>
      </c>
      <c r="I1589" s="27">
        <v>1</v>
      </c>
      <c r="J1589" s="27">
        <v>0</v>
      </c>
      <c r="K1589" s="27">
        <v>4</v>
      </c>
      <c r="L1589" s="27">
        <v>1</v>
      </c>
      <c r="M1589" s="27">
        <v>1</v>
      </c>
      <c r="N1589" s="27">
        <v>0</v>
      </c>
      <c r="O1589" s="27">
        <v>0</v>
      </c>
      <c r="P1589" s="27">
        <v>537000000</v>
      </c>
      <c r="Q1589" s="27">
        <v>901711442.28594398</v>
      </c>
      <c r="R1589" s="27">
        <v>1</v>
      </c>
      <c r="S1589" s="27">
        <v>1</v>
      </c>
      <c r="T1589" s="33">
        <v>0.81595367947064712</v>
      </c>
      <c r="U1589" s="27">
        <v>23446658.600000001</v>
      </c>
      <c r="V1589" s="27">
        <v>0</v>
      </c>
      <c r="W1589" s="27">
        <v>120371000</v>
      </c>
      <c r="X1589" s="27">
        <v>11000000</v>
      </c>
      <c r="Y1589" s="27"/>
      <c r="Z1589" s="27">
        <v>1</v>
      </c>
    </row>
    <row r="1590" spans="1:26">
      <c r="A1590" s="27">
        <v>2010</v>
      </c>
      <c r="B1590" t="s">
        <v>20</v>
      </c>
      <c r="C1590" s="27">
        <v>39093333.5</v>
      </c>
      <c r="D1590" s="27">
        <v>13493333.5</v>
      </c>
      <c r="E1590" s="27">
        <v>39093333.5</v>
      </c>
      <c r="F1590" s="27">
        <v>41820584</v>
      </c>
      <c r="G1590" s="27">
        <v>0</v>
      </c>
      <c r="H1590" s="27">
        <v>0</v>
      </c>
      <c r="I1590" s="27">
        <v>1</v>
      </c>
      <c r="J1590" s="27">
        <v>0</v>
      </c>
      <c r="K1590" s="27">
        <v>4</v>
      </c>
      <c r="L1590" s="27">
        <v>1</v>
      </c>
      <c r="M1590" s="27">
        <v>1</v>
      </c>
      <c r="N1590" s="27">
        <v>0</v>
      </c>
      <c r="O1590" s="27">
        <v>0</v>
      </c>
      <c r="P1590" s="27">
        <v>544000000</v>
      </c>
      <c r="Q1590" s="27">
        <v>907093130.31352139</v>
      </c>
      <c r="R1590" s="27">
        <v>1</v>
      </c>
      <c r="S1590" s="27">
        <v>1</v>
      </c>
      <c r="T1590" s="33">
        <v>1.0070075781651076</v>
      </c>
      <c r="U1590" s="27">
        <v>25430797.199999999</v>
      </c>
      <c r="V1590" s="27">
        <v>0</v>
      </c>
      <c r="W1590" s="27">
        <v>115505000</v>
      </c>
      <c r="X1590" s="27">
        <v>16000000</v>
      </c>
      <c r="Y1590" s="27"/>
      <c r="Z1590" s="27">
        <v>1</v>
      </c>
    </row>
    <row r="1591" spans="1:26">
      <c r="A1591" s="27">
        <v>2011</v>
      </c>
      <c r="B1591" t="s">
        <v>20</v>
      </c>
      <c r="C1591" s="27">
        <v>38586666.5</v>
      </c>
      <c r="D1591" s="27">
        <v>19386666.5</v>
      </c>
      <c r="E1591" s="27">
        <v>38586666.5</v>
      </c>
      <c r="F1591" s="27">
        <v>0</v>
      </c>
      <c r="G1591" s="27">
        <v>0</v>
      </c>
      <c r="H1591" s="27">
        <v>0</v>
      </c>
      <c r="I1591" s="27">
        <v>1</v>
      </c>
      <c r="J1591" s="27">
        <v>0</v>
      </c>
      <c r="K1591" s="27">
        <v>4</v>
      </c>
      <c r="L1591" s="27">
        <v>1</v>
      </c>
      <c r="M1591" s="27">
        <v>1</v>
      </c>
      <c r="N1591" s="27">
        <v>0</v>
      </c>
      <c r="O1591" s="27">
        <v>0</v>
      </c>
      <c r="P1591" s="27">
        <v>611000000</v>
      </c>
      <c r="Q1591" s="27">
        <v>1021746833.4257323</v>
      </c>
      <c r="R1591" s="27">
        <v>1</v>
      </c>
      <c r="S1591" s="27">
        <v>1</v>
      </c>
      <c r="T1591" s="33">
        <v>1.116808011796752</v>
      </c>
      <c r="U1591" s="27">
        <v>27744145.199999999</v>
      </c>
      <c r="V1591" s="27">
        <v>0</v>
      </c>
      <c r="W1591" s="27">
        <v>111995000</v>
      </c>
      <c r="X1591" s="27">
        <v>14000000</v>
      </c>
      <c r="Y1591" s="27"/>
      <c r="Z1591" s="27">
        <v>1</v>
      </c>
    </row>
    <row r="1592" spans="1:26">
      <c r="A1592" s="27">
        <v>2012</v>
      </c>
      <c r="B1592" t="s">
        <v>20</v>
      </c>
      <c r="C1592" s="27">
        <v>38080000</v>
      </c>
      <c r="D1592" s="27">
        <v>25280000</v>
      </c>
      <c r="E1592" s="27">
        <v>38080000</v>
      </c>
      <c r="F1592" s="27">
        <v>230000</v>
      </c>
      <c r="G1592" s="27">
        <v>0</v>
      </c>
      <c r="H1592" s="27">
        <v>0</v>
      </c>
      <c r="I1592" s="27">
        <v>1</v>
      </c>
      <c r="J1592" s="27">
        <v>0</v>
      </c>
      <c r="K1592" s="27">
        <v>4</v>
      </c>
      <c r="L1592" s="27">
        <v>1</v>
      </c>
      <c r="M1592" s="27">
        <v>1</v>
      </c>
      <c r="N1592" s="27">
        <v>0</v>
      </c>
      <c r="O1592" s="27">
        <v>0</v>
      </c>
      <c r="P1592" s="27">
        <v>596000000</v>
      </c>
      <c r="Q1592" s="27">
        <v>1015901205.4202778</v>
      </c>
      <c r="R1592" s="27">
        <v>1</v>
      </c>
      <c r="S1592" s="27">
        <v>1</v>
      </c>
      <c r="T1592" s="33">
        <v>0.99562684078172081</v>
      </c>
      <c r="U1592" s="27">
        <v>27999889.800000001</v>
      </c>
      <c r="V1592" s="27">
        <v>0</v>
      </c>
      <c r="W1592" s="27">
        <v>90293000</v>
      </c>
      <c r="X1592" s="27">
        <v>12000000</v>
      </c>
      <c r="Y1592" s="27"/>
      <c r="Z1592" s="27">
        <v>1</v>
      </c>
    </row>
    <row r="1593" spans="1:26">
      <c r="A1593" s="27">
        <v>2013</v>
      </c>
      <c r="B1593" t="s">
        <v>20</v>
      </c>
      <c r="C1593" s="27">
        <v>37573333.5</v>
      </c>
      <c r="D1593" s="27">
        <v>31173333.5</v>
      </c>
      <c r="E1593" s="27">
        <v>37573333.5</v>
      </c>
      <c r="F1593" s="27">
        <v>807003.6875</v>
      </c>
      <c r="G1593" s="27">
        <v>0</v>
      </c>
      <c r="H1593" s="27">
        <v>0</v>
      </c>
      <c r="I1593" s="27">
        <v>1</v>
      </c>
      <c r="J1593" s="27">
        <v>0</v>
      </c>
      <c r="K1593" s="27">
        <v>4</v>
      </c>
      <c r="L1593" s="27">
        <v>1</v>
      </c>
      <c r="M1593" s="27">
        <v>1</v>
      </c>
      <c r="N1593" s="27">
        <v>0</v>
      </c>
      <c r="O1593" s="27">
        <v>0</v>
      </c>
      <c r="P1593" s="27">
        <v>658000000</v>
      </c>
      <c r="Q1593" s="27">
        <v>1115906341.7772694</v>
      </c>
      <c r="R1593" s="27">
        <v>1</v>
      </c>
      <c r="S1593" s="27">
        <v>1</v>
      </c>
      <c r="T1593" s="33">
        <v>0.99710818219516861</v>
      </c>
      <c r="U1593" s="27">
        <v>32853101.800000001</v>
      </c>
      <c r="V1593" s="27">
        <v>0</v>
      </c>
      <c r="W1593" s="27">
        <v>15534000</v>
      </c>
      <c r="X1593" s="27">
        <v>1000000</v>
      </c>
      <c r="Y1593" s="27"/>
      <c r="Z1593" s="27">
        <v>1</v>
      </c>
    </row>
    <row r="1594" spans="1:26">
      <c r="A1594" s="27">
        <v>2014</v>
      </c>
      <c r="B1594" t="s">
        <v>20</v>
      </c>
      <c r="C1594" s="27">
        <v>37066666.5</v>
      </c>
      <c r="D1594" s="27">
        <v>37066666.5</v>
      </c>
      <c r="E1594" s="27">
        <v>37066666.5</v>
      </c>
      <c r="F1594" s="27">
        <v>0</v>
      </c>
      <c r="G1594" s="27">
        <v>0</v>
      </c>
      <c r="H1594" s="27">
        <v>0</v>
      </c>
      <c r="I1594" s="27">
        <v>1</v>
      </c>
      <c r="J1594" s="27">
        <v>0</v>
      </c>
      <c r="K1594" s="27">
        <v>4</v>
      </c>
      <c r="L1594" s="27">
        <v>1</v>
      </c>
      <c r="M1594" s="27">
        <v>1</v>
      </c>
      <c r="N1594" s="27">
        <v>0</v>
      </c>
      <c r="O1594" s="27">
        <v>0</v>
      </c>
      <c r="P1594" s="27">
        <v>687000000</v>
      </c>
      <c r="Q1594" s="27">
        <v>1148058015.4763312</v>
      </c>
      <c r="R1594" s="27">
        <v>1</v>
      </c>
      <c r="S1594" s="27">
        <v>1</v>
      </c>
      <c r="T1594" s="33">
        <v>0.96696016921402161</v>
      </c>
      <c r="U1594" s="27">
        <v>30907463.699999999</v>
      </c>
      <c r="V1594" s="27">
        <v>0</v>
      </c>
      <c r="W1594" s="27">
        <v>14448000</v>
      </c>
      <c r="X1594" s="27">
        <v>1000000</v>
      </c>
      <c r="Y1594" s="27"/>
      <c r="Z1594" s="27">
        <v>1</v>
      </c>
    </row>
    <row r="1595" spans="1:26">
      <c r="A1595" s="27">
        <v>2015</v>
      </c>
      <c r="B1595" t="s">
        <v>20</v>
      </c>
      <c r="C1595" s="27">
        <v>36560000</v>
      </c>
      <c r="D1595" s="27">
        <v>36560000</v>
      </c>
      <c r="E1595" s="27">
        <v>36560000</v>
      </c>
      <c r="F1595" s="27">
        <v>0</v>
      </c>
      <c r="G1595" s="27">
        <v>0</v>
      </c>
      <c r="H1595" s="27">
        <v>0</v>
      </c>
      <c r="I1595" s="27">
        <v>1</v>
      </c>
      <c r="J1595" s="27">
        <v>0</v>
      </c>
      <c r="K1595" s="27">
        <v>4</v>
      </c>
      <c r="L1595" s="27">
        <v>1</v>
      </c>
      <c r="M1595" s="27">
        <v>1</v>
      </c>
      <c r="N1595" s="27">
        <v>0</v>
      </c>
      <c r="O1595" s="27">
        <v>0</v>
      </c>
      <c r="P1595" s="27">
        <v>589000000</v>
      </c>
      <c r="Q1595" s="27">
        <v>988150249.53368831</v>
      </c>
      <c r="R1595" s="27">
        <v>1</v>
      </c>
      <c r="S1595" s="27">
        <v>1</v>
      </c>
      <c r="T1595" s="33">
        <v>0.821813335342235</v>
      </c>
      <c r="U1595" s="27">
        <v>29202874</v>
      </c>
      <c r="V1595" s="27">
        <v>0</v>
      </c>
      <c r="W1595" s="27">
        <v>13535000</v>
      </c>
      <c r="X1595" s="27">
        <v>0</v>
      </c>
      <c r="Y1595" s="27"/>
      <c r="Z1595" s="27">
        <v>1</v>
      </c>
    </row>
    <row r="1596" spans="1:26">
      <c r="A1596" s="27">
        <v>2016</v>
      </c>
      <c r="B1596" t="s">
        <v>20</v>
      </c>
      <c r="C1596" s="27">
        <v>34773333.5</v>
      </c>
      <c r="D1596" s="27">
        <v>34773333.5</v>
      </c>
      <c r="E1596" s="27">
        <v>34773333.5</v>
      </c>
      <c r="F1596" s="27">
        <v>0</v>
      </c>
      <c r="G1596" s="27">
        <v>0</v>
      </c>
      <c r="H1596" s="27">
        <v>0</v>
      </c>
      <c r="I1596" s="27">
        <v>1</v>
      </c>
      <c r="J1596" s="27">
        <v>0</v>
      </c>
      <c r="K1596" s="27">
        <v>4</v>
      </c>
      <c r="L1596" s="27">
        <v>1</v>
      </c>
      <c r="M1596" s="27">
        <v>1</v>
      </c>
      <c r="N1596" s="27">
        <v>0</v>
      </c>
      <c r="O1596" s="27">
        <v>0</v>
      </c>
      <c r="P1596" s="27">
        <v>614000000</v>
      </c>
      <c r="Q1596" s="27">
        <v>1024261820.6281012</v>
      </c>
      <c r="R1596" s="27">
        <v>1</v>
      </c>
      <c r="S1596" s="27">
        <v>1</v>
      </c>
      <c r="T1596" s="33">
        <v>0.86004996979414983</v>
      </c>
      <c r="U1596" s="27">
        <v>26566649.5</v>
      </c>
      <c r="V1596" s="27">
        <v>0</v>
      </c>
      <c r="W1596" s="27">
        <v>12856000</v>
      </c>
      <c r="X1596" s="27">
        <v>3000000</v>
      </c>
      <c r="Y1596" s="27"/>
      <c r="Z1596" s="27">
        <v>1</v>
      </c>
    </row>
    <row r="1597" spans="1:26">
      <c r="A1597" s="27">
        <v>2017</v>
      </c>
      <c r="B1597" t="s">
        <v>20</v>
      </c>
      <c r="C1597" s="27">
        <v>32986666.75</v>
      </c>
      <c r="D1597" s="27">
        <v>32986666.75</v>
      </c>
      <c r="E1597" s="27">
        <v>32986666.75</v>
      </c>
      <c r="F1597" s="27">
        <v>0</v>
      </c>
      <c r="G1597" s="27">
        <v>0</v>
      </c>
      <c r="H1597" s="27">
        <v>0</v>
      </c>
      <c r="I1597" s="27">
        <v>1</v>
      </c>
      <c r="J1597" s="27">
        <v>0</v>
      </c>
      <c r="K1597" s="27">
        <v>4</v>
      </c>
      <c r="L1597" s="27">
        <v>1</v>
      </c>
      <c r="M1597" s="27">
        <v>1</v>
      </c>
      <c r="N1597" s="27">
        <v>0</v>
      </c>
      <c r="O1597" s="27">
        <v>0</v>
      </c>
      <c r="P1597" s="27">
        <v>652000000</v>
      </c>
      <c r="Q1597" s="27">
        <v>1068124329.8625722</v>
      </c>
      <c r="R1597" s="27">
        <v>1</v>
      </c>
      <c r="S1597" s="27">
        <v>1</v>
      </c>
      <c r="T1597" s="33">
        <v>0.90809244833766045</v>
      </c>
      <c r="U1597" s="27">
        <v>26051687.5</v>
      </c>
      <c r="V1597" s="27">
        <v>0</v>
      </c>
      <c r="W1597" s="27">
        <v>13328000</v>
      </c>
      <c r="X1597" s="27">
        <v>3000000</v>
      </c>
      <c r="Y1597" s="27"/>
      <c r="Z1597" s="27">
        <v>1</v>
      </c>
    </row>
    <row r="1598" spans="1:26">
      <c r="A1598" s="27">
        <v>1960</v>
      </c>
      <c r="B1598" t="s">
        <v>9</v>
      </c>
      <c r="C1598" s="27"/>
      <c r="D1598" s="27"/>
      <c r="E1598" s="27"/>
      <c r="F1598" s="27">
        <v>0</v>
      </c>
      <c r="G1598" s="27">
        <v>0</v>
      </c>
      <c r="H1598" s="27">
        <v>0</v>
      </c>
      <c r="I1598" s="27">
        <v>1</v>
      </c>
      <c r="J1598" s="27">
        <v>0</v>
      </c>
      <c r="K1598" s="27">
        <v>4</v>
      </c>
      <c r="L1598" s="27">
        <v>1</v>
      </c>
      <c r="M1598" s="27">
        <v>0</v>
      </c>
      <c r="N1598" s="27">
        <v>0</v>
      </c>
      <c r="O1598" s="27">
        <v>0</v>
      </c>
      <c r="P1598" s="27"/>
      <c r="Q1598" s="27">
        <v>3359404117.647059</v>
      </c>
      <c r="R1598" s="27">
        <v>0</v>
      </c>
      <c r="S1598" s="27">
        <v>1</v>
      </c>
      <c r="T1598" s="33">
        <v>0.99364431383616725</v>
      </c>
      <c r="U1598" s="27"/>
      <c r="V1598" s="27"/>
      <c r="W1598" s="27"/>
      <c r="X1598" s="27"/>
      <c r="Y1598" s="27"/>
      <c r="Z1598" s="27">
        <v>1</v>
      </c>
    </row>
    <row r="1599" spans="1:26">
      <c r="A1599" s="27">
        <v>1961</v>
      </c>
      <c r="B1599" t="s">
        <v>9</v>
      </c>
      <c r="C1599" s="27"/>
      <c r="D1599" s="27"/>
      <c r="E1599" s="27"/>
      <c r="F1599" s="27">
        <v>0</v>
      </c>
      <c r="G1599" s="27">
        <v>0</v>
      </c>
      <c r="H1599" s="27">
        <v>0</v>
      </c>
      <c r="I1599" s="27">
        <v>1</v>
      </c>
      <c r="J1599" s="27">
        <v>0</v>
      </c>
      <c r="K1599" s="27">
        <v>4</v>
      </c>
      <c r="L1599" s="27">
        <v>1</v>
      </c>
      <c r="M1599" s="27">
        <v>0</v>
      </c>
      <c r="N1599" s="27">
        <v>0</v>
      </c>
      <c r="O1599" s="27">
        <v>0</v>
      </c>
      <c r="P1599" s="27"/>
      <c r="Q1599" s="27">
        <v>3086746857.1428571</v>
      </c>
      <c r="R1599" s="27">
        <v>0</v>
      </c>
      <c r="S1599" s="27">
        <v>1</v>
      </c>
      <c r="T1599" s="33">
        <v>0.97346733996739376</v>
      </c>
      <c r="U1599" s="27"/>
      <c r="V1599" s="27"/>
      <c r="W1599" s="27"/>
      <c r="X1599" s="27"/>
      <c r="Y1599" s="27"/>
      <c r="Z1599" s="27">
        <v>1</v>
      </c>
    </row>
    <row r="1600" spans="1:26">
      <c r="A1600" s="27">
        <v>1962</v>
      </c>
      <c r="B1600" t="s">
        <v>9</v>
      </c>
      <c r="C1600" s="27"/>
      <c r="D1600" s="27"/>
      <c r="E1600" s="27"/>
      <c r="F1600" s="27">
        <v>0</v>
      </c>
      <c r="G1600" s="27">
        <v>0</v>
      </c>
      <c r="H1600" s="27">
        <v>0</v>
      </c>
      <c r="I1600" s="27">
        <v>1</v>
      </c>
      <c r="J1600" s="27">
        <v>0</v>
      </c>
      <c r="K1600" s="27">
        <v>4</v>
      </c>
      <c r="L1600" s="27">
        <v>1</v>
      </c>
      <c r="M1600" s="27">
        <v>0</v>
      </c>
      <c r="N1600" s="27">
        <v>0</v>
      </c>
      <c r="O1600" s="27">
        <v>0</v>
      </c>
      <c r="P1600" s="27"/>
      <c r="Q1600" s="27">
        <v>3779841428.5714288</v>
      </c>
      <c r="R1600" s="27">
        <v>0</v>
      </c>
      <c r="S1600" s="27">
        <v>1</v>
      </c>
      <c r="T1600" s="33">
        <v>0.97699079984331827</v>
      </c>
      <c r="U1600" s="27"/>
      <c r="V1600" s="27"/>
      <c r="W1600" s="27"/>
      <c r="X1600" s="27"/>
      <c r="Y1600" s="27"/>
      <c r="Z1600" s="27">
        <v>1</v>
      </c>
    </row>
    <row r="1601" spans="1:26">
      <c r="A1601" s="27">
        <v>1963</v>
      </c>
      <c r="B1601" t="s">
        <v>9</v>
      </c>
      <c r="C1601" s="27"/>
      <c r="D1601" s="27"/>
      <c r="E1601" s="27"/>
      <c r="F1601" s="27">
        <v>0</v>
      </c>
      <c r="G1601" s="27">
        <v>0</v>
      </c>
      <c r="H1601" s="27">
        <v>0</v>
      </c>
      <c r="I1601" s="27">
        <v>1</v>
      </c>
      <c r="J1601" s="27">
        <v>0</v>
      </c>
      <c r="K1601" s="27">
        <v>4</v>
      </c>
      <c r="L1601" s="27">
        <v>1</v>
      </c>
      <c r="M1601" s="27">
        <v>0</v>
      </c>
      <c r="N1601" s="27">
        <v>0</v>
      </c>
      <c r="O1601" s="27">
        <v>0</v>
      </c>
      <c r="P1601" s="27"/>
      <c r="Q1601" s="27">
        <v>6213185742.5742579</v>
      </c>
      <c r="R1601" s="27">
        <v>0</v>
      </c>
      <c r="S1601" s="27">
        <v>1</v>
      </c>
      <c r="T1601" s="33">
        <v>0.98866747285419376</v>
      </c>
      <c r="U1601" s="27"/>
      <c r="V1601" s="27"/>
      <c r="W1601" s="27"/>
      <c r="X1601" s="27"/>
      <c r="Y1601" s="27"/>
      <c r="Z1601" s="27">
        <v>1</v>
      </c>
    </row>
    <row r="1602" spans="1:26">
      <c r="A1602" s="27">
        <v>1964</v>
      </c>
      <c r="B1602" t="s">
        <v>9</v>
      </c>
      <c r="C1602" s="27"/>
      <c r="D1602" s="27"/>
      <c r="E1602" s="27"/>
      <c r="F1602" s="27">
        <v>0</v>
      </c>
      <c r="G1602" s="27">
        <v>0</v>
      </c>
      <c r="H1602" s="27">
        <v>0</v>
      </c>
      <c r="I1602" s="27">
        <v>1</v>
      </c>
      <c r="J1602" s="27">
        <v>0</v>
      </c>
      <c r="K1602" s="27">
        <v>4</v>
      </c>
      <c r="L1602" s="27">
        <v>1</v>
      </c>
      <c r="M1602" s="27">
        <v>0</v>
      </c>
      <c r="N1602" s="27">
        <v>0</v>
      </c>
      <c r="O1602" s="27">
        <v>0</v>
      </c>
      <c r="P1602" s="27"/>
      <c r="Q1602" s="27">
        <v>2881545272.727273</v>
      </c>
      <c r="R1602" s="27">
        <v>0</v>
      </c>
      <c r="S1602" s="27">
        <v>1</v>
      </c>
      <c r="T1602" s="33">
        <v>1.0337554660061781</v>
      </c>
      <c r="U1602" s="27"/>
      <c r="V1602" s="27"/>
      <c r="W1602" s="27"/>
      <c r="X1602" s="27"/>
      <c r="Y1602" s="27"/>
      <c r="Z1602" s="27">
        <v>1</v>
      </c>
    </row>
    <row r="1603" spans="1:26">
      <c r="A1603" s="27">
        <v>1965</v>
      </c>
      <c r="B1603" t="s">
        <v>9</v>
      </c>
      <c r="C1603" s="27"/>
      <c r="D1603" s="27"/>
      <c r="E1603" s="27"/>
      <c r="F1603" s="27">
        <v>0</v>
      </c>
      <c r="G1603" s="27">
        <v>0</v>
      </c>
      <c r="H1603" s="27">
        <v>0</v>
      </c>
      <c r="I1603" s="27">
        <v>1</v>
      </c>
      <c r="J1603" s="27">
        <v>0</v>
      </c>
      <c r="K1603" s="27">
        <v>4</v>
      </c>
      <c r="L1603" s="27">
        <v>1</v>
      </c>
      <c r="M1603" s="27">
        <v>0</v>
      </c>
      <c r="N1603" s="27">
        <v>0</v>
      </c>
      <c r="O1603" s="27">
        <v>0</v>
      </c>
      <c r="P1603" s="27"/>
      <c r="Q1603" s="27">
        <v>4043901818.1818185</v>
      </c>
      <c r="R1603" s="27">
        <v>0</v>
      </c>
      <c r="S1603" s="27">
        <v>1</v>
      </c>
      <c r="T1603" s="33">
        <v>1.0227515959565798</v>
      </c>
      <c r="U1603" s="27"/>
      <c r="V1603" s="27"/>
      <c r="W1603" s="27"/>
      <c r="X1603" s="27"/>
      <c r="Y1603" s="27"/>
      <c r="Z1603" s="27">
        <v>1</v>
      </c>
    </row>
    <row r="1604" spans="1:26">
      <c r="A1604" s="27">
        <v>1966</v>
      </c>
      <c r="B1604" t="s">
        <v>9</v>
      </c>
      <c r="C1604" s="27"/>
      <c r="D1604" s="27"/>
      <c r="E1604" s="27"/>
      <c r="F1604" s="27">
        <v>0</v>
      </c>
      <c r="G1604" s="27">
        <v>0</v>
      </c>
      <c r="H1604" s="27">
        <v>0</v>
      </c>
      <c r="I1604" s="27">
        <v>1</v>
      </c>
      <c r="J1604" s="27">
        <v>0</v>
      </c>
      <c r="K1604" s="27">
        <v>4</v>
      </c>
      <c r="L1604" s="27">
        <v>1</v>
      </c>
      <c r="M1604" s="27">
        <v>0</v>
      </c>
      <c r="N1604" s="27">
        <v>0</v>
      </c>
      <c r="O1604" s="27">
        <v>0</v>
      </c>
      <c r="P1604" s="27"/>
      <c r="Q1604" s="27">
        <v>4532660181.818182</v>
      </c>
      <c r="R1604" s="27">
        <v>0</v>
      </c>
      <c r="S1604" s="27">
        <v>1</v>
      </c>
      <c r="T1604" s="33">
        <v>1.060453919000093</v>
      </c>
      <c r="U1604" s="27"/>
      <c r="V1604" s="27"/>
      <c r="W1604" s="27"/>
      <c r="X1604" s="27"/>
      <c r="Y1604" s="27"/>
      <c r="Z1604" s="27">
        <v>1</v>
      </c>
    </row>
    <row r="1605" spans="1:26">
      <c r="A1605" s="27">
        <v>1967</v>
      </c>
      <c r="B1605" t="s">
        <v>9</v>
      </c>
      <c r="C1605" s="27"/>
      <c r="D1605" s="27"/>
      <c r="E1605" s="27"/>
      <c r="F1605" s="27">
        <v>0</v>
      </c>
      <c r="G1605" s="27">
        <v>0</v>
      </c>
      <c r="H1605" s="27">
        <v>0</v>
      </c>
      <c r="I1605" s="27">
        <v>1</v>
      </c>
      <c r="J1605" s="27">
        <v>0</v>
      </c>
      <c r="K1605" s="27">
        <v>4</v>
      </c>
      <c r="L1605" s="27">
        <v>1</v>
      </c>
      <c r="M1605" s="27">
        <v>0</v>
      </c>
      <c r="N1605" s="27">
        <v>0</v>
      </c>
      <c r="O1605" s="27">
        <v>0</v>
      </c>
      <c r="P1605" s="27"/>
      <c r="Q1605" s="27">
        <v>3384063371.7579155</v>
      </c>
      <c r="R1605" s="27">
        <v>0</v>
      </c>
      <c r="S1605" s="27">
        <v>1</v>
      </c>
      <c r="T1605" s="33">
        <v>1.0100991944882907</v>
      </c>
      <c r="U1605" s="27"/>
      <c r="V1605" s="27"/>
      <c r="W1605" s="27"/>
      <c r="X1605" s="27"/>
      <c r="Y1605" s="27"/>
      <c r="Z1605" s="27">
        <v>1</v>
      </c>
    </row>
    <row r="1606" spans="1:26">
      <c r="A1606" s="27">
        <v>1968</v>
      </c>
      <c r="B1606" t="s">
        <v>9</v>
      </c>
      <c r="C1606" s="27"/>
      <c r="D1606" s="27"/>
      <c r="E1606" s="27"/>
      <c r="F1606" s="27">
        <v>0</v>
      </c>
      <c r="G1606" s="27">
        <v>0</v>
      </c>
      <c r="H1606" s="27">
        <v>0</v>
      </c>
      <c r="I1606" s="27">
        <v>1</v>
      </c>
      <c r="J1606" s="27">
        <v>0</v>
      </c>
      <c r="K1606" s="27">
        <v>4</v>
      </c>
      <c r="L1606" s="27">
        <v>1</v>
      </c>
      <c r="M1606" s="27">
        <v>0</v>
      </c>
      <c r="N1606" s="27">
        <v>0</v>
      </c>
      <c r="O1606" s="27">
        <v>0</v>
      </c>
      <c r="P1606" s="27"/>
      <c r="Q1606" s="27">
        <v>3909780538.9221559</v>
      </c>
      <c r="R1606" s="27">
        <v>0</v>
      </c>
      <c r="S1606" s="27">
        <v>1</v>
      </c>
      <c r="T1606" s="33">
        <v>0.99765870157012104</v>
      </c>
      <c r="U1606" s="27"/>
      <c r="V1606" s="27"/>
      <c r="W1606" s="27"/>
      <c r="X1606" s="27"/>
      <c r="Y1606" s="27"/>
      <c r="Z1606" s="27">
        <v>1</v>
      </c>
    </row>
    <row r="1607" spans="1:26">
      <c r="A1607" s="27">
        <v>1969</v>
      </c>
      <c r="B1607" t="s">
        <v>9</v>
      </c>
      <c r="C1607" s="27"/>
      <c r="D1607" s="27"/>
      <c r="E1607" s="27"/>
      <c r="F1607" s="27">
        <v>0</v>
      </c>
      <c r="G1607" s="27">
        <v>0</v>
      </c>
      <c r="H1607" s="27">
        <v>0</v>
      </c>
      <c r="I1607" s="27">
        <v>1</v>
      </c>
      <c r="J1607" s="27">
        <v>0</v>
      </c>
      <c r="K1607" s="27">
        <v>4</v>
      </c>
      <c r="L1607" s="27">
        <v>1</v>
      </c>
      <c r="M1607" s="27">
        <v>0</v>
      </c>
      <c r="N1607" s="27">
        <v>0</v>
      </c>
      <c r="O1607" s="27">
        <v>0</v>
      </c>
      <c r="P1607" s="27"/>
      <c r="Q1607" s="27">
        <v>5032434970.0598803</v>
      </c>
      <c r="R1607" s="27">
        <v>0</v>
      </c>
      <c r="S1607" s="27">
        <v>1</v>
      </c>
      <c r="T1607" s="33">
        <v>1.0058077459461789</v>
      </c>
      <c r="U1607" s="27"/>
      <c r="V1607" s="27"/>
      <c r="W1607" s="27"/>
      <c r="X1607" s="27"/>
      <c r="Y1607" s="27"/>
      <c r="Z1607" s="27">
        <v>1</v>
      </c>
    </row>
    <row r="1608" spans="1:26">
      <c r="A1608" s="27">
        <v>1970</v>
      </c>
      <c r="B1608" t="s">
        <v>9</v>
      </c>
      <c r="C1608" s="27"/>
      <c r="D1608" s="27"/>
      <c r="E1608" s="27"/>
      <c r="F1608" s="27">
        <v>0</v>
      </c>
      <c r="G1608" s="27">
        <v>0</v>
      </c>
      <c r="H1608" s="27">
        <v>0</v>
      </c>
      <c r="I1608" s="27">
        <v>1</v>
      </c>
      <c r="J1608" s="27">
        <v>0</v>
      </c>
      <c r="K1608" s="27">
        <v>4</v>
      </c>
      <c r="L1608" s="27">
        <v>1</v>
      </c>
      <c r="M1608" s="27">
        <v>0</v>
      </c>
      <c r="N1608" s="27">
        <v>0</v>
      </c>
      <c r="O1608" s="27">
        <v>0</v>
      </c>
      <c r="P1608" s="27"/>
      <c r="Q1608" s="27">
        <v>4877684910.1796417</v>
      </c>
      <c r="R1608" s="27">
        <v>0</v>
      </c>
      <c r="S1608" s="27">
        <v>1</v>
      </c>
      <c r="T1608" s="33">
        <v>1</v>
      </c>
      <c r="U1608" s="27">
        <v>0</v>
      </c>
      <c r="V1608" s="27">
        <v>4991000</v>
      </c>
      <c r="W1608" s="27">
        <v>748000</v>
      </c>
      <c r="X1608" s="27"/>
      <c r="Y1608" s="27">
        <v>0</v>
      </c>
      <c r="Z1608" s="27">
        <v>1</v>
      </c>
    </row>
    <row r="1609" spans="1:26">
      <c r="A1609" s="27">
        <v>1971</v>
      </c>
      <c r="B1609" t="s">
        <v>9</v>
      </c>
      <c r="C1609" s="27"/>
      <c r="D1609" s="27"/>
      <c r="E1609" s="27"/>
      <c r="F1609" s="27">
        <v>0</v>
      </c>
      <c r="G1609" s="27">
        <v>0</v>
      </c>
      <c r="H1609" s="27">
        <v>0</v>
      </c>
      <c r="I1609" s="27">
        <v>1</v>
      </c>
      <c r="J1609" s="27">
        <v>0</v>
      </c>
      <c r="K1609" s="27">
        <v>4</v>
      </c>
      <c r="L1609" s="27">
        <v>1</v>
      </c>
      <c r="M1609" s="27">
        <v>0</v>
      </c>
      <c r="N1609" s="27">
        <v>0</v>
      </c>
      <c r="O1609" s="27">
        <v>0</v>
      </c>
      <c r="P1609" s="27"/>
      <c r="Q1609" s="27">
        <v>5594770359.2814379</v>
      </c>
      <c r="R1609" s="27">
        <v>0</v>
      </c>
      <c r="S1609" s="27">
        <v>1</v>
      </c>
      <c r="T1609" s="33">
        <v>0.92761372871024128</v>
      </c>
      <c r="U1609" s="27">
        <v>0</v>
      </c>
      <c r="V1609" s="27">
        <v>3430000</v>
      </c>
      <c r="W1609" s="27">
        <v>2849000</v>
      </c>
      <c r="X1609" s="27"/>
      <c r="Y1609" s="27">
        <v>0</v>
      </c>
      <c r="Z1609" s="27">
        <v>1</v>
      </c>
    </row>
    <row r="1610" spans="1:26">
      <c r="A1610" s="27">
        <v>1972</v>
      </c>
      <c r="B1610" t="s">
        <v>9</v>
      </c>
      <c r="C1610" s="27"/>
      <c r="D1610" s="27"/>
      <c r="E1610" s="27"/>
      <c r="F1610" s="27">
        <v>0</v>
      </c>
      <c r="G1610" s="27">
        <v>0</v>
      </c>
      <c r="H1610" s="27">
        <v>0</v>
      </c>
      <c r="I1610" s="27">
        <v>1</v>
      </c>
      <c r="J1610" s="27">
        <v>0</v>
      </c>
      <c r="K1610" s="27">
        <v>4</v>
      </c>
      <c r="L1610" s="27">
        <v>1</v>
      </c>
      <c r="M1610" s="27">
        <v>0</v>
      </c>
      <c r="N1610" s="27">
        <v>0</v>
      </c>
      <c r="O1610" s="27">
        <v>0</v>
      </c>
      <c r="P1610" s="27"/>
      <c r="Q1610" s="27">
        <v>6173712814.3712568</v>
      </c>
      <c r="R1610" s="27">
        <v>0</v>
      </c>
      <c r="S1610" s="27">
        <v>1</v>
      </c>
      <c r="T1610" s="33">
        <v>0.92122545142259926</v>
      </c>
      <c r="U1610" s="27">
        <v>30649311</v>
      </c>
      <c r="V1610" s="27">
        <v>2450000</v>
      </c>
      <c r="W1610" s="27">
        <v>8397000</v>
      </c>
      <c r="X1610" s="27"/>
      <c r="Y1610" s="27">
        <v>107000000</v>
      </c>
      <c r="Z1610" s="27">
        <v>1</v>
      </c>
    </row>
    <row r="1611" spans="1:26">
      <c r="A1611" s="27">
        <v>1973</v>
      </c>
      <c r="B1611" t="s">
        <v>9</v>
      </c>
      <c r="C1611" s="27"/>
      <c r="D1611" s="27"/>
      <c r="E1611" s="27"/>
      <c r="F1611" s="27">
        <v>100000000</v>
      </c>
      <c r="G1611" s="27">
        <v>0</v>
      </c>
      <c r="H1611" s="27">
        <v>0</v>
      </c>
      <c r="I1611" s="27">
        <v>1</v>
      </c>
      <c r="J1611" s="27">
        <v>0</v>
      </c>
      <c r="K1611" s="27">
        <v>4</v>
      </c>
      <c r="L1611" s="27">
        <v>1</v>
      </c>
      <c r="M1611" s="27">
        <v>0</v>
      </c>
      <c r="N1611" s="27">
        <v>0</v>
      </c>
      <c r="O1611" s="27">
        <v>0</v>
      </c>
      <c r="P1611" s="27"/>
      <c r="Q1611" s="27">
        <v>7870239461.0778446</v>
      </c>
      <c r="R1611" s="27">
        <v>1</v>
      </c>
      <c r="S1611" s="27">
        <v>1</v>
      </c>
      <c r="T1611" s="33">
        <v>1.2798279189511945</v>
      </c>
      <c r="U1611" s="27">
        <v>34056672</v>
      </c>
      <c r="V1611" s="27">
        <v>1470000</v>
      </c>
      <c r="W1611" s="27">
        <v>16271000</v>
      </c>
      <c r="X1611" s="27"/>
      <c r="Y1611" s="27">
        <v>223000000</v>
      </c>
      <c r="Z1611" s="27">
        <v>1</v>
      </c>
    </row>
    <row r="1612" spans="1:26">
      <c r="A1612" s="27">
        <v>1974</v>
      </c>
      <c r="B1612" t="s">
        <v>9</v>
      </c>
      <c r="C1612" s="27"/>
      <c r="D1612" s="27"/>
      <c r="E1612" s="27"/>
      <c r="F1612" s="27">
        <v>0</v>
      </c>
      <c r="G1612" s="27">
        <v>0</v>
      </c>
      <c r="H1612" s="27">
        <v>0</v>
      </c>
      <c r="I1612" s="27">
        <v>1</v>
      </c>
      <c r="J1612" s="27">
        <v>0</v>
      </c>
      <c r="K1612" s="27">
        <v>4</v>
      </c>
      <c r="L1612" s="27">
        <v>1</v>
      </c>
      <c r="M1612" s="27">
        <v>0</v>
      </c>
      <c r="N1612" s="27">
        <v>0</v>
      </c>
      <c r="O1612" s="27">
        <v>0</v>
      </c>
      <c r="P1612" s="27"/>
      <c r="Q1612" s="27">
        <v>9596960179.6407204</v>
      </c>
      <c r="R1612" s="27">
        <v>1</v>
      </c>
      <c r="S1612" s="27">
        <v>1</v>
      </c>
      <c r="T1612" s="33">
        <v>1.2793035310212315</v>
      </c>
      <c r="U1612" s="27">
        <v>34564812</v>
      </c>
      <c r="V1612" s="27">
        <v>490000</v>
      </c>
      <c r="W1612" s="27">
        <v>26321000</v>
      </c>
      <c r="X1612" s="27"/>
      <c r="Y1612" s="27">
        <v>143800000</v>
      </c>
      <c r="Z1612" s="27">
        <v>1</v>
      </c>
    </row>
    <row r="1613" spans="1:26">
      <c r="A1613" s="27">
        <v>1975</v>
      </c>
      <c r="B1613" t="s">
        <v>9</v>
      </c>
      <c r="C1613" s="27"/>
      <c r="D1613" s="27"/>
      <c r="E1613" s="27"/>
      <c r="F1613" s="27">
        <v>37000000</v>
      </c>
      <c r="G1613" s="27">
        <v>0</v>
      </c>
      <c r="H1613" s="27">
        <v>0</v>
      </c>
      <c r="I1613" s="27">
        <v>1</v>
      </c>
      <c r="J1613" s="27">
        <v>0</v>
      </c>
      <c r="K1613" s="27">
        <v>4</v>
      </c>
      <c r="L1613" s="27">
        <v>1</v>
      </c>
      <c r="M1613" s="27">
        <v>0</v>
      </c>
      <c r="N1613" s="27">
        <v>0</v>
      </c>
      <c r="O1613" s="27">
        <v>0</v>
      </c>
      <c r="P1613" s="27"/>
      <c r="Q1613" s="27">
        <v>10237343173.652695</v>
      </c>
      <c r="R1613" s="27">
        <v>1</v>
      </c>
      <c r="S1613" s="27">
        <v>1</v>
      </c>
      <c r="T1613" s="33">
        <v>0.94696688960437181</v>
      </c>
      <c r="U1613" s="27">
        <v>85753775</v>
      </c>
      <c r="V1613" s="27">
        <v>11776000</v>
      </c>
      <c r="W1613" s="27">
        <v>37785000</v>
      </c>
      <c r="X1613" s="27"/>
      <c r="Y1613" s="27">
        <v>27000000</v>
      </c>
      <c r="Z1613" s="27">
        <v>1</v>
      </c>
    </row>
    <row r="1614" spans="1:26">
      <c r="A1614" s="27">
        <v>1976</v>
      </c>
      <c r="B1614" t="s">
        <v>9</v>
      </c>
      <c r="C1614" s="27"/>
      <c r="D1614" s="27"/>
      <c r="E1614" s="27"/>
      <c r="F1614" s="27">
        <v>0</v>
      </c>
      <c r="G1614" s="27">
        <v>0</v>
      </c>
      <c r="H1614" s="27">
        <v>0</v>
      </c>
      <c r="I1614" s="27">
        <v>1</v>
      </c>
      <c r="J1614" s="27">
        <v>0</v>
      </c>
      <c r="K1614" s="27">
        <v>4</v>
      </c>
      <c r="L1614" s="27">
        <v>1</v>
      </c>
      <c r="M1614" s="27">
        <v>0</v>
      </c>
      <c r="N1614" s="27">
        <v>0</v>
      </c>
      <c r="O1614" s="27">
        <v>0</v>
      </c>
      <c r="P1614" s="27"/>
      <c r="Q1614" s="27">
        <v>9648583224.9921227</v>
      </c>
      <c r="R1614" s="27">
        <v>1</v>
      </c>
      <c r="S1614" s="27">
        <v>1</v>
      </c>
      <c r="T1614" s="33">
        <v>1.0219497573337515</v>
      </c>
      <c r="U1614" s="27">
        <v>209872971.19999999</v>
      </c>
      <c r="V1614" s="27">
        <v>32367000</v>
      </c>
      <c r="W1614" s="27">
        <v>54615000</v>
      </c>
      <c r="X1614" s="27"/>
      <c r="Y1614" s="27">
        <v>0</v>
      </c>
      <c r="Z1614" s="27">
        <v>1</v>
      </c>
    </row>
    <row r="1615" spans="1:26">
      <c r="A1615" s="27">
        <v>1977</v>
      </c>
      <c r="B1615" t="s">
        <v>9</v>
      </c>
      <c r="C1615" s="27"/>
      <c r="D1615" s="27"/>
      <c r="E1615" s="27"/>
      <c r="F1615" s="27">
        <v>0</v>
      </c>
      <c r="G1615" s="27">
        <v>0</v>
      </c>
      <c r="H1615" s="27">
        <v>0</v>
      </c>
      <c r="I1615" s="27">
        <v>1</v>
      </c>
      <c r="J1615" s="27">
        <v>0</v>
      </c>
      <c r="K1615" s="27">
        <v>4</v>
      </c>
      <c r="L1615" s="27">
        <v>1</v>
      </c>
      <c r="M1615" s="27">
        <v>0</v>
      </c>
      <c r="N1615" s="27">
        <v>0</v>
      </c>
      <c r="O1615" s="27">
        <v>0</v>
      </c>
      <c r="P1615" s="27"/>
      <c r="Q1615" s="27">
        <v>12344424763.57268</v>
      </c>
      <c r="R1615" s="27">
        <v>1</v>
      </c>
      <c r="S1615" s="27">
        <v>1</v>
      </c>
      <c r="T1615" s="33">
        <v>1.0409624303569636</v>
      </c>
      <c r="U1615" s="27">
        <v>267638269</v>
      </c>
      <c r="V1615" s="27">
        <v>56367000</v>
      </c>
      <c r="W1615" s="27">
        <v>87013000</v>
      </c>
      <c r="X1615" s="27"/>
      <c r="Y1615" s="27">
        <v>25000000</v>
      </c>
      <c r="Z1615" s="27">
        <v>1</v>
      </c>
    </row>
    <row r="1616" spans="1:26">
      <c r="A1616" s="27">
        <v>1978</v>
      </c>
      <c r="B1616" t="s">
        <v>9</v>
      </c>
      <c r="C1616" s="27"/>
      <c r="D1616" s="27"/>
      <c r="E1616" s="27"/>
      <c r="F1616" s="27">
        <v>300000</v>
      </c>
      <c r="G1616" s="27">
        <v>0</v>
      </c>
      <c r="H1616" s="27">
        <v>0</v>
      </c>
      <c r="I1616" s="27">
        <v>1</v>
      </c>
      <c r="J1616" s="27">
        <v>0</v>
      </c>
      <c r="K1616" s="27">
        <v>4</v>
      </c>
      <c r="L1616" s="27">
        <v>1</v>
      </c>
      <c r="M1616" s="27">
        <v>0</v>
      </c>
      <c r="N1616" s="27">
        <v>0</v>
      </c>
      <c r="O1616" s="27">
        <v>0</v>
      </c>
      <c r="P1616" s="27"/>
      <c r="Q1616" s="27">
        <v>15372608002.392328</v>
      </c>
      <c r="R1616" s="27">
        <v>1</v>
      </c>
      <c r="S1616" s="27">
        <v>1</v>
      </c>
      <c r="T1616" s="33">
        <v>0.91734575384516981</v>
      </c>
      <c r="U1616" s="27">
        <v>321929831.30000001</v>
      </c>
      <c r="V1616" s="27">
        <v>74834000</v>
      </c>
      <c r="W1616" s="27">
        <v>113199000</v>
      </c>
      <c r="X1616" s="27"/>
      <c r="Y1616" s="27">
        <v>0</v>
      </c>
      <c r="Z1616" s="27">
        <v>1</v>
      </c>
    </row>
    <row r="1617" spans="1:26">
      <c r="A1617" s="27">
        <v>1979</v>
      </c>
      <c r="B1617" t="s">
        <v>9</v>
      </c>
      <c r="C1617" s="27"/>
      <c r="D1617" s="27"/>
      <c r="E1617" s="27"/>
      <c r="F1617" s="27">
        <v>300000</v>
      </c>
      <c r="G1617" s="27">
        <v>0</v>
      </c>
      <c r="H1617" s="27">
        <v>0</v>
      </c>
      <c r="I1617" s="27">
        <v>1</v>
      </c>
      <c r="J1617" s="27">
        <v>0</v>
      </c>
      <c r="K1617" s="27">
        <v>4</v>
      </c>
      <c r="L1617" s="27">
        <v>1</v>
      </c>
      <c r="M1617" s="27">
        <v>0</v>
      </c>
      <c r="N1617" s="27">
        <v>0</v>
      </c>
      <c r="O1617" s="27">
        <v>0</v>
      </c>
      <c r="P1617" s="27"/>
      <c r="Q1617" s="27">
        <v>15068422236.366274</v>
      </c>
      <c r="R1617" s="27">
        <v>1</v>
      </c>
      <c r="S1617" s="27">
        <v>1</v>
      </c>
      <c r="T1617" s="33">
        <v>0.9810294585578897</v>
      </c>
      <c r="U1617" s="27">
        <v>357740721.39999998</v>
      </c>
      <c r="V1617" s="27">
        <v>70389000</v>
      </c>
      <c r="W1617" s="27">
        <v>139480000</v>
      </c>
      <c r="X1617" s="27"/>
      <c r="Y1617" s="27">
        <v>0</v>
      </c>
      <c r="Z1617" s="27">
        <v>1</v>
      </c>
    </row>
    <row r="1618" spans="1:26">
      <c r="A1618" s="27">
        <v>1980</v>
      </c>
      <c r="B1618" t="s">
        <v>9</v>
      </c>
      <c r="C1618" s="27"/>
      <c r="D1618" s="27"/>
      <c r="E1618" s="27"/>
      <c r="F1618" s="27">
        <v>0</v>
      </c>
      <c r="G1618" s="27">
        <v>0</v>
      </c>
      <c r="H1618" s="27">
        <v>0</v>
      </c>
      <c r="I1618" s="27">
        <v>1</v>
      </c>
      <c r="J1618" s="27">
        <v>0</v>
      </c>
      <c r="K1618" s="27">
        <v>4</v>
      </c>
      <c r="L1618" s="27">
        <v>1</v>
      </c>
      <c r="M1618" s="27">
        <v>0</v>
      </c>
      <c r="N1618" s="27">
        <v>0</v>
      </c>
      <c r="O1618" s="27">
        <v>0</v>
      </c>
      <c r="P1618" s="27">
        <v>68605999999.999992</v>
      </c>
      <c r="Q1618" s="27">
        <v>14394927494.8647</v>
      </c>
      <c r="R1618" s="27">
        <v>1</v>
      </c>
      <c r="S1618" s="27">
        <v>1</v>
      </c>
      <c r="T1618" s="33">
        <v>0.94044734443210454</v>
      </c>
      <c r="U1618" s="27">
        <v>373398926.19999999</v>
      </c>
      <c r="V1618" s="27">
        <v>87278000</v>
      </c>
      <c r="W1618" s="27">
        <v>159071000</v>
      </c>
      <c r="X1618" s="27"/>
      <c r="Y1618" s="27">
        <v>0</v>
      </c>
      <c r="Z1618" s="27">
        <v>1</v>
      </c>
    </row>
    <row r="1619" spans="1:26">
      <c r="A1619" s="27">
        <v>1981</v>
      </c>
      <c r="B1619" t="s">
        <v>9</v>
      </c>
      <c r="C1619" s="27"/>
      <c r="D1619" s="27"/>
      <c r="E1619" s="27"/>
      <c r="F1619" s="27">
        <v>0</v>
      </c>
      <c r="G1619" s="27">
        <v>0</v>
      </c>
      <c r="H1619" s="27">
        <v>0</v>
      </c>
      <c r="I1619" s="27">
        <v>1</v>
      </c>
      <c r="J1619" s="27">
        <v>0</v>
      </c>
      <c r="K1619" s="27">
        <v>4</v>
      </c>
      <c r="L1619" s="27">
        <v>1</v>
      </c>
      <c r="M1619" s="27">
        <v>0</v>
      </c>
      <c r="N1619" s="27">
        <v>0</v>
      </c>
      <c r="O1619" s="27">
        <v>0</v>
      </c>
      <c r="P1619" s="27">
        <v>59726000000</v>
      </c>
      <c r="Q1619" s="27">
        <v>12537821038.220222</v>
      </c>
      <c r="R1619" s="27">
        <v>1</v>
      </c>
      <c r="S1619" s="27">
        <v>1</v>
      </c>
      <c r="T1619" s="33">
        <v>0.83355014400471705</v>
      </c>
      <c r="U1619" s="27">
        <v>474236102.80000001</v>
      </c>
      <c r="V1619" s="27">
        <v>80432000</v>
      </c>
      <c r="W1619" s="27">
        <v>176215980</v>
      </c>
      <c r="X1619" s="27"/>
      <c r="Y1619" s="27">
        <v>50000000</v>
      </c>
      <c r="Z1619" s="27">
        <v>1</v>
      </c>
    </row>
    <row r="1620" spans="1:26">
      <c r="A1620" s="27">
        <v>1982</v>
      </c>
      <c r="B1620" t="s">
        <v>9</v>
      </c>
      <c r="C1620" s="27"/>
      <c r="D1620" s="27"/>
      <c r="E1620" s="27"/>
      <c r="F1620" s="27">
        <v>0</v>
      </c>
      <c r="G1620" s="27">
        <v>0</v>
      </c>
      <c r="H1620" s="27">
        <v>0</v>
      </c>
      <c r="I1620" s="27">
        <v>1</v>
      </c>
      <c r="J1620" s="27">
        <v>0</v>
      </c>
      <c r="K1620" s="27">
        <v>4</v>
      </c>
      <c r="L1620" s="27">
        <v>1</v>
      </c>
      <c r="M1620" s="27">
        <v>0</v>
      </c>
      <c r="N1620" s="27">
        <v>0</v>
      </c>
      <c r="O1620" s="27">
        <v>0</v>
      </c>
      <c r="P1620" s="27">
        <v>64938999999.999992</v>
      </c>
      <c r="Q1620" s="27">
        <v>13651667371.167646</v>
      </c>
      <c r="R1620" s="27">
        <v>1</v>
      </c>
      <c r="S1620" s="27">
        <v>1</v>
      </c>
      <c r="T1620" s="33">
        <v>0.78443295677873848</v>
      </c>
      <c r="U1620" s="27">
        <v>543755674.39999998</v>
      </c>
      <c r="V1620" s="27">
        <v>72897000</v>
      </c>
      <c r="W1620" s="27">
        <v>214110545</v>
      </c>
      <c r="X1620" s="27"/>
      <c r="Y1620" s="27">
        <v>61550000</v>
      </c>
      <c r="Z1620" s="27">
        <v>1</v>
      </c>
    </row>
    <row r="1621" spans="1:26">
      <c r="A1621" s="27">
        <v>1983</v>
      </c>
      <c r="B1621" t="s">
        <v>9</v>
      </c>
      <c r="C1621" s="27"/>
      <c r="D1621" s="27"/>
      <c r="E1621" s="27"/>
      <c r="F1621" s="27">
        <v>0</v>
      </c>
      <c r="G1621" s="27">
        <v>0</v>
      </c>
      <c r="H1621" s="27">
        <v>0</v>
      </c>
      <c r="I1621" s="27">
        <v>1</v>
      </c>
      <c r="J1621" s="27">
        <v>0</v>
      </c>
      <c r="K1621" s="27">
        <v>4</v>
      </c>
      <c r="L1621" s="27">
        <v>1</v>
      </c>
      <c r="M1621" s="27">
        <v>0</v>
      </c>
      <c r="N1621" s="27">
        <v>0</v>
      </c>
      <c r="O1621" s="27">
        <v>0</v>
      </c>
      <c r="P1621" s="27">
        <v>52378000000</v>
      </c>
      <c r="Q1621" s="27">
        <v>11006712650.448143</v>
      </c>
      <c r="R1621" s="27">
        <v>1</v>
      </c>
      <c r="S1621" s="27">
        <v>1</v>
      </c>
      <c r="T1621" s="33">
        <v>0.83426891623154475</v>
      </c>
      <c r="U1621" s="27">
        <v>621775015.70000005</v>
      </c>
      <c r="V1621" s="27">
        <v>64950000</v>
      </c>
      <c r="W1621" s="27">
        <v>255263610.5</v>
      </c>
      <c r="X1621" s="27"/>
      <c r="Y1621" s="27">
        <v>70980000</v>
      </c>
      <c r="Z1621" s="27">
        <v>1</v>
      </c>
    </row>
    <row r="1622" spans="1:26">
      <c r="A1622" s="27">
        <v>1984</v>
      </c>
      <c r="B1622" t="s">
        <v>9</v>
      </c>
      <c r="C1622" s="27"/>
      <c r="D1622" s="27"/>
      <c r="E1622" s="27"/>
      <c r="F1622" s="27">
        <v>0</v>
      </c>
      <c r="G1622" s="27">
        <v>0</v>
      </c>
      <c r="H1622" s="27">
        <v>0</v>
      </c>
      <c r="I1622" s="27">
        <v>1</v>
      </c>
      <c r="J1622" s="27">
        <v>0</v>
      </c>
      <c r="K1622" s="27">
        <v>4</v>
      </c>
      <c r="L1622" s="27">
        <v>1</v>
      </c>
      <c r="M1622" s="27">
        <v>0</v>
      </c>
      <c r="N1622" s="27">
        <v>0</v>
      </c>
      <c r="O1622" s="27">
        <v>0</v>
      </c>
      <c r="P1622" s="27">
        <v>34951000000</v>
      </c>
      <c r="Q1622" s="27">
        <v>7857729193.2034254</v>
      </c>
      <c r="R1622" s="27">
        <v>1</v>
      </c>
      <c r="S1622" s="27">
        <v>1</v>
      </c>
      <c r="T1622" s="33">
        <v>0.82999599794502654</v>
      </c>
      <c r="U1622" s="27">
        <v>674773452.79999995</v>
      </c>
      <c r="V1622" s="27">
        <v>43739000</v>
      </c>
      <c r="W1622" s="27">
        <v>301661831.39999998</v>
      </c>
      <c r="X1622" s="27"/>
      <c r="Y1622" s="27"/>
      <c r="Z1622" s="27">
        <v>1</v>
      </c>
    </row>
    <row r="1623" spans="1:26">
      <c r="A1623" s="27">
        <v>1985</v>
      </c>
      <c r="B1623" t="s">
        <v>9</v>
      </c>
      <c r="C1623" s="27"/>
      <c r="D1623" s="27"/>
      <c r="E1623" s="27"/>
      <c r="F1623" s="27">
        <v>0</v>
      </c>
      <c r="G1623" s="27">
        <v>0</v>
      </c>
      <c r="H1623" s="27">
        <v>0</v>
      </c>
      <c r="I1623" s="27">
        <v>1</v>
      </c>
      <c r="J1623" s="27">
        <v>0</v>
      </c>
      <c r="K1623" s="27">
        <v>4</v>
      </c>
      <c r="L1623" s="27">
        <v>1</v>
      </c>
      <c r="M1623" s="27">
        <v>0</v>
      </c>
      <c r="N1623" s="27">
        <v>0</v>
      </c>
      <c r="O1623" s="27">
        <v>0</v>
      </c>
      <c r="P1623" s="27">
        <v>31943000000</v>
      </c>
      <c r="Q1623" s="27">
        <v>7195042616.0071001</v>
      </c>
      <c r="R1623" s="27">
        <v>0</v>
      </c>
      <c r="S1623" s="27">
        <v>1</v>
      </c>
      <c r="T1623" s="33">
        <v>0.74915719568429318</v>
      </c>
      <c r="U1623" s="27">
        <v>807483000.29999995</v>
      </c>
      <c r="V1623" s="27">
        <v>46095000</v>
      </c>
      <c r="W1623" s="27">
        <v>371503683.60000002</v>
      </c>
      <c r="X1623" s="27"/>
      <c r="Y1623" s="27"/>
      <c r="Z1623" s="27">
        <v>1</v>
      </c>
    </row>
    <row r="1624" spans="1:26">
      <c r="A1624" s="27">
        <v>1986</v>
      </c>
      <c r="B1624" t="s">
        <v>9</v>
      </c>
      <c r="C1624" s="27"/>
      <c r="D1624" s="27"/>
      <c r="E1624" s="27"/>
      <c r="F1624" s="27">
        <v>29000000</v>
      </c>
      <c r="G1624" s="27">
        <v>0</v>
      </c>
      <c r="H1624" s="27">
        <v>0</v>
      </c>
      <c r="I1624" s="27">
        <v>1</v>
      </c>
      <c r="J1624" s="27">
        <v>0</v>
      </c>
      <c r="K1624" s="27">
        <v>4</v>
      </c>
      <c r="L1624" s="27">
        <v>1</v>
      </c>
      <c r="M1624" s="27">
        <v>0</v>
      </c>
      <c r="N1624" s="27">
        <v>0</v>
      </c>
      <c r="O1624" s="27">
        <v>0</v>
      </c>
      <c r="P1624" s="27">
        <v>35840000000</v>
      </c>
      <c r="Q1624" s="27">
        <v>8095367168.2176886</v>
      </c>
      <c r="R1624" s="27">
        <v>1</v>
      </c>
      <c r="S1624" s="27">
        <v>1</v>
      </c>
      <c r="T1624" s="33">
        <v>0.7030572776909082</v>
      </c>
      <c r="U1624" s="27">
        <v>855827028.79999995</v>
      </c>
      <c r="V1624" s="27">
        <v>46407000</v>
      </c>
      <c r="W1624" s="27">
        <v>471137143.19999999</v>
      </c>
      <c r="X1624" s="27"/>
      <c r="Y1624" s="27"/>
      <c r="Z1624" s="27">
        <v>1</v>
      </c>
    </row>
    <row r="1625" spans="1:26">
      <c r="A1625" s="27">
        <v>1987</v>
      </c>
      <c r="B1625" t="s">
        <v>9</v>
      </c>
      <c r="C1625" s="27"/>
      <c r="D1625" s="27"/>
      <c r="E1625" s="27"/>
      <c r="F1625" s="27">
        <v>0</v>
      </c>
      <c r="G1625" s="27">
        <v>0</v>
      </c>
      <c r="H1625" s="27">
        <v>0</v>
      </c>
      <c r="I1625" s="27">
        <v>1</v>
      </c>
      <c r="J1625" s="27">
        <v>0</v>
      </c>
      <c r="K1625" s="27">
        <v>4</v>
      </c>
      <c r="L1625" s="27">
        <v>1</v>
      </c>
      <c r="M1625" s="27">
        <v>0</v>
      </c>
      <c r="N1625" s="27">
        <v>0</v>
      </c>
      <c r="O1625" s="27">
        <v>0</v>
      </c>
      <c r="P1625" s="27">
        <v>33932000000.000004</v>
      </c>
      <c r="Q1625" s="27">
        <v>7661625472.5770512</v>
      </c>
      <c r="R1625" s="27">
        <v>1</v>
      </c>
      <c r="S1625" s="27">
        <v>1</v>
      </c>
      <c r="T1625" s="33">
        <v>0.74330063470010233</v>
      </c>
      <c r="U1625" s="27">
        <v>966472055.60000002</v>
      </c>
      <c r="V1625" s="27">
        <v>50190000</v>
      </c>
      <c r="W1625" s="27">
        <v>738423450.79999995</v>
      </c>
      <c r="X1625" s="27"/>
      <c r="Y1625" s="27"/>
      <c r="Z1625" s="27">
        <v>1</v>
      </c>
    </row>
    <row r="1626" spans="1:26">
      <c r="A1626" s="27">
        <v>1988</v>
      </c>
      <c r="B1626" t="s">
        <v>9</v>
      </c>
      <c r="C1626" s="27"/>
      <c r="D1626" s="27"/>
      <c r="E1626" s="27"/>
      <c r="F1626" s="27">
        <v>0</v>
      </c>
      <c r="G1626" s="27">
        <v>0</v>
      </c>
      <c r="H1626" s="27">
        <v>0</v>
      </c>
      <c r="I1626" s="27">
        <v>1</v>
      </c>
      <c r="J1626" s="27">
        <v>0</v>
      </c>
      <c r="K1626" s="27">
        <v>4</v>
      </c>
      <c r="L1626" s="27">
        <v>1</v>
      </c>
      <c r="M1626" s="27">
        <v>0</v>
      </c>
      <c r="N1626" s="27">
        <v>0</v>
      </c>
      <c r="O1626" s="27">
        <v>0</v>
      </c>
      <c r="P1626" s="27">
        <v>39314000000</v>
      </c>
      <c r="Q1626" s="27">
        <v>8861299976.7415752</v>
      </c>
      <c r="R1626" s="27">
        <v>1</v>
      </c>
      <c r="S1626" s="27">
        <v>1</v>
      </c>
      <c r="T1626" s="33">
        <v>0.80560957079318884</v>
      </c>
      <c r="U1626" s="27">
        <v>785908985.5</v>
      </c>
      <c r="V1626" s="27">
        <v>36576000</v>
      </c>
      <c r="W1626" s="27">
        <v>836585338.79999995</v>
      </c>
      <c r="X1626" s="27"/>
      <c r="Y1626" s="27"/>
      <c r="Z1626" s="27">
        <v>1</v>
      </c>
    </row>
    <row r="1627" spans="1:26">
      <c r="A1627" s="27">
        <v>1989</v>
      </c>
      <c r="B1627" t="s">
        <v>9</v>
      </c>
      <c r="C1627" s="27"/>
      <c r="D1627" s="27"/>
      <c r="E1627" s="27"/>
      <c r="F1627" s="27">
        <v>13000000</v>
      </c>
      <c r="G1627" s="27">
        <v>0</v>
      </c>
      <c r="H1627" s="27">
        <v>0</v>
      </c>
      <c r="I1627" s="27">
        <v>1</v>
      </c>
      <c r="J1627" s="27">
        <v>0</v>
      </c>
      <c r="K1627" s="27">
        <v>4</v>
      </c>
      <c r="L1627" s="27">
        <v>1</v>
      </c>
      <c r="M1627" s="27">
        <v>0</v>
      </c>
      <c r="N1627" s="27">
        <v>0</v>
      </c>
      <c r="O1627" s="27">
        <v>0</v>
      </c>
      <c r="P1627" s="27">
        <v>40006000000</v>
      </c>
      <c r="Q1627" s="27">
        <v>9021862775.2597828</v>
      </c>
      <c r="R1627" s="27">
        <v>1</v>
      </c>
      <c r="S1627" s="27">
        <v>1</v>
      </c>
      <c r="T1627" s="33">
        <v>0.74679040704290955</v>
      </c>
      <c r="U1627" s="27">
        <v>628416856.29999995</v>
      </c>
      <c r="V1627" s="27">
        <v>30168000</v>
      </c>
      <c r="W1627" s="27">
        <v>961690236.5</v>
      </c>
      <c r="X1627" s="27"/>
      <c r="Y1627" s="27"/>
      <c r="Z1627" s="27">
        <v>1</v>
      </c>
    </row>
    <row r="1628" spans="1:26">
      <c r="A1628" s="27">
        <v>1990</v>
      </c>
      <c r="B1628" t="s">
        <v>9</v>
      </c>
      <c r="C1628" s="27"/>
      <c r="D1628" s="27"/>
      <c r="E1628" s="27"/>
      <c r="F1628" s="27">
        <v>0</v>
      </c>
      <c r="G1628" s="27">
        <v>0</v>
      </c>
      <c r="H1628" s="27">
        <v>0</v>
      </c>
      <c r="I1628" s="27">
        <v>1</v>
      </c>
      <c r="J1628" s="27">
        <v>0</v>
      </c>
      <c r="K1628" s="27">
        <v>4</v>
      </c>
      <c r="L1628" s="27">
        <v>1</v>
      </c>
      <c r="M1628" s="27">
        <v>0</v>
      </c>
      <c r="N1628" s="27">
        <v>0</v>
      </c>
      <c r="O1628" s="27">
        <v>0</v>
      </c>
      <c r="P1628" s="27">
        <v>41448000000</v>
      </c>
      <c r="Q1628" s="27">
        <v>9349764580.3699741</v>
      </c>
      <c r="R1628" s="27">
        <v>1</v>
      </c>
      <c r="S1628" s="27">
        <v>1</v>
      </c>
      <c r="T1628" s="33">
        <v>0.70566019682121295</v>
      </c>
      <c r="U1628" s="27">
        <v>521081946.19999999</v>
      </c>
      <c r="V1628" s="27">
        <v>48510000</v>
      </c>
      <c r="W1628" s="27">
        <v>1112467593.7</v>
      </c>
      <c r="X1628" s="27"/>
      <c r="Y1628" s="27"/>
      <c r="Z1628" s="27">
        <v>1</v>
      </c>
    </row>
    <row r="1629" spans="1:26">
      <c r="A1629" s="27">
        <v>1991</v>
      </c>
      <c r="B1629" t="s">
        <v>9</v>
      </c>
      <c r="C1629" s="27"/>
      <c r="D1629" s="27"/>
      <c r="E1629" s="27"/>
      <c r="F1629" s="27">
        <v>0</v>
      </c>
      <c r="G1629" s="27">
        <v>0</v>
      </c>
      <c r="H1629" s="27">
        <v>0</v>
      </c>
      <c r="I1629" s="27">
        <v>1</v>
      </c>
      <c r="J1629" s="27">
        <v>0</v>
      </c>
      <c r="K1629" s="27">
        <v>4</v>
      </c>
      <c r="L1629" s="27">
        <v>1</v>
      </c>
      <c r="M1629" s="27">
        <v>0</v>
      </c>
      <c r="N1629" s="27">
        <v>0</v>
      </c>
      <c r="O1629" s="27">
        <v>0</v>
      </c>
      <c r="P1629" s="27">
        <v>40250000000</v>
      </c>
      <c r="Q1629" s="27">
        <v>9625436872.510746</v>
      </c>
      <c r="R1629" s="27">
        <v>1</v>
      </c>
      <c r="S1629" s="27">
        <v>1</v>
      </c>
      <c r="T1629" s="33">
        <v>0.64778014054484578</v>
      </c>
      <c r="U1629" s="27">
        <v>472479629.69999999</v>
      </c>
      <c r="V1629" s="27">
        <v>87100000</v>
      </c>
      <c r="W1629" s="27">
        <v>1182622192.0999999</v>
      </c>
      <c r="X1629" s="27"/>
      <c r="Y1629" s="27"/>
      <c r="Z1629" s="27">
        <v>1</v>
      </c>
    </row>
    <row r="1630" spans="1:26">
      <c r="A1630" s="27">
        <v>1992</v>
      </c>
      <c r="B1630" t="s">
        <v>9</v>
      </c>
      <c r="C1630" s="27"/>
      <c r="D1630" s="27"/>
      <c r="E1630" s="27"/>
      <c r="F1630" s="27">
        <v>0</v>
      </c>
      <c r="G1630" s="27">
        <v>0</v>
      </c>
      <c r="H1630" s="27">
        <v>0</v>
      </c>
      <c r="I1630" s="27">
        <v>1</v>
      </c>
      <c r="J1630" s="27">
        <v>0</v>
      </c>
      <c r="K1630" s="27">
        <v>4</v>
      </c>
      <c r="L1630" s="27">
        <v>1</v>
      </c>
      <c r="M1630" s="27">
        <v>0</v>
      </c>
      <c r="N1630" s="27">
        <v>0</v>
      </c>
      <c r="O1630" s="27">
        <v>0</v>
      </c>
      <c r="P1630" s="27">
        <v>36333000000</v>
      </c>
      <c r="Q1630" s="27">
        <v>8227343907.2667894</v>
      </c>
      <c r="R1630" s="27">
        <v>1</v>
      </c>
      <c r="S1630" s="27">
        <v>1</v>
      </c>
      <c r="T1630" s="33">
        <v>0.62587770846912083</v>
      </c>
      <c r="U1630" s="27">
        <v>454170750</v>
      </c>
      <c r="V1630" s="27">
        <v>81307000</v>
      </c>
      <c r="W1630" s="27">
        <v>1193541000</v>
      </c>
      <c r="X1630" s="27"/>
      <c r="Y1630" s="27"/>
      <c r="Z1630" s="27">
        <v>1</v>
      </c>
    </row>
    <row r="1631" spans="1:26">
      <c r="A1631" s="27">
        <v>1993</v>
      </c>
      <c r="B1631" t="s">
        <v>9</v>
      </c>
      <c r="C1631" s="27"/>
      <c r="D1631" s="27"/>
      <c r="E1631" s="27"/>
      <c r="F1631" s="27">
        <v>0</v>
      </c>
      <c r="G1631" s="27">
        <v>0</v>
      </c>
      <c r="H1631" s="27">
        <v>0</v>
      </c>
      <c r="I1631" s="27">
        <v>1</v>
      </c>
      <c r="J1631" s="27">
        <v>0</v>
      </c>
      <c r="K1631" s="27">
        <v>4</v>
      </c>
      <c r="L1631" s="27">
        <v>1</v>
      </c>
      <c r="M1631" s="27">
        <v>0</v>
      </c>
      <c r="N1631" s="27">
        <v>0</v>
      </c>
      <c r="O1631" s="27">
        <v>0</v>
      </c>
      <c r="P1631" s="27">
        <v>47450000000</v>
      </c>
      <c r="Q1631" s="27">
        <v>10706259936.742533</v>
      </c>
      <c r="R1631" s="27">
        <v>1</v>
      </c>
      <c r="S1631" s="27">
        <v>1</v>
      </c>
      <c r="T1631" s="33">
        <v>0.648154718576755</v>
      </c>
      <c r="U1631" s="27">
        <v>453695093.39999998</v>
      </c>
      <c r="V1631" s="27">
        <v>83097000</v>
      </c>
      <c r="W1631" s="27">
        <v>1242521000</v>
      </c>
      <c r="X1631" s="27"/>
      <c r="Y1631" s="27"/>
      <c r="Z1631" s="27">
        <v>1</v>
      </c>
    </row>
    <row r="1632" spans="1:26">
      <c r="A1632" s="27">
        <v>1994</v>
      </c>
      <c r="B1632" t="s">
        <v>9</v>
      </c>
      <c r="C1632" s="27"/>
      <c r="D1632" s="27"/>
      <c r="E1632" s="27"/>
      <c r="F1632" s="27">
        <v>0</v>
      </c>
      <c r="G1632" s="27">
        <v>0</v>
      </c>
      <c r="H1632" s="27">
        <v>0</v>
      </c>
      <c r="I1632" s="27">
        <v>1</v>
      </c>
      <c r="J1632" s="27">
        <v>0</v>
      </c>
      <c r="K1632" s="27">
        <v>4</v>
      </c>
      <c r="L1632" s="27">
        <v>1</v>
      </c>
      <c r="M1632" s="27">
        <v>0</v>
      </c>
      <c r="N1632" s="27">
        <v>0</v>
      </c>
      <c r="O1632" s="27">
        <v>0</v>
      </c>
      <c r="P1632" s="27">
        <v>25746000000</v>
      </c>
      <c r="Q1632" s="27">
        <v>5820382248.2820158</v>
      </c>
      <c r="R1632" s="27">
        <v>1</v>
      </c>
      <c r="S1632" s="27">
        <v>1</v>
      </c>
      <c r="T1632" s="33">
        <v>0.69545665111729171</v>
      </c>
      <c r="U1632" s="27">
        <v>477766554.19999999</v>
      </c>
      <c r="V1632" s="27">
        <v>88310000</v>
      </c>
      <c r="W1632" s="27">
        <v>1293563000</v>
      </c>
      <c r="X1632" s="27"/>
      <c r="Y1632" s="27"/>
      <c r="Z1632" s="27">
        <v>1</v>
      </c>
    </row>
    <row r="1633" spans="1:26">
      <c r="A1633" s="27">
        <v>1995</v>
      </c>
      <c r="B1633" t="s">
        <v>9</v>
      </c>
      <c r="C1633" s="27"/>
      <c r="D1633" s="27"/>
      <c r="E1633" s="27"/>
      <c r="F1633" s="27">
        <v>0</v>
      </c>
      <c r="G1633" s="27">
        <v>0</v>
      </c>
      <c r="H1633" s="27">
        <v>0</v>
      </c>
      <c r="I1633" s="27">
        <v>1</v>
      </c>
      <c r="J1633" s="27">
        <v>0</v>
      </c>
      <c r="K1633" s="27">
        <v>4</v>
      </c>
      <c r="L1633" s="27">
        <v>1</v>
      </c>
      <c r="M1633" s="27">
        <v>0</v>
      </c>
      <c r="N1633" s="27">
        <v>0</v>
      </c>
      <c r="O1633" s="27">
        <v>0</v>
      </c>
      <c r="P1633" s="27">
        <v>25021000000</v>
      </c>
      <c r="Q1633" s="27">
        <v>5643439376.1049147</v>
      </c>
      <c r="R1633" s="27">
        <v>1</v>
      </c>
      <c r="S1633" s="27">
        <v>1</v>
      </c>
      <c r="T1633" s="33">
        <v>0.69736071622307827</v>
      </c>
      <c r="U1633" s="27">
        <v>485145744.89999998</v>
      </c>
      <c r="V1633" s="27">
        <v>91708000</v>
      </c>
      <c r="W1633" s="27">
        <v>1321016000</v>
      </c>
      <c r="X1633" s="27"/>
      <c r="Y1633" s="27"/>
      <c r="Z1633" s="27">
        <v>1</v>
      </c>
    </row>
    <row r="1634" spans="1:26">
      <c r="A1634" s="27">
        <v>1996</v>
      </c>
      <c r="B1634" t="s">
        <v>9</v>
      </c>
      <c r="C1634" s="27"/>
      <c r="D1634" s="27"/>
      <c r="E1634" s="27"/>
      <c r="F1634" s="27">
        <v>0</v>
      </c>
      <c r="G1634" s="27">
        <v>0</v>
      </c>
      <c r="H1634" s="27">
        <v>0</v>
      </c>
      <c r="I1634" s="27">
        <v>1</v>
      </c>
      <c r="J1634" s="27">
        <v>0</v>
      </c>
      <c r="K1634" s="27">
        <v>4</v>
      </c>
      <c r="L1634" s="27">
        <v>1</v>
      </c>
      <c r="M1634" s="27">
        <v>0</v>
      </c>
      <c r="N1634" s="27">
        <v>0</v>
      </c>
      <c r="O1634" s="27">
        <v>0</v>
      </c>
      <c r="P1634" s="27">
        <v>32098999999.999996</v>
      </c>
      <c r="Q1634" s="27">
        <v>5771454939.6240406</v>
      </c>
      <c r="R1634" s="27">
        <v>1</v>
      </c>
      <c r="S1634" s="27">
        <v>1</v>
      </c>
      <c r="T1634" s="33">
        <v>0.69966405838602452</v>
      </c>
      <c r="U1634" s="27">
        <v>433202714.19999999</v>
      </c>
      <c r="V1634" s="27">
        <v>86535000</v>
      </c>
      <c r="W1634" s="27">
        <v>1283794000</v>
      </c>
      <c r="X1634" s="27"/>
      <c r="Y1634" s="27"/>
      <c r="Z1634" s="27">
        <v>1</v>
      </c>
    </row>
    <row r="1635" spans="1:26">
      <c r="A1635" s="27">
        <v>1997</v>
      </c>
      <c r="B1635" t="s">
        <v>9</v>
      </c>
      <c r="C1635" s="27"/>
      <c r="D1635" s="27"/>
      <c r="E1635" s="27"/>
      <c r="F1635" s="27">
        <v>0</v>
      </c>
      <c r="G1635" s="27">
        <v>0</v>
      </c>
      <c r="H1635" s="27">
        <v>0</v>
      </c>
      <c r="I1635" s="27">
        <v>1</v>
      </c>
      <c r="J1635" s="27">
        <v>0</v>
      </c>
      <c r="K1635" s="27">
        <v>4</v>
      </c>
      <c r="L1635" s="27">
        <v>1</v>
      </c>
      <c r="M1635" s="27">
        <v>0</v>
      </c>
      <c r="N1635" s="27">
        <v>0</v>
      </c>
      <c r="O1635" s="27">
        <v>0</v>
      </c>
      <c r="P1635" s="27">
        <v>28819000000</v>
      </c>
      <c r="Q1635" s="27">
        <v>6090840548.1878386</v>
      </c>
      <c r="R1635" s="27">
        <v>1</v>
      </c>
      <c r="S1635" s="27">
        <v>0</v>
      </c>
      <c r="T1635" s="33">
        <v>0.71538944173936525</v>
      </c>
      <c r="U1635" s="27">
        <v>406479090.39999998</v>
      </c>
      <c r="V1635" s="27">
        <v>82162000</v>
      </c>
      <c r="W1635" s="27">
        <v>1224897000</v>
      </c>
      <c r="X1635" s="27"/>
      <c r="Y1635" s="27"/>
      <c r="Z1635" s="27">
        <v>1</v>
      </c>
    </row>
    <row r="1636" spans="1:26">
      <c r="A1636" s="27">
        <v>1998</v>
      </c>
      <c r="B1636" t="s">
        <v>9</v>
      </c>
      <c r="C1636" s="27"/>
      <c r="D1636" s="27"/>
      <c r="E1636" s="27"/>
      <c r="F1636" s="27">
        <v>0</v>
      </c>
      <c r="G1636" s="27">
        <v>0</v>
      </c>
      <c r="H1636" s="27">
        <v>0</v>
      </c>
      <c r="I1636" s="27">
        <v>1</v>
      </c>
      <c r="J1636" s="27">
        <v>0</v>
      </c>
      <c r="K1636" s="27">
        <v>4</v>
      </c>
      <c r="L1636" s="27">
        <v>1</v>
      </c>
      <c r="M1636" s="27">
        <v>0</v>
      </c>
      <c r="N1636" s="27">
        <v>0</v>
      </c>
      <c r="O1636" s="27">
        <v>0</v>
      </c>
      <c r="P1636" s="27">
        <v>21089000000</v>
      </c>
      <c r="Q1636" s="27">
        <v>6215591269.8974667</v>
      </c>
      <c r="R1636" s="27">
        <v>1</v>
      </c>
      <c r="S1636" s="27">
        <v>1</v>
      </c>
      <c r="T1636" s="33">
        <v>0.63293736472878814</v>
      </c>
      <c r="U1636" s="27">
        <v>423415751.39999998</v>
      </c>
      <c r="V1636" s="27">
        <v>84192000</v>
      </c>
      <c r="W1636" s="27">
        <v>1261222000</v>
      </c>
      <c r="X1636" s="27"/>
      <c r="Y1636" s="27"/>
      <c r="Z1636" s="27">
        <v>1</v>
      </c>
    </row>
    <row r="1637" spans="1:26">
      <c r="A1637" s="27">
        <v>1999</v>
      </c>
      <c r="B1637" t="s">
        <v>9</v>
      </c>
      <c r="C1637" s="27"/>
      <c r="D1637" s="27"/>
      <c r="E1637" s="27"/>
      <c r="F1637" s="27">
        <v>0</v>
      </c>
      <c r="G1637" s="27">
        <v>0</v>
      </c>
      <c r="H1637" s="27">
        <v>0</v>
      </c>
      <c r="I1637" s="27">
        <v>1</v>
      </c>
      <c r="J1637" s="27">
        <v>0</v>
      </c>
      <c r="K1637" s="27">
        <v>4</v>
      </c>
      <c r="L1637" s="27">
        <v>1</v>
      </c>
      <c r="M1637" s="27">
        <v>0</v>
      </c>
      <c r="N1637" s="27">
        <v>0</v>
      </c>
      <c r="O1637" s="27">
        <v>0</v>
      </c>
      <c r="P1637" s="27">
        <v>19147000000</v>
      </c>
      <c r="Q1637" s="27">
        <v>4711259427.272727</v>
      </c>
      <c r="R1637" s="27">
        <v>1</v>
      </c>
      <c r="S1637" s="27">
        <v>1</v>
      </c>
      <c r="T1637" s="33">
        <v>0.59173831677950461</v>
      </c>
      <c r="U1637" s="27">
        <v>530252755</v>
      </c>
      <c r="V1637" s="27">
        <v>82391000</v>
      </c>
      <c r="W1637" s="27">
        <v>1235149000</v>
      </c>
      <c r="X1637" s="27"/>
      <c r="Y1637" s="27"/>
      <c r="Z1637" s="27">
        <v>1</v>
      </c>
    </row>
    <row r="1638" spans="1:26">
      <c r="A1638" s="27">
        <v>2000</v>
      </c>
      <c r="B1638" t="s">
        <v>9</v>
      </c>
      <c r="C1638" s="27">
        <v>10000000</v>
      </c>
      <c r="D1638" s="27">
        <v>2000000</v>
      </c>
      <c r="E1638" s="27">
        <v>10000000</v>
      </c>
      <c r="F1638" s="27">
        <v>10603922</v>
      </c>
      <c r="G1638" s="27">
        <v>0</v>
      </c>
      <c r="H1638" s="27">
        <v>0</v>
      </c>
      <c r="I1638" s="27">
        <v>1</v>
      </c>
      <c r="J1638" s="27">
        <v>0</v>
      </c>
      <c r="K1638" s="27">
        <v>4</v>
      </c>
      <c r="L1638" s="27">
        <v>1</v>
      </c>
      <c r="M1638" s="27">
        <v>1</v>
      </c>
      <c r="N1638" s="27">
        <v>0</v>
      </c>
      <c r="O1638" s="27">
        <v>0</v>
      </c>
      <c r="P1638" s="27">
        <v>19077000000</v>
      </c>
      <c r="Q1638" s="27">
        <v>19088046305.797096</v>
      </c>
      <c r="R1638" s="27">
        <v>1</v>
      </c>
      <c r="S1638" s="27">
        <v>1</v>
      </c>
      <c r="T1638" s="33">
        <v>0.62919927379193319</v>
      </c>
      <c r="U1638" s="27">
        <v>503350614.5</v>
      </c>
      <c r="V1638" s="27">
        <v>81055000</v>
      </c>
      <c r="W1638" s="27">
        <v>1187976000</v>
      </c>
      <c r="X1638" s="27"/>
      <c r="Y1638" s="27"/>
      <c r="Z1638" s="27">
        <v>1</v>
      </c>
    </row>
    <row r="1639" spans="1:26">
      <c r="A1639" s="27">
        <v>2001</v>
      </c>
      <c r="B1639" t="s">
        <v>9</v>
      </c>
      <c r="C1639" s="27">
        <v>10000000</v>
      </c>
      <c r="D1639" s="27">
        <v>4000000</v>
      </c>
      <c r="E1639" s="27">
        <v>10000000</v>
      </c>
      <c r="F1639" s="27">
        <v>13289485</v>
      </c>
      <c r="G1639" s="27">
        <v>0</v>
      </c>
      <c r="H1639" s="27">
        <v>0</v>
      </c>
      <c r="I1639" s="27">
        <v>1</v>
      </c>
      <c r="J1639" s="27">
        <v>0</v>
      </c>
      <c r="K1639" s="27">
        <v>4</v>
      </c>
      <c r="L1639" s="27">
        <v>1</v>
      </c>
      <c r="M1639" s="27">
        <v>1</v>
      </c>
      <c r="N1639" s="27">
        <v>0</v>
      </c>
      <c r="O1639" s="27">
        <v>0</v>
      </c>
      <c r="P1639" s="27">
        <v>8173000000</v>
      </c>
      <c r="Q1639" s="27">
        <v>7438189100.333333</v>
      </c>
      <c r="R1639" s="27">
        <v>1</v>
      </c>
      <c r="S1639" s="27">
        <v>1</v>
      </c>
      <c r="T1639" s="33">
        <v>0.61588871891054842</v>
      </c>
      <c r="U1639" s="27">
        <v>485509987.5</v>
      </c>
      <c r="V1639" s="27">
        <v>80530000</v>
      </c>
      <c r="W1639" s="27">
        <v>1151224000</v>
      </c>
      <c r="X1639" s="27"/>
      <c r="Y1639" s="27"/>
      <c r="Z1639" s="27">
        <v>1</v>
      </c>
    </row>
    <row r="1640" spans="1:26">
      <c r="A1640" s="27">
        <v>2002</v>
      </c>
      <c r="B1640" t="s">
        <v>9</v>
      </c>
      <c r="C1640" s="27">
        <v>10000000</v>
      </c>
      <c r="D1640" s="27">
        <v>6000000</v>
      </c>
      <c r="E1640" s="27">
        <v>10000000</v>
      </c>
      <c r="F1640" s="27">
        <v>0</v>
      </c>
      <c r="G1640" s="27">
        <v>0</v>
      </c>
      <c r="H1640" s="27">
        <v>0</v>
      </c>
      <c r="I1640" s="27">
        <v>1</v>
      </c>
      <c r="J1640" s="27">
        <v>0</v>
      </c>
      <c r="K1640" s="27">
        <v>4</v>
      </c>
      <c r="L1640" s="27">
        <v>1</v>
      </c>
      <c r="M1640" s="27">
        <v>1</v>
      </c>
      <c r="N1640" s="27">
        <v>0</v>
      </c>
      <c r="O1640" s="27">
        <v>0</v>
      </c>
      <c r="P1640" s="27">
        <v>8719000000</v>
      </c>
      <c r="Q1640" s="27">
        <v>8728038525.1403351</v>
      </c>
      <c r="R1640" s="27">
        <v>1</v>
      </c>
      <c r="S1640" s="27">
        <v>1</v>
      </c>
      <c r="T1640" s="33">
        <v>0.62466195784303247</v>
      </c>
      <c r="U1640" s="27">
        <v>688337211.70000005</v>
      </c>
      <c r="V1640" s="27">
        <v>0</v>
      </c>
      <c r="W1640" s="27">
        <v>1503659000</v>
      </c>
      <c r="X1640" s="27"/>
      <c r="Y1640" s="27"/>
      <c r="Z1640" s="27">
        <v>1</v>
      </c>
    </row>
    <row r="1641" spans="1:26">
      <c r="A1641" s="27">
        <v>2003</v>
      </c>
      <c r="B1641" t="s">
        <v>9</v>
      </c>
      <c r="C1641" s="27">
        <v>10000000</v>
      </c>
      <c r="D1641" s="27">
        <v>8000000</v>
      </c>
      <c r="E1641" s="27">
        <v>10000000</v>
      </c>
      <c r="F1641" s="27">
        <v>724923.04</v>
      </c>
      <c r="G1641" s="27">
        <v>0</v>
      </c>
      <c r="H1641" s="27">
        <v>0</v>
      </c>
      <c r="I1641" s="27">
        <v>1</v>
      </c>
      <c r="J1641" s="27">
        <v>0</v>
      </c>
      <c r="K1641" s="27">
        <v>4</v>
      </c>
      <c r="L1641" s="27">
        <v>1</v>
      </c>
      <c r="M1641" s="27">
        <v>1</v>
      </c>
      <c r="N1641" s="27">
        <v>0</v>
      </c>
      <c r="O1641" s="27">
        <v>0</v>
      </c>
      <c r="P1641" s="27">
        <v>8954000000</v>
      </c>
      <c r="Q1641" s="27">
        <v>8937567059.8775425</v>
      </c>
      <c r="R1641" s="27">
        <v>1</v>
      </c>
      <c r="S1641" s="27">
        <v>1</v>
      </c>
      <c r="T1641" s="33">
        <v>0.61793375018798091</v>
      </c>
      <c r="U1641" s="27">
        <v>831661745.70000005</v>
      </c>
      <c r="V1641" s="27">
        <v>0</v>
      </c>
      <c r="W1641" s="27">
        <v>1771058000</v>
      </c>
      <c r="X1641" s="27"/>
      <c r="Y1641" s="27"/>
      <c r="Z1641" s="27">
        <v>1</v>
      </c>
    </row>
    <row r="1642" spans="1:26">
      <c r="A1642" s="27">
        <v>2004</v>
      </c>
      <c r="B1642" t="s">
        <v>9</v>
      </c>
      <c r="C1642" s="27">
        <v>10000000</v>
      </c>
      <c r="D1642" s="27">
        <v>10000000</v>
      </c>
      <c r="E1642" s="27">
        <v>10000000</v>
      </c>
      <c r="F1642" s="27">
        <v>7249122.5</v>
      </c>
      <c r="G1642" s="27">
        <v>0</v>
      </c>
      <c r="H1642" s="27">
        <v>0</v>
      </c>
      <c r="I1642" s="27">
        <v>1</v>
      </c>
      <c r="J1642" s="27">
        <v>0</v>
      </c>
      <c r="K1642" s="27">
        <v>4</v>
      </c>
      <c r="L1642" s="27">
        <v>1</v>
      </c>
      <c r="M1642" s="27">
        <v>1</v>
      </c>
      <c r="N1642" s="27">
        <v>0</v>
      </c>
      <c r="O1642" s="27">
        <v>0</v>
      </c>
      <c r="P1642" s="27">
        <v>10341000000</v>
      </c>
      <c r="Q1642" s="27">
        <v>10297483481.223011</v>
      </c>
      <c r="R1642" s="27">
        <v>1</v>
      </c>
      <c r="S1642" s="27">
        <v>1</v>
      </c>
      <c r="T1642" s="33">
        <v>0.67108711240801089</v>
      </c>
      <c r="U1642" s="27">
        <v>952113158.79999995</v>
      </c>
      <c r="V1642" s="27">
        <v>0</v>
      </c>
      <c r="W1642" s="27">
        <v>1993262000</v>
      </c>
      <c r="X1642" s="27"/>
      <c r="Y1642" s="27"/>
      <c r="Z1642" s="27">
        <v>1</v>
      </c>
    </row>
    <row r="1643" spans="1:26">
      <c r="A1643" s="27">
        <v>2005</v>
      </c>
      <c r="B1643" t="s">
        <v>9</v>
      </c>
      <c r="C1643" s="27">
        <v>10000000</v>
      </c>
      <c r="D1643" s="27">
        <v>10000000</v>
      </c>
      <c r="E1643" s="27">
        <v>10000000</v>
      </c>
      <c r="F1643" s="27">
        <v>2650000</v>
      </c>
      <c r="G1643" s="27">
        <v>0</v>
      </c>
      <c r="H1643" s="27">
        <v>0</v>
      </c>
      <c r="I1643" s="27">
        <v>1</v>
      </c>
      <c r="J1643" s="27">
        <v>0</v>
      </c>
      <c r="K1643" s="27">
        <v>4</v>
      </c>
      <c r="L1643" s="27">
        <v>1</v>
      </c>
      <c r="M1643" s="27">
        <v>1</v>
      </c>
      <c r="N1643" s="27">
        <v>0</v>
      </c>
      <c r="O1643" s="27">
        <v>0</v>
      </c>
      <c r="P1643" s="27">
        <v>11951000000</v>
      </c>
      <c r="Q1643" s="27">
        <v>11964484667.910227</v>
      </c>
      <c r="R1643" s="27">
        <v>1</v>
      </c>
      <c r="S1643" s="27">
        <v>1</v>
      </c>
      <c r="T1643" s="33">
        <v>0.69599608558540027</v>
      </c>
      <c r="U1643" s="27">
        <v>914412643.5</v>
      </c>
      <c r="V1643" s="27">
        <v>0</v>
      </c>
      <c r="W1643" s="27">
        <v>2050461000</v>
      </c>
      <c r="X1643" s="27"/>
      <c r="Y1643" s="27"/>
      <c r="Z1643" s="27">
        <v>1</v>
      </c>
    </row>
    <row r="1644" spans="1:26">
      <c r="A1644" s="27">
        <v>2006</v>
      </c>
      <c r="B1644" t="s">
        <v>9</v>
      </c>
      <c r="C1644" s="27">
        <v>9333333</v>
      </c>
      <c r="D1644" s="27">
        <v>9333333</v>
      </c>
      <c r="E1644" s="27">
        <v>9333333</v>
      </c>
      <c r="F1644" s="27">
        <v>10696997.5</v>
      </c>
      <c r="G1644" s="27">
        <v>0</v>
      </c>
      <c r="H1644" s="27">
        <v>0</v>
      </c>
      <c r="I1644" s="27">
        <v>1</v>
      </c>
      <c r="J1644" s="27">
        <v>0</v>
      </c>
      <c r="K1644" s="27">
        <v>4</v>
      </c>
      <c r="L1644" s="27">
        <v>1</v>
      </c>
      <c r="M1644" s="27">
        <v>1</v>
      </c>
      <c r="N1644" s="27">
        <v>0</v>
      </c>
      <c r="O1644" s="27">
        <v>0</v>
      </c>
      <c r="P1644" s="27">
        <v>14296000000</v>
      </c>
      <c r="Q1644" s="27">
        <v>14451902467.931498</v>
      </c>
      <c r="R1644" s="27">
        <v>1</v>
      </c>
      <c r="S1644" s="27">
        <v>1</v>
      </c>
      <c r="T1644" s="33">
        <v>0.83568345932575372</v>
      </c>
      <c r="U1644" s="27">
        <v>962479014.39999998</v>
      </c>
      <c r="V1644" s="27">
        <v>0</v>
      </c>
      <c r="W1644" s="27">
        <v>2251267000</v>
      </c>
      <c r="X1644" s="27"/>
      <c r="Y1644" s="27"/>
      <c r="Z1644" s="27">
        <v>1</v>
      </c>
    </row>
    <row r="1645" spans="1:26">
      <c r="A1645" s="27">
        <v>2007</v>
      </c>
      <c r="B1645" t="s">
        <v>9</v>
      </c>
      <c r="C1645" s="27">
        <v>8666667</v>
      </c>
      <c r="D1645" s="27">
        <v>8666667</v>
      </c>
      <c r="E1645" s="27">
        <v>8666667</v>
      </c>
      <c r="F1645" s="27">
        <v>1000000</v>
      </c>
      <c r="G1645" s="27">
        <v>0</v>
      </c>
      <c r="H1645" s="27">
        <v>0</v>
      </c>
      <c r="I1645" s="27">
        <v>1</v>
      </c>
      <c r="J1645" s="27">
        <v>0</v>
      </c>
      <c r="K1645" s="27">
        <v>4</v>
      </c>
      <c r="L1645" s="27">
        <v>1</v>
      </c>
      <c r="M1645" s="27">
        <v>1</v>
      </c>
      <c r="N1645" s="27">
        <v>0</v>
      </c>
      <c r="O1645" s="27">
        <v>0</v>
      </c>
      <c r="P1645" s="27">
        <v>16364000000</v>
      </c>
      <c r="Q1645" s="27">
        <v>16737071816.379997</v>
      </c>
      <c r="R1645" s="27">
        <v>1</v>
      </c>
      <c r="S1645" s="27">
        <v>1</v>
      </c>
      <c r="T1645" s="33">
        <v>0.90473952627382648</v>
      </c>
      <c r="U1645" s="27">
        <v>944635524</v>
      </c>
      <c r="V1645" s="27">
        <v>0</v>
      </c>
      <c r="W1645" s="27">
        <v>2402465000</v>
      </c>
      <c r="X1645" s="27"/>
      <c r="Y1645" s="27"/>
      <c r="Z1645" s="27">
        <v>1</v>
      </c>
    </row>
    <row r="1646" spans="1:26">
      <c r="A1646" s="27">
        <v>2008</v>
      </c>
      <c r="B1646" t="s">
        <v>9</v>
      </c>
      <c r="C1646" s="27">
        <v>915000000</v>
      </c>
      <c r="D1646" s="27">
        <v>168600000</v>
      </c>
      <c r="E1646" s="27">
        <v>915000000</v>
      </c>
      <c r="F1646" s="27">
        <v>919595588</v>
      </c>
      <c r="G1646" s="27">
        <v>0</v>
      </c>
      <c r="H1646" s="27">
        <v>0</v>
      </c>
      <c r="I1646" s="27">
        <v>1</v>
      </c>
      <c r="J1646" s="27">
        <v>0</v>
      </c>
      <c r="K1646" s="27">
        <v>4</v>
      </c>
      <c r="L1646" s="27">
        <v>1</v>
      </c>
      <c r="M1646" s="27">
        <v>1</v>
      </c>
      <c r="N1646" s="27">
        <v>0</v>
      </c>
      <c r="O1646" s="27">
        <v>0</v>
      </c>
      <c r="P1646" s="27">
        <v>19129000000</v>
      </c>
      <c r="Q1646" s="27">
        <v>19788515873.894249</v>
      </c>
      <c r="R1646" s="27">
        <v>1</v>
      </c>
      <c r="S1646" s="27">
        <v>1</v>
      </c>
      <c r="T1646" s="33">
        <v>0.91944034308119871</v>
      </c>
      <c r="U1646" s="27">
        <v>787245859.39999998</v>
      </c>
      <c r="V1646" s="27">
        <v>0</v>
      </c>
      <c r="W1646" s="27">
        <v>2436813000</v>
      </c>
      <c r="X1646" s="27">
        <v>6081000000</v>
      </c>
      <c r="Y1646" s="27"/>
      <c r="Z1646" s="27">
        <v>1</v>
      </c>
    </row>
    <row r="1647" spans="1:26">
      <c r="A1647" s="27">
        <v>2009</v>
      </c>
      <c r="B1647" t="s">
        <v>9</v>
      </c>
      <c r="C1647" s="27">
        <v>914333333</v>
      </c>
      <c r="D1647" s="27">
        <v>328533333</v>
      </c>
      <c r="E1647" s="27">
        <v>914333333</v>
      </c>
      <c r="F1647" s="27">
        <v>4585530.125</v>
      </c>
      <c r="G1647" s="27">
        <v>0</v>
      </c>
      <c r="H1647" s="27">
        <v>0</v>
      </c>
      <c r="I1647" s="27">
        <v>1</v>
      </c>
      <c r="J1647" s="27">
        <v>0</v>
      </c>
      <c r="K1647" s="27">
        <v>4</v>
      </c>
      <c r="L1647" s="27">
        <v>1</v>
      </c>
      <c r="M1647" s="27">
        <v>1</v>
      </c>
      <c r="N1647" s="27">
        <v>0</v>
      </c>
      <c r="O1647" s="27">
        <v>0</v>
      </c>
      <c r="P1647" s="27">
        <v>18315000000</v>
      </c>
      <c r="Q1647" s="27">
        <v>18648373312.424099</v>
      </c>
      <c r="R1647" s="27">
        <v>1</v>
      </c>
      <c r="S1647" s="27">
        <v>1</v>
      </c>
      <c r="T1647" s="33">
        <v>0.81595367947064712</v>
      </c>
      <c r="U1647" s="27">
        <v>1600700624.2</v>
      </c>
      <c r="V1647" s="27">
        <v>0</v>
      </c>
      <c r="W1647" s="27">
        <v>2496754000</v>
      </c>
      <c r="X1647" s="27">
        <v>7033000000</v>
      </c>
      <c r="Y1647" s="27"/>
      <c r="Z1647" s="27">
        <v>1</v>
      </c>
    </row>
    <row r="1648" spans="1:26">
      <c r="A1648" s="27">
        <v>2010</v>
      </c>
      <c r="B1648" t="s">
        <v>9</v>
      </c>
      <c r="C1648" s="27">
        <v>939666666.5</v>
      </c>
      <c r="D1648" s="27">
        <v>493666666.5</v>
      </c>
      <c r="E1648" s="27">
        <v>939666666.5</v>
      </c>
      <c r="F1648" s="27">
        <v>46010000</v>
      </c>
      <c r="G1648" s="27">
        <v>0</v>
      </c>
      <c r="H1648" s="27">
        <v>0</v>
      </c>
      <c r="I1648" s="27">
        <v>1</v>
      </c>
      <c r="J1648" s="27">
        <v>0</v>
      </c>
      <c r="K1648" s="27">
        <v>4</v>
      </c>
      <c r="L1648" s="27">
        <v>1</v>
      </c>
      <c r="M1648" s="27">
        <v>1</v>
      </c>
      <c r="N1648" s="27">
        <v>0</v>
      </c>
      <c r="O1648" s="27">
        <v>0</v>
      </c>
      <c r="P1648" s="27">
        <v>20641000000</v>
      </c>
      <c r="Q1648" s="27">
        <v>21565720044.463409</v>
      </c>
      <c r="R1648" s="27">
        <v>1</v>
      </c>
      <c r="S1648" s="27">
        <v>1</v>
      </c>
      <c r="T1648" s="33">
        <v>1.0070075781651076</v>
      </c>
      <c r="U1648" s="27">
        <v>1109863980.0999999</v>
      </c>
      <c r="V1648" s="27">
        <v>0</v>
      </c>
      <c r="W1648" s="27">
        <v>848548000</v>
      </c>
      <c r="X1648" s="27">
        <v>6416000000</v>
      </c>
      <c r="Y1648" s="27"/>
      <c r="Z1648" s="27">
        <v>1</v>
      </c>
    </row>
    <row r="1649" spans="1:26">
      <c r="A1649" s="27">
        <v>2011</v>
      </c>
      <c r="B1649" t="s">
        <v>9</v>
      </c>
      <c r="C1649" s="27">
        <v>1346000000</v>
      </c>
      <c r="D1649" s="27">
        <v>740200000</v>
      </c>
      <c r="E1649" s="27">
        <v>1346000000</v>
      </c>
      <c r="F1649" s="27">
        <v>414738187.5</v>
      </c>
      <c r="G1649" s="27">
        <v>0</v>
      </c>
      <c r="H1649" s="27">
        <v>0</v>
      </c>
      <c r="I1649" s="27">
        <v>1</v>
      </c>
      <c r="J1649" s="27">
        <v>0</v>
      </c>
      <c r="K1649" s="27">
        <v>4</v>
      </c>
      <c r="L1649" s="27">
        <v>1</v>
      </c>
      <c r="M1649" s="27">
        <v>1</v>
      </c>
      <c r="N1649" s="27">
        <v>0</v>
      </c>
      <c r="O1649" s="27">
        <v>0</v>
      </c>
      <c r="P1649" s="27">
        <v>24575000000</v>
      </c>
      <c r="Q1649" s="27">
        <v>25839749198.823307</v>
      </c>
      <c r="R1649" s="27">
        <v>1</v>
      </c>
      <c r="S1649" s="27">
        <v>1</v>
      </c>
      <c r="T1649" s="33">
        <v>1.116808011796752</v>
      </c>
      <c r="U1649" s="27">
        <v>1258403794.4000001</v>
      </c>
      <c r="V1649" s="27">
        <v>0</v>
      </c>
      <c r="W1649" s="27">
        <v>887445000</v>
      </c>
      <c r="X1649" s="27">
        <v>1351000000</v>
      </c>
      <c r="Y1649" s="27"/>
      <c r="Z1649" s="27">
        <v>1</v>
      </c>
    </row>
    <row r="1650" spans="1:26">
      <c r="A1650" s="27">
        <v>2012</v>
      </c>
      <c r="B1650" t="s">
        <v>9</v>
      </c>
      <c r="C1650" s="27">
        <v>1496333333</v>
      </c>
      <c r="D1650" s="27">
        <v>906433333</v>
      </c>
      <c r="E1650" s="27">
        <v>1496333333</v>
      </c>
      <c r="F1650" s="27">
        <v>151000000</v>
      </c>
      <c r="G1650" s="27">
        <v>0</v>
      </c>
      <c r="H1650" s="27">
        <v>0</v>
      </c>
      <c r="I1650" s="27">
        <v>1</v>
      </c>
      <c r="J1650" s="27">
        <v>0</v>
      </c>
      <c r="K1650" s="27">
        <v>4</v>
      </c>
      <c r="L1650" s="27">
        <v>1</v>
      </c>
      <c r="M1650" s="27">
        <v>1</v>
      </c>
      <c r="N1650" s="27">
        <v>0</v>
      </c>
      <c r="O1650" s="27">
        <v>0</v>
      </c>
      <c r="P1650" s="27">
        <v>27566000000</v>
      </c>
      <c r="Q1650" s="27">
        <v>29306235826.388554</v>
      </c>
      <c r="R1650" s="27">
        <v>1</v>
      </c>
      <c r="S1650" s="27">
        <v>1</v>
      </c>
      <c r="T1650" s="33">
        <v>0.99562684078172081</v>
      </c>
      <c r="U1650" s="27">
        <v>1259756238.2</v>
      </c>
      <c r="V1650" s="27">
        <v>0</v>
      </c>
      <c r="W1650" s="27">
        <v>961641000</v>
      </c>
      <c r="X1650" s="27">
        <v>230000000</v>
      </c>
      <c r="Y1650" s="27"/>
      <c r="Z1650" s="27">
        <v>1</v>
      </c>
    </row>
    <row r="1651" spans="1:26">
      <c r="A1651" s="27">
        <v>2013</v>
      </c>
      <c r="B1651" t="s">
        <v>9</v>
      </c>
      <c r="C1651" s="27">
        <v>1489555555.5</v>
      </c>
      <c r="D1651" s="27">
        <v>1024155555.5</v>
      </c>
      <c r="E1651" s="27">
        <v>1489555555.5</v>
      </c>
      <c r="F1651" s="27">
        <v>43000000</v>
      </c>
      <c r="G1651" s="27">
        <v>0</v>
      </c>
      <c r="H1651" s="27">
        <v>0</v>
      </c>
      <c r="I1651" s="27">
        <v>1</v>
      </c>
      <c r="J1651" s="27">
        <v>0</v>
      </c>
      <c r="K1651" s="27">
        <v>4</v>
      </c>
      <c r="L1651" s="27">
        <v>1</v>
      </c>
      <c r="M1651" s="27">
        <v>1</v>
      </c>
      <c r="N1651" s="27">
        <v>0</v>
      </c>
      <c r="O1651" s="27">
        <v>0</v>
      </c>
      <c r="P1651" s="27">
        <v>32676000000.000004</v>
      </c>
      <c r="Q1651" s="27">
        <v>32679745297.645336</v>
      </c>
      <c r="R1651" s="27">
        <v>1</v>
      </c>
      <c r="S1651" s="27">
        <v>1</v>
      </c>
      <c r="T1651" s="33">
        <v>0.99710818219516861</v>
      </c>
      <c r="U1651" s="27">
        <v>1262280799.8</v>
      </c>
      <c r="V1651" s="27">
        <v>0</v>
      </c>
      <c r="W1651" s="27">
        <v>966023000</v>
      </c>
      <c r="X1651" s="27">
        <v>145000000</v>
      </c>
      <c r="Y1651" s="27"/>
      <c r="Z1651" s="27">
        <v>1</v>
      </c>
    </row>
    <row r="1652" spans="1:26">
      <c r="A1652" s="27">
        <v>2014</v>
      </c>
      <c r="B1652" t="s">
        <v>9</v>
      </c>
      <c r="C1652" s="27">
        <v>1437377781.75</v>
      </c>
      <c r="D1652" s="27">
        <v>1139477781.75</v>
      </c>
      <c r="E1652" s="27">
        <v>1437377781.75</v>
      </c>
      <c r="F1652" s="27">
        <v>5000000</v>
      </c>
      <c r="G1652" s="27">
        <v>0</v>
      </c>
      <c r="H1652" s="27">
        <v>0</v>
      </c>
      <c r="I1652" s="27">
        <v>1</v>
      </c>
      <c r="J1652" s="27">
        <v>0</v>
      </c>
      <c r="K1652" s="27">
        <v>4</v>
      </c>
      <c r="L1652" s="27">
        <v>1</v>
      </c>
      <c r="M1652" s="27">
        <v>1</v>
      </c>
      <c r="N1652" s="27">
        <v>0</v>
      </c>
      <c r="O1652" s="27">
        <v>0</v>
      </c>
      <c r="P1652" s="27">
        <v>35918000000</v>
      </c>
      <c r="Q1652" s="27">
        <v>35909040265.932777</v>
      </c>
      <c r="R1652" s="27">
        <v>1</v>
      </c>
      <c r="S1652" s="27">
        <v>1</v>
      </c>
      <c r="T1652" s="33">
        <v>0.96696016921402161</v>
      </c>
      <c r="U1652" s="27">
        <v>1187535951.0999999</v>
      </c>
      <c r="V1652" s="27">
        <v>0</v>
      </c>
      <c r="W1652" s="27">
        <v>887650000</v>
      </c>
      <c r="X1652" s="27">
        <v>110000000</v>
      </c>
      <c r="Y1652" s="27"/>
      <c r="Z1652" s="27">
        <v>1</v>
      </c>
    </row>
    <row r="1653" spans="1:26">
      <c r="A1653" s="27">
        <v>2015</v>
      </c>
      <c r="B1653" t="s">
        <v>9</v>
      </c>
      <c r="C1653" s="27">
        <v>1770200000.5</v>
      </c>
      <c r="D1653" s="27">
        <v>1334850000.5</v>
      </c>
      <c r="E1653" s="27">
        <v>1770200000.5</v>
      </c>
      <c r="F1653" s="27">
        <v>401000000</v>
      </c>
      <c r="G1653" s="27">
        <v>0</v>
      </c>
      <c r="H1653" s="27">
        <v>0</v>
      </c>
      <c r="I1653" s="27">
        <v>1</v>
      </c>
      <c r="J1653" s="27">
        <v>0</v>
      </c>
      <c r="K1653" s="27">
        <v>4</v>
      </c>
      <c r="L1653" s="27">
        <v>1</v>
      </c>
      <c r="M1653" s="27">
        <v>1</v>
      </c>
      <c r="N1653" s="27">
        <v>0</v>
      </c>
      <c r="O1653" s="27">
        <v>0</v>
      </c>
      <c r="P1653" s="27">
        <v>38402000000</v>
      </c>
      <c r="Q1653" s="27">
        <v>37917704900.079376</v>
      </c>
      <c r="R1653" s="27">
        <v>1</v>
      </c>
      <c r="S1653" s="27">
        <v>1</v>
      </c>
      <c r="T1653" s="33">
        <v>0.821813335342235</v>
      </c>
      <c r="U1653" s="27">
        <v>1097782234.5999999</v>
      </c>
      <c r="V1653" s="27">
        <v>0</v>
      </c>
      <c r="W1653" s="27">
        <v>841085000</v>
      </c>
      <c r="X1653" s="27">
        <v>83000000</v>
      </c>
      <c r="Y1653" s="27"/>
      <c r="Z1653" s="27">
        <v>1</v>
      </c>
    </row>
    <row r="1654" spans="1:26">
      <c r="A1654" s="27">
        <v>2016</v>
      </c>
      <c r="B1654" t="s">
        <v>9</v>
      </c>
      <c r="C1654" s="27">
        <v>1755288888</v>
      </c>
      <c r="D1654" s="27">
        <v>1454888888</v>
      </c>
      <c r="E1654" s="27">
        <v>1755288888</v>
      </c>
      <c r="F1654" s="27">
        <v>128000000</v>
      </c>
      <c r="G1654" s="27">
        <v>0</v>
      </c>
      <c r="H1654" s="27">
        <v>0</v>
      </c>
      <c r="I1654" s="27">
        <v>1</v>
      </c>
      <c r="J1654" s="27">
        <v>0</v>
      </c>
      <c r="K1654" s="27">
        <v>4</v>
      </c>
      <c r="L1654" s="27">
        <v>1</v>
      </c>
      <c r="M1654" s="27">
        <v>1</v>
      </c>
      <c r="N1654" s="27">
        <v>0</v>
      </c>
      <c r="O1654" s="27">
        <v>0</v>
      </c>
      <c r="P1654" s="27">
        <v>39324000000</v>
      </c>
      <c r="Q1654" s="27">
        <v>37134799974.522491</v>
      </c>
      <c r="R1654" s="27">
        <v>1</v>
      </c>
      <c r="S1654" s="27">
        <v>1</v>
      </c>
      <c r="T1654" s="33">
        <v>0.86004996979414983</v>
      </c>
      <c r="U1654" s="27">
        <v>989238673.79999995</v>
      </c>
      <c r="V1654" s="27">
        <v>0</v>
      </c>
      <c r="W1654" s="27">
        <v>826549000</v>
      </c>
      <c r="X1654" s="27">
        <v>75000000</v>
      </c>
      <c r="Y1654" s="27"/>
      <c r="Z1654" s="27">
        <v>1</v>
      </c>
    </row>
    <row r="1655" spans="1:26">
      <c r="A1655" s="27">
        <v>2017</v>
      </c>
      <c r="B1655" t="s">
        <v>9</v>
      </c>
      <c r="C1655" s="27">
        <v>1674244456.25</v>
      </c>
      <c r="D1655" s="27">
        <v>1517594456.25</v>
      </c>
      <c r="E1655" s="27">
        <v>1674244456.25</v>
      </c>
      <c r="F1655" s="27">
        <v>0</v>
      </c>
      <c r="G1655" s="27">
        <v>0</v>
      </c>
      <c r="H1655" s="27">
        <v>0</v>
      </c>
      <c r="I1655" s="27">
        <v>1</v>
      </c>
      <c r="J1655" s="27">
        <v>0</v>
      </c>
      <c r="K1655" s="27">
        <v>4</v>
      </c>
      <c r="L1655" s="27">
        <v>1</v>
      </c>
      <c r="M1655" s="27">
        <v>1</v>
      </c>
      <c r="N1655" s="27">
        <v>0</v>
      </c>
      <c r="O1655" s="27">
        <v>0</v>
      </c>
      <c r="P1655" s="27">
        <v>41440000000</v>
      </c>
      <c r="Q1655" s="27">
        <v>37642482562.320496</v>
      </c>
      <c r="R1655" s="27">
        <v>1</v>
      </c>
      <c r="S1655" s="27">
        <v>1</v>
      </c>
      <c r="T1655" s="33">
        <v>0.90809244833766045</v>
      </c>
      <c r="U1655" s="27">
        <v>953621644.60000002</v>
      </c>
      <c r="V1655" s="27">
        <v>0</v>
      </c>
      <c r="W1655" s="27">
        <v>942442000</v>
      </c>
      <c r="X1655" s="27">
        <v>69000000</v>
      </c>
      <c r="Y1655" s="27"/>
      <c r="Z1655" s="27">
        <v>1</v>
      </c>
    </row>
    <row r="1656" spans="1:26">
      <c r="A1656" s="27">
        <v>1960</v>
      </c>
      <c r="B1656" t="s">
        <v>93</v>
      </c>
      <c r="C1656" s="27"/>
      <c r="D1656" s="27"/>
      <c r="E1656" s="27"/>
      <c r="F1656" s="27">
        <v>0</v>
      </c>
      <c r="G1656" s="27">
        <v>0</v>
      </c>
      <c r="H1656" s="27">
        <v>0</v>
      </c>
      <c r="I1656" s="27">
        <v>1</v>
      </c>
      <c r="J1656" s="27">
        <v>1</v>
      </c>
      <c r="K1656" s="27">
        <v>4</v>
      </c>
      <c r="L1656" s="27">
        <v>1</v>
      </c>
      <c r="M1656" s="27">
        <v>0</v>
      </c>
      <c r="N1656" s="27">
        <v>1</v>
      </c>
      <c r="O1656" s="27">
        <v>1</v>
      </c>
      <c r="P1656" s="27"/>
      <c r="Q1656" s="27">
        <v>131731862.56897533</v>
      </c>
      <c r="R1656" s="27">
        <v>0</v>
      </c>
      <c r="S1656" s="27">
        <v>0</v>
      </c>
      <c r="T1656" s="33">
        <v>0.99364431383616725</v>
      </c>
      <c r="U1656" s="27"/>
      <c r="V1656" s="27"/>
      <c r="W1656" s="27"/>
      <c r="X1656" s="27"/>
      <c r="Y1656" s="27"/>
      <c r="Z1656" s="27">
        <v>1</v>
      </c>
    </row>
    <row r="1657" spans="1:26">
      <c r="A1657" s="27">
        <v>1961</v>
      </c>
      <c r="B1657" t="s">
        <v>93</v>
      </c>
      <c r="C1657" s="27"/>
      <c r="D1657" s="27"/>
      <c r="E1657" s="27"/>
      <c r="F1657" s="27">
        <v>0</v>
      </c>
      <c r="G1657" s="27">
        <v>0</v>
      </c>
      <c r="H1657" s="27">
        <v>0</v>
      </c>
      <c r="I1657" s="27">
        <v>1</v>
      </c>
      <c r="J1657" s="27">
        <v>1</v>
      </c>
      <c r="K1657" s="27">
        <v>4</v>
      </c>
      <c r="L1657" s="27">
        <v>1</v>
      </c>
      <c r="M1657" s="27">
        <v>0</v>
      </c>
      <c r="N1657" s="27">
        <v>1</v>
      </c>
      <c r="O1657" s="27">
        <v>1</v>
      </c>
      <c r="P1657" s="27"/>
      <c r="Q1657" s="27">
        <v>151675739.16060254</v>
      </c>
      <c r="R1657" s="27">
        <v>0</v>
      </c>
      <c r="S1657" s="27">
        <v>1</v>
      </c>
      <c r="T1657" s="33">
        <v>0.97346733996739376</v>
      </c>
      <c r="U1657" s="27"/>
      <c r="V1657" s="27"/>
      <c r="W1657" s="27"/>
      <c r="X1657" s="27"/>
      <c r="Y1657" s="27"/>
      <c r="Z1657" s="27">
        <v>1</v>
      </c>
    </row>
    <row r="1658" spans="1:26">
      <c r="A1658" s="27">
        <v>1962</v>
      </c>
      <c r="B1658" t="s">
        <v>93</v>
      </c>
      <c r="C1658" s="27"/>
      <c r="D1658" s="27"/>
      <c r="E1658" s="27"/>
      <c r="F1658" s="27">
        <v>0</v>
      </c>
      <c r="G1658" s="27">
        <v>0</v>
      </c>
      <c r="H1658" s="27">
        <v>0</v>
      </c>
      <c r="I1658" s="27">
        <v>1</v>
      </c>
      <c r="J1658" s="27">
        <v>1</v>
      </c>
      <c r="K1658" s="27">
        <v>4</v>
      </c>
      <c r="L1658" s="27">
        <v>1</v>
      </c>
      <c r="M1658" s="27">
        <v>0</v>
      </c>
      <c r="N1658" s="27">
        <v>1</v>
      </c>
      <c r="O1658" s="27">
        <v>1</v>
      </c>
      <c r="P1658" s="27"/>
      <c r="Q1658" s="27">
        <v>166521239.86331043</v>
      </c>
      <c r="R1658" s="27">
        <v>0</v>
      </c>
      <c r="S1658" s="27">
        <v>1</v>
      </c>
      <c r="T1658" s="33">
        <v>0.97699079984331827</v>
      </c>
      <c r="U1658" s="27"/>
      <c r="V1658" s="27"/>
      <c r="W1658" s="27"/>
      <c r="X1658" s="27"/>
      <c r="Y1658" s="27"/>
      <c r="Z1658" s="27">
        <v>1</v>
      </c>
    </row>
    <row r="1659" spans="1:26">
      <c r="A1659" s="27">
        <v>1963</v>
      </c>
      <c r="B1659" t="s">
        <v>93</v>
      </c>
      <c r="C1659" s="27"/>
      <c r="D1659" s="27"/>
      <c r="E1659" s="27"/>
      <c r="F1659" s="27">
        <v>0</v>
      </c>
      <c r="G1659" s="27">
        <v>0</v>
      </c>
      <c r="H1659" s="27">
        <v>0</v>
      </c>
      <c r="I1659" s="27">
        <v>1</v>
      </c>
      <c r="J1659" s="27">
        <v>1</v>
      </c>
      <c r="K1659" s="27">
        <v>4</v>
      </c>
      <c r="L1659" s="27">
        <v>1</v>
      </c>
      <c r="M1659" s="27">
        <v>0</v>
      </c>
      <c r="N1659" s="27">
        <v>1</v>
      </c>
      <c r="O1659" s="27">
        <v>1</v>
      </c>
      <c r="P1659" s="27"/>
      <c r="Q1659" s="27">
        <v>172233430.87148392</v>
      </c>
      <c r="R1659" s="27">
        <v>0</v>
      </c>
      <c r="S1659" s="27">
        <v>1</v>
      </c>
      <c r="T1659" s="33">
        <v>0.98866747285419376</v>
      </c>
      <c r="U1659" s="27"/>
      <c r="V1659" s="27"/>
      <c r="W1659" s="27"/>
      <c r="X1659" s="27"/>
      <c r="Y1659" s="27"/>
      <c r="Z1659" s="27">
        <v>1</v>
      </c>
    </row>
    <row r="1660" spans="1:26">
      <c r="A1660" s="27">
        <v>1964</v>
      </c>
      <c r="B1660" t="s">
        <v>93</v>
      </c>
      <c r="C1660" s="27"/>
      <c r="D1660" s="27"/>
      <c r="E1660" s="27"/>
      <c r="F1660" s="27">
        <v>26000000</v>
      </c>
      <c r="G1660" s="27">
        <v>0</v>
      </c>
      <c r="H1660" s="27">
        <v>0</v>
      </c>
      <c r="I1660" s="27">
        <v>1</v>
      </c>
      <c r="J1660" s="27">
        <v>1</v>
      </c>
      <c r="K1660" s="27">
        <v>4</v>
      </c>
      <c r="L1660" s="27">
        <v>1</v>
      </c>
      <c r="M1660" s="27">
        <v>0</v>
      </c>
      <c r="N1660" s="27">
        <v>1</v>
      </c>
      <c r="O1660" s="27">
        <v>1</v>
      </c>
      <c r="P1660" s="27"/>
      <c r="Q1660" s="27">
        <v>185693724.84536326</v>
      </c>
      <c r="R1660" s="27">
        <v>1</v>
      </c>
      <c r="S1660" s="27">
        <v>1</v>
      </c>
      <c r="T1660" s="33">
        <v>1.0337554660061781</v>
      </c>
      <c r="U1660" s="27"/>
      <c r="V1660" s="27"/>
      <c r="W1660" s="27"/>
      <c r="X1660" s="27"/>
      <c r="Y1660" s="27"/>
      <c r="Z1660" s="27">
        <v>1</v>
      </c>
    </row>
    <row r="1661" spans="1:26">
      <c r="A1661" s="27">
        <v>1965</v>
      </c>
      <c r="B1661" t="s">
        <v>93</v>
      </c>
      <c r="C1661" s="27"/>
      <c r="D1661" s="27"/>
      <c r="E1661" s="27"/>
      <c r="F1661" s="27">
        <v>0</v>
      </c>
      <c r="G1661" s="27">
        <v>0</v>
      </c>
      <c r="H1661" s="27">
        <v>0</v>
      </c>
      <c r="I1661" s="27">
        <v>1</v>
      </c>
      <c r="J1661" s="27">
        <v>1</v>
      </c>
      <c r="K1661" s="27">
        <v>4</v>
      </c>
      <c r="L1661" s="27">
        <v>1</v>
      </c>
      <c r="M1661" s="27">
        <v>0</v>
      </c>
      <c r="N1661" s="27">
        <v>1</v>
      </c>
      <c r="O1661" s="27">
        <v>1</v>
      </c>
      <c r="P1661" s="27"/>
      <c r="Q1661" s="27">
        <v>198318063.86084098</v>
      </c>
      <c r="R1661" s="27">
        <v>1</v>
      </c>
      <c r="S1661" s="27">
        <v>1</v>
      </c>
      <c r="T1661" s="33">
        <v>1.0227515959565798</v>
      </c>
      <c r="U1661" s="27"/>
      <c r="V1661" s="27"/>
      <c r="W1661" s="27"/>
      <c r="X1661" s="27"/>
      <c r="Y1661" s="27"/>
      <c r="Z1661" s="27">
        <v>1</v>
      </c>
    </row>
    <row r="1662" spans="1:26">
      <c r="A1662" s="27">
        <v>1966</v>
      </c>
      <c r="B1662" t="s">
        <v>93</v>
      </c>
      <c r="C1662" s="27"/>
      <c r="D1662" s="27"/>
      <c r="E1662" s="27"/>
      <c r="F1662" s="27">
        <v>0</v>
      </c>
      <c r="G1662" s="27">
        <v>0</v>
      </c>
      <c r="H1662" s="27">
        <v>0</v>
      </c>
      <c r="I1662" s="27">
        <v>1</v>
      </c>
      <c r="J1662" s="27">
        <v>1</v>
      </c>
      <c r="K1662" s="27">
        <v>4</v>
      </c>
      <c r="L1662" s="27">
        <v>1</v>
      </c>
      <c r="M1662" s="27">
        <v>0</v>
      </c>
      <c r="N1662" s="27">
        <v>1</v>
      </c>
      <c r="O1662" s="27">
        <v>1</v>
      </c>
      <c r="P1662" s="27"/>
      <c r="Q1662" s="27">
        <v>220613582.36986604</v>
      </c>
      <c r="R1662" s="27">
        <v>1</v>
      </c>
      <c r="S1662" s="27">
        <v>1</v>
      </c>
      <c r="T1662" s="33">
        <v>1.060453919000093</v>
      </c>
      <c r="U1662" s="27"/>
      <c r="V1662" s="27"/>
      <c r="W1662" s="27"/>
      <c r="X1662" s="27"/>
      <c r="Y1662" s="27"/>
      <c r="Z1662" s="27">
        <v>1</v>
      </c>
    </row>
    <row r="1663" spans="1:26">
      <c r="A1663" s="27">
        <v>1967</v>
      </c>
      <c r="B1663" t="s">
        <v>93</v>
      </c>
      <c r="C1663" s="27"/>
      <c r="D1663" s="27"/>
      <c r="E1663" s="27"/>
      <c r="F1663" s="27">
        <v>0</v>
      </c>
      <c r="G1663" s="27">
        <v>0</v>
      </c>
      <c r="H1663" s="27">
        <v>0</v>
      </c>
      <c r="I1663" s="27">
        <v>1</v>
      </c>
      <c r="J1663" s="27">
        <v>1</v>
      </c>
      <c r="K1663" s="27">
        <v>4</v>
      </c>
      <c r="L1663" s="27">
        <v>1</v>
      </c>
      <c r="M1663" s="27">
        <v>0</v>
      </c>
      <c r="N1663" s="27">
        <v>1</v>
      </c>
      <c r="O1663" s="27">
        <v>1</v>
      </c>
      <c r="P1663" s="27"/>
      <c r="Q1663" s="27">
        <v>237397428.33641082</v>
      </c>
      <c r="R1663" s="27">
        <v>1</v>
      </c>
      <c r="S1663" s="27">
        <v>1</v>
      </c>
      <c r="T1663" s="33">
        <v>1.0100991944882907</v>
      </c>
      <c r="U1663" s="27"/>
      <c r="V1663" s="27"/>
      <c r="W1663" s="27"/>
      <c r="X1663" s="27"/>
      <c r="Y1663" s="27"/>
      <c r="Z1663" s="27">
        <v>1</v>
      </c>
    </row>
    <row r="1664" spans="1:26">
      <c r="A1664" s="27">
        <v>1968</v>
      </c>
      <c r="B1664" t="s">
        <v>93</v>
      </c>
      <c r="C1664" s="27"/>
      <c r="D1664" s="27"/>
      <c r="E1664" s="27"/>
      <c r="F1664" s="27">
        <v>0</v>
      </c>
      <c r="G1664" s="27">
        <v>0</v>
      </c>
      <c r="H1664" s="27">
        <v>0</v>
      </c>
      <c r="I1664" s="27">
        <v>1</v>
      </c>
      <c r="J1664" s="27">
        <v>1</v>
      </c>
      <c r="K1664" s="27">
        <v>4</v>
      </c>
      <c r="L1664" s="27">
        <v>1</v>
      </c>
      <c r="M1664" s="27">
        <v>0</v>
      </c>
      <c r="N1664" s="27">
        <v>1</v>
      </c>
      <c r="O1664" s="27">
        <v>1</v>
      </c>
      <c r="P1664" s="27"/>
      <c r="Q1664" s="27">
        <v>251247458.01213938</v>
      </c>
      <c r="R1664" s="27">
        <v>1</v>
      </c>
      <c r="S1664" s="27">
        <v>1</v>
      </c>
      <c r="T1664" s="33">
        <v>0.99765870157012104</v>
      </c>
      <c r="U1664" s="27"/>
      <c r="V1664" s="27"/>
      <c r="W1664" s="27"/>
      <c r="X1664" s="27"/>
      <c r="Y1664" s="27"/>
      <c r="Z1664" s="27">
        <v>1</v>
      </c>
    </row>
    <row r="1665" spans="1:26">
      <c r="A1665" s="27">
        <v>1969</v>
      </c>
      <c r="B1665" t="s">
        <v>93</v>
      </c>
      <c r="C1665" s="27"/>
      <c r="D1665" s="27"/>
      <c r="E1665" s="27"/>
      <c r="F1665" s="27">
        <v>0</v>
      </c>
      <c r="G1665" s="27">
        <v>0</v>
      </c>
      <c r="H1665" s="27">
        <v>0</v>
      </c>
      <c r="I1665" s="27">
        <v>1</v>
      </c>
      <c r="J1665" s="27">
        <v>1</v>
      </c>
      <c r="K1665" s="27">
        <v>4</v>
      </c>
      <c r="L1665" s="27">
        <v>1</v>
      </c>
      <c r="M1665" s="27">
        <v>0</v>
      </c>
      <c r="N1665" s="27">
        <v>1</v>
      </c>
      <c r="O1665" s="27">
        <v>1</v>
      </c>
      <c r="P1665" s="27"/>
      <c r="Q1665" s="27">
        <v>265040036.05915231</v>
      </c>
      <c r="R1665" s="27">
        <v>1</v>
      </c>
      <c r="S1665" s="27">
        <v>1</v>
      </c>
      <c r="T1665" s="33">
        <v>1.0058077459461789</v>
      </c>
      <c r="U1665" s="27"/>
      <c r="V1665" s="27"/>
      <c r="W1665" s="27"/>
      <c r="X1665" s="27"/>
      <c r="Y1665" s="27"/>
      <c r="Z1665" s="27">
        <v>1</v>
      </c>
    </row>
    <row r="1666" spans="1:26">
      <c r="A1666" s="27">
        <v>1970</v>
      </c>
      <c r="B1666" t="s">
        <v>93</v>
      </c>
      <c r="C1666" s="27"/>
      <c r="D1666" s="27"/>
      <c r="E1666" s="27"/>
      <c r="F1666" s="27">
        <v>0</v>
      </c>
      <c r="G1666" s="27">
        <v>0</v>
      </c>
      <c r="H1666" s="27">
        <v>0</v>
      </c>
      <c r="I1666" s="27">
        <v>1</v>
      </c>
      <c r="J1666" s="27">
        <v>1</v>
      </c>
      <c r="K1666" s="27">
        <v>4</v>
      </c>
      <c r="L1666" s="27">
        <v>1</v>
      </c>
      <c r="M1666" s="27">
        <v>0</v>
      </c>
      <c r="N1666" s="27">
        <v>1</v>
      </c>
      <c r="O1666" s="27">
        <v>1</v>
      </c>
      <c r="P1666" s="27"/>
      <c r="Q1666" s="27">
        <v>274960699.85859478</v>
      </c>
      <c r="R1666" s="27">
        <v>1</v>
      </c>
      <c r="S1666" s="27">
        <v>1</v>
      </c>
      <c r="T1666" s="33">
        <v>1</v>
      </c>
      <c r="U1666" s="27">
        <v>0</v>
      </c>
      <c r="V1666" s="27">
        <v>29300000</v>
      </c>
      <c r="W1666" s="27">
        <v>0</v>
      </c>
      <c r="X1666" s="27"/>
      <c r="Y1666" s="27">
        <v>0</v>
      </c>
      <c r="Z1666" s="27">
        <v>1</v>
      </c>
    </row>
    <row r="1667" spans="1:26">
      <c r="A1667" s="27">
        <v>1971</v>
      </c>
      <c r="B1667" t="s">
        <v>93</v>
      </c>
      <c r="C1667" s="27"/>
      <c r="D1667" s="27"/>
      <c r="E1667" s="27"/>
      <c r="F1667" s="27">
        <v>0</v>
      </c>
      <c r="G1667" s="27">
        <v>0</v>
      </c>
      <c r="H1667" s="27">
        <v>0</v>
      </c>
      <c r="I1667" s="27">
        <v>1</v>
      </c>
      <c r="J1667" s="27">
        <v>1</v>
      </c>
      <c r="K1667" s="27">
        <v>4</v>
      </c>
      <c r="L1667" s="27">
        <v>1</v>
      </c>
      <c r="M1667" s="27">
        <v>0</v>
      </c>
      <c r="N1667" s="27">
        <v>1</v>
      </c>
      <c r="O1667" s="27">
        <v>1</v>
      </c>
      <c r="P1667" s="27"/>
      <c r="Q1667" s="27">
        <v>322128019.3235988</v>
      </c>
      <c r="R1667" s="27">
        <v>1</v>
      </c>
      <c r="S1667" s="27">
        <v>1</v>
      </c>
      <c r="T1667" s="33">
        <v>0.92761372871024128</v>
      </c>
      <c r="U1667" s="27">
        <v>0</v>
      </c>
      <c r="V1667" s="27">
        <v>27840000</v>
      </c>
      <c r="W1667" s="27">
        <v>0</v>
      </c>
      <c r="X1667" s="27"/>
      <c r="Y1667" s="27">
        <v>0</v>
      </c>
      <c r="Z1667" s="27">
        <v>1</v>
      </c>
    </row>
    <row r="1668" spans="1:26">
      <c r="A1668" s="27">
        <v>1972</v>
      </c>
      <c r="B1668" t="s">
        <v>93</v>
      </c>
      <c r="C1668" s="27"/>
      <c r="D1668" s="27"/>
      <c r="E1668" s="27"/>
      <c r="F1668" s="27">
        <v>30000000</v>
      </c>
      <c r="G1668" s="27">
        <v>0</v>
      </c>
      <c r="H1668" s="27">
        <v>0</v>
      </c>
      <c r="I1668" s="27">
        <v>1</v>
      </c>
      <c r="J1668" s="27">
        <v>1</v>
      </c>
      <c r="K1668" s="27">
        <v>4</v>
      </c>
      <c r="L1668" s="27">
        <v>1</v>
      </c>
      <c r="M1668" s="27">
        <v>0</v>
      </c>
      <c r="N1668" s="27">
        <v>1</v>
      </c>
      <c r="O1668" s="27">
        <v>1</v>
      </c>
      <c r="P1668" s="27"/>
      <c r="Q1668" s="27">
        <v>410669262.89800924</v>
      </c>
      <c r="R1668" s="27">
        <v>1</v>
      </c>
      <c r="S1668" s="27">
        <v>1</v>
      </c>
      <c r="T1668" s="33">
        <v>0.92122545142259926</v>
      </c>
      <c r="U1668" s="27">
        <v>0</v>
      </c>
      <c r="V1668" s="27">
        <v>26290000</v>
      </c>
      <c r="W1668" s="27">
        <v>2607000</v>
      </c>
      <c r="X1668" s="27"/>
      <c r="Y1668" s="27">
        <v>0</v>
      </c>
      <c r="Z1668" s="27">
        <v>1</v>
      </c>
    </row>
    <row r="1669" spans="1:26">
      <c r="A1669" s="27">
        <v>1973</v>
      </c>
      <c r="B1669" t="s">
        <v>93</v>
      </c>
      <c r="C1669" s="27"/>
      <c r="D1669" s="27"/>
      <c r="E1669" s="27"/>
      <c r="F1669" s="27">
        <v>20000000</v>
      </c>
      <c r="G1669" s="27">
        <v>0</v>
      </c>
      <c r="H1669" s="27">
        <v>0</v>
      </c>
      <c r="I1669" s="27">
        <v>1</v>
      </c>
      <c r="J1669" s="27">
        <v>1</v>
      </c>
      <c r="K1669" s="27">
        <v>4</v>
      </c>
      <c r="L1669" s="27">
        <v>1</v>
      </c>
      <c r="M1669" s="27">
        <v>0</v>
      </c>
      <c r="N1669" s="27">
        <v>1</v>
      </c>
      <c r="O1669" s="27">
        <v>1</v>
      </c>
      <c r="P1669" s="27"/>
      <c r="Q1669" s="27">
        <v>541973362.48106313</v>
      </c>
      <c r="R1669" s="27">
        <v>1</v>
      </c>
      <c r="S1669" s="27">
        <v>1</v>
      </c>
      <c r="T1669" s="33">
        <v>1.2798279189511945</v>
      </c>
      <c r="U1669" s="27">
        <v>0</v>
      </c>
      <c r="V1669" s="27">
        <v>24645000</v>
      </c>
      <c r="W1669" s="27">
        <v>5442000</v>
      </c>
      <c r="X1669" s="27"/>
      <c r="Y1669" s="27">
        <v>0</v>
      </c>
      <c r="Z1669" s="27">
        <v>1</v>
      </c>
    </row>
    <row r="1670" spans="1:26">
      <c r="A1670" s="27">
        <v>1974</v>
      </c>
      <c r="B1670" t="s">
        <v>93</v>
      </c>
      <c r="C1670" s="27"/>
      <c r="D1670" s="27"/>
      <c r="E1670" s="27"/>
      <c r="F1670" s="27">
        <v>0</v>
      </c>
      <c r="G1670" s="27">
        <v>0</v>
      </c>
      <c r="H1670" s="27">
        <v>0</v>
      </c>
      <c r="I1670" s="27">
        <v>1</v>
      </c>
      <c r="J1670" s="27">
        <v>1</v>
      </c>
      <c r="K1670" s="27">
        <v>4</v>
      </c>
      <c r="L1670" s="27">
        <v>1</v>
      </c>
      <c r="M1670" s="27">
        <v>0</v>
      </c>
      <c r="N1670" s="27">
        <v>1</v>
      </c>
      <c r="O1670" s="27">
        <v>1</v>
      </c>
      <c r="P1670" s="27"/>
      <c r="Q1670" s="27">
        <v>585364635.35480368</v>
      </c>
      <c r="R1670" s="27">
        <v>1</v>
      </c>
      <c r="S1670" s="27">
        <v>1</v>
      </c>
      <c r="T1670" s="33">
        <v>1.2793035310212315</v>
      </c>
      <c r="U1670" s="27">
        <v>0</v>
      </c>
      <c r="V1670" s="27">
        <v>22900000</v>
      </c>
      <c r="W1670" s="27">
        <v>9730000</v>
      </c>
      <c r="X1670" s="27"/>
      <c r="Y1670" s="27">
        <v>0</v>
      </c>
      <c r="Z1670" s="27">
        <v>1</v>
      </c>
    </row>
    <row r="1671" spans="1:26">
      <c r="A1671" s="27">
        <v>1975</v>
      </c>
      <c r="B1671" t="s">
        <v>93</v>
      </c>
      <c r="C1671" s="27"/>
      <c r="D1671" s="27"/>
      <c r="E1671" s="27"/>
      <c r="F1671" s="27">
        <v>0</v>
      </c>
      <c r="G1671" s="27">
        <v>0</v>
      </c>
      <c r="H1671" s="27">
        <v>0</v>
      </c>
      <c r="I1671" s="27">
        <v>1</v>
      </c>
      <c r="J1671" s="27">
        <v>1</v>
      </c>
      <c r="K1671" s="27">
        <v>4</v>
      </c>
      <c r="L1671" s="27">
        <v>1</v>
      </c>
      <c r="M1671" s="27">
        <v>0</v>
      </c>
      <c r="N1671" s="27">
        <v>1</v>
      </c>
      <c r="O1671" s="27">
        <v>1</v>
      </c>
      <c r="P1671" s="27"/>
      <c r="Q1671" s="27">
        <v>767102679.01868987</v>
      </c>
      <c r="R1671" s="27">
        <v>1</v>
      </c>
      <c r="S1671" s="27">
        <v>1</v>
      </c>
      <c r="T1671" s="33">
        <v>0.94696688960437181</v>
      </c>
      <c r="U1671" s="27">
        <v>0</v>
      </c>
      <c r="V1671" s="27">
        <v>21050000</v>
      </c>
      <c r="W1671" s="27">
        <v>13716000</v>
      </c>
      <c r="X1671" s="27"/>
      <c r="Y1671" s="27">
        <v>0</v>
      </c>
      <c r="Z1671" s="27">
        <v>1</v>
      </c>
    </row>
    <row r="1672" spans="1:26">
      <c r="A1672" s="27">
        <v>1976</v>
      </c>
      <c r="B1672" t="s">
        <v>93</v>
      </c>
      <c r="C1672" s="27"/>
      <c r="D1672" s="27"/>
      <c r="E1672" s="27"/>
      <c r="F1672" s="27">
        <v>0</v>
      </c>
      <c r="G1672" s="27">
        <v>0</v>
      </c>
      <c r="H1672" s="27">
        <v>0</v>
      </c>
      <c r="I1672" s="27">
        <v>1</v>
      </c>
      <c r="J1672" s="27">
        <v>1</v>
      </c>
      <c r="K1672" s="27">
        <v>4</v>
      </c>
      <c r="L1672" s="27">
        <v>1</v>
      </c>
      <c r="M1672" s="27">
        <v>0</v>
      </c>
      <c r="N1672" s="27">
        <v>1</v>
      </c>
      <c r="O1672" s="27">
        <v>1</v>
      </c>
      <c r="P1672" s="27"/>
      <c r="Q1672" s="27">
        <v>754549600.54805255</v>
      </c>
      <c r="R1672" s="27">
        <v>1</v>
      </c>
      <c r="S1672" s="27">
        <v>1</v>
      </c>
      <c r="T1672" s="33">
        <v>1.0219497573337515</v>
      </c>
      <c r="U1672" s="27">
        <v>0</v>
      </c>
      <c r="V1672" s="27">
        <v>25638000</v>
      </c>
      <c r="W1672" s="27">
        <v>17355000</v>
      </c>
      <c r="X1672" s="27"/>
      <c r="Y1672" s="27">
        <v>0</v>
      </c>
      <c r="Z1672" s="27">
        <v>1</v>
      </c>
    </row>
    <row r="1673" spans="1:26">
      <c r="A1673" s="27">
        <v>1977</v>
      </c>
      <c r="B1673" t="s">
        <v>93</v>
      </c>
      <c r="C1673" s="27"/>
      <c r="D1673" s="27"/>
      <c r="E1673" s="27"/>
      <c r="F1673" s="27">
        <v>0</v>
      </c>
      <c r="G1673" s="27">
        <v>0</v>
      </c>
      <c r="H1673" s="27">
        <v>0</v>
      </c>
      <c r="I1673" s="27">
        <v>1</v>
      </c>
      <c r="J1673" s="27">
        <v>1</v>
      </c>
      <c r="K1673" s="27">
        <v>4</v>
      </c>
      <c r="L1673" s="27">
        <v>1</v>
      </c>
      <c r="M1673" s="27">
        <v>0</v>
      </c>
      <c r="N1673" s="27">
        <v>1</v>
      </c>
      <c r="O1673" s="27">
        <v>1</v>
      </c>
      <c r="P1673" s="27"/>
      <c r="Q1673" s="27">
        <v>765224030.63647711</v>
      </c>
      <c r="R1673" s="27">
        <v>1</v>
      </c>
      <c r="S1673" s="27">
        <v>1</v>
      </c>
      <c r="T1673" s="33">
        <v>1.0409624303569636</v>
      </c>
      <c r="U1673" s="27">
        <v>11346606.1</v>
      </c>
      <c r="V1673" s="27">
        <v>25291000</v>
      </c>
      <c r="W1673" s="27">
        <v>18879000</v>
      </c>
      <c r="X1673" s="27"/>
      <c r="Y1673" s="27">
        <v>0</v>
      </c>
      <c r="Z1673" s="27">
        <v>1</v>
      </c>
    </row>
    <row r="1674" spans="1:26">
      <c r="A1674" s="27">
        <v>1978</v>
      </c>
      <c r="B1674" t="s">
        <v>93</v>
      </c>
      <c r="C1674" s="27"/>
      <c r="D1674" s="27"/>
      <c r="E1674" s="27"/>
      <c r="F1674" s="27">
        <v>0</v>
      </c>
      <c r="G1674" s="27">
        <v>0</v>
      </c>
      <c r="H1674" s="27">
        <v>0</v>
      </c>
      <c r="I1674" s="27">
        <v>1</v>
      </c>
      <c r="J1674" s="27">
        <v>1</v>
      </c>
      <c r="K1674" s="27">
        <v>4</v>
      </c>
      <c r="L1674" s="27">
        <v>1</v>
      </c>
      <c r="M1674" s="27">
        <v>0</v>
      </c>
      <c r="N1674" s="27">
        <v>1</v>
      </c>
      <c r="O1674" s="27">
        <v>1</v>
      </c>
      <c r="P1674" s="27"/>
      <c r="Q1674" s="27">
        <v>878771771.29088259</v>
      </c>
      <c r="R1674" s="27">
        <v>1</v>
      </c>
      <c r="S1674" s="27">
        <v>1</v>
      </c>
      <c r="T1674" s="33">
        <v>0.91734575384516981</v>
      </c>
      <c r="U1674" s="27">
        <v>21727931.600000001</v>
      </c>
      <c r="V1674" s="27">
        <v>41847000</v>
      </c>
      <c r="W1674" s="27">
        <v>20196000</v>
      </c>
      <c r="X1674" s="27"/>
      <c r="Y1674" s="27">
        <v>0</v>
      </c>
      <c r="Z1674" s="27">
        <v>1</v>
      </c>
    </row>
    <row r="1675" spans="1:26">
      <c r="A1675" s="27">
        <v>1979</v>
      </c>
      <c r="B1675" t="s">
        <v>93</v>
      </c>
      <c r="C1675" s="27"/>
      <c r="D1675" s="27"/>
      <c r="E1675" s="27"/>
      <c r="F1675" s="27">
        <v>0</v>
      </c>
      <c r="G1675" s="27">
        <v>0</v>
      </c>
      <c r="H1675" s="27">
        <v>0</v>
      </c>
      <c r="I1675" s="27">
        <v>1</v>
      </c>
      <c r="J1675" s="27">
        <v>1</v>
      </c>
      <c r="K1675" s="27">
        <v>4</v>
      </c>
      <c r="L1675" s="27">
        <v>1</v>
      </c>
      <c r="M1675" s="27">
        <v>0</v>
      </c>
      <c r="N1675" s="27">
        <v>1</v>
      </c>
      <c r="O1675" s="27">
        <v>1</v>
      </c>
      <c r="P1675" s="27"/>
      <c r="Q1675" s="27">
        <v>1198749665.9505324</v>
      </c>
      <c r="R1675" s="27">
        <v>1</v>
      </c>
      <c r="S1675" s="27">
        <v>1</v>
      </c>
      <c r="T1675" s="33">
        <v>0.9810294585578897</v>
      </c>
      <c r="U1675" s="27">
        <v>28424029.399999999</v>
      </c>
      <c r="V1675" s="27">
        <v>41795000</v>
      </c>
      <c r="W1675" s="27">
        <v>20882000</v>
      </c>
      <c r="X1675" s="27"/>
      <c r="Y1675" s="27">
        <v>0</v>
      </c>
      <c r="Z1675" s="27">
        <v>1</v>
      </c>
    </row>
    <row r="1676" spans="1:26">
      <c r="A1676" s="27">
        <v>1980</v>
      </c>
      <c r="B1676" t="s">
        <v>93</v>
      </c>
      <c r="C1676" s="27"/>
      <c r="D1676" s="27"/>
      <c r="E1676" s="27"/>
      <c r="F1676" s="27">
        <v>6600000</v>
      </c>
      <c r="G1676" s="27">
        <v>0</v>
      </c>
      <c r="H1676" s="27">
        <v>0</v>
      </c>
      <c r="I1676" s="27">
        <v>1</v>
      </c>
      <c r="J1676" s="27">
        <v>1</v>
      </c>
      <c r="K1676" s="27">
        <v>4</v>
      </c>
      <c r="L1676" s="27">
        <v>1</v>
      </c>
      <c r="M1676" s="27">
        <v>0</v>
      </c>
      <c r="N1676" s="27">
        <v>1</v>
      </c>
      <c r="O1676" s="27">
        <v>1</v>
      </c>
      <c r="P1676" s="27">
        <v>2083000000.0000002</v>
      </c>
      <c r="Q1676" s="27">
        <v>1705796849.5465925</v>
      </c>
      <c r="R1676" s="27">
        <v>1</v>
      </c>
      <c r="S1676" s="27">
        <v>0</v>
      </c>
      <c r="T1676" s="33">
        <v>0.94044734443210454</v>
      </c>
      <c r="U1676" s="27">
        <v>22253067.699999999</v>
      </c>
      <c r="V1676" s="27">
        <v>39369000</v>
      </c>
      <c r="W1676" s="27">
        <v>21960000</v>
      </c>
      <c r="X1676" s="27"/>
      <c r="Y1676" s="27">
        <v>0</v>
      </c>
      <c r="Z1676" s="27">
        <v>1</v>
      </c>
    </row>
    <row r="1677" spans="1:26">
      <c r="A1677" s="27">
        <v>1981</v>
      </c>
      <c r="B1677" t="s">
        <v>93</v>
      </c>
      <c r="C1677" s="27"/>
      <c r="D1677" s="27"/>
      <c r="E1677" s="27"/>
      <c r="F1677" s="27">
        <v>0</v>
      </c>
      <c r="G1677" s="27">
        <v>0</v>
      </c>
      <c r="H1677" s="27">
        <v>0</v>
      </c>
      <c r="I1677" s="27">
        <v>1</v>
      </c>
      <c r="J1677" s="27">
        <v>1</v>
      </c>
      <c r="K1677" s="27">
        <v>4</v>
      </c>
      <c r="L1677" s="27">
        <v>1</v>
      </c>
      <c r="M1677" s="27">
        <v>0</v>
      </c>
      <c r="N1677" s="27">
        <v>1</v>
      </c>
      <c r="O1677" s="27">
        <v>1</v>
      </c>
      <c r="P1677" s="27">
        <v>1708000000</v>
      </c>
      <c r="Q1677" s="27">
        <v>1993512325.9230595</v>
      </c>
      <c r="R1677" s="27">
        <v>1</v>
      </c>
      <c r="S1677" s="27">
        <v>1</v>
      </c>
      <c r="T1677" s="33">
        <v>0.83355014400471705</v>
      </c>
      <c r="U1677" s="27">
        <v>14786947.800000001</v>
      </c>
      <c r="V1677" s="27">
        <v>41835000</v>
      </c>
      <c r="W1677" s="27">
        <v>36918000</v>
      </c>
      <c r="X1677" s="27"/>
      <c r="Y1677" s="27">
        <v>0</v>
      </c>
      <c r="Z1677" s="27">
        <v>1</v>
      </c>
    </row>
    <row r="1678" spans="1:26">
      <c r="A1678" s="27">
        <v>1982</v>
      </c>
      <c r="B1678" t="s">
        <v>93</v>
      </c>
      <c r="C1678" s="27"/>
      <c r="D1678" s="27"/>
      <c r="E1678" s="27"/>
      <c r="F1678" s="27">
        <v>0</v>
      </c>
      <c r="G1678" s="27">
        <v>0</v>
      </c>
      <c r="H1678" s="27">
        <v>0</v>
      </c>
      <c r="I1678" s="27">
        <v>1</v>
      </c>
      <c r="J1678" s="27">
        <v>1</v>
      </c>
      <c r="K1678" s="27">
        <v>4</v>
      </c>
      <c r="L1678" s="27">
        <v>1</v>
      </c>
      <c r="M1678" s="27">
        <v>0</v>
      </c>
      <c r="N1678" s="27">
        <v>1</v>
      </c>
      <c r="O1678" s="27">
        <v>1</v>
      </c>
      <c r="P1678" s="27">
        <v>1489000000</v>
      </c>
      <c r="Q1678" s="27">
        <v>2160640566.5395322</v>
      </c>
      <c r="R1678" s="27">
        <v>1</v>
      </c>
      <c r="S1678" s="27">
        <v>1</v>
      </c>
      <c r="T1678" s="33">
        <v>0.78443295677873848</v>
      </c>
      <c r="U1678" s="27">
        <v>13937794.9</v>
      </c>
      <c r="V1678" s="27">
        <v>42419000</v>
      </c>
      <c r="W1678" s="27">
        <v>49352569.200000003</v>
      </c>
      <c r="X1678" s="27"/>
      <c r="Y1678" s="27">
        <v>0</v>
      </c>
      <c r="Z1678" s="27">
        <v>1</v>
      </c>
    </row>
    <row r="1679" spans="1:26">
      <c r="A1679" s="27">
        <v>1983</v>
      </c>
      <c r="B1679" t="s">
        <v>93</v>
      </c>
      <c r="C1679" s="27"/>
      <c r="D1679" s="27"/>
      <c r="E1679" s="27"/>
      <c r="F1679" s="27">
        <v>20000000</v>
      </c>
      <c r="G1679" s="27">
        <v>0</v>
      </c>
      <c r="H1679" s="27">
        <v>0</v>
      </c>
      <c r="I1679" s="27">
        <v>1</v>
      </c>
      <c r="J1679" s="27">
        <v>1</v>
      </c>
      <c r="K1679" s="27">
        <v>4</v>
      </c>
      <c r="L1679" s="27">
        <v>1</v>
      </c>
      <c r="M1679" s="27">
        <v>0</v>
      </c>
      <c r="N1679" s="27">
        <v>1</v>
      </c>
      <c r="O1679" s="27">
        <v>1</v>
      </c>
      <c r="P1679" s="27">
        <v>1354000000</v>
      </c>
      <c r="Q1679" s="27">
        <v>2097274289.6152704</v>
      </c>
      <c r="R1679" s="27">
        <v>1</v>
      </c>
      <c r="S1679" s="27">
        <v>1</v>
      </c>
      <c r="T1679" s="33">
        <v>0.83426891623154475</v>
      </c>
      <c r="U1679" s="27">
        <v>12847123.5</v>
      </c>
      <c r="V1679" s="27">
        <v>43493000</v>
      </c>
      <c r="W1679" s="27">
        <v>58176741.200000003</v>
      </c>
      <c r="X1679" s="27"/>
      <c r="Y1679" s="27">
        <v>0</v>
      </c>
      <c r="Z1679" s="27">
        <v>1</v>
      </c>
    </row>
    <row r="1680" spans="1:26">
      <c r="A1680" s="27">
        <v>1984</v>
      </c>
      <c r="B1680" t="s">
        <v>93</v>
      </c>
      <c r="C1680" s="27"/>
      <c r="D1680" s="27"/>
      <c r="E1680" s="27"/>
      <c r="F1680" s="27">
        <v>0</v>
      </c>
      <c r="G1680" s="27">
        <v>0</v>
      </c>
      <c r="H1680" s="27">
        <v>0</v>
      </c>
      <c r="I1680" s="27">
        <v>1</v>
      </c>
      <c r="J1680" s="27">
        <v>1</v>
      </c>
      <c r="K1680" s="27">
        <v>4</v>
      </c>
      <c r="L1680" s="27">
        <v>1</v>
      </c>
      <c r="M1680" s="27">
        <v>0</v>
      </c>
      <c r="N1680" s="27">
        <v>1</v>
      </c>
      <c r="O1680" s="27">
        <v>1</v>
      </c>
      <c r="P1680" s="27">
        <v>1245000000</v>
      </c>
      <c r="Q1680" s="27">
        <v>2193581366.4072566</v>
      </c>
      <c r="R1680" s="27">
        <v>1</v>
      </c>
      <c r="S1680" s="27">
        <v>1</v>
      </c>
      <c r="T1680" s="33">
        <v>0.82999599794502654</v>
      </c>
      <c r="U1680" s="27">
        <v>10972470.699999999</v>
      </c>
      <c r="V1680" s="27">
        <v>36584000</v>
      </c>
      <c r="W1680" s="27">
        <v>62068673.899999999</v>
      </c>
      <c r="X1680" s="27"/>
      <c r="Y1680" s="27"/>
      <c r="Z1680" s="27">
        <v>1</v>
      </c>
    </row>
    <row r="1681" spans="1:26">
      <c r="A1681" s="27">
        <v>1985</v>
      </c>
      <c r="B1681" t="s">
        <v>93</v>
      </c>
      <c r="C1681" s="27"/>
      <c r="D1681" s="27"/>
      <c r="E1681" s="27"/>
      <c r="F1681" s="27">
        <v>0</v>
      </c>
      <c r="G1681" s="27">
        <v>0</v>
      </c>
      <c r="H1681" s="27">
        <v>0</v>
      </c>
      <c r="I1681" s="27">
        <v>1</v>
      </c>
      <c r="J1681" s="27">
        <v>1</v>
      </c>
      <c r="K1681" s="27">
        <v>4</v>
      </c>
      <c r="L1681" s="27">
        <v>1</v>
      </c>
      <c r="M1681" s="27">
        <v>0</v>
      </c>
      <c r="N1681" s="27">
        <v>1</v>
      </c>
      <c r="O1681" s="27">
        <v>1</v>
      </c>
      <c r="P1681" s="27">
        <v>1276000000</v>
      </c>
      <c r="Q1681" s="27">
        <v>2160872541.418901</v>
      </c>
      <c r="R1681" s="27">
        <v>1</v>
      </c>
      <c r="S1681" s="27">
        <v>1</v>
      </c>
      <c r="T1681" s="33">
        <v>0.74915719568429318</v>
      </c>
      <c r="U1681" s="27">
        <v>9949488.4000000004</v>
      </c>
      <c r="V1681" s="27">
        <v>57548000</v>
      </c>
      <c r="W1681" s="27">
        <v>66689059.799999997</v>
      </c>
      <c r="X1681" s="27"/>
      <c r="Y1681" s="27"/>
      <c r="Z1681" s="27">
        <v>1</v>
      </c>
    </row>
    <row r="1682" spans="1:26">
      <c r="A1682" s="27">
        <v>1986</v>
      </c>
      <c r="B1682" t="s">
        <v>93</v>
      </c>
      <c r="C1682" s="27"/>
      <c r="D1682" s="27"/>
      <c r="E1682" s="27"/>
      <c r="F1682" s="27">
        <v>0</v>
      </c>
      <c r="G1682" s="27">
        <v>0</v>
      </c>
      <c r="H1682" s="27">
        <v>0</v>
      </c>
      <c r="I1682" s="27">
        <v>1</v>
      </c>
      <c r="J1682" s="27">
        <v>1</v>
      </c>
      <c r="K1682" s="27">
        <v>4</v>
      </c>
      <c r="L1682" s="27">
        <v>1</v>
      </c>
      <c r="M1682" s="27">
        <v>0</v>
      </c>
      <c r="N1682" s="27">
        <v>1</v>
      </c>
      <c r="O1682" s="27">
        <v>1</v>
      </c>
      <c r="P1682" s="27">
        <v>1746000000</v>
      </c>
      <c r="Q1682" s="27">
        <v>1849268214.6818063</v>
      </c>
      <c r="R1682" s="27">
        <v>1</v>
      </c>
      <c r="S1682" s="27">
        <v>1</v>
      </c>
      <c r="T1682" s="33">
        <v>0.7030572776909082</v>
      </c>
      <c r="U1682" s="27">
        <v>19600156.800000001</v>
      </c>
      <c r="V1682" s="27">
        <v>81915000</v>
      </c>
      <c r="W1682" s="27">
        <v>70291092.799999997</v>
      </c>
      <c r="X1682" s="27"/>
      <c r="Y1682" s="27"/>
      <c r="Z1682" s="27">
        <v>1</v>
      </c>
    </row>
    <row r="1683" spans="1:26">
      <c r="A1683" s="27">
        <v>1987</v>
      </c>
      <c r="B1683" t="s">
        <v>93</v>
      </c>
      <c r="C1683" s="27"/>
      <c r="D1683" s="27"/>
      <c r="E1683" s="27"/>
      <c r="F1683" s="27">
        <v>0</v>
      </c>
      <c r="G1683" s="27">
        <v>0</v>
      </c>
      <c r="H1683" s="27">
        <v>0</v>
      </c>
      <c r="I1683" s="27">
        <v>1</v>
      </c>
      <c r="J1683" s="27">
        <v>1</v>
      </c>
      <c r="K1683" s="27">
        <v>4</v>
      </c>
      <c r="L1683" s="27">
        <v>1</v>
      </c>
      <c r="M1683" s="27">
        <v>0</v>
      </c>
      <c r="N1683" s="27">
        <v>1</v>
      </c>
      <c r="O1683" s="27">
        <v>1</v>
      </c>
      <c r="P1683" s="27">
        <v>2121000000</v>
      </c>
      <c r="Q1683" s="27">
        <v>2297753649.2796235</v>
      </c>
      <c r="R1683" s="27">
        <v>1</v>
      </c>
      <c r="S1683" s="27">
        <v>1</v>
      </c>
      <c r="T1683" s="33">
        <v>0.74330063470010233</v>
      </c>
      <c r="U1683" s="27">
        <v>19237029.600000001</v>
      </c>
      <c r="V1683" s="27">
        <v>120111000</v>
      </c>
      <c r="W1683" s="27">
        <v>73907953.200000003</v>
      </c>
      <c r="X1683" s="27"/>
      <c r="Y1683" s="27"/>
      <c r="Z1683" s="27">
        <v>1</v>
      </c>
    </row>
    <row r="1684" spans="1:26">
      <c r="A1684" s="27">
        <v>1988</v>
      </c>
      <c r="B1684" t="s">
        <v>93</v>
      </c>
      <c r="C1684" s="27"/>
      <c r="D1684" s="27"/>
      <c r="E1684" s="27"/>
      <c r="F1684" s="27">
        <v>0</v>
      </c>
      <c r="G1684" s="27">
        <v>0</v>
      </c>
      <c r="H1684" s="27">
        <v>0</v>
      </c>
      <c r="I1684" s="27">
        <v>1</v>
      </c>
      <c r="J1684" s="27">
        <v>1</v>
      </c>
      <c r="K1684" s="27">
        <v>4</v>
      </c>
      <c r="L1684" s="27">
        <v>1</v>
      </c>
      <c r="M1684" s="27">
        <v>0</v>
      </c>
      <c r="N1684" s="27">
        <v>1</v>
      </c>
      <c r="O1684" s="27">
        <v>1</v>
      </c>
      <c r="P1684" s="27">
        <v>2257000000</v>
      </c>
      <c r="Q1684" s="27">
        <v>2212536313.3347592</v>
      </c>
      <c r="R1684" s="27">
        <v>1</v>
      </c>
      <c r="S1684" s="27">
        <v>1</v>
      </c>
      <c r="T1684" s="33">
        <v>0.80560957079318884</v>
      </c>
      <c r="U1684" s="27">
        <v>15330214.4</v>
      </c>
      <c r="V1684" s="27">
        <v>154069000</v>
      </c>
      <c r="W1684" s="27">
        <v>73855982.099999994</v>
      </c>
      <c r="X1684" s="27"/>
      <c r="Y1684" s="27"/>
      <c r="Z1684" s="27">
        <v>1</v>
      </c>
    </row>
    <row r="1685" spans="1:26">
      <c r="A1685" s="27">
        <v>1989</v>
      </c>
      <c r="B1685" t="s">
        <v>93</v>
      </c>
      <c r="C1685" s="27"/>
      <c r="D1685" s="27"/>
      <c r="E1685" s="27"/>
      <c r="F1685" s="27">
        <v>0</v>
      </c>
      <c r="G1685" s="27">
        <v>0</v>
      </c>
      <c r="H1685" s="27">
        <v>0</v>
      </c>
      <c r="I1685" s="27">
        <v>1</v>
      </c>
      <c r="J1685" s="27">
        <v>1</v>
      </c>
      <c r="K1685" s="27">
        <v>4</v>
      </c>
      <c r="L1685" s="27">
        <v>1</v>
      </c>
      <c r="M1685" s="27">
        <v>0</v>
      </c>
      <c r="N1685" s="27">
        <v>1</v>
      </c>
      <c r="O1685" s="27">
        <v>1</v>
      </c>
      <c r="P1685" s="27">
        <v>2384000000</v>
      </c>
      <c r="Q1685" s="27">
        <v>2389593021.948678</v>
      </c>
      <c r="R1685" s="27">
        <v>0</v>
      </c>
      <c r="S1685" s="27">
        <v>1</v>
      </c>
      <c r="T1685" s="33">
        <v>0.74679040704290955</v>
      </c>
      <c r="U1685" s="27">
        <v>11506784.9</v>
      </c>
      <c r="V1685" s="27">
        <v>155773000</v>
      </c>
      <c r="W1685" s="27">
        <v>73785488</v>
      </c>
      <c r="X1685" s="27"/>
      <c r="Y1685" s="27"/>
      <c r="Z1685" s="27">
        <v>1</v>
      </c>
    </row>
    <row r="1686" spans="1:26">
      <c r="A1686" s="27">
        <v>1990</v>
      </c>
      <c r="B1686" t="s">
        <v>93</v>
      </c>
      <c r="C1686" s="27"/>
      <c r="D1686" s="27"/>
      <c r="E1686" s="27"/>
      <c r="F1686" s="27">
        <v>0</v>
      </c>
      <c r="G1686" s="27">
        <v>0</v>
      </c>
      <c r="H1686" s="27">
        <v>0</v>
      </c>
      <c r="I1686" s="27">
        <v>1</v>
      </c>
      <c r="J1686" s="27">
        <v>1</v>
      </c>
      <c r="K1686" s="27">
        <v>4</v>
      </c>
      <c r="L1686" s="27">
        <v>1</v>
      </c>
      <c r="M1686" s="27">
        <v>0</v>
      </c>
      <c r="N1686" s="27">
        <v>1</v>
      </c>
      <c r="O1686" s="27">
        <v>1</v>
      </c>
      <c r="P1686" s="27">
        <v>2799000000</v>
      </c>
      <c r="Q1686" s="27">
        <v>2798746050.582284</v>
      </c>
      <c r="R1686" s="27">
        <v>1</v>
      </c>
      <c r="S1686" s="27">
        <v>1</v>
      </c>
      <c r="T1686" s="33">
        <v>0.70566019682121295</v>
      </c>
      <c r="U1686" s="27">
        <v>10827865.199999999</v>
      </c>
      <c r="V1686" s="27">
        <v>164186000</v>
      </c>
      <c r="W1686" s="27">
        <v>74930038</v>
      </c>
      <c r="X1686" s="27"/>
      <c r="Y1686" s="27"/>
      <c r="Z1686" s="27">
        <v>1</v>
      </c>
    </row>
    <row r="1687" spans="1:26">
      <c r="A1687" s="27">
        <v>1991</v>
      </c>
      <c r="B1687" t="s">
        <v>93</v>
      </c>
      <c r="C1687" s="27"/>
      <c r="D1687" s="27"/>
      <c r="E1687" s="27"/>
      <c r="F1687" s="27">
        <v>0</v>
      </c>
      <c r="G1687" s="27">
        <v>0</v>
      </c>
      <c r="H1687" s="27">
        <v>0</v>
      </c>
      <c r="I1687" s="27">
        <v>1</v>
      </c>
      <c r="J1687" s="27">
        <v>1</v>
      </c>
      <c r="K1687" s="27">
        <v>4</v>
      </c>
      <c r="L1687" s="27">
        <v>1</v>
      </c>
      <c r="M1687" s="27">
        <v>0</v>
      </c>
      <c r="N1687" s="27">
        <v>1</v>
      </c>
      <c r="O1687" s="27">
        <v>1</v>
      </c>
      <c r="P1687" s="27">
        <v>2725000000</v>
      </c>
      <c r="Q1687" s="27">
        <v>2724853592.7338185</v>
      </c>
      <c r="R1687" s="27">
        <v>1</v>
      </c>
      <c r="S1687" s="27">
        <v>1</v>
      </c>
      <c r="T1687" s="33">
        <v>0.64778014054484578</v>
      </c>
      <c r="U1687" s="27">
        <v>5721720.2000000002</v>
      </c>
      <c r="V1687" s="27">
        <v>165291000</v>
      </c>
      <c r="W1687" s="27">
        <v>74858780.400000006</v>
      </c>
      <c r="X1687" s="27"/>
      <c r="Y1687" s="27"/>
      <c r="Z1687" s="27">
        <v>1</v>
      </c>
    </row>
    <row r="1688" spans="1:26">
      <c r="A1688" s="27">
        <v>1992</v>
      </c>
      <c r="B1688" t="s">
        <v>93</v>
      </c>
      <c r="C1688" s="27"/>
      <c r="D1688" s="27"/>
      <c r="E1688" s="27"/>
      <c r="F1688" s="27">
        <v>0</v>
      </c>
      <c r="G1688" s="27">
        <v>0</v>
      </c>
      <c r="H1688" s="27">
        <v>0</v>
      </c>
      <c r="I1688" s="27">
        <v>1</v>
      </c>
      <c r="J1688" s="27">
        <v>1</v>
      </c>
      <c r="K1688" s="27">
        <v>4</v>
      </c>
      <c r="L1688" s="27">
        <v>1</v>
      </c>
      <c r="M1688" s="27">
        <v>0</v>
      </c>
      <c r="N1688" s="27">
        <v>1</v>
      </c>
      <c r="O1688" s="27">
        <v>1</v>
      </c>
      <c r="P1688" s="27">
        <v>2933000000</v>
      </c>
      <c r="Q1688" s="27">
        <v>2933222714.1150575</v>
      </c>
      <c r="R1688" s="27">
        <v>1</v>
      </c>
      <c r="S1688" s="27">
        <v>1</v>
      </c>
      <c r="T1688" s="33">
        <v>0.62587770846912083</v>
      </c>
      <c r="U1688" s="27">
        <v>5500000</v>
      </c>
      <c r="V1688" s="27">
        <v>159555000</v>
      </c>
      <c r="W1688" s="27">
        <v>74033000</v>
      </c>
      <c r="X1688" s="27"/>
      <c r="Y1688" s="27"/>
      <c r="Z1688" s="27">
        <v>1</v>
      </c>
    </row>
    <row r="1689" spans="1:26">
      <c r="A1689" s="27">
        <v>1993</v>
      </c>
      <c r="B1689" t="s">
        <v>93</v>
      </c>
      <c r="C1689" s="27"/>
      <c r="D1689" s="27"/>
      <c r="E1689" s="27"/>
      <c r="F1689" s="27">
        <v>0</v>
      </c>
      <c r="G1689" s="27">
        <v>0</v>
      </c>
      <c r="H1689" s="27">
        <v>0</v>
      </c>
      <c r="I1689" s="27">
        <v>1</v>
      </c>
      <c r="J1689" s="27">
        <v>1</v>
      </c>
      <c r="K1689" s="27">
        <v>4</v>
      </c>
      <c r="L1689" s="27">
        <v>1</v>
      </c>
      <c r="M1689" s="27">
        <v>0</v>
      </c>
      <c r="N1689" s="27">
        <v>1</v>
      </c>
      <c r="O1689" s="27">
        <v>1</v>
      </c>
      <c r="P1689" s="27">
        <v>2684000000</v>
      </c>
      <c r="Q1689" s="27">
        <v>1918970032.4086549</v>
      </c>
      <c r="R1689" s="27">
        <v>1</v>
      </c>
      <c r="S1689" s="27">
        <v>1</v>
      </c>
      <c r="T1689" s="33">
        <v>0.648154718576755</v>
      </c>
      <c r="U1689" s="27">
        <v>4807459.8</v>
      </c>
      <c r="V1689" s="27">
        <v>162194000</v>
      </c>
      <c r="W1689" s="27">
        <v>74122000</v>
      </c>
      <c r="X1689" s="27"/>
      <c r="Y1689" s="27"/>
      <c r="Z1689" s="27">
        <v>1</v>
      </c>
    </row>
    <row r="1690" spans="1:26">
      <c r="A1690" s="27">
        <v>1994</v>
      </c>
      <c r="B1690" t="s">
        <v>93</v>
      </c>
      <c r="C1690" s="27"/>
      <c r="D1690" s="27"/>
      <c r="E1690" s="27"/>
      <c r="F1690" s="27">
        <v>0</v>
      </c>
      <c r="G1690" s="27">
        <v>0</v>
      </c>
      <c r="H1690" s="27">
        <v>0</v>
      </c>
      <c r="I1690" s="27">
        <v>1</v>
      </c>
      <c r="J1690" s="27">
        <v>1</v>
      </c>
      <c r="K1690" s="27">
        <v>4</v>
      </c>
      <c r="L1690" s="27">
        <v>1</v>
      </c>
      <c r="M1690" s="27">
        <v>0</v>
      </c>
      <c r="N1690" s="27">
        <v>1</v>
      </c>
      <c r="O1690" s="27">
        <v>1</v>
      </c>
      <c r="P1690" s="27">
        <v>1769000000</v>
      </c>
      <c r="Q1690" s="27">
        <v>1769365425.0405302</v>
      </c>
      <c r="R1690" s="27">
        <v>1</v>
      </c>
      <c r="S1690" s="27">
        <v>1</v>
      </c>
      <c r="T1690" s="33">
        <v>0.69545665111729171</v>
      </c>
      <c r="U1690" s="27">
        <v>20437899.399999999</v>
      </c>
      <c r="V1690" s="27">
        <v>115927000</v>
      </c>
      <c r="W1690" s="27">
        <v>172383000</v>
      </c>
      <c r="X1690" s="27"/>
      <c r="Y1690" s="27"/>
      <c r="Z1690" s="27">
        <v>1</v>
      </c>
    </row>
    <row r="1691" spans="1:26">
      <c r="A1691" s="27">
        <v>1995</v>
      </c>
      <c r="B1691" t="s">
        <v>93</v>
      </c>
      <c r="C1691" s="27"/>
      <c r="D1691" s="27"/>
      <c r="E1691" s="27"/>
      <c r="F1691" s="27">
        <v>0</v>
      </c>
      <c r="G1691" s="27">
        <v>0</v>
      </c>
      <c r="H1691" s="27">
        <v>0</v>
      </c>
      <c r="I1691" s="27">
        <v>1</v>
      </c>
      <c r="J1691" s="27">
        <v>1</v>
      </c>
      <c r="K1691" s="27">
        <v>4</v>
      </c>
      <c r="L1691" s="27">
        <v>1</v>
      </c>
      <c r="M1691" s="27">
        <v>0</v>
      </c>
      <c r="N1691" s="27">
        <v>1</v>
      </c>
      <c r="O1691" s="27">
        <v>1</v>
      </c>
      <c r="P1691" s="27">
        <v>2116000000</v>
      </c>
      <c r="Q1691" s="27">
        <v>2116003977.9752877</v>
      </c>
      <c r="R1691" s="27">
        <v>1</v>
      </c>
      <c r="S1691" s="27">
        <v>1</v>
      </c>
      <c r="T1691" s="33">
        <v>0.69736071622307827</v>
      </c>
      <c r="U1691" s="27">
        <v>18581125.100000001</v>
      </c>
      <c r="V1691" s="27">
        <v>104799000</v>
      </c>
      <c r="W1691" s="27">
        <v>174303000</v>
      </c>
      <c r="X1691" s="27"/>
      <c r="Y1691" s="27"/>
      <c r="Z1691" s="27">
        <v>1</v>
      </c>
    </row>
    <row r="1692" spans="1:26">
      <c r="A1692" s="27">
        <v>1996</v>
      </c>
      <c r="B1692" t="s">
        <v>93</v>
      </c>
      <c r="C1692" s="27"/>
      <c r="D1692" s="27"/>
      <c r="E1692" s="27"/>
      <c r="F1692" s="27">
        <v>0</v>
      </c>
      <c r="G1692" s="27">
        <v>0</v>
      </c>
      <c r="H1692" s="27">
        <v>0</v>
      </c>
      <c r="I1692" s="27">
        <v>1</v>
      </c>
      <c r="J1692" s="27">
        <v>1</v>
      </c>
      <c r="K1692" s="27">
        <v>4</v>
      </c>
      <c r="L1692" s="27">
        <v>1</v>
      </c>
      <c r="M1692" s="27">
        <v>0</v>
      </c>
      <c r="N1692" s="27">
        <v>1</v>
      </c>
      <c r="O1692" s="27">
        <v>1</v>
      </c>
      <c r="P1692" s="27">
        <v>2540000000</v>
      </c>
      <c r="Q1692" s="27">
        <v>2540697688.0569811</v>
      </c>
      <c r="R1692" s="27">
        <v>1</v>
      </c>
      <c r="S1692" s="27">
        <v>1</v>
      </c>
      <c r="T1692" s="33">
        <v>0.69966405838602452</v>
      </c>
      <c r="U1692" s="27">
        <v>37956393</v>
      </c>
      <c r="V1692" s="27">
        <v>82221000</v>
      </c>
      <c r="W1692" s="27">
        <v>170851000</v>
      </c>
      <c r="X1692" s="27"/>
      <c r="Y1692" s="27"/>
      <c r="Z1692" s="27">
        <v>1</v>
      </c>
    </row>
    <row r="1693" spans="1:26">
      <c r="A1693" s="27">
        <v>1997</v>
      </c>
      <c r="B1693" t="s">
        <v>93</v>
      </c>
      <c r="C1693" s="27"/>
      <c r="D1693" s="27"/>
      <c r="E1693" s="27"/>
      <c r="F1693" s="27">
        <v>0</v>
      </c>
      <c r="G1693" s="27">
        <v>0</v>
      </c>
      <c r="H1693" s="27">
        <v>0</v>
      </c>
      <c r="I1693" s="27">
        <v>1</v>
      </c>
      <c r="J1693" s="27">
        <v>1</v>
      </c>
      <c r="K1693" s="27">
        <v>4</v>
      </c>
      <c r="L1693" s="27">
        <v>1</v>
      </c>
      <c r="M1693" s="27">
        <v>0</v>
      </c>
      <c r="N1693" s="27">
        <v>1</v>
      </c>
      <c r="O1693" s="27">
        <v>1</v>
      </c>
      <c r="P1693" s="27">
        <v>2323000000</v>
      </c>
      <c r="Q1693" s="27">
        <v>2322718991.2645755</v>
      </c>
      <c r="R1693" s="27">
        <v>1</v>
      </c>
      <c r="S1693" s="27">
        <v>1</v>
      </c>
      <c r="T1693" s="33">
        <v>0.71538944173936525</v>
      </c>
      <c r="U1693" s="27">
        <v>33507273.5</v>
      </c>
      <c r="V1693" s="27">
        <v>72967000</v>
      </c>
      <c r="W1693" s="27">
        <v>164594000</v>
      </c>
      <c r="X1693" s="27"/>
      <c r="Y1693" s="27"/>
      <c r="Z1693" s="27">
        <v>1</v>
      </c>
    </row>
    <row r="1694" spans="1:26">
      <c r="A1694" s="27">
        <v>1998</v>
      </c>
      <c r="B1694" t="s">
        <v>93</v>
      </c>
      <c r="C1694" s="27"/>
      <c r="D1694" s="27"/>
      <c r="E1694" s="27"/>
      <c r="F1694" s="27">
        <v>0</v>
      </c>
      <c r="G1694" s="27">
        <v>0</v>
      </c>
      <c r="H1694" s="27">
        <v>0</v>
      </c>
      <c r="I1694" s="27">
        <v>1</v>
      </c>
      <c r="J1694" s="27">
        <v>1</v>
      </c>
      <c r="K1694" s="27">
        <v>4</v>
      </c>
      <c r="L1694" s="27">
        <v>1</v>
      </c>
      <c r="M1694" s="27">
        <v>0</v>
      </c>
      <c r="N1694" s="27">
        <v>1</v>
      </c>
      <c r="O1694" s="27">
        <v>1</v>
      </c>
      <c r="P1694" s="27">
        <v>1949000000</v>
      </c>
      <c r="Q1694" s="27">
        <v>1949481296.607621</v>
      </c>
      <c r="R1694" s="27">
        <v>1</v>
      </c>
      <c r="S1694" s="27">
        <v>1</v>
      </c>
      <c r="T1694" s="33">
        <v>0.63293736472878814</v>
      </c>
      <c r="U1694" s="27">
        <v>34160216.600000001</v>
      </c>
      <c r="V1694" s="27">
        <v>70591000</v>
      </c>
      <c r="W1694" s="27">
        <v>168403000</v>
      </c>
      <c r="X1694" s="27"/>
      <c r="Y1694" s="27"/>
      <c r="Z1694" s="27">
        <v>1</v>
      </c>
    </row>
    <row r="1695" spans="1:26">
      <c r="A1695" s="27">
        <v>1999</v>
      </c>
      <c r="B1695" t="s">
        <v>93</v>
      </c>
      <c r="C1695" s="27"/>
      <c r="D1695" s="27"/>
      <c r="E1695" s="27"/>
      <c r="F1695" s="27">
        <v>0</v>
      </c>
      <c r="G1695" s="27">
        <v>0</v>
      </c>
      <c r="H1695" s="27">
        <v>0</v>
      </c>
      <c r="I1695" s="27">
        <v>1</v>
      </c>
      <c r="J1695" s="27">
        <v>1</v>
      </c>
      <c r="K1695" s="27">
        <v>4</v>
      </c>
      <c r="L1695" s="27">
        <v>1</v>
      </c>
      <c r="M1695" s="27">
        <v>0</v>
      </c>
      <c r="N1695" s="27">
        <v>1</v>
      </c>
      <c r="O1695" s="27">
        <v>1</v>
      </c>
      <c r="P1695" s="27">
        <v>2357000000</v>
      </c>
      <c r="Q1695" s="27">
        <v>2353909563.9412174</v>
      </c>
      <c r="R1695" s="27">
        <v>1</v>
      </c>
      <c r="S1695" s="27">
        <v>1</v>
      </c>
      <c r="T1695" s="33">
        <v>0.59173831677950461</v>
      </c>
      <c r="U1695" s="27">
        <v>42348795.200000003</v>
      </c>
      <c r="V1695" s="27">
        <v>68005000</v>
      </c>
      <c r="W1695" s="27">
        <v>165720000</v>
      </c>
      <c r="X1695" s="27"/>
      <c r="Y1695" s="27"/>
      <c r="Z1695" s="27">
        <v>1</v>
      </c>
    </row>
    <row r="1696" spans="1:26">
      <c r="A1696" s="27">
        <v>2000</v>
      </c>
      <c r="B1696" t="s">
        <v>93</v>
      </c>
      <c r="C1696" s="27">
        <v>24150000</v>
      </c>
      <c r="D1696" s="27">
        <v>4830000</v>
      </c>
      <c r="E1696" s="27">
        <v>24150000</v>
      </c>
      <c r="F1696" s="27">
        <v>24150000</v>
      </c>
      <c r="G1696" s="27">
        <v>0</v>
      </c>
      <c r="H1696" s="27">
        <v>0</v>
      </c>
      <c r="I1696" s="27">
        <v>1</v>
      </c>
      <c r="J1696" s="27">
        <v>1</v>
      </c>
      <c r="K1696" s="27">
        <v>4</v>
      </c>
      <c r="L1696" s="27">
        <v>1</v>
      </c>
      <c r="M1696" s="27">
        <v>1</v>
      </c>
      <c r="N1696" s="27">
        <v>1</v>
      </c>
      <c r="O1696" s="27">
        <v>1</v>
      </c>
      <c r="P1696" s="27">
        <v>3220000000</v>
      </c>
      <c r="Q1696" s="27">
        <v>3219910550.3933206</v>
      </c>
      <c r="R1696" s="27">
        <v>1</v>
      </c>
      <c r="S1696" s="27">
        <v>1</v>
      </c>
      <c r="T1696" s="33">
        <v>0.62919927379193319</v>
      </c>
      <c r="U1696" s="27">
        <v>53979561.299999997</v>
      </c>
      <c r="V1696" s="27">
        <v>64841000</v>
      </c>
      <c r="W1696" s="27">
        <v>158975000</v>
      </c>
      <c r="X1696" s="27"/>
      <c r="Y1696" s="27"/>
      <c r="Z1696" s="27">
        <v>1</v>
      </c>
    </row>
    <row r="1697" spans="1:26">
      <c r="A1697" s="27">
        <v>2001</v>
      </c>
      <c r="B1697" t="s">
        <v>93</v>
      </c>
      <c r="C1697" s="27">
        <v>28245103.5</v>
      </c>
      <c r="D1697" s="27">
        <v>10069510.34375</v>
      </c>
      <c r="E1697" s="27">
        <v>28245103.5</v>
      </c>
      <c r="F1697" s="27">
        <v>4092554.5</v>
      </c>
      <c r="G1697" s="27">
        <v>0</v>
      </c>
      <c r="H1697" s="27">
        <v>0</v>
      </c>
      <c r="I1697" s="27">
        <v>1</v>
      </c>
      <c r="J1697" s="27">
        <v>1</v>
      </c>
      <c r="K1697" s="27">
        <v>4</v>
      </c>
      <c r="L1697" s="27">
        <v>1</v>
      </c>
      <c r="M1697" s="27">
        <v>1</v>
      </c>
      <c r="N1697" s="27">
        <v>1</v>
      </c>
      <c r="O1697" s="27">
        <v>1</v>
      </c>
      <c r="P1697" s="27">
        <v>2794000000</v>
      </c>
      <c r="Q1697" s="27">
        <v>2794259783.0809703</v>
      </c>
      <c r="R1697" s="27">
        <v>1</v>
      </c>
      <c r="S1697" s="27">
        <v>1</v>
      </c>
      <c r="T1697" s="33">
        <v>0.61588871891054842</v>
      </c>
      <c r="U1697" s="27">
        <v>50928983.299999997</v>
      </c>
      <c r="V1697" s="27">
        <v>16030000</v>
      </c>
      <c r="W1697" s="27">
        <v>186880000</v>
      </c>
      <c r="X1697" s="27"/>
      <c r="Y1697" s="27"/>
      <c r="Z1697" s="27">
        <v>1</v>
      </c>
    </row>
    <row r="1698" spans="1:26">
      <c r="A1698" s="27">
        <v>2002</v>
      </c>
      <c r="B1698" t="s">
        <v>93</v>
      </c>
      <c r="C1698" s="27">
        <v>28467703.5</v>
      </c>
      <c r="D1698" s="27">
        <v>15353540.75</v>
      </c>
      <c r="E1698" s="27">
        <v>28467703.5</v>
      </c>
      <c r="F1698" s="27">
        <v>0</v>
      </c>
      <c r="G1698" s="27">
        <v>0</v>
      </c>
      <c r="H1698" s="27">
        <v>0</v>
      </c>
      <c r="I1698" s="27">
        <v>1</v>
      </c>
      <c r="J1698" s="27">
        <v>1</v>
      </c>
      <c r="K1698" s="27">
        <v>4</v>
      </c>
      <c r="L1698" s="27">
        <v>1</v>
      </c>
      <c r="M1698" s="27">
        <v>1</v>
      </c>
      <c r="N1698" s="27">
        <v>1</v>
      </c>
      <c r="O1698" s="27">
        <v>1</v>
      </c>
      <c r="P1698" s="27">
        <v>3020000000</v>
      </c>
      <c r="Q1698" s="27">
        <v>3019993738.7749176</v>
      </c>
      <c r="R1698" s="27">
        <v>1</v>
      </c>
      <c r="S1698" s="27">
        <v>1</v>
      </c>
      <c r="T1698" s="33">
        <v>0.62466195784303247</v>
      </c>
      <c r="U1698" s="27">
        <v>46394979.5</v>
      </c>
      <c r="V1698" s="27">
        <v>9577000</v>
      </c>
      <c r="W1698" s="27">
        <v>197814000</v>
      </c>
      <c r="X1698" s="27"/>
      <c r="Y1698" s="27"/>
      <c r="Z1698" s="27">
        <v>1</v>
      </c>
    </row>
    <row r="1699" spans="1:26">
      <c r="A1699" s="27">
        <v>2003</v>
      </c>
      <c r="B1699" t="s">
        <v>93</v>
      </c>
      <c r="C1699" s="27">
        <v>29321022</v>
      </c>
      <c r="D1699" s="27">
        <v>20871306.625</v>
      </c>
      <c r="E1699" s="27">
        <v>29321022</v>
      </c>
      <c r="F1699" s="27">
        <v>2580865.75</v>
      </c>
      <c r="G1699" s="27">
        <v>0</v>
      </c>
      <c r="H1699" s="27">
        <v>0</v>
      </c>
      <c r="I1699" s="27">
        <v>1</v>
      </c>
      <c r="J1699" s="27">
        <v>1</v>
      </c>
      <c r="K1699" s="27">
        <v>4</v>
      </c>
      <c r="L1699" s="27">
        <v>1</v>
      </c>
      <c r="M1699" s="27">
        <v>1</v>
      </c>
      <c r="N1699" s="27">
        <v>1</v>
      </c>
      <c r="O1699" s="27">
        <v>1</v>
      </c>
      <c r="P1699" s="27">
        <v>3502000000</v>
      </c>
      <c r="Q1699" s="27">
        <v>3495868808.0512004</v>
      </c>
      <c r="R1699" s="27">
        <v>1</v>
      </c>
      <c r="S1699" s="27">
        <v>1</v>
      </c>
      <c r="T1699" s="33">
        <v>0.61793375018798091</v>
      </c>
      <c r="U1699" s="27">
        <v>42546293.100000001</v>
      </c>
      <c r="V1699" s="27">
        <v>3153000</v>
      </c>
      <c r="W1699" s="27">
        <v>235133000</v>
      </c>
      <c r="X1699" s="27"/>
      <c r="Y1699" s="27"/>
      <c r="Z1699" s="27">
        <v>1</v>
      </c>
    </row>
    <row r="1700" spans="1:26">
      <c r="A1700" s="27">
        <v>2004</v>
      </c>
      <c r="B1700" t="s">
        <v>93</v>
      </c>
      <c r="C1700" s="27">
        <v>267834397.5</v>
      </c>
      <c r="D1700" s="27">
        <v>85923759</v>
      </c>
      <c r="E1700" s="27">
        <v>267834397.5</v>
      </c>
      <c r="F1700" s="27">
        <v>250000000</v>
      </c>
      <c r="G1700" s="27">
        <v>0</v>
      </c>
      <c r="H1700" s="27">
        <v>0</v>
      </c>
      <c r="I1700" s="27">
        <v>1</v>
      </c>
      <c r="J1700" s="27">
        <v>1</v>
      </c>
      <c r="K1700" s="27">
        <v>4</v>
      </c>
      <c r="L1700" s="27">
        <v>1</v>
      </c>
      <c r="M1700" s="27">
        <v>1</v>
      </c>
      <c r="N1700" s="27">
        <v>1</v>
      </c>
      <c r="O1700" s="27">
        <v>1</v>
      </c>
      <c r="P1700" s="27">
        <v>4653000000</v>
      </c>
      <c r="Q1700" s="27">
        <v>4648628921.3696852</v>
      </c>
      <c r="R1700" s="27">
        <v>1</v>
      </c>
      <c r="S1700" s="27">
        <v>1</v>
      </c>
      <c r="T1700" s="33">
        <v>0.67108711240801089</v>
      </c>
      <c r="U1700" s="27">
        <v>44144309.299999997</v>
      </c>
      <c r="V1700" s="27">
        <v>0</v>
      </c>
      <c r="W1700" s="27">
        <v>268969000</v>
      </c>
      <c r="X1700" s="27"/>
      <c r="Y1700" s="27"/>
      <c r="Z1700" s="27">
        <v>1</v>
      </c>
    </row>
    <row r="1701" spans="1:26">
      <c r="A1701" s="27">
        <v>2005</v>
      </c>
      <c r="B1701" t="s">
        <v>93</v>
      </c>
      <c r="C1701" s="27">
        <v>267846636.5</v>
      </c>
      <c r="D1701" s="27">
        <v>145998318.25</v>
      </c>
      <c r="E1701" s="27">
        <v>267846636.5</v>
      </c>
      <c r="F1701" s="27">
        <v>5790000</v>
      </c>
      <c r="G1701" s="27">
        <v>0</v>
      </c>
      <c r="H1701" s="27">
        <v>0</v>
      </c>
      <c r="I1701" s="27">
        <v>1</v>
      </c>
      <c r="J1701" s="27">
        <v>1</v>
      </c>
      <c r="K1701" s="27">
        <v>4</v>
      </c>
      <c r="L1701" s="27">
        <v>1</v>
      </c>
      <c r="M1701" s="27">
        <v>1</v>
      </c>
      <c r="N1701" s="27">
        <v>1</v>
      </c>
      <c r="O1701" s="27">
        <v>1</v>
      </c>
      <c r="P1701" s="27">
        <v>6097000000</v>
      </c>
      <c r="Q1701" s="27">
        <v>6087003176.1162424</v>
      </c>
      <c r="R1701" s="27">
        <v>1</v>
      </c>
      <c r="S1701" s="27">
        <v>1</v>
      </c>
      <c r="T1701" s="33">
        <v>0.69599608558540027</v>
      </c>
      <c r="U1701" s="27">
        <v>40331140.799999997</v>
      </c>
      <c r="V1701" s="27">
        <v>0</v>
      </c>
      <c r="W1701" s="27">
        <v>280214000</v>
      </c>
      <c r="X1701" s="27"/>
      <c r="Y1701" s="27"/>
      <c r="Z1701" s="27">
        <v>1</v>
      </c>
    </row>
    <row r="1702" spans="1:26">
      <c r="A1702" s="27">
        <v>2006</v>
      </c>
      <c r="B1702" t="s">
        <v>93</v>
      </c>
      <c r="C1702" s="27">
        <v>1188372261</v>
      </c>
      <c r="D1702" s="27">
        <v>388903415</v>
      </c>
      <c r="E1702" s="27">
        <v>1188372261</v>
      </c>
      <c r="F1702" s="27">
        <v>931579004.25</v>
      </c>
      <c r="G1702" s="27">
        <v>0</v>
      </c>
      <c r="H1702" s="27">
        <v>0</v>
      </c>
      <c r="I1702" s="27">
        <v>1</v>
      </c>
      <c r="J1702" s="27">
        <v>1</v>
      </c>
      <c r="K1702" s="27">
        <v>4</v>
      </c>
      <c r="L1702" s="27">
        <v>1</v>
      </c>
      <c r="M1702" s="27">
        <v>1</v>
      </c>
      <c r="N1702" s="27">
        <v>1</v>
      </c>
      <c r="O1702" s="27">
        <v>1</v>
      </c>
      <c r="P1702" s="27">
        <v>7738000000</v>
      </c>
      <c r="Q1702" s="27">
        <v>7731261310.933217</v>
      </c>
      <c r="R1702" s="27">
        <v>1</v>
      </c>
      <c r="S1702" s="27">
        <v>1</v>
      </c>
      <c r="T1702" s="33">
        <v>0.83568345932575372</v>
      </c>
      <c r="U1702" s="27">
        <v>50095015.600000001</v>
      </c>
      <c r="V1702" s="27">
        <v>0</v>
      </c>
      <c r="W1702" s="27">
        <v>295138000</v>
      </c>
      <c r="X1702" s="27"/>
      <c r="Y1702" s="27"/>
      <c r="Z1702" s="27">
        <v>1</v>
      </c>
    </row>
    <row r="1703" spans="1:26">
      <c r="A1703" s="27">
        <v>2007</v>
      </c>
      <c r="B1703" t="s">
        <v>93</v>
      </c>
      <c r="C1703" s="27">
        <v>1441705265</v>
      </c>
      <c r="D1703" s="27">
        <v>686170689</v>
      </c>
      <c r="E1703" s="27">
        <v>1441705265</v>
      </c>
      <c r="F1703" s="27">
        <v>230000000</v>
      </c>
      <c r="G1703" s="27">
        <v>0</v>
      </c>
      <c r="H1703" s="27">
        <v>0</v>
      </c>
      <c r="I1703" s="27">
        <v>1</v>
      </c>
      <c r="J1703" s="27">
        <v>1</v>
      </c>
      <c r="K1703" s="27">
        <v>4</v>
      </c>
      <c r="L1703" s="27">
        <v>1</v>
      </c>
      <c r="M1703" s="27">
        <v>1</v>
      </c>
      <c r="N1703" s="27">
        <v>1</v>
      </c>
      <c r="O1703" s="27">
        <v>1</v>
      </c>
      <c r="P1703" s="27">
        <v>7446000000</v>
      </c>
      <c r="Q1703" s="27">
        <v>8394688284.0622387</v>
      </c>
      <c r="R1703" s="27">
        <v>1</v>
      </c>
      <c r="S1703" s="27">
        <v>1</v>
      </c>
      <c r="T1703" s="33">
        <v>0.90473952627382648</v>
      </c>
      <c r="U1703" s="27">
        <v>52620744.799999997</v>
      </c>
      <c r="V1703" s="27">
        <v>0</v>
      </c>
      <c r="W1703" s="27">
        <v>302966000</v>
      </c>
      <c r="X1703" s="27"/>
      <c r="Y1703" s="27"/>
      <c r="Z1703" s="27">
        <v>1</v>
      </c>
    </row>
    <row r="1704" spans="1:26">
      <c r="A1704" s="27">
        <v>2008</v>
      </c>
      <c r="B1704" t="s">
        <v>93</v>
      </c>
      <c r="C1704" s="27">
        <v>1571528178</v>
      </c>
      <c r="D1704" s="27">
        <v>954491118.5</v>
      </c>
      <c r="E1704" s="27">
        <v>1571528178</v>
      </c>
      <c r="F1704" s="27">
        <v>106669934.0625</v>
      </c>
      <c r="G1704" s="27">
        <v>0</v>
      </c>
      <c r="H1704" s="27">
        <v>0</v>
      </c>
      <c r="I1704" s="27">
        <v>1</v>
      </c>
      <c r="J1704" s="27">
        <v>1</v>
      </c>
      <c r="K1704" s="27">
        <v>4</v>
      </c>
      <c r="L1704" s="27">
        <v>1</v>
      </c>
      <c r="M1704" s="27">
        <v>1</v>
      </c>
      <c r="N1704" s="27">
        <v>1</v>
      </c>
      <c r="O1704" s="27">
        <v>1</v>
      </c>
      <c r="P1704" s="27">
        <v>10224000000</v>
      </c>
      <c r="Q1704" s="27">
        <v>11859013280.995111</v>
      </c>
      <c r="R1704" s="27">
        <v>1</v>
      </c>
      <c r="S1704" s="27">
        <v>1</v>
      </c>
      <c r="T1704" s="33">
        <v>0.91944034308119871</v>
      </c>
      <c r="U1704" s="27">
        <v>53151637.100000001</v>
      </c>
      <c r="V1704" s="27">
        <v>0</v>
      </c>
      <c r="W1704" s="27">
        <v>298813000</v>
      </c>
      <c r="X1704" s="27">
        <v>2954000000</v>
      </c>
      <c r="Y1704" s="27"/>
      <c r="Z1704" s="27">
        <v>1</v>
      </c>
    </row>
    <row r="1705" spans="1:26">
      <c r="A1705" s="27">
        <v>2009</v>
      </c>
      <c r="B1705" t="s">
        <v>93</v>
      </c>
      <c r="C1705" s="27">
        <v>2000617279.5</v>
      </c>
      <c r="D1705" s="27">
        <v>1265533956.5</v>
      </c>
      <c r="E1705" s="27">
        <v>2000617279.5</v>
      </c>
      <c r="F1705" s="27">
        <v>489705094.0625</v>
      </c>
      <c r="G1705" s="27">
        <v>0</v>
      </c>
      <c r="H1705" s="27">
        <v>0</v>
      </c>
      <c r="I1705" s="27">
        <v>1</v>
      </c>
      <c r="J1705" s="27">
        <v>1</v>
      </c>
      <c r="K1705" s="27">
        <v>4</v>
      </c>
      <c r="L1705" s="27">
        <v>1</v>
      </c>
      <c r="M1705" s="27">
        <v>1</v>
      </c>
      <c r="N1705" s="27">
        <v>1</v>
      </c>
      <c r="O1705" s="27">
        <v>1</v>
      </c>
      <c r="P1705" s="27">
        <v>9363000000</v>
      </c>
      <c r="Q1705" s="27">
        <v>9593537550.7506256</v>
      </c>
      <c r="R1705" s="27">
        <v>1</v>
      </c>
      <c r="S1705" s="27">
        <v>1</v>
      </c>
      <c r="T1705" s="33">
        <v>0.81595367947064712</v>
      </c>
      <c r="U1705" s="27">
        <v>167577675.40000001</v>
      </c>
      <c r="V1705" s="27">
        <v>0</v>
      </c>
      <c r="W1705" s="27">
        <v>298479000</v>
      </c>
      <c r="X1705" s="27">
        <v>2251000000</v>
      </c>
      <c r="Y1705" s="27"/>
      <c r="Z1705" s="27">
        <v>1</v>
      </c>
    </row>
    <row r="1706" spans="1:26">
      <c r="A1706" s="27">
        <v>2010</v>
      </c>
      <c r="B1706" t="s">
        <v>93</v>
      </c>
      <c r="C1706" s="27">
        <v>1955970887.5</v>
      </c>
      <c r="D1706" s="27">
        <v>1571970887.5</v>
      </c>
      <c r="E1706" s="27">
        <v>1955970887.5</v>
      </c>
      <c r="F1706" s="27">
        <v>100953.609375</v>
      </c>
      <c r="G1706" s="27">
        <v>0</v>
      </c>
      <c r="H1706" s="27">
        <v>0</v>
      </c>
      <c r="I1706" s="27">
        <v>1</v>
      </c>
      <c r="J1706" s="27">
        <v>1</v>
      </c>
      <c r="K1706" s="27">
        <v>4</v>
      </c>
      <c r="L1706" s="27">
        <v>1</v>
      </c>
      <c r="M1706" s="27">
        <v>1</v>
      </c>
      <c r="N1706" s="27">
        <v>1</v>
      </c>
      <c r="O1706" s="27">
        <v>1</v>
      </c>
      <c r="P1706" s="27">
        <v>12304000000</v>
      </c>
      <c r="Q1706" s="27">
        <v>12007880438.623236</v>
      </c>
      <c r="R1706" s="27">
        <v>1</v>
      </c>
      <c r="S1706" s="27">
        <v>1</v>
      </c>
      <c r="T1706" s="33">
        <v>1.0070075781651076</v>
      </c>
      <c r="U1706" s="27">
        <v>149648797.69999999</v>
      </c>
      <c r="V1706" s="27">
        <v>0</v>
      </c>
      <c r="W1706" s="27">
        <v>84203000</v>
      </c>
      <c r="X1706" s="27">
        <v>887000000</v>
      </c>
      <c r="Y1706" s="27"/>
      <c r="Z1706" s="27">
        <v>1</v>
      </c>
    </row>
    <row r="1707" spans="1:26">
      <c r="A1707" s="27">
        <v>2011</v>
      </c>
      <c r="B1707" t="s">
        <v>93</v>
      </c>
      <c r="C1707" s="27">
        <v>1944149783.5</v>
      </c>
      <c r="D1707" s="27">
        <v>1719399783.5</v>
      </c>
      <c r="E1707" s="27">
        <v>1944149783.5</v>
      </c>
      <c r="F1707" s="27">
        <v>8574212.109375</v>
      </c>
      <c r="G1707" s="27">
        <v>0</v>
      </c>
      <c r="H1707" s="27">
        <v>0</v>
      </c>
      <c r="I1707" s="27">
        <v>1</v>
      </c>
      <c r="J1707" s="27">
        <v>1</v>
      </c>
      <c r="K1707" s="27">
        <v>4</v>
      </c>
      <c r="L1707" s="27">
        <v>1</v>
      </c>
      <c r="M1707" s="27">
        <v>1</v>
      </c>
      <c r="N1707" s="27">
        <v>1</v>
      </c>
      <c r="O1707" s="27">
        <v>1</v>
      </c>
      <c r="P1707" s="27">
        <v>14811000000</v>
      </c>
      <c r="Q1707" s="27">
        <v>14425607179.663893</v>
      </c>
      <c r="R1707" s="27">
        <v>1</v>
      </c>
      <c r="S1707" s="27">
        <v>1</v>
      </c>
      <c r="T1707" s="33">
        <v>1.116808011796752</v>
      </c>
      <c r="U1707" s="27">
        <v>154753144.90000001</v>
      </c>
      <c r="V1707" s="27">
        <v>0</v>
      </c>
      <c r="W1707" s="27">
        <v>86204000</v>
      </c>
      <c r="X1707" s="27">
        <v>435000000</v>
      </c>
      <c r="Y1707" s="27"/>
      <c r="Z1707" s="27">
        <v>1</v>
      </c>
    </row>
    <row r="1708" spans="1:26">
      <c r="A1708" s="27">
        <v>2012</v>
      </c>
      <c r="B1708" t="s">
        <v>93</v>
      </c>
      <c r="C1708" s="27">
        <v>3614923098</v>
      </c>
      <c r="D1708" s="27">
        <v>2079023098</v>
      </c>
      <c r="E1708" s="27">
        <v>3614923098</v>
      </c>
      <c r="F1708" s="27">
        <v>1860689969</v>
      </c>
      <c r="G1708" s="27">
        <v>0</v>
      </c>
      <c r="H1708" s="27">
        <v>0</v>
      </c>
      <c r="I1708" s="27">
        <v>1</v>
      </c>
      <c r="J1708" s="27">
        <v>1</v>
      </c>
      <c r="K1708" s="27">
        <v>4</v>
      </c>
      <c r="L1708" s="27">
        <v>1</v>
      </c>
      <c r="M1708" s="27">
        <v>1</v>
      </c>
      <c r="N1708" s="27">
        <v>1</v>
      </c>
      <c r="O1708" s="27">
        <v>1</v>
      </c>
      <c r="P1708" s="27">
        <v>13664000000</v>
      </c>
      <c r="Q1708" s="27">
        <v>13677930123.591871</v>
      </c>
      <c r="R1708" s="27">
        <v>1</v>
      </c>
      <c r="S1708" s="27">
        <v>1</v>
      </c>
      <c r="T1708" s="33">
        <v>0.99562684078172081</v>
      </c>
      <c r="U1708" s="27">
        <v>152389692.40000001</v>
      </c>
      <c r="V1708" s="27">
        <v>0</v>
      </c>
      <c r="W1708" s="27">
        <v>90777000</v>
      </c>
      <c r="X1708" s="27">
        <v>213000000</v>
      </c>
      <c r="Y1708" s="27"/>
      <c r="Z1708" s="27">
        <v>1</v>
      </c>
    </row>
    <row r="1709" spans="1:26">
      <c r="A1709" s="27">
        <v>2013</v>
      </c>
      <c r="B1709" t="s">
        <v>93</v>
      </c>
      <c r="C1709" s="27">
        <v>3575780041.5</v>
      </c>
      <c r="D1709" s="27">
        <v>2451530041.5</v>
      </c>
      <c r="E1709" s="27">
        <v>3575780041.5</v>
      </c>
      <c r="F1709" s="27">
        <v>56614007.375</v>
      </c>
      <c r="G1709" s="27">
        <v>0</v>
      </c>
      <c r="H1709" s="27">
        <v>0</v>
      </c>
      <c r="I1709" s="27">
        <v>1</v>
      </c>
      <c r="J1709" s="27">
        <v>1</v>
      </c>
      <c r="K1709" s="27">
        <v>4</v>
      </c>
      <c r="L1709" s="27">
        <v>1</v>
      </c>
      <c r="M1709" s="27">
        <v>1</v>
      </c>
      <c r="N1709" s="27">
        <v>1</v>
      </c>
      <c r="O1709" s="27">
        <v>1</v>
      </c>
      <c r="P1709" s="27">
        <v>14026000000</v>
      </c>
      <c r="Q1709" s="27">
        <v>14085851348.068981</v>
      </c>
      <c r="R1709" s="27">
        <v>1</v>
      </c>
      <c r="S1709" s="27">
        <v>1</v>
      </c>
      <c r="T1709" s="33">
        <v>0.99710818219516861</v>
      </c>
      <c r="U1709" s="27">
        <v>147853322.5</v>
      </c>
      <c r="V1709" s="27">
        <v>0</v>
      </c>
      <c r="W1709" s="27">
        <v>100744000</v>
      </c>
      <c r="X1709" s="27">
        <v>223000000</v>
      </c>
      <c r="Y1709" s="27"/>
      <c r="Z1709" s="27">
        <v>1</v>
      </c>
    </row>
    <row r="1710" spans="1:26">
      <c r="A1710" s="27">
        <v>2014</v>
      </c>
      <c r="B1710" t="s">
        <v>93</v>
      </c>
      <c r="C1710" s="27">
        <v>4383731129.5</v>
      </c>
      <c r="D1710" s="27">
        <v>2895531129.5</v>
      </c>
      <c r="E1710" s="27">
        <v>4383731129.5</v>
      </c>
      <c r="F1710" s="27">
        <v>919916129.625</v>
      </c>
      <c r="G1710" s="27">
        <v>0</v>
      </c>
      <c r="H1710" s="27">
        <v>0</v>
      </c>
      <c r="I1710" s="27">
        <v>1</v>
      </c>
      <c r="J1710" s="27">
        <v>1</v>
      </c>
      <c r="K1710" s="27">
        <v>4</v>
      </c>
      <c r="L1710" s="27">
        <v>1</v>
      </c>
      <c r="M1710" s="27">
        <v>1</v>
      </c>
      <c r="N1710" s="27">
        <v>1</v>
      </c>
      <c r="O1710" s="27">
        <v>1</v>
      </c>
      <c r="P1710" s="27">
        <v>14099000000</v>
      </c>
      <c r="Q1710" s="27">
        <v>14177437982.261864</v>
      </c>
      <c r="R1710" s="27">
        <v>1</v>
      </c>
      <c r="S1710" s="27">
        <v>1</v>
      </c>
      <c r="T1710" s="33">
        <v>0.96696016921402161</v>
      </c>
      <c r="U1710" s="27">
        <v>134017822.59999999</v>
      </c>
      <c r="V1710" s="27">
        <v>0</v>
      </c>
      <c r="W1710" s="27">
        <v>103992000</v>
      </c>
      <c r="X1710" s="27">
        <v>224000000</v>
      </c>
      <c r="Y1710" s="27"/>
      <c r="Z1710" s="27">
        <v>1</v>
      </c>
    </row>
    <row r="1711" spans="1:26">
      <c r="A1711" s="27">
        <v>2015</v>
      </c>
      <c r="B1711" t="s">
        <v>93</v>
      </c>
      <c r="C1711" s="27">
        <v>4200420637.25</v>
      </c>
      <c r="D1711" s="27">
        <v>3263020637.25</v>
      </c>
      <c r="E1711" s="27">
        <v>4200420637.25</v>
      </c>
      <c r="F1711" s="27">
        <v>0</v>
      </c>
      <c r="G1711" s="27">
        <v>0</v>
      </c>
      <c r="H1711" s="27">
        <v>0</v>
      </c>
      <c r="I1711" s="27">
        <v>1</v>
      </c>
      <c r="J1711" s="27">
        <v>1</v>
      </c>
      <c r="K1711" s="27">
        <v>4</v>
      </c>
      <c r="L1711" s="27">
        <v>1</v>
      </c>
      <c r="M1711" s="27">
        <v>1</v>
      </c>
      <c r="N1711" s="27">
        <v>1</v>
      </c>
      <c r="O1711" s="27">
        <v>1</v>
      </c>
      <c r="P1711" s="27">
        <v>8554000000</v>
      </c>
      <c r="Q1711" s="27">
        <v>8553154580.3995094</v>
      </c>
      <c r="R1711" s="27">
        <v>1</v>
      </c>
      <c r="S1711" s="27">
        <v>1</v>
      </c>
      <c r="T1711" s="33">
        <v>0.821813335342235</v>
      </c>
      <c r="U1711" s="27">
        <v>122821407.09999999</v>
      </c>
      <c r="V1711" s="27">
        <v>112000</v>
      </c>
      <c r="W1711" s="27">
        <v>109683000</v>
      </c>
      <c r="X1711" s="27">
        <v>278000000</v>
      </c>
      <c r="Y1711" s="27"/>
      <c r="Z1711" s="27">
        <v>1</v>
      </c>
    </row>
    <row r="1712" spans="1:26">
      <c r="A1712" s="27">
        <v>2016</v>
      </c>
      <c r="B1712" t="s">
        <v>93</v>
      </c>
      <c r="C1712" s="27">
        <v>4057777042.25</v>
      </c>
      <c r="D1712" s="27">
        <v>3671177042.25</v>
      </c>
      <c r="E1712" s="27">
        <v>4057777042.25</v>
      </c>
      <c r="F1712" s="27">
        <v>0</v>
      </c>
      <c r="G1712" s="27">
        <v>0</v>
      </c>
      <c r="H1712" s="27">
        <v>0</v>
      </c>
      <c r="I1712" s="27">
        <v>1</v>
      </c>
      <c r="J1712" s="27">
        <v>1</v>
      </c>
      <c r="K1712" s="27">
        <v>4</v>
      </c>
      <c r="L1712" s="27">
        <v>1</v>
      </c>
      <c r="M1712" s="27">
        <v>1</v>
      </c>
      <c r="N1712" s="27">
        <v>1</v>
      </c>
      <c r="O1712" s="27">
        <v>1</v>
      </c>
      <c r="P1712" s="27">
        <v>7787000000</v>
      </c>
      <c r="Q1712" s="27">
        <v>9035848070.9035721</v>
      </c>
      <c r="R1712" s="27">
        <v>1</v>
      </c>
      <c r="S1712" s="27">
        <v>1</v>
      </c>
      <c r="T1712" s="33">
        <v>0.86004996979414983</v>
      </c>
      <c r="U1712" s="27">
        <v>115577427.5</v>
      </c>
      <c r="V1712" s="27">
        <v>4079000</v>
      </c>
      <c r="W1712" s="27">
        <v>117745000</v>
      </c>
      <c r="X1712" s="27">
        <v>330000000</v>
      </c>
      <c r="Y1712" s="27"/>
      <c r="Z1712" s="27">
        <v>1</v>
      </c>
    </row>
    <row r="1713" spans="1:26">
      <c r="A1713" s="27">
        <v>2017</v>
      </c>
      <c r="B1713" t="s">
        <v>93</v>
      </c>
      <c r="C1713" s="27">
        <v>4242079061</v>
      </c>
      <c r="D1713" s="27">
        <v>3793479061</v>
      </c>
      <c r="E1713" s="27">
        <v>4242079061</v>
      </c>
      <c r="F1713" s="27">
        <v>323000000</v>
      </c>
      <c r="G1713" s="27">
        <v>0</v>
      </c>
      <c r="H1713" s="27">
        <v>0</v>
      </c>
      <c r="I1713" s="27">
        <v>1</v>
      </c>
      <c r="J1713" s="27">
        <v>1</v>
      </c>
      <c r="K1713" s="27">
        <v>4</v>
      </c>
      <c r="L1713" s="27">
        <v>1</v>
      </c>
      <c r="M1713" s="27">
        <v>1</v>
      </c>
      <c r="N1713" s="27">
        <v>1</v>
      </c>
      <c r="O1713" s="27">
        <v>1</v>
      </c>
      <c r="P1713" s="27">
        <v>8718000000</v>
      </c>
      <c r="Q1713" s="27">
        <v>8701334800.2197571</v>
      </c>
      <c r="R1713" s="27">
        <v>1</v>
      </c>
      <c r="S1713" s="27">
        <v>1</v>
      </c>
      <c r="T1713" s="33">
        <v>0.90809244833766045</v>
      </c>
      <c r="U1713" s="27">
        <v>120028881.40000001</v>
      </c>
      <c r="V1713" s="27">
        <v>8886000</v>
      </c>
      <c r="W1713" s="27">
        <v>143658000</v>
      </c>
      <c r="X1713" s="27">
        <v>335000000</v>
      </c>
      <c r="Y1713" s="27"/>
      <c r="Z1713" s="27">
        <v>1</v>
      </c>
    </row>
    <row r="1714" spans="1:26">
      <c r="A1714" s="27">
        <v>1992</v>
      </c>
      <c r="B1714" t="s">
        <v>122</v>
      </c>
      <c r="C1714" s="27"/>
      <c r="D1714" s="27"/>
      <c r="E1714" s="27"/>
      <c r="F1714" s="27">
        <v>0</v>
      </c>
      <c r="G1714" s="27">
        <v>0</v>
      </c>
      <c r="H1714" s="27">
        <v>1</v>
      </c>
      <c r="I1714" s="27">
        <v>0</v>
      </c>
      <c r="J1714" s="27">
        <v>0</v>
      </c>
      <c r="K1714" s="27">
        <v>6</v>
      </c>
      <c r="L1714" s="27">
        <v>1</v>
      </c>
      <c r="M1714" s="27">
        <v>0</v>
      </c>
      <c r="N1714" s="27">
        <v>0</v>
      </c>
      <c r="O1714" s="27">
        <v>0</v>
      </c>
      <c r="P1714" s="27"/>
      <c r="Q1714" s="27"/>
      <c r="R1714" s="27">
        <v>0</v>
      </c>
      <c r="S1714" s="27">
        <v>0</v>
      </c>
      <c r="T1714" s="33">
        <v>0.62587770846912083</v>
      </c>
      <c r="U1714" s="27"/>
      <c r="V1714" s="27"/>
      <c r="W1714" s="27"/>
      <c r="X1714" s="27"/>
      <c r="Y1714" s="27"/>
      <c r="Z1714" s="27">
        <v>0</v>
      </c>
    </row>
    <row r="1715" spans="1:26">
      <c r="A1715" s="27">
        <v>1993</v>
      </c>
      <c r="B1715" t="s">
        <v>122</v>
      </c>
      <c r="C1715" s="27"/>
      <c r="D1715" s="27"/>
      <c r="E1715" s="27"/>
      <c r="F1715" s="27">
        <v>0</v>
      </c>
      <c r="G1715" s="27">
        <v>0</v>
      </c>
      <c r="H1715" s="27">
        <v>1</v>
      </c>
      <c r="I1715" s="27">
        <v>0</v>
      </c>
      <c r="J1715" s="27">
        <v>0</v>
      </c>
      <c r="K1715" s="27">
        <v>6</v>
      </c>
      <c r="L1715" s="27">
        <v>1</v>
      </c>
      <c r="M1715" s="27">
        <v>0</v>
      </c>
      <c r="N1715" s="27">
        <v>0</v>
      </c>
      <c r="O1715" s="27">
        <v>0</v>
      </c>
      <c r="P1715" s="27"/>
      <c r="Q1715" s="27"/>
      <c r="R1715" s="27">
        <v>0</v>
      </c>
      <c r="S1715" s="27">
        <v>0</v>
      </c>
      <c r="T1715" s="33">
        <v>0.648154718576755</v>
      </c>
      <c r="U1715" s="27"/>
      <c r="V1715" s="27"/>
      <c r="W1715" s="27"/>
      <c r="X1715" s="27"/>
      <c r="Y1715" s="27"/>
      <c r="Z1715" s="27">
        <v>0</v>
      </c>
    </row>
    <row r="1716" spans="1:26">
      <c r="A1716" s="27">
        <v>1994</v>
      </c>
      <c r="B1716" t="s">
        <v>122</v>
      </c>
      <c r="C1716" s="27"/>
      <c r="D1716" s="27"/>
      <c r="E1716" s="27"/>
      <c r="F1716" s="27">
        <v>0</v>
      </c>
      <c r="G1716" s="27">
        <v>0</v>
      </c>
      <c r="H1716" s="27">
        <v>1</v>
      </c>
      <c r="I1716" s="27">
        <v>0</v>
      </c>
      <c r="J1716" s="27">
        <v>0</v>
      </c>
      <c r="K1716" s="27">
        <v>6</v>
      </c>
      <c r="L1716" s="27">
        <v>1</v>
      </c>
      <c r="M1716" s="27">
        <v>0</v>
      </c>
      <c r="N1716" s="27">
        <v>0</v>
      </c>
      <c r="O1716" s="27">
        <v>0</v>
      </c>
      <c r="P1716" s="27"/>
      <c r="Q1716" s="27"/>
      <c r="R1716" s="27">
        <v>0</v>
      </c>
      <c r="S1716" s="27">
        <v>0</v>
      </c>
      <c r="T1716" s="33">
        <v>0.69545665111729171</v>
      </c>
      <c r="U1716" s="27"/>
      <c r="V1716" s="27"/>
      <c r="W1716" s="27"/>
      <c r="X1716" s="27"/>
      <c r="Y1716" s="27"/>
      <c r="Z1716" s="27">
        <v>0</v>
      </c>
    </row>
    <row r="1717" spans="1:26">
      <c r="A1717" s="27">
        <v>1995</v>
      </c>
      <c r="B1717" t="s">
        <v>122</v>
      </c>
      <c r="C1717" s="27"/>
      <c r="D1717" s="27"/>
      <c r="E1717" s="27"/>
      <c r="F1717" s="27">
        <v>0</v>
      </c>
      <c r="G1717" s="27">
        <v>0</v>
      </c>
      <c r="H1717" s="27">
        <v>1</v>
      </c>
      <c r="I1717" s="27">
        <v>0</v>
      </c>
      <c r="J1717" s="27">
        <v>0</v>
      </c>
      <c r="K1717" s="27">
        <v>6</v>
      </c>
      <c r="L1717" s="27">
        <v>1</v>
      </c>
      <c r="M1717" s="27">
        <v>0</v>
      </c>
      <c r="N1717" s="27">
        <v>0</v>
      </c>
      <c r="O1717" s="27">
        <v>0</v>
      </c>
      <c r="P1717" s="27"/>
      <c r="Q1717" s="27"/>
      <c r="R1717" s="27">
        <v>0</v>
      </c>
      <c r="S1717" s="27">
        <v>0</v>
      </c>
      <c r="T1717" s="33">
        <v>0.69736071622307827</v>
      </c>
      <c r="U1717" s="27"/>
      <c r="V1717" s="27"/>
      <c r="W1717" s="27"/>
      <c r="X1717" s="27"/>
      <c r="Y1717" s="27"/>
      <c r="Z1717" s="27">
        <v>0</v>
      </c>
    </row>
    <row r="1718" spans="1:26">
      <c r="A1718" s="27">
        <v>1996</v>
      </c>
      <c r="B1718" t="s">
        <v>122</v>
      </c>
      <c r="C1718" s="27"/>
      <c r="D1718" s="27"/>
      <c r="E1718" s="27"/>
      <c r="F1718" s="27">
        <v>0</v>
      </c>
      <c r="G1718" s="27">
        <v>0</v>
      </c>
      <c r="H1718" s="27">
        <v>1</v>
      </c>
      <c r="I1718" s="27">
        <v>0</v>
      </c>
      <c r="J1718" s="27">
        <v>0</v>
      </c>
      <c r="K1718" s="27">
        <v>6</v>
      </c>
      <c r="L1718" s="27">
        <v>1</v>
      </c>
      <c r="M1718" s="27">
        <v>0</v>
      </c>
      <c r="N1718" s="27">
        <v>0</v>
      </c>
      <c r="O1718" s="27">
        <v>0</v>
      </c>
      <c r="P1718" s="27"/>
      <c r="Q1718" s="27"/>
      <c r="R1718" s="27">
        <v>0</v>
      </c>
      <c r="S1718" s="27">
        <v>0</v>
      </c>
      <c r="T1718" s="33">
        <v>0.69966405838602452</v>
      </c>
      <c r="U1718" s="27"/>
      <c r="V1718" s="27"/>
      <c r="W1718" s="27"/>
      <c r="X1718" s="27"/>
      <c r="Y1718" s="27"/>
      <c r="Z1718" s="27">
        <v>0</v>
      </c>
    </row>
    <row r="1719" spans="1:26">
      <c r="A1719" s="27">
        <v>1997</v>
      </c>
      <c r="B1719" t="s">
        <v>122</v>
      </c>
      <c r="C1719" s="27"/>
      <c r="D1719" s="27"/>
      <c r="E1719" s="27"/>
      <c r="F1719" s="27">
        <v>0</v>
      </c>
      <c r="G1719" s="27">
        <v>0</v>
      </c>
      <c r="H1719" s="27">
        <v>1</v>
      </c>
      <c r="I1719" s="27">
        <v>0</v>
      </c>
      <c r="J1719" s="27">
        <v>0</v>
      </c>
      <c r="K1719" s="27">
        <v>6</v>
      </c>
      <c r="L1719" s="27">
        <v>1</v>
      </c>
      <c r="M1719" s="27">
        <v>0</v>
      </c>
      <c r="N1719" s="27">
        <v>0</v>
      </c>
      <c r="O1719" s="27">
        <v>0</v>
      </c>
      <c r="P1719" s="27"/>
      <c r="Q1719" s="27"/>
      <c r="R1719" s="27">
        <v>0</v>
      </c>
      <c r="S1719" s="27">
        <v>0</v>
      </c>
      <c r="T1719" s="33">
        <v>0.71538944173936525</v>
      </c>
      <c r="U1719" s="27"/>
      <c r="V1719" s="27"/>
      <c r="W1719" s="27"/>
      <c r="X1719" s="27"/>
      <c r="Y1719" s="27"/>
      <c r="Z1719" s="27">
        <v>0</v>
      </c>
    </row>
    <row r="1720" spans="1:26">
      <c r="A1720" s="27">
        <v>1998</v>
      </c>
      <c r="B1720" t="s">
        <v>122</v>
      </c>
      <c r="C1720" s="27"/>
      <c r="D1720" s="27"/>
      <c r="E1720" s="27"/>
      <c r="F1720" s="27">
        <v>0</v>
      </c>
      <c r="G1720" s="27">
        <v>0</v>
      </c>
      <c r="H1720" s="27">
        <v>1</v>
      </c>
      <c r="I1720" s="27">
        <v>0</v>
      </c>
      <c r="J1720" s="27">
        <v>0</v>
      </c>
      <c r="K1720" s="27">
        <v>6</v>
      </c>
      <c r="L1720" s="27">
        <v>1</v>
      </c>
      <c r="M1720" s="27">
        <v>0</v>
      </c>
      <c r="N1720" s="27">
        <v>0</v>
      </c>
      <c r="O1720" s="27">
        <v>0</v>
      </c>
      <c r="P1720" s="27"/>
      <c r="Q1720" s="27"/>
      <c r="R1720" s="27">
        <v>0</v>
      </c>
      <c r="S1720" s="27">
        <v>0</v>
      </c>
      <c r="T1720" s="33">
        <v>0.63293736472878814</v>
      </c>
      <c r="U1720" s="27"/>
      <c r="V1720" s="27"/>
      <c r="W1720" s="27"/>
      <c r="X1720" s="27"/>
      <c r="Y1720" s="27"/>
      <c r="Z1720" s="27">
        <v>0</v>
      </c>
    </row>
    <row r="1721" spans="1:26">
      <c r="A1721" s="27">
        <v>1999</v>
      </c>
      <c r="B1721" t="s">
        <v>122</v>
      </c>
      <c r="C1721" s="27"/>
      <c r="D1721" s="27"/>
      <c r="E1721" s="27"/>
      <c r="F1721" s="27">
        <v>0</v>
      </c>
      <c r="G1721" s="27">
        <v>0</v>
      </c>
      <c r="H1721" s="27">
        <v>1</v>
      </c>
      <c r="I1721" s="27">
        <v>0</v>
      </c>
      <c r="J1721" s="27">
        <v>0</v>
      </c>
      <c r="K1721" s="27">
        <v>6</v>
      </c>
      <c r="L1721" s="27">
        <v>1</v>
      </c>
      <c r="M1721" s="27">
        <v>0</v>
      </c>
      <c r="N1721" s="27">
        <v>0</v>
      </c>
      <c r="O1721" s="27">
        <v>0</v>
      </c>
      <c r="P1721" s="27"/>
      <c r="Q1721" s="27"/>
      <c r="R1721" s="27">
        <v>0</v>
      </c>
      <c r="S1721" s="27">
        <v>0</v>
      </c>
      <c r="T1721" s="33">
        <v>0.59173831677950461</v>
      </c>
      <c r="U1721" s="27"/>
      <c r="V1721" s="27"/>
      <c r="W1721" s="27"/>
      <c r="X1721" s="27"/>
      <c r="Y1721" s="27"/>
      <c r="Z1721" s="27">
        <v>0</v>
      </c>
    </row>
    <row r="1722" spans="1:26">
      <c r="A1722" s="27">
        <v>2000</v>
      </c>
      <c r="B1722" t="s">
        <v>122</v>
      </c>
      <c r="C1722" s="27"/>
      <c r="D1722" s="27"/>
      <c r="E1722" s="27"/>
      <c r="F1722" s="27">
        <v>0</v>
      </c>
      <c r="G1722" s="27">
        <v>0</v>
      </c>
      <c r="H1722" s="27">
        <v>1</v>
      </c>
      <c r="I1722" s="27">
        <v>0</v>
      </c>
      <c r="J1722" s="27">
        <v>0</v>
      </c>
      <c r="K1722" s="27">
        <v>6</v>
      </c>
      <c r="L1722" s="27">
        <v>1</v>
      </c>
      <c r="M1722" s="27">
        <v>0</v>
      </c>
      <c r="N1722" s="27">
        <v>0</v>
      </c>
      <c r="O1722" s="27">
        <v>0</v>
      </c>
      <c r="P1722" s="27"/>
      <c r="Q1722" s="27"/>
      <c r="R1722" s="27">
        <v>0</v>
      </c>
      <c r="S1722" s="27">
        <v>0</v>
      </c>
      <c r="T1722" s="33">
        <v>0.62919927379193319</v>
      </c>
      <c r="U1722" s="27"/>
      <c r="V1722" s="27"/>
      <c r="W1722" s="27"/>
      <c r="X1722" s="27"/>
      <c r="Y1722" s="27"/>
      <c r="Z1722" s="27">
        <v>0</v>
      </c>
    </row>
    <row r="1723" spans="1:26">
      <c r="A1723" s="27">
        <v>2001</v>
      </c>
      <c r="B1723" t="s">
        <v>122</v>
      </c>
      <c r="C1723" s="27"/>
      <c r="D1723" s="27"/>
      <c r="E1723" s="27"/>
      <c r="F1723" s="27">
        <v>0</v>
      </c>
      <c r="G1723" s="27">
        <v>0</v>
      </c>
      <c r="H1723" s="27">
        <v>1</v>
      </c>
      <c r="I1723" s="27">
        <v>0</v>
      </c>
      <c r="J1723" s="27">
        <v>0</v>
      </c>
      <c r="K1723" s="27">
        <v>6</v>
      </c>
      <c r="L1723" s="27">
        <v>1</v>
      </c>
      <c r="M1723" s="27">
        <v>0</v>
      </c>
      <c r="N1723" s="27">
        <v>0</v>
      </c>
      <c r="O1723" s="27">
        <v>0</v>
      </c>
      <c r="P1723" s="27"/>
      <c r="Q1723" s="27"/>
      <c r="R1723" s="27">
        <v>0</v>
      </c>
      <c r="S1723" s="27">
        <v>0</v>
      </c>
      <c r="T1723" s="33">
        <v>0.61588871891054842</v>
      </c>
      <c r="U1723" s="27"/>
      <c r="V1723" s="27"/>
      <c r="W1723" s="27"/>
      <c r="X1723" s="27"/>
      <c r="Y1723" s="27"/>
      <c r="Z1723" s="27">
        <v>0</v>
      </c>
    </row>
    <row r="1724" spans="1:26">
      <c r="A1724" s="27">
        <v>2002</v>
      </c>
      <c r="B1724" t="s">
        <v>122</v>
      </c>
      <c r="C1724" s="27"/>
      <c r="D1724" s="27"/>
      <c r="E1724" s="27"/>
      <c r="F1724" s="27">
        <v>0</v>
      </c>
      <c r="G1724" s="27">
        <v>0</v>
      </c>
      <c r="H1724" s="27">
        <v>1</v>
      </c>
      <c r="I1724" s="27">
        <v>0</v>
      </c>
      <c r="J1724" s="27">
        <v>0</v>
      </c>
      <c r="K1724" s="27">
        <v>6</v>
      </c>
      <c r="L1724" s="27">
        <v>1</v>
      </c>
      <c r="M1724" s="27">
        <v>0</v>
      </c>
      <c r="N1724" s="27">
        <v>0</v>
      </c>
      <c r="O1724" s="27">
        <v>0</v>
      </c>
      <c r="P1724" s="27"/>
      <c r="Q1724" s="27"/>
      <c r="R1724" s="27">
        <v>0</v>
      </c>
      <c r="S1724" s="27">
        <v>0</v>
      </c>
      <c r="T1724" s="33">
        <v>0.62466195784303247</v>
      </c>
      <c r="U1724" s="27"/>
      <c r="V1724" s="27"/>
      <c r="W1724" s="27"/>
      <c r="X1724" s="27"/>
      <c r="Y1724" s="27"/>
      <c r="Z1724" s="27">
        <v>0</v>
      </c>
    </row>
    <row r="1725" spans="1:26">
      <c r="A1725" s="27">
        <v>2003</v>
      </c>
      <c r="B1725" t="s">
        <v>122</v>
      </c>
      <c r="C1725" s="27"/>
      <c r="D1725" s="27"/>
      <c r="E1725" s="27"/>
      <c r="F1725" s="27">
        <v>0</v>
      </c>
      <c r="G1725" s="27">
        <v>0</v>
      </c>
      <c r="H1725" s="27">
        <v>1</v>
      </c>
      <c r="I1725" s="27">
        <v>0</v>
      </c>
      <c r="J1725" s="27">
        <v>0</v>
      </c>
      <c r="K1725" s="27">
        <v>6</v>
      </c>
      <c r="L1725" s="27">
        <v>1</v>
      </c>
      <c r="M1725" s="27">
        <v>0</v>
      </c>
      <c r="N1725" s="27">
        <v>0</v>
      </c>
      <c r="O1725" s="27">
        <v>0</v>
      </c>
      <c r="P1725" s="27"/>
      <c r="Q1725" s="27"/>
      <c r="R1725" s="27">
        <v>0</v>
      </c>
      <c r="S1725" s="27">
        <v>0</v>
      </c>
      <c r="T1725" s="33">
        <v>0.61793375018798091</v>
      </c>
      <c r="U1725" s="27"/>
      <c r="V1725" s="27"/>
      <c r="W1725" s="27"/>
      <c r="X1725" s="27"/>
      <c r="Y1725" s="27"/>
      <c r="Z1725" s="27">
        <v>0</v>
      </c>
    </row>
    <row r="1726" spans="1:26">
      <c r="A1726" s="27">
        <v>2004</v>
      </c>
      <c r="B1726" t="s">
        <v>122</v>
      </c>
      <c r="C1726" s="27"/>
      <c r="D1726" s="27"/>
      <c r="E1726" s="27"/>
      <c r="F1726" s="27">
        <v>14332908.5</v>
      </c>
      <c r="G1726" s="27">
        <v>0</v>
      </c>
      <c r="H1726" s="27">
        <v>1</v>
      </c>
      <c r="I1726" s="27">
        <v>0</v>
      </c>
      <c r="J1726" s="27">
        <v>0</v>
      </c>
      <c r="K1726" s="27">
        <v>6</v>
      </c>
      <c r="L1726" s="27">
        <v>1</v>
      </c>
      <c r="M1726" s="27">
        <v>0</v>
      </c>
      <c r="N1726" s="27">
        <v>0</v>
      </c>
      <c r="O1726" s="27">
        <v>0</v>
      </c>
      <c r="P1726" s="27"/>
      <c r="Q1726" s="27"/>
      <c r="R1726" s="27">
        <v>1</v>
      </c>
      <c r="S1726" s="27">
        <v>0</v>
      </c>
      <c r="T1726" s="33">
        <v>0.67108711240801089</v>
      </c>
      <c r="U1726" s="27"/>
      <c r="V1726" s="27"/>
      <c r="W1726" s="27"/>
      <c r="X1726" s="27"/>
      <c r="Y1726" s="27"/>
      <c r="Z1726" s="27">
        <v>0</v>
      </c>
    </row>
    <row r="1727" spans="1:26">
      <c r="A1727" s="27">
        <v>2005</v>
      </c>
      <c r="B1727" t="s">
        <v>122</v>
      </c>
      <c r="C1727" s="27"/>
      <c r="D1727" s="27"/>
      <c r="E1727" s="27"/>
      <c r="F1727" s="27">
        <v>0</v>
      </c>
      <c r="G1727" s="27">
        <v>0</v>
      </c>
      <c r="H1727" s="27">
        <v>1</v>
      </c>
      <c r="I1727" s="27">
        <v>0</v>
      </c>
      <c r="J1727" s="27">
        <v>0</v>
      </c>
      <c r="K1727" s="27">
        <v>6</v>
      </c>
      <c r="L1727" s="27">
        <v>1</v>
      </c>
      <c r="M1727" s="27">
        <v>0</v>
      </c>
      <c r="N1727" s="27">
        <v>0</v>
      </c>
      <c r="O1727" s="27">
        <v>0</v>
      </c>
      <c r="P1727" s="27"/>
      <c r="Q1727" s="27"/>
      <c r="R1727" s="27">
        <v>1</v>
      </c>
      <c r="S1727" s="27">
        <v>0</v>
      </c>
      <c r="T1727" s="33">
        <v>0.69599608558540027</v>
      </c>
      <c r="U1727" s="27"/>
      <c r="V1727" s="27"/>
      <c r="W1727" s="27"/>
      <c r="X1727" s="27"/>
      <c r="Y1727" s="27"/>
      <c r="Z1727" s="27">
        <v>0</v>
      </c>
    </row>
    <row r="1728" spans="1:26">
      <c r="A1728" s="27">
        <v>2006</v>
      </c>
      <c r="B1728" t="s">
        <v>122</v>
      </c>
      <c r="C1728" s="27"/>
      <c r="D1728" s="27"/>
      <c r="E1728" s="27"/>
      <c r="F1728" s="27">
        <v>2593940</v>
      </c>
      <c r="G1728" s="27">
        <v>0</v>
      </c>
      <c r="H1728" s="27">
        <v>1</v>
      </c>
      <c r="I1728" s="27">
        <v>0</v>
      </c>
      <c r="J1728" s="27">
        <v>0</v>
      </c>
      <c r="K1728" s="27">
        <v>6</v>
      </c>
      <c r="L1728" s="27">
        <v>1</v>
      </c>
      <c r="M1728" s="27">
        <v>0</v>
      </c>
      <c r="N1728" s="27">
        <v>0</v>
      </c>
      <c r="O1728" s="27">
        <v>0</v>
      </c>
      <c r="P1728" s="27"/>
      <c r="Q1728" s="27"/>
      <c r="R1728" s="27">
        <v>1</v>
      </c>
      <c r="S1728" s="27">
        <v>0</v>
      </c>
      <c r="T1728" s="33">
        <v>0.83568345932575372</v>
      </c>
      <c r="U1728" s="27"/>
      <c r="V1728" s="27"/>
      <c r="W1728" s="27"/>
      <c r="X1728" s="27"/>
      <c r="Y1728" s="27"/>
      <c r="Z1728" s="27">
        <v>0</v>
      </c>
    </row>
    <row r="1729" spans="1:26">
      <c r="A1729" s="27">
        <v>2007</v>
      </c>
      <c r="B1729" t="s">
        <v>122</v>
      </c>
      <c r="C1729" s="27"/>
      <c r="D1729" s="27"/>
      <c r="E1729" s="27"/>
      <c r="F1729" s="27">
        <v>9600000</v>
      </c>
      <c r="G1729" s="27">
        <v>0</v>
      </c>
      <c r="H1729" s="27">
        <v>1</v>
      </c>
      <c r="I1729" s="27">
        <v>0</v>
      </c>
      <c r="J1729" s="27">
        <v>0</v>
      </c>
      <c r="K1729" s="27">
        <v>6</v>
      </c>
      <c r="L1729" s="27">
        <v>1</v>
      </c>
      <c r="M1729" s="27">
        <v>0</v>
      </c>
      <c r="N1729" s="27">
        <v>0</v>
      </c>
      <c r="O1729" s="27">
        <v>0</v>
      </c>
      <c r="P1729" s="27"/>
      <c r="Q1729" s="27"/>
      <c r="R1729" s="27">
        <v>1</v>
      </c>
      <c r="S1729" s="27">
        <v>0</v>
      </c>
      <c r="T1729" s="33">
        <v>0.90473952627382648</v>
      </c>
      <c r="U1729" s="27"/>
      <c r="V1729" s="27"/>
      <c r="W1729" s="27"/>
      <c r="X1729" s="27"/>
      <c r="Y1729" s="27"/>
      <c r="Z1729" s="27">
        <v>0</v>
      </c>
    </row>
    <row r="1730" spans="1:26">
      <c r="A1730" s="27">
        <v>2008</v>
      </c>
      <c r="B1730" t="s">
        <v>122</v>
      </c>
      <c r="C1730" s="27"/>
      <c r="D1730" s="27"/>
      <c r="E1730" s="27"/>
      <c r="F1730" s="27">
        <v>0</v>
      </c>
      <c r="G1730" s="27">
        <v>0</v>
      </c>
      <c r="H1730" s="27">
        <v>1</v>
      </c>
      <c r="I1730" s="27">
        <v>0</v>
      </c>
      <c r="J1730" s="27">
        <v>0</v>
      </c>
      <c r="K1730" s="27">
        <v>6</v>
      </c>
      <c r="L1730" s="27">
        <v>1</v>
      </c>
      <c r="M1730" s="27">
        <v>0</v>
      </c>
      <c r="N1730" s="27">
        <v>0</v>
      </c>
      <c r="O1730" s="27">
        <v>0</v>
      </c>
      <c r="P1730" s="27"/>
      <c r="Q1730" s="27"/>
      <c r="R1730" s="27">
        <v>1</v>
      </c>
      <c r="S1730" s="27">
        <v>0</v>
      </c>
      <c r="T1730" s="33">
        <v>0.91944034308119871</v>
      </c>
      <c r="U1730" s="27"/>
      <c r="V1730" s="27"/>
      <c r="W1730" s="27"/>
      <c r="X1730" s="27"/>
      <c r="Y1730" s="27"/>
      <c r="Z1730" s="27">
        <v>0</v>
      </c>
    </row>
    <row r="1731" spans="1:26">
      <c r="A1731" s="27">
        <v>2009</v>
      </c>
      <c r="B1731" t="s">
        <v>122</v>
      </c>
      <c r="C1731" s="27"/>
      <c r="D1731" s="27"/>
      <c r="E1731" s="27"/>
      <c r="F1731" s="27">
        <v>720000</v>
      </c>
      <c r="G1731" s="27">
        <v>0</v>
      </c>
      <c r="H1731" s="27">
        <v>1</v>
      </c>
      <c r="I1731" s="27">
        <v>0</v>
      </c>
      <c r="J1731" s="27">
        <v>0</v>
      </c>
      <c r="K1731" s="27">
        <v>6</v>
      </c>
      <c r="L1731" s="27">
        <v>1</v>
      </c>
      <c r="M1731" s="27">
        <v>0</v>
      </c>
      <c r="N1731" s="27">
        <v>0</v>
      </c>
      <c r="O1731" s="27">
        <v>0</v>
      </c>
      <c r="P1731" s="27"/>
      <c r="Q1731" s="27"/>
      <c r="R1731" s="27">
        <v>1</v>
      </c>
      <c r="S1731" s="27">
        <v>0</v>
      </c>
      <c r="T1731" s="33">
        <v>0.81595367947064712</v>
      </c>
      <c r="U1731" s="27"/>
      <c r="V1731" s="27"/>
      <c r="W1731" s="27"/>
      <c r="X1731" s="27"/>
      <c r="Y1731" s="27"/>
      <c r="Z1731" s="27">
        <v>0</v>
      </c>
    </row>
    <row r="1732" spans="1:26">
      <c r="A1732" s="27">
        <v>2010</v>
      </c>
      <c r="B1732" t="s">
        <v>122</v>
      </c>
      <c r="C1732" s="27"/>
      <c r="D1732" s="27"/>
      <c r="E1732" s="27"/>
      <c r="F1732" s="27">
        <v>0</v>
      </c>
      <c r="G1732" s="27">
        <v>0</v>
      </c>
      <c r="H1732" s="27">
        <v>1</v>
      </c>
      <c r="I1732" s="27">
        <v>0</v>
      </c>
      <c r="J1732" s="27">
        <v>0</v>
      </c>
      <c r="K1732" s="27">
        <v>6</v>
      </c>
      <c r="L1732" s="27">
        <v>1</v>
      </c>
      <c r="M1732" s="27">
        <v>0</v>
      </c>
      <c r="N1732" s="27">
        <v>0</v>
      </c>
      <c r="O1732" s="27">
        <v>0</v>
      </c>
      <c r="P1732" s="27"/>
      <c r="Q1732" s="27"/>
      <c r="R1732" s="27">
        <v>1</v>
      </c>
      <c r="S1732" s="27">
        <v>1</v>
      </c>
      <c r="T1732" s="33">
        <v>1.0070075781651076</v>
      </c>
      <c r="U1732" s="27"/>
      <c r="V1732" s="27"/>
      <c r="W1732" s="27"/>
      <c r="X1732" s="27"/>
      <c r="Y1732" s="27"/>
      <c r="Z1732" s="27">
        <v>0</v>
      </c>
    </row>
    <row r="1733" spans="1:26">
      <c r="A1733" s="27">
        <v>2011</v>
      </c>
      <c r="B1733" t="s">
        <v>122</v>
      </c>
      <c r="C1733" s="27"/>
      <c r="D1733" s="27"/>
      <c r="E1733" s="27"/>
      <c r="F1733" s="27">
        <v>0</v>
      </c>
      <c r="G1733" s="27">
        <v>0</v>
      </c>
      <c r="H1733" s="27">
        <v>1</v>
      </c>
      <c r="I1733" s="27">
        <v>0</v>
      </c>
      <c r="J1733" s="27">
        <v>0</v>
      </c>
      <c r="K1733" s="27">
        <v>6</v>
      </c>
      <c r="L1733" s="27">
        <v>1</v>
      </c>
      <c r="M1733" s="27">
        <v>0</v>
      </c>
      <c r="N1733" s="27">
        <v>0</v>
      </c>
      <c r="O1733" s="27">
        <v>0</v>
      </c>
      <c r="P1733" s="27"/>
      <c r="Q1733" s="27"/>
      <c r="R1733" s="27">
        <v>1</v>
      </c>
      <c r="S1733" s="27">
        <v>1</v>
      </c>
      <c r="T1733" s="33">
        <v>1.116808011796752</v>
      </c>
      <c r="U1733" s="27"/>
      <c r="V1733" s="27"/>
      <c r="W1733" s="27"/>
      <c r="X1733" s="27"/>
      <c r="Y1733" s="27"/>
      <c r="Z1733" s="27">
        <v>0</v>
      </c>
    </row>
    <row r="1734" spans="1:26">
      <c r="A1734" s="27">
        <v>2012</v>
      </c>
      <c r="B1734" t="s">
        <v>122</v>
      </c>
      <c r="C1734" s="27"/>
      <c r="D1734" s="27"/>
      <c r="E1734" s="27"/>
      <c r="F1734" s="27">
        <v>18700000</v>
      </c>
      <c r="G1734" s="27">
        <v>0</v>
      </c>
      <c r="H1734" s="27">
        <v>1</v>
      </c>
      <c r="I1734" s="27">
        <v>0</v>
      </c>
      <c r="J1734" s="27">
        <v>0</v>
      </c>
      <c r="K1734" s="27">
        <v>6</v>
      </c>
      <c r="L1734" s="27">
        <v>1</v>
      </c>
      <c r="M1734" s="27">
        <v>0</v>
      </c>
      <c r="N1734" s="27">
        <v>0</v>
      </c>
      <c r="O1734" s="27">
        <v>0</v>
      </c>
      <c r="P1734" s="27"/>
      <c r="Q1734" s="27"/>
      <c r="R1734" s="27">
        <v>1</v>
      </c>
      <c r="S1734" s="27">
        <v>1</v>
      </c>
      <c r="T1734" s="33">
        <v>0.99562684078172081</v>
      </c>
      <c r="U1734" s="27"/>
      <c r="V1734" s="27"/>
      <c r="W1734" s="27"/>
      <c r="X1734" s="27"/>
      <c r="Y1734" s="27"/>
      <c r="Z1734" s="27">
        <v>0</v>
      </c>
    </row>
    <row r="1735" spans="1:26">
      <c r="A1735" s="27">
        <v>2013</v>
      </c>
      <c r="B1735" t="s">
        <v>122</v>
      </c>
      <c r="C1735" s="27"/>
      <c r="D1735" s="27"/>
      <c r="E1735" s="27"/>
      <c r="F1735" s="27">
        <v>0</v>
      </c>
      <c r="G1735" s="27">
        <v>0</v>
      </c>
      <c r="H1735" s="27">
        <v>1</v>
      </c>
      <c r="I1735" s="27">
        <v>0</v>
      </c>
      <c r="J1735" s="27">
        <v>0</v>
      </c>
      <c r="K1735" s="27">
        <v>6</v>
      </c>
      <c r="L1735" s="27">
        <v>1</v>
      </c>
      <c r="M1735" s="27">
        <v>0</v>
      </c>
      <c r="N1735" s="27">
        <v>0</v>
      </c>
      <c r="O1735" s="27">
        <v>0</v>
      </c>
      <c r="P1735" s="27"/>
      <c r="Q1735" s="27"/>
      <c r="R1735" s="27">
        <v>1</v>
      </c>
      <c r="S1735" s="27">
        <v>1</v>
      </c>
      <c r="T1735" s="33">
        <v>0.99710818219516861</v>
      </c>
      <c r="U1735" s="27"/>
      <c r="V1735" s="27"/>
      <c r="W1735" s="27"/>
      <c r="X1735" s="27"/>
      <c r="Y1735" s="27"/>
      <c r="Z1735" s="27">
        <v>0</v>
      </c>
    </row>
    <row r="1736" spans="1:26">
      <c r="A1736" s="27">
        <v>2014</v>
      </c>
      <c r="B1736" t="s">
        <v>122</v>
      </c>
      <c r="C1736" s="27"/>
      <c r="D1736" s="27"/>
      <c r="E1736" s="27"/>
      <c r="F1736" s="27">
        <v>0</v>
      </c>
      <c r="G1736" s="27">
        <v>0</v>
      </c>
      <c r="H1736" s="27">
        <v>1</v>
      </c>
      <c r="I1736" s="27">
        <v>0</v>
      </c>
      <c r="J1736" s="27">
        <v>0</v>
      </c>
      <c r="K1736" s="27">
        <v>6</v>
      </c>
      <c r="L1736" s="27">
        <v>1</v>
      </c>
      <c r="M1736" s="27">
        <v>0</v>
      </c>
      <c r="N1736" s="27">
        <v>0</v>
      </c>
      <c r="O1736" s="27">
        <v>0</v>
      </c>
      <c r="P1736" s="27"/>
      <c r="Q1736" s="27"/>
      <c r="R1736" s="27">
        <v>1</v>
      </c>
      <c r="S1736" s="27">
        <v>1</v>
      </c>
      <c r="T1736" s="33">
        <v>0.96696016921402161</v>
      </c>
      <c r="U1736" s="27"/>
      <c r="V1736" s="27"/>
      <c r="W1736" s="27"/>
      <c r="X1736" s="27"/>
      <c r="Y1736" s="27"/>
      <c r="Z1736" s="27">
        <v>0</v>
      </c>
    </row>
    <row r="1737" spans="1:26">
      <c r="A1737" s="27">
        <v>2015</v>
      </c>
      <c r="B1737" t="s">
        <v>122</v>
      </c>
      <c r="C1737" s="27"/>
      <c r="D1737" s="27"/>
      <c r="E1737" s="27"/>
      <c r="F1737" s="27">
        <v>10390697</v>
      </c>
      <c r="G1737" s="27">
        <v>0</v>
      </c>
      <c r="H1737" s="27">
        <v>1</v>
      </c>
      <c r="I1737" s="27">
        <v>0</v>
      </c>
      <c r="J1737" s="27">
        <v>0</v>
      </c>
      <c r="K1737" s="27">
        <v>6</v>
      </c>
      <c r="L1737" s="27">
        <v>1</v>
      </c>
      <c r="M1737" s="27">
        <v>0</v>
      </c>
      <c r="N1737" s="27">
        <v>0</v>
      </c>
      <c r="O1737" s="27">
        <v>0</v>
      </c>
      <c r="P1737" s="27"/>
      <c r="Q1737" s="27"/>
      <c r="R1737" s="27">
        <v>1</v>
      </c>
      <c r="S1737" s="27">
        <v>1</v>
      </c>
      <c r="T1737" s="33">
        <v>0.821813335342235</v>
      </c>
      <c r="U1737" s="27"/>
      <c r="V1737" s="27"/>
      <c r="W1737" s="27"/>
      <c r="X1737" s="27"/>
      <c r="Y1737" s="27"/>
      <c r="Z1737" s="27">
        <v>0</v>
      </c>
    </row>
    <row r="1738" spans="1:26">
      <c r="A1738" s="27">
        <v>2016</v>
      </c>
      <c r="B1738" t="s">
        <v>122</v>
      </c>
      <c r="C1738" s="27"/>
      <c r="D1738" s="27"/>
      <c r="E1738" s="27"/>
      <c r="F1738" s="27">
        <v>0</v>
      </c>
      <c r="G1738" s="27">
        <v>0</v>
      </c>
      <c r="H1738" s="27">
        <v>1</v>
      </c>
      <c r="I1738" s="27">
        <v>0</v>
      </c>
      <c r="J1738" s="27">
        <v>0</v>
      </c>
      <c r="K1738" s="27">
        <v>6</v>
      </c>
      <c r="L1738" s="27">
        <v>1</v>
      </c>
      <c r="M1738" s="27">
        <v>0</v>
      </c>
      <c r="N1738" s="27">
        <v>0</v>
      </c>
      <c r="O1738" s="27">
        <v>0</v>
      </c>
      <c r="P1738" s="27"/>
      <c r="Q1738" s="27"/>
      <c r="R1738" s="27">
        <v>1</v>
      </c>
      <c r="S1738" s="27">
        <v>1</v>
      </c>
      <c r="T1738" s="33">
        <v>0.86004996979414983</v>
      </c>
      <c r="U1738" s="27"/>
      <c r="V1738" s="27"/>
      <c r="W1738" s="27"/>
      <c r="X1738" s="27"/>
      <c r="Y1738" s="27"/>
      <c r="Z1738" s="27">
        <v>0</v>
      </c>
    </row>
    <row r="1739" spans="1:26">
      <c r="A1739" s="27">
        <v>2017</v>
      </c>
      <c r="B1739" t="s">
        <v>122</v>
      </c>
      <c r="C1739" s="27"/>
      <c r="D1739" s="27"/>
      <c r="E1739" s="27"/>
      <c r="F1739" s="27">
        <v>0</v>
      </c>
      <c r="G1739" s="27">
        <v>0</v>
      </c>
      <c r="H1739" s="27">
        <v>1</v>
      </c>
      <c r="I1739" s="27">
        <v>0</v>
      </c>
      <c r="J1739" s="27">
        <v>0</v>
      </c>
      <c r="K1739" s="27">
        <v>6</v>
      </c>
      <c r="L1739" s="27">
        <v>1</v>
      </c>
      <c r="M1739" s="27">
        <v>0</v>
      </c>
      <c r="N1739" s="27">
        <v>0</v>
      </c>
      <c r="O1739" s="27">
        <v>0</v>
      </c>
      <c r="P1739" s="27"/>
      <c r="Q1739" s="27"/>
      <c r="R1739" s="27">
        <v>1</v>
      </c>
      <c r="S1739" s="27">
        <v>1</v>
      </c>
      <c r="T1739" s="33">
        <v>0.90809244833766045</v>
      </c>
      <c r="U1739" s="27"/>
      <c r="V1739" s="27"/>
      <c r="W1739" s="27"/>
      <c r="X1739" s="27"/>
      <c r="Y1739" s="27"/>
      <c r="Z1739" s="27">
        <v>0</v>
      </c>
    </row>
    <row r="1740" spans="1:26">
      <c r="A1740" s="27">
        <v>1950</v>
      </c>
      <c r="B1740" t="s">
        <v>35</v>
      </c>
      <c r="C1740" s="27"/>
      <c r="D1740" s="27"/>
      <c r="E1740" s="27"/>
      <c r="F1740" s="27">
        <v>0</v>
      </c>
      <c r="G1740" s="27">
        <v>0</v>
      </c>
      <c r="H1740" s="27">
        <v>1</v>
      </c>
      <c r="I1740" s="27">
        <v>0</v>
      </c>
      <c r="J1740" s="27">
        <v>0</v>
      </c>
      <c r="K1740" s="27">
        <v>1</v>
      </c>
      <c r="L1740" s="27">
        <v>1</v>
      </c>
      <c r="M1740" s="27">
        <v>0</v>
      </c>
      <c r="N1740" s="27">
        <v>0</v>
      </c>
      <c r="O1740" s="27">
        <v>0</v>
      </c>
      <c r="P1740" s="27"/>
      <c r="Q1740" s="27"/>
      <c r="R1740" s="27">
        <v>0</v>
      </c>
      <c r="S1740" s="27">
        <v>1</v>
      </c>
      <c r="T1740" s="33">
        <v>1.287837882863923</v>
      </c>
      <c r="U1740" s="27"/>
      <c r="V1740" s="27"/>
      <c r="W1740" s="27"/>
      <c r="X1740" s="27"/>
      <c r="Y1740" s="27"/>
      <c r="Z1740" s="27">
        <v>1</v>
      </c>
    </row>
    <row r="1741" spans="1:26">
      <c r="A1741" s="27">
        <v>1951</v>
      </c>
      <c r="B1741" t="s">
        <v>35</v>
      </c>
      <c r="C1741" s="27"/>
      <c r="D1741" s="27"/>
      <c r="E1741" s="27"/>
      <c r="F1741" s="27">
        <v>0</v>
      </c>
      <c r="G1741" s="27">
        <v>0</v>
      </c>
      <c r="H1741" s="27">
        <v>1</v>
      </c>
      <c r="I1741" s="27">
        <v>0</v>
      </c>
      <c r="J1741" s="27">
        <v>0</v>
      </c>
      <c r="K1741" s="27">
        <v>1</v>
      </c>
      <c r="L1741" s="27">
        <v>1</v>
      </c>
      <c r="M1741" s="27">
        <v>0</v>
      </c>
      <c r="N1741" s="27">
        <v>0</v>
      </c>
      <c r="O1741" s="27">
        <v>0</v>
      </c>
      <c r="P1741" s="27"/>
      <c r="Q1741" s="27"/>
      <c r="R1741" s="27">
        <v>0</v>
      </c>
      <c r="S1741" s="27">
        <v>1</v>
      </c>
      <c r="T1741" s="33">
        <v>1.3439935487765553</v>
      </c>
      <c r="U1741" s="27"/>
      <c r="V1741" s="27"/>
      <c r="W1741" s="27"/>
      <c r="X1741" s="27"/>
      <c r="Y1741" s="27"/>
      <c r="Z1741" s="27">
        <v>1</v>
      </c>
    </row>
    <row r="1742" spans="1:26">
      <c r="A1742" s="27">
        <v>1952</v>
      </c>
      <c r="B1742" t="s">
        <v>35</v>
      </c>
      <c r="C1742" s="27"/>
      <c r="D1742" s="27"/>
      <c r="E1742" s="27"/>
      <c r="F1742" s="27">
        <v>0</v>
      </c>
      <c r="G1742" s="27">
        <v>0</v>
      </c>
      <c r="H1742" s="27">
        <v>1</v>
      </c>
      <c r="I1742" s="27">
        <v>0</v>
      </c>
      <c r="J1742" s="27">
        <v>0</v>
      </c>
      <c r="K1742" s="27">
        <v>1</v>
      </c>
      <c r="L1742" s="27">
        <v>1</v>
      </c>
      <c r="M1742" s="27">
        <v>0</v>
      </c>
      <c r="N1742" s="27">
        <v>0</v>
      </c>
      <c r="O1742" s="27">
        <v>0</v>
      </c>
      <c r="P1742" s="27"/>
      <c r="Q1742" s="27"/>
      <c r="R1742" s="27">
        <v>0</v>
      </c>
      <c r="S1742" s="27">
        <v>1</v>
      </c>
      <c r="T1742" s="33">
        <v>1.1861288455441423</v>
      </c>
      <c r="U1742" s="27"/>
      <c r="V1742" s="27"/>
      <c r="W1742" s="27"/>
      <c r="X1742" s="27"/>
      <c r="Y1742" s="27"/>
      <c r="Z1742" s="27">
        <v>1</v>
      </c>
    </row>
    <row r="1743" spans="1:26">
      <c r="A1743" s="27">
        <v>1953</v>
      </c>
      <c r="B1743" t="s">
        <v>35</v>
      </c>
      <c r="C1743" s="27"/>
      <c r="D1743" s="27"/>
      <c r="E1743" s="27"/>
      <c r="F1743" s="27">
        <v>0</v>
      </c>
      <c r="G1743" s="27">
        <v>0</v>
      </c>
      <c r="H1743" s="27">
        <v>1</v>
      </c>
      <c r="I1743" s="27">
        <v>0</v>
      </c>
      <c r="J1743" s="27">
        <v>0</v>
      </c>
      <c r="K1743" s="27">
        <v>1</v>
      </c>
      <c r="L1743" s="27">
        <v>1</v>
      </c>
      <c r="M1743" s="27">
        <v>0</v>
      </c>
      <c r="N1743" s="27">
        <v>0</v>
      </c>
      <c r="O1743" s="27">
        <v>0</v>
      </c>
      <c r="P1743" s="27"/>
      <c r="Q1743" s="27"/>
      <c r="R1743" s="27">
        <v>0</v>
      </c>
      <c r="S1743" s="27">
        <v>1</v>
      </c>
      <c r="T1743" s="33">
        <v>1.1355764645766917</v>
      </c>
      <c r="U1743" s="27"/>
      <c r="V1743" s="27"/>
      <c r="W1743" s="27"/>
      <c r="X1743" s="27"/>
      <c r="Y1743" s="27"/>
      <c r="Z1743" s="27">
        <v>1</v>
      </c>
    </row>
    <row r="1744" spans="1:26">
      <c r="A1744" s="27">
        <v>1954</v>
      </c>
      <c r="B1744" t="s">
        <v>35</v>
      </c>
      <c r="C1744" s="27"/>
      <c r="D1744" s="27"/>
      <c r="E1744" s="27"/>
      <c r="F1744" s="27">
        <v>0</v>
      </c>
      <c r="G1744" s="27">
        <v>0</v>
      </c>
      <c r="H1744" s="27">
        <v>1</v>
      </c>
      <c r="I1744" s="27">
        <v>0</v>
      </c>
      <c r="J1744" s="27">
        <v>0</v>
      </c>
      <c r="K1744" s="27">
        <v>1</v>
      </c>
      <c r="L1744" s="27">
        <v>1</v>
      </c>
      <c r="M1744" s="27">
        <v>0</v>
      </c>
      <c r="N1744" s="27">
        <v>0</v>
      </c>
      <c r="O1744" s="27">
        <v>0</v>
      </c>
      <c r="P1744" s="27"/>
      <c r="Q1744" s="27"/>
      <c r="R1744" s="27">
        <v>0</v>
      </c>
      <c r="S1744" s="27">
        <v>1</v>
      </c>
      <c r="T1744" s="33">
        <v>1.2456557755316726</v>
      </c>
      <c r="U1744" s="27"/>
      <c r="V1744" s="27"/>
      <c r="W1744" s="27"/>
      <c r="X1744" s="27"/>
      <c r="Y1744" s="27"/>
      <c r="Z1744" s="27">
        <v>1</v>
      </c>
    </row>
    <row r="1745" spans="1:26">
      <c r="A1745" s="27">
        <v>1955</v>
      </c>
      <c r="B1745" t="s">
        <v>35</v>
      </c>
      <c r="C1745" s="27"/>
      <c r="D1745" s="27"/>
      <c r="E1745" s="27"/>
      <c r="F1745" s="27">
        <v>0</v>
      </c>
      <c r="G1745" s="27">
        <v>0</v>
      </c>
      <c r="H1745" s="27">
        <v>1</v>
      </c>
      <c r="I1745" s="27">
        <v>0</v>
      </c>
      <c r="J1745" s="27">
        <v>0</v>
      </c>
      <c r="K1745" s="27">
        <v>1</v>
      </c>
      <c r="L1745" s="27">
        <v>1</v>
      </c>
      <c r="M1745" s="27">
        <v>0</v>
      </c>
      <c r="N1745" s="27">
        <v>0</v>
      </c>
      <c r="O1745" s="27">
        <v>0</v>
      </c>
      <c r="P1745" s="27"/>
      <c r="Q1745" s="27"/>
      <c r="R1745" s="27">
        <v>0</v>
      </c>
      <c r="S1745" s="27">
        <v>1</v>
      </c>
      <c r="T1745" s="33">
        <v>1.2093425125419712</v>
      </c>
      <c r="U1745" s="27"/>
      <c r="V1745" s="27"/>
      <c r="W1745" s="27"/>
      <c r="X1745" s="27"/>
      <c r="Y1745" s="27"/>
      <c r="Z1745" s="27">
        <v>1</v>
      </c>
    </row>
    <row r="1746" spans="1:26">
      <c r="A1746" s="27">
        <v>1956</v>
      </c>
      <c r="B1746" t="s">
        <v>35</v>
      </c>
      <c r="C1746" s="27"/>
      <c r="D1746" s="27"/>
      <c r="E1746" s="27"/>
      <c r="F1746" s="27">
        <v>0</v>
      </c>
      <c r="G1746" s="27">
        <v>0</v>
      </c>
      <c r="H1746" s="27">
        <v>1</v>
      </c>
      <c r="I1746" s="27">
        <v>0</v>
      </c>
      <c r="J1746" s="27">
        <v>0</v>
      </c>
      <c r="K1746" s="27">
        <v>1</v>
      </c>
      <c r="L1746" s="27">
        <v>1</v>
      </c>
      <c r="M1746" s="27">
        <v>0</v>
      </c>
      <c r="N1746" s="27">
        <v>0</v>
      </c>
      <c r="O1746" s="27">
        <v>0</v>
      </c>
      <c r="P1746" s="27"/>
      <c r="Q1746" s="27"/>
      <c r="R1746" s="27">
        <v>0</v>
      </c>
      <c r="S1746" s="27">
        <v>1</v>
      </c>
      <c r="T1746" s="33">
        <v>1.188247729709901</v>
      </c>
      <c r="U1746" s="27"/>
      <c r="V1746" s="27"/>
      <c r="W1746" s="27"/>
      <c r="X1746" s="27"/>
      <c r="Y1746" s="27"/>
      <c r="Z1746" s="27">
        <v>1</v>
      </c>
    </row>
    <row r="1747" spans="1:26">
      <c r="A1747" s="27">
        <v>1957</v>
      </c>
      <c r="B1747" t="s">
        <v>35</v>
      </c>
      <c r="C1747" s="27"/>
      <c r="D1747" s="27"/>
      <c r="E1747" s="27"/>
      <c r="F1747" s="27">
        <v>0</v>
      </c>
      <c r="G1747" s="27">
        <v>0</v>
      </c>
      <c r="H1747" s="27">
        <v>1</v>
      </c>
      <c r="I1747" s="27">
        <v>0</v>
      </c>
      <c r="J1747" s="27">
        <v>0</v>
      </c>
      <c r="K1747" s="27">
        <v>1</v>
      </c>
      <c r="L1747" s="27">
        <v>1</v>
      </c>
      <c r="M1747" s="27">
        <v>0</v>
      </c>
      <c r="N1747" s="27">
        <v>0</v>
      </c>
      <c r="O1747" s="27">
        <v>0</v>
      </c>
      <c r="P1747" s="27"/>
      <c r="Q1747" s="27"/>
      <c r="R1747" s="27">
        <v>0</v>
      </c>
      <c r="S1747" s="27">
        <v>1</v>
      </c>
      <c r="T1747" s="33">
        <v>1.1056830722153153</v>
      </c>
      <c r="U1747" s="27"/>
      <c r="V1747" s="27"/>
      <c r="W1747" s="27"/>
      <c r="X1747" s="27"/>
      <c r="Y1747" s="27"/>
      <c r="Z1747" s="27">
        <v>1</v>
      </c>
    </row>
    <row r="1748" spans="1:26">
      <c r="A1748" s="27">
        <v>1958</v>
      </c>
      <c r="B1748" t="s">
        <v>35</v>
      </c>
      <c r="C1748" s="27"/>
      <c r="D1748" s="27"/>
      <c r="E1748" s="27"/>
      <c r="F1748" s="27">
        <v>0</v>
      </c>
      <c r="G1748" s="27">
        <v>0</v>
      </c>
      <c r="H1748" s="27">
        <v>1</v>
      </c>
      <c r="I1748" s="27">
        <v>0</v>
      </c>
      <c r="J1748" s="27">
        <v>0</v>
      </c>
      <c r="K1748" s="27">
        <v>1</v>
      </c>
      <c r="L1748" s="27">
        <v>1</v>
      </c>
      <c r="M1748" s="27">
        <v>0</v>
      </c>
      <c r="N1748" s="27">
        <v>0</v>
      </c>
      <c r="O1748" s="27">
        <v>0</v>
      </c>
      <c r="P1748" s="27"/>
      <c r="Q1748" s="27"/>
      <c r="R1748" s="27">
        <v>0</v>
      </c>
      <c r="S1748" s="27">
        <v>1</v>
      </c>
      <c r="T1748" s="33">
        <v>1.0176220702015186</v>
      </c>
      <c r="U1748" s="27"/>
      <c r="V1748" s="27"/>
      <c r="W1748" s="27"/>
      <c r="X1748" s="27"/>
      <c r="Y1748" s="27"/>
      <c r="Z1748" s="27">
        <v>1</v>
      </c>
    </row>
    <row r="1749" spans="1:26">
      <c r="A1749" s="27">
        <v>1959</v>
      </c>
      <c r="B1749" t="s">
        <v>35</v>
      </c>
      <c r="C1749" s="27"/>
      <c r="D1749" s="27"/>
      <c r="E1749" s="27"/>
      <c r="F1749" s="27">
        <v>0</v>
      </c>
      <c r="G1749" s="27">
        <v>0</v>
      </c>
      <c r="H1749" s="27">
        <v>1</v>
      </c>
      <c r="I1749" s="27">
        <v>0</v>
      </c>
      <c r="J1749" s="27">
        <v>0</v>
      </c>
      <c r="K1749" s="27">
        <v>1</v>
      </c>
      <c r="L1749" s="27">
        <v>1</v>
      </c>
      <c r="M1749" s="27">
        <v>0</v>
      </c>
      <c r="N1749" s="27">
        <v>0</v>
      </c>
      <c r="O1749" s="27">
        <v>0</v>
      </c>
      <c r="P1749" s="27"/>
      <c r="Q1749" s="27"/>
      <c r="R1749" s="27">
        <v>0</v>
      </c>
      <c r="S1749" s="27">
        <v>1</v>
      </c>
      <c r="T1749" s="33">
        <v>1.0157995537348996</v>
      </c>
      <c r="U1749" s="27"/>
      <c r="V1749" s="27"/>
      <c r="W1749" s="27"/>
      <c r="X1749" s="27"/>
      <c r="Y1749" s="27"/>
      <c r="Z1749" s="27">
        <v>1</v>
      </c>
    </row>
    <row r="1750" spans="1:26">
      <c r="A1750" s="27">
        <v>1960</v>
      </c>
      <c r="B1750" t="s">
        <v>35</v>
      </c>
      <c r="C1750" s="27"/>
      <c r="D1750" s="27"/>
      <c r="E1750" s="27"/>
      <c r="F1750" s="27">
        <v>0</v>
      </c>
      <c r="G1750" s="27">
        <v>0</v>
      </c>
      <c r="H1750" s="27">
        <v>1</v>
      </c>
      <c r="I1750" s="27">
        <v>0</v>
      </c>
      <c r="J1750" s="27">
        <v>0</v>
      </c>
      <c r="K1750" s="27">
        <v>1</v>
      </c>
      <c r="L1750" s="27">
        <v>1</v>
      </c>
      <c r="M1750" s="27">
        <v>0</v>
      </c>
      <c r="N1750" s="27">
        <v>0</v>
      </c>
      <c r="O1750" s="27">
        <v>0</v>
      </c>
      <c r="P1750" s="27"/>
      <c r="Q1750" s="27">
        <v>507513829.99485475</v>
      </c>
      <c r="R1750" s="27">
        <v>0</v>
      </c>
      <c r="S1750" s="27">
        <v>1</v>
      </c>
      <c r="T1750" s="33">
        <v>0.99364431383616725</v>
      </c>
      <c r="U1750" s="27"/>
      <c r="V1750" s="27"/>
      <c r="W1750" s="27"/>
      <c r="X1750" s="27"/>
      <c r="Y1750" s="27"/>
      <c r="Z1750" s="27">
        <v>1</v>
      </c>
    </row>
    <row r="1751" spans="1:26">
      <c r="A1751" s="27">
        <v>1961</v>
      </c>
      <c r="B1751" t="s">
        <v>35</v>
      </c>
      <c r="C1751" s="27"/>
      <c r="D1751" s="27"/>
      <c r="E1751" s="27"/>
      <c r="F1751" s="27">
        <v>0</v>
      </c>
      <c r="G1751" s="27">
        <v>0</v>
      </c>
      <c r="H1751" s="27">
        <v>1</v>
      </c>
      <c r="I1751" s="27">
        <v>0</v>
      </c>
      <c r="J1751" s="27">
        <v>0</v>
      </c>
      <c r="K1751" s="27">
        <v>1</v>
      </c>
      <c r="L1751" s="27">
        <v>1</v>
      </c>
      <c r="M1751" s="27">
        <v>0</v>
      </c>
      <c r="N1751" s="27">
        <v>0</v>
      </c>
      <c r="O1751" s="27">
        <v>0</v>
      </c>
      <c r="P1751" s="27"/>
      <c r="Q1751" s="27">
        <v>490325181.61427468</v>
      </c>
      <c r="R1751" s="27">
        <v>0</v>
      </c>
      <c r="S1751" s="27">
        <v>1</v>
      </c>
      <c r="T1751" s="33">
        <v>0.97346733996739376</v>
      </c>
      <c r="U1751" s="27"/>
      <c r="V1751" s="27"/>
      <c r="W1751" s="27"/>
      <c r="X1751" s="27"/>
      <c r="Y1751" s="27"/>
      <c r="Z1751" s="27">
        <v>1</v>
      </c>
    </row>
    <row r="1752" spans="1:26">
      <c r="A1752" s="27">
        <v>1962</v>
      </c>
      <c r="B1752" t="s">
        <v>35</v>
      </c>
      <c r="C1752" s="27"/>
      <c r="D1752" s="27"/>
      <c r="E1752" s="27"/>
      <c r="F1752" s="27">
        <v>0</v>
      </c>
      <c r="G1752" s="27">
        <v>0</v>
      </c>
      <c r="H1752" s="27">
        <v>1</v>
      </c>
      <c r="I1752" s="27">
        <v>0</v>
      </c>
      <c r="J1752" s="27">
        <v>0</v>
      </c>
      <c r="K1752" s="27">
        <v>1</v>
      </c>
      <c r="L1752" s="27">
        <v>1</v>
      </c>
      <c r="M1752" s="27">
        <v>0</v>
      </c>
      <c r="N1752" s="27">
        <v>0</v>
      </c>
      <c r="O1752" s="27">
        <v>0</v>
      </c>
      <c r="P1752" s="27"/>
      <c r="Q1752" s="27">
        <v>479180824.34850597</v>
      </c>
      <c r="R1752" s="27">
        <v>0</v>
      </c>
      <c r="S1752" s="27">
        <v>1</v>
      </c>
      <c r="T1752" s="33">
        <v>0.97699079984331827</v>
      </c>
      <c r="U1752" s="27"/>
      <c r="V1752" s="27"/>
      <c r="W1752" s="27"/>
      <c r="X1752" s="27"/>
      <c r="Y1752" s="27"/>
      <c r="Z1752" s="27">
        <v>1</v>
      </c>
    </row>
    <row r="1753" spans="1:26">
      <c r="A1753" s="27">
        <v>1963</v>
      </c>
      <c r="B1753" t="s">
        <v>35</v>
      </c>
      <c r="C1753" s="27"/>
      <c r="D1753" s="27"/>
      <c r="E1753" s="27"/>
      <c r="F1753" s="27">
        <v>0</v>
      </c>
      <c r="G1753" s="27">
        <v>0</v>
      </c>
      <c r="H1753" s="27">
        <v>1</v>
      </c>
      <c r="I1753" s="27">
        <v>0</v>
      </c>
      <c r="J1753" s="27">
        <v>0</v>
      </c>
      <c r="K1753" s="27">
        <v>1</v>
      </c>
      <c r="L1753" s="27">
        <v>1</v>
      </c>
      <c r="M1753" s="27">
        <v>0</v>
      </c>
      <c r="N1753" s="27">
        <v>0</v>
      </c>
      <c r="O1753" s="27">
        <v>0</v>
      </c>
      <c r="P1753" s="27"/>
      <c r="Q1753" s="27">
        <v>511902136.80997276</v>
      </c>
      <c r="R1753" s="27">
        <v>0</v>
      </c>
      <c r="S1753" s="27">
        <v>1</v>
      </c>
      <c r="T1753" s="33">
        <v>0.98866747285419376</v>
      </c>
      <c r="U1753" s="27"/>
      <c r="V1753" s="27"/>
      <c r="W1753" s="27"/>
      <c r="X1753" s="27"/>
      <c r="Y1753" s="27"/>
      <c r="Z1753" s="27">
        <v>1</v>
      </c>
    </row>
    <row r="1754" spans="1:26">
      <c r="A1754" s="27">
        <v>1964</v>
      </c>
      <c r="B1754" t="s">
        <v>35</v>
      </c>
      <c r="C1754" s="27"/>
      <c r="D1754" s="27"/>
      <c r="E1754" s="27"/>
      <c r="F1754" s="27">
        <v>0</v>
      </c>
      <c r="G1754" s="27">
        <v>0</v>
      </c>
      <c r="H1754" s="27">
        <v>1</v>
      </c>
      <c r="I1754" s="27">
        <v>0</v>
      </c>
      <c r="J1754" s="27">
        <v>0</v>
      </c>
      <c r="K1754" s="27">
        <v>1</v>
      </c>
      <c r="L1754" s="27">
        <v>1</v>
      </c>
      <c r="M1754" s="27">
        <v>0</v>
      </c>
      <c r="N1754" s="27">
        <v>0</v>
      </c>
      <c r="O1754" s="27">
        <v>0</v>
      </c>
      <c r="P1754" s="27"/>
      <c r="Q1754" s="27">
        <v>542578367.24259782</v>
      </c>
      <c r="R1754" s="27">
        <v>0</v>
      </c>
      <c r="S1754" s="27">
        <v>1</v>
      </c>
      <c r="T1754" s="33">
        <v>1.0337554660061781</v>
      </c>
      <c r="U1754" s="27"/>
      <c r="V1754" s="27"/>
      <c r="W1754" s="27"/>
      <c r="X1754" s="27"/>
      <c r="Y1754" s="27"/>
      <c r="Z1754" s="27">
        <v>1</v>
      </c>
    </row>
    <row r="1755" spans="1:26">
      <c r="A1755" s="27">
        <v>1965</v>
      </c>
      <c r="B1755" t="s">
        <v>35</v>
      </c>
      <c r="C1755" s="27"/>
      <c r="D1755" s="27"/>
      <c r="E1755" s="27"/>
      <c r="F1755" s="27">
        <v>0</v>
      </c>
      <c r="G1755" s="27">
        <v>0</v>
      </c>
      <c r="H1755" s="27">
        <v>1</v>
      </c>
      <c r="I1755" s="27">
        <v>0</v>
      </c>
      <c r="J1755" s="27">
        <v>0</v>
      </c>
      <c r="K1755" s="27">
        <v>1</v>
      </c>
      <c r="L1755" s="27">
        <v>1</v>
      </c>
      <c r="M1755" s="27">
        <v>0</v>
      </c>
      <c r="N1755" s="27">
        <v>0</v>
      </c>
      <c r="O1755" s="27">
        <v>0</v>
      </c>
      <c r="P1755" s="27"/>
      <c r="Q1755" s="27">
        <v>592981162.26415098</v>
      </c>
      <c r="R1755" s="27">
        <v>0</v>
      </c>
      <c r="S1755" s="27">
        <v>1</v>
      </c>
      <c r="T1755" s="33">
        <v>1.0227515959565798</v>
      </c>
      <c r="U1755" s="27"/>
      <c r="V1755" s="27"/>
      <c r="W1755" s="27"/>
      <c r="X1755" s="27"/>
      <c r="Y1755" s="27"/>
      <c r="Z1755" s="27">
        <v>1</v>
      </c>
    </row>
    <row r="1756" spans="1:26">
      <c r="A1756" s="27">
        <v>1966</v>
      </c>
      <c r="B1756" t="s">
        <v>35</v>
      </c>
      <c r="C1756" s="27"/>
      <c r="D1756" s="27"/>
      <c r="E1756" s="27"/>
      <c r="F1756" s="27">
        <v>0</v>
      </c>
      <c r="G1756" s="27">
        <v>0</v>
      </c>
      <c r="H1756" s="27">
        <v>1</v>
      </c>
      <c r="I1756" s="27">
        <v>0</v>
      </c>
      <c r="J1756" s="27">
        <v>0</v>
      </c>
      <c r="K1756" s="27">
        <v>1</v>
      </c>
      <c r="L1756" s="27">
        <v>1</v>
      </c>
      <c r="M1756" s="27">
        <v>0</v>
      </c>
      <c r="N1756" s="27">
        <v>0</v>
      </c>
      <c r="O1756" s="27">
        <v>0</v>
      </c>
      <c r="P1756" s="27"/>
      <c r="Q1756" s="27">
        <v>647305630.18867922</v>
      </c>
      <c r="R1756" s="27">
        <v>0</v>
      </c>
      <c r="S1756" s="27">
        <v>1</v>
      </c>
      <c r="T1756" s="33">
        <v>1.060453919000093</v>
      </c>
      <c r="U1756" s="27"/>
      <c r="V1756" s="27"/>
      <c r="W1756" s="27"/>
      <c r="X1756" s="27"/>
      <c r="Y1756" s="27"/>
      <c r="Z1756" s="27">
        <v>1</v>
      </c>
    </row>
    <row r="1757" spans="1:26">
      <c r="A1757" s="27">
        <v>1967</v>
      </c>
      <c r="B1757" t="s">
        <v>35</v>
      </c>
      <c r="C1757" s="27"/>
      <c r="D1757" s="27"/>
      <c r="E1757" s="27"/>
      <c r="F1757" s="27">
        <v>0</v>
      </c>
      <c r="G1757" s="27">
        <v>0</v>
      </c>
      <c r="H1757" s="27">
        <v>1</v>
      </c>
      <c r="I1757" s="27">
        <v>0</v>
      </c>
      <c r="J1757" s="27">
        <v>0</v>
      </c>
      <c r="K1757" s="27">
        <v>1</v>
      </c>
      <c r="L1757" s="27">
        <v>1</v>
      </c>
      <c r="M1757" s="27">
        <v>0</v>
      </c>
      <c r="N1757" s="27">
        <v>0</v>
      </c>
      <c r="O1757" s="27">
        <v>0</v>
      </c>
      <c r="P1757" s="27"/>
      <c r="Q1757" s="27">
        <v>699456618.86792457</v>
      </c>
      <c r="R1757" s="27">
        <v>0</v>
      </c>
      <c r="S1757" s="27">
        <v>1</v>
      </c>
      <c r="T1757" s="33">
        <v>1.0100991944882907</v>
      </c>
      <c r="U1757" s="27"/>
      <c r="V1757" s="27"/>
      <c r="W1757" s="27"/>
      <c r="X1757" s="27"/>
      <c r="Y1757" s="27"/>
      <c r="Z1757" s="27">
        <v>1</v>
      </c>
    </row>
    <row r="1758" spans="1:26">
      <c r="A1758" s="27">
        <v>1968</v>
      </c>
      <c r="B1758" t="s">
        <v>35</v>
      </c>
      <c r="C1758" s="27"/>
      <c r="D1758" s="27"/>
      <c r="E1758" s="27"/>
      <c r="F1758" s="27">
        <v>0</v>
      </c>
      <c r="G1758" s="27">
        <v>0</v>
      </c>
      <c r="H1758" s="27">
        <v>1</v>
      </c>
      <c r="I1758" s="27">
        <v>0</v>
      </c>
      <c r="J1758" s="27">
        <v>0</v>
      </c>
      <c r="K1758" s="27">
        <v>1</v>
      </c>
      <c r="L1758" s="27">
        <v>1</v>
      </c>
      <c r="M1758" s="27">
        <v>0</v>
      </c>
      <c r="N1758" s="27">
        <v>0</v>
      </c>
      <c r="O1758" s="27">
        <v>0</v>
      </c>
      <c r="P1758" s="27"/>
      <c r="Q1758" s="27">
        <v>773841494.33962262</v>
      </c>
      <c r="R1758" s="27">
        <v>0</v>
      </c>
      <c r="S1758" s="27">
        <v>1</v>
      </c>
      <c r="T1758" s="33">
        <v>0.99765870157012104</v>
      </c>
      <c r="U1758" s="27"/>
      <c r="V1758" s="27"/>
      <c r="W1758" s="27"/>
      <c r="X1758" s="27"/>
      <c r="Y1758" s="27"/>
      <c r="Z1758" s="27">
        <v>1</v>
      </c>
    </row>
    <row r="1759" spans="1:26">
      <c r="A1759" s="27">
        <v>1969</v>
      </c>
      <c r="B1759" t="s">
        <v>35</v>
      </c>
      <c r="C1759" s="27"/>
      <c r="D1759" s="27"/>
      <c r="E1759" s="27"/>
      <c r="F1759" s="27">
        <v>0</v>
      </c>
      <c r="G1759" s="27">
        <v>0</v>
      </c>
      <c r="H1759" s="27">
        <v>1</v>
      </c>
      <c r="I1759" s="27">
        <v>0</v>
      </c>
      <c r="J1759" s="27">
        <v>0</v>
      </c>
      <c r="K1759" s="27">
        <v>1</v>
      </c>
      <c r="L1759" s="27">
        <v>1</v>
      </c>
      <c r="M1759" s="27">
        <v>0</v>
      </c>
      <c r="N1759" s="27">
        <v>0</v>
      </c>
      <c r="O1759" s="27">
        <v>0</v>
      </c>
      <c r="P1759" s="27"/>
      <c r="Q1759" s="27">
        <v>853630203.77358508</v>
      </c>
      <c r="R1759" s="27">
        <v>0</v>
      </c>
      <c r="S1759" s="27">
        <v>1</v>
      </c>
      <c r="T1759" s="33">
        <v>1.0058077459461789</v>
      </c>
      <c r="U1759" s="27"/>
      <c r="V1759" s="27"/>
      <c r="W1759" s="27"/>
      <c r="X1759" s="27"/>
      <c r="Y1759" s="27"/>
      <c r="Z1759" s="27">
        <v>1</v>
      </c>
    </row>
    <row r="1760" spans="1:26">
      <c r="A1760" s="27">
        <v>1970</v>
      </c>
      <c r="B1760" t="s">
        <v>35</v>
      </c>
      <c r="C1760" s="27"/>
      <c r="D1760" s="27"/>
      <c r="E1760" s="27"/>
      <c r="F1760" s="27">
        <v>0</v>
      </c>
      <c r="G1760" s="27">
        <v>0</v>
      </c>
      <c r="H1760" s="27">
        <v>1</v>
      </c>
      <c r="I1760" s="27">
        <v>0</v>
      </c>
      <c r="J1760" s="27">
        <v>0</v>
      </c>
      <c r="K1760" s="27">
        <v>1</v>
      </c>
      <c r="L1760" s="27">
        <v>1</v>
      </c>
      <c r="M1760" s="27">
        <v>0</v>
      </c>
      <c r="N1760" s="27">
        <v>0</v>
      </c>
      <c r="O1760" s="27">
        <v>0</v>
      </c>
      <c r="P1760" s="27"/>
      <c r="Q1760" s="27">
        <v>984830158.49056602</v>
      </c>
      <c r="R1760" s="27">
        <v>0</v>
      </c>
      <c r="S1760" s="27">
        <v>1</v>
      </c>
      <c r="T1760" s="33">
        <v>1</v>
      </c>
      <c r="U1760" s="27">
        <v>0</v>
      </c>
      <c r="V1760" s="27">
        <v>36072000</v>
      </c>
      <c r="W1760" s="27">
        <v>4550000</v>
      </c>
      <c r="X1760" s="27"/>
      <c r="Y1760" s="27">
        <v>0</v>
      </c>
      <c r="Z1760" s="27">
        <v>1</v>
      </c>
    </row>
    <row r="1761" spans="1:26">
      <c r="A1761" s="27">
        <v>1971</v>
      </c>
      <c r="B1761" t="s">
        <v>35</v>
      </c>
      <c r="C1761" s="27"/>
      <c r="D1761" s="27"/>
      <c r="E1761" s="27"/>
      <c r="F1761" s="27">
        <v>0</v>
      </c>
      <c r="G1761" s="27">
        <v>0</v>
      </c>
      <c r="H1761" s="27">
        <v>1</v>
      </c>
      <c r="I1761" s="27">
        <v>0</v>
      </c>
      <c r="J1761" s="27">
        <v>0</v>
      </c>
      <c r="K1761" s="27">
        <v>1</v>
      </c>
      <c r="L1761" s="27">
        <v>1</v>
      </c>
      <c r="M1761" s="27">
        <v>0</v>
      </c>
      <c r="N1761" s="27">
        <v>0</v>
      </c>
      <c r="O1761" s="27">
        <v>0</v>
      </c>
      <c r="P1761" s="27"/>
      <c r="Q1761" s="27">
        <v>1077152902.2910442</v>
      </c>
      <c r="R1761" s="27">
        <v>0</v>
      </c>
      <c r="S1761" s="27">
        <v>1</v>
      </c>
      <c r="T1761" s="33">
        <v>0.92761372871024128</v>
      </c>
      <c r="U1761" s="27">
        <v>0</v>
      </c>
      <c r="V1761" s="27">
        <v>43681000</v>
      </c>
      <c r="W1761" s="27">
        <v>4527000</v>
      </c>
      <c r="X1761" s="27"/>
      <c r="Y1761" s="27">
        <v>0</v>
      </c>
      <c r="Z1761" s="27">
        <v>1</v>
      </c>
    </row>
    <row r="1762" spans="1:26">
      <c r="A1762" s="27">
        <v>1972</v>
      </c>
      <c r="B1762" t="s">
        <v>35</v>
      </c>
      <c r="C1762" s="27"/>
      <c r="D1762" s="27"/>
      <c r="E1762" s="27"/>
      <c r="F1762" s="27">
        <v>0</v>
      </c>
      <c r="G1762" s="27">
        <v>0</v>
      </c>
      <c r="H1762" s="27">
        <v>1</v>
      </c>
      <c r="I1762" s="27">
        <v>0</v>
      </c>
      <c r="J1762" s="27">
        <v>0</v>
      </c>
      <c r="K1762" s="27">
        <v>1</v>
      </c>
      <c r="L1762" s="27">
        <v>1</v>
      </c>
      <c r="M1762" s="27">
        <v>0</v>
      </c>
      <c r="N1762" s="27">
        <v>0</v>
      </c>
      <c r="O1762" s="27">
        <v>0</v>
      </c>
      <c r="P1762" s="27"/>
      <c r="Q1762" s="27">
        <v>1238251695.5538809</v>
      </c>
      <c r="R1762" s="27">
        <v>0</v>
      </c>
      <c r="S1762" s="27">
        <v>1</v>
      </c>
      <c r="T1762" s="33">
        <v>0.92122545142259926</v>
      </c>
      <c r="U1762" s="27">
        <v>0</v>
      </c>
      <c r="V1762" s="27">
        <v>54934000</v>
      </c>
      <c r="W1762" s="27">
        <v>4868000</v>
      </c>
      <c r="X1762" s="27"/>
      <c r="Y1762" s="27">
        <v>0</v>
      </c>
      <c r="Z1762" s="27">
        <v>1</v>
      </c>
    </row>
    <row r="1763" spans="1:26">
      <c r="A1763" s="27">
        <v>1973</v>
      </c>
      <c r="B1763" t="s">
        <v>35</v>
      </c>
      <c r="C1763" s="27"/>
      <c r="D1763" s="27"/>
      <c r="E1763" s="27"/>
      <c r="F1763" s="27">
        <v>0</v>
      </c>
      <c r="G1763" s="27">
        <v>0</v>
      </c>
      <c r="H1763" s="27">
        <v>1</v>
      </c>
      <c r="I1763" s="27">
        <v>0</v>
      </c>
      <c r="J1763" s="27">
        <v>0</v>
      </c>
      <c r="K1763" s="27">
        <v>1</v>
      </c>
      <c r="L1763" s="27">
        <v>1</v>
      </c>
      <c r="M1763" s="27">
        <v>0</v>
      </c>
      <c r="N1763" s="27">
        <v>0</v>
      </c>
      <c r="O1763" s="27">
        <v>0</v>
      </c>
      <c r="P1763" s="27"/>
      <c r="Q1763" s="27">
        <v>1528916185.2319918</v>
      </c>
      <c r="R1763" s="27">
        <v>0</v>
      </c>
      <c r="S1763" s="27">
        <v>1</v>
      </c>
      <c r="T1763" s="33">
        <v>1.2798279189511945</v>
      </c>
      <c r="U1763" s="27">
        <v>0</v>
      </c>
      <c r="V1763" s="27">
        <v>63675000</v>
      </c>
      <c r="W1763" s="27">
        <v>5356000</v>
      </c>
      <c r="X1763" s="27"/>
      <c r="Y1763" s="27">
        <v>11000000</v>
      </c>
      <c r="Z1763" s="27">
        <v>1</v>
      </c>
    </row>
    <row r="1764" spans="1:26">
      <c r="A1764" s="27">
        <v>1974</v>
      </c>
      <c r="B1764" t="s">
        <v>35</v>
      </c>
      <c r="C1764" s="27"/>
      <c r="D1764" s="27"/>
      <c r="E1764" s="27"/>
      <c r="F1764" s="27">
        <v>0</v>
      </c>
      <c r="G1764" s="27">
        <v>0</v>
      </c>
      <c r="H1764" s="27">
        <v>1</v>
      </c>
      <c r="I1764" s="27">
        <v>0</v>
      </c>
      <c r="J1764" s="27">
        <v>0</v>
      </c>
      <c r="K1764" s="27">
        <v>1</v>
      </c>
      <c r="L1764" s="27">
        <v>1</v>
      </c>
      <c r="M1764" s="27">
        <v>0</v>
      </c>
      <c r="N1764" s="27">
        <v>0</v>
      </c>
      <c r="O1764" s="27">
        <v>0</v>
      </c>
      <c r="P1764" s="27"/>
      <c r="Q1764" s="27">
        <v>1666544754.0983608</v>
      </c>
      <c r="R1764" s="27">
        <v>0</v>
      </c>
      <c r="S1764" s="27">
        <v>1</v>
      </c>
      <c r="T1764" s="33">
        <v>1.2793035310212315</v>
      </c>
      <c r="U1764" s="27">
        <v>23067696</v>
      </c>
      <c r="V1764" s="27">
        <v>75178000</v>
      </c>
      <c r="W1764" s="27">
        <v>5302000</v>
      </c>
      <c r="X1764" s="27"/>
      <c r="Y1764" s="27">
        <v>10000000</v>
      </c>
      <c r="Z1764" s="27">
        <v>1</v>
      </c>
    </row>
    <row r="1765" spans="1:26">
      <c r="A1765" s="27">
        <v>1975</v>
      </c>
      <c r="B1765" t="s">
        <v>35</v>
      </c>
      <c r="C1765" s="27"/>
      <c r="D1765" s="27"/>
      <c r="E1765" s="27"/>
      <c r="F1765" s="27">
        <v>0</v>
      </c>
      <c r="G1765" s="27">
        <v>0</v>
      </c>
      <c r="H1765" s="27">
        <v>1</v>
      </c>
      <c r="I1765" s="27">
        <v>0</v>
      </c>
      <c r="J1765" s="27">
        <v>0</v>
      </c>
      <c r="K1765" s="27">
        <v>1</v>
      </c>
      <c r="L1765" s="27">
        <v>1</v>
      </c>
      <c r="M1765" s="27">
        <v>0</v>
      </c>
      <c r="N1765" s="27">
        <v>0</v>
      </c>
      <c r="O1765" s="27">
        <v>0</v>
      </c>
      <c r="P1765" s="27"/>
      <c r="Q1765" s="27">
        <v>1960863465.5775962</v>
      </c>
      <c r="R1765" s="27">
        <v>0</v>
      </c>
      <c r="S1765" s="27">
        <v>1</v>
      </c>
      <c r="T1765" s="33">
        <v>0.94696688960437181</v>
      </c>
      <c r="U1765" s="27">
        <v>35074172</v>
      </c>
      <c r="V1765" s="27">
        <v>85045000</v>
      </c>
      <c r="W1765" s="27">
        <v>5247000</v>
      </c>
      <c r="X1765" s="27"/>
      <c r="Y1765" s="27">
        <v>46000000</v>
      </c>
      <c r="Z1765" s="27">
        <v>1</v>
      </c>
    </row>
    <row r="1766" spans="1:26">
      <c r="A1766" s="27">
        <v>1976</v>
      </c>
      <c r="B1766" t="s">
        <v>35</v>
      </c>
      <c r="C1766" s="27"/>
      <c r="D1766" s="27"/>
      <c r="E1766" s="27"/>
      <c r="F1766" s="27">
        <v>0</v>
      </c>
      <c r="G1766" s="27">
        <v>0</v>
      </c>
      <c r="H1766" s="27">
        <v>1</v>
      </c>
      <c r="I1766" s="27">
        <v>0</v>
      </c>
      <c r="J1766" s="27">
        <v>0</v>
      </c>
      <c r="K1766" s="27">
        <v>1</v>
      </c>
      <c r="L1766" s="27">
        <v>1</v>
      </c>
      <c r="M1766" s="27">
        <v>0</v>
      </c>
      <c r="N1766" s="27">
        <v>0</v>
      </c>
      <c r="O1766" s="27">
        <v>0</v>
      </c>
      <c r="P1766" s="27"/>
      <c r="Q1766" s="27">
        <v>2412555425.9043174</v>
      </c>
      <c r="R1766" s="27">
        <v>0</v>
      </c>
      <c r="S1766" s="27">
        <v>1</v>
      </c>
      <c r="T1766" s="33">
        <v>1.0219497573337515</v>
      </c>
      <c r="U1766" s="27">
        <v>37527109</v>
      </c>
      <c r="V1766" s="27">
        <v>103956000</v>
      </c>
      <c r="W1766" s="27">
        <v>5192000</v>
      </c>
      <c r="X1766" s="27"/>
      <c r="Y1766" s="27">
        <v>0</v>
      </c>
      <c r="Z1766" s="27">
        <v>1</v>
      </c>
    </row>
    <row r="1767" spans="1:26">
      <c r="A1767" s="27">
        <v>1977</v>
      </c>
      <c r="B1767" t="s">
        <v>35</v>
      </c>
      <c r="C1767" s="27"/>
      <c r="D1767" s="27"/>
      <c r="E1767" s="27"/>
      <c r="F1767" s="27">
        <v>0</v>
      </c>
      <c r="G1767" s="27">
        <v>0</v>
      </c>
      <c r="H1767" s="27">
        <v>1</v>
      </c>
      <c r="I1767" s="27">
        <v>0</v>
      </c>
      <c r="J1767" s="27">
        <v>0</v>
      </c>
      <c r="K1767" s="27">
        <v>1</v>
      </c>
      <c r="L1767" s="27">
        <v>1</v>
      </c>
      <c r="M1767" s="27">
        <v>0</v>
      </c>
      <c r="N1767" s="27">
        <v>0</v>
      </c>
      <c r="O1767" s="27">
        <v>0</v>
      </c>
      <c r="P1767" s="27"/>
      <c r="Q1767" s="27">
        <v>3072427012.8354721</v>
      </c>
      <c r="R1767" s="27">
        <v>0</v>
      </c>
      <c r="S1767" s="27">
        <v>1</v>
      </c>
      <c r="T1767" s="33">
        <v>1.0409624303569636</v>
      </c>
      <c r="U1767" s="27">
        <v>35603150.100000001</v>
      </c>
      <c r="V1767" s="27">
        <v>124049000</v>
      </c>
      <c r="W1767" s="27">
        <v>5137000</v>
      </c>
      <c r="X1767" s="27"/>
      <c r="Y1767" s="27">
        <v>54000000</v>
      </c>
      <c r="Z1767" s="27">
        <v>1</v>
      </c>
    </row>
    <row r="1768" spans="1:26">
      <c r="A1768" s="27">
        <v>1978</v>
      </c>
      <c r="B1768" t="s">
        <v>35</v>
      </c>
      <c r="C1768" s="27"/>
      <c r="D1768" s="27"/>
      <c r="E1768" s="27"/>
      <c r="F1768" s="27">
        <v>0</v>
      </c>
      <c r="G1768" s="27">
        <v>0</v>
      </c>
      <c r="H1768" s="27">
        <v>1</v>
      </c>
      <c r="I1768" s="27">
        <v>0</v>
      </c>
      <c r="J1768" s="27">
        <v>0</v>
      </c>
      <c r="K1768" s="27">
        <v>1</v>
      </c>
      <c r="L1768" s="27">
        <v>1</v>
      </c>
      <c r="M1768" s="27">
        <v>0</v>
      </c>
      <c r="N1768" s="27">
        <v>0</v>
      </c>
      <c r="O1768" s="27">
        <v>0</v>
      </c>
      <c r="P1768" s="27"/>
      <c r="Q1768" s="27">
        <v>3523208809.8016334</v>
      </c>
      <c r="R1768" s="27">
        <v>0</v>
      </c>
      <c r="S1768" s="27">
        <v>1</v>
      </c>
      <c r="T1768" s="33">
        <v>0.91734575384516981</v>
      </c>
      <c r="U1768" s="27">
        <v>31683852.800000001</v>
      </c>
      <c r="V1768" s="27">
        <v>140829000</v>
      </c>
      <c r="W1768" s="27">
        <v>5082000</v>
      </c>
      <c r="X1768" s="27"/>
      <c r="Y1768" s="27">
        <v>215000000</v>
      </c>
      <c r="Z1768" s="27">
        <v>1</v>
      </c>
    </row>
    <row r="1769" spans="1:26">
      <c r="A1769" s="27">
        <v>1979</v>
      </c>
      <c r="B1769" t="s">
        <v>35</v>
      </c>
      <c r="C1769" s="27"/>
      <c r="D1769" s="27"/>
      <c r="E1769" s="27"/>
      <c r="F1769" s="27">
        <v>0</v>
      </c>
      <c r="G1769" s="27">
        <v>0</v>
      </c>
      <c r="H1769" s="27">
        <v>1</v>
      </c>
      <c r="I1769" s="27">
        <v>0</v>
      </c>
      <c r="J1769" s="27">
        <v>0</v>
      </c>
      <c r="K1769" s="27">
        <v>1</v>
      </c>
      <c r="L1769" s="27">
        <v>1</v>
      </c>
      <c r="M1769" s="27">
        <v>0</v>
      </c>
      <c r="N1769" s="27">
        <v>0</v>
      </c>
      <c r="O1769" s="27">
        <v>0</v>
      </c>
      <c r="P1769" s="27"/>
      <c r="Q1769" s="27">
        <v>4035519323.2205367</v>
      </c>
      <c r="R1769" s="27">
        <v>0</v>
      </c>
      <c r="S1769" s="27">
        <v>1</v>
      </c>
      <c r="T1769" s="33">
        <v>0.9810294585578897</v>
      </c>
      <c r="U1769" s="27">
        <v>57712227.299999997</v>
      </c>
      <c r="V1769" s="27">
        <v>155460000</v>
      </c>
      <c r="W1769" s="27">
        <v>5027000</v>
      </c>
      <c r="X1769" s="27"/>
      <c r="Y1769" s="27">
        <v>142000000</v>
      </c>
      <c r="Z1769" s="27">
        <v>1</v>
      </c>
    </row>
    <row r="1770" spans="1:26">
      <c r="A1770" s="27">
        <v>1980</v>
      </c>
      <c r="B1770" t="s">
        <v>35</v>
      </c>
      <c r="C1770" s="27"/>
      <c r="D1770" s="27"/>
      <c r="E1770" s="27"/>
      <c r="F1770" s="27">
        <v>0</v>
      </c>
      <c r="G1770" s="27">
        <v>0</v>
      </c>
      <c r="H1770" s="27">
        <v>1</v>
      </c>
      <c r="I1770" s="27">
        <v>0</v>
      </c>
      <c r="J1770" s="27">
        <v>0</v>
      </c>
      <c r="K1770" s="27">
        <v>1</v>
      </c>
      <c r="L1770" s="27">
        <v>1</v>
      </c>
      <c r="M1770" s="27">
        <v>0</v>
      </c>
      <c r="N1770" s="27">
        <v>0</v>
      </c>
      <c r="O1770" s="27">
        <v>0</v>
      </c>
      <c r="P1770" s="27">
        <v>4836000000</v>
      </c>
      <c r="Q1770" s="27">
        <v>4831447001.1668606</v>
      </c>
      <c r="R1770" s="27">
        <v>0</v>
      </c>
      <c r="S1770" s="27">
        <v>1</v>
      </c>
      <c r="T1770" s="33">
        <v>0.94044734443210454</v>
      </c>
      <c r="U1770" s="27">
        <v>56900000</v>
      </c>
      <c r="V1770" s="27">
        <v>178268000</v>
      </c>
      <c r="W1770" s="27">
        <v>4972000</v>
      </c>
      <c r="X1770" s="27"/>
      <c r="Y1770" s="27">
        <v>172500000</v>
      </c>
      <c r="Z1770" s="27">
        <v>1</v>
      </c>
    </row>
    <row r="1771" spans="1:26">
      <c r="A1771" s="27">
        <v>1981</v>
      </c>
      <c r="B1771" t="s">
        <v>35</v>
      </c>
      <c r="C1771" s="27"/>
      <c r="D1771" s="27"/>
      <c r="E1771" s="27"/>
      <c r="F1771" s="27">
        <v>0</v>
      </c>
      <c r="G1771" s="27">
        <v>0</v>
      </c>
      <c r="H1771" s="27">
        <v>1</v>
      </c>
      <c r="I1771" s="27">
        <v>0</v>
      </c>
      <c r="J1771" s="27">
        <v>0</v>
      </c>
      <c r="K1771" s="27">
        <v>1</v>
      </c>
      <c r="L1771" s="27">
        <v>1</v>
      </c>
      <c r="M1771" s="27">
        <v>0</v>
      </c>
      <c r="N1771" s="27">
        <v>0</v>
      </c>
      <c r="O1771" s="27">
        <v>0</v>
      </c>
      <c r="P1771" s="27">
        <v>2626000000</v>
      </c>
      <c r="Q1771" s="27">
        <v>2623807074.2947984</v>
      </c>
      <c r="R1771" s="27">
        <v>0</v>
      </c>
      <c r="S1771" s="27">
        <v>1</v>
      </c>
      <c r="T1771" s="33">
        <v>0.83355014400471705</v>
      </c>
      <c r="U1771" s="27">
        <v>102600000</v>
      </c>
      <c r="V1771" s="27">
        <v>192016000</v>
      </c>
      <c r="W1771" s="27">
        <v>4862000</v>
      </c>
      <c r="X1771" s="27"/>
      <c r="Y1771" s="27">
        <v>0</v>
      </c>
      <c r="Z1771" s="27">
        <v>1</v>
      </c>
    </row>
    <row r="1772" spans="1:26">
      <c r="A1772" s="27">
        <v>1982</v>
      </c>
      <c r="B1772" t="s">
        <v>35</v>
      </c>
      <c r="C1772" s="27"/>
      <c r="D1772" s="27"/>
      <c r="E1772" s="27"/>
      <c r="F1772" s="27">
        <v>0</v>
      </c>
      <c r="G1772" s="27">
        <v>0</v>
      </c>
      <c r="H1772" s="27">
        <v>1</v>
      </c>
      <c r="I1772" s="27">
        <v>0</v>
      </c>
      <c r="J1772" s="27">
        <v>0</v>
      </c>
      <c r="K1772" s="27">
        <v>1</v>
      </c>
      <c r="L1772" s="27">
        <v>1</v>
      </c>
      <c r="M1772" s="27">
        <v>0</v>
      </c>
      <c r="N1772" s="27">
        <v>0</v>
      </c>
      <c r="O1772" s="27">
        <v>0</v>
      </c>
      <c r="P1772" s="27">
        <v>2609000000</v>
      </c>
      <c r="Q1772" s="27">
        <v>2606621255.0158124</v>
      </c>
      <c r="R1772" s="27">
        <v>0</v>
      </c>
      <c r="S1772" s="27">
        <v>1</v>
      </c>
      <c r="T1772" s="33">
        <v>0.78443295677873848</v>
      </c>
      <c r="U1772" s="27">
        <v>92900000</v>
      </c>
      <c r="V1772" s="27">
        <v>199637000</v>
      </c>
      <c r="W1772" s="27">
        <v>4780000</v>
      </c>
      <c r="X1772" s="27"/>
      <c r="Y1772" s="27">
        <v>0</v>
      </c>
      <c r="Z1772" s="27">
        <v>1</v>
      </c>
    </row>
    <row r="1773" spans="1:26">
      <c r="A1773" s="27">
        <v>1983</v>
      </c>
      <c r="B1773" t="s">
        <v>35</v>
      </c>
      <c r="C1773" s="27"/>
      <c r="D1773" s="27"/>
      <c r="E1773" s="27"/>
      <c r="F1773" s="27">
        <v>0</v>
      </c>
      <c r="G1773" s="27">
        <v>0</v>
      </c>
      <c r="H1773" s="27">
        <v>1</v>
      </c>
      <c r="I1773" s="27">
        <v>0</v>
      </c>
      <c r="J1773" s="27">
        <v>0</v>
      </c>
      <c r="K1773" s="27">
        <v>1</v>
      </c>
      <c r="L1773" s="27">
        <v>1</v>
      </c>
      <c r="M1773" s="27">
        <v>0</v>
      </c>
      <c r="N1773" s="27">
        <v>0</v>
      </c>
      <c r="O1773" s="27">
        <v>0</v>
      </c>
      <c r="P1773" s="27">
        <v>3150000000</v>
      </c>
      <c r="Q1773" s="27">
        <v>3146770103.8102698</v>
      </c>
      <c r="R1773" s="27">
        <v>0</v>
      </c>
      <c r="S1773" s="27">
        <v>1</v>
      </c>
      <c r="T1773" s="33">
        <v>0.83426891623154475</v>
      </c>
      <c r="U1773" s="27">
        <v>191890000</v>
      </c>
      <c r="V1773" s="27">
        <v>205610000</v>
      </c>
      <c r="W1773" s="27">
        <v>4532000</v>
      </c>
      <c r="X1773" s="27"/>
      <c r="Y1773" s="27">
        <v>0</v>
      </c>
      <c r="Z1773" s="27">
        <v>1</v>
      </c>
    </row>
    <row r="1774" spans="1:26">
      <c r="A1774" s="27">
        <v>1984</v>
      </c>
      <c r="B1774" t="s">
        <v>35</v>
      </c>
      <c r="C1774" s="27"/>
      <c r="D1774" s="27"/>
      <c r="E1774" s="27"/>
      <c r="F1774" s="27">
        <v>0</v>
      </c>
      <c r="G1774" s="27">
        <v>0</v>
      </c>
      <c r="H1774" s="27">
        <v>1</v>
      </c>
      <c r="I1774" s="27">
        <v>0</v>
      </c>
      <c r="J1774" s="27">
        <v>0</v>
      </c>
      <c r="K1774" s="27">
        <v>1</v>
      </c>
      <c r="L1774" s="27">
        <v>1</v>
      </c>
      <c r="M1774" s="27">
        <v>0</v>
      </c>
      <c r="N1774" s="27">
        <v>0</v>
      </c>
      <c r="O1774" s="27">
        <v>0</v>
      </c>
      <c r="P1774" s="27">
        <v>3664000000</v>
      </c>
      <c r="Q1774" s="27">
        <v>3660476458.8717947</v>
      </c>
      <c r="R1774" s="27">
        <v>0</v>
      </c>
      <c r="S1774" s="27">
        <v>1</v>
      </c>
      <c r="T1774" s="33">
        <v>0.82999599794502654</v>
      </c>
      <c r="U1774" s="27">
        <v>155830000</v>
      </c>
      <c r="V1774" s="27">
        <v>190950000</v>
      </c>
      <c r="W1774" s="27">
        <v>4368000</v>
      </c>
      <c r="X1774" s="27"/>
      <c r="Y1774" s="27"/>
      <c r="Z1774" s="27">
        <v>1</v>
      </c>
    </row>
    <row r="1775" spans="1:26">
      <c r="A1775" s="27">
        <v>1985</v>
      </c>
      <c r="B1775" t="s">
        <v>35</v>
      </c>
      <c r="C1775" s="27"/>
      <c r="D1775" s="27"/>
      <c r="E1775" s="27"/>
      <c r="F1775" s="27">
        <v>0</v>
      </c>
      <c r="G1775" s="27">
        <v>0</v>
      </c>
      <c r="H1775" s="27">
        <v>1</v>
      </c>
      <c r="I1775" s="27">
        <v>0</v>
      </c>
      <c r="J1775" s="27">
        <v>0</v>
      </c>
      <c r="K1775" s="27">
        <v>1</v>
      </c>
      <c r="L1775" s="27">
        <v>1</v>
      </c>
      <c r="M1775" s="27">
        <v>0</v>
      </c>
      <c r="N1775" s="27">
        <v>0</v>
      </c>
      <c r="O1775" s="27">
        <v>0</v>
      </c>
      <c r="P1775" s="27">
        <v>3926000000</v>
      </c>
      <c r="Q1775" s="27">
        <v>3919203960.3960395</v>
      </c>
      <c r="R1775" s="27">
        <v>0</v>
      </c>
      <c r="S1775" s="27">
        <v>1</v>
      </c>
      <c r="T1775" s="33">
        <v>0.74915719568429318</v>
      </c>
      <c r="U1775" s="27">
        <v>188530000</v>
      </c>
      <c r="V1775" s="27">
        <v>308371000</v>
      </c>
      <c r="W1775" s="27">
        <v>4203000</v>
      </c>
      <c r="X1775" s="27"/>
      <c r="Y1775" s="27"/>
      <c r="Z1775" s="27">
        <v>1</v>
      </c>
    </row>
    <row r="1776" spans="1:26">
      <c r="A1776" s="27">
        <v>1986</v>
      </c>
      <c r="B1776" t="s">
        <v>35</v>
      </c>
      <c r="C1776" s="27"/>
      <c r="D1776" s="27"/>
      <c r="E1776" s="27"/>
      <c r="F1776" s="27">
        <v>0</v>
      </c>
      <c r="G1776" s="27">
        <v>0</v>
      </c>
      <c r="H1776" s="27">
        <v>1</v>
      </c>
      <c r="I1776" s="27">
        <v>0</v>
      </c>
      <c r="J1776" s="27">
        <v>0</v>
      </c>
      <c r="K1776" s="27">
        <v>1</v>
      </c>
      <c r="L1776" s="27">
        <v>1</v>
      </c>
      <c r="M1776" s="27">
        <v>0</v>
      </c>
      <c r="N1776" s="27">
        <v>0</v>
      </c>
      <c r="O1776" s="27">
        <v>0</v>
      </c>
      <c r="P1776" s="27">
        <v>4408000000</v>
      </c>
      <c r="Q1776" s="27">
        <v>4418983870.967742</v>
      </c>
      <c r="R1776" s="27">
        <v>0</v>
      </c>
      <c r="S1776" s="27">
        <v>1</v>
      </c>
      <c r="T1776" s="33">
        <v>0.7030572776909082</v>
      </c>
      <c r="U1776" s="27">
        <v>172410000</v>
      </c>
      <c r="V1776" s="27">
        <v>413442000</v>
      </c>
      <c r="W1776" s="27">
        <v>4038000</v>
      </c>
      <c r="X1776" s="27"/>
      <c r="Y1776" s="27"/>
      <c r="Z1776" s="27">
        <v>1</v>
      </c>
    </row>
    <row r="1777" spans="1:26">
      <c r="A1777" s="27">
        <v>1987</v>
      </c>
      <c r="B1777" t="s">
        <v>35</v>
      </c>
      <c r="C1777" s="27"/>
      <c r="D1777" s="27"/>
      <c r="E1777" s="27"/>
      <c r="F1777" s="27">
        <v>0</v>
      </c>
      <c r="G1777" s="27">
        <v>0</v>
      </c>
      <c r="H1777" s="27">
        <v>1</v>
      </c>
      <c r="I1777" s="27">
        <v>0</v>
      </c>
      <c r="J1777" s="27">
        <v>0</v>
      </c>
      <c r="K1777" s="27">
        <v>1</v>
      </c>
      <c r="L1777" s="27">
        <v>1</v>
      </c>
      <c r="M1777" s="27">
        <v>0</v>
      </c>
      <c r="N1777" s="27">
        <v>0</v>
      </c>
      <c r="O1777" s="27">
        <v>0</v>
      </c>
      <c r="P1777" s="27">
        <v>4537000000</v>
      </c>
      <c r="Q1777" s="27">
        <v>4532952047.1562843</v>
      </c>
      <c r="R1777" s="27">
        <v>0</v>
      </c>
      <c r="S1777" s="27">
        <v>1</v>
      </c>
      <c r="T1777" s="33">
        <v>0.74330063470010233</v>
      </c>
      <c r="U1777" s="27">
        <v>132315580.90000001</v>
      </c>
      <c r="V1777" s="27">
        <v>495506000</v>
      </c>
      <c r="W1777" s="27">
        <v>3956000</v>
      </c>
      <c r="X1777" s="27"/>
      <c r="Y1777" s="27"/>
      <c r="Z1777" s="27">
        <v>1</v>
      </c>
    </row>
    <row r="1778" spans="1:26">
      <c r="A1778" s="27">
        <v>1988</v>
      </c>
      <c r="B1778" t="s">
        <v>35</v>
      </c>
      <c r="C1778" s="27"/>
      <c r="D1778" s="27"/>
      <c r="E1778" s="27"/>
      <c r="F1778" s="27">
        <v>0</v>
      </c>
      <c r="G1778" s="27">
        <v>0</v>
      </c>
      <c r="H1778" s="27">
        <v>1</v>
      </c>
      <c r="I1778" s="27">
        <v>0</v>
      </c>
      <c r="J1778" s="27">
        <v>0</v>
      </c>
      <c r="K1778" s="27">
        <v>1</v>
      </c>
      <c r="L1778" s="27">
        <v>1</v>
      </c>
      <c r="M1778" s="27">
        <v>0</v>
      </c>
      <c r="N1778" s="27">
        <v>0</v>
      </c>
      <c r="O1778" s="27">
        <v>0</v>
      </c>
      <c r="P1778" s="27">
        <v>4618000000</v>
      </c>
      <c r="Q1778" s="27">
        <v>4614629898.4034834</v>
      </c>
      <c r="R1778" s="27">
        <v>0</v>
      </c>
      <c r="S1778" s="27">
        <v>1</v>
      </c>
      <c r="T1778" s="33">
        <v>0.80560957079318884</v>
      </c>
      <c r="U1778" s="27">
        <v>71366508.099999994</v>
      </c>
      <c r="V1778" s="27">
        <v>418263000</v>
      </c>
      <c r="W1778" s="27">
        <v>3791000</v>
      </c>
      <c r="X1778" s="27"/>
      <c r="Y1778" s="27"/>
      <c r="Z1778" s="27">
        <v>1</v>
      </c>
    </row>
    <row r="1779" spans="1:26">
      <c r="A1779" s="27">
        <v>1989</v>
      </c>
      <c r="B1779" t="s">
        <v>35</v>
      </c>
      <c r="C1779" s="27"/>
      <c r="D1779" s="27"/>
      <c r="E1779" s="27"/>
      <c r="F1779" s="27">
        <v>0</v>
      </c>
      <c r="G1779" s="27">
        <v>0</v>
      </c>
      <c r="H1779" s="27">
        <v>1</v>
      </c>
      <c r="I1779" s="27">
        <v>0</v>
      </c>
      <c r="J1779" s="27">
        <v>0</v>
      </c>
      <c r="K1779" s="27">
        <v>1</v>
      </c>
      <c r="L1779" s="27">
        <v>1</v>
      </c>
      <c r="M1779" s="27">
        <v>0</v>
      </c>
      <c r="N1779" s="27">
        <v>0</v>
      </c>
      <c r="O1779" s="27">
        <v>0</v>
      </c>
      <c r="P1779" s="27">
        <v>5230000000</v>
      </c>
      <c r="Q1779" s="27">
        <v>5251025767.4762669</v>
      </c>
      <c r="R1779" s="27">
        <v>0</v>
      </c>
      <c r="S1779" s="27">
        <v>1</v>
      </c>
      <c r="T1779" s="33">
        <v>0.74679040704290955</v>
      </c>
      <c r="U1779" s="27">
        <v>35400842.100000001</v>
      </c>
      <c r="V1779" s="27">
        <v>414963000</v>
      </c>
      <c r="W1779" s="27">
        <v>3626000</v>
      </c>
      <c r="X1779" s="27"/>
      <c r="Y1779" s="27"/>
      <c r="Z1779" s="27">
        <v>1</v>
      </c>
    </row>
    <row r="1780" spans="1:26">
      <c r="A1780" s="27">
        <v>1990</v>
      </c>
      <c r="B1780" t="s">
        <v>35</v>
      </c>
      <c r="C1780" s="27"/>
      <c r="D1780" s="27"/>
      <c r="E1780" s="27"/>
      <c r="F1780" s="27">
        <v>0</v>
      </c>
      <c r="G1780" s="27">
        <v>0</v>
      </c>
      <c r="H1780" s="27">
        <v>1</v>
      </c>
      <c r="I1780" s="27">
        <v>0</v>
      </c>
      <c r="J1780" s="27">
        <v>0</v>
      </c>
      <c r="K1780" s="27">
        <v>1</v>
      </c>
      <c r="L1780" s="27">
        <v>1</v>
      </c>
      <c r="M1780" s="27">
        <v>0</v>
      </c>
      <c r="N1780" s="27">
        <v>0</v>
      </c>
      <c r="O1780" s="27">
        <v>0</v>
      </c>
      <c r="P1780" s="27">
        <v>5716000000</v>
      </c>
      <c r="Q1780" s="27">
        <v>5711687786.7598858</v>
      </c>
      <c r="R1780" s="27">
        <v>0</v>
      </c>
      <c r="S1780" s="27">
        <v>1</v>
      </c>
      <c r="T1780" s="33">
        <v>0.70566019682121295</v>
      </c>
      <c r="U1780" s="27">
        <v>11293075.1</v>
      </c>
      <c r="V1780" s="27">
        <v>408894000</v>
      </c>
      <c r="W1780" s="27">
        <v>3461000</v>
      </c>
      <c r="X1780" s="27"/>
      <c r="Y1780" s="27"/>
      <c r="Z1780" s="27">
        <v>1</v>
      </c>
    </row>
    <row r="1781" spans="1:26">
      <c r="A1781" s="27">
        <v>1991</v>
      </c>
      <c r="B1781" t="s">
        <v>35</v>
      </c>
      <c r="C1781" s="27"/>
      <c r="D1781" s="27"/>
      <c r="E1781" s="27"/>
      <c r="F1781" s="27">
        <v>0</v>
      </c>
      <c r="G1781" s="27">
        <v>0</v>
      </c>
      <c r="H1781" s="27">
        <v>1</v>
      </c>
      <c r="I1781" s="27">
        <v>0</v>
      </c>
      <c r="J1781" s="27">
        <v>0</v>
      </c>
      <c r="K1781" s="27">
        <v>1</v>
      </c>
      <c r="L1781" s="27">
        <v>1</v>
      </c>
      <c r="M1781" s="27">
        <v>0</v>
      </c>
      <c r="N1781" s="27">
        <v>0</v>
      </c>
      <c r="O1781" s="27">
        <v>0</v>
      </c>
      <c r="P1781" s="27">
        <v>7238000000</v>
      </c>
      <c r="Q1781" s="27">
        <v>7168999670.2861233</v>
      </c>
      <c r="R1781" s="27">
        <v>0</v>
      </c>
      <c r="S1781" s="27">
        <v>1</v>
      </c>
      <c r="T1781" s="33">
        <v>0.64778014054484578</v>
      </c>
      <c r="U1781" s="27">
        <v>83007856.099999994</v>
      </c>
      <c r="V1781" s="27">
        <v>403729000</v>
      </c>
      <c r="W1781" s="27">
        <v>3214000</v>
      </c>
      <c r="X1781" s="27"/>
      <c r="Y1781" s="27"/>
      <c r="Z1781" s="27">
        <v>1</v>
      </c>
    </row>
    <row r="1782" spans="1:26">
      <c r="A1782" s="27">
        <v>1992</v>
      </c>
      <c r="B1782" t="s">
        <v>35</v>
      </c>
      <c r="C1782" s="27"/>
      <c r="D1782" s="27"/>
      <c r="E1782" s="27"/>
      <c r="F1782" s="27">
        <v>0</v>
      </c>
      <c r="G1782" s="27">
        <v>0</v>
      </c>
      <c r="H1782" s="27">
        <v>1</v>
      </c>
      <c r="I1782" s="27">
        <v>0</v>
      </c>
      <c r="J1782" s="27">
        <v>0</v>
      </c>
      <c r="K1782" s="27">
        <v>1</v>
      </c>
      <c r="L1782" s="27">
        <v>1</v>
      </c>
      <c r="M1782" s="27">
        <v>0</v>
      </c>
      <c r="N1782" s="27">
        <v>0</v>
      </c>
      <c r="O1782" s="27">
        <v>0</v>
      </c>
      <c r="P1782" s="27">
        <v>8577999999.999999</v>
      </c>
      <c r="Q1782" s="27">
        <v>8528593420.8432627</v>
      </c>
      <c r="R1782" s="27">
        <v>0</v>
      </c>
      <c r="S1782" s="27">
        <v>1</v>
      </c>
      <c r="T1782" s="33">
        <v>0.62587770846912083</v>
      </c>
      <c r="U1782" s="27">
        <v>81510000</v>
      </c>
      <c r="V1782" s="27">
        <v>372163000</v>
      </c>
      <c r="W1782" s="27">
        <v>3049000</v>
      </c>
      <c r="X1782" s="27"/>
      <c r="Y1782" s="27"/>
      <c r="Z1782" s="27">
        <v>1</v>
      </c>
    </row>
    <row r="1783" spans="1:26">
      <c r="A1783" s="27">
        <v>1993</v>
      </c>
      <c r="B1783" t="s">
        <v>35</v>
      </c>
      <c r="C1783" s="27"/>
      <c r="D1783" s="27"/>
      <c r="E1783" s="27"/>
      <c r="F1783" s="27">
        <v>0</v>
      </c>
      <c r="G1783" s="27">
        <v>0</v>
      </c>
      <c r="H1783" s="27">
        <v>1</v>
      </c>
      <c r="I1783" s="27">
        <v>0</v>
      </c>
      <c r="J1783" s="27">
        <v>0</v>
      </c>
      <c r="K1783" s="27">
        <v>1</v>
      </c>
      <c r="L1783" s="27">
        <v>1</v>
      </c>
      <c r="M1783" s="27">
        <v>0</v>
      </c>
      <c r="N1783" s="27">
        <v>0</v>
      </c>
      <c r="O1783" s="27">
        <v>0</v>
      </c>
      <c r="P1783" s="27">
        <v>9586000000</v>
      </c>
      <c r="Q1783" s="27">
        <v>9537297723.4326534</v>
      </c>
      <c r="R1783" s="27">
        <v>0</v>
      </c>
      <c r="S1783" s="27">
        <v>1</v>
      </c>
      <c r="T1783" s="33">
        <v>0.648154718576755</v>
      </c>
      <c r="U1783" s="27">
        <v>81424633.900000006</v>
      </c>
      <c r="V1783" s="27">
        <v>343904000</v>
      </c>
      <c r="W1783" s="27">
        <v>2884000</v>
      </c>
      <c r="X1783" s="27"/>
      <c r="Y1783" s="27"/>
      <c r="Z1783" s="27">
        <v>1</v>
      </c>
    </row>
    <row r="1784" spans="1:26">
      <c r="A1784" s="27">
        <v>1994</v>
      </c>
      <c r="B1784" t="s">
        <v>35</v>
      </c>
      <c r="C1784" s="27"/>
      <c r="D1784" s="27"/>
      <c r="E1784" s="27"/>
      <c r="F1784" s="27">
        <v>0</v>
      </c>
      <c r="G1784" s="27">
        <v>0</v>
      </c>
      <c r="H1784" s="27">
        <v>1</v>
      </c>
      <c r="I1784" s="27">
        <v>0</v>
      </c>
      <c r="J1784" s="27">
        <v>0</v>
      </c>
      <c r="K1784" s="27">
        <v>1</v>
      </c>
      <c r="L1784" s="27">
        <v>1</v>
      </c>
      <c r="M1784" s="27">
        <v>0</v>
      </c>
      <c r="N1784" s="27">
        <v>0</v>
      </c>
      <c r="O1784" s="27">
        <v>0</v>
      </c>
      <c r="P1784" s="27">
        <v>10473000000</v>
      </c>
      <c r="Q1784" s="27">
        <v>10432619325.616695</v>
      </c>
      <c r="R1784" s="27">
        <v>0</v>
      </c>
      <c r="S1784" s="27">
        <v>1</v>
      </c>
      <c r="T1784" s="33">
        <v>0.69545665111729171</v>
      </c>
      <c r="U1784" s="27">
        <v>66364778.899999999</v>
      </c>
      <c r="V1784" s="27">
        <v>323310000</v>
      </c>
      <c r="W1784" s="27">
        <v>2719000</v>
      </c>
      <c r="X1784" s="27"/>
      <c r="Y1784" s="27"/>
      <c r="Z1784" s="27">
        <v>1</v>
      </c>
    </row>
    <row r="1785" spans="1:26">
      <c r="A1785" s="27">
        <v>1995</v>
      </c>
      <c r="B1785" t="s">
        <v>35</v>
      </c>
      <c r="C1785" s="27"/>
      <c r="D1785" s="27"/>
      <c r="E1785" s="27"/>
      <c r="F1785" s="27">
        <v>0</v>
      </c>
      <c r="G1785" s="27">
        <v>0</v>
      </c>
      <c r="H1785" s="27">
        <v>1</v>
      </c>
      <c r="I1785" s="27">
        <v>0</v>
      </c>
      <c r="J1785" s="27">
        <v>0</v>
      </c>
      <c r="K1785" s="27">
        <v>1</v>
      </c>
      <c r="L1785" s="27">
        <v>1</v>
      </c>
      <c r="M1785" s="27">
        <v>0</v>
      </c>
      <c r="N1785" s="27">
        <v>0</v>
      </c>
      <c r="O1785" s="27">
        <v>0</v>
      </c>
      <c r="P1785" s="27">
        <v>11545000000</v>
      </c>
      <c r="Q1785" s="27">
        <v>11513472785.720703</v>
      </c>
      <c r="R1785" s="27">
        <v>0</v>
      </c>
      <c r="S1785" s="27">
        <v>1</v>
      </c>
      <c r="T1785" s="33">
        <v>0.69736071622307827</v>
      </c>
      <c r="U1785" s="27">
        <v>24259517</v>
      </c>
      <c r="V1785" s="27">
        <v>300401000</v>
      </c>
      <c r="W1785" s="27">
        <v>2555000</v>
      </c>
      <c r="X1785" s="27"/>
      <c r="Y1785" s="27"/>
      <c r="Z1785" s="27">
        <v>1</v>
      </c>
    </row>
    <row r="1786" spans="1:26">
      <c r="A1786" s="27">
        <v>1996</v>
      </c>
      <c r="B1786" t="s">
        <v>35</v>
      </c>
      <c r="C1786" s="27"/>
      <c r="D1786" s="27"/>
      <c r="E1786" s="27"/>
      <c r="F1786" s="27">
        <v>0</v>
      </c>
      <c r="G1786" s="27">
        <v>0</v>
      </c>
      <c r="H1786" s="27">
        <v>1</v>
      </c>
      <c r="I1786" s="27">
        <v>0</v>
      </c>
      <c r="J1786" s="27">
        <v>0</v>
      </c>
      <c r="K1786" s="27">
        <v>1</v>
      </c>
      <c r="L1786" s="27">
        <v>1</v>
      </c>
      <c r="M1786" s="27">
        <v>0</v>
      </c>
      <c r="N1786" s="27">
        <v>0</v>
      </c>
      <c r="O1786" s="27">
        <v>0</v>
      </c>
      <c r="P1786" s="27">
        <v>11640000000</v>
      </c>
      <c r="Q1786" s="27">
        <v>11618286652.043617</v>
      </c>
      <c r="R1786" s="27">
        <v>0</v>
      </c>
      <c r="S1786" s="27">
        <v>1</v>
      </c>
      <c r="T1786" s="33">
        <v>0.69966405838602452</v>
      </c>
      <c r="U1786" s="27">
        <v>718980</v>
      </c>
      <c r="V1786" s="27">
        <v>245449000</v>
      </c>
      <c r="W1786" s="27">
        <v>2390000</v>
      </c>
      <c r="X1786" s="27"/>
      <c r="Y1786" s="27"/>
      <c r="Z1786" s="27">
        <v>1</v>
      </c>
    </row>
    <row r="1787" spans="1:26">
      <c r="A1787" s="27">
        <v>1997</v>
      </c>
      <c r="B1787" t="s">
        <v>35</v>
      </c>
      <c r="C1787" s="27"/>
      <c r="D1787" s="27"/>
      <c r="E1787" s="27"/>
      <c r="F1787" s="27">
        <v>0</v>
      </c>
      <c r="G1787" s="27">
        <v>0</v>
      </c>
      <c r="H1787" s="27">
        <v>1</v>
      </c>
      <c r="I1787" s="27">
        <v>0</v>
      </c>
      <c r="J1787" s="27">
        <v>0</v>
      </c>
      <c r="K1787" s="27">
        <v>1</v>
      </c>
      <c r="L1787" s="27">
        <v>1</v>
      </c>
      <c r="M1787" s="27">
        <v>0</v>
      </c>
      <c r="N1787" s="27">
        <v>0</v>
      </c>
      <c r="O1787" s="27">
        <v>0</v>
      </c>
      <c r="P1787" s="27">
        <v>12568000000</v>
      </c>
      <c r="Q1787" s="27">
        <v>12552071488.010147</v>
      </c>
      <c r="R1787" s="27">
        <v>0</v>
      </c>
      <c r="S1787" s="27">
        <v>1</v>
      </c>
      <c r="T1787" s="33">
        <v>0.71538944173936525</v>
      </c>
      <c r="U1787" s="27">
        <v>0</v>
      </c>
      <c r="V1787" s="27">
        <v>191007000</v>
      </c>
      <c r="W1787" s="27">
        <v>2225000</v>
      </c>
      <c r="X1787" s="27"/>
      <c r="Y1787" s="27"/>
      <c r="Z1787" s="27">
        <v>1</v>
      </c>
    </row>
    <row r="1788" spans="1:26">
      <c r="A1788" s="27">
        <v>1998</v>
      </c>
      <c r="B1788" t="s">
        <v>35</v>
      </c>
      <c r="C1788" s="27"/>
      <c r="D1788" s="27"/>
      <c r="E1788" s="27"/>
      <c r="F1788" s="27">
        <v>0</v>
      </c>
      <c r="G1788" s="27">
        <v>0</v>
      </c>
      <c r="H1788" s="27">
        <v>1</v>
      </c>
      <c r="I1788" s="27">
        <v>0</v>
      </c>
      <c r="J1788" s="27">
        <v>0</v>
      </c>
      <c r="K1788" s="27">
        <v>1</v>
      </c>
      <c r="L1788" s="27">
        <v>1</v>
      </c>
      <c r="M1788" s="27">
        <v>0</v>
      </c>
      <c r="N1788" s="27">
        <v>0</v>
      </c>
      <c r="O1788" s="27">
        <v>0</v>
      </c>
      <c r="P1788" s="27">
        <v>13634000000</v>
      </c>
      <c r="Q1788" s="27">
        <v>13617405297.062365</v>
      </c>
      <c r="R1788" s="27">
        <v>0</v>
      </c>
      <c r="S1788" s="27">
        <v>1</v>
      </c>
      <c r="T1788" s="33">
        <v>0.63293736472878814</v>
      </c>
      <c r="U1788" s="27">
        <v>0</v>
      </c>
      <c r="V1788" s="27">
        <v>172187000</v>
      </c>
      <c r="W1788" s="27">
        <v>2060000</v>
      </c>
      <c r="X1788" s="27"/>
      <c r="Y1788" s="27"/>
      <c r="Z1788" s="27">
        <v>1</v>
      </c>
    </row>
    <row r="1789" spans="1:26">
      <c r="A1789" s="27">
        <v>1999</v>
      </c>
      <c r="B1789" t="s">
        <v>35</v>
      </c>
      <c r="C1789" s="27"/>
      <c r="D1789" s="27"/>
      <c r="E1789" s="27"/>
      <c r="F1789" s="27">
        <v>0</v>
      </c>
      <c r="G1789" s="27">
        <v>0</v>
      </c>
      <c r="H1789" s="27">
        <v>1</v>
      </c>
      <c r="I1789" s="27">
        <v>0</v>
      </c>
      <c r="J1789" s="27">
        <v>0</v>
      </c>
      <c r="K1789" s="27">
        <v>1</v>
      </c>
      <c r="L1789" s="27">
        <v>1</v>
      </c>
      <c r="M1789" s="27">
        <v>0</v>
      </c>
      <c r="N1789" s="27">
        <v>0</v>
      </c>
      <c r="O1789" s="27">
        <v>0</v>
      </c>
      <c r="P1789" s="27">
        <v>14211000000</v>
      </c>
      <c r="Q1789" s="27">
        <v>14195623342.764143</v>
      </c>
      <c r="R1789" s="27">
        <v>0</v>
      </c>
      <c r="S1789" s="27">
        <v>1</v>
      </c>
      <c r="T1789" s="33">
        <v>0.59173831677950461</v>
      </c>
      <c r="U1789" s="27">
        <v>32564172</v>
      </c>
      <c r="V1789" s="27">
        <v>148852000</v>
      </c>
      <c r="W1789" s="27">
        <v>1895000</v>
      </c>
      <c r="X1789" s="27"/>
      <c r="Y1789" s="27"/>
      <c r="Z1789" s="27">
        <v>1</v>
      </c>
    </row>
    <row r="1790" spans="1:26">
      <c r="A1790" s="27">
        <v>2000</v>
      </c>
      <c r="B1790" t="s">
        <v>35</v>
      </c>
      <c r="C1790" s="27">
        <v>0</v>
      </c>
      <c r="D1790" s="27">
        <v>0</v>
      </c>
      <c r="E1790" s="27">
        <v>0</v>
      </c>
      <c r="F1790" s="27">
        <v>0</v>
      </c>
      <c r="G1790" s="27">
        <v>0</v>
      </c>
      <c r="H1790" s="27">
        <v>1</v>
      </c>
      <c r="I1790" s="27">
        <v>0</v>
      </c>
      <c r="J1790" s="27">
        <v>0</v>
      </c>
      <c r="K1790" s="27">
        <v>1</v>
      </c>
      <c r="L1790" s="27">
        <v>1</v>
      </c>
      <c r="M1790" s="27">
        <v>1</v>
      </c>
      <c r="N1790" s="27">
        <v>0</v>
      </c>
      <c r="O1790" s="27">
        <v>0</v>
      </c>
      <c r="P1790" s="27">
        <v>14965000000</v>
      </c>
      <c r="Q1790" s="27">
        <v>14949514493.422598</v>
      </c>
      <c r="R1790" s="27">
        <v>0</v>
      </c>
      <c r="S1790" s="27">
        <v>1</v>
      </c>
      <c r="T1790" s="33">
        <v>0.62919927379193319</v>
      </c>
      <c r="U1790" s="27">
        <v>30912842.699999999</v>
      </c>
      <c r="V1790" s="27">
        <v>120957000</v>
      </c>
      <c r="W1790" s="27">
        <v>1731000</v>
      </c>
      <c r="X1790" s="27"/>
      <c r="Y1790" s="27"/>
      <c r="Z1790" s="27">
        <v>1</v>
      </c>
    </row>
    <row r="1791" spans="1:26">
      <c r="A1791" s="27">
        <v>2001</v>
      </c>
      <c r="B1791" t="s">
        <v>35</v>
      </c>
      <c r="C1791" s="27">
        <v>0</v>
      </c>
      <c r="D1791" s="27">
        <v>0</v>
      </c>
      <c r="E1791" s="27">
        <v>0</v>
      </c>
      <c r="F1791" s="27">
        <v>0</v>
      </c>
      <c r="G1791" s="27">
        <v>0</v>
      </c>
      <c r="H1791" s="27">
        <v>1</v>
      </c>
      <c r="I1791" s="27">
        <v>0</v>
      </c>
      <c r="J1791" s="27">
        <v>0</v>
      </c>
      <c r="K1791" s="27">
        <v>1</v>
      </c>
      <c r="L1791" s="27">
        <v>1</v>
      </c>
      <c r="M1791" s="27">
        <v>1</v>
      </c>
      <c r="N1791" s="27">
        <v>0</v>
      </c>
      <c r="O1791" s="27">
        <v>0</v>
      </c>
      <c r="P1791" s="27">
        <v>15930000000</v>
      </c>
      <c r="Q1791" s="27">
        <v>15913363440.505943</v>
      </c>
      <c r="R1791" s="27">
        <v>0</v>
      </c>
      <c r="S1791" s="27">
        <v>1</v>
      </c>
      <c r="T1791" s="33">
        <v>0.61588871891054842</v>
      </c>
      <c r="U1791" s="27">
        <v>29817176</v>
      </c>
      <c r="V1791" s="27">
        <v>102222000</v>
      </c>
      <c r="W1791" s="27">
        <v>1566000</v>
      </c>
      <c r="X1791" s="27"/>
      <c r="Y1791" s="27"/>
      <c r="Z1791" s="27">
        <v>1</v>
      </c>
    </row>
    <row r="1792" spans="1:26">
      <c r="A1792" s="27">
        <v>2002</v>
      </c>
      <c r="B1792" t="s">
        <v>35</v>
      </c>
      <c r="C1792" s="27">
        <v>0</v>
      </c>
      <c r="D1792" s="27">
        <v>0</v>
      </c>
      <c r="E1792" s="27">
        <v>0</v>
      </c>
      <c r="F1792" s="27">
        <v>0</v>
      </c>
      <c r="G1792" s="27">
        <v>0</v>
      </c>
      <c r="H1792" s="27">
        <v>1</v>
      </c>
      <c r="I1792" s="27">
        <v>0</v>
      </c>
      <c r="J1792" s="27">
        <v>0</v>
      </c>
      <c r="K1792" s="27">
        <v>1</v>
      </c>
      <c r="L1792" s="27">
        <v>1</v>
      </c>
      <c r="M1792" s="27">
        <v>1</v>
      </c>
      <c r="N1792" s="27">
        <v>0</v>
      </c>
      <c r="O1792" s="27">
        <v>0</v>
      </c>
      <c r="P1792" s="27">
        <v>16524999999.999998</v>
      </c>
      <c r="Q1792" s="27">
        <v>16504795592.927242</v>
      </c>
      <c r="R1792" s="27">
        <v>0</v>
      </c>
      <c r="S1792" s="27">
        <v>1</v>
      </c>
      <c r="T1792" s="33">
        <v>0.62466195784303247</v>
      </c>
      <c r="U1792" s="27">
        <v>32255971.5</v>
      </c>
      <c r="V1792" s="27">
        <v>91189000</v>
      </c>
      <c r="W1792" s="27">
        <v>1401000</v>
      </c>
      <c r="X1792" s="27"/>
      <c r="Y1792" s="27"/>
      <c r="Z1792" s="27">
        <v>1</v>
      </c>
    </row>
    <row r="1793" spans="1:26">
      <c r="A1793" s="27">
        <v>2003</v>
      </c>
      <c r="B1793" t="s">
        <v>35</v>
      </c>
      <c r="C1793" s="27">
        <v>0</v>
      </c>
      <c r="D1793" s="27">
        <v>0</v>
      </c>
      <c r="E1793" s="27">
        <v>0</v>
      </c>
      <c r="F1793" s="27">
        <v>0</v>
      </c>
      <c r="G1793" s="27">
        <v>0</v>
      </c>
      <c r="H1793" s="27">
        <v>1</v>
      </c>
      <c r="I1793" s="27">
        <v>0</v>
      </c>
      <c r="J1793" s="27">
        <v>0</v>
      </c>
      <c r="K1793" s="27">
        <v>1</v>
      </c>
      <c r="L1793" s="27">
        <v>1</v>
      </c>
      <c r="M1793" s="27">
        <v>1</v>
      </c>
      <c r="N1793" s="27">
        <v>0</v>
      </c>
      <c r="O1793" s="27">
        <v>0</v>
      </c>
      <c r="P1793" s="27">
        <v>17220000000</v>
      </c>
      <c r="Q1793" s="27">
        <v>17195867468.40868</v>
      </c>
      <c r="R1793" s="27">
        <v>0</v>
      </c>
      <c r="S1793" s="27">
        <v>1</v>
      </c>
      <c r="T1793" s="33">
        <v>0.61793375018798091</v>
      </c>
      <c r="U1793" s="27">
        <v>35256124.200000003</v>
      </c>
      <c r="V1793" s="27">
        <v>79630000</v>
      </c>
      <c r="W1793" s="27">
        <v>1236000</v>
      </c>
      <c r="X1793" s="27"/>
      <c r="Y1793" s="27"/>
      <c r="Z1793" s="27">
        <v>1</v>
      </c>
    </row>
    <row r="1794" spans="1:26">
      <c r="A1794" s="27">
        <v>2004</v>
      </c>
      <c r="B1794" t="s">
        <v>35</v>
      </c>
      <c r="C1794" s="27">
        <v>0</v>
      </c>
      <c r="D1794" s="27">
        <v>0</v>
      </c>
      <c r="E1794" s="27">
        <v>0</v>
      </c>
      <c r="F1794" s="27">
        <v>0</v>
      </c>
      <c r="G1794" s="27">
        <v>0</v>
      </c>
      <c r="H1794" s="27">
        <v>1</v>
      </c>
      <c r="I1794" s="27">
        <v>0</v>
      </c>
      <c r="J1794" s="27">
        <v>0</v>
      </c>
      <c r="K1794" s="27">
        <v>1</v>
      </c>
      <c r="L1794" s="27">
        <v>1</v>
      </c>
      <c r="M1794" s="27">
        <v>1</v>
      </c>
      <c r="N1794" s="27">
        <v>0</v>
      </c>
      <c r="O1794" s="27">
        <v>0</v>
      </c>
      <c r="P1794" s="27">
        <v>18562000000</v>
      </c>
      <c r="Q1794" s="27">
        <v>18529767918.153606</v>
      </c>
      <c r="R1794" s="27">
        <v>0</v>
      </c>
      <c r="S1794" s="27">
        <v>1</v>
      </c>
      <c r="T1794" s="33">
        <v>0.67108711240801089</v>
      </c>
      <c r="U1794" s="27">
        <v>36846715.299999997</v>
      </c>
      <c r="V1794" s="27">
        <v>70705000</v>
      </c>
      <c r="W1794" s="27">
        <v>1071000</v>
      </c>
      <c r="X1794" s="27"/>
      <c r="Y1794" s="27"/>
      <c r="Z1794" s="27">
        <v>1</v>
      </c>
    </row>
    <row r="1795" spans="1:26">
      <c r="A1795" s="27">
        <v>2005</v>
      </c>
      <c r="B1795" t="s">
        <v>35</v>
      </c>
      <c r="C1795" s="27">
        <v>0</v>
      </c>
      <c r="D1795" s="27">
        <v>0</v>
      </c>
      <c r="E1795" s="27">
        <v>0</v>
      </c>
      <c r="F1795" s="27">
        <v>0</v>
      </c>
      <c r="G1795" s="27">
        <v>0</v>
      </c>
      <c r="H1795" s="27">
        <v>1</v>
      </c>
      <c r="I1795" s="27">
        <v>0</v>
      </c>
      <c r="J1795" s="27">
        <v>0</v>
      </c>
      <c r="K1795" s="27">
        <v>1</v>
      </c>
      <c r="L1795" s="27">
        <v>1</v>
      </c>
      <c r="M1795" s="27">
        <v>1</v>
      </c>
      <c r="N1795" s="27">
        <v>0</v>
      </c>
      <c r="O1795" s="27">
        <v>0</v>
      </c>
      <c r="P1795" s="27">
        <v>19994000000</v>
      </c>
      <c r="Q1795" s="27">
        <v>19952156489.466072</v>
      </c>
      <c r="R1795" s="27">
        <v>0</v>
      </c>
      <c r="S1795" s="27">
        <v>1</v>
      </c>
      <c r="T1795" s="33">
        <v>0.69599608558540027</v>
      </c>
      <c r="U1795" s="27">
        <v>33910860</v>
      </c>
      <c r="V1795" s="27">
        <v>58620000</v>
      </c>
      <c r="W1795" s="27">
        <v>906000</v>
      </c>
      <c r="X1795" s="27"/>
      <c r="Y1795" s="27"/>
      <c r="Z1795" s="27">
        <v>1</v>
      </c>
    </row>
    <row r="1796" spans="1:26">
      <c r="A1796" s="27">
        <v>2006</v>
      </c>
      <c r="B1796" t="s">
        <v>35</v>
      </c>
      <c r="C1796" s="27">
        <v>0</v>
      </c>
      <c r="D1796" s="27">
        <v>0</v>
      </c>
      <c r="E1796" s="27">
        <v>0</v>
      </c>
      <c r="F1796" s="27">
        <v>0</v>
      </c>
      <c r="G1796" s="27">
        <v>0</v>
      </c>
      <c r="H1796" s="27">
        <v>1</v>
      </c>
      <c r="I1796" s="27">
        <v>0</v>
      </c>
      <c r="J1796" s="27">
        <v>0</v>
      </c>
      <c r="K1796" s="27">
        <v>1</v>
      </c>
      <c r="L1796" s="27">
        <v>1</v>
      </c>
      <c r="M1796" s="27">
        <v>1</v>
      </c>
      <c r="N1796" s="27">
        <v>0</v>
      </c>
      <c r="O1796" s="27">
        <v>0</v>
      </c>
      <c r="P1796" s="27">
        <v>22659000000</v>
      </c>
      <c r="Q1796" s="27">
        <v>22600431882.9744</v>
      </c>
      <c r="R1796" s="27">
        <v>0</v>
      </c>
      <c r="S1796" s="27">
        <v>1</v>
      </c>
      <c r="T1796" s="33">
        <v>0.83568345932575372</v>
      </c>
      <c r="U1796" s="27">
        <v>35693394.399999999</v>
      </c>
      <c r="V1796" s="27">
        <v>52939000</v>
      </c>
      <c r="W1796" s="27">
        <v>742000</v>
      </c>
      <c r="X1796" s="27"/>
      <c r="Y1796" s="27"/>
      <c r="Z1796" s="27">
        <v>1</v>
      </c>
    </row>
    <row r="1797" spans="1:26">
      <c r="A1797" s="27">
        <v>2007</v>
      </c>
      <c r="B1797" t="s">
        <v>35</v>
      </c>
      <c r="C1797" s="27">
        <v>0</v>
      </c>
      <c r="D1797" s="27">
        <v>0</v>
      </c>
      <c r="E1797" s="27">
        <v>0</v>
      </c>
      <c r="F1797" s="27">
        <v>28000000</v>
      </c>
      <c r="G1797" s="27">
        <v>0</v>
      </c>
      <c r="H1797" s="27">
        <v>1</v>
      </c>
      <c r="I1797" s="27">
        <v>0</v>
      </c>
      <c r="J1797" s="27">
        <v>0</v>
      </c>
      <c r="K1797" s="27">
        <v>1</v>
      </c>
      <c r="L1797" s="27">
        <v>1</v>
      </c>
      <c r="M1797" s="27">
        <v>1</v>
      </c>
      <c r="N1797" s="27">
        <v>0</v>
      </c>
      <c r="O1797" s="27">
        <v>0</v>
      </c>
      <c r="P1797" s="27">
        <v>26856000000</v>
      </c>
      <c r="Q1797" s="27">
        <v>26743874205.852142</v>
      </c>
      <c r="R1797" s="27">
        <v>1</v>
      </c>
      <c r="S1797" s="27">
        <v>1</v>
      </c>
      <c r="T1797" s="33">
        <v>0.90473952627382648</v>
      </c>
      <c r="U1797" s="27">
        <v>37493011.5</v>
      </c>
      <c r="V1797" s="27">
        <v>44981000</v>
      </c>
      <c r="W1797" s="27">
        <v>577000</v>
      </c>
      <c r="X1797" s="27"/>
      <c r="Y1797" s="27"/>
      <c r="Z1797" s="27">
        <v>1</v>
      </c>
    </row>
    <row r="1798" spans="1:26">
      <c r="A1798" s="27">
        <v>2008</v>
      </c>
      <c r="B1798" t="s">
        <v>35</v>
      </c>
      <c r="C1798" s="27">
        <v>0</v>
      </c>
      <c r="D1798" s="27">
        <v>0</v>
      </c>
      <c r="E1798" s="27">
        <v>0</v>
      </c>
      <c r="F1798" s="27">
        <v>1500000</v>
      </c>
      <c r="G1798" s="27">
        <v>0</v>
      </c>
      <c r="H1798" s="27">
        <v>1</v>
      </c>
      <c r="I1798" s="27">
        <v>0</v>
      </c>
      <c r="J1798" s="27">
        <v>0</v>
      </c>
      <c r="K1798" s="27">
        <v>1</v>
      </c>
      <c r="L1798" s="27">
        <v>1</v>
      </c>
      <c r="M1798" s="27">
        <v>1</v>
      </c>
      <c r="N1798" s="27">
        <v>0</v>
      </c>
      <c r="O1798" s="27">
        <v>0</v>
      </c>
      <c r="P1798" s="27">
        <v>30844000000</v>
      </c>
      <c r="Q1798" s="27">
        <v>30612932876.352318</v>
      </c>
      <c r="R1798" s="27">
        <v>1</v>
      </c>
      <c r="S1798" s="27">
        <v>1</v>
      </c>
      <c r="T1798" s="33">
        <v>0.91944034308119871</v>
      </c>
      <c r="U1798" s="27">
        <v>36544446</v>
      </c>
      <c r="V1798" s="27">
        <v>40740000</v>
      </c>
      <c r="W1798" s="27">
        <v>412000</v>
      </c>
      <c r="X1798" s="27">
        <v>240000000</v>
      </c>
      <c r="Y1798" s="27"/>
      <c r="Z1798" s="27">
        <v>1</v>
      </c>
    </row>
    <row r="1799" spans="1:26">
      <c r="A1799" s="27">
        <v>2009</v>
      </c>
      <c r="B1799" t="s">
        <v>35</v>
      </c>
      <c r="C1799" s="27">
        <v>0</v>
      </c>
      <c r="D1799" s="27">
        <v>0</v>
      </c>
      <c r="E1799" s="27">
        <v>0</v>
      </c>
      <c r="F1799" s="27">
        <v>105100000</v>
      </c>
      <c r="G1799" s="27">
        <v>0</v>
      </c>
      <c r="H1799" s="27">
        <v>1</v>
      </c>
      <c r="I1799" s="27">
        <v>0</v>
      </c>
      <c r="J1799" s="27">
        <v>0</v>
      </c>
      <c r="K1799" s="27">
        <v>1</v>
      </c>
      <c r="L1799" s="27">
        <v>1</v>
      </c>
      <c r="M1799" s="27">
        <v>1</v>
      </c>
      <c r="N1799" s="27">
        <v>0</v>
      </c>
      <c r="O1799" s="27">
        <v>0</v>
      </c>
      <c r="P1799" s="27">
        <v>30826000000</v>
      </c>
      <c r="Q1799" s="27">
        <v>30562361123.010254</v>
      </c>
      <c r="R1799" s="27">
        <v>1</v>
      </c>
      <c r="S1799" s="27">
        <v>1</v>
      </c>
      <c r="T1799" s="33">
        <v>0.81595367947064712</v>
      </c>
      <c r="U1799" s="27">
        <v>245397926.19999999</v>
      </c>
      <c r="V1799" s="27">
        <v>57461000</v>
      </c>
      <c r="W1799" s="27">
        <v>247000</v>
      </c>
      <c r="X1799" s="27">
        <v>298000000</v>
      </c>
      <c r="Y1799" s="27"/>
      <c r="Z1799" s="27">
        <v>1</v>
      </c>
    </row>
    <row r="1800" spans="1:26">
      <c r="A1800" s="27">
        <v>2010</v>
      </c>
      <c r="B1800" t="s">
        <v>35</v>
      </c>
      <c r="C1800" s="27">
        <v>0</v>
      </c>
      <c r="D1800" s="27">
        <v>0</v>
      </c>
      <c r="E1800" s="27">
        <v>0</v>
      </c>
      <c r="F1800" s="27">
        <v>0</v>
      </c>
      <c r="G1800" s="27">
        <v>0</v>
      </c>
      <c r="H1800" s="27">
        <v>1</v>
      </c>
      <c r="I1800" s="27">
        <v>0</v>
      </c>
      <c r="J1800" s="27">
        <v>0</v>
      </c>
      <c r="K1800" s="27">
        <v>1</v>
      </c>
      <c r="L1800" s="27">
        <v>1</v>
      </c>
      <c r="M1800" s="27">
        <v>1</v>
      </c>
      <c r="N1800" s="27">
        <v>0</v>
      </c>
      <c r="O1800" s="27">
        <v>0</v>
      </c>
      <c r="P1800" s="27">
        <v>37634000000</v>
      </c>
      <c r="Q1800" s="27">
        <v>37268635287.151604</v>
      </c>
      <c r="R1800" s="27">
        <v>1</v>
      </c>
      <c r="S1800" s="27">
        <v>1</v>
      </c>
      <c r="T1800" s="33">
        <v>1.0070075781651076</v>
      </c>
      <c r="U1800" s="27">
        <v>241068175.59999999</v>
      </c>
      <c r="V1800" s="27">
        <v>569795000</v>
      </c>
      <c r="W1800" s="27">
        <v>82000</v>
      </c>
      <c r="X1800" s="27">
        <v>322000000</v>
      </c>
      <c r="Y1800" s="27"/>
      <c r="Z1800" s="27">
        <v>1</v>
      </c>
    </row>
    <row r="1801" spans="1:26">
      <c r="A1801" s="27">
        <v>2011</v>
      </c>
      <c r="B1801" t="s">
        <v>35</v>
      </c>
      <c r="C1801" s="27">
        <v>0</v>
      </c>
      <c r="D1801" s="27">
        <v>0</v>
      </c>
      <c r="E1801" s="27">
        <v>0</v>
      </c>
      <c r="F1801" s="27">
        <v>0</v>
      </c>
      <c r="G1801" s="27">
        <v>0</v>
      </c>
      <c r="H1801" s="27">
        <v>1</v>
      </c>
      <c r="I1801" s="27">
        <v>0</v>
      </c>
      <c r="J1801" s="27">
        <v>0</v>
      </c>
      <c r="K1801" s="27">
        <v>1</v>
      </c>
      <c r="L1801" s="27">
        <v>1</v>
      </c>
      <c r="M1801" s="27">
        <v>1</v>
      </c>
      <c r="N1801" s="27">
        <v>0</v>
      </c>
      <c r="O1801" s="27">
        <v>0</v>
      </c>
      <c r="P1801" s="27">
        <v>42717000000</v>
      </c>
      <c r="Q1801" s="27">
        <v>42262697840.421173</v>
      </c>
      <c r="R1801" s="27">
        <v>1</v>
      </c>
      <c r="S1801" s="27">
        <v>1</v>
      </c>
      <c r="T1801" s="33">
        <v>1.116808011796752</v>
      </c>
      <c r="U1801" s="27">
        <v>240323070.30000001</v>
      </c>
      <c r="V1801" s="27">
        <v>586564000</v>
      </c>
      <c r="W1801" s="27">
        <v>0</v>
      </c>
      <c r="X1801" s="27">
        <v>293000000</v>
      </c>
      <c r="Y1801" s="27"/>
      <c r="Z1801" s="27">
        <v>1</v>
      </c>
    </row>
    <row r="1802" spans="1:26">
      <c r="A1802" s="27">
        <v>2012</v>
      </c>
      <c r="B1802" t="s">
        <v>35</v>
      </c>
      <c r="C1802" s="27">
        <v>0</v>
      </c>
      <c r="D1802" s="27">
        <v>0</v>
      </c>
      <c r="E1802" s="27">
        <v>0</v>
      </c>
      <c r="F1802" s="27">
        <v>0</v>
      </c>
      <c r="G1802" s="27">
        <v>0</v>
      </c>
      <c r="H1802" s="27">
        <v>1</v>
      </c>
      <c r="I1802" s="27">
        <v>0</v>
      </c>
      <c r="J1802" s="27">
        <v>0</v>
      </c>
      <c r="K1802" s="27">
        <v>1</v>
      </c>
      <c r="L1802" s="27">
        <v>1</v>
      </c>
      <c r="M1802" s="27">
        <v>1</v>
      </c>
      <c r="N1802" s="27">
        <v>0</v>
      </c>
      <c r="O1802" s="27">
        <v>0</v>
      </c>
      <c r="P1802" s="27">
        <v>46984000000</v>
      </c>
      <c r="Q1802" s="27">
        <v>46473128285.46286</v>
      </c>
      <c r="R1802" s="27">
        <v>1</v>
      </c>
      <c r="S1802" s="27">
        <v>1</v>
      </c>
      <c r="T1802" s="33">
        <v>0.99562684078172081</v>
      </c>
      <c r="U1802" s="27">
        <v>240581352.59999999</v>
      </c>
      <c r="V1802" s="27">
        <v>585145000</v>
      </c>
      <c r="W1802" s="27">
        <v>0</v>
      </c>
      <c r="X1802" s="27">
        <v>254000000</v>
      </c>
      <c r="Y1802" s="27"/>
      <c r="Z1802" s="27">
        <v>1</v>
      </c>
    </row>
    <row r="1803" spans="1:26">
      <c r="A1803" s="27">
        <v>2013</v>
      </c>
      <c r="B1803" t="s">
        <v>35</v>
      </c>
      <c r="C1803" s="27">
        <v>0</v>
      </c>
      <c r="D1803" s="27">
        <v>0</v>
      </c>
      <c r="E1803" s="27">
        <v>0</v>
      </c>
      <c r="F1803" s="27">
        <v>0</v>
      </c>
      <c r="G1803" s="27">
        <v>0</v>
      </c>
      <c r="H1803" s="27">
        <v>1</v>
      </c>
      <c r="I1803" s="27">
        <v>0</v>
      </c>
      <c r="J1803" s="27">
        <v>0</v>
      </c>
      <c r="K1803" s="27">
        <v>1</v>
      </c>
      <c r="L1803" s="27">
        <v>1</v>
      </c>
      <c r="M1803" s="27">
        <v>1</v>
      </c>
      <c r="N1803" s="27">
        <v>0</v>
      </c>
      <c r="O1803" s="27">
        <v>0</v>
      </c>
      <c r="P1803" s="27">
        <v>50326000000</v>
      </c>
      <c r="Q1803" s="27">
        <v>49745088111.621658</v>
      </c>
      <c r="R1803" s="27">
        <v>1</v>
      </c>
      <c r="S1803" s="27">
        <v>1</v>
      </c>
      <c r="T1803" s="33">
        <v>0.99710818219516861</v>
      </c>
      <c r="U1803" s="27">
        <v>241063479.59999999</v>
      </c>
      <c r="V1803" s="27">
        <v>598681000</v>
      </c>
      <c r="W1803" s="27">
        <v>0</v>
      </c>
      <c r="X1803" s="27">
        <v>204000000</v>
      </c>
      <c r="Y1803" s="27"/>
      <c r="Z1803" s="27">
        <v>1</v>
      </c>
    </row>
    <row r="1804" spans="1:26">
      <c r="A1804" s="27">
        <v>2014</v>
      </c>
      <c r="B1804" t="s">
        <v>35</v>
      </c>
      <c r="C1804" s="27">
        <v>0</v>
      </c>
      <c r="D1804" s="27">
        <v>0</v>
      </c>
      <c r="E1804" s="27">
        <v>0</v>
      </c>
      <c r="F1804" s="27">
        <v>0</v>
      </c>
      <c r="G1804" s="27">
        <v>0</v>
      </c>
      <c r="H1804" s="27">
        <v>1</v>
      </c>
      <c r="I1804" s="27">
        <v>0</v>
      </c>
      <c r="J1804" s="27">
        <v>0</v>
      </c>
      <c r="K1804" s="27">
        <v>1</v>
      </c>
      <c r="L1804" s="27">
        <v>1</v>
      </c>
      <c r="M1804" s="27">
        <v>1</v>
      </c>
      <c r="N1804" s="27">
        <v>0</v>
      </c>
      <c r="O1804" s="27">
        <v>0</v>
      </c>
      <c r="P1804" s="27">
        <v>51181000000</v>
      </c>
      <c r="Q1804" s="27">
        <v>50577769837.691048</v>
      </c>
      <c r="R1804" s="27">
        <v>1</v>
      </c>
      <c r="S1804" s="27">
        <v>1</v>
      </c>
      <c r="T1804" s="33">
        <v>0.96696016921402161</v>
      </c>
      <c r="U1804" s="27">
        <v>226789473.40000001</v>
      </c>
      <c r="V1804" s="27">
        <v>599966000</v>
      </c>
      <c r="W1804" s="27">
        <v>0</v>
      </c>
      <c r="X1804" s="27">
        <v>178000000</v>
      </c>
      <c r="Y1804" s="27"/>
      <c r="Z1804" s="27">
        <v>1</v>
      </c>
    </row>
    <row r="1805" spans="1:26">
      <c r="A1805" s="27">
        <v>2015</v>
      </c>
      <c r="B1805" t="s">
        <v>35</v>
      </c>
      <c r="C1805" s="27">
        <v>395000000</v>
      </c>
      <c r="D1805" s="27">
        <v>93800000</v>
      </c>
      <c r="E1805" s="27">
        <v>395000000</v>
      </c>
      <c r="F1805" s="27">
        <v>395000000</v>
      </c>
      <c r="G1805" s="27">
        <v>0</v>
      </c>
      <c r="H1805" s="27">
        <v>1</v>
      </c>
      <c r="I1805" s="27">
        <v>0</v>
      </c>
      <c r="J1805" s="27">
        <v>0</v>
      </c>
      <c r="K1805" s="27">
        <v>1</v>
      </c>
      <c r="L1805" s="27">
        <v>1</v>
      </c>
      <c r="M1805" s="27">
        <v>1</v>
      </c>
      <c r="N1805" s="27">
        <v>0</v>
      </c>
      <c r="O1805" s="27">
        <v>0</v>
      </c>
      <c r="P1805" s="27">
        <v>55410000000</v>
      </c>
      <c r="Q1805" s="27">
        <v>54775994478.49807</v>
      </c>
      <c r="R1805" s="27">
        <v>1</v>
      </c>
      <c r="S1805" s="27">
        <v>1</v>
      </c>
      <c r="T1805" s="33">
        <v>0.821813335342235</v>
      </c>
      <c r="U1805" s="27">
        <v>216915245.59999999</v>
      </c>
      <c r="V1805" s="27">
        <v>601507000</v>
      </c>
      <c r="W1805" s="27">
        <v>0</v>
      </c>
      <c r="X1805" s="27">
        <v>218000000</v>
      </c>
      <c r="Y1805" s="27"/>
      <c r="Z1805" s="27">
        <v>1</v>
      </c>
    </row>
    <row r="1806" spans="1:26">
      <c r="A1806" s="27">
        <v>2016</v>
      </c>
      <c r="B1806" t="s">
        <v>35</v>
      </c>
      <c r="C1806" s="27">
        <v>395000000</v>
      </c>
      <c r="D1806" s="27">
        <v>187600000</v>
      </c>
      <c r="E1806" s="27">
        <v>395000000</v>
      </c>
      <c r="F1806" s="27">
        <v>0</v>
      </c>
      <c r="G1806" s="27">
        <v>0</v>
      </c>
      <c r="H1806" s="27">
        <v>1</v>
      </c>
      <c r="I1806" s="27">
        <v>0</v>
      </c>
      <c r="J1806" s="27">
        <v>0</v>
      </c>
      <c r="K1806" s="27">
        <v>1</v>
      </c>
      <c r="L1806" s="27">
        <v>1</v>
      </c>
      <c r="M1806" s="27">
        <v>1</v>
      </c>
      <c r="N1806" s="27">
        <v>0</v>
      </c>
      <c r="O1806" s="27">
        <v>0</v>
      </c>
      <c r="P1806" s="27">
        <v>57828000000</v>
      </c>
      <c r="Q1806" s="27">
        <v>57157992434.219009</v>
      </c>
      <c r="R1806" s="27">
        <v>1</v>
      </c>
      <c r="S1806" s="27">
        <v>1</v>
      </c>
      <c r="T1806" s="33">
        <v>0.86004996979414983</v>
      </c>
      <c r="U1806" s="27">
        <v>210434696.59999999</v>
      </c>
      <c r="V1806" s="27">
        <v>736039000</v>
      </c>
      <c r="W1806" s="27">
        <v>0</v>
      </c>
      <c r="X1806" s="27">
        <v>238000000</v>
      </c>
      <c r="Y1806" s="27"/>
      <c r="Z1806" s="27">
        <v>1</v>
      </c>
    </row>
    <row r="1807" spans="1:26">
      <c r="A1807" s="27">
        <v>2017</v>
      </c>
      <c r="B1807" t="s">
        <v>35</v>
      </c>
      <c r="C1807" s="27">
        <v>395000000</v>
      </c>
      <c r="D1807" s="27">
        <v>281400000</v>
      </c>
      <c r="E1807" s="27">
        <v>395000000</v>
      </c>
      <c r="F1807" s="27">
        <v>0</v>
      </c>
      <c r="G1807" s="27">
        <v>0</v>
      </c>
      <c r="H1807" s="27">
        <v>1</v>
      </c>
      <c r="I1807" s="27">
        <v>0</v>
      </c>
      <c r="J1807" s="27">
        <v>0</v>
      </c>
      <c r="K1807" s="27">
        <v>1</v>
      </c>
      <c r="L1807" s="27">
        <v>1</v>
      </c>
      <c r="M1807" s="27">
        <v>1</v>
      </c>
      <c r="N1807" s="27">
        <v>0</v>
      </c>
      <c r="O1807" s="27">
        <v>0</v>
      </c>
      <c r="P1807" s="27">
        <v>58272000000</v>
      </c>
      <c r="Q1807" s="27">
        <v>57285984447.711334</v>
      </c>
      <c r="R1807" s="27">
        <v>1</v>
      </c>
      <c r="S1807" s="27">
        <v>1</v>
      </c>
      <c r="T1807" s="33">
        <v>0.90809244833766045</v>
      </c>
      <c r="U1807" s="27">
        <v>222926852.19999999</v>
      </c>
      <c r="V1807" s="27">
        <v>788228000</v>
      </c>
      <c r="W1807" s="27">
        <v>0</v>
      </c>
      <c r="X1807" s="27">
        <v>276000000</v>
      </c>
      <c r="Y1807" s="27"/>
      <c r="Z1807" s="27">
        <v>1</v>
      </c>
    </row>
    <row r="1808" spans="1:26">
      <c r="A1808" s="27">
        <v>1960</v>
      </c>
      <c r="B1808" t="s">
        <v>129</v>
      </c>
      <c r="C1808" s="27"/>
      <c r="D1808" s="27"/>
      <c r="E1808" s="27"/>
      <c r="F1808" s="27">
        <v>0</v>
      </c>
      <c r="G1808" s="27">
        <v>0</v>
      </c>
      <c r="H1808" s="27">
        <v>0</v>
      </c>
      <c r="I1808" s="27">
        <v>1</v>
      </c>
      <c r="J1808" s="27">
        <v>0</v>
      </c>
      <c r="K1808" s="27">
        <v>4</v>
      </c>
      <c r="L1808" s="27">
        <v>1</v>
      </c>
      <c r="M1808" s="27">
        <v>0</v>
      </c>
      <c r="N1808" s="27">
        <v>1</v>
      </c>
      <c r="O1808" s="27">
        <v>0</v>
      </c>
      <c r="P1808" s="27"/>
      <c r="Q1808" s="27">
        <v>546203561.57198894</v>
      </c>
      <c r="R1808" s="27">
        <v>0</v>
      </c>
      <c r="S1808" s="27">
        <v>0</v>
      </c>
      <c r="T1808" s="33">
        <v>0.99364431383616725</v>
      </c>
      <c r="U1808" s="27"/>
      <c r="V1808" s="27"/>
      <c r="W1808" s="27"/>
      <c r="X1808" s="27"/>
      <c r="Y1808" s="27"/>
      <c r="Z1808" s="27">
        <v>1</v>
      </c>
    </row>
    <row r="1809" spans="1:26">
      <c r="A1809" s="27">
        <v>1961</v>
      </c>
      <c r="B1809" t="s">
        <v>129</v>
      </c>
      <c r="C1809" s="27"/>
      <c r="D1809" s="27"/>
      <c r="E1809" s="27"/>
      <c r="F1809" s="27">
        <v>0</v>
      </c>
      <c r="G1809" s="27">
        <v>0</v>
      </c>
      <c r="H1809" s="27">
        <v>0</v>
      </c>
      <c r="I1809" s="27">
        <v>1</v>
      </c>
      <c r="J1809" s="27">
        <v>0</v>
      </c>
      <c r="K1809" s="27">
        <v>4</v>
      </c>
      <c r="L1809" s="27">
        <v>1</v>
      </c>
      <c r="M1809" s="27">
        <v>0</v>
      </c>
      <c r="N1809" s="27">
        <v>1</v>
      </c>
      <c r="O1809" s="27">
        <v>0</v>
      </c>
      <c r="P1809" s="27"/>
      <c r="Q1809" s="27">
        <v>618245639.22138166</v>
      </c>
      <c r="R1809" s="27">
        <v>0</v>
      </c>
      <c r="S1809" s="27">
        <v>1</v>
      </c>
      <c r="T1809" s="33">
        <v>0.97346733996739376</v>
      </c>
      <c r="U1809" s="27"/>
      <c r="V1809" s="27"/>
      <c r="W1809" s="27"/>
      <c r="X1809" s="27"/>
      <c r="Y1809" s="27"/>
      <c r="Z1809" s="27">
        <v>1</v>
      </c>
    </row>
    <row r="1810" spans="1:26">
      <c r="A1810" s="27">
        <v>1962</v>
      </c>
      <c r="B1810" t="s">
        <v>129</v>
      </c>
      <c r="C1810" s="27"/>
      <c r="D1810" s="27"/>
      <c r="E1810" s="27"/>
      <c r="F1810" s="27">
        <v>0</v>
      </c>
      <c r="G1810" s="27">
        <v>0</v>
      </c>
      <c r="H1810" s="27">
        <v>0</v>
      </c>
      <c r="I1810" s="27">
        <v>1</v>
      </c>
      <c r="J1810" s="27">
        <v>0</v>
      </c>
      <c r="K1810" s="27">
        <v>4</v>
      </c>
      <c r="L1810" s="27">
        <v>1</v>
      </c>
      <c r="M1810" s="27">
        <v>0</v>
      </c>
      <c r="N1810" s="27">
        <v>1</v>
      </c>
      <c r="O1810" s="27">
        <v>0</v>
      </c>
      <c r="P1810" s="27"/>
      <c r="Q1810" s="27">
        <v>645284344.68411791</v>
      </c>
      <c r="R1810" s="27">
        <v>0</v>
      </c>
      <c r="S1810" s="27">
        <v>1</v>
      </c>
      <c r="T1810" s="33">
        <v>0.97699079984331827</v>
      </c>
      <c r="U1810" s="27"/>
      <c r="V1810" s="27"/>
      <c r="W1810" s="27"/>
      <c r="X1810" s="27"/>
      <c r="Y1810" s="27"/>
      <c r="Z1810" s="27">
        <v>1</v>
      </c>
    </row>
    <row r="1811" spans="1:26">
      <c r="A1811" s="27">
        <v>1963</v>
      </c>
      <c r="B1811" t="s">
        <v>129</v>
      </c>
      <c r="C1811" s="27"/>
      <c r="D1811" s="27"/>
      <c r="E1811" s="27"/>
      <c r="F1811" s="27">
        <v>0</v>
      </c>
      <c r="G1811" s="27">
        <v>0</v>
      </c>
      <c r="H1811" s="27">
        <v>0</v>
      </c>
      <c r="I1811" s="27">
        <v>1</v>
      </c>
      <c r="J1811" s="27">
        <v>0</v>
      </c>
      <c r="K1811" s="27">
        <v>4</v>
      </c>
      <c r="L1811" s="27">
        <v>1</v>
      </c>
      <c r="M1811" s="27">
        <v>0</v>
      </c>
      <c r="N1811" s="27">
        <v>1</v>
      </c>
      <c r="O1811" s="27">
        <v>0</v>
      </c>
      <c r="P1811" s="27"/>
      <c r="Q1811" s="27">
        <v>761047045.83040154</v>
      </c>
      <c r="R1811" s="27">
        <v>0</v>
      </c>
      <c r="S1811" s="27">
        <v>1</v>
      </c>
      <c r="T1811" s="33">
        <v>0.98866747285419376</v>
      </c>
      <c r="U1811" s="27"/>
      <c r="V1811" s="27"/>
      <c r="W1811" s="27"/>
      <c r="X1811" s="27"/>
      <c r="Y1811" s="27"/>
      <c r="Z1811" s="27">
        <v>1</v>
      </c>
    </row>
    <row r="1812" spans="1:26">
      <c r="A1812" s="27">
        <v>1964</v>
      </c>
      <c r="B1812" t="s">
        <v>129</v>
      </c>
      <c r="C1812" s="27"/>
      <c r="D1812" s="27"/>
      <c r="E1812" s="27"/>
      <c r="F1812" s="27">
        <v>0</v>
      </c>
      <c r="G1812" s="27">
        <v>0</v>
      </c>
      <c r="H1812" s="27">
        <v>0</v>
      </c>
      <c r="I1812" s="27">
        <v>1</v>
      </c>
      <c r="J1812" s="27">
        <v>0</v>
      </c>
      <c r="K1812" s="27">
        <v>4</v>
      </c>
      <c r="L1812" s="27">
        <v>1</v>
      </c>
      <c r="M1812" s="27">
        <v>0</v>
      </c>
      <c r="N1812" s="27">
        <v>1</v>
      </c>
      <c r="O1812" s="27">
        <v>0</v>
      </c>
      <c r="P1812" s="27"/>
      <c r="Q1812" s="27">
        <v>921063266.44552112</v>
      </c>
      <c r="R1812" s="27">
        <v>0</v>
      </c>
      <c r="S1812" s="27">
        <v>1</v>
      </c>
      <c r="T1812" s="33">
        <v>1.0337554660061781</v>
      </c>
      <c r="U1812" s="27"/>
      <c r="V1812" s="27"/>
      <c r="W1812" s="27"/>
      <c r="X1812" s="27"/>
      <c r="Y1812" s="27"/>
      <c r="Z1812" s="27">
        <v>1</v>
      </c>
    </row>
    <row r="1813" spans="1:26">
      <c r="A1813" s="27">
        <v>1965</v>
      </c>
      <c r="B1813" t="s">
        <v>129</v>
      </c>
      <c r="C1813" s="27"/>
      <c r="D1813" s="27"/>
      <c r="E1813" s="27"/>
      <c r="F1813" s="27">
        <v>0</v>
      </c>
      <c r="G1813" s="27">
        <v>0</v>
      </c>
      <c r="H1813" s="27">
        <v>0</v>
      </c>
      <c r="I1813" s="27">
        <v>1</v>
      </c>
      <c r="J1813" s="27">
        <v>0</v>
      </c>
      <c r="K1813" s="27">
        <v>4</v>
      </c>
      <c r="L1813" s="27">
        <v>1</v>
      </c>
      <c r="M1813" s="27">
        <v>0</v>
      </c>
      <c r="N1813" s="27">
        <v>1</v>
      </c>
      <c r="O1813" s="27">
        <v>0</v>
      </c>
      <c r="P1813" s="27"/>
      <c r="Q1813" s="27">
        <v>919771356.42609656</v>
      </c>
      <c r="R1813" s="27">
        <v>0</v>
      </c>
      <c r="S1813" s="27">
        <v>1</v>
      </c>
      <c r="T1813" s="33">
        <v>1.0227515959565798</v>
      </c>
      <c r="U1813" s="27"/>
      <c r="V1813" s="27"/>
      <c r="W1813" s="27"/>
      <c r="X1813" s="27"/>
      <c r="Y1813" s="27"/>
      <c r="Z1813" s="27">
        <v>1</v>
      </c>
    </row>
    <row r="1814" spans="1:26">
      <c r="A1814" s="27">
        <v>1966</v>
      </c>
      <c r="B1814" t="s">
        <v>129</v>
      </c>
      <c r="C1814" s="27"/>
      <c r="D1814" s="27"/>
      <c r="E1814" s="27"/>
      <c r="F1814" s="27">
        <v>0</v>
      </c>
      <c r="G1814" s="27">
        <v>0</v>
      </c>
      <c r="H1814" s="27">
        <v>0</v>
      </c>
      <c r="I1814" s="27">
        <v>1</v>
      </c>
      <c r="J1814" s="27">
        <v>0</v>
      </c>
      <c r="K1814" s="27">
        <v>4</v>
      </c>
      <c r="L1814" s="27">
        <v>1</v>
      </c>
      <c r="M1814" s="27">
        <v>0</v>
      </c>
      <c r="N1814" s="27">
        <v>1</v>
      </c>
      <c r="O1814" s="27">
        <v>0</v>
      </c>
      <c r="P1814" s="27"/>
      <c r="Q1814" s="27">
        <v>1024103034.2919849</v>
      </c>
      <c r="R1814" s="27">
        <v>0</v>
      </c>
      <c r="S1814" s="27">
        <v>1</v>
      </c>
      <c r="T1814" s="33">
        <v>1.060453919000093</v>
      </c>
      <c r="U1814" s="27"/>
      <c r="V1814" s="27"/>
      <c r="W1814" s="27"/>
      <c r="X1814" s="27"/>
      <c r="Y1814" s="27"/>
      <c r="Z1814" s="27">
        <v>1</v>
      </c>
    </row>
    <row r="1815" spans="1:26">
      <c r="A1815" s="27">
        <v>1967</v>
      </c>
      <c r="B1815" t="s">
        <v>129</v>
      </c>
      <c r="C1815" s="27"/>
      <c r="D1815" s="27"/>
      <c r="E1815" s="27"/>
      <c r="F1815" s="27">
        <v>0</v>
      </c>
      <c r="G1815" s="27">
        <v>0</v>
      </c>
      <c r="H1815" s="27">
        <v>0</v>
      </c>
      <c r="I1815" s="27">
        <v>1</v>
      </c>
      <c r="J1815" s="27">
        <v>0</v>
      </c>
      <c r="K1815" s="27">
        <v>4</v>
      </c>
      <c r="L1815" s="27">
        <v>1</v>
      </c>
      <c r="M1815" s="27">
        <v>0</v>
      </c>
      <c r="N1815" s="27">
        <v>1</v>
      </c>
      <c r="O1815" s="27">
        <v>0</v>
      </c>
      <c r="P1815" s="27"/>
      <c r="Q1815" s="27">
        <v>1082922892.1520207</v>
      </c>
      <c r="R1815" s="27">
        <v>0</v>
      </c>
      <c r="S1815" s="27">
        <v>1</v>
      </c>
      <c r="T1815" s="33">
        <v>1.0100991944882907</v>
      </c>
      <c r="U1815" s="27"/>
      <c r="V1815" s="27"/>
      <c r="W1815" s="27"/>
      <c r="X1815" s="27"/>
      <c r="Y1815" s="27"/>
      <c r="Z1815" s="27">
        <v>1</v>
      </c>
    </row>
    <row r="1816" spans="1:26">
      <c r="A1816" s="27">
        <v>1968</v>
      </c>
      <c r="B1816" t="s">
        <v>129</v>
      </c>
      <c r="C1816" s="27"/>
      <c r="D1816" s="27"/>
      <c r="E1816" s="27"/>
      <c r="F1816" s="27">
        <v>0</v>
      </c>
      <c r="G1816" s="27">
        <v>0</v>
      </c>
      <c r="H1816" s="27">
        <v>0</v>
      </c>
      <c r="I1816" s="27">
        <v>1</v>
      </c>
      <c r="J1816" s="27">
        <v>0</v>
      </c>
      <c r="K1816" s="27">
        <v>4</v>
      </c>
      <c r="L1816" s="27">
        <v>1</v>
      </c>
      <c r="M1816" s="27">
        <v>0</v>
      </c>
      <c r="N1816" s="27">
        <v>1</v>
      </c>
      <c r="O1816" s="27">
        <v>0</v>
      </c>
      <c r="P1816" s="27"/>
      <c r="Q1816" s="27">
        <v>1281281245.6703236</v>
      </c>
      <c r="R1816" s="27">
        <v>0</v>
      </c>
      <c r="S1816" s="27">
        <v>1</v>
      </c>
      <c r="T1816" s="33">
        <v>0.99765870157012104</v>
      </c>
      <c r="U1816" s="27"/>
      <c r="V1816" s="27"/>
      <c r="W1816" s="27"/>
      <c r="X1816" s="27"/>
      <c r="Y1816" s="27"/>
      <c r="Z1816" s="27">
        <v>1</v>
      </c>
    </row>
    <row r="1817" spans="1:26">
      <c r="A1817" s="27">
        <v>1969</v>
      </c>
      <c r="B1817" t="s">
        <v>129</v>
      </c>
      <c r="C1817" s="27"/>
      <c r="D1817" s="27"/>
      <c r="E1817" s="27"/>
      <c r="F1817" s="27">
        <v>0</v>
      </c>
      <c r="G1817" s="27">
        <v>0</v>
      </c>
      <c r="H1817" s="27">
        <v>0</v>
      </c>
      <c r="I1817" s="27">
        <v>1</v>
      </c>
      <c r="J1817" s="27">
        <v>0</v>
      </c>
      <c r="K1817" s="27">
        <v>4</v>
      </c>
      <c r="L1817" s="27">
        <v>1</v>
      </c>
      <c r="M1817" s="27">
        <v>0</v>
      </c>
      <c r="N1817" s="27">
        <v>1</v>
      </c>
      <c r="O1817" s="27">
        <v>0</v>
      </c>
      <c r="P1817" s="27"/>
      <c r="Q1817" s="27">
        <v>1361360157.2699862</v>
      </c>
      <c r="R1817" s="27">
        <v>0</v>
      </c>
      <c r="S1817" s="27">
        <v>1</v>
      </c>
      <c r="T1817" s="33">
        <v>1.0058077459461789</v>
      </c>
      <c r="U1817" s="27"/>
      <c r="V1817" s="27"/>
      <c r="W1817" s="27"/>
      <c r="X1817" s="27"/>
      <c r="Y1817" s="27"/>
      <c r="Z1817" s="27">
        <v>1</v>
      </c>
    </row>
    <row r="1818" spans="1:26">
      <c r="A1818" s="27">
        <v>1970</v>
      </c>
      <c r="B1818" t="s">
        <v>129</v>
      </c>
      <c r="C1818" s="27"/>
      <c r="D1818" s="27"/>
      <c r="E1818" s="27"/>
      <c r="F1818" s="27">
        <v>0</v>
      </c>
      <c r="G1818" s="27">
        <v>0</v>
      </c>
      <c r="H1818" s="27">
        <v>0</v>
      </c>
      <c r="I1818" s="27">
        <v>1</v>
      </c>
      <c r="J1818" s="27">
        <v>0</v>
      </c>
      <c r="K1818" s="27">
        <v>4</v>
      </c>
      <c r="L1818" s="27">
        <v>1</v>
      </c>
      <c r="M1818" s="27">
        <v>0</v>
      </c>
      <c r="N1818" s="27">
        <v>1</v>
      </c>
      <c r="O1818" s="27">
        <v>0</v>
      </c>
      <c r="P1818" s="27"/>
      <c r="Q1818" s="27">
        <v>1455482990.2414262</v>
      </c>
      <c r="R1818" s="27">
        <v>0</v>
      </c>
      <c r="S1818" s="27">
        <v>1</v>
      </c>
      <c r="T1818" s="33">
        <v>1</v>
      </c>
      <c r="U1818" s="27">
        <v>0</v>
      </c>
      <c r="V1818" s="27">
        <v>4463000</v>
      </c>
      <c r="W1818" s="27">
        <v>0</v>
      </c>
      <c r="X1818" s="27"/>
      <c r="Y1818" s="27">
        <v>0</v>
      </c>
      <c r="Z1818" s="27">
        <v>1</v>
      </c>
    </row>
    <row r="1819" spans="1:26">
      <c r="A1819" s="27">
        <v>1971</v>
      </c>
      <c r="B1819" t="s">
        <v>129</v>
      </c>
      <c r="C1819" s="27"/>
      <c r="D1819" s="27"/>
      <c r="E1819" s="27"/>
      <c r="F1819" s="27">
        <v>0</v>
      </c>
      <c r="G1819" s="27">
        <v>0</v>
      </c>
      <c r="H1819" s="27">
        <v>0</v>
      </c>
      <c r="I1819" s="27">
        <v>1</v>
      </c>
      <c r="J1819" s="27">
        <v>0</v>
      </c>
      <c r="K1819" s="27">
        <v>4</v>
      </c>
      <c r="L1819" s="27">
        <v>1</v>
      </c>
      <c r="M1819" s="27">
        <v>0</v>
      </c>
      <c r="N1819" s="27">
        <v>1</v>
      </c>
      <c r="O1819" s="27">
        <v>0</v>
      </c>
      <c r="P1819" s="27"/>
      <c r="Q1819" s="27">
        <v>1584128262.0893281</v>
      </c>
      <c r="R1819" s="27">
        <v>0</v>
      </c>
      <c r="S1819" s="27">
        <v>1</v>
      </c>
      <c r="T1819" s="33">
        <v>0.92761372871024128</v>
      </c>
      <c r="U1819" s="27">
        <v>0</v>
      </c>
      <c r="V1819" s="27">
        <v>10598000</v>
      </c>
      <c r="W1819" s="27">
        <v>0</v>
      </c>
      <c r="X1819" s="27"/>
      <c r="Y1819" s="27">
        <v>0</v>
      </c>
      <c r="Z1819" s="27">
        <v>1</v>
      </c>
    </row>
    <row r="1820" spans="1:26">
      <c r="A1820" s="27">
        <v>1972</v>
      </c>
      <c r="B1820" t="s">
        <v>129</v>
      </c>
      <c r="C1820" s="27"/>
      <c r="D1820" s="27"/>
      <c r="E1820" s="27"/>
      <c r="F1820" s="27">
        <v>0</v>
      </c>
      <c r="G1820" s="27">
        <v>0</v>
      </c>
      <c r="H1820" s="27">
        <v>0</v>
      </c>
      <c r="I1820" s="27">
        <v>1</v>
      </c>
      <c r="J1820" s="27">
        <v>0</v>
      </c>
      <c r="K1820" s="27">
        <v>4</v>
      </c>
      <c r="L1820" s="27">
        <v>1</v>
      </c>
      <c r="M1820" s="27">
        <v>0</v>
      </c>
      <c r="N1820" s="27">
        <v>1</v>
      </c>
      <c r="O1820" s="27">
        <v>0</v>
      </c>
      <c r="P1820" s="27"/>
      <c r="Q1820" s="27">
        <v>1849400599.7755799</v>
      </c>
      <c r="R1820" s="27">
        <v>0</v>
      </c>
      <c r="S1820" s="27">
        <v>1</v>
      </c>
      <c r="T1820" s="33">
        <v>0.92122545142259926</v>
      </c>
      <c r="U1820" s="27">
        <v>0</v>
      </c>
      <c r="V1820" s="27">
        <v>17678000</v>
      </c>
      <c r="W1820" s="27">
        <v>0</v>
      </c>
      <c r="X1820" s="27"/>
      <c r="Y1820" s="27">
        <v>0</v>
      </c>
      <c r="Z1820" s="27">
        <v>1</v>
      </c>
    </row>
    <row r="1821" spans="1:26">
      <c r="A1821" s="27">
        <v>1973</v>
      </c>
      <c r="B1821" t="s">
        <v>129</v>
      </c>
      <c r="C1821" s="27"/>
      <c r="D1821" s="27"/>
      <c r="E1821" s="27"/>
      <c r="F1821" s="27">
        <v>0</v>
      </c>
      <c r="G1821" s="27">
        <v>0</v>
      </c>
      <c r="H1821" s="27">
        <v>0</v>
      </c>
      <c r="I1821" s="27">
        <v>1</v>
      </c>
      <c r="J1821" s="27">
        <v>0</v>
      </c>
      <c r="K1821" s="27">
        <v>4</v>
      </c>
      <c r="L1821" s="27">
        <v>1</v>
      </c>
      <c r="M1821" s="27">
        <v>0</v>
      </c>
      <c r="N1821" s="27">
        <v>1</v>
      </c>
      <c r="O1821" s="27">
        <v>0</v>
      </c>
      <c r="P1821" s="27"/>
      <c r="Q1821" s="27">
        <v>2508421234.8557048</v>
      </c>
      <c r="R1821" s="27">
        <v>0</v>
      </c>
      <c r="S1821" s="27">
        <v>1</v>
      </c>
      <c r="T1821" s="33">
        <v>1.2798279189511945</v>
      </c>
      <c r="U1821" s="27">
        <v>0</v>
      </c>
      <c r="V1821" s="27">
        <v>28905000</v>
      </c>
      <c r="W1821" s="27">
        <v>0</v>
      </c>
      <c r="X1821" s="27"/>
      <c r="Y1821" s="27">
        <v>74000000</v>
      </c>
      <c r="Z1821" s="27">
        <v>1</v>
      </c>
    </row>
    <row r="1822" spans="1:26">
      <c r="A1822" s="27">
        <v>1974</v>
      </c>
      <c r="B1822" t="s">
        <v>129</v>
      </c>
      <c r="C1822" s="27"/>
      <c r="D1822" s="27"/>
      <c r="E1822" s="27"/>
      <c r="F1822" s="27">
        <v>0</v>
      </c>
      <c r="G1822" s="27">
        <v>0</v>
      </c>
      <c r="H1822" s="27">
        <v>0</v>
      </c>
      <c r="I1822" s="27">
        <v>1</v>
      </c>
      <c r="J1822" s="27">
        <v>0</v>
      </c>
      <c r="K1822" s="27">
        <v>4</v>
      </c>
      <c r="L1822" s="27">
        <v>1</v>
      </c>
      <c r="M1822" s="27">
        <v>0</v>
      </c>
      <c r="N1822" s="27">
        <v>1</v>
      </c>
      <c r="O1822" s="27">
        <v>0</v>
      </c>
      <c r="P1822" s="27"/>
      <c r="Q1822" s="27">
        <v>3070151901.0638347</v>
      </c>
      <c r="R1822" s="27">
        <v>0</v>
      </c>
      <c r="S1822" s="27">
        <v>1</v>
      </c>
      <c r="T1822" s="33">
        <v>1.2793035310212315</v>
      </c>
      <c r="U1822" s="27">
        <v>13676548</v>
      </c>
      <c r="V1822" s="27">
        <v>49010000</v>
      </c>
      <c r="W1822" s="27">
        <v>221000</v>
      </c>
      <c r="X1822" s="27"/>
      <c r="Y1822" s="27">
        <v>63000000</v>
      </c>
      <c r="Z1822" s="27">
        <v>1</v>
      </c>
    </row>
    <row r="1823" spans="1:26">
      <c r="A1823" s="27">
        <v>1975</v>
      </c>
      <c r="B1823" t="s">
        <v>129</v>
      </c>
      <c r="C1823" s="27"/>
      <c r="D1823" s="27"/>
      <c r="E1823" s="27"/>
      <c r="F1823" s="27">
        <v>0</v>
      </c>
      <c r="G1823" s="27">
        <v>0</v>
      </c>
      <c r="H1823" s="27">
        <v>0</v>
      </c>
      <c r="I1823" s="27">
        <v>1</v>
      </c>
      <c r="J1823" s="27">
        <v>0</v>
      </c>
      <c r="K1823" s="27">
        <v>4</v>
      </c>
      <c r="L1823" s="27">
        <v>1</v>
      </c>
      <c r="M1823" s="27">
        <v>0</v>
      </c>
      <c r="N1823" s="27">
        <v>1</v>
      </c>
      <c r="O1823" s="27">
        <v>0</v>
      </c>
      <c r="P1823" s="27"/>
      <c r="Q1823" s="27">
        <v>3893839190.2680612</v>
      </c>
      <c r="R1823" s="27">
        <v>0</v>
      </c>
      <c r="S1823" s="27">
        <v>1</v>
      </c>
      <c r="T1823" s="33">
        <v>0.94696688960437181</v>
      </c>
      <c r="U1823" s="27">
        <v>13076719</v>
      </c>
      <c r="V1823" s="27">
        <v>72528000</v>
      </c>
      <c r="W1823" s="27">
        <v>1333000</v>
      </c>
      <c r="X1823" s="27"/>
      <c r="Y1823" s="27">
        <v>50000000</v>
      </c>
      <c r="Z1823" s="27">
        <v>1</v>
      </c>
    </row>
    <row r="1824" spans="1:26">
      <c r="A1824" s="27">
        <v>1976</v>
      </c>
      <c r="B1824" t="s">
        <v>129</v>
      </c>
      <c r="C1824" s="27"/>
      <c r="D1824" s="27"/>
      <c r="E1824" s="27"/>
      <c r="F1824" s="27">
        <v>0</v>
      </c>
      <c r="G1824" s="27">
        <v>0</v>
      </c>
      <c r="H1824" s="27">
        <v>0</v>
      </c>
      <c r="I1824" s="27">
        <v>1</v>
      </c>
      <c r="J1824" s="27">
        <v>0</v>
      </c>
      <c r="K1824" s="27">
        <v>4</v>
      </c>
      <c r="L1824" s="27">
        <v>1</v>
      </c>
      <c r="M1824" s="27">
        <v>0</v>
      </c>
      <c r="N1824" s="27">
        <v>1</v>
      </c>
      <c r="O1824" s="27">
        <v>0</v>
      </c>
      <c r="P1824" s="27"/>
      <c r="Q1824" s="27">
        <v>4662053707.7762966</v>
      </c>
      <c r="R1824" s="27">
        <v>0</v>
      </c>
      <c r="S1824" s="27">
        <v>1</v>
      </c>
      <c r="T1824" s="33">
        <v>1.0219497573337515</v>
      </c>
      <c r="U1824" s="27">
        <v>27140348.800000001</v>
      </c>
      <c r="V1824" s="27">
        <v>85443000</v>
      </c>
      <c r="W1824" s="27">
        <v>2957000</v>
      </c>
      <c r="X1824" s="27"/>
      <c r="Y1824" s="27">
        <v>189000000</v>
      </c>
      <c r="Z1824" s="27">
        <v>1</v>
      </c>
    </row>
    <row r="1825" spans="1:26">
      <c r="A1825" s="27">
        <v>1977</v>
      </c>
      <c r="B1825" t="s">
        <v>129</v>
      </c>
      <c r="C1825" s="27"/>
      <c r="D1825" s="27"/>
      <c r="E1825" s="27"/>
      <c r="F1825" s="27">
        <v>0</v>
      </c>
      <c r="G1825" s="27">
        <v>0</v>
      </c>
      <c r="H1825" s="27">
        <v>0</v>
      </c>
      <c r="I1825" s="27">
        <v>1</v>
      </c>
      <c r="J1825" s="27">
        <v>0</v>
      </c>
      <c r="K1825" s="27">
        <v>4</v>
      </c>
      <c r="L1825" s="27">
        <v>1</v>
      </c>
      <c r="M1825" s="27">
        <v>0</v>
      </c>
      <c r="N1825" s="27">
        <v>1</v>
      </c>
      <c r="O1825" s="27">
        <v>0</v>
      </c>
      <c r="P1825" s="27"/>
      <c r="Q1825" s="27">
        <v>6265067857.8653431</v>
      </c>
      <c r="R1825" s="27">
        <v>0</v>
      </c>
      <c r="S1825" s="27">
        <v>1</v>
      </c>
      <c r="T1825" s="33">
        <v>1.0409624303569636</v>
      </c>
      <c r="U1825" s="27">
        <v>16289261.1</v>
      </c>
      <c r="V1825" s="27">
        <v>120308000</v>
      </c>
      <c r="W1825" s="27">
        <v>6724000</v>
      </c>
      <c r="X1825" s="27"/>
      <c r="Y1825" s="27">
        <v>86000000</v>
      </c>
      <c r="Z1825" s="27">
        <v>1</v>
      </c>
    </row>
    <row r="1826" spans="1:26">
      <c r="A1826" s="27">
        <v>1978</v>
      </c>
      <c r="B1826" t="s">
        <v>129</v>
      </c>
      <c r="C1826" s="27"/>
      <c r="D1826" s="27"/>
      <c r="E1826" s="27"/>
      <c r="F1826" s="27">
        <v>0</v>
      </c>
      <c r="G1826" s="27">
        <v>0</v>
      </c>
      <c r="H1826" s="27">
        <v>0</v>
      </c>
      <c r="I1826" s="27">
        <v>1</v>
      </c>
      <c r="J1826" s="27">
        <v>0</v>
      </c>
      <c r="K1826" s="27">
        <v>4</v>
      </c>
      <c r="L1826" s="27">
        <v>1</v>
      </c>
      <c r="M1826" s="27">
        <v>0</v>
      </c>
      <c r="N1826" s="27">
        <v>1</v>
      </c>
      <c r="O1826" s="27">
        <v>0</v>
      </c>
      <c r="P1826" s="27"/>
      <c r="Q1826" s="27">
        <v>7900524897.8644047</v>
      </c>
      <c r="R1826" s="27">
        <v>0</v>
      </c>
      <c r="S1826" s="27">
        <v>1</v>
      </c>
      <c r="T1826" s="33">
        <v>0.91734575384516981</v>
      </c>
      <c r="U1826" s="27">
        <v>31023338.300000001</v>
      </c>
      <c r="V1826" s="27">
        <v>175052000</v>
      </c>
      <c r="W1826" s="27">
        <v>7500000</v>
      </c>
      <c r="X1826" s="27"/>
      <c r="Y1826" s="27">
        <v>290700000</v>
      </c>
      <c r="Z1826" s="27">
        <v>1</v>
      </c>
    </row>
    <row r="1827" spans="1:26">
      <c r="A1827" s="27">
        <v>1979</v>
      </c>
      <c r="B1827" t="s">
        <v>129</v>
      </c>
      <c r="C1827" s="27"/>
      <c r="D1827" s="27"/>
      <c r="E1827" s="27"/>
      <c r="F1827" s="27">
        <v>0</v>
      </c>
      <c r="G1827" s="27">
        <v>0</v>
      </c>
      <c r="H1827" s="27">
        <v>0</v>
      </c>
      <c r="I1827" s="27">
        <v>1</v>
      </c>
      <c r="J1827" s="27">
        <v>0</v>
      </c>
      <c r="K1827" s="27">
        <v>4</v>
      </c>
      <c r="L1827" s="27">
        <v>1</v>
      </c>
      <c r="M1827" s="27">
        <v>0</v>
      </c>
      <c r="N1827" s="27">
        <v>1</v>
      </c>
      <c r="O1827" s="27">
        <v>0</v>
      </c>
      <c r="P1827" s="27"/>
      <c r="Q1827" s="27">
        <v>9142935857.9476643</v>
      </c>
      <c r="R1827" s="27">
        <v>0</v>
      </c>
      <c r="S1827" s="27">
        <v>1</v>
      </c>
      <c r="T1827" s="33">
        <v>0.9810294585578897</v>
      </c>
      <c r="U1827" s="27">
        <v>28392413.5</v>
      </c>
      <c r="V1827" s="27">
        <v>227878000</v>
      </c>
      <c r="W1827" s="27">
        <v>7500000</v>
      </c>
      <c r="X1827" s="27"/>
      <c r="Y1827" s="27">
        <v>298700000</v>
      </c>
      <c r="Z1827" s="27">
        <v>1</v>
      </c>
    </row>
    <row r="1828" spans="1:26">
      <c r="A1828" s="27">
        <v>1980</v>
      </c>
      <c r="B1828" t="s">
        <v>129</v>
      </c>
      <c r="C1828" s="27"/>
      <c r="D1828" s="27"/>
      <c r="E1828" s="27"/>
      <c r="F1828" s="27">
        <v>0</v>
      </c>
      <c r="G1828" s="27">
        <v>0</v>
      </c>
      <c r="H1828" s="27">
        <v>0</v>
      </c>
      <c r="I1828" s="27">
        <v>1</v>
      </c>
      <c r="J1828" s="27">
        <v>0</v>
      </c>
      <c r="K1828" s="27">
        <v>4</v>
      </c>
      <c r="L1828" s="27">
        <v>1</v>
      </c>
      <c r="M1828" s="27">
        <v>0</v>
      </c>
      <c r="N1828" s="27">
        <v>1</v>
      </c>
      <c r="O1828" s="27">
        <v>0</v>
      </c>
      <c r="P1828" s="27">
        <v>10040000000</v>
      </c>
      <c r="Q1828" s="27">
        <v>10175615441.812651</v>
      </c>
      <c r="R1828" s="27">
        <v>0</v>
      </c>
      <c r="S1828" s="27">
        <v>1</v>
      </c>
      <c r="T1828" s="33">
        <v>0.94044734443210454</v>
      </c>
      <c r="U1828" s="27">
        <v>64562529.600000001</v>
      </c>
      <c r="V1828" s="27">
        <v>306159000</v>
      </c>
      <c r="W1828" s="27">
        <v>7500000</v>
      </c>
      <c r="X1828" s="27"/>
      <c r="Y1828" s="27">
        <v>417000000</v>
      </c>
      <c r="Z1828" s="27">
        <v>1</v>
      </c>
    </row>
    <row r="1829" spans="1:26">
      <c r="A1829" s="27">
        <v>1981</v>
      </c>
      <c r="B1829" t="s">
        <v>129</v>
      </c>
      <c r="C1829" s="27"/>
      <c r="D1829" s="27"/>
      <c r="E1829" s="27"/>
      <c r="F1829" s="27">
        <v>0</v>
      </c>
      <c r="G1829" s="27">
        <v>0</v>
      </c>
      <c r="H1829" s="27">
        <v>0</v>
      </c>
      <c r="I1829" s="27">
        <v>1</v>
      </c>
      <c r="J1829" s="27">
        <v>0</v>
      </c>
      <c r="K1829" s="27">
        <v>4</v>
      </c>
      <c r="L1829" s="27">
        <v>1</v>
      </c>
      <c r="M1829" s="27">
        <v>0</v>
      </c>
      <c r="N1829" s="27">
        <v>1</v>
      </c>
      <c r="O1829" s="27">
        <v>0</v>
      </c>
      <c r="P1829" s="27">
        <v>8321000000</v>
      </c>
      <c r="Q1829" s="27">
        <v>8432588483.8526268</v>
      </c>
      <c r="R1829" s="27">
        <v>0</v>
      </c>
      <c r="S1829" s="27">
        <v>1</v>
      </c>
      <c r="T1829" s="33">
        <v>0.83355014400471705</v>
      </c>
      <c r="U1829" s="27">
        <v>430648955.30000001</v>
      </c>
      <c r="V1829" s="27">
        <v>340647000</v>
      </c>
      <c r="W1829" s="27">
        <v>7500000</v>
      </c>
      <c r="X1829" s="27"/>
      <c r="Y1829" s="27">
        <v>916649984</v>
      </c>
      <c r="Z1829" s="27">
        <v>1</v>
      </c>
    </row>
    <row r="1830" spans="1:26">
      <c r="A1830" s="27">
        <v>1982</v>
      </c>
      <c r="B1830" t="s">
        <v>129</v>
      </c>
      <c r="C1830" s="27"/>
      <c r="D1830" s="27"/>
      <c r="E1830" s="27"/>
      <c r="F1830" s="27">
        <v>0</v>
      </c>
      <c r="G1830" s="27">
        <v>0</v>
      </c>
      <c r="H1830" s="27">
        <v>0</v>
      </c>
      <c r="I1830" s="27">
        <v>1</v>
      </c>
      <c r="J1830" s="27">
        <v>0</v>
      </c>
      <c r="K1830" s="27">
        <v>4</v>
      </c>
      <c r="L1830" s="27">
        <v>1</v>
      </c>
      <c r="M1830" s="27">
        <v>0</v>
      </c>
      <c r="N1830" s="27">
        <v>1</v>
      </c>
      <c r="O1830" s="27">
        <v>0</v>
      </c>
      <c r="P1830" s="27">
        <v>7466000000</v>
      </c>
      <c r="Q1830" s="27">
        <v>7567109766.6112919</v>
      </c>
      <c r="R1830" s="27">
        <v>0</v>
      </c>
      <c r="S1830" s="27">
        <v>1</v>
      </c>
      <c r="T1830" s="33">
        <v>0.78443295677873848</v>
      </c>
      <c r="U1830" s="27">
        <v>535456740.89999998</v>
      </c>
      <c r="V1830" s="27">
        <v>540433000</v>
      </c>
      <c r="W1830" s="27">
        <v>7500000</v>
      </c>
      <c r="X1830" s="27"/>
      <c r="Y1830" s="27">
        <v>483500000</v>
      </c>
      <c r="Z1830" s="27">
        <v>1</v>
      </c>
    </row>
    <row r="1831" spans="1:26">
      <c r="A1831" s="27">
        <v>1983</v>
      </c>
      <c r="B1831" t="s">
        <v>129</v>
      </c>
      <c r="C1831" s="27"/>
      <c r="D1831" s="27"/>
      <c r="E1831" s="27"/>
      <c r="F1831" s="27">
        <v>0</v>
      </c>
      <c r="G1831" s="27">
        <v>0</v>
      </c>
      <c r="H1831" s="27">
        <v>0</v>
      </c>
      <c r="I1831" s="27">
        <v>1</v>
      </c>
      <c r="J1831" s="27">
        <v>0</v>
      </c>
      <c r="K1831" s="27">
        <v>4</v>
      </c>
      <c r="L1831" s="27">
        <v>1</v>
      </c>
      <c r="M1831" s="27">
        <v>0</v>
      </c>
      <c r="N1831" s="27">
        <v>1</v>
      </c>
      <c r="O1831" s="27">
        <v>0</v>
      </c>
      <c r="P1831" s="27">
        <v>6737000000</v>
      </c>
      <c r="Q1831" s="27">
        <v>6838185418.5364218</v>
      </c>
      <c r="R1831" s="27">
        <v>0</v>
      </c>
      <c r="S1831" s="27">
        <v>1</v>
      </c>
      <c r="T1831" s="33">
        <v>0.83426891623154475</v>
      </c>
      <c r="U1831" s="27">
        <v>670402858.20000005</v>
      </c>
      <c r="V1831" s="27">
        <v>718750000</v>
      </c>
      <c r="W1831" s="27">
        <v>7463000</v>
      </c>
      <c r="X1831" s="27"/>
      <c r="Y1831" s="27">
        <v>10000000</v>
      </c>
      <c r="Z1831" s="27">
        <v>1</v>
      </c>
    </row>
    <row r="1832" spans="1:26">
      <c r="A1832" s="27">
        <v>1984</v>
      </c>
      <c r="B1832" t="s">
        <v>129</v>
      </c>
      <c r="C1832" s="27"/>
      <c r="D1832" s="27"/>
      <c r="E1832" s="27"/>
      <c r="F1832" s="27">
        <v>0</v>
      </c>
      <c r="G1832" s="27">
        <v>0</v>
      </c>
      <c r="H1832" s="27">
        <v>0</v>
      </c>
      <c r="I1832" s="27">
        <v>1</v>
      </c>
      <c r="J1832" s="27">
        <v>0</v>
      </c>
      <c r="K1832" s="27">
        <v>4</v>
      </c>
      <c r="L1832" s="27">
        <v>1</v>
      </c>
      <c r="M1832" s="27">
        <v>0</v>
      </c>
      <c r="N1832" s="27">
        <v>1</v>
      </c>
      <c r="O1832" s="27">
        <v>0</v>
      </c>
      <c r="P1832" s="27">
        <v>6717000000</v>
      </c>
      <c r="Q1832" s="27">
        <v>6841638714.5453997</v>
      </c>
      <c r="R1832" s="27">
        <v>0</v>
      </c>
      <c r="S1832" s="27">
        <v>1</v>
      </c>
      <c r="T1832" s="33">
        <v>0.82999599794502654</v>
      </c>
      <c r="U1832" s="27">
        <v>636785646.29999995</v>
      </c>
      <c r="V1832" s="27">
        <v>768476000</v>
      </c>
      <c r="W1832" s="27">
        <v>7388000</v>
      </c>
      <c r="X1832" s="27"/>
      <c r="Y1832" s="27"/>
      <c r="Z1832" s="27">
        <v>1</v>
      </c>
    </row>
    <row r="1833" spans="1:26">
      <c r="A1833" s="27">
        <v>1985</v>
      </c>
      <c r="B1833" t="s">
        <v>129</v>
      </c>
      <c r="C1833" s="27"/>
      <c r="D1833" s="27"/>
      <c r="E1833" s="27"/>
      <c r="F1833" s="27">
        <v>0</v>
      </c>
      <c r="G1833" s="27">
        <v>0</v>
      </c>
      <c r="H1833" s="27">
        <v>0</v>
      </c>
      <c r="I1833" s="27">
        <v>1</v>
      </c>
      <c r="J1833" s="27">
        <v>0</v>
      </c>
      <c r="K1833" s="27">
        <v>4</v>
      </c>
      <c r="L1833" s="27">
        <v>1</v>
      </c>
      <c r="M1833" s="27">
        <v>0</v>
      </c>
      <c r="N1833" s="27">
        <v>1</v>
      </c>
      <c r="O1833" s="27">
        <v>0</v>
      </c>
      <c r="P1833" s="27">
        <v>6851000000</v>
      </c>
      <c r="Q1833" s="27">
        <v>6977650069.3357792</v>
      </c>
      <c r="R1833" s="27">
        <v>0</v>
      </c>
      <c r="S1833" s="27">
        <v>1</v>
      </c>
      <c r="T1833" s="33">
        <v>0.74915719568429318</v>
      </c>
      <c r="U1833" s="27">
        <v>665129330</v>
      </c>
      <c r="V1833" s="27">
        <v>964914000</v>
      </c>
      <c r="W1833" s="27">
        <v>7313000</v>
      </c>
      <c r="X1833" s="27"/>
      <c r="Y1833" s="27"/>
      <c r="Z1833" s="27">
        <v>1</v>
      </c>
    </row>
    <row r="1834" spans="1:26">
      <c r="A1834" s="27">
        <v>1986</v>
      </c>
      <c r="B1834" t="s">
        <v>129</v>
      </c>
      <c r="C1834" s="27"/>
      <c r="D1834" s="27"/>
      <c r="E1834" s="27"/>
      <c r="F1834" s="27">
        <v>15600000</v>
      </c>
      <c r="G1834" s="27">
        <v>0</v>
      </c>
      <c r="H1834" s="27">
        <v>0</v>
      </c>
      <c r="I1834" s="27">
        <v>1</v>
      </c>
      <c r="J1834" s="27">
        <v>0</v>
      </c>
      <c r="K1834" s="27">
        <v>4</v>
      </c>
      <c r="L1834" s="27">
        <v>1</v>
      </c>
      <c r="M1834" s="27">
        <v>0</v>
      </c>
      <c r="N1834" s="27">
        <v>1</v>
      </c>
      <c r="O1834" s="27">
        <v>0</v>
      </c>
      <c r="P1834" s="27">
        <v>9170000000</v>
      </c>
      <c r="Q1834" s="27">
        <v>9158302205.3623695</v>
      </c>
      <c r="R1834" s="27">
        <v>1</v>
      </c>
      <c r="S1834" s="27">
        <v>1</v>
      </c>
      <c r="T1834" s="33">
        <v>0.7030572776909082</v>
      </c>
      <c r="U1834" s="27">
        <v>658897981.60000002</v>
      </c>
      <c r="V1834" s="27">
        <v>1253359000</v>
      </c>
      <c r="W1834" s="27">
        <v>7238000</v>
      </c>
      <c r="X1834" s="27"/>
      <c r="Y1834" s="27"/>
      <c r="Z1834" s="27">
        <v>1</v>
      </c>
    </row>
    <row r="1835" spans="1:26">
      <c r="A1835" s="27">
        <v>1987</v>
      </c>
      <c r="B1835" t="s">
        <v>129</v>
      </c>
      <c r="C1835" s="27"/>
      <c r="D1835" s="27"/>
      <c r="E1835" s="27"/>
      <c r="F1835" s="27">
        <v>130000</v>
      </c>
      <c r="G1835" s="27">
        <v>0</v>
      </c>
      <c r="H1835" s="27">
        <v>0</v>
      </c>
      <c r="I1835" s="27">
        <v>1</v>
      </c>
      <c r="J1835" s="27">
        <v>0</v>
      </c>
      <c r="K1835" s="27">
        <v>4</v>
      </c>
      <c r="L1835" s="27">
        <v>1</v>
      </c>
      <c r="M1835" s="27">
        <v>0</v>
      </c>
      <c r="N1835" s="27">
        <v>1</v>
      </c>
      <c r="O1835" s="27">
        <v>0</v>
      </c>
      <c r="P1835" s="27">
        <v>10088000000</v>
      </c>
      <c r="Q1835" s="27">
        <v>10087653189.328686</v>
      </c>
      <c r="R1835" s="27">
        <v>1</v>
      </c>
      <c r="S1835" s="27">
        <v>1</v>
      </c>
      <c r="T1835" s="33">
        <v>0.74330063470010233</v>
      </c>
      <c r="U1835" s="27">
        <v>604082451.89999998</v>
      </c>
      <c r="V1835" s="27">
        <v>1872225000</v>
      </c>
      <c r="W1835" s="27">
        <v>7163000</v>
      </c>
      <c r="X1835" s="27"/>
      <c r="Y1835" s="27"/>
      <c r="Z1835" s="27">
        <v>1</v>
      </c>
    </row>
    <row r="1836" spans="1:26">
      <c r="A1836" s="27">
        <v>1988</v>
      </c>
      <c r="B1836" t="s">
        <v>129</v>
      </c>
      <c r="C1836" s="27"/>
      <c r="D1836" s="27"/>
      <c r="E1836" s="27"/>
      <c r="F1836" s="27">
        <v>0</v>
      </c>
      <c r="G1836" s="27">
        <v>0</v>
      </c>
      <c r="H1836" s="27">
        <v>0</v>
      </c>
      <c r="I1836" s="27">
        <v>1</v>
      </c>
      <c r="J1836" s="27">
        <v>0</v>
      </c>
      <c r="K1836" s="27">
        <v>4</v>
      </c>
      <c r="L1836" s="27">
        <v>1</v>
      </c>
      <c r="M1836" s="27">
        <v>0</v>
      </c>
      <c r="N1836" s="27">
        <v>1</v>
      </c>
      <c r="O1836" s="27">
        <v>0</v>
      </c>
      <c r="P1836" s="27">
        <v>10195000000</v>
      </c>
      <c r="Q1836" s="27">
        <v>10255170459.985992</v>
      </c>
      <c r="R1836" s="27">
        <v>1</v>
      </c>
      <c r="S1836" s="27">
        <v>1</v>
      </c>
      <c r="T1836" s="33">
        <v>0.80560957079318884</v>
      </c>
      <c r="U1836" s="27">
        <v>508502350.39999998</v>
      </c>
      <c r="V1836" s="27">
        <v>1694844000</v>
      </c>
      <c r="W1836" s="27">
        <v>7088000</v>
      </c>
      <c r="X1836" s="27"/>
      <c r="Y1836" s="27"/>
      <c r="Z1836" s="27">
        <v>1</v>
      </c>
    </row>
    <row r="1837" spans="1:26">
      <c r="A1837" s="27">
        <v>1989</v>
      </c>
      <c r="B1837" t="s">
        <v>129</v>
      </c>
      <c r="C1837" s="27"/>
      <c r="D1837" s="27"/>
      <c r="E1837" s="27"/>
      <c r="F1837" s="27">
        <v>0</v>
      </c>
      <c r="G1837" s="27">
        <v>0</v>
      </c>
      <c r="H1837" s="27">
        <v>0</v>
      </c>
      <c r="I1837" s="27">
        <v>1</v>
      </c>
      <c r="J1837" s="27">
        <v>0</v>
      </c>
      <c r="K1837" s="27">
        <v>4</v>
      </c>
      <c r="L1837" s="27">
        <v>1</v>
      </c>
      <c r="M1837" s="27">
        <v>0</v>
      </c>
      <c r="N1837" s="27">
        <v>1</v>
      </c>
      <c r="O1837" s="27">
        <v>0</v>
      </c>
      <c r="P1837" s="27">
        <v>9757000000</v>
      </c>
      <c r="Q1837" s="27">
        <v>9757410614.0811996</v>
      </c>
      <c r="R1837" s="27">
        <v>1</v>
      </c>
      <c r="S1837" s="27">
        <v>1</v>
      </c>
      <c r="T1837" s="33">
        <v>0.74679040704290955</v>
      </c>
      <c r="U1837" s="27">
        <v>369614070.80000001</v>
      </c>
      <c r="V1837" s="27">
        <v>1653552000</v>
      </c>
      <c r="W1837" s="27">
        <v>7013000</v>
      </c>
      <c r="X1837" s="27"/>
      <c r="Y1837" s="27"/>
      <c r="Z1837" s="27">
        <v>1</v>
      </c>
    </row>
    <row r="1838" spans="1:26">
      <c r="A1838" s="27">
        <v>1990</v>
      </c>
      <c r="B1838" t="s">
        <v>129</v>
      </c>
      <c r="C1838" s="27"/>
      <c r="D1838" s="27"/>
      <c r="E1838" s="27"/>
      <c r="F1838" s="27">
        <v>0</v>
      </c>
      <c r="G1838" s="27">
        <v>0</v>
      </c>
      <c r="H1838" s="27">
        <v>0</v>
      </c>
      <c r="I1838" s="27">
        <v>1</v>
      </c>
      <c r="J1838" s="27">
        <v>0</v>
      </c>
      <c r="K1838" s="27">
        <v>4</v>
      </c>
      <c r="L1838" s="27">
        <v>1</v>
      </c>
      <c r="M1838" s="27">
        <v>0</v>
      </c>
      <c r="N1838" s="27">
        <v>1</v>
      </c>
      <c r="O1838" s="27">
        <v>0</v>
      </c>
      <c r="P1838" s="27">
        <v>10796000000</v>
      </c>
      <c r="Q1838" s="27">
        <v>10795850106.9547</v>
      </c>
      <c r="R1838" s="27">
        <v>1</v>
      </c>
      <c r="S1838" s="27">
        <v>1</v>
      </c>
      <c r="T1838" s="33">
        <v>0.70566019682121295</v>
      </c>
      <c r="U1838" s="27">
        <v>431253771.19999999</v>
      </c>
      <c r="V1838" s="27">
        <v>1912861000</v>
      </c>
      <c r="W1838" s="27">
        <v>6938000</v>
      </c>
      <c r="X1838" s="27"/>
      <c r="Y1838" s="27"/>
      <c r="Z1838" s="27">
        <v>1</v>
      </c>
    </row>
    <row r="1839" spans="1:26">
      <c r="A1839" s="27">
        <v>1991</v>
      </c>
      <c r="B1839" t="s">
        <v>129</v>
      </c>
      <c r="C1839" s="27"/>
      <c r="D1839" s="27"/>
      <c r="E1839" s="27"/>
      <c r="F1839" s="27">
        <v>0</v>
      </c>
      <c r="G1839" s="27">
        <v>0</v>
      </c>
      <c r="H1839" s="27">
        <v>0</v>
      </c>
      <c r="I1839" s="27">
        <v>1</v>
      </c>
      <c r="J1839" s="27">
        <v>0</v>
      </c>
      <c r="K1839" s="27">
        <v>4</v>
      </c>
      <c r="L1839" s="27">
        <v>1</v>
      </c>
      <c r="M1839" s="27">
        <v>0</v>
      </c>
      <c r="N1839" s="27">
        <v>1</v>
      </c>
      <c r="O1839" s="27">
        <v>0</v>
      </c>
      <c r="P1839" s="27">
        <v>10493000000</v>
      </c>
      <c r="Q1839" s="27">
        <v>10492628915.492674</v>
      </c>
      <c r="R1839" s="27">
        <v>1</v>
      </c>
      <c r="S1839" s="27">
        <v>1</v>
      </c>
      <c r="T1839" s="33">
        <v>0.64778014054484578</v>
      </c>
      <c r="U1839" s="27">
        <v>371504141.60000002</v>
      </c>
      <c r="V1839" s="27">
        <v>1986408000</v>
      </c>
      <c r="W1839" s="27">
        <v>37913345.200000003</v>
      </c>
      <c r="X1839" s="27"/>
      <c r="Y1839" s="27"/>
      <c r="Z1839" s="27">
        <v>1</v>
      </c>
    </row>
    <row r="1840" spans="1:26">
      <c r="A1840" s="27">
        <v>1992</v>
      </c>
      <c r="B1840" t="s">
        <v>129</v>
      </c>
      <c r="C1840" s="27"/>
      <c r="D1840" s="27"/>
      <c r="E1840" s="27"/>
      <c r="F1840" s="27">
        <v>0</v>
      </c>
      <c r="G1840" s="27">
        <v>0</v>
      </c>
      <c r="H1840" s="27">
        <v>0</v>
      </c>
      <c r="I1840" s="27">
        <v>1</v>
      </c>
      <c r="J1840" s="27">
        <v>0</v>
      </c>
      <c r="K1840" s="27">
        <v>4</v>
      </c>
      <c r="L1840" s="27">
        <v>1</v>
      </c>
      <c r="M1840" s="27">
        <v>0</v>
      </c>
      <c r="N1840" s="27">
        <v>1</v>
      </c>
      <c r="O1840" s="27">
        <v>0</v>
      </c>
      <c r="P1840" s="27">
        <v>11153000000</v>
      </c>
      <c r="Q1840" s="27">
        <v>11152971316.074015</v>
      </c>
      <c r="R1840" s="27">
        <v>1</v>
      </c>
      <c r="S1840" s="27">
        <v>1</v>
      </c>
      <c r="T1840" s="33">
        <v>0.62587770846912083</v>
      </c>
      <c r="U1840" s="27">
        <v>267382500</v>
      </c>
      <c r="V1840" s="27">
        <v>1875186072.5</v>
      </c>
      <c r="W1840" s="27">
        <v>109594000</v>
      </c>
      <c r="X1840" s="27"/>
      <c r="Y1840" s="27"/>
      <c r="Z1840" s="27">
        <v>1</v>
      </c>
    </row>
    <row r="1841" spans="1:26">
      <c r="A1841" s="27">
        <v>1993</v>
      </c>
      <c r="B1841" t="s">
        <v>129</v>
      </c>
      <c r="C1841" s="27"/>
      <c r="D1841" s="27"/>
      <c r="E1841" s="27"/>
      <c r="F1841" s="27">
        <v>0</v>
      </c>
      <c r="G1841" s="27">
        <v>0</v>
      </c>
      <c r="H1841" s="27">
        <v>0</v>
      </c>
      <c r="I1841" s="27">
        <v>1</v>
      </c>
      <c r="J1841" s="27">
        <v>0</v>
      </c>
      <c r="K1841" s="27">
        <v>4</v>
      </c>
      <c r="L1841" s="27">
        <v>1</v>
      </c>
      <c r="M1841" s="27">
        <v>0</v>
      </c>
      <c r="N1841" s="27">
        <v>1</v>
      </c>
      <c r="O1841" s="27">
        <v>0</v>
      </c>
      <c r="P1841" s="27">
        <v>11046000000</v>
      </c>
      <c r="Q1841" s="27">
        <v>11045759468.941166</v>
      </c>
      <c r="R1841" s="27">
        <v>1</v>
      </c>
      <c r="S1841" s="27">
        <v>1</v>
      </c>
      <c r="T1841" s="33">
        <v>0.648154718576755</v>
      </c>
      <c r="U1841" s="27">
        <v>218578715.80000001</v>
      </c>
      <c r="V1841" s="27">
        <v>1752284824.5</v>
      </c>
      <c r="W1841" s="27">
        <v>112735000</v>
      </c>
      <c r="X1841" s="27"/>
      <c r="Y1841" s="27"/>
      <c r="Z1841" s="27">
        <v>1</v>
      </c>
    </row>
    <row r="1842" spans="1:26">
      <c r="A1842" s="27">
        <v>1994</v>
      </c>
      <c r="B1842" t="s">
        <v>129</v>
      </c>
      <c r="C1842" s="27"/>
      <c r="D1842" s="27"/>
      <c r="E1842" s="27"/>
      <c r="F1842" s="27">
        <v>0</v>
      </c>
      <c r="G1842" s="27">
        <v>0</v>
      </c>
      <c r="H1842" s="27">
        <v>0</v>
      </c>
      <c r="I1842" s="27">
        <v>1</v>
      </c>
      <c r="J1842" s="27">
        <v>0</v>
      </c>
      <c r="K1842" s="27">
        <v>4</v>
      </c>
      <c r="L1842" s="27">
        <v>1</v>
      </c>
      <c r="M1842" s="27">
        <v>0</v>
      </c>
      <c r="N1842" s="27">
        <v>1</v>
      </c>
      <c r="O1842" s="27">
        <v>0</v>
      </c>
      <c r="P1842" s="27">
        <v>8313000000.000001</v>
      </c>
      <c r="Q1842" s="27">
        <v>8313557450.2521324</v>
      </c>
      <c r="R1842" s="27">
        <v>1</v>
      </c>
      <c r="S1842" s="27">
        <v>1</v>
      </c>
      <c r="T1842" s="33">
        <v>0.69545665111729171</v>
      </c>
      <c r="U1842" s="27">
        <v>328102737</v>
      </c>
      <c r="V1842" s="27">
        <v>1691231275</v>
      </c>
      <c r="W1842" s="27">
        <v>575505000</v>
      </c>
      <c r="X1842" s="27"/>
      <c r="Y1842" s="27"/>
      <c r="Z1842" s="27">
        <v>1</v>
      </c>
    </row>
    <row r="1843" spans="1:26">
      <c r="A1843" s="27">
        <v>1995</v>
      </c>
      <c r="B1843" t="s">
        <v>129</v>
      </c>
      <c r="C1843" s="27"/>
      <c r="D1843" s="27"/>
      <c r="E1843" s="27"/>
      <c r="F1843" s="27">
        <v>0</v>
      </c>
      <c r="G1843" s="27">
        <v>0</v>
      </c>
      <c r="H1843" s="27">
        <v>0</v>
      </c>
      <c r="I1843" s="27">
        <v>1</v>
      </c>
      <c r="J1843" s="27">
        <v>0</v>
      </c>
      <c r="K1843" s="27">
        <v>4</v>
      </c>
      <c r="L1843" s="27">
        <v>1</v>
      </c>
      <c r="M1843" s="27">
        <v>0</v>
      </c>
      <c r="N1843" s="27">
        <v>1</v>
      </c>
      <c r="O1843" s="27">
        <v>0</v>
      </c>
      <c r="P1843" s="27">
        <v>11000000000</v>
      </c>
      <c r="Q1843" s="27">
        <v>11000146839.497032</v>
      </c>
      <c r="R1843" s="27">
        <v>1</v>
      </c>
      <c r="S1843" s="27">
        <v>1</v>
      </c>
      <c r="T1843" s="33">
        <v>0.69736071622307827</v>
      </c>
      <c r="U1843" s="27">
        <v>426768309.30000001</v>
      </c>
      <c r="V1843" s="27">
        <v>1573286557.5</v>
      </c>
      <c r="W1843" s="27">
        <v>812841000</v>
      </c>
      <c r="X1843" s="27"/>
      <c r="Y1843" s="27"/>
      <c r="Z1843" s="27">
        <v>1</v>
      </c>
    </row>
    <row r="1844" spans="1:26">
      <c r="A1844" s="27">
        <v>1996</v>
      </c>
      <c r="B1844" t="s">
        <v>129</v>
      </c>
      <c r="C1844" s="27"/>
      <c r="D1844" s="27"/>
      <c r="E1844" s="27"/>
      <c r="F1844" s="27">
        <v>0</v>
      </c>
      <c r="G1844" s="27">
        <v>0</v>
      </c>
      <c r="H1844" s="27">
        <v>0</v>
      </c>
      <c r="I1844" s="27">
        <v>1</v>
      </c>
      <c r="J1844" s="27">
        <v>0</v>
      </c>
      <c r="K1844" s="27">
        <v>4</v>
      </c>
      <c r="L1844" s="27">
        <v>1</v>
      </c>
      <c r="M1844" s="27">
        <v>0</v>
      </c>
      <c r="N1844" s="27">
        <v>1</v>
      </c>
      <c r="O1844" s="27">
        <v>0</v>
      </c>
      <c r="P1844" s="27">
        <v>12139000000</v>
      </c>
      <c r="Q1844" s="27">
        <v>12139234938.786329</v>
      </c>
      <c r="R1844" s="27">
        <v>1</v>
      </c>
      <c r="S1844" s="27">
        <v>1</v>
      </c>
      <c r="T1844" s="33">
        <v>0.69966405838602452</v>
      </c>
      <c r="U1844" s="27">
        <v>502672001.10000002</v>
      </c>
      <c r="V1844" s="27">
        <v>1304229000</v>
      </c>
      <c r="W1844" s="27">
        <v>1018613000</v>
      </c>
      <c r="X1844" s="27"/>
      <c r="Y1844" s="27"/>
      <c r="Z1844" s="27">
        <v>1</v>
      </c>
    </row>
    <row r="1845" spans="1:26">
      <c r="A1845" s="27">
        <v>1997</v>
      </c>
      <c r="B1845" t="s">
        <v>129</v>
      </c>
      <c r="C1845" s="27"/>
      <c r="D1845" s="27"/>
      <c r="E1845" s="27"/>
      <c r="F1845" s="27">
        <v>0</v>
      </c>
      <c r="G1845" s="27">
        <v>0</v>
      </c>
      <c r="H1845" s="27">
        <v>0</v>
      </c>
      <c r="I1845" s="27">
        <v>1</v>
      </c>
      <c r="J1845" s="27">
        <v>0</v>
      </c>
      <c r="K1845" s="27">
        <v>4</v>
      </c>
      <c r="L1845" s="27">
        <v>1</v>
      </c>
      <c r="M1845" s="27">
        <v>0</v>
      </c>
      <c r="N1845" s="27">
        <v>1</v>
      </c>
      <c r="O1845" s="27">
        <v>0</v>
      </c>
      <c r="P1845" s="27">
        <v>11722000000</v>
      </c>
      <c r="Q1845" s="27">
        <v>11722142706.127819</v>
      </c>
      <c r="R1845" s="27">
        <v>1</v>
      </c>
      <c r="S1845" s="27">
        <v>1</v>
      </c>
      <c r="T1845" s="33">
        <v>0.71538944173936525</v>
      </c>
      <c r="U1845" s="27">
        <v>449947876.30000001</v>
      </c>
      <c r="V1845" s="27">
        <v>1043797000</v>
      </c>
      <c r="W1845" s="27">
        <v>1100326000</v>
      </c>
      <c r="X1845" s="27"/>
      <c r="Y1845" s="27"/>
      <c r="Z1845" s="27">
        <v>1</v>
      </c>
    </row>
    <row r="1846" spans="1:26">
      <c r="A1846" s="27">
        <v>1998</v>
      </c>
      <c r="B1846" t="s">
        <v>129</v>
      </c>
      <c r="C1846" s="27"/>
      <c r="D1846" s="27"/>
      <c r="E1846" s="27"/>
      <c r="F1846" s="27">
        <v>0</v>
      </c>
      <c r="G1846" s="27">
        <v>0</v>
      </c>
      <c r="H1846" s="27">
        <v>0</v>
      </c>
      <c r="I1846" s="27">
        <v>1</v>
      </c>
      <c r="J1846" s="27">
        <v>0</v>
      </c>
      <c r="K1846" s="27">
        <v>4</v>
      </c>
      <c r="L1846" s="27">
        <v>1</v>
      </c>
      <c r="M1846" s="27">
        <v>0</v>
      </c>
      <c r="N1846" s="27">
        <v>1</v>
      </c>
      <c r="O1846" s="27">
        <v>0</v>
      </c>
      <c r="P1846" s="27">
        <v>12612000000</v>
      </c>
      <c r="Q1846" s="27">
        <v>12612033728.85717</v>
      </c>
      <c r="R1846" s="27">
        <v>0</v>
      </c>
      <c r="S1846" s="27">
        <v>1</v>
      </c>
      <c r="T1846" s="33">
        <v>0.63293736472878814</v>
      </c>
      <c r="U1846" s="27">
        <v>643954087.5</v>
      </c>
      <c r="V1846" s="27">
        <v>941510000</v>
      </c>
      <c r="W1846" s="27">
        <v>1337227000</v>
      </c>
      <c r="X1846" s="27"/>
      <c r="Y1846" s="27"/>
      <c r="Z1846" s="27">
        <v>1</v>
      </c>
    </row>
    <row r="1847" spans="1:26">
      <c r="A1847" s="27">
        <v>1999</v>
      </c>
      <c r="B1847" t="s">
        <v>129</v>
      </c>
      <c r="C1847" s="27"/>
      <c r="D1847" s="27"/>
      <c r="E1847" s="27"/>
      <c r="F1847" s="27">
        <v>0</v>
      </c>
      <c r="G1847" s="27">
        <v>0</v>
      </c>
      <c r="H1847" s="27">
        <v>0</v>
      </c>
      <c r="I1847" s="27">
        <v>1</v>
      </c>
      <c r="J1847" s="27">
        <v>0</v>
      </c>
      <c r="K1847" s="27">
        <v>4</v>
      </c>
      <c r="L1847" s="27">
        <v>1</v>
      </c>
      <c r="M1847" s="27">
        <v>0</v>
      </c>
      <c r="N1847" s="27">
        <v>1</v>
      </c>
      <c r="O1847" s="27">
        <v>0</v>
      </c>
      <c r="P1847" s="27">
        <v>12377000000</v>
      </c>
      <c r="Q1847" s="27">
        <v>12376639822.926493</v>
      </c>
      <c r="R1847" s="27">
        <v>1</v>
      </c>
      <c r="S1847" s="27">
        <v>1</v>
      </c>
      <c r="T1847" s="33">
        <v>0.59173831677950461</v>
      </c>
      <c r="U1847" s="27">
        <v>671455204.79999995</v>
      </c>
      <c r="V1847" s="27">
        <v>707876000</v>
      </c>
      <c r="W1847" s="27">
        <v>1359736000</v>
      </c>
      <c r="X1847" s="27"/>
      <c r="Y1847" s="27"/>
      <c r="Z1847" s="27">
        <v>1</v>
      </c>
    </row>
    <row r="1848" spans="1:26">
      <c r="A1848" s="27">
        <v>2000</v>
      </c>
      <c r="B1848" t="s">
        <v>129</v>
      </c>
      <c r="C1848" s="27">
        <v>0</v>
      </c>
      <c r="D1848" s="27">
        <v>0</v>
      </c>
      <c r="E1848" s="27">
        <v>0</v>
      </c>
      <c r="F1848" s="27">
        <v>0</v>
      </c>
      <c r="G1848" s="27">
        <v>0</v>
      </c>
      <c r="H1848" s="27">
        <v>0</v>
      </c>
      <c r="I1848" s="27">
        <v>1</v>
      </c>
      <c r="J1848" s="27">
        <v>0</v>
      </c>
      <c r="K1848" s="27">
        <v>4</v>
      </c>
      <c r="L1848" s="27">
        <v>1</v>
      </c>
      <c r="M1848" s="27">
        <v>1</v>
      </c>
      <c r="N1848" s="27">
        <v>1</v>
      </c>
      <c r="O1848" s="27">
        <v>0</v>
      </c>
      <c r="P1848" s="27">
        <v>10717000000</v>
      </c>
      <c r="Q1848" s="27">
        <v>10717022462.685905</v>
      </c>
      <c r="R1848" s="27">
        <v>1</v>
      </c>
      <c r="S1848" s="27">
        <v>1</v>
      </c>
      <c r="T1848" s="33">
        <v>0.62919927379193319</v>
      </c>
      <c r="U1848" s="27">
        <v>598611576.20000005</v>
      </c>
      <c r="V1848" s="27">
        <v>599488000</v>
      </c>
      <c r="W1848" s="27">
        <v>1365630000</v>
      </c>
      <c r="X1848" s="27"/>
      <c r="Y1848" s="27"/>
      <c r="Z1848" s="27">
        <v>1</v>
      </c>
    </row>
    <row r="1849" spans="1:26">
      <c r="A1849" s="27">
        <v>2001</v>
      </c>
      <c r="B1849" t="s">
        <v>129</v>
      </c>
      <c r="C1849" s="27">
        <v>1208157.25</v>
      </c>
      <c r="D1849" s="27">
        <v>241631.453125</v>
      </c>
      <c r="E1849" s="27">
        <v>1208157.25</v>
      </c>
      <c r="F1849" s="27">
        <v>1208157.25</v>
      </c>
      <c r="G1849" s="27">
        <v>0</v>
      </c>
      <c r="H1849" s="27">
        <v>0</v>
      </c>
      <c r="I1849" s="27">
        <v>1</v>
      </c>
      <c r="J1849" s="27">
        <v>0</v>
      </c>
      <c r="K1849" s="27">
        <v>4</v>
      </c>
      <c r="L1849" s="27">
        <v>1</v>
      </c>
      <c r="M1849" s="27">
        <v>1</v>
      </c>
      <c r="N1849" s="27">
        <v>1</v>
      </c>
      <c r="O1849" s="27">
        <v>0</v>
      </c>
      <c r="P1849" s="27">
        <v>11193000000</v>
      </c>
      <c r="Q1849" s="27">
        <v>11192560827.296247</v>
      </c>
      <c r="R1849" s="27">
        <v>1</v>
      </c>
      <c r="S1849" s="27">
        <v>1</v>
      </c>
      <c r="T1849" s="33">
        <v>0.61588871891054842</v>
      </c>
      <c r="U1849" s="27">
        <v>511536865.69999999</v>
      </c>
      <c r="V1849" s="27">
        <v>498649000</v>
      </c>
      <c r="W1849" s="27">
        <v>1318095000</v>
      </c>
      <c r="X1849" s="27"/>
      <c r="Y1849" s="27"/>
      <c r="Z1849" s="27">
        <v>1</v>
      </c>
    </row>
    <row r="1850" spans="1:26">
      <c r="A1850" s="27">
        <v>2002</v>
      </c>
      <c r="B1850" t="s">
        <v>129</v>
      </c>
      <c r="C1850" s="27">
        <v>1208173.375</v>
      </c>
      <c r="D1850" s="27">
        <v>483269.375</v>
      </c>
      <c r="E1850" s="27">
        <v>1208173.375</v>
      </c>
      <c r="F1850" s="27">
        <v>0</v>
      </c>
      <c r="G1850" s="27">
        <v>0</v>
      </c>
      <c r="H1850" s="27">
        <v>0</v>
      </c>
      <c r="I1850" s="27">
        <v>1</v>
      </c>
      <c r="J1850" s="27">
        <v>0</v>
      </c>
      <c r="K1850" s="27">
        <v>4</v>
      </c>
      <c r="L1850" s="27">
        <v>1</v>
      </c>
      <c r="M1850" s="27">
        <v>1</v>
      </c>
      <c r="N1850" s="27">
        <v>1</v>
      </c>
      <c r="O1850" s="27">
        <v>0</v>
      </c>
      <c r="P1850" s="27">
        <v>12347000000</v>
      </c>
      <c r="Q1850" s="27">
        <v>12346919216.135941</v>
      </c>
      <c r="R1850" s="27">
        <v>1</v>
      </c>
      <c r="S1850" s="27">
        <v>1</v>
      </c>
      <c r="T1850" s="33">
        <v>0.62466195784303247</v>
      </c>
      <c r="U1850" s="27">
        <v>542288056.70000005</v>
      </c>
      <c r="V1850" s="27">
        <v>479113000</v>
      </c>
      <c r="W1850" s="27">
        <v>1588873000</v>
      </c>
      <c r="X1850" s="27"/>
      <c r="Y1850" s="27"/>
      <c r="Z1850" s="27">
        <v>1</v>
      </c>
    </row>
    <row r="1851" spans="1:26">
      <c r="A1851" s="27">
        <v>2003</v>
      </c>
      <c r="B1851" t="s">
        <v>129</v>
      </c>
      <c r="C1851" s="27">
        <v>1208161.875</v>
      </c>
      <c r="D1851" s="27">
        <v>724897.125</v>
      </c>
      <c r="E1851" s="27">
        <v>1208161.875</v>
      </c>
      <c r="F1851" s="27">
        <v>0</v>
      </c>
      <c r="G1851" s="27">
        <v>0</v>
      </c>
      <c r="H1851" s="27">
        <v>0</v>
      </c>
      <c r="I1851" s="27">
        <v>1</v>
      </c>
      <c r="J1851" s="27">
        <v>0</v>
      </c>
      <c r="K1851" s="27">
        <v>4</v>
      </c>
      <c r="L1851" s="27">
        <v>1</v>
      </c>
      <c r="M1851" s="27">
        <v>1</v>
      </c>
      <c r="N1851" s="27">
        <v>1</v>
      </c>
      <c r="O1851" s="27">
        <v>0</v>
      </c>
      <c r="P1851" s="27">
        <v>15307000000</v>
      </c>
      <c r="Q1851" s="27">
        <v>15306602560.253325</v>
      </c>
      <c r="R1851" s="27">
        <v>1</v>
      </c>
      <c r="S1851" s="27">
        <v>1</v>
      </c>
      <c r="T1851" s="33">
        <v>0.61793375018798091</v>
      </c>
      <c r="U1851" s="27">
        <v>481229898.60000002</v>
      </c>
      <c r="V1851" s="27">
        <v>480814000</v>
      </c>
      <c r="W1851" s="27">
        <v>1786343000</v>
      </c>
      <c r="X1851" s="27"/>
      <c r="Y1851" s="27"/>
      <c r="Z1851" s="27">
        <v>1</v>
      </c>
    </row>
    <row r="1852" spans="1:26">
      <c r="A1852" s="27">
        <v>2004</v>
      </c>
      <c r="B1852" t="s">
        <v>129</v>
      </c>
      <c r="C1852" s="27">
        <v>1208196.25</v>
      </c>
      <c r="D1852" s="27">
        <v>966557</v>
      </c>
      <c r="E1852" s="27">
        <v>1208196.25</v>
      </c>
      <c r="F1852" s="27">
        <v>0</v>
      </c>
      <c r="G1852" s="27">
        <v>0</v>
      </c>
      <c r="H1852" s="27">
        <v>0</v>
      </c>
      <c r="I1852" s="27">
        <v>1</v>
      </c>
      <c r="J1852" s="27">
        <v>0</v>
      </c>
      <c r="K1852" s="27">
        <v>4</v>
      </c>
      <c r="L1852" s="27">
        <v>1</v>
      </c>
      <c r="M1852" s="27">
        <v>1</v>
      </c>
      <c r="N1852" s="27">
        <v>1</v>
      </c>
      <c r="O1852" s="27">
        <v>0</v>
      </c>
      <c r="P1852" s="27">
        <v>16553999999.999998</v>
      </c>
      <c r="Q1852" s="27">
        <v>16554441846.51915</v>
      </c>
      <c r="R1852" s="27">
        <v>1</v>
      </c>
      <c r="S1852" s="27">
        <v>1</v>
      </c>
      <c r="T1852" s="33">
        <v>0.67108711240801089</v>
      </c>
      <c r="U1852" s="27">
        <v>370136638.39999998</v>
      </c>
      <c r="V1852" s="27">
        <v>478786000</v>
      </c>
      <c r="W1852" s="27">
        <v>1903831000</v>
      </c>
      <c r="X1852" s="27"/>
      <c r="Y1852" s="27"/>
      <c r="Z1852" s="27">
        <v>1</v>
      </c>
    </row>
    <row r="1853" spans="1:26">
      <c r="A1853" s="27">
        <v>2005</v>
      </c>
      <c r="B1853" t="s">
        <v>129</v>
      </c>
      <c r="C1853" s="27">
        <v>1220358</v>
      </c>
      <c r="D1853" s="27">
        <v>1220358</v>
      </c>
      <c r="E1853" s="27">
        <v>1220358</v>
      </c>
      <c r="F1853" s="27">
        <v>2000000</v>
      </c>
      <c r="G1853" s="27">
        <v>0</v>
      </c>
      <c r="H1853" s="27">
        <v>0</v>
      </c>
      <c r="I1853" s="27">
        <v>1</v>
      </c>
      <c r="J1853" s="27">
        <v>0</v>
      </c>
      <c r="K1853" s="27">
        <v>4</v>
      </c>
      <c r="L1853" s="27">
        <v>1</v>
      </c>
      <c r="M1853" s="27">
        <v>1</v>
      </c>
      <c r="N1853" s="27">
        <v>1</v>
      </c>
      <c r="O1853" s="27">
        <v>0</v>
      </c>
      <c r="P1853" s="27">
        <v>17085000000</v>
      </c>
      <c r="Q1853" s="27">
        <v>17084928927.455517</v>
      </c>
      <c r="R1853" s="27">
        <v>1</v>
      </c>
      <c r="S1853" s="27">
        <v>1</v>
      </c>
      <c r="T1853" s="33">
        <v>0.69599608558540027</v>
      </c>
      <c r="U1853" s="27">
        <v>252467682.09999999</v>
      </c>
      <c r="V1853" s="27">
        <v>422532000</v>
      </c>
      <c r="W1853" s="27">
        <v>1762560000</v>
      </c>
      <c r="X1853" s="27"/>
      <c r="Y1853" s="27"/>
      <c r="Z1853" s="27">
        <v>1</v>
      </c>
    </row>
    <row r="1854" spans="1:26">
      <c r="A1854" s="27">
        <v>2006</v>
      </c>
      <c r="B1854" t="s">
        <v>129</v>
      </c>
      <c r="C1854" s="27">
        <v>1254164.125</v>
      </c>
      <c r="D1854" s="27">
        <v>1254164.125</v>
      </c>
      <c r="E1854" s="27">
        <v>1254164.125</v>
      </c>
      <c r="F1854" s="27">
        <v>7016140</v>
      </c>
      <c r="G1854" s="27">
        <v>0</v>
      </c>
      <c r="H1854" s="27">
        <v>0</v>
      </c>
      <c r="I1854" s="27">
        <v>1</v>
      </c>
      <c r="J1854" s="27">
        <v>0</v>
      </c>
      <c r="K1854" s="27">
        <v>4</v>
      </c>
      <c r="L1854" s="27">
        <v>1</v>
      </c>
      <c r="M1854" s="27">
        <v>1</v>
      </c>
      <c r="N1854" s="27">
        <v>1</v>
      </c>
      <c r="O1854" s="27">
        <v>0</v>
      </c>
      <c r="P1854" s="27">
        <v>17801000000</v>
      </c>
      <c r="Q1854" s="27">
        <v>17800887796.49873</v>
      </c>
      <c r="R1854" s="27">
        <v>1</v>
      </c>
      <c r="S1854" s="27">
        <v>1</v>
      </c>
      <c r="T1854" s="33">
        <v>0.83568345932575372</v>
      </c>
      <c r="U1854" s="27">
        <v>206970838.80000001</v>
      </c>
      <c r="V1854" s="27">
        <v>456159000</v>
      </c>
      <c r="W1854" s="27">
        <v>1847230000</v>
      </c>
      <c r="X1854" s="27"/>
      <c r="Y1854" s="27"/>
      <c r="Z1854" s="27">
        <v>1</v>
      </c>
    </row>
    <row r="1855" spans="1:26">
      <c r="A1855" s="27">
        <v>2007</v>
      </c>
      <c r="B1855" t="s">
        <v>129</v>
      </c>
      <c r="C1855" s="27">
        <v>31183038</v>
      </c>
      <c r="D1855" s="27">
        <v>7183038</v>
      </c>
      <c r="E1855" s="27">
        <v>31183038</v>
      </c>
      <c r="F1855" s="27">
        <v>49191726.1171875</v>
      </c>
      <c r="G1855" s="27">
        <v>0</v>
      </c>
      <c r="H1855" s="27">
        <v>0</v>
      </c>
      <c r="I1855" s="27">
        <v>1</v>
      </c>
      <c r="J1855" s="27">
        <v>0</v>
      </c>
      <c r="K1855" s="27">
        <v>4</v>
      </c>
      <c r="L1855" s="27">
        <v>1</v>
      </c>
      <c r="M1855" s="27">
        <v>1</v>
      </c>
      <c r="N1855" s="27">
        <v>1</v>
      </c>
      <c r="O1855" s="27">
        <v>0</v>
      </c>
      <c r="P1855" s="27">
        <v>20344000000</v>
      </c>
      <c r="Q1855" s="27">
        <v>20343635319.617382</v>
      </c>
      <c r="R1855" s="27">
        <v>1</v>
      </c>
      <c r="S1855" s="27">
        <v>1</v>
      </c>
      <c r="T1855" s="33">
        <v>0.90473952627382648</v>
      </c>
      <c r="U1855" s="27">
        <v>233244900</v>
      </c>
      <c r="V1855" s="27">
        <v>479081000</v>
      </c>
      <c r="W1855" s="27">
        <v>1909044000</v>
      </c>
      <c r="X1855" s="27"/>
      <c r="Y1855" s="27"/>
      <c r="Z1855" s="27">
        <v>1</v>
      </c>
    </row>
    <row r="1856" spans="1:26">
      <c r="A1856" s="27">
        <v>2008</v>
      </c>
      <c r="B1856" t="s">
        <v>129</v>
      </c>
      <c r="C1856" s="27">
        <v>31151302</v>
      </c>
      <c r="D1856" s="27">
        <v>13151302</v>
      </c>
      <c r="E1856" s="27">
        <v>31151302</v>
      </c>
      <c r="F1856" s="27">
        <v>58373587.884765625</v>
      </c>
      <c r="G1856" s="27">
        <v>0</v>
      </c>
      <c r="H1856" s="27">
        <v>0</v>
      </c>
      <c r="I1856" s="27">
        <v>1</v>
      </c>
      <c r="J1856" s="27">
        <v>0</v>
      </c>
      <c r="K1856" s="27">
        <v>4</v>
      </c>
      <c r="L1856" s="27">
        <v>1</v>
      </c>
      <c r="M1856" s="27">
        <v>1</v>
      </c>
      <c r="N1856" s="27">
        <v>1</v>
      </c>
      <c r="O1856" s="27">
        <v>0</v>
      </c>
      <c r="P1856" s="27">
        <v>24225000000</v>
      </c>
      <c r="Q1856" s="27">
        <v>24224903099.628342</v>
      </c>
      <c r="R1856" s="27">
        <v>1</v>
      </c>
      <c r="S1856" s="27">
        <v>1</v>
      </c>
      <c r="T1856" s="33">
        <v>0.91944034308119871</v>
      </c>
      <c r="U1856" s="27">
        <v>246606468.69999999</v>
      </c>
      <c r="V1856" s="27">
        <v>117003000</v>
      </c>
      <c r="W1856" s="27">
        <v>1796665000</v>
      </c>
      <c r="X1856" s="27">
        <v>6673000000</v>
      </c>
      <c r="Y1856" s="27"/>
      <c r="Z1856" s="27">
        <v>1</v>
      </c>
    </row>
    <row r="1857" spans="1:26">
      <c r="A1857" s="27">
        <v>2009</v>
      </c>
      <c r="B1857" t="s">
        <v>129</v>
      </c>
      <c r="C1857" s="27">
        <v>31024677.75</v>
      </c>
      <c r="D1857" s="27">
        <v>19024677.75</v>
      </c>
      <c r="E1857" s="27">
        <v>31024677.75</v>
      </c>
      <c r="F1857" s="27">
        <v>0</v>
      </c>
      <c r="G1857" s="27">
        <v>0</v>
      </c>
      <c r="H1857" s="27">
        <v>0</v>
      </c>
      <c r="I1857" s="27">
        <v>1</v>
      </c>
      <c r="J1857" s="27">
        <v>0</v>
      </c>
      <c r="K1857" s="27">
        <v>4</v>
      </c>
      <c r="L1857" s="27">
        <v>1</v>
      </c>
      <c r="M1857" s="27">
        <v>1</v>
      </c>
      <c r="N1857" s="27">
        <v>1</v>
      </c>
      <c r="O1857" s="27">
        <v>0</v>
      </c>
      <c r="P1857" s="27">
        <v>24277000000</v>
      </c>
      <c r="Q1857" s="27">
        <v>24277493862.062496</v>
      </c>
      <c r="R1857" s="27">
        <v>1</v>
      </c>
      <c r="S1857" s="27">
        <v>1</v>
      </c>
      <c r="T1857" s="33">
        <v>0.81595367947064712</v>
      </c>
      <c r="U1857" s="27">
        <v>839175295.39999998</v>
      </c>
      <c r="V1857" s="27">
        <v>41958000</v>
      </c>
      <c r="W1857" s="27">
        <v>1781291000</v>
      </c>
      <c r="X1857" s="27">
        <v>6336000000</v>
      </c>
      <c r="Y1857" s="27"/>
      <c r="Z1857" s="27">
        <v>1</v>
      </c>
    </row>
    <row r="1858" spans="1:26">
      <c r="A1858" s="27">
        <v>2010</v>
      </c>
      <c r="B1858" t="s">
        <v>129</v>
      </c>
      <c r="C1858" s="27">
        <v>30886227.6875</v>
      </c>
      <c r="D1858" s="27">
        <v>24886227.6875</v>
      </c>
      <c r="E1858" s="27">
        <v>30886227.6875</v>
      </c>
      <c r="F1858" s="27">
        <v>0</v>
      </c>
      <c r="G1858" s="27">
        <v>0</v>
      </c>
      <c r="H1858" s="27">
        <v>0</v>
      </c>
      <c r="I1858" s="27">
        <v>1</v>
      </c>
      <c r="J1858" s="27">
        <v>0</v>
      </c>
      <c r="K1858" s="27">
        <v>4</v>
      </c>
      <c r="L1858" s="27">
        <v>1</v>
      </c>
      <c r="M1858" s="27">
        <v>1</v>
      </c>
      <c r="N1858" s="27">
        <v>1</v>
      </c>
      <c r="O1858" s="27">
        <v>0</v>
      </c>
      <c r="P1858" s="27">
        <v>24885000000</v>
      </c>
      <c r="Q1858" s="27">
        <v>24884505034.556419</v>
      </c>
      <c r="R1858" s="27">
        <v>1</v>
      </c>
      <c r="S1858" s="27">
        <v>1</v>
      </c>
      <c r="T1858" s="33">
        <v>1.0070075781651076</v>
      </c>
      <c r="U1858" s="27">
        <v>861428341</v>
      </c>
      <c r="V1858" s="27">
        <v>14219000</v>
      </c>
      <c r="W1858" s="27">
        <v>1749019000</v>
      </c>
      <c r="X1858" s="27">
        <v>6369000000</v>
      </c>
      <c r="Y1858" s="27"/>
      <c r="Z1858" s="27">
        <v>1</v>
      </c>
    </row>
    <row r="1859" spans="1:26">
      <c r="A1859" s="27">
        <v>2011</v>
      </c>
      <c r="B1859" t="s">
        <v>129</v>
      </c>
      <c r="C1859" s="27">
        <v>145473818.75</v>
      </c>
      <c r="D1859" s="27">
        <v>53713818.75</v>
      </c>
      <c r="E1859" s="27">
        <v>145473818.75</v>
      </c>
      <c r="F1859" s="27">
        <v>181460279.5625</v>
      </c>
      <c r="G1859" s="27">
        <v>0</v>
      </c>
      <c r="H1859" s="27">
        <v>0</v>
      </c>
      <c r="I1859" s="27">
        <v>1</v>
      </c>
      <c r="J1859" s="27">
        <v>0</v>
      </c>
      <c r="K1859" s="27">
        <v>4</v>
      </c>
      <c r="L1859" s="27">
        <v>1</v>
      </c>
      <c r="M1859" s="27">
        <v>1</v>
      </c>
      <c r="N1859" s="27">
        <v>1</v>
      </c>
      <c r="O1859" s="27">
        <v>0</v>
      </c>
      <c r="P1859" s="27">
        <v>25670000000</v>
      </c>
      <c r="Q1859" s="27">
        <v>25381616734.069263</v>
      </c>
      <c r="R1859" s="27">
        <v>1</v>
      </c>
      <c r="S1859" s="27">
        <v>1</v>
      </c>
      <c r="T1859" s="33">
        <v>1.116808011796752</v>
      </c>
      <c r="U1859" s="27">
        <v>1090425757</v>
      </c>
      <c r="V1859" s="27">
        <v>0</v>
      </c>
      <c r="W1859" s="27">
        <v>1712912000</v>
      </c>
      <c r="X1859" s="27">
        <v>6738000000</v>
      </c>
      <c r="Y1859" s="27"/>
      <c r="Z1859" s="27">
        <v>1</v>
      </c>
    </row>
    <row r="1860" spans="1:26">
      <c r="A1860" s="27">
        <v>2012</v>
      </c>
      <c r="B1860" t="s">
        <v>129</v>
      </c>
      <c r="C1860" s="27">
        <v>715873208.125</v>
      </c>
      <c r="D1860" s="27">
        <v>148612698.125</v>
      </c>
      <c r="E1860" s="27">
        <v>715873208.125</v>
      </c>
      <c r="F1860" s="27">
        <v>570537992</v>
      </c>
      <c r="G1860" s="27">
        <v>0</v>
      </c>
      <c r="H1860" s="27">
        <v>0</v>
      </c>
      <c r="I1860" s="27">
        <v>1</v>
      </c>
      <c r="J1860" s="27">
        <v>0</v>
      </c>
      <c r="K1860" s="27">
        <v>4</v>
      </c>
      <c r="L1860" s="27">
        <v>1</v>
      </c>
      <c r="M1860" s="27">
        <v>1</v>
      </c>
      <c r="N1860" s="27">
        <v>1</v>
      </c>
      <c r="O1860" s="27">
        <v>0</v>
      </c>
      <c r="P1860" s="27">
        <v>26791000000</v>
      </c>
      <c r="Q1860" s="27">
        <v>26790579775.294983</v>
      </c>
      <c r="R1860" s="27">
        <v>1</v>
      </c>
      <c r="S1860" s="27">
        <v>1</v>
      </c>
      <c r="T1860" s="33">
        <v>0.99562684078172081</v>
      </c>
      <c r="U1860" s="27">
        <v>1265163582.2</v>
      </c>
      <c r="V1860" s="27">
        <v>0</v>
      </c>
      <c r="W1860" s="27">
        <v>118223000</v>
      </c>
      <c r="X1860" s="27">
        <v>1878000000</v>
      </c>
      <c r="Y1860" s="27"/>
      <c r="Z1860" s="27">
        <v>1</v>
      </c>
    </row>
    <row r="1861" spans="1:26">
      <c r="A1861" s="27">
        <v>2013</v>
      </c>
      <c r="B1861" t="s">
        <v>129</v>
      </c>
      <c r="C1861" s="27">
        <v>1509989978.21875</v>
      </c>
      <c r="D1861" s="27">
        <v>401408734.21875</v>
      </c>
      <c r="E1861" s="27">
        <v>1509989978.21875</v>
      </c>
      <c r="F1861" s="27">
        <v>793000000</v>
      </c>
      <c r="G1861" s="27">
        <v>0</v>
      </c>
      <c r="H1861" s="27">
        <v>0</v>
      </c>
      <c r="I1861" s="27">
        <v>1</v>
      </c>
      <c r="J1861" s="27">
        <v>0</v>
      </c>
      <c r="K1861" s="27">
        <v>4</v>
      </c>
      <c r="L1861" s="27">
        <v>1</v>
      </c>
      <c r="M1861" s="27">
        <v>1</v>
      </c>
      <c r="N1861" s="27">
        <v>1</v>
      </c>
      <c r="O1861" s="27">
        <v>0</v>
      </c>
      <c r="P1861" s="27">
        <v>31264000000</v>
      </c>
      <c r="Q1861" s="27">
        <v>31273049200.242966</v>
      </c>
      <c r="R1861" s="27">
        <v>1</v>
      </c>
      <c r="S1861" s="27">
        <v>1</v>
      </c>
      <c r="T1861" s="33">
        <v>0.99710818219516861</v>
      </c>
      <c r="U1861" s="27">
        <v>1417941380.2</v>
      </c>
      <c r="V1861" s="27">
        <v>0</v>
      </c>
      <c r="W1861" s="27">
        <v>168459000</v>
      </c>
      <c r="X1861" s="27">
        <v>650000000</v>
      </c>
      <c r="Y1861" s="27"/>
      <c r="Z1861" s="27">
        <v>1</v>
      </c>
    </row>
    <row r="1862" spans="1:26">
      <c r="A1862" s="27">
        <v>2014</v>
      </c>
      <c r="B1862" t="s">
        <v>129</v>
      </c>
      <c r="C1862" s="27">
        <v>1596753758.8125</v>
      </c>
      <c r="D1862" s="27">
        <v>671295806.8125</v>
      </c>
      <c r="E1862" s="27">
        <v>1596753758.8125</v>
      </c>
      <c r="F1862" s="27">
        <v>89000000</v>
      </c>
      <c r="G1862" s="27">
        <v>0</v>
      </c>
      <c r="H1862" s="27">
        <v>0</v>
      </c>
      <c r="I1862" s="27">
        <v>1</v>
      </c>
      <c r="J1862" s="27">
        <v>0</v>
      </c>
      <c r="K1862" s="27">
        <v>4</v>
      </c>
      <c r="L1862" s="27">
        <v>1</v>
      </c>
      <c r="M1862" s="27">
        <v>1</v>
      </c>
      <c r="N1862" s="27">
        <v>1</v>
      </c>
      <c r="O1862" s="27">
        <v>0</v>
      </c>
      <c r="P1862" s="27">
        <v>35316000000</v>
      </c>
      <c r="Q1862" s="27">
        <v>35343298113.513077</v>
      </c>
      <c r="R1862" s="27">
        <v>1</v>
      </c>
      <c r="S1862" s="27">
        <v>1</v>
      </c>
      <c r="T1862" s="33">
        <v>0.96696016921402161</v>
      </c>
      <c r="U1862" s="27">
        <v>1492159844</v>
      </c>
      <c r="V1862" s="27">
        <v>0</v>
      </c>
      <c r="W1862" s="27">
        <v>239934000</v>
      </c>
      <c r="X1862" s="27">
        <v>544000000</v>
      </c>
      <c r="Y1862" s="27"/>
      <c r="Z1862" s="27">
        <v>1</v>
      </c>
    </row>
    <row r="1863" spans="1:26">
      <c r="A1863" s="27">
        <v>2015</v>
      </c>
      <c r="B1863" t="s">
        <v>129</v>
      </c>
      <c r="C1863" s="27">
        <v>2400598354.375</v>
      </c>
      <c r="D1863" s="27">
        <v>1088455250.375</v>
      </c>
      <c r="E1863" s="27">
        <v>2400598354.375</v>
      </c>
      <c r="F1863" s="27">
        <v>822600000</v>
      </c>
      <c r="G1863" s="27">
        <v>0</v>
      </c>
      <c r="H1863" s="27">
        <v>0</v>
      </c>
      <c r="I1863" s="27">
        <v>1</v>
      </c>
      <c r="J1863" s="27">
        <v>0</v>
      </c>
      <c r="K1863" s="27">
        <v>4</v>
      </c>
      <c r="L1863" s="27">
        <v>1</v>
      </c>
      <c r="M1863" s="27">
        <v>1</v>
      </c>
      <c r="N1863" s="27">
        <v>1</v>
      </c>
      <c r="O1863" s="27">
        <v>0</v>
      </c>
      <c r="P1863" s="27">
        <v>33131000000</v>
      </c>
      <c r="Q1863" s="27">
        <v>39633467835.725044</v>
      </c>
      <c r="R1863" s="27">
        <v>1</v>
      </c>
      <c r="S1863" s="27">
        <v>1</v>
      </c>
      <c r="T1863" s="33">
        <v>0.821813335342235</v>
      </c>
      <c r="U1863" s="27">
        <v>1508307518.5999999</v>
      </c>
      <c r="V1863" s="27">
        <v>0</v>
      </c>
      <c r="W1863" s="27">
        <v>394318000</v>
      </c>
      <c r="X1863" s="27">
        <v>476000000</v>
      </c>
      <c r="Y1863" s="27"/>
      <c r="Z1863" s="27">
        <v>1</v>
      </c>
    </row>
    <row r="1864" spans="1:26">
      <c r="A1864" s="27">
        <v>2016</v>
      </c>
      <c r="B1864" t="s">
        <v>129</v>
      </c>
      <c r="C1864" s="27">
        <v>2450215680</v>
      </c>
      <c r="D1864" s="27">
        <v>1502811232</v>
      </c>
      <c r="E1864" s="27">
        <v>2450215680</v>
      </c>
      <c r="F1864" s="27">
        <v>52000000</v>
      </c>
      <c r="G1864" s="27">
        <v>0</v>
      </c>
      <c r="H1864" s="27">
        <v>0</v>
      </c>
      <c r="I1864" s="27">
        <v>1</v>
      </c>
      <c r="J1864" s="27">
        <v>0</v>
      </c>
      <c r="K1864" s="27">
        <v>4</v>
      </c>
      <c r="L1864" s="27">
        <v>1</v>
      </c>
      <c r="M1864" s="27">
        <v>1</v>
      </c>
      <c r="N1864" s="27">
        <v>1</v>
      </c>
      <c r="O1864" s="27">
        <v>0</v>
      </c>
      <c r="P1864" s="27">
        <v>36362000000</v>
      </c>
      <c r="Q1864" s="27">
        <v>35389998638.937057</v>
      </c>
      <c r="R1864" s="27">
        <v>1</v>
      </c>
      <c r="S1864" s="27">
        <v>1</v>
      </c>
      <c r="T1864" s="33">
        <v>0.86004996979414983</v>
      </c>
      <c r="U1864" s="27">
        <v>1494847908.4000001</v>
      </c>
      <c r="V1864" s="27">
        <v>0</v>
      </c>
      <c r="W1864" s="27">
        <v>521828000</v>
      </c>
      <c r="X1864" s="27">
        <v>433000000</v>
      </c>
      <c r="Y1864" s="27"/>
      <c r="Z1864" s="27">
        <v>1</v>
      </c>
    </row>
    <row r="1865" spans="1:26">
      <c r="A1865" s="27">
        <v>2017</v>
      </c>
      <c r="B1865" t="s">
        <v>129</v>
      </c>
      <c r="C1865" s="27">
        <v>2578322360</v>
      </c>
      <c r="D1865" s="27">
        <v>1921949016</v>
      </c>
      <c r="E1865" s="27">
        <v>2578322360</v>
      </c>
      <c r="F1865" s="27">
        <v>136000000</v>
      </c>
      <c r="G1865" s="27">
        <v>0</v>
      </c>
      <c r="H1865" s="27">
        <v>0</v>
      </c>
      <c r="I1865" s="27">
        <v>1</v>
      </c>
      <c r="J1865" s="27">
        <v>0</v>
      </c>
      <c r="K1865" s="27">
        <v>4</v>
      </c>
      <c r="L1865" s="27">
        <v>1</v>
      </c>
      <c r="M1865" s="27">
        <v>1</v>
      </c>
      <c r="N1865" s="27">
        <v>1</v>
      </c>
      <c r="O1865" s="27">
        <v>0</v>
      </c>
      <c r="P1865" s="27">
        <v>40470000000</v>
      </c>
      <c r="Q1865" s="27">
        <v>37353276059.251793</v>
      </c>
      <c r="R1865" s="27">
        <v>1</v>
      </c>
      <c r="S1865" s="27">
        <v>1</v>
      </c>
      <c r="T1865" s="33">
        <v>0.90809244833766045</v>
      </c>
      <c r="U1865" s="27">
        <v>1737919425.3</v>
      </c>
      <c r="V1865" s="27">
        <v>0</v>
      </c>
      <c r="W1865" s="27">
        <v>780587000</v>
      </c>
      <c r="X1865" s="27">
        <v>309000000</v>
      </c>
      <c r="Y1865" s="27"/>
      <c r="Z1865" s="27">
        <v>1</v>
      </c>
    </row>
    <row r="1866" spans="1:26">
      <c r="A1866" s="27">
        <v>1950</v>
      </c>
      <c r="B1866" t="s">
        <v>110</v>
      </c>
      <c r="C1866" s="27"/>
      <c r="D1866" s="27"/>
      <c r="E1866" s="27"/>
      <c r="F1866" s="27">
        <v>0</v>
      </c>
      <c r="G1866" s="27">
        <v>0</v>
      </c>
      <c r="H1866" s="27">
        <v>1</v>
      </c>
      <c r="I1866" s="27">
        <v>0</v>
      </c>
      <c r="J1866" s="27">
        <v>0</v>
      </c>
      <c r="K1866" s="27">
        <v>1</v>
      </c>
      <c r="L1866" s="27">
        <v>1</v>
      </c>
      <c r="M1866" s="27">
        <v>0</v>
      </c>
      <c r="N1866" s="27">
        <v>0</v>
      </c>
      <c r="O1866" s="27">
        <v>0</v>
      </c>
      <c r="P1866" s="27"/>
      <c r="Q1866" s="27"/>
      <c r="R1866" s="27">
        <v>0</v>
      </c>
      <c r="S1866" s="27">
        <v>0</v>
      </c>
      <c r="T1866" s="33">
        <v>1.287837882863923</v>
      </c>
      <c r="U1866" s="27"/>
      <c r="V1866" s="27"/>
      <c r="W1866" s="27"/>
      <c r="X1866" s="27"/>
      <c r="Y1866" s="27"/>
      <c r="Z1866" s="27">
        <v>0</v>
      </c>
    </row>
    <row r="1867" spans="1:26">
      <c r="A1867" s="27">
        <v>1951</v>
      </c>
      <c r="B1867" t="s">
        <v>110</v>
      </c>
      <c r="C1867" s="27"/>
      <c r="D1867" s="27"/>
      <c r="E1867" s="27"/>
      <c r="F1867" s="27">
        <v>0</v>
      </c>
      <c r="G1867" s="27">
        <v>0</v>
      </c>
      <c r="H1867" s="27">
        <v>1</v>
      </c>
      <c r="I1867" s="27">
        <v>0</v>
      </c>
      <c r="J1867" s="27">
        <v>0</v>
      </c>
      <c r="K1867" s="27">
        <v>1</v>
      </c>
      <c r="L1867" s="27">
        <v>1</v>
      </c>
      <c r="M1867" s="27">
        <v>0</v>
      </c>
      <c r="N1867" s="27">
        <v>0</v>
      </c>
      <c r="O1867" s="27">
        <v>0</v>
      </c>
      <c r="P1867" s="27"/>
      <c r="Q1867" s="27"/>
      <c r="R1867" s="27">
        <v>0</v>
      </c>
      <c r="S1867" s="27">
        <v>1</v>
      </c>
      <c r="T1867" s="33">
        <v>1.3439935487765553</v>
      </c>
      <c r="U1867" s="27"/>
      <c r="V1867" s="27"/>
      <c r="W1867" s="27"/>
      <c r="X1867" s="27"/>
      <c r="Y1867" s="27"/>
      <c r="Z1867" s="27">
        <v>0</v>
      </c>
    </row>
    <row r="1868" spans="1:26">
      <c r="A1868" s="27">
        <v>1952</v>
      </c>
      <c r="B1868" t="s">
        <v>110</v>
      </c>
      <c r="C1868" s="27"/>
      <c r="D1868" s="27"/>
      <c r="E1868" s="27"/>
      <c r="F1868" s="27">
        <v>0</v>
      </c>
      <c r="G1868" s="27">
        <v>0</v>
      </c>
      <c r="H1868" s="27">
        <v>1</v>
      </c>
      <c r="I1868" s="27">
        <v>0</v>
      </c>
      <c r="J1868" s="27">
        <v>0</v>
      </c>
      <c r="K1868" s="27">
        <v>1</v>
      </c>
      <c r="L1868" s="27">
        <v>1</v>
      </c>
      <c r="M1868" s="27">
        <v>0</v>
      </c>
      <c r="N1868" s="27">
        <v>0</v>
      </c>
      <c r="O1868" s="27">
        <v>0</v>
      </c>
      <c r="P1868" s="27"/>
      <c r="Q1868" s="27"/>
      <c r="R1868" s="27">
        <v>0</v>
      </c>
      <c r="S1868" s="27">
        <v>1</v>
      </c>
      <c r="T1868" s="33">
        <v>1.1861288455441423</v>
      </c>
      <c r="U1868" s="27"/>
      <c r="V1868" s="27"/>
      <c r="W1868" s="27"/>
      <c r="X1868" s="27"/>
      <c r="Y1868" s="27"/>
      <c r="Z1868" s="27">
        <v>0</v>
      </c>
    </row>
    <row r="1869" spans="1:26">
      <c r="A1869" s="27">
        <v>1953</v>
      </c>
      <c r="B1869" t="s">
        <v>110</v>
      </c>
      <c r="C1869" s="27"/>
      <c r="D1869" s="27"/>
      <c r="E1869" s="27"/>
      <c r="F1869" s="27">
        <v>0</v>
      </c>
      <c r="G1869" s="27">
        <v>0</v>
      </c>
      <c r="H1869" s="27">
        <v>1</v>
      </c>
      <c r="I1869" s="27">
        <v>0</v>
      </c>
      <c r="J1869" s="27">
        <v>0</v>
      </c>
      <c r="K1869" s="27">
        <v>1</v>
      </c>
      <c r="L1869" s="27">
        <v>1</v>
      </c>
      <c r="M1869" s="27">
        <v>0</v>
      </c>
      <c r="N1869" s="27">
        <v>0</v>
      </c>
      <c r="O1869" s="27">
        <v>0</v>
      </c>
      <c r="P1869" s="27"/>
      <c r="Q1869" s="27"/>
      <c r="R1869" s="27">
        <v>0</v>
      </c>
      <c r="S1869" s="27">
        <v>1</v>
      </c>
      <c r="T1869" s="33">
        <v>1.1355764645766917</v>
      </c>
      <c r="U1869" s="27"/>
      <c r="V1869" s="27"/>
      <c r="W1869" s="27"/>
      <c r="X1869" s="27"/>
      <c r="Y1869" s="27"/>
      <c r="Z1869" s="27">
        <v>0</v>
      </c>
    </row>
    <row r="1870" spans="1:26">
      <c r="A1870" s="27">
        <v>1954</v>
      </c>
      <c r="B1870" t="s">
        <v>110</v>
      </c>
      <c r="C1870" s="27"/>
      <c r="D1870" s="27"/>
      <c r="E1870" s="27"/>
      <c r="F1870" s="27">
        <v>0</v>
      </c>
      <c r="G1870" s="27">
        <v>0</v>
      </c>
      <c r="H1870" s="27">
        <v>1</v>
      </c>
      <c r="I1870" s="27">
        <v>0</v>
      </c>
      <c r="J1870" s="27">
        <v>0</v>
      </c>
      <c r="K1870" s="27">
        <v>1</v>
      </c>
      <c r="L1870" s="27">
        <v>1</v>
      </c>
      <c r="M1870" s="27">
        <v>0</v>
      </c>
      <c r="N1870" s="27">
        <v>0</v>
      </c>
      <c r="O1870" s="27">
        <v>0</v>
      </c>
      <c r="P1870" s="27"/>
      <c r="Q1870" s="27"/>
      <c r="R1870" s="27">
        <v>0</v>
      </c>
      <c r="S1870" s="27">
        <v>1</v>
      </c>
      <c r="T1870" s="33">
        <v>1.2456557755316726</v>
      </c>
      <c r="U1870" s="27"/>
      <c r="V1870" s="27"/>
      <c r="W1870" s="27"/>
      <c r="X1870" s="27"/>
      <c r="Y1870" s="27"/>
      <c r="Z1870" s="27">
        <v>0</v>
      </c>
    </row>
    <row r="1871" spans="1:26">
      <c r="A1871" s="27">
        <v>1955</v>
      </c>
      <c r="B1871" t="s">
        <v>110</v>
      </c>
      <c r="C1871" s="27"/>
      <c r="D1871" s="27"/>
      <c r="E1871" s="27"/>
      <c r="F1871" s="27">
        <v>0</v>
      </c>
      <c r="G1871" s="27">
        <v>0</v>
      </c>
      <c r="H1871" s="27">
        <v>1</v>
      </c>
      <c r="I1871" s="27">
        <v>0</v>
      </c>
      <c r="J1871" s="27">
        <v>0</v>
      </c>
      <c r="K1871" s="27">
        <v>1</v>
      </c>
      <c r="L1871" s="27">
        <v>1</v>
      </c>
      <c r="M1871" s="27">
        <v>0</v>
      </c>
      <c r="N1871" s="27">
        <v>0</v>
      </c>
      <c r="O1871" s="27">
        <v>0</v>
      </c>
      <c r="P1871" s="27"/>
      <c r="Q1871" s="27"/>
      <c r="R1871" s="27">
        <v>0</v>
      </c>
      <c r="S1871" s="27">
        <v>1</v>
      </c>
      <c r="T1871" s="33">
        <v>1.2093425125419712</v>
      </c>
      <c r="U1871" s="27"/>
      <c r="V1871" s="27"/>
      <c r="W1871" s="27"/>
      <c r="X1871" s="27"/>
      <c r="Y1871" s="27"/>
      <c r="Z1871" s="27">
        <v>0</v>
      </c>
    </row>
    <row r="1872" spans="1:26">
      <c r="A1872" s="27">
        <v>1956</v>
      </c>
      <c r="B1872" t="s">
        <v>110</v>
      </c>
      <c r="C1872" s="27"/>
      <c r="D1872" s="27"/>
      <c r="E1872" s="27"/>
      <c r="F1872" s="27">
        <v>0</v>
      </c>
      <c r="G1872" s="27">
        <v>0</v>
      </c>
      <c r="H1872" s="27">
        <v>1</v>
      </c>
      <c r="I1872" s="27">
        <v>0</v>
      </c>
      <c r="J1872" s="27">
        <v>0</v>
      </c>
      <c r="K1872" s="27">
        <v>1</v>
      </c>
      <c r="L1872" s="27">
        <v>1</v>
      </c>
      <c r="M1872" s="27">
        <v>0</v>
      </c>
      <c r="N1872" s="27">
        <v>0</v>
      </c>
      <c r="O1872" s="27">
        <v>0</v>
      </c>
      <c r="P1872" s="27"/>
      <c r="Q1872" s="27"/>
      <c r="R1872" s="27">
        <v>0</v>
      </c>
      <c r="S1872" s="27">
        <v>1</v>
      </c>
      <c r="T1872" s="33">
        <v>1.188247729709901</v>
      </c>
      <c r="U1872" s="27"/>
      <c r="V1872" s="27"/>
      <c r="W1872" s="27"/>
      <c r="X1872" s="27"/>
      <c r="Y1872" s="27"/>
      <c r="Z1872" s="27">
        <v>0</v>
      </c>
    </row>
    <row r="1873" spans="1:26">
      <c r="A1873" s="27">
        <v>1957</v>
      </c>
      <c r="B1873" t="s">
        <v>110</v>
      </c>
      <c r="C1873" s="27"/>
      <c r="D1873" s="27"/>
      <c r="E1873" s="27"/>
      <c r="F1873" s="27">
        <v>0</v>
      </c>
      <c r="G1873" s="27">
        <v>0</v>
      </c>
      <c r="H1873" s="27">
        <v>1</v>
      </c>
      <c r="I1873" s="27">
        <v>0</v>
      </c>
      <c r="J1873" s="27">
        <v>0</v>
      </c>
      <c r="K1873" s="27">
        <v>1</v>
      </c>
      <c r="L1873" s="27">
        <v>1</v>
      </c>
      <c r="M1873" s="27">
        <v>0</v>
      </c>
      <c r="N1873" s="27">
        <v>0</v>
      </c>
      <c r="O1873" s="27">
        <v>0</v>
      </c>
      <c r="P1873" s="27"/>
      <c r="Q1873" s="27"/>
      <c r="R1873" s="27">
        <v>0</v>
      </c>
      <c r="S1873" s="27">
        <v>1</v>
      </c>
      <c r="T1873" s="33">
        <v>1.1056830722153153</v>
      </c>
      <c r="U1873" s="27"/>
      <c r="V1873" s="27"/>
      <c r="W1873" s="27"/>
      <c r="X1873" s="27"/>
      <c r="Y1873" s="27"/>
      <c r="Z1873" s="27">
        <v>0</v>
      </c>
    </row>
    <row r="1874" spans="1:26">
      <c r="A1874" s="27">
        <v>1958</v>
      </c>
      <c r="B1874" t="s">
        <v>110</v>
      </c>
      <c r="C1874" s="27"/>
      <c r="D1874" s="27"/>
      <c r="E1874" s="27"/>
      <c r="F1874" s="27">
        <v>0</v>
      </c>
      <c r="G1874" s="27">
        <v>0</v>
      </c>
      <c r="H1874" s="27">
        <v>1</v>
      </c>
      <c r="I1874" s="27">
        <v>0</v>
      </c>
      <c r="J1874" s="27">
        <v>0</v>
      </c>
      <c r="K1874" s="27">
        <v>1</v>
      </c>
      <c r="L1874" s="27">
        <v>1</v>
      </c>
      <c r="M1874" s="27">
        <v>0</v>
      </c>
      <c r="N1874" s="27">
        <v>0</v>
      </c>
      <c r="O1874" s="27">
        <v>0</v>
      </c>
      <c r="P1874" s="27"/>
      <c r="Q1874" s="27"/>
      <c r="R1874" s="27">
        <v>0</v>
      </c>
      <c r="S1874" s="27">
        <v>1</v>
      </c>
      <c r="T1874" s="33">
        <v>1.0176220702015186</v>
      </c>
      <c r="U1874" s="27"/>
      <c r="V1874" s="27"/>
      <c r="W1874" s="27"/>
      <c r="X1874" s="27"/>
      <c r="Y1874" s="27"/>
      <c r="Z1874" s="27">
        <v>0</v>
      </c>
    </row>
    <row r="1875" spans="1:26">
      <c r="A1875" s="27">
        <v>1959</v>
      </c>
      <c r="B1875" t="s">
        <v>110</v>
      </c>
      <c r="C1875" s="27"/>
      <c r="D1875" s="27"/>
      <c r="E1875" s="27"/>
      <c r="F1875" s="27">
        <v>0</v>
      </c>
      <c r="G1875" s="27">
        <v>0</v>
      </c>
      <c r="H1875" s="27">
        <v>1</v>
      </c>
      <c r="I1875" s="27">
        <v>0</v>
      </c>
      <c r="J1875" s="27">
        <v>0</v>
      </c>
      <c r="K1875" s="27">
        <v>1</v>
      </c>
      <c r="L1875" s="27">
        <v>1</v>
      </c>
      <c r="M1875" s="27">
        <v>0</v>
      </c>
      <c r="N1875" s="27">
        <v>0</v>
      </c>
      <c r="O1875" s="27">
        <v>0</v>
      </c>
      <c r="P1875" s="27"/>
      <c r="Q1875" s="27"/>
      <c r="R1875" s="27">
        <v>0</v>
      </c>
      <c r="S1875" s="27">
        <v>1</v>
      </c>
      <c r="T1875" s="33">
        <v>1.0157995537348996</v>
      </c>
      <c r="U1875" s="27"/>
      <c r="V1875" s="27"/>
      <c r="W1875" s="27"/>
      <c r="X1875" s="27"/>
      <c r="Y1875" s="27"/>
      <c r="Z1875" s="27">
        <v>0</v>
      </c>
    </row>
    <row r="1876" spans="1:26">
      <c r="A1876" s="27">
        <v>1960</v>
      </c>
      <c r="B1876" t="s">
        <v>110</v>
      </c>
      <c r="C1876" s="27"/>
      <c r="D1876" s="27"/>
      <c r="E1876" s="27"/>
      <c r="F1876" s="27">
        <v>60000000</v>
      </c>
      <c r="G1876" s="27">
        <v>0</v>
      </c>
      <c r="H1876" s="27">
        <v>1</v>
      </c>
      <c r="I1876" s="27">
        <v>0</v>
      </c>
      <c r="J1876" s="27">
        <v>0</v>
      </c>
      <c r="K1876" s="27">
        <v>1</v>
      </c>
      <c r="L1876" s="27">
        <v>1</v>
      </c>
      <c r="M1876" s="27">
        <v>0</v>
      </c>
      <c r="N1876" s="27">
        <v>0</v>
      </c>
      <c r="O1876" s="27">
        <v>0</v>
      </c>
      <c r="P1876" s="27"/>
      <c r="Q1876" s="27"/>
      <c r="R1876" s="27">
        <v>1</v>
      </c>
      <c r="S1876" s="27">
        <v>1</v>
      </c>
      <c r="T1876" s="33">
        <v>0.99364431383616725</v>
      </c>
      <c r="U1876" s="27"/>
      <c r="V1876" s="27"/>
      <c r="W1876" s="27"/>
      <c r="X1876" s="27"/>
      <c r="Y1876" s="27"/>
      <c r="Z1876" s="27">
        <v>0</v>
      </c>
    </row>
    <row r="1877" spans="1:26">
      <c r="A1877" s="27">
        <v>1961</v>
      </c>
      <c r="B1877" t="s">
        <v>110</v>
      </c>
      <c r="C1877" s="27"/>
      <c r="D1877" s="27"/>
      <c r="E1877" s="27"/>
      <c r="F1877" s="27">
        <v>0</v>
      </c>
      <c r="G1877" s="27">
        <v>0</v>
      </c>
      <c r="H1877" s="27">
        <v>1</v>
      </c>
      <c r="I1877" s="27">
        <v>0</v>
      </c>
      <c r="J1877" s="27">
        <v>0</v>
      </c>
      <c r="K1877" s="27">
        <v>1</v>
      </c>
      <c r="L1877" s="27">
        <v>1</v>
      </c>
      <c r="M1877" s="27">
        <v>0</v>
      </c>
      <c r="N1877" s="27">
        <v>0</v>
      </c>
      <c r="O1877" s="27">
        <v>0</v>
      </c>
      <c r="P1877" s="27"/>
      <c r="Q1877" s="27"/>
      <c r="R1877" s="27">
        <v>1</v>
      </c>
      <c r="S1877" s="27">
        <v>1</v>
      </c>
      <c r="T1877" s="33">
        <v>0.97346733996739376</v>
      </c>
      <c r="U1877" s="27"/>
      <c r="V1877" s="27"/>
      <c r="W1877" s="27"/>
      <c r="X1877" s="27"/>
      <c r="Y1877" s="27"/>
      <c r="Z1877" s="27">
        <v>0</v>
      </c>
    </row>
    <row r="1878" spans="1:26">
      <c r="A1878" s="27">
        <v>1962</v>
      </c>
      <c r="B1878" t="s">
        <v>110</v>
      </c>
      <c r="C1878" s="27"/>
      <c r="D1878" s="27"/>
      <c r="E1878" s="27"/>
      <c r="F1878" s="27">
        <v>0</v>
      </c>
      <c r="G1878" s="27">
        <v>0</v>
      </c>
      <c r="H1878" s="27">
        <v>1</v>
      </c>
      <c r="I1878" s="27">
        <v>0</v>
      </c>
      <c r="J1878" s="27">
        <v>0</v>
      </c>
      <c r="K1878" s="27">
        <v>1</v>
      </c>
      <c r="L1878" s="27">
        <v>1</v>
      </c>
      <c r="M1878" s="27">
        <v>0</v>
      </c>
      <c r="N1878" s="27">
        <v>0</v>
      </c>
      <c r="O1878" s="27">
        <v>0</v>
      </c>
      <c r="P1878" s="27"/>
      <c r="Q1878" s="27"/>
      <c r="R1878" s="27">
        <v>1</v>
      </c>
      <c r="S1878" s="27">
        <v>1</v>
      </c>
      <c r="T1878" s="33">
        <v>0.97699079984331827</v>
      </c>
      <c r="U1878" s="27"/>
      <c r="V1878" s="27"/>
      <c r="W1878" s="27"/>
      <c r="X1878" s="27"/>
      <c r="Y1878" s="27"/>
      <c r="Z1878" s="27">
        <v>0</v>
      </c>
    </row>
    <row r="1879" spans="1:26">
      <c r="A1879" s="27">
        <v>1963</v>
      </c>
      <c r="B1879" t="s">
        <v>110</v>
      </c>
      <c r="C1879" s="27"/>
      <c r="D1879" s="27"/>
      <c r="E1879" s="27"/>
      <c r="F1879" s="27">
        <v>40000000</v>
      </c>
      <c r="G1879" s="27">
        <v>0</v>
      </c>
      <c r="H1879" s="27">
        <v>1</v>
      </c>
      <c r="I1879" s="27">
        <v>0</v>
      </c>
      <c r="J1879" s="27">
        <v>0</v>
      </c>
      <c r="K1879" s="27">
        <v>1</v>
      </c>
      <c r="L1879" s="27">
        <v>1</v>
      </c>
      <c r="M1879" s="27">
        <v>0</v>
      </c>
      <c r="N1879" s="27">
        <v>0</v>
      </c>
      <c r="O1879" s="27">
        <v>0</v>
      </c>
      <c r="P1879" s="27"/>
      <c r="Q1879" s="27"/>
      <c r="R1879" s="27">
        <v>1</v>
      </c>
      <c r="S1879" s="27">
        <v>1</v>
      </c>
      <c r="T1879" s="33">
        <v>0.98866747285419376</v>
      </c>
      <c r="U1879" s="27"/>
      <c r="V1879" s="27"/>
      <c r="W1879" s="27"/>
      <c r="X1879" s="27"/>
      <c r="Y1879" s="27"/>
      <c r="Z1879" s="27">
        <v>0</v>
      </c>
    </row>
    <row r="1880" spans="1:26">
      <c r="A1880" s="27">
        <v>1964</v>
      </c>
      <c r="B1880" t="s">
        <v>110</v>
      </c>
      <c r="C1880" s="27"/>
      <c r="D1880" s="27"/>
      <c r="E1880" s="27"/>
      <c r="F1880" s="27">
        <v>0</v>
      </c>
      <c r="G1880" s="27">
        <v>0</v>
      </c>
      <c r="H1880" s="27">
        <v>1</v>
      </c>
      <c r="I1880" s="27">
        <v>0</v>
      </c>
      <c r="J1880" s="27">
        <v>0</v>
      </c>
      <c r="K1880" s="27">
        <v>1</v>
      </c>
      <c r="L1880" s="27">
        <v>1</v>
      </c>
      <c r="M1880" s="27">
        <v>0</v>
      </c>
      <c r="N1880" s="27">
        <v>0</v>
      </c>
      <c r="O1880" s="27">
        <v>0</v>
      </c>
      <c r="P1880" s="27"/>
      <c r="Q1880" s="27"/>
      <c r="R1880" s="27">
        <v>1</v>
      </c>
      <c r="S1880" s="27">
        <v>1</v>
      </c>
      <c r="T1880" s="33">
        <v>1.0337554660061781</v>
      </c>
      <c r="U1880" s="27"/>
      <c r="V1880" s="27"/>
      <c r="W1880" s="27"/>
      <c r="X1880" s="27"/>
      <c r="Y1880" s="27"/>
      <c r="Z1880" s="27">
        <v>0</v>
      </c>
    </row>
    <row r="1881" spans="1:26">
      <c r="A1881" s="27">
        <v>1965</v>
      </c>
      <c r="B1881" t="s">
        <v>110</v>
      </c>
      <c r="C1881" s="27"/>
      <c r="D1881" s="27"/>
      <c r="E1881" s="27"/>
      <c r="F1881" s="27">
        <v>0</v>
      </c>
      <c r="G1881" s="27">
        <v>0</v>
      </c>
      <c r="H1881" s="27">
        <v>1</v>
      </c>
      <c r="I1881" s="27">
        <v>0</v>
      </c>
      <c r="J1881" s="27">
        <v>0</v>
      </c>
      <c r="K1881" s="27">
        <v>1</v>
      </c>
      <c r="L1881" s="27">
        <v>1</v>
      </c>
      <c r="M1881" s="27">
        <v>0</v>
      </c>
      <c r="N1881" s="27">
        <v>0</v>
      </c>
      <c r="O1881" s="27">
        <v>0</v>
      </c>
      <c r="P1881" s="27"/>
      <c r="Q1881" s="27"/>
      <c r="R1881" s="27">
        <v>1</v>
      </c>
      <c r="S1881" s="27">
        <v>1</v>
      </c>
      <c r="T1881" s="33">
        <v>1.0227515959565798</v>
      </c>
      <c r="U1881" s="27"/>
      <c r="V1881" s="27"/>
      <c r="W1881" s="27"/>
      <c r="X1881" s="27"/>
      <c r="Y1881" s="27"/>
      <c r="Z1881" s="27">
        <v>0</v>
      </c>
    </row>
    <row r="1882" spans="1:26">
      <c r="A1882" s="27">
        <v>1966</v>
      </c>
      <c r="B1882" t="s">
        <v>110</v>
      </c>
      <c r="C1882" s="27"/>
      <c r="D1882" s="27"/>
      <c r="E1882" s="27"/>
      <c r="F1882" s="27">
        <v>0</v>
      </c>
      <c r="G1882" s="27">
        <v>0</v>
      </c>
      <c r="H1882" s="27">
        <v>1</v>
      </c>
      <c r="I1882" s="27">
        <v>0</v>
      </c>
      <c r="J1882" s="27">
        <v>0</v>
      </c>
      <c r="K1882" s="27">
        <v>1</v>
      </c>
      <c r="L1882" s="27">
        <v>1</v>
      </c>
      <c r="M1882" s="27">
        <v>0</v>
      </c>
      <c r="N1882" s="27">
        <v>0</v>
      </c>
      <c r="O1882" s="27">
        <v>0</v>
      </c>
      <c r="P1882" s="27"/>
      <c r="Q1882" s="27"/>
      <c r="R1882" s="27">
        <v>1</v>
      </c>
      <c r="S1882" s="27">
        <v>1</v>
      </c>
      <c r="T1882" s="33">
        <v>1.060453919000093</v>
      </c>
      <c r="U1882" s="27"/>
      <c r="V1882" s="27"/>
      <c r="W1882" s="27"/>
      <c r="X1882" s="27"/>
      <c r="Y1882" s="27"/>
      <c r="Z1882" s="27">
        <v>0</v>
      </c>
    </row>
    <row r="1883" spans="1:26">
      <c r="A1883" s="27">
        <v>1967</v>
      </c>
      <c r="B1883" t="s">
        <v>110</v>
      </c>
      <c r="C1883" s="27"/>
      <c r="D1883" s="27"/>
      <c r="E1883" s="27"/>
      <c r="F1883" s="27">
        <v>0</v>
      </c>
      <c r="G1883" s="27">
        <v>0</v>
      </c>
      <c r="H1883" s="27">
        <v>1</v>
      </c>
      <c r="I1883" s="27">
        <v>0</v>
      </c>
      <c r="J1883" s="27">
        <v>0</v>
      </c>
      <c r="K1883" s="27">
        <v>1</v>
      </c>
      <c r="L1883" s="27">
        <v>1</v>
      </c>
      <c r="M1883" s="27">
        <v>0</v>
      </c>
      <c r="N1883" s="27">
        <v>0</v>
      </c>
      <c r="O1883" s="27">
        <v>0</v>
      </c>
      <c r="P1883" s="27"/>
      <c r="Q1883" s="27"/>
      <c r="R1883" s="27">
        <v>1</v>
      </c>
      <c r="S1883" s="27">
        <v>0</v>
      </c>
      <c r="T1883" s="33">
        <v>1.0100991944882907</v>
      </c>
      <c r="U1883" s="27"/>
      <c r="V1883" s="27"/>
      <c r="W1883" s="27"/>
      <c r="X1883" s="27"/>
      <c r="Y1883" s="27"/>
      <c r="Z1883" s="27">
        <v>0</v>
      </c>
    </row>
    <row r="1884" spans="1:26">
      <c r="A1884" s="27">
        <v>1968</v>
      </c>
      <c r="B1884" t="s">
        <v>110</v>
      </c>
      <c r="C1884" s="27"/>
      <c r="D1884" s="27"/>
      <c r="E1884" s="27"/>
      <c r="F1884" s="27">
        <v>0</v>
      </c>
      <c r="G1884" s="27">
        <v>0</v>
      </c>
      <c r="H1884" s="27">
        <v>1</v>
      </c>
      <c r="I1884" s="27">
        <v>0</v>
      </c>
      <c r="J1884" s="27">
        <v>0</v>
      </c>
      <c r="K1884" s="27">
        <v>1</v>
      </c>
      <c r="L1884" s="27">
        <v>1</v>
      </c>
      <c r="M1884" s="27">
        <v>0</v>
      </c>
      <c r="N1884" s="27">
        <v>0</v>
      </c>
      <c r="O1884" s="27">
        <v>0</v>
      </c>
      <c r="P1884" s="27"/>
      <c r="Q1884" s="27"/>
      <c r="R1884" s="27">
        <v>1</v>
      </c>
      <c r="S1884" s="27">
        <v>0</v>
      </c>
      <c r="T1884" s="33">
        <v>0.99765870157012104</v>
      </c>
      <c r="U1884" s="27"/>
      <c r="V1884" s="27"/>
      <c r="W1884" s="27"/>
      <c r="X1884" s="27"/>
      <c r="Y1884" s="27"/>
      <c r="Z1884" s="27">
        <v>0</v>
      </c>
    </row>
    <row r="1885" spans="1:26">
      <c r="A1885" s="27">
        <v>1969</v>
      </c>
      <c r="B1885" t="s">
        <v>110</v>
      </c>
      <c r="C1885" s="27"/>
      <c r="D1885" s="27"/>
      <c r="E1885" s="27"/>
      <c r="F1885" s="27">
        <v>0</v>
      </c>
      <c r="G1885" s="27">
        <v>0</v>
      </c>
      <c r="H1885" s="27">
        <v>1</v>
      </c>
      <c r="I1885" s="27">
        <v>0</v>
      </c>
      <c r="J1885" s="27">
        <v>0</v>
      </c>
      <c r="K1885" s="27">
        <v>1</v>
      </c>
      <c r="L1885" s="27">
        <v>1</v>
      </c>
      <c r="M1885" s="27">
        <v>0</v>
      </c>
      <c r="N1885" s="27">
        <v>0</v>
      </c>
      <c r="O1885" s="27">
        <v>0</v>
      </c>
      <c r="P1885" s="27"/>
      <c r="Q1885" s="27"/>
      <c r="R1885" s="27">
        <v>0</v>
      </c>
      <c r="S1885" s="27">
        <v>0</v>
      </c>
      <c r="T1885" s="33">
        <v>1.0058077459461789</v>
      </c>
      <c r="U1885" s="27"/>
      <c r="V1885" s="27"/>
      <c r="W1885" s="27"/>
      <c r="X1885" s="27"/>
      <c r="Y1885" s="27"/>
      <c r="Z1885" s="27">
        <v>0</v>
      </c>
    </row>
    <row r="1886" spans="1:26">
      <c r="A1886" s="27">
        <v>1970</v>
      </c>
      <c r="B1886" t="s">
        <v>110</v>
      </c>
      <c r="C1886" s="27"/>
      <c r="D1886" s="27"/>
      <c r="E1886" s="27"/>
      <c r="F1886" s="27">
        <v>0</v>
      </c>
      <c r="G1886" s="27">
        <v>0</v>
      </c>
      <c r="H1886" s="27">
        <v>1</v>
      </c>
      <c r="I1886" s="27">
        <v>0</v>
      </c>
      <c r="J1886" s="27">
        <v>0</v>
      </c>
      <c r="K1886" s="27">
        <v>1</v>
      </c>
      <c r="L1886" s="27">
        <v>1</v>
      </c>
      <c r="M1886" s="27">
        <v>0</v>
      </c>
      <c r="N1886" s="27">
        <v>0</v>
      </c>
      <c r="O1886" s="27">
        <v>0</v>
      </c>
      <c r="P1886" s="27"/>
      <c r="Q1886" s="27">
        <v>5693005200</v>
      </c>
      <c r="R1886" s="27">
        <v>0</v>
      </c>
      <c r="S1886" s="27">
        <v>0</v>
      </c>
      <c r="T1886" s="33">
        <v>1</v>
      </c>
      <c r="U1886" s="27"/>
      <c r="V1886" s="27"/>
      <c r="W1886" s="27"/>
      <c r="X1886" s="27"/>
      <c r="Y1886" s="27">
        <v>0</v>
      </c>
      <c r="Z1886" s="27">
        <v>0</v>
      </c>
    </row>
    <row r="1887" spans="1:26">
      <c r="A1887" s="27">
        <v>1971</v>
      </c>
      <c r="B1887" t="s">
        <v>110</v>
      </c>
      <c r="C1887" s="27"/>
      <c r="D1887" s="27"/>
      <c r="E1887" s="27"/>
      <c r="F1887" s="27">
        <v>0</v>
      </c>
      <c r="G1887" s="27">
        <v>0</v>
      </c>
      <c r="H1887" s="27">
        <v>1</v>
      </c>
      <c r="I1887" s="27">
        <v>0</v>
      </c>
      <c r="J1887" s="27">
        <v>0</v>
      </c>
      <c r="K1887" s="27">
        <v>1</v>
      </c>
      <c r="L1887" s="27">
        <v>1</v>
      </c>
      <c r="M1887" s="27">
        <v>0</v>
      </c>
      <c r="N1887" s="27">
        <v>0</v>
      </c>
      <c r="O1887" s="27">
        <v>0</v>
      </c>
      <c r="P1887" s="27"/>
      <c r="Q1887" s="27">
        <v>6914658400</v>
      </c>
      <c r="R1887" s="27">
        <v>0</v>
      </c>
      <c r="S1887" s="27">
        <v>0</v>
      </c>
      <c r="T1887" s="33">
        <v>0.92761372871024128</v>
      </c>
      <c r="U1887" s="27"/>
      <c r="V1887" s="27"/>
      <c r="W1887" s="27"/>
      <c r="X1887" s="27"/>
      <c r="Y1887" s="27">
        <v>0</v>
      </c>
      <c r="Z1887" s="27">
        <v>0</v>
      </c>
    </row>
    <row r="1888" spans="1:26">
      <c r="A1888" s="27">
        <v>1972</v>
      </c>
      <c r="B1888" t="s">
        <v>110</v>
      </c>
      <c r="C1888" s="27"/>
      <c r="D1888" s="27"/>
      <c r="E1888" s="27"/>
      <c r="F1888" s="27">
        <v>0</v>
      </c>
      <c r="G1888" s="27">
        <v>0</v>
      </c>
      <c r="H1888" s="27">
        <v>1</v>
      </c>
      <c r="I1888" s="27">
        <v>0</v>
      </c>
      <c r="J1888" s="27">
        <v>0</v>
      </c>
      <c r="K1888" s="27">
        <v>1</v>
      </c>
      <c r="L1888" s="27">
        <v>1</v>
      </c>
      <c r="M1888" s="27">
        <v>0</v>
      </c>
      <c r="N1888" s="27">
        <v>0</v>
      </c>
      <c r="O1888" s="27">
        <v>0</v>
      </c>
      <c r="P1888" s="27"/>
      <c r="Q1888" s="27">
        <v>8135150891.9202518</v>
      </c>
      <c r="R1888" s="27">
        <v>1</v>
      </c>
      <c r="S1888" s="27">
        <v>0</v>
      </c>
      <c r="T1888" s="33">
        <v>0.92122545142259926</v>
      </c>
      <c r="U1888" s="27"/>
      <c r="V1888" s="27"/>
      <c r="W1888" s="27"/>
      <c r="X1888" s="27"/>
      <c r="Y1888" s="27">
        <v>49700000</v>
      </c>
      <c r="Z1888" s="27">
        <v>0</v>
      </c>
    </row>
    <row r="1889" spans="1:26">
      <c r="A1889" s="27">
        <v>1973</v>
      </c>
      <c r="B1889" t="s">
        <v>110</v>
      </c>
      <c r="C1889" s="27"/>
      <c r="D1889" s="27"/>
      <c r="E1889" s="27"/>
      <c r="F1889" s="27">
        <v>0</v>
      </c>
      <c r="G1889" s="27">
        <v>0</v>
      </c>
      <c r="H1889" s="27">
        <v>1</v>
      </c>
      <c r="I1889" s="27">
        <v>0</v>
      </c>
      <c r="J1889" s="27">
        <v>0</v>
      </c>
      <c r="K1889" s="27">
        <v>1</v>
      </c>
      <c r="L1889" s="27">
        <v>1</v>
      </c>
      <c r="M1889" s="27">
        <v>0</v>
      </c>
      <c r="N1889" s="27">
        <v>0</v>
      </c>
      <c r="O1889" s="27">
        <v>0</v>
      </c>
      <c r="P1889" s="27"/>
      <c r="Q1889" s="27">
        <v>9987709650.1809406</v>
      </c>
      <c r="R1889" s="27">
        <v>1</v>
      </c>
      <c r="S1889" s="27">
        <v>0</v>
      </c>
      <c r="T1889" s="33">
        <v>1.2798279189511945</v>
      </c>
      <c r="U1889" s="27"/>
      <c r="V1889" s="27"/>
      <c r="W1889" s="27"/>
      <c r="X1889" s="27"/>
      <c r="Y1889" s="27">
        <v>82000000</v>
      </c>
      <c r="Z1889" s="27">
        <v>0</v>
      </c>
    </row>
    <row r="1890" spans="1:26">
      <c r="A1890" s="27">
        <v>1974</v>
      </c>
      <c r="B1890" t="s">
        <v>110</v>
      </c>
      <c r="C1890" s="27"/>
      <c r="D1890" s="27"/>
      <c r="E1890" s="27"/>
      <c r="F1890" s="27">
        <v>0</v>
      </c>
      <c r="G1890" s="27">
        <v>0</v>
      </c>
      <c r="H1890" s="27">
        <v>1</v>
      </c>
      <c r="I1890" s="27">
        <v>0</v>
      </c>
      <c r="J1890" s="27">
        <v>0</v>
      </c>
      <c r="K1890" s="27">
        <v>1</v>
      </c>
      <c r="L1890" s="27">
        <v>1</v>
      </c>
      <c r="M1890" s="27">
        <v>0</v>
      </c>
      <c r="N1890" s="27">
        <v>0</v>
      </c>
      <c r="O1890" s="27">
        <v>0</v>
      </c>
      <c r="P1890" s="27"/>
      <c r="Q1890" s="27">
        <v>11405957317.073172</v>
      </c>
      <c r="R1890" s="27">
        <v>1</v>
      </c>
      <c r="S1890" s="27">
        <v>0</v>
      </c>
      <c r="T1890" s="33">
        <v>1.2793035310212315</v>
      </c>
      <c r="U1890" s="27"/>
      <c r="V1890" s="27"/>
      <c r="W1890" s="27"/>
      <c r="X1890" s="27"/>
      <c r="Y1890" s="27">
        <v>315000000</v>
      </c>
      <c r="Z1890" s="27">
        <v>0</v>
      </c>
    </row>
    <row r="1891" spans="1:26">
      <c r="A1891" s="27">
        <v>1975</v>
      </c>
      <c r="B1891" t="s">
        <v>110</v>
      </c>
      <c r="C1891" s="27"/>
      <c r="D1891" s="27"/>
      <c r="E1891" s="27"/>
      <c r="F1891" s="27">
        <v>0</v>
      </c>
      <c r="G1891" s="27">
        <v>0</v>
      </c>
      <c r="H1891" s="27">
        <v>1</v>
      </c>
      <c r="I1891" s="27">
        <v>0</v>
      </c>
      <c r="J1891" s="27">
        <v>0</v>
      </c>
      <c r="K1891" s="27">
        <v>1</v>
      </c>
      <c r="L1891" s="27">
        <v>1</v>
      </c>
      <c r="M1891" s="27">
        <v>0</v>
      </c>
      <c r="N1891" s="27">
        <v>0</v>
      </c>
      <c r="O1891" s="27">
        <v>0</v>
      </c>
      <c r="P1891" s="27"/>
      <c r="Q1891" s="27">
        <v>13027415243.902439</v>
      </c>
      <c r="R1891" s="27">
        <v>1</v>
      </c>
      <c r="S1891" s="27">
        <v>0</v>
      </c>
      <c r="T1891" s="33">
        <v>0.94696688960437181</v>
      </c>
      <c r="U1891" s="27"/>
      <c r="V1891" s="27"/>
      <c r="W1891" s="27"/>
      <c r="X1891" s="27"/>
      <c r="Y1891" s="27">
        <v>600000000</v>
      </c>
      <c r="Z1891" s="27">
        <v>0</v>
      </c>
    </row>
    <row r="1892" spans="1:26">
      <c r="A1892" s="27">
        <v>1976</v>
      </c>
      <c r="B1892" t="s">
        <v>110</v>
      </c>
      <c r="C1892" s="27"/>
      <c r="D1892" s="27"/>
      <c r="E1892" s="27"/>
      <c r="F1892" s="27">
        <v>0</v>
      </c>
      <c r="G1892" s="27">
        <v>0</v>
      </c>
      <c r="H1892" s="27">
        <v>1</v>
      </c>
      <c r="I1892" s="27">
        <v>0</v>
      </c>
      <c r="J1892" s="27">
        <v>0</v>
      </c>
      <c r="K1892" s="27">
        <v>1</v>
      </c>
      <c r="L1892" s="27">
        <v>1</v>
      </c>
      <c r="M1892" s="27">
        <v>0</v>
      </c>
      <c r="N1892" s="27">
        <v>0</v>
      </c>
      <c r="O1892" s="27">
        <v>0</v>
      </c>
      <c r="P1892" s="27"/>
      <c r="Q1892" s="27">
        <v>13789579902.557858</v>
      </c>
      <c r="R1892" s="27">
        <v>1</v>
      </c>
      <c r="S1892" s="27">
        <v>0</v>
      </c>
      <c r="T1892" s="33">
        <v>1.0219497573337515</v>
      </c>
      <c r="U1892" s="27"/>
      <c r="V1892" s="27"/>
      <c r="W1892" s="27"/>
      <c r="X1892" s="27"/>
      <c r="Y1892" s="27">
        <v>350000000</v>
      </c>
      <c r="Z1892" s="27">
        <v>0</v>
      </c>
    </row>
    <row r="1893" spans="1:26">
      <c r="A1893" s="27">
        <v>1977</v>
      </c>
      <c r="B1893" t="s">
        <v>110</v>
      </c>
      <c r="C1893" s="27"/>
      <c r="D1893" s="27"/>
      <c r="E1893" s="27"/>
      <c r="F1893" s="27">
        <v>0</v>
      </c>
      <c r="G1893" s="27">
        <v>0</v>
      </c>
      <c r="H1893" s="27">
        <v>1</v>
      </c>
      <c r="I1893" s="27">
        <v>0</v>
      </c>
      <c r="J1893" s="27">
        <v>0</v>
      </c>
      <c r="K1893" s="27">
        <v>1</v>
      </c>
      <c r="L1893" s="27">
        <v>1</v>
      </c>
      <c r="M1893" s="27">
        <v>0</v>
      </c>
      <c r="N1893" s="27">
        <v>0</v>
      </c>
      <c r="O1893" s="27">
        <v>0</v>
      </c>
      <c r="P1893" s="27"/>
      <c r="Q1893" s="27">
        <v>14206158674.698795</v>
      </c>
      <c r="R1893" s="27">
        <v>1</v>
      </c>
      <c r="S1893" s="27">
        <v>0</v>
      </c>
      <c r="T1893" s="33">
        <v>1.0409624303569636</v>
      </c>
      <c r="U1893" s="27"/>
      <c r="V1893" s="27"/>
      <c r="W1893" s="27"/>
      <c r="X1893" s="27"/>
      <c r="Y1893" s="27">
        <v>25000000</v>
      </c>
      <c r="Z1893" s="27">
        <v>0</v>
      </c>
    </row>
    <row r="1894" spans="1:26">
      <c r="A1894" s="27">
        <v>1978</v>
      </c>
      <c r="B1894" t="s">
        <v>110</v>
      </c>
      <c r="C1894" s="27"/>
      <c r="D1894" s="27"/>
      <c r="E1894" s="27"/>
      <c r="F1894" s="27">
        <v>0</v>
      </c>
      <c r="G1894" s="27">
        <v>0</v>
      </c>
      <c r="H1894" s="27">
        <v>1</v>
      </c>
      <c r="I1894" s="27">
        <v>0</v>
      </c>
      <c r="J1894" s="27">
        <v>0</v>
      </c>
      <c r="K1894" s="27">
        <v>1</v>
      </c>
      <c r="L1894" s="27">
        <v>1</v>
      </c>
      <c r="M1894" s="27">
        <v>0</v>
      </c>
      <c r="N1894" s="27">
        <v>0</v>
      </c>
      <c r="O1894" s="27">
        <v>0</v>
      </c>
      <c r="P1894" s="27"/>
      <c r="Q1894" s="27">
        <v>17844705324.675323</v>
      </c>
      <c r="R1894" s="27">
        <v>0</v>
      </c>
      <c r="S1894" s="27">
        <v>0</v>
      </c>
      <c r="T1894" s="33">
        <v>0.91734575384516981</v>
      </c>
      <c r="U1894" s="27"/>
      <c r="V1894" s="27"/>
      <c r="W1894" s="27"/>
      <c r="X1894" s="27"/>
      <c r="Y1894" s="27">
        <v>10000000000</v>
      </c>
      <c r="Z1894" s="27">
        <v>0</v>
      </c>
    </row>
    <row r="1895" spans="1:26">
      <c r="A1895" s="27">
        <v>1979</v>
      </c>
      <c r="B1895" t="s">
        <v>110</v>
      </c>
      <c r="C1895" s="27"/>
      <c r="D1895" s="27"/>
      <c r="E1895" s="27"/>
      <c r="F1895" s="27">
        <v>0</v>
      </c>
      <c r="G1895" s="27">
        <v>0</v>
      </c>
      <c r="H1895" s="27">
        <v>1</v>
      </c>
      <c r="I1895" s="27">
        <v>0</v>
      </c>
      <c r="J1895" s="27">
        <v>0</v>
      </c>
      <c r="K1895" s="27">
        <v>1</v>
      </c>
      <c r="L1895" s="27">
        <v>1</v>
      </c>
      <c r="M1895" s="27">
        <v>0</v>
      </c>
      <c r="N1895" s="27">
        <v>0</v>
      </c>
      <c r="O1895" s="27">
        <v>0</v>
      </c>
      <c r="P1895" s="27"/>
      <c r="Q1895" s="27">
        <v>19584443287.671234</v>
      </c>
      <c r="R1895" s="27">
        <v>0</v>
      </c>
      <c r="S1895" s="27">
        <v>0</v>
      </c>
      <c r="T1895" s="33">
        <v>0.9810294585578897</v>
      </c>
      <c r="U1895" s="27"/>
      <c r="V1895" s="27"/>
      <c r="W1895" s="27"/>
      <c r="X1895" s="27"/>
      <c r="Y1895" s="27">
        <v>220000000</v>
      </c>
      <c r="Z1895" s="27">
        <v>0</v>
      </c>
    </row>
    <row r="1896" spans="1:26">
      <c r="A1896" s="27">
        <v>1980</v>
      </c>
      <c r="B1896" t="s">
        <v>110</v>
      </c>
      <c r="C1896" s="27"/>
      <c r="D1896" s="27"/>
      <c r="E1896" s="27"/>
      <c r="F1896" s="27">
        <v>0</v>
      </c>
      <c r="G1896" s="27">
        <v>0</v>
      </c>
      <c r="H1896" s="27">
        <v>1</v>
      </c>
      <c r="I1896" s="27">
        <v>0</v>
      </c>
      <c r="J1896" s="27">
        <v>0</v>
      </c>
      <c r="K1896" s="27">
        <v>1</v>
      </c>
      <c r="L1896" s="27">
        <v>1</v>
      </c>
      <c r="M1896" s="27">
        <v>0</v>
      </c>
      <c r="N1896" s="27">
        <v>0</v>
      </c>
      <c r="O1896" s="27">
        <v>0</v>
      </c>
      <c r="P1896" s="27"/>
      <c r="Q1896" s="27">
        <v>19912889861.111111</v>
      </c>
      <c r="R1896" s="27">
        <v>0</v>
      </c>
      <c r="S1896" s="27">
        <v>0</v>
      </c>
      <c r="T1896" s="33">
        <v>0.94044734443210454</v>
      </c>
      <c r="U1896" s="27"/>
      <c r="V1896" s="27"/>
      <c r="W1896" s="27"/>
      <c r="X1896" s="27"/>
      <c r="Y1896" s="27">
        <v>0</v>
      </c>
      <c r="Z1896" s="27">
        <v>0</v>
      </c>
    </row>
    <row r="1897" spans="1:26">
      <c r="A1897" s="27">
        <v>1981</v>
      </c>
      <c r="B1897" t="s">
        <v>110</v>
      </c>
      <c r="C1897" s="27"/>
      <c r="D1897" s="27"/>
      <c r="E1897" s="27"/>
      <c r="F1897" s="27">
        <v>0</v>
      </c>
      <c r="G1897" s="27">
        <v>0</v>
      </c>
      <c r="H1897" s="27">
        <v>1</v>
      </c>
      <c r="I1897" s="27">
        <v>0</v>
      </c>
      <c r="J1897" s="27">
        <v>0</v>
      </c>
      <c r="K1897" s="27">
        <v>1</v>
      </c>
      <c r="L1897" s="27">
        <v>1</v>
      </c>
      <c r="M1897" s="27">
        <v>0</v>
      </c>
      <c r="N1897" s="27">
        <v>0</v>
      </c>
      <c r="O1897" s="27">
        <v>0</v>
      </c>
      <c r="P1897" s="27"/>
      <c r="Q1897" s="27">
        <v>20150254096.38554</v>
      </c>
      <c r="R1897" s="27">
        <v>0</v>
      </c>
      <c r="S1897" s="27">
        <v>0</v>
      </c>
      <c r="T1897" s="33">
        <v>0.83355014400471705</v>
      </c>
      <c r="U1897" s="27"/>
      <c r="V1897" s="27"/>
      <c r="W1897" s="27"/>
      <c r="X1897" s="27"/>
      <c r="Y1897" s="27">
        <v>69070000</v>
      </c>
      <c r="Z1897" s="27">
        <v>0</v>
      </c>
    </row>
    <row r="1898" spans="1:26">
      <c r="A1898" s="27">
        <v>1982</v>
      </c>
      <c r="B1898" t="s">
        <v>110</v>
      </c>
      <c r="C1898" s="27"/>
      <c r="D1898" s="27"/>
      <c r="E1898" s="27"/>
      <c r="F1898" s="27">
        <v>0</v>
      </c>
      <c r="G1898" s="27">
        <v>0</v>
      </c>
      <c r="H1898" s="27">
        <v>1</v>
      </c>
      <c r="I1898" s="27">
        <v>0</v>
      </c>
      <c r="J1898" s="27">
        <v>0</v>
      </c>
      <c r="K1898" s="27">
        <v>1</v>
      </c>
      <c r="L1898" s="27">
        <v>1</v>
      </c>
      <c r="M1898" s="27">
        <v>0</v>
      </c>
      <c r="N1898" s="27">
        <v>0</v>
      </c>
      <c r="O1898" s="27">
        <v>0</v>
      </c>
      <c r="P1898" s="27"/>
      <c r="Q1898" s="27">
        <v>20953510235.294117</v>
      </c>
      <c r="R1898" s="27">
        <v>0</v>
      </c>
      <c r="S1898" s="27">
        <v>0</v>
      </c>
      <c r="T1898" s="33">
        <v>0.78443295677873848</v>
      </c>
      <c r="U1898" s="27"/>
      <c r="V1898" s="27"/>
      <c r="W1898" s="27"/>
      <c r="X1898" s="27"/>
      <c r="Y1898" s="27">
        <v>32300000</v>
      </c>
      <c r="Z1898" s="27">
        <v>0</v>
      </c>
    </row>
    <row r="1899" spans="1:26">
      <c r="A1899" s="27">
        <v>1983</v>
      </c>
      <c r="B1899" t="s">
        <v>110</v>
      </c>
      <c r="C1899" s="27"/>
      <c r="D1899" s="27"/>
      <c r="E1899" s="27"/>
      <c r="F1899" s="27">
        <v>0</v>
      </c>
      <c r="G1899" s="27">
        <v>0</v>
      </c>
      <c r="H1899" s="27">
        <v>1</v>
      </c>
      <c r="I1899" s="27">
        <v>0</v>
      </c>
      <c r="J1899" s="27">
        <v>0</v>
      </c>
      <c r="K1899" s="27">
        <v>1</v>
      </c>
      <c r="L1899" s="27">
        <v>1</v>
      </c>
      <c r="M1899" s="27">
        <v>0</v>
      </c>
      <c r="N1899" s="27">
        <v>0</v>
      </c>
      <c r="O1899" s="27">
        <v>0</v>
      </c>
      <c r="P1899" s="27"/>
      <c r="Q1899" s="27">
        <v>22204940512.223515</v>
      </c>
      <c r="R1899" s="27">
        <v>0</v>
      </c>
      <c r="S1899" s="27">
        <v>0</v>
      </c>
      <c r="T1899" s="33">
        <v>0.83426891623154475</v>
      </c>
      <c r="U1899" s="27"/>
      <c r="V1899" s="27"/>
      <c r="W1899" s="27"/>
      <c r="X1899" s="27"/>
      <c r="Y1899" s="27">
        <v>0</v>
      </c>
      <c r="Z1899" s="27">
        <v>0</v>
      </c>
    </row>
    <row r="1900" spans="1:26">
      <c r="A1900" s="27">
        <v>1984</v>
      </c>
      <c r="B1900" t="s">
        <v>110</v>
      </c>
      <c r="C1900" s="27"/>
      <c r="D1900" s="27"/>
      <c r="E1900" s="27"/>
      <c r="F1900" s="27">
        <v>0</v>
      </c>
      <c r="G1900" s="27">
        <v>0</v>
      </c>
      <c r="H1900" s="27">
        <v>1</v>
      </c>
      <c r="I1900" s="27">
        <v>0</v>
      </c>
      <c r="J1900" s="27">
        <v>0</v>
      </c>
      <c r="K1900" s="27">
        <v>1</v>
      </c>
      <c r="L1900" s="27">
        <v>1</v>
      </c>
      <c r="M1900" s="27">
        <v>0</v>
      </c>
      <c r="N1900" s="27">
        <v>0</v>
      </c>
      <c r="O1900" s="27">
        <v>0</v>
      </c>
      <c r="P1900" s="27"/>
      <c r="Q1900" s="27">
        <v>24039383608.42345</v>
      </c>
      <c r="R1900" s="27">
        <v>0</v>
      </c>
      <c r="S1900" s="27">
        <v>0</v>
      </c>
      <c r="T1900" s="33">
        <v>0.82999599794502654</v>
      </c>
      <c r="U1900" s="27"/>
      <c r="V1900" s="27"/>
      <c r="W1900" s="27"/>
      <c r="X1900" s="27"/>
      <c r="Y1900" s="27"/>
      <c r="Z1900" s="27">
        <v>0</v>
      </c>
    </row>
    <row r="1901" spans="1:26">
      <c r="A1901" s="27">
        <v>1985</v>
      </c>
      <c r="B1901" t="s">
        <v>110</v>
      </c>
      <c r="C1901" s="27"/>
      <c r="D1901" s="27"/>
      <c r="E1901" s="27"/>
      <c r="F1901" s="27">
        <v>0</v>
      </c>
      <c r="G1901" s="27">
        <v>0</v>
      </c>
      <c r="H1901" s="27">
        <v>1</v>
      </c>
      <c r="I1901" s="27">
        <v>0</v>
      </c>
      <c r="J1901" s="27">
        <v>0</v>
      </c>
      <c r="K1901" s="27">
        <v>1</v>
      </c>
      <c r="L1901" s="27">
        <v>1</v>
      </c>
      <c r="M1901" s="27">
        <v>0</v>
      </c>
      <c r="N1901" s="27">
        <v>0</v>
      </c>
      <c r="O1901" s="27">
        <v>0</v>
      </c>
      <c r="P1901" s="27"/>
      <c r="Q1901" s="27">
        <v>22920490774.101974</v>
      </c>
      <c r="R1901" s="27">
        <v>0</v>
      </c>
      <c r="S1901" s="27">
        <v>0</v>
      </c>
      <c r="T1901" s="33">
        <v>0.74915719568429318</v>
      </c>
      <c r="U1901" s="27"/>
      <c r="V1901" s="27"/>
      <c r="W1901" s="27"/>
      <c r="X1901" s="27"/>
      <c r="Y1901" s="27"/>
      <c r="Z1901" s="27">
        <v>0</v>
      </c>
    </row>
    <row r="1902" spans="1:26">
      <c r="A1902" s="27">
        <v>1986</v>
      </c>
      <c r="B1902" t="s">
        <v>110</v>
      </c>
      <c r="C1902" s="27"/>
      <c r="D1902" s="27"/>
      <c r="E1902" s="27"/>
      <c r="F1902" s="27">
        <v>0</v>
      </c>
      <c r="G1902" s="27">
        <v>0</v>
      </c>
      <c r="H1902" s="27">
        <v>1</v>
      </c>
      <c r="I1902" s="27">
        <v>0</v>
      </c>
      <c r="J1902" s="27">
        <v>0</v>
      </c>
      <c r="K1902" s="27">
        <v>1</v>
      </c>
      <c r="L1902" s="27">
        <v>1</v>
      </c>
      <c r="M1902" s="27">
        <v>0</v>
      </c>
      <c r="N1902" s="27">
        <v>0</v>
      </c>
      <c r="O1902" s="27">
        <v>0</v>
      </c>
      <c r="P1902" s="27"/>
      <c r="Q1902" s="27">
        <v>24226574634.029278</v>
      </c>
      <c r="R1902" s="27">
        <v>0</v>
      </c>
      <c r="S1902" s="27">
        <v>0</v>
      </c>
      <c r="T1902" s="33">
        <v>0.7030572776909082</v>
      </c>
      <c r="U1902" s="27"/>
      <c r="V1902" s="27"/>
      <c r="W1902" s="27"/>
      <c r="X1902" s="27"/>
      <c r="Y1902" s="27"/>
      <c r="Z1902" s="27">
        <v>0</v>
      </c>
    </row>
    <row r="1903" spans="1:26">
      <c r="A1903" s="27">
        <v>1987</v>
      </c>
      <c r="B1903" t="s">
        <v>110</v>
      </c>
      <c r="C1903" s="27"/>
      <c r="D1903" s="27"/>
      <c r="E1903" s="27"/>
      <c r="F1903" s="27">
        <v>0</v>
      </c>
      <c r="G1903" s="27">
        <v>0</v>
      </c>
      <c r="H1903" s="27">
        <v>1</v>
      </c>
      <c r="I1903" s="27">
        <v>0</v>
      </c>
      <c r="J1903" s="27">
        <v>0</v>
      </c>
      <c r="K1903" s="27">
        <v>1</v>
      </c>
      <c r="L1903" s="27">
        <v>1</v>
      </c>
      <c r="M1903" s="27">
        <v>0</v>
      </c>
      <c r="N1903" s="27">
        <v>0</v>
      </c>
      <c r="O1903" s="27">
        <v>0</v>
      </c>
      <c r="P1903" s="27"/>
      <c r="Q1903" s="27">
        <v>25213935012.081902</v>
      </c>
      <c r="R1903" s="27">
        <v>0</v>
      </c>
      <c r="S1903" s="27">
        <v>0</v>
      </c>
      <c r="T1903" s="33">
        <v>0.74330063470010233</v>
      </c>
      <c r="U1903" s="27"/>
      <c r="V1903" s="27"/>
      <c r="W1903" s="27"/>
      <c r="X1903" s="27"/>
      <c r="Y1903" s="27"/>
      <c r="Z1903" s="27">
        <v>0</v>
      </c>
    </row>
    <row r="1904" spans="1:26">
      <c r="A1904" s="27">
        <v>1988</v>
      </c>
      <c r="B1904" t="s">
        <v>110</v>
      </c>
      <c r="C1904" s="27"/>
      <c r="D1904" s="27"/>
      <c r="E1904" s="27"/>
      <c r="F1904" s="27">
        <v>0</v>
      </c>
      <c r="G1904" s="27">
        <v>0</v>
      </c>
      <c r="H1904" s="27">
        <v>1</v>
      </c>
      <c r="I1904" s="27">
        <v>0</v>
      </c>
      <c r="J1904" s="27">
        <v>0</v>
      </c>
      <c r="K1904" s="27">
        <v>1</v>
      </c>
      <c r="L1904" s="27">
        <v>1</v>
      </c>
      <c r="M1904" s="27">
        <v>0</v>
      </c>
      <c r="N1904" s="27">
        <v>0</v>
      </c>
      <c r="O1904" s="27">
        <v>0</v>
      </c>
      <c r="P1904" s="27"/>
      <c r="Q1904" s="27">
        <v>27458999472.295513</v>
      </c>
      <c r="R1904" s="27">
        <v>0</v>
      </c>
      <c r="S1904" s="27">
        <v>0</v>
      </c>
      <c r="T1904" s="33">
        <v>0.80560957079318884</v>
      </c>
      <c r="U1904" s="27"/>
      <c r="V1904" s="27"/>
      <c r="W1904" s="27"/>
      <c r="X1904" s="27"/>
      <c r="Y1904" s="27"/>
      <c r="Z1904" s="27">
        <v>0</v>
      </c>
    </row>
    <row r="1905" spans="1:26">
      <c r="A1905" s="27">
        <v>1989</v>
      </c>
      <c r="B1905" t="s">
        <v>110</v>
      </c>
      <c r="C1905" s="27"/>
      <c r="D1905" s="27"/>
      <c r="E1905" s="27"/>
      <c r="F1905" s="27">
        <v>0</v>
      </c>
      <c r="G1905" s="27">
        <v>0</v>
      </c>
      <c r="H1905" s="27">
        <v>1</v>
      </c>
      <c r="I1905" s="27">
        <v>0</v>
      </c>
      <c r="J1905" s="27">
        <v>0</v>
      </c>
      <c r="K1905" s="27">
        <v>1</v>
      </c>
      <c r="L1905" s="27">
        <v>1</v>
      </c>
      <c r="M1905" s="27">
        <v>0</v>
      </c>
      <c r="N1905" s="27">
        <v>0</v>
      </c>
      <c r="O1905" s="27">
        <v>0</v>
      </c>
      <c r="P1905" s="27"/>
      <c r="Q1905" s="27">
        <v>27023468665.897732</v>
      </c>
      <c r="R1905" s="27">
        <v>0</v>
      </c>
      <c r="S1905" s="27">
        <v>0</v>
      </c>
      <c r="T1905" s="33">
        <v>0.74679040704290955</v>
      </c>
      <c r="U1905" s="27"/>
      <c r="V1905" s="27"/>
      <c r="W1905" s="27"/>
      <c r="X1905" s="27"/>
      <c r="Y1905" s="27"/>
      <c r="Z1905" s="27">
        <v>0</v>
      </c>
    </row>
    <row r="1906" spans="1:26">
      <c r="A1906" s="27">
        <v>1990</v>
      </c>
      <c r="B1906" t="s">
        <v>110</v>
      </c>
      <c r="C1906" s="27"/>
      <c r="D1906" s="27"/>
      <c r="E1906" s="27"/>
      <c r="F1906" s="27">
        <v>0</v>
      </c>
      <c r="G1906" s="27">
        <v>0</v>
      </c>
      <c r="H1906" s="27">
        <v>1</v>
      </c>
      <c r="I1906" s="27">
        <v>0</v>
      </c>
      <c r="J1906" s="27">
        <v>0</v>
      </c>
      <c r="K1906" s="27">
        <v>1</v>
      </c>
      <c r="L1906" s="27">
        <v>1</v>
      </c>
      <c r="M1906" s="27">
        <v>0</v>
      </c>
      <c r="N1906" s="27">
        <v>0</v>
      </c>
      <c r="O1906" s="27">
        <v>0</v>
      </c>
      <c r="P1906" s="27"/>
      <c r="Q1906" s="27">
        <v>28645436569.148937</v>
      </c>
      <c r="R1906" s="27">
        <v>0</v>
      </c>
      <c r="S1906" s="27">
        <v>0</v>
      </c>
      <c r="T1906" s="33">
        <v>0.70566019682121295</v>
      </c>
      <c r="U1906" s="27"/>
      <c r="V1906" s="27"/>
      <c r="W1906" s="27"/>
      <c r="X1906" s="27"/>
      <c r="Y1906" s="27"/>
      <c r="Z1906" s="27">
        <v>0</v>
      </c>
    </row>
    <row r="1907" spans="1:26">
      <c r="A1907" s="27">
        <v>1991</v>
      </c>
      <c r="B1907" t="s">
        <v>110</v>
      </c>
      <c r="C1907" s="27"/>
      <c r="D1907" s="27"/>
      <c r="E1907" s="27"/>
      <c r="F1907" s="27">
        <v>0</v>
      </c>
      <c r="G1907" s="27">
        <v>0</v>
      </c>
      <c r="H1907" s="27">
        <v>1</v>
      </c>
      <c r="I1907" s="27">
        <v>0</v>
      </c>
      <c r="J1907" s="27">
        <v>0</v>
      </c>
      <c r="K1907" s="27">
        <v>1</v>
      </c>
      <c r="L1907" s="27">
        <v>1</v>
      </c>
      <c r="M1907" s="27">
        <v>0</v>
      </c>
      <c r="N1907" s="27">
        <v>0</v>
      </c>
      <c r="O1907" s="27">
        <v>0</v>
      </c>
      <c r="P1907" s="27"/>
      <c r="Q1907" s="27">
        <v>24316556025.658524</v>
      </c>
      <c r="R1907" s="27">
        <v>0</v>
      </c>
      <c r="S1907" s="27">
        <v>0</v>
      </c>
      <c r="T1907" s="33">
        <v>0.64778014054484578</v>
      </c>
      <c r="U1907" s="27"/>
      <c r="V1907" s="27"/>
      <c r="W1907" s="27"/>
      <c r="X1907" s="27"/>
      <c r="Y1907" s="27"/>
      <c r="Z1907" s="27">
        <v>0</v>
      </c>
    </row>
    <row r="1908" spans="1:26">
      <c r="A1908" s="27">
        <v>1992</v>
      </c>
      <c r="B1908" t="s">
        <v>110</v>
      </c>
      <c r="C1908" s="27"/>
      <c r="D1908" s="27"/>
      <c r="E1908" s="27"/>
      <c r="F1908" s="27">
        <v>0</v>
      </c>
      <c r="G1908" s="27">
        <v>0</v>
      </c>
      <c r="H1908" s="27">
        <v>1</v>
      </c>
      <c r="I1908" s="27">
        <v>0</v>
      </c>
      <c r="J1908" s="27">
        <v>0</v>
      </c>
      <c r="K1908" s="27">
        <v>1</v>
      </c>
      <c r="L1908" s="27">
        <v>1</v>
      </c>
      <c r="M1908" s="27">
        <v>0</v>
      </c>
      <c r="N1908" s="27">
        <v>0</v>
      </c>
      <c r="O1908" s="27">
        <v>0</v>
      </c>
      <c r="P1908" s="27"/>
      <c r="Q1908" s="27">
        <v>22085858243.243244</v>
      </c>
      <c r="R1908" s="27">
        <v>0</v>
      </c>
      <c r="S1908" s="27">
        <v>0</v>
      </c>
      <c r="T1908" s="33">
        <v>0.62587770846912083</v>
      </c>
      <c r="U1908" s="27"/>
      <c r="V1908" s="27"/>
      <c r="W1908" s="27"/>
      <c r="X1908" s="27"/>
      <c r="Y1908" s="27"/>
      <c r="Z1908" s="27">
        <v>0</v>
      </c>
    </row>
    <row r="1909" spans="1:26">
      <c r="A1909" s="27">
        <v>1993</v>
      </c>
      <c r="B1909" t="s">
        <v>110</v>
      </c>
      <c r="C1909" s="27"/>
      <c r="D1909" s="27"/>
      <c r="E1909" s="27"/>
      <c r="F1909" s="27">
        <v>0</v>
      </c>
      <c r="G1909" s="27">
        <v>0</v>
      </c>
      <c r="H1909" s="27">
        <v>1</v>
      </c>
      <c r="I1909" s="27">
        <v>0</v>
      </c>
      <c r="J1909" s="27">
        <v>0</v>
      </c>
      <c r="K1909" s="27">
        <v>1</v>
      </c>
      <c r="L1909" s="27">
        <v>1</v>
      </c>
      <c r="M1909" s="27">
        <v>0</v>
      </c>
      <c r="N1909" s="27">
        <v>0</v>
      </c>
      <c r="O1909" s="27">
        <v>0</v>
      </c>
      <c r="P1909" s="27"/>
      <c r="Q1909" s="27">
        <v>22367254864.864864</v>
      </c>
      <c r="R1909" s="27">
        <v>0</v>
      </c>
      <c r="S1909" s="27">
        <v>0</v>
      </c>
      <c r="T1909" s="33">
        <v>0.648154718576755</v>
      </c>
      <c r="U1909" s="27"/>
      <c r="V1909" s="27"/>
      <c r="W1909" s="27"/>
      <c r="X1909" s="27"/>
      <c r="Y1909" s="27"/>
      <c r="Z1909" s="27">
        <v>0</v>
      </c>
    </row>
    <row r="1910" spans="1:26">
      <c r="A1910" s="27">
        <v>1994</v>
      </c>
      <c r="B1910" t="s">
        <v>110</v>
      </c>
      <c r="C1910" s="27"/>
      <c r="D1910" s="27"/>
      <c r="E1910" s="27"/>
      <c r="F1910" s="27">
        <v>0</v>
      </c>
      <c r="G1910" s="27">
        <v>0</v>
      </c>
      <c r="H1910" s="27">
        <v>1</v>
      </c>
      <c r="I1910" s="27">
        <v>0</v>
      </c>
      <c r="J1910" s="27">
        <v>0</v>
      </c>
      <c r="K1910" s="27">
        <v>1</v>
      </c>
      <c r="L1910" s="27">
        <v>1</v>
      </c>
      <c r="M1910" s="27">
        <v>0</v>
      </c>
      <c r="N1910" s="27">
        <v>0</v>
      </c>
      <c r="O1910" s="27">
        <v>0</v>
      </c>
      <c r="P1910" s="27"/>
      <c r="Q1910" s="27">
        <v>28448326756.756756</v>
      </c>
      <c r="R1910" s="27">
        <v>0</v>
      </c>
      <c r="S1910" s="27">
        <v>0</v>
      </c>
      <c r="T1910" s="33">
        <v>0.69545665111729171</v>
      </c>
      <c r="U1910" s="27"/>
      <c r="V1910" s="27"/>
      <c r="W1910" s="27"/>
      <c r="X1910" s="27"/>
      <c r="Y1910" s="27"/>
      <c r="Z1910" s="27">
        <v>0</v>
      </c>
    </row>
    <row r="1911" spans="1:26">
      <c r="A1911" s="27">
        <v>1995</v>
      </c>
      <c r="B1911" t="s">
        <v>110</v>
      </c>
      <c r="C1911" s="27"/>
      <c r="D1911" s="27"/>
      <c r="E1911" s="27"/>
      <c r="F1911" s="27">
        <v>0</v>
      </c>
      <c r="G1911" s="27">
        <v>0</v>
      </c>
      <c r="H1911" s="27">
        <v>1</v>
      </c>
      <c r="I1911" s="27">
        <v>0</v>
      </c>
      <c r="J1911" s="27">
        <v>0</v>
      </c>
      <c r="K1911" s="27">
        <v>1</v>
      </c>
      <c r="L1911" s="27">
        <v>1</v>
      </c>
      <c r="M1911" s="27">
        <v>0</v>
      </c>
      <c r="N1911" s="27">
        <v>0</v>
      </c>
      <c r="O1911" s="27">
        <v>0</v>
      </c>
      <c r="P1911" s="27"/>
      <c r="Q1911" s="27">
        <v>30429803651.2192</v>
      </c>
      <c r="R1911" s="27">
        <v>0</v>
      </c>
      <c r="S1911" s="27">
        <v>0</v>
      </c>
      <c r="T1911" s="33">
        <v>0.69736071622307827</v>
      </c>
      <c r="U1911" s="27"/>
      <c r="V1911" s="27"/>
      <c r="W1911" s="27"/>
      <c r="X1911" s="27"/>
      <c r="Y1911" s="27"/>
      <c r="Z1911" s="27">
        <v>0</v>
      </c>
    </row>
    <row r="1912" spans="1:26">
      <c r="A1912" s="27">
        <v>1996</v>
      </c>
      <c r="B1912" t="s">
        <v>110</v>
      </c>
      <c r="C1912" s="27"/>
      <c r="D1912" s="27"/>
      <c r="E1912" s="27"/>
      <c r="F1912" s="27">
        <v>0</v>
      </c>
      <c r="G1912" s="27">
        <v>0</v>
      </c>
      <c r="H1912" s="27">
        <v>1</v>
      </c>
      <c r="I1912" s="27">
        <v>0</v>
      </c>
      <c r="J1912" s="27">
        <v>0</v>
      </c>
      <c r="K1912" s="27">
        <v>1</v>
      </c>
      <c r="L1912" s="27">
        <v>1</v>
      </c>
      <c r="M1912" s="27">
        <v>0</v>
      </c>
      <c r="N1912" s="27">
        <v>0</v>
      </c>
      <c r="O1912" s="27">
        <v>0</v>
      </c>
      <c r="P1912" s="27"/>
      <c r="Q1912" s="27">
        <v>25017368696.845501</v>
      </c>
      <c r="R1912" s="27">
        <v>0</v>
      </c>
      <c r="S1912" s="27">
        <v>0</v>
      </c>
      <c r="T1912" s="33">
        <v>0.69966405838602452</v>
      </c>
      <c r="U1912" s="27"/>
      <c r="V1912" s="27"/>
      <c r="W1912" s="27"/>
      <c r="X1912" s="27"/>
      <c r="Y1912" s="27"/>
      <c r="Z1912" s="27">
        <v>0</v>
      </c>
    </row>
    <row r="1913" spans="1:26">
      <c r="A1913" s="27">
        <v>1997</v>
      </c>
      <c r="B1913" t="s">
        <v>110</v>
      </c>
      <c r="C1913" s="27"/>
      <c r="D1913" s="27"/>
      <c r="E1913" s="27"/>
      <c r="F1913" s="27">
        <v>0</v>
      </c>
      <c r="G1913" s="27">
        <v>0</v>
      </c>
      <c r="H1913" s="27">
        <v>1</v>
      </c>
      <c r="I1913" s="27">
        <v>0</v>
      </c>
      <c r="J1913" s="27">
        <v>0</v>
      </c>
      <c r="K1913" s="27">
        <v>1</v>
      </c>
      <c r="L1913" s="27">
        <v>1</v>
      </c>
      <c r="M1913" s="27">
        <v>0</v>
      </c>
      <c r="N1913" s="27">
        <v>0</v>
      </c>
      <c r="O1913" s="27">
        <v>0</v>
      </c>
      <c r="P1913" s="27"/>
      <c r="Q1913" s="27">
        <v>25365908058.720497</v>
      </c>
      <c r="R1913" s="27">
        <v>0</v>
      </c>
      <c r="S1913" s="27">
        <v>0</v>
      </c>
      <c r="T1913" s="33">
        <v>0.71538944173936525</v>
      </c>
      <c r="U1913" s="27"/>
      <c r="V1913" s="27"/>
      <c r="W1913" s="27"/>
      <c r="X1913" s="27"/>
      <c r="Y1913" s="27"/>
      <c r="Z1913" s="27">
        <v>0</v>
      </c>
    </row>
    <row r="1914" spans="1:26">
      <c r="A1914" s="27">
        <v>1998</v>
      </c>
      <c r="B1914" t="s">
        <v>110</v>
      </c>
      <c r="C1914" s="27"/>
      <c r="D1914" s="27"/>
      <c r="E1914" s="27"/>
      <c r="F1914" s="27">
        <v>0</v>
      </c>
      <c r="G1914" s="27">
        <v>0</v>
      </c>
      <c r="H1914" s="27">
        <v>1</v>
      </c>
      <c r="I1914" s="27">
        <v>0</v>
      </c>
      <c r="J1914" s="27">
        <v>0</v>
      </c>
      <c r="K1914" s="27">
        <v>1</v>
      </c>
      <c r="L1914" s="27">
        <v>1</v>
      </c>
      <c r="M1914" s="27">
        <v>0</v>
      </c>
      <c r="N1914" s="27">
        <v>0</v>
      </c>
      <c r="O1914" s="27">
        <v>0</v>
      </c>
      <c r="P1914" s="27"/>
      <c r="Q1914" s="27">
        <v>25736331247.1786</v>
      </c>
      <c r="R1914" s="27">
        <v>0</v>
      </c>
      <c r="S1914" s="27">
        <v>1</v>
      </c>
      <c r="T1914" s="33">
        <v>0.63293736472878814</v>
      </c>
      <c r="U1914" s="27"/>
      <c r="V1914" s="27"/>
      <c r="W1914" s="27"/>
      <c r="X1914" s="27"/>
      <c r="Y1914" s="27"/>
      <c r="Z1914" s="27">
        <v>0</v>
      </c>
    </row>
    <row r="1915" spans="1:26">
      <c r="A1915" s="27">
        <v>1999</v>
      </c>
      <c r="B1915" t="s">
        <v>110</v>
      </c>
      <c r="C1915" s="27"/>
      <c r="D1915" s="27"/>
      <c r="E1915" s="27"/>
      <c r="F1915" s="27">
        <v>0</v>
      </c>
      <c r="G1915" s="27">
        <v>0</v>
      </c>
      <c r="H1915" s="27">
        <v>1</v>
      </c>
      <c r="I1915" s="27">
        <v>0</v>
      </c>
      <c r="J1915" s="27">
        <v>0</v>
      </c>
      <c r="K1915" s="27">
        <v>1</v>
      </c>
      <c r="L1915" s="27">
        <v>1</v>
      </c>
      <c r="M1915" s="27">
        <v>0</v>
      </c>
      <c r="N1915" s="27">
        <v>0</v>
      </c>
      <c r="O1915" s="27">
        <v>0</v>
      </c>
      <c r="P1915" s="27"/>
      <c r="Q1915" s="27">
        <v>28364615241.6894</v>
      </c>
      <c r="R1915" s="27">
        <v>0</v>
      </c>
      <c r="S1915" s="27">
        <v>1</v>
      </c>
      <c r="T1915" s="33">
        <v>0.59173831677950461</v>
      </c>
      <c r="U1915" s="27"/>
      <c r="V1915" s="27"/>
      <c r="W1915" s="27"/>
      <c r="X1915" s="27"/>
      <c r="Y1915" s="27"/>
      <c r="Z1915" s="27">
        <v>0</v>
      </c>
    </row>
    <row r="1916" spans="1:26">
      <c r="A1916" s="27">
        <v>2000</v>
      </c>
      <c r="B1916" t="s">
        <v>110</v>
      </c>
      <c r="C1916" s="27"/>
      <c r="D1916" s="27"/>
      <c r="E1916" s="27"/>
      <c r="F1916" s="27">
        <v>0</v>
      </c>
      <c r="G1916" s="27">
        <v>0</v>
      </c>
      <c r="H1916" s="27">
        <v>1</v>
      </c>
      <c r="I1916" s="27">
        <v>0</v>
      </c>
      <c r="J1916" s="27">
        <v>0</v>
      </c>
      <c r="K1916" s="27">
        <v>1</v>
      </c>
      <c r="L1916" s="27">
        <v>1</v>
      </c>
      <c r="M1916" s="27">
        <v>0</v>
      </c>
      <c r="N1916" s="27">
        <v>0</v>
      </c>
      <c r="O1916" s="27">
        <v>0</v>
      </c>
      <c r="P1916" s="27"/>
      <c r="Q1916" s="27">
        <v>30565400000</v>
      </c>
      <c r="R1916" s="27">
        <v>0</v>
      </c>
      <c r="S1916" s="27">
        <v>1</v>
      </c>
      <c r="T1916" s="33">
        <v>0.62919927379193319</v>
      </c>
      <c r="U1916" s="27"/>
      <c r="V1916" s="27"/>
      <c r="W1916" s="27"/>
      <c r="X1916" s="27"/>
      <c r="Y1916" s="27"/>
      <c r="Z1916" s="27">
        <v>0</v>
      </c>
    </row>
    <row r="1917" spans="1:26">
      <c r="A1917" s="27">
        <v>2001</v>
      </c>
      <c r="B1917" t="s">
        <v>110</v>
      </c>
      <c r="C1917" s="27"/>
      <c r="D1917" s="27"/>
      <c r="E1917" s="27"/>
      <c r="F1917" s="27">
        <v>0</v>
      </c>
      <c r="G1917" s="27">
        <v>0</v>
      </c>
      <c r="H1917" s="27">
        <v>1</v>
      </c>
      <c r="I1917" s="27">
        <v>0</v>
      </c>
      <c r="J1917" s="27">
        <v>0</v>
      </c>
      <c r="K1917" s="27">
        <v>1</v>
      </c>
      <c r="L1917" s="27">
        <v>1</v>
      </c>
      <c r="M1917" s="27">
        <v>0</v>
      </c>
      <c r="N1917" s="27">
        <v>0</v>
      </c>
      <c r="O1917" s="27">
        <v>0</v>
      </c>
      <c r="P1917" s="27"/>
      <c r="Q1917" s="27">
        <v>31682400000</v>
      </c>
      <c r="R1917" s="27">
        <v>0</v>
      </c>
      <c r="S1917" s="27">
        <v>1</v>
      </c>
      <c r="T1917" s="33">
        <v>0.61588871891054842</v>
      </c>
      <c r="U1917" s="27"/>
      <c r="V1917" s="27"/>
      <c r="W1917" s="27"/>
      <c r="X1917" s="27"/>
      <c r="Y1917" s="27"/>
      <c r="Z1917" s="27">
        <v>0</v>
      </c>
    </row>
    <row r="1918" spans="1:26">
      <c r="A1918" s="27">
        <v>2002</v>
      </c>
      <c r="B1918" t="s">
        <v>110</v>
      </c>
      <c r="C1918" s="27"/>
      <c r="D1918" s="27"/>
      <c r="E1918" s="27"/>
      <c r="F1918" s="27">
        <v>0</v>
      </c>
      <c r="G1918" s="27">
        <v>0</v>
      </c>
      <c r="H1918" s="27">
        <v>1</v>
      </c>
      <c r="I1918" s="27">
        <v>0</v>
      </c>
      <c r="J1918" s="27">
        <v>0</v>
      </c>
      <c r="K1918" s="27">
        <v>1</v>
      </c>
      <c r="L1918" s="27">
        <v>1</v>
      </c>
      <c r="M1918" s="27">
        <v>0</v>
      </c>
      <c r="N1918" s="27">
        <v>0</v>
      </c>
      <c r="O1918" s="27">
        <v>0</v>
      </c>
      <c r="P1918" s="27"/>
      <c r="Q1918" s="27">
        <v>33590500000</v>
      </c>
      <c r="R1918" s="27">
        <v>0</v>
      </c>
      <c r="S1918" s="27">
        <v>1</v>
      </c>
      <c r="T1918" s="33">
        <v>0.62466195784303247</v>
      </c>
      <c r="U1918" s="27"/>
      <c r="V1918" s="27"/>
      <c r="W1918" s="27"/>
      <c r="X1918" s="27"/>
      <c r="Y1918" s="27"/>
      <c r="Z1918" s="27">
        <v>0</v>
      </c>
    </row>
    <row r="1919" spans="1:26">
      <c r="A1919" s="27">
        <v>2003</v>
      </c>
      <c r="B1919" t="s">
        <v>110</v>
      </c>
      <c r="C1919" s="27"/>
      <c r="D1919" s="27"/>
      <c r="E1919" s="27"/>
      <c r="F1919" s="27">
        <v>0</v>
      </c>
      <c r="G1919" s="27">
        <v>0</v>
      </c>
      <c r="H1919" s="27">
        <v>1</v>
      </c>
      <c r="I1919" s="27">
        <v>0</v>
      </c>
      <c r="J1919" s="27">
        <v>0</v>
      </c>
      <c r="K1919" s="27">
        <v>1</v>
      </c>
      <c r="L1919" s="27">
        <v>1</v>
      </c>
      <c r="M1919" s="27">
        <v>0</v>
      </c>
      <c r="N1919" s="27">
        <v>0</v>
      </c>
      <c r="O1919" s="27">
        <v>0</v>
      </c>
      <c r="P1919" s="27"/>
      <c r="Q1919" s="27">
        <v>35901200000</v>
      </c>
      <c r="R1919" s="27">
        <v>0</v>
      </c>
      <c r="S1919" s="27">
        <v>1</v>
      </c>
      <c r="T1919" s="33">
        <v>0.61793375018798091</v>
      </c>
      <c r="U1919" s="27"/>
      <c r="V1919" s="27"/>
      <c r="W1919" s="27"/>
      <c r="X1919" s="27"/>
      <c r="Y1919" s="27"/>
      <c r="Z1919" s="27">
        <v>0</v>
      </c>
    </row>
    <row r="1920" spans="1:26">
      <c r="A1920" s="27">
        <v>2004</v>
      </c>
      <c r="B1920" t="s">
        <v>110</v>
      </c>
      <c r="C1920" s="27"/>
      <c r="D1920" s="27"/>
      <c r="E1920" s="27"/>
      <c r="F1920" s="27">
        <v>0</v>
      </c>
      <c r="G1920" s="27">
        <v>0</v>
      </c>
      <c r="H1920" s="27">
        <v>1</v>
      </c>
      <c r="I1920" s="27">
        <v>0</v>
      </c>
      <c r="J1920" s="27">
        <v>0</v>
      </c>
      <c r="K1920" s="27">
        <v>1</v>
      </c>
      <c r="L1920" s="27">
        <v>1</v>
      </c>
      <c r="M1920" s="27">
        <v>0</v>
      </c>
      <c r="N1920" s="27">
        <v>0</v>
      </c>
      <c r="O1920" s="27">
        <v>0</v>
      </c>
      <c r="P1920" s="27"/>
      <c r="Q1920" s="27">
        <v>38203000000</v>
      </c>
      <c r="R1920" s="27">
        <v>0</v>
      </c>
      <c r="S1920" s="27">
        <v>1</v>
      </c>
      <c r="T1920" s="33">
        <v>0.67108711240801089</v>
      </c>
      <c r="U1920" s="27"/>
      <c r="V1920" s="27"/>
      <c r="W1920" s="27"/>
      <c r="X1920" s="27"/>
      <c r="Y1920" s="27"/>
      <c r="Z1920" s="27">
        <v>0</v>
      </c>
    </row>
    <row r="1921" spans="1:26">
      <c r="A1921" s="27">
        <v>2005</v>
      </c>
      <c r="B1921" t="s">
        <v>110</v>
      </c>
      <c r="C1921" s="27"/>
      <c r="D1921" s="27"/>
      <c r="E1921" s="27"/>
      <c r="F1921" s="27">
        <v>0</v>
      </c>
      <c r="G1921" s="27">
        <v>0</v>
      </c>
      <c r="H1921" s="27">
        <v>1</v>
      </c>
      <c r="I1921" s="27">
        <v>0</v>
      </c>
      <c r="J1921" s="27">
        <v>0</v>
      </c>
      <c r="K1921" s="27">
        <v>1</v>
      </c>
      <c r="L1921" s="27">
        <v>1</v>
      </c>
      <c r="M1921" s="27">
        <v>0</v>
      </c>
      <c r="N1921" s="27">
        <v>0</v>
      </c>
      <c r="O1921" s="27">
        <v>0</v>
      </c>
      <c r="P1921" s="27"/>
      <c r="Q1921" s="27">
        <v>42643836074.799995</v>
      </c>
      <c r="R1921" s="27">
        <v>0</v>
      </c>
      <c r="S1921" s="27">
        <v>1</v>
      </c>
      <c r="T1921" s="33">
        <v>0.69599608558540027</v>
      </c>
      <c r="U1921" s="27"/>
      <c r="V1921" s="27"/>
      <c r="W1921" s="27"/>
      <c r="X1921" s="27"/>
      <c r="Y1921" s="27"/>
      <c r="Z1921" s="27">
        <v>0</v>
      </c>
    </row>
    <row r="1922" spans="1:26">
      <c r="A1922" s="27">
        <v>2006</v>
      </c>
      <c r="B1922" t="s">
        <v>110</v>
      </c>
      <c r="C1922" s="27"/>
      <c r="D1922" s="27"/>
      <c r="E1922" s="27"/>
      <c r="F1922" s="27">
        <v>0</v>
      </c>
      <c r="G1922" s="27">
        <v>0</v>
      </c>
      <c r="H1922" s="27">
        <v>1</v>
      </c>
      <c r="I1922" s="27">
        <v>0</v>
      </c>
      <c r="J1922" s="27">
        <v>0</v>
      </c>
      <c r="K1922" s="27">
        <v>1</v>
      </c>
      <c r="L1922" s="27">
        <v>1</v>
      </c>
      <c r="M1922" s="27">
        <v>0</v>
      </c>
      <c r="N1922" s="27">
        <v>0</v>
      </c>
      <c r="O1922" s="27">
        <v>0</v>
      </c>
      <c r="P1922" s="27"/>
      <c r="Q1922" s="27">
        <v>52742800000</v>
      </c>
      <c r="R1922" s="27">
        <v>0</v>
      </c>
      <c r="S1922" s="27">
        <v>1</v>
      </c>
      <c r="T1922" s="33">
        <v>0.83568345932575372</v>
      </c>
      <c r="U1922" s="27"/>
      <c r="V1922" s="27"/>
      <c r="W1922" s="27"/>
      <c r="X1922" s="27"/>
      <c r="Y1922" s="27"/>
      <c r="Z1922" s="27">
        <v>0</v>
      </c>
    </row>
    <row r="1923" spans="1:26">
      <c r="A1923" s="27">
        <v>2007</v>
      </c>
      <c r="B1923" t="s">
        <v>110</v>
      </c>
      <c r="C1923" s="27"/>
      <c r="D1923" s="27"/>
      <c r="E1923" s="27"/>
      <c r="F1923" s="27">
        <v>0</v>
      </c>
      <c r="G1923" s="27">
        <v>0</v>
      </c>
      <c r="H1923" s="27">
        <v>1</v>
      </c>
      <c r="I1923" s="27">
        <v>0</v>
      </c>
      <c r="J1923" s="27">
        <v>0</v>
      </c>
      <c r="K1923" s="27">
        <v>1</v>
      </c>
      <c r="L1923" s="27">
        <v>1</v>
      </c>
      <c r="M1923" s="27">
        <v>0</v>
      </c>
      <c r="N1923" s="27">
        <v>0</v>
      </c>
      <c r="O1923" s="27">
        <v>0</v>
      </c>
      <c r="P1923" s="27"/>
      <c r="Q1923" s="27">
        <v>58603900000</v>
      </c>
      <c r="R1923" s="27">
        <v>0</v>
      </c>
      <c r="S1923" s="27">
        <v>1</v>
      </c>
      <c r="T1923" s="33">
        <v>0.90473952627382648</v>
      </c>
      <c r="U1923" s="27"/>
      <c r="V1923" s="27"/>
      <c r="W1923" s="27"/>
      <c r="X1923" s="27"/>
      <c r="Y1923" s="27"/>
      <c r="Z1923" s="27">
        <v>0</v>
      </c>
    </row>
    <row r="1924" spans="1:26">
      <c r="A1924" s="27">
        <v>2008</v>
      </c>
      <c r="B1924" t="s">
        <v>110</v>
      </c>
      <c r="C1924" s="27"/>
      <c r="D1924" s="27"/>
      <c r="E1924" s="27"/>
      <c r="F1924" s="27">
        <v>8000000</v>
      </c>
      <c r="G1924" s="27">
        <v>0</v>
      </c>
      <c r="H1924" s="27">
        <v>1</v>
      </c>
      <c r="I1924" s="27">
        <v>0</v>
      </c>
      <c r="J1924" s="27">
        <v>0</v>
      </c>
      <c r="K1924" s="27">
        <v>1</v>
      </c>
      <c r="L1924" s="27">
        <v>1</v>
      </c>
      <c r="M1924" s="27">
        <v>0</v>
      </c>
      <c r="N1924" s="27">
        <v>0</v>
      </c>
      <c r="O1924" s="27">
        <v>0</v>
      </c>
      <c r="P1924" s="27"/>
      <c r="Q1924" s="27">
        <v>60806300000</v>
      </c>
      <c r="R1924" s="27">
        <v>1</v>
      </c>
      <c r="S1924" s="27">
        <v>1</v>
      </c>
      <c r="T1924" s="33">
        <v>0.91944034308119871</v>
      </c>
      <c r="U1924" s="27"/>
      <c r="V1924" s="27"/>
      <c r="W1924" s="27"/>
      <c r="X1924" s="27">
        <v>29692000000</v>
      </c>
      <c r="Y1924" s="27"/>
      <c r="Z1924" s="27">
        <v>0</v>
      </c>
    </row>
    <row r="1925" spans="1:26">
      <c r="A1925" s="27">
        <v>2009</v>
      </c>
      <c r="B1925" t="s">
        <v>110</v>
      </c>
      <c r="C1925" s="27"/>
      <c r="D1925" s="27"/>
      <c r="E1925" s="27"/>
      <c r="F1925" s="27">
        <v>0</v>
      </c>
      <c r="G1925" s="27">
        <v>0</v>
      </c>
      <c r="H1925" s="27">
        <v>1</v>
      </c>
      <c r="I1925" s="27">
        <v>0</v>
      </c>
      <c r="J1925" s="27">
        <v>0</v>
      </c>
      <c r="K1925" s="27">
        <v>1</v>
      </c>
      <c r="L1925" s="27">
        <v>1</v>
      </c>
      <c r="M1925" s="27">
        <v>0</v>
      </c>
      <c r="N1925" s="27">
        <v>0</v>
      </c>
      <c r="O1925" s="27">
        <v>0</v>
      </c>
      <c r="P1925" s="27"/>
      <c r="Q1925" s="27">
        <v>62080000000</v>
      </c>
      <c r="R1925" s="27">
        <v>1</v>
      </c>
      <c r="S1925" s="27">
        <v>1</v>
      </c>
      <c r="T1925" s="33">
        <v>0.81595367947064712</v>
      </c>
      <c r="U1925" s="27"/>
      <c r="V1925" s="27"/>
      <c r="W1925" s="27"/>
      <c r="X1925" s="27">
        <v>30439000000</v>
      </c>
      <c r="Y1925" s="27"/>
      <c r="Z1925" s="27">
        <v>0</v>
      </c>
    </row>
    <row r="1926" spans="1:26">
      <c r="A1926" s="27">
        <v>2010</v>
      </c>
      <c r="B1926" t="s">
        <v>110</v>
      </c>
      <c r="C1926" s="27"/>
      <c r="D1926" s="27"/>
      <c r="E1926" s="27"/>
      <c r="F1926" s="27">
        <v>0</v>
      </c>
      <c r="G1926" s="27">
        <v>0</v>
      </c>
      <c r="H1926" s="27">
        <v>1</v>
      </c>
      <c r="I1926" s="27">
        <v>0</v>
      </c>
      <c r="J1926" s="27">
        <v>0</v>
      </c>
      <c r="K1926" s="27">
        <v>1</v>
      </c>
      <c r="L1926" s="27">
        <v>1</v>
      </c>
      <c r="M1926" s="27">
        <v>0</v>
      </c>
      <c r="N1926" s="27">
        <v>0</v>
      </c>
      <c r="O1926" s="27">
        <v>0</v>
      </c>
      <c r="P1926" s="27"/>
      <c r="Q1926" s="27">
        <v>64328000000</v>
      </c>
      <c r="R1926" s="27">
        <v>1</v>
      </c>
      <c r="S1926" s="27">
        <v>1</v>
      </c>
      <c r="T1926" s="33">
        <v>1.0070075781651076</v>
      </c>
      <c r="U1926" s="27"/>
      <c r="V1926" s="27"/>
      <c r="W1926" s="27"/>
      <c r="X1926" s="27">
        <v>30471000000</v>
      </c>
      <c r="Y1926" s="27"/>
      <c r="Z1926" s="27">
        <v>0</v>
      </c>
    </row>
    <row r="1927" spans="1:26">
      <c r="A1927" s="27">
        <v>2011</v>
      </c>
      <c r="B1927" t="s">
        <v>110</v>
      </c>
      <c r="C1927" s="27"/>
      <c r="D1927" s="27"/>
      <c r="E1927" s="27"/>
      <c r="F1927" s="27">
        <v>0</v>
      </c>
      <c r="G1927" s="27">
        <v>0</v>
      </c>
      <c r="H1927" s="27">
        <v>1</v>
      </c>
      <c r="I1927" s="27">
        <v>0</v>
      </c>
      <c r="J1927" s="27">
        <v>0</v>
      </c>
      <c r="K1927" s="27">
        <v>1</v>
      </c>
      <c r="L1927" s="27">
        <v>1</v>
      </c>
      <c r="M1927" s="27">
        <v>0</v>
      </c>
      <c r="N1927" s="27">
        <v>0</v>
      </c>
      <c r="O1927" s="27">
        <v>0</v>
      </c>
      <c r="P1927" s="27"/>
      <c r="Q1927" s="27">
        <v>68990000000</v>
      </c>
      <c r="R1927" s="27">
        <v>1</v>
      </c>
      <c r="S1927" s="27">
        <v>1</v>
      </c>
      <c r="T1927" s="33">
        <v>1.116808011796752</v>
      </c>
      <c r="U1927" s="27"/>
      <c r="V1927" s="27"/>
      <c r="W1927" s="27"/>
      <c r="X1927" s="27">
        <v>30506000000</v>
      </c>
      <c r="Y1927" s="27"/>
      <c r="Z1927" s="27">
        <v>0</v>
      </c>
    </row>
    <row r="1928" spans="1:26">
      <c r="A1928" s="27">
        <v>2012</v>
      </c>
      <c r="B1928" t="s">
        <v>110</v>
      </c>
      <c r="C1928" s="27"/>
      <c r="D1928" s="27"/>
      <c r="E1928" s="27"/>
      <c r="F1928" s="27">
        <v>400000</v>
      </c>
      <c r="G1928" s="27">
        <v>0</v>
      </c>
      <c r="H1928" s="27">
        <v>1</v>
      </c>
      <c r="I1928" s="27">
        <v>0</v>
      </c>
      <c r="J1928" s="27">
        <v>0</v>
      </c>
      <c r="K1928" s="27">
        <v>1</v>
      </c>
      <c r="L1928" s="27">
        <v>1</v>
      </c>
      <c r="M1928" s="27">
        <v>0</v>
      </c>
      <c r="N1928" s="27">
        <v>0</v>
      </c>
      <c r="O1928" s="27">
        <v>0</v>
      </c>
      <c r="P1928" s="27"/>
      <c r="Q1928" s="27">
        <v>73141000000</v>
      </c>
      <c r="R1928" s="27">
        <v>1</v>
      </c>
      <c r="S1928" s="27">
        <v>1</v>
      </c>
      <c r="T1928" s="33">
        <v>0.99562684078172081</v>
      </c>
      <c r="U1928" s="27"/>
      <c r="V1928" s="27"/>
      <c r="W1928" s="27"/>
      <c r="X1928" s="27">
        <v>35143000000</v>
      </c>
      <c r="Y1928" s="27"/>
      <c r="Z1928" s="27">
        <v>0</v>
      </c>
    </row>
    <row r="1929" spans="1:26">
      <c r="A1929" s="27">
        <v>2013</v>
      </c>
      <c r="B1929" t="s">
        <v>110</v>
      </c>
      <c r="C1929" s="27"/>
      <c r="D1929" s="27"/>
      <c r="E1929" s="27"/>
      <c r="F1929" s="27">
        <v>0</v>
      </c>
      <c r="G1929" s="27">
        <v>0</v>
      </c>
      <c r="H1929" s="27">
        <v>1</v>
      </c>
      <c r="I1929" s="27">
        <v>0</v>
      </c>
      <c r="J1929" s="27">
        <v>0</v>
      </c>
      <c r="K1929" s="27">
        <v>1</v>
      </c>
      <c r="L1929" s="27">
        <v>1</v>
      </c>
      <c r="M1929" s="27">
        <v>0</v>
      </c>
      <c r="N1929" s="27">
        <v>0</v>
      </c>
      <c r="O1929" s="27">
        <v>0</v>
      </c>
      <c r="P1929" s="27"/>
      <c r="Q1929" s="27">
        <v>77148000000</v>
      </c>
      <c r="R1929" s="27">
        <v>1</v>
      </c>
      <c r="S1929" s="27">
        <v>1</v>
      </c>
      <c r="T1929" s="33">
        <v>0.99710818219516861</v>
      </c>
      <c r="U1929" s="27"/>
      <c r="V1929" s="27"/>
      <c r="W1929" s="27"/>
      <c r="X1929" s="27">
        <v>35193000000</v>
      </c>
      <c r="Y1929" s="27"/>
      <c r="Z1929" s="27">
        <v>0</v>
      </c>
    </row>
    <row r="1930" spans="1:26">
      <c r="A1930" s="27">
        <v>2014</v>
      </c>
      <c r="B1930" t="s">
        <v>110</v>
      </c>
      <c r="C1930" s="27"/>
      <c r="D1930" s="27"/>
      <c r="E1930" s="27"/>
      <c r="F1930" s="27">
        <v>0</v>
      </c>
      <c r="G1930" s="27">
        <v>0</v>
      </c>
      <c r="H1930" s="27">
        <v>1</v>
      </c>
      <c r="I1930" s="27">
        <v>0</v>
      </c>
      <c r="J1930" s="27">
        <v>0</v>
      </c>
      <c r="K1930" s="27">
        <v>1</v>
      </c>
      <c r="L1930" s="27">
        <v>1</v>
      </c>
      <c r="M1930" s="27">
        <v>0</v>
      </c>
      <c r="N1930" s="27">
        <v>0</v>
      </c>
      <c r="O1930" s="27">
        <v>0</v>
      </c>
      <c r="P1930" s="27"/>
      <c r="Q1930" s="27">
        <v>80656000000</v>
      </c>
      <c r="R1930" s="27">
        <v>1</v>
      </c>
      <c r="S1930" s="27">
        <v>1</v>
      </c>
      <c r="T1930" s="33">
        <v>0.96696016921402161</v>
      </c>
      <c r="U1930" s="27"/>
      <c r="V1930" s="27"/>
      <c r="W1930" s="27"/>
      <c r="X1930" s="27">
        <v>7347000000</v>
      </c>
      <c r="Y1930" s="27"/>
      <c r="Z1930" s="27">
        <v>0</v>
      </c>
    </row>
    <row r="1931" spans="1:26">
      <c r="A1931" s="27">
        <v>2015</v>
      </c>
      <c r="B1931" t="s">
        <v>110</v>
      </c>
      <c r="C1931" s="27"/>
      <c r="D1931" s="27"/>
      <c r="E1931" s="27"/>
      <c r="F1931" s="27">
        <v>60000000</v>
      </c>
      <c r="G1931" s="27">
        <v>0</v>
      </c>
      <c r="H1931" s="27">
        <v>1</v>
      </c>
      <c r="I1931" s="27">
        <v>0</v>
      </c>
      <c r="J1931" s="27">
        <v>0</v>
      </c>
      <c r="K1931" s="27">
        <v>1</v>
      </c>
      <c r="L1931" s="27">
        <v>1</v>
      </c>
      <c r="M1931" s="27">
        <v>0</v>
      </c>
      <c r="N1931" s="27">
        <v>0</v>
      </c>
      <c r="O1931" s="27">
        <v>0</v>
      </c>
      <c r="P1931" s="27"/>
      <c r="Q1931" s="27">
        <v>87133000000</v>
      </c>
      <c r="R1931" s="27">
        <v>1</v>
      </c>
      <c r="S1931" s="27">
        <v>1</v>
      </c>
      <c r="T1931" s="33">
        <v>0.821813335342235</v>
      </c>
      <c r="U1931" s="27"/>
      <c r="V1931" s="27"/>
      <c r="W1931" s="27"/>
      <c r="X1931" s="27">
        <v>10660000000</v>
      </c>
      <c r="Y1931" s="27"/>
      <c r="Z1931" s="27">
        <v>0</v>
      </c>
    </row>
    <row r="1932" spans="1:26">
      <c r="A1932" s="27">
        <v>2016</v>
      </c>
      <c r="B1932" t="s">
        <v>110</v>
      </c>
      <c r="C1932" s="27"/>
      <c r="D1932" s="27"/>
      <c r="E1932" s="27"/>
      <c r="F1932" s="27">
        <v>120000000</v>
      </c>
      <c r="G1932" s="27">
        <v>0</v>
      </c>
      <c r="H1932" s="27">
        <v>1</v>
      </c>
      <c r="I1932" s="27">
        <v>0</v>
      </c>
      <c r="J1932" s="27">
        <v>0</v>
      </c>
      <c r="K1932" s="27">
        <v>1</v>
      </c>
      <c r="L1932" s="27">
        <v>1</v>
      </c>
      <c r="M1932" s="27">
        <v>0</v>
      </c>
      <c r="N1932" s="27">
        <v>0</v>
      </c>
      <c r="O1932" s="27">
        <v>0</v>
      </c>
      <c r="P1932" s="27"/>
      <c r="Q1932" s="27">
        <v>91370000000</v>
      </c>
      <c r="R1932" s="27">
        <v>1</v>
      </c>
      <c r="S1932" s="27">
        <v>1</v>
      </c>
      <c r="T1932" s="33">
        <v>0.86004996979414983</v>
      </c>
      <c r="U1932" s="27"/>
      <c r="V1932" s="27"/>
      <c r="W1932" s="27"/>
      <c r="X1932" s="27">
        <v>5811000000</v>
      </c>
      <c r="Y1932" s="27"/>
      <c r="Z1932" s="27">
        <v>0</v>
      </c>
    </row>
    <row r="1933" spans="1:26">
      <c r="A1933" s="27">
        <v>2017</v>
      </c>
      <c r="B1933" t="s">
        <v>110</v>
      </c>
      <c r="C1933" s="27"/>
      <c r="D1933" s="27"/>
      <c r="E1933" s="27"/>
      <c r="F1933" s="27">
        <v>60000000</v>
      </c>
      <c r="G1933" s="27">
        <v>0</v>
      </c>
      <c r="H1933" s="27">
        <v>1</v>
      </c>
      <c r="I1933" s="27">
        <v>0</v>
      </c>
      <c r="J1933" s="27">
        <v>0</v>
      </c>
      <c r="K1933" s="27">
        <v>1</v>
      </c>
      <c r="L1933" s="27">
        <v>1</v>
      </c>
      <c r="M1933" s="27">
        <v>0</v>
      </c>
      <c r="N1933" s="27">
        <v>0</v>
      </c>
      <c r="O1933" s="27">
        <v>0</v>
      </c>
      <c r="P1933" s="27"/>
      <c r="Q1933" s="27">
        <v>96851000000</v>
      </c>
      <c r="R1933" s="27">
        <v>1</v>
      </c>
      <c r="S1933" s="27">
        <v>1</v>
      </c>
      <c r="T1933" s="33">
        <v>0.90809244833766045</v>
      </c>
      <c r="U1933" s="27"/>
      <c r="V1933" s="27"/>
      <c r="W1933" s="27"/>
      <c r="X1933" s="27">
        <v>5678000000</v>
      </c>
      <c r="Y1933" s="27"/>
      <c r="Z1933" s="27">
        <v>0</v>
      </c>
    </row>
    <row r="1934" spans="1:26">
      <c r="A1934" s="27">
        <v>1977</v>
      </c>
      <c r="B1934" t="s">
        <v>94</v>
      </c>
      <c r="C1934" s="27"/>
      <c r="D1934" s="27"/>
      <c r="E1934" s="27"/>
      <c r="F1934" s="27">
        <v>0</v>
      </c>
      <c r="G1934" s="27">
        <v>1</v>
      </c>
      <c r="H1934" s="27">
        <v>0</v>
      </c>
      <c r="I1934" s="27">
        <v>1</v>
      </c>
      <c r="J1934" s="27">
        <v>0</v>
      </c>
      <c r="K1934" s="27">
        <v>2</v>
      </c>
      <c r="L1934" s="27">
        <v>1</v>
      </c>
      <c r="M1934" s="27">
        <v>0</v>
      </c>
      <c r="N1934" s="27">
        <v>1</v>
      </c>
      <c r="O1934" s="27">
        <v>1</v>
      </c>
      <c r="P1934" s="27"/>
      <c r="Q1934" s="27"/>
      <c r="R1934" s="27">
        <v>0</v>
      </c>
      <c r="S1934" s="27">
        <v>0</v>
      </c>
      <c r="T1934" s="33">
        <v>1.0409624303569636</v>
      </c>
      <c r="U1934" s="27">
        <v>0</v>
      </c>
      <c r="V1934" s="27">
        <v>0</v>
      </c>
      <c r="W1934" s="27">
        <v>0</v>
      </c>
      <c r="X1934" s="27"/>
      <c r="Y1934" s="27">
        <v>0</v>
      </c>
      <c r="Z1934" s="27">
        <v>1</v>
      </c>
    </row>
    <row r="1935" spans="1:26">
      <c r="A1935" s="27">
        <v>1978</v>
      </c>
      <c r="B1935" t="s">
        <v>94</v>
      </c>
      <c r="C1935" s="27"/>
      <c r="D1935" s="27"/>
      <c r="E1935" s="27"/>
      <c r="F1935" s="27">
        <v>0</v>
      </c>
      <c r="G1935" s="27">
        <v>1</v>
      </c>
      <c r="H1935" s="27">
        <v>0</v>
      </c>
      <c r="I1935" s="27">
        <v>1</v>
      </c>
      <c r="J1935" s="27">
        <v>0</v>
      </c>
      <c r="K1935" s="27">
        <v>2</v>
      </c>
      <c r="L1935" s="27">
        <v>1</v>
      </c>
      <c r="M1935" s="27">
        <v>0</v>
      </c>
      <c r="N1935" s="27">
        <v>1</v>
      </c>
      <c r="O1935" s="27">
        <v>1</v>
      </c>
      <c r="P1935" s="27"/>
      <c r="Q1935" s="27"/>
      <c r="R1935" s="27">
        <v>0</v>
      </c>
      <c r="S1935" s="27">
        <v>0</v>
      </c>
      <c r="T1935" s="33">
        <v>0.91734575384516981</v>
      </c>
      <c r="U1935" s="27">
        <v>0</v>
      </c>
      <c r="V1935" s="27">
        <v>0</v>
      </c>
      <c r="W1935" s="27">
        <v>0</v>
      </c>
      <c r="X1935" s="27"/>
      <c r="Y1935" s="27">
        <v>0</v>
      </c>
      <c r="Z1935" s="27">
        <v>1</v>
      </c>
    </row>
    <row r="1936" spans="1:26">
      <c r="A1936" s="27">
        <v>1979</v>
      </c>
      <c r="B1936" t="s">
        <v>94</v>
      </c>
      <c r="C1936" s="27"/>
      <c r="D1936" s="27"/>
      <c r="E1936" s="27"/>
      <c r="F1936" s="27">
        <v>12900000</v>
      </c>
      <c r="G1936" s="27">
        <v>1</v>
      </c>
      <c r="H1936" s="27">
        <v>0</v>
      </c>
      <c r="I1936" s="27">
        <v>1</v>
      </c>
      <c r="J1936" s="27">
        <v>0</v>
      </c>
      <c r="K1936" s="27">
        <v>2</v>
      </c>
      <c r="L1936" s="27">
        <v>1</v>
      </c>
      <c r="M1936" s="27">
        <v>0</v>
      </c>
      <c r="N1936" s="27">
        <v>1</v>
      </c>
      <c r="O1936" s="27">
        <v>1</v>
      </c>
      <c r="P1936" s="27"/>
      <c r="Q1936" s="27"/>
      <c r="R1936" s="27">
        <v>1</v>
      </c>
      <c r="S1936" s="27">
        <v>1</v>
      </c>
      <c r="T1936" s="33">
        <v>0.9810294585578897</v>
      </c>
      <c r="U1936" s="27">
        <v>0</v>
      </c>
      <c r="V1936" s="27">
        <v>0</v>
      </c>
      <c r="W1936" s="27">
        <v>0</v>
      </c>
      <c r="X1936" s="27"/>
      <c r="Y1936" s="27">
        <v>0</v>
      </c>
      <c r="Z1936" s="27">
        <v>1</v>
      </c>
    </row>
    <row r="1937" spans="1:26">
      <c r="A1937" s="27">
        <v>1980</v>
      </c>
      <c r="B1937" t="s">
        <v>94</v>
      </c>
      <c r="C1937" s="27"/>
      <c r="D1937" s="27"/>
      <c r="E1937" s="27"/>
      <c r="F1937" s="27">
        <v>0</v>
      </c>
      <c r="G1937" s="27">
        <v>1</v>
      </c>
      <c r="H1937" s="27">
        <v>0</v>
      </c>
      <c r="I1937" s="27">
        <v>1</v>
      </c>
      <c r="J1937" s="27">
        <v>0</v>
      </c>
      <c r="K1937" s="27">
        <v>2</v>
      </c>
      <c r="L1937" s="27">
        <v>1</v>
      </c>
      <c r="M1937" s="27">
        <v>0</v>
      </c>
      <c r="N1937" s="27">
        <v>1</v>
      </c>
      <c r="O1937" s="27">
        <v>1</v>
      </c>
      <c r="P1937" s="27">
        <v>0</v>
      </c>
      <c r="Q1937" s="27"/>
      <c r="R1937" s="27">
        <v>1</v>
      </c>
      <c r="S1937" s="27">
        <v>1</v>
      </c>
      <c r="T1937" s="33">
        <v>0.94044734443210454</v>
      </c>
      <c r="U1937" s="27">
        <v>0</v>
      </c>
      <c r="V1937" s="27">
        <v>0</v>
      </c>
      <c r="W1937" s="27">
        <v>0</v>
      </c>
      <c r="X1937" s="27"/>
      <c r="Y1937" s="27">
        <v>0</v>
      </c>
      <c r="Z1937" s="27">
        <v>1</v>
      </c>
    </row>
    <row r="1938" spans="1:26">
      <c r="A1938" s="27">
        <v>1981</v>
      </c>
      <c r="B1938" t="s">
        <v>94</v>
      </c>
      <c r="C1938" s="27"/>
      <c r="D1938" s="27"/>
      <c r="E1938" s="27"/>
      <c r="F1938" s="27">
        <v>0</v>
      </c>
      <c r="G1938" s="27">
        <v>1</v>
      </c>
      <c r="H1938" s="27">
        <v>0</v>
      </c>
      <c r="I1938" s="27">
        <v>1</v>
      </c>
      <c r="J1938" s="27">
        <v>0</v>
      </c>
      <c r="K1938" s="27">
        <v>2</v>
      </c>
      <c r="L1938" s="27">
        <v>1</v>
      </c>
      <c r="M1938" s="27">
        <v>0</v>
      </c>
      <c r="N1938" s="27">
        <v>1</v>
      </c>
      <c r="O1938" s="27">
        <v>1</v>
      </c>
      <c r="P1938" s="27">
        <v>0</v>
      </c>
      <c r="Q1938" s="27"/>
      <c r="R1938" s="27">
        <v>1</v>
      </c>
      <c r="S1938" s="27">
        <v>1</v>
      </c>
      <c r="T1938" s="33">
        <v>0.83355014400471705</v>
      </c>
      <c r="U1938" s="27">
        <v>0</v>
      </c>
      <c r="V1938" s="27">
        <v>0</v>
      </c>
      <c r="W1938" s="27">
        <v>0</v>
      </c>
      <c r="X1938" s="27"/>
      <c r="Y1938" s="27">
        <v>0</v>
      </c>
      <c r="Z1938" s="27">
        <v>1</v>
      </c>
    </row>
    <row r="1939" spans="1:26">
      <c r="A1939" s="27">
        <v>1982</v>
      </c>
      <c r="B1939" t="s">
        <v>94</v>
      </c>
      <c r="C1939" s="27"/>
      <c r="D1939" s="27"/>
      <c r="E1939" s="27"/>
      <c r="F1939" s="27">
        <v>0</v>
      </c>
      <c r="G1939" s="27">
        <v>1</v>
      </c>
      <c r="H1939" s="27">
        <v>0</v>
      </c>
      <c r="I1939" s="27">
        <v>1</v>
      </c>
      <c r="J1939" s="27">
        <v>0</v>
      </c>
      <c r="K1939" s="27">
        <v>2</v>
      </c>
      <c r="L1939" s="27">
        <v>1</v>
      </c>
      <c r="M1939" s="27">
        <v>0</v>
      </c>
      <c r="N1939" s="27">
        <v>1</v>
      </c>
      <c r="O1939" s="27">
        <v>1</v>
      </c>
      <c r="P1939" s="27">
        <v>0</v>
      </c>
      <c r="Q1939" s="27"/>
      <c r="R1939" s="27">
        <v>1</v>
      </c>
      <c r="S1939" s="27">
        <v>1</v>
      </c>
      <c r="T1939" s="33">
        <v>0.78443295677873848</v>
      </c>
      <c r="U1939" s="27">
        <v>0</v>
      </c>
      <c r="V1939" s="27">
        <v>0</v>
      </c>
      <c r="W1939" s="27">
        <v>0</v>
      </c>
      <c r="X1939" s="27"/>
      <c r="Y1939" s="27">
        <v>0</v>
      </c>
      <c r="Z1939" s="27">
        <v>1</v>
      </c>
    </row>
    <row r="1940" spans="1:26">
      <c r="A1940" s="27">
        <v>1983</v>
      </c>
      <c r="B1940" t="s">
        <v>94</v>
      </c>
      <c r="C1940" s="27"/>
      <c r="D1940" s="27"/>
      <c r="E1940" s="27"/>
      <c r="F1940" s="27">
        <v>0</v>
      </c>
      <c r="G1940" s="27">
        <v>1</v>
      </c>
      <c r="H1940" s="27">
        <v>0</v>
      </c>
      <c r="I1940" s="27">
        <v>1</v>
      </c>
      <c r="J1940" s="27">
        <v>0</v>
      </c>
      <c r="K1940" s="27">
        <v>2</v>
      </c>
      <c r="L1940" s="27">
        <v>1</v>
      </c>
      <c r="M1940" s="27">
        <v>0</v>
      </c>
      <c r="N1940" s="27">
        <v>1</v>
      </c>
      <c r="O1940" s="27">
        <v>1</v>
      </c>
      <c r="P1940" s="27">
        <v>0</v>
      </c>
      <c r="Q1940" s="27"/>
      <c r="R1940" s="27">
        <v>1</v>
      </c>
      <c r="S1940" s="27">
        <v>1</v>
      </c>
      <c r="T1940" s="33">
        <v>0.83426891623154475</v>
      </c>
      <c r="U1940" s="27">
        <v>0</v>
      </c>
      <c r="V1940" s="27">
        <v>0</v>
      </c>
      <c r="W1940" s="27">
        <v>523475</v>
      </c>
      <c r="X1940" s="27"/>
      <c r="Y1940" s="27">
        <v>0</v>
      </c>
      <c r="Z1940" s="27">
        <v>1</v>
      </c>
    </row>
    <row r="1941" spans="1:26">
      <c r="A1941" s="27">
        <v>1984</v>
      </c>
      <c r="B1941" t="s">
        <v>94</v>
      </c>
      <c r="C1941" s="27"/>
      <c r="D1941" s="27"/>
      <c r="E1941" s="27"/>
      <c r="F1941" s="27">
        <v>0</v>
      </c>
      <c r="G1941" s="27">
        <v>1</v>
      </c>
      <c r="H1941" s="27">
        <v>0</v>
      </c>
      <c r="I1941" s="27">
        <v>1</v>
      </c>
      <c r="J1941" s="27">
        <v>0</v>
      </c>
      <c r="K1941" s="27">
        <v>2</v>
      </c>
      <c r="L1941" s="27">
        <v>1</v>
      </c>
      <c r="M1941" s="27">
        <v>0</v>
      </c>
      <c r="N1941" s="27">
        <v>1</v>
      </c>
      <c r="O1941" s="27">
        <v>1</v>
      </c>
      <c r="P1941" s="27">
        <v>0</v>
      </c>
      <c r="Q1941" s="27"/>
      <c r="R1941" s="27">
        <v>1</v>
      </c>
      <c r="S1941" s="27">
        <v>1</v>
      </c>
      <c r="T1941" s="33">
        <v>0.82999599794502654</v>
      </c>
      <c r="U1941" s="27">
        <v>0</v>
      </c>
      <c r="V1941" s="27">
        <v>0</v>
      </c>
      <c r="W1941" s="27">
        <v>1246827.2</v>
      </c>
      <c r="X1941" s="27"/>
      <c r="Y1941" s="27"/>
      <c r="Z1941" s="27">
        <v>1</v>
      </c>
    </row>
    <row r="1942" spans="1:26">
      <c r="A1942" s="27">
        <v>1985</v>
      </c>
      <c r="B1942" t="s">
        <v>94</v>
      </c>
      <c r="C1942" s="27"/>
      <c r="D1942" s="27"/>
      <c r="E1942" s="27"/>
      <c r="F1942" s="27">
        <v>0</v>
      </c>
      <c r="G1942" s="27">
        <v>1</v>
      </c>
      <c r="H1942" s="27">
        <v>0</v>
      </c>
      <c r="I1942" s="27">
        <v>1</v>
      </c>
      <c r="J1942" s="27">
        <v>0</v>
      </c>
      <c r="K1942" s="27">
        <v>2</v>
      </c>
      <c r="L1942" s="27">
        <v>1</v>
      </c>
      <c r="M1942" s="27">
        <v>0</v>
      </c>
      <c r="N1942" s="27">
        <v>1</v>
      </c>
      <c r="O1942" s="27">
        <v>1</v>
      </c>
      <c r="P1942" s="27">
        <v>0</v>
      </c>
      <c r="Q1942" s="27">
        <v>340989527.96799481</v>
      </c>
      <c r="R1942" s="27">
        <v>1</v>
      </c>
      <c r="S1942" s="27">
        <v>1</v>
      </c>
      <c r="T1942" s="33">
        <v>0.74915719568429318</v>
      </c>
      <c r="U1942" s="27">
        <v>0</v>
      </c>
      <c r="V1942" s="27">
        <v>0</v>
      </c>
      <c r="W1942" s="27">
        <v>6829975.5999999996</v>
      </c>
      <c r="X1942" s="27"/>
      <c r="Y1942" s="27"/>
      <c r="Z1942" s="27">
        <v>1</v>
      </c>
    </row>
    <row r="1943" spans="1:26">
      <c r="A1943" s="27">
        <v>1986</v>
      </c>
      <c r="B1943" t="s">
        <v>94</v>
      </c>
      <c r="C1943" s="27"/>
      <c r="D1943" s="27"/>
      <c r="E1943" s="27"/>
      <c r="F1943" s="27">
        <v>0</v>
      </c>
      <c r="G1943" s="27">
        <v>1</v>
      </c>
      <c r="H1943" s="27">
        <v>0</v>
      </c>
      <c r="I1943" s="27">
        <v>1</v>
      </c>
      <c r="J1943" s="27">
        <v>0</v>
      </c>
      <c r="K1943" s="27">
        <v>2</v>
      </c>
      <c r="L1943" s="27">
        <v>1</v>
      </c>
      <c r="M1943" s="27">
        <v>0</v>
      </c>
      <c r="N1943" s="27">
        <v>1</v>
      </c>
      <c r="O1943" s="27">
        <v>1</v>
      </c>
      <c r="P1943" s="27">
        <v>0</v>
      </c>
      <c r="Q1943" s="27"/>
      <c r="R1943" s="27">
        <v>1</v>
      </c>
      <c r="S1943" s="27">
        <v>1</v>
      </c>
      <c r="T1943" s="33">
        <v>0.7030572776909082</v>
      </c>
      <c r="U1943" s="27">
        <v>0</v>
      </c>
      <c r="V1943" s="27">
        <v>0</v>
      </c>
      <c r="W1943" s="27">
        <v>11425911.199999999</v>
      </c>
      <c r="X1943" s="27"/>
      <c r="Y1943" s="27"/>
      <c r="Z1943" s="27">
        <v>1</v>
      </c>
    </row>
    <row r="1944" spans="1:26">
      <c r="A1944" s="27">
        <v>1987</v>
      </c>
      <c r="B1944" t="s">
        <v>94</v>
      </c>
      <c r="C1944" s="27"/>
      <c r="D1944" s="27"/>
      <c r="E1944" s="27"/>
      <c r="F1944" s="27">
        <v>0</v>
      </c>
      <c r="G1944" s="27">
        <v>1</v>
      </c>
      <c r="H1944" s="27">
        <v>0</v>
      </c>
      <c r="I1944" s="27">
        <v>1</v>
      </c>
      <c r="J1944" s="27">
        <v>0</v>
      </c>
      <c r="K1944" s="27">
        <v>2</v>
      </c>
      <c r="L1944" s="27">
        <v>1</v>
      </c>
      <c r="M1944" s="27">
        <v>0</v>
      </c>
      <c r="N1944" s="27">
        <v>1</v>
      </c>
      <c r="O1944" s="27">
        <v>1</v>
      </c>
      <c r="P1944" s="27">
        <v>0</v>
      </c>
      <c r="Q1944" s="27">
        <v>373371738.28641522</v>
      </c>
      <c r="R1944" s="27">
        <v>1</v>
      </c>
      <c r="S1944" s="27">
        <v>1</v>
      </c>
      <c r="T1944" s="33">
        <v>0.74330063470010233</v>
      </c>
      <c r="U1944" s="27">
        <v>0</v>
      </c>
      <c r="V1944" s="27">
        <v>0</v>
      </c>
      <c r="W1944" s="27">
        <v>20747902.399999999</v>
      </c>
      <c r="X1944" s="27"/>
      <c r="Y1944" s="27"/>
      <c r="Z1944" s="27">
        <v>1</v>
      </c>
    </row>
    <row r="1945" spans="1:26">
      <c r="A1945" s="27">
        <v>1988</v>
      </c>
      <c r="B1945" t="s">
        <v>94</v>
      </c>
      <c r="C1945" s="27"/>
      <c r="D1945" s="27"/>
      <c r="E1945" s="27"/>
      <c r="F1945" s="27">
        <v>0</v>
      </c>
      <c r="G1945" s="27">
        <v>1</v>
      </c>
      <c r="H1945" s="27">
        <v>0</v>
      </c>
      <c r="I1945" s="27">
        <v>1</v>
      </c>
      <c r="J1945" s="27">
        <v>0</v>
      </c>
      <c r="K1945" s="27">
        <v>2</v>
      </c>
      <c r="L1945" s="27">
        <v>1</v>
      </c>
      <c r="M1945" s="27">
        <v>0</v>
      </c>
      <c r="N1945" s="27">
        <v>1</v>
      </c>
      <c r="O1945" s="27">
        <v>1</v>
      </c>
      <c r="P1945" s="27">
        <v>0</v>
      </c>
      <c r="Q1945" s="27">
        <v>395794538.63077521</v>
      </c>
      <c r="R1945" s="27">
        <v>1</v>
      </c>
      <c r="S1945" s="27">
        <v>1</v>
      </c>
      <c r="T1945" s="33">
        <v>0.80560957079318884</v>
      </c>
      <c r="U1945" s="27">
        <v>0</v>
      </c>
      <c r="V1945" s="27">
        <v>0</v>
      </c>
      <c r="W1945" s="27">
        <v>25017908.699999999</v>
      </c>
      <c r="X1945" s="27"/>
      <c r="Y1945" s="27"/>
      <c r="Z1945" s="27">
        <v>1</v>
      </c>
    </row>
    <row r="1946" spans="1:26">
      <c r="A1946" s="27">
        <v>1989</v>
      </c>
      <c r="B1946" t="s">
        <v>94</v>
      </c>
      <c r="C1946" s="27"/>
      <c r="D1946" s="27"/>
      <c r="E1946" s="27"/>
      <c r="F1946" s="27">
        <v>0</v>
      </c>
      <c r="G1946" s="27">
        <v>1</v>
      </c>
      <c r="H1946" s="27">
        <v>0</v>
      </c>
      <c r="I1946" s="27">
        <v>1</v>
      </c>
      <c r="J1946" s="27">
        <v>0</v>
      </c>
      <c r="K1946" s="27">
        <v>2</v>
      </c>
      <c r="L1946" s="27">
        <v>1</v>
      </c>
      <c r="M1946" s="27">
        <v>0</v>
      </c>
      <c r="N1946" s="27">
        <v>1</v>
      </c>
      <c r="O1946" s="27">
        <v>1</v>
      </c>
      <c r="P1946" s="27">
        <v>0</v>
      </c>
      <c r="Q1946" s="27">
        <v>409220087.10281843</v>
      </c>
      <c r="R1946" s="27">
        <v>1</v>
      </c>
      <c r="S1946" s="27">
        <v>1</v>
      </c>
      <c r="T1946" s="33">
        <v>0.74679040704290955</v>
      </c>
      <c r="U1946" s="27">
        <v>0</v>
      </c>
      <c r="V1946" s="27">
        <v>0</v>
      </c>
      <c r="W1946" s="27">
        <v>26347593.899999999</v>
      </c>
      <c r="X1946" s="27"/>
      <c r="Y1946" s="27"/>
      <c r="Z1946" s="27">
        <v>1</v>
      </c>
    </row>
    <row r="1947" spans="1:26">
      <c r="A1947" s="27">
        <v>1990</v>
      </c>
      <c r="B1947" t="s">
        <v>94</v>
      </c>
      <c r="C1947" s="27"/>
      <c r="D1947" s="27"/>
      <c r="E1947" s="27"/>
      <c r="F1947" s="27">
        <v>0</v>
      </c>
      <c r="G1947" s="27">
        <v>1</v>
      </c>
      <c r="H1947" s="27">
        <v>0</v>
      </c>
      <c r="I1947" s="27">
        <v>1</v>
      </c>
      <c r="J1947" s="27">
        <v>0</v>
      </c>
      <c r="K1947" s="27">
        <v>2</v>
      </c>
      <c r="L1947" s="27">
        <v>1</v>
      </c>
      <c r="M1947" s="27">
        <v>0</v>
      </c>
      <c r="N1947" s="27">
        <v>1</v>
      </c>
      <c r="O1947" s="27">
        <v>1</v>
      </c>
      <c r="P1947" s="27">
        <v>0</v>
      </c>
      <c r="Q1947" s="27">
        <v>452328087.28287596</v>
      </c>
      <c r="R1947" s="27">
        <v>1</v>
      </c>
      <c r="S1947" s="27">
        <v>1</v>
      </c>
      <c r="T1947" s="33">
        <v>0.70566019682121295</v>
      </c>
      <c r="U1947" s="27">
        <v>0</v>
      </c>
      <c r="V1947" s="27">
        <v>0</v>
      </c>
      <c r="W1947" s="27">
        <v>31116419.5</v>
      </c>
      <c r="X1947" s="27"/>
      <c r="Y1947" s="27"/>
      <c r="Z1947" s="27">
        <v>1</v>
      </c>
    </row>
    <row r="1948" spans="1:26">
      <c r="A1948" s="27">
        <v>1991</v>
      </c>
      <c r="B1948" t="s">
        <v>94</v>
      </c>
      <c r="C1948" s="27"/>
      <c r="D1948" s="27"/>
      <c r="E1948" s="27"/>
      <c r="F1948" s="27">
        <v>0</v>
      </c>
      <c r="G1948" s="27">
        <v>1</v>
      </c>
      <c r="H1948" s="27">
        <v>0</v>
      </c>
      <c r="I1948" s="27">
        <v>1</v>
      </c>
      <c r="J1948" s="27">
        <v>0</v>
      </c>
      <c r="K1948" s="27">
        <v>2</v>
      </c>
      <c r="L1948" s="27">
        <v>1</v>
      </c>
      <c r="M1948" s="27">
        <v>0</v>
      </c>
      <c r="N1948" s="27">
        <v>1</v>
      </c>
      <c r="O1948" s="27">
        <v>1</v>
      </c>
      <c r="P1948" s="27">
        <v>462000000</v>
      </c>
      <c r="Q1948" s="27">
        <v>462421998.52577925</v>
      </c>
      <c r="R1948" s="27">
        <v>1</v>
      </c>
      <c r="S1948" s="27">
        <v>1</v>
      </c>
      <c r="T1948" s="33">
        <v>0.64778014054484578</v>
      </c>
      <c r="U1948" s="27">
        <v>0</v>
      </c>
      <c r="V1948" s="27">
        <v>0</v>
      </c>
      <c r="W1948" s="27">
        <v>34291699.700000003</v>
      </c>
      <c r="X1948" s="27"/>
      <c r="Y1948" s="27"/>
      <c r="Z1948" s="27">
        <v>1</v>
      </c>
    </row>
    <row r="1949" spans="1:26">
      <c r="A1949" s="27">
        <v>1992</v>
      </c>
      <c r="B1949" t="s">
        <v>94</v>
      </c>
      <c r="C1949" s="27"/>
      <c r="D1949" s="27"/>
      <c r="E1949" s="27"/>
      <c r="F1949" s="27">
        <v>0</v>
      </c>
      <c r="G1949" s="27">
        <v>1</v>
      </c>
      <c r="H1949" s="27">
        <v>0</v>
      </c>
      <c r="I1949" s="27">
        <v>1</v>
      </c>
      <c r="J1949" s="27">
        <v>0</v>
      </c>
      <c r="K1949" s="27">
        <v>2</v>
      </c>
      <c r="L1949" s="27">
        <v>1</v>
      </c>
      <c r="M1949" s="27">
        <v>0</v>
      </c>
      <c r="N1949" s="27">
        <v>1</v>
      </c>
      <c r="O1949" s="27">
        <v>1</v>
      </c>
      <c r="P1949" s="27">
        <v>478000000</v>
      </c>
      <c r="Q1949" s="27">
        <v>478058304.87111819</v>
      </c>
      <c r="R1949" s="27">
        <v>1</v>
      </c>
      <c r="S1949" s="27">
        <v>1</v>
      </c>
      <c r="T1949" s="33">
        <v>0.62587770846912083</v>
      </c>
      <c r="U1949" s="27">
        <v>0</v>
      </c>
      <c r="V1949" s="27">
        <v>0</v>
      </c>
      <c r="W1949" s="27">
        <v>36047000</v>
      </c>
      <c r="X1949" s="27"/>
      <c r="Y1949" s="27"/>
      <c r="Z1949" s="27">
        <v>1</v>
      </c>
    </row>
    <row r="1950" spans="1:26">
      <c r="A1950" s="27">
        <v>1993</v>
      </c>
      <c r="B1950" t="s">
        <v>94</v>
      </c>
      <c r="C1950" s="27"/>
      <c r="D1950" s="27"/>
      <c r="E1950" s="27"/>
      <c r="F1950" s="27">
        <v>0</v>
      </c>
      <c r="G1950" s="27">
        <v>1</v>
      </c>
      <c r="H1950" s="27">
        <v>0</v>
      </c>
      <c r="I1950" s="27">
        <v>1</v>
      </c>
      <c r="J1950" s="27">
        <v>0</v>
      </c>
      <c r="K1950" s="27">
        <v>2</v>
      </c>
      <c r="L1950" s="27">
        <v>1</v>
      </c>
      <c r="M1950" s="27">
        <v>0</v>
      </c>
      <c r="N1950" s="27">
        <v>1</v>
      </c>
      <c r="O1950" s="27">
        <v>1</v>
      </c>
      <c r="P1950" s="27">
        <v>466000000</v>
      </c>
      <c r="Q1950" s="27">
        <v>466048469.22986031</v>
      </c>
      <c r="R1950" s="27">
        <v>1</v>
      </c>
      <c r="S1950" s="27">
        <v>1</v>
      </c>
      <c r="T1950" s="33">
        <v>0.648154718576755</v>
      </c>
      <c r="U1950" s="27">
        <v>0</v>
      </c>
      <c r="V1950" s="27">
        <v>0</v>
      </c>
      <c r="W1950" s="27">
        <v>39609000</v>
      </c>
      <c r="X1950" s="27"/>
      <c r="Y1950" s="27"/>
      <c r="Z1950" s="27">
        <v>1</v>
      </c>
    </row>
    <row r="1951" spans="1:26">
      <c r="A1951" s="27">
        <v>1994</v>
      </c>
      <c r="B1951" t="s">
        <v>94</v>
      </c>
      <c r="C1951" s="27"/>
      <c r="D1951" s="27"/>
      <c r="E1951" s="27"/>
      <c r="F1951" s="27">
        <v>0</v>
      </c>
      <c r="G1951" s="27">
        <v>1</v>
      </c>
      <c r="H1951" s="27">
        <v>0</v>
      </c>
      <c r="I1951" s="27">
        <v>1</v>
      </c>
      <c r="J1951" s="27">
        <v>0</v>
      </c>
      <c r="K1951" s="27">
        <v>2</v>
      </c>
      <c r="L1951" s="27">
        <v>1</v>
      </c>
      <c r="M1951" s="27">
        <v>0</v>
      </c>
      <c r="N1951" s="27">
        <v>1</v>
      </c>
      <c r="O1951" s="27">
        <v>1</v>
      </c>
      <c r="P1951" s="27">
        <v>492000000</v>
      </c>
      <c r="Q1951" s="27">
        <v>491689220.74487537</v>
      </c>
      <c r="R1951" s="27">
        <v>1</v>
      </c>
      <c r="S1951" s="27">
        <v>1</v>
      </c>
      <c r="T1951" s="33">
        <v>0.69545665111729171</v>
      </c>
      <c r="U1951" s="27">
        <v>0</v>
      </c>
      <c r="V1951" s="27">
        <v>0</v>
      </c>
      <c r="W1951" s="27">
        <v>42766000</v>
      </c>
      <c r="X1951" s="27"/>
      <c r="Y1951" s="27"/>
      <c r="Z1951" s="27">
        <v>1</v>
      </c>
    </row>
    <row r="1952" spans="1:26">
      <c r="A1952" s="27">
        <v>1995</v>
      </c>
      <c r="B1952" t="s">
        <v>94</v>
      </c>
      <c r="C1952" s="27"/>
      <c r="D1952" s="27"/>
      <c r="E1952" s="27"/>
      <c r="F1952" s="27">
        <v>0</v>
      </c>
      <c r="G1952" s="27">
        <v>1</v>
      </c>
      <c r="H1952" s="27">
        <v>0</v>
      </c>
      <c r="I1952" s="27">
        <v>1</v>
      </c>
      <c r="J1952" s="27">
        <v>0</v>
      </c>
      <c r="K1952" s="27">
        <v>2</v>
      </c>
      <c r="L1952" s="27">
        <v>1</v>
      </c>
      <c r="M1952" s="27">
        <v>0</v>
      </c>
      <c r="N1952" s="27">
        <v>1</v>
      </c>
      <c r="O1952" s="27">
        <v>1</v>
      </c>
      <c r="P1952" s="27">
        <v>498000000</v>
      </c>
      <c r="Q1952" s="27">
        <v>497723960.58991337</v>
      </c>
      <c r="R1952" s="27">
        <v>1</v>
      </c>
      <c r="S1952" s="27">
        <v>1</v>
      </c>
      <c r="T1952" s="33">
        <v>0.69736071622307827</v>
      </c>
      <c r="U1952" s="27">
        <v>0</v>
      </c>
      <c r="V1952" s="27">
        <v>0</v>
      </c>
      <c r="W1952" s="27">
        <v>46242000</v>
      </c>
      <c r="X1952" s="27"/>
      <c r="Y1952" s="27"/>
      <c r="Z1952" s="27">
        <v>1</v>
      </c>
    </row>
    <row r="1953" spans="1:26">
      <c r="A1953" s="27">
        <v>1996</v>
      </c>
      <c r="B1953" t="s">
        <v>94</v>
      </c>
      <c r="C1953" s="27"/>
      <c r="D1953" s="27"/>
      <c r="E1953" s="27"/>
      <c r="F1953" s="27">
        <v>0</v>
      </c>
      <c r="G1953" s="27">
        <v>1</v>
      </c>
      <c r="H1953" s="27">
        <v>0</v>
      </c>
      <c r="I1953" s="27">
        <v>1</v>
      </c>
      <c r="J1953" s="27">
        <v>0</v>
      </c>
      <c r="K1953" s="27">
        <v>2</v>
      </c>
      <c r="L1953" s="27">
        <v>1</v>
      </c>
      <c r="M1953" s="27">
        <v>0</v>
      </c>
      <c r="N1953" s="27">
        <v>1</v>
      </c>
      <c r="O1953" s="27">
        <v>1</v>
      </c>
      <c r="P1953" s="27">
        <v>494000000</v>
      </c>
      <c r="Q1953" s="27">
        <v>494004647.73437017</v>
      </c>
      <c r="R1953" s="27">
        <v>1</v>
      </c>
      <c r="S1953" s="27">
        <v>1</v>
      </c>
      <c r="T1953" s="33">
        <v>0.69966405838602452</v>
      </c>
      <c r="U1953" s="27">
        <v>4134135.1</v>
      </c>
      <c r="V1953" s="27">
        <v>0</v>
      </c>
      <c r="W1953" s="27">
        <v>45686000</v>
      </c>
      <c r="X1953" s="27"/>
      <c r="Y1953" s="27"/>
      <c r="Z1953" s="27">
        <v>1</v>
      </c>
    </row>
    <row r="1954" spans="1:26">
      <c r="A1954" s="27">
        <v>1997</v>
      </c>
      <c r="B1954" t="s">
        <v>94</v>
      </c>
      <c r="C1954" s="27"/>
      <c r="D1954" s="27"/>
      <c r="E1954" s="27"/>
      <c r="F1954" s="27">
        <v>0</v>
      </c>
      <c r="G1954" s="27">
        <v>1</v>
      </c>
      <c r="H1954" s="27">
        <v>0</v>
      </c>
      <c r="I1954" s="27">
        <v>1</v>
      </c>
      <c r="J1954" s="27">
        <v>0</v>
      </c>
      <c r="K1954" s="27">
        <v>2</v>
      </c>
      <c r="L1954" s="27">
        <v>1</v>
      </c>
      <c r="M1954" s="27">
        <v>0</v>
      </c>
      <c r="N1954" s="27">
        <v>1</v>
      </c>
      <c r="O1954" s="27">
        <v>1</v>
      </c>
      <c r="P1954" s="27">
        <v>503000000</v>
      </c>
      <c r="Q1954" s="27">
        <v>502675542.0012266</v>
      </c>
      <c r="R1954" s="27">
        <v>1</v>
      </c>
      <c r="S1954" s="27">
        <v>1</v>
      </c>
      <c r="T1954" s="33">
        <v>0.71538944173936525</v>
      </c>
      <c r="U1954" s="27">
        <v>5363268.5999999996</v>
      </c>
      <c r="V1954" s="27">
        <v>0</v>
      </c>
      <c r="W1954" s="27">
        <v>46059000</v>
      </c>
      <c r="X1954" s="27"/>
      <c r="Y1954" s="27"/>
      <c r="Z1954" s="27">
        <v>1</v>
      </c>
    </row>
    <row r="1955" spans="1:26">
      <c r="A1955" s="27">
        <v>1998</v>
      </c>
      <c r="B1955" t="s">
        <v>94</v>
      </c>
      <c r="C1955" s="27"/>
      <c r="D1955" s="27"/>
      <c r="E1955" s="27"/>
      <c r="F1955" s="27">
        <v>0</v>
      </c>
      <c r="G1955" s="27">
        <v>1</v>
      </c>
      <c r="H1955" s="27">
        <v>0</v>
      </c>
      <c r="I1955" s="27">
        <v>1</v>
      </c>
      <c r="J1955" s="27">
        <v>0</v>
      </c>
      <c r="K1955" s="27">
        <v>2</v>
      </c>
      <c r="L1955" s="27">
        <v>1</v>
      </c>
      <c r="M1955" s="27">
        <v>0</v>
      </c>
      <c r="N1955" s="27">
        <v>1</v>
      </c>
      <c r="O1955" s="27">
        <v>1</v>
      </c>
      <c r="P1955" s="27">
        <v>514000000</v>
      </c>
      <c r="Q1955" s="27">
        <v>514267869.30075783</v>
      </c>
      <c r="R1955" s="27">
        <v>1</v>
      </c>
      <c r="S1955" s="27">
        <v>1</v>
      </c>
      <c r="T1955" s="33">
        <v>0.63293736472878814</v>
      </c>
      <c r="U1955" s="27">
        <v>8867773.0999999996</v>
      </c>
      <c r="V1955" s="27">
        <v>0</v>
      </c>
      <c r="W1955" s="27">
        <v>49465000</v>
      </c>
      <c r="X1955" s="27"/>
      <c r="Y1955" s="27"/>
      <c r="Z1955" s="27">
        <v>1</v>
      </c>
    </row>
    <row r="1956" spans="1:26">
      <c r="A1956" s="27">
        <v>1999</v>
      </c>
      <c r="B1956" t="s">
        <v>94</v>
      </c>
      <c r="C1956" s="27"/>
      <c r="D1956" s="27"/>
      <c r="E1956" s="27"/>
      <c r="F1956" s="27">
        <v>0</v>
      </c>
      <c r="G1956" s="27">
        <v>1</v>
      </c>
      <c r="H1956" s="27">
        <v>0</v>
      </c>
      <c r="I1956" s="27">
        <v>1</v>
      </c>
      <c r="J1956" s="27">
        <v>0</v>
      </c>
      <c r="K1956" s="27">
        <v>2</v>
      </c>
      <c r="L1956" s="27">
        <v>1</v>
      </c>
      <c r="M1956" s="27">
        <v>0</v>
      </c>
      <c r="N1956" s="27">
        <v>1</v>
      </c>
      <c r="O1956" s="27">
        <v>1</v>
      </c>
      <c r="P1956" s="27">
        <v>541000000</v>
      </c>
      <c r="Q1956" s="27">
        <v>536080148.09729856</v>
      </c>
      <c r="R1956" s="27">
        <v>1</v>
      </c>
      <c r="S1956" s="27">
        <v>1</v>
      </c>
      <c r="T1956" s="33">
        <v>0.59173831677950461</v>
      </c>
      <c r="U1956" s="27">
        <v>14352336.5</v>
      </c>
      <c r="V1956" s="27">
        <v>0</v>
      </c>
      <c r="W1956" s="27">
        <v>49017000</v>
      </c>
      <c r="X1956" s="27"/>
      <c r="Y1956" s="27"/>
      <c r="Z1956" s="27">
        <v>1</v>
      </c>
    </row>
    <row r="1957" spans="1:26">
      <c r="A1957" s="27">
        <v>2000</v>
      </c>
      <c r="B1957" t="s">
        <v>94</v>
      </c>
      <c r="C1957" s="27">
        <v>0</v>
      </c>
      <c r="D1957" s="27">
        <v>0</v>
      </c>
      <c r="E1957" s="27">
        <v>0</v>
      </c>
      <c r="F1957" s="27">
        <v>0</v>
      </c>
      <c r="G1957" s="27">
        <v>1</v>
      </c>
      <c r="H1957" s="27">
        <v>0</v>
      </c>
      <c r="I1957" s="27">
        <v>1</v>
      </c>
      <c r="J1957" s="27">
        <v>0</v>
      </c>
      <c r="K1957" s="27">
        <v>2</v>
      </c>
      <c r="L1957" s="27">
        <v>1</v>
      </c>
      <c r="M1957" s="27">
        <v>1</v>
      </c>
      <c r="N1957" s="27">
        <v>1</v>
      </c>
      <c r="O1957" s="27">
        <v>1</v>
      </c>
      <c r="P1957" s="27">
        <v>556000000</v>
      </c>
      <c r="Q1957" s="27">
        <v>551230861.85650551</v>
      </c>
      <c r="R1957" s="27">
        <v>1</v>
      </c>
      <c r="S1957" s="27">
        <v>1</v>
      </c>
      <c r="T1957" s="33">
        <v>0.62919927379193319</v>
      </c>
      <c r="U1957" s="27">
        <v>14945680.6</v>
      </c>
      <c r="V1957" s="27">
        <v>0</v>
      </c>
      <c r="W1957" s="27">
        <v>49901000</v>
      </c>
      <c r="X1957" s="27"/>
      <c r="Y1957" s="27"/>
      <c r="Z1957" s="27">
        <v>1</v>
      </c>
    </row>
    <row r="1958" spans="1:26">
      <c r="A1958" s="27">
        <v>2001</v>
      </c>
      <c r="B1958" t="s">
        <v>94</v>
      </c>
      <c r="C1958" s="27">
        <v>24129572</v>
      </c>
      <c r="D1958" s="27">
        <v>6432314.5</v>
      </c>
      <c r="E1958" s="27">
        <v>24129572</v>
      </c>
      <c r="F1958" s="27">
        <v>24129573</v>
      </c>
      <c r="G1958" s="27">
        <v>1</v>
      </c>
      <c r="H1958" s="27">
        <v>0</v>
      </c>
      <c r="I1958" s="27">
        <v>1</v>
      </c>
      <c r="J1958" s="27">
        <v>0</v>
      </c>
      <c r="K1958" s="27">
        <v>2</v>
      </c>
      <c r="L1958" s="27">
        <v>1</v>
      </c>
      <c r="M1958" s="27">
        <v>1</v>
      </c>
      <c r="N1958" s="27">
        <v>1</v>
      </c>
      <c r="O1958" s="27">
        <v>1</v>
      </c>
      <c r="P1958" s="27">
        <v>577000000</v>
      </c>
      <c r="Q1958" s="27">
        <v>572417440.82016194</v>
      </c>
      <c r="R1958" s="27">
        <v>1</v>
      </c>
      <c r="S1958" s="27">
        <v>1</v>
      </c>
      <c r="T1958" s="33">
        <v>0.61588871891054842</v>
      </c>
      <c r="U1958" s="27">
        <v>16965854.899999999</v>
      </c>
      <c r="V1958" s="27">
        <v>0</v>
      </c>
      <c r="W1958" s="27">
        <v>56123000</v>
      </c>
      <c r="X1958" s="27"/>
      <c r="Y1958" s="27"/>
      <c r="Z1958" s="27">
        <v>1</v>
      </c>
    </row>
    <row r="1959" spans="1:26">
      <c r="A1959" s="27">
        <v>2002</v>
      </c>
      <c r="B1959" t="s">
        <v>94</v>
      </c>
      <c r="C1959" s="27">
        <v>24129734</v>
      </c>
      <c r="D1959" s="27">
        <v>12864693.5</v>
      </c>
      <c r="E1959" s="27">
        <v>24129734</v>
      </c>
      <c r="F1959" s="27">
        <v>0</v>
      </c>
      <c r="G1959" s="27">
        <v>1</v>
      </c>
      <c r="H1959" s="27">
        <v>0</v>
      </c>
      <c r="I1959" s="27">
        <v>1</v>
      </c>
      <c r="J1959" s="27">
        <v>0</v>
      </c>
      <c r="K1959" s="27">
        <v>2</v>
      </c>
      <c r="L1959" s="27">
        <v>1</v>
      </c>
      <c r="M1959" s="27">
        <v>1</v>
      </c>
      <c r="N1959" s="27">
        <v>1</v>
      </c>
      <c r="O1959" s="27">
        <v>1</v>
      </c>
      <c r="P1959" s="27">
        <v>596000000</v>
      </c>
      <c r="Q1959" s="27">
        <v>591122039.60139763</v>
      </c>
      <c r="R1959" s="27">
        <v>1</v>
      </c>
      <c r="S1959" s="27">
        <v>1</v>
      </c>
      <c r="T1959" s="33">
        <v>0.62466195784303247</v>
      </c>
      <c r="U1959" s="27">
        <v>22079964.399999999</v>
      </c>
      <c r="V1959" s="27">
        <v>0</v>
      </c>
      <c r="W1959" s="27">
        <v>78479000</v>
      </c>
      <c r="X1959" s="27"/>
      <c r="Y1959" s="27"/>
      <c r="Z1959" s="27">
        <v>1</v>
      </c>
    </row>
    <row r="1960" spans="1:26">
      <c r="A1960" s="27">
        <v>2003</v>
      </c>
      <c r="B1960" t="s">
        <v>94</v>
      </c>
      <c r="C1960" s="27">
        <v>24129619</v>
      </c>
      <c r="D1960" s="27">
        <v>19296971</v>
      </c>
      <c r="E1960" s="27">
        <v>24129619</v>
      </c>
      <c r="F1960" s="27">
        <v>0</v>
      </c>
      <c r="G1960" s="27">
        <v>1</v>
      </c>
      <c r="H1960" s="27">
        <v>0</v>
      </c>
      <c r="I1960" s="27">
        <v>1</v>
      </c>
      <c r="J1960" s="27">
        <v>0</v>
      </c>
      <c r="K1960" s="27">
        <v>2</v>
      </c>
      <c r="L1960" s="27">
        <v>1</v>
      </c>
      <c r="M1960" s="27">
        <v>1</v>
      </c>
      <c r="N1960" s="27">
        <v>1</v>
      </c>
      <c r="O1960" s="27">
        <v>1</v>
      </c>
      <c r="P1960" s="27">
        <v>628000000</v>
      </c>
      <c r="Q1960" s="27">
        <v>622044665.51504886</v>
      </c>
      <c r="R1960" s="27">
        <v>1</v>
      </c>
      <c r="S1960" s="27">
        <v>1</v>
      </c>
      <c r="T1960" s="33">
        <v>0.61793375018798091</v>
      </c>
      <c r="U1960" s="27">
        <v>22185532.100000001</v>
      </c>
      <c r="V1960" s="27">
        <v>0</v>
      </c>
      <c r="W1960" s="27">
        <v>112140000</v>
      </c>
      <c r="X1960" s="27"/>
      <c r="Y1960" s="27"/>
      <c r="Z1960" s="27">
        <v>1</v>
      </c>
    </row>
    <row r="1961" spans="1:26">
      <c r="A1961" s="27">
        <v>2004</v>
      </c>
      <c r="B1961" t="s">
        <v>94</v>
      </c>
      <c r="C1961" s="27">
        <v>24129963</v>
      </c>
      <c r="D1961" s="27">
        <v>21713570</v>
      </c>
      <c r="E1961" s="27">
        <v>24129963</v>
      </c>
      <c r="F1961" s="27">
        <v>0</v>
      </c>
      <c r="G1961" s="27">
        <v>1</v>
      </c>
      <c r="H1961" s="27">
        <v>0</v>
      </c>
      <c r="I1961" s="27">
        <v>1</v>
      </c>
      <c r="J1961" s="27">
        <v>0</v>
      </c>
      <c r="K1961" s="27">
        <v>2</v>
      </c>
      <c r="L1961" s="27">
        <v>1</v>
      </c>
      <c r="M1961" s="27">
        <v>1</v>
      </c>
      <c r="N1961" s="27">
        <v>1</v>
      </c>
      <c r="O1961" s="27">
        <v>1</v>
      </c>
      <c r="P1961" s="27">
        <v>666000000</v>
      </c>
      <c r="Q1961" s="27">
        <v>666072101.77750516</v>
      </c>
      <c r="R1961" s="27">
        <v>1</v>
      </c>
      <c r="S1961" s="27">
        <v>1</v>
      </c>
      <c r="T1961" s="33">
        <v>0.67108711240801089</v>
      </c>
      <c r="U1961" s="27">
        <v>22996972.100000001</v>
      </c>
      <c r="V1961" s="27">
        <v>0</v>
      </c>
      <c r="W1961" s="27">
        <v>126386000</v>
      </c>
      <c r="X1961" s="27"/>
      <c r="Y1961" s="27"/>
      <c r="Z1961" s="27">
        <v>1</v>
      </c>
    </row>
    <row r="1962" spans="1:26">
      <c r="A1962" s="27">
        <v>2005</v>
      </c>
      <c r="B1962" t="s">
        <v>94</v>
      </c>
      <c r="C1962" s="27">
        <v>23046780</v>
      </c>
      <c r="D1962" s="27">
        <v>23046780</v>
      </c>
      <c r="E1962" s="27">
        <v>23046780</v>
      </c>
      <c r="F1962" s="27">
        <v>0</v>
      </c>
      <c r="G1962" s="27">
        <v>1</v>
      </c>
      <c r="H1962" s="27">
        <v>0</v>
      </c>
      <c r="I1962" s="27">
        <v>1</v>
      </c>
      <c r="J1962" s="27">
        <v>0</v>
      </c>
      <c r="K1962" s="27">
        <v>2</v>
      </c>
      <c r="L1962" s="27">
        <v>1</v>
      </c>
      <c r="M1962" s="27">
        <v>1</v>
      </c>
      <c r="N1962" s="27">
        <v>1</v>
      </c>
      <c r="O1962" s="27">
        <v>1</v>
      </c>
      <c r="P1962" s="27">
        <v>709000000</v>
      </c>
      <c r="Q1962" s="27">
        <v>708633194.72656584</v>
      </c>
      <c r="R1962" s="27">
        <v>1</v>
      </c>
      <c r="S1962" s="27">
        <v>1</v>
      </c>
      <c r="T1962" s="33">
        <v>0.69599608558540027</v>
      </c>
      <c r="U1962" s="27">
        <v>20385678.100000001</v>
      </c>
      <c r="V1962" s="27">
        <v>0</v>
      </c>
      <c r="W1962" s="27">
        <v>120303000</v>
      </c>
      <c r="X1962" s="27"/>
      <c r="Y1962" s="27"/>
      <c r="Z1962" s="27">
        <v>1</v>
      </c>
    </row>
    <row r="1963" spans="1:26">
      <c r="A1963" s="27">
        <v>2006</v>
      </c>
      <c r="B1963" t="s">
        <v>94</v>
      </c>
      <c r="C1963" s="27">
        <v>22180041</v>
      </c>
      <c r="D1963" s="27">
        <v>22180041</v>
      </c>
      <c r="E1963" s="27">
        <v>22180041</v>
      </c>
      <c r="F1963" s="27">
        <v>0</v>
      </c>
      <c r="G1963" s="27">
        <v>1</v>
      </c>
      <c r="H1963" s="27">
        <v>0</v>
      </c>
      <c r="I1963" s="27">
        <v>1</v>
      </c>
      <c r="J1963" s="27">
        <v>0</v>
      </c>
      <c r="K1963" s="27">
        <v>2</v>
      </c>
      <c r="L1963" s="27">
        <v>1</v>
      </c>
      <c r="M1963" s="27">
        <v>1</v>
      </c>
      <c r="N1963" s="27">
        <v>1</v>
      </c>
      <c r="O1963" s="27">
        <v>1</v>
      </c>
      <c r="P1963" s="27">
        <v>769000000</v>
      </c>
      <c r="Q1963" s="27">
        <v>768873684.03283799</v>
      </c>
      <c r="R1963" s="27">
        <v>1</v>
      </c>
      <c r="S1963" s="27">
        <v>1</v>
      </c>
      <c r="T1963" s="33">
        <v>0.83568345932575372</v>
      </c>
      <c r="U1963" s="27">
        <v>19815956.800000001</v>
      </c>
      <c r="V1963" s="27">
        <v>0</v>
      </c>
      <c r="W1963" s="27">
        <v>133347000</v>
      </c>
      <c r="X1963" s="27"/>
      <c r="Y1963" s="27"/>
      <c r="Z1963" s="27">
        <v>1</v>
      </c>
    </row>
    <row r="1964" spans="1:26">
      <c r="A1964" s="27">
        <v>2007</v>
      </c>
      <c r="B1964" t="s">
        <v>94</v>
      </c>
      <c r="C1964" s="27">
        <v>20702143</v>
      </c>
      <c r="D1964" s="27">
        <v>20702143</v>
      </c>
      <c r="E1964" s="27">
        <v>20702143</v>
      </c>
      <c r="F1964" s="27">
        <v>0</v>
      </c>
      <c r="G1964" s="27">
        <v>1</v>
      </c>
      <c r="H1964" s="27">
        <v>0</v>
      </c>
      <c r="I1964" s="27">
        <v>1</v>
      </c>
      <c r="J1964" s="27">
        <v>0</v>
      </c>
      <c r="K1964" s="27">
        <v>2</v>
      </c>
      <c r="L1964" s="27">
        <v>1</v>
      </c>
      <c r="M1964" s="27">
        <v>1</v>
      </c>
      <c r="N1964" s="27">
        <v>1</v>
      </c>
      <c r="O1964" s="27">
        <v>1</v>
      </c>
      <c r="P1964" s="27">
        <v>848000000</v>
      </c>
      <c r="Q1964" s="27">
        <v>847918929.10798383</v>
      </c>
      <c r="R1964" s="27">
        <v>0</v>
      </c>
      <c r="S1964" s="27">
        <v>1</v>
      </c>
      <c r="T1964" s="33">
        <v>0.90473952627382648</v>
      </c>
      <c r="U1964" s="27">
        <v>17943738.800000001</v>
      </c>
      <c r="V1964" s="27">
        <v>0</v>
      </c>
      <c r="W1964" s="27">
        <v>147161000</v>
      </c>
      <c r="X1964" s="27"/>
      <c r="Y1964" s="27"/>
      <c r="Z1964" s="27">
        <v>1</v>
      </c>
    </row>
    <row r="1965" spans="1:26">
      <c r="A1965" s="27">
        <v>2008</v>
      </c>
      <c r="B1965" t="s">
        <v>94</v>
      </c>
      <c r="C1965" s="27">
        <v>19701237</v>
      </c>
      <c r="D1965" s="27">
        <v>19701237</v>
      </c>
      <c r="E1965" s="27">
        <v>19701237</v>
      </c>
      <c r="F1965" s="27">
        <v>0</v>
      </c>
      <c r="G1965" s="27">
        <v>1</v>
      </c>
      <c r="H1965" s="27">
        <v>0</v>
      </c>
      <c r="I1965" s="27">
        <v>1</v>
      </c>
      <c r="J1965" s="27">
        <v>0</v>
      </c>
      <c r="K1965" s="27">
        <v>2</v>
      </c>
      <c r="L1965" s="27">
        <v>1</v>
      </c>
      <c r="M1965" s="27">
        <v>1</v>
      </c>
      <c r="N1965" s="27">
        <v>1</v>
      </c>
      <c r="O1965" s="27">
        <v>1</v>
      </c>
      <c r="P1965" s="27">
        <v>984000000</v>
      </c>
      <c r="Q1965" s="27">
        <v>999105339.26772857</v>
      </c>
      <c r="R1965" s="27">
        <v>0</v>
      </c>
      <c r="S1965" s="27">
        <v>1</v>
      </c>
      <c r="T1965" s="33">
        <v>0.91944034308119871</v>
      </c>
      <c r="U1965" s="27">
        <v>19242593.199999999</v>
      </c>
      <c r="V1965" s="27">
        <v>0</v>
      </c>
      <c r="W1965" s="27">
        <v>151600000</v>
      </c>
      <c r="X1965" s="27">
        <v>89000000</v>
      </c>
      <c r="Y1965" s="27"/>
      <c r="Z1965" s="27">
        <v>1</v>
      </c>
    </row>
    <row r="1966" spans="1:26">
      <c r="A1966" s="27">
        <v>2009</v>
      </c>
      <c r="B1966" t="s">
        <v>94</v>
      </c>
      <c r="C1966" s="27">
        <v>17734603</v>
      </c>
      <c r="D1966" s="27">
        <v>17734603</v>
      </c>
      <c r="E1966" s="27">
        <v>17734603</v>
      </c>
      <c r="F1966" s="27">
        <v>0</v>
      </c>
      <c r="G1966" s="27">
        <v>1</v>
      </c>
      <c r="H1966" s="27">
        <v>0</v>
      </c>
      <c r="I1966" s="27">
        <v>1</v>
      </c>
      <c r="J1966" s="27">
        <v>0</v>
      </c>
      <c r="K1966" s="27">
        <v>2</v>
      </c>
      <c r="L1966" s="27">
        <v>1</v>
      </c>
      <c r="M1966" s="27">
        <v>1</v>
      </c>
      <c r="N1966" s="27">
        <v>1</v>
      </c>
      <c r="O1966" s="27">
        <v>1</v>
      </c>
      <c r="P1966" s="27">
        <v>1014999999.9999999</v>
      </c>
      <c r="Q1966" s="27">
        <v>1049110684.724934</v>
      </c>
      <c r="R1966" s="27">
        <v>0</v>
      </c>
      <c r="S1966" s="27">
        <v>1</v>
      </c>
      <c r="T1966" s="33">
        <v>0.81595367947064712</v>
      </c>
      <c r="U1966" s="27">
        <v>39542067.5</v>
      </c>
      <c r="V1966" s="27">
        <v>0</v>
      </c>
      <c r="W1966" s="27">
        <v>158376000</v>
      </c>
      <c r="X1966" s="27">
        <v>41000000</v>
      </c>
      <c r="Y1966" s="27"/>
      <c r="Z1966" s="27">
        <v>1</v>
      </c>
    </row>
    <row r="1967" spans="1:26">
      <c r="A1967" s="27">
        <v>2010</v>
      </c>
      <c r="B1967" t="s">
        <v>94</v>
      </c>
      <c r="C1967" s="27">
        <v>51650872</v>
      </c>
      <c r="D1967" s="27">
        <v>22850872</v>
      </c>
      <c r="E1967" s="27">
        <v>51650872</v>
      </c>
      <c r="F1967" s="27">
        <v>36000000</v>
      </c>
      <c r="G1967" s="27">
        <v>1</v>
      </c>
      <c r="H1967" s="27">
        <v>0</v>
      </c>
      <c r="I1967" s="27">
        <v>1</v>
      </c>
      <c r="J1967" s="27">
        <v>0</v>
      </c>
      <c r="K1967" s="27">
        <v>2</v>
      </c>
      <c r="L1967" s="27">
        <v>1</v>
      </c>
      <c r="M1967" s="27">
        <v>1</v>
      </c>
      <c r="N1967" s="27">
        <v>1</v>
      </c>
      <c r="O1967" s="27">
        <v>1</v>
      </c>
      <c r="P1967" s="27">
        <v>1099000000</v>
      </c>
      <c r="Q1967" s="27">
        <v>1128611700.3618031</v>
      </c>
      <c r="R1967" s="27">
        <v>1</v>
      </c>
      <c r="S1967" s="27">
        <v>1</v>
      </c>
      <c r="T1967" s="33">
        <v>1.0070075781651076</v>
      </c>
      <c r="U1967" s="27">
        <v>35485589.899999999</v>
      </c>
      <c r="V1967" s="27">
        <v>0</v>
      </c>
      <c r="W1967" s="27">
        <v>154716000</v>
      </c>
      <c r="X1967" s="27">
        <v>110000000</v>
      </c>
      <c r="Y1967" s="27"/>
      <c r="Z1967" s="27">
        <v>1</v>
      </c>
    </row>
    <row r="1968" spans="1:26">
      <c r="A1968" s="27">
        <v>2011</v>
      </c>
      <c r="B1968" t="s">
        <v>94</v>
      </c>
      <c r="C1968" s="27">
        <v>49931984</v>
      </c>
      <c r="D1968" s="27">
        <v>28331984</v>
      </c>
      <c r="E1968" s="27">
        <v>49931984</v>
      </c>
      <c r="F1968" s="27">
        <v>8000000</v>
      </c>
      <c r="G1968" s="27">
        <v>1</v>
      </c>
      <c r="H1968" s="27">
        <v>0</v>
      </c>
      <c r="I1968" s="27">
        <v>1</v>
      </c>
      <c r="J1968" s="27">
        <v>0</v>
      </c>
      <c r="K1968" s="27">
        <v>2</v>
      </c>
      <c r="L1968" s="27">
        <v>1</v>
      </c>
      <c r="M1968" s="27">
        <v>1</v>
      </c>
      <c r="N1968" s="27">
        <v>1</v>
      </c>
      <c r="O1968" s="27">
        <v>1</v>
      </c>
      <c r="P1968" s="27">
        <v>1239000000</v>
      </c>
      <c r="Q1968" s="27">
        <v>1239144501.7752545</v>
      </c>
      <c r="R1968" s="27">
        <v>1</v>
      </c>
      <c r="S1968" s="27">
        <v>1</v>
      </c>
      <c r="T1968" s="33">
        <v>1.116808011796752</v>
      </c>
      <c r="U1968" s="27">
        <v>39663918.5</v>
      </c>
      <c r="V1968" s="27">
        <v>0</v>
      </c>
      <c r="W1968" s="27">
        <v>152616000</v>
      </c>
      <c r="X1968" s="27">
        <v>109000000</v>
      </c>
      <c r="Y1968" s="27"/>
      <c r="Z1968" s="27">
        <v>1</v>
      </c>
    </row>
    <row r="1969" spans="1:26">
      <c r="A1969" s="27">
        <v>2012</v>
      </c>
      <c r="B1969" t="s">
        <v>94</v>
      </c>
      <c r="C1969" s="27">
        <v>111914802</v>
      </c>
      <c r="D1969" s="27">
        <v>46314802</v>
      </c>
      <c r="E1969" s="27">
        <v>111914802</v>
      </c>
      <c r="F1969" s="27">
        <v>64000000</v>
      </c>
      <c r="G1969" s="27">
        <v>1</v>
      </c>
      <c r="H1969" s="27">
        <v>0</v>
      </c>
      <c r="I1969" s="27">
        <v>1</v>
      </c>
      <c r="J1969" s="27">
        <v>0</v>
      </c>
      <c r="K1969" s="27">
        <v>2</v>
      </c>
      <c r="L1969" s="27">
        <v>1</v>
      </c>
      <c r="M1969" s="27">
        <v>1</v>
      </c>
      <c r="N1969" s="27">
        <v>1</v>
      </c>
      <c r="O1969" s="27">
        <v>1</v>
      </c>
      <c r="P1969" s="27">
        <v>1354000000</v>
      </c>
      <c r="Q1969" s="27">
        <v>1353632941.5206981</v>
      </c>
      <c r="R1969" s="27">
        <v>1</v>
      </c>
      <c r="S1969" s="27">
        <v>1</v>
      </c>
      <c r="T1969" s="33">
        <v>0.99562684078172081</v>
      </c>
      <c r="U1969" s="27">
        <v>57508690.799999997</v>
      </c>
      <c r="V1969" s="27">
        <v>0</v>
      </c>
      <c r="W1969" s="27">
        <v>150774000</v>
      </c>
      <c r="X1969" s="27">
        <v>108000000</v>
      </c>
      <c r="Y1969" s="27"/>
      <c r="Z1969" s="27">
        <v>1</v>
      </c>
    </row>
    <row r="1970" spans="1:26">
      <c r="A1970" s="27">
        <v>2013</v>
      </c>
      <c r="B1970" t="s">
        <v>94</v>
      </c>
      <c r="C1970" s="27">
        <v>921812840</v>
      </c>
      <c r="D1970" s="27">
        <v>186129504</v>
      </c>
      <c r="E1970" s="27">
        <v>921812840</v>
      </c>
      <c r="F1970" s="27">
        <v>812000000</v>
      </c>
      <c r="G1970" s="27">
        <v>1</v>
      </c>
      <c r="H1970" s="27">
        <v>0</v>
      </c>
      <c r="I1970" s="27">
        <v>1</v>
      </c>
      <c r="J1970" s="27">
        <v>0</v>
      </c>
      <c r="K1970" s="27">
        <v>2</v>
      </c>
      <c r="L1970" s="27">
        <v>1</v>
      </c>
      <c r="M1970" s="27">
        <v>1</v>
      </c>
      <c r="N1970" s="27">
        <v>1</v>
      </c>
      <c r="O1970" s="27">
        <v>1</v>
      </c>
      <c r="P1970" s="27">
        <v>1455000000</v>
      </c>
      <c r="Q1970" s="27">
        <v>1324733711.8292155</v>
      </c>
      <c r="R1970" s="27">
        <v>1</v>
      </c>
      <c r="S1970" s="27">
        <v>1</v>
      </c>
      <c r="T1970" s="33">
        <v>0.99710818219516861</v>
      </c>
      <c r="U1970" s="27">
        <v>57623938.700000003</v>
      </c>
      <c r="V1970" s="27">
        <v>0</v>
      </c>
      <c r="W1970" s="27">
        <v>147638000</v>
      </c>
      <c r="X1970" s="27">
        <v>107000000</v>
      </c>
      <c r="Y1970" s="27"/>
      <c r="Z1970" s="27">
        <v>1</v>
      </c>
    </row>
    <row r="1971" spans="1:26">
      <c r="A1971" s="27">
        <v>2014</v>
      </c>
      <c r="B1971" t="s">
        <v>94</v>
      </c>
      <c r="C1971" s="27">
        <v>919596186</v>
      </c>
      <c r="D1971" s="27">
        <v>325829514</v>
      </c>
      <c r="E1971" s="27">
        <v>919596186</v>
      </c>
      <c r="F1971" s="27">
        <v>0</v>
      </c>
      <c r="G1971" s="27">
        <v>1</v>
      </c>
      <c r="H1971" s="27">
        <v>0</v>
      </c>
      <c r="I1971" s="27">
        <v>1</v>
      </c>
      <c r="J1971" s="27">
        <v>0</v>
      </c>
      <c r="K1971" s="27">
        <v>2</v>
      </c>
      <c r="L1971" s="27">
        <v>1</v>
      </c>
      <c r="M1971" s="27">
        <v>1</v>
      </c>
      <c r="N1971" s="27">
        <v>1</v>
      </c>
      <c r="O1971" s="27">
        <v>1</v>
      </c>
      <c r="P1971" s="27">
        <v>1588000000</v>
      </c>
      <c r="Q1971" s="27">
        <v>1455035088.7459431</v>
      </c>
      <c r="R1971" s="27">
        <v>1</v>
      </c>
      <c r="S1971" s="27">
        <v>1</v>
      </c>
      <c r="T1971" s="33">
        <v>0.96696016921402161</v>
      </c>
      <c r="U1971" s="27">
        <v>52878667.399999999</v>
      </c>
      <c r="V1971" s="27">
        <v>0</v>
      </c>
      <c r="W1971" s="27">
        <v>136579000</v>
      </c>
      <c r="X1971" s="27">
        <v>94000000</v>
      </c>
      <c r="Y1971" s="27"/>
      <c r="Z1971" s="27">
        <v>1</v>
      </c>
    </row>
    <row r="1972" spans="1:26">
      <c r="A1972" s="27">
        <v>2015</v>
      </c>
      <c r="B1972" t="s">
        <v>94</v>
      </c>
      <c r="C1972" s="27">
        <v>918423135</v>
      </c>
      <c r="D1972" s="27">
        <v>459373135</v>
      </c>
      <c r="E1972" s="27">
        <v>918423135</v>
      </c>
      <c r="F1972" s="27">
        <v>0</v>
      </c>
      <c r="G1972" s="27">
        <v>1</v>
      </c>
      <c r="H1972" s="27">
        <v>0</v>
      </c>
      <c r="I1972" s="27">
        <v>1</v>
      </c>
      <c r="J1972" s="27">
        <v>0</v>
      </c>
      <c r="K1972" s="27">
        <v>2</v>
      </c>
      <c r="L1972" s="27">
        <v>1</v>
      </c>
      <c r="M1972" s="27">
        <v>1</v>
      </c>
      <c r="N1972" s="27">
        <v>1</v>
      </c>
      <c r="O1972" s="27">
        <v>1</v>
      </c>
      <c r="P1972" s="27">
        <v>1727000000</v>
      </c>
      <c r="Q1972" s="27">
        <v>1633741922.6873736</v>
      </c>
      <c r="R1972" s="27">
        <v>1</v>
      </c>
      <c r="S1972" s="27">
        <v>1</v>
      </c>
      <c r="T1972" s="33">
        <v>0.821813335342235</v>
      </c>
      <c r="U1972" s="27">
        <v>49096413.899999999</v>
      </c>
      <c r="V1972" s="27">
        <v>0</v>
      </c>
      <c r="W1972" s="27">
        <v>129902000</v>
      </c>
      <c r="X1972" s="27">
        <v>102000000</v>
      </c>
      <c r="Y1972" s="27"/>
      <c r="Z1972" s="27">
        <v>1</v>
      </c>
    </row>
    <row r="1973" spans="1:26">
      <c r="A1973" s="27">
        <v>2016</v>
      </c>
      <c r="B1973" t="s">
        <v>94</v>
      </c>
      <c r="C1973" s="27">
        <v>1278616697.5</v>
      </c>
      <c r="D1973" s="27">
        <v>643426209.5</v>
      </c>
      <c r="E1973" s="27">
        <v>1278616697.5</v>
      </c>
      <c r="F1973" s="27">
        <v>364000000</v>
      </c>
      <c r="G1973" s="27">
        <v>1</v>
      </c>
      <c r="H1973" s="27">
        <v>0</v>
      </c>
      <c r="I1973" s="27">
        <v>1</v>
      </c>
      <c r="J1973" s="27">
        <v>0</v>
      </c>
      <c r="K1973" s="27">
        <v>2</v>
      </c>
      <c r="L1973" s="27">
        <v>1</v>
      </c>
      <c r="M1973" s="27">
        <v>1</v>
      </c>
      <c r="N1973" s="27">
        <v>1</v>
      </c>
      <c r="O1973" s="27">
        <v>1</v>
      </c>
      <c r="P1973" s="27">
        <v>1889000000</v>
      </c>
      <c r="Q1973" s="27">
        <v>1764268468.9399052</v>
      </c>
      <c r="R1973" s="27">
        <v>1</v>
      </c>
      <c r="S1973" s="27">
        <v>1</v>
      </c>
      <c r="T1973" s="33">
        <v>0.86004996979414983</v>
      </c>
      <c r="U1973" s="27">
        <v>45795945.700000003</v>
      </c>
      <c r="V1973" s="27">
        <v>0</v>
      </c>
      <c r="W1973" s="27">
        <v>127926000</v>
      </c>
      <c r="X1973" s="27">
        <v>108000000</v>
      </c>
      <c r="Y1973" s="27"/>
      <c r="Z1973" s="27">
        <v>1</v>
      </c>
    </row>
    <row r="1974" spans="1:26">
      <c r="A1974" s="27">
        <v>2017</v>
      </c>
      <c r="B1974" t="s">
        <v>94</v>
      </c>
      <c r="C1974" s="27">
        <v>1390145500</v>
      </c>
      <c r="D1974" s="27">
        <v>843764556</v>
      </c>
      <c r="E1974" s="27">
        <v>1390145500</v>
      </c>
      <c r="F1974" s="27">
        <v>115000000</v>
      </c>
      <c r="G1974" s="27">
        <v>1</v>
      </c>
      <c r="H1974" s="27">
        <v>0</v>
      </c>
      <c r="I1974" s="27">
        <v>1</v>
      </c>
      <c r="J1974" s="27">
        <v>0</v>
      </c>
      <c r="K1974" s="27">
        <v>2</v>
      </c>
      <c r="L1974" s="27">
        <v>1</v>
      </c>
      <c r="M1974" s="27">
        <v>1</v>
      </c>
      <c r="N1974" s="27">
        <v>1</v>
      </c>
      <c r="O1974" s="27">
        <v>1</v>
      </c>
      <c r="P1974" s="27">
        <v>2029000000</v>
      </c>
      <c r="Q1974" s="27">
        <v>1844674434.5037134</v>
      </c>
      <c r="R1974" s="27">
        <v>1</v>
      </c>
      <c r="S1974" s="27">
        <v>1</v>
      </c>
      <c r="T1974" s="33">
        <v>0.90809244833766045</v>
      </c>
      <c r="U1974" s="27">
        <v>43954479</v>
      </c>
      <c r="V1974" s="27">
        <v>0</v>
      </c>
      <c r="W1974" s="27">
        <v>143620000</v>
      </c>
      <c r="X1974" s="27">
        <v>112000000</v>
      </c>
      <c r="Y1974" s="27"/>
      <c r="Z1974" s="27">
        <v>1</v>
      </c>
    </row>
    <row r="1975" spans="1:26">
      <c r="A1975" s="27">
        <v>1978</v>
      </c>
      <c r="B1975" t="s">
        <v>104</v>
      </c>
      <c r="C1975" s="27"/>
      <c r="D1975" s="27"/>
      <c r="E1975" s="27"/>
      <c r="F1975" s="27">
        <v>0</v>
      </c>
      <c r="G1975" s="27">
        <v>0</v>
      </c>
      <c r="H1975" s="27">
        <v>1</v>
      </c>
      <c r="I1975" s="27">
        <v>0</v>
      </c>
      <c r="J1975" s="27">
        <v>0</v>
      </c>
      <c r="K1975" s="27">
        <v>1</v>
      </c>
      <c r="L1975" s="27">
        <v>1</v>
      </c>
      <c r="M1975" s="27">
        <v>0</v>
      </c>
      <c r="N1975" s="27">
        <v>1</v>
      </c>
      <c r="O1975" s="27">
        <v>1</v>
      </c>
      <c r="P1975" s="27"/>
      <c r="Q1975" s="27">
        <v>57130215.555555552</v>
      </c>
      <c r="R1975" s="27">
        <v>0</v>
      </c>
      <c r="S1975" s="27">
        <v>0</v>
      </c>
      <c r="T1975" s="33">
        <v>0.91734575384516981</v>
      </c>
      <c r="U1975" s="27">
        <v>0</v>
      </c>
      <c r="V1975" s="27">
        <v>0</v>
      </c>
      <c r="W1975" s="27">
        <v>0</v>
      </c>
      <c r="X1975" s="27"/>
      <c r="Y1975" s="27">
        <v>0</v>
      </c>
      <c r="Z1975" s="27">
        <v>1</v>
      </c>
    </row>
    <row r="1976" spans="1:26">
      <c r="A1976" s="27">
        <v>1979</v>
      </c>
      <c r="B1976" t="s">
        <v>104</v>
      </c>
      <c r="C1976" s="27"/>
      <c r="D1976" s="27"/>
      <c r="E1976" s="27"/>
      <c r="F1976" s="27">
        <v>0</v>
      </c>
      <c r="G1976" s="27">
        <v>0</v>
      </c>
      <c r="H1976" s="27">
        <v>1</v>
      </c>
      <c r="I1976" s="27">
        <v>0</v>
      </c>
      <c r="J1976" s="27">
        <v>0</v>
      </c>
      <c r="K1976" s="27">
        <v>1</v>
      </c>
      <c r="L1976" s="27">
        <v>1</v>
      </c>
      <c r="M1976" s="27">
        <v>0</v>
      </c>
      <c r="N1976" s="27">
        <v>1</v>
      </c>
      <c r="O1976" s="27">
        <v>1</v>
      </c>
      <c r="P1976" s="27"/>
      <c r="Q1976" s="27">
        <v>55017758.888888888</v>
      </c>
      <c r="R1976" s="27">
        <v>0</v>
      </c>
      <c r="S1976" s="27">
        <v>0</v>
      </c>
      <c r="T1976" s="33">
        <v>0.9810294585578897</v>
      </c>
      <c r="U1976" s="27">
        <v>0</v>
      </c>
      <c r="V1976" s="27">
        <v>0</v>
      </c>
      <c r="W1976" s="27">
        <v>0</v>
      </c>
      <c r="X1976" s="27"/>
      <c r="Y1976" s="27">
        <v>0</v>
      </c>
      <c r="Z1976" s="27">
        <v>1</v>
      </c>
    </row>
    <row r="1977" spans="1:26">
      <c r="A1977" s="27">
        <v>1980</v>
      </c>
      <c r="B1977" t="s">
        <v>104</v>
      </c>
      <c r="C1977" s="27"/>
      <c r="D1977" s="27"/>
      <c r="E1977" s="27"/>
      <c r="F1977" s="27">
        <v>0</v>
      </c>
      <c r="G1977" s="27">
        <v>0</v>
      </c>
      <c r="H1977" s="27">
        <v>1</v>
      </c>
      <c r="I1977" s="27">
        <v>0</v>
      </c>
      <c r="J1977" s="27">
        <v>0</v>
      </c>
      <c r="K1977" s="27">
        <v>1</v>
      </c>
      <c r="L1977" s="27">
        <v>1</v>
      </c>
      <c r="M1977" s="27">
        <v>0</v>
      </c>
      <c r="N1977" s="27">
        <v>1</v>
      </c>
      <c r="O1977" s="27">
        <v>1</v>
      </c>
      <c r="P1977" s="27">
        <v>73000000</v>
      </c>
      <c r="Q1977" s="27">
        <v>72804653.333333328</v>
      </c>
      <c r="R1977" s="27">
        <v>0</v>
      </c>
      <c r="S1977" s="27">
        <v>1</v>
      </c>
      <c r="T1977" s="33">
        <v>0.94044734443210454</v>
      </c>
      <c r="U1977" s="27">
        <v>0</v>
      </c>
      <c r="V1977" s="27">
        <v>0</v>
      </c>
      <c r="W1977" s="27">
        <v>0</v>
      </c>
      <c r="X1977" s="27"/>
      <c r="Y1977" s="27">
        <v>0</v>
      </c>
      <c r="Z1977" s="27">
        <v>1</v>
      </c>
    </row>
    <row r="1978" spans="1:26">
      <c r="A1978" s="27">
        <v>1981</v>
      </c>
      <c r="B1978" t="s">
        <v>104</v>
      </c>
      <c r="C1978" s="27"/>
      <c r="D1978" s="27"/>
      <c r="E1978" s="27"/>
      <c r="F1978" s="27">
        <v>0</v>
      </c>
      <c r="G1978" s="27">
        <v>0</v>
      </c>
      <c r="H1978" s="27">
        <v>1</v>
      </c>
      <c r="I1978" s="27">
        <v>0</v>
      </c>
      <c r="J1978" s="27">
        <v>0</v>
      </c>
      <c r="K1978" s="27">
        <v>1</v>
      </c>
      <c r="L1978" s="27">
        <v>1</v>
      </c>
      <c r="M1978" s="27">
        <v>0</v>
      </c>
      <c r="N1978" s="27">
        <v>1</v>
      </c>
      <c r="O1978" s="27">
        <v>1</v>
      </c>
      <c r="P1978" s="27">
        <v>82000000</v>
      </c>
      <c r="Q1978" s="27">
        <v>82107391.111111104</v>
      </c>
      <c r="R1978" s="27">
        <v>0</v>
      </c>
      <c r="S1978" s="27">
        <v>1</v>
      </c>
      <c r="T1978" s="33">
        <v>0.83355014400471705</v>
      </c>
      <c r="U1978" s="27">
        <v>0</v>
      </c>
      <c r="V1978" s="27">
        <v>0</v>
      </c>
      <c r="W1978" s="27">
        <v>0</v>
      </c>
      <c r="X1978" s="27"/>
      <c r="Y1978" s="27">
        <v>0</v>
      </c>
      <c r="Z1978" s="27">
        <v>1</v>
      </c>
    </row>
    <row r="1979" spans="1:26">
      <c r="A1979" s="27">
        <v>1982</v>
      </c>
      <c r="B1979" t="s">
        <v>104</v>
      </c>
      <c r="C1979" s="27"/>
      <c r="D1979" s="27"/>
      <c r="E1979" s="27"/>
      <c r="F1979" s="27">
        <v>0</v>
      </c>
      <c r="G1979" s="27">
        <v>0</v>
      </c>
      <c r="H1979" s="27">
        <v>1</v>
      </c>
      <c r="I1979" s="27">
        <v>0</v>
      </c>
      <c r="J1979" s="27">
        <v>0</v>
      </c>
      <c r="K1979" s="27">
        <v>1</v>
      </c>
      <c r="L1979" s="27">
        <v>1</v>
      </c>
      <c r="M1979" s="27">
        <v>0</v>
      </c>
      <c r="N1979" s="27">
        <v>1</v>
      </c>
      <c r="O1979" s="27">
        <v>1</v>
      </c>
      <c r="P1979" s="27">
        <v>90000000</v>
      </c>
      <c r="Q1979" s="27">
        <v>89527576.666666657</v>
      </c>
      <c r="R1979" s="27">
        <v>0</v>
      </c>
      <c r="S1979" s="27">
        <v>1</v>
      </c>
      <c r="T1979" s="33">
        <v>0.78443295677873848</v>
      </c>
      <c r="U1979" s="27">
        <v>0</v>
      </c>
      <c r="V1979" s="27">
        <v>0</v>
      </c>
      <c r="W1979" s="27">
        <v>0</v>
      </c>
      <c r="X1979" s="27"/>
      <c r="Y1979" s="27">
        <v>0</v>
      </c>
      <c r="Z1979" s="27">
        <v>1</v>
      </c>
    </row>
    <row r="1980" spans="1:26">
      <c r="A1980" s="27">
        <v>1983</v>
      </c>
      <c r="B1980" t="s">
        <v>104</v>
      </c>
      <c r="C1980" s="27"/>
      <c r="D1980" s="27"/>
      <c r="E1980" s="27"/>
      <c r="F1980" s="27">
        <v>0</v>
      </c>
      <c r="G1980" s="27">
        <v>0</v>
      </c>
      <c r="H1980" s="27">
        <v>1</v>
      </c>
      <c r="I1980" s="27">
        <v>0</v>
      </c>
      <c r="J1980" s="27">
        <v>0</v>
      </c>
      <c r="K1980" s="27">
        <v>1</v>
      </c>
      <c r="L1980" s="27">
        <v>1</v>
      </c>
      <c r="M1980" s="27">
        <v>0</v>
      </c>
      <c r="N1980" s="27">
        <v>1</v>
      </c>
      <c r="O1980" s="27">
        <v>1</v>
      </c>
      <c r="P1980" s="27">
        <v>99000000</v>
      </c>
      <c r="Q1980" s="27">
        <v>98665191.481481448</v>
      </c>
      <c r="R1980" s="27">
        <v>0</v>
      </c>
      <c r="S1980" s="27">
        <v>1</v>
      </c>
      <c r="T1980" s="33">
        <v>0.83426891623154475</v>
      </c>
      <c r="U1980" s="27">
        <v>11520000</v>
      </c>
      <c r="V1980" s="27">
        <v>0</v>
      </c>
      <c r="W1980" s="27">
        <v>1193523</v>
      </c>
      <c r="X1980" s="27"/>
      <c r="Y1980" s="27">
        <v>0</v>
      </c>
      <c r="Z1980" s="27">
        <v>1</v>
      </c>
    </row>
    <row r="1981" spans="1:26">
      <c r="A1981" s="27">
        <v>1984</v>
      </c>
      <c r="B1981" t="s">
        <v>104</v>
      </c>
      <c r="C1981" s="27"/>
      <c r="D1981" s="27"/>
      <c r="E1981" s="27"/>
      <c r="F1981" s="27">
        <v>0</v>
      </c>
      <c r="G1981" s="27">
        <v>0</v>
      </c>
      <c r="H1981" s="27">
        <v>1</v>
      </c>
      <c r="I1981" s="27">
        <v>0</v>
      </c>
      <c r="J1981" s="27">
        <v>0</v>
      </c>
      <c r="K1981" s="27">
        <v>1</v>
      </c>
      <c r="L1981" s="27">
        <v>1</v>
      </c>
      <c r="M1981" s="27">
        <v>0</v>
      </c>
      <c r="N1981" s="27">
        <v>1</v>
      </c>
      <c r="O1981" s="27">
        <v>1</v>
      </c>
      <c r="P1981" s="27">
        <v>109000000</v>
      </c>
      <c r="Q1981" s="27">
        <v>109157070.74074073</v>
      </c>
      <c r="R1981" s="27">
        <v>0</v>
      </c>
      <c r="S1981" s="27">
        <v>1</v>
      </c>
      <c r="T1981" s="33">
        <v>0.82999599794502654</v>
      </c>
      <c r="U1981" s="27">
        <v>10450000</v>
      </c>
      <c r="V1981" s="27">
        <v>0</v>
      </c>
      <c r="W1981" s="27">
        <v>3148434.5</v>
      </c>
      <c r="X1981" s="27"/>
      <c r="Y1981" s="27"/>
      <c r="Z1981" s="27">
        <v>1</v>
      </c>
    </row>
    <row r="1982" spans="1:26">
      <c r="A1982" s="27">
        <v>1985</v>
      </c>
      <c r="B1982" t="s">
        <v>104</v>
      </c>
      <c r="C1982" s="27"/>
      <c r="D1982" s="27"/>
      <c r="E1982" s="27"/>
      <c r="F1982" s="27">
        <v>0</v>
      </c>
      <c r="G1982" s="27">
        <v>0</v>
      </c>
      <c r="H1982" s="27">
        <v>1</v>
      </c>
      <c r="I1982" s="27">
        <v>0</v>
      </c>
      <c r="J1982" s="27">
        <v>0</v>
      </c>
      <c r="K1982" s="27">
        <v>1</v>
      </c>
      <c r="L1982" s="27">
        <v>1</v>
      </c>
      <c r="M1982" s="27">
        <v>0</v>
      </c>
      <c r="N1982" s="27">
        <v>1</v>
      </c>
      <c r="O1982" s="27">
        <v>1</v>
      </c>
      <c r="P1982" s="27">
        <v>119000000</v>
      </c>
      <c r="Q1982" s="27">
        <v>119491932.96296296</v>
      </c>
      <c r="R1982" s="27">
        <v>0</v>
      </c>
      <c r="S1982" s="27">
        <v>1</v>
      </c>
      <c r="T1982" s="33">
        <v>0.74915719568429318</v>
      </c>
      <c r="U1982" s="27">
        <v>10080000</v>
      </c>
      <c r="V1982" s="27">
        <v>0</v>
      </c>
      <c r="W1982" s="27">
        <v>4591395.5999999996</v>
      </c>
      <c r="X1982" s="27"/>
      <c r="Y1982" s="27"/>
      <c r="Z1982" s="27">
        <v>1</v>
      </c>
    </row>
    <row r="1983" spans="1:26">
      <c r="A1983" s="27">
        <v>1986</v>
      </c>
      <c r="B1983" t="s">
        <v>104</v>
      </c>
      <c r="C1983" s="27"/>
      <c r="D1983" s="27"/>
      <c r="E1983" s="27"/>
      <c r="F1983" s="27">
        <v>0</v>
      </c>
      <c r="G1983" s="27">
        <v>0</v>
      </c>
      <c r="H1983" s="27">
        <v>1</v>
      </c>
      <c r="I1983" s="27">
        <v>0</v>
      </c>
      <c r="J1983" s="27">
        <v>0</v>
      </c>
      <c r="K1983" s="27">
        <v>1</v>
      </c>
      <c r="L1983" s="27">
        <v>1</v>
      </c>
      <c r="M1983" s="27">
        <v>0</v>
      </c>
      <c r="N1983" s="27">
        <v>1</v>
      </c>
      <c r="O1983" s="27">
        <v>1</v>
      </c>
      <c r="P1983" s="27">
        <v>135000000</v>
      </c>
      <c r="Q1983" s="27">
        <v>135161958.51851851</v>
      </c>
      <c r="R1983" s="27">
        <v>0</v>
      </c>
      <c r="S1983" s="27">
        <v>1</v>
      </c>
      <c r="T1983" s="33">
        <v>0.7030572776909082</v>
      </c>
      <c r="U1983" s="27">
        <v>9570000</v>
      </c>
      <c r="V1983" s="27">
        <v>0</v>
      </c>
      <c r="W1983" s="27">
        <v>5209608.8</v>
      </c>
      <c r="X1983" s="27"/>
      <c r="Y1983" s="27"/>
      <c r="Z1983" s="27">
        <v>1</v>
      </c>
    </row>
    <row r="1984" spans="1:26">
      <c r="A1984" s="27">
        <v>1987</v>
      </c>
      <c r="B1984" t="s">
        <v>104</v>
      </c>
      <c r="C1984" s="27"/>
      <c r="D1984" s="27"/>
      <c r="E1984" s="27"/>
      <c r="F1984" s="27">
        <v>0</v>
      </c>
      <c r="G1984" s="27">
        <v>0</v>
      </c>
      <c r="H1984" s="27">
        <v>1</v>
      </c>
      <c r="I1984" s="27">
        <v>0</v>
      </c>
      <c r="J1984" s="27">
        <v>0</v>
      </c>
      <c r="K1984" s="27">
        <v>1</v>
      </c>
      <c r="L1984" s="27">
        <v>1</v>
      </c>
      <c r="M1984" s="27">
        <v>0</v>
      </c>
      <c r="N1984" s="27">
        <v>1</v>
      </c>
      <c r="O1984" s="27">
        <v>1</v>
      </c>
      <c r="P1984" s="27">
        <v>152000000</v>
      </c>
      <c r="Q1984" s="27">
        <v>151868754.44444445</v>
      </c>
      <c r="R1984" s="27">
        <v>0</v>
      </c>
      <c r="S1984" s="27">
        <v>1</v>
      </c>
      <c r="T1984" s="33">
        <v>0.74330063470010233</v>
      </c>
      <c r="U1984" s="27">
        <v>11671315.800000001</v>
      </c>
      <c r="V1984" s="27">
        <v>0</v>
      </c>
      <c r="W1984" s="27">
        <v>7198280.7999999998</v>
      </c>
      <c r="X1984" s="27"/>
      <c r="Y1984" s="27"/>
      <c r="Z1984" s="27">
        <v>1</v>
      </c>
    </row>
    <row r="1985" spans="1:26">
      <c r="A1985" s="27">
        <v>1988</v>
      </c>
      <c r="B1985" t="s">
        <v>104</v>
      </c>
      <c r="C1985" s="27"/>
      <c r="D1985" s="27"/>
      <c r="E1985" s="27"/>
      <c r="F1985" s="27">
        <v>0</v>
      </c>
      <c r="G1985" s="27">
        <v>0</v>
      </c>
      <c r="H1985" s="27">
        <v>1</v>
      </c>
      <c r="I1985" s="27">
        <v>0</v>
      </c>
      <c r="J1985" s="27">
        <v>0</v>
      </c>
      <c r="K1985" s="27">
        <v>1</v>
      </c>
      <c r="L1985" s="27">
        <v>1</v>
      </c>
      <c r="M1985" s="27">
        <v>0</v>
      </c>
      <c r="N1985" s="27">
        <v>1</v>
      </c>
      <c r="O1985" s="27">
        <v>1</v>
      </c>
      <c r="P1985" s="27">
        <v>171000000</v>
      </c>
      <c r="Q1985" s="27">
        <v>171106184.07407403</v>
      </c>
      <c r="R1985" s="27">
        <v>0</v>
      </c>
      <c r="S1985" s="27">
        <v>1</v>
      </c>
      <c r="T1985" s="33">
        <v>0.80560957079318884</v>
      </c>
      <c r="U1985" s="27">
        <v>8846631.8000000007</v>
      </c>
      <c r="V1985" s="27">
        <v>0</v>
      </c>
      <c r="W1985" s="27">
        <v>7191420.7999999998</v>
      </c>
      <c r="X1985" s="27"/>
      <c r="Y1985" s="27"/>
      <c r="Z1985" s="27">
        <v>1</v>
      </c>
    </row>
    <row r="1986" spans="1:26">
      <c r="A1986" s="27">
        <v>1989</v>
      </c>
      <c r="B1986" t="s">
        <v>104</v>
      </c>
      <c r="C1986" s="27"/>
      <c r="D1986" s="27"/>
      <c r="E1986" s="27"/>
      <c r="F1986" s="27">
        <v>0</v>
      </c>
      <c r="G1986" s="27">
        <v>0</v>
      </c>
      <c r="H1986" s="27">
        <v>1</v>
      </c>
      <c r="I1986" s="27">
        <v>0</v>
      </c>
      <c r="J1986" s="27">
        <v>0</v>
      </c>
      <c r="K1986" s="27">
        <v>1</v>
      </c>
      <c r="L1986" s="27">
        <v>1</v>
      </c>
      <c r="M1986" s="27">
        <v>0</v>
      </c>
      <c r="N1986" s="27">
        <v>1</v>
      </c>
      <c r="O1986" s="27">
        <v>1</v>
      </c>
      <c r="P1986" s="27">
        <v>185000000</v>
      </c>
      <c r="Q1986" s="27">
        <v>185137242.96296296</v>
      </c>
      <c r="R1986" s="27">
        <v>0</v>
      </c>
      <c r="S1986" s="27">
        <v>1</v>
      </c>
      <c r="T1986" s="33">
        <v>0.74679040704290955</v>
      </c>
      <c r="U1986" s="27">
        <v>6564229.2000000002</v>
      </c>
      <c r="V1986" s="27">
        <v>0</v>
      </c>
      <c r="W1986" s="27">
        <v>8728650.8000000007</v>
      </c>
      <c r="X1986" s="27"/>
      <c r="Y1986" s="27"/>
      <c r="Z1986" s="27">
        <v>1</v>
      </c>
    </row>
    <row r="1987" spans="1:26">
      <c r="A1987" s="27">
        <v>1990</v>
      </c>
      <c r="B1987" t="s">
        <v>104</v>
      </c>
      <c r="C1987" s="27"/>
      <c r="D1987" s="27"/>
      <c r="E1987" s="27"/>
      <c r="F1987" s="27">
        <v>0</v>
      </c>
      <c r="G1987" s="27">
        <v>0</v>
      </c>
      <c r="H1987" s="27">
        <v>1</v>
      </c>
      <c r="I1987" s="27">
        <v>0</v>
      </c>
      <c r="J1987" s="27">
        <v>0</v>
      </c>
      <c r="K1987" s="27">
        <v>1</v>
      </c>
      <c r="L1987" s="27">
        <v>1</v>
      </c>
      <c r="M1987" s="27">
        <v>0</v>
      </c>
      <c r="N1987" s="27">
        <v>1</v>
      </c>
      <c r="O1987" s="27">
        <v>1</v>
      </c>
      <c r="P1987" s="27">
        <v>201000000</v>
      </c>
      <c r="Q1987" s="27">
        <v>201428730</v>
      </c>
      <c r="R1987" s="27">
        <v>0</v>
      </c>
      <c r="S1987" s="27">
        <v>1</v>
      </c>
      <c r="T1987" s="33">
        <v>0.70566019682121295</v>
      </c>
      <c r="U1987" s="27">
        <v>5686372</v>
      </c>
      <c r="V1987" s="27">
        <v>0</v>
      </c>
      <c r="W1987" s="27">
        <v>10361232.800000001</v>
      </c>
      <c r="X1987" s="27"/>
      <c r="Y1987" s="27"/>
      <c r="Z1987" s="27">
        <v>1</v>
      </c>
    </row>
    <row r="1988" spans="1:26">
      <c r="A1988" s="27">
        <v>1991</v>
      </c>
      <c r="B1988" t="s">
        <v>104</v>
      </c>
      <c r="C1988" s="27"/>
      <c r="D1988" s="27"/>
      <c r="E1988" s="27"/>
      <c r="F1988" s="27">
        <v>0</v>
      </c>
      <c r="G1988" s="27">
        <v>0</v>
      </c>
      <c r="H1988" s="27">
        <v>1</v>
      </c>
      <c r="I1988" s="27">
        <v>0</v>
      </c>
      <c r="J1988" s="27">
        <v>0</v>
      </c>
      <c r="K1988" s="27">
        <v>1</v>
      </c>
      <c r="L1988" s="27">
        <v>1</v>
      </c>
      <c r="M1988" s="27">
        <v>0</v>
      </c>
      <c r="N1988" s="27">
        <v>1</v>
      </c>
      <c r="O1988" s="27">
        <v>1</v>
      </c>
      <c r="P1988" s="27">
        <v>220000000</v>
      </c>
      <c r="Q1988" s="27">
        <v>219763222.22222215</v>
      </c>
      <c r="R1988" s="27">
        <v>0</v>
      </c>
      <c r="S1988" s="27">
        <v>1</v>
      </c>
      <c r="T1988" s="33">
        <v>0.64778014054484578</v>
      </c>
      <c r="U1988" s="27">
        <v>4754749.5</v>
      </c>
      <c r="V1988" s="27">
        <v>0</v>
      </c>
      <c r="W1988" s="27">
        <v>11062946</v>
      </c>
      <c r="X1988" s="27"/>
      <c r="Y1988" s="27"/>
      <c r="Z1988" s="27">
        <v>1</v>
      </c>
    </row>
    <row r="1989" spans="1:26">
      <c r="A1989" s="27">
        <v>1992</v>
      </c>
      <c r="B1989" t="s">
        <v>104</v>
      </c>
      <c r="C1989" s="27"/>
      <c r="D1989" s="27"/>
      <c r="E1989" s="27"/>
      <c r="F1989" s="27">
        <v>0</v>
      </c>
      <c r="G1989" s="27">
        <v>0</v>
      </c>
      <c r="H1989" s="27">
        <v>1</v>
      </c>
      <c r="I1989" s="27">
        <v>0</v>
      </c>
      <c r="J1989" s="27">
        <v>0</v>
      </c>
      <c r="K1989" s="27">
        <v>1</v>
      </c>
      <c r="L1989" s="27">
        <v>1</v>
      </c>
      <c r="M1989" s="27">
        <v>0</v>
      </c>
      <c r="N1989" s="27">
        <v>1</v>
      </c>
      <c r="O1989" s="27">
        <v>1</v>
      </c>
      <c r="P1989" s="27">
        <v>234000000</v>
      </c>
      <c r="Q1989" s="27">
        <v>234058259.25925928</v>
      </c>
      <c r="R1989" s="27">
        <v>0</v>
      </c>
      <c r="S1989" s="27">
        <v>1</v>
      </c>
      <c r="T1989" s="33">
        <v>0.62587770846912083</v>
      </c>
      <c r="U1989" s="27">
        <v>3828000</v>
      </c>
      <c r="V1989" s="27">
        <v>0</v>
      </c>
      <c r="W1989" s="27">
        <v>10992000</v>
      </c>
      <c r="X1989" s="27"/>
      <c r="Y1989" s="27"/>
      <c r="Z1989" s="27">
        <v>1</v>
      </c>
    </row>
    <row r="1990" spans="1:26">
      <c r="A1990" s="27">
        <v>1993</v>
      </c>
      <c r="B1990" t="s">
        <v>104</v>
      </c>
      <c r="C1990" s="27"/>
      <c r="D1990" s="27"/>
      <c r="E1990" s="27"/>
      <c r="F1990" s="27">
        <v>0</v>
      </c>
      <c r="G1990" s="27">
        <v>0</v>
      </c>
      <c r="H1990" s="27">
        <v>1</v>
      </c>
      <c r="I1990" s="27">
        <v>0</v>
      </c>
      <c r="J1990" s="27">
        <v>0</v>
      </c>
      <c r="K1990" s="27">
        <v>1</v>
      </c>
      <c r="L1990" s="27">
        <v>1</v>
      </c>
      <c r="M1990" s="27">
        <v>0</v>
      </c>
      <c r="N1990" s="27">
        <v>1</v>
      </c>
      <c r="O1990" s="27">
        <v>1</v>
      </c>
      <c r="P1990" s="27">
        <v>246000000</v>
      </c>
      <c r="Q1990" s="27">
        <v>245527592.59259254</v>
      </c>
      <c r="R1990" s="27">
        <v>0</v>
      </c>
      <c r="S1990" s="27">
        <v>1</v>
      </c>
      <c r="T1990" s="33">
        <v>0.648154718576755</v>
      </c>
      <c r="U1990" s="27">
        <v>3079521.4</v>
      </c>
      <c r="V1990" s="27">
        <v>0</v>
      </c>
      <c r="W1990" s="27">
        <v>11061000</v>
      </c>
      <c r="X1990" s="27"/>
      <c r="Y1990" s="27"/>
      <c r="Z1990" s="27">
        <v>1</v>
      </c>
    </row>
    <row r="1991" spans="1:26">
      <c r="A1991" s="27">
        <v>1994</v>
      </c>
      <c r="B1991" t="s">
        <v>104</v>
      </c>
      <c r="C1991" s="27"/>
      <c r="D1991" s="27"/>
      <c r="E1991" s="27"/>
      <c r="F1991" s="27">
        <v>0</v>
      </c>
      <c r="G1991" s="27">
        <v>0</v>
      </c>
      <c r="H1991" s="27">
        <v>1</v>
      </c>
      <c r="I1991" s="27">
        <v>0</v>
      </c>
      <c r="J1991" s="27">
        <v>0</v>
      </c>
      <c r="K1991" s="27">
        <v>1</v>
      </c>
      <c r="L1991" s="27">
        <v>1</v>
      </c>
      <c r="M1991" s="27">
        <v>0</v>
      </c>
      <c r="N1991" s="27">
        <v>1</v>
      </c>
      <c r="O1991" s="27">
        <v>1</v>
      </c>
      <c r="P1991" s="27">
        <v>264000000</v>
      </c>
      <c r="Q1991" s="27">
        <v>264375666.66666666</v>
      </c>
      <c r="R1991" s="27">
        <v>0</v>
      </c>
      <c r="S1991" s="27">
        <v>1</v>
      </c>
      <c r="T1991" s="33">
        <v>0.69545665111729171</v>
      </c>
      <c r="U1991" s="27">
        <v>2490504</v>
      </c>
      <c r="V1991" s="27">
        <v>0</v>
      </c>
      <c r="W1991" s="27">
        <v>11837000</v>
      </c>
      <c r="X1991" s="27"/>
      <c r="Y1991" s="27"/>
      <c r="Z1991" s="27">
        <v>1</v>
      </c>
    </row>
    <row r="1992" spans="1:26">
      <c r="A1992" s="27">
        <v>1995</v>
      </c>
      <c r="B1992" t="s">
        <v>104</v>
      </c>
      <c r="C1992" s="27"/>
      <c r="D1992" s="27"/>
      <c r="E1992" s="27"/>
      <c r="F1992" s="27">
        <v>0</v>
      </c>
      <c r="G1992" s="27">
        <v>0</v>
      </c>
      <c r="H1992" s="27">
        <v>1</v>
      </c>
      <c r="I1992" s="27">
        <v>0</v>
      </c>
      <c r="J1992" s="27">
        <v>0</v>
      </c>
      <c r="K1992" s="27">
        <v>1</v>
      </c>
      <c r="L1992" s="27">
        <v>1</v>
      </c>
      <c r="M1992" s="27">
        <v>0</v>
      </c>
      <c r="N1992" s="27">
        <v>1</v>
      </c>
      <c r="O1992" s="27">
        <v>1</v>
      </c>
      <c r="P1992" s="27">
        <v>275000000</v>
      </c>
      <c r="Q1992" s="27">
        <v>274522148.14814812</v>
      </c>
      <c r="R1992" s="27">
        <v>0</v>
      </c>
      <c r="S1992" s="27">
        <v>1</v>
      </c>
      <c r="T1992" s="33">
        <v>0.69736071622307827</v>
      </c>
      <c r="U1992" s="27">
        <v>1703517.6</v>
      </c>
      <c r="V1992" s="27">
        <v>0</v>
      </c>
      <c r="W1992" s="27">
        <v>12170000</v>
      </c>
      <c r="X1992" s="27"/>
      <c r="Y1992" s="27"/>
      <c r="Z1992" s="27">
        <v>1</v>
      </c>
    </row>
    <row r="1993" spans="1:26">
      <c r="A1993" s="27">
        <v>1996</v>
      </c>
      <c r="B1993" t="s">
        <v>104</v>
      </c>
      <c r="C1993" s="27"/>
      <c r="D1993" s="27"/>
      <c r="E1993" s="27"/>
      <c r="F1993" s="27">
        <v>0</v>
      </c>
      <c r="G1993" s="27">
        <v>0</v>
      </c>
      <c r="H1993" s="27">
        <v>1</v>
      </c>
      <c r="I1993" s="27">
        <v>0</v>
      </c>
      <c r="J1993" s="27">
        <v>0</v>
      </c>
      <c r="K1993" s="27">
        <v>1</v>
      </c>
      <c r="L1993" s="27">
        <v>1</v>
      </c>
      <c r="M1993" s="27">
        <v>0</v>
      </c>
      <c r="N1993" s="27">
        <v>1</v>
      </c>
      <c r="O1993" s="27">
        <v>1</v>
      </c>
      <c r="P1993" s="27">
        <v>292000000</v>
      </c>
      <c r="Q1993" s="27">
        <v>292286000</v>
      </c>
      <c r="R1993" s="27">
        <v>0</v>
      </c>
      <c r="S1993" s="27">
        <v>1</v>
      </c>
      <c r="T1993" s="33">
        <v>0.69966405838602452</v>
      </c>
      <c r="U1993" s="27">
        <v>842644.6</v>
      </c>
      <c r="V1993" s="27">
        <v>0</v>
      </c>
      <c r="W1993" s="27">
        <v>11692000</v>
      </c>
      <c r="X1993" s="27"/>
      <c r="Y1993" s="27"/>
      <c r="Z1993" s="27">
        <v>1</v>
      </c>
    </row>
    <row r="1994" spans="1:26">
      <c r="A1994" s="27">
        <v>1997</v>
      </c>
      <c r="B1994" t="s">
        <v>104</v>
      </c>
      <c r="C1994" s="27"/>
      <c r="D1994" s="27"/>
      <c r="E1994" s="27"/>
      <c r="F1994" s="27">
        <v>0</v>
      </c>
      <c r="G1994" s="27">
        <v>0</v>
      </c>
      <c r="H1994" s="27">
        <v>1</v>
      </c>
      <c r="I1994" s="27">
        <v>0</v>
      </c>
      <c r="J1994" s="27">
        <v>0</v>
      </c>
      <c r="K1994" s="27">
        <v>1</v>
      </c>
      <c r="L1994" s="27">
        <v>1</v>
      </c>
      <c r="M1994" s="27">
        <v>0</v>
      </c>
      <c r="N1994" s="27">
        <v>1</v>
      </c>
      <c r="O1994" s="27">
        <v>1</v>
      </c>
      <c r="P1994" s="27">
        <v>303000000</v>
      </c>
      <c r="Q1994" s="27">
        <v>302989185.18518513</v>
      </c>
      <c r="R1994" s="27">
        <v>0</v>
      </c>
      <c r="S1994" s="27">
        <v>1</v>
      </c>
      <c r="T1994" s="33">
        <v>0.71538944173936525</v>
      </c>
      <c r="U1994" s="27">
        <v>250960.5</v>
      </c>
      <c r="V1994" s="27">
        <v>0</v>
      </c>
      <c r="W1994" s="27">
        <v>12305000</v>
      </c>
      <c r="X1994" s="27"/>
      <c r="Y1994" s="27"/>
      <c r="Z1994" s="27">
        <v>1</v>
      </c>
    </row>
    <row r="1995" spans="1:26">
      <c r="A1995" s="27">
        <v>1998</v>
      </c>
      <c r="B1995" t="s">
        <v>104</v>
      </c>
      <c r="C1995" s="27"/>
      <c r="D1995" s="27"/>
      <c r="E1995" s="27"/>
      <c r="F1995" s="27">
        <v>0</v>
      </c>
      <c r="G1995" s="27">
        <v>0</v>
      </c>
      <c r="H1995" s="27">
        <v>1</v>
      </c>
      <c r="I1995" s="27">
        <v>0</v>
      </c>
      <c r="J1995" s="27">
        <v>0</v>
      </c>
      <c r="K1995" s="27">
        <v>1</v>
      </c>
      <c r="L1995" s="27">
        <v>1</v>
      </c>
      <c r="M1995" s="27">
        <v>0</v>
      </c>
      <c r="N1995" s="27">
        <v>1</v>
      </c>
      <c r="O1995" s="27">
        <v>1</v>
      </c>
      <c r="P1995" s="27">
        <v>322000000</v>
      </c>
      <c r="Q1995" s="27">
        <v>322409851.85185182</v>
      </c>
      <c r="R1995" s="27">
        <v>0</v>
      </c>
      <c r="S1995" s="27">
        <v>1</v>
      </c>
      <c r="T1995" s="33">
        <v>0.63293736472878814</v>
      </c>
      <c r="U1995" s="27">
        <v>36608.800000000003</v>
      </c>
      <c r="V1995" s="27">
        <v>376000</v>
      </c>
      <c r="W1995" s="27">
        <v>14317424.5</v>
      </c>
      <c r="X1995" s="27"/>
      <c r="Y1995" s="27"/>
      <c r="Z1995" s="27">
        <v>1</v>
      </c>
    </row>
    <row r="1996" spans="1:26">
      <c r="A1996" s="27">
        <v>1999</v>
      </c>
      <c r="B1996" t="s">
        <v>104</v>
      </c>
      <c r="C1996" s="27"/>
      <c r="D1996" s="27"/>
      <c r="E1996" s="27"/>
      <c r="F1996" s="27">
        <v>0</v>
      </c>
      <c r="G1996" s="27">
        <v>0</v>
      </c>
      <c r="H1996" s="27">
        <v>1</v>
      </c>
      <c r="I1996" s="27">
        <v>0</v>
      </c>
      <c r="J1996" s="27">
        <v>0</v>
      </c>
      <c r="K1996" s="27">
        <v>1</v>
      </c>
      <c r="L1996" s="27">
        <v>1</v>
      </c>
      <c r="M1996" s="27">
        <v>0</v>
      </c>
      <c r="N1996" s="27">
        <v>1</v>
      </c>
      <c r="O1996" s="27">
        <v>1</v>
      </c>
      <c r="P1996" s="27">
        <v>332000000</v>
      </c>
      <c r="Q1996" s="27">
        <v>331758999.99999994</v>
      </c>
      <c r="R1996" s="27">
        <v>0</v>
      </c>
      <c r="S1996" s="27">
        <v>1</v>
      </c>
      <c r="T1996" s="33">
        <v>0.59173831677950461</v>
      </c>
      <c r="U1996" s="27">
        <v>813074.9</v>
      </c>
      <c r="V1996" s="27">
        <v>1673000</v>
      </c>
      <c r="W1996" s="27">
        <v>14475000</v>
      </c>
      <c r="X1996" s="27"/>
      <c r="Y1996" s="27"/>
      <c r="Z1996" s="27">
        <v>1</v>
      </c>
    </row>
    <row r="1997" spans="1:26">
      <c r="A1997" s="27">
        <v>2000</v>
      </c>
      <c r="B1997" t="s">
        <v>104</v>
      </c>
      <c r="C1997" s="27">
        <v>0</v>
      </c>
      <c r="D1997" s="27">
        <v>0</v>
      </c>
      <c r="E1997" s="27">
        <v>0</v>
      </c>
      <c r="F1997" s="27">
        <v>0</v>
      </c>
      <c r="G1997" s="27">
        <v>0</v>
      </c>
      <c r="H1997" s="27">
        <v>1</v>
      </c>
      <c r="I1997" s="27">
        <v>0</v>
      </c>
      <c r="J1997" s="27">
        <v>0</v>
      </c>
      <c r="K1997" s="27">
        <v>1</v>
      </c>
      <c r="L1997" s="27">
        <v>1</v>
      </c>
      <c r="M1997" s="27">
        <v>1</v>
      </c>
      <c r="N1997" s="27">
        <v>1</v>
      </c>
      <c r="O1997" s="27">
        <v>1</v>
      </c>
      <c r="P1997" s="27">
        <v>333000000</v>
      </c>
      <c r="Q1997" s="27">
        <v>333468888.88888884</v>
      </c>
      <c r="R1997" s="27">
        <v>0</v>
      </c>
      <c r="S1997" s="27">
        <v>1</v>
      </c>
      <c r="T1997" s="33">
        <v>0.62919927379193319</v>
      </c>
      <c r="U1997" s="27">
        <v>771843.9</v>
      </c>
      <c r="V1997" s="27">
        <v>2403000</v>
      </c>
      <c r="W1997" s="27">
        <v>13584000</v>
      </c>
      <c r="X1997" s="27"/>
      <c r="Y1997" s="27"/>
      <c r="Z1997" s="27">
        <v>1</v>
      </c>
    </row>
    <row r="1998" spans="1:26">
      <c r="A1998" s="27">
        <v>2001</v>
      </c>
      <c r="B1998" t="s">
        <v>104</v>
      </c>
      <c r="C1998" s="27">
        <v>0</v>
      </c>
      <c r="D1998" s="27">
        <v>0</v>
      </c>
      <c r="E1998" s="27">
        <v>0</v>
      </c>
      <c r="F1998" s="27">
        <v>0</v>
      </c>
      <c r="G1998" s="27">
        <v>0</v>
      </c>
      <c r="H1998" s="27">
        <v>1</v>
      </c>
      <c r="I1998" s="27">
        <v>0</v>
      </c>
      <c r="J1998" s="27">
        <v>0</v>
      </c>
      <c r="K1998" s="27">
        <v>1</v>
      </c>
      <c r="L1998" s="27">
        <v>1</v>
      </c>
      <c r="M1998" s="27">
        <v>1</v>
      </c>
      <c r="N1998" s="27">
        <v>1</v>
      </c>
      <c r="O1998" s="27">
        <v>1</v>
      </c>
      <c r="P1998" s="27">
        <v>340000000</v>
      </c>
      <c r="Q1998" s="27">
        <v>340205074.07407409</v>
      </c>
      <c r="R1998" s="27">
        <v>0</v>
      </c>
      <c r="S1998" s="27">
        <v>1</v>
      </c>
      <c r="T1998" s="33">
        <v>0.61588871891054842</v>
      </c>
      <c r="U1998" s="27">
        <v>744486.9</v>
      </c>
      <c r="V1998" s="27">
        <v>2669000</v>
      </c>
      <c r="W1998" s="27">
        <v>13826000</v>
      </c>
      <c r="X1998" s="27"/>
      <c r="Y1998" s="27"/>
      <c r="Z1998" s="27">
        <v>1</v>
      </c>
    </row>
    <row r="1999" spans="1:26">
      <c r="A1999" s="27">
        <v>2002</v>
      </c>
      <c r="B1999" t="s">
        <v>104</v>
      </c>
      <c r="C1999" s="27">
        <v>0</v>
      </c>
      <c r="D1999" s="27">
        <v>0</v>
      </c>
      <c r="E1999" s="27">
        <v>0</v>
      </c>
      <c r="F1999" s="27">
        <v>0</v>
      </c>
      <c r="G1999" s="27">
        <v>0</v>
      </c>
      <c r="H1999" s="27">
        <v>1</v>
      </c>
      <c r="I1999" s="27">
        <v>0</v>
      </c>
      <c r="J1999" s="27">
        <v>0</v>
      </c>
      <c r="K1999" s="27">
        <v>1</v>
      </c>
      <c r="L1999" s="27">
        <v>1</v>
      </c>
      <c r="M1999" s="27">
        <v>1</v>
      </c>
      <c r="N1999" s="27">
        <v>1</v>
      </c>
      <c r="O1999" s="27">
        <v>1</v>
      </c>
      <c r="P1999" s="27">
        <v>333000000</v>
      </c>
      <c r="Q1999" s="27">
        <v>333195185.18518513</v>
      </c>
      <c r="R1999" s="27">
        <v>0</v>
      </c>
      <c r="S1999" s="27">
        <v>1</v>
      </c>
      <c r="T1999" s="33">
        <v>0.62466195784303247</v>
      </c>
      <c r="U1999" s="27">
        <v>3592395.6</v>
      </c>
      <c r="V1999" s="27">
        <v>3659000</v>
      </c>
      <c r="W1999" s="27">
        <v>16608000</v>
      </c>
      <c r="X1999" s="27"/>
      <c r="Y1999" s="27"/>
      <c r="Z1999" s="27">
        <v>1</v>
      </c>
    </row>
    <row r="2000" spans="1:26">
      <c r="A2000" s="27">
        <v>2003</v>
      </c>
      <c r="B2000" t="s">
        <v>104</v>
      </c>
      <c r="C2000" s="27">
        <v>0</v>
      </c>
      <c r="D2000" s="27">
        <v>0</v>
      </c>
      <c r="E2000" s="27">
        <v>0</v>
      </c>
      <c r="F2000" s="27">
        <v>0</v>
      </c>
      <c r="G2000" s="27">
        <v>0</v>
      </c>
      <c r="H2000" s="27">
        <v>1</v>
      </c>
      <c r="I2000" s="27">
        <v>0</v>
      </c>
      <c r="J2000" s="27">
        <v>0</v>
      </c>
      <c r="K2000" s="27">
        <v>1</v>
      </c>
      <c r="L2000" s="27">
        <v>1</v>
      </c>
      <c r="M2000" s="27">
        <v>1</v>
      </c>
      <c r="N2000" s="27">
        <v>1</v>
      </c>
      <c r="O2000" s="27">
        <v>1</v>
      </c>
      <c r="P2000" s="27">
        <v>343000000</v>
      </c>
      <c r="Q2000" s="27">
        <v>343310666.66666663</v>
      </c>
      <c r="R2000" s="27">
        <v>0</v>
      </c>
      <c r="S2000" s="27">
        <v>1</v>
      </c>
      <c r="T2000" s="33">
        <v>0.61793375018798091</v>
      </c>
      <c r="U2000" s="27">
        <v>8801994.6999999993</v>
      </c>
      <c r="V2000" s="27">
        <v>4088000</v>
      </c>
      <c r="W2000" s="27">
        <v>18223000</v>
      </c>
      <c r="X2000" s="27"/>
      <c r="Y2000" s="27"/>
      <c r="Z2000" s="27">
        <v>1</v>
      </c>
    </row>
    <row r="2001" spans="1:26">
      <c r="A2001" s="27">
        <v>2004</v>
      </c>
      <c r="B2001" t="s">
        <v>104</v>
      </c>
      <c r="C2001" s="27">
        <v>0</v>
      </c>
      <c r="D2001" s="27">
        <v>0</v>
      </c>
      <c r="E2001" s="27">
        <v>0</v>
      </c>
      <c r="F2001" s="27">
        <v>4900000</v>
      </c>
      <c r="G2001" s="27">
        <v>0</v>
      </c>
      <c r="H2001" s="27">
        <v>1</v>
      </c>
      <c r="I2001" s="27">
        <v>0</v>
      </c>
      <c r="J2001" s="27">
        <v>0</v>
      </c>
      <c r="K2001" s="27">
        <v>1</v>
      </c>
      <c r="L2001" s="27">
        <v>1</v>
      </c>
      <c r="M2001" s="27">
        <v>1</v>
      </c>
      <c r="N2001" s="27">
        <v>1</v>
      </c>
      <c r="O2001" s="27">
        <v>1</v>
      </c>
      <c r="P2001" s="27">
        <v>367000000</v>
      </c>
      <c r="Q2001" s="27">
        <v>367199111.1111111</v>
      </c>
      <c r="R2001" s="27">
        <v>1</v>
      </c>
      <c r="S2001" s="27">
        <v>1</v>
      </c>
      <c r="T2001" s="33">
        <v>0.67108711240801089</v>
      </c>
      <c r="U2001" s="27">
        <v>10155753.5</v>
      </c>
      <c r="V2001" s="27">
        <v>4092000</v>
      </c>
      <c r="W2001" s="27">
        <v>23235000</v>
      </c>
      <c r="X2001" s="27"/>
      <c r="Y2001" s="27"/>
      <c r="Z2001" s="27">
        <v>1</v>
      </c>
    </row>
    <row r="2002" spans="1:26">
      <c r="A2002" s="27">
        <v>2005</v>
      </c>
      <c r="B2002" t="s">
        <v>104</v>
      </c>
      <c r="C2002" s="27">
        <v>0</v>
      </c>
      <c r="D2002" s="27">
        <v>0</v>
      </c>
      <c r="E2002" s="27">
        <v>0</v>
      </c>
      <c r="F2002" s="27">
        <v>15100000</v>
      </c>
      <c r="G2002" s="27">
        <v>0</v>
      </c>
      <c r="H2002" s="27">
        <v>1</v>
      </c>
      <c r="I2002" s="27">
        <v>0</v>
      </c>
      <c r="J2002" s="27">
        <v>0</v>
      </c>
      <c r="K2002" s="27">
        <v>1</v>
      </c>
      <c r="L2002" s="27">
        <v>1</v>
      </c>
      <c r="M2002" s="27">
        <v>1</v>
      </c>
      <c r="N2002" s="27">
        <v>1</v>
      </c>
      <c r="O2002" s="27">
        <v>1</v>
      </c>
      <c r="P2002" s="27">
        <v>364000000</v>
      </c>
      <c r="Q2002" s="27">
        <v>364255074.07407403</v>
      </c>
      <c r="R2002" s="27">
        <v>1</v>
      </c>
      <c r="S2002" s="27">
        <v>1</v>
      </c>
      <c r="T2002" s="33">
        <v>0.69599608558540027</v>
      </c>
      <c r="U2002" s="27">
        <v>12398059.6</v>
      </c>
      <c r="V2002" s="27">
        <v>3905000</v>
      </c>
      <c r="W2002" s="27">
        <v>21722000</v>
      </c>
      <c r="X2002" s="27"/>
      <c r="Y2002" s="27"/>
      <c r="Z2002" s="27">
        <v>1</v>
      </c>
    </row>
    <row r="2003" spans="1:26">
      <c r="A2003" s="27">
        <v>2006</v>
      </c>
      <c r="B2003" t="s">
        <v>104</v>
      </c>
      <c r="C2003" s="27">
        <v>0</v>
      </c>
      <c r="D2003" s="27">
        <v>0</v>
      </c>
      <c r="E2003" s="27">
        <v>0</v>
      </c>
      <c r="F2003" s="27">
        <v>0</v>
      </c>
      <c r="G2003" s="27">
        <v>0</v>
      </c>
      <c r="H2003" s="27">
        <v>1</v>
      </c>
      <c r="I2003" s="27">
        <v>0</v>
      </c>
      <c r="J2003" s="27">
        <v>0</v>
      </c>
      <c r="K2003" s="27">
        <v>1</v>
      </c>
      <c r="L2003" s="27">
        <v>1</v>
      </c>
      <c r="M2003" s="27">
        <v>1</v>
      </c>
      <c r="N2003" s="27">
        <v>1</v>
      </c>
      <c r="O2003" s="27">
        <v>1</v>
      </c>
      <c r="P2003" s="27">
        <v>390000000</v>
      </c>
      <c r="Q2003" s="27">
        <v>390250148.14814818</v>
      </c>
      <c r="R2003" s="27">
        <v>1</v>
      </c>
      <c r="S2003" s="27">
        <v>1</v>
      </c>
      <c r="T2003" s="33">
        <v>0.83568345932575372</v>
      </c>
      <c r="U2003" s="27">
        <v>14885135.4</v>
      </c>
      <c r="V2003" s="27">
        <v>3302000</v>
      </c>
      <c r="W2003" s="27">
        <v>22492000</v>
      </c>
      <c r="X2003" s="27"/>
      <c r="Y2003" s="27"/>
      <c r="Z2003" s="27">
        <v>1</v>
      </c>
    </row>
    <row r="2004" spans="1:26">
      <c r="A2004" s="27">
        <v>2007</v>
      </c>
      <c r="B2004" t="s">
        <v>104</v>
      </c>
      <c r="C2004" s="27">
        <v>0</v>
      </c>
      <c r="D2004" s="27">
        <v>0</v>
      </c>
      <c r="E2004" s="27">
        <v>0</v>
      </c>
      <c r="F2004" s="27">
        <v>100000</v>
      </c>
      <c r="G2004" s="27">
        <v>0</v>
      </c>
      <c r="H2004" s="27">
        <v>1</v>
      </c>
      <c r="I2004" s="27">
        <v>0</v>
      </c>
      <c r="J2004" s="27">
        <v>0</v>
      </c>
      <c r="K2004" s="27">
        <v>1</v>
      </c>
      <c r="L2004" s="27">
        <v>1</v>
      </c>
      <c r="M2004" s="27">
        <v>1</v>
      </c>
      <c r="N2004" s="27">
        <v>1</v>
      </c>
      <c r="O2004" s="27">
        <v>1</v>
      </c>
      <c r="P2004" s="27">
        <v>421000000</v>
      </c>
      <c r="Q2004" s="27">
        <v>421375851.85185182</v>
      </c>
      <c r="R2004" s="27">
        <v>1</v>
      </c>
      <c r="S2004" s="27">
        <v>1</v>
      </c>
      <c r="T2004" s="33">
        <v>0.90473952627382648</v>
      </c>
      <c r="U2004" s="27">
        <v>13085102.1</v>
      </c>
      <c r="V2004" s="27">
        <v>2544000</v>
      </c>
      <c r="W2004" s="27">
        <v>25439000</v>
      </c>
      <c r="X2004" s="27"/>
      <c r="Y2004" s="27"/>
      <c r="Z2004" s="27">
        <v>1</v>
      </c>
    </row>
    <row r="2005" spans="1:26">
      <c r="A2005" s="27">
        <v>2008</v>
      </c>
      <c r="B2005" t="s">
        <v>104</v>
      </c>
      <c r="C2005" s="27">
        <v>0</v>
      </c>
      <c r="D2005" s="27">
        <v>0</v>
      </c>
      <c r="E2005" s="27">
        <v>0</v>
      </c>
      <c r="F2005" s="27">
        <v>0</v>
      </c>
      <c r="G2005" s="27">
        <v>0</v>
      </c>
      <c r="H2005" s="27">
        <v>1</v>
      </c>
      <c r="I2005" s="27">
        <v>0</v>
      </c>
      <c r="J2005" s="27">
        <v>0</v>
      </c>
      <c r="K2005" s="27">
        <v>1</v>
      </c>
      <c r="L2005" s="27">
        <v>1</v>
      </c>
      <c r="M2005" s="27">
        <v>1</v>
      </c>
      <c r="N2005" s="27">
        <v>1</v>
      </c>
      <c r="O2005" s="27">
        <v>1</v>
      </c>
      <c r="P2005" s="27">
        <v>458000000</v>
      </c>
      <c r="Q2005" s="27">
        <v>458190185.18518513</v>
      </c>
      <c r="R2005" s="27">
        <v>1</v>
      </c>
      <c r="S2005" s="27">
        <v>1</v>
      </c>
      <c r="T2005" s="33">
        <v>0.91944034308119871</v>
      </c>
      <c r="U2005" s="27">
        <v>15911605.199999999</v>
      </c>
      <c r="V2005" s="27">
        <v>1789000</v>
      </c>
      <c r="W2005" s="27">
        <v>26479000</v>
      </c>
      <c r="X2005" s="27">
        <v>132000000</v>
      </c>
      <c r="Y2005" s="27"/>
      <c r="Z2005" s="27">
        <v>1</v>
      </c>
    </row>
    <row r="2006" spans="1:26">
      <c r="A2006" s="27">
        <v>2009</v>
      </c>
      <c r="B2006" t="s">
        <v>104</v>
      </c>
      <c r="C2006" s="27">
        <v>40000000</v>
      </c>
      <c r="D2006" s="27">
        <v>8000000</v>
      </c>
      <c r="E2006" s="27">
        <v>40000000</v>
      </c>
      <c r="F2006" s="27">
        <v>40000000</v>
      </c>
      <c r="G2006" s="27">
        <v>0</v>
      </c>
      <c r="H2006" s="27">
        <v>1</v>
      </c>
      <c r="I2006" s="27">
        <v>0</v>
      </c>
      <c r="J2006" s="27">
        <v>0</v>
      </c>
      <c r="K2006" s="27">
        <v>1</v>
      </c>
      <c r="L2006" s="27">
        <v>1</v>
      </c>
      <c r="M2006" s="27">
        <v>1</v>
      </c>
      <c r="N2006" s="27">
        <v>1</v>
      </c>
      <c r="O2006" s="27">
        <v>1</v>
      </c>
      <c r="P2006" s="27">
        <v>489000000</v>
      </c>
      <c r="Q2006" s="27">
        <v>489074333.33333331</v>
      </c>
      <c r="R2006" s="27">
        <v>1</v>
      </c>
      <c r="S2006" s="27">
        <v>1</v>
      </c>
      <c r="T2006" s="33">
        <v>0.81595367947064712</v>
      </c>
      <c r="U2006" s="27">
        <v>31908271.5</v>
      </c>
      <c r="V2006" s="27">
        <v>1212000</v>
      </c>
      <c r="W2006" s="27">
        <v>27510000</v>
      </c>
      <c r="X2006" s="27">
        <v>19000000</v>
      </c>
      <c r="Y2006" s="27"/>
      <c r="Z2006" s="27">
        <v>1</v>
      </c>
    </row>
    <row r="2007" spans="1:26">
      <c r="A2007" s="27">
        <v>2010</v>
      </c>
      <c r="B2007" t="s">
        <v>104</v>
      </c>
      <c r="C2007" s="27">
        <v>40000000</v>
      </c>
      <c r="D2007" s="27">
        <v>16000000</v>
      </c>
      <c r="E2007" s="27">
        <v>40000000</v>
      </c>
      <c r="F2007" s="27">
        <v>37000000</v>
      </c>
      <c r="G2007" s="27">
        <v>0</v>
      </c>
      <c r="H2007" s="27">
        <v>1</v>
      </c>
      <c r="I2007" s="27">
        <v>0</v>
      </c>
      <c r="J2007" s="27">
        <v>0</v>
      </c>
      <c r="K2007" s="27">
        <v>1</v>
      </c>
      <c r="L2007" s="27">
        <v>1</v>
      </c>
      <c r="M2007" s="27">
        <v>1</v>
      </c>
      <c r="N2007" s="27">
        <v>1</v>
      </c>
      <c r="O2007" s="27">
        <v>1</v>
      </c>
      <c r="P2007" s="27">
        <v>494000000</v>
      </c>
      <c r="Q2007" s="27">
        <v>493824407.40740746</v>
      </c>
      <c r="R2007" s="27">
        <v>1</v>
      </c>
      <c r="S2007" s="27">
        <v>1</v>
      </c>
      <c r="T2007" s="33">
        <v>1.0070075781651076</v>
      </c>
      <c r="U2007" s="27">
        <v>30239547</v>
      </c>
      <c r="V2007" s="27">
        <v>805000</v>
      </c>
      <c r="W2007" s="27">
        <v>26977000</v>
      </c>
      <c r="X2007" s="27">
        <v>19000000</v>
      </c>
      <c r="Y2007" s="27"/>
      <c r="Z2007" s="27">
        <v>1</v>
      </c>
    </row>
    <row r="2008" spans="1:26">
      <c r="A2008" s="27">
        <v>2011</v>
      </c>
      <c r="B2008" t="s">
        <v>104</v>
      </c>
      <c r="C2008" s="27">
        <v>40000000</v>
      </c>
      <c r="D2008" s="27">
        <v>24000000</v>
      </c>
      <c r="E2008" s="27">
        <v>40000000</v>
      </c>
      <c r="F2008" s="27">
        <v>0</v>
      </c>
      <c r="G2008" s="27">
        <v>0</v>
      </c>
      <c r="H2008" s="27">
        <v>1</v>
      </c>
      <c r="I2008" s="27">
        <v>0</v>
      </c>
      <c r="J2008" s="27">
        <v>0</v>
      </c>
      <c r="K2008" s="27">
        <v>1</v>
      </c>
      <c r="L2008" s="27">
        <v>1</v>
      </c>
      <c r="M2008" s="27">
        <v>1</v>
      </c>
      <c r="N2008" s="27">
        <v>1</v>
      </c>
      <c r="O2008" s="27">
        <v>1</v>
      </c>
      <c r="P2008" s="27">
        <v>501000000</v>
      </c>
      <c r="Q2008" s="27">
        <v>501025296.29629618</v>
      </c>
      <c r="R2008" s="27">
        <v>1</v>
      </c>
      <c r="S2008" s="27">
        <v>1</v>
      </c>
      <c r="T2008" s="33">
        <v>1.116808011796752</v>
      </c>
      <c r="U2008" s="27">
        <v>27318113.899999999</v>
      </c>
      <c r="V2008" s="27">
        <v>448000</v>
      </c>
      <c r="W2008" s="27">
        <v>27155000</v>
      </c>
      <c r="X2008" s="27">
        <v>19000000</v>
      </c>
      <c r="Y2008" s="27"/>
      <c r="Z2008" s="27">
        <v>1</v>
      </c>
    </row>
    <row r="2009" spans="1:26">
      <c r="A2009" s="27">
        <v>2012</v>
      </c>
      <c r="B2009" t="s">
        <v>104</v>
      </c>
      <c r="C2009" s="27">
        <v>40000000</v>
      </c>
      <c r="D2009" s="27">
        <v>32000000</v>
      </c>
      <c r="E2009" s="27">
        <v>40000000</v>
      </c>
      <c r="F2009" s="27">
        <v>11089403</v>
      </c>
      <c r="G2009" s="27">
        <v>0</v>
      </c>
      <c r="H2009" s="27">
        <v>1</v>
      </c>
      <c r="I2009" s="27">
        <v>0</v>
      </c>
      <c r="J2009" s="27">
        <v>0</v>
      </c>
      <c r="K2009" s="27">
        <v>1</v>
      </c>
      <c r="L2009" s="27">
        <v>1</v>
      </c>
      <c r="M2009" s="27">
        <v>1</v>
      </c>
      <c r="N2009" s="27">
        <v>1</v>
      </c>
      <c r="O2009" s="27">
        <v>1</v>
      </c>
      <c r="P2009" s="27">
        <v>486000000</v>
      </c>
      <c r="Q2009" s="27">
        <v>485997999.99999988</v>
      </c>
      <c r="R2009" s="27">
        <v>1</v>
      </c>
      <c r="S2009" s="27">
        <v>1</v>
      </c>
      <c r="T2009" s="33">
        <v>0.99562684078172081</v>
      </c>
      <c r="U2009" s="27">
        <v>26559033.399999999</v>
      </c>
      <c r="V2009" s="27">
        <v>248000</v>
      </c>
      <c r="W2009" s="27">
        <v>27038000</v>
      </c>
      <c r="X2009" s="27">
        <v>31000000</v>
      </c>
      <c r="Y2009" s="27"/>
      <c r="Z2009" s="27">
        <v>1</v>
      </c>
    </row>
    <row r="2010" spans="1:26">
      <c r="A2010" s="27">
        <v>2013</v>
      </c>
      <c r="B2010" t="s">
        <v>104</v>
      </c>
      <c r="C2010" s="27">
        <v>116800000</v>
      </c>
      <c r="D2010" s="27">
        <v>55360000</v>
      </c>
      <c r="E2010" s="27">
        <v>116800000</v>
      </c>
      <c r="F2010" s="27">
        <v>76800000</v>
      </c>
      <c r="G2010" s="27">
        <v>0</v>
      </c>
      <c r="H2010" s="27">
        <v>1</v>
      </c>
      <c r="I2010" s="27">
        <v>0</v>
      </c>
      <c r="J2010" s="27">
        <v>0</v>
      </c>
      <c r="K2010" s="27">
        <v>1</v>
      </c>
      <c r="L2010" s="27">
        <v>1</v>
      </c>
      <c r="M2010" s="27">
        <v>1</v>
      </c>
      <c r="N2010" s="27">
        <v>1</v>
      </c>
      <c r="O2010" s="27">
        <v>1</v>
      </c>
      <c r="P2010" s="27">
        <v>508000000</v>
      </c>
      <c r="Q2010" s="27">
        <v>501979148.148148</v>
      </c>
      <c r="R2010" s="27">
        <v>1</v>
      </c>
      <c r="S2010" s="27">
        <v>1</v>
      </c>
      <c r="T2010" s="33">
        <v>0.99710818219516861</v>
      </c>
      <c r="U2010" s="27">
        <v>23849498</v>
      </c>
      <c r="V2010" s="27">
        <v>151000</v>
      </c>
      <c r="W2010" s="27">
        <v>27880000</v>
      </c>
      <c r="X2010" s="27">
        <v>39000000</v>
      </c>
      <c r="Y2010" s="27"/>
      <c r="Z2010" s="27">
        <v>1</v>
      </c>
    </row>
    <row r="2011" spans="1:26">
      <c r="A2011" s="27">
        <v>2014</v>
      </c>
      <c r="B2011" t="s">
        <v>104</v>
      </c>
      <c r="C2011" s="27">
        <v>116800000</v>
      </c>
      <c r="D2011" s="27">
        <v>70720000</v>
      </c>
      <c r="E2011" s="27">
        <v>116800000</v>
      </c>
      <c r="F2011" s="27">
        <v>0</v>
      </c>
      <c r="G2011" s="27">
        <v>0</v>
      </c>
      <c r="H2011" s="27">
        <v>1</v>
      </c>
      <c r="I2011" s="27">
        <v>0</v>
      </c>
      <c r="J2011" s="27">
        <v>0</v>
      </c>
      <c r="K2011" s="27">
        <v>1</v>
      </c>
      <c r="L2011" s="27">
        <v>1</v>
      </c>
      <c r="M2011" s="27">
        <v>1</v>
      </c>
      <c r="N2011" s="27">
        <v>1</v>
      </c>
      <c r="O2011" s="27">
        <v>1</v>
      </c>
      <c r="P2011" s="27">
        <v>528000000</v>
      </c>
      <c r="Q2011" s="27">
        <v>523540777.77777767</v>
      </c>
      <c r="R2011" s="27">
        <v>1</v>
      </c>
      <c r="S2011" s="27">
        <v>1</v>
      </c>
      <c r="T2011" s="33">
        <v>0.96696016921402161</v>
      </c>
      <c r="U2011" s="27">
        <v>20938202.100000001</v>
      </c>
      <c r="V2011" s="27">
        <v>92000</v>
      </c>
      <c r="W2011" s="27">
        <v>26263000</v>
      </c>
      <c r="X2011" s="27">
        <v>44000000</v>
      </c>
      <c r="Y2011" s="27"/>
      <c r="Z2011" s="27">
        <v>1</v>
      </c>
    </row>
    <row r="2012" spans="1:26">
      <c r="A2012" s="27">
        <v>2015</v>
      </c>
      <c r="B2012" t="s">
        <v>104</v>
      </c>
      <c r="C2012" s="27">
        <v>114133333</v>
      </c>
      <c r="D2012" s="27">
        <v>83413333</v>
      </c>
      <c r="E2012" s="27">
        <v>114133333</v>
      </c>
      <c r="F2012" s="27">
        <v>0</v>
      </c>
      <c r="G2012" s="27">
        <v>0</v>
      </c>
      <c r="H2012" s="27">
        <v>1</v>
      </c>
      <c r="I2012" s="27">
        <v>0</v>
      </c>
      <c r="J2012" s="27">
        <v>0</v>
      </c>
      <c r="K2012" s="27">
        <v>1</v>
      </c>
      <c r="L2012" s="27">
        <v>1</v>
      </c>
      <c r="M2012" s="27">
        <v>1</v>
      </c>
      <c r="N2012" s="27">
        <v>1</v>
      </c>
      <c r="O2012" s="27">
        <v>1</v>
      </c>
      <c r="P2012" s="27">
        <v>535000000.00000006</v>
      </c>
      <c r="Q2012" s="27">
        <v>540830666.66666663</v>
      </c>
      <c r="R2012" s="27">
        <v>1</v>
      </c>
      <c r="S2012" s="27">
        <v>1</v>
      </c>
      <c r="T2012" s="33">
        <v>0.821813335342235</v>
      </c>
      <c r="U2012" s="27">
        <v>26503471.899999999</v>
      </c>
      <c r="V2012" s="27">
        <v>31000</v>
      </c>
      <c r="W2012" s="27">
        <v>25485000</v>
      </c>
      <c r="X2012" s="27">
        <v>41000000</v>
      </c>
      <c r="Y2012" s="27"/>
      <c r="Z2012" s="27">
        <v>1</v>
      </c>
    </row>
    <row r="2013" spans="1:26">
      <c r="A2013" s="27">
        <v>2016</v>
      </c>
      <c r="B2013" t="s">
        <v>104</v>
      </c>
      <c r="C2013" s="27">
        <v>111466667</v>
      </c>
      <c r="D2013" s="27">
        <v>96106667</v>
      </c>
      <c r="E2013" s="27">
        <v>111466667</v>
      </c>
      <c r="F2013" s="27">
        <v>0</v>
      </c>
      <c r="G2013" s="27">
        <v>0</v>
      </c>
      <c r="H2013" s="27">
        <v>1</v>
      </c>
      <c r="I2013" s="27">
        <v>0</v>
      </c>
      <c r="J2013" s="27">
        <v>0</v>
      </c>
      <c r="K2013" s="27">
        <v>1</v>
      </c>
      <c r="L2013" s="27">
        <v>1</v>
      </c>
      <c r="M2013" s="27">
        <v>1</v>
      </c>
      <c r="N2013" s="27">
        <v>1</v>
      </c>
      <c r="O2013" s="27">
        <v>1</v>
      </c>
      <c r="P2013" s="27">
        <v>581000000</v>
      </c>
      <c r="Q2013" s="27">
        <v>575468222.22222221</v>
      </c>
      <c r="R2013" s="27">
        <v>1</v>
      </c>
      <c r="S2013" s="27">
        <v>1</v>
      </c>
      <c r="T2013" s="33">
        <v>0.86004996979414983</v>
      </c>
      <c r="U2013" s="27">
        <v>24206005.899999999</v>
      </c>
      <c r="V2013" s="27">
        <v>0</v>
      </c>
      <c r="W2013" s="27">
        <v>24021000</v>
      </c>
      <c r="X2013" s="27">
        <v>38000000</v>
      </c>
      <c r="Y2013" s="27"/>
      <c r="Z2013" s="27">
        <v>1</v>
      </c>
    </row>
    <row r="2014" spans="1:26">
      <c r="A2014" s="27">
        <v>2017</v>
      </c>
      <c r="B2014" t="s">
        <v>104</v>
      </c>
      <c r="C2014" s="27">
        <v>108800000</v>
      </c>
      <c r="D2014" s="27">
        <v>108800000</v>
      </c>
      <c r="E2014" s="27">
        <v>108800000</v>
      </c>
      <c r="F2014" s="27">
        <v>0</v>
      </c>
      <c r="G2014" s="27">
        <v>0</v>
      </c>
      <c r="H2014" s="27">
        <v>1</v>
      </c>
      <c r="I2014" s="27">
        <v>0</v>
      </c>
      <c r="J2014" s="27">
        <v>0</v>
      </c>
      <c r="K2014" s="27">
        <v>1</v>
      </c>
      <c r="L2014" s="27">
        <v>1</v>
      </c>
      <c r="M2014" s="27">
        <v>1</v>
      </c>
      <c r="N2014" s="27">
        <v>1</v>
      </c>
      <c r="O2014" s="27">
        <v>1</v>
      </c>
      <c r="P2014" s="27">
        <v>557000000</v>
      </c>
      <c r="Q2014" s="27">
        <v>496726999.99999994</v>
      </c>
      <c r="R2014" s="27">
        <v>1</v>
      </c>
      <c r="S2014" s="27">
        <v>1</v>
      </c>
      <c r="T2014" s="33">
        <v>0.90809244833766045</v>
      </c>
      <c r="U2014" s="27">
        <v>24416781.399999999</v>
      </c>
      <c r="V2014" s="27">
        <v>0</v>
      </c>
      <c r="W2014" s="27">
        <v>32802000</v>
      </c>
      <c r="X2014" s="27">
        <v>37000000</v>
      </c>
      <c r="Y2014" s="27"/>
      <c r="Z2014" s="27">
        <v>1</v>
      </c>
    </row>
    <row r="2015" spans="1:26">
      <c r="A2015" s="27">
        <v>1950</v>
      </c>
      <c r="B2015" t="s">
        <v>48</v>
      </c>
      <c r="C2015" s="27"/>
      <c r="D2015" s="27"/>
      <c r="E2015" s="27"/>
      <c r="F2015" s="27">
        <v>0</v>
      </c>
      <c r="G2015" s="27">
        <v>0</v>
      </c>
      <c r="H2015" s="27">
        <v>1</v>
      </c>
      <c r="I2015" s="27">
        <v>0</v>
      </c>
      <c r="J2015" s="27">
        <v>0</v>
      </c>
      <c r="K2015" s="27">
        <v>1</v>
      </c>
      <c r="L2015" s="27">
        <v>1</v>
      </c>
      <c r="M2015" s="27">
        <v>0</v>
      </c>
      <c r="N2015" s="27">
        <v>0</v>
      </c>
      <c r="O2015" s="27">
        <v>0</v>
      </c>
      <c r="P2015" s="27"/>
      <c r="Q2015" s="27"/>
      <c r="R2015" s="27">
        <v>0</v>
      </c>
      <c r="S2015" s="27">
        <v>0</v>
      </c>
      <c r="T2015" s="33">
        <v>1.287837882863923</v>
      </c>
      <c r="U2015" s="27"/>
      <c r="V2015" s="27"/>
      <c r="W2015" s="27"/>
      <c r="X2015" s="27"/>
      <c r="Y2015" s="27"/>
      <c r="Z2015" s="27">
        <v>1</v>
      </c>
    </row>
    <row r="2016" spans="1:26">
      <c r="A2016" s="27">
        <v>1951</v>
      </c>
      <c r="B2016" t="s">
        <v>48</v>
      </c>
      <c r="C2016" s="27"/>
      <c r="D2016" s="27"/>
      <c r="E2016" s="27"/>
      <c r="F2016" s="27">
        <v>0</v>
      </c>
      <c r="G2016" s="27">
        <v>0</v>
      </c>
      <c r="H2016" s="27">
        <v>1</v>
      </c>
      <c r="I2016" s="27">
        <v>0</v>
      </c>
      <c r="J2016" s="27">
        <v>0</v>
      </c>
      <c r="K2016" s="27">
        <v>1</v>
      </c>
      <c r="L2016" s="27">
        <v>1</v>
      </c>
      <c r="M2016" s="27">
        <v>0</v>
      </c>
      <c r="N2016" s="27">
        <v>0</v>
      </c>
      <c r="O2016" s="27">
        <v>0</v>
      </c>
      <c r="P2016" s="27"/>
      <c r="Q2016" s="27"/>
      <c r="R2016" s="27">
        <v>0</v>
      </c>
      <c r="S2016" s="27">
        <v>1</v>
      </c>
      <c r="T2016" s="33">
        <v>1.3439935487765553</v>
      </c>
      <c r="U2016" s="27"/>
      <c r="V2016" s="27"/>
      <c r="W2016" s="27"/>
      <c r="X2016" s="27"/>
      <c r="Y2016" s="27"/>
      <c r="Z2016" s="27">
        <v>1</v>
      </c>
    </row>
    <row r="2017" spans="1:26">
      <c r="A2017" s="27">
        <v>1952</v>
      </c>
      <c r="B2017" t="s">
        <v>48</v>
      </c>
      <c r="C2017" s="27"/>
      <c r="D2017" s="27"/>
      <c r="E2017" s="27"/>
      <c r="F2017" s="27">
        <v>0</v>
      </c>
      <c r="G2017" s="27">
        <v>0</v>
      </c>
      <c r="H2017" s="27">
        <v>1</v>
      </c>
      <c r="I2017" s="27">
        <v>0</v>
      </c>
      <c r="J2017" s="27">
        <v>0</v>
      </c>
      <c r="K2017" s="27">
        <v>1</v>
      </c>
      <c r="L2017" s="27">
        <v>1</v>
      </c>
      <c r="M2017" s="27">
        <v>0</v>
      </c>
      <c r="N2017" s="27">
        <v>0</v>
      </c>
      <c r="O2017" s="27">
        <v>0</v>
      </c>
      <c r="P2017" s="27"/>
      <c r="Q2017" s="27"/>
      <c r="R2017" s="27">
        <v>0</v>
      </c>
      <c r="S2017" s="27">
        <v>1</v>
      </c>
      <c r="T2017" s="33">
        <v>1.1861288455441423</v>
      </c>
      <c r="U2017" s="27"/>
      <c r="V2017" s="27"/>
      <c r="W2017" s="27"/>
      <c r="X2017" s="27"/>
      <c r="Y2017" s="27"/>
      <c r="Z2017" s="27">
        <v>1</v>
      </c>
    </row>
    <row r="2018" spans="1:26">
      <c r="A2018" s="27">
        <v>1953</v>
      </c>
      <c r="B2018" t="s">
        <v>48</v>
      </c>
      <c r="C2018" s="27"/>
      <c r="D2018" s="27"/>
      <c r="E2018" s="27"/>
      <c r="F2018" s="27">
        <v>0</v>
      </c>
      <c r="G2018" s="27">
        <v>0</v>
      </c>
      <c r="H2018" s="27">
        <v>1</v>
      </c>
      <c r="I2018" s="27">
        <v>0</v>
      </c>
      <c r="J2018" s="27">
        <v>0</v>
      </c>
      <c r="K2018" s="27">
        <v>1</v>
      </c>
      <c r="L2018" s="27">
        <v>1</v>
      </c>
      <c r="M2018" s="27">
        <v>0</v>
      </c>
      <c r="N2018" s="27">
        <v>0</v>
      </c>
      <c r="O2018" s="27">
        <v>0</v>
      </c>
      <c r="P2018" s="27"/>
      <c r="Q2018" s="27"/>
      <c r="R2018" s="27">
        <v>0</v>
      </c>
      <c r="S2018" s="27">
        <v>1</v>
      </c>
      <c r="T2018" s="33">
        <v>1.1355764645766917</v>
      </c>
      <c r="U2018" s="27"/>
      <c r="V2018" s="27"/>
      <c r="W2018" s="27"/>
      <c r="X2018" s="27"/>
      <c r="Y2018" s="27"/>
      <c r="Z2018" s="27">
        <v>1</v>
      </c>
    </row>
    <row r="2019" spans="1:26">
      <c r="A2019" s="27">
        <v>1954</v>
      </c>
      <c r="B2019" t="s">
        <v>48</v>
      </c>
      <c r="C2019" s="27"/>
      <c r="D2019" s="27"/>
      <c r="E2019" s="27"/>
      <c r="F2019" s="27">
        <v>0</v>
      </c>
      <c r="G2019" s="27">
        <v>0</v>
      </c>
      <c r="H2019" s="27">
        <v>1</v>
      </c>
      <c r="I2019" s="27">
        <v>0</v>
      </c>
      <c r="J2019" s="27">
        <v>0</v>
      </c>
      <c r="K2019" s="27">
        <v>1</v>
      </c>
      <c r="L2019" s="27">
        <v>1</v>
      </c>
      <c r="M2019" s="27">
        <v>0</v>
      </c>
      <c r="N2019" s="27">
        <v>0</v>
      </c>
      <c r="O2019" s="27">
        <v>0</v>
      </c>
      <c r="P2019" s="27"/>
      <c r="Q2019" s="27"/>
      <c r="R2019" s="27">
        <v>0</v>
      </c>
      <c r="S2019" s="27">
        <v>1</v>
      </c>
      <c r="T2019" s="33">
        <v>1.2456557755316726</v>
      </c>
      <c r="U2019" s="27"/>
      <c r="V2019" s="27"/>
      <c r="W2019" s="27"/>
      <c r="X2019" s="27"/>
      <c r="Y2019" s="27"/>
      <c r="Z2019" s="27">
        <v>1</v>
      </c>
    </row>
    <row r="2020" spans="1:26">
      <c r="A2020" s="27">
        <v>1955</v>
      </c>
      <c r="B2020" t="s">
        <v>48</v>
      </c>
      <c r="C2020" s="27"/>
      <c r="D2020" s="27"/>
      <c r="E2020" s="27"/>
      <c r="F2020" s="27">
        <v>0</v>
      </c>
      <c r="G2020" s="27">
        <v>0</v>
      </c>
      <c r="H2020" s="27">
        <v>1</v>
      </c>
      <c r="I2020" s="27">
        <v>0</v>
      </c>
      <c r="J2020" s="27">
        <v>0</v>
      </c>
      <c r="K2020" s="27">
        <v>1</v>
      </c>
      <c r="L2020" s="27">
        <v>1</v>
      </c>
      <c r="M2020" s="27">
        <v>0</v>
      </c>
      <c r="N2020" s="27">
        <v>0</v>
      </c>
      <c r="O2020" s="27">
        <v>0</v>
      </c>
      <c r="P2020" s="27"/>
      <c r="Q2020" s="27"/>
      <c r="R2020" s="27">
        <v>0</v>
      </c>
      <c r="S2020" s="27">
        <v>1</v>
      </c>
      <c r="T2020" s="33">
        <v>1.2093425125419712</v>
      </c>
      <c r="U2020" s="27"/>
      <c r="V2020" s="27"/>
      <c r="W2020" s="27"/>
      <c r="X2020" s="27"/>
      <c r="Y2020" s="27"/>
      <c r="Z2020" s="27">
        <v>1</v>
      </c>
    </row>
    <row r="2021" spans="1:26">
      <c r="A2021" s="27">
        <v>1956</v>
      </c>
      <c r="B2021" t="s">
        <v>48</v>
      </c>
      <c r="C2021" s="27"/>
      <c r="D2021" s="27"/>
      <c r="E2021" s="27"/>
      <c r="F2021" s="27">
        <v>0</v>
      </c>
      <c r="G2021" s="27">
        <v>0</v>
      </c>
      <c r="H2021" s="27">
        <v>1</v>
      </c>
      <c r="I2021" s="27">
        <v>0</v>
      </c>
      <c r="J2021" s="27">
        <v>0</v>
      </c>
      <c r="K2021" s="27">
        <v>1</v>
      </c>
      <c r="L2021" s="27">
        <v>1</v>
      </c>
      <c r="M2021" s="27">
        <v>0</v>
      </c>
      <c r="N2021" s="27">
        <v>0</v>
      </c>
      <c r="O2021" s="27">
        <v>0</v>
      </c>
      <c r="P2021" s="27"/>
      <c r="Q2021" s="27"/>
      <c r="R2021" s="27">
        <v>0</v>
      </c>
      <c r="S2021" s="27">
        <v>1</v>
      </c>
      <c r="T2021" s="33">
        <v>1.188247729709901</v>
      </c>
      <c r="U2021" s="27"/>
      <c r="V2021" s="27"/>
      <c r="W2021" s="27"/>
      <c r="X2021" s="27"/>
      <c r="Y2021" s="27"/>
      <c r="Z2021" s="27">
        <v>1</v>
      </c>
    </row>
    <row r="2022" spans="1:26">
      <c r="A2022" s="27">
        <v>1957</v>
      </c>
      <c r="B2022" t="s">
        <v>48</v>
      </c>
      <c r="C2022" s="27"/>
      <c r="D2022" s="27"/>
      <c r="E2022" s="27"/>
      <c r="F2022" s="27">
        <v>0</v>
      </c>
      <c r="G2022" s="27">
        <v>0</v>
      </c>
      <c r="H2022" s="27">
        <v>1</v>
      </c>
      <c r="I2022" s="27">
        <v>0</v>
      </c>
      <c r="J2022" s="27">
        <v>0</v>
      </c>
      <c r="K2022" s="27">
        <v>1</v>
      </c>
      <c r="L2022" s="27">
        <v>1</v>
      </c>
      <c r="M2022" s="27">
        <v>0</v>
      </c>
      <c r="N2022" s="27">
        <v>0</v>
      </c>
      <c r="O2022" s="27">
        <v>0</v>
      </c>
      <c r="P2022" s="27"/>
      <c r="Q2022" s="27"/>
      <c r="R2022" s="27">
        <v>0</v>
      </c>
      <c r="S2022" s="27">
        <v>1</v>
      </c>
      <c r="T2022" s="33">
        <v>1.1056830722153153</v>
      </c>
      <c r="U2022" s="27"/>
      <c r="V2022" s="27"/>
      <c r="W2022" s="27"/>
      <c r="X2022" s="27"/>
      <c r="Y2022" s="27"/>
      <c r="Z2022" s="27">
        <v>1</v>
      </c>
    </row>
    <row r="2023" spans="1:26">
      <c r="A2023" s="27">
        <v>1958</v>
      </c>
      <c r="B2023" t="s">
        <v>48</v>
      </c>
      <c r="C2023" s="27"/>
      <c r="D2023" s="27"/>
      <c r="E2023" s="27"/>
      <c r="F2023" s="27">
        <v>0</v>
      </c>
      <c r="G2023" s="27">
        <v>0</v>
      </c>
      <c r="H2023" s="27">
        <v>1</v>
      </c>
      <c r="I2023" s="27">
        <v>0</v>
      </c>
      <c r="J2023" s="27">
        <v>0</v>
      </c>
      <c r="K2023" s="27">
        <v>1</v>
      </c>
      <c r="L2023" s="27">
        <v>1</v>
      </c>
      <c r="M2023" s="27">
        <v>0</v>
      </c>
      <c r="N2023" s="27">
        <v>0</v>
      </c>
      <c r="O2023" s="27">
        <v>0</v>
      </c>
      <c r="P2023" s="27"/>
      <c r="Q2023" s="27"/>
      <c r="R2023" s="27">
        <v>0</v>
      </c>
      <c r="S2023" s="27">
        <v>1</v>
      </c>
      <c r="T2023" s="33">
        <v>1.0176220702015186</v>
      </c>
      <c r="U2023" s="27"/>
      <c r="V2023" s="27"/>
      <c r="W2023" s="27"/>
      <c r="X2023" s="27"/>
      <c r="Y2023" s="27"/>
      <c r="Z2023" s="27">
        <v>1</v>
      </c>
    </row>
    <row r="2024" spans="1:26">
      <c r="A2024" s="27">
        <v>1959</v>
      </c>
      <c r="B2024" t="s">
        <v>48</v>
      </c>
      <c r="C2024" s="27"/>
      <c r="D2024" s="27"/>
      <c r="E2024" s="27"/>
      <c r="F2024" s="27">
        <v>0</v>
      </c>
      <c r="G2024" s="27">
        <v>0</v>
      </c>
      <c r="H2024" s="27">
        <v>1</v>
      </c>
      <c r="I2024" s="27">
        <v>0</v>
      </c>
      <c r="J2024" s="27">
        <v>0</v>
      </c>
      <c r="K2024" s="27">
        <v>1</v>
      </c>
      <c r="L2024" s="27">
        <v>1</v>
      </c>
      <c r="M2024" s="27">
        <v>0</v>
      </c>
      <c r="N2024" s="27">
        <v>0</v>
      </c>
      <c r="O2024" s="27">
        <v>0</v>
      </c>
      <c r="P2024" s="27"/>
      <c r="Q2024" s="27"/>
      <c r="R2024" s="27">
        <v>0</v>
      </c>
      <c r="S2024" s="27">
        <v>1</v>
      </c>
      <c r="T2024" s="33">
        <v>1.0157995537348996</v>
      </c>
      <c r="U2024" s="27"/>
      <c r="V2024" s="27"/>
      <c r="W2024" s="27"/>
      <c r="X2024" s="27"/>
      <c r="Y2024" s="27"/>
      <c r="Z2024" s="27">
        <v>1</v>
      </c>
    </row>
    <row r="2025" spans="1:26">
      <c r="A2025" s="27">
        <v>1960</v>
      </c>
      <c r="B2025" t="s">
        <v>48</v>
      </c>
      <c r="C2025" s="27"/>
      <c r="D2025" s="27"/>
      <c r="E2025" s="27"/>
      <c r="F2025" s="27">
        <v>0</v>
      </c>
      <c r="G2025" s="27">
        <v>0</v>
      </c>
      <c r="H2025" s="27">
        <v>1</v>
      </c>
      <c r="I2025" s="27">
        <v>0</v>
      </c>
      <c r="J2025" s="27">
        <v>0</v>
      </c>
      <c r="K2025" s="27">
        <v>1</v>
      </c>
      <c r="L2025" s="27">
        <v>1</v>
      </c>
      <c r="M2025" s="27">
        <v>0</v>
      </c>
      <c r="N2025" s="27">
        <v>0</v>
      </c>
      <c r="O2025" s="27">
        <v>0</v>
      </c>
      <c r="P2025" s="27"/>
      <c r="Q2025" s="27">
        <v>672399700.00000012</v>
      </c>
      <c r="R2025" s="27">
        <v>0</v>
      </c>
      <c r="S2025" s="27">
        <v>1</v>
      </c>
      <c r="T2025" s="33">
        <v>0.99364431383616725</v>
      </c>
      <c r="U2025" s="27"/>
      <c r="V2025" s="27"/>
      <c r="W2025" s="27"/>
      <c r="X2025" s="27"/>
      <c r="Y2025" s="27"/>
      <c r="Z2025" s="27">
        <v>1</v>
      </c>
    </row>
    <row r="2026" spans="1:26">
      <c r="A2026" s="27">
        <v>1961</v>
      </c>
      <c r="B2026" t="s">
        <v>48</v>
      </c>
      <c r="C2026" s="27"/>
      <c r="D2026" s="27"/>
      <c r="E2026" s="27"/>
      <c r="F2026" s="27">
        <v>0</v>
      </c>
      <c r="G2026" s="27">
        <v>0</v>
      </c>
      <c r="H2026" s="27">
        <v>1</v>
      </c>
      <c r="I2026" s="27">
        <v>0</v>
      </c>
      <c r="J2026" s="27">
        <v>0</v>
      </c>
      <c r="K2026" s="27">
        <v>1</v>
      </c>
      <c r="L2026" s="27">
        <v>1</v>
      </c>
      <c r="M2026" s="27">
        <v>0</v>
      </c>
      <c r="N2026" s="27">
        <v>0</v>
      </c>
      <c r="O2026" s="27">
        <v>0</v>
      </c>
      <c r="P2026" s="27"/>
      <c r="Q2026" s="27">
        <v>654100200</v>
      </c>
      <c r="R2026" s="27">
        <v>0</v>
      </c>
      <c r="S2026" s="27">
        <v>1</v>
      </c>
      <c r="T2026" s="33">
        <v>0.97346733996739376</v>
      </c>
      <c r="U2026" s="27"/>
      <c r="V2026" s="27"/>
      <c r="W2026" s="27"/>
      <c r="X2026" s="27"/>
      <c r="Y2026" s="27"/>
      <c r="Z2026" s="27">
        <v>1</v>
      </c>
    </row>
    <row r="2027" spans="1:26">
      <c r="A2027" s="27">
        <v>1962</v>
      </c>
      <c r="B2027" t="s">
        <v>48</v>
      </c>
      <c r="C2027" s="27"/>
      <c r="D2027" s="27"/>
      <c r="E2027" s="27"/>
      <c r="F2027" s="27">
        <v>0</v>
      </c>
      <c r="G2027" s="27">
        <v>0</v>
      </c>
      <c r="H2027" s="27">
        <v>1</v>
      </c>
      <c r="I2027" s="27">
        <v>0</v>
      </c>
      <c r="J2027" s="27">
        <v>0</v>
      </c>
      <c r="K2027" s="27">
        <v>1</v>
      </c>
      <c r="L2027" s="27">
        <v>1</v>
      </c>
      <c r="M2027" s="27">
        <v>0</v>
      </c>
      <c r="N2027" s="27">
        <v>0</v>
      </c>
      <c r="O2027" s="27">
        <v>0</v>
      </c>
      <c r="P2027" s="27"/>
      <c r="Q2027" s="27">
        <v>824100000</v>
      </c>
      <c r="R2027" s="27">
        <v>0</v>
      </c>
      <c r="S2027" s="27">
        <v>1</v>
      </c>
      <c r="T2027" s="33">
        <v>0.97699079984331827</v>
      </c>
      <c r="U2027" s="27"/>
      <c r="V2027" s="27"/>
      <c r="W2027" s="27"/>
      <c r="X2027" s="27"/>
      <c r="Y2027" s="27"/>
      <c r="Z2027" s="27">
        <v>1</v>
      </c>
    </row>
    <row r="2028" spans="1:26">
      <c r="A2028" s="27">
        <v>1963</v>
      </c>
      <c r="B2028" t="s">
        <v>48</v>
      </c>
      <c r="C2028" s="27"/>
      <c r="D2028" s="27"/>
      <c r="E2028" s="27"/>
      <c r="F2028" s="27">
        <v>0</v>
      </c>
      <c r="G2028" s="27">
        <v>0</v>
      </c>
      <c r="H2028" s="27">
        <v>1</v>
      </c>
      <c r="I2028" s="27">
        <v>0</v>
      </c>
      <c r="J2028" s="27">
        <v>0</v>
      </c>
      <c r="K2028" s="27">
        <v>1</v>
      </c>
      <c r="L2028" s="27">
        <v>1</v>
      </c>
      <c r="M2028" s="27">
        <v>0</v>
      </c>
      <c r="N2028" s="27">
        <v>0</v>
      </c>
      <c r="O2028" s="27">
        <v>0</v>
      </c>
      <c r="P2028" s="27"/>
      <c r="Q2028" s="27">
        <v>940799900</v>
      </c>
      <c r="R2028" s="27">
        <v>0</v>
      </c>
      <c r="S2028" s="27">
        <v>1</v>
      </c>
      <c r="T2028" s="33">
        <v>0.98866747285419376</v>
      </c>
      <c r="U2028" s="27"/>
      <c r="V2028" s="27"/>
      <c r="W2028" s="27"/>
      <c r="X2028" s="27"/>
      <c r="Y2028" s="27"/>
      <c r="Z2028" s="27">
        <v>1</v>
      </c>
    </row>
    <row r="2029" spans="1:26">
      <c r="A2029" s="27">
        <v>1964</v>
      </c>
      <c r="B2029" t="s">
        <v>48</v>
      </c>
      <c r="C2029" s="27"/>
      <c r="D2029" s="27"/>
      <c r="E2029" s="27"/>
      <c r="F2029" s="27">
        <v>0</v>
      </c>
      <c r="G2029" s="27">
        <v>0</v>
      </c>
      <c r="H2029" s="27">
        <v>1</v>
      </c>
      <c r="I2029" s="27">
        <v>0</v>
      </c>
      <c r="J2029" s="27">
        <v>0</v>
      </c>
      <c r="K2029" s="27">
        <v>1</v>
      </c>
      <c r="L2029" s="27">
        <v>1</v>
      </c>
      <c r="M2029" s="27">
        <v>0</v>
      </c>
      <c r="N2029" s="27">
        <v>0</v>
      </c>
      <c r="O2029" s="27">
        <v>0</v>
      </c>
      <c r="P2029" s="27"/>
      <c r="Q2029" s="27">
        <v>1025599899.9999999</v>
      </c>
      <c r="R2029" s="27">
        <v>0</v>
      </c>
      <c r="S2029" s="27">
        <v>1</v>
      </c>
      <c r="T2029" s="33">
        <v>1.0337554660061781</v>
      </c>
      <c r="U2029" s="27"/>
      <c r="V2029" s="27"/>
      <c r="W2029" s="27"/>
      <c r="X2029" s="27"/>
      <c r="Y2029" s="27"/>
      <c r="Z2029" s="27">
        <v>1</v>
      </c>
    </row>
    <row r="2030" spans="1:26">
      <c r="A2030" s="27">
        <v>1965</v>
      </c>
      <c r="B2030" t="s">
        <v>48</v>
      </c>
      <c r="C2030" s="27"/>
      <c r="D2030" s="27"/>
      <c r="E2030" s="27"/>
      <c r="F2030" s="27">
        <v>0</v>
      </c>
      <c r="G2030" s="27">
        <v>0</v>
      </c>
      <c r="H2030" s="27">
        <v>1</v>
      </c>
      <c r="I2030" s="27">
        <v>0</v>
      </c>
      <c r="J2030" s="27">
        <v>0</v>
      </c>
      <c r="K2030" s="27">
        <v>1</v>
      </c>
      <c r="L2030" s="27">
        <v>1</v>
      </c>
      <c r="M2030" s="27">
        <v>0</v>
      </c>
      <c r="N2030" s="27">
        <v>0</v>
      </c>
      <c r="O2030" s="27">
        <v>0</v>
      </c>
      <c r="P2030" s="27"/>
      <c r="Q2030" s="27">
        <v>888100000.00000012</v>
      </c>
      <c r="R2030" s="27">
        <v>0</v>
      </c>
      <c r="S2030" s="27">
        <v>1</v>
      </c>
      <c r="T2030" s="33">
        <v>1.0227515959565798</v>
      </c>
      <c r="U2030" s="27"/>
      <c r="V2030" s="27"/>
      <c r="W2030" s="27"/>
      <c r="X2030" s="27"/>
      <c r="Y2030" s="27"/>
      <c r="Z2030" s="27">
        <v>1</v>
      </c>
    </row>
    <row r="2031" spans="1:26">
      <c r="A2031" s="27">
        <v>1966</v>
      </c>
      <c r="B2031" t="s">
        <v>48</v>
      </c>
      <c r="C2031" s="27"/>
      <c r="D2031" s="27"/>
      <c r="E2031" s="27"/>
      <c r="F2031" s="27">
        <v>0</v>
      </c>
      <c r="G2031" s="27">
        <v>0</v>
      </c>
      <c r="H2031" s="27">
        <v>1</v>
      </c>
      <c r="I2031" s="27">
        <v>0</v>
      </c>
      <c r="J2031" s="27">
        <v>0</v>
      </c>
      <c r="K2031" s="27">
        <v>1</v>
      </c>
      <c r="L2031" s="27">
        <v>1</v>
      </c>
      <c r="M2031" s="27">
        <v>0</v>
      </c>
      <c r="N2031" s="27">
        <v>0</v>
      </c>
      <c r="O2031" s="27">
        <v>0</v>
      </c>
      <c r="P2031" s="27"/>
      <c r="Q2031" s="27">
        <v>983900000</v>
      </c>
      <c r="R2031" s="27">
        <v>0</v>
      </c>
      <c r="S2031" s="27">
        <v>1</v>
      </c>
      <c r="T2031" s="33">
        <v>1.060453919000093</v>
      </c>
      <c r="U2031" s="27"/>
      <c r="V2031" s="27"/>
      <c r="W2031" s="27"/>
      <c r="X2031" s="27"/>
      <c r="Y2031" s="27"/>
      <c r="Z2031" s="27">
        <v>1</v>
      </c>
    </row>
    <row r="2032" spans="1:26">
      <c r="A2032" s="27">
        <v>1967</v>
      </c>
      <c r="B2032" t="s">
        <v>48</v>
      </c>
      <c r="C2032" s="27"/>
      <c r="D2032" s="27"/>
      <c r="E2032" s="27"/>
      <c r="F2032" s="27">
        <v>0</v>
      </c>
      <c r="G2032" s="27">
        <v>0</v>
      </c>
      <c r="H2032" s="27">
        <v>1</v>
      </c>
      <c r="I2032" s="27">
        <v>0</v>
      </c>
      <c r="J2032" s="27">
        <v>0</v>
      </c>
      <c r="K2032" s="27">
        <v>1</v>
      </c>
      <c r="L2032" s="27">
        <v>1</v>
      </c>
      <c r="M2032" s="27">
        <v>0</v>
      </c>
      <c r="N2032" s="27">
        <v>0</v>
      </c>
      <c r="O2032" s="27">
        <v>0</v>
      </c>
      <c r="P2032" s="27"/>
      <c r="Q2032" s="27">
        <v>1034800000</v>
      </c>
      <c r="R2032" s="27">
        <v>0</v>
      </c>
      <c r="S2032" s="27">
        <v>1</v>
      </c>
      <c r="T2032" s="33">
        <v>1.0100991944882907</v>
      </c>
      <c r="U2032" s="27"/>
      <c r="V2032" s="27"/>
      <c r="W2032" s="27"/>
      <c r="X2032" s="27"/>
      <c r="Y2032" s="27"/>
      <c r="Z2032" s="27">
        <v>1</v>
      </c>
    </row>
    <row r="2033" spans="1:26">
      <c r="A2033" s="27">
        <v>1968</v>
      </c>
      <c r="B2033" t="s">
        <v>48</v>
      </c>
      <c r="C2033" s="27"/>
      <c r="D2033" s="27"/>
      <c r="E2033" s="27"/>
      <c r="F2033" s="27">
        <v>0</v>
      </c>
      <c r="G2033" s="27">
        <v>0</v>
      </c>
      <c r="H2033" s="27">
        <v>1</v>
      </c>
      <c r="I2033" s="27">
        <v>0</v>
      </c>
      <c r="J2033" s="27">
        <v>0</v>
      </c>
      <c r="K2033" s="27">
        <v>1</v>
      </c>
      <c r="L2033" s="27">
        <v>1</v>
      </c>
      <c r="M2033" s="27">
        <v>0</v>
      </c>
      <c r="N2033" s="27">
        <v>0</v>
      </c>
      <c r="O2033" s="27">
        <v>0</v>
      </c>
      <c r="P2033" s="27"/>
      <c r="Q2033" s="27">
        <v>1079099999.9999998</v>
      </c>
      <c r="R2033" s="27">
        <v>0</v>
      </c>
      <c r="S2033" s="27">
        <v>1</v>
      </c>
      <c r="T2033" s="33">
        <v>0.99765870157012104</v>
      </c>
      <c r="U2033" s="27"/>
      <c r="V2033" s="27"/>
      <c r="W2033" s="27"/>
      <c r="X2033" s="27"/>
      <c r="Y2033" s="27"/>
      <c r="Z2033" s="27">
        <v>1</v>
      </c>
    </row>
    <row r="2034" spans="1:26">
      <c r="A2034" s="27">
        <v>1969</v>
      </c>
      <c r="B2034" t="s">
        <v>48</v>
      </c>
      <c r="C2034" s="27"/>
      <c r="D2034" s="27"/>
      <c r="E2034" s="27"/>
      <c r="F2034" s="27">
        <v>0</v>
      </c>
      <c r="G2034" s="27">
        <v>0</v>
      </c>
      <c r="H2034" s="27">
        <v>1</v>
      </c>
      <c r="I2034" s="27">
        <v>0</v>
      </c>
      <c r="J2034" s="27">
        <v>0</v>
      </c>
      <c r="K2034" s="27">
        <v>1</v>
      </c>
      <c r="L2034" s="27">
        <v>1</v>
      </c>
      <c r="M2034" s="27">
        <v>0</v>
      </c>
      <c r="N2034" s="27">
        <v>0</v>
      </c>
      <c r="O2034" s="27">
        <v>0</v>
      </c>
      <c r="P2034" s="27"/>
      <c r="Q2034" s="27">
        <v>1230500000</v>
      </c>
      <c r="R2034" s="27">
        <v>0</v>
      </c>
      <c r="S2034" s="27">
        <v>1</v>
      </c>
      <c r="T2034" s="33">
        <v>1.0058077459461789</v>
      </c>
      <c r="U2034" s="27"/>
      <c r="V2034" s="27"/>
      <c r="W2034" s="27"/>
      <c r="X2034" s="27"/>
      <c r="Y2034" s="27"/>
      <c r="Z2034" s="27">
        <v>1</v>
      </c>
    </row>
    <row r="2035" spans="1:26">
      <c r="A2035" s="27">
        <v>1970</v>
      </c>
      <c r="B2035" t="s">
        <v>48</v>
      </c>
      <c r="C2035" s="27"/>
      <c r="D2035" s="27"/>
      <c r="E2035" s="27"/>
      <c r="F2035" s="27">
        <v>0</v>
      </c>
      <c r="G2035" s="27">
        <v>0</v>
      </c>
      <c r="H2035" s="27">
        <v>1</v>
      </c>
      <c r="I2035" s="27">
        <v>0</v>
      </c>
      <c r="J2035" s="27">
        <v>0</v>
      </c>
      <c r="K2035" s="27">
        <v>1</v>
      </c>
      <c r="L2035" s="27">
        <v>1</v>
      </c>
      <c r="M2035" s="27">
        <v>0</v>
      </c>
      <c r="N2035" s="27">
        <v>0</v>
      </c>
      <c r="O2035" s="27">
        <v>0</v>
      </c>
      <c r="P2035" s="27"/>
      <c r="Q2035" s="27">
        <v>1485500000</v>
      </c>
      <c r="R2035" s="27">
        <v>0</v>
      </c>
      <c r="S2035" s="27">
        <v>1</v>
      </c>
      <c r="T2035" s="33">
        <v>1</v>
      </c>
      <c r="U2035" s="27">
        <v>6550000</v>
      </c>
      <c r="V2035" s="27">
        <v>10549000</v>
      </c>
      <c r="W2035" s="27">
        <v>0</v>
      </c>
      <c r="X2035" s="27"/>
      <c r="Y2035" s="27">
        <v>0</v>
      </c>
      <c r="Z2035" s="27">
        <v>1</v>
      </c>
    </row>
    <row r="2036" spans="1:26">
      <c r="A2036" s="27">
        <v>1971</v>
      </c>
      <c r="B2036" t="s">
        <v>48</v>
      </c>
      <c r="C2036" s="27"/>
      <c r="D2036" s="27"/>
      <c r="E2036" s="27"/>
      <c r="F2036" s="27">
        <v>0</v>
      </c>
      <c r="G2036" s="27">
        <v>0</v>
      </c>
      <c r="H2036" s="27">
        <v>1</v>
      </c>
      <c r="I2036" s="27">
        <v>0</v>
      </c>
      <c r="J2036" s="27">
        <v>0</v>
      </c>
      <c r="K2036" s="27">
        <v>1</v>
      </c>
      <c r="L2036" s="27">
        <v>1</v>
      </c>
      <c r="M2036" s="27">
        <v>0</v>
      </c>
      <c r="N2036" s="27">
        <v>0</v>
      </c>
      <c r="O2036" s="27">
        <v>0</v>
      </c>
      <c r="P2036" s="27"/>
      <c r="Q2036" s="27">
        <v>1666500000</v>
      </c>
      <c r="R2036" s="27">
        <v>0</v>
      </c>
      <c r="S2036" s="27">
        <v>1</v>
      </c>
      <c r="T2036" s="33">
        <v>0.92761372871024128</v>
      </c>
      <c r="U2036" s="27">
        <v>11671275</v>
      </c>
      <c r="V2036" s="27">
        <v>25000000</v>
      </c>
      <c r="W2036" s="27">
        <v>0</v>
      </c>
      <c r="X2036" s="27"/>
      <c r="Y2036" s="27">
        <v>0</v>
      </c>
      <c r="Z2036" s="27">
        <v>1</v>
      </c>
    </row>
    <row r="2037" spans="1:26">
      <c r="A2037" s="27">
        <v>1972</v>
      </c>
      <c r="B2037" t="s">
        <v>48</v>
      </c>
      <c r="C2037" s="27"/>
      <c r="D2037" s="27"/>
      <c r="E2037" s="27"/>
      <c r="F2037" s="27">
        <v>0</v>
      </c>
      <c r="G2037" s="27">
        <v>0</v>
      </c>
      <c r="H2037" s="27">
        <v>1</v>
      </c>
      <c r="I2037" s="27">
        <v>0</v>
      </c>
      <c r="J2037" s="27">
        <v>0</v>
      </c>
      <c r="K2037" s="27">
        <v>1</v>
      </c>
      <c r="L2037" s="27">
        <v>1</v>
      </c>
      <c r="M2037" s="27">
        <v>0</v>
      </c>
      <c r="N2037" s="27">
        <v>0</v>
      </c>
      <c r="O2037" s="27">
        <v>0</v>
      </c>
      <c r="P2037" s="27"/>
      <c r="Q2037" s="27">
        <v>1987400000.0000002</v>
      </c>
      <c r="R2037" s="27">
        <v>0</v>
      </c>
      <c r="S2037" s="27">
        <v>1</v>
      </c>
      <c r="T2037" s="33">
        <v>0.92122545142259926</v>
      </c>
      <c r="U2037" s="27">
        <v>4071375</v>
      </c>
      <c r="V2037" s="27">
        <v>25000000</v>
      </c>
      <c r="W2037" s="27">
        <v>285000</v>
      </c>
      <c r="X2037" s="27"/>
      <c r="Y2037" s="27">
        <v>4000000</v>
      </c>
      <c r="Z2037" s="27">
        <v>1</v>
      </c>
    </row>
    <row r="2038" spans="1:26">
      <c r="A2038" s="27">
        <v>1973</v>
      </c>
      <c r="B2038" t="s">
        <v>48</v>
      </c>
      <c r="C2038" s="27"/>
      <c r="D2038" s="27"/>
      <c r="E2038" s="27"/>
      <c r="F2038" s="27">
        <v>0</v>
      </c>
      <c r="G2038" s="27">
        <v>0</v>
      </c>
      <c r="H2038" s="27">
        <v>1</v>
      </c>
      <c r="I2038" s="27">
        <v>0</v>
      </c>
      <c r="J2038" s="27">
        <v>0</v>
      </c>
      <c r="K2038" s="27">
        <v>1</v>
      </c>
      <c r="L2038" s="27">
        <v>1</v>
      </c>
      <c r="M2038" s="27">
        <v>0</v>
      </c>
      <c r="N2038" s="27">
        <v>0</v>
      </c>
      <c r="O2038" s="27">
        <v>0</v>
      </c>
      <c r="P2038" s="27"/>
      <c r="Q2038" s="27">
        <v>2344800000</v>
      </c>
      <c r="R2038" s="27">
        <v>0</v>
      </c>
      <c r="S2038" s="27">
        <v>1</v>
      </c>
      <c r="T2038" s="33">
        <v>1.2798279189511945</v>
      </c>
      <c r="U2038" s="27">
        <v>0</v>
      </c>
      <c r="V2038" s="27">
        <v>23913000</v>
      </c>
      <c r="W2038" s="27">
        <v>2187000</v>
      </c>
      <c r="X2038" s="27"/>
      <c r="Y2038" s="27">
        <v>0</v>
      </c>
      <c r="Z2038" s="27">
        <v>1</v>
      </c>
    </row>
    <row r="2039" spans="1:26">
      <c r="A2039" s="27">
        <v>1974</v>
      </c>
      <c r="B2039" t="s">
        <v>48</v>
      </c>
      <c r="C2039" s="27"/>
      <c r="D2039" s="27"/>
      <c r="E2039" s="27"/>
      <c r="F2039" s="27">
        <v>0</v>
      </c>
      <c r="G2039" s="27">
        <v>0</v>
      </c>
      <c r="H2039" s="27">
        <v>1</v>
      </c>
      <c r="I2039" s="27">
        <v>0</v>
      </c>
      <c r="J2039" s="27">
        <v>0</v>
      </c>
      <c r="K2039" s="27">
        <v>1</v>
      </c>
      <c r="L2039" s="27">
        <v>1</v>
      </c>
      <c r="M2039" s="27">
        <v>0</v>
      </c>
      <c r="N2039" s="27">
        <v>0</v>
      </c>
      <c r="O2039" s="27">
        <v>0</v>
      </c>
      <c r="P2039" s="27"/>
      <c r="Q2039" s="27">
        <v>2925700000</v>
      </c>
      <c r="R2039" s="27">
        <v>0</v>
      </c>
      <c r="S2039" s="27">
        <v>1</v>
      </c>
      <c r="T2039" s="33">
        <v>1.2793035310212315</v>
      </c>
      <c r="U2039" s="27">
        <v>0</v>
      </c>
      <c r="V2039" s="27">
        <v>21739000</v>
      </c>
      <c r="W2039" s="27">
        <v>5086000</v>
      </c>
      <c r="X2039" s="27"/>
      <c r="Y2039" s="27">
        <v>20000000</v>
      </c>
      <c r="Z2039" s="27">
        <v>1</v>
      </c>
    </row>
    <row r="2040" spans="1:26">
      <c r="A2040" s="27">
        <v>1975</v>
      </c>
      <c r="B2040" t="s">
        <v>48</v>
      </c>
      <c r="C2040" s="27"/>
      <c r="D2040" s="27"/>
      <c r="E2040" s="27"/>
      <c r="F2040" s="27">
        <v>0</v>
      </c>
      <c r="G2040" s="27">
        <v>0</v>
      </c>
      <c r="H2040" s="27">
        <v>1</v>
      </c>
      <c r="I2040" s="27">
        <v>0</v>
      </c>
      <c r="J2040" s="27">
        <v>0</v>
      </c>
      <c r="K2040" s="27">
        <v>1</v>
      </c>
      <c r="L2040" s="27">
        <v>1</v>
      </c>
      <c r="M2040" s="27">
        <v>0</v>
      </c>
      <c r="N2040" s="27">
        <v>0</v>
      </c>
      <c r="O2040" s="27">
        <v>0</v>
      </c>
      <c r="P2040" s="27"/>
      <c r="Q2040" s="27">
        <v>3599199999.9999995</v>
      </c>
      <c r="R2040" s="27">
        <v>0</v>
      </c>
      <c r="S2040" s="27">
        <v>1</v>
      </c>
      <c r="T2040" s="33">
        <v>0.94696688960437181</v>
      </c>
      <c r="U2040" s="27">
        <v>0</v>
      </c>
      <c r="V2040" s="27">
        <v>19575000</v>
      </c>
      <c r="W2040" s="27">
        <v>7648000</v>
      </c>
      <c r="X2040" s="27"/>
      <c r="Y2040" s="27">
        <v>0</v>
      </c>
      <c r="Z2040" s="27">
        <v>1</v>
      </c>
    </row>
    <row r="2041" spans="1:26">
      <c r="A2041" s="27">
        <v>1976</v>
      </c>
      <c r="B2041" t="s">
        <v>48</v>
      </c>
      <c r="C2041" s="27"/>
      <c r="D2041" s="27"/>
      <c r="E2041" s="27"/>
      <c r="F2041" s="27">
        <v>0</v>
      </c>
      <c r="G2041" s="27">
        <v>0</v>
      </c>
      <c r="H2041" s="27">
        <v>1</v>
      </c>
      <c r="I2041" s="27">
        <v>0</v>
      </c>
      <c r="J2041" s="27">
        <v>0</v>
      </c>
      <c r="K2041" s="27">
        <v>1</v>
      </c>
      <c r="L2041" s="27">
        <v>1</v>
      </c>
      <c r="M2041" s="27">
        <v>0</v>
      </c>
      <c r="N2041" s="27">
        <v>0</v>
      </c>
      <c r="O2041" s="27">
        <v>0</v>
      </c>
      <c r="P2041" s="27"/>
      <c r="Q2041" s="27">
        <v>3951500000</v>
      </c>
      <c r="R2041" s="27">
        <v>0</v>
      </c>
      <c r="S2041" s="27">
        <v>1</v>
      </c>
      <c r="T2041" s="33">
        <v>1.0219497573337515</v>
      </c>
      <c r="U2041" s="27">
        <v>24979345</v>
      </c>
      <c r="V2041" s="27">
        <v>20433000</v>
      </c>
      <c r="W2041" s="27">
        <v>10620000</v>
      </c>
      <c r="X2041" s="27"/>
      <c r="Y2041" s="27">
        <v>0</v>
      </c>
      <c r="Z2041" s="27">
        <v>1</v>
      </c>
    </row>
    <row r="2042" spans="1:26">
      <c r="A2042" s="27">
        <v>1977</v>
      </c>
      <c r="B2042" t="s">
        <v>48</v>
      </c>
      <c r="C2042" s="27"/>
      <c r="D2042" s="27"/>
      <c r="E2042" s="27"/>
      <c r="F2042" s="27">
        <v>0</v>
      </c>
      <c r="G2042" s="27">
        <v>0</v>
      </c>
      <c r="H2042" s="27">
        <v>1</v>
      </c>
      <c r="I2042" s="27">
        <v>0</v>
      </c>
      <c r="J2042" s="27">
        <v>0</v>
      </c>
      <c r="K2042" s="27">
        <v>1</v>
      </c>
      <c r="L2042" s="27">
        <v>1</v>
      </c>
      <c r="M2042" s="27">
        <v>0</v>
      </c>
      <c r="N2042" s="27">
        <v>0</v>
      </c>
      <c r="O2042" s="27">
        <v>0</v>
      </c>
      <c r="P2042" s="27"/>
      <c r="Q2042" s="27">
        <v>4587100000</v>
      </c>
      <c r="R2042" s="27">
        <v>0</v>
      </c>
      <c r="S2042" s="27">
        <v>1</v>
      </c>
      <c r="T2042" s="33">
        <v>1.0409624303569636</v>
      </c>
      <c r="U2042" s="27">
        <v>44336915</v>
      </c>
      <c r="V2042" s="27">
        <v>23286000</v>
      </c>
      <c r="W2042" s="27">
        <v>11230000</v>
      </c>
      <c r="X2042" s="27"/>
      <c r="Y2042" s="27">
        <v>0</v>
      </c>
      <c r="Z2042" s="27">
        <v>1</v>
      </c>
    </row>
    <row r="2043" spans="1:26">
      <c r="A2043" s="27">
        <v>1978</v>
      </c>
      <c r="B2043" t="s">
        <v>48</v>
      </c>
      <c r="C2043" s="27"/>
      <c r="D2043" s="27"/>
      <c r="E2043" s="27"/>
      <c r="F2043" s="27">
        <v>0</v>
      </c>
      <c r="G2043" s="27">
        <v>0</v>
      </c>
      <c r="H2043" s="27">
        <v>1</v>
      </c>
      <c r="I2043" s="27">
        <v>0</v>
      </c>
      <c r="J2043" s="27">
        <v>0</v>
      </c>
      <c r="K2043" s="27">
        <v>1</v>
      </c>
      <c r="L2043" s="27">
        <v>1</v>
      </c>
      <c r="M2043" s="27">
        <v>0</v>
      </c>
      <c r="N2043" s="27">
        <v>0</v>
      </c>
      <c r="O2043" s="27">
        <v>0</v>
      </c>
      <c r="P2043" s="27"/>
      <c r="Q2043" s="27">
        <v>4734399999.999999</v>
      </c>
      <c r="R2043" s="27">
        <v>0</v>
      </c>
      <c r="S2043" s="27">
        <v>1</v>
      </c>
      <c r="T2043" s="33">
        <v>0.91734575384516981</v>
      </c>
      <c r="U2043" s="27">
        <v>47551835</v>
      </c>
      <c r="V2043" s="27">
        <v>25397000</v>
      </c>
      <c r="W2043" s="27">
        <v>17032000</v>
      </c>
      <c r="X2043" s="27"/>
      <c r="Y2043" s="27">
        <v>60000000</v>
      </c>
      <c r="Z2043" s="27">
        <v>1</v>
      </c>
    </row>
    <row r="2044" spans="1:26">
      <c r="A2044" s="27">
        <v>1979</v>
      </c>
      <c r="B2044" t="s">
        <v>48</v>
      </c>
      <c r="C2044" s="27"/>
      <c r="D2044" s="27"/>
      <c r="E2044" s="27"/>
      <c r="F2044" s="27">
        <v>0</v>
      </c>
      <c r="G2044" s="27">
        <v>0</v>
      </c>
      <c r="H2044" s="27">
        <v>1</v>
      </c>
      <c r="I2044" s="27">
        <v>0</v>
      </c>
      <c r="J2044" s="27">
        <v>0</v>
      </c>
      <c r="K2044" s="27">
        <v>1</v>
      </c>
      <c r="L2044" s="27">
        <v>1</v>
      </c>
      <c r="M2044" s="27">
        <v>0</v>
      </c>
      <c r="N2044" s="27">
        <v>0</v>
      </c>
      <c r="O2044" s="27">
        <v>0</v>
      </c>
      <c r="P2044" s="27"/>
      <c r="Q2044" s="27">
        <v>5498800000</v>
      </c>
      <c r="R2044" s="27">
        <v>0</v>
      </c>
      <c r="S2044" s="27">
        <v>1</v>
      </c>
      <c r="T2044" s="33">
        <v>0.9810294585578897</v>
      </c>
      <c r="U2044" s="27">
        <v>124263738.90000001</v>
      </c>
      <c r="V2044" s="27">
        <v>29090000</v>
      </c>
      <c r="W2044" s="27">
        <v>17399000</v>
      </c>
      <c r="X2044" s="27"/>
      <c r="Y2044" s="27">
        <v>205000000</v>
      </c>
      <c r="Z2044" s="27">
        <v>1</v>
      </c>
    </row>
    <row r="2045" spans="1:26">
      <c r="A2045" s="27">
        <v>1980</v>
      </c>
      <c r="B2045" t="s">
        <v>48</v>
      </c>
      <c r="C2045" s="27"/>
      <c r="D2045" s="27"/>
      <c r="E2045" s="27"/>
      <c r="F2045" s="27">
        <v>0</v>
      </c>
      <c r="G2045" s="27">
        <v>0</v>
      </c>
      <c r="H2045" s="27">
        <v>1</v>
      </c>
      <c r="I2045" s="27">
        <v>0</v>
      </c>
      <c r="J2045" s="27">
        <v>0</v>
      </c>
      <c r="K2045" s="27">
        <v>1</v>
      </c>
      <c r="L2045" s="27">
        <v>1</v>
      </c>
      <c r="M2045" s="27">
        <v>0</v>
      </c>
      <c r="N2045" s="27">
        <v>0</v>
      </c>
      <c r="O2045" s="27">
        <v>0</v>
      </c>
      <c r="P2045" s="27">
        <v>8672000000</v>
      </c>
      <c r="Q2045" s="27">
        <v>6761300000</v>
      </c>
      <c r="R2045" s="27">
        <v>0</v>
      </c>
      <c r="S2045" s="27">
        <v>1</v>
      </c>
      <c r="T2045" s="33">
        <v>0.94044734443210454</v>
      </c>
      <c r="U2045" s="27">
        <v>48500000</v>
      </c>
      <c r="V2045" s="27">
        <v>65729000</v>
      </c>
      <c r="W2045" s="27">
        <v>17706000</v>
      </c>
      <c r="X2045" s="27"/>
      <c r="Y2045" s="27">
        <v>150000000</v>
      </c>
      <c r="Z2045" s="27">
        <v>1</v>
      </c>
    </row>
    <row r="2046" spans="1:26">
      <c r="A2046" s="27">
        <v>1981</v>
      </c>
      <c r="B2046" t="s">
        <v>48</v>
      </c>
      <c r="C2046" s="27"/>
      <c r="D2046" s="27"/>
      <c r="E2046" s="27"/>
      <c r="F2046" s="27">
        <v>0</v>
      </c>
      <c r="G2046" s="27">
        <v>0</v>
      </c>
      <c r="H2046" s="27">
        <v>1</v>
      </c>
      <c r="I2046" s="27">
        <v>0</v>
      </c>
      <c r="J2046" s="27">
        <v>0</v>
      </c>
      <c r="K2046" s="27">
        <v>1</v>
      </c>
      <c r="L2046" s="27">
        <v>1</v>
      </c>
      <c r="M2046" s="27">
        <v>0</v>
      </c>
      <c r="N2046" s="27">
        <v>0</v>
      </c>
      <c r="O2046" s="27">
        <v>0</v>
      </c>
      <c r="P2046" s="27">
        <v>9698000000</v>
      </c>
      <c r="Q2046" s="27">
        <v>7561300000</v>
      </c>
      <c r="R2046" s="27">
        <v>0</v>
      </c>
      <c r="S2046" s="27">
        <v>1</v>
      </c>
      <c r="T2046" s="33">
        <v>0.83355014400471705</v>
      </c>
      <c r="U2046" s="27">
        <v>23000000</v>
      </c>
      <c r="V2046" s="27">
        <v>92944000</v>
      </c>
      <c r="W2046" s="27">
        <v>21990000</v>
      </c>
      <c r="X2046" s="27"/>
      <c r="Y2046" s="27">
        <v>76000000</v>
      </c>
      <c r="Z2046" s="27">
        <v>1</v>
      </c>
    </row>
    <row r="2047" spans="1:26">
      <c r="A2047" s="27">
        <v>1982</v>
      </c>
      <c r="B2047" t="s">
        <v>48</v>
      </c>
      <c r="C2047" s="27"/>
      <c r="D2047" s="27"/>
      <c r="E2047" s="27"/>
      <c r="F2047" s="27">
        <v>0</v>
      </c>
      <c r="G2047" s="27">
        <v>0</v>
      </c>
      <c r="H2047" s="27">
        <v>1</v>
      </c>
      <c r="I2047" s="27">
        <v>0</v>
      </c>
      <c r="J2047" s="27">
        <v>0</v>
      </c>
      <c r="K2047" s="27">
        <v>1</v>
      </c>
      <c r="L2047" s="27">
        <v>1</v>
      </c>
      <c r="M2047" s="27">
        <v>0</v>
      </c>
      <c r="N2047" s="27">
        <v>0</v>
      </c>
      <c r="O2047" s="27">
        <v>0</v>
      </c>
      <c r="P2047" s="27">
        <v>9141000000</v>
      </c>
      <c r="Q2047" s="27">
        <v>8267400000</v>
      </c>
      <c r="R2047" s="27">
        <v>0</v>
      </c>
      <c r="S2047" s="27">
        <v>1</v>
      </c>
      <c r="T2047" s="33">
        <v>0.78443295677873848</v>
      </c>
      <c r="U2047" s="27">
        <v>70700000</v>
      </c>
      <c r="V2047" s="27">
        <v>115698000</v>
      </c>
      <c r="W2047" s="27">
        <v>21900000</v>
      </c>
      <c r="X2047" s="27"/>
      <c r="Y2047" s="27">
        <v>0</v>
      </c>
      <c r="Z2047" s="27">
        <v>1</v>
      </c>
    </row>
    <row r="2048" spans="1:26">
      <c r="A2048" s="27">
        <v>1983</v>
      </c>
      <c r="B2048" t="s">
        <v>48</v>
      </c>
      <c r="C2048" s="27"/>
      <c r="D2048" s="27"/>
      <c r="E2048" s="27"/>
      <c r="F2048" s="27">
        <v>0</v>
      </c>
      <c r="G2048" s="27">
        <v>0</v>
      </c>
      <c r="H2048" s="27">
        <v>1</v>
      </c>
      <c r="I2048" s="27">
        <v>0</v>
      </c>
      <c r="J2048" s="27">
        <v>0</v>
      </c>
      <c r="K2048" s="27">
        <v>1</v>
      </c>
      <c r="L2048" s="27">
        <v>1</v>
      </c>
      <c r="M2048" s="27">
        <v>0</v>
      </c>
      <c r="N2048" s="27">
        <v>0</v>
      </c>
      <c r="O2048" s="27">
        <v>0</v>
      </c>
      <c r="P2048" s="27">
        <v>9461000000</v>
      </c>
      <c r="Q2048" s="27">
        <v>9220600000</v>
      </c>
      <c r="R2048" s="27">
        <v>0</v>
      </c>
      <c r="S2048" s="27">
        <v>1</v>
      </c>
      <c r="T2048" s="33">
        <v>0.83426891623154475</v>
      </c>
      <c r="U2048" s="27">
        <v>246200000</v>
      </c>
      <c r="V2048" s="27">
        <v>139069000</v>
      </c>
      <c r="W2048" s="27">
        <v>21679000</v>
      </c>
      <c r="X2048" s="27"/>
      <c r="Y2048" s="27">
        <v>0</v>
      </c>
      <c r="Z2048" s="27">
        <v>1</v>
      </c>
    </row>
    <row r="2049" spans="1:26">
      <c r="A2049" s="27">
        <v>1984</v>
      </c>
      <c r="B2049" t="s">
        <v>48</v>
      </c>
      <c r="C2049" s="27"/>
      <c r="D2049" s="27"/>
      <c r="E2049" s="27"/>
      <c r="F2049" s="27">
        <v>0</v>
      </c>
      <c r="G2049" s="27">
        <v>0</v>
      </c>
      <c r="H2049" s="27">
        <v>1</v>
      </c>
      <c r="I2049" s="27">
        <v>0</v>
      </c>
      <c r="J2049" s="27">
        <v>0</v>
      </c>
      <c r="K2049" s="27">
        <v>1</v>
      </c>
      <c r="L2049" s="27">
        <v>1</v>
      </c>
      <c r="M2049" s="27">
        <v>0</v>
      </c>
      <c r="N2049" s="27">
        <v>0</v>
      </c>
      <c r="O2049" s="27">
        <v>0</v>
      </c>
      <c r="P2049" s="27">
        <v>14870000000</v>
      </c>
      <c r="Q2049" s="27">
        <v>11594000000</v>
      </c>
      <c r="R2049" s="27">
        <v>0</v>
      </c>
      <c r="S2049" s="27">
        <v>1</v>
      </c>
      <c r="T2049" s="33">
        <v>0.82999599794502654</v>
      </c>
      <c r="U2049" s="27">
        <v>221220000</v>
      </c>
      <c r="V2049" s="27">
        <v>119465000</v>
      </c>
      <c r="W2049" s="27">
        <v>21478000</v>
      </c>
      <c r="X2049" s="27"/>
      <c r="Y2049" s="27"/>
      <c r="Z2049" s="27">
        <v>1</v>
      </c>
    </row>
    <row r="2050" spans="1:26">
      <c r="A2050" s="27">
        <v>1985</v>
      </c>
      <c r="B2050" t="s">
        <v>48</v>
      </c>
      <c r="C2050" s="27"/>
      <c r="D2050" s="27"/>
      <c r="E2050" s="27"/>
      <c r="F2050" s="27">
        <v>0</v>
      </c>
      <c r="G2050" s="27">
        <v>0</v>
      </c>
      <c r="H2050" s="27">
        <v>1</v>
      </c>
      <c r="I2050" s="27">
        <v>0</v>
      </c>
      <c r="J2050" s="27">
        <v>0</v>
      </c>
      <c r="K2050" s="27">
        <v>1</v>
      </c>
      <c r="L2050" s="27">
        <v>1</v>
      </c>
      <c r="M2050" s="27">
        <v>0</v>
      </c>
      <c r="N2050" s="27">
        <v>0</v>
      </c>
      <c r="O2050" s="27">
        <v>0</v>
      </c>
      <c r="P2050" s="27">
        <v>6496000000</v>
      </c>
      <c r="Q2050" s="27">
        <v>5044592944.804986</v>
      </c>
      <c r="R2050" s="27">
        <v>0</v>
      </c>
      <c r="S2050" s="27">
        <v>1</v>
      </c>
      <c r="T2050" s="33">
        <v>0.74915719568429318</v>
      </c>
      <c r="U2050" s="27">
        <v>297040000</v>
      </c>
      <c r="V2050" s="27">
        <v>152283000</v>
      </c>
      <c r="W2050" s="27">
        <v>21302000</v>
      </c>
      <c r="X2050" s="27"/>
      <c r="Y2050" s="27"/>
      <c r="Z2050" s="27">
        <v>1</v>
      </c>
    </row>
    <row r="2051" spans="1:26">
      <c r="A2051" s="27">
        <v>1986</v>
      </c>
      <c r="B2051" t="s">
        <v>48</v>
      </c>
      <c r="C2051" s="27"/>
      <c r="D2051" s="27"/>
      <c r="E2051" s="27"/>
      <c r="F2051" s="27">
        <v>0</v>
      </c>
      <c r="G2051" s="27">
        <v>0</v>
      </c>
      <c r="H2051" s="27">
        <v>1</v>
      </c>
      <c r="I2051" s="27">
        <v>0</v>
      </c>
      <c r="J2051" s="27">
        <v>0</v>
      </c>
      <c r="K2051" s="27">
        <v>1</v>
      </c>
      <c r="L2051" s="27">
        <v>1</v>
      </c>
      <c r="M2051" s="27">
        <v>0</v>
      </c>
      <c r="N2051" s="27">
        <v>0</v>
      </c>
      <c r="O2051" s="27">
        <v>0</v>
      </c>
      <c r="P2051" s="27">
        <v>7891000000</v>
      </c>
      <c r="Q2051" s="27">
        <v>6122198120.0289221</v>
      </c>
      <c r="R2051" s="27">
        <v>0</v>
      </c>
      <c r="S2051" s="27">
        <v>1</v>
      </c>
      <c r="T2051" s="33">
        <v>0.7030572776909082</v>
      </c>
      <c r="U2051" s="27">
        <v>304360000</v>
      </c>
      <c r="V2051" s="27">
        <v>180216000</v>
      </c>
      <c r="W2051" s="27">
        <v>21017000</v>
      </c>
      <c r="X2051" s="27"/>
      <c r="Y2051" s="27"/>
      <c r="Z2051" s="27">
        <v>1</v>
      </c>
    </row>
    <row r="2052" spans="1:26">
      <c r="A2052" s="27">
        <v>1987</v>
      </c>
      <c r="B2052" t="s">
        <v>48</v>
      </c>
      <c r="C2052" s="27"/>
      <c r="D2052" s="27"/>
      <c r="E2052" s="27"/>
      <c r="F2052" s="27">
        <v>0</v>
      </c>
      <c r="G2052" s="27">
        <v>0</v>
      </c>
      <c r="H2052" s="27">
        <v>1</v>
      </c>
      <c r="I2052" s="27">
        <v>0</v>
      </c>
      <c r="J2052" s="27">
        <v>0</v>
      </c>
      <c r="K2052" s="27">
        <v>1</v>
      </c>
      <c r="L2052" s="27">
        <v>1</v>
      </c>
      <c r="M2052" s="27">
        <v>0</v>
      </c>
      <c r="N2052" s="27">
        <v>0</v>
      </c>
      <c r="O2052" s="27">
        <v>0</v>
      </c>
      <c r="P2052" s="27">
        <v>8305000000</v>
      </c>
      <c r="Q2052" s="27">
        <v>5826987099.4590092</v>
      </c>
      <c r="R2052" s="27">
        <v>0</v>
      </c>
      <c r="S2052" s="27">
        <v>1</v>
      </c>
      <c r="T2052" s="33">
        <v>0.74330063470010233</v>
      </c>
      <c r="U2052" s="27">
        <v>283577366.10000002</v>
      </c>
      <c r="V2052" s="27">
        <v>219161000</v>
      </c>
      <c r="W2052" s="27">
        <v>20886000</v>
      </c>
      <c r="X2052" s="27"/>
      <c r="Y2052" s="27"/>
      <c r="Z2052" s="27">
        <v>1</v>
      </c>
    </row>
    <row r="2053" spans="1:26">
      <c r="A2053" s="27">
        <v>1988</v>
      </c>
      <c r="B2053" t="s">
        <v>48</v>
      </c>
      <c r="C2053" s="27"/>
      <c r="D2053" s="27"/>
      <c r="E2053" s="27"/>
      <c r="F2053" s="27">
        <v>0</v>
      </c>
      <c r="G2053" s="27">
        <v>0</v>
      </c>
      <c r="H2053" s="27">
        <v>1</v>
      </c>
      <c r="I2053" s="27">
        <v>0</v>
      </c>
      <c r="J2053" s="27">
        <v>0</v>
      </c>
      <c r="K2053" s="27">
        <v>1</v>
      </c>
      <c r="L2053" s="27">
        <v>1</v>
      </c>
      <c r="M2053" s="27">
        <v>0</v>
      </c>
      <c r="N2053" s="27">
        <v>0</v>
      </c>
      <c r="O2053" s="27">
        <v>0</v>
      </c>
      <c r="P2053" s="27">
        <v>7605000000</v>
      </c>
      <c r="Q2053" s="27">
        <v>5374314928.4253578</v>
      </c>
      <c r="R2053" s="27">
        <v>0</v>
      </c>
      <c r="S2053" s="27">
        <v>1</v>
      </c>
      <c r="T2053" s="33">
        <v>0.80560957079318884</v>
      </c>
      <c r="U2053" s="27">
        <v>217679086.30000001</v>
      </c>
      <c r="V2053" s="27">
        <v>193474000</v>
      </c>
      <c r="W2053" s="27">
        <v>20665000</v>
      </c>
      <c r="X2053" s="27"/>
      <c r="Y2053" s="27"/>
      <c r="Z2053" s="27">
        <v>1</v>
      </c>
    </row>
    <row r="2054" spans="1:26">
      <c r="A2054" s="27">
        <v>1989</v>
      </c>
      <c r="B2054" t="s">
        <v>48</v>
      </c>
      <c r="C2054" s="27"/>
      <c r="D2054" s="27"/>
      <c r="E2054" s="27"/>
      <c r="F2054" s="27">
        <v>0</v>
      </c>
      <c r="G2054" s="27">
        <v>0</v>
      </c>
      <c r="H2054" s="27">
        <v>1</v>
      </c>
      <c r="I2054" s="27">
        <v>0</v>
      </c>
      <c r="J2054" s="27">
        <v>0</v>
      </c>
      <c r="K2054" s="27">
        <v>1</v>
      </c>
      <c r="L2054" s="27">
        <v>1</v>
      </c>
      <c r="M2054" s="27">
        <v>0</v>
      </c>
      <c r="N2054" s="27">
        <v>0</v>
      </c>
      <c r="O2054" s="27">
        <v>0</v>
      </c>
      <c r="P2054" s="27">
        <v>8589000000</v>
      </c>
      <c r="Q2054" s="27">
        <v>6686593059.9369087</v>
      </c>
      <c r="R2054" s="27">
        <v>0</v>
      </c>
      <c r="S2054" s="27">
        <v>1</v>
      </c>
      <c r="T2054" s="33">
        <v>0.74679040704290955</v>
      </c>
      <c r="U2054" s="27">
        <v>122541477.5</v>
      </c>
      <c r="V2054" s="27">
        <v>201332000</v>
      </c>
      <c r="W2054" s="27">
        <v>20444000</v>
      </c>
      <c r="X2054" s="27"/>
      <c r="Y2054" s="27"/>
      <c r="Z2054" s="27">
        <v>1</v>
      </c>
    </row>
    <row r="2055" spans="1:26">
      <c r="A2055" s="27">
        <v>1990</v>
      </c>
      <c r="B2055" t="s">
        <v>48</v>
      </c>
      <c r="C2055" s="27"/>
      <c r="D2055" s="27"/>
      <c r="E2055" s="27"/>
      <c r="F2055" s="27">
        <v>0</v>
      </c>
      <c r="G2055" s="27">
        <v>0</v>
      </c>
      <c r="H2055" s="27">
        <v>1</v>
      </c>
      <c r="I2055" s="27">
        <v>0</v>
      </c>
      <c r="J2055" s="27">
        <v>0</v>
      </c>
      <c r="K2055" s="27">
        <v>1</v>
      </c>
      <c r="L2055" s="27">
        <v>1</v>
      </c>
      <c r="M2055" s="27">
        <v>0</v>
      </c>
      <c r="N2055" s="27">
        <v>0</v>
      </c>
      <c r="O2055" s="27">
        <v>0</v>
      </c>
      <c r="P2055" s="27">
        <v>7995000000</v>
      </c>
      <c r="Q2055" s="27">
        <v>7073675544.808465</v>
      </c>
      <c r="R2055" s="27">
        <v>0</v>
      </c>
      <c r="S2055" s="27">
        <v>1</v>
      </c>
      <c r="T2055" s="33">
        <v>0.70566019682121295</v>
      </c>
      <c r="U2055" s="27">
        <v>71753279.799999997</v>
      </c>
      <c r="V2055" s="27">
        <v>238171000</v>
      </c>
      <c r="W2055" s="27">
        <v>20243000</v>
      </c>
      <c r="X2055" s="27"/>
      <c r="Y2055" s="27"/>
      <c r="Z2055" s="27">
        <v>1</v>
      </c>
    </row>
    <row r="2056" spans="1:26">
      <c r="A2056" s="27">
        <v>1991</v>
      </c>
      <c r="B2056" t="s">
        <v>48</v>
      </c>
      <c r="C2056" s="27"/>
      <c r="D2056" s="27"/>
      <c r="E2056" s="27"/>
      <c r="F2056" s="27">
        <v>0</v>
      </c>
      <c r="G2056" s="27">
        <v>0</v>
      </c>
      <c r="H2056" s="27">
        <v>1</v>
      </c>
      <c r="I2056" s="27">
        <v>0</v>
      </c>
      <c r="J2056" s="27">
        <v>0</v>
      </c>
      <c r="K2056" s="27">
        <v>1</v>
      </c>
      <c r="L2056" s="27">
        <v>1</v>
      </c>
      <c r="M2056" s="27">
        <v>0</v>
      </c>
      <c r="N2056" s="27">
        <v>0</v>
      </c>
      <c r="O2056" s="27">
        <v>0</v>
      </c>
      <c r="P2056" s="27">
        <v>9887000000</v>
      </c>
      <c r="Q2056" s="27">
        <v>9734321854.0228825</v>
      </c>
      <c r="R2056" s="27">
        <v>0</v>
      </c>
      <c r="S2056" s="27">
        <v>1</v>
      </c>
      <c r="T2056" s="33">
        <v>0.64778014054484578</v>
      </c>
      <c r="U2056" s="27">
        <v>89217352.900000006</v>
      </c>
      <c r="V2056" s="27">
        <v>253704000</v>
      </c>
      <c r="W2056" s="27">
        <v>19731000</v>
      </c>
      <c r="X2056" s="27"/>
      <c r="Y2056" s="27"/>
      <c r="Z2056" s="27">
        <v>1</v>
      </c>
    </row>
    <row r="2057" spans="1:26">
      <c r="A2057" s="27">
        <v>1992</v>
      </c>
      <c r="B2057" t="s">
        <v>48</v>
      </c>
      <c r="C2057" s="27"/>
      <c r="D2057" s="27"/>
      <c r="E2057" s="27"/>
      <c r="F2057" s="27">
        <v>0</v>
      </c>
      <c r="G2057" s="27">
        <v>0</v>
      </c>
      <c r="H2057" s="27">
        <v>1</v>
      </c>
      <c r="I2057" s="27">
        <v>0</v>
      </c>
      <c r="J2057" s="27">
        <v>0</v>
      </c>
      <c r="K2057" s="27">
        <v>1</v>
      </c>
      <c r="L2057" s="27">
        <v>1</v>
      </c>
      <c r="M2057" s="27">
        <v>0</v>
      </c>
      <c r="N2057" s="27">
        <v>0</v>
      </c>
      <c r="O2057" s="27">
        <v>0</v>
      </c>
      <c r="P2057" s="27">
        <v>11605000000</v>
      </c>
      <c r="Q2057" s="27">
        <v>11356271335.974072</v>
      </c>
      <c r="R2057" s="27">
        <v>0</v>
      </c>
      <c r="S2057" s="27">
        <v>1</v>
      </c>
      <c r="T2057" s="33">
        <v>0.62587770846912083</v>
      </c>
      <c r="U2057" s="27">
        <v>122978625</v>
      </c>
      <c r="V2057" s="27">
        <v>255226000</v>
      </c>
      <c r="W2057" s="27">
        <v>19329000</v>
      </c>
      <c r="X2057" s="27"/>
      <c r="Y2057" s="27"/>
      <c r="Z2057" s="27">
        <v>1</v>
      </c>
    </row>
    <row r="2058" spans="1:26">
      <c r="A2058" s="27">
        <v>1993</v>
      </c>
      <c r="B2058" t="s">
        <v>48</v>
      </c>
      <c r="C2058" s="27"/>
      <c r="D2058" s="27"/>
      <c r="E2058" s="27"/>
      <c r="F2058" s="27">
        <v>0</v>
      </c>
      <c r="G2058" s="27">
        <v>0</v>
      </c>
      <c r="H2058" s="27">
        <v>1</v>
      </c>
      <c r="I2058" s="27">
        <v>0</v>
      </c>
      <c r="J2058" s="27">
        <v>0</v>
      </c>
      <c r="K2058" s="27">
        <v>1</v>
      </c>
      <c r="L2058" s="27">
        <v>1</v>
      </c>
      <c r="M2058" s="27">
        <v>0</v>
      </c>
      <c r="N2058" s="27">
        <v>0</v>
      </c>
      <c r="O2058" s="27">
        <v>0</v>
      </c>
      <c r="P2058" s="27">
        <v>13081000000</v>
      </c>
      <c r="Q2058" s="27">
        <v>13081042400</v>
      </c>
      <c r="R2058" s="27">
        <v>0</v>
      </c>
      <c r="S2058" s="27">
        <v>1</v>
      </c>
      <c r="T2058" s="33">
        <v>0.648154718576755</v>
      </c>
      <c r="U2058" s="27">
        <v>186089902.30000001</v>
      </c>
      <c r="V2058" s="27">
        <v>261054000</v>
      </c>
      <c r="W2058" s="27">
        <v>18666000</v>
      </c>
      <c r="X2058" s="27"/>
      <c r="Y2058" s="27"/>
      <c r="Z2058" s="27">
        <v>1</v>
      </c>
    </row>
    <row r="2059" spans="1:26">
      <c r="A2059" s="27">
        <v>1994</v>
      </c>
      <c r="B2059" t="s">
        <v>48</v>
      </c>
      <c r="C2059" s="27"/>
      <c r="D2059" s="27"/>
      <c r="E2059" s="27"/>
      <c r="F2059" s="27">
        <v>0</v>
      </c>
      <c r="G2059" s="27">
        <v>0</v>
      </c>
      <c r="H2059" s="27">
        <v>1</v>
      </c>
      <c r="I2059" s="27">
        <v>0</v>
      </c>
      <c r="J2059" s="27">
        <v>0</v>
      </c>
      <c r="K2059" s="27">
        <v>1</v>
      </c>
      <c r="L2059" s="27">
        <v>1</v>
      </c>
      <c r="M2059" s="27">
        <v>0</v>
      </c>
      <c r="N2059" s="27">
        <v>0</v>
      </c>
      <c r="O2059" s="27">
        <v>0</v>
      </c>
      <c r="P2059" s="27">
        <v>14645000000</v>
      </c>
      <c r="Q2059" s="27">
        <v>14664237666.666668</v>
      </c>
      <c r="R2059" s="27">
        <v>0</v>
      </c>
      <c r="S2059" s="27">
        <v>1</v>
      </c>
      <c r="T2059" s="33">
        <v>0.69545665111729171</v>
      </c>
      <c r="U2059" s="27">
        <v>189598012.69999999</v>
      </c>
      <c r="V2059" s="27">
        <v>276147000</v>
      </c>
      <c r="W2059" s="27">
        <v>18004000</v>
      </c>
      <c r="X2059" s="27"/>
      <c r="Y2059" s="27"/>
      <c r="Z2059" s="27">
        <v>1</v>
      </c>
    </row>
    <row r="2060" spans="1:26">
      <c r="A2060" s="27">
        <v>1995</v>
      </c>
      <c r="B2060" t="s">
        <v>48</v>
      </c>
      <c r="C2060" s="27"/>
      <c r="D2060" s="27"/>
      <c r="E2060" s="27"/>
      <c r="F2060" s="27">
        <v>0</v>
      </c>
      <c r="G2060" s="27">
        <v>0</v>
      </c>
      <c r="H2060" s="27">
        <v>1</v>
      </c>
      <c r="I2060" s="27">
        <v>0</v>
      </c>
      <c r="J2060" s="27">
        <v>0</v>
      </c>
      <c r="K2060" s="27">
        <v>1</v>
      </c>
      <c r="L2060" s="27">
        <v>1</v>
      </c>
      <c r="M2060" s="27">
        <v>0</v>
      </c>
      <c r="N2060" s="27">
        <v>0</v>
      </c>
      <c r="O2060" s="27">
        <v>0</v>
      </c>
      <c r="P2060" s="27">
        <v>16637000000</v>
      </c>
      <c r="Q2060" s="27">
        <v>16598679279.069769</v>
      </c>
      <c r="R2060" s="27">
        <v>0</v>
      </c>
      <c r="S2060" s="27">
        <v>1</v>
      </c>
      <c r="T2060" s="33">
        <v>0.69736071622307827</v>
      </c>
      <c r="U2060" s="27">
        <v>159730784.19999999</v>
      </c>
      <c r="V2060" s="27">
        <v>282483000</v>
      </c>
      <c r="W2060" s="27">
        <v>17341000</v>
      </c>
      <c r="X2060" s="27"/>
      <c r="Y2060" s="27"/>
      <c r="Z2060" s="27">
        <v>1</v>
      </c>
    </row>
    <row r="2061" spans="1:26">
      <c r="A2061" s="27">
        <v>1996</v>
      </c>
      <c r="B2061" t="s">
        <v>48</v>
      </c>
      <c r="C2061" s="27"/>
      <c r="D2061" s="27"/>
      <c r="E2061" s="27"/>
      <c r="F2061" s="27">
        <v>0</v>
      </c>
      <c r="G2061" s="27">
        <v>0</v>
      </c>
      <c r="H2061" s="27">
        <v>1</v>
      </c>
      <c r="I2061" s="27">
        <v>0</v>
      </c>
      <c r="J2061" s="27">
        <v>0</v>
      </c>
      <c r="K2061" s="27">
        <v>1</v>
      </c>
      <c r="L2061" s="27">
        <v>1</v>
      </c>
      <c r="M2061" s="27">
        <v>0</v>
      </c>
      <c r="N2061" s="27">
        <v>0</v>
      </c>
      <c r="O2061" s="27">
        <v>0</v>
      </c>
      <c r="P2061" s="27">
        <v>18242000000</v>
      </c>
      <c r="Q2061" s="27">
        <v>18241691857.354435</v>
      </c>
      <c r="R2061" s="27">
        <v>0</v>
      </c>
      <c r="S2061" s="27">
        <v>1</v>
      </c>
      <c r="T2061" s="33">
        <v>0.69966405838602452</v>
      </c>
      <c r="U2061" s="27">
        <v>95556757.799999997</v>
      </c>
      <c r="V2061" s="27">
        <v>243899000</v>
      </c>
      <c r="W2061" s="27">
        <v>16678000</v>
      </c>
      <c r="X2061" s="27"/>
      <c r="Y2061" s="27"/>
      <c r="Z2061" s="27">
        <v>1</v>
      </c>
    </row>
    <row r="2062" spans="1:26">
      <c r="A2062" s="27">
        <v>1997</v>
      </c>
      <c r="B2062" t="s">
        <v>48</v>
      </c>
      <c r="C2062" s="27"/>
      <c r="D2062" s="27"/>
      <c r="E2062" s="27"/>
      <c r="F2062" s="27">
        <v>0</v>
      </c>
      <c r="G2062" s="27">
        <v>0</v>
      </c>
      <c r="H2062" s="27">
        <v>1</v>
      </c>
      <c r="I2062" s="27">
        <v>0</v>
      </c>
      <c r="J2062" s="27">
        <v>0</v>
      </c>
      <c r="K2062" s="27">
        <v>1</v>
      </c>
      <c r="L2062" s="27">
        <v>1</v>
      </c>
      <c r="M2062" s="27">
        <v>0</v>
      </c>
      <c r="N2062" s="27">
        <v>0</v>
      </c>
      <c r="O2062" s="27">
        <v>0</v>
      </c>
      <c r="P2062" s="27">
        <v>20017000000</v>
      </c>
      <c r="Q2062" s="27">
        <v>20017908829.325417</v>
      </c>
      <c r="R2062" s="27">
        <v>0</v>
      </c>
      <c r="S2062" s="27">
        <v>1</v>
      </c>
      <c r="T2062" s="33">
        <v>0.71538944173936525</v>
      </c>
      <c r="U2062" s="27">
        <v>28513699.399999999</v>
      </c>
      <c r="V2062" s="27">
        <v>208793000</v>
      </c>
      <c r="W2062" s="27">
        <v>16016000</v>
      </c>
      <c r="X2062" s="27"/>
      <c r="Y2062" s="27"/>
      <c r="Z2062" s="27">
        <v>1</v>
      </c>
    </row>
    <row r="2063" spans="1:26">
      <c r="A2063" s="27">
        <v>1998</v>
      </c>
      <c r="B2063" t="s">
        <v>48</v>
      </c>
      <c r="C2063" s="27"/>
      <c r="D2063" s="27"/>
      <c r="E2063" s="27"/>
      <c r="F2063" s="27">
        <v>0</v>
      </c>
      <c r="G2063" s="27">
        <v>0</v>
      </c>
      <c r="H2063" s="27">
        <v>1</v>
      </c>
      <c r="I2063" s="27">
        <v>0</v>
      </c>
      <c r="J2063" s="27">
        <v>0</v>
      </c>
      <c r="K2063" s="27">
        <v>1</v>
      </c>
      <c r="L2063" s="27">
        <v>1</v>
      </c>
      <c r="M2063" s="27">
        <v>0</v>
      </c>
      <c r="N2063" s="27">
        <v>0</v>
      </c>
      <c r="O2063" s="27">
        <v>0</v>
      </c>
      <c r="P2063" s="27">
        <v>21672000000</v>
      </c>
      <c r="Q2063" s="27">
        <v>21672526562.786934</v>
      </c>
      <c r="R2063" s="27">
        <v>0</v>
      </c>
      <c r="S2063" s="27">
        <v>1</v>
      </c>
      <c r="T2063" s="33">
        <v>0.63293736472878814</v>
      </c>
      <c r="U2063" s="27">
        <v>55898792.299999997</v>
      </c>
      <c r="V2063" s="27">
        <v>204021000</v>
      </c>
      <c r="W2063" s="27">
        <v>15354000</v>
      </c>
      <c r="X2063" s="27"/>
      <c r="Y2063" s="27"/>
      <c r="Z2063" s="27">
        <v>1</v>
      </c>
    </row>
    <row r="2064" spans="1:26">
      <c r="A2064" s="27">
        <v>1999</v>
      </c>
      <c r="B2064" t="s">
        <v>48</v>
      </c>
      <c r="C2064" s="27"/>
      <c r="D2064" s="27"/>
      <c r="E2064" s="27"/>
      <c r="F2064" s="27">
        <v>0</v>
      </c>
      <c r="G2064" s="27">
        <v>0</v>
      </c>
      <c r="H2064" s="27">
        <v>1</v>
      </c>
      <c r="I2064" s="27">
        <v>0</v>
      </c>
      <c r="J2064" s="27">
        <v>0</v>
      </c>
      <c r="K2064" s="27">
        <v>1</v>
      </c>
      <c r="L2064" s="27">
        <v>1</v>
      </c>
      <c r="M2064" s="27">
        <v>0</v>
      </c>
      <c r="N2064" s="27">
        <v>0</v>
      </c>
      <c r="O2064" s="27">
        <v>0</v>
      </c>
      <c r="P2064" s="27">
        <v>22137000000</v>
      </c>
      <c r="Q2064" s="27">
        <v>22137599986.105587</v>
      </c>
      <c r="R2064" s="27">
        <v>0</v>
      </c>
      <c r="S2064" s="27">
        <v>1</v>
      </c>
      <c r="T2064" s="33">
        <v>0.59173831677950461</v>
      </c>
      <c r="U2064" s="27">
        <v>97839373.5</v>
      </c>
      <c r="V2064" s="27">
        <v>275153000</v>
      </c>
      <c r="W2064" s="27">
        <v>14691000</v>
      </c>
      <c r="X2064" s="27"/>
      <c r="Y2064" s="27"/>
      <c r="Z2064" s="27">
        <v>1</v>
      </c>
    </row>
    <row r="2065" spans="1:26">
      <c r="A2065" s="27">
        <v>2000</v>
      </c>
      <c r="B2065" t="s">
        <v>48</v>
      </c>
      <c r="C2065" s="27"/>
      <c r="D2065" s="27"/>
      <c r="E2065" s="27"/>
      <c r="F2065" s="27">
        <v>0</v>
      </c>
      <c r="G2065" s="27">
        <v>0</v>
      </c>
      <c r="H2065" s="27">
        <v>1</v>
      </c>
      <c r="I2065" s="27">
        <v>0</v>
      </c>
      <c r="J2065" s="27">
        <v>0</v>
      </c>
      <c r="K2065" s="27">
        <v>1</v>
      </c>
      <c r="L2065" s="27">
        <v>1</v>
      </c>
      <c r="M2065" s="27">
        <v>0</v>
      </c>
      <c r="N2065" s="27">
        <v>0</v>
      </c>
      <c r="O2065" s="27">
        <v>0</v>
      </c>
      <c r="P2065" s="27">
        <v>24306000000</v>
      </c>
      <c r="Q2065" s="27">
        <v>24305116729.185078</v>
      </c>
      <c r="R2065" s="27">
        <v>0</v>
      </c>
      <c r="S2065" s="27">
        <v>1</v>
      </c>
      <c r="T2065" s="33">
        <v>0.62919927379193319</v>
      </c>
      <c r="U2065" s="27">
        <v>92877939.400000006</v>
      </c>
      <c r="V2065" s="27">
        <v>291791000</v>
      </c>
      <c r="W2065" s="27">
        <v>14029000</v>
      </c>
      <c r="X2065" s="27"/>
      <c r="Y2065" s="27"/>
      <c r="Z2065" s="27">
        <v>1</v>
      </c>
    </row>
    <row r="2066" spans="1:26">
      <c r="A2066" s="27">
        <v>2001</v>
      </c>
      <c r="B2066" t="s">
        <v>48</v>
      </c>
      <c r="C2066" s="27"/>
      <c r="D2066" s="27"/>
      <c r="E2066" s="27"/>
      <c r="F2066" s="27">
        <v>0</v>
      </c>
      <c r="G2066" s="27">
        <v>0</v>
      </c>
      <c r="H2066" s="27">
        <v>1</v>
      </c>
      <c r="I2066" s="27">
        <v>0</v>
      </c>
      <c r="J2066" s="27">
        <v>0</v>
      </c>
      <c r="K2066" s="27">
        <v>1</v>
      </c>
      <c r="L2066" s="27">
        <v>1</v>
      </c>
      <c r="M2066" s="27">
        <v>0</v>
      </c>
      <c r="N2066" s="27">
        <v>0</v>
      </c>
      <c r="O2066" s="27">
        <v>0</v>
      </c>
      <c r="P2066" s="27">
        <v>25602000000</v>
      </c>
      <c r="Q2066" s="27">
        <v>25599311449.384758</v>
      </c>
      <c r="R2066" s="27">
        <v>0</v>
      </c>
      <c r="S2066" s="27">
        <v>1</v>
      </c>
      <c r="T2066" s="33">
        <v>0.61588871891054842</v>
      </c>
      <c r="U2066" s="27">
        <v>89585998.099999994</v>
      </c>
      <c r="V2066" s="27">
        <v>316585000</v>
      </c>
      <c r="W2066" s="27">
        <v>13367000</v>
      </c>
      <c r="X2066" s="27"/>
      <c r="Y2066" s="27"/>
      <c r="Z2066" s="27">
        <v>1</v>
      </c>
    </row>
    <row r="2067" spans="1:26">
      <c r="A2067" s="27">
        <v>2002</v>
      </c>
      <c r="B2067" t="s">
        <v>48</v>
      </c>
      <c r="C2067" s="27"/>
      <c r="D2067" s="27"/>
      <c r="E2067" s="27"/>
      <c r="F2067" s="27">
        <v>0</v>
      </c>
      <c r="G2067" s="27">
        <v>0</v>
      </c>
      <c r="H2067" s="27">
        <v>1</v>
      </c>
      <c r="I2067" s="27">
        <v>0</v>
      </c>
      <c r="J2067" s="27">
        <v>0</v>
      </c>
      <c r="K2067" s="27">
        <v>1</v>
      </c>
      <c r="L2067" s="27">
        <v>1</v>
      </c>
      <c r="M2067" s="27">
        <v>0</v>
      </c>
      <c r="N2067" s="27">
        <v>0</v>
      </c>
      <c r="O2067" s="27">
        <v>0</v>
      </c>
      <c r="P2067" s="27">
        <v>27249000000</v>
      </c>
      <c r="Q2067" s="27">
        <v>27362875602.501129</v>
      </c>
      <c r="R2067" s="27">
        <v>0</v>
      </c>
      <c r="S2067" s="27">
        <v>1</v>
      </c>
      <c r="T2067" s="33">
        <v>0.62466195784303247</v>
      </c>
      <c r="U2067" s="27">
        <v>69926911.200000003</v>
      </c>
      <c r="V2067" s="27">
        <v>350123000</v>
      </c>
      <c r="W2067" s="27">
        <v>12704000</v>
      </c>
      <c r="X2067" s="27"/>
      <c r="Y2067" s="27"/>
      <c r="Z2067" s="27">
        <v>1</v>
      </c>
    </row>
    <row r="2068" spans="1:26">
      <c r="A2068" s="27">
        <v>2003</v>
      </c>
      <c r="B2068" t="s">
        <v>48</v>
      </c>
      <c r="C2068" s="27"/>
      <c r="D2068" s="27"/>
      <c r="E2068" s="27"/>
      <c r="F2068" s="27">
        <v>0</v>
      </c>
      <c r="G2068" s="27">
        <v>0</v>
      </c>
      <c r="H2068" s="27">
        <v>1</v>
      </c>
      <c r="I2068" s="27">
        <v>0</v>
      </c>
      <c r="J2068" s="27">
        <v>0</v>
      </c>
      <c r="K2068" s="27">
        <v>1</v>
      </c>
      <c r="L2068" s="27">
        <v>1</v>
      </c>
      <c r="M2068" s="27">
        <v>0</v>
      </c>
      <c r="N2068" s="27">
        <v>0</v>
      </c>
      <c r="O2068" s="27">
        <v>0</v>
      </c>
      <c r="P2068" s="27">
        <v>21518000000</v>
      </c>
      <c r="Q2068" s="27">
        <v>21642882856.424747</v>
      </c>
      <c r="R2068" s="27">
        <v>0</v>
      </c>
      <c r="S2068" s="27">
        <v>1</v>
      </c>
      <c r="T2068" s="33">
        <v>0.61793375018798091</v>
      </c>
      <c r="U2068" s="27">
        <v>177045895.69999999</v>
      </c>
      <c r="V2068" s="27">
        <v>349548000</v>
      </c>
      <c r="W2068" s="27">
        <v>12042000</v>
      </c>
      <c r="X2068" s="27"/>
      <c r="Y2068" s="27"/>
      <c r="Z2068" s="27">
        <v>1</v>
      </c>
    </row>
    <row r="2069" spans="1:26">
      <c r="A2069" s="27">
        <v>2004</v>
      </c>
      <c r="B2069" t="s">
        <v>48</v>
      </c>
      <c r="C2069" s="27"/>
      <c r="D2069" s="27"/>
      <c r="E2069" s="27"/>
      <c r="F2069" s="27">
        <v>0</v>
      </c>
      <c r="G2069" s="27">
        <v>0</v>
      </c>
      <c r="H2069" s="27">
        <v>1</v>
      </c>
      <c r="I2069" s="27">
        <v>0</v>
      </c>
      <c r="J2069" s="27">
        <v>0</v>
      </c>
      <c r="K2069" s="27">
        <v>1</v>
      </c>
      <c r="L2069" s="27">
        <v>1</v>
      </c>
      <c r="M2069" s="27">
        <v>0</v>
      </c>
      <c r="N2069" s="27">
        <v>0</v>
      </c>
      <c r="O2069" s="27">
        <v>0</v>
      </c>
      <c r="P2069" s="27">
        <v>22506000000</v>
      </c>
      <c r="Q2069" s="27">
        <v>22692574473.346703</v>
      </c>
      <c r="R2069" s="27">
        <v>0</v>
      </c>
      <c r="S2069" s="27">
        <v>1</v>
      </c>
      <c r="T2069" s="33">
        <v>0.67108711240801089</v>
      </c>
      <c r="U2069" s="27">
        <v>253024154.19999999</v>
      </c>
      <c r="V2069" s="27">
        <v>378861000</v>
      </c>
      <c r="W2069" s="27">
        <v>11380000</v>
      </c>
      <c r="X2069" s="27"/>
      <c r="Y2069" s="27"/>
      <c r="Z2069" s="27">
        <v>1</v>
      </c>
    </row>
    <row r="2070" spans="1:26">
      <c r="A2070" s="27">
        <v>2005</v>
      </c>
      <c r="B2070" t="s">
        <v>48</v>
      </c>
      <c r="C2070" s="27"/>
      <c r="D2070" s="27"/>
      <c r="E2070" s="27"/>
      <c r="F2070" s="27">
        <v>0</v>
      </c>
      <c r="G2070" s="27">
        <v>0</v>
      </c>
      <c r="H2070" s="27">
        <v>1</v>
      </c>
      <c r="I2070" s="27">
        <v>0</v>
      </c>
      <c r="J2070" s="27">
        <v>0</v>
      </c>
      <c r="K2070" s="27">
        <v>1</v>
      </c>
      <c r="L2070" s="27">
        <v>1</v>
      </c>
      <c r="M2070" s="27">
        <v>0</v>
      </c>
      <c r="N2070" s="27">
        <v>0</v>
      </c>
      <c r="O2070" s="27">
        <v>0</v>
      </c>
      <c r="P2070" s="27">
        <v>35948000000</v>
      </c>
      <c r="Q2070" s="27">
        <v>36119047252.17942</v>
      </c>
      <c r="R2070" s="27">
        <v>0</v>
      </c>
      <c r="S2070" s="27">
        <v>1</v>
      </c>
      <c r="T2070" s="33">
        <v>0.69599608558540027</v>
      </c>
      <c r="U2070" s="27">
        <v>445624947</v>
      </c>
      <c r="V2070" s="27">
        <v>405277000</v>
      </c>
      <c r="W2070" s="27">
        <v>10716000</v>
      </c>
      <c r="X2070" s="27"/>
      <c r="Y2070" s="27"/>
      <c r="Z2070" s="27">
        <v>1</v>
      </c>
    </row>
    <row r="2071" spans="1:26">
      <c r="A2071" s="27">
        <v>2006</v>
      </c>
      <c r="B2071" t="s">
        <v>48</v>
      </c>
      <c r="C2071" s="27"/>
      <c r="D2071" s="27"/>
      <c r="E2071" s="27"/>
      <c r="F2071" s="27">
        <v>0</v>
      </c>
      <c r="G2071" s="27">
        <v>0</v>
      </c>
      <c r="H2071" s="27">
        <v>1</v>
      </c>
      <c r="I2071" s="27">
        <v>0</v>
      </c>
      <c r="J2071" s="27">
        <v>0</v>
      </c>
      <c r="K2071" s="27">
        <v>1</v>
      </c>
      <c r="L2071" s="27">
        <v>1</v>
      </c>
      <c r="M2071" s="27">
        <v>0</v>
      </c>
      <c r="N2071" s="27">
        <v>0</v>
      </c>
      <c r="O2071" s="27">
        <v>0</v>
      </c>
      <c r="P2071" s="27">
        <v>37998000000</v>
      </c>
      <c r="Q2071" s="27">
        <v>38116351526.286201</v>
      </c>
      <c r="R2071" s="27">
        <v>0</v>
      </c>
      <c r="S2071" s="27">
        <v>1</v>
      </c>
      <c r="T2071" s="33">
        <v>0.83568345932575372</v>
      </c>
      <c r="U2071" s="27">
        <v>506927137.19999999</v>
      </c>
      <c r="V2071" s="27">
        <v>438015000</v>
      </c>
      <c r="W2071" s="27">
        <v>10054000</v>
      </c>
      <c r="X2071" s="27"/>
      <c r="Y2071" s="27"/>
      <c r="Z2071" s="27">
        <v>1</v>
      </c>
    </row>
    <row r="2072" spans="1:26">
      <c r="A2072" s="27">
        <v>2007</v>
      </c>
      <c r="B2072" t="s">
        <v>48</v>
      </c>
      <c r="C2072" s="27"/>
      <c r="D2072" s="27"/>
      <c r="E2072" s="27"/>
      <c r="F2072" s="27">
        <v>0</v>
      </c>
      <c r="G2072" s="27">
        <v>0</v>
      </c>
      <c r="H2072" s="27">
        <v>1</v>
      </c>
      <c r="I2072" s="27">
        <v>0</v>
      </c>
      <c r="J2072" s="27">
        <v>0</v>
      </c>
      <c r="K2072" s="27">
        <v>1</v>
      </c>
      <c r="L2072" s="27">
        <v>1</v>
      </c>
      <c r="M2072" s="27">
        <v>0</v>
      </c>
      <c r="N2072" s="27">
        <v>0</v>
      </c>
      <c r="O2072" s="27">
        <v>0</v>
      </c>
      <c r="P2072" s="27">
        <v>44067000000</v>
      </c>
      <c r="Q2072" s="27">
        <v>44169678153.156563</v>
      </c>
      <c r="R2072" s="27">
        <v>0</v>
      </c>
      <c r="S2072" s="27">
        <v>1</v>
      </c>
      <c r="T2072" s="33">
        <v>0.90473952627382648</v>
      </c>
      <c r="U2072" s="27">
        <v>597503586.79999995</v>
      </c>
      <c r="V2072" s="27">
        <v>472375000</v>
      </c>
      <c r="W2072" s="27">
        <v>9392000</v>
      </c>
      <c r="X2072" s="27"/>
      <c r="Y2072" s="27"/>
      <c r="Z2072" s="27">
        <v>1</v>
      </c>
    </row>
    <row r="2073" spans="1:26">
      <c r="A2073" s="27">
        <v>2008</v>
      </c>
      <c r="B2073" t="s">
        <v>48</v>
      </c>
      <c r="C2073" s="27"/>
      <c r="D2073" s="27"/>
      <c r="E2073" s="27"/>
      <c r="F2073" s="27">
        <v>0</v>
      </c>
      <c r="G2073" s="27">
        <v>0</v>
      </c>
      <c r="H2073" s="27">
        <v>1</v>
      </c>
      <c r="I2073" s="27">
        <v>0</v>
      </c>
      <c r="J2073" s="27">
        <v>0</v>
      </c>
      <c r="K2073" s="27">
        <v>1</v>
      </c>
      <c r="L2073" s="27">
        <v>1</v>
      </c>
      <c r="M2073" s="27">
        <v>0</v>
      </c>
      <c r="N2073" s="27">
        <v>0</v>
      </c>
      <c r="O2073" s="27">
        <v>0</v>
      </c>
      <c r="P2073" s="27">
        <v>48206000000</v>
      </c>
      <c r="Q2073" s="27">
        <v>48288967303.489639</v>
      </c>
      <c r="R2073" s="27">
        <v>0</v>
      </c>
      <c r="S2073" s="27">
        <v>1</v>
      </c>
      <c r="T2073" s="33">
        <v>0.91944034308119871</v>
      </c>
      <c r="U2073" s="27">
        <v>540901236.79999995</v>
      </c>
      <c r="V2073" s="27">
        <v>449469000</v>
      </c>
      <c r="W2073" s="27">
        <v>8729000</v>
      </c>
      <c r="X2073" s="27">
        <v>851000000</v>
      </c>
      <c r="Y2073" s="27"/>
      <c r="Z2073" s="27">
        <v>1</v>
      </c>
    </row>
    <row r="2074" spans="1:26">
      <c r="A2074" s="27">
        <v>2009</v>
      </c>
      <c r="B2074" t="s">
        <v>48</v>
      </c>
      <c r="C2074" s="27"/>
      <c r="D2074" s="27"/>
      <c r="E2074" s="27"/>
      <c r="F2074" s="27">
        <v>0</v>
      </c>
      <c r="G2074" s="27">
        <v>0</v>
      </c>
      <c r="H2074" s="27">
        <v>1</v>
      </c>
      <c r="I2074" s="27">
        <v>0</v>
      </c>
      <c r="J2074" s="27">
        <v>0</v>
      </c>
      <c r="K2074" s="27">
        <v>1</v>
      </c>
      <c r="L2074" s="27">
        <v>1</v>
      </c>
      <c r="M2074" s="27">
        <v>0</v>
      </c>
      <c r="N2074" s="27">
        <v>0</v>
      </c>
      <c r="O2074" s="27">
        <v>0</v>
      </c>
      <c r="P2074" s="27">
        <v>48319000000</v>
      </c>
      <c r="Q2074" s="27">
        <v>48376555305.690239</v>
      </c>
      <c r="R2074" s="27">
        <v>0</v>
      </c>
      <c r="S2074" s="27">
        <v>1</v>
      </c>
      <c r="T2074" s="33">
        <v>0.81595367947064712</v>
      </c>
      <c r="U2074" s="27">
        <v>1093881075.3</v>
      </c>
      <c r="V2074" s="27">
        <v>748103000</v>
      </c>
      <c r="W2074" s="27">
        <v>8067000</v>
      </c>
      <c r="X2074" s="27">
        <v>1002000000</v>
      </c>
      <c r="Y2074" s="27"/>
      <c r="Z2074" s="27">
        <v>1</v>
      </c>
    </row>
    <row r="2075" spans="1:26">
      <c r="A2075" s="27">
        <v>2010</v>
      </c>
      <c r="B2075" t="s">
        <v>48</v>
      </c>
      <c r="C2075" s="27"/>
      <c r="D2075" s="27"/>
      <c r="E2075" s="27"/>
      <c r="F2075" s="27">
        <v>0</v>
      </c>
      <c r="G2075" s="27">
        <v>0</v>
      </c>
      <c r="H2075" s="27">
        <v>1</v>
      </c>
      <c r="I2075" s="27">
        <v>0</v>
      </c>
      <c r="J2075" s="27">
        <v>0</v>
      </c>
      <c r="K2075" s="27">
        <v>1</v>
      </c>
      <c r="L2075" s="27">
        <v>1</v>
      </c>
      <c r="M2075" s="27">
        <v>0</v>
      </c>
      <c r="N2075" s="27">
        <v>0</v>
      </c>
      <c r="O2075" s="27">
        <v>0</v>
      </c>
      <c r="P2075" s="27">
        <v>53921000000</v>
      </c>
      <c r="Q2075" s="27">
        <v>53982886258.220459</v>
      </c>
      <c r="R2075" s="27">
        <v>0</v>
      </c>
      <c r="S2075" s="27">
        <v>1</v>
      </c>
      <c r="T2075" s="33">
        <v>1.0070075781651076</v>
      </c>
      <c r="U2075" s="27">
        <v>1461025210.5</v>
      </c>
      <c r="V2075" s="27">
        <v>864273000</v>
      </c>
      <c r="W2075" s="27">
        <v>7404000</v>
      </c>
      <c r="X2075" s="27">
        <v>659000000</v>
      </c>
      <c r="Y2075" s="27"/>
      <c r="Z2075" s="27">
        <v>1</v>
      </c>
    </row>
    <row r="2076" spans="1:26">
      <c r="A2076" s="27">
        <v>2011</v>
      </c>
      <c r="B2076" t="s">
        <v>48</v>
      </c>
      <c r="C2076" s="27"/>
      <c r="D2076" s="27"/>
      <c r="E2076" s="27"/>
      <c r="F2076" s="27">
        <v>0</v>
      </c>
      <c r="G2076" s="27">
        <v>0</v>
      </c>
      <c r="H2076" s="27">
        <v>1</v>
      </c>
      <c r="I2076" s="27">
        <v>0</v>
      </c>
      <c r="J2076" s="27">
        <v>0</v>
      </c>
      <c r="K2076" s="27">
        <v>1</v>
      </c>
      <c r="L2076" s="27">
        <v>1</v>
      </c>
      <c r="M2076" s="27">
        <v>0</v>
      </c>
      <c r="N2076" s="27">
        <v>0</v>
      </c>
      <c r="O2076" s="27">
        <v>0</v>
      </c>
      <c r="P2076" s="27">
        <v>58088000000</v>
      </c>
      <c r="Q2076" s="27">
        <v>57811180659.454483</v>
      </c>
      <c r="R2076" s="27">
        <v>0</v>
      </c>
      <c r="S2076" s="27">
        <v>1</v>
      </c>
      <c r="T2076" s="33">
        <v>1.116808011796752</v>
      </c>
      <c r="U2076" s="27">
        <v>1622535035.5</v>
      </c>
      <c r="V2076" s="27">
        <v>851355000</v>
      </c>
      <c r="W2076" s="27">
        <v>6742000</v>
      </c>
      <c r="X2076" s="27">
        <v>714000000</v>
      </c>
      <c r="Y2076" s="27"/>
      <c r="Z2076" s="27">
        <v>1</v>
      </c>
    </row>
    <row r="2077" spans="1:26">
      <c r="A2077" s="27">
        <v>2012</v>
      </c>
      <c r="B2077" t="s">
        <v>48</v>
      </c>
      <c r="C2077" s="27"/>
      <c r="D2077" s="27"/>
      <c r="E2077" s="27"/>
      <c r="F2077" s="27">
        <v>0</v>
      </c>
      <c r="G2077" s="27">
        <v>0</v>
      </c>
      <c r="H2077" s="27">
        <v>1</v>
      </c>
      <c r="I2077" s="27">
        <v>0</v>
      </c>
      <c r="J2077" s="27">
        <v>0</v>
      </c>
      <c r="K2077" s="27">
        <v>1</v>
      </c>
      <c r="L2077" s="27">
        <v>1</v>
      </c>
      <c r="M2077" s="27">
        <v>0</v>
      </c>
      <c r="N2077" s="27">
        <v>0</v>
      </c>
      <c r="O2077" s="27">
        <v>0</v>
      </c>
      <c r="P2077" s="27">
        <v>60747000000</v>
      </c>
      <c r="Q2077" s="27">
        <v>60657780260.67923</v>
      </c>
      <c r="R2077" s="27">
        <v>0</v>
      </c>
      <c r="S2077" s="27">
        <v>1</v>
      </c>
      <c r="T2077" s="33">
        <v>0.99562684078172081</v>
      </c>
      <c r="U2077" s="27">
        <v>1513262479.4000001</v>
      </c>
      <c r="V2077" s="27">
        <v>909694000</v>
      </c>
      <c r="W2077" s="27">
        <v>6080000</v>
      </c>
      <c r="X2077" s="27">
        <v>833000000</v>
      </c>
      <c r="Y2077" s="27"/>
      <c r="Z2077" s="27">
        <v>1</v>
      </c>
    </row>
    <row r="2078" spans="1:26">
      <c r="A2078" s="27">
        <v>2013</v>
      </c>
      <c r="B2078" t="s">
        <v>48</v>
      </c>
      <c r="C2078" s="27"/>
      <c r="D2078" s="27"/>
      <c r="E2078" s="27"/>
      <c r="F2078" s="27">
        <v>0</v>
      </c>
      <c r="G2078" s="27">
        <v>0</v>
      </c>
      <c r="H2078" s="27">
        <v>1</v>
      </c>
      <c r="I2078" s="27">
        <v>0</v>
      </c>
      <c r="J2078" s="27">
        <v>0</v>
      </c>
      <c r="K2078" s="27">
        <v>1</v>
      </c>
      <c r="L2078" s="27">
        <v>1</v>
      </c>
      <c r="M2078" s="27">
        <v>0</v>
      </c>
      <c r="N2078" s="27">
        <v>0</v>
      </c>
      <c r="O2078" s="27">
        <v>0</v>
      </c>
      <c r="P2078" s="27">
        <v>62758000000</v>
      </c>
      <c r="Q2078" s="27">
        <v>62661773591.720268</v>
      </c>
      <c r="R2078" s="27">
        <v>0</v>
      </c>
      <c r="S2078" s="27">
        <v>1</v>
      </c>
      <c r="T2078" s="33">
        <v>0.99710818219516861</v>
      </c>
      <c r="U2078" s="27">
        <v>1316945149.5</v>
      </c>
      <c r="V2078" s="27">
        <v>895717000</v>
      </c>
      <c r="W2078" s="27">
        <v>5417000</v>
      </c>
      <c r="X2078" s="27">
        <v>735000000</v>
      </c>
      <c r="Y2078" s="27"/>
      <c r="Z2078" s="27">
        <v>1</v>
      </c>
    </row>
    <row r="2079" spans="1:26">
      <c r="A2079" s="27">
        <v>2014</v>
      </c>
      <c r="B2079" t="s">
        <v>48</v>
      </c>
      <c r="C2079" s="27"/>
      <c r="D2079" s="27"/>
      <c r="E2079" s="27"/>
      <c r="F2079" s="27">
        <v>0</v>
      </c>
      <c r="G2079" s="27">
        <v>0</v>
      </c>
      <c r="H2079" s="27">
        <v>1</v>
      </c>
      <c r="I2079" s="27">
        <v>0</v>
      </c>
      <c r="J2079" s="27">
        <v>0</v>
      </c>
      <c r="K2079" s="27">
        <v>1</v>
      </c>
      <c r="L2079" s="27">
        <v>1</v>
      </c>
      <c r="M2079" s="27">
        <v>0</v>
      </c>
      <c r="N2079" s="27">
        <v>0</v>
      </c>
      <c r="O2079" s="27">
        <v>0</v>
      </c>
      <c r="P2079" s="27">
        <v>66157000000</v>
      </c>
      <c r="Q2079" s="27">
        <v>66065015410.046829</v>
      </c>
      <c r="R2079" s="27">
        <v>0</v>
      </c>
      <c r="S2079" s="27">
        <v>1</v>
      </c>
      <c r="T2079" s="33">
        <v>0.96696016921402161</v>
      </c>
      <c r="U2079" s="27">
        <v>802888486.60000002</v>
      </c>
      <c r="V2079" s="27">
        <v>883166000</v>
      </c>
      <c r="W2079" s="27">
        <v>4755000</v>
      </c>
      <c r="X2079" s="27">
        <v>655000000</v>
      </c>
      <c r="Y2079" s="27"/>
      <c r="Z2079" s="27">
        <v>1</v>
      </c>
    </row>
    <row r="2080" spans="1:26">
      <c r="A2080" s="27">
        <v>2015</v>
      </c>
      <c r="B2080" t="s">
        <v>48</v>
      </c>
      <c r="C2080" s="27"/>
      <c r="D2080" s="27"/>
      <c r="E2080" s="27"/>
      <c r="F2080" s="27">
        <v>0</v>
      </c>
      <c r="G2080" s="27">
        <v>0</v>
      </c>
      <c r="H2080" s="27">
        <v>1</v>
      </c>
      <c r="I2080" s="27">
        <v>0</v>
      </c>
      <c r="J2080" s="27">
        <v>0</v>
      </c>
      <c r="K2080" s="27">
        <v>1</v>
      </c>
      <c r="L2080" s="27">
        <v>1</v>
      </c>
      <c r="M2080" s="27">
        <v>0</v>
      </c>
      <c r="N2080" s="27">
        <v>0</v>
      </c>
      <c r="O2080" s="27">
        <v>0</v>
      </c>
      <c r="P2080" s="27">
        <v>68898000000</v>
      </c>
      <c r="Q2080" s="27">
        <v>68802092020.944824</v>
      </c>
      <c r="R2080" s="27">
        <v>0</v>
      </c>
      <c r="S2080" s="27">
        <v>1</v>
      </c>
      <c r="T2080" s="33">
        <v>0.821813335342235</v>
      </c>
      <c r="U2080" s="27">
        <v>403128257.19999999</v>
      </c>
      <c r="V2080" s="27">
        <v>927832000</v>
      </c>
      <c r="W2080" s="27">
        <v>4092000</v>
      </c>
      <c r="X2080" s="27">
        <v>781000000</v>
      </c>
      <c r="Y2080" s="27"/>
      <c r="Z2080" s="27">
        <v>1</v>
      </c>
    </row>
    <row r="2081" spans="1:26">
      <c r="A2081" s="27">
        <v>2016</v>
      </c>
      <c r="B2081" t="s">
        <v>48</v>
      </c>
      <c r="C2081" s="27"/>
      <c r="D2081" s="27"/>
      <c r="E2081" s="27"/>
      <c r="F2081" s="27">
        <v>0</v>
      </c>
      <c r="G2081" s="27">
        <v>0</v>
      </c>
      <c r="H2081" s="27">
        <v>1</v>
      </c>
      <c r="I2081" s="27">
        <v>0</v>
      </c>
      <c r="J2081" s="27">
        <v>0</v>
      </c>
      <c r="K2081" s="27">
        <v>1</v>
      </c>
      <c r="L2081" s="27">
        <v>1</v>
      </c>
      <c r="M2081" s="27">
        <v>0</v>
      </c>
      <c r="N2081" s="27">
        <v>0</v>
      </c>
      <c r="O2081" s="27">
        <v>0</v>
      </c>
      <c r="P2081" s="27">
        <v>72434000000</v>
      </c>
      <c r="Q2081" s="27">
        <v>72342967648.335434</v>
      </c>
      <c r="R2081" s="27">
        <v>0</v>
      </c>
      <c r="S2081" s="27">
        <v>1</v>
      </c>
      <c r="T2081" s="33">
        <v>0.86004996979414983</v>
      </c>
      <c r="U2081" s="27">
        <v>280731056.60000002</v>
      </c>
      <c r="V2081" s="27">
        <v>929592000</v>
      </c>
      <c r="W2081" s="27">
        <v>3429000</v>
      </c>
      <c r="X2081" s="27">
        <v>755000000</v>
      </c>
      <c r="Y2081" s="27"/>
      <c r="Z2081" s="27">
        <v>1</v>
      </c>
    </row>
    <row r="2082" spans="1:26">
      <c r="A2082" s="27">
        <v>2017</v>
      </c>
      <c r="B2082" t="s">
        <v>48</v>
      </c>
      <c r="C2082" s="27"/>
      <c r="D2082" s="27"/>
      <c r="E2082" s="27"/>
      <c r="F2082" s="27">
        <v>0</v>
      </c>
      <c r="G2082" s="27">
        <v>0</v>
      </c>
      <c r="H2082" s="27">
        <v>1</v>
      </c>
      <c r="I2082" s="27">
        <v>0</v>
      </c>
      <c r="J2082" s="27">
        <v>0</v>
      </c>
      <c r="K2082" s="27">
        <v>1</v>
      </c>
      <c r="L2082" s="27">
        <v>1</v>
      </c>
      <c r="M2082" s="27">
        <v>0</v>
      </c>
      <c r="N2082" s="27">
        <v>0</v>
      </c>
      <c r="O2082" s="27">
        <v>0</v>
      </c>
      <c r="P2082" s="27">
        <v>76091000000</v>
      </c>
      <c r="Q2082" s="27">
        <v>75931656814.656967</v>
      </c>
      <c r="R2082" s="27">
        <v>0</v>
      </c>
      <c r="S2082" s="27">
        <v>1</v>
      </c>
      <c r="T2082" s="33">
        <v>0.90809244833766045</v>
      </c>
      <c r="U2082" s="27">
        <v>297396255.39999998</v>
      </c>
      <c r="V2082" s="27">
        <v>920035000</v>
      </c>
      <c r="W2082" s="27">
        <v>2767000</v>
      </c>
      <c r="X2082" s="27">
        <v>748000000</v>
      </c>
      <c r="Y2082" s="27"/>
      <c r="Z2082" s="27">
        <v>1</v>
      </c>
    </row>
    <row r="2083" spans="1:26">
      <c r="A2083" s="27">
        <v>1950</v>
      </c>
      <c r="B2083" t="s">
        <v>46</v>
      </c>
      <c r="C2083" s="27"/>
      <c r="D2083" s="27"/>
      <c r="E2083" s="27"/>
      <c r="F2083" s="27">
        <v>0</v>
      </c>
      <c r="G2083" s="27">
        <v>0</v>
      </c>
      <c r="H2083" s="27">
        <v>1</v>
      </c>
      <c r="I2083" s="27">
        <v>0</v>
      </c>
      <c r="J2083" s="27">
        <v>1</v>
      </c>
      <c r="K2083" s="27">
        <v>1</v>
      </c>
      <c r="L2083" s="27">
        <v>1</v>
      </c>
      <c r="M2083" s="27">
        <v>0</v>
      </c>
      <c r="N2083" s="27">
        <v>1</v>
      </c>
      <c r="O2083" s="27">
        <v>1</v>
      </c>
      <c r="P2083" s="27"/>
      <c r="Q2083" s="27"/>
      <c r="R2083" s="27">
        <v>0</v>
      </c>
      <c r="S2083" s="27">
        <v>1</v>
      </c>
      <c r="T2083" s="33">
        <v>1.287837882863923</v>
      </c>
      <c r="U2083" s="27"/>
      <c r="V2083" s="27"/>
      <c r="W2083" s="27"/>
      <c r="X2083" s="27"/>
      <c r="Y2083" s="27"/>
      <c r="Z2083" s="27">
        <v>1</v>
      </c>
    </row>
    <row r="2084" spans="1:26">
      <c r="A2084" s="27">
        <v>1951</v>
      </c>
      <c r="B2084" t="s">
        <v>46</v>
      </c>
      <c r="C2084" s="27"/>
      <c r="D2084" s="27"/>
      <c r="E2084" s="27"/>
      <c r="F2084" s="27">
        <v>0</v>
      </c>
      <c r="G2084" s="27">
        <v>0</v>
      </c>
      <c r="H2084" s="27">
        <v>1</v>
      </c>
      <c r="I2084" s="27">
        <v>0</v>
      </c>
      <c r="J2084" s="27">
        <v>1</v>
      </c>
      <c r="K2084" s="27">
        <v>1</v>
      </c>
      <c r="L2084" s="27">
        <v>1</v>
      </c>
      <c r="M2084" s="27">
        <v>0</v>
      </c>
      <c r="N2084" s="27">
        <v>1</v>
      </c>
      <c r="O2084" s="27">
        <v>1</v>
      </c>
      <c r="P2084" s="27"/>
      <c r="Q2084" s="27"/>
      <c r="R2084" s="27">
        <v>0</v>
      </c>
      <c r="S2084" s="27">
        <v>1</v>
      </c>
      <c r="T2084" s="33">
        <v>1.3439935487765553</v>
      </c>
      <c r="U2084" s="27"/>
      <c r="V2084" s="27"/>
      <c r="W2084" s="27"/>
      <c r="X2084" s="27"/>
      <c r="Y2084" s="27"/>
      <c r="Z2084" s="27">
        <v>1</v>
      </c>
    </row>
    <row r="2085" spans="1:26">
      <c r="A2085" s="27">
        <v>1952</v>
      </c>
      <c r="B2085" t="s">
        <v>46</v>
      </c>
      <c r="C2085" s="27"/>
      <c r="D2085" s="27"/>
      <c r="E2085" s="27"/>
      <c r="F2085" s="27">
        <v>0</v>
      </c>
      <c r="G2085" s="27">
        <v>0</v>
      </c>
      <c r="H2085" s="27">
        <v>1</v>
      </c>
      <c r="I2085" s="27">
        <v>0</v>
      </c>
      <c r="J2085" s="27">
        <v>1</v>
      </c>
      <c r="K2085" s="27">
        <v>1</v>
      </c>
      <c r="L2085" s="27">
        <v>1</v>
      </c>
      <c r="M2085" s="27">
        <v>0</v>
      </c>
      <c r="N2085" s="27">
        <v>1</v>
      </c>
      <c r="O2085" s="27">
        <v>1</v>
      </c>
      <c r="P2085" s="27"/>
      <c r="Q2085" s="27"/>
      <c r="R2085" s="27">
        <v>0</v>
      </c>
      <c r="S2085" s="27">
        <v>1</v>
      </c>
      <c r="T2085" s="33">
        <v>1.1861288455441423</v>
      </c>
      <c r="U2085" s="27"/>
      <c r="V2085" s="27"/>
      <c r="W2085" s="27"/>
      <c r="X2085" s="27"/>
      <c r="Y2085" s="27"/>
      <c r="Z2085" s="27">
        <v>1</v>
      </c>
    </row>
    <row r="2086" spans="1:26">
      <c r="A2086" s="27">
        <v>1953</v>
      </c>
      <c r="B2086" t="s">
        <v>46</v>
      </c>
      <c r="C2086" s="27"/>
      <c r="D2086" s="27"/>
      <c r="E2086" s="27"/>
      <c r="F2086" s="27">
        <v>0</v>
      </c>
      <c r="G2086" s="27">
        <v>0</v>
      </c>
      <c r="H2086" s="27">
        <v>1</v>
      </c>
      <c r="I2086" s="27">
        <v>0</v>
      </c>
      <c r="J2086" s="27">
        <v>1</v>
      </c>
      <c r="K2086" s="27">
        <v>1</v>
      </c>
      <c r="L2086" s="27">
        <v>1</v>
      </c>
      <c r="M2086" s="27">
        <v>0</v>
      </c>
      <c r="N2086" s="27">
        <v>1</v>
      </c>
      <c r="O2086" s="27">
        <v>1</v>
      </c>
      <c r="P2086" s="27"/>
      <c r="Q2086" s="27"/>
      <c r="R2086" s="27">
        <v>0</v>
      </c>
      <c r="S2086" s="27">
        <v>1</v>
      </c>
      <c r="T2086" s="33">
        <v>1.1355764645766917</v>
      </c>
      <c r="U2086" s="27"/>
      <c r="V2086" s="27"/>
      <c r="W2086" s="27"/>
      <c r="X2086" s="27"/>
      <c r="Y2086" s="27"/>
      <c r="Z2086" s="27">
        <v>1</v>
      </c>
    </row>
    <row r="2087" spans="1:26">
      <c r="A2087" s="27">
        <v>1954</v>
      </c>
      <c r="B2087" t="s">
        <v>46</v>
      </c>
      <c r="C2087" s="27"/>
      <c r="D2087" s="27"/>
      <c r="E2087" s="27"/>
      <c r="F2087" s="27">
        <v>0</v>
      </c>
      <c r="G2087" s="27">
        <v>0</v>
      </c>
      <c r="H2087" s="27">
        <v>1</v>
      </c>
      <c r="I2087" s="27">
        <v>0</v>
      </c>
      <c r="J2087" s="27">
        <v>1</v>
      </c>
      <c r="K2087" s="27">
        <v>1</v>
      </c>
      <c r="L2087" s="27">
        <v>1</v>
      </c>
      <c r="M2087" s="27">
        <v>0</v>
      </c>
      <c r="N2087" s="27">
        <v>1</v>
      </c>
      <c r="O2087" s="27">
        <v>1</v>
      </c>
      <c r="P2087" s="27"/>
      <c r="Q2087" s="27"/>
      <c r="R2087" s="27">
        <v>0</v>
      </c>
      <c r="S2087" s="27">
        <v>1</v>
      </c>
      <c r="T2087" s="33">
        <v>1.2456557755316726</v>
      </c>
      <c r="U2087" s="27"/>
      <c r="V2087" s="27"/>
      <c r="W2087" s="27"/>
      <c r="X2087" s="27"/>
      <c r="Y2087" s="27"/>
      <c r="Z2087" s="27">
        <v>1</v>
      </c>
    </row>
    <row r="2088" spans="1:26">
      <c r="A2088" s="27">
        <v>1955</v>
      </c>
      <c r="B2088" t="s">
        <v>46</v>
      </c>
      <c r="C2088" s="27"/>
      <c r="D2088" s="27"/>
      <c r="E2088" s="27"/>
      <c r="F2088" s="27">
        <v>0</v>
      </c>
      <c r="G2088" s="27">
        <v>0</v>
      </c>
      <c r="H2088" s="27">
        <v>1</v>
      </c>
      <c r="I2088" s="27">
        <v>0</v>
      </c>
      <c r="J2088" s="27">
        <v>1</v>
      </c>
      <c r="K2088" s="27">
        <v>1</v>
      </c>
      <c r="L2088" s="27">
        <v>1</v>
      </c>
      <c r="M2088" s="27">
        <v>0</v>
      </c>
      <c r="N2088" s="27">
        <v>1</v>
      </c>
      <c r="O2088" s="27">
        <v>1</v>
      </c>
      <c r="P2088" s="27"/>
      <c r="Q2088" s="27"/>
      <c r="R2088" s="27">
        <v>0</v>
      </c>
      <c r="S2088" s="27">
        <v>1</v>
      </c>
      <c r="T2088" s="33">
        <v>1.2093425125419712</v>
      </c>
      <c r="U2088" s="27"/>
      <c r="V2088" s="27"/>
      <c r="W2088" s="27"/>
      <c r="X2088" s="27"/>
      <c r="Y2088" s="27"/>
      <c r="Z2088" s="27">
        <v>1</v>
      </c>
    </row>
    <row r="2089" spans="1:26">
      <c r="A2089" s="27">
        <v>1956</v>
      </c>
      <c r="B2089" t="s">
        <v>46</v>
      </c>
      <c r="C2089" s="27"/>
      <c r="D2089" s="27"/>
      <c r="E2089" s="27"/>
      <c r="F2089" s="27">
        <v>0</v>
      </c>
      <c r="G2089" s="27">
        <v>0</v>
      </c>
      <c r="H2089" s="27">
        <v>1</v>
      </c>
      <c r="I2089" s="27">
        <v>0</v>
      </c>
      <c r="J2089" s="27">
        <v>1</v>
      </c>
      <c r="K2089" s="27">
        <v>1</v>
      </c>
      <c r="L2089" s="27">
        <v>1</v>
      </c>
      <c r="M2089" s="27">
        <v>0</v>
      </c>
      <c r="N2089" s="27">
        <v>1</v>
      </c>
      <c r="O2089" s="27">
        <v>1</v>
      </c>
      <c r="P2089" s="27"/>
      <c r="Q2089" s="27"/>
      <c r="R2089" s="27">
        <v>0</v>
      </c>
      <c r="S2089" s="27">
        <v>1</v>
      </c>
      <c r="T2089" s="33">
        <v>1.188247729709901</v>
      </c>
      <c r="U2089" s="27"/>
      <c r="V2089" s="27"/>
      <c r="W2089" s="27"/>
      <c r="X2089" s="27"/>
      <c r="Y2089" s="27"/>
      <c r="Z2089" s="27">
        <v>1</v>
      </c>
    </row>
    <row r="2090" spans="1:26">
      <c r="A2090" s="27">
        <v>1957</v>
      </c>
      <c r="B2090" t="s">
        <v>46</v>
      </c>
      <c r="C2090" s="27"/>
      <c r="D2090" s="27"/>
      <c r="E2090" s="27"/>
      <c r="F2090" s="27">
        <v>0</v>
      </c>
      <c r="G2090" s="27">
        <v>0</v>
      </c>
      <c r="H2090" s="27">
        <v>1</v>
      </c>
      <c r="I2090" s="27">
        <v>0</v>
      </c>
      <c r="J2090" s="27">
        <v>1</v>
      </c>
      <c r="K2090" s="27">
        <v>1</v>
      </c>
      <c r="L2090" s="27">
        <v>1</v>
      </c>
      <c r="M2090" s="27">
        <v>0</v>
      </c>
      <c r="N2090" s="27">
        <v>1</v>
      </c>
      <c r="O2090" s="27">
        <v>1</v>
      </c>
      <c r="P2090" s="27"/>
      <c r="Q2090" s="27"/>
      <c r="R2090" s="27">
        <v>0</v>
      </c>
      <c r="S2090" s="27">
        <v>1</v>
      </c>
      <c r="T2090" s="33">
        <v>1.1056830722153153</v>
      </c>
      <c r="U2090" s="27"/>
      <c r="V2090" s="27"/>
      <c r="W2090" s="27"/>
      <c r="X2090" s="27"/>
      <c r="Y2090" s="27"/>
      <c r="Z2090" s="27">
        <v>1</v>
      </c>
    </row>
    <row r="2091" spans="1:26">
      <c r="A2091" s="27">
        <v>1958</v>
      </c>
      <c r="B2091" t="s">
        <v>46</v>
      </c>
      <c r="C2091" s="27"/>
      <c r="D2091" s="27"/>
      <c r="E2091" s="27"/>
      <c r="F2091" s="27">
        <v>0</v>
      </c>
      <c r="G2091" s="27">
        <v>0</v>
      </c>
      <c r="H2091" s="27">
        <v>1</v>
      </c>
      <c r="I2091" s="27">
        <v>0</v>
      </c>
      <c r="J2091" s="27">
        <v>1</v>
      </c>
      <c r="K2091" s="27">
        <v>1</v>
      </c>
      <c r="L2091" s="27">
        <v>1</v>
      </c>
      <c r="M2091" s="27">
        <v>0</v>
      </c>
      <c r="N2091" s="27">
        <v>1</v>
      </c>
      <c r="O2091" s="27">
        <v>1</v>
      </c>
      <c r="P2091" s="27"/>
      <c r="Q2091" s="27"/>
      <c r="R2091" s="27">
        <v>0</v>
      </c>
      <c r="S2091" s="27">
        <v>1</v>
      </c>
      <c r="T2091" s="33">
        <v>1.0176220702015186</v>
      </c>
      <c r="U2091" s="27"/>
      <c r="V2091" s="27"/>
      <c r="W2091" s="27"/>
      <c r="X2091" s="27"/>
      <c r="Y2091" s="27"/>
      <c r="Z2091" s="27">
        <v>1</v>
      </c>
    </row>
    <row r="2092" spans="1:26">
      <c r="A2092" s="27">
        <v>1959</v>
      </c>
      <c r="B2092" t="s">
        <v>46</v>
      </c>
      <c r="C2092" s="27"/>
      <c r="D2092" s="27"/>
      <c r="E2092" s="27"/>
      <c r="F2092" s="27">
        <v>0</v>
      </c>
      <c r="G2092" s="27">
        <v>0</v>
      </c>
      <c r="H2092" s="27">
        <v>1</v>
      </c>
      <c r="I2092" s="27">
        <v>0</v>
      </c>
      <c r="J2092" s="27">
        <v>1</v>
      </c>
      <c r="K2092" s="27">
        <v>1</v>
      </c>
      <c r="L2092" s="27">
        <v>1</v>
      </c>
      <c r="M2092" s="27">
        <v>0</v>
      </c>
      <c r="N2092" s="27">
        <v>1</v>
      </c>
      <c r="O2092" s="27">
        <v>1</v>
      </c>
      <c r="P2092" s="27"/>
      <c r="Q2092" s="27"/>
      <c r="R2092" s="27">
        <v>0</v>
      </c>
      <c r="S2092" s="27">
        <v>1</v>
      </c>
      <c r="T2092" s="33">
        <v>1.0157995537348996</v>
      </c>
      <c r="U2092" s="27"/>
      <c r="V2092" s="27"/>
      <c r="W2092" s="27"/>
      <c r="X2092" s="27"/>
      <c r="Y2092" s="27"/>
      <c r="Z2092" s="27">
        <v>1</v>
      </c>
    </row>
    <row r="2093" spans="1:26">
      <c r="A2093" s="27">
        <v>1960</v>
      </c>
      <c r="B2093" t="s">
        <v>46</v>
      </c>
      <c r="C2093" s="27"/>
      <c r="D2093" s="27"/>
      <c r="E2093" s="27"/>
      <c r="F2093" s="27">
        <v>0</v>
      </c>
      <c r="G2093" s="27">
        <v>0</v>
      </c>
      <c r="H2093" s="27">
        <v>1</v>
      </c>
      <c r="I2093" s="27">
        <v>0</v>
      </c>
      <c r="J2093" s="27">
        <v>1</v>
      </c>
      <c r="K2093" s="27">
        <v>1</v>
      </c>
      <c r="L2093" s="27">
        <v>1</v>
      </c>
      <c r="M2093" s="27">
        <v>0</v>
      </c>
      <c r="N2093" s="27">
        <v>1</v>
      </c>
      <c r="O2093" s="27">
        <v>1</v>
      </c>
      <c r="P2093" s="27"/>
      <c r="Q2093" s="27">
        <v>2069465326.4188159</v>
      </c>
      <c r="R2093" s="27">
        <v>0</v>
      </c>
      <c r="S2093" s="27">
        <v>1</v>
      </c>
      <c r="T2093" s="33">
        <v>0.99364431383616725</v>
      </c>
      <c r="U2093" s="27"/>
      <c r="V2093" s="27"/>
      <c r="W2093" s="27"/>
      <c r="X2093" s="27"/>
      <c r="Y2093" s="27"/>
      <c r="Z2093" s="27">
        <v>1</v>
      </c>
    </row>
    <row r="2094" spans="1:26">
      <c r="A2094" s="27">
        <v>1961</v>
      </c>
      <c r="B2094" t="s">
        <v>46</v>
      </c>
      <c r="C2094" s="27"/>
      <c r="D2094" s="27"/>
      <c r="E2094" s="27"/>
      <c r="F2094" s="27">
        <v>0</v>
      </c>
      <c r="G2094" s="27">
        <v>0</v>
      </c>
      <c r="H2094" s="27">
        <v>1</v>
      </c>
      <c r="I2094" s="27">
        <v>0</v>
      </c>
      <c r="J2094" s="27">
        <v>1</v>
      </c>
      <c r="K2094" s="27">
        <v>1</v>
      </c>
      <c r="L2094" s="27">
        <v>1</v>
      </c>
      <c r="M2094" s="27">
        <v>0</v>
      </c>
      <c r="N2094" s="27">
        <v>1</v>
      </c>
      <c r="O2094" s="27">
        <v>1</v>
      </c>
      <c r="P2094" s="27"/>
      <c r="Q2094" s="27">
        <v>1753850416.7082589</v>
      </c>
      <c r="R2094" s="27">
        <v>0</v>
      </c>
      <c r="S2094" s="27">
        <v>1</v>
      </c>
      <c r="T2094" s="33">
        <v>0.97346733996739376</v>
      </c>
      <c r="U2094" s="27"/>
      <c r="V2094" s="27"/>
      <c r="W2094" s="27"/>
      <c r="X2094" s="27"/>
      <c r="Y2094" s="27"/>
      <c r="Z2094" s="27">
        <v>1</v>
      </c>
    </row>
    <row r="2095" spans="1:26">
      <c r="A2095" s="27">
        <v>1962</v>
      </c>
      <c r="B2095" t="s">
        <v>46</v>
      </c>
      <c r="C2095" s="27"/>
      <c r="D2095" s="27"/>
      <c r="E2095" s="27"/>
      <c r="F2095" s="27">
        <v>0</v>
      </c>
      <c r="G2095" s="27">
        <v>0</v>
      </c>
      <c r="H2095" s="27">
        <v>1</v>
      </c>
      <c r="I2095" s="27">
        <v>0</v>
      </c>
      <c r="J2095" s="27">
        <v>1</v>
      </c>
      <c r="K2095" s="27">
        <v>1</v>
      </c>
      <c r="L2095" s="27">
        <v>1</v>
      </c>
      <c r="M2095" s="27">
        <v>0</v>
      </c>
      <c r="N2095" s="27">
        <v>1</v>
      </c>
      <c r="O2095" s="27">
        <v>1</v>
      </c>
      <c r="P2095" s="27"/>
      <c r="Q2095" s="27">
        <v>1518208221.2305195</v>
      </c>
      <c r="R2095" s="27">
        <v>0</v>
      </c>
      <c r="S2095" s="27">
        <v>1</v>
      </c>
      <c r="T2095" s="33">
        <v>0.97699079984331827</v>
      </c>
      <c r="U2095" s="27"/>
      <c r="V2095" s="27"/>
      <c r="W2095" s="27"/>
      <c r="X2095" s="27"/>
      <c r="Y2095" s="27"/>
      <c r="Z2095" s="27">
        <v>1</v>
      </c>
    </row>
    <row r="2096" spans="1:26">
      <c r="A2096" s="27">
        <v>1963</v>
      </c>
      <c r="B2096" t="s">
        <v>46</v>
      </c>
      <c r="C2096" s="27"/>
      <c r="D2096" s="27"/>
      <c r="E2096" s="27"/>
      <c r="F2096" s="27">
        <v>0</v>
      </c>
      <c r="G2096" s="27">
        <v>0</v>
      </c>
      <c r="H2096" s="27">
        <v>1</v>
      </c>
      <c r="I2096" s="27">
        <v>0</v>
      </c>
      <c r="J2096" s="27">
        <v>1</v>
      </c>
      <c r="K2096" s="27">
        <v>1</v>
      </c>
      <c r="L2096" s="27">
        <v>1</v>
      </c>
      <c r="M2096" s="27">
        <v>0</v>
      </c>
      <c r="N2096" s="27">
        <v>1</v>
      </c>
      <c r="O2096" s="27">
        <v>1</v>
      </c>
      <c r="P2096" s="27"/>
      <c r="Q2096" s="27">
        <v>1824344492.0716863</v>
      </c>
      <c r="R2096" s="27">
        <v>0</v>
      </c>
      <c r="S2096" s="27">
        <v>1</v>
      </c>
      <c r="T2096" s="33">
        <v>0.98866747285419376</v>
      </c>
      <c r="U2096" s="27"/>
      <c r="V2096" s="27"/>
      <c r="W2096" s="27"/>
      <c r="X2096" s="27"/>
      <c r="Y2096" s="27"/>
      <c r="Z2096" s="27">
        <v>1</v>
      </c>
    </row>
    <row r="2097" spans="1:26">
      <c r="A2097" s="27">
        <v>1964</v>
      </c>
      <c r="B2097" t="s">
        <v>46</v>
      </c>
      <c r="C2097" s="27"/>
      <c r="D2097" s="27"/>
      <c r="E2097" s="27"/>
      <c r="F2097" s="27">
        <v>0</v>
      </c>
      <c r="G2097" s="27">
        <v>0</v>
      </c>
      <c r="H2097" s="27">
        <v>1</v>
      </c>
      <c r="I2097" s="27">
        <v>0</v>
      </c>
      <c r="J2097" s="27">
        <v>1</v>
      </c>
      <c r="K2097" s="27">
        <v>1</v>
      </c>
      <c r="L2097" s="27">
        <v>1</v>
      </c>
      <c r="M2097" s="27">
        <v>0</v>
      </c>
      <c r="N2097" s="27">
        <v>1</v>
      </c>
      <c r="O2097" s="27">
        <v>1</v>
      </c>
      <c r="P2097" s="27"/>
      <c r="Q2097" s="27">
        <v>2244146867.9019485</v>
      </c>
      <c r="R2097" s="27">
        <v>0</v>
      </c>
      <c r="S2097" s="27">
        <v>1</v>
      </c>
      <c r="T2097" s="33">
        <v>1.0337554660061781</v>
      </c>
      <c r="U2097" s="27"/>
      <c r="V2097" s="27"/>
      <c r="W2097" s="27"/>
      <c r="X2097" s="27"/>
      <c r="Y2097" s="27"/>
      <c r="Z2097" s="27">
        <v>1</v>
      </c>
    </row>
    <row r="2098" spans="1:26">
      <c r="A2098" s="27">
        <v>1965</v>
      </c>
      <c r="B2098" t="s">
        <v>46</v>
      </c>
      <c r="C2098" s="27"/>
      <c r="D2098" s="27"/>
      <c r="E2098" s="27"/>
      <c r="F2098" s="27">
        <v>0</v>
      </c>
      <c r="G2098" s="27">
        <v>0</v>
      </c>
      <c r="H2098" s="27">
        <v>1</v>
      </c>
      <c r="I2098" s="27">
        <v>0</v>
      </c>
      <c r="J2098" s="27">
        <v>1</v>
      </c>
      <c r="K2098" s="27">
        <v>1</v>
      </c>
      <c r="L2098" s="27">
        <v>1</v>
      </c>
      <c r="M2098" s="27">
        <v>0</v>
      </c>
      <c r="N2098" s="27">
        <v>1</v>
      </c>
      <c r="O2098" s="27">
        <v>1</v>
      </c>
      <c r="P2098" s="27"/>
      <c r="Q2098" s="27">
        <v>2387048255.4517336</v>
      </c>
      <c r="R2098" s="27">
        <v>0</v>
      </c>
      <c r="S2098" s="27">
        <v>1</v>
      </c>
      <c r="T2098" s="33">
        <v>1.0227515959565798</v>
      </c>
      <c r="U2098" s="27"/>
      <c r="V2098" s="27"/>
      <c r="W2098" s="27"/>
      <c r="X2098" s="27"/>
      <c r="Y2098" s="27"/>
      <c r="Z2098" s="27">
        <v>1</v>
      </c>
    </row>
    <row r="2099" spans="1:26">
      <c r="A2099" s="27">
        <v>1966</v>
      </c>
      <c r="B2099" t="s">
        <v>46</v>
      </c>
      <c r="C2099" s="27"/>
      <c r="D2099" s="27"/>
      <c r="E2099" s="27"/>
      <c r="F2099" s="27">
        <v>0</v>
      </c>
      <c r="G2099" s="27">
        <v>0</v>
      </c>
      <c r="H2099" s="27">
        <v>1</v>
      </c>
      <c r="I2099" s="27">
        <v>0</v>
      </c>
      <c r="J2099" s="27">
        <v>1</v>
      </c>
      <c r="K2099" s="27">
        <v>1</v>
      </c>
      <c r="L2099" s="27">
        <v>1</v>
      </c>
      <c r="M2099" s="27">
        <v>0</v>
      </c>
      <c r="N2099" s="27">
        <v>1</v>
      </c>
      <c r="O2099" s="27">
        <v>1</v>
      </c>
      <c r="P2099" s="27"/>
      <c r="Q2099" s="27">
        <v>2429309513.8085394</v>
      </c>
      <c r="R2099" s="27">
        <v>0</v>
      </c>
      <c r="S2099" s="27">
        <v>1</v>
      </c>
      <c r="T2099" s="33">
        <v>1.060453919000093</v>
      </c>
      <c r="U2099" s="27"/>
      <c r="V2099" s="27"/>
      <c r="W2099" s="27"/>
      <c r="X2099" s="27"/>
      <c r="Y2099" s="27"/>
      <c r="Z2099" s="27">
        <v>1</v>
      </c>
    </row>
    <row r="2100" spans="1:26">
      <c r="A2100" s="27">
        <v>1967</v>
      </c>
      <c r="B2100" t="s">
        <v>46</v>
      </c>
      <c r="C2100" s="27"/>
      <c r="D2100" s="27"/>
      <c r="E2100" s="27"/>
      <c r="F2100" s="27">
        <v>0</v>
      </c>
      <c r="G2100" s="27">
        <v>0</v>
      </c>
      <c r="H2100" s="27">
        <v>1</v>
      </c>
      <c r="I2100" s="27">
        <v>0</v>
      </c>
      <c r="J2100" s="27">
        <v>1</v>
      </c>
      <c r="K2100" s="27">
        <v>1</v>
      </c>
      <c r="L2100" s="27">
        <v>1</v>
      </c>
      <c r="M2100" s="27">
        <v>0</v>
      </c>
      <c r="N2100" s="27">
        <v>1</v>
      </c>
      <c r="O2100" s="27">
        <v>1</v>
      </c>
      <c r="P2100" s="27"/>
      <c r="Q2100" s="27">
        <v>2553596091.8225756</v>
      </c>
      <c r="R2100" s="27">
        <v>0</v>
      </c>
      <c r="S2100" s="27">
        <v>1</v>
      </c>
      <c r="T2100" s="33">
        <v>1.0100991944882907</v>
      </c>
      <c r="U2100" s="27"/>
      <c r="V2100" s="27"/>
      <c r="W2100" s="27"/>
      <c r="X2100" s="27"/>
      <c r="Y2100" s="27"/>
      <c r="Z2100" s="27">
        <v>1</v>
      </c>
    </row>
    <row r="2101" spans="1:26">
      <c r="A2101" s="27">
        <v>1968</v>
      </c>
      <c r="B2101" t="s">
        <v>46</v>
      </c>
      <c r="C2101" s="27"/>
      <c r="D2101" s="27"/>
      <c r="E2101" s="27"/>
      <c r="F2101" s="27">
        <v>0</v>
      </c>
      <c r="G2101" s="27">
        <v>0</v>
      </c>
      <c r="H2101" s="27">
        <v>1</v>
      </c>
      <c r="I2101" s="27">
        <v>0</v>
      </c>
      <c r="J2101" s="27">
        <v>1</v>
      </c>
      <c r="K2101" s="27">
        <v>1</v>
      </c>
      <c r="L2101" s="27">
        <v>1</v>
      </c>
      <c r="M2101" s="27">
        <v>0</v>
      </c>
      <c r="N2101" s="27">
        <v>1</v>
      </c>
      <c r="O2101" s="27">
        <v>1</v>
      </c>
      <c r="P2101" s="27"/>
      <c r="Q2101" s="27">
        <v>2582180794.1855016</v>
      </c>
      <c r="R2101" s="27">
        <v>0</v>
      </c>
      <c r="S2101" s="27">
        <v>1</v>
      </c>
      <c r="T2101" s="33">
        <v>0.99765870157012104</v>
      </c>
      <c r="U2101" s="27"/>
      <c r="V2101" s="27"/>
      <c r="W2101" s="27"/>
      <c r="X2101" s="27"/>
      <c r="Y2101" s="27"/>
      <c r="Z2101" s="27">
        <v>1</v>
      </c>
    </row>
    <row r="2102" spans="1:26">
      <c r="A2102" s="27">
        <v>1969</v>
      </c>
      <c r="B2102" t="s">
        <v>46</v>
      </c>
      <c r="C2102" s="27"/>
      <c r="D2102" s="27"/>
      <c r="E2102" s="27"/>
      <c r="F2102" s="27">
        <v>0</v>
      </c>
      <c r="G2102" s="27">
        <v>0</v>
      </c>
      <c r="H2102" s="27">
        <v>1</v>
      </c>
      <c r="I2102" s="27">
        <v>0</v>
      </c>
      <c r="J2102" s="27">
        <v>1</v>
      </c>
      <c r="K2102" s="27">
        <v>1</v>
      </c>
      <c r="L2102" s="27">
        <v>1</v>
      </c>
      <c r="M2102" s="27">
        <v>0</v>
      </c>
      <c r="N2102" s="27">
        <v>1</v>
      </c>
      <c r="O2102" s="27">
        <v>1</v>
      </c>
      <c r="P2102" s="27"/>
      <c r="Q2102" s="27">
        <v>3112166848.3004012</v>
      </c>
      <c r="R2102" s="27">
        <v>0</v>
      </c>
      <c r="S2102" s="27">
        <v>1</v>
      </c>
      <c r="T2102" s="33">
        <v>1.0058077459461789</v>
      </c>
      <c r="U2102" s="27"/>
      <c r="V2102" s="27"/>
      <c r="W2102" s="27"/>
      <c r="X2102" s="27"/>
      <c r="Y2102" s="27"/>
      <c r="Z2102" s="27">
        <v>1</v>
      </c>
    </row>
    <row r="2103" spans="1:26">
      <c r="A2103" s="27">
        <v>1970</v>
      </c>
      <c r="B2103" t="s">
        <v>46</v>
      </c>
      <c r="C2103" s="27"/>
      <c r="D2103" s="27"/>
      <c r="E2103" s="27"/>
      <c r="F2103" s="27">
        <v>0</v>
      </c>
      <c r="G2103" s="27">
        <v>0</v>
      </c>
      <c r="H2103" s="27">
        <v>1</v>
      </c>
      <c r="I2103" s="27">
        <v>0</v>
      </c>
      <c r="J2103" s="27">
        <v>1</v>
      </c>
      <c r="K2103" s="27">
        <v>1</v>
      </c>
      <c r="L2103" s="27">
        <v>1</v>
      </c>
      <c r="M2103" s="27">
        <v>0</v>
      </c>
      <c r="N2103" s="27">
        <v>1</v>
      </c>
      <c r="O2103" s="27">
        <v>1</v>
      </c>
      <c r="P2103" s="27"/>
      <c r="Q2103" s="27">
        <v>2862504169.9989314</v>
      </c>
      <c r="R2103" s="27">
        <v>0</v>
      </c>
      <c r="S2103" s="27">
        <v>1</v>
      </c>
      <c r="T2103" s="33">
        <v>1</v>
      </c>
      <c r="U2103" s="27">
        <v>13750000</v>
      </c>
      <c r="V2103" s="27">
        <v>33624000</v>
      </c>
      <c r="W2103" s="27">
        <v>5841000</v>
      </c>
      <c r="X2103" s="27"/>
      <c r="Y2103" s="27">
        <v>0</v>
      </c>
      <c r="Z2103" s="27">
        <v>1</v>
      </c>
    </row>
    <row r="2104" spans="1:26">
      <c r="A2104" s="27">
        <v>1971</v>
      </c>
      <c r="B2104" t="s">
        <v>46</v>
      </c>
      <c r="C2104" s="27"/>
      <c r="D2104" s="27"/>
      <c r="E2104" s="27"/>
      <c r="F2104" s="27">
        <v>0</v>
      </c>
      <c r="G2104" s="27">
        <v>0</v>
      </c>
      <c r="H2104" s="27">
        <v>1</v>
      </c>
      <c r="I2104" s="27">
        <v>0</v>
      </c>
      <c r="J2104" s="27">
        <v>1</v>
      </c>
      <c r="K2104" s="27">
        <v>1</v>
      </c>
      <c r="L2104" s="27">
        <v>1</v>
      </c>
      <c r="M2104" s="27">
        <v>0</v>
      </c>
      <c r="N2104" s="27">
        <v>1</v>
      </c>
      <c r="O2104" s="27">
        <v>1</v>
      </c>
      <c r="P2104" s="27"/>
      <c r="Q2104" s="27">
        <v>2754220263.0252838</v>
      </c>
      <c r="R2104" s="27">
        <v>0</v>
      </c>
      <c r="S2104" s="27">
        <v>1</v>
      </c>
      <c r="T2104" s="33">
        <v>0.92761372871024128</v>
      </c>
      <c r="U2104" s="27">
        <v>5971350</v>
      </c>
      <c r="V2104" s="27">
        <v>31952000</v>
      </c>
      <c r="W2104" s="27">
        <v>7865000</v>
      </c>
      <c r="X2104" s="27"/>
      <c r="Y2104" s="27">
        <v>0</v>
      </c>
      <c r="Z2104" s="27">
        <v>1</v>
      </c>
    </row>
    <row r="2105" spans="1:26">
      <c r="A2105" s="27">
        <v>1972</v>
      </c>
      <c r="B2105" t="s">
        <v>46</v>
      </c>
      <c r="C2105" s="27"/>
      <c r="D2105" s="27"/>
      <c r="E2105" s="27"/>
      <c r="F2105" s="27">
        <v>0</v>
      </c>
      <c r="G2105" s="27">
        <v>0</v>
      </c>
      <c r="H2105" s="27">
        <v>1</v>
      </c>
      <c r="I2105" s="27">
        <v>0</v>
      </c>
      <c r="J2105" s="27">
        <v>1</v>
      </c>
      <c r="K2105" s="27">
        <v>1</v>
      </c>
      <c r="L2105" s="27">
        <v>1</v>
      </c>
      <c r="M2105" s="27">
        <v>0</v>
      </c>
      <c r="N2105" s="27">
        <v>1</v>
      </c>
      <c r="O2105" s="27">
        <v>1</v>
      </c>
      <c r="P2105" s="27"/>
      <c r="Q2105" s="27">
        <v>3185987234.8408933</v>
      </c>
      <c r="R2105" s="27">
        <v>0</v>
      </c>
      <c r="S2105" s="27">
        <v>1</v>
      </c>
      <c r="T2105" s="33">
        <v>0.92122545142259926</v>
      </c>
      <c r="U2105" s="27">
        <v>8957025</v>
      </c>
      <c r="V2105" s="27">
        <v>34294000</v>
      </c>
      <c r="W2105" s="27">
        <v>11799000</v>
      </c>
      <c r="X2105" s="27"/>
      <c r="Y2105" s="27">
        <v>90000000</v>
      </c>
      <c r="Z2105" s="27">
        <v>1</v>
      </c>
    </row>
    <row r="2106" spans="1:26">
      <c r="A2106" s="27">
        <v>1973</v>
      </c>
      <c r="B2106" t="s">
        <v>46</v>
      </c>
      <c r="C2106" s="27"/>
      <c r="D2106" s="27"/>
      <c r="E2106" s="27"/>
      <c r="F2106" s="27">
        <v>0</v>
      </c>
      <c r="G2106" s="27">
        <v>0</v>
      </c>
      <c r="H2106" s="27">
        <v>1</v>
      </c>
      <c r="I2106" s="27">
        <v>0</v>
      </c>
      <c r="J2106" s="27">
        <v>1</v>
      </c>
      <c r="K2106" s="27">
        <v>1</v>
      </c>
      <c r="L2106" s="27">
        <v>1</v>
      </c>
      <c r="M2106" s="27">
        <v>0</v>
      </c>
      <c r="N2106" s="27">
        <v>1</v>
      </c>
      <c r="O2106" s="27">
        <v>1</v>
      </c>
      <c r="P2106" s="27"/>
      <c r="Q2106" s="27">
        <v>3891755551.9413781</v>
      </c>
      <c r="R2106" s="27">
        <v>0</v>
      </c>
      <c r="S2106" s="27">
        <v>1</v>
      </c>
      <c r="T2106" s="33">
        <v>1.2798279189511945</v>
      </c>
      <c r="U2106" s="27">
        <v>0</v>
      </c>
      <c r="V2106" s="27">
        <v>35805000</v>
      </c>
      <c r="W2106" s="27">
        <v>17630000</v>
      </c>
      <c r="X2106" s="27"/>
      <c r="Y2106" s="27">
        <v>8000000</v>
      </c>
      <c r="Z2106" s="27">
        <v>1</v>
      </c>
    </row>
    <row r="2107" spans="1:26">
      <c r="A2107" s="27">
        <v>1974</v>
      </c>
      <c r="B2107" t="s">
        <v>46</v>
      </c>
      <c r="C2107" s="27"/>
      <c r="D2107" s="27"/>
      <c r="E2107" s="27"/>
      <c r="F2107" s="27">
        <v>0</v>
      </c>
      <c r="G2107" s="27">
        <v>0</v>
      </c>
      <c r="H2107" s="27">
        <v>1</v>
      </c>
      <c r="I2107" s="27">
        <v>0</v>
      </c>
      <c r="J2107" s="27">
        <v>1</v>
      </c>
      <c r="K2107" s="27">
        <v>1</v>
      </c>
      <c r="L2107" s="27">
        <v>1</v>
      </c>
      <c r="M2107" s="27">
        <v>0</v>
      </c>
      <c r="N2107" s="27">
        <v>1</v>
      </c>
      <c r="O2107" s="27">
        <v>1</v>
      </c>
      <c r="P2107" s="27"/>
      <c r="Q2107" s="27">
        <v>6599259420.996048</v>
      </c>
      <c r="R2107" s="27">
        <v>0</v>
      </c>
      <c r="S2107" s="27">
        <v>1</v>
      </c>
      <c r="T2107" s="33">
        <v>1.2793035310212315</v>
      </c>
      <c r="U2107" s="27">
        <v>0</v>
      </c>
      <c r="V2107" s="27">
        <v>37192000</v>
      </c>
      <c r="W2107" s="27">
        <v>21317000</v>
      </c>
      <c r="X2107" s="27"/>
      <c r="Y2107" s="27">
        <v>0</v>
      </c>
      <c r="Z2107" s="27">
        <v>1</v>
      </c>
    </row>
    <row r="2108" spans="1:26">
      <c r="A2108" s="27">
        <v>1975</v>
      </c>
      <c r="B2108" t="s">
        <v>46</v>
      </c>
      <c r="C2108" s="27"/>
      <c r="D2108" s="27"/>
      <c r="E2108" s="27"/>
      <c r="F2108" s="27">
        <v>0</v>
      </c>
      <c r="G2108" s="27">
        <v>0</v>
      </c>
      <c r="H2108" s="27">
        <v>1</v>
      </c>
      <c r="I2108" s="27">
        <v>0</v>
      </c>
      <c r="J2108" s="27">
        <v>1</v>
      </c>
      <c r="K2108" s="27">
        <v>1</v>
      </c>
      <c r="L2108" s="27">
        <v>1</v>
      </c>
      <c r="M2108" s="27">
        <v>0</v>
      </c>
      <c r="N2108" s="27">
        <v>1</v>
      </c>
      <c r="O2108" s="27">
        <v>1</v>
      </c>
      <c r="P2108" s="27"/>
      <c r="Q2108" s="27">
        <v>7731677256.8098249</v>
      </c>
      <c r="R2108" s="27">
        <v>0</v>
      </c>
      <c r="S2108" s="27">
        <v>1</v>
      </c>
      <c r="T2108" s="33">
        <v>0.94696688960437181</v>
      </c>
      <c r="U2108" s="27">
        <v>0</v>
      </c>
      <c r="V2108" s="27">
        <v>43032000</v>
      </c>
      <c r="W2108" s="27">
        <v>28405000</v>
      </c>
      <c r="X2108" s="27"/>
      <c r="Y2108" s="27">
        <v>55000000</v>
      </c>
      <c r="Z2108" s="27">
        <v>1</v>
      </c>
    </row>
    <row r="2109" spans="1:26">
      <c r="A2109" s="27">
        <v>1976</v>
      </c>
      <c r="B2109" t="s">
        <v>46</v>
      </c>
      <c r="C2109" s="27"/>
      <c r="D2109" s="27"/>
      <c r="E2109" s="27"/>
      <c r="F2109" s="27">
        <v>0</v>
      </c>
      <c r="G2109" s="27">
        <v>0</v>
      </c>
      <c r="H2109" s="27">
        <v>1</v>
      </c>
      <c r="I2109" s="27">
        <v>0</v>
      </c>
      <c r="J2109" s="27">
        <v>1</v>
      </c>
      <c r="K2109" s="27">
        <v>1</v>
      </c>
      <c r="L2109" s="27">
        <v>1</v>
      </c>
      <c r="M2109" s="27">
        <v>0</v>
      </c>
      <c r="N2109" s="27">
        <v>1</v>
      </c>
      <c r="O2109" s="27">
        <v>1</v>
      </c>
      <c r="P2109" s="27"/>
      <c r="Q2109" s="27">
        <v>9091924304.8347664</v>
      </c>
      <c r="R2109" s="27">
        <v>0</v>
      </c>
      <c r="S2109" s="27">
        <v>1</v>
      </c>
      <c r="T2109" s="33">
        <v>1.0219497573337515</v>
      </c>
      <c r="U2109" s="27">
        <v>0</v>
      </c>
      <c r="V2109" s="27">
        <v>41983000</v>
      </c>
      <c r="W2109" s="27">
        <v>30988000</v>
      </c>
      <c r="X2109" s="27"/>
      <c r="Y2109" s="27">
        <v>107000000</v>
      </c>
      <c r="Z2109" s="27">
        <v>1</v>
      </c>
    </row>
    <row r="2110" spans="1:26">
      <c r="A2110" s="27">
        <v>1977</v>
      </c>
      <c r="B2110" t="s">
        <v>46</v>
      </c>
      <c r="C2110" s="27"/>
      <c r="D2110" s="27"/>
      <c r="E2110" s="27"/>
      <c r="F2110" s="27">
        <v>0</v>
      </c>
      <c r="G2110" s="27">
        <v>0</v>
      </c>
      <c r="H2110" s="27">
        <v>1</v>
      </c>
      <c r="I2110" s="27">
        <v>0</v>
      </c>
      <c r="J2110" s="27">
        <v>1</v>
      </c>
      <c r="K2110" s="27">
        <v>1</v>
      </c>
      <c r="L2110" s="27">
        <v>1</v>
      </c>
      <c r="M2110" s="27">
        <v>0</v>
      </c>
      <c r="N2110" s="27">
        <v>1</v>
      </c>
      <c r="O2110" s="27">
        <v>1</v>
      </c>
      <c r="P2110" s="27"/>
      <c r="Q2110" s="27">
        <v>11026346589.501144</v>
      </c>
      <c r="R2110" s="27">
        <v>0</v>
      </c>
      <c r="S2110" s="27">
        <v>1</v>
      </c>
      <c r="T2110" s="33">
        <v>1.0409624303569636</v>
      </c>
      <c r="U2110" s="27">
        <v>0</v>
      </c>
      <c r="V2110" s="27">
        <v>43649000</v>
      </c>
      <c r="W2110" s="27">
        <v>35730000</v>
      </c>
      <c r="X2110" s="27"/>
      <c r="Y2110" s="27">
        <v>454000000</v>
      </c>
      <c r="Z2110" s="27">
        <v>1</v>
      </c>
    </row>
    <row r="2111" spans="1:26">
      <c r="A2111" s="27">
        <v>1978</v>
      </c>
      <c r="B2111" t="s">
        <v>46</v>
      </c>
      <c r="C2111" s="27"/>
      <c r="D2111" s="27"/>
      <c r="E2111" s="27"/>
      <c r="F2111" s="27">
        <v>0</v>
      </c>
      <c r="G2111" s="27">
        <v>0</v>
      </c>
      <c r="H2111" s="27">
        <v>1</v>
      </c>
      <c r="I2111" s="27">
        <v>0</v>
      </c>
      <c r="J2111" s="27">
        <v>1</v>
      </c>
      <c r="K2111" s="27">
        <v>1</v>
      </c>
      <c r="L2111" s="27">
        <v>1</v>
      </c>
      <c r="M2111" s="27">
        <v>0</v>
      </c>
      <c r="N2111" s="27">
        <v>1</v>
      </c>
      <c r="O2111" s="27">
        <v>1</v>
      </c>
      <c r="P2111" s="27"/>
      <c r="Q2111" s="27">
        <v>11922502170.640518</v>
      </c>
      <c r="R2111" s="27">
        <v>0</v>
      </c>
      <c r="S2111" s="27">
        <v>1</v>
      </c>
      <c r="T2111" s="33">
        <v>0.91734575384516981</v>
      </c>
      <c r="U2111" s="27">
        <v>0</v>
      </c>
      <c r="V2111" s="27">
        <v>60396000</v>
      </c>
      <c r="W2111" s="27">
        <v>36431000</v>
      </c>
      <c r="X2111" s="27"/>
      <c r="Y2111" s="27">
        <v>100000000</v>
      </c>
      <c r="Z2111" s="27">
        <v>1</v>
      </c>
    </row>
    <row r="2112" spans="1:26">
      <c r="A2112" s="27">
        <v>1979</v>
      </c>
      <c r="B2112" t="s">
        <v>46</v>
      </c>
      <c r="C2112" s="27"/>
      <c r="D2112" s="27"/>
      <c r="E2112" s="27"/>
      <c r="F2112" s="27">
        <v>0</v>
      </c>
      <c r="G2112" s="27">
        <v>0</v>
      </c>
      <c r="H2112" s="27">
        <v>1</v>
      </c>
      <c r="I2112" s="27">
        <v>0</v>
      </c>
      <c r="J2112" s="27">
        <v>1</v>
      </c>
      <c r="K2112" s="27">
        <v>1</v>
      </c>
      <c r="L2112" s="27">
        <v>1</v>
      </c>
      <c r="M2112" s="27">
        <v>0</v>
      </c>
      <c r="N2112" s="27">
        <v>1</v>
      </c>
      <c r="O2112" s="27">
        <v>1</v>
      </c>
      <c r="P2112" s="27"/>
      <c r="Q2112" s="27">
        <v>14175166007.577391</v>
      </c>
      <c r="R2112" s="27">
        <v>0</v>
      </c>
      <c r="S2112" s="27">
        <v>1</v>
      </c>
      <c r="T2112" s="33">
        <v>0.9810294585578897</v>
      </c>
      <c r="U2112" s="27">
        <v>0</v>
      </c>
      <c r="V2112" s="27">
        <v>85229000</v>
      </c>
      <c r="W2112" s="27">
        <v>36490000</v>
      </c>
      <c r="X2112" s="27"/>
      <c r="Y2112" s="27">
        <v>885500032</v>
      </c>
      <c r="Z2112" s="27">
        <v>1</v>
      </c>
    </row>
    <row r="2113" spans="1:26">
      <c r="A2113" s="27">
        <v>1980</v>
      </c>
      <c r="B2113" t="s">
        <v>46</v>
      </c>
      <c r="C2113" s="27"/>
      <c r="D2113" s="27"/>
      <c r="E2113" s="27"/>
      <c r="F2113" s="27">
        <v>0</v>
      </c>
      <c r="G2113" s="27">
        <v>0</v>
      </c>
      <c r="H2113" s="27">
        <v>1</v>
      </c>
      <c r="I2113" s="27">
        <v>0</v>
      </c>
      <c r="J2113" s="27">
        <v>1</v>
      </c>
      <c r="K2113" s="27">
        <v>1</v>
      </c>
      <c r="L2113" s="27">
        <v>1</v>
      </c>
      <c r="M2113" s="27">
        <v>0</v>
      </c>
      <c r="N2113" s="27">
        <v>1</v>
      </c>
      <c r="O2113" s="27">
        <v>1</v>
      </c>
      <c r="P2113" s="27">
        <v>16840000000</v>
      </c>
      <c r="Q2113" s="27">
        <v>17881514682.878384</v>
      </c>
      <c r="R2113" s="27">
        <v>0</v>
      </c>
      <c r="S2113" s="27">
        <v>1</v>
      </c>
      <c r="T2113" s="33">
        <v>0.94044734443210454</v>
      </c>
      <c r="U2113" s="27">
        <v>0</v>
      </c>
      <c r="V2113" s="27">
        <v>109424000</v>
      </c>
      <c r="W2113" s="27">
        <v>36329000</v>
      </c>
      <c r="X2113" s="27"/>
      <c r="Y2113" s="27">
        <v>923200000</v>
      </c>
      <c r="Z2113" s="27">
        <v>1</v>
      </c>
    </row>
    <row r="2114" spans="1:26">
      <c r="A2114" s="27">
        <v>1981</v>
      </c>
      <c r="B2114" t="s">
        <v>46</v>
      </c>
      <c r="C2114" s="27"/>
      <c r="D2114" s="27"/>
      <c r="E2114" s="27"/>
      <c r="F2114" s="27">
        <v>0</v>
      </c>
      <c r="G2114" s="27">
        <v>0</v>
      </c>
      <c r="H2114" s="27">
        <v>1</v>
      </c>
      <c r="I2114" s="27">
        <v>0</v>
      </c>
      <c r="J2114" s="27">
        <v>1</v>
      </c>
      <c r="K2114" s="27">
        <v>1</v>
      </c>
      <c r="L2114" s="27">
        <v>1</v>
      </c>
      <c r="M2114" s="27">
        <v>0</v>
      </c>
      <c r="N2114" s="27">
        <v>1</v>
      </c>
      <c r="O2114" s="27">
        <v>1</v>
      </c>
      <c r="P2114" s="27">
        <v>17243000000</v>
      </c>
      <c r="Q2114" s="27">
        <v>21810767209.369488</v>
      </c>
      <c r="R2114" s="27">
        <v>0</v>
      </c>
      <c r="S2114" s="27">
        <v>1</v>
      </c>
      <c r="T2114" s="33">
        <v>0.83355014400471705</v>
      </c>
      <c r="U2114" s="27">
        <v>0</v>
      </c>
      <c r="V2114" s="27">
        <v>151250000</v>
      </c>
      <c r="W2114" s="27">
        <v>36532000</v>
      </c>
      <c r="X2114" s="27"/>
      <c r="Y2114" s="27">
        <v>801400000</v>
      </c>
      <c r="Z2114" s="27">
        <v>1</v>
      </c>
    </row>
    <row r="2115" spans="1:26">
      <c r="A2115" s="27">
        <v>1982</v>
      </c>
      <c r="B2115" t="s">
        <v>46</v>
      </c>
      <c r="C2115" s="27"/>
      <c r="D2115" s="27"/>
      <c r="E2115" s="27"/>
      <c r="F2115" s="27">
        <v>0</v>
      </c>
      <c r="G2115" s="27">
        <v>0</v>
      </c>
      <c r="H2115" s="27">
        <v>1</v>
      </c>
      <c r="I2115" s="27">
        <v>0</v>
      </c>
      <c r="J2115" s="27">
        <v>1</v>
      </c>
      <c r="K2115" s="27">
        <v>1</v>
      </c>
      <c r="L2115" s="27">
        <v>1</v>
      </c>
      <c r="M2115" s="27">
        <v>0</v>
      </c>
      <c r="N2115" s="27">
        <v>1</v>
      </c>
      <c r="O2115" s="27">
        <v>1</v>
      </c>
      <c r="P2115" s="27">
        <v>17214000000</v>
      </c>
      <c r="Q2115" s="27">
        <v>19929853574.60952</v>
      </c>
      <c r="R2115" s="27">
        <v>0</v>
      </c>
      <c r="S2115" s="27">
        <v>1</v>
      </c>
      <c r="T2115" s="33">
        <v>0.78443295677873848</v>
      </c>
      <c r="U2115" s="27">
        <v>0</v>
      </c>
      <c r="V2115" s="27">
        <v>173635000</v>
      </c>
      <c r="W2115" s="27">
        <v>36202000</v>
      </c>
      <c r="X2115" s="27"/>
      <c r="Y2115" s="27">
        <v>470000000</v>
      </c>
      <c r="Z2115" s="27">
        <v>1</v>
      </c>
    </row>
    <row r="2116" spans="1:26">
      <c r="A2116" s="27">
        <v>1983</v>
      </c>
      <c r="B2116" t="s">
        <v>46</v>
      </c>
      <c r="C2116" s="27"/>
      <c r="D2116" s="27"/>
      <c r="E2116" s="27"/>
      <c r="F2116" s="27">
        <v>2050000</v>
      </c>
      <c r="G2116" s="27">
        <v>0</v>
      </c>
      <c r="H2116" s="27">
        <v>1</v>
      </c>
      <c r="I2116" s="27">
        <v>0</v>
      </c>
      <c r="J2116" s="27">
        <v>1</v>
      </c>
      <c r="K2116" s="27">
        <v>1</v>
      </c>
      <c r="L2116" s="27">
        <v>1</v>
      </c>
      <c r="M2116" s="27">
        <v>0</v>
      </c>
      <c r="N2116" s="27">
        <v>1</v>
      </c>
      <c r="O2116" s="27">
        <v>1</v>
      </c>
      <c r="P2116" s="27">
        <v>15129000000</v>
      </c>
      <c r="Q2116" s="27">
        <v>17152483214.353634</v>
      </c>
      <c r="R2116" s="27">
        <v>1</v>
      </c>
      <c r="S2116" s="27">
        <v>1</v>
      </c>
      <c r="T2116" s="33">
        <v>0.83426891623154475</v>
      </c>
      <c r="U2116" s="27">
        <v>213080000</v>
      </c>
      <c r="V2116" s="27">
        <v>201005000</v>
      </c>
      <c r="W2116" s="27">
        <v>35847000</v>
      </c>
      <c r="X2116" s="27"/>
      <c r="Y2116" s="27">
        <v>25200000</v>
      </c>
      <c r="Z2116" s="27">
        <v>1</v>
      </c>
    </row>
    <row r="2117" spans="1:26">
      <c r="A2117" s="27">
        <v>1984</v>
      </c>
      <c r="B2117" t="s">
        <v>46</v>
      </c>
      <c r="C2117" s="27"/>
      <c r="D2117" s="27"/>
      <c r="E2117" s="27"/>
      <c r="F2117" s="27">
        <v>5000000</v>
      </c>
      <c r="G2117" s="27">
        <v>0</v>
      </c>
      <c r="H2117" s="27">
        <v>1</v>
      </c>
      <c r="I2117" s="27">
        <v>0</v>
      </c>
      <c r="J2117" s="27">
        <v>1</v>
      </c>
      <c r="K2117" s="27">
        <v>1</v>
      </c>
      <c r="L2117" s="27">
        <v>1</v>
      </c>
      <c r="M2117" s="27">
        <v>0</v>
      </c>
      <c r="N2117" s="27">
        <v>1</v>
      </c>
      <c r="O2117" s="27">
        <v>1</v>
      </c>
      <c r="P2117" s="27">
        <v>16101000000</v>
      </c>
      <c r="Q2117" s="27">
        <v>16912515183.278257</v>
      </c>
      <c r="R2117" s="27">
        <v>1</v>
      </c>
      <c r="S2117" s="27">
        <v>1</v>
      </c>
      <c r="T2117" s="33">
        <v>0.82999599794502654</v>
      </c>
      <c r="U2117" s="27">
        <v>238090000</v>
      </c>
      <c r="V2117" s="27">
        <v>205521000</v>
      </c>
      <c r="W2117" s="27">
        <v>35382000</v>
      </c>
      <c r="X2117" s="27"/>
      <c r="Y2117" s="27"/>
      <c r="Z2117" s="27">
        <v>1</v>
      </c>
    </row>
    <row r="2118" spans="1:26">
      <c r="A2118" s="27">
        <v>1985</v>
      </c>
      <c r="B2118" t="s">
        <v>46</v>
      </c>
      <c r="C2118" s="27"/>
      <c r="D2118" s="27"/>
      <c r="E2118" s="27"/>
      <c r="F2118" s="27">
        <v>0</v>
      </c>
      <c r="G2118" s="27">
        <v>0</v>
      </c>
      <c r="H2118" s="27">
        <v>1</v>
      </c>
      <c r="I2118" s="27">
        <v>0</v>
      </c>
      <c r="J2118" s="27">
        <v>1</v>
      </c>
      <c r="K2118" s="27">
        <v>1</v>
      </c>
      <c r="L2118" s="27">
        <v>1</v>
      </c>
      <c r="M2118" s="27">
        <v>0</v>
      </c>
      <c r="N2118" s="27">
        <v>1</v>
      </c>
      <c r="O2118" s="27">
        <v>1</v>
      </c>
      <c r="P2118" s="27">
        <v>18830000000</v>
      </c>
      <c r="Q2118" s="27">
        <v>17149094589.982655</v>
      </c>
      <c r="R2118" s="27">
        <v>1</v>
      </c>
      <c r="S2118" s="27">
        <v>1</v>
      </c>
      <c r="T2118" s="33">
        <v>0.74915719568429318</v>
      </c>
      <c r="U2118" s="27">
        <v>359510000</v>
      </c>
      <c r="V2118" s="27">
        <v>269274000</v>
      </c>
      <c r="W2118" s="27">
        <v>34826000</v>
      </c>
      <c r="X2118" s="27"/>
      <c r="Y2118" s="27"/>
      <c r="Z2118" s="27">
        <v>1</v>
      </c>
    </row>
    <row r="2119" spans="1:26">
      <c r="A2119" s="27">
        <v>1986</v>
      </c>
      <c r="B2119" t="s">
        <v>46</v>
      </c>
      <c r="C2119" s="27"/>
      <c r="D2119" s="27"/>
      <c r="E2119" s="27"/>
      <c r="F2119" s="27">
        <v>0</v>
      </c>
      <c r="G2119" s="27">
        <v>0</v>
      </c>
      <c r="H2119" s="27">
        <v>1</v>
      </c>
      <c r="I2119" s="27">
        <v>0</v>
      </c>
      <c r="J2119" s="27">
        <v>1</v>
      </c>
      <c r="K2119" s="27">
        <v>1</v>
      </c>
      <c r="L2119" s="27">
        <v>1</v>
      </c>
      <c r="M2119" s="27">
        <v>0</v>
      </c>
      <c r="N2119" s="27">
        <v>1</v>
      </c>
      <c r="O2119" s="27">
        <v>1</v>
      </c>
      <c r="P2119" s="27">
        <v>13816000000</v>
      </c>
      <c r="Q2119" s="27">
        <v>15314143988.062119</v>
      </c>
      <c r="R2119" s="27">
        <v>1</v>
      </c>
      <c r="S2119" s="27">
        <v>1</v>
      </c>
      <c r="T2119" s="33">
        <v>0.7030572776909082</v>
      </c>
      <c r="U2119" s="27">
        <v>486440000</v>
      </c>
      <c r="V2119" s="27">
        <v>466792000</v>
      </c>
      <c r="W2119" s="27">
        <v>34269000</v>
      </c>
      <c r="X2119" s="27"/>
      <c r="Y2119" s="27"/>
      <c r="Z2119" s="27">
        <v>1</v>
      </c>
    </row>
    <row r="2120" spans="1:26">
      <c r="A2120" s="27">
        <v>1987</v>
      </c>
      <c r="B2120" t="s">
        <v>46</v>
      </c>
      <c r="C2120" s="27"/>
      <c r="D2120" s="27"/>
      <c r="E2120" s="27"/>
      <c r="F2120" s="27">
        <v>50000</v>
      </c>
      <c r="G2120" s="27">
        <v>0</v>
      </c>
      <c r="H2120" s="27">
        <v>1</v>
      </c>
      <c r="I2120" s="27">
        <v>0</v>
      </c>
      <c r="J2120" s="27">
        <v>1</v>
      </c>
      <c r="K2120" s="27">
        <v>1</v>
      </c>
      <c r="L2120" s="27">
        <v>1</v>
      </c>
      <c r="M2120" s="27">
        <v>0</v>
      </c>
      <c r="N2120" s="27">
        <v>1</v>
      </c>
      <c r="O2120" s="27">
        <v>1</v>
      </c>
      <c r="P2120" s="27">
        <v>12910000000</v>
      </c>
      <c r="Q2120" s="27">
        <v>13945431882.227064</v>
      </c>
      <c r="R2120" s="27">
        <v>1</v>
      </c>
      <c r="S2120" s="27">
        <v>1</v>
      </c>
      <c r="T2120" s="33">
        <v>0.74330063470010233</v>
      </c>
      <c r="U2120" s="27">
        <v>489690221.5</v>
      </c>
      <c r="V2120" s="27">
        <v>689249000</v>
      </c>
      <c r="W2120" s="27">
        <v>33711000</v>
      </c>
      <c r="X2120" s="27"/>
      <c r="Y2120" s="27"/>
      <c r="Z2120" s="27">
        <v>1</v>
      </c>
    </row>
    <row r="2121" spans="1:26">
      <c r="A2121" s="27">
        <v>1988</v>
      </c>
      <c r="B2121" t="s">
        <v>46</v>
      </c>
      <c r="C2121" s="27"/>
      <c r="D2121" s="27"/>
      <c r="E2121" s="27"/>
      <c r="F2121" s="27">
        <v>0</v>
      </c>
      <c r="G2121" s="27">
        <v>0</v>
      </c>
      <c r="H2121" s="27">
        <v>1</v>
      </c>
      <c r="I2121" s="27">
        <v>0</v>
      </c>
      <c r="J2121" s="27">
        <v>1</v>
      </c>
      <c r="K2121" s="27">
        <v>1</v>
      </c>
      <c r="L2121" s="27">
        <v>1</v>
      </c>
      <c r="M2121" s="27">
        <v>0</v>
      </c>
      <c r="N2121" s="27">
        <v>1</v>
      </c>
      <c r="O2121" s="27">
        <v>1</v>
      </c>
      <c r="P2121" s="27">
        <v>12277000000</v>
      </c>
      <c r="Q2121" s="27">
        <v>13051886552.337727</v>
      </c>
      <c r="R2121" s="27">
        <v>1</v>
      </c>
      <c r="S2121" s="27">
        <v>1</v>
      </c>
      <c r="T2121" s="33">
        <v>0.80560957079318884</v>
      </c>
      <c r="U2121" s="27">
        <v>404629113.10000002</v>
      </c>
      <c r="V2121" s="27">
        <v>755707000</v>
      </c>
      <c r="W2121" s="27">
        <v>33104000</v>
      </c>
      <c r="X2121" s="27"/>
      <c r="Y2121" s="27"/>
      <c r="Z2121" s="27">
        <v>1</v>
      </c>
    </row>
    <row r="2122" spans="1:26">
      <c r="A2122" s="27">
        <v>1989</v>
      </c>
      <c r="B2122" t="s">
        <v>46</v>
      </c>
      <c r="C2122" s="27"/>
      <c r="D2122" s="27"/>
      <c r="E2122" s="27"/>
      <c r="F2122" s="27">
        <v>0</v>
      </c>
      <c r="G2122" s="27">
        <v>0</v>
      </c>
      <c r="H2122" s="27">
        <v>1</v>
      </c>
      <c r="I2122" s="27">
        <v>0</v>
      </c>
      <c r="J2122" s="27">
        <v>1</v>
      </c>
      <c r="K2122" s="27">
        <v>1</v>
      </c>
      <c r="L2122" s="27">
        <v>1</v>
      </c>
      <c r="M2122" s="27">
        <v>0</v>
      </c>
      <c r="N2122" s="27">
        <v>1</v>
      </c>
      <c r="O2122" s="27">
        <v>1</v>
      </c>
      <c r="P2122" s="27">
        <v>12049000000</v>
      </c>
      <c r="Q2122" s="27">
        <v>13890828707.649302</v>
      </c>
      <c r="R2122" s="27">
        <v>1</v>
      </c>
      <c r="S2122" s="27">
        <v>1</v>
      </c>
      <c r="T2122" s="33">
        <v>0.74679040704290955</v>
      </c>
      <c r="U2122" s="27">
        <v>324895834.30000001</v>
      </c>
      <c r="V2122" s="27">
        <v>760649000</v>
      </c>
      <c r="W2122" s="27">
        <v>32444000</v>
      </c>
      <c r="X2122" s="27"/>
      <c r="Y2122" s="27"/>
      <c r="Z2122" s="27">
        <v>1</v>
      </c>
    </row>
    <row r="2123" spans="1:26">
      <c r="A2123" s="27">
        <v>1990</v>
      </c>
      <c r="B2123" t="s">
        <v>46</v>
      </c>
      <c r="C2123" s="27"/>
      <c r="D2123" s="27"/>
      <c r="E2123" s="27"/>
      <c r="F2123" s="27">
        <v>0</v>
      </c>
      <c r="G2123" s="27">
        <v>0</v>
      </c>
      <c r="H2123" s="27">
        <v>1</v>
      </c>
      <c r="I2123" s="27">
        <v>0</v>
      </c>
      <c r="J2123" s="27">
        <v>1</v>
      </c>
      <c r="K2123" s="27">
        <v>1</v>
      </c>
      <c r="L2123" s="27">
        <v>1</v>
      </c>
      <c r="M2123" s="27">
        <v>0</v>
      </c>
      <c r="N2123" s="27">
        <v>1</v>
      </c>
      <c r="O2123" s="27">
        <v>1</v>
      </c>
      <c r="P2123" s="27">
        <v>12236000000</v>
      </c>
      <c r="Q2123" s="27">
        <v>15239278100.350187</v>
      </c>
      <c r="R2123" s="27">
        <v>1</v>
      </c>
      <c r="S2123" s="27">
        <v>1</v>
      </c>
      <c r="T2123" s="33">
        <v>0.70566019682121295</v>
      </c>
      <c r="U2123" s="27">
        <v>264620450.59999999</v>
      </c>
      <c r="V2123" s="27">
        <v>816102000</v>
      </c>
      <c r="W2123" s="27">
        <v>31748000</v>
      </c>
      <c r="X2123" s="27"/>
      <c r="Y2123" s="27"/>
      <c r="Z2123" s="27">
        <v>1</v>
      </c>
    </row>
    <row r="2124" spans="1:26">
      <c r="A2124" s="27">
        <v>1991</v>
      </c>
      <c r="B2124" t="s">
        <v>46</v>
      </c>
      <c r="C2124" s="27"/>
      <c r="D2124" s="27"/>
      <c r="E2124" s="27"/>
      <c r="F2124" s="27">
        <v>0</v>
      </c>
      <c r="G2124" s="27">
        <v>0</v>
      </c>
      <c r="H2124" s="27">
        <v>1</v>
      </c>
      <c r="I2124" s="27">
        <v>0</v>
      </c>
      <c r="J2124" s="27">
        <v>1</v>
      </c>
      <c r="K2124" s="27">
        <v>1</v>
      </c>
      <c r="L2124" s="27">
        <v>1</v>
      </c>
      <c r="M2124" s="27">
        <v>0</v>
      </c>
      <c r="N2124" s="27">
        <v>1</v>
      </c>
      <c r="O2124" s="27">
        <v>1</v>
      </c>
      <c r="P2124" s="27">
        <v>13730000000</v>
      </c>
      <c r="Q2124" s="27">
        <v>16988535267.633818</v>
      </c>
      <c r="R2124" s="27">
        <v>1</v>
      </c>
      <c r="S2124" s="27">
        <v>1</v>
      </c>
      <c r="T2124" s="33">
        <v>0.64778014054484578</v>
      </c>
      <c r="U2124" s="27">
        <v>182422744.90000001</v>
      </c>
      <c r="V2124" s="27">
        <v>816067000</v>
      </c>
      <c r="W2124" s="27">
        <v>30849000</v>
      </c>
      <c r="X2124" s="27"/>
      <c r="Y2124" s="27"/>
      <c r="Z2124" s="27">
        <v>1</v>
      </c>
    </row>
    <row r="2125" spans="1:26">
      <c r="A2125" s="27">
        <v>1992</v>
      </c>
      <c r="B2125" t="s">
        <v>46</v>
      </c>
      <c r="C2125" s="27"/>
      <c r="D2125" s="27"/>
      <c r="E2125" s="27"/>
      <c r="F2125" s="27">
        <v>0</v>
      </c>
      <c r="G2125" s="27">
        <v>0</v>
      </c>
      <c r="H2125" s="27">
        <v>1</v>
      </c>
      <c r="I2125" s="27">
        <v>0</v>
      </c>
      <c r="J2125" s="27">
        <v>1</v>
      </c>
      <c r="K2125" s="27">
        <v>1</v>
      </c>
      <c r="L2125" s="27">
        <v>1</v>
      </c>
      <c r="M2125" s="27">
        <v>0</v>
      </c>
      <c r="N2125" s="27">
        <v>1</v>
      </c>
      <c r="O2125" s="27">
        <v>1</v>
      </c>
      <c r="P2125" s="27">
        <v>15012000000</v>
      </c>
      <c r="Q2125" s="27">
        <v>18094238119.059525</v>
      </c>
      <c r="R2125" s="27">
        <v>1</v>
      </c>
      <c r="S2125" s="27">
        <v>1</v>
      </c>
      <c r="T2125" s="33">
        <v>0.62587770846912083</v>
      </c>
      <c r="U2125" s="27">
        <v>99837375</v>
      </c>
      <c r="V2125" s="27">
        <v>782940000</v>
      </c>
      <c r="W2125" s="27">
        <v>29811000</v>
      </c>
      <c r="X2125" s="27"/>
      <c r="Y2125" s="27"/>
      <c r="Z2125" s="27">
        <v>1</v>
      </c>
    </row>
    <row r="2126" spans="1:26">
      <c r="A2126" s="27">
        <v>1993</v>
      </c>
      <c r="B2126" t="s">
        <v>46</v>
      </c>
      <c r="C2126" s="27"/>
      <c r="D2126" s="27"/>
      <c r="E2126" s="27"/>
      <c r="F2126" s="27">
        <v>0</v>
      </c>
      <c r="G2126" s="27">
        <v>0</v>
      </c>
      <c r="H2126" s="27">
        <v>1</v>
      </c>
      <c r="I2126" s="27">
        <v>0</v>
      </c>
      <c r="J2126" s="27">
        <v>1</v>
      </c>
      <c r="K2126" s="27">
        <v>1</v>
      </c>
      <c r="L2126" s="27">
        <v>1</v>
      </c>
      <c r="M2126" s="27">
        <v>0</v>
      </c>
      <c r="N2126" s="27">
        <v>1</v>
      </c>
      <c r="O2126" s="27">
        <v>1</v>
      </c>
      <c r="P2126" s="27">
        <v>17537000000</v>
      </c>
      <c r="Q2126" s="27">
        <v>18938717358.67934</v>
      </c>
      <c r="R2126" s="27">
        <v>1</v>
      </c>
      <c r="S2126" s="27">
        <v>1</v>
      </c>
      <c r="T2126" s="33">
        <v>0.648154718576755</v>
      </c>
      <c r="U2126" s="27">
        <v>71106451.599999994</v>
      </c>
      <c r="V2126" s="27">
        <v>759312000</v>
      </c>
      <c r="W2126" s="27">
        <v>28729000</v>
      </c>
      <c r="X2126" s="27"/>
      <c r="Y2126" s="27"/>
      <c r="Z2126" s="27">
        <v>1</v>
      </c>
    </row>
    <row r="2127" spans="1:26">
      <c r="A2127" s="27">
        <v>1994</v>
      </c>
      <c r="B2127" t="s">
        <v>46</v>
      </c>
      <c r="C2127" s="27"/>
      <c r="D2127" s="27"/>
      <c r="E2127" s="27"/>
      <c r="F2127" s="27">
        <v>0</v>
      </c>
      <c r="G2127" s="27">
        <v>0</v>
      </c>
      <c r="H2127" s="27">
        <v>1</v>
      </c>
      <c r="I2127" s="27">
        <v>0</v>
      </c>
      <c r="J2127" s="27">
        <v>1</v>
      </c>
      <c r="K2127" s="27">
        <v>1</v>
      </c>
      <c r="L2127" s="27">
        <v>1</v>
      </c>
      <c r="M2127" s="27">
        <v>0</v>
      </c>
      <c r="N2127" s="27">
        <v>1</v>
      </c>
      <c r="O2127" s="27">
        <v>1</v>
      </c>
      <c r="P2127" s="27">
        <v>21147000000</v>
      </c>
      <c r="Q2127" s="27">
        <v>22708673336.668327</v>
      </c>
      <c r="R2127" s="27">
        <v>1</v>
      </c>
      <c r="S2127" s="27">
        <v>1</v>
      </c>
      <c r="T2127" s="33">
        <v>0.69545665111729171</v>
      </c>
      <c r="U2127" s="27">
        <v>198141054.69999999</v>
      </c>
      <c r="V2127" s="27">
        <v>830339000</v>
      </c>
      <c r="W2127" s="27">
        <v>27601000</v>
      </c>
      <c r="X2127" s="27"/>
      <c r="Y2127" s="27"/>
      <c r="Z2127" s="27">
        <v>1</v>
      </c>
    </row>
    <row r="2128" spans="1:26">
      <c r="A2128" s="27">
        <v>1995</v>
      </c>
      <c r="B2128" t="s">
        <v>46</v>
      </c>
      <c r="C2128" s="27"/>
      <c r="D2128" s="27"/>
      <c r="E2128" s="27"/>
      <c r="F2128" s="27">
        <v>0</v>
      </c>
      <c r="G2128" s="27">
        <v>0</v>
      </c>
      <c r="H2128" s="27">
        <v>1</v>
      </c>
      <c r="I2128" s="27">
        <v>0</v>
      </c>
      <c r="J2128" s="27">
        <v>1</v>
      </c>
      <c r="K2128" s="27">
        <v>1</v>
      </c>
      <c r="L2128" s="27">
        <v>1</v>
      </c>
      <c r="M2128" s="27">
        <v>0</v>
      </c>
      <c r="N2128" s="27">
        <v>1</v>
      </c>
      <c r="O2128" s="27">
        <v>1</v>
      </c>
      <c r="P2128" s="27">
        <v>22968000000</v>
      </c>
      <c r="Q2128" s="27">
        <v>24432884442.221107</v>
      </c>
      <c r="R2128" s="27">
        <v>1</v>
      </c>
      <c r="S2128" s="27">
        <v>1</v>
      </c>
      <c r="T2128" s="33">
        <v>0.69736071622307827</v>
      </c>
      <c r="U2128" s="27">
        <v>173451087</v>
      </c>
      <c r="V2128" s="27">
        <v>1081932000</v>
      </c>
      <c r="W2128" s="27">
        <v>26477000</v>
      </c>
      <c r="X2128" s="27"/>
      <c r="Y2128" s="27"/>
      <c r="Z2128" s="27">
        <v>1</v>
      </c>
    </row>
    <row r="2129" spans="1:26">
      <c r="A2129" s="27">
        <v>1996</v>
      </c>
      <c r="B2129" t="s">
        <v>46</v>
      </c>
      <c r="C2129" s="27"/>
      <c r="D2129" s="27"/>
      <c r="E2129" s="27"/>
      <c r="F2129" s="27">
        <v>0</v>
      </c>
      <c r="G2129" s="27">
        <v>0</v>
      </c>
      <c r="H2129" s="27">
        <v>1</v>
      </c>
      <c r="I2129" s="27">
        <v>0</v>
      </c>
      <c r="J2129" s="27">
        <v>1</v>
      </c>
      <c r="K2129" s="27">
        <v>1</v>
      </c>
      <c r="L2129" s="27">
        <v>1</v>
      </c>
      <c r="M2129" s="27">
        <v>0</v>
      </c>
      <c r="N2129" s="27">
        <v>1</v>
      </c>
      <c r="O2129" s="27">
        <v>1</v>
      </c>
      <c r="P2129" s="27">
        <v>24035000000</v>
      </c>
      <c r="Q2129" s="27">
        <v>25226393196.598293</v>
      </c>
      <c r="R2129" s="27">
        <v>1</v>
      </c>
      <c r="S2129" s="27">
        <v>1</v>
      </c>
      <c r="T2129" s="33">
        <v>0.69966405838602452</v>
      </c>
      <c r="U2129" s="27">
        <v>145036962.40000001</v>
      </c>
      <c r="V2129" s="27">
        <v>979851000</v>
      </c>
      <c r="W2129" s="27">
        <v>25351000</v>
      </c>
      <c r="X2129" s="27"/>
      <c r="Y2129" s="27"/>
      <c r="Z2129" s="27">
        <v>1</v>
      </c>
    </row>
    <row r="2130" spans="1:26">
      <c r="A2130" s="27">
        <v>1997</v>
      </c>
      <c r="B2130" t="s">
        <v>46</v>
      </c>
      <c r="C2130" s="27"/>
      <c r="D2130" s="27"/>
      <c r="E2130" s="27"/>
      <c r="F2130" s="27">
        <v>0</v>
      </c>
      <c r="G2130" s="27">
        <v>0</v>
      </c>
      <c r="H2130" s="27">
        <v>1</v>
      </c>
      <c r="I2130" s="27">
        <v>0</v>
      </c>
      <c r="J2130" s="27">
        <v>1</v>
      </c>
      <c r="K2130" s="27">
        <v>1</v>
      </c>
      <c r="L2130" s="27">
        <v>1</v>
      </c>
      <c r="M2130" s="27">
        <v>0</v>
      </c>
      <c r="N2130" s="27">
        <v>1</v>
      </c>
      <c r="O2130" s="27">
        <v>1</v>
      </c>
      <c r="P2130" s="27">
        <v>27009000000</v>
      </c>
      <c r="Q2130" s="27">
        <v>28162053026.513256</v>
      </c>
      <c r="R2130" s="27">
        <v>1</v>
      </c>
      <c r="S2130" s="27">
        <v>1</v>
      </c>
      <c r="T2130" s="33">
        <v>0.71538944173936525</v>
      </c>
      <c r="U2130" s="27">
        <v>133440820.90000001</v>
      </c>
      <c r="V2130" s="27">
        <v>850838000</v>
      </c>
      <c r="W2130" s="27">
        <v>24225000</v>
      </c>
      <c r="X2130" s="27"/>
      <c r="Y2130" s="27"/>
      <c r="Z2130" s="27">
        <v>1</v>
      </c>
    </row>
    <row r="2131" spans="1:26">
      <c r="A2131" s="27">
        <v>1998</v>
      </c>
      <c r="B2131" t="s">
        <v>46</v>
      </c>
      <c r="C2131" s="27"/>
      <c r="D2131" s="27"/>
      <c r="E2131" s="27"/>
      <c r="F2131" s="27">
        <v>0</v>
      </c>
      <c r="G2131" s="27">
        <v>0</v>
      </c>
      <c r="H2131" s="27">
        <v>1</v>
      </c>
      <c r="I2131" s="27">
        <v>0</v>
      </c>
      <c r="J2131" s="27">
        <v>1</v>
      </c>
      <c r="K2131" s="27">
        <v>1</v>
      </c>
      <c r="L2131" s="27">
        <v>1</v>
      </c>
      <c r="M2131" s="27">
        <v>0</v>
      </c>
      <c r="N2131" s="27">
        <v>1</v>
      </c>
      <c r="O2131" s="27">
        <v>1</v>
      </c>
      <c r="P2131" s="27">
        <v>27474000000</v>
      </c>
      <c r="Q2131" s="27">
        <v>27981896948.474232</v>
      </c>
      <c r="R2131" s="27">
        <v>0</v>
      </c>
      <c r="S2131" s="27">
        <v>1</v>
      </c>
      <c r="T2131" s="33">
        <v>0.63293736472878814</v>
      </c>
      <c r="U2131" s="27">
        <v>69627085.099999994</v>
      </c>
      <c r="V2131" s="27">
        <v>853533000</v>
      </c>
      <c r="W2131" s="27">
        <v>23099000</v>
      </c>
      <c r="X2131" s="27"/>
      <c r="Y2131" s="27"/>
      <c r="Z2131" s="27">
        <v>1</v>
      </c>
    </row>
    <row r="2132" spans="1:26">
      <c r="A2132" s="27">
        <v>1999</v>
      </c>
      <c r="B2132" t="s">
        <v>46</v>
      </c>
      <c r="C2132" s="27"/>
      <c r="D2132" s="27"/>
      <c r="E2132" s="27"/>
      <c r="F2132" s="27">
        <v>0</v>
      </c>
      <c r="G2132" s="27">
        <v>0</v>
      </c>
      <c r="H2132" s="27">
        <v>1</v>
      </c>
      <c r="I2132" s="27">
        <v>0</v>
      </c>
      <c r="J2132" s="27">
        <v>1</v>
      </c>
      <c r="K2132" s="27">
        <v>1</v>
      </c>
      <c r="L2132" s="27">
        <v>1</v>
      </c>
      <c r="M2132" s="27">
        <v>0</v>
      </c>
      <c r="N2132" s="27">
        <v>1</v>
      </c>
      <c r="O2132" s="27">
        <v>1</v>
      </c>
      <c r="P2132" s="27">
        <v>19740000000</v>
      </c>
      <c r="Q2132" s="27">
        <v>19645272636.318157</v>
      </c>
      <c r="R2132" s="27">
        <v>0</v>
      </c>
      <c r="S2132" s="27">
        <v>1</v>
      </c>
      <c r="T2132" s="33">
        <v>0.59173831677950461</v>
      </c>
      <c r="U2132" s="27">
        <v>45196754.100000001</v>
      </c>
      <c r="V2132" s="27">
        <v>861417000</v>
      </c>
      <c r="W2132" s="27">
        <v>21974000</v>
      </c>
      <c r="X2132" s="27"/>
      <c r="Y2132" s="27"/>
      <c r="Z2132" s="27">
        <v>1</v>
      </c>
    </row>
    <row r="2133" spans="1:26">
      <c r="A2133" s="27">
        <v>2000</v>
      </c>
      <c r="B2133" t="s">
        <v>46</v>
      </c>
      <c r="C2133" s="27">
        <v>0</v>
      </c>
      <c r="D2133" s="27">
        <v>0</v>
      </c>
      <c r="E2133" s="27">
        <v>0</v>
      </c>
      <c r="F2133" s="27">
        <v>0</v>
      </c>
      <c r="G2133" s="27">
        <v>0</v>
      </c>
      <c r="H2133" s="27">
        <v>1</v>
      </c>
      <c r="I2133" s="27">
        <v>0</v>
      </c>
      <c r="J2133" s="27">
        <v>1</v>
      </c>
      <c r="K2133" s="27">
        <v>1</v>
      </c>
      <c r="L2133" s="27">
        <v>1</v>
      </c>
      <c r="M2133" s="27">
        <v>1</v>
      </c>
      <c r="N2133" s="27">
        <v>1</v>
      </c>
      <c r="O2133" s="27">
        <v>1</v>
      </c>
      <c r="P2133" s="27">
        <v>18319000000</v>
      </c>
      <c r="Q2133" s="27">
        <v>18327764882.441219</v>
      </c>
      <c r="R2133" s="27">
        <v>0</v>
      </c>
      <c r="S2133" s="27">
        <v>1</v>
      </c>
      <c r="T2133" s="33">
        <v>0.62919927379193319</v>
      </c>
      <c r="U2133" s="27">
        <v>190583160.30000001</v>
      </c>
      <c r="V2133" s="27">
        <v>840406000</v>
      </c>
      <c r="W2133" s="27">
        <v>20847000</v>
      </c>
      <c r="X2133" s="27"/>
      <c r="Y2133" s="27"/>
      <c r="Z2133" s="27">
        <v>1</v>
      </c>
    </row>
    <row r="2134" spans="1:26">
      <c r="A2134" s="27">
        <v>2001</v>
      </c>
      <c r="B2134" t="s">
        <v>46</v>
      </c>
      <c r="C2134" s="27">
        <v>0</v>
      </c>
      <c r="D2134" s="27">
        <v>0</v>
      </c>
      <c r="E2134" s="27">
        <v>0</v>
      </c>
      <c r="F2134" s="27">
        <v>0</v>
      </c>
      <c r="G2134" s="27">
        <v>0</v>
      </c>
      <c r="H2134" s="27">
        <v>1</v>
      </c>
      <c r="I2134" s="27">
        <v>0</v>
      </c>
      <c r="J2134" s="27">
        <v>1</v>
      </c>
      <c r="K2134" s="27">
        <v>1</v>
      </c>
      <c r="L2134" s="27">
        <v>1</v>
      </c>
      <c r="M2134" s="27">
        <v>1</v>
      </c>
      <c r="N2134" s="27">
        <v>1</v>
      </c>
      <c r="O2134" s="27">
        <v>1</v>
      </c>
      <c r="P2134" s="27">
        <v>24468000000</v>
      </c>
      <c r="Q2134" s="27">
        <v>24468324000</v>
      </c>
      <c r="R2134" s="27">
        <v>0</v>
      </c>
      <c r="S2134" s="27">
        <v>1</v>
      </c>
      <c r="T2134" s="33">
        <v>0.61588871891054842</v>
      </c>
      <c r="U2134" s="27">
        <v>231332574.80000001</v>
      </c>
      <c r="V2134" s="27">
        <v>888599000</v>
      </c>
      <c r="W2134" s="27">
        <v>19722000</v>
      </c>
      <c r="X2134" s="27"/>
      <c r="Y2134" s="27"/>
      <c r="Z2134" s="27">
        <v>1</v>
      </c>
    </row>
    <row r="2135" spans="1:26">
      <c r="A2135" s="27">
        <v>2002</v>
      </c>
      <c r="B2135" t="s">
        <v>46</v>
      </c>
      <c r="C2135" s="27">
        <v>0</v>
      </c>
      <c r="D2135" s="27">
        <v>0</v>
      </c>
      <c r="E2135" s="27">
        <v>0</v>
      </c>
      <c r="F2135" s="27">
        <v>0</v>
      </c>
      <c r="G2135" s="27">
        <v>0</v>
      </c>
      <c r="H2135" s="27">
        <v>1</v>
      </c>
      <c r="I2135" s="27">
        <v>0</v>
      </c>
      <c r="J2135" s="27">
        <v>1</v>
      </c>
      <c r="K2135" s="27">
        <v>1</v>
      </c>
      <c r="L2135" s="27">
        <v>1</v>
      </c>
      <c r="M2135" s="27">
        <v>1</v>
      </c>
      <c r="N2135" s="27">
        <v>1</v>
      </c>
      <c r="O2135" s="27">
        <v>1</v>
      </c>
      <c r="P2135" s="27">
        <v>28549000000</v>
      </c>
      <c r="Q2135" s="27">
        <v>28548945000</v>
      </c>
      <c r="R2135" s="27">
        <v>0</v>
      </c>
      <c r="S2135" s="27">
        <v>1</v>
      </c>
      <c r="T2135" s="33">
        <v>0.62466195784303247</v>
      </c>
      <c r="U2135" s="27">
        <v>353011603.69999999</v>
      </c>
      <c r="V2135" s="27">
        <v>828627000</v>
      </c>
      <c r="W2135" s="27">
        <v>18594000</v>
      </c>
      <c r="X2135" s="27"/>
      <c r="Y2135" s="27"/>
      <c r="Z2135" s="27">
        <v>1</v>
      </c>
    </row>
    <row r="2136" spans="1:26">
      <c r="A2136" s="27">
        <v>2003</v>
      </c>
      <c r="B2136" t="s">
        <v>46</v>
      </c>
      <c r="C2136" s="27">
        <v>0</v>
      </c>
      <c r="D2136" s="27">
        <v>0</v>
      </c>
      <c r="E2136" s="27">
        <v>0</v>
      </c>
      <c r="F2136" s="27">
        <v>2500000</v>
      </c>
      <c r="G2136" s="27">
        <v>0</v>
      </c>
      <c r="H2136" s="27">
        <v>1</v>
      </c>
      <c r="I2136" s="27">
        <v>0</v>
      </c>
      <c r="J2136" s="27">
        <v>1</v>
      </c>
      <c r="K2136" s="27">
        <v>1</v>
      </c>
      <c r="L2136" s="27">
        <v>1</v>
      </c>
      <c r="M2136" s="27">
        <v>1</v>
      </c>
      <c r="N2136" s="27">
        <v>1</v>
      </c>
      <c r="O2136" s="27">
        <v>1</v>
      </c>
      <c r="P2136" s="27">
        <v>32433000000</v>
      </c>
      <c r="Q2136" s="27">
        <v>32432857999.999996</v>
      </c>
      <c r="R2136" s="27">
        <v>1</v>
      </c>
      <c r="S2136" s="27">
        <v>1</v>
      </c>
      <c r="T2136" s="33">
        <v>0.61793375018798091</v>
      </c>
      <c r="U2136" s="27">
        <v>438756418</v>
      </c>
      <c r="V2136" s="27">
        <v>887980000</v>
      </c>
      <c r="W2136" s="27">
        <v>17469000</v>
      </c>
      <c r="X2136" s="27"/>
      <c r="Y2136" s="27"/>
      <c r="Z2136" s="27">
        <v>1</v>
      </c>
    </row>
    <row r="2137" spans="1:26">
      <c r="A2137" s="27">
        <v>2004</v>
      </c>
      <c r="B2137" t="s">
        <v>46</v>
      </c>
      <c r="C2137" s="27">
        <v>0</v>
      </c>
      <c r="D2137" s="27">
        <v>0</v>
      </c>
      <c r="E2137" s="27">
        <v>0</v>
      </c>
      <c r="F2137" s="27">
        <v>0</v>
      </c>
      <c r="G2137" s="27">
        <v>0</v>
      </c>
      <c r="H2137" s="27">
        <v>1</v>
      </c>
      <c r="I2137" s="27">
        <v>0</v>
      </c>
      <c r="J2137" s="27">
        <v>1</v>
      </c>
      <c r="K2137" s="27">
        <v>1</v>
      </c>
      <c r="L2137" s="27">
        <v>1</v>
      </c>
      <c r="M2137" s="27">
        <v>1</v>
      </c>
      <c r="N2137" s="27">
        <v>1</v>
      </c>
      <c r="O2137" s="27">
        <v>1</v>
      </c>
      <c r="P2137" s="27">
        <v>36592000000</v>
      </c>
      <c r="Q2137" s="27">
        <v>36591661000</v>
      </c>
      <c r="R2137" s="27">
        <v>1</v>
      </c>
      <c r="S2137" s="27">
        <v>1</v>
      </c>
      <c r="T2137" s="33">
        <v>0.67108711240801089</v>
      </c>
      <c r="U2137" s="27">
        <v>341188532</v>
      </c>
      <c r="V2137" s="27">
        <v>834510000</v>
      </c>
      <c r="W2137" s="27">
        <v>16344000</v>
      </c>
      <c r="X2137" s="27"/>
      <c r="Y2137" s="27"/>
      <c r="Z2137" s="27">
        <v>1</v>
      </c>
    </row>
    <row r="2138" spans="1:26">
      <c r="A2138" s="27">
        <v>2005</v>
      </c>
      <c r="B2138" t="s">
        <v>46</v>
      </c>
      <c r="C2138" s="27">
        <v>0</v>
      </c>
      <c r="D2138" s="27">
        <v>0</v>
      </c>
      <c r="E2138" s="27">
        <v>0</v>
      </c>
      <c r="F2138" s="27">
        <v>0</v>
      </c>
      <c r="G2138" s="27">
        <v>0</v>
      </c>
      <c r="H2138" s="27">
        <v>1</v>
      </c>
      <c r="I2138" s="27">
        <v>0</v>
      </c>
      <c r="J2138" s="27">
        <v>1</v>
      </c>
      <c r="K2138" s="27">
        <v>1</v>
      </c>
      <c r="L2138" s="27">
        <v>1</v>
      </c>
      <c r="M2138" s="27">
        <v>1</v>
      </c>
      <c r="N2138" s="27">
        <v>1</v>
      </c>
      <c r="O2138" s="27">
        <v>1</v>
      </c>
      <c r="P2138" s="27">
        <v>41507000000</v>
      </c>
      <c r="Q2138" s="27">
        <v>41507085000</v>
      </c>
      <c r="R2138" s="27">
        <v>1</v>
      </c>
      <c r="S2138" s="27">
        <v>1</v>
      </c>
      <c r="T2138" s="33">
        <v>0.69599608558540027</v>
      </c>
      <c r="U2138" s="27">
        <v>125314105.8</v>
      </c>
      <c r="V2138" s="27">
        <v>799342000</v>
      </c>
      <c r="W2138" s="27">
        <v>15216000</v>
      </c>
      <c r="X2138" s="27"/>
      <c r="Y2138" s="27"/>
      <c r="Z2138" s="27">
        <v>1</v>
      </c>
    </row>
    <row r="2139" spans="1:26">
      <c r="A2139" s="27">
        <v>2006</v>
      </c>
      <c r="B2139" t="s">
        <v>46</v>
      </c>
      <c r="C2139" s="27">
        <v>0</v>
      </c>
      <c r="D2139" s="27">
        <v>0</v>
      </c>
      <c r="E2139" s="27">
        <v>0</v>
      </c>
      <c r="F2139" s="27">
        <v>0</v>
      </c>
      <c r="G2139" s="27">
        <v>0</v>
      </c>
      <c r="H2139" s="27">
        <v>1</v>
      </c>
      <c r="I2139" s="27">
        <v>0</v>
      </c>
      <c r="J2139" s="27">
        <v>1</v>
      </c>
      <c r="K2139" s="27">
        <v>1</v>
      </c>
      <c r="L2139" s="27">
        <v>1</v>
      </c>
      <c r="M2139" s="27">
        <v>1</v>
      </c>
      <c r="N2139" s="27">
        <v>1</v>
      </c>
      <c r="O2139" s="27">
        <v>1</v>
      </c>
      <c r="P2139" s="27">
        <v>46802000000</v>
      </c>
      <c r="Q2139" s="27">
        <v>46802044000</v>
      </c>
      <c r="R2139" s="27">
        <v>1</v>
      </c>
      <c r="S2139" s="27">
        <v>1</v>
      </c>
      <c r="T2139" s="33">
        <v>0.83568345932575372</v>
      </c>
      <c r="U2139" s="27">
        <v>72254827.599999994</v>
      </c>
      <c r="V2139" s="27">
        <v>745867000</v>
      </c>
      <c r="W2139" s="27">
        <v>14092000</v>
      </c>
      <c r="X2139" s="27"/>
      <c r="Y2139" s="27"/>
      <c r="Z2139" s="27">
        <v>1</v>
      </c>
    </row>
    <row r="2140" spans="1:26">
      <c r="A2140" s="27">
        <v>2007</v>
      </c>
      <c r="B2140" t="s">
        <v>46</v>
      </c>
      <c r="C2140" s="27">
        <v>0</v>
      </c>
      <c r="D2140" s="27">
        <v>0</v>
      </c>
      <c r="E2140" s="27">
        <v>0</v>
      </c>
      <c r="F2140" s="27">
        <v>0</v>
      </c>
      <c r="G2140" s="27">
        <v>0</v>
      </c>
      <c r="H2140" s="27">
        <v>1</v>
      </c>
      <c r="I2140" s="27">
        <v>0</v>
      </c>
      <c r="J2140" s="27">
        <v>1</v>
      </c>
      <c r="K2140" s="27">
        <v>1</v>
      </c>
      <c r="L2140" s="27">
        <v>1</v>
      </c>
      <c r="M2140" s="27">
        <v>1</v>
      </c>
      <c r="N2140" s="27">
        <v>1</v>
      </c>
      <c r="O2140" s="27">
        <v>1</v>
      </c>
      <c r="P2140" s="27">
        <v>51008000000</v>
      </c>
      <c r="Q2140" s="27">
        <v>51007777000.000008</v>
      </c>
      <c r="R2140" s="27">
        <v>1</v>
      </c>
      <c r="S2140" s="27">
        <v>1</v>
      </c>
      <c r="T2140" s="33">
        <v>0.90473952627382648</v>
      </c>
      <c r="U2140" s="27">
        <v>52036052.299999997</v>
      </c>
      <c r="V2140" s="27">
        <v>683631000</v>
      </c>
      <c r="W2140" s="27">
        <v>12965000</v>
      </c>
      <c r="X2140" s="27"/>
      <c r="Y2140" s="27"/>
      <c r="Z2140" s="27">
        <v>1</v>
      </c>
    </row>
    <row r="2141" spans="1:26">
      <c r="A2141" s="27">
        <v>2008</v>
      </c>
      <c r="B2141" t="s">
        <v>46</v>
      </c>
      <c r="C2141" s="27">
        <v>0</v>
      </c>
      <c r="D2141" s="27">
        <v>0</v>
      </c>
      <c r="E2141" s="27">
        <v>0</v>
      </c>
      <c r="F2141" s="27">
        <v>0</v>
      </c>
      <c r="G2141" s="27">
        <v>0</v>
      </c>
      <c r="H2141" s="27">
        <v>1</v>
      </c>
      <c r="I2141" s="27">
        <v>0</v>
      </c>
      <c r="J2141" s="27">
        <v>1</v>
      </c>
      <c r="K2141" s="27">
        <v>1</v>
      </c>
      <c r="L2141" s="27">
        <v>1</v>
      </c>
      <c r="M2141" s="27">
        <v>1</v>
      </c>
      <c r="N2141" s="27">
        <v>1</v>
      </c>
      <c r="O2141" s="27">
        <v>1</v>
      </c>
      <c r="P2141" s="27">
        <v>61763000000</v>
      </c>
      <c r="Q2141" s="27">
        <v>61762635000.000008</v>
      </c>
      <c r="R2141" s="27">
        <v>1</v>
      </c>
      <c r="S2141" s="27">
        <v>1</v>
      </c>
      <c r="T2141" s="33">
        <v>0.91944034308119871</v>
      </c>
      <c r="U2141" s="27">
        <v>50719550.799999997</v>
      </c>
      <c r="V2141" s="27">
        <v>612317000</v>
      </c>
      <c r="W2141" s="27">
        <v>11840000</v>
      </c>
      <c r="X2141" s="27">
        <v>1377000000</v>
      </c>
      <c r="Y2141" s="27"/>
      <c r="Z2141" s="27">
        <v>1</v>
      </c>
    </row>
    <row r="2142" spans="1:26">
      <c r="A2142" s="27">
        <v>2009</v>
      </c>
      <c r="B2142" t="s">
        <v>46</v>
      </c>
      <c r="C2142" s="27">
        <v>1000000000</v>
      </c>
      <c r="D2142" s="27">
        <v>250000000</v>
      </c>
      <c r="E2142" s="27">
        <v>1000000000</v>
      </c>
      <c r="F2142" s="27">
        <v>1001400000</v>
      </c>
      <c r="G2142" s="27">
        <v>0</v>
      </c>
      <c r="H2142" s="27">
        <v>1</v>
      </c>
      <c r="I2142" s="27">
        <v>0</v>
      </c>
      <c r="J2142" s="27">
        <v>1</v>
      </c>
      <c r="K2142" s="27">
        <v>1</v>
      </c>
      <c r="L2142" s="27">
        <v>1</v>
      </c>
      <c r="M2142" s="27">
        <v>1</v>
      </c>
      <c r="N2142" s="27">
        <v>1</v>
      </c>
      <c r="O2142" s="27">
        <v>1</v>
      </c>
      <c r="P2142" s="27">
        <v>62520000000</v>
      </c>
      <c r="Q2142" s="27">
        <v>62519686000</v>
      </c>
      <c r="R2142" s="27">
        <v>1</v>
      </c>
      <c r="S2142" s="27">
        <v>1</v>
      </c>
      <c r="T2142" s="33">
        <v>0.81595367947064712</v>
      </c>
      <c r="U2142" s="27">
        <v>452056205.39999998</v>
      </c>
      <c r="V2142" s="27">
        <v>531633000</v>
      </c>
      <c r="W2142" s="27">
        <v>10715000</v>
      </c>
      <c r="X2142" s="27">
        <v>1215000000</v>
      </c>
      <c r="Y2142" s="27"/>
      <c r="Z2142" s="27">
        <v>1</v>
      </c>
    </row>
    <row r="2143" spans="1:26">
      <c r="A2143" s="27">
        <v>2010</v>
      </c>
      <c r="B2143" t="s">
        <v>46</v>
      </c>
      <c r="C2143" s="27">
        <v>4271000000</v>
      </c>
      <c r="D2143" s="27">
        <v>1982750000</v>
      </c>
      <c r="E2143" s="27">
        <v>4271000000</v>
      </c>
      <c r="F2143" s="27">
        <v>3273954092.5</v>
      </c>
      <c r="G2143" s="27">
        <v>0</v>
      </c>
      <c r="H2143" s="27">
        <v>1</v>
      </c>
      <c r="I2143" s="27">
        <v>0</v>
      </c>
      <c r="J2143" s="27">
        <v>1</v>
      </c>
      <c r="K2143" s="27">
        <v>1</v>
      </c>
      <c r="L2143" s="27">
        <v>1</v>
      </c>
      <c r="M2143" s="27">
        <v>1</v>
      </c>
      <c r="N2143" s="27">
        <v>1</v>
      </c>
      <c r="O2143" s="27">
        <v>1</v>
      </c>
      <c r="P2143" s="27">
        <v>69555000000</v>
      </c>
      <c r="Q2143" s="27">
        <v>69555367000</v>
      </c>
      <c r="R2143" s="27">
        <v>1</v>
      </c>
      <c r="S2143" s="27">
        <v>1</v>
      </c>
      <c r="T2143" s="33">
        <v>1.0070075781651076</v>
      </c>
      <c r="U2143" s="27">
        <v>444080218.69999999</v>
      </c>
      <c r="V2143" s="27">
        <v>446174000</v>
      </c>
      <c r="W2143" s="27">
        <v>9586000</v>
      </c>
      <c r="X2143" s="27">
        <v>1042000000</v>
      </c>
      <c r="Y2143" s="27"/>
      <c r="Z2143" s="27">
        <v>1</v>
      </c>
    </row>
    <row r="2144" spans="1:26">
      <c r="A2144" s="27">
        <v>2011</v>
      </c>
      <c r="B2144" t="s">
        <v>46</v>
      </c>
      <c r="C2144" s="27">
        <v>7713500000</v>
      </c>
      <c r="D2144" s="27">
        <v>3741091688</v>
      </c>
      <c r="E2144" s="27">
        <v>7713500000</v>
      </c>
      <c r="F2144" s="27">
        <v>3442500000</v>
      </c>
      <c r="G2144" s="27">
        <v>0</v>
      </c>
      <c r="H2144" s="27">
        <v>1</v>
      </c>
      <c r="I2144" s="27">
        <v>0</v>
      </c>
      <c r="J2144" s="27">
        <v>1</v>
      </c>
      <c r="K2144" s="27">
        <v>1</v>
      </c>
      <c r="L2144" s="27">
        <v>1</v>
      </c>
      <c r="M2144" s="27">
        <v>1</v>
      </c>
      <c r="N2144" s="27">
        <v>1</v>
      </c>
      <c r="O2144" s="27">
        <v>1</v>
      </c>
      <c r="P2144" s="27">
        <v>79277000000</v>
      </c>
      <c r="Q2144" s="27">
        <v>79276664000</v>
      </c>
      <c r="R2144" s="27">
        <v>1</v>
      </c>
      <c r="S2144" s="27">
        <v>1</v>
      </c>
      <c r="T2144" s="33">
        <v>1.116808011796752</v>
      </c>
      <c r="U2144" s="27">
        <v>442707633.80000001</v>
      </c>
      <c r="V2144" s="27">
        <v>367194000</v>
      </c>
      <c r="W2144" s="27">
        <v>8462000</v>
      </c>
      <c r="X2144" s="27">
        <v>930000000</v>
      </c>
      <c r="Y2144" s="27"/>
      <c r="Z2144" s="27">
        <v>1</v>
      </c>
    </row>
    <row r="2145" spans="1:26">
      <c r="A2145" s="27">
        <v>2012</v>
      </c>
      <c r="B2145" t="s">
        <v>46</v>
      </c>
      <c r="C2145" s="27">
        <v>7620166624</v>
      </c>
      <c r="D2145" s="27">
        <v>5214099984</v>
      </c>
      <c r="E2145" s="27">
        <v>7620166624</v>
      </c>
      <c r="F2145" s="27">
        <v>240000000</v>
      </c>
      <c r="G2145" s="27">
        <v>0</v>
      </c>
      <c r="H2145" s="27">
        <v>1</v>
      </c>
      <c r="I2145" s="27">
        <v>0</v>
      </c>
      <c r="J2145" s="27">
        <v>1</v>
      </c>
      <c r="K2145" s="27">
        <v>1</v>
      </c>
      <c r="L2145" s="27">
        <v>1</v>
      </c>
      <c r="M2145" s="27">
        <v>1</v>
      </c>
      <c r="N2145" s="27">
        <v>1</v>
      </c>
      <c r="O2145" s="27">
        <v>1</v>
      </c>
      <c r="P2145" s="27">
        <v>87925000000</v>
      </c>
      <c r="Q2145" s="27">
        <v>87924544000</v>
      </c>
      <c r="R2145" s="27">
        <v>1</v>
      </c>
      <c r="S2145" s="27">
        <v>1</v>
      </c>
      <c r="T2145" s="33">
        <v>0.99562684078172081</v>
      </c>
      <c r="U2145" s="27">
        <v>443183424.80000001</v>
      </c>
      <c r="V2145" s="27">
        <v>295974000</v>
      </c>
      <c r="W2145" s="27">
        <v>7336000</v>
      </c>
      <c r="X2145" s="27">
        <v>827000000</v>
      </c>
      <c r="Y2145" s="27"/>
      <c r="Z2145" s="27">
        <v>1</v>
      </c>
    </row>
    <row r="2146" spans="1:26">
      <c r="A2146" s="27">
        <v>2013</v>
      </c>
      <c r="B2146" t="s">
        <v>46</v>
      </c>
      <c r="C2146" s="27">
        <v>9065733312</v>
      </c>
      <c r="D2146" s="27">
        <v>7227833312</v>
      </c>
      <c r="E2146" s="27">
        <v>9065733312</v>
      </c>
      <c r="F2146" s="27">
        <v>1778900000</v>
      </c>
      <c r="G2146" s="27">
        <v>0</v>
      </c>
      <c r="H2146" s="27">
        <v>1</v>
      </c>
      <c r="I2146" s="27">
        <v>0</v>
      </c>
      <c r="J2146" s="27">
        <v>1</v>
      </c>
      <c r="K2146" s="27">
        <v>1</v>
      </c>
      <c r="L2146" s="27">
        <v>1</v>
      </c>
      <c r="M2146" s="27">
        <v>1</v>
      </c>
      <c r="N2146" s="27">
        <v>1</v>
      </c>
      <c r="O2146" s="27">
        <v>1</v>
      </c>
      <c r="P2146" s="27">
        <v>95130000000</v>
      </c>
      <c r="Q2146" s="27">
        <v>95129659000</v>
      </c>
      <c r="R2146" s="27">
        <v>1</v>
      </c>
      <c r="S2146" s="27">
        <v>1</v>
      </c>
      <c r="T2146" s="33">
        <v>0.99710818219516861</v>
      </c>
      <c r="U2146" s="27">
        <v>444071567.89999998</v>
      </c>
      <c r="V2146" s="27">
        <v>229365000</v>
      </c>
      <c r="W2146" s="27">
        <v>6209000</v>
      </c>
      <c r="X2146" s="27">
        <v>790000000</v>
      </c>
      <c r="Y2146" s="27"/>
      <c r="Z2146" s="27">
        <v>1</v>
      </c>
    </row>
    <row r="2147" spans="1:26">
      <c r="A2147" s="27">
        <v>2014</v>
      </c>
      <c r="B2147" t="s">
        <v>46</v>
      </c>
      <c r="C2147" s="27">
        <v>9348288864</v>
      </c>
      <c r="D2147" s="27">
        <v>8477338864</v>
      </c>
      <c r="E2147" s="27">
        <v>9348288864</v>
      </c>
      <c r="F2147" s="27">
        <v>727000000</v>
      </c>
      <c r="G2147" s="27">
        <v>0</v>
      </c>
      <c r="H2147" s="27">
        <v>1</v>
      </c>
      <c r="I2147" s="27">
        <v>0</v>
      </c>
      <c r="J2147" s="27">
        <v>1</v>
      </c>
      <c r="K2147" s="27">
        <v>1</v>
      </c>
      <c r="L2147" s="27">
        <v>1</v>
      </c>
      <c r="M2147" s="27">
        <v>1</v>
      </c>
      <c r="N2147" s="27">
        <v>1</v>
      </c>
      <c r="O2147" s="27">
        <v>1</v>
      </c>
      <c r="P2147" s="27">
        <v>101726000000</v>
      </c>
      <c r="Q2147" s="27">
        <v>101726331000.00002</v>
      </c>
      <c r="R2147" s="27">
        <v>1</v>
      </c>
      <c r="S2147" s="27">
        <v>1</v>
      </c>
      <c r="T2147" s="33">
        <v>0.96696016921402161</v>
      </c>
      <c r="U2147" s="27">
        <v>417775954</v>
      </c>
      <c r="V2147" s="27">
        <v>177525000</v>
      </c>
      <c r="W2147" s="27">
        <v>5220000</v>
      </c>
      <c r="X2147" s="27">
        <v>692000000</v>
      </c>
      <c r="Y2147" s="27"/>
      <c r="Z2147" s="27">
        <v>1</v>
      </c>
    </row>
    <row r="2148" spans="1:26">
      <c r="A2148" s="27">
        <v>2015</v>
      </c>
      <c r="B2148" t="s">
        <v>46</v>
      </c>
      <c r="C2148" s="27">
        <v>10535268704</v>
      </c>
      <c r="D2148" s="27">
        <v>8641143712</v>
      </c>
      <c r="E2148" s="27">
        <v>10535268704</v>
      </c>
      <c r="F2148" s="27">
        <v>1750000000</v>
      </c>
      <c r="G2148" s="27">
        <v>0</v>
      </c>
      <c r="H2148" s="27">
        <v>1</v>
      </c>
      <c r="I2148" s="27">
        <v>0</v>
      </c>
      <c r="J2148" s="27">
        <v>1</v>
      </c>
      <c r="K2148" s="27">
        <v>1</v>
      </c>
      <c r="L2148" s="27">
        <v>1</v>
      </c>
      <c r="M2148" s="27">
        <v>1</v>
      </c>
      <c r="N2148" s="27">
        <v>1</v>
      </c>
      <c r="O2148" s="27">
        <v>1</v>
      </c>
      <c r="P2148" s="27">
        <v>99290000000</v>
      </c>
      <c r="Q2148" s="27">
        <v>99290380999.999985</v>
      </c>
      <c r="R2148" s="27">
        <v>1</v>
      </c>
      <c r="S2148" s="27">
        <v>1</v>
      </c>
      <c r="T2148" s="33">
        <v>0.821813335342235</v>
      </c>
      <c r="U2148" s="27">
        <v>399586331.30000001</v>
      </c>
      <c r="V2148" s="27">
        <v>252367000</v>
      </c>
      <c r="W2148" s="27">
        <v>4366000</v>
      </c>
      <c r="X2148" s="27">
        <v>704000000</v>
      </c>
      <c r="Y2148" s="27"/>
      <c r="Z2148" s="27">
        <v>1</v>
      </c>
    </row>
    <row r="2149" spans="1:26">
      <c r="A2149" s="27">
        <v>2016</v>
      </c>
      <c r="B2149" t="s">
        <v>46</v>
      </c>
      <c r="C2149" s="27">
        <v>11616738360</v>
      </c>
      <c r="D2149" s="27">
        <v>9284238360</v>
      </c>
      <c r="E2149" s="27">
        <v>11616738360</v>
      </c>
      <c r="F2149" s="27">
        <v>2198000000</v>
      </c>
      <c r="G2149" s="27">
        <v>0</v>
      </c>
      <c r="H2149" s="27">
        <v>1</v>
      </c>
      <c r="I2149" s="27">
        <v>0</v>
      </c>
      <c r="J2149" s="27">
        <v>1</v>
      </c>
      <c r="K2149" s="27">
        <v>1</v>
      </c>
      <c r="L2149" s="27">
        <v>1</v>
      </c>
      <c r="M2149" s="27">
        <v>1</v>
      </c>
      <c r="N2149" s="27">
        <v>1</v>
      </c>
      <c r="O2149" s="27">
        <v>1</v>
      </c>
      <c r="P2149" s="27">
        <v>99938000000</v>
      </c>
      <c r="Q2149" s="27">
        <v>99937695999.999985</v>
      </c>
      <c r="R2149" s="27">
        <v>1</v>
      </c>
      <c r="S2149" s="27">
        <v>1</v>
      </c>
      <c r="T2149" s="33">
        <v>0.86004996979414983</v>
      </c>
      <c r="U2149" s="27">
        <v>739365368</v>
      </c>
      <c r="V2149" s="27">
        <v>242288000</v>
      </c>
      <c r="W2149" s="27">
        <v>3512000</v>
      </c>
      <c r="X2149" s="27">
        <v>693000000</v>
      </c>
      <c r="Y2149" s="27"/>
      <c r="Z2149" s="27">
        <v>1</v>
      </c>
    </row>
    <row r="2150" spans="1:26">
      <c r="A2150" s="27">
        <v>2017</v>
      </c>
      <c r="B2150" t="s">
        <v>46</v>
      </c>
      <c r="C2150" s="27">
        <v>10497941510</v>
      </c>
      <c r="D2150" s="27">
        <v>9802341446</v>
      </c>
      <c r="E2150" s="27">
        <v>10497941510</v>
      </c>
      <c r="F2150" s="27">
        <v>0</v>
      </c>
      <c r="G2150" s="27">
        <v>0</v>
      </c>
      <c r="H2150" s="27">
        <v>1</v>
      </c>
      <c r="I2150" s="27">
        <v>0</v>
      </c>
      <c r="J2150" s="27">
        <v>1</v>
      </c>
      <c r="K2150" s="27">
        <v>1</v>
      </c>
      <c r="L2150" s="27">
        <v>1</v>
      </c>
      <c r="M2150" s="27">
        <v>1</v>
      </c>
      <c r="N2150" s="27">
        <v>1</v>
      </c>
      <c r="O2150" s="27">
        <v>1</v>
      </c>
      <c r="P2150" s="27">
        <v>104296000000</v>
      </c>
      <c r="Q2150" s="27">
        <v>104295861999.99998</v>
      </c>
      <c r="R2150" s="27">
        <v>1</v>
      </c>
      <c r="S2150" s="27">
        <v>1</v>
      </c>
      <c r="T2150" s="33">
        <v>0.90809244833766045</v>
      </c>
      <c r="U2150" s="27">
        <v>783256738.60000002</v>
      </c>
      <c r="V2150" s="27">
        <v>396506000</v>
      </c>
      <c r="W2150" s="27">
        <v>2659000</v>
      </c>
      <c r="X2150" s="27">
        <v>772000000</v>
      </c>
      <c r="Y2150" s="27"/>
      <c r="Z2150" s="27">
        <v>1</v>
      </c>
    </row>
    <row r="2151" spans="1:26">
      <c r="A2151" s="27">
        <v>1950</v>
      </c>
      <c r="B2151" t="s">
        <v>114</v>
      </c>
      <c r="C2151" s="27"/>
      <c r="D2151" s="27"/>
      <c r="E2151" s="27"/>
      <c r="F2151" s="27">
        <v>0</v>
      </c>
      <c r="G2151" s="27">
        <v>1</v>
      </c>
      <c r="H2151" s="27">
        <v>1</v>
      </c>
      <c r="I2151" s="27">
        <v>0</v>
      </c>
      <c r="J2151" s="27">
        <v>0</v>
      </c>
      <c r="K2151" s="27">
        <v>2</v>
      </c>
      <c r="L2151" s="27">
        <v>1</v>
      </c>
      <c r="M2151" s="27">
        <v>0</v>
      </c>
      <c r="N2151" s="27">
        <v>0</v>
      </c>
      <c r="O2151" s="27">
        <v>0</v>
      </c>
      <c r="P2151" s="27"/>
      <c r="Q2151" s="27"/>
      <c r="R2151" s="27">
        <v>0</v>
      </c>
      <c r="S2151" s="27">
        <v>1</v>
      </c>
      <c r="T2151" s="33">
        <v>1.287837882863923</v>
      </c>
      <c r="U2151" s="27"/>
      <c r="V2151" s="27"/>
      <c r="W2151" s="27"/>
      <c r="X2151" s="27"/>
      <c r="Y2151" s="27"/>
      <c r="Z2151" s="27">
        <v>1</v>
      </c>
    </row>
    <row r="2152" spans="1:26">
      <c r="A2152" s="27">
        <v>1951</v>
      </c>
      <c r="B2152" t="s">
        <v>114</v>
      </c>
      <c r="C2152" s="27"/>
      <c r="D2152" s="27"/>
      <c r="E2152" s="27"/>
      <c r="F2152" s="27">
        <v>0</v>
      </c>
      <c r="G2152" s="27">
        <v>1</v>
      </c>
      <c r="H2152" s="27">
        <v>1</v>
      </c>
      <c r="I2152" s="27">
        <v>0</v>
      </c>
      <c r="J2152" s="27">
        <v>0</v>
      </c>
      <c r="K2152" s="27">
        <v>2</v>
      </c>
      <c r="L2152" s="27">
        <v>1</v>
      </c>
      <c r="M2152" s="27">
        <v>0</v>
      </c>
      <c r="N2152" s="27">
        <v>0</v>
      </c>
      <c r="O2152" s="27">
        <v>0</v>
      </c>
      <c r="P2152" s="27"/>
      <c r="Q2152" s="27"/>
      <c r="R2152" s="27">
        <v>0</v>
      </c>
      <c r="S2152" s="27">
        <v>1</v>
      </c>
      <c r="T2152" s="33">
        <v>1.3439935487765553</v>
      </c>
      <c r="U2152" s="27"/>
      <c r="V2152" s="27"/>
      <c r="W2152" s="27"/>
      <c r="X2152" s="27"/>
      <c r="Y2152" s="27"/>
      <c r="Z2152" s="27">
        <v>1</v>
      </c>
    </row>
    <row r="2153" spans="1:26">
      <c r="A2153" s="27">
        <v>1952</v>
      </c>
      <c r="B2153" t="s">
        <v>114</v>
      </c>
      <c r="C2153" s="27"/>
      <c r="D2153" s="27"/>
      <c r="E2153" s="27"/>
      <c r="F2153" s="27">
        <v>0</v>
      </c>
      <c r="G2153" s="27">
        <v>1</v>
      </c>
      <c r="H2153" s="27">
        <v>1</v>
      </c>
      <c r="I2153" s="27">
        <v>0</v>
      </c>
      <c r="J2153" s="27">
        <v>0</v>
      </c>
      <c r="K2153" s="27">
        <v>2</v>
      </c>
      <c r="L2153" s="27">
        <v>1</v>
      </c>
      <c r="M2153" s="27">
        <v>0</v>
      </c>
      <c r="N2153" s="27">
        <v>0</v>
      </c>
      <c r="O2153" s="27">
        <v>0</v>
      </c>
      <c r="P2153" s="27"/>
      <c r="Q2153" s="27"/>
      <c r="R2153" s="27">
        <v>0</v>
      </c>
      <c r="S2153" s="27">
        <v>1</v>
      </c>
      <c r="T2153" s="33">
        <v>1.1861288455441423</v>
      </c>
      <c r="U2153" s="27"/>
      <c r="V2153" s="27"/>
      <c r="W2153" s="27"/>
      <c r="X2153" s="27"/>
      <c r="Y2153" s="27"/>
      <c r="Z2153" s="27">
        <v>1</v>
      </c>
    </row>
    <row r="2154" spans="1:26">
      <c r="A2154" s="27">
        <v>1953</v>
      </c>
      <c r="B2154" t="s">
        <v>114</v>
      </c>
      <c r="C2154" s="27"/>
      <c r="D2154" s="27"/>
      <c r="E2154" s="27"/>
      <c r="F2154" s="27">
        <v>0</v>
      </c>
      <c r="G2154" s="27">
        <v>1</v>
      </c>
      <c r="H2154" s="27">
        <v>1</v>
      </c>
      <c r="I2154" s="27">
        <v>0</v>
      </c>
      <c r="J2154" s="27">
        <v>0</v>
      </c>
      <c r="K2154" s="27">
        <v>2</v>
      </c>
      <c r="L2154" s="27">
        <v>1</v>
      </c>
      <c r="M2154" s="27">
        <v>0</v>
      </c>
      <c r="N2154" s="27">
        <v>0</v>
      </c>
      <c r="O2154" s="27">
        <v>0</v>
      </c>
      <c r="P2154" s="27"/>
      <c r="Q2154" s="27"/>
      <c r="R2154" s="27">
        <v>0</v>
      </c>
      <c r="S2154" s="27">
        <v>1</v>
      </c>
      <c r="T2154" s="33">
        <v>1.1355764645766917</v>
      </c>
      <c r="U2154" s="27"/>
      <c r="V2154" s="27"/>
      <c r="W2154" s="27"/>
      <c r="X2154" s="27"/>
      <c r="Y2154" s="27"/>
      <c r="Z2154" s="27">
        <v>1</v>
      </c>
    </row>
    <row r="2155" spans="1:26">
      <c r="A2155" s="27">
        <v>1954</v>
      </c>
      <c r="B2155" t="s">
        <v>114</v>
      </c>
      <c r="C2155" s="27"/>
      <c r="D2155" s="27"/>
      <c r="E2155" s="27"/>
      <c r="F2155" s="27">
        <v>0</v>
      </c>
      <c r="G2155" s="27">
        <v>1</v>
      </c>
      <c r="H2155" s="27">
        <v>1</v>
      </c>
      <c r="I2155" s="27">
        <v>0</v>
      </c>
      <c r="J2155" s="27">
        <v>0</v>
      </c>
      <c r="K2155" s="27">
        <v>2</v>
      </c>
      <c r="L2155" s="27">
        <v>1</v>
      </c>
      <c r="M2155" s="27">
        <v>0</v>
      </c>
      <c r="N2155" s="27">
        <v>0</v>
      </c>
      <c r="O2155" s="27">
        <v>0</v>
      </c>
      <c r="P2155" s="27"/>
      <c r="Q2155" s="27"/>
      <c r="R2155" s="27">
        <v>0</v>
      </c>
      <c r="S2155" s="27">
        <v>1</v>
      </c>
      <c r="T2155" s="33">
        <v>1.2456557755316726</v>
      </c>
      <c r="U2155" s="27"/>
      <c r="V2155" s="27"/>
      <c r="W2155" s="27"/>
      <c r="X2155" s="27"/>
      <c r="Y2155" s="27"/>
      <c r="Z2155" s="27">
        <v>1</v>
      </c>
    </row>
    <row r="2156" spans="1:26">
      <c r="A2156" s="27">
        <v>1955</v>
      </c>
      <c r="B2156" t="s">
        <v>114</v>
      </c>
      <c r="C2156" s="27"/>
      <c r="D2156" s="27"/>
      <c r="E2156" s="27"/>
      <c r="F2156" s="27">
        <v>0</v>
      </c>
      <c r="G2156" s="27">
        <v>1</v>
      </c>
      <c r="H2156" s="27">
        <v>1</v>
      </c>
      <c r="I2156" s="27">
        <v>0</v>
      </c>
      <c r="J2156" s="27">
        <v>0</v>
      </c>
      <c r="K2156" s="27">
        <v>2</v>
      </c>
      <c r="L2156" s="27">
        <v>1</v>
      </c>
      <c r="M2156" s="27">
        <v>0</v>
      </c>
      <c r="N2156" s="27">
        <v>0</v>
      </c>
      <c r="O2156" s="27">
        <v>0</v>
      </c>
      <c r="P2156" s="27"/>
      <c r="Q2156" s="27"/>
      <c r="R2156" s="27">
        <v>0</v>
      </c>
      <c r="S2156" s="27">
        <v>1</v>
      </c>
      <c r="T2156" s="33">
        <v>1.2093425125419712</v>
      </c>
      <c r="U2156" s="27"/>
      <c r="V2156" s="27"/>
      <c r="W2156" s="27"/>
      <c r="X2156" s="27"/>
      <c r="Y2156" s="27"/>
      <c r="Z2156" s="27">
        <v>1</v>
      </c>
    </row>
    <row r="2157" spans="1:26">
      <c r="A2157" s="27">
        <v>1956</v>
      </c>
      <c r="B2157" t="s">
        <v>114</v>
      </c>
      <c r="C2157" s="27"/>
      <c r="D2157" s="27"/>
      <c r="E2157" s="27"/>
      <c r="F2157" s="27">
        <v>4400000</v>
      </c>
      <c r="G2157" s="27">
        <v>1</v>
      </c>
      <c r="H2157" s="27">
        <v>1</v>
      </c>
      <c r="I2157" s="27">
        <v>0</v>
      </c>
      <c r="J2157" s="27">
        <v>0</v>
      </c>
      <c r="K2157" s="27">
        <v>2</v>
      </c>
      <c r="L2157" s="27">
        <v>1</v>
      </c>
      <c r="M2157" s="27">
        <v>0</v>
      </c>
      <c r="N2157" s="27">
        <v>0</v>
      </c>
      <c r="O2157" s="27">
        <v>0</v>
      </c>
      <c r="P2157" s="27"/>
      <c r="Q2157" s="27"/>
      <c r="R2157" s="27">
        <v>1</v>
      </c>
      <c r="S2157" s="27">
        <v>1</v>
      </c>
      <c r="T2157" s="33">
        <v>1.188247729709901</v>
      </c>
      <c r="U2157" s="27"/>
      <c r="V2157" s="27"/>
      <c r="W2157" s="27"/>
      <c r="X2157" s="27"/>
      <c r="Y2157" s="27"/>
      <c r="Z2157" s="27">
        <v>1</v>
      </c>
    </row>
    <row r="2158" spans="1:26">
      <c r="A2158" s="27">
        <v>1957</v>
      </c>
      <c r="B2158" t="s">
        <v>114</v>
      </c>
      <c r="C2158" s="27"/>
      <c r="D2158" s="27"/>
      <c r="E2158" s="27"/>
      <c r="F2158" s="27">
        <v>0</v>
      </c>
      <c r="G2158" s="27">
        <v>1</v>
      </c>
      <c r="H2158" s="27">
        <v>1</v>
      </c>
      <c r="I2158" s="27">
        <v>0</v>
      </c>
      <c r="J2158" s="27">
        <v>0</v>
      </c>
      <c r="K2158" s="27">
        <v>2</v>
      </c>
      <c r="L2158" s="27">
        <v>1</v>
      </c>
      <c r="M2158" s="27">
        <v>0</v>
      </c>
      <c r="N2158" s="27">
        <v>0</v>
      </c>
      <c r="O2158" s="27">
        <v>0</v>
      </c>
      <c r="P2158" s="27"/>
      <c r="Q2158" s="27"/>
      <c r="R2158" s="27">
        <v>1</v>
      </c>
      <c r="S2158" s="27">
        <v>1</v>
      </c>
      <c r="T2158" s="33">
        <v>1.1056830722153153</v>
      </c>
      <c r="U2158" s="27"/>
      <c r="V2158" s="27"/>
      <c r="W2158" s="27"/>
      <c r="X2158" s="27"/>
      <c r="Y2158" s="27"/>
      <c r="Z2158" s="27">
        <v>1</v>
      </c>
    </row>
    <row r="2159" spans="1:26">
      <c r="A2159" s="27">
        <v>1958</v>
      </c>
      <c r="B2159" t="s">
        <v>114</v>
      </c>
      <c r="C2159" s="27"/>
      <c r="D2159" s="27"/>
      <c r="E2159" s="27"/>
      <c r="F2159" s="27">
        <v>0</v>
      </c>
      <c r="G2159" s="27">
        <v>1</v>
      </c>
      <c r="H2159" s="27">
        <v>1</v>
      </c>
      <c r="I2159" s="27">
        <v>0</v>
      </c>
      <c r="J2159" s="27">
        <v>0</v>
      </c>
      <c r="K2159" s="27">
        <v>2</v>
      </c>
      <c r="L2159" s="27">
        <v>1</v>
      </c>
      <c r="M2159" s="27">
        <v>0</v>
      </c>
      <c r="N2159" s="27">
        <v>0</v>
      </c>
      <c r="O2159" s="27">
        <v>0</v>
      </c>
      <c r="P2159" s="27"/>
      <c r="Q2159" s="27"/>
      <c r="R2159" s="27">
        <v>1</v>
      </c>
      <c r="S2159" s="27">
        <v>1</v>
      </c>
      <c r="T2159" s="33">
        <v>1.0176220702015186</v>
      </c>
      <c r="U2159" s="27"/>
      <c r="V2159" s="27"/>
      <c r="W2159" s="27"/>
      <c r="X2159" s="27"/>
      <c r="Y2159" s="27"/>
      <c r="Z2159" s="27">
        <v>1</v>
      </c>
    </row>
    <row r="2160" spans="1:26">
      <c r="A2160" s="27">
        <v>1959</v>
      </c>
      <c r="B2160" t="s">
        <v>114</v>
      </c>
      <c r="C2160" s="27"/>
      <c r="D2160" s="27"/>
      <c r="E2160" s="27"/>
      <c r="F2160" s="27">
        <v>0</v>
      </c>
      <c r="G2160" s="27">
        <v>1</v>
      </c>
      <c r="H2160" s="27">
        <v>1</v>
      </c>
      <c r="I2160" s="27">
        <v>0</v>
      </c>
      <c r="J2160" s="27">
        <v>0</v>
      </c>
      <c r="K2160" s="27">
        <v>2</v>
      </c>
      <c r="L2160" s="27">
        <v>1</v>
      </c>
      <c r="M2160" s="27">
        <v>0</v>
      </c>
      <c r="N2160" s="27">
        <v>0</v>
      </c>
      <c r="O2160" s="27">
        <v>0</v>
      </c>
      <c r="P2160" s="27"/>
      <c r="Q2160" s="27"/>
      <c r="R2160" s="27">
        <v>1</v>
      </c>
      <c r="S2160" s="27">
        <v>1</v>
      </c>
      <c r="T2160" s="33">
        <v>1.0157995537348996</v>
      </c>
      <c r="U2160" s="27"/>
      <c r="V2160" s="27"/>
      <c r="W2160" s="27"/>
      <c r="X2160" s="27"/>
      <c r="Y2160" s="27"/>
      <c r="Z2160" s="27">
        <v>1</v>
      </c>
    </row>
    <row r="2161" spans="1:26">
      <c r="A2161" s="27">
        <v>1960</v>
      </c>
      <c r="B2161" t="s">
        <v>114</v>
      </c>
      <c r="C2161" s="27"/>
      <c r="D2161" s="27"/>
      <c r="E2161" s="27"/>
      <c r="F2161" s="27">
        <v>0</v>
      </c>
      <c r="G2161" s="27">
        <v>1</v>
      </c>
      <c r="H2161" s="27">
        <v>1</v>
      </c>
      <c r="I2161" s="27">
        <v>0</v>
      </c>
      <c r="J2161" s="27">
        <v>0</v>
      </c>
      <c r="K2161" s="27">
        <v>2</v>
      </c>
      <c r="L2161" s="27">
        <v>1</v>
      </c>
      <c r="M2161" s="27">
        <v>0</v>
      </c>
      <c r="N2161" s="27">
        <v>0</v>
      </c>
      <c r="O2161" s="27">
        <v>0</v>
      </c>
      <c r="P2161" s="27"/>
      <c r="Q2161" s="27"/>
      <c r="R2161" s="27">
        <v>1</v>
      </c>
      <c r="S2161" s="27">
        <v>1</v>
      </c>
      <c r="T2161" s="33">
        <v>0.99364431383616725</v>
      </c>
      <c r="U2161" s="27"/>
      <c r="V2161" s="27"/>
      <c r="W2161" s="27"/>
      <c r="X2161" s="27"/>
      <c r="Y2161" s="27"/>
      <c r="Z2161" s="27">
        <v>1</v>
      </c>
    </row>
    <row r="2162" spans="1:26">
      <c r="A2162" s="27">
        <v>1961</v>
      </c>
      <c r="B2162" t="s">
        <v>114</v>
      </c>
      <c r="C2162" s="27"/>
      <c r="D2162" s="27"/>
      <c r="E2162" s="27"/>
      <c r="F2162" s="27">
        <v>0</v>
      </c>
      <c r="G2162" s="27">
        <v>1</v>
      </c>
      <c r="H2162" s="27">
        <v>1</v>
      </c>
      <c r="I2162" s="27">
        <v>0</v>
      </c>
      <c r="J2162" s="27">
        <v>0</v>
      </c>
      <c r="K2162" s="27">
        <v>2</v>
      </c>
      <c r="L2162" s="27">
        <v>1</v>
      </c>
      <c r="M2162" s="27">
        <v>0</v>
      </c>
      <c r="N2162" s="27">
        <v>0</v>
      </c>
      <c r="O2162" s="27">
        <v>0</v>
      </c>
      <c r="P2162" s="27"/>
      <c r="Q2162" s="27"/>
      <c r="R2162" s="27">
        <v>1</v>
      </c>
      <c r="S2162" s="27">
        <v>1</v>
      </c>
      <c r="T2162" s="33">
        <v>0.97346733996739376</v>
      </c>
      <c r="U2162" s="27"/>
      <c r="V2162" s="27"/>
      <c r="W2162" s="27"/>
      <c r="X2162" s="27"/>
      <c r="Y2162" s="27"/>
      <c r="Z2162" s="27">
        <v>1</v>
      </c>
    </row>
    <row r="2163" spans="1:26">
      <c r="A2163" s="27">
        <v>1962</v>
      </c>
      <c r="B2163" t="s">
        <v>114</v>
      </c>
      <c r="C2163" s="27"/>
      <c r="D2163" s="27"/>
      <c r="E2163" s="27"/>
      <c r="F2163" s="27">
        <v>0</v>
      </c>
      <c r="G2163" s="27">
        <v>1</v>
      </c>
      <c r="H2163" s="27">
        <v>1</v>
      </c>
      <c r="I2163" s="27">
        <v>0</v>
      </c>
      <c r="J2163" s="27">
        <v>0</v>
      </c>
      <c r="K2163" s="27">
        <v>2</v>
      </c>
      <c r="L2163" s="27">
        <v>1</v>
      </c>
      <c r="M2163" s="27">
        <v>0</v>
      </c>
      <c r="N2163" s="27">
        <v>0</v>
      </c>
      <c r="O2163" s="27">
        <v>0</v>
      </c>
      <c r="P2163" s="27"/>
      <c r="Q2163" s="27"/>
      <c r="R2163" s="27">
        <v>0</v>
      </c>
      <c r="S2163" s="27">
        <v>1</v>
      </c>
      <c r="T2163" s="33">
        <v>0.97699079984331827</v>
      </c>
      <c r="U2163" s="27"/>
      <c r="V2163" s="27"/>
      <c r="W2163" s="27"/>
      <c r="X2163" s="27"/>
      <c r="Y2163" s="27"/>
      <c r="Z2163" s="27">
        <v>1</v>
      </c>
    </row>
    <row r="2164" spans="1:26">
      <c r="A2164" s="27">
        <v>1963</v>
      </c>
      <c r="B2164" t="s">
        <v>114</v>
      </c>
      <c r="C2164" s="27"/>
      <c r="D2164" s="27"/>
      <c r="E2164" s="27"/>
      <c r="F2164" s="27">
        <v>0</v>
      </c>
      <c r="G2164" s="27">
        <v>1</v>
      </c>
      <c r="H2164" s="27">
        <v>1</v>
      </c>
      <c r="I2164" s="27">
        <v>0</v>
      </c>
      <c r="J2164" s="27">
        <v>0</v>
      </c>
      <c r="K2164" s="27">
        <v>2</v>
      </c>
      <c r="L2164" s="27">
        <v>1</v>
      </c>
      <c r="M2164" s="27">
        <v>0</v>
      </c>
      <c r="N2164" s="27">
        <v>0</v>
      </c>
      <c r="O2164" s="27">
        <v>0</v>
      </c>
      <c r="P2164" s="27"/>
      <c r="Q2164" s="27"/>
      <c r="R2164" s="27">
        <v>0</v>
      </c>
      <c r="S2164" s="27">
        <v>1</v>
      </c>
      <c r="T2164" s="33">
        <v>0.98866747285419376</v>
      </c>
      <c r="U2164" s="27"/>
      <c r="V2164" s="27"/>
      <c r="W2164" s="27"/>
      <c r="X2164" s="27"/>
      <c r="Y2164" s="27"/>
      <c r="Z2164" s="27">
        <v>1</v>
      </c>
    </row>
    <row r="2165" spans="1:26">
      <c r="A2165" s="27">
        <v>1964</v>
      </c>
      <c r="B2165" t="s">
        <v>114</v>
      </c>
      <c r="C2165" s="27"/>
      <c r="D2165" s="27"/>
      <c r="E2165" s="27"/>
      <c r="F2165" s="27">
        <v>80000000</v>
      </c>
      <c r="G2165" s="27">
        <v>1</v>
      </c>
      <c r="H2165" s="27">
        <v>1</v>
      </c>
      <c r="I2165" s="27">
        <v>0</v>
      </c>
      <c r="J2165" s="27">
        <v>0</v>
      </c>
      <c r="K2165" s="27">
        <v>2</v>
      </c>
      <c r="L2165" s="27">
        <v>1</v>
      </c>
      <c r="M2165" s="27">
        <v>0</v>
      </c>
      <c r="N2165" s="27">
        <v>0</v>
      </c>
      <c r="O2165" s="27">
        <v>0</v>
      </c>
      <c r="P2165" s="27"/>
      <c r="Q2165" s="27"/>
      <c r="R2165" s="27">
        <v>1</v>
      </c>
      <c r="S2165" s="27">
        <v>1</v>
      </c>
      <c r="T2165" s="33">
        <v>1.0337554660061781</v>
      </c>
      <c r="U2165" s="27"/>
      <c r="V2165" s="27"/>
      <c r="W2165" s="27"/>
      <c r="X2165" s="27"/>
      <c r="Y2165" s="27"/>
      <c r="Z2165" s="27">
        <v>1</v>
      </c>
    </row>
    <row r="2166" spans="1:26">
      <c r="A2166" s="27">
        <v>1965</v>
      </c>
      <c r="B2166" t="s">
        <v>114</v>
      </c>
      <c r="C2166" s="27"/>
      <c r="D2166" s="27"/>
      <c r="E2166" s="27"/>
      <c r="F2166" s="27">
        <v>0</v>
      </c>
      <c r="G2166" s="27">
        <v>1</v>
      </c>
      <c r="H2166" s="27">
        <v>1</v>
      </c>
      <c r="I2166" s="27">
        <v>0</v>
      </c>
      <c r="J2166" s="27">
        <v>0</v>
      </c>
      <c r="K2166" s="27">
        <v>2</v>
      </c>
      <c r="L2166" s="27">
        <v>1</v>
      </c>
      <c r="M2166" s="27">
        <v>0</v>
      </c>
      <c r="N2166" s="27">
        <v>0</v>
      </c>
      <c r="O2166" s="27">
        <v>0</v>
      </c>
      <c r="P2166" s="27"/>
      <c r="Q2166" s="27">
        <v>4948667540.4106598</v>
      </c>
      <c r="R2166" s="27">
        <v>1</v>
      </c>
      <c r="S2166" s="27">
        <v>1</v>
      </c>
      <c r="T2166" s="33">
        <v>1.0227515959565798</v>
      </c>
      <c r="U2166" s="27"/>
      <c r="V2166" s="27"/>
      <c r="W2166" s="27"/>
      <c r="X2166" s="27"/>
      <c r="Y2166" s="27"/>
      <c r="Z2166" s="27">
        <v>1</v>
      </c>
    </row>
    <row r="2167" spans="1:26">
      <c r="A2167" s="27">
        <v>1966</v>
      </c>
      <c r="B2167" t="s">
        <v>114</v>
      </c>
      <c r="C2167" s="27"/>
      <c r="D2167" s="27"/>
      <c r="E2167" s="27"/>
      <c r="F2167" s="27">
        <v>0</v>
      </c>
      <c r="G2167" s="27">
        <v>1</v>
      </c>
      <c r="H2167" s="27">
        <v>1</v>
      </c>
      <c r="I2167" s="27">
        <v>0</v>
      </c>
      <c r="J2167" s="27">
        <v>0</v>
      </c>
      <c r="K2167" s="27">
        <v>2</v>
      </c>
      <c r="L2167" s="27">
        <v>1</v>
      </c>
      <c r="M2167" s="27">
        <v>0</v>
      </c>
      <c r="N2167" s="27">
        <v>0</v>
      </c>
      <c r="O2167" s="27">
        <v>0</v>
      </c>
      <c r="P2167" s="27"/>
      <c r="Q2167" s="27">
        <v>5278005611.914526</v>
      </c>
      <c r="R2167" s="27">
        <v>1</v>
      </c>
      <c r="S2167" s="27">
        <v>1</v>
      </c>
      <c r="T2167" s="33">
        <v>1.060453919000093</v>
      </c>
      <c r="U2167" s="27"/>
      <c r="V2167" s="27"/>
      <c r="W2167" s="27"/>
      <c r="X2167" s="27"/>
      <c r="Y2167" s="27"/>
      <c r="Z2167" s="27">
        <v>1</v>
      </c>
    </row>
    <row r="2168" spans="1:26">
      <c r="A2168" s="27">
        <v>1967</v>
      </c>
      <c r="B2168" t="s">
        <v>114</v>
      </c>
      <c r="C2168" s="27"/>
      <c r="D2168" s="27"/>
      <c r="E2168" s="27"/>
      <c r="F2168" s="27">
        <v>10000000</v>
      </c>
      <c r="G2168" s="27">
        <v>1</v>
      </c>
      <c r="H2168" s="27">
        <v>1</v>
      </c>
      <c r="I2168" s="27">
        <v>0</v>
      </c>
      <c r="J2168" s="27">
        <v>0</v>
      </c>
      <c r="K2168" s="27">
        <v>2</v>
      </c>
      <c r="L2168" s="27">
        <v>1</v>
      </c>
      <c r="M2168" s="27">
        <v>0</v>
      </c>
      <c r="N2168" s="27">
        <v>0</v>
      </c>
      <c r="O2168" s="27">
        <v>0</v>
      </c>
      <c r="P2168" s="27"/>
      <c r="Q2168" s="27">
        <v>5605484298.9827509</v>
      </c>
      <c r="R2168" s="27">
        <v>1</v>
      </c>
      <c r="S2168" s="27">
        <v>1</v>
      </c>
      <c r="T2168" s="33">
        <v>1.0100991944882907</v>
      </c>
      <c r="U2168" s="27"/>
      <c r="V2168" s="27"/>
      <c r="W2168" s="27"/>
      <c r="X2168" s="27"/>
      <c r="Y2168" s="27"/>
      <c r="Z2168" s="27">
        <v>1</v>
      </c>
    </row>
    <row r="2169" spans="1:26">
      <c r="A2169" s="27">
        <v>1968</v>
      </c>
      <c r="B2169" t="s">
        <v>114</v>
      </c>
      <c r="C2169" s="27"/>
      <c r="D2169" s="27"/>
      <c r="E2169" s="27"/>
      <c r="F2169" s="27">
        <v>0</v>
      </c>
      <c r="G2169" s="27">
        <v>1</v>
      </c>
      <c r="H2169" s="27">
        <v>1</v>
      </c>
      <c r="I2169" s="27">
        <v>0</v>
      </c>
      <c r="J2169" s="27">
        <v>0</v>
      </c>
      <c r="K2169" s="27">
        <v>2</v>
      </c>
      <c r="L2169" s="27">
        <v>1</v>
      </c>
      <c r="M2169" s="27">
        <v>0</v>
      </c>
      <c r="N2169" s="27">
        <v>0</v>
      </c>
      <c r="O2169" s="27">
        <v>0</v>
      </c>
      <c r="P2169" s="27"/>
      <c r="Q2169" s="27">
        <v>5932242990.6542053</v>
      </c>
      <c r="R2169" s="27">
        <v>1</v>
      </c>
      <c r="S2169" s="27">
        <v>1</v>
      </c>
      <c r="T2169" s="33">
        <v>0.99765870157012104</v>
      </c>
      <c r="U2169" s="27"/>
      <c r="V2169" s="27"/>
      <c r="W2169" s="27"/>
      <c r="X2169" s="27"/>
      <c r="Y2169" s="27"/>
      <c r="Z2169" s="27">
        <v>1</v>
      </c>
    </row>
    <row r="2170" spans="1:26">
      <c r="A2170" s="27">
        <v>1969</v>
      </c>
      <c r="B2170" t="s">
        <v>114</v>
      </c>
      <c r="C2170" s="27"/>
      <c r="D2170" s="27"/>
      <c r="E2170" s="27"/>
      <c r="F2170" s="27">
        <v>0</v>
      </c>
      <c r="G2170" s="27">
        <v>1</v>
      </c>
      <c r="H2170" s="27">
        <v>1</v>
      </c>
      <c r="I2170" s="27">
        <v>0</v>
      </c>
      <c r="J2170" s="27">
        <v>0</v>
      </c>
      <c r="K2170" s="27">
        <v>2</v>
      </c>
      <c r="L2170" s="27">
        <v>1</v>
      </c>
      <c r="M2170" s="27">
        <v>0</v>
      </c>
      <c r="N2170" s="27">
        <v>0</v>
      </c>
      <c r="O2170" s="27">
        <v>0</v>
      </c>
      <c r="P2170" s="27"/>
      <c r="Q2170" s="27">
        <v>6524455205.8111382</v>
      </c>
      <c r="R2170" s="27">
        <v>1</v>
      </c>
      <c r="S2170" s="27">
        <v>1</v>
      </c>
      <c r="T2170" s="33">
        <v>1.0058077459461789</v>
      </c>
      <c r="U2170" s="27"/>
      <c r="V2170" s="27"/>
      <c r="W2170" s="27"/>
      <c r="X2170" s="27"/>
      <c r="Y2170" s="27"/>
      <c r="Z2170" s="27">
        <v>1</v>
      </c>
    </row>
    <row r="2171" spans="1:26">
      <c r="A2171" s="27">
        <v>1970</v>
      </c>
      <c r="B2171" t="s">
        <v>114</v>
      </c>
      <c r="C2171" s="27"/>
      <c r="D2171" s="27"/>
      <c r="E2171" s="27"/>
      <c r="F2171" s="27">
        <v>0</v>
      </c>
      <c r="G2171" s="27">
        <v>1</v>
      </c>
      <c r="H2171" s="27">
        <v>1</v>
      </c>
      <c r="I2171" s="27">
        <v>0</v>
      </c>
      <c r="J2171" s="27">
        <v>0</v>
      </c>
      <c r="K2171" s="27">
        <v>2</v>
      </c>
      <c r="L2171" s="27">
        <v>1</v>
      </c>
      <c r="M2171" s="27">
        <v>0</v>
      </c>
      <c r="N2171" s="27">
        <v>0</v>
      </c>
      <c r="O2171" s="27">
        <v>0</v>
      </c>
      <c r="P2171" s="27"/>
      <c r="Q2171" s="27">
        <v>8042200452.1477013</v>
      </c>
      <c r="R2171" s="27">
        <v>1</v>
      </c>
      <c r="S2171" s="27">
        <v>1</v>
      </c>
      <c r="T2171" s="33">
        <v>1</v>
      </c>
      <c r="U2171" s="27">
        <v>49300000</v>
      </c>
      <c r="V2171" s="27">
        <v>22000000</v>
      </c>
      <c r="W2171" s="27">
        <v>0</v>
      </c>
      <c r="X2171" s="27"/>
      <c r="Y2171" s="27">
        <v>0</v>
      </c>
      <c r="Z2171" s="27">
        <v>1</v>
      </c>
    </row>
    <row r="2172" spans="1:26">
      <c r="A2172" s="27">
        <v>1971</v>
      </c>
      <c r="B2172" t="s">
        <v>114</v>
      </c>
      <c r="C2172" s="27"/>
      <c r="D2172" s="27"/>
      <c r="E2172" s="27"/>
      <c r="F2172" s="27">
        <v>0</v>
      </c>
      <c r="G2172" s="27">
        <v>1</v>
      </c>
      <c r="H2172" s="27">
        <v>1</v>
      </c>
      <c r="I2172" s="27">
        <v>0</v>
      </c>
      <c r="J2172" s="27">
        <v>0</v>
      </c>
      <c r="K2172" s="27">
        <v>2</v>
      </c>
      <c r="L2172" s="27">
        <v>1</v>
      </c>
      <c r="M2172" s="27">
        <v>0</v>
      </c>
      <c r="N2172" s="27">
        <v>0</v>
      </c>
      <c r="O2172" s="27">
        <v>0</v>
      </c>
      <c r="P2172" s="27"/>
      <c r="Q2172" s="27">
        <v>8609283346.0851803</v>
      </c>
      <c r="R2172" s="27">
        <v>1</v>
      </c>
      <c r="S2172" s="27">
        <v>1</v>
      </c>
      <c r="T2172" s="33">
        <v>0.92761372871024128</v>
      </c>
      <c r="U2172" s="27">
        <v>75818000</v>
      </c>
      <c r="V2172" s="27">
        <v>16500000</v>
      </c>
      <c r="W2172" s="27">
        <v>171000</v>
      </c>
      <c r="X2172" s="27"/>
      <c r="Y2172" s="27">
        <v>0</v>
      </c>
      <c r="Z2172" s="27">
        <v>1</v>
      </c>
    </row>
    <row r="2173" spans="1:26">
      <c r="A2173" s="27">
        <v>1972</v>
      </c>
      <c r="B2173" t="s">
        <v>114</v>
      </c>
      <c r="C2173" s="27"/>
      <c r="D2173" s="27"/>
      <c r="E2173" s="27"/>
      <c r="F2173" s="27">
        <v>80500000</v>
      </c>
      <c r="G2173" s="27">
        <v>1</v>
      </c>
      <c r="H2173" s="27">
        <v>1</v>
      </c>
      <c r="I2173" s="27">
        <v>0</v>
      </c>
      <c r="J2173" s="27">
        <v>0</v>
      </c>
      <c r="K2173" s="27">
        <v>2</v>
      </c>
      <c r="L2173" s="27">
        <v>1</v>
      </c>
      <c r="M2173" s="27">
        <v>0</v>
      </c>
      <c r="N2173" s="27">
        <v>0</v>
      </c>
      <c r="O2173" s="27">
        <v>0</v>
      </c>
      <c r="P2173" s="27"/>
      <c r="Q2173" s="27">
        <v>9299638055.8428135</v>
      </c>
      <c r="R2173" s="27">
        <v>1</v>
      </c>
      <c r="S2173" s="27">
        <v>1</v>
      </c>
      <c r="T2173" s="33">
        <v>0.92122545142259926</v>
      </c>
      <c r="U2173" s="27">
        <v>26491000</v>
      </c>
      <c r="V2173" s="27">
        <v>11000000</v>
      </c>
      <c r="W2173" s="27">
        <v>1157000</v>
      </c>
      <c r="X2173" s="27"/>
      <c r="Y2173" s="27">
        <v>0</v>
      </c>
      <c r="Z2173" s="27">
        <v>1</v>
      </c>
    </row>
    <row r="2174" spans="1:26">
      <c r="A2174" s="27">
        <v>1973</v>
      </c>
      <c r="B2174" t="s">
        <v>114</v>
      </c>
      <c r="C2174" s="27"/>
      <c r="D2174" s="27"/>
      <c r="E2174" s="27"/>
      <c r="F2174" s="27">
        <v>0</v>
      </c>
      <c r="G2174" s="27">
        <v>1</v>
      </c>
      <c r="H2174" s="27">
        <v>1</v>
      </c>
      <c r="I2174" s="27">
        <v>0</v>
      </c>
      <c r="J2174" s="27">
        <v>0</v>
      </c>
      <c r="K2174" s="27">
        <v>2</v>
      </c>
      <c r="L2174" s="27">
        <v>1</v>
      </c>
      <c r="M2174" s="27">
        <v>0</v>
      </c>
      <c r="N2174" s="27">
        <v>0</v>
      </c>
      <c r="O2174" s="27">
        <v>0</v>
      </c>
      <c r="P2174" s="27"/>
      <c r="Q2174" s="27">
        <v>10098534613.441132</v>
      </c>
      <c r="R2174" s="27">
        <v>1</v>
      </c>
      <c r="S2174" s="27">
        <v>1</v>
      </c>
      <c r="T2174" s="33">
        <v>1.2798279189511945</v>
      </c>
      <c r="U2174" s="27">
        <v>75000000</v>
      </c>
      <c r="V2174" s="27">
        <v>5500000</v>
      </c>
      <c r="W2174" s="27">
        <v>24570000</v>
      </c>
      <c r="X2174" s="27"/>
      <c r="Y2174" s="27">
        <v>0</v>
      </c>
      <c r="Z2174" s="27">
        <v>1</v>
      </c>
    </row>
    <row r="2175" spans="1:26">
      <c r="A2175" s="27">
        <v>1974</v>
      </c>
      <c r="B2175" t="s">
        <v>114</v>
      </c>
      <c r="C2175" s="27"/>
      <c r="D2175" s="27"/>
      <c r="E2175" s="27"/>
      <c r="F2175" s="27">
        <v>0</v>
      </c>
      <c r="G2175" s="27">
        <v>1</v>
      </c>
      <c r="H2175" s="27">
        <v>1</v>
      </c>
      <c r="I2175" s="27">
        <v>0</v>
      </c>
      <c r="J2175" s="27">
        <v>0</v>
      </c>
      <c r="K2175" s="27">
        <v>2</v>
      </c>
      <c r="L2175" s="27">
        <v>1</v>
      </c>
      <c r="M2175" s="27">
        <v>0</v>
      </c>
      <c r="N2175" s="27">
        <v>0</v>
      </c>
      <c r="O2175" s="27">
        <v>0</v>
      </c>
      <c r="P2175" s="27"/>
      <c r="Q2175" s="27">
        <v>9228963224.6000385</v>
      </c>
      <c r="R2175" s="27">
        <v>1</v>
      </c>
      <c r="S2175" s="27">
        <v>1</v>
      </c>
      <c r="T2175" s="33">
        <v>1.2793035310212315</v>
      </c>
      <c r="U2175" s="27">
        <v>113808000</v>
      </c>
      <c r="V2175" s="27">
        <v>0</v>
      </c>
      <c r="W2175" s="27">
        <v>35853000</v>
      </c>
      <c r="X2175" s="27"/>
      <c r="Y2175" s="27">
        <v>230000000</v>
      </c>
      <c r="Z2175" s="27">
        <v>1</v>
      </c>
    </row>
    <row r="2176" spans="1:26">
      <c r="A2176" s="27">
        <v>1975</v>
      </c>
      <c r="B2176" t="s">
        <v>114</v>
      </c>
      <c r="C2176" s="27"/>
      <c r="D2176" s="27"/>
      <c r="E2176" s="27"/>
      <c r="F2176" s="27">
        <v>0</v>
      </c>
      <c r="G2176" s="27">
        <v>1</v>
      </c>
      <c r="H2176" s="27">
        <v>1</v>
      </c>
      <c r="I2176" s="27">
        <v>0</v>
      </c>
      <c r="J2176" s="27">
        <v>0</v>
      </c>
      <c r="K2176" s="27">
        <v>2</v>
      </c>
      <c r="L2176" s="27">
        <v>1</v>
      </c>
      <c r="M2176" s="27">
        <v>0</v>
      </c>
      <c r="N2176" s="27">
        <v>0</v>
      </c>
      <c r="O2176" s="27">
        <v>0</v>
      </c>
      <c r="P2176" s="27"/>
      <c r="Q2176" s="27">
        <v>11632178868.917141</v>
      </c>
      <c r="R2176" s="27">
        <v>1</v>
      </c>
      <c r="S2176" s="27">
        <v>1</v>
      </c>
      <c r="T2176" s="33">
        <v>0.94696688960437181</v>
      </c>
      <c r="U2176" s="27">
        <v>79865000</v>
      </c>
      <c r="V2176" s="27">
        <v>13670000</v>
      </c>
      <c r="W2176" s="27">
        <v>84132000</v>
      </c>
      <c r="X2176" s="27"/>
      <c r="Y2176" s="27">
        <v>0</v>
      </c>
      <c r="Z2176" s="27">
        <v>1</v>
      </c>
    </row>
    <row r="2177" spans="1:26">
      <c r="A2177" s="27">
        <v>1976</v>
      </c>
      <c r="B2177" t="s">
        <v>114</v>
      </c>
      <c r="C2177" s="27"/>
      <c r="D2177" s="27"/>
      <c r="E2177" s="27"/>
      <c r="F2177" s="27">
        <v>0</v>
      </c>
      <c r="G2177" s="27">
        <v>1</v>
      </c>
      <c r="H2177" s="27">
        <v>1</v>
      </c>
      <c r="I2177" s="27">
        <v>0</v>
      </c>
      <c r="J2177" s="27">
        <v>0</v>
      </c>
      <c r="K2177" s="27">
        <v>2</v>
      </c>
      <c r="L2177" s="27">
        <v>1</v>
      </c>
      <c r="M2177" s="27">
        <v>0</v>
      </c>
      <c r="N2177" s="27">
        <v>0</v>
      </c>
      <c r="O2177" s="27">
        <v>0</v>
      </c>
      <c r="P2177" s="27"/>
      <c r="Q2177" s="27">
        <v>13315988083.416088</v>
      </c>
      <c r="R2177" s="27">
        <v>1</v>
      </c>
      <c r="S2177" s="27">
        <v>1</v>
      </c>
      <c r="T2177" s="33">
        <v>1.0219497573337515</v>
      </c>
      <c r="U2177" s="27">
        <v>206700000</v>
      </c>
      <c r="V2177" s="27">
        <v>49674000</v>
      </c>
      <c r="W2177" s="27">
        <v>125895000</v>
      </c>
      <c r="X2177" s="27"/>
      <c r="Y2177" s="27">
        <v>0</v>
      </c>
      <c r="Z2177" s="27">
        <v>1</v>
      </c>
    </row>
    <row r="2178" spans="1:26">
      <c r="A2178" s="27">
        <v>1977</v>
      </c>
      <c r="B2178" t="s">
        <v>114</v>
      </c>
      <c r="C2178" s="27"/>
      <c r="D2178" s="27"/>
      <c r="E2178" s="27"/>
      <c r="F2178" s="27">
        <v>0</v>
      </c>
      <c r="G2178" s="27">
        <v>1</v>
      </c>
      <c r="H2178" s="27">
        <v>1</v>
      </c>
      <c r="I2178" s="27">
        <v>0</v>
      </c>
      <c r="J2178" s="27">
        <v>0</v>
      </c>
      <c r="K2178" s="27">
        <v>2</v>
      </c>
      <c r="L2178" s="27">
        <v>1</v>
      </c>
      <c r="M2178" s="27">
        <v>0</v>
      </c>
      <c r="N2178" s="27">
        <v>0</v>
      </c>
      <c r="O2178" s="27">
        <v>0</v>
      </c>
      <c r="P2178" s="27"/>
      <c r="Q2178" s="27">
        <v>14400806875.986666</v>
      </c>
      <c r="R2178" s="27">
        <v>1</v>
      </c>
      <c r="S2178" s="27">
        <v>1</v>
      </c>
      <c r="T2178" s="33">
        <v>1.0409624303569636</v>
      </c>
      <c r="U2178" s="27">
        <v>334035106.39999998</v>
      </c>
      <c r="V2178" s="27">
        <v>86621000</v>
      </c>
      <c r="W2178" s="27">
        <v>167945000</v>
      </c>
      <c r="X2178" s="27"/>
      <c r="Y2178" s="27">
        <v>250000000</v>
      </c>
      <c r="Z2178" s="27">
        <v>1</v>
      </c>
    </row>
    <row r="2179" spans="1:26">
      <c r="A2179" s="27">
        <v>1978</v>
      </c>
      <c r="B2179" t="s">
        <v>114</v>
      </c>
      <c r="C2179" s="27"/>
      <c r="D2179" s="27"/>
      <c r="E2179" s="27"/>
      <c r="F2179" s="27">
        <v>0</v>
      </c>
      <c r="G2179" s="27">
        <v>1</v>
      </c>
      <c r="H2179" s="27">
        <v>1</v>
      </c>
      <c r="I2179" s="27">
        <v>0</v>
      </c>
      <c r="J2179" s="27">
        <v>0</v>
      </c>
      <c r="K2179" s="27">
        <v>2</v>
      </c>
      <c r="L2179" s="27">
        <v>1</v>
      </c>
      <c r="M2179" s="27">
        <v>0</v>
      </c>
      <c r="N2179" s="27">
        <v>0</v>
      </c>
      <c r="O2179" s="27">
        <v>0</v>
      </c>
      <c r="P2179" s="27"/>
      <c r="Q2179" s="27">
        <v>14811704063.068527</v>
      </c>
      <c r="R2179" s="27">
        <v>0</v>
      </c>
      <c r="S2179" s="27">
        <v>1</v>
      </c>
      <c r="T2179" s="33">
        <v>0.91734575384516981</v>
      </c>
      <c r="U2179" s="27">
        <v>487514699.60000002</v>
      </c>
      <c r="V2179" s="27">
        <v>143072000</v>
      </c>
      <c r="W2179" s="27">
        <v>212497000</v>
      </c>
      <c r="X2179" s="27"/>
      <c r="Y2179" s="27">
        <v>48500000</v>
      </c>
      <c r="Z2179" s="27">
        <v>1</v>
      </c>
    </row>
    <row r="2180" spans="1:26">
      <c r="A2180" s="27">
        <v>1979</v>
      </c>
      <c r="B2180" t="s">
        <v>114</v>
      </c>
      <c r="C2180" s="27"/>
      <c r="D2180" s="27"/>
      <c r="E2180" s="27"/>
      <c r="F2180" s="27">
        <v>0</v>
      </c>
      <c r="G2180" s="27">
        <v>1</v>
      </c>
      <c r="H2180" s="27">
        <v>1</v>
      </c>
      <c r="I2180" s="27">
        <v>0</v>
      </c>
      <c r="J2180" s="27">
        <v>0</v>
      </c>
      <c r="K2180" s="27">
        <v>2</v>
      </c>
      <c r="L2180" s="27">
        <v>1</v>
      </c>
      <c r="M2180" s="27">
        <v>0</v>
      </c>
      <c r="N2180" s="27">
        <v>0</v>
      </c>
      <c r="O2180" s="27">
        <v>0</v>
      </c>
      <c r="P2180" s="27"/>
      <c r="Q2180" s="27">
        <v>18020571428.57143</v>
      </c>
      <c r="R2180" s="27">
        <v>0</v>
      </c>
      <c r="S2180" s="27">
        <v>1</v>
      </c>
      <c r="T2180" s="33">
        <v>0.9810294585578897</v>
      </c>
      <c r="U2180" s="27">
        <v>502388057</v>
      </c>
      <c r="V2180" s="27">
        <v>258397000</v>
      </c>
      <c r="W2180" s="27">
        <v>266294000</v>
      </c>
      <c r="X2180" s="27"/>
      <c r="Y2180" s="27">
        <v>6500000</v>
      </c>
      <c r="Z2180" s="27">
        <v>1</v>
      </c>
    </row>
    <row r="2181" spans="1:26">
      <c r="A2181" s="27">
        <v>1980</v>
      </c>
      <c r="B2181" t="s">
        <v>114</v>
      </c>
      <c r="C2181" s="27"/>
      <c r="D2181" s="27"/>
      <c r="E2181" s="27"/>
      <c r="F2181" s="27">
        <v>0</v>
      </c>
      <c r="G2181" s="27">
        <v>1</v>
      </c>
      <c r="H2181" s="27">
        <v>1</v>
      </c>
      <c r="I2181" s="27">
        <v>0</v>
      </c>
      <c r="J2181" s="27">
        <v>0</v>
      </c>
      <c r="K2181" s="27">
        <v>2</v>
      </c>
      <c r="L2181" s="27">
        <v>1</v>
      </c>
      <c r="M2181" s="27">
        <v>0</v>
      </c>
      <c r="N2181" s="27">
        <v>0</v>
      </c>
      <c r="O2181" s="27">
        <v>0</v>
      </c>
      <c r="P2181" s="27">
        <v>23523000000</v>
      </c>
      <c r="Q2181" s="27">
        <v>22912500555.555557</v>
      </c>
      <c r="R2181" s="27">
        <v>0</v>
      </c>
      <c r="S2181" s="27">
        <v>1</v>
      </c>
      <c r="T2181" s="33">
        <v>0.94044734443210454</v>
      </c>
      <c r="U2181" s="27">
        <v>410716610.30000001</v>
      </c>
      <c r="V2181" s="27">
        <v>420475000</v>
      </c>
      <c r="W2181" s="27">
        <v>307349000</v>
      </c>
      <c r="X2181" s="27"/>
      <c r="Y2181" s="27">
        <v>160200000</v>
      </c>
      <c r="Z2181" s="27">
        <v>1</v>
      </c>
    </row>
    <row r="2182" spans="1:26">
      <c r="A2182" s="27">
        <v>1981</v>
      </c>
      <c r="B2182" t="s">
        <v>114</v>
      </c>
      <c r="C2182" s="27"/>
      <c r="D2182" s="27"/>
      <c r="E2182" s="27"/>
      <c r="F2182" s="27">
        <v>0</v>
      </c>
      <c r="G2182" s="27">
        <v>1</v>
      </c>
      <c r="H2182" s="27">
        <v>1</v>
      </c>
      <c r="I2182" s="27">
        <v>0</v>
      </c>
      <c r="J2182" s="27">
        <v>0</v>
      </c>
      <c r="K2182" s="27">
        <v>2</v>
      </c>
      <c r="L2182" s="27">
        <v>1</v>
      </c>
      <c r="M2182" s="27">
        <v>0</v>
      </c>
      <c r="N2182" s="27">
        <v>0</v>
      </c>
      <c r="O2182" s="27">
        <v>0</v>
      </c>
      <c r="P2182" s="27">
        <v>25760000000</v>
      </c>
      <c r="Q2182" s="27">
        <v>22136081081.081081</v>
      </c>
      <c r="R2182" s="27">
        <v>0</v>
      </c>
      <c r="S2182" s="27">
        <v>1</v>
      </c>
      <c r="T2182" s="33">
        <v>0.83355014400471705</v>
      </c>
      <c r="U2182" s="27">
        <v>312946223.10000002</v>
      </c>
      <c r="V2182" s="27">
        <v>539778000</v>
      </c>
      <c r="W2182" s="27">
        <v>392549356</v>
      </c>
      <c r="X2182" s="27"/>
      <c r="Y2182" s="27">
        <v>317420000</v>
      </c>
      <c r="Z2182" s="27">
        <v>1</v>
      </c>
    </row>
    <row r="2183" spans="1:26">
      <c r="A2183" s="27">
        <v>1982</v>
      </c>
      <c r="B2183" t="s">
        <v>114</v>
      </c>
      <c r="C2183" s="27"/>
      <c r="D2183" s="27"/>
      <c r="E2183" s="27"/>
      <c r="F2183" s="27">
        <v>0</v>
      </c>
      <c r="G2183" s="27">
        <v>1</v>
      </c>
      <c r="H2183" s="27">
        <v>1</v>
      </c>
      <c r="I2183" s="27">
        <v>0</v>
      </c>
      <c r="J2183" s="27">
        <v>0</v>
      </c>
      <c r="K2183" s="27">
        <v>2</v>
      </c>
      <c r="L2183" s="27">
        <v>1</v>
      </c>
      <c r="M2183" s="27">
        <v>0</v>
      </c>
      <c r="N2183" s="27">
        <v>0</v>
      </c>
      <c r="O2183" s="27">
        <v>0</v>
      </c>
      <c r="P2183" s="27">
        <v>30479000000</v>
      </c>
      <c r="Q2183" s="27">
        <v>27655172413.793102</v>
      </c>
      <c r="R2183" s="27">
        <v>0</v>
      </c>
      <c r="S2183" s="27">
        <v>1</v>
      </c>
      <c r="T2183" s="33">
        <v>0.78443295677873848</v>
      </c>
      <c r="U2183" s="27">
        <v>260066678.5</v>
      </c>
      <c r="V2183" s="27">
        <v>616091000</v>
      </c>
      <c r="W2183" s="27">
        <v>508580482.39999998</v>
      </c>
      <c r="X2183" s="27"/>
      <c r="Y2183" s="27">
        <v>399001984</v>
      </c>
      <c r="Z2183" s="27">
        <v>1</v>
      </c>
    </row>
    <row r="2184" spans="1:26">
      <c r="A2184" s="27">
        <v>1983</v>
      </c>
      <c r="B2184" t="s">
        <v>114</v>
      </c>
      <c r="C2184" s="27"/>
      <c r="D2184" s="27"/>
      <c r="E2184" s="27"/>
      <c r="F2184" s="27">
        <v>0</v>
      </c>
      <c r="G2184" s="27">
        <v>1</v>
      </c>
      <c r="H2184" s="27">
        <v>1</v>
      </c>
      <c r="I2184" s="27">
        <v>0</v>
      </c>
      <c r="J2184" s="27">
        <v>0</v>
      </c>
      <c r="K2184" s="27">
        <v>2</v>
      </c>
      <c r="L2184" s="27">
        <v>1</v>
      </c>
      <c r="M2184" s="27">
        <v>0</v>
      </c>
      <c r="N2184" s="27">
        <v>0</v>
      </c>
      <c r="O2184" s="27">
        <v>0</v>
      </c>
      <c r="P2184" s="27">
        <v>37254000000</v>
      </c>
      <c r="Q2184" s="27">
        <v>30966239813.736904</v>
      </c>
      <c r="R2184" s="27">
        <v>0</v>
      </c>
      <c r="S2184" s="27">
        <v>1</v>
      </c>
      <c r="T2184" s="33">
        <v>0.83426891623154475</v>
      </c>
      <c r="U2184" s="27">
        <v>238437650.09999999</v>
      </c>
      <c r="V2184" s="27">
        <v>728195000</v>
      </c>
      <c r="W2184" s="27">
        <v>649012079.89999998</v>
      </c>
      <c r="X2184" s="27"/>
      <c r="Y2184" s="27">
        <v>177390000</v>
      </c>
      <c r="Z2184" s="27">
        <v>1</v>
      </c>
    </row>
    <row r="2185" spans="1:26">
      <c r="A2185" s="27">
        <v>1984</v>
      </c>
      <c r="B2185" t="s">
        <v>114</v>
      </c>
      <c r="C2185" s="27"/>
      <c r="D2185" s="27"/>
      <c r="E2185" s="27"/>
      <c r="F2185" s="27">
        <v>0</v>
      </c>
      <c r="G2185" s="27">
        <v>1</v>
      </c>
      <c r="H2185" s="27">
        <v>1</v>
      </c>
      <c r="I2185" s="27">
        <v>0</v>
      </c>
      <c r="J2185" s="27">
        <v>0</v>
      </c>
      <c r="K2185" s="27">
        <v>2</v>
      </c>
      <c r="L2185" s="27">
        <v>1</v>
      </c>
      <c r="M2185" s="27">
        <v>0</v>
      </c>
      <c r="N2185" s="27">
        <v>0</v>
      </c>
      <c r="O2185" s="27">
        <v>0</v>
      </c>
      <c r="P2185" s="27">
        <v>41888000000</v>
      </c>
      <c r="Q2185" s="27">
        <v>33971188991.614704</v>
      </c>
      <c r="R2185" s="27">
        <v>0</v>
      </c>
      <c r="S2185" s="27">
        <v>1</v>
      </c>
      <c r="T2185" s="33">
        <v>0.82999599794502654</v>
      </c>
      <c r="U2185" s="27">
        <v>205593318.5</v>
      </c>
      <c r="V2185" s="27">
        <v>720305000</v>
      </c>
      <c r="W2185" s="27">
        <v>743676863.89999998</v>
      </c>
      <c r="X2185" s="27"/>
      <c r="Y2185" s="27"/>
      <c r="Z2185" s="27">
        <v>1</v>
      </c>
    </row>
    <row r="2186" spans="1:26">
      <c r="A2186" s="27">
        <v>1985</v>
      </c>
      <c r="B2186" t="s">
        <v>114</v>
      </c>
      <c r="C2186" s="27"/>
      <c r="D2186" s="27"/>
      <c r="E2186" s="27"/>
      <c r="F2186" s="27">
        <v>0</v>
      </c>
      <c r="G2186" s="27">
        <v>1</v>
      </c>
      <c r="H2186" s="27">
        <v>1</v>
      </c>
      <c r="I2186" s="27">
        <v>0</v>
      </c>
      <c r="J2186" s="27">
        <v>0</v>
      </c>
      <c r="K2186" s="27">
        <v>2</v>
      </c>
      <c r="L2186" s="27">
        <v>1</v>
      </c>
      <c r="M2186" s="27">
        <v>0</v>
      </c>
      <c r="N2186" s="27">
        <v>0</v>
      </c>
      <c r="O2186" s="27">
        <v>0</v>
      </c>
      <c r="P2186" s="27">
        <v>48841000000</v>
      </c>
      <c r="Q2186" s="27">
        <v>39053502251.073189</v>
      </c>
      <c r="R2186" s="27">
        <v>0</v>
      </c>
      <c r="S2186" s="27">
        <v>1</v>
      </c>
      <c r="T2186" s="33">
        <v>0.74915719568429318</v>
      </c>
      <c r="U2186" s="27">
        <v>183526558.90000001</v>
      </c>
      <c r="V2186" s="27">
        <v>1047958000</v>
      </c>
      <c r="W2186" s="27">
        <v>801604484.5</v>
      </c>
      <c r="X2186" s="27"/>
      <c r="Y2186" s="27"/>
      <c r="Z2186" s="27">
        <v>1</v>
      </c>
    </row>
    <row r="2187" spans="1:26">
      <c r="A2187" s="27">
        <v>1986</v>
      </c>
      <c r="B2187" t="s">
        <v>114</v>
      </c>
      <c r="C2187" s="27"/>
      <c r="D2187" s="27"/>
      <c r="E2187" s="27"/>
      <c r="F2187" s="27">
        <v>0</v>
      </c>
      <c r="G2187" s="27">
        <v>1</v>
      </c>
      <c r="H2187" s="27">
        <v>1</v>
      </c>
      <c r="I2187" s="27">
        <v>0</v>
      </c>
      <c r="J2187" s="27">
        <v>0</v>
      </c>
      <c r="K2187" s="27">
        <v>2</v>
      </c>
      <c r="L2187" s="27">
        <v>1</v>
      </c>
      <c r="M2187" s="27">
        <v>0</v>
      </c>
      <c r="N2187" s="27">
        <v>0</v>
      </c>
      <c r="O2187" s="27">
        <v>0</v>
      </c>
      <c r="P2187" s="27">
        <v>54076000000</v>
      </c>
      <c r="Q2187" s="27">
        <v>41253507951.356407</v>
      </c>
      <c r="R2187" s="27">
        <v>0</v>
      </c>
      <c r="S2187" s="27">
        <v>1</v>
      </c>
      <c r="T2187" s="33">
        <v>0.7030572776909082</v>
      </c>
      <c r="U2187" s="27">
        <v>144311912.80000001</v>
      </c>
      <c r="V2187" s="27">
        <v>1368041000</v>
      </c>
      <c r="W2187" s="27">
        <v>846085232.79999995</v>
      </c>
      <c r="X2187" s="27"/>
      <c r="Y2187" s="27"/>
      <c r="Z2187" s="27">
        <v>1</v>
      </c>
    </row>
    <row r="2188" spans="1:26">
      <c r="A2188" s="27">
        <v>1987</v>
      </c>
      <c r="B2188" t="s">
        <v>114</v>
      </c>
      <c r="C2188" s="27"/>
      <c r="D2188" s="27"/>
      <c r="E2188" s="27"/>
      <c r="F2188" s="27">
        <v>0</v>
      </c>
      <c r="G2188" s="27">
        <v>1</v>
      </c>
      <c r="H2188" s="27">
        <v>1</v>
      </c>
      <c r="I2188" s="27">
        <v>0</v>
      </c>
      <c r="J2188" s="27">
        <v>0</v>
      </c>
      <c r="K2188" s="27">
        <v>2</v>
      </c>
      <c r="L2188" s="27">
        <v>1</v>
      </c>
      <c r="M2188" s="27">
        <v>0</v>
      </c>
      <c r="N2188" s="27">
        <v>0</v>
      </c>
      <c r="O2188" s="27">
        <v>0</v>
      </c>
      <c r="P2188" s="27">
        <v>77359000000</v>
      </c>
      <c r="Q2188" s="27">
        <v>40455616653.574242</v>
      </c>
      <c r="R2188" s="27">
        <v>0</v>
      </c>
      <c r="S2188" s="27">
        <v>1</v>
      </c>
      <c r="T2188" s="33">
        <v>0.74330063470010233</v>
      </c>
      <c r="U2188" s="27">
        <v>262276186.19999999</v>
      </c>
      <c r="V2188" s="27">
        <v>1702707000</v>
      </c>
      <c r="W2188" s="27">
        <v>891742259</v>
      </c>
      <c r="X2188" s="27"/>
      <c r="Y2188" s="27"/>
      <c r="Z2188" s="27">
        <v>1</v>
      </c>
    </row>
    <row r="2189" spans="1:26">
      <c r="A2189" s="27">
        <v>1988</v>
      </c>
      <c r="B2189" t="s">
        <v>114</v>
      </c>
      <c r="C2189" s="27"/>
      <c r="D2189" s="27"/>
      <c r="E2189" s="27"/>
      <c r="F2189" s="27">
        <v>0</v>
      </c>
      <c r="G2189" s="27">
        <v>1</v>
      </c>
      <c r="H2189" s="27">
        <v>1</v>
      </c>
      <c r="I2189" s="27">
        <v>0</v>
      </c>
      <c r="J2189" s="27">
        <v>0</v>
      </c>
      <c r="K2189" s="27">
        <v>2</v>
      </c>
      <c r="L2189" s="27">
        <v>1</v>
      </c>
      <c r="M2189" s="27">
        <v>0</v>
      </c>
      <c r="N2189" s="27">
        <v>0</v>
      </c>
      <c r="O2189" s="27">
        <v>0</v>
      </c>
      <c r="P2189" s="27">
        <v>92530000000</v>
      </c>
      <c r="Q2189" s="27">
        <v>34980124929.017609</v>
      </c>
      <c r="R2189" s="27">
        <v>0</v>
      </c>
      <c r="S2189" s="27">
        <v>1</v>
      </c>
      <c r="T2189" s="33">
        <v>0.80560957079318884</v>
      </c>
      <c r="U2189" s="27">
        <v>189792145.19999999</v>
      </c>
      <c r="V2189" s="27">
        <v>1514694000</v>
      </c>
      <c r="W2189" s="27">
        <v>900251234</v>
      </c>
      <c r="X2189" s="27"/>
      <c r="Y2189" s="27"/>
      <c r="Z2189" s="27">
        <v>1</v>
      </c>
    </row>
    <row r="2190" spans="1:26">
      <c r="A2190" s="27">
        <v>1989</v>
      </c>
      <c r="B2190" t="s">
        <v>114</v>
      </c>
      <c r="C2190" s="27"/>
      <c r="D2190" s="27"/>
      <c r="E2190" s="27"/>
      <c r="F2190" s="27">
        <v>0</v>
      </c>
      <c r="G2190" s="27">
        <v>1</v>
      </c>
      <c r="H2190" s="27">
        <v>1</v>
      </c>
      <c r="I2190" s="27">
        <v>0</v>
      </c>
      <c r="J2190" s="27">
        <v>0</v>
      </c>
      <c r="K2190" s="27">
        <v>2</v>
      </c>
      <c r="L2190" s="27">
        <v>1</v>
      </c>
      <c r="M2190" s="27">
        <v>0</v>
      </c>
      <c r="N2190" s="27">
        <v>0</v>
      </c>
      <c r="O2190" s="27">
        <v>0</v>
      </c>
      <c r="P2190" s="27">
        <v>115362000000</v>
      </c>
      <c r="Q2190" s="27">
        <v>39756299049.979347</v>
      </c>
      <c r="R2190" s="27">
        <v>0</v>
      </c>
      <c r="S2190" s="27">
        <v>1</v>
      </c>
      <c r="T2190" s="33">
        <v>0.74679040704290955</v>
      </c>
      <c r="U2190" s="27">
        <v>160886038</v>
      </c>
      <c r="V2190" s="27">
        <v>1448309000</v>
      </c>
      <c r="W2190" s="27">
        <v>904564229.5</v>
      </c>
      <c r="X2190" s="27"/>
      <c r="Y2190" s="27"/>
      <c r="Z2190" s="27">
        <v>1</v>
      </c>
    </row>
    <row r="2191" spans="1:26">
      <c r="A2191" s="27">
        <v>1990</v>
      </c>
      <c r="B2191" t="s">
        <v>114</v>
      </c>
      <c r="C2191" s="27"/>
      <c r="D2191" s="27"/>
      <c r="E2191" s="27"/>
      <c r="F2191" s="27">
        <v>0</v>
      </c>
      <c r="G2191" s="27">
        <v>1</v>
      </c>
      <c r="H2191" s="27">
        <v>1</v>
      </c>
      <c r="I2191" s="27">
        <v>0</v>
      </c>
      <c r="J2191" s="27">
        <v>0</v>
      </c>
      <c r="K2191" s="27">
        <v>2</v>
      </c>
      <c r="L2191" s="27">
        <v>1</v>
      </c>
      <c r="M2191" s="27">
        <v>0</v>
      </c>
      <c r="N2191" s="27">
        <v>0</v>
      </c>
      <c r="O2191" s="27">
        <v>0</v>
      </c>
      <c r="P2191" s="27">
        <v>96087000000</v>
      </c>
      <c r="Q2191" s="27">
        <v>42978914311.35038</v>
      </c>
      <c r="R2191" s="27">
        <v>0</v>
      </c>
      <c r="S2191" s="27">
        <v>1</v>
      </c>
      <c r="T2191" s="33">
        <v>0.70566019682121295</v>
      </c>
      <c r="U2191" s="27">
        <v>124781508.59999999</v>
      </c>
      <c r="V2191" s="27">
        <v>1480361000</v>
      </c>
      <c r="W2191" s="27">
        <v>920777214.70000005</v>
      </c>
      <c r="X2191" s="27"/>
      <c r="Y2191" s="27"/>
      <c r="Z2191" s="27">
        <v>1</v>
      </c>
    </row>
    <row r="2192" spans="1:26">
      <c r="A2192" s="27">
        <v>1991</v>
      </c>
      <c r="B2192" t="s">
        <v>114</v>
      </c>
      <c r="C2192" s="27"/>
      <c r="D2192" s="27"/>
      <c r="E2192" s="27"/>
      <c r="F2192" s="27">
        <v>0</v>
      </c>
      <c r="G2192" s="27">
        <v>1</v>
      </c>
      <c r="H2192" s="27">
        <v>1</v>
      </c>
      <c r="I2192" s="27">
        <v>0</v>
      </c>
      <c r="J2192" s="27">
        <v>0</v>
      </c>
      <c r="K2192" s="27">
        <v>2</v>
      </c>
      <c r="L2192" s="27">
        <v>1</v>
      </c>
      <c r="M2192" s="27">
        <v>0</v>
      </c>
      <c r="N2192" s="27">
        <v>0</v>
      </c>
      <c r="O2192" s="27">
        <v>0</v>
      </c>
      <c r="P2192" s="27">
        <v>48431000000</v>
      </c>
      <c r="Q2192" s="27">
        <v>37387836490.528419</v>
      </c>
      <c r="R2192" s="27">
        <v>0</v>
      </c>
      <c r="S2192" s="27">
        <v>1</v>
      </c>
      <c r="T2192" s="33">
        <v>0.64778014054484578</v>
      </c>
      <c r="U2192" s="27">
        <v>127308274.90000001</v>
      </c>
      <c r="V2192" s="27">
        <v>1382440000</v>
      </c>
      <c r="W2192" s="27">
        <v>914769636.20000005</v>
      </c>
      <c r="X2192" s="27"/>
      <c r="Y2192" s="27"/>
      <c r="Z2192" s="27">
        <v>1</v>
      </c>
    </row>
    <row r="2193" spans="1:26">
      <c r="A2193" s="27">
        <v>1992</v>
      </c>
      <c r="B2193" t="s">
        <v>114</v>
      </c>
      <c r="C2193" s="27"/>
      <c r="D2193" s="27"/>
      <c r="E2193" s="27"/>
      <c r="F2193" s="27">
        <v>18500000</v>
      </c>
      <c r="G2193" s="27">
        <v>1</v>
      </c>
      <c r="H2193" s="27">
        <v>1</v>
      </c>
      <c r="I2193" s="27">
        <v>0</v>
      </c>
      <c r="J2193" s="27">
        <v>0</v>
      </c>
      <c r="K2193" s="27">
        <v>2</v>
      </c>
      <c r="L2193" s="27">
        <v>1</v>
      </c>
      <c r="M2193" s="27">
        <v>0</v>
      </c>
      <c r="N2193" s="27">
        <v>0</v>
      </c>
      <c r="O2193" s="27">
        <v>0</v>
      </c>
      <c r="P2193" s="27">
        <v>44168000000</v>
      </c>
      <c r="Q2193" s="27">
        <v>41855986519.423462</v>
      </c>
      <c r="R2193" s="27">
        <v>1</v>
      </c>
      <c r="S2193" s="27">
        <v>1</v>
      </c>
      <c r="T2193" s="33">
        <v>0.62587770846912083</v>
      </c>
      <c r="U2193" s="27">
        <v>202400000</v>
      </c>
      <c r="V2193" s="27">
        <v>1380885000</v>
      </c>
      <c r="W2193" s="27">
        <v>903728000</v>
      </c>
      <c r="X2193" s="27"/>
      <c r="Y2193" s="27"/>
      <c r="Z2193" s="27">
        <v>1</v>
      </c>
    </row>
    <row r="2194" spans="1:26">
      <c r="A2194" s="27">
        <v>1993</v>
      </c>
      <c r="B2194" t="s">
        <v>114</v>
      </c>
      <c r="C2194" s="27"/>
      <c r="D2194" s="27"/>
      <c r="E2194" s="27"/>
      <c r="F2194" s="27">
        <v>0</v>
      </c>
      <c r="G2194" s="27">
        <v>1</v>
      </c>
      <c r="H2194" s="27">
        <v>1</v>
      </c>
      <c r="I2194" s="27">
        <v>0</v>
      </c>
      <c r="J2194" s="27">
        <v>0</v>
      </c>
      <c r="K2194" s="27">
        <v>2</v>
      </c>
      <c r="L2194" s="27">
        <v>1</v>
      </c>
      <c r="M2194" s="27">
        <v>0</v>
      </c>
      <c r="N2194" s="27">
        <v>0</v>
      </c>
      <c r="O2194" s="27">
        <v>0</v>
      </c>
      <c r="P2194" s="27">
        <v>49526000000</v>
      </c>
      <c r="Q2194" s="27">
        <v>46578631452.581032</v>
      </c>
      <c r="R2194" s="27">
        <v>1</v>
      </c>
      <c r="S2194" s="27">
        <v>1</v>
      </c>
      <c r="T2194" s="33">
        <v>0.648154718576755</v>
      </c>
      <c r="U2194" s="27">
        <v>202188024.90000001</v>
      </c>
      <c r="V2194" s="27">
        <v>1357102000</v>
      </c>
      <c r="W2194" s="27">
        <v>912358000</v>
      </c>
      <c r="X2194" s="27"/>
      <c r="Y2194" s="27"/>
      <c r="Z2194" s="27">
        <v>1</v>
      </c>
    </row>
    <row r="2195" spans="1:26">
      <c r="A2195" s="27">
        <v>1994</v>
      </c>
      <c r="B2195" t="s">
        <v>114</v>
      </c>
      <c r="C2195" s="27"/>
      <c r="D2195" s="27"/>
      <c r="E2195" s="27"/>
      <c r="F2195" s="27">
        <v>0</v>
      </c>
      <c r="G2195" s="27">
        <v>1</v>
      </c>
      <c r="H2195" s="27">
        <v>1</v>
      </c>
      <c r="I2195" s="27">
        <v>0</v>
      </c>
      <c r="J2195" s="27">
        <v>0</v>
      </c>
      <c r="K2195" s="27">
        <v>2</v>
      </c>
      <c r="L2195" s="27">
        <v>1</v>
      </c>
      <c r="M2195" s="27">
        <v>0</v>
      </c>
      <c r="N2195" s="27">
        <v>0</v>
      </c>
      <c r="O2195" s="27">
        <v>0</v>
      </c>
      <c r="P2195" s="27">
        <v>54550000000</v>
      </c>
      <c r="Q2195" s="27">
        <v>51897983392.645317</v>
      </c>
      <c r="R2195" s="27">
        <v>1</v>
      </c>
      <c r="S2195" s="27">
        <v>1</v>
      </c>
      <c r="T2195" s="33">
        <v>0.69545665111729171</v>
      </c>
      <c r="U2195" s="27">
        <v>192992163.90000001</v>
      </c>
      <c r="V2195" s="27">
        <v>1410574000</v>
      </c>
      <c r="W2195" s="27">
        <v>960982000</v>
      </c>
      <c r="X2195" s="27"/>
      <c r="Y2195" s="27"/>
      <c r="Z2195" s="27">
        <v>1</v>
      </c>
    </row>
    <row r="2196" spans="1:26">
      <c r="A2196" s="27">
        <v>1995</v>
      </c>
      <c r="B2196" t="s">
        <v>114</v>
      </c>
      <c r="C2196" s="27"/>
      <c r="D2196" s="27"/>
      <c r="E2196" s="27"/>
      <c r="F2196" s="27">
        <v>0</v>
      </c>
      <c r="G2196" s="27">
        <v>1</v>
      </c>
      <c r="H2196" s="27">
        <v>1</v>
      </c>
      <c r="I2196" s="27">
        <v>0</v>
      </c>
      <c r="J2196" s="27">
        <v>0</v>
      </c>
      <c r="K2196" s="27">
        <v>2</v>
      </c>
      <c r="L2196" s="27">
        <v>1</v>
      </c>
      <c r="M2196" s="27">
        <v>0</v>
      </c>
      <c r="N2196" s="27">
        <v>0</v>
      </c>
      <c r="O2196" s="27">
        <v>0</v>
      </c>
      <c r="P2196" s="27">
        <v>63260000000</v>
      </c>
      <c r="Q2196" s="27">
        <v>60159245060.454155</v>
      </c>
      <c r="R2196" s="27">
        <v>1</v>
      </c>
      <c r="S2196" s="27">
        <v>1</v>
      </c>
      <c r="T2196" s="33">
        <v>0.69736071622307827</v>
      </c>
      <c r="U2196" s="27">
        <v>103311055.8</v>
      </c>
      <c r="V2196" s="27">
        <v>1320372000</v>
      </c>
      <c r="W2196" s="27">
        <v>1035321000</v>
      </c>
      <c r="X2196" s="27"/>
      <c r="Y2196" s="27"/>
      <c r="Z2196" s="27">
        <v>1</v>
      </c>
    </row>
    <row r="2197" spans="1:26">
      <c r="A2197" s="27">
        <v>1996</v>
      </c>
      <c r="B2197" t="s">
        <v>114</v>
      </c>
      <c r="C2197" s="27"/>
      <c r="D2197" s="27"/>
      <c r="E2197" s="27"/>
      <c r="F2197" s="27">
        <v>0</v>
      </c>
      <c r="G2197" s="27">
        <v>1</v>
      </c>
      <c r="H2197" s="27">
        <v>1</v>
      </c>
      <c r="I2197" s="27">
        <v>0</v>
      </c>
      <c r="J2197" s="27">
        <v>0</v>
      </c>
      <c r="K2197" s="27">
        <v>2</v>
      </c>
      <c r="L2197" s="27">
        <v>1</v>
      </c>
      <c r="M2197" s="27">
        <v>0</v>
      </c>
      <c r="N2197" s="27">
        <v>0</v>
      </c>
      <c r="O2197" s="27">
        <v>0</v>
      </c>
      <c r="P2197" s="27">
        <v>71114000000</v>
      </c>
      <c r="Q2197" s="27">
        <v>67629716981.13208</v>
      </c>
      <c r="R2197" s="27">
        <v>1</v>
      </c>
      <c r="S2197" s="27">
        <v>1</v>
      </c>
      <c r="T2197" s="33">
        <v>0.69966405838602452</v>
      </c>
      <c r="U2197" s="27">
        <v>15673764.300000001</v>
      </c>
      <c r="V2197" s="27">
        <v>1075400000</v>
      </c>
      <c r="W2197" s="27">
        <v>1089574000</v>
      </c>
      <c r="X2197" s="27"/>
      <c r="Y2197" s="27"/>
      <c r="Z2197" s="27">
        <v>1</v>
      </c>
    </row>
    <row r="2198" spans="1:26">
      <c r="A2198" s="27">
        <v>1997</v>
      </c>
      <c r="B2198" t="s">
        <v>114</v>
      </c>
      <c r="C2198" s="27"/>
      <c r="D2198" s="27"/>
      <c r="E2198" s="27"/>
      <c r="F2198" s="27">
        <v>0</v>
      </c>
      <c r="G2198" s="27">
        <v>1</v>
      </c>
      <c r="H2198" s="27">
        <v>1</v>
      </c>
      <c r="I2198" s="27">
        <v>0</v>
      </c>
      <c r="J2198" s="27">
        <v>0</v>
      </c>
      <c r="K2198" s="27">
        <v>2</v>
      </c>
      <c r="L2198" s="27">
        <v>1</v>
      </c>
      <c r="M2198" s="27">
        <v>0</v>
      </c>
      <c r="N2198" s="27">
        <v>0</v>
      </c>
      <c r="O2198" s="27">
        <v>0</v>
      </c>
      <c r="P2198" s="27">
        <v>79770000000</v>
      </c>
      <c r="Q2198" s="27">
        <v>78436578171.091446</v>
      </c>
      <c r="R2198" s="27">
        <v>1</v>
      </c>
      <c r="S2198" s="27">
        <v>1</v>
      </c>
      <c r="T2198" s="33">
        <v>0.71538944173936525</v>
      </c>
      <c r="U2198" s="27">
        <v>0</v>
      </c>
      <c r="V2198" s="27">
        <v>869030000</v>
      </c>
      <c r="W2198" s="27">
        <v>1205698000</v>
      </c>
      <c r="X2198" s="27"/>
      <c r="Y2198" s="27"/>
      <c r="Z2198" s="27">
        <v>1</v>
      </c>
    </row>
    <row r="2199" spans="1:26">
      <c r="A2199" s="27">
        <v>1998</v>
      </c>
      <c r="B2199" t="s">
        <v>114</v>
      </c>
      <c r="C2199" s="27"/>
      <c r="D2199" s="27"/>
      <c r="E2199" s="27"/>
      <c r="F2199" s="27">
        <v>0</v>
      </c>
      <c r="G2199" s="27">
        <v>1</v>
      </c>
      <c r="H2199" s="27">
        <v>1</v>
      </c>
      <c r="I2199" s="27">
        <v>0</v>
      </c>
      <c r="J2199" s="27">
        <v>0</v>
      </c>
      <c r="K2199" s="27">
        <v>2</v>
      </c>
      <c r="L2199" s="27">
        <v>1</v>
      </c>
      <c r="M2199" s="27">
        <v>0</v>
      </c>
      <c r="N2199" s="27">
        <v>0</v>
      </c>
      <c r="O2199" s="27">
        <v>0</v>
      </c>
      <c r="P2199" s="27">
        <v>89188000000</v>
      </c>
      <c r="Q2199" s="27">
        <v>84828807556.080292</v>
      </c>
      <c r="R2199" s="27">
        <v>1</v>
      </c>
      <c r="S2199" s="27">
        <v>1</v>
      </c>
      <c r="T2199" s="33">
        <v>0.63293736472878814</v>
      </c>
      <c r="U2199" s="27">
        <v>0</v>
      </c>
      <c r="V2199" s="27">
        <v>846492000</v>
      </c>
      <c r="W2199" s="27">
        <v>1267769000</v>
      </c>
      <c r="X2199" s="27"/>
      <c r="Y2199" s="27"/>
      <c r="Z2199" s="27">
        <v>1</v>
      </c>
    </row>
    <row r="2200" spans="1:26">
      <c r="A2200" s="27">
        <v>1999</v>
      </c>
      <c r="B2200" t="s">
        <v>114</v>
      </c>
      <c r="C2200" s="27"/>
      <c r="D2200" s="27"/>
      <c r="E2200" s="27"/>
      <c r="F2200" s="27">
        <v>0</v>
      </c>
      <c r="G2200" s="27">
        <v>1</v>
      </c>
      <c r="H2200" s="27">
        <v>1</v>
      </c>
      <c r="I2200" s="27">
        <v>0</v>
      </c>
      <c r="J2200" s="27">
        <v>0</v>
      </c>
      <c r="K2200" s="27">
        <v>2</v>
      </c>
      <c r="L2200" s="27">
        <v>1</v>
      </c>
      <c r="M2200" s="27">
        <v>0</v>
      </c>
      <c r="N2200" s="27">
        <v>0</v>
      </c>
      <c r="O2200" s="27">
        <v>0</v>
      </c>
      <c r="P2200" s="27">
        <v>95039000000</v>
      </c>
      <c r="Q2200" s="27">
        <v>90710704806.841644</v>
      </c>
      <c r="R2200" s="27">
        <v>1</v>
      </c>
      <c r="S2200" s="27">
        <v>1</v>
      </c>
      <c r="T2200" s="33">
        <v>0.59173831677950461</v>
      </c>
      <c r="U2200" s="27">
        <v>186557048.80000001</v>
      </c>
      <c r="V2200" s="27">
        <v>761245000</v>
      </c>
      <c r="W2200" s="27">
        <v>1273309000</v>
      </c>
      <c r="X2200" s="27"/>
      <c r="Y2200" s="27"/>
      <c r="Z2200" s="27">
        <v>1</v>
      </c>
    </row>
    <row r="2201" spans="1:26">
      <c r="A2201" s="27">
        <v>2000</v>
      </c>
      <c r="B2201" t="s">
        <v>114</v>
      </c>
      <c r="C2201" s="27">
        <v>0</v>
      </c>
      <c r="D2201" s="27">
        <v>0</v>
      </c>
      <c r="E2201" s="27">
        <v>0</v>
      </c>
      <c r="F2201" s="27">
        <v>0</v>
      </c>
      <c r="G2201" s="27">
        <v>1</v>
      </c>
      <c r="H2201" s="27">
        <v>1</v>
      </c>
      <c r="I2201" s="27">
        <v>0</v>
      </c>
      <c r="J2201" s="27">
        <v>0</v>
      </c>
      <c r="K2201" s="27">
        <v>2</v>
      </c>
      <c r="L2201" s="27">
        <v>1</v>
      </c>
      <c r="M2201" s="27">
        <v>1</v>
      </c>
      <c r="N2201" s="27">
        <v>0</v>
      </c>
      <c r="O2201" s="27">
        <v>0</v>
      </c>
      <c r="P2201" s="27">
        <v>104752000000</v>
      </c>
      <c r="Q2201" s="27">
        <v>99838543960.076309</v>
      </c>
      <c r="R2201" s="27">
        <v>1</v>
      </c>
      <c r="S2201" s="27">
        <v>1</v>
      </c>
      <c r="T2201" s="33">
        <v>0.62919927379193319</v>
      </c>
      <c r="U2201" s="27">
        <v>177096738.80000001</v>
      </c>
      <c r="V2201" s="27">
        <v>639009000</v>
      </c>
      <c r="W2201" s="27">
        <v>1265991000</v>
      </c>
      <c r="X2201" s="27"/>
      <c r="Y2201" s="27"/>
      <c r="Z2201" s="27">
        <v>1</v>
      </c>
    </row>
    <row r="2202" spans="1:26">
      <c r="A2202" s="27">
        <v>2001</v>
      </c>
      <c r="B2202" t="s">
        <v>114</v>
      </c>
      <c r="C2202" s="27">
        <v>0</v>
      </c>
      <c r="D2202" s="27">
        <v>0</v>
      </c>
      <c r="E2202" s="27">
        <v>0</v>
      </c>
      <c r="F2202" s="27">
        <v>0</v>
      </c>
      <c r="G2202" s="27">
        <v>1</v>
      </c>
      <c r="H2202" s="27">
        <v>1</v>
      </c>
      <c r="I2202" s="27">
        <v>0</v>
      </c>
      <c r="J2202" s="27">
        <v>0</v>
      </c>
      <c r="K2202" s="27">
        <v>2</v>
      </c>
      <c r="L2202" s="27">
        <v>1</v>
      </c>
      <c r="M2202" s="27">
        <v>1</v>
      </c>
      <c r="N2202" s="27">
        <v>0</v>
      </c>
      <c r="O2202" s="27">
        <v>0</v>
      </c>
      <c r="P2202" s="27">
        <v>102273000000</v>
      </c>
      <c r="Q2202" s="27">
        <v>97632008709.853027</v>
      </c>
      <c r="R2202" s="27">
        <v>1</v>
      </c>
      <c r="S2202" s="27">
        <v>1</v>
      </c>
      <c r="T2202" s="33">
        <v>0.61588871891054842</v>
      </c>
      <c r="U2202" s="27">
        <v>170819768.5</v>
      </c>
      <c r="V2202" s="27">
        <v>549905000</v>
      </c>
      <c r="W2202" s="27">
        <v>1242271000</v>
      </c>
      <c r="X2202" s="27"/>
      <c r="Y2202" s="27"/>
      <c r="Z2202" s="27">
        <v>1</v>
      </c>
    </row>
    <row r="2203" spans="1:26">
      <c r="A2203" s="27">
        <v>2002</v>
      </c>
      <c r="B2203" t="s">
        <v>114</v>
      </c>
      <c r="C2203" s="27">
        <v>0</v>
      </c>
      <c r="D2203" s="27">
        <v>0</v>
      </c>
      <c r="E2203" s="27">
        <v>0</v>
      </c>
      <c r="F2203" s="27">
        <v>28000000</v>
      </c>
      <c r="G2203" s="27">
        <v>1</v>
      </c>
      <c r="H2203" s="27">
        <v>1</v>
      </c>
      <c r="I2203" s="27">
        <v>0</v>
      </c>
      <c r="J2203" s="27">
        <v>0</v>
      </c>
      <c r="K2203" s="27">
        <v>2</v>
      </c>
      <c r="L2203" s="27">
        <v>1</v>
      </c>
      <c r="M2203" s="27">
        <v>1</v>
      </c>
      <c r="N2203" s="27">
        <v>0</v>
      </c>
      <c r="O2203" s="27">
        <v>0</v>
      </c>
      <c r="P2203" s="27">
        <v>90261000000</v>
      </c>
      <c r="Q2203" s="27">
        <v>87850683978.669144</v>
      </c>
      <c r="R2203" s="27">
        <v>1</v>
      </c>
      <c r="S2203" s="27">
        <v>1</v>
      </c>
      <c r="T2203" s="33">
        <v>0.62466195784303247</v>
      </c>
      <c r="U2203" s="27">
        <v>184791396.5</v>
      </c>
      <c r="V2203" s="27">
        <v>542428000</v>
      </c>
      <c r="W2203" s="27">
        <v>1316192000</v>
      </c>
      <c r="X2203" s="27"/>
      <c r="Y2203" s="27"/>
      <c r="Z2203" s="27">
        <v>1</v>
      </c>
    </row>
    <row r="2204" spans="1:26">
      <c r="A2204" s="27">
        <v>2003</v>
      </c>
      <c r="B2204" t="s">
        <v>114</v>
      </c>
      <c r="C2204" s="27">
        <v>0</v>
      </c>
      <c r="D2204" s="27">
        <v>0</v>
      </c>
      <c r="E2204" s="27">
        <v>0</v>
      </c>
      <c r="F2204" s="27">
        <v>0</v>
      </c>
      <c r="G2204" s="27">
        <v>1</v>
      </c>
      <c r="H2204" s="27">
        <v>1</v>
      </c>
      <c r="I2204" s="27">
        <v>0</v>
      </c>
      <c r="J2204" s="27">
        <v>0</v>
      </c>
      <c r="K2204" s="27">
        <v>2</v>
      </c>
      <c r="L2204" s="27">
        <v>1</v>
      </c>
      <c r="M2204" s="27">
        <v>1</v>
      </c>
      <c r="N2204" s="27">
        <v>0</v>
      </c>
      <c r="O2204" s="27">
        <v>0</v>
      </c>
      <c r="P2204" s="27">
        <v>85163000000</v>
      </c>
      <c r="Q2204" s="27">
        <v>82924503942.638107</v>
      </c>
      <c r="R2204" s="27">
        <v>1</v>
      </c>
      <c r="S2204" s="27">
        <v>1</v>
      </c>
      <c r="T2204" s="33">
        <v>0.61793375018798091</v>
      </c>
      <c r="U2204" s="27">
        <v>201978986.30000001</v>
      </c>
      <c r="V2204" s="27">
        <v>539075000</v>
      </c>
      <c r="W2204" s="27">
        <v>1386276000</v>
      </c>
      <c r="X2204" s="27"/>
      <c r="Y2204" s="27"/>
      <c r="Z2204" s="27">
        <v>1</v>
      </c>
    </row>
    <row r="2205" spans="1:26">
      <c r="A2205" s="27">
        <v>2004</v>
      </c>
      <c r="B2205" t="s">
        <v>114</v>
      </c>
      <c r="C2205" s="27">
        <v>30000000</v>
      </c>
      <c r="D2205" s="27">
        <v>3000000</v>
      </c>
      <c r="E2205" s="27">
        <v>30000000</v>
      </c>
      <c r="F2205" s="27">
        <v>33624588.75</v>
      </c>
      <c r="G2205" s="27">
        <v>1</v>
      </c>
      <c r="H2205" s="27">
        <v>1</v>
      </c>
      <c r="I2205" s="27">
        <v>0</v>
      </c>
      <c r="J2205" s="27">
        <v>0</v>
      </c>
      <c r="K2205" s="27">
        <v>2</v>
      </c>
      <c r="L2205" s="27">
        <v>1</v>
      </c>
      <c r="M2205" s="27">
        <v>1</v>
      </c>
      <c r="N2205" s="27">
        <v>0</v>
      </c>
      <c r="O2205" s="27">
        <v>0</v>
      </c>
      <c r="P2205" s="27">
        <v>82855000000</v>
      </c>
      <c r="Q2205" s="27">
        <v>78845185293.496445</v>
      </c>
      <c r="R2205" s="27">
        <v>1</v>
      </c>
      <c r="S2205" s="27">
        <v>1</v>
      </c>
      <c r="T2205" s="33">
        <v>0.67108711240801089</v>
      </c>
      <c r="U2205" s="27">
        <v>211091331.19999999</v>
      </c>
      <c r="V2205" s="27">
        <v>502999000</v>
      </c>
      <c r="W2205" s="27">
        <v>1465315000</v>
      </c>
      <c r="X2205" s="27"/>
      <c r="Y2205" s="27"/>
      <c r="Z2205" s="27">
        <v>1</v>
      </c>
    </row>
    <row r="2206" spans="1:26">
      <c r="A2206" s="27">
        <v>2005</v>
      </c>
      <c r="B2206" t="s">
        <v>114</v>
      </c>
      <c r="C2206" s="27">
        <v>30000000</v>
      </c>
      <c r="D2206" s="27">
        <v>6000000</v>
      </c>
      <c r="E2206" s="27">
        <v>30000000</v>
      </c>
      <c r="F2206" s="27">
        <v>16300000</v>
      </c>
      <c r="G2206" s="27">
        <v>1</v>
      </c>
      <c r="H2206" s="27">
        <v>1</v>
      </c>
      <c r="I2206" s="27">
        <v>0</v>
      </c>
      <c r="J2206" s="27">
        <v>0</v>
      </c>
      <c r="K2206" s="27">
        <v>2</v>
      </c>
      <c r="L2206" s="27">
        <v>1</v>
      </c>
      <c r="M2206" s="27">
        <v>1</v>
      </c>
      <c r="N2206" s="27">
        <v>0</v>
      </c>
      <c r="O2206" s="27">
        <v>0</v>
      </c>
      <c r="P2206" s="27">
        <v>94127000000</v>
      </c>
      <c r="Q2206" s="27">
        <v>89685725230.251663</v>
      </c>
      <c r="R2206" s="27">
        <v>1</v>
      </c>
      <c r="S2206" s="27">
        <v>1</v>
      </c>
      <c r="T2206" s="33">
        <v>0.69599608558540027</v>
      </c>
      <c r="U2206" s="27">
        <v>194272095.5</v>
      </c>
      <c r="V2206" s="27">
        <v>492006000</v>
      </c>
      <c r="W2206" s="27">
        <v>1420252000</v>
      </c>
      <c r="X2206" s="27"/>
      <c r="Y2206" s="27"/>
      <c r="Z2206" s="27">
        <v>1</v>
      </c>
    </row>
    <row r="2207" spans="1:26">
      <c r="A2207" s="27">
        <v>2006</v>
      </c>
      <c r="B2207" t="s">
        <v>114</v>
      </c>
      <c r="C2207" s="27">
        <v>91000000</v>
      </c>
      <c r="D2207" s="27">
        <v>21200000</v>
      </c>
      <c r="E2207" s="27">
        <v>91000000</v>
      </c>
      <c r="F2207" s="27">
        <v>71000000</v>
      </c>
      <c r="G2207" s="27">
        <v>1</v>
      </c>
      <c r="H2207" s="27">
        <v>1</v>
      </c>
      <c r="I2207" s="27">
        <v>0</v>
      </c>
      <c r="J2207" s="27">
        <v>0</v>
      </c>
      <c r="K2207" s="27">
        <v>2</v>
      </c>
      <c r="L2207" s="27">
        <v>1</v>
      </c>
      <c r="M2207" s="27">
        <v>1</v>
      </c>
      <c r="N2207" s="27">
        <v>0</v>
      </c>
      <c r="O2207" s="27">
        <v>0</v>
      </c>
      <c r="P2207" s="27">
        <v>112902000000</v>
      </c>
      <c r="Q2207" s="27">
        <v>107484034870.97391</v>
      </c>
      <c r="R2207" s="27">
        <v>1</v>
      </c>
      <c r="S2207" s="27">
        <v>1</v>
      </c>
      <c r="T2207" s="33">
        <v>0.83568345932575372</v>
      </c>
      <c r="U2207" s="27">
        <v>204484065.59999999</v>
      </c>
      <c r="V2207" s="27">
        <v>543505000</v>
      </c>
      <c r="W2207" s="27">
        <v>1480739000</v>
      </c>
      <c r="X2207" s="27"/>
      <c r="Y2207" s="27"/>
      <c r="Z2207" s="27">
        <v>1</v>
      </c>
    </row>
    <row r="2208" spans="1:26">
      <c r="A2208" s="27">
        <v>2007</v>
      </c>
      <c r="B2208" t="s">
        <v>114</v>
      </c>
      <c r="C2208" s="27">
        <v>91000000</v>
      </c>
      <c r="D2208" s="27">
        <v>36400000</v>
      </c>
      <c r="E2208" s="27">
        <v>91000000</v>
      </c>
      <c r="F2208" s="27">
        <v>657243.3125</v>
      </c>
      <c r="G2208" s="27">
        <v>1</v>
      </c>
      <c r="H2208" s="27">
        <v>1</v>
      </c>
      <c r="I2208" s="27">
        <v>0</v>
      </c>
      <c r="J2208" s="27">
        <v>0</v>
      </c>
      <c r="K2208" s="27">
        <v>2</v>
      </c>
      <c r="L2208" s="27">
        <v>1</v>
      </c>
      <c r="M2208" s="27">
        <v>1</v>
      </c>
      <c r="N2208" s="27">
        <v>0</v>
      </c>
      <c r="O2208" s="27">
        <v>0</v>
      </c>
      <c r="P2208" s="27">
        <v>137055000000</v>
      </c>
      <c r="Q2208" s="27">
        <v>130478960092.49852</v>
      </c>
      <c r="R2208" s="27">
        <v>1</v>
      </c>
      <c r="S2208" s="27">
        <v>1</v>
      </c>
      <c r="T2208" s="33">
        <v>0.90473952627382648</v>
      </c>
      <c r="U2208" s="27">
        <v>214793901</v>
      </c>
      <c r="V2208" s="27">
        <v>1180700000</v>
      </c>
      <c r="W2208" s="27">
        <v>1490401000</v>
      </c>
      <c r="X2208" s="27"/>
      <c r="Y2208" s="27"/>
      <c r="Z2208" s="27">
        <v>1</v>
      </c>
    </row>
    <row r="2209" spans="1:26">
      <c r="A2209" s="27">
        <v>2008</v>
      </c>
      <c r="B2209" t="s">
        <v>114</v>
      </c>
      <c r="C2209" s="27">
        <v>91000000</v>
      </c>
      <c r="D2209" s="27">
        <v>51600000</v>
      </c>
      <c r="E2209" s="27">
        <v>91000000</v>
      </c>
      <c r="F2209" s="27">
        <v>3600000</v>
      </c>
      <c r="G2209" s="27">
        <v>1</v>
      </c>
      <c r="H2209" s="27">
        <v>1</v>
      </c>
      <c r="I2209" s="27">
        <v>0</v>
      </c>
      <c r="J2209" s="27">
        <v>0</v>
      </c>
      <c r="K2209" s="27">
        <v>2</v>
      </c>
      <c r="L2209" s="27">
        <v>1</v>
      </c>
      <c r="M2209" s="27">
        <v>1</v>
      </c>
      <c r="N2209" s="27">
        <v>0</v>
      </c>
      <c r="O2209" s="27">
        <v>0</v>
      </c>
      <c r="P2209" s="27">
        <v>170797000000</v>
      </c>
      <c r="Q2209" s="27">
        <v>162818181818.18182</v>
      </c>
      <c r="R2209" s="27">
        <v>1</v>
      </c>
      <c r="S2209" s="27">
        <v>1</v>
      </c>
      <c r="T2209" s="33">
        <v>0.91944034308119871</v>
      </c>
      <c r="U2209" s="27">
        <v>209359659.5</v>
      </c>
      <c r="V2209" s="27">
        <v>1255400000</v>
      </c>
      <c r="W2209" s="27">
        <v>1444168000</v>
      </c>
      <c r="X2209" s="27">
        <v>18762000000</v>
      </c>
      <c r="Y2209" s="27"/>
      <c r="Z2209" s="27">
        <v>1</v>
      </c>
    </row>
    <row r="2210" spans="1:26">
      <c r="A2210" s="27">
        <v>2009</v>
      </c>
      <c r="B2210" t="s">
        <v>114</v>
      </c>
      <c r="C2210" s="27">
        <v>91000000</v>
      </c>
      <c r="D2210" s="27">
        <v>66800000</v>
      </c>
      <c r="E2210" s="27">
        <v>91000000</v>
      </c>
      <c r="F2210" s="27">
        <v>76000</v>
      </c>
      <c r="G2210" s="27">
        <v>1</v>
      </c>
      <c r="H2210" s="27">
        <v>1</v>
      </c>
      <c r="I2210" s="27">
        <v>0</v>
      </c>
      <c r="J2210" s="27">
        <v>0</v>
      </c>
      <c r="K2210" s="27">
        <v>2</v>
      </c>
      <c r="L2210" s="27">
        <v>1</v>
      </c>
      <c r="M2210" s="27">
        <v>1</v>
      </c>
      <c r="N2210" s="27">
        <v>0</v>
      </c>
      <c r="O2210" s="27">
        <v>0</v>
      </c>
      <c r="P2210" s="27">
        <v>198316000000</v>
      </c>
      <c r="Q2210" s="27">
        <v>188982374700.80511</v>
      </c>
      <c r="R2210" s="27">
        <v>1</v>
      </c>
      <c r="S2210" s="27">
        <v>1</v>
      </c>
      <c r="T2210" s="33">
        <v>0.81595367947064712</v>
      </c>
      <c r="U2210" s="27">
        <v>1408494794.4000001</v>
      </c>
      <c r="V2210" s="27">
        <v>1850003000</v>
      </c>
      <c r="W2210" s="27">
        <v>1400495000</v>
      </c>
      <c r="X2210" s="27">
        <v>18146000000</v>
      </c>
      <c r="Y2210" s="27"/>
      <c r="Z2210" s="27">
        <v>1</v>
      </c>
    </row>
    <row r="2211" spans="1:26">
      <c r="A2211" s="27">
        <v>2010</v>
      </c>
      <c r="B2211" t="s">
        <v>114</v>
      </c>
      <c r="C2211" s="27">
        <v>91000000</v>
      </c>
      <c r="D2211" s="27">
        <v>82000000</v>
      </c>
      <c r="E2211" s="27">
        <v>91000000</v>
      </c>
      <c r="F2211" s="27">
        <v>0</v>
      </c>
      <c r="G2211" s="27">
        <v>1</v>
      </c>
      <c r="H2211" s="27">
        <v>1</v>
      </c>
      <c r="I2211" s="27">
        <v>0</v>
      </c>
      <c r="J2211" s="27">
        <v>0</v>
      </c>
      <c r="K2211" s="27">
        <v>2</v>
      </c>
      <c r="L2211" s="27">
        <v>1</v>
      </c>
      <c r="M2211" s="27">
        <v>1</v>
      </c>
      <c r="N2211" s="27">
        <v>0</v>
      </c>
      <c r="O2211" s="27">
        <v>0</v>
      </c>
      <c r="P2211" s="27">
        <v>230024000000</v>
      </c>
      <c r="Q2211" s="27">
        <v>218888324504.7529</v>
      </c>
      <c r="R2211" s="27">
        <v>1</v>
      </c>
      <c r="S2211" s="27">
        <v>1</v>
      </c>
      <c r="T2211" s="33">
        <v>1.0070075781651076</v>
      </c>
      <c r="U2211" s="27">
        <v>1383643601.8</v>
      </c>
      <c r="V2211" s="27">
        <v>2542750000</v>
      </c>
      <c r="W2211" s="27">
        <v>1338438000</v>
      </c>
      <c r="X2211" s="27">
        <v>16811000000</v>
      </c>
      <c r="Y2211" s="27"/>
      <c r="Z2211" s="27">
        <v>1</v>
      </c>
    </row>
    <row r="2212" spans="1:26">
      <c r="A2212" s="27">
        <v>2011</v>
      </c>
      <c r="B2212" t="s">
        <v>114</v>
      </c>
      <c r="C2212" s="27">
        <v>91000000</v>
      </c>
      <c r="D2212" s="27">
        <v>85000000</v>
      </c>
      <c r="E2212" s="27">
        <v>91000000</v>
      </c>
      <c r="F2212" s="27">
        <v>9285825</v>
      </c>
      <c r="G2212" s="27">
        <v>1</v>
      </c>
      <c r="H2212" s="27">
        <v>1</v>
      </c>
      <c r="I2212" s="27">
        <v>0</v>
      </c>
      <c r="J2212" s="27">
        <v>0</v>
      </c>
      <c r="K2212" s="27">
        <v>2</v>
      </c>
      <c r="L2212" s="27">
        <v>1</v>
      </c>
      <c r="M2212" s="27">
        <v>1</v>
      </c>
      <c r="N2212" s="27">
        <v>0</v>
      </c>
      <c r="O2212" s="27">
        <v>0</v>
      </c>
      <c r="P2212" s="27">
        <v>247726000000</v>
      </c>
      <c r="Q2212" s="27">
        <v>236001858960.01514</v>
      </c>
      <c r="R2212" s="27">
        <v>1</v>
      </c>
      <c r="S2212" s="27">
        <v>1</v>
      </c>
      <c r="T2212" s="33">
        <v>1.116808011796752</v>
      </c>
      <c r="U2212" s="27">
        <v>1379366968.5999999</v>
      </c>
      <c r="V2212" s="27">
        <v>2793777000</v>
      </c>
      <c r="W2212" s="27">
        <v>1282363000</v>
      </c>
      <c r="X2212" s="27">
        <v>15748000000</v>
      </c>
      <c r="Y2212" s="27"/>
      <c r="Z2212" s="27">
        <v>1</v>
      </c>
    </row>
    <row r="2213" spans="1:26">
      <c r="A2213" s="27">
        <v>2012</v>
      </c>
      <c r="B2213" t="s">
        <v>114</v>
      </c>
      <c r="C2213" s="27">
        <v>286933332</v>
      </c>
      <c r="D2213" s="27">
        <v>150600000</v>
      </c>
      <c r="E2213" s="27">
        <v>286933332</v>
      </c>
      <c r="F2213" s="27">
        <v>200000000</v>
      </c>
      <c r="G2213" s="27">
        <v>1</v>
      </c>
      <c r="H2213" s="27">
        <v>1</v>
      </c>
      <c r="I2213" s="27">
        <v>0</v>
      </c>
      <c r="J2213" s="27">
        <v>0</v>
      </c>
      <c r="K2213" s="27">
        <v>2</v>
      </c>
      <c r="L2213" s="27">
        <v>1</v>
      </c>
      <c r="M2213" s="27">
        <v>1</v>
      </c>
      <c r="N2213" s="27">
        <v>0</v>
      </c>
      <c r="O2213" s="27">
        <v>0</v>
      </c>
      <c r="P2213" s="27">
        <v>278769000000</v>
      </c>
      <c r="Q2213" s="27">
        <v>279372758361.83167</v>
      </c>
      <c r="R2213" s="27">
        <v>1</v>
      </c>
      <c r="S2213" s="27">
        <v>1</v>
      </c>
      <c r="T2213" s="33">
        <v>0.99562684078172081</v>
      </c>
      <c r="U2213" s="27">
        <v>1380849415</v>
      </c>
      <c r="V2213" s="27">
        <v>3109169000</v>
      </c>
      <c r="W2213" s="27">
        <v>1229747000</v>
      </c>
      <c r="X2213" s="27">
        <v>14354000000</v>
      </c>
      <c r="Y2213" s="27"/>
      <c r="Z2213" s="27">
        <v>1</v>
      </c>
    </row>
    <row r="2214" spans="1:26">
      <c r="A2214" s="27">
        <v>2013</v>
      </c>
      <c r="B2214" t="s">
        <v>114</v>
      </c>
      <c r="C2214" s="27">
        <v>282866668</v>
      </c>
      <c r="D2214" s="27">
        <v>216200004</v>
      </c>
      <c r="E2214" s="27">
        <v>282866668</v>
      </c>
      <c r="F2214" s="27">
        <v>0</v>
      </c>
      <c r="G2214" s="27">
        <v>1</v>
      </c>
      <c r="H2214" s="27">
        <v>1</v>
      </c>
      <c r="I2214" s="27">
        <v>0</v>
      </c>
      <c r="J2214" s="27">
        <v>0</v>
      </c>
      <c r="K2214" s="27">
        <v>2</v>
      </c>
      <c r="L2214" s="27">
        <v>1</v>
      </c>
      <c r="M2214" s="27">
        <v>1</v>
      </c>
      <c r="N2214" s="27">
        <v>0</v>
      </c>
      <c r="O2214" s="27">
        <v>0</v>
      </c>
      <c r="P2214" s="27">
        <v>288007000000</v>
      </c>
      <c r="Q2214" s="27">
        <v>288586231501.87695</v>
      </c>
      <c r="R2214" s="27">
        <v>1</v>
      </c>
      <c r="S2214" s="27">
        <v>1</v>
      </c>
      <c r="T2214" s="33">
        <v>0.99710818219516861</v>
      </c>
      <c r="U2214" s="27">
        <v>1383616648.3</v>
      </c>
      <c r="V2214" s="27">
        <v>3441166000</v>
      </c>
      <c r="W2214" s="27">
        <v>1170486000</v>
      </c>
      <c r="X2214" s="27">
        <v>12789000000</v>
      </c>
      <c r="Y2214" s="27"/>
      <c r="Z2214" s="27">
        <v>1</v>
      </c>
    </row>
    <row r="2215" spans="1:26">
      <c r="A2215" s="27">
        <v>2014</v>
      </c>
      <c r="B2215" t="s">
        <v>114</v>
      </c>
      <c r="C2215" s="27">
        <v>278800000</v>
      </c>
      <c r="D2215" s="27">
        <v>278800000</v>
      </c>
      <c r="E2215" s="27">
        <v>278800000</v>
      </c>
      <c r="F2215" s="27">
        <v>24416312</v>
      </c>
      <c r="G2215" s="27">
        <v>1</v>
      </c>
      <c r="H2215" s="27">
        <v>1</v>
      </c>
      <c r="I2215" s="27">
        <v>0</v>
      </c>
      <c r="J2215" s="27">
        <v>0</v>
      </c>
      <c r="K2215" s="27">
        <v>2</v>
      </c>
      <c r="L2215" s="27">
        <v>1</v>
      </c>
      <c r="M2215" s="27">
        <v>1</v>
      </c>
      <c r="N2215" s="27">
        <v>0</v>
      </c>
      <c r="O2215" s="27">
        <v>0</v>
      </c>
      <c r="P2215" s="27">
        <v>305567000000</v>
      </c>
      <c r="Q2215" s="27">
        <v>305529656458.43793</v>
      </c>
      <c r="R2215" s="27">
        <v>1</v>
      </c>
      <c r="S2215" s="27">
        <v>1</v>
      </c>
      <c r="T2215" s="33">
        <v>0.96696016921402161</v>
      </c>
      <c r="U2215" s="27">
        <v>1301686242.0999999</v>
      </c>
      <c r="V2215" s="27">
        <v>3864948000</v>
      </c>
      <c r="W2215" s="27">
        <v>1044373000</v>
      </c>
      <c r="X2215" s="27">
        <v>10422000000</v>
      </c>
      <c r="Y2215" s="27"/>
      <c r="Z2215" s="27">
        <v>1</v>
      </c>
    </row>
    <row r="2216" spans="1:26">
      <c r="A2216" s="27">
        <v>2015</v>
      </c>
      <c r="B2216" t="s">
        <v>114</v>
      </c>
      <c r="C2216" s="27">
        <v>371733332</v>
      </c>
      <c r="D2216" s="27">
        <v>296733332</v>
      </c>
      <c r="E2216" s="27">
        <v>371733332</v>
      </c>
      <c r="F2216" s="27">
        <v>100000000</v>
      </c>
      <c r="G2216" s="27">
        <v>1</v>
      </c>
      <c r="H2216" s="27">
        <v>1</v>
      </c>
      <c r="I2216" s="27">
        <v>0</v>
      </c>
      <c r="J2216" s="27">
        <v>0</v>
      </c>
      <c r="K2216" s="27">
        <v>2</v>
      </c>
      <c r="L2216" s="27">
        <v>1</v>
      </c>
      <c r="M2216" s="27">
        <v>1</v>
      </c>
      <c r="N2216" s="27">
        <v>0</v>
      </c>
      <c r="O2216" s="27">
        <v>0</v>
      </c>
      <c r="P2216" s="27">
        <v>332075000000</v>
      </c>
      <c r="Q2216" s="27">
        <v>332698041030.80713</v>
      </c>
      <c r="R2216" s="27">
        <v>1</v>
      </c>
      <c r="S2216" s="27">
        <v>1</v>
      </c>
      <c r="T2216" s="33">
        <v>0.821813335342235</v>
      </c>
      <c r="U2216" s="27">
        <v>1245011890</v>
      </c>
      <c r="V2216" s="27">
        <v>4673201000</v>
      </c>
      <c r="W2216" s="27">
        <v>924257000</v>
      </c>
      <c r="X2216" s="27">
        <v>8802000000</v>
      </c>
      <c r="Y2216" s="27"/>
      <c r="Z2216" s="27">
        <v>1</v>
      </c>
    </row>
    <row r="2217" spans="1:26">
      <c r="A2217" s="27">
        <v>2016</v>
      </c>
      <c r="B2217" t="s">
        <v>114</v>
      </c>
      <c r="C2217" s="27">
        <v>2814666668</v>
      </c>
      <c r="D2217" s="27">
        <v>1029333340</v>
      </c>
      <c r="E2217" s="27">
        <v>2814666668</v>
      </c>
      <c r="F2217" s="27">
        <v>2490000000</v>
      </c>
      <c r="G2217" s="27">
        <v>1</v>
      </c>
      <c r="H2217" s="27">
        <v>1</v>
      </c>
      <c r="I2217" s="27">
        <v>0</v>
      </c>
      <c r="J2217" s="27">
        <v>0</v>
      </c>
      <c r="K2217" s="27">
        <v>2</v>
      </c>
      <c r="L2217" s="27">
        <v>1</v>
      </c>
      <c r="M2217" s="27">
        <v>1</v>
      </c>
      <c r="N2217" s="27">
        <v>0</v>
      </c>
      <c r="O2217" s="27">
        <v>0</v>
      </c>
      <c r="P2217" s="27">
        <v>332484000000</v>
      </c>
      <c r="Q2217" s="27">
        <v>332927833278.0379</v>
      </c>
      <c r="R2217" s="27">
        <v>1</v>
      </c>
      <c r="S2217" s="27">
        <v>1</v>
      </c>
      <c r="T2217" s="33">
        <v>0.86004996979414983</v>
      </c>
      <c r="U2217" s="27">
        <v>3856213293.6999998</v>
      </c>
      <c r="V2217" s="27">
        <v>6310494000</v>
      </c>
      <c r="W2217" s="27">
        <v>803954000</v>
      </c>
      <c r="X2217" s="27">
        <v>7709000000</v>
      </c>
      <c r="Y2217" s="27"/>
      <c r="Z2217" s="27">
        <v>1</v>
      </c>
    </row>
    <row r="2218" spans="1:26">
      <c r="A2218" s="27">
        <v>2017</v>
      </c>
      <c r="B2218" t="s">
        <v>114</v>
      </c>
      <c r="C2218" s="27">
        <v>2807600000</v>
      </c>
      <c r="D2218" s="27">
        <v>1771933344</v>
      </c>
      <c r="E2218" s="27">
        <v>2767600000</v>
      </c>
      <c r="F2218" s="27">
        <v>540000000</v>
      </c>
      <c r="G2218" s="27">
        <v>1</v>
      </c>
      <c r="H2218" s="27">
        <v>1</v>
      </c>
      <c r="I2218" s="27">
        <v>0</v>
      </c>
      <c r="J2218" s="27">
        <v>0</v>
      </c>
      <c r="K2218" s="27">
        <v>2</v>
      </c>
      <c r="L2218" s="27">
        <v>1</v>
      </c>
      <c r="M2218" s="27">
        <v>1</v>
      </c>
      <c r="N2218" s="27">
        <v>0</v>
      </c>
      <c r="O2218" s="27">
        <v>0</v>
      </c>
      <c r="P2218" s="27">
        <v>236528000000</v>
      </c>
      <c r="Q2218" s="27">
        <v>235369129337.7106</v>
      </c>
      <c r="R2218" s="27">
        <v>1</v>
      </c>
      <c r="S2218" s="27">
        <v>1</v>
      </c>
      <c r="T2218" s="33">
        <v>0.90809244833766045</v>
      </c>
      <c r="U2218" s="27">
        <v>7400858183.3000002</v>
      </c>
      <c r="V2218" s="27">
        <v>7709748000</v>
      </c>
      <c r="W2218" s="27">
        <v>725254000</v>
      </c>
      <c r="X2218" s="27">
        <v>7996000000</v>
      </c>
      <c r="Y2218" s="27"/>
      <c r="Z2218" s="27">
        <v>1</v>
      </c>
    </row>
    <row r="2219" spans="1:26">
      <c r="A2219" s="27">
        <v>1950</v>
      </c>
      <c r="B2219" t="s">
        <v>28</v>
      </c>
      <c r="C2219" s="27"/>
      <c r="D2219" s="27"/>
      <c r="E2219" s="27"/>
      <c r="F2219" s="27">
        <v>0</v>
      </c>
      <c r="G2219" s="27">
        <v>0</v>
      </c>
      <c r="H2219" s="27">
        <v>1</v>
      </c>
      <c r="I2219" s="27">
        <v>0</v>
      </c>
      <c r="J2219" s="27">
        <v>0</v>
      </c>
      <c r="K2219" s="27">
        <v>1</v>
      </c>
      <c r="L2219" s="27">
        <v>1</v>
      </c>
      <c r="M2219" s="27">
        <v>0</v>
      </c>
      <c r="N2219" s="27">
        <v>0</v>
      </c>
      <c r="O2219" s="27">
        <v>0</v>
      </c>
      <c r="P2219" s="27"/>
      <c r="Q2219" s="27"/>
      <c r="R2219" s="27">
        <v>0</v>
      </c>
      <c r="S2219" s="27">
        <v>1</v>
      </c>
      <c r="T2219" s="33">
        <v>1.287837882863923</v>
      </c>
      <c r="U2219" s="27"/>
      <c r="V2219" s="27"/>
      <c r="W2219" s="27"/>
      <c r="X2219" s="27"/>
      <c r="Y2219" s="27"/>
      <c r="Z2219" s="27">
        <v>1</v>
      </c>
    </row>
    <row r="2220" spans="1:26">
      <c r="A2220" s="27">
        <v>1951</v>
      </c>
      <c r="B2220" t="s">
        <v>28</v>
      </c>
      <c r="C2220" s="27"/>
      <c r="D2220" s="27"/>
      <c r="E2220" s="27"/>
      <c r="F2220" s="27">
        <v>0</v>
      </c>
      <c r="G2220" s="27">
        <v>0</v>
      </c>
      <c r="H2220" s="27">
        <v>1</v>
      </c>
      <c r="I2220" s="27">
        <v>0</v>
      </c>
      <c r="J2220" s="27">
        <v>0</v>
      </c>
      <c r="K2220" s="27">
        <v>1</v>
      </c>
      <c r="L2220" s="27">
        <v>1</v>
      </c>
      <c r="M2220" s="27">
        <v>0</v>
      </c>
      <c r="N2220" s="27">
        <v>0</v>
      </c>
      <c r="O2220" s="27">
        <v>0</v>
      </c>
      <c r="P2220" s="27"/>
      <c r="Q2220" s="27"/>
      <c r="R2220" s="27">
        <v>0</v>
      </c>
      <c r="S2220" s="27">
        <v>1</v>
      </c>
      <c r="T2220" s="33">
        <v>1.3439935487765553</v>
      </c>
      <c r="U2220" s="27"/>
      <c r="V2220" s="27"/>
      <c r="W2220" s="27"/>
      <c r="X2220" s="27"/>
      <c r="Y2220" s="27"/>
      <c r="Z2220" s="27">
        <v>1</v>
      </c>
    </row>
    <row r="2221" spans="1:26">
      <c r="A2221" s="27">
        <v>1952</v>
      </c>
      <c r="B2221" t="s">
        <v>28</v>
      </c>
      <c r="C2221" s="27"/>
      <c r="D2221" s="27"/>
      <c r="E2221" s="27"/>
      <c r="F2221" s="27">
        <v>0</v>
      </c>
      <c r="G2221" s="27">
        <v>0</v>
      </c>
      <c r="H2221" s="27">
        <v>1</v>
      </c>
      <c r="I2221" s="27">
        <v>0</v>
      </c>
      <c r="J2221" s="27">
        <v>0</v>
      </c>
      <c r="K2221" s="27">
        <v>1</v>
      </c>
      <c r="L2221" s="27">
        <v>1</v>
      </c>
      <c r="M2221" s="27">
        <v>0</v>
      </c>
      <c r="N2221" s="27">
        <v>0</v>
      </c>
      <c r="O2221" s="27">
        <v>0</v>
      </c>
      <c r="P2221" s="27"/>
      <c r="Q2221" s="27"/>
      <c r="R2221" s="27">
        <v>0</v>
      </c>
      <c r="S2221" s="27">
        <v>1</v>
      </c>
      <c r="T2221" s="33">
        <v>1.1861288455441423</v>
      </c>
      <c r="U2221" s="27"/>
      <c r="V2221" s="27"/>
      <c r="W2221" s="27"/>
      <c r="X2221" s="27"/>
      <c r="Y2221" s="27"/>
      <c r="Z2221" s="27">
        <v>1</v>
      </c>
    </row>
    <row r="2222" spans="1:26">
      <c r="A2222" s="27">
        <v>1953</v>
      </c>
      <c r="B2222" t="s">
        <v>28</v>
      </c>
      <c r="C2222" s="27"/>
      <c r="D2222" s="27"/>
      <c r="E2222" s="27"/>
      <c r="F2222" s="27">
        <v>0</v>
      </c>
      <c r="G2222" s="27">
        <v>0</v>
      </c>
      <c r="H2222" s="27">
        <v>1</v>
      </c>
      <c r="I2222" s="27">
        <v>0</v>
      </c>
      <c r="J2222" s="27">
        <v>0</v>
      </c>
      <c r="K2222" s="27">
        <v>1</v>
      </c>
      <c r="L2222" s="27">
        <v>1</v>
      </c>
      <c r="M2222" s="27">
        <v>0</v>
      </c>
      <c r="N2222" s="27">
        <v>0</v>
      </c>
      <c r="O2222" s="27">
        <v>0</v>
      </c>
      <c r="P2222" s="27"/>
      <c r="Q2222" s="27"/>
      <c r="R2222" s="27">
        <v>0</v>
      </c>
      <c r="S2222" s="27">
        <v>1</v>
      </c>
      <c r="T2222" s="33">
        <v>1.1355764645766917</v>
      </c>
      <c r="U2222" s="27"/>
      <c r="V2222" s="27"/>
      <c r="W2222" s="27"/>
      <c r="X2222" s="27"/>
      <c r="Y2222" s="27"/>
      <c r="Z2222" s="27">
        <v>1</v>
      </c>
    </row>
    <row r="2223" spans="1:26">
      <c r="A2223" s="27">
        <v>1954</v>
      </c>
      <c r="B2223" t="s">
        <v>28</v>
      </c>
      <c r="C2223" s="27"/>
      <c r="D2223" s="27"/>
      <c r="E2223" s="27"/>
      <c r="F2223" s="27">
        <v>0</v>
      </c>
      <c r="G2223" s="27">
        <v>0</v>
      </c>
      <c r="H2223" s="27">
        <v>1</v>
      </c>
      <c r="I2223" s="27">
        <v>0</v>
      </c>
      <c r="J2223" s="27">
        <v>0</v>
      </c>
      <c r="K2223" s="27">
        <v>1</v>
      </c>
      <c r="L2223" s="27">
        <v>1</v>
      </c>
      <c r="M2223" s="27">
        <v>0</v>
      </c>
      <c r="N2223" s="27">
        <v>0</v>
      </c>
      <c r="O2223" s="27">
        <v>0</v>
      </c>
      <c r="P2223" s="27"/>
      <c r="Q2223" s="27"/>
      <c r="R2223" s="27">
        <v>0</v>
      </c>
      <c r="S2223" s="27">
        <v>1</v>
      </c>
      <c r="T2223" s="33">
        <v>1.2456557755316726</v>
      </c>
      <c r="U2223" s="27"/>
      <c r="V2223" s="27"/>
      <c r="W2223" s="27"/>
      <c r="X2223" s="27"/>
      <c r="Y2223" s="27"/>
      <c r="Z2223" s="27">
        <v>1</v>
      </c>
    </row>
    <row r="2224" spans="1:26">
      <c r="A2224" s="27">
        <v>1955</v>
      </c>
      <c r="B2224" t="s">
        <v>28</v>
      </c>
      <c r="C2224" s="27"/>
      <c r="D2224" s="27"/>
      <c r="E2224" s="27"/>
      <c r="F2224" s="27">
        <v>0</v>
      </c>
      <c r="G2224" s="27">
        <v>0</v>
      </c>
      <c r="H2224" s="27">
        <v>1</v>
      </c>
      <c r="I2224" s="27">
        <v>0</v>
      </c>
      <c r="J2224" s="27">
        <v>0</v>
      </c>
      <c r="K2224" s="27">
        <v>1</v>
      </c>
      <c r="L2224" s="27">
        <v>1</v>
      </c>
      <c r="M2224" s="27">
        <v>0</v>
      </c>
      <c r="N2224" s="27">
        <v>0</v>
      </c>
      <c r="O2224" s="27">
        <v>0</v>
      </c>
      <c r="P2224" s="27"/>
      <c r="Q2224" s="27"/>
      <c r="R2224" s="27">
        <v>0</v>
      </c>
      <c r="S2224" s="27">
        <v>1</v>
      </c>
      <c r="T2224" s="33">
        <v>1.2093425125419712</v>
      </c>
      <c r="U2224" s="27"/>
      <c r="V2224" s="27"/>
      <c r="W2224" s="27"/>
      <c r="X2224" s="27"/>
      <c r="Y2224" s="27"/>
      <c r="Z2224" s="27">
        <v>1</v>
      </c>
    </row>
    <row r="2225" spans="1:26">
      <c r="A2225" s="27">
        <v>1956</v>
      </c>
      <c r="B2225" t="s">
        <v>28</v>
      </c>
      <c r="C2225" s="27"/>
      <c r="D2225" s="27"/>
      <c r="E2225" s="27"/>
      <c r="F2225" s="27">
        <v>0</v>
      </c>
      <c r="G2225" s="27">
        <v>0</v>
      </c>
      <c r="H2225" s="27">
        <v>1</v>
      </c>
      <c r="I2225" s="27">
        <v>0</v>
      </c>
      <c r="J2225" s="27">
        <v>0</v>
      </c>
      <c r="K2225" s="27">
        <v>1</v>
      </c>
      <c r="L2225" s="27">
        <v>1</v>
      </c>
      <c r="M2225" s="27">
        <v>0</v>
      </c>
      <c r="N2225" s="27">
        <v>0</v>
      </c>
      <c r="O2225" s="27">
        <v>0</v>
      </c>
      <c r="P2225" s="27"/>
      <c r="Q2225" s="27"/>
      <c r="R2225" s="27">
        <v>0</v>
      </c>
      <c r="S2225" s="27">
        <v>1</v>
      </c>
      <c r="T2225" s="33">
        <v>1.188247729709901</v>
      </c>
      <c r="U2225" s="27"/>
      <c r="V2225" s="27"/>
      <c r="W2225" s="27"/>
      <c r="X2225" s="27"/>
      <c r="Y2225" s="27"/>
      <c r="Z2225" s="27">
        <v>1</v>
      </c>
    </row>
    <row r="2226" spans="1:26">
      <c r="A2226" s="27">
        <v>1957</v>
      </c>
      <c r="B2226" t="s">
        <v>28</v>
      </c>
      <c r="C2226" s="27"/>
      <c r="D2226" s="27"/>
      <c r="E2226" s="27"/>
      <c r="F2226" s="27">
        <v>0</v>
      </c>
      <c r="G2226" s="27">
        <v>0</v>
      </c>
      <c r="H2226" s="27">
        <v>1</v>
      </c>
      <c r="I2226" s="27">
        <v>0</v>
      </c>
      <c r="J2226" s="27">
        <v>0</v>
      </c>
      <c r="K2226" s="27">
        <v>1</v>
      </c>
      <c r="L2226" s="27">
        <v>1</v>
      </c>
      <c r="M2226" s="27">
        <v>0</v>
      </c>
      <c r="N2226" s="27">
        <v>0</v>
      </c>
      <c r="O2226" s="27">
        <v>0</v>
      </c>
      <c r="P2226" s="27"/>
      <c r="Q2226" s="27"/>
      <c r="R2226" s="27">
        <v>0</v>
      </c>
      <c r="S2226" s="27">
        <v>1</v>
      </c>
      <c r="T2226" s="33">
        <v>1.1056830722153153</v>
      </c>
      <c r="U2226" s="27"/>
      <c r="V2226" s="27"/>
      <c r="W2226" s="27"/>
      <c r="X2226" s="27"/>
      <c r="Y2226" s="27"/>
      <c r="Z2226" s="27">
        <v>1</v>
      </c>
    </row>
    <row r="2227" spans="1:26">
      <c r="A2227" s="27">
        <v>1958</v>
      </c>
      <c r="B2227" t="s">
        <v>28</v>
      </c>
      <c r="C2227" s="27"/>
      <c r="D2227" s="27"/>
      <c r="E2227" s="27"/>
      <c r="F2227" s="27">
        <v>0</v>
      </c>
      <c r="G2227" s="27">
        <v>0</v>
      </c>
      <c r="H2227" s="27">
        <v>1</v>
      </c>
      <c r="I2227" s="27">
        <v>0</v>
      </c>
      <c r="J2227" s="27">
        <v>0</v>
      </c>
      <c r="K2227" s="27">
        <v>1</v>
      </c>
      <c r="L2227" s="27">
        <v>1</v>
      </c>
      <c r="M2227" s="27">
        <v>0</v>
      </c>
      <c r="N2227" s="27">
        <v>0</v>
      </c>
      <c r="O2227" s="27">
        <v>0</v>
      </c>
      <c r="P2227" s="27"/>
      <c r="Q2227" s="27"/>
      <c r="R2227" s="27">
        <v>0</v>
      </c>
      <c r="S2227" s="27">
        <v>1</v>
      </c>
      <c r="T2227" s="33">
        <v>1.0176220702015186</v>
      </c>
      <c r="U2227" s="27"/>
      <c r="V2227" s="27"/>
      <c r="W2227" s="27"/>
      <c r="X2227" s="27"/>
      <c r="Y2227" s="27"/>
      <c r="Z2227" s="27">
        <v>1</v>
      </c>
    </row>
    <row r="2228" spans="1:26">
      <c r="A2228" s="27">
        <v>1959</v>
      </c>
      <c r="B2228" t="s">
        <v>28</v>
      </c>
      <c r="C2228" s="27"/>
      <c r="D2228" s="27"/>
      <c r="E2228" s="27"/>
      <c r="F2228" s="27">
        <v>0</v>
      </c>
      <c r="G2228" s="27">
        <v>0</v>
      </c>
      <c r="H2228" s="27">
        <v>1</v>
      </c>
      <c r="I2228" s="27">
        <v>0</v>
      </c>
      <c r="J2228" s="27">
        <v>0</v>
      </c>
      <c r="K2228" s="27">
        <v>1</v>
      </c>
      <c r="L2228" s="27">
        <v>1</v>
      </c>
      <c r="M2228" s="27">
        <v>0</v>
      </c>
      <c r="N2228" s="27">
        <v>0</v>
      </c>
      <c r="O2228" s="27">
        <v>0</v>
      </c>
      <c r="P2228" s="27"/>
      <c r="Q2228" s="27"/>
      <c r="R2228" s="27">
        <v>0</v>
      </c>
      <c r="S2228" s="27">
        <v>1</v>
      </c>
      <c r="T2228" s="33">
        <v>1.0157995537348996</v>
      </c>
      <c r="U2228" s="27"/>
      <c r="V2228" s="27"/>
      <c r="W2228" s="27"/>
      <c r="X2228" s="27"/>
      <c r="Y2228" s="27"/>
      <c r="Z2228" s="27">
        <v>1</v>
      </c>
    </row>
    <row r="2229" spans="1:26">
      <c r="A2229" s="27">
        <v>1960</v>
      </c>
      <c r="B2229" t="s">
        <v>28</v>
      </c>
      <c r="C2229" s="27"/>
      <c r="D2229" s="27"/>
      <c r="E2229" s="27"/>
      <c r="F2229" s="27">
        <v>0</v>
      </c>
      <c r="G2229" s="27">
        <v>0</v>
      </c>
      <c r="H2229" s="27">
        <v>1</v>
      </c>
      <c r="I2229" s="27">
        <v>0</v>
      </c>
      <c r="J2229" s="27">
        <v>0</v>
      </c>
      <c r="K2229" s="27">
        <v>1</v>
      </c>
      <c r="L2229" s="27">
        <v>1</v>
      </c>
      <c r="M2229" s="27">
        <v>0</v>
      </c>
      <c r="N2229" s="27">
        <v>0</v>
      </c>
      <c r="O2229" s="27">
        <v>0</v>
      </c>
      <c r="P2229" s="27"/>
      <c r="Q2229" s="27"/>
      <c r="R2229" s="27">
        <v>0</v>
      </c>
      <c r="S2229" s="27">
        <v>1</v>
      </c>
      <c r="T2229" s="33">
        <v>0.99364431383616725</v>
      </c>
      <c r="U2229" s="27"/>
      <c r="V2229" s="27"/>
      <c r="W2229" s="27"/>
      <c r="X2229" s="27"/>
      <c r="Y2229" s="27"/>
      <c r="Z2229" s="27">
        <v>1</v>
      </c>
    </row>
    <row r="2230" spans="1:26">
      <c r="A2230" s="27">
        <v>1961</v>
      </c>
      <c r="B2230" t="s">
        <v>28</v>
      </c>
      <c r="C2230" s="27"/>
      <c r="D2230" s="27"/>
      <c r="E2230" s="27"/>
      <c r="F2230" s="27">
        <v>0</v>
      </c>
      <c r="G2230" s="27">
        <v>0</v>
      </c>
      <c r="H2230" s="27">
        <v>1</v>
      </c>
      <c r="I2230" s="27">
        <v>0</v>
      </c>
      <c r="J2230" s="27">
        <v>0</v>
      </c>
      <c r="K2230" s="27">
        <v>1</v>
      </c>
      <c r="L2230" s="27">
        <v>1</v>
      </c>
      <c r="M2230" s="27">
        <v>0</v>
      </c>
      <c r="N2230" s="27">
        <v>0</v>
      </c>
      <c r="O2230" s="27">
        <v>0</v>
      </c>
      <c r="P2230" s="27"/>
      <c r="Q2230" s="27"/>
      <c r="R2230" s="27">
        <v>0</v>
      </c>
      <c r="S2230" s="27">
        <v>1</v>
      </c>
      <c r="T2230" s="33">
        <v>0.97346733996739376</v>
      </c>
      <c r="U2230" s="27"/>
      <c r="V2230" s="27"/>
      <c r="W2230" s="27"/>
      <c r="X2230" s="27"/>
      <c r="Y2230" s="27"/>
      <c r="Z2230" s="27">
        <v>1</v>
      </c>
    </row>
    <row r="2231" spans="1:26">
      <c r="A2231" s="27">
        <v>1962</v>
      </c>
      <c r="B2231" t="s">
        <v>28</v>
      </c>
      <c r="C2231" s="27"/>
      <c r="D2231" s="27"/>
      <c r="E2231" s="27"/>
      <c r="F2231" s="27">
        <v>0</v>
      </c>
      <c r="G2231" s="27">
        <v>0</v>
      </c>
      <c r="H2231" s="27">
        <v>1</v>
      </c>
      <c r="I2231" s="27">
        <v>0</v>
      </c>
      <c r="J2231" s="27">
        <v>0</v>
      </c>
      <c r="K2231" s="27">
        <v>1</v>
      </c>
      <c r="L2231" s="27">
        <v>1</v>
      </c>
      <c r="M2231" s="27">
        <v>0</v>
      </c>
      <c r="N2231" s="27">
        <v>0</v>
      </c>
      <c r="O2231" s="27">
        <v>0</v>
      </c>
      <c r="P2231" s="27"/>
      <c r="Q2231" s="27"/>
      <c r="R2231" s="27">
        <v>0</v>
      </c>
      <c r="S2231" s="27">
        <v>1</v>
      </c>
      <c r="T2231" s="33">
        <v>0.97699079984331827</v>
      </c>
      <c r="U2231" s="27"/>
      <c r="V2231" s="27"/>
      <c r="W2231" s="27"/>
      <c r="X2231" s="27"/>
      <c r="Y2231" s="27"/>
      <c r="Z2231" s="27">
        <v>1</v>
      </c>
    </row>
    <row r="2232" spans="1:26">
      <c r="A2232" s="27">
        <v>1963</v>
      </c>
      <c r="B2232" t="s">
        <v>28</v>
      </c>
      <c r="C2232" s="27"/>
      <c r="D2232" s="27"/>
      <c r="E2232" s="27"/>
      <c r="F2232" s="27">
        <v>0</v>
      </c>
      <c r="G2232" s="27">
        <v>0</v>
      </c>
      <c r="H2232" s="27">
        <v>1</v>
      </c>
      <c r="I2232" s="27">
        <v>0</v>
      </c>
      <c r="J2232" s="27">
        <v>0</v>
      </c>
      <c r="K2232" s="27">
        <v>1</v>
      </c>
      <c r="L2232" s="27">
        <v>1</v>
      </c>
      <c r="M2232" s="27">
        <v>0</v>
      </c>
      <c r="N2232" s="27">
        <v>0</v>
      </c>
      <c r="O2232" s="27">
        <v>0</v>
      </c>
      <c r="P2232" s="27"/>
      <c r="Q2232" s="27"/>
      <c r="R2232" s="27">
        <v>0</v>
      </c>
      <c r="S2232" s="27">
        <v>1</v>
      </c>
      <c r="T2232" s="33">
        <v>0.98866747285419376</v>
      </c>
      <c r="U2232" s="27"/>
      <c r="V2232" s="27"/>
      <c r="W2232" s="27"/>
      <c r="X2232" s="27"/>
      <c r="Y2232" s="27"/>
      <c r="Z2232" s="27">
        <v>1</v>
      </c>
    </row>
    <row r="2233" spans="1:26">
      <c r="A2233" s="27">
        <v>1964</v>
      </c>
      <c r="B2233" t="s">
        <v>28</v>
      </c>
      <c r="C2233" s="27"/>
      <c r="D2233" s="27"/>
      <c r="E2233" s="27"/>
      <c r="F2233" s="27">
        <v>0</v>
      </c>
      <c r="G2233" s="27">
        <v>0</v>
      </c>
      <c r="H2233" s="27">
        <v>1</v>
      </c>
      <c r="I2233" s="27">
        <v>0</v>
      </c>
      <c r="J2233" s="27">
        <v>0</v>
      </c>
      <c r="K2233" s="27">
        <v>1</v>
      </c>
      <c r="L2233" s="27">
        <v>1</v>
      </c>
      <c r="M2233" s="27">
        <v>0</v>
      </c>
      <c r="N2233" s="27">
        <v>0</v>
      </c>
      <c r="O2233" s="27">
        <v>0</v>
      </c>
      <c r="P2233" s="27"/>
      <c r="Q2233" s="27"/>
      <c r="R2233" s="27">
        <v>0</v>
      </c>
      <c r="S2233" s="27">
        <v>1</v>
      </c>
      <c r="T2233" s="33">
        <v>1.0337554660061781</v>
      </c>
      <c r="U2233" s="27"/>
      <c r="V2233" s="27"/>
      <c r="W2233" s="27"/>
      <c r="X2233" s="27"/>
      <c r="Y2233" s="27"/>
      <c r="Z2233" s="27">
        <v>1</v>
      </c>
    </row>
    <row r="2234" spans="1:26">
      <c r="A2234" s="27">
        <v>1965</v>
      </c>
      <c r="B2234" t="s">
        <v>28</v>
      </c>
      <c r="C2234" s="27"/>
      <c r="D2234" s="27"/>
      <c r="E2234" s="27"/>
      <c r="F2234" s="27">
        <v>0</v>
      </c>
      <c r="G2234" s="27">
        <v>0</v>
      </c>
      <c r="H2234" s="27">
        <v>1</v>
      </c>
      <c r="I2234" s="27">
        <v>0</v>
      </c>
      <c r="J2234" s="27">
        <v>0</v>
      </c>
      <c r="K2234" s="27">
        <v>1</v>
      </c>
      <c r="L2234" s="27">
        <v>1</v>
      </c>
      <c r="M2234" s="27">
        <v>0</v>
      </c>
      <c r="N2234" s="27">
        <v>0</v>
      </c>
      <c r="O2234" s="27">
        <v>0</v>
      </c>
      <c r="P2234" s="27"/>
      <c r="Q2234" s="27">
        <v>877720000</v>
      </c>
      <c r="R2234" s="27">
        <v>0</v>
      </c>
      <c r="S2234" s="27">
        <v>1</v>
      </c>
      <c r="T2234" s="33">
        <v>1.0227515959565798</v>
      </c>
      <c r="U2234" s="27"/>
      <c r="V2234" s="27"/>
      <c r="W2234" s="27"/>
      <c r="X2234" s="27"/>
      <c r="Y2234" s="27"/>
      <c r="Z2234" s="27">
        <v>1</v>
      </c>
    </row>
    <row r="2235" spans="1:26">
      <c r="A2235" s="27">
        <v>1966</v>
      </c>
      <c r="B2235" t="s">
        <v>28</v>
      </c>
      <c r="C2235" s="27"/>
      <c r="D2235" s="27"/>
      <c r="E2235" s="27"/>
      <c r="F2235" s="27">
        <v>0</v>
      </c>
      <c r="G2235" s="27">
        <v>0</v>
      </c>
      <c r="H2235" s="27">
        <v>1</v>
      </c>
      <c r="I2235" s="27">
        <v>0</v>
      </c>
      <c r="J2235" s="27">
        <v>0</v>
      </c>
      <c r="K2235" s="27">
        <v>1</v>
      </c>
      <c r="L2235" s="27">
        <v>1</v>
      </c>
      <c r="M2235" s="27">
        <v>0</v>
      </c>
      <c r="N2235" s="27">
        <v>0</v>
      </c>
      <c r="O2235" s="27">
        <v>0</v>
      </c>
      <c r="P2235" s="27"/>
      <c r="Q2235" s="27">
        <v>929520000</v>
      </c>
      <c r="R2235" s="27">
        <v>0</v>
      </c>
      <c r="S2235" s="27">
        <v>1</v>
      </c>
      <c r="T2235" s="33">
        <v>1.060453919000093</v>
      </c>
      <c r="U2235" s="27"/>
      <c r="V2235" s="27"/>
      <c r="W2235" s="27"/>
      <c r="X2235" s="27"/>
      <c r="Y2235" s="27"/>
      <c r="Z2235" s="27">
        <v>1</v>
      </c>
    </row>
    <row r="2236" spans="1:26">
      <c r="A2236" s="27">
        <v>1967</v>
      </c>
      <c r="B2236" t="s">
        <v>28</v>
      </c>
      <c r="C2236" s="27"/>
      <c r="D2236" s="27"/>
      <c r="E2236" s="27"/>
      <c r="F2236" s="27">
        <v>0</v>
      </c>
      <c r="G2236" s="27">
        <v>0</v>
      </c>
      <c r="H2236" s="27">
        <v>1</v>
      </c>
      <c r="I2236" s="27">
        <v>0</v>
      </c>
      <c r="J2236" s="27">
        <v>0</v>
      </c>
      <c r="K2236" s="27">
        <v>1</v>
      </c>
      <c r="L2236" s="27">
        <v>1</v>
      </c>
      <c r="M2236" s="27">
        <v>0</v>
      </c>
      <c r="N2236" s="27">
        <v>0</v>
      </c>
      <c r="O2236" s="27">
        <v>0</v>
      </c>
      <c r="P2236" s="27"/>
      <c r="Q2236" s="27">
        <v>976200000.00000012</v>
      </c>
      <c r="R2236" s="27">
        <v>0</v>
      </c>
      <c r="S2236" s="27">
        <v>1</v>
      </c>
      <c r="T2236" s="33">
        <v>1.0100991944882907</v>
      </c>
      <c r="U2236" s="27"/>
      <c r="V2236" s="27"/>
      <c r="W2236" s="27"/>
      <c r="X2236" s="27"/>
      <c r="Y2236" s="27"/>
      <c r="Z2236" s="27">
        <v>1</v>
      </c>
    </row>
    <row r="2237" spans="1:26">
      <c r="A2237" s="27">
        <v>1968</v>
      </c>
      <c r="B2237" t="s">
        <v>28</v>
      </c>
      <c r="C2237" s="27"/>
      <c r="D2237" s="27"/>
      <c r="E2237" s="27"/>
      <c r="F2237" s="27">
        <v>0</v>
      </c>
      <c r="G2237" s="27">
        <v>0</v>
      </c>
      <c r="H2237" s="27">
        <v>1</v>
      </c>
      <c r="I2237" s="27">
        <v>0</v>
      </c>
      <c r="J2237" s="27">
        <v>0</v>
      </c>
      <c r="K2237" s="27">
        <v>1</v>
      </c>
      <c r="L2237" s="27">
        <v>1</v>
      </c>
      <c r="M2237" s="27">
        <v>0</v>
      </c>
      <c r="N2237" s="27">
        <v>0</v>
      </c>
      <c r="O2237" s="27">
        <v>0</v>
      </c>
      <c r="P2237" s="27"/>
      <c r="Q2237" s="27">
        <v>1009760100.0000001</v>
      </c>
      <c r="R2237" s="27">
        <v>0</v>
      </c>
      <c r="S2237" s="27">
        <v>1</v>
      </c>
      <c r="T2237" s="33">
        <v>0.99765870157012104</v>
      </c>
      <c r="U2237" s="27"/>
      <c r="V2237" s="27"/>
      <c r="W2237" s="27"/>
      <c r="X2237" s="27"/>
      <c r="Y2237" s="27"/>
      <c r="Z2237" s="27">
        <v>1</v>
      </c>
    </row>
    <row r="2238" spans="1:26">
      <c r="A2238" s="27">
        <v>1969</v>
      </c>
      <c r="B2238" t="s">
        <v>28</v>
      </c>
      <c r="C2238" s="27"/>
      <c r="D2238" s="27"/>
      <c r="E2238" s="27"/>
      <c r="F2238" s="27">
        <v>0</v>
      </c>
      <c r="G2238" s="27">
        <v>0</v>
      </c>
      <c r="H2238" s="27">
        <v>1</v>
      </c>
      <c r="I2238" s="27">
        <v>0</v>
      </c>
      <c r="J2238" s="27">
        <v>0</v>
      </c>
      <c r="K2238" s="27">
        <v>1</v>
      </c>
      <c r="L2238" s="27">
        <v>1</v>
      </c>
      <c r="M2238" s="27">
        <v>0</v>
      </c>
      <c r="N2238" s="27">
        <v>0</v>
      </c>
      <c r="O2238" s="27">
        <v>0</v>
      </c>
      <c r="P2238" s="27"/>
      <c r="Q2238" s="27">
        <v>1049400000.0000001</v>
      </c>
      <c r="R2238" s="27">
        <v>0</v>
      </c>
      <c r="S2238" s="27">
        <v>1</v>
      </c>
      <c r="T2238" s="33">
        <v>1.0058077459461789</v>
      </c>
      <c r="U2238" s="27"/>
      <c r="V2238" s="27"/>
      <c r="W2238" s="27"/>
      <c r="X2238" s="27"/>
      <c r="Y2238" s="27"/>
      <c r="Z2238" s="27">
        <v>1</v>
      </c>
    </row>
    <row r="2239" spans="1:26">
      <c r="A2239" s="27">
        <v>1970</v>
      </c>
      <c r="B2239" t="s">
        <v>28</v>
      </c>
      <c r="C2239" s="27"/>
      <c r="D2239" s="27"/>
      <c r="E2239" s="27"/>
      <c r="F2239" s="27">
        <v>0</v>
      </c>
      <c r="G2239" s="27">
        <v>0</v>
      </c>
      <c r="H2239" s="27">
        <v>1</v>
      </c>
      <c r="I2239" s="27">
        <v>0</v>
      </c>
      <c r="J2239" s="27">
        <v>0</v>
      </c>
      <c r="K2239" s="27">
        <v>1</v>
      </c>
      <c r="L2239" s="27">
        <v>1</v>
      </c>
      <c r="M2239" s="27">
        <v>0</v>
      </c>
      <c r="N2239" s="27">
        <v>0</v>
      </c>
      <c r="O2239" s="27">
        <v>0</v>
      </c>
      <c r="P2239" s="27"/>
      <c r="Q2239" s="27">
        <v>1132920000.0000002</v>
      </c>
      <c r="R2239" s="27">
        <v>0</v>
      </c>
      <c r="S2239" s="27">
        <v>1</v>
      </c>
      <c r="T2239" s="33">
        <v>1</v>
      </c>
      <c r="U2239" s="27">
        <v>6490000</v>
      </c>
      <c r="V2239" s="27">
        <v>24837000</v>
      </c>
      <c r="W2239" s="27">
        <v>7999000</v>
      </c>
      <c r="X2239" s="27"/>
      <c r="Y2239" s="27">
        <v>0</v>
      </c>
      <c r="Z2239" s="27">
        <v>1</v>
      </c>
    </row>
    <row r="2240" spans="1:26">
      <c r="A2240" s="27">
        <v>1971</v>
      </c>
      <c r="B2240" t="s">
        <v>28</v>
      </c>
      <c r="C2240" s="27"/>
      <c r="D2240" s="27"/>
      <c r="E2240" s="27"/>
      <c r="F2240" s="27">
        <v>0</v>
      </c>
      <c r="G2240" s="27">
        <v>0</v>
      </c>
      <c r="H2240" s="27">
        <v>1</v>
      </c>
      <c r="I2240" s="27">
        <v>0</v>
      </c>
      <c r="J2240" s="27">
        <v>0</v>
      </c>
      <c r="K2240" s="27">
        <v>1</v>
      </c>
      <c r="L2240" s="27">
        <v>1</v>
      </c>
      <c r="M2240" s="27">
        <v>0</v>
      </c>
      <c r="N2240" s="27">
        <v>0</v>
      </c>
      <c r="O2240" s="27">
        <v>0</v>
      </c>
      <c r="P2240" s="27"/>
      <c r="Q2240" s="27">
        <v>1186119999.9999998</v>
      </c>
      <c r="R2240" s="27">
        <v>0</v>
      </c>
      <c r="S2240" s="27">
        <v>1</v>
      </c>
      <c r="T2240" s="33">
        <v>0.92761372871024128</v>
      </c>
      <c r="U2240" s="27">
        <v>11063283</v>
      </c>
      <c r="V2240" s="27">
        <v>23751000</v>
      </c>
      <c r="W2240" s="27">
        <v>7999000</v>
      </c>
      <c r="X2240" s="27"/>
      <c r="Y2240" s="27">
        <v>0</v>
      </c>
      <c r="Z2240" s="27">
        <v>1</v>
      </c>
    </row>
    <row r="2241" spans="1:26">
      <c r="A2241" s="27">
        <v>1972</v>
      </c>
      <c r="B2241" t="s">
        <v>28</v>
      </c>
      <c r="C2241" s="27"/>
      <c r="D2241" s="27"/>
      <c r="E2241" s="27"/>
      <c r="F2241" s="27">
        <v>0</v>
      </c>
      <c r="G2241" s="27">
        <v>0</v>
      </c>
      <c r="H2241" s="27">
        <v>1</v>
      </c>
      <c r="I2241" s="27">
        <v>0</v>
      </c>
      <c r="J2241" s="27">
        <v>0</v>
      </c>
      <c r="K2241" s="27">
        <v>1</v>
      </c>
      <c r="L2241" s="27">
        <v>1</v>
      </c>
      <c r="M2241" s="27">
        <v>0</v>
      </c>
      <c r="N2241" s="27">
        <v>0</v>
      </c>
      <c r="O2241" s="27">
        <v>0</v>
      </c>
      <c r="P2241" s="27"/>
      <c r="Q2241" s="27">
        <v>1263719999.9999998</v>
      </c>
      <c r="R2241" s="27">
        <v>0</v>
      </c>
      <c r="S2241" s="27">
        <v>1</v>
      </c>
      <c r="T2241" s="33">
        <v>0.92122545142259926</v>
      </c>
      <c r="U2241" s="27">
        <v>9499875</v>
      </c>
      <c r="V2241" s="27">
        <v>22266000</v>
      </c>
      <c r="W2241" s="27">
        <v>13477000</v>
      </c>
      <c r="X2241" s="27"/>
      <c r="Y2241" s="27">
        <v>0</v>
      </c>
      <c r="Z2241" s="27">
        <v>1</v>
      </c>
    </row>
    <row r="2242" spans="1:26">
      <c r="A2242" s="27">
        <v>1973</v>
      </c>
      <c r="B2242" t="s">
        <v>28</v>
      </c>
      <c r="C2242" s="27"/>
      <c r="D2242" s="27"/>
      <c r="E2242" s="27"/>
      <c r="F2242" s="27">
        <v>0</v>
      </c>
      <c r="G2242" s="27">
        <v>0</v>
      </c>
      <c r="H2242" s="27">
        <v>1</v>
      </c>
      <c r="I2242" s="27">
        <v>0</v>
      </c>
      <c r="J2242" s="27">
        <v>0</v>
      </c>
      <c r="K2242" s="27">
        <v>1</v>
      </c>
      <c r="L2242" s="27">
        <v>1</v>
      </c>
      <c r="M2242" s="27">
        <v>0</v>
      </c>
      <c r="N2242" s="27">
        <v>0</v>
      </c>
      <c r="O2242" s="27">
        <v>0</v>
      </c>
      <c r="P2242" s="27"/>
      <c r="Q2242" s="27">
        <v>1442320000</v>
      </c>
      <c r="R2242" s="27">
        <v>0</v>
      </c>
      <c r="S2242" s="27">
        <v>1</v>
      </c>
      <c r="T2242" s="33">
        <v>1.2798279189511945</v>
      </c>
      <c r="U2242" s="27">
        <v>0</v>
      </c>
      <c r="V2242" s="27">
        <v>23819000</v>
      </c>
      <c r="W2242" s="27">
        <v>15833000</v>
      </c>
      <c r="X2242" s="27"/>
      <c r="Y2242" s="27">
        <v>0</v>
      </c>
      <c r="Z2242" s="27">
        <v>1</v>
      </c>
    </row>
    <row r="2243" spans="1:26">
      <c r="A2243" s="27">
        <v>1974</v>
      </c>
      <c r="B2243" t="s">
        <v>28</v>
      </c>
      <c r="C2243" s="27"/>
      <c r="D2243" s="27"/>
      <c r="E2243" s="27"/>
      <c r="F2243" s="27">
        <v>0</v>
      </c>
      <c r="G2243" s="27">
        <v>0</v>
      </c>
      <c r="H2243" s="27">
        <v>1</v>
      </c>
      <c r="I2243" s="27">
        <v>0</v>
      </c>
      <c r="J2243" s="27">
        <v>0</v>
      </c>
      <c r="K2243" s="27">
        <v>1</v>
      </c>
      <c r="L2243" s="27">
        <v>1</v>
      </c>
      <c r="M2243" s="27">
        <v>0</v>
      </c>
      <c r="N2243" s="27">
        <v>0</v>
      </c>
      <c r="O2243" s="27">
        <v>0</v>
      </c>
      <c r="P2243" s="27"/>
      <c r="Q2243" s="27">
        <v>1665880000</v>
      </c>
      <c r="R2243" s="27">
        <v>0</v>
      </c>
      <c r="S2243" s="27">
        <v>1</v>
      </c>
      <c r="T2243" s="33">
        <v>1.2793035310212315</v>
      </c>
      <c r="U2243" s="27">
        <v>21904516</v>
      </c>
      <c r="V2243" s="27">
        <v>29326000</v>
      </c>
      <c r="W2243" s="27">
        <v>15758000</v>
      </c>
      <c r="X2243" s="27"/>
      <c r="Y2243" s="27">
        <v>50000000</v>
      </c>
      <c r="Z2243" s="27">
        <v>1</v>
      </c>
    </row>
    <row r="2244" spans="1:26">
      <c r="A2244" s="27">
        <v>1975</v>
      </c>
      <c r="B2244" t="s">
        <v>28</v>
      </c>
      <c r="C2244" s="27"/>
      <c r="D2244" s="27"/>
      <c r="E2244" s="27"/>
      <c r="F2244" s="27">
        <v>0</v>
      </c>
      <c r="G2244" s="27">
        <v>0</v>
      </c>
      <c r="H2244" s="27">
        <v>1</v>
      </c>
      <c r="I2244" s="27">
        <v>0</v>
      </c>
      <c r="J2244" s="27">
        <v>0</v>
      </c>
      <c r="K2244" s="27">
        <v>1</v>
      </c>
      <c r="L2244" s="27">
        <v>1</v>
      </c>
      <c r="M2244" s="27">
        <v>0</v>
      </c>
      <c r="N2244" s="27">
        <v>0</v>
      </c>
      <c r="O2244" s="27">
        <v>0</v>
      </c>
      <c r="P2244" s="27"/>
      <c r="Q2244" s="27">
        <v>1884120100</v>
      </c>
      <c r="R2244" s="27">
        <v>0</v>
      </c>
      <c r="S2244" s="27">
        <v>1</v>
      </c>
      <c r="T2244" s="33">
        <v>0.94696688960437181</v>
      </c>
      <c r="U2244" s="27">
        <v>20943823</v>
      </c>
      <c r="V2244" s="27">
        <v>41018000</v>
      </c>
      <c r="W2244" s="27">
        <v>16613000</v>
      </c>
      <c r="X2244" s="27"/>
      <c r="Y2244" s="27">
        <v>45000000</v>
      </c>
      <c r="Z2244" s="27">
        <v>1</v>
      </c>
    </row>
    <row r="2245" spans="1:26">
      <c r="A2245" s="27">
        <v>1976</v>
      </c>
      <c r="B2245" t="s">
        <v>28</v>
      </c>
      <c r="C2245" s="27"/>
      <c r="D2245" s="27"/>
      <c r="E2245" s="27"/>
      <c r="F2245" s="27">
        <v>0</v>
      </c>
      <c r="G2245" s="27">
        <v>0</v>
      </c>
      <c r="H2245" s="27">
        <v>1</v>
      </c>
      <c r="I2245" s="27">
        <v>0</v>
      </c>
      <c r="J2245" s="27">
        <v>0</v>
      </c>
      <c r="K2245" s="27">
        <v>1</v>
      </c>
      <c r="L2245" s="27">
        <v>1</v>
      </c>
      <c r="M2245" s="27">
        <v>0</v>
      </c>
      <c r="N2245" s="27">
        <v>0</v>
      </c>
      <c r="O2245" s="27">
        <v>0</v>
      </c>
      <c r="P2245" s="27"/>
      <c r="Q2245" s="27">
        <v>2328280100</v>
      </c>
      <c r="R2245" s="27">
        <v>0</v>
      </c>
      <c r="S2245" s="27">
        <v>1</v>
      </c>
      <c r="T2245" s="33">
        <v>1.0219497573337515</v>
      </c>
      <c r="U2245" s="27">
        <v>14894660.6</v>
      </c>
      <c r="V2245" s="27">
        <v>48852000</v>
      </c>
      <c r="W2245" s="27">
        <v>18069000</v>
      </c>
      <c r="X2245" s="27"/>
      <c r="Y2245" s="27">
        <v>7200000</v>
      </c>
      <c r="Z2245" s="27">
        <v>1</v>
      </c>
    </row>
    <row r="2246" spans="1:26">
      <c r="A2246" s="27">
        <v>1977</v>
      </c>
      <c r="B2246" t="s">
        <v>28</v>
      </c>
      <c r="C2246" s="27"/>
      <c r="D2246" s="27"/>
      <c r="E2246" s="27"/>
      <c r="F2246" s="27">
        <v>0</v>
      </c>
      <c r="G2246" s="27">
        <v>0</v>
      </c>
      <c r="H2246" s="27">
        <v>1</v>
      </c>
      <c r="I2246" s="27">
        <v>0</v>
      </c>
      <c r="J2246" s="27">
        <v>0</v>
      </c>
      <c r="K2246" s="27">
        <v>1</v>
      </c>
      <c r="L2246" s="27">
        <v>1</v>
      </c>
      <c r="M2246" s="27">
        <v>0</v>
      </c>
      <c r="N2246" s="27">
        <v>0</v>
      </c>
      <c r="O2246" s="27">
        <v>0</v>
      </c>
      <c r="P2246" s="27"/>
      <c r="Q2246" s="27">
        <v>2941640100</v>
      </c>
      <c r="R2246" s="27">
        <v>0</v>
      </c>
      <c r="S2246" s="27">
        <v>1</v>
      </c>
      <c r="T2246" s="33">
        <v>1.0409624303569636</v>
      </c>
      <c r="U2246" s="27">
        <v>0</v>
      </c>
      <c r="V2246" s="27">
        <v>56057000</v>
      </c>
      <c r="W2246" s="27">
        <v>18850000</v>
      </c>
      <c r="X2246" s="27"/>
      <c r="Y2246" s="27">
        <v>0</v>
      </c>
      <c r="Z2246" s="27">
        <v>1</v>
      </c>
    </row>
    <row r="2247" spans="1:26">
      <c r="A2247" s="27">
        <v>1978</v>
      </c>
      <c r="B2247" t="s">
        <v>28</v>
      </c>
      <c r="C2247" s="27"/>
      <c r="D2247" s="27"/>
      <c r="E2247" s="27"/>
      <c r="F2247" s="27">
        <v>0</v>
      </c>
      <c r="G2247" s="27">
        <v>0</v>
      </c>
      <c r="H2247" s="27">
        <v>1</v>
      </c>
      <c r="I2247" s="27">
        <v>0</v>
      </c>
      <c r="J2247" s="27">
        <v>0</v>
      </c>
      <c r="K2247" s="27">
        <v>1</v>
      </c>
      <c r="L2247" s="27">
        <v>1</v>
      </c>
      <c r="M2247" s="27">
        <v>0</v>
      </c>
      <c r="N2247" s="27">
        <v>0</v>
      </c>
      <c r="O2247" s="27">
        <v>0</v>
      </c>
      <c r="P2247" s="27"/>
      <c r="Q2247" s="27">
        <v>3127960000</v>
      </c>
      <c r="R2247" s="27">
        <v>0</v>
      </c>
      <c r="S2247" s="27">
        <v>1</v>
      </c>
      <c r="T2247" s="33">
        <v>0.91734575384516981</v>
      </c>
      <c r="U2247" s="27">
        <v>0</v>
      </c>
      <c r="V2247" s="27">
        <v>65023000</v>
      </c>
      <c r="W2247" s="27">
        <v>20813000</v>
      </c>
      <c r="X2247" s="27"/>
      <c r="Y2247" s="27">
        <v>0</v>
      </c>
      <c r="Z2247" s="27">
        <v>1</v>
      </c>
    </row>
    <row r="2248" spans="1:26">
      <c r="A2248" s="27">
        <v>1979</v>
      </c>
      <c r="B2248" t="s">
        <v>28</v>
      </c>
      <c r="C2248" s="27"/>
      <c r="D2248" s="27"/>
      <c r="E2248" s="27"/>
      <c r="F2248" s="27">
        <v>0</v>
      </c>
      <c r="G2248" s="27">
        <v>0</v>
      </c>
      <c r="H2248" s="27">
        <v>1</v>
      </c>
      <c r="I2248" s="27">
        <v>0</v>
      </c>
      <c r="J2248" s="27">
        <v>0</v>
      </c>
      <c r="K2248" s="27">
        <v>1</v>
      </c>
      <c r="L2248" s="27">
        <v>1</v>
      </c>
      <c r="M2248" s="27">
        <v>0</v>
      </c>
      <c r="N2248" s="27">
        <v>0</v>
      </c>
      <c r="O2248" s="27">
        <v>0</v>
      </c>
      <c r="P2248" s="27"/>
      <c r="Q2248" s="27">
        <v>3463639900</v>
      </c>
      <c r="R2248" s="27">
        <v>0</v>
      </c>
      <c r="S2248" s="27">
        <v>1</v>
      </c>
      <c r="T2248" s="33">
        <v>0.9810294585578897</v>
      </c>
      <c r="U2248" s="27">
        <v>0</v>
      </c>
      <c r="V2248" s="27">
        <v>79644000</v>
      </c>
      <c r="W2248" s="27">
        <v>23811000</v>
      </c>
      <c r="X2248" s="27"/>
      <c r="Y2248" s="27">
        <v>0</v>
      </c>
      <c r="Z2248" s="27">
        <v>1</v>
      </c>
    </row>
    <row r="2249" spans="1:26">
      <c r="A2249" s="27">
        <v>1980</v>
      </c>
      <c r="B2249" t="s">
        <v>28</v>
      </c>
      <c r="C2249" s="27"/>
      <c r="D2249" s="27"/>
      <c r="E2249" s="27"/>
      <c r="F2249" s="27">
        <v>0</v>
      </c>
      <c r="G2249" s="27">
        <v>0</v>
      </c>
      <c r="H2249" s="27">
        <v>1</v>
      </c>
      <c r="I2249" s="27">
        <v>0</v>
      </c>
      <c r="J2249" s="27">
        <v>0</v>
      </c>
      <c r="K2249" s="27">
        <v>1</v>
      </c>
      <c r="L2249" s="27">
        <v>1</v>
      </c>
      <c r="M2249" s="27">
        <v>0</v>
      </c>
      <c r="N2249" s="27">
        <v>0</v>
      </c>
      <c r="O2249" s="27">
        <v>0</v>
      </c>
      <c r="P2249" s="27">
        <v>3912000000</v>
      </c>
      <c r="Q2249" s="27">
        <v>3573959899.9999995</v>
      </c>
      <c r="R2249" s="27">
        <v>0</v>
      </c>
      <c r="S2249" s="27">
        <v>1</v>
      </c>
      <c r="T2249" s="33">
        <v>0.94044734443210454</v>
      </c>
      <c r="U2249" s="27">
        <v>31853396.699999999</v>
      </c>
      <c r="V2249" s="27">
        <v>87125000</v>
      </c>
      <c r="W2249" s="27">
        <v>26572000</v>
      </c>
      <c r="X2249" s="27"/>
      <c r="Y2249" s="27">
        <v>0</v>
      </c>
      <c r="Z2249" s="27">
        <v>1</v>
      </c>
    </row>
    <row r="2250" spans="1:26">
      <c r="A2250" s="27">
        <v>1981</v>
      </c>
      <c r="B2250" t="s">
        <v>28</v>
      </c>
      <c r="C2250" s="27"/>
      <c r="D2250" s="27"/>
      <c r="E2250" s="27"/>
      <c r="F2250" s="27">
        <v>0</v>
      </c>
      <c r="G2250" s="27">
        <v>0</v>
      </c>
      <c r="H2250" s="27">
        <v>1</v>
      </c>
      <c r="I2250" s="27">
        <v>0</v>
      </c>
      <c r="J2250" s="27">
        <v>0</v>
      </c>
      <c r="K2250" s="27">
        <v>1</v>
      </c>
      <c r="L2250" s="27">
        <v>1</v>
      </c>
      <c r="M2250" s="27">
        <v>0</v>
      </c>
      <c r="N2250" s="27">
        <v>0</v>
      </c>
      <c r="O2250" s="27">
        <v>0</v>
      </c>
      <c r="P2250" s="27">
        <v>3449000000</v>
      </c>
      <c r="Q2250" s="27">
        <v>3437200200</v>
      </c>
      <c r="R2250" s="27">
        <v>0</v>
      </c>
      <c r="S2250" s="27">
        <v>1</v>
      </c>
      <c r="T2250" s="33">
        <v>0.83355014400471705</v>
      </c>
      <c r="U2250" s="27">
        <v>66726520.100000001</v>
      </c>
      <c r="V2250" s="27">
        <v>98337000</v>
      </c>
      <c r="W2250" s="27">
        <v>27018000</v>
      </c>
      <c r="X2250" s="27"/>
      <c r="Y2250" s="27">
        <v>0</v>
      </c>
      <c r="Z2250" s="27">
        <v>1</v>
      </c>
    </row>
    <row r="2251" spans="1:26">
      <c r="A2251" s="27">
        <v>1982</v>
      </c>
      <c r="B2251" t="s">
        <v>28</v>
      </c>
      <c r="C2251" s="27"/>
      <c r="D2251" s="27"/>
      <c r="E2251" s="27"/>
      <c r="F2251" s="27">
        <v>0</v>
      </c>
      <c r="G2251" s="27">
        <v>0</v>
      </c>
      <c r="H2251" s="27">
        <v>1</v>
      </c>
      <c r="I2251" s="27">
        <v>0</v>
      </c>
      <c r="J2251" s="27">
        <v>0</v>
      </c>
      <c r="K2251" s="27">
        <v>1</v>
      </c>
      <c r="L2251" s="27">
        <v>1</v>
      </c>
      <c r="M2251" s="27">
        <v>0</v>
      </c>
      <c r="N2251" s="27">
        <v>0</v>
      </c>
      <c r="O2251" s="27">
        <v>0</v>
      </c>
      <c r="P2251" s="27">
        <v>3406000000</v>
      </c>
      <c r="Q2251" s="27">
        <v>3399189100</v>
      </c>
      <c r="R2251" s="27">
        <v>0</v>
      </c>
      <c r="S2251" s="27">
        <v>1</v>
      </c>
      <c r="T2251" s="33">
        <v>0.78443295677873848</v>
      </c>
      <c r="U2251" s="27">
        <v>129127957.7</v>
      </c>
      <c r="V2251" s="27">
        <v>105358000</v>
      </c>
      <c r="W2251" s="27">
        <v>26762000</v>
      </c>
      <c r="X2251" s="27"/>
      <c r="Y2251" s="27">
        <v>0</v>
      </c>
      <c r="Z2251" s="27">
        <v>1</v>
      </c>
    </row>
    <row r="2252" spans="1:26">
      <c r="A2252" s="27">
        <v>1983</v>
      </c>
      <c r="B2252" t="s">
        <v>28</v>
      </c>
      <c r="C2252" s="27"/>
      <c r="D2252" s="27"/>
      <c r="E2252" s="27"/>
      <c r="F2252" s="27">
        <v>0</v>
      </c>
      <c r="G2252" s="27">
        <v>0</v>
      </c>
      <c r="H2252" s="27">
        <v>1</v>
      </c>
      <c r="I2252" s="27">
        <v>0</v>
      </c>
      <c r="J2252" s="27">
        <v>0</v>
      </c>
      <c r="K2252" s="27">
        <v>1</v>
      </c>
      <c r="L2252" s="27">
        <v>1</v>
      </c>
      <c r="M2252" s="27">
        <v>0</v>
      </c>
      <c r="N2252" s="27">
        <v>0</v>
      </c>
      <c r="O2252" s="27">
        <v>0</v>
      </c>
      <c r="P2252" s="27">
        <v>3261000000</v>
      </c>
      <c r="Q2252" s="27">
        <v>3506347800</v>
      </c>
      <c r="R2252" s="27">
        <v>0</v>
      </c>
      <c r="S2252" s="27">
        <v>1</v>
      </c>
      <c r="T2252" s="33">
        <v>0.83426891623154475</v>
      </c>
      <c r="U2252" s="27">
        <v>138791774.19999999</v>
      </c>
      <c r="V2252" s="27">
        <v>106245000</v>
      </c>
      <c r="W2252" s="27">
        <v>26409000</v>
      </c>
      <c r="X2252" s="27"/>
      <c r="Y2252" s="27">
        <v>0</v>
      </c>
      <c r="Z2252" s="27">
        <v>1</v>
      </c>
    </row>
    <row r="2253" spans="1:26">
      <c r="A2253" s="27">
        <v>1984</v>
      </c>
      <c r="B2253" t="s">
        <v>28</v>
      </c>
      <c r="C2253" s="27"/>
      <c r="D2253" s="27"/>
      <c r="E2253" s="27"/>
      <c r="F2253" s="27">
        <v>0</v>
      </c>
      <c r="G2253" s="27">
        <v>0</v>
      </c>
      <c r="H2253" s="27">
        <v>1</v>
      </c>
      <c r="I2253" s="27">
        <v>0</v>
      </c>
      <c r="J2253" s="27">
        <v>0</v>
      </c>
      <c r="K2253" s="27">
        <v>1</v>
      </c>
      <c r="L2253" s="27">
        <v>1</v>
      </c>
      <c r="M2253" s="27">
        <v>0</v>
      </c>
      <c r="N2253" s="27">
        <v>0</v>
      </c>
      <c r="O2253" s="27">
        <v>0</v>
      </c>
      <c r="P2253" s="27">
        <v>2385000000</v>
      </c>
      <c r="Q2253" s="27">
        <v>3661683400</v>
      </c>
      <c r="R2253" s="27">
        <v>0</v>
      </c>
      <c r="S2253" s="27">
        <v>1</v>
      </c>
      <c r="T2253" s="33">
        <v>0.82999599794502654</v>
      </c>
      <c r="U2253" s="27">
        <v>124677196.40000001</v>
      </c>
      <c r="V2253" s="27">
        <v>94789000</v>
      </c>
      <c r="W2253" s="27">
        <v>26056000</v>
      </c>
      <c r="X2253" s="27"/>
      <c r="Y2253" s="27"/>
      <c r="Z2253" s="27">
        <v>1</v>
      </c>
    </row>
    <row r="2254" spans="1:26">
      <c r="A2254" s="27">
        <v>1985</v>
      </c>
      <c r="B2254" t="s">
        <v>28</v>
      </c>
      <c r="C2254" s="27"/>
      <c r="D2254" s="27"/>
      <c r="E2254" s="27"/>
      <c r="F2254" s="27">
        <v>0</v>
      </c>
      <c r="G2254" s="27">
        <v>0</v>
      </c>
      <c r="H2254" s="27">
        <v>1</v>
      </c>
      <c r="I2254" s="27">
        <v>0</v>
      </c>
      <c r="J2254" s="27">
        <v>0</v>
      </c>
      <c r="K2254" s="27">
        <v>1</v>
      </c>
      <c r="L2254" s="27">
        <v>1</v>
      </c>
      <c r="M2254" s="27">
        <v>0</v>
      </c>
      <c r="N2254" s="27">
        <v>0</v>
      </c>
      <c r="O2254" s="27">
        <v>0</v>
      </c>
      <c r="P2254" s="27">
        <v>2319000000</v>
      </c>
      <c r="Q2254" s="27">
        <v>3800368599.9999995</v>
      </c>
      <c r="R2254" s="27">
        <v>0</v>
      </c>
      <c r="S2254" s="27">
        <v>1</v>
      </c>
      <c r="T2254" s="33">
        <v>0.74915719568429318</v>
      </c>
      <c r="U2254" s="27">
        <v>110525578.7</v>
      </c>
      <c r="V2254" s="27">
        <v>119440000</v>
      </c>
      <c r="W2254" s="27">
        <v>25788000</v>
      </c>
      <c r="X2254" s="27"/>
      <c r="Y2254" s="27"/>
      <c r="Z2254" s="27">
        <v>1</v>
      </c>
    </row>
    <row r="2255" spans="1:26">
      <c r="A2255" s="27">
        <v>1986</v>
      </c>
      <c r="B2255" t="s">
        <v>28</v>
      </c>
      <c r="C2255" s="27"/>
      <c r="D2255" s="27"/>
      <c r="E2255" s="27"/>
      <c r="F2255" s="27">
        <v>0</v>
      </c>
      <c r="G2255" s="27">
        <v>0</v>
      </c>
      <c r="H2255" s="27">
        <v>1</v>
      </c>
      <c r="I2255" s="27">
        <v>0</v>
      </c>
      <c r="J2255" s="27">
        <v>0</v>
      </c>
      <c r="K2255" s="27">
        <v>1</v>
      </c>
      <c r="L2255" s="27">
        <v>1</v>
      </c>
      <c r="M2255" s="27">
        <v>0</v>
      </c>
      <c r="N2255" s="27">
        <v>0</v>
      </c>
      <c r="O2255" s="27">
        <v>0</v>
      </c>
      <c r="P2255" s="27">
        <v>2335000000</v>
      </c>
      <c r="Q2255" s="27">
        <v>3771663200</v>
      </c>
      <c r="R2255" s="27">
        <v>0</v>
      </c>
      <c r="S2255" s="27">
        <v>1</v>
      </c>
      <c r="T2255" s="33">
        <v>0.7030572776909082</v>
      </c>
      <c r="U2255" s="27">
        <v>62216988.799999997</v>
      </c>
      <c r="V2255" s="27">
        <v>140130000</v>
      </c>
      <c r="W2255" s="27">
        <v>25230000</v>
      </c>
      <c r="X2255" s="27"/>
      <c r="Y2255" s="27"/>
      <c r="Z2255" s="27">
        <v>1</v>
      </c>
    </row>
    <row r="2256" spans="1:26">
      <c r="A2256" s="27">
        <v>1987</v>
      </c>
      <c r="B2256" t="s">
        <v>28</v>
      </c>
      <c r="C2256" s="27"/>
      <c r="D2256" s="27"/>
      <c r="E2256" s="27"/>
      <c r="F2256" s="27">
        <v>0</v>
      </c>
      <c r="G2256" s="27">
        <v>0</v>
      </c>
      <c r="H2256" s="27">
        <v>1</v>
      </c>
      <c r="I2256" s="27">
        <v>0</v>
      </c>
      <c r="J2256" s="27">
        <v>0</v>
      </c>
      <c r="K2256" s="27">
        <v>1</v>
      </c>
      <c r="L2256" s="27">
        <v>1</v>
      </c>
      <c r="M2256" s="27">
        <v>0</v>
      </c>
      <c r="N2256" s="27">
        <v>0</v>
      </c>
      <c r="O2256" s="27">
        <v>0</v>
      </c>
      <c r="P2256" s="27">
        <v>2374000000</v>
      </c>
      <c r="Q2256" s="27">
        <v>3958045800</v>
      </c>
      <c r="R2256" s="27">
        <v>0</v>
      </c>
      <c r="S2256" s="27">
        <v>1</v>
      </c>
      <c r="T2256" s="33">
        <v>0.74330063470010233</v>
      </c>
      <c r="U2256" s="27">
        <v>22336801.699999999</v>
      </c>
      <c r="V2256" s="27">
        <v>166519000</v>
      </c>
      <c r="W2256" s="27">
        <v>24757000</v>
      </c>
      <c r="X2256" s="27"/>
      <c r="Y2256" s="27"/>
      <c r="Z2256" s="27">
        <v>1</v>
      </c>
    </row>
    <row r="2257" spans="1:26">
      <c r="A2257" s="27">
        <v>1988</v>
      </c>
      <c r="B2257" t="s">
        <v>28</v>
      </c>
      <c r="C2257" s="27"/>
      <c r="D2257" s="27"/>
      <c r="E2257" s="27"/>
      <c r="F2257" s="27">
        <v>0</v>
      </c>
      <c r="G2257" s="27">
        <v>0</v>
      </c>
      <c r="H2257" s="27">
        <v>1</v>
      </c>
      <c r="I2257" s="27">
        <v>0</v>
      </c>
      <c r="J2257" s="27">
        <v>0</v>
      </c>
      <c r="K2257" s="27">
        <v>1</v>
      </c>
      <c r="L2257" s="27">
        <v>1</v>
      </c>
      <c r="M2257" s="27">
        <v>0</v>
      </c>
      <c r="N2257" s="27">
        <v>0</v>
      </c>
      <c r="O2257" s="27">
        <v>0</v>
      </c>
      <c r="P2257" s="27">
        <v>2771000000</v>
      </c>
      <c r="Q2257" s="27">
        <v>4189880000</v>
      </c>
      <c r="R2257" s="27">
        <v>0</v>
      </c>
      <c r="S2257" s="27">
        <v>1</v>
      </c>
      <c r="T2257" s="33">
        <v>0.80560957079318884</v>
      </c>
      <c r="U2257" s="27">
        <v>10707734.9</v>
      </c>
      <c r="V2257" s="27">
        <v>155442000</v>
      </c>
      <c r="W2257" s="27">
        <v>24283000</v>
      </c>
      <c r="X2257" s="27"/>
      <c r="Y2257" s="27"/>
      <c r="Z2257" s="27">
        <v>1</v>
      </c>
    </row>
    <row r="2258" spans="1:26">
      <c r="A2258" s="27">
        <v>1989</v>
      </c>
      <c r="B2258" t="s">
        <v>28</v>
      </c>
      <c r="C2258" s="27"/>
      <c r="D2258" s="27"/>
      <c r="E2258" s="27"/>
      <c r="F2258" s="27">
        <v>0</v>
      </c>
      <c r="G2258" s="27">
        <v>0</v>
      </c>
      <c r="H2258" s="27">
        <v>1</v>
      </c>
      <c r="I2258" s="27">
        <v>0</v>
      </c>
      <c r="J2258" s="27">
        <v>0</v>
      </c>
      <c r="K2258" s="27">
        <v>1</v>
      </c>
      <c r="L2258" s="27">
        <v>1</v>
      </c>
      <c r="M2258" s="27">
        <v>0</v>
      </c>
      <c r="N2258" s="27">
        <v>0</v>
      </c>
      <c r="O2258" s="27">
        <v>0</v>
      </c>
      <c r="P2258" s="27">
        <v>3167000000</v>
      </c>
      <c r="Q2258" s="27">
        <v>4372215300</v>
      </c>
      <c r="R2258" s="27">
        <v>0</v>
      </c>
      <c r="S2258" s="27">
        <v>1</v>
      </c>
      <c r="T2258" s="33">
        <v>0.74679040704290955</v>
      </c>
      <c r="U2258" s="27">
        <v>5315777.2</v>
      </c>
      <c r="V2258" s="27">
        <v>141866000</v>
      </c>
      <c r="W2258" s="27">
        <v>24015000</v>
      </c>
      <c r="X2258" s="27"/>
      <c r="Y2258" s="27"/>
      <c r="Z2258" s="27">
        <v>1</v>
      </c>
    </row>
    <row r="2259" spans="1:26">
      <c r="A2259" s="27">
        <v>1990</v>
      </c>
      <c r="B2259" t="s">
        <v>28</v>
      </c>
      <c r="C2259" s="27"/>
      <c r="D2259" s="27"/>
      <c r="E2259" s="27"/>
      <c r="F2259" s="27">
        <v>0</v>
      </c>
      <c r="G2259" s="27">
        <v>0</v>
      </c>
      <c r="H2259" s="27">
        <v>1</v>
      </c>
      <c r="I2259" s="27">
        <v>0</v>
      </c>
      <c r="J2259" s="27">
        <v>0</v>
      </c>
      <c r="K2259" s="27">
        <v>1</v>
      </c>
      <c r="L2259" s="27">
        <v>1</v>
      </c>
      <c r="M2259" s="27">
        <v>0</v>
      </c>
      <c r="N2259" s="27">
        <v>0</v>
      </c>
      <c r="O2259" s="27">
        <v>0</v>
      </c>
      <c r="P2259" s="27">
        <v>4818000000</v>
      </c>
      <c r="Q2259" s="27">
        <v>4817542204.0267305</v>
      </c>
      <c r="R2259" s="27">
        <v>0</v>
      </c>
      <c r="S2259" s="27">
        <v>1</v>
      </c>
      <c r="T2259" s="33">
        <v>0.70566019682121295</v>
      </c>
      <c r="U2259" s="27">
        <v>187791.1</v>
      </c>
      <c r="V2259" s="27">
        <v>140402000</v>
      </c>
      <c r="W2259" s="27">
        <v>23337000</v>
      </c>
      <c r="X2259" s="27"/>
      <c r="Y2259" s="27"/>
      <c r="Z2259" s="27">
        <v>1</v>
      </c>
    </row>
    <row r="2260" spans="1:26">
      <c r="A2260" s="27">
        <v>1991</v>
      </c>
      <c r="B2260" t="s">
        <v>28</v>
      </c>
      <c r="C2260" s="27"/>
      <c r="D2260" s="27"/>
      <c r="E2260" s="27"/>
      <c r="F2260" s="27">
        <v>0</v>
      </c>
      <c r="G2260" s="27">
        <v>0</v>
      </c>
      <c r="H2260" s="27">
        <v>1</v>
      </c>
      <c r="I2260" s="27">
        <v>0</v>
      </c>
      <c r="J2260" s="27">
        <v>0</v>
      </c>
      <c r="K2260" s="27">
        <v>1</v>
      </c>
      <c r="L2260" s="27">
        <v>1</v>
      </c>
      <c r="M2260" s="27">
        <v>0</v>
      </c>
      <c r="N2260" s="27">
        <v>0</v>
      </c>
      <c r="O2260" s="27">
        <v>0</v>
      </c>
      <c r="P2260" s="27">
        <v>5252000000</v>
      </c>
      <c r="Q2260" s="27">
        <v>5252342400.000001</v>
      </c>
      <c r="R2260" s="27">
        <v>0</v>
      </c>
      <c r="S2260" s="27">
        <v>1</v>
      </c>
      <c r="T2260" s="33">
        <v>0.64778014054484578</v>
      </c>
      <c r="U2260" s="27">
        <v>0</v>
      </c>
      <c r="V2260" s="27">
        <v>188759000</v>
      </c>
      <c r="W2260" s="27">
        <v>22737000</v>
      </c>
      <c r="X2260" s="27"/>
      <c r="Y2260" s="27"/>
      <c r="Z2260" s="27">
        <v>1</v>
      </c>
    </row>
    <row r="2261" spans="1:26">
      <c r="A2261" s="27">
        <v>1992</v>
      </c>
      <c r="B2261" t="s">
        <v>28</v>
      </c>
      <c r="C2261" s="27"/>
      <c r="D2261" s="27"/>
      <c r="E2261" s="27"/>
      <c r="F2261" s="27">
        <v>0</v>
      </c>
      <c r="G2261" s="27">
        <v>0</v>
      </c>
      <c r="H2261" s="27">
        <v>1</v>
      </c>
      <c r="I2261" s="27">
        <v>0</v>
      </c>
      <c r="J2261" s="27">
        <v>0</v>
      </c>
      <c r="K2261" s="27">
        <v>1</v>
      </c>
      <c r="L2261" s="27">
        <v>1</v>
      </c>
      <c r="M2261" s="27">
        <v>0</v>
      </c>
      <c r="N2261" s="27">
        <v>0</v>
      </c>
      <c r="O2261" s="27">
        <v>0</v>
      </c>
      <c r="P2261" s="27">
        <v>5813000000</v>
      </c>
      <c r="Q2261" s="27">
        <v>5813399300</v>
      </c>
      <c r="R2261" s="27">
        <v>0</v>
      </c>
      <c r="S2261" s="27">
        <v>1</v>
      </c>
      <c r="T2261" s="33">
        <v>0.62587770846912083</v>
      </c>
      <c r="U2261" s="27">
        <v>0</v>
      </c>
      <c r="V2261" s="27">
        <v>181581000</v>
      </c>
      <c r="W2261" s="27">
        <v>22138000</v>
      </c>
      <c r="X2261" s="27"/>
      <c r="Y2261" s="27"/>
      <c r="Z2261" s="27">
        <v>1</v>
      </c>
    </row>
    <row r="2262" spans="1:26">
      <c r="A2262" s="27">
        <v>1993</v>
      </c>
      <c r="B2262" t="s">
        <v>28</v>
      </c>
      <c r="C2262" s="27"/>
      <c r="D2262" s="27"/>
      <c r="E2262" s="27"/>
      <c r="F2262" s="27">
        <v>0</v>
      </c>
      <c r="G2262" s="27">
        <v>0</v>
      </c>
      <c r="H2262" s="27">
        <v>1</v>
      </c>
      <c r="I2262" s="27">
        <v>0</v>
      </c>
      <c r="J2262" s="27">
        <v>0</v>
      </c>
      <c r="K2262" s="27">
        <v>1</v>
      </c>
      <c r="L2262" s="27">
        <v>1</v>
      </c>
      <c r="M2262" s="27">
        <v>0</v>
      </c>
      <c r="N2262" s="27">
        <v>0</v>
      </c>
      <c r="O2262" s="27">
        <v>0</v>
      </c>
      <c r="P2262" s="27">
        <v>6680000000</v>
      </c>
      <c r="Q2262" s="27">
        <v>6680269200</v>
      </c>
      <c r="R2262" s="27">
        <v>0</v>
      </c>
      <c r="S2262" s="27">
        <v>1</v>
      </c>
      <c r="T2262" s="33">
        <v>0.648154718576755</v>
      </c>
      <c r="U2262" s="27">
        <v>0</v>
      </c>
      <c r="V2262" s="27">
        <v>220100000</v>
      </c>
      <c r="W2262" s="27">
        <v>21537000</v>
      </c>
      <c r="X2262" s="27"/>
      <c r="Y2262" s="27"/>
      <c r="Z2262" s="27">
        <v>1</v>
      </c>
    </row>
    <row r="2263" spans="1:26">
      <c r="A2263" s="27">
        <v>1994</v>
      </c>
      <c r="B2263" t="s">
        <v>28</v>
      </c>
      <c r="C2263" s="27"/>
      <c r="D2263" s="27"/>
      <c r="E2263" s="27"/>
      <c r="F2263" s="27">
        <v>0</v>
      </c>
      <c r="G2263" s="27">
        <v>0</v>
      </c>
      <c r="H2263" s="27">
        <v>1</v>
      </c>
      <c r="I2263" s="27">
        <v>0</v>
      </c>
      <c r="J2263" s="27">
        <v>0</v>
      </c>
      <c r="K2263" s="27">
        <v>1</v>
      </c>
      <c r="L2263" s="27">
        <v>1</v>
      </c>
      <c r="M2263" s="27">
        <v>0</v>
      </c>
      <c r="N2263" s="27">
        <v>0</v>
      </c>
      <c r="O2263" s="27">
        <v>0</v>
      </c>
      <c r="P2263" s="27">
        <v>7679000000</v>
      </c>
      <c r="Q2263" s="27">
        <v>7679384000</v>
      </c>
      <c r="R2263" s="27">
        <v>0</v>
      </c>
      <c r="S2263" s="27">
        <v>1</v>
      </c>
      <c r="T2263" s="33">
        <v>0.69545665111729171</v>
      </c>
      <c r="U2263" s="27">
        <v>0</v>
      </c>
      <c r="V2263" s="27">
        <v>290066000</v>
      </c>
      <c r="W2263" s="27">
        <v>20937000</v>
      </c>
      <c r="X2263" s="27"/>
      <c r="Y2263" s="27"/>
      <c r="Z2263" s="27">
        <v>1</v>
      </c>
    </row>
    <row r="2264" spans="1:26">
      <c r="A2264" s="27">
        <v>1995</v>
      </c>
      <c r="B2264" t="s">
        <v>28</v>
      </c>
      <c r="C2264" s="27"/>
      <c r="D2264" s="27"/>
      <c r="E2264" s="27"/>
      <c r="F2264" s="27">
        <v>0</v>
      </c>
      <c r="G2264" s="27">
        <v>0</v>
      </c>
      <c r="H2264" s="27">
        <v>1</v>
      </c>
      <c r="I2264" s="27">
        <v>0</v>
      </c>
      <c r="J2264" s="27">
        <v>0</v>
      </c>
      <c r="K2264" s="27">
        <v>1</v>
      </c>
      <c r="L2264" s="27">
        <v>1</v>
      </c>
      <c r="M2264" s="27">
        <v>0</v>
      </c>
      <c r="N2264" s="27">
        <v>0</v>
      </c>
      <c r="O2264" s="27">
        <v>0</v>
      </c>
      <c r="P2264" s="27">
        <v>8922000000</v>
      </c>
      <c r="Q2264" s="27">
        <v>8921947099.9999981</v>
      </c>
      <c r="R2264" s="27">
        <v>0</v>
      </c>
      <c r="S2264" s="27">
        <v>1</v>
      </c>
      <c r="T2264" s="33">
        <v>0.69736071622307827</v>
      </c>
      <c r="U2264" s="27">
        <v>0</v>
      </c>
      <c r="V2264" s="27">
        <v>306695000</v>
      </c>
      <c r="W2264" s="27">
        <v>20218000</v>
      </c>
      <c r="X2264" s="27"/>
      <c r="Y2264" s="27"/>
      <c r="Z2264" s="27">
        <v>1</v>
      </c>
    </row>
    <row r="2265" spans="1:26">
      <c r="A2265" s="27">
        <v>1996</v>
      </c>
      <c r="B2265" t="s">
        <v>28</v>
      </c>
      <c r="C2265" s="27"/>
      <c r="D2265" s="27"/>
      <c r="E2265" s="27"/>
      <c r="F2265" s="27">
        <v>0</v>
      </c>
      <c r="G2265" s="27">
        <v>0</v>
      </c>
      <c r="H2265" s="27">
        <v>1</v>
      </c>
      <c r="I2265" s="27">
        <v>0</v>
      </c>
      <c r="J2265" s="27">
        <v>0</v>
      </c>
      <c r="K2265" s="27">
        <v>1</v>
      </c>
      <c r="L2265" s="27">
        <v>1</v>
      </c>
      <c r="M2265" s="27">
        <v>0</v>
      </c>
      <c r="N2265" s="27">
        <v>0</v>
      </c>
      <c r="O2265" s="27">
        <v>0</v>
      </c>
      <c r="P2265" s="27">
        <v>9586000000</v>
      </c>
      <c r="Q2265" s="27">
        <v>9586327799.9999981</v>
      </c>
      <c r="R2265" s="27">
        <v>0</v>
      </c>
      <c r="S2265" s="27">
        <v>1</v>
      </c>
      <c r="T2265" s="33">
        <v>0.69966405838602452</v>
      </c>
      <c r="U2265" s="27">
        <v>0</v>
      </c>
      <c r="V2265" s="27">
        <v>282312000</v>
      </c>
      <c r="W2265" s="27">
        <v>19498000</v>
      </c>
      <c r="X2265" s="27"/>
      <c r="Y2265" s="27"/>
      <c r="Z2265" s="27">
        <v>1</v>
      </c>
    </row>
    <row r="2266" spans="1:26">
      <c r="A2266" s="27">
        <v>1997</v>
      </c>
      <c r="B2266" t="s">
        <v>28</v>
      </c>
      <c r="C2266" s="27"/>
      <c r="D2266" s="27"/>
      <c r="E2266" s="27"/>
      <c r="F2266" s="27">
        <v>0</v>
      </c>
      <c r="G2266" s="27">
        <v>0</v>
      </c>
      <c r="H2266" s="27">
        <v>1</v>
      </c>
      <c r="I2266" s="27">
        <v>0</v>
      </c>
      <c r="J2266" s="27">
        <v>0</v>
      </c>
      <c r="K2266" s="27">
        <v>1</v>
      </c>
      <c r="L2266" s="27">
        <v>1</v>
      </c>
      <c r="M2266" s="27">
        <v>0</v>
      </c>
      <c r="N2266" s="27">
        <v>0</v>
      </c>
      <c r="O2266" s="27">
        <v>0</v>
      </c>
      <c r="P2266" s="27">
        <v>10222000000</v>
      </c>
      <c r="Q2266" s="27">
        <v>10221705900.000002</v>
      </c>
      <c r="R2266" s="27">
        <v>0</v>
      </c>
      <c r="S2266" s="27">
        <v>1</v>
      </c>
      <c r="T2266" s="33">
        <v>0.71538944173936525</v>
      </c>
      <c r="U2266" s="27">
        <v>0</v>
      </c>
      <c r="V2266" s="27">
        <v>274899000</v>
      </c>
      <c r="W2266" s="27">
        <v>18657000</v>
      </c>
      <c r="X2266" s="27"/>
      <c r="Y2266" s="27"/>
      <c r="Z2266" s="27">
        <v>1</v>
      </c>
    </row>
    <row r="2267" spans="1:26">
      <c r="A2267" s="27">
        <v>1998</v>
      </c>
      <c r="B2267" t="s">
        <v>28</v>
      </c>
      <c r="C2267" s="27"/>
      <c r="D2267" s="27"/>
      <c r="E2267" s="27"/>
      <c r="F2267" s="27">
        <v>0</v>
      </c>
      <c r="G2267" s="27">
        <v>0</v>
      </c>
      <c r="H2267" s="27">
        <v>1</v>
      </c>
      <c r="I2267" s="27">
        <v>0</v>
      </c>
      <c r="J2267" s="27">
        <v>0</v>
      </c>
      <c r="K2267" s="27">
        <v>1</v>
      </c>
      <c r="L2267" s="27">
        <v>1</v>
      </c>
      <c r="M2267" s="27">
        <v>0</v>
      </c>
      <c r="N2267" s="27">
        <v>0</v>
      </c>
      <c r="O2267" s="27">
        <v>0</v>
      </c>
      <c r="P2267" s="27">
        <v>10937000000</v>
      </c>
      <c r="Q2267" s="27">
        <v>10936669900.000002</v>
      </c>
      <c r="R2267" s="27">
        <v>0</v>
      </c>
      <c r="S2267" s="27">
        <v>1</v>
      </c>
      <c r="T2267" s="33">
        <v>0.63293736472878814</v>
      </c>
      <c r="U2267" s="27">
        <v>0</v>
      </c>
      <c r="V2267" s="27">
        <v>287113000</v>
      </c>
      <c r="W2267" s="27">
        <v>17818000</v>
      </c>
      <c r="X2267" s="27"/>
      <c r="Y2267" s="27"/>
      <c r="Z2267" s="27">
        <v>1</v>
      </c>
    </row>
    <row r="2268" spans="1:26">
      <c r="A2268" s="27">
        <v>1999</v>
      </c>
      <c r="B2268" t="s">
        <v>28</v>
      </c>
      <c r="C2268" s="27"/>
      <c r="D2268" s="27"/>
      <c r="E2268" s="27"/>
      <c r="F2268" s="27">
        <v>0</v>
      </c>
      <c r="G2268" s="27">
        <v>0</v>
      </c>
      <c r="H2268" s="27">
        <v>1</v>
      </c>
      <c r="I2268" s="27">
        <v>0</v>
      </c>
      <c r="J2268" s="27">
        <v>0</v>
      </c>
      <c r="K2268" s="27">
        <v>1</v>
      </c>
      <c r="L2268" s="27">
        <v>1</v>
      </c>
      <c r="M2268" s="27">
        <v>0</v>
      </c>
      <c r="N2268" s="27">
        <v>0</v>
      </c>
      <c r="O2268" s="27">
        <v>0</v>
      </c>
      <c r="P2268" s="27">
        <v>11284000000</v>
      </c>
      <c r="Q2268" s="27">
        <v>11284197000</v>
      </c>
      <c r="R2268" s="27">
        <v>0</v>
      </c>
      <c r="S2268" s="27">
        <v>1</v>
      </c>
      <c r="T2268" s="33">
        <v>0.59173831677950461</v>
      </c>
      <c r="U2268" s="27">
        <v>34292162.200000003</v>
      </c>
      <c r="V2268" s="27">
        <v>292794000</v>
      </c>
      <c r="W2268" s="27">
        <v>16978000</v>
      </c>
      <c r="X2268" s="27"/>
      <c r="Y2268" s="27"/>
      <c r="Z2268" s="27">
        <v>1</v>
      </c>
    </row>
    <row r="2269" spans="1:26">
      <c r="A2269" s="27">
        <v>2000</v>
      </c>
      <c r="B2269" t="s">
        <v>28</v>
      </c>
      <c r="C2269" s="27"/>
      <c r="D2269" s="27"/>
      <c r="E2269" s="27"/>
      <c r="F2269" s="27">
        <v>0</v>
      </c>
      <c r="G2269" s="27">
        <v>0</v>
      </c>
      <c r="H2269" s="27">
        <v>1</v>
      </c>
      <c r="I2269" s="27">
        <v>0</v>
      </c>
      <c r="J2269" s="27">
        <v>0</v>
      </c>
      <c r="K2269" s="27">
        <v>1</v>
      </c>
      <c r="L2269" s="27">
        <v>1</v>
      </c>
      <c r="M2269" s="27">
        <v>0</v>
      </c>
      <c r="N2269" s="27">
        <v>0</v>
      </c>
      <c r="O2269" s="27">
        <v>0</v>
      </c>
      <c r="P2269" s="27">
        <v>11785000000</v>
      </c>
      <c r="Q2269" s="27">
        <v>11784927700.000002</v>
      </c>
      <c r="R2269" s="27">
        <v>0</v>
      </c>
      <c r="S2269" s="27">
        <v>1</v>
      </c>
      <c r="T2269" s="33">
        <v>0.62919927379193319</v>
      </c>
      <c r="U2269" s="27">
        <v>32553206.399999999</v>
      </c>
      <c r="V2269" s="27">
        <v>309227000</v>
      </c>
      <c r="W2269" s="27">
        <v>16137000</v>
      </c>
      <c r="X2269" s="27"/>
      <c r="Y2269" s="27"/>
      <c r="Z2269" s="27">
        <v>1</v>
      </c>
    </row>
    <row r="2270" spans="1:26">
      <c r="A2270" s="27">
        <v>2001</v>
      </c>
      <c r="B2270" t="s">
        <v>28</v>
      </c>
      <c r="C2270" s="27"/>
      <c r="D2270" s="27"/>
      <c r="E2270" s="27"/>
      <c r="F2270" s="27">
        <v>0</v>
      </c>
      <c r="G2270" s="27">
        <v>0</v>
      </c>
      <c r="H2270" s="27">
        <v>1</v>
      </c>
      <c r="I2270" s="27">
        <v>0</v>
      </c>
      <c r="J2270" s="27">
        <v>0</v>
      </c>
      <c r="K2270" s="27">
        <v>1</v>
      </c>
      <c r="L2270" s="27">
        <v>1</v>
      </c>
      <c r="M2270" s="27">
        <v>0</v>
      </c>
      <c r="N2270" s="27">
        <v>0</v>
      </c>
      <c r="O2270" s="27">
        <v>0</v>
      </c>
      <c r="P2270" s="27">
        <v>12283000000</v>
      </c>
      <c r="Q2270" s="27">
        <v>12282533600.000002</v>
      </c>
      <c r="R2270" s="27">
        <v>0</v>
      </c>
      <c r="S2270" s="27">
        <v>1</v>
      </c>
      <c r="T2270" s="33">
        <v>0.61588871891054842</v>
      </c>
      <c r="U2270" s="27">
        <v>31399399</v>
      </c>
      <c r="V2270" s="27">
        <v>334036000</v>
      </c>
      <c r="W2270" s="27">
        <v>15298000</v>
      </c>
      <c r="X2270" s="27"/>
      <c r="Y2270" s="27"/>
      <c r="Z2270" s="27">
        <v>1</v>
      </c>
    </row>
    <row r="2271" spans="1:26">
      <c r="A2271" s="27">
        <v>2002</v>
      </c>
      <c r="B2271" t="s">
        <v>28</v>
      </c>
      <c r="C2271" s="27"/>
      <c r="D2271" s="27"/>
      <c r="E2271" s="27"/>
      <c r="F2271" s="27">
        <v>0</v>
      </c>
      <c r="G2271" s="27">
        <v>0</v>
      </c>
      <c r="H2271" s="27">
        <v>1</v>
      </c>
      <c r="I2271" s="27">
        <v>0</v>
      </c>
      <c r="J2271" s="27">
        <v>0</v>
      </c>
      <c r="K2271" s="27">
        <v>1</v>
      </c>
      <c r="L2271" s="27">
        <v>1</v>
      </c>
      <c r="M2271" s="27">
        <v>0</v>
      </c>
      <c r="N2271" s="27">
        <v>0</v>
      </c>
      <c r="O2271" s="27">
        <v>0</v>
      </c>
      <c r="P2271" s="27">
        <v>12664000000</v>
      </c>
      <c r="Q2271" s="27">
        <v>12664190300</v>
      </c>
      <c r="R2271" s="27">
        <v>0</v>
      </c>
      <c r="S2271" s="27">
        <v>1</v>
      </c>
      <c r="T2271" s="33">
        <v>0.62466195784303247</v>
      </c>
      <c r="U2271" s="27">
        <v>33967607.200000003</v>
      </c>
      <c r="V2271" s="27">
        <v>370676000</v>
      </c>
      <c r="W2271" s="27">
        <v>14458000</v>
      </c>
      <c r="X2271" s="27"/>
      <c r="Y2271" s="27"/>
      <c r="Z2271" s="27">
        <v>1</v>
      </c>
    </row>
    <row r="2272" spans="1:26">
      <c r="A2272" s="27">
        <v>2003</v>
      </c>
      <c r="B2272" t="s">
        <v>28</v>
      </c>
      <c r="C2272" s="27"/>
      <c r="D2272" s="27"/>
      <c r="E2272" s="27"/>
      <c r="F2272" s="27">
        <v>0</v>
      </c>
      <c r="G2272" s="27">
        <v>0</v>
      </c>
      <c r="H2272" s="27">
        <v>1</v>
      </c>
      <c r="I2272" s="27">
        <v>0</v>
      </c>
      <c r="J2272" s="27">
        <v>0</v>
      </c>
      <c r="K2272" s="27">
        <v>1</v>
      </c>
      <c r="L2272" s="27">
        <v>1</v>
      </c>
      <c r="M2272" s="27">
        <v>0</v>
      </c>
      <c r="N2272" s="27">
        <v>0</v>
      </c>
      <c r="O2272" s="27">
        <v>0</v>
      </c>
      <c r="P2272" s="27">
        <v>13244000000</v>
      </c>
      <c r="Q2272" s="27">
        <v>13243892200</v>
      </c>
      <c r="R2272" s="27">
        <v>0</v>
      </c>
      <c r="S2272" s="27">
        <v>1</v>
      </c>
      <c r="T2272" s="33">
        <v>0.61793375018798091</v>
      </c>
      <c r="U2272" s="27">
        <v>37126960.5</v>
      </c>
      <c r="V2272" s="27">
        <v>372069000</v>
      </c>
      <c r="W2272" s="27">
        <v>13617000</v>
      </c>
      <c r="X2272" s="27"/>
      <c r="Y2272" s="27"/>
      <c r="Z2272" s="27">
        <v>1</v>
      </c>
    </row>
    <row r="2273" spans="1:26">
      <c r="A2273" s="27">
        <v>2004</v>
      </c>
      <c r="B2273" t="s">
        <v>28</v>
      </c>
      <c r="C2273" s="27"/>
      <c r="D2273" s="27"/>
      <c r="E2273" s="27"/>
      <c r="F2273" s="27">
        <v>0</v>
      </c>
      <c r="G2273" s="27">
        <v>0</v>
      </c>
      <c r="H2273" s="27">
        <v>1</v>
      </c>
      <c r="I2273" s="27">
        <v>0</v>
      </c>
      <c r="J2273" s="27">
        <v>0</v>
      </c>
      <c r="K2273" s="27">
        <v>1</v>
      </c>
      <c r="L2273" s="27">
        <v>1</v>
      </c>
      <c r="M2273" s="27">
        <v>0</v>
      </c>
      <c r="N2273" s="27">
        <v>0</v>
      </c>
      <c r="O2273" s="27">
        <v>0</v>
      </c>
      <c r="P2273" s="27">
        <v>13725000000</v>
      </c>
      <c r="Q2273" s="27">
        <v>13724810900</v>
      </c>
      <c r="R2273" s="27">
        <v>0</v>
      </c>
      <c r="S2273" s="27">
        <v>1</v>
      </c>
      <c r="T2273" s="33">
        <v>0.67108711240801089</v>
      </c>
      <c r="U2273" s="27">
        <v>38801954.899999999</v>
      </c>
      <c r="V2273" s="27">
        <v>347765000</v>
      </c>
      <c r="W2273" s="27">
        <v>12778000</v>
      </c>
      <c r="X2273" s="27"/>
      <c r="Y2273" s="27"/>
      <c r="Z2273" s="27">
        <v>1</v>
      </c>
    </row>
    <row r="2274" spans="1:26">
      <c r="A2274" s="27">
        <v>2005</v>
      </c>
      <c r="B2274" t="s">
        <v>28</v>
      </c>
      <c r="C2274" s="27"/>
      <c r="D2274" s="27"/>
      <c r="E2274" s="27"/>
      <c r="F2274" s="27">
        <v>0</v>
      </c>
      <c r="G2274" s="27">
        <v>0</v>
      </c>
      <c r="H2274" s="27">
        <v>1</v>
      </c>
      <c r="I2274" s="27">
        <v>0</v>
      </c>
      <c r="J2274" s="27">
        <v>0</v>
      </c>
      <c r="K2274" s="27">
        <v>1</v>
      </c>
      <c r="L2274" s="27">
        <v>1</v>
      </c>
      <c r="M2274" s="27">
        <v>0</v>
      </c>
      <c r="N2274" s="27">
        <v>0</v>
      </c>
      <c r="O2274" s="27">
        <v>0</v>
      </c>
      <c r="P2274" s="27">
        <v>14698000000</v>
      </c>
      <c r="Q2274" s="27">
        <v>14698001399.999998</v>
      </c>
      <c r="R2274" s="27">
        <v>0</v>
      </c>
      <c r="S2274" s="27">
        <v>1</v>
      </c>
      <c r="T2274" s="33">
        <v>0.69599608558540027</v>
      </c>
      <c r="U2274" s="27">
        <v>35710311</v>
      </c>
      <c r="V2274" s="27">
        <v>436060000</v>
      </c>
      <c r="W2274" s="27">
        <v>11938000</v>
      </c>
      <c r="X2274" s="27"/>
      <c r="Y2274" s="27"/>
      <c r="Z2274" s="27">
        <v>1</v>
      </c>
    </row>
    <row r="2275" spans="1:26">
      <c r="A2275" s="27">
        <v>2006</v>
      </c>
      <c r="B2275" t="s">
        <v>28</v>
      </c>
      <c r="C2275" s="27"/>
      <c r="D2275" s="27"/>
      <c r="E2275" s="27"/>
      <c r="F2275" s="27">
        <v>0</v>
      </c>
      <c r="G2275" s="27">
        <v>0</v>
      </c>
      <c r="H2275" s="27">
        <v>1</v>
      </c>
      <c r="I2275" s="27">
        <v>0</v>
      </c>
      <c r="J2275" s="27">
        <v>0</v>
      </c>
      <c r="K2275" s="27">
        <v>1</v>
      </c>
      <c r="L2275" s="27">
        <v>1</v>
      </c>
      <c r="M2275" s="27">
        <v>0</v>
      </c>
      <c r="N2275" s="27">
        <v>0</v>
      </c>
      <c r="O2275" s="27">
        <v>0</v>
      </c>
      <c r="P2275" s="27">
        <v>16000000000</v>
      </c>
      <c r="Q2275" s="27">
        <v>15999886400</v>
      </c>
      <c r="R2275" s="27">
        <v>0</v>
      </c>
      <c r="S2275" s="27">
        <v>1</v>
      </c>
      <c r="T2275" s="33">
        <v>0.83568345932575372</v>
      </c>
      <c r="U2275" s="27">
        <v>37587434</v>
      </c>
      <c r="V2275" s="27">
        <v>417001000</v>
      </c>
      <c r="W2275" s="27">
        <v>11097000</v>
      </c>
      <c r="X2275" s="27"/>
      <c r="Y2275" s="27"/>
      <c r="Z2275" s="27">
        <v>1</v>
      </c>
    </row>
    <row r="2276" spans="1:26">
      <c r="A2276" s="27">
        <v>2007</v>
      </c>
      <c r="B2276" t="s">
        <v>28</v>
      </c>
      <c r="C2276" s="27"/>
      <c r="D2276" s="27"/>
      <c r="E2276" s="27"/>
      <c r="F2276" s="27">
        <v>0</v>
      </c>
      <c r="G2276" s="27">
        <v>0</v>
      </c>
      <c r="H2276" s="27">
        <v>1</v>
      </c>
      <c r="I2276" s="27">
        <v>0</v>
      </c>
      <c r="J2276" s="27">
        <v>0</v>
      </c>
      <c r="K2276" s="27">
        <v>1</v>
      </c>
      <c r="L2276" s="27">
        <v>1</v>
      </c>
      <c r="M2276" s="27">
        <v>0</v>
      </c>
      <c r="N2276" s="27">
        <v>0</v>
      </c>
      <c r="O2276" s="27">
        <v>0</v>
      </c>
      <c r="P2276" s="27">
        <v>17012000000</v>
      </c>
      <c r="Q2276" s="27">
        <v>17011750899.999998</v>
      </c>
      <c r="R2276" s="27">
        <v>0</v>
      </c>
      <c r="S2276" s="27">
        <v>1</v>
      </c>
      <c r="T2276" s="33">
        <v>0.90473952627382648</v>
      </c>
      <c r="U2276" s="27">
        <v>39482546.299999997</v>
      </c>
      <c r="V2276" s="27">
        <v>400687000</v>
      </c>
      <c r="W2276" s="27">
        <v>10258000</v>
      </c>
      <c r="X2276" s="27"/>
      <c r="Y2276" s="27"/>
      <c r="Z2276" s="27">
        <v>1</v>
      </c>
    </row>
    <row r="2277" spans="1:26">
      <c r="A2277" s="27">
        <v>2008</v>
      </c>
      <c r="B2277" t="s">
        <v>28</v>
      </c>
      <c r="C2277" s="27"/>
      <c r="D2277" s="27"/>
      <c r="E2277" s="27"/>
      <c r="F2277" s="27">
        <v>0</v>
      </c>
      <c r="G2277" s="27">
        <v>0</v>
      </c>
      <c r="H2277" s="27">
        <v>1</v>
      </c>
      <c r="I2277" s="27">
        <v>0</v>
      </c>
      <c r="J2277" s="27">
        <v>0</v>
      </c>
      <c r="K2277" s="27">
        <v>1</v>
      </c>
      <c r="L2277" s="27">
        <v>1</v>
      </c>
      <c r="M2277" s="27">
        <v>0</v>
      </c>
      <c r="N2277" s="27">
        <v>0</v>
      </c>
      <c r="O2277" s="27">
        <v>0</v>
      </c>
      <c r="P2277" s="27">
        <v>17987000000</v>
      </c>
      <c r="Q2277" s="27">
        <v>17986886200</v>
      </c>
      <c r="R2277" s="27">
        <v>0</v>
      </c>
      <c r="S2277" s="27">
        <v>1</v>
      </c>
      <c r="T2277" s="33">
        <v>0.91944034308119871</v>
      </c>
      <c r="U2277" s="27">
        <v>38483646</v>
      </c>
      <c r="V2277" s="27">
        <v>399735000</v>
      </c>
      <c r="W2277" s="27">
        <v>9418000</v>
      </c>
      <c r="X2277" s="27">
        <v>690000000</v>
      </c>
      <c r="Y2277" s="27"/>
      <c r="Z2277" s="27">
        <v>1</v>
      </c>
    </row>
    <row r="2278" spans="1:26">
      <c r="A2278" s="27">
        <v>2009</v>
      </c>
      <c r="B2278" t="s">
        <v>28</v>
      </c>
      <c r="C2278" s="27"/>
      <c r="D2278" s="27"/>
      <c r="E2278" s="27"/>
      <c r="F2278" s="27">
        <v>0</v>
      </c>
      <c r="G2278" s="27">
        <v>0</v>
      </c>
      <c r="H2278" s="27">
        <v>1</v>
      </c>
      <c r="I2278" s="27">
        <v>0</v>
      </c>
      <c r="J2278" s="27">
        <v>0</v>
      </c>
      <c r="K2278" s="27">
        <v>1</v>
      </c>
      <c r="L2278" s="27">
        <v>1</v>
      </c>
      <c r="M2278" s="27">
        <v>0</v>
      </c>
      <c r="N2278" s="27">
        <v>0</v>
      </c>
      <c r="O2278" s="27">
        <v>0</v>
      </c>
      <c r="P2278" s="27">
        <v>17602000000</v>
      </c>
      <c r="Q2278" s="27">
        <v>17601616000.000004</v>
      </c>
      <c r="R2278" s="27">
        <v>0</v>
      </c>
      <c r="S2278" s="27">
        <v>1</v>
      </c>
      <c r="T2278" s="33">
        <v>0.81595367947064712</v>
      </c>
      <c r="U2278" s="27">
        <v>256798595.80000001</v>
      </c>
      <c r="V2278" s="27">
        <v>569011000</v>
      </c>
      <c r="W2278" s="27">
        <v>8577000</v>
      </c>
      <c r="X2278" s="27">
        <v>658000000</v>
      </c>
      <c r="Y2278" s="27"/>
      <c r="Z2278" s="27">
        <v>1</v>
      </c>
    </row>
    <row r="2279" spans="1:26">
      <c r="A2279" s="27">
        <v>2010</v>
      </c>
      <c r="B2279" t="s">
        <v>28</v>
      </c>
      <c r="C2279" s="27"/>
      <c r="D2279" s="27"/>
      <c r="E2279" s="27"/>
      <c r="F2279" s="27">
        <v>0</v>
      </c>
      <c r="G2279" s="27">
        <v>0</v>
      </c>
      <c r="H2279" s="27">
        <v>1</v>
      </c>
      <c r="I2279" s="27">
        <v>0</v>
      </c>
      <c r="J2279" s="27">
        <v>0</v>
      </c>
      <c r="K2279" s="27">
        <v>1</v>
      </c>
      <c r="L2279" s="27">
        <v>1</v>
      </c>
      <c r="M2279" s="27">
        <v>0</v>
      </c>
      <c r="N2279" s="27">
        <v>0</v>
      </c>
      <c r="O2279" s="27">
        <v>0</v>
      </c>
      <c r="P2279" s="27">
        <v>18448000000</v>
      </c>
      <c r="Q2279" s="27">
        <v>18447922400</v>
      </c>
      <c r="R2279" s="27">
        <v>0</v>
      </c>
      <c r="S2279" s="27">
        <v>1</v>
      </c>
      <c r="T2279" s="33">
        <v>1.0070075781651076</v>
      </c>
      <c r="U2279" s="27">
        <v>252267694.19999999</v>
      </c>
      <c r="V2279" s="27">
        <v>914508000</v>
      </c>
      <c r="W2279" s="27">
        <v>7738000</v>
      </c>
      <c r="X2279" s="27">
        <v>643000000</v>
      </c>
      <c r="Y2279" s="27"/>
      <c r="Z2279" s="27">
        <v>1</v>
      </c>
    </row>
    <row r="2280" spans="1:26">
      <c r="A2280" s="27">
        <v>2011</v>
      </c>
      <c r="B2280" t="s">
        <v>28</v>
      </c>
      <c r="C2280" s="27"/>
      <c r="D2280" s="27"/>
      <c r="E2280" s="27"/>
      <c r="F2280" s="27">
        <v>0</v>
      </c>
      <c r="G2280" s="27">
        <v>0</v>
      </c>
      <c r="H2280" s="27">
        <v>1</v>
      </c>
      <c r="I2280" s="27">
        <v>0</v>
      </c>
      <c r="J2280" s="27">
        <v>0</v>
      </c>
      <c r="K2280" s="27">
        <v>1</v>
      </c>
      <c r="L2280" s="27">
        <v>1</v>
      </c>
      <c r="M2280" s="27">
        <v>0</v>
      </c>
      <c r="N2280" s="27">
        <v>0</v>
      </c>
      <c r="O2280" s="27">
        <v>0</v>
      </c>
      <c r="P2280" s="27">
        <v>20284000000</v>
      </c>
      <c r="Q2280" s="27">
        <v>20283783700</v>
      </c>
      <c r="R2280" s="27">
        <v>0</v>
      </c>
      <c r="S2280" s="27">
        <v>1</v>
      </c>
      <c r="T2280" s="33">
        <v>1.116808011796752</v>
      </c>
      <c r="U2280" s="27">
        <v>251487972.90000001</v>
      </c>
      <c r="V2280" s="27">
        <v>1013641000</v>
      </c>
      <c r="W2280" s="27">
        <v>6898000</v>
      </c>
      <c r="X2280" s="27">
        <v>617000000</v>
      </c>
      <c r="Y2280" s="27"/>
      <c r="Z2280" s="27">
        <v>1</v>
      </c>
    </row>
    <row r="2281" spans="1:26">
      <c r="A2281" s="27">
        <v>2012</v>
      </c>
      <c r="B2281" t="s">
        <v>28</v>
      </c>
      <c r="C2281" s="27"/>
      <c r="D2281" s="27"/>
      <c r="E2281" s="27"/>
      <c r="F2281" s="27">
        <v>0</v>
      </c>
      <c r="G2281" s="27">
        <v>0</v>
      </c>
      <c r="H2281" s="27">
        <v>1</v>
      </c>
      <c r="I2281" s="27">
        <v>0</v>
      </c>
      <c r="J2281" s="27">
        <v>0</v>
      </c>
      <c r="K2281" s="27">
        <v>1</v>
      </c>
      <c r="L2281" s="27">
        <v>1</v>
      </c>
      <c r="M2281" s="27">
        <v>0</v>
      </c>
      <c r="N2281" s="27">
        <v>0</v>
      </c>
      <c r="O2281" s="27">
        <v>0</v>
      </c>
      <c r="P2281" s="27">
        <v>21386000000</v>
      </c>
      <c r="Q2281" s="27">
        <v>21386152999.999996</v>
      </c>
      <c r="R2281" s="27">
        <v>0</v>
      </c>
      <c r="S2281" s="27">
        <v>1</v>
      </c>
      <c r="T2281" s="33">
        <v>0.99562684078172081</v>
      </c>
      <c r="U2281" s="27">
        <v>251758254.40000001</v>
      </c>
      <c r="V2281" s="27">
        <v>982862000</v>
      </c>
      <c r="W2281" s="27">
        <v>6203000</v>
      </c>
      <c r="X2281" s="27">
        <v>547000000</v>
      </c>
      <c r="Y2281" s="27"/>
      <c r="Z2281" s="27">
        <v>1</v>
      </c>
    </row>
    <row r="2282" spans="1:26">
      <c r="A2282" s="27">
        <v>2013</v>
      </c>
      <c r="B2282" t="s">
        <v>28</v>
      </c>
      <c r="C2282" s="27"/>
      <c r="D2282" s="27"/>
      <c r="E2282" s="27"/>
      <c r="F2282" s="27">
        <v>0</v>
      </c>
      <c r="G2282" s="27">
        <v>0</v>
      </c>
      <c r="H2282" s="27">
        <v>1</v>
      </c>
      <c r="I2282" s="27">
        <v>0</v>
      </c>
      <c r="J2282" s="27">
        <v>0</v>
      </c>
      <c r="K2282" s="27">
        <v>1</v>
      </c>
      <c r="L2282" s="27">
        <v>1</v>
      </c>
      <c r="M2282" s="27">
        <v>0</v>
      </c>
      <c r="N2282" s="27">
        <v>0</v>
      </c>
      <c r="O2282" s="27">
        <v>0</v>
      </c>
      <c r="P2282" s="27">
        <v>21977000000</v>
      </c>
      <c r="Q2282" s="27">
        <v>21977401900</v>
      </c>
      <c r="R2282" s="27">
        <v>0</v>
      </c>
      <c r="S2282" s="27">
        <v>1</v>
      </c>
      <c r="T2282" s="33">
        <v>0.99710818219516861</v>
      </c>
      <c r="U2282" s="27">
        <v>252262780</v>
      </c>
      <c r="V2282" s="27">
        <v>963556000</v>
      </c>
      <c r="W2282" s="27">
        <v>5652000</v>
      </c>
      <c r="X2282" s="27">
        <v>480000000</v>
      </c>
      <c r="Y2282" s="27"/>
      <c r="Z2282" s="27">
        <v>1</v>
      </c>
    </row>
    <row r="2283" spans="1:26">
      <c r="A2283" s="27">
        <v>2014</v>
      </c>
      <c r="B2283" t="s">
        <v>28</v>
      </c>
      <c r="C2283" s="27"/>
      <c r="D2283" s="27"/>
      <c r="E2283" s="27"/>
      <c r="F2283" s="27">
        <v>0</v>
      </c>
      <c r="G2283" s="27">
        <v>0</v>
      </c>
      <c r="H2283" s="27">
        <v>1</v>
      </c>
      <c r="I2283" s="27">
        <v>0</v>
      </c>
      <c r="J2283" s="27">
        <v>0</v>
      </c>
      <c r="K2283" s="27">
        <v>1</v>
      </c>
      <c r="L2283" s="27">
        <v>1</v>
      </c>
      <c r="M2283" s="27">
        <v>0</v>
      </c>
      <c r="N2283" s="27">
        <v>0</v>
      </c>
      <c r="O2283" s="27">
        <v>0</v>
      </c>
      <c r="P2283" s="27">
        <v>22586000000</v>
      </c>
      <c r="Q2283" s="27">
        <v>22585841200</v>
      </c>
      <c r="R2283" s="27">
        <v>0</v>
      </c>
      <c r="S2283" s="27">
        <v>1</v>
      </c>
      <c r="T2283" s="33">
        <v>0.96696016921402161</v>
      </c>
      <c r="U2283" s="27">
        <v>237325219.69999999</v>
      </c>
      <c r="V2283" s="27">
        <v>943621000</v>
      </c>
      <c r="W2283" s="27">
        <v>5102000</v>
      </c>
      <c r="X2283" s="27">
        <v>407000000</v>
      </c>
      <c r="Y2283" s="27"/>
      <c r="Z2283" s="27">
        <v>1</v>
      </c>
    </row>
    <row r="2284" spans="1:26">
      <c r="A2284" s="27">
        <v>2015</v>
      </c>
      <c r="B2284" t="s">
        <v>28</v>
      </c>
      <c r="C2284" s="27"/>
      <c r="D2284" s="27"/>
      <c r="E2284" s="27"/>
      <c r="F2284" s="27">
        <v>0</v>
      </c>
      <c r="G2284" s="27">
        <v>0</v>
      </c>
      <c r="H2284" s="27">
        <v>1</v>
      </c>
      <c r="I2284" s="27">
        <v>0</v>
      </c>
      <c r="J2284" s="27">
        <v>0</v>
      </c>
      <c r="K2284" s="27">
        <v>1</v>
      </c>
      <c r="L2284" s="27">
        <v>1</v>
      </c>
      <c r="M2284" s="27">
        <v>0</v>
      </c>
      <c r="N2284" s="27">
        <v>0</v>
      </c>
      <c r="O2284" s="27">
        <v>0</v>
      </c>
      <c r="P2284" s="27">
        <v>23166000000</v>
      </c>
      <c r="Q2284" s="27">
        <v>23166030400</v>
      </c>
      <c r="R2284" s="27">
        <v>0</v>
      </c>
      <c r="S2284" s="27">
        <v>1</v>
      </c>
      <c r="T2284" s="33">
        <v>0.821813335342235</v>
      </c>
      <c r="U2284" s="27">
        <v>226992274.09999999</v>
      </c>
      <c r="V2284" s="27">
        <v>916766000</v>
      </c>
      <c r="W2284" s="27">
        <v>4552000</v>
      </c>
      <c r="X2284" s="27">
        <v>364000000</v>
      </c>
      <c r="Y2284" s="27"/>
      <c r="Z2284" s="27">
        <v>1</v>
      </c>
    </row>
    <row r="2285" spans="1:26">
      <c r="A2285" s="27">
        <v>2016</v>
      </c>
      <c r="B2285" t="s">
        <v>28</v>
      </c>
      <c r="C2285" s="27"/>
      <c r="D2285" s="27"/>
      <c r="E2285" s="27"/>
      <c r="F2285" s="27">
        <v>0</v>
      </c>
      <c r="G2285" s="27">
        <v>0</v>
      </c>
      <c r="H2285" s="27">
        <v>1</v>
      </c>
      <c r="I2285" s="27">
        <v>0</v>
      </c>
      <c r="J2285" s="27">
        <v>0</v>
      </c>
      <c r="K2285" s="27">
        <v>1</v>
      </c>
      <c r="L2285" s="27">
        <v>1</v>
      </c>
      <c r="M2285" s="27">
        <v>0</v>
      </c>
      <c r="N2285" s="27">
        <v>0</v>
      </c>
      <c r="O2285" s="27">
        <v>0</v>
      </c>
      <c r="P2285" s="27">
        <v>23912000000</v>
      </c>
      <c r="Q2285" s="27">
        <v>23912227500.000004</v>
      </c>
      <c r="R2285" s="27">
        <v>0</v>
      </c>
      <c r="S2285" s="27">
        <v>1</v>
      </c>
      <c r="T2285" s="33">
        <v>0.86004996979414983</v>
      </c>
      <c r="U2285" s="27">
        <v>220210664.30000001</v>
      </c>
      <c r="V2285" s="27">
        <v>908263000</v>
      </c>
      <c r="W2285" s="27">
        <v>4001000</v>
      </c>
      <c r="X2285" s="27">
        <v>325000000</v>
      </c>
      <c r="Y2285" s="27"/>
      <c r="Z2285" s="27">
        <v>1</v>
      </c>
    </row>
    <row r="2286" spans="1:26">
      <c r="A2286" s="27">
        <v>2017</v>
      </c>
      <c r="B2286" t="s">
        <v>28</v>
      </c>
      <c r="C2286" s="27"/>
      <c r="D2286" s="27"/>
      <c r="E2286" s="27"/>
      <c r="F2286" s="27">
        <v>0</v>
      </c>
      <c r="G2286" s="27">
        <v>0</v>
      </c>
      <c r="H2286" s="27">
        <v>1</v>
      </c>
      <c r="I2286" s="27">
        <v>0</v>
      </c>
      <c r="J2286" s="27">
        <v>0</v>
      </c>
      <c r="K2286" s="27">
        <v>1</v>
      </c>
      <c r="L2286" s="27">
        <v>1</v>
      </c>
      <c r="M2286" s="27">
        <v>0</v>
      </c>
      <c r="N2286" s="27">
        <v>0</v>
      </c>
      <c r="O2286" s="27">
        <v>0</v>
      </c>
      <c r="P2286" s="27">
        <v>24805000000</v>
      </c>
      <c r="Q2286" s="27">
        <v>24805439600.000004</v>
      </c>
      <c r="R2286" s="27">
        <v>0</v>
      </c>
      <c r="S2286" s="27">
        <v>1</v>
      </c>
      <c r="T2286" s="33">
        <v>0.90809244833766045</v>
      </c>
      <c r="U2286" s="27">
        <v>233283156.30000001</v>
      </c>
      <c r="V2286" s="27">
        <v>902989000</v>
      </c>
      <c r="W2286" s="27">
        <v>3451000</v>
      </c>
      <c r="X2286" s="27">
        <v>321000000</v>
      </c>
      <c r="Y2286" s="27"/>
      <c r="Z2286" s="27">
        <v>1</v>
      </c>
    </row>
    <row r="2287" spans="1:26">
      <c r="A2287" s="27">
        <v>1968</v>
      </c>
      <c r="B2287" t="s">
        <v>88</v>
      </c>
      <c r="C2287" s="27"/>
      <c r="D2287" s="27"/>
      <c r="E2287" s="27"/>
      <c r="F2287" s="27">
        <v>0</v>
      </c>
      <c r="G2287" s="27">
        <v>0</v>
      </c>
      <c r="H2287" s="27">
        <v>1</v>
      </c>
      <c r="I2287" s="27">
        <v>0</v>
      </c>
      <c r="J2287" s="27">
        <v>1</v>
      </c>
      <c r="K2287" s="27">
        <v>4</v>
      </c>
      <c r="L2287" s="27">
        <v>1</v>
      </c>
      <c r="M2287" s="27">
        <v>0</v>
      </c>
      <c r="N2287" s="27">
        <v>1</v>
      </c>
      <c r="O2287" s="27">
        <v>1</v>
      </c>
      <c r="P2287" s="27"/>
      <c r="Q2287" s="27">
        <v>67514285.714285716</v>
      </c>
      <c r="R2287" s="27">
        <v>0</v>
      </c>
      <c r="S2287" s="27">
        <v>0</v>
      </c>
      <c r="T2287" s="33">
        <v>0.99765870157012104</v>
      </c>
      <c r="U2287" s="27"/>
      <c r="V2287" s="27"/>
      <c r="W2287" s="27"/>
      <c r="X2287" s="27"/>
      <c r="Y2287" s="27"/>
      <c r="Z2287" s="27">
        <v>0</v>
      </c>
    </row>
    <row r="2288" spans="1:26">
      <c r="A2288" s="27">
        <v>1969</v>
      </c>
      <c r="B2288" t="s">
        <v>88</v>
      </c>
      <c r="C2288" s="27"/>
      <c r="D2288" s="27"/>
      <c r="E2288" s="27"/>
      <c r="F2288" s="27">
        <v>0</v>
      </c>
      <c r="G2288" s="27">
        <v>0</v>
      </c>
      <c r="H2288" s="27">
        <v>1</v>
      </c>
      <c r="I2288" s="27">
        <v>0</v>
      </c>
      <c r="J2288" s="27">
        <v>1</v>
      </c>
      <c r="K2288" s="27">
        <v>4</v>
      </c>
      <c r="L2288" s="27">
        <v>1</v>
      </c>
      <c r="M2288" s="27">
        <v>0</v>
      </c>
      <c r="N2288" s="27">
        <v>1</v>
      </c>
      <c r="O2288" s="27">
        <v>1</v>
      </c>
      <c r="P2288" s="27"/>
      <c r="Q2288" s="27">
        <v>67225714.285714284</v>
      </c>
      <c r="R2288" s="27">
        <v>0</v>
      </c>
      <c r="S2288" s="27">
        <v>0</v>
      </c>
      <c r="T2288" s="33">
        <v>1.0058077459461789</v>
      </c>
      <c r="U2288" s="27"/>
      <c r="V2288" s="27"/>
      <c r="W2288" s="27"/>
      <c r="X2288" s="27"/>
      <c r="Y2288" s="27"/>
      <c r="Z2288" s="27">
        <v>0</v>
      </c>
    </row>
    <row r="2289" spans="1:26">
      <c r="A2289" s="27">
        <v>1970</v>
      </c>
      <c r="B2289" t="s">
        <v>88</v>
      </c>
      <c r="C2289" s="27"/>
      <c r="D2289" s="27"/>
      <c r="E2289" s="27"/>
      <c r="F2289" s="27">
        <v>0</v>
      </c>
      <c r="G2289" s="27">
        <v>0</v>
      </c>
      <c r="H2289" s="27">
        <v>1</v>
      </c>
      <c r="I2289" s="27">
        <v>0</v>
      </c>
      <c r="J2289" s="27">
        <v>1</v>
      </c>
      <c r="K2289" s="27">
        <v>4</v>
      </c>
      <c r="L2289" s="27">
        <v>1</v>
      </c>
      <c r="M2289" s="27">
        <v>0</v>
      </c>
      <c r="N2289" s="27">
        <v>1</v>
      </c>
      <c r="O2289" s="27">
        <v>1</v>
      </c>
      <c r="P2289" s="27"/>
      <c r="Q2289" s="27">
        <v>66331428.571428575</v>
      </c>
      <c r="R2289" s="27">
        <v>0</v>
      </c>
      <c r="S2289" s="27">
        <v>0</v>
      </c>
      <c r="T2289" s="33">
        <v>1</v>
      </c>
      <c r="U2289" s="27"/>
      <c r="V2289" s="27"/>
      <c r="W2289" s="27"/>
      <c r="X2289" s="27"/>
      <c r="Y2289" s="27">
        <v>0</v>
      </c>
      <c r="Z2289" s="27">
        <v>0</v>
      </c>
    </row>
    <row r="2290" spans="1:26">
      <c r="A2290" s="27">
        <v>1971</v>
      </c>
      <c r="B2290" t="s">
        <v>88</v>
      </c>
      <c r="C2290" s="27"/>
      <c r="D2290" s="27"/>
      <c r="E2290" s="27"/>
      <c r="F2290" s="27">
        <v>10000000</v>
      </c>
      <c r="G2290" s="27">
        <v>0</v>
      </c>
      <c r="H2290" s="27">
        <v>1</v>
      </c>
      <c r="I2290" s="27">
        <v>0</v>
      </c>
      <c r="J2290" s="27">
        <v>1</v>
      </c>
      <c r="K2290" s="27">
        <v>4</v>
      </c>
      <c r="L2290" s="27">
        <v>1</v>
      </c>
      <c r="M2290" s="27">
        <v>0</v>
      </c>
      <c r="N2290" s="27">
        <v>1</v>
      </c>
      <c r="O2290" s="27">
        <v>1</v>
      </c>
      <c r="P2290" s="27"/>
      <c r="Q2290" s="27">
        <v>64946954.756797999</v>
      </c>
      <c r="R2290" s="27">
        <v>1</v>
      </c>
      <c r="S2290" s="27">
        <v>0</v>
      </c>
      <c r="T2290" s="33">
        <v>0.92761372871024128</v>
      </c>
      <c r="U2290" s="27"/>
      <c r="V2290" s="27"/>
      <c r="W2290" s="27"/>
      <c r="X2290" s="27"/>
      <c r="Y2290" s="27">
        <v>0</v>
      </c>
      <c r="Z2290" s="27">
        <v>0</v>
      </c>
    </row>
    <row r="2291" spans="1:26">
      <c r="A2291" s="27">
        <v>1972</v>
      </c>
      <c r="B2291" t="s">
        <v>88</v>
      </c>
      <c r="C2291" s="27"/>
      <c r="D2291" s="27"/>
      <c r="E2291" s="27"/>
      <c r="F2291" s="27">
        <v>0</v>
      </c>
      <c r="G2291" s="27">
        <v>0</v>
      </c>
      <c r="H2291" s="27">
        <v>1</v>
      </c>
      <c r="I2291" s="27">
        <v>0</v>
      </c>
      <c r="J2291" s="27">
        <v>1</v>
      </c>
      <c r="K2291" s="27">
        <v>4</v>
      </c>
      <c r="L2291" s="27">
        <v>1</v>
      </c>
      <c r="M2291" s="27">
        <v>0</v>
      </c>
      <c r="N2291" s="27">
        <v>1</v>
      </c>
      <c r="O2291" s="27">
        <v>1</v>
      </c>
      <c r="P2291" s="27"/>
      <c r="Q2291" s="27">
        <v>65429198.23870796</v>
      </c>
      <c r="R2291" s="27">
        <v>1</v>
      </c>
      <c r="S2291" s="27">
        <v>0</v>
      </c>
      <c r="T2291" s="33">
        <v>0.92122545142259926</v>
      </c>
      <c r="U2291" s="27"/>
      <c r="V2291" s="27"/>
      <c r="W2291" s="27"/>
      <c r="X2291" s="27"/>
      <c r="Y2291" s="27">
        <v>0</v>
      </c>
      <c r="Z2291" s="27">
        <v>0</v>
      </c>
    </row>
    <row r="2292" spans="1:26">
      <c r="A2292" s="27">
        <v>1973</v>
      </c>
      <c r="B2292" t="s">
        <v>88</v>
      </c>
      <c r="C2292" s="27"/>
      <c r="D2292" s="27"/>
      <c r="E2292" s="27"/>
      <c r="F2292" s="27">
        <v>0</v>
      </c>
      <c r="G2292" s="27">
        <v>0</v>
      </c>
      <c r="H2292" s="27">
        <v>1</v>
      </c>
      <c r="I2292" s="27">
        <v>0</v>
      </c>
      <c r="J2292" s="27">
        <v>1</v>
      </c>
      <c r="K2292" s="27">
        <v>4</v>
      </c>
      <c r="L2292" s="27">
        <v>1</v>
      </c>
      <c r="M2292" s="27">
        <v>0</v>
      </c>
      <c r="N2292" s="27">
        <v>1</v>
      </c>
      <c r="O2292" s="27">
        <v>1</v>
      </c>
      <c r="P2292" s="27"/>
      <c r="Q2292" s="27">
        <v>81203226.913834542</v>
      </c>
      <c r="R2292" s="27">
        <v>1</v>
      </c>
      <c r="S2292" s="27">
        <v>0</v>
      </c>
      <c r="T2292" s="33">
        <v>1.2798279189511945</v>
      </c>
      <c r="U2292" s="27"/>
      <c r="V2292" s="27"/>
      <c r="W2292" s="27"/>
      <c r="X2292" s="27"/>
      <c r="Y2292" s="27">
        <v>0</v>
      </c>
      <c r="Z2292" s="27">
        <v>0</v>
      </c>
    </row>
    <row r="2293" spans="1:26">
      <c r="A2293" s="27">
        <v>1974</v>
      </c>
      <c r="B2293" t="s">
        <v>88</v>
      </c>
      <c r="C2293" s="27"/>
      <c r="D2293" s="27"/>
      <c r="E2293" s="27"/>
      <c r="F2293" s="27">
        <v>0</v>
      </c>
      <c r="G2293" s="27">
        <v>0</v>
      </c>
      <c r="H2293" s="27">
        <v>1</v>
      </c>
      <c r="I2293" s="27">
        <v>0</v>
      </c>
      <c r="J2293" s="27">
        <v>1</v>
      </c>
      <c r="K2293" s="27">
        <v>4</v>
      </c>
      <c r="L2293" s="27">
        <v>1</v>
      </c>
      <c r="M2293" s="27">
        <v>0</v>
      </c>
      <c r="N2293" s="27">
        <v>1</v>
      </c>
      <c r="O2293" s="27">
        <v>1</v>
      </c>
      <c r="P2293" s="27"/>
      <c r="Q2293" s="27">
        <v>94159862.707369089</v>
      </c>
      <c r="R2293" s="27">
        <v>1</v>
      </c>
      <c r="S2293" s="27">
        <v>0</v>
      </c>
      <c r="T2293" s="33">
        <v>1.2793035310212315</v>
      </c>
      <c r="U2293" s="27"/>
      <c r="V2293" s="27"/>
      <c r="W2293" s="27"/>
      <c r="X2293" s="27"/>
      <c r="Y2293" s="27">
        <v>0</v>
      </c>
      <c r="Z2293" s="27">
        <v>0</v>
      </c>
    </row>
    <row r="2294" spans="1:26">
      <c r="A2294" s="27">
        <v>1975</v>
      </c>
      <c r="B2294" t="s">
        <v>88</v>
      </c>
      <c r="C2294" s="27"/>
      <c r="D2294" s="27"/>
      <c r="E2294" s="27"/>
      <c r="F2294" s="27">
        <v>0</v>
      </c>
      <c r="G2294" s="27">
        <v>0</v>
      </c>
      <c r="H2294" s="27">
        <v>1</v>
      </c>
      <c r="I2294" s="27">
        <v>0</v>
      </c>
      <c r="J2294" s="27">
        <v>1</v>
      </c>
      <c r="K2294" s="27">
        <v>4</v>
      </c>
      <c r="L2294" s="27">
        <v>1</v>
      </c>
      <c r="M2294" s="27">
        <v>0</v>
      </c>
      <c r="N2294" s="27">
        <v>1</v>
      </c>
      <c r="O2294" s="27">
        <v>1</v>
      </c>
      <c r="P2294" s="27"/>
      <c r="Q2294" s="27">
        <v>104295643.38843696</v>
      </c>
      <c r="R2294" s="27">
        <v>1</v>
      </c>
      <c r="S2294" s="27">
        <v>0</v>
      </c>
      <c r="T2294" s="33">
        <v>0.94696688960437181</v>
      </c>
      <c r="U2294" s="27"/>
      <c r="V2294" s="27"/>
      <c r="W2294" s="27"/>
      <c r="X2294" s="27"/>
      <c r="Y2294" s="27">
        <v>0</v>
      </c>
      <c r="Z2294" s="27">
        <v>0</v>
      </c>
    </row>
    <row r="2295" spans="1:26">
      <c r="A2295" s="27">
        <v>1976</v>
      </c>
      <c r="B2295" t="s">
        <v>88</v>
      </c>
      <c r="C2295" s="27"/>
      <c r="D2295" s="27"/>
      <c r="E2295" s="27"/>
      <c r="F2295" s="27">
        <v>0</v>
      </c>
      <c r="G2295" s="27">
        <v>0</v>
      </c>
      <c r="H2295" s="27">
        <v>1</v>
      </c>
      <c r="I2295" s="27">
        <v>0</v>
      </c>
      <c r="J2295" s="27">
        <v>1</v>
      </c>
      <c r="K2295" s="27">
        <v>4</v>
      </c>
      <c r="L2295" s="27">
        <v>1</v>
      </c>
      <c r="M2295" s="27">
        <v>0</v>
      </c>
      <c r="N2295" s="27">
        <v>1</v>
      </c>
      <c r="O2295" s="27">
        <v>1</v>
      </c>
      <c r="P2295" s="27"/>
      <c r="Q2295" s="27">
        <v>103653049.93796988</v>
      </c>
      <c r="R2295" s="27">
        <v>1</v>
      </c>
      <c r="S2295" s="27">
        <v>0</v>
      </c>
      <c r="T2295" s="33">
        <v>1.0219497573337515</v>
      </c>
      <c r="U2295" s="27"/>
      <c r="V2295" s="27"/>
      <c r="W2295" s="27"/>
      <c r="X2295" s="27"/>
      <c r="Y2295" s="27">
        <v>0</v>
      </c>
      <c r="Z2295" s="27">
        <v>0</v>
      </c>
    </row>
    <row r="2296" spans="1:26">
      <c r="A2296" s="27">
        <v>1977</v>
      </c>
      <c r="B2296" t="s">
        <v>88</v>
      </c>
      <c r="C2296" s="27"/>
      <c r="D2296" s="27"/>
      <c r="E2296" s="27"/>
      <c r="F2296" s="27">
        <v>0</v>
      </c>
      <c r="G2296" s="27">
        <v>0</v>
      </c>
      <c r="H2296" s="27">
        <v>1</v>
      </c>
      <c r="I2296" s="27">
        <v>0</v>
      </c>
      <c r="J2296" s="27">
        <v>1</v>
      </c>
      <c r="K2296" s="27">
        <v>4</v>
      </c>
      <c r="L2296" s="27">
        <v>1</v>
      </c>
      <c r="M2296" s="27">
        <v>0</v>
      </c>
      <c r="N2296" s="27">
        <v>1</v>
      </c>
      <c r="O2296" s="27">
        <v>1</v>
      </c>
      <c r="P2296" s="27"/>
      <c r="Q2296" s="27">
        <v>103987520.07582739</v>
      </c>
      <c r="R2296" s="27">
        <v>1</v>
      </c>
      <c r="S2296" s="27">
        <v>0</v>
      </c>
      <c r="T2296" s="33">
        <v>1.0409624303569636</v>
      </c>
      <c r="U2296" s="27"/>
      <c r="V2296" s="27"/>
      <c r="W2296" s="27"/>
      <c r="X2296" s="27"/>
      <c r="Y2296" s="27">
        <v>0</v>
      </c>
      <c r="Z2296" s="27">
        <v>0</v>
      </c>
    </row>
    <row r="2297" spans="1:26">
      <c r="A2297" s="27">
        <v>1978</v>
      </c>
      <c r="B2297" t="s">
        <v>88</v>
      </c>
      <c r="C2297" s="27"/>
      <c r="D2297" s="27"/>
      <c r="E2297" s="27"/>
      <c r="F2297" s="27">
        <v>0</v>
      </c>
      <c r="G2297" s="27">
        <v>0</v>
      </c>
      <c r="H2297" s="27">
        <v>1</v>
      </c>
      <c r="I2297" s="27">
        <v>0</v>
      </c>
      <c r="J2297" s="27">
        <v>1</v>
      </c>
      <c r="K2297" s="27">
        <v>4</v>
      </c>
      <c r="L2297" s="27">
        <v>1</v>
      </c>
      <c r="M2297" s="27">
        <v>0</v>
      </c>
      <c r="N2297" s="27">
        <v>1</v>
      </c>
      <c r="O2297" s="27">
        <v>1</v>
      </c>
      <c r="P2297" s="27"/>
      <c r="Q2297" s="27"/>
      <c r="R2297" s="27">
        <v>1</v>
      </c>
      <c r="S2297" s="27">
        <v>0</v>
      </c>
      <c r="T2297" s="33">
        <v>0.91734575384516981</v>
      </c>
      <c r="U2297" s="27"/>
      <c r="V2297" s="27"/>
      <c r="W2297" s="27"/>
      <c r="X2297" s="27"/>
      <c r="Y2297" s="27">
        <v>0</v>
      </c>
      <c r="Z2297" s="27">
        <v>0</v>
      </c>
    </row>
    <row r="2298" spans="1:26">
      <c r="A2298" s="27">
        <v>1979</v>
      </c>
      <c r="B2298" t="s">
        <v>88</v>
      </c>
      <c r="C2298" s="27"/>
      <c r="D2298" s="27"/>
      <c r="E2298" s="27"/>
      <c r="F2298" s="27">
        <v>0</v>
      </c>
      <c r="G2298" s="27">
        <v>0</v>
      </c>
      <c r="H2298" s="27">
        <v>1</v>
      </c>
      <c r="I2298" s="27">
        <v>0</v>
      </c>
      <c r="J2298" s="27">
        <v>1</v>
      </c>
      <c r="K2298" s="27">
        <v>4</v>
      </c>
      <c r="L2298" s="27">
        <v>1</v>
      </c>
      <c r="M2298" s="27">
        <v>0</v>
      </c>
      <c r="N2298" s="27">
        <v>1</v>
      </c>
      <c r="O2298" s="27">
        <v>1</v>
      </c>
      <c r="P2298" s="27"/>
      <c r="Q2298" s="27"/>
      <c r="R2298" s="27">
        <v>1</v>
      </c>
      <c r="S2298" s="27">
        <v>0</v>
      </c>
      <c r="T2298" s="33">
        <v>0.9810294585578897</v>
      </c>
      <c r="U2298" s="27"/>
      <c r="V2298" s="27"/>
      <c r="W2298" s="27"/>
      <c r="X2298" s="27"/>
      <c r="Y2298" s="27">
        <v>0</v>
      </c>
      <c r="Z2298" s="27">
        <v>0</v>
      </c>
    </row>
    <row r="2299" spans="1:26">
      <c r="A2299" s="27">
        <v>1980</v>
      </c>
      <c r="B2299" t="s">
        <v>88</v>
      </c>
      <c r="C2299" s="27"/>
      <c r="D2299" s="27"/>
      <c r="E2299" s="27"/>
      <c r="F2299" s="27">
        <v>0</v>
      </c>
      <c r="G2299" s="27">
        <v>0</v>
      </c>
      <c r="H2299" s="27">
        <v>1</v>
      </c>
      <c r="I2299" s="27">
        <v>0</v>
      </c>
      <c r="J2299" s="27">
        <v>1</v>
      </c>
      <c r="K2299" s="27">
        <v>4</v>
      </c>
      <c r="L2299" s="27">
        <v>1</v>
      </c>
      <c r="M2299" s="27">
        <v>0</v>
      </c>
      <c r="N2299" s="27">
        <v>1</v>
      </c>
      <c r="O2299" s="27">
        <v>1</v>
      </c>
      <c r="P2299" s="27">
        <v>32000000</v>
      </c>
      <c r="Q2299" s="27">
        <v>50642880.773750342</v>
      </c>
      <c r="R2299" s="27">
        <v>1</v>
      </c>
      <c r="S2299" s="27">
        <v>0</v>
      </c>
      <c r="T2299" s="33">
        <v>0.94044734443210454</v>
      </c>
      <c r="U2299" s="27"/>
      <c r="V2299" s="27"/>
      <c r="W2299" s="27"/>
      <c r="X2299" s="27"/>
      <c r="Y2299" s="27">
        <v>0</v>
      </c>
      <c r="Z2299" s="27">
        <v>0</v>
      </c>
    </row>
    <row r="2300" spans="1:26">
      <c r="A2300" s="27">
        <v>1981</v>
      </c>
      <c r="B2300" t="s">
        <v>88</v>
      </c>
      <c r="C2300" s="27"/>
      <c r="D2300" s="27"/>
      <c r="E2300" s="27"/>
      <c r="F2300" s="27">
        <v>0</v>
      </c>
      <c r="G2300" s="27">
        <v>0</v>
      </c>
      <c r="H2300" s="27">
        <v>1</v>
      </c>
      <c r="I2300" s="27">
        <v>0</v>
      </c>
      <c r="J2300" s="27">
        <v>1</v>
      </c>
      <c r="K2300" s="27">
        <v>4</v>
      </c>
      <c r="L2300" s="27">
        <v>1</v>
      </c>
      <c r="M2300" s="27">
        <v>0</v>
      </c>
      <c r="N2300" s="27">
        <v>1</v>
      </c>
      <c r="O2300" s="27">
        <v>1</v>
      </c>
      <c r="P2300" s="27">
        <v>30000000</v>
      </c>
      <c r="Q2300" s="27">
        <v>36731422.84569139</v>
      </c>
      <c r="R2300" s="27">
        <v>1</v>
      </c>
      <c r="S2300" s="27">
        <v>1</v>
      </c>
      <c r="T2300" s="33">
        <v>0.83355014400471705</v>
      </c>
      <c r="U2300" s="27"/>
      <c r="V2300" s="27"/>
      <c r="W2300" s="27"/>
      <c r="X2300" s="27"/>
      <c r="Y2300" s="27">
        <v>0</v>
      </c>
      <c r="Z2300" s="27">
        <v>0</v>
      </c>
    </row>
    <row r="2301" spans="1:26">
      <c r="A2301" s="27">
        <v>1982</v>
      </c>
      <c r="B2301" t="s">
        <v>88</v>
      </c>
      <c r="C2301" s="27"/>
      <c r="D2301" s="27"/>
      <c r="E2301" s="27"/>
      <c r="F2301" s="27">
        <v>0</v>
      </c>
      <c r="G2301" s="27">
        <v>0</v>
      </c>
      <c r="H2301" s="27">
        <v>1</v>
      </c>
      <c r="I2301" s="27">
        <v>0</v>
      </c>
      <c r="J2301" s="27">
        <v>1</v>
      </c>
      <c r="K2301" s="27">
        <v>4</v>
      </c>
      <c r="L2301" s="27">
        <v>1</v>
      </c>
      <c r="M2301" s="27">
        <v>0</v>
      </c>
      <c r="N2301" s="27">
        <v>1</v>
      </c>
      <c r="O2301" s="27">
        <v>1</v>
      </c>
      <c r="P2301" s="27">
        <v>35000000</v>
      </c>
      <c r="Q2301" s="27">
        <v>44294647.733478971</v>
      </c>
      <c r="R2301" s="27">
        <v>1</v>
      </c>
      <c r="S2301" s="27">
        <v>1</v>
      </c>
      <c r="T2301" s="33">
        <v>0.78443295677873848</v>
      </c>
      <c r="U2301" s="27"/>
      <c r="V2301" s="27"/>
      <c r="W2301" s="27"/>
      <c r="X2301" s="27"/>
      <c r="Y2301" s="27">
        <v>0</v>
      </c>
      <c r="Z2301" s="27">
        <v>0</v>
      </c>
    </row>
    <row r="2302" spans="1:26">
      <c r="A2302" s="27">
        <v>1983</v>
      </c>
      <c r="B2302" t="s">
        <v>88</v>
      </c>
      <c r="C2302" s="27"/>
      <c r="D2302" s="27"/>
      <c r="E2302" s="27"/>
      <c r="F2302" s="27">
        <v>0</v>
      </c>
      <c r="G2302" s="27">
        <v>0</v>
      </c>
      <c r="H2302" s="27">
        <v>1</v>
      </c>
      <c r="I2302" s="27">
        <v>0</v>
      </c>
      <c r="J2302" s="27">
        <v>1</v>
      </c>
      <c r="K2302" s="27">
        <v>4</v>
      </c>
      <c r="L2302" s="27">
        <v>1</v>
      </c>
      <c r="M2302" s="27">
        <v>0</v>
      </c>
      <c r="N2302" s="27">
        <v>1</v>
      </c>
      <c r="O2302" s="27">
        <v>1</v>
      </c>
      <c r="P2302" s="27">
        <v>40000000</v>
      </c>
      <c r="Q2302" s="27">
        <v>44442456.947639965</v>
      </c>
      <c r="R2302" s="27">
        <v>0</v>
      </c>
      <c r="S2302" s="27">
        <v>1</v>
      </c>
      <c r="T2302" s="33">
        <v>0.83426891623154475</v>
      </c>
      <c r="U2302" s="27"/>
      <c r="V2302" s="27"/>
      <c r="W2302" s="27"/>
      <c r="X2302" s="27"/>
      <c r="Y2302" s="27">
        <v>0</v>
      </c>
      <c r="Z2302" s="27">
        <v>0</v>
      </c>
    </row>
    <row r="2303" spans="1:26">
      <c r="A2303" s="27">
        <v>1984</v>
      </c>
      <c r="B2303" t="s">
        <v>88</v>
      </c>
      <c r="C2303" s="27"/>
      <c r="D2303" s="27"/>
      <c r="E2303" s="27"/>
      <c r="F2303" s="27">
        <v>8700000</v>
      </c>
      <c r="G2303" s="27">
        <v>0</v>
      </c>
      <c r="H2303" s="27">
        <v>1</v>
      </c>
      <c r="I2303" s="27">
        <v>0</v>
      </c>
      <c r="J2303" s="27">
        <v>1</v>
      </c>
      <c r="K2303" s="27">
        <v>4</v>
      </c>
      <c r="L2303" s="27">
        <v>1</v>
      </c>
      <c r="M2303" s="27">
        <v>0</v>
      </c>
      <c r="N2303" s="27">
        <v>1</v>
      </c>
      <c r="O2303" s="27">
        <v>1</v>
      </c>
      <c r="P2303" s="27">
        <v>44000000</v>
      </c>
      <c r="Q2303" s="27">
        <v>50320914.406568795</v>
      </c>
      <c r="R2303" s="27">
        <v>1</v>
      </c>
      <c r="S2303" s="27">
        <v>1</v>
      </c>
      <c r="T2303" s="33">
        <v>0.82999599794502654</v>
      </c>
      <c r="U2303" s="27"/>
      <c r="V2303" s="27"/>
      <c r="W2303" s="27"/>
      <c r="X2303" s="27"/>
      <c r="Y2303" s="27"/>
      <c r="Z2303" s="27">
        <v>0</v>
      </c>
    </row>
    <row r="2304" spans="1:26">
      <c r="A2304" s="27">
        <v>1985</v>
      </c>
      <c r="B2304" t="s">
        <v>88</v>
      </c>
      <c r="C2304" s="27"/>
      <c r="D2304" s="27"/>
      <c r="E2304" s="27"/>
      <c r="F2304" s="27">
        <v>0</v>
      </c>
      <c r="G2304" s="27">
        <v>0</v>
      </c>
      <c r="H2304" s="27">
        <v>1</v>
      </c>
      <c r="I2304" s="27">
        <v>0</v>
      </c>
      <c r="J2304" s="27">
        <v>1</v>
      </c>
      <c r="K2304" s="27">
        <v>4</v>
      </c>
      <c r="L2304" s="27">
        <v>1</v>
      </c>
      <c r="M2304" s="27">
        <v>0</v>
      </c>
      <c r="N2304" s="27">
        <v>1</v>
      </c>
      <c r="O2304" s="27">
        <v>1</v>
      </c>
      <c r="P2304" s="27">
        <v>74000000</v>
      </c>
      <c r="Q2304" s="27">
        <v>62118564.849542476</v>
      </c>
      <c r="R2304" s="27">
        <v>1</v>
      </c>
      <c r="S2304" s="27">
        <v>1</v>
      </c>
      <c r="T2304" s="33">
        <v>0.74915719568429318</v>
      </c>
      <c r="U2304" s="27"/>
      <c r="V2304" s="27"/>
      <c r="W2304" s="27"/>
      <c r="X2304" s="27"/>
      <c r="Y2304" s="27"/>
      <c r="Z2304" s="27">
        <v>0</v>
      </c>
    </row>
    <row r="2305" spans="1:26">
      <c r="A2305" s="27">
        <v>1986</v>
      </c>
      <c r="B2305" t="s">
        <v>88</v>
      </c>
      <c r="C2305" s="27"/>
      <c r="D2305" s="27"/>
      <c r="E2305" s="27"/>
      <c r="F2305" s="27">
        <v>0</v>
      </c>
      <c r="G2305" s="27">
        <v>0</v>
      </c>
      <c r="H2305" s="27">
        <v>1</v>
      </c>
      <c r="I2305" s="27">
        <v>0</v>
      </c>
      <c r="J2305" s="27">
        <v>1</v>
      </c>
      <c r="K2305" s="27">
        <v>4</v>
      </c>
      <c r="L2305" s="27">
        <v>1</v>
      </c>
      <c r="M2305" s="27">
        <v>0</v>
      </c>
      <c r="N2305" s="27">
        <v>1</v>
      </c>
      <c r="O2305" s="27">
        <v>1</v>
      </c>
      <c r="P2305" s="27">
        <v>91000000</v>
      </c>
      <c r="Q2305" s="27">
        <v>76407396.755296394</v>
      </c>
      <c r="R2305" s="27">
        <v>1</v>
      </c>
      <c r="S2305" s="27">
        <v>1</v>
      </c>
      <c r="T2305" s="33">
        <v>0.7030572776909082</v>
      </c>
      <c r="U2305" s="27"/>
      <c r="V2305" s="27"/>
      <c r="W2305" s="27"/>
      <c r="X2305" s="27"/>
      <c r="Y2305" s="27"/>
      <c r="Z2305" s="27">
        <v>0</v>
      </c>
    </row>
    <row r="2306" spans="1:26">
      <c r="A2306" s="27">
        <v>1987</v>
      </c>
      <c r="B2306" t="s">
        <v>88</v>
      </c>
      <c r="C2306" s="27"/>
      <c r="D2306" s="27"/>
      <c r="E2306" s="27"/>
      <c r="F2306" s="27">
        <v>0</v>
      </c>
      <c r="G2306" s="27">
        <v>0</v>
      </c>
      <c r="H2306" s="27">
        <v>1</v>
      </c>
      <c r="I2306" s="27">
        <v>0</v>
      </c>
      <c r="J2306" s="27">
        <v>1</v>
      </c>
      <c r="K2306" s="27">
        <v>4</v>
      </c>
      <c r="L2306" s="27">
        <v>1</v>
      </c>
      <c r="M2306" s="27">
        <v>0</v>
      </c>
      <c r="N2306" s="27">
        <v>1</v>
      </c>
      <c r="O2306" s="27">
        <v>1</v>
      </c>
      <c r="P2306" s="27">
        <v>111000000</v>
      </c>
      <c r="Q2306" s="27">
        <v>93345847.727032259</v>
      </c>
      <c r="R2306" s="27">
        <v>1</v>
      </c>
      <c r="S2306" s="27">
        <v>1</v>
      </c>
      <c r="T2306" s="33">
        <v>0.74330063470010233</v>
      </c>
      <c r="U2306" s="27"/>
      <c r="V2306" s="27"/>
      <c r="W2306" s="27"/>
      <c r="X2306" s="27"/>
      <c r="Y2306" s="27"/>
      <c r="Z2306" s="27">
        <v>0</v>
      </c>
    </row>
    <row r="2307" spans="1:26">
      <c r="A2307" s="27">
        <v>1988</v>
      </c>
      <c r="B2307" t="s">
        <v>88</v>
      </c>
      <c r="C2307" s="27"/>
      <c r="D2307" s="27"/>
      <c r="E2307" s="27"/>
      <c r="F2307" s="27">
        <v>0</v>
      </c>
      <c r="G2307" s="27">
        <v>0</v>
      </c>
      <c r="H2307" s="27">
        <v>1</v>
      </c>
      <c r="I2307" s="27">
        <v>0</v>
      </c>
      <c r="J2307" s="27">
        <v>1</v>
      </c>
      <c r="K2307" s="27">
        <v>4</v>
      </c>
      <c r="L2307" s="27">
        <v>1</v>
      </c>
      <c r="M2307" s="27">
        <v>0</v>
      </c>
      <c r="N2307" s="27">
        <v>1</v>
      </c>
      <c r="O2307" s="27">
        <v>1</v>
      </c>
      <c r="P2307" s="27">
        <v>119000000</v>
      </c>
      <c r="Q2307" s="27">
        <v>100534663.29492673</v>
      </c>
      <c r="R2307" s="27">
        <v>1</v>
      </c>
      <c r="S2307" s="27">
        <v>1</v>
      </c>
      <c r="T2307" s="33">
        <v>0.80560957079318884</v>
      </c>
      <c r="U2307" s="27"/>
      <c r="V2307" s="27"/>
      <c r="W2307" s="27"/>
      <c r="X2307" s="27"/>
      <c r="Y2307" s="27"/>
      <c r="Z2307" s="27">
        <v>0</v>
      </c>
    </row>
    <row r="2308" spans="1:26">
      <c r="A2308" s="27">
        <v>1989</v>
      </c>
      <c r="B2308" t="s">
        <v>88</v>
      </c>
      <c r="C2308" s="27"/>
      <c r="D2308" s="27"/>
      <c r="E2308" s="27"/>
      <c r="F2308" s="27">
        <v>0</v>
      </c>
      <c r="G2308" s="27">
        <v>0</v>
      </c>
      <c r="H2308" s="27">
        <v>1</v>
      </c>
      <c r="I2308" s="27">
        <v>0</v>
      </c>
      <c r="J2308" s="27">
        <v>1</v>
      </c>
      <c r="K2308" s="27">
        <v>4</v>
      </c>
      <c r="L2308" s="27">
        <v>1</v>
      </c>
      <c r="M2308" s="27">
        <v>0</v>
      </c>
      <c r="N2308" s="27">
        <v>1</v>
      </c>
      <c r="O2308" s="27">
        <v>1</v>
      </c>
      <c r="P2308" s="27">
        <v>105000000</v>
      </c>
      <c r="Q2308" s="27">
        <v>88265974.584360346</v>
      </c>
      <c r="R2308" s="27">
        <v>1</v>
      </c>
      <c r="S2308" s="27">
        <v>1</v>
      </c>
      <c r="T2308" s="33">
        <v>0.74679040704290955</v>
      </c>
      <c r="U2308" s="27"/>
      <c r="V2308" s="27"/>
      <c r="W2308" s="27"/>
      <c r="X2308" s="27"/>
      <c r="Y2308" s="27"/>
      <c r="Z2308" s="27">
        <v>0</v>
      </c>
    </row>
    <row r="2309" spans="1:26">
      <c r="A2309" s="27">
        <v>1990</v>
      </c>
      <c r="B2309" t="s">
        <v>88</v>
      </c>
      <c r="C2309" s="27"/>
      <c r="D2309" s="27"/>
      <c r="E2309" s="27"/>
      <c r="F2309" s="27">
        <v>0</v>
      </c>
      <c r="G2309" s="27">
        <v>0</v>
      </c>
      <c r="H2309" s="27">
        <v>1</v>
      </c>
      <c r="I2309" s="27">
        <v>0</v>
      </c>
      <c r="J2309" s="27">
        <v>1</v>
      </c>
      <c r="K2309" s="27">
        <v>4</v>
      </c>
      <c r="L2309" s="27">
        <v>1</v>
      </c>
      <c r="M2309" s="27">
        <v>0</v>
      </c>
      <c r="N2309" s="27">
        <v>1</v>
      </c>
      <c r="O2309" s="27">
        <v>1</v>
      </c>
      <c r="P2309" s="27">
        <v>133000000</v>
      </c>
      <c r="Q2309" s="27">
        <v>112119406.5483309</v>
      </c>
      <c r="R2309" s="27">
        <v>1</v>
      </c>
      <c r="S2309" s="27">
        <v>1</v>
      </c>
      <c r="T2309" s="33">
        <v>0.70566019682121295</v>
      </c>
      <c r="U2309" s="27"/>
      <c r="V2309" s="27"/>
      <c r="W2309" s="27"/>
      <c r="X2309" s="27"/>
      <c r="Y2309" s="27"/>
      <c r="Z2309" s="27">
        <v>0</v>
      </c>
    </row>
    <row r="2310" spans="1:26">
      <c r="A2310" s="27">
        <v>1991</v>
      </c>
      <c r="B2310" t="s">
        <v>88</v>
      </c>
      <c r="C2310" s="27"/>
      <c r="D2310" s="27"/>
      <c r="E2310" s="27"/>
      <c r="F2310" s="27">
        <v>0</v>
      </c>
      <c r="G2310" s="27">
        <v>0</v>
      </c>
      <c r="H2310" s="27">
        <v>1</v>
      </c>
      <c r="I2310" s="27">
        <v>0</v>
      </c>
      <c r="J2310" s="27">
        <v>1</v>
      </c>
      <c r="K2310" s="27">
        <v>4</v>
      </c>
      <c r="L2310" s="27">
        <v>1</v>
      </c>
      <c r="M2310" s="27">
        <v>0</v>
      </c>
      <c r="N2310" s="27">
        <v>1</v>
      </c>
      <c r="O2310" s="27">
        <v>1</v>
      </c>
      <c r="P2310" s="27">
        <v>132000000</v>
      </c>
      <c r="Q2310" s="27">
        <v>110906032.07507509</v>
      </c>
      <c r="R2310" s="27">
        <v>1</v>
      </c>
      <c r="S2310" s="27">
        <v>1</v>
      </c>
      <c r="T2310" s="33">
        <v>0.64778014054484578</v>
      </c>
      <c r="U2310" s="27"/>
      <c r="V2310" s="27"/>
      <c r="W2310" s="27"/>
      <c r="X2310" s="27"/>
      <c r="Y2310" s="27"/>
      <c r="Z2310" s="27">
        <v>0</v>
      </c>
    </row>
    <row r="2311" spans="1:26">
      <c r="A2311" s="27">
        <v>1992</v>
      </c>
      <c r="B2311" t="s">
        <v>88</v>
      </c>
      <c r="C2311" s="27"/>
      <c r="D2311" s="27"/>
      <c r="E2311" s="27"/>
      <c r="F2311" s="27">
        <v>0</v>
      </c>
      <c r="G2311" s="27">
        <v>0</v>
      </c>
      <c r="H2311" s="27">
        <v>1</v>
      </c>
      <c r="I2311" s="27">
        <v>0</v>
      </c>
      <c r="J2311" s="27">
        <v>1</v>
      </c>
      <c r="K2311" s="27">
        <v>4</v>
      </c>
      <c r="L2311" s="27">
        <v>1</v>
      </c>
      <c r="M2311" s="27">
        <v>0</v>
      </c>
      <c r="N2311" s="27">
        <v>1</v>
      </c>
      <c r="O2311" s="27">
        <v>1</v>
      </c>
      <c r="P2311" s="27">
        <v>160000000</v>
      </c>
      <c r="Q2311" s="27">
        <v>134707184.35554105</v>
      </c>
      <c r="R2311" s="27">
        <v>1</v>
      </c>
      <c r="S2311" s="27">
        <v>1</v>
      </c>
      <c r="T2311" s="33">
        <v>0.62587770846912083</v>
      </c>
      <c r="U2311" s="27"/>
      <c r="V2311" s="27"/>
      <c r="W2311" s="27"/>
      <c r="X2311" s="27"/>
      <c r="Y2311" s="27"/>
      <c r="Z2311" s="27">
        <v>0</v>
      </c>
    </row>
    <row r="2312" spans="1:26">
      <c r="A2312" s="27">
        <v>1993</v>
      </c>
      <c r="B2312" t="s">
        <v>88</v>
      </c>
      <c r="C2312" s="27"/>
      <c r="D2312" s="27"/>
      <c r="E2312" s="27"/>
      <c r="F2312" s="27">
        <v>0</v>
      </c>
      <c r="G2312" s="27">
        <v>0</v>
      </c>
      <c r="H2312" s="27">
        <v>1</v>
      </c>
      <c r="I2312" s="27">
        <v>0</v>
      </c>
      <c r="J2312" s="27">
        <v>1</v>
      </c>
      <c r="K2312" s="27">
        <v>4</v>
      </c>
      <c r="L2312" s="27">
        <v>1</v>
      </c>
      <c r="M2312" s="27">
        <v>0</v>
      </c>
      <c r="N2312" s="27">
        <v>1</v>
      </c>
      <c r="O2312" s="27">
        <v>1</v>
      </c>
      <c r="P2312" s="27">
        <v>162000000</v>
      </c>
      <c r="Q2312" s="27">
        <v>136047896.15577763</v>
      </c>
      <c r="R2312" s="27">
        <v>1</v>
      </c>
      <c r="S2312" s="27">
        <v>1</v>
      </c>
      <c r="T2312" s="33">
        <v>0.648154718576755</v>
      </c>
      <c r="U2312" s="27"/>
      <c r="V2312" s="27"/>
      <c r="W2312" s="27"/>
      <c r="X2312" s="27"/>
      <c r="Y2312" s="27"/>
      <c r="Z2312" s="27">
        <v>0</v>
      </c>
    </row>
    <row r="2313" spans="1:26">
      <c r="A2313" s="27">
        <v>1994</v>
      </c>
      <c r="B2313" t="s">
        <v>88</v>
      </c>
      <c r="C2313" s="27"/>
      <c r="D2313" s="27"/>
      <c r="E2313" s="27"/>
      <c r="F2313" s="27">
        <v>0</v>
      </c>
      <c r="G2313" s="27">
        <v>0</v>
      </c>
      <c r="H2313" s="27">
        <v>1</v>
      </c>
      <c r="I2313" s="27">
        <v>0</v>
      </c>
      <c r="J2313" s="27">
        <v>1</v>
      </c>
      <c r="K2313" s="27">
        <v>4</v>
      </c>
      <c r="L2313" s="27">
        <v>1</v>
      </c>
      <c r="M2313" s="27">
        <v>0</v>
      </c>
      <c r="N2313" s="27">
        <v>1</v>
      </c>
      <c r="O2313" s="27">
        <v>1</v>
      </c>
      <c r="P2313" s="27">
        <v>120000000</v>
      </c>
      <c r="Q2313" s="27">
        <v>100807001.81392558</v>
      </c>
      <c r="R2313" s="27">
        <v>1</v>
      </c>
      <c r="S2313" s="27">
        <v>1</v>
      </c>
      <c r="T2313" s="33">
        <v>0.69545665111729171</v>
      </c>
      <c r="U2313" s="27"/>
      <c r="V2313" s="27"/>
      <c r="W2313" s="27"/>
      <c r="X2313" s="27"/>
      <c r="Y2313" s="27"/>
      <c r="Z2313" s="27">
        <v>0</v>
      </c>
    </row>
    <row r="2314" spans="1:26">
      <c r="A2314" s="27">
        <v>1995</v>
      </c>
      <c r="B2314" t="s">
        <v>88</v>
      </c>
      <c r="C2314" s="27"/>
      <c r="D2314" s="27"/>
      <c r="E2314" s="27"/>
      <c r="F2314" s="27">
        <v>5750000</v>
      </c>
      <c r="G2314" s="27">
        <v>0</v>
      </c>
      <c r="H2314" s="27">
        <v>1</v>
      </c>
      <c r="I2314" s="27">
        <v>0</v>
      </c>
      <c r="J2314" s="27">
        <v>1</v>
      </c>
      <c r="K2314" s="27">
        <v>4</v>
      </c>
      <c r="L2314" s="27">
        <v>1</v>
      </c>
      <c r="M2314" s="27">
        <v>0</v>
      </c>
      <c r="N2314" s="27">
        <v>1</v>
      </c>
      <c r="O2314" s="27">
        <v>1</v>
      </c>
      <c r="P2314" s="27">
        <v>169000000</v>
      </c>
      <c r="Q2314" s="27">
        <v>141853368.25681502</v>
      </c>
      <c r="R2314" s="27">
        <v>1</v>
      </c>
      <c r="S2314" s="27">
        <v>1</v>
      </c>
      <c r="T2314" s="33">
        <v>0.69736071622307827</v>
      </c>
      <c r="U2314" s="27"/>
      <c r="V2314" s="27"/>
      <c r="W2314" s="27"/>
      <c r="X2314" s="27"/>
      <c r="Y2314" s="27"/>
      <c r="Z2314" s="27">
        <v>0</v>
      </c>
    </row>
    <row r="2315" spans="1:26">
      <c r="A2315" s="27">
        <v>1996</v>
      </c>
      <c r="B2315" t="s">
        <v>88</v>
      </c>
      <c r="C2315" s="27"/>
      <c r="D2315" s="27"/>
      <c r="E2315" s="27"/>
      <c r="F2315" s="27">
        <v>0</v>
      </c>
      <c r="G2315" s="27">
        <v>0</v>
      </c>
      <c r="H2315" s="27">
        <v>1</v>
      </c>
      <c r="I2315" s="27">
        <v>0</v>
      </c>
      <c r="J2315" s="27">
        <v>1</v>
      </c>
      <c r="K2315" s="27">
        <v>4</v>
      </c>
      <c r="L2315" s="27">
        <v>1</v>
      </c>
      <c r="M2315" s="27">
        <v>0</v>
      </c>
      <c r="N2315" s="27">
        <v>1</v>
      </c>
      <c r="O2315" s="27">
        <v>1</v>
      </c>
      <c r="P2315" s="27">
        <v>276000000</v>
      </c>
      <c r="Q2315" s="27">
        <v>232463036.4357591</v>
      </c>
      <c r="R2315" s="27">
        <v>1</v>
      </c>
      <c r="S2315" s="27">
        <v>1</v>
      </c>
      <c r="T2315" s="33">
        <v>0.69966405838602452</v>
      </c>
      <c r="U2315" s="27"/>
      <c r="V2315" s="27"/>
      <c r="W2315" s="27"/>
      <c r="X2315" s="27"/>
      <c r="Y2315" s="27"/>
      <c r="Z2315" s="27">
        <v>0</v>
      </c>
    </row>
    <row r="2316" spans="1:26">
      <c r="A2316" s="27">
        <v>1997</v>
      </c>
      <c r="B2316" t="s">
        <v>88</v>
      </c>
      <c r="C2316" s="27"/>
      <c r="D2316" s="27"/>
      <c r="E2316" s="27"/>
      <c r="F2316" s="27">
        <v>0</v>
      </c>
      <c r="G2316" s="27">
        <v>0</v>
      </c>
      <c r="H2316" s="27">
        <v>1</v>
      </c>
      <c r="I2316" s="27">
        <v>0</v>
      </c>
      <c r="J2316" s="27">
        <v>1</v>
      </c>
      <c r="K2316" s="27">
        <v>4</v>
      </c>
      <c r="L2316" s="27">
        <v>1</v>
      </c>
      <c r="M2316" s="27">
        <v>0</v>
      </c>
      <c r="N2316" s="27">
        <v>1</v>
      </c>
      <c r="O2316" s="27">
        <v>1</v>
      </c>
      <c r="P2316" s="27">
        <v>526000000</v>
      </c>
      <c r="Q2316" s="27">
        <v>442337849.4743771</v>
      </c>
      <c r="R2316" s="27">
        <v>1</v>
      </c>
      <c r="S2316" s="27">
        <v>1</v>
      </c>
      <c r="T2316" s="33">
        <v>0.71538944173936525</v>
      </c>
      <c r="U2316" s="27"/>
      <c r="V2316" s="27"/>
      <c r="W2316" s="27"/>
      <c r="X2316" s="27"/>
      <c r="Y2316" s="27"/>
      <c r="Z2316" s="27">
        <v>0</v>
      </c>
    </row>
    <row r="2317" spans="1:26">
      <c r="A2317" s="27">
        <v>1998</v>
      </c>
      <c r="B2317" t="s">
        <v>88</v>
      </c>
      <c r="C2317" s="27"/>
      <c r="D2317" s="27"/>
      <c r="E2317" s="27"/>
      <c r="F2317" s="27">
        <v>0</v>
      </c>
      <c r="G2317" s="27">
        <v>0</v>
      </c>
      <c r="H2317" s="27">
        <v>1</v>
      </c>
      <c r="I2317" s="27">
        <v>0</v>
      </c>
      <c r="J2317" s="27">
        <v>1</v>
      </c>
      <c r="K2317" s="27">
        <v>4</v>
      </c>
      <c r="L2317" s="27">
        <v>1</v>
      </c>
      <c r="M2317" s="27">
        <v>0</v>
      </c>
      <c r="N2317" s="27">
        <v>1</v>
      </c>
      <c r="O2317" s="27">
        <v>1</v>
      </c>
      <c r="P2317" s="27">
        <v>440000000</v>
      </c>
      <c r="Q2317" s="27">
        <v>370687618.71732569</v>
      </c>
      <c r="R2317" s="27">
        <v>1</v>
      </c>
      <c r="S2317" s="27">
        <v>0</v>
      </c>
      <c r="T2317" s="33">
        <v>0.63293736472878814</v>
      </c>
      <c r="U2317" s="27"/>
      <c r="V2317" s="27"/>
      <c r="W2317" s="27"/>
      <c r="X2317" s="27"/>
      <c r="Y2317" s="27"/>
      <c r="Z2317" s="27">
        <v>0</v>
      </c>
    </row>
    <row r="2318" spans="1:26">
      <c r="A2318" s="27">
        <v>1999</v>
      </c>
      <c r="B2318" t="s">
        <v>88</v>
      </c>
      <c r="C2318" s="27"/>
      <c r="D2318" s="27"/>
      <c r="E2318" s="27"/>
      <c r="F2318" s="27">
        <v>0</v>
      </c>
      <c r="G2318" s="27">
        <v>0</v>
      </c>
      <c r="H2318" s="27">
        <v>1</v>
      </c>
      <c r="I2318" s="27">
        <v>0</v>
      </c>
      <c r="J2318" s="27">
        <v>1</v>
      </c>
      <c r="K2318" s="27">
        <v>4</v>
      </c>
      <c r="L2318" s="27">
        <v>1</v>
      </c>
      <c r="M2318" s="27">
        <v>0</v>
      </c>
      <c r="N2318" s="27">
        <v>1</v>
      </c>
      <c r="O2318" s="27">
        <v>1</v>
      </c>
      <c r="P2318" s="27">
        <v>738000000</v>
      </c>
      <c r="Q2318" s="27">
        <v>621117885.66850269</v>
      </c>
      <c r="R2318" s="27">
        <v>1</v>
      </c>
      <c r="S2318" s="27">
        <v>1</v>
      </c>
      <c r="T2318" s="33">
        <v>0.59173831677950461</v>
      </c>
      <c r="U2318" s="27"/>
      <c r="V2318" s="27"/>
      <c r="W2318" s="27"/>
      <c r="X2318" s="27"/>
      <c r="Y2318" s="27"/>
      <c r="Z2318" s="27">
        <v>0</v>
      </c>
    </row>
    <row r="2319" spans="1:26">
      <c r="A2319" s="27">
        <v>2000</v>
      </c>
      <c r="B2319" t="s">
        <v>88</v>
      </c>
      <c r="C2319" s="27">
        <v>0</v>
      </c>
      <c r="D2319" s="27">
        <v>0</v>
      </c>
      <c r="E2319" s="27">
        <v>0</v>
      </c>
      <c r="F2319" s="27">
        <v>0</v>
      </c>
      <c r="G2319" s="27">
        <v>0</v>
      </c>
      <c r="H2319" s="27">
        <v>1</v>
      </c>
      <c r="I2319" s="27">
        <v>0</v>
      </c>
      <c r="J2319" s="27">
        <v>1</v>
      </c>
      <c r="K2319" s="27">
        <v>4</v>
      </c>
      <c r="L2319" s="27">
        <v>1</v>
      </c>
      <c r="M2319" s="27">
        <v>1</v>
      </c>
      <c r="N2319" s="27">
        <v>1</v>
      </c>
      <c r="O2319" s="27">
        <v>1</v>
      </c>
      <c r="P2319" s="27">
        <v>1156000000</v>
      </c>
      <c r="Q2319" s="27">
        <v>1045998496.4387157</v>
      </c>
      <c r="R2319" s="27">
        <v>1</v>
      </c>
      <c r="S2319" s="27">
        <v>1</v>
      </c>
      <c r="T2319" s="33">
        <v>0.62919927379193319</v>
      </c>
      <c r="U2319" s="27"/>
      <c r="V2319" s="27"/>
      <c r="W2319" s="27"/>
      <c r="X2319" s="27"/>
      <c r="Y2319" s="27"/>
      <c r="Z2319" s="27">
        <v>0</v>
      </c>
    </row>
    <row r="2320" spans="1:26">
      <c r="A2320" s="27">
        <v>2001</v>
      </c>
      <c r="B2320" t="s">
        <v>88</v>
      </c>
      <c r="C2320" s="27">
        <v>11380000</v>
      </c>
      <c r="D2320" s="27">
        <v>1138000</v>
      </c>
      <c r="E2320" s="27">
        <v>11380000</v>
      </c>
      <c r="F2320" s="27">
        <v>11380000</v>
      </c>
      <c r="G2320" s="27">
        <v>0</v>
      </c>
      <c r="H2320" s="27">
        <v>1</v>
      </c>
      <c r="I2320" s="27">
        <v>0</v>
      </c>
      <c r="J2320" s="27">
        <v>1</v>
      </c>
      <c r="K2320" s="27">
        <v>4</v>
      </c>
      <c r="L2320" s="27">
        <v>1</v>
      </c>
      <c r="M2320" s="27">
        <v>1</v>
      </c>
      <c r="N2320" s="27">
        <v>1</v>
      </c>
      <c r="O2320" s="27">
        <v>1</v>
      </c>
      <c r="P2320" s="27">
        <v>1672000000</v>
      </c>
      <c r="Q2320" s="27">
        <v>1461139022.0295386</v>
      </c>
      <c r="R2320" s="27">
        <v>1</v>
      </c>
      <c r="S2320" s="27">
        <v>1</v>
      </c>
      <c r="T2320" s="33">
        <v>0.61588871891054842</v>
      </c>
      <c r="U2320" s="27"/>
      <c r="V2320" s="27"/>
      <c r="W2320" s="27"/>
      <c r="X2320" s="27"/>
      <c r="Y2320" s="27"/>
      <c r="Z2320" s="27">
        <v>0</v>
      </c>
    </row>
    <row r="2321" spans="1:26">
      <c r="A2321" s="27">
        <v>2002</v>
      </c>
      <c r="B2321" t="s">
        <v>88</v>
      </c>
      <c r="C2321" s="27">
        <v>17630000</v>
      </c>
      <c r="D2321" s="27">
        <v>2901000</v>
      </c>
      <c r="E2321" s="27">
        <v>17630000</v>
      </c>
      <c r="F2321" s="27">
        <v>6250000</v>
      </c>
      <c r="G2321" s="27">
        <v>0</v>
      </c>
      <c r="H2321" s="27">
        <v>1</v>
      </c>
      <c r="I2321" s="27">
        <v>0</v>
      </c>
      <c r="J2321" s="27">
        <v>1</v>
      </c>
      <c r="K2321" s="27">
        <v>4</v>
      </c>
      <c r="L2321" s="27">
        <v>1</v>
      </c>
      <c r="M2321" s="27">
        <v>1</v>
      </c>
      <c r="N2321" s="27">
        <v>1</v>
      </c>
      <c r="O2321" s="27">
        <v>1</v>
      </c>
      <c r="P2321" s="27">
        <v>2061000000</v>
      </c>
      <c r="Q2321" s="27">
        <v>1806742742.2731121</v>
      </c>
      <c r="R2321" s="27">
        <v>1</v>
      </c>
      <c r="S2321" s="27">
        <v>1</v>
      </c>
      <c r="T2321" s="33">
        <v>0.62466195784303247</v>
      </c>
      <c r="U2321" s="27"/>
      <c r="V2321" s="27"/>
      <c r="W2321" s="27"/>
      <c r="X2321" s="27"/>
      <c r="Y2321" s="27"/>
      <c r="Z2321" s="27">
        <v>0</v>
      </c>
    </row>
    <row r="2322" spans="1:26">
      <c r="A2322" s="27">
        <v>2003</v>
      </c>
      <c r="B2322" t="s">
        <v>88</v>
      </c>
      <c r="C2322" s="27">
        <v>17630000</v>
      </c>
      <c r="D2322" s="27">
        <v>4664000</v>
      </c>
      <c r="E2322" s="27">
        <v>17630000</v>
      </c>
      <c r="F2322" s="27">
        <v>5920000</v>
      </c>
      <c r="G2322" s="27">
        <v>0</v>
      </c>
      <c r="H2322" s="27">
        <v>1</v>
      </c>
      <c r="I2322" s="27">
        <v>0</v>
      </c>
      <c r="J2322" s="27">
        <v>1</v>
      </c>
      <c r="K2322" s="27">
        <v>4</v>
      </c>
      <c r="L2322" s="27">
        <v>1</v>
      </c>
      <c r="M2322" s="27">
        <v>1</v>
      </c>
      <c r="N2322" s="27">
        <v>1</v>
      </c>
      <c r="O2322" s="27">
        <v>1</v>
      </c>
      <c r="P2322" s="27">
        <v>3765000000</v>
      </c>
      <c r="Q2322" s="27">
        <v>2484745935.0932889</v>
      </c>
      <c r="R2322" s="27">
        <v>1</v>
      </c>
      <c r="S2322" s="27">
        <v>1</v>
      </c>
      <c r="T2322" s="33">
        <v>0.61793375018798091</v>
      </c>
      <c r="U2322" s="27"/>
      <c r="V2322" s="27"/>
      <c r="W2322" s="27"/>
      <c r="X2322" s="27"/>
      <c r="Y2322" s="27"/>
      <c r="Z2322" s="27">
        <v>0</v>
      </c>
    </row>
    <row r="2323" spans="1:26">
      <c r="A2323" s="27">
        <v>2004</v>
      </c>
      <c r="B2323" t="s">
        <v>88</v>
      </c>
      <c r="C2323" s="27">
        <v>17630000</v>
      </c>
      <c r="D2323" s="27">
        <v>6427000</v>
      </c>
      <c r="E2323" s="27">
        <v>17630000</v>
      </c>
      <c r="F2323" s="27">
        <v>0</v>
      </c>
      <c r="G2323" s="27">
        <v>0</v>
      </c>
      <c r="H2323" s="27">
        <v>1</v>
      </c>
      <c r="I2323" s="27">
        <v>0</v>
      </c>
      <c r="J2323" s="27">
        <v>1</v>
      </c>
      <c r="K2323" s="27">
        <v>4</v>
      </c>
      <c r="L2323" s="27">
        <v>1</v>
      </c>
      <c r="M2323" s="27">
        <v>1</v>
      </c>
      <c r="N2323" s="27">
        <v>1</v>
      </c>
      <c r="O2323" s="27">
        <v>1</v>
      </c>
      <c r="P2323" s="27">
        <v>5950000000</v>
      </c>
      <c r="Q2323" s="27">
        <v>4410764338.667325</v>
      </c>
      <c r="R2323" s="27">
        <v>1</v>
      </c>
      <c r="S2323" s="27">
        <v>1</v>
      </c>
      <c r="T2323" s="33">
        <v>0.67108711240801089</v>
      </c>
      <c r="U2323" s="27"/>
      <c r="V2323" s="27"/>
      <c r="W2323" s="27"/>
      <c r="X2323" s="27"/>
      <c r="Y2323" s="27"/>
      <c r="Z2323" s="27">
        <v>0</v>
      </c>
    </row>
    <row r="2324" spans="1:26">
      <c r="A2324" s="27">
        <v>2005</v>
      </c>
      <c r="B2324" t="s">
        <v>88</v>
      </c>
      <c r="C2324" s="27">
        <v>17630000</v>
      </c>
      <c r="D2324" s="27">
        <v>8190000</v>
      </c>
      <c r="E2324" s="27">
        <v>17630000</v>
      </c>
      <c r="F2324" s="27">
        <v>0</v>
      </c>
      <c r="G2324" s="27">
        <v>0</v>
      </c>
      <c r="H2324" s="27">
        <v>1</v>
      </c>
      <c r="I2324" s="27">
        <v>0</v>
      </c>
      <c r="J2324" s="27">
        <v>1</v>
      </c>
      <c r="K2324" s="27">
        <v>4</v>
      </c>
      <c r="L2324" s="27">
        <v>1</v>
      </c>
      <c r="M2324" s="27">
        <v>1</v>
      </c>
      <c r="N2324" s="27">
        <v>1</v>
      </c>
      <c r="O2324" s="27">
        <v>1</v>
      </c>
      <c r="P2324" s="27">
        <v>8183999999.999999</v>
      </c>
      <c r="Q2324" s="27">
        <v>8217369092.6522369</v>
      </c>
      <c r="R2324" s="27">
        <v>1</v>
      </c>
      <c r="S2324" s="27">
        <v>1</v>
      </c>
      <c r="T2324" s="33">
        <v>0.69599608558540027</v>
      </c>
      <c r="U2324" s="27"/>
      <c r="V2324" s="27"/>
      <c r="W2324" s="27"/>
      <c r="X2324" s="27"/>
      <c r="Y2324" s="27"/>
      <c r="Z2324" s="27">
        <v>0</v>
      </c>
    </row>
    <row r="2325" spans="1:26">
      <c r="A2325" s="27">
        <v>2006</v>
      </c>
      <c r="B2325" t="s">
        <v>88</v>
      </c>
      <c r="C2325" s="27">
        <v>17630000</v>
      </c>
      <c r="D2325" s="27">
        <v>9953000</v>
      </c>
      <c r="E2325" s="27">
        <v>17630000</v>
      </c>
      <c r="F2325" s="27">
        <v>2500000</v>
      </c>
      <c r="G2325" s="27">
        <v>0</v>
      </c>
      <c r="H2325" s="27">
        <v>1</v>
      </c>
      <c r="I2325" s="27">
        <v>0</v>
      </c>
      <c r="J2325" s="27">
        <v>1</v>
      </c>
      <c r="K2325" s="27">
        <v>4</v>
      </c>
      <c r="L2325" s="27">
        <v>1</v>
      </c>
      <c r="M2325" s="27">
        <v>1</v>
      </c>
      <c r="N2325" s="27">
        <v>1</v>
      </c>
      <c r="O2325" s="27">
        <v>1</v>
      </c>
      <c r="P2325" s="27">
        <v>10087000000</v>
      </c>
      <c r="Q2325" s="27">
        <v>10086528698.86043</v>
      </c>
      <c r="R2325" s="27">
        <v>1</v>
      </c>
      <c r="S2325" s="27">
        <v>1</v>
      </c>
      <c r="T2325" s="33">
        <v>0.83568345932575372</v>
      </c>
      <c r="U2325" s="27"/>
      <c r="V2325" s="27"/>
      <c r="W2325" s="27"/>
      <c r="X2325" s="27"/>
      <c r="Y2325" s="27"/>
      <c r="Z2325" s="27">
        <v>0</v>
      </c>
    </row>
    <row r="2326" spans="1:26">
      <c r="A2326" s="27">
        <v>2007</v>
      </c>
      <c r="B2326" t="s">
        <v>88</v>
      </c>
      <c r="C2326" s="27">
        <v>17630000</v>
      </c>
      <c r="D2326" s="27">
        <v>11716000</v>
      </c>
      <c r="E2326" s="27">
        <v>17630000</v>
      </c>
      <c r="F2326" s="27">
        <v>131448.671875</v>
      </c>
      <c r="G2326" s="27">
        <v>0</v>
      </c>
      <c r="H2326" s="27">
        <v>1</v>
      </c>
      <c r="I2326" s="27">
        <v>0</v>
      </c>
      <c r="J2326" s="27">
        <v>1</v>
      </c>
      <c r="K2326" s="27">
        <v>4</v>
      </c>
      <c r="L2326" s="27">
        <v>1</v>
      </c>
      <c r="M2326" s="27">
        <v>1</v>
      </c>
      <c r="N2326" s="27">
        <v>1</v>
      </c>
      <c r="O2326" s="27">
        <v>1</v>
      </c>
      <c r="P2326" s="27">
        <v>13072000000</v>
      </c>
      <c r="Q2326" s="27">
        <v>13071718758.737305</v>
      </c>
      <c r="R2326" s="27">
        <v>1</v>
      </c>
      <c r="S2326" s="27">
        <v>1</v>
      </c>
      <c r="T2326" s="33">
        <v>0.90473952627382648</v>
      </c>
      <c r="U2326" s="27"/>
      <c r="V2326" s="27"/>
      <c r="W2326" s="27"/>
      <c r="X2326" s="27"/>
      <c r="Y2326" s="27"/>
      <c r="Z2326" s="27">
        <v>0</v>
      </c>
    </row>
    <row r="2327" spans="1:26">
      <c r="A2327" s="27">
        <v>2008</v>
      </c>
      <c r="B2327" t="s">
        <v>88</v>
      </c>
      <c r="C2327" s="27">
        <v>538630000</v>
      </c>
      <c r="D2327" s="27">
        <v>117679000</v>
      </c>
      <c r="E2327" s="27">
        <v>538630000</v>
      </c>
      <c r="F2327" s="27">
        <v>521143912.734375</v>
      </c>
      <c r="G2327" s="27">
        <v>0</v>
      </c>
      <c r="H2327" s="27">
        <v>1</v>
      </c>
      <c r="I2327" s="27">
        <v>0</v>
      </c>
      <c r="J2327" s="27">
        <v>1</v>
      </c>
      <c r="K2327" s="27">
        <v>4</v>
      </c>
      <c r="L2327" s="27">
        <v>1</v>
      </c>
      <c r="M2327" s="27">
        <v>1</v>
      </c>
      <c r="N2327" s="27">
        <v>1</v>
      </c>
      <c r="O2327" s="27">
        <v>1</v>
      </c>
      <c r="P2327" s="27">
        <v>19750000000</v>
      </c>
      <c r="Q2327" s="27">
        <v>19749893536.320362</v>
      </c>
      <c r="R2327" s="27">
        <v>1</v>
      </c>
      <c r="S2327" s="27">
        <v>1</v>
      </c>
      <c r="T2327" s="33">
        <v>0.91944034308119871</v>
      </c>
      <c r="U2327" s="27"/>
      <c r="V2327" s="27"/>
      <c r="W2327" s="27"/>
      <c r="X2327" s="27">
        <v>86000000</v>
      </c>
      <c r="Y2327" s="27"/>
      <c r="Z2327" s="27">
        <v>0</v>
      </c>
    </row>
    <row r="2328" spans="1:26">
      <c r="A2328" s="27">
        <v>2009</v>
      </c>
      <c r="B2328" t="s">
        <v>88</v>
      </c>
      <c r="C2328" s="27">
        <v>927630000</v>
      </c>
      <c r="D2328" s="27">
        <v>385142000</v>
      </c>
      <c r="E2328" s="27">
        <v>927630000</v>
      </c>
      <c r="F2328" s="27">
        <v>389000000</v>
      </c>
      <c r="G2328" s="27">
        <v>0</v>
      </c>
      <c r="H2328" s="27">
        <v>1</v>
      </c>
      <c r="I2328" s="27">
        <v>0</v>
      </c>
      <c r="J2328" s="27">
        <v>1</v>
      </c>
      <c r="K2328" s="27">
        <v>4</v>
      </c>
      <c r="L2328" s="27">
        <v>1</v>
      </c>
      <c r="M2328" s="27">
        <v>1</v>
      </c>
      <c r="N2328" s="27">
        <v>1</v>
      </c>
      <c r="O2328" s="27">
        <v>1</v>
      </c>
      <c r="P2328" s="27">
        <v>15028000000</v>
      </c>
      <c r="Q2328" s="27">
        <v>15027795173.218706</v>
      </c>
      <c r="R2328" s="27">
        <v>1</v>
      </c>
      <c r="S2328" s="27">
        <v>1</v>
      </c>
      <c r="T2328" s="33">
        <v>0.81595367947064712</v>
      </c>
      <c r="U2328" s="27"/>
      <c r="V2328" s="27"/>
      <c r="W2328" s="27"/>
      <c r="X2328" s="27">
        <v>84000000</v>
      </c>
      <c r="Y2328" s="27"/>
      <c r="Z2328" s="27">
        <v>0</v>
      </c>
    </row>
    <row r="2329" spans="1:26">
      <c r="A2329" s="27">
        <v>2010</v>
      </c>
      <c r="B2329" t="s">
        <v>88</v>
      </c>
      <c r="C2329" s="27">
        <v>1307630000</v>
      </c>
      <c r="D2329" s="27">
        <v>842605000</v>
      </c>
      <c r="E2329" s="27">
        <v>1307630000</v>
      </c>
      <c r="F2329" s="27">
        <v>380147704.625</v>
      </c>
      <c r="G2329" s="27">
        <v>0</v>
      </c>
      <c r="H2329" s="27">
        <v>1</v>
      </c>
      <c r="I2329" s="27">
        <v>0</v>
      </c>
      <c r="J2329" s="27">
        <v>1</v>
      </c>
      <c r="K2329" s="27">
        <v>4</v>
      </c>
      <c r="L2329" s="27">
        <v>1</v>
      </c>
      <c r="M2329" s="27">
        <v>1</v>
      </c>
      <c r="N2329" s="27">
        <v>1</v>
      </c>
      <c r="O2329" s="27">
        <v>1</v>
      </c>
      <c r="P2329" s="27">
        <v>16299000000</v>
      </c>
      <c r="Q2329" s="27">
        <v>16298542027.996454</v>
      </c>
      <c r="R2329" s="27">
        <v>1</v>
      </c>
      <c r="S2329" s="27">
        <v>1</v>
      </c>
      <c r="T2329" s="33">
        <v>1.0070075781651076</v>
      </c>
      <c r="U2329" s="27"/>
      <c r="V2329" s="27"/>
      <c r="W2329" s="27"/>
      <c r="X2329" s="27">
        <v>22000000</v>
      </c>
      <c r="Y2329" s="27"/>
      <c r="Z2329" s="27">
        <v>0</v>
      </c>
    </row>
    <row r="2330" spans="1:26">
      <c r="A2330" s="27">
        <v>2011</v>
      </c>
      <c r="B2330" t="s">
        <v>88</v>
      </c>
      <c r="C2330" s="27">
        <v>1307630000</v>
      </c>
      <c r="D2330" s="27">
        <v>1170430000</v>
      </c>
      <c r="E2330" s="27">
        <v>1307630000</v>
      </c>
      <c r="F2330" s="27">
        <v>0</v>
      </c>
      <c r="G2330" s="27">
        <v>0</v>
      </c>
      <c r="H2330" s="27">
        <v>1</v>
      </c>
      <c r="I2330" s="27">
        <v>0</v>
      </c>
      <c r="J2330" s="27">
        <v>1</v>
      </c>
      <c r="K2330" s="27">
        <v>4</v>
      </c>
      <c r="L2330" s="27">
        <v>1</v>
      </c>
      <c r="M2330" s="27">
        <v>1</v>
      </c>
      <c r="N2330" s="27">
        <v>1</v>
      </c>
      <c r="O2330" s="27">
        <v>1</v>
      </c>
      <c r="P2330" s="27">
        <v>21329000000</v>
      </c>
      <c r="Q2330" s="27">
        <v>21329395900.871029</v>
      </c>
      <c r="R2330" s="27">
        <v>1</v>
      </c>
      <c r="S2330" s="27">
        <v>1</v>
      </c>
      <c r="T2330" s="33">
        <v>1.116808011796752</v>
      </c>
      <c r="U2330" s="27"/>
      <c r="V2330" s="27"/>
      <c r="W2330" s="27"/>
      <c r="X2330" s="27">
        <v>22000000</v>
      </c>
      <c r="Y2330" s="27"/>
      <c r="Z2330" s="27">
        <v>0</v>
      </c>
    </row>
    <row r="2331" spans="1:26">
      <c r="A2331" s="27">
        <v>2012</v>
      </c>
      <c r="B2331" t="s">
        <v>88</v>
      </c>
      <c r="C2331" s="27">
        <v>1566825344</v>
      </c>
      <c r="D2331" s="27">
        <v>1307325344</v>
      </c>
      <c r="E2331" s="27">
        <v>1566825344</v>
      </c>
      <c r="F2331" s="27">
        <v>346000000</v>
      </c>
      <c r="G2331" s="27">
        <v>0</v>
      </c>
      <c r="H2331" s="27">
        <v>1</v>
      </c>
      <c r="I2331" s="27">
        <v>0</v>
      </c>
      <c r="J2331" s="27">
        <v>1</v>
      </c>
      <c r="K2331" s="27">
        <v>4</v>
      </c>
      <c r="L2331" s="27">
        <v>1</v>
      </c>
      <c r="M2331" s="27">
        <v>1</v>
      </c>
      <c r="N2331" s="27">
        <v>1</v>
      </c>
      <c r="O2331" s="27">
        <v>1</v>
      </c>
      <c r="P2331" s="27">
        <v>22390000000</v>
      </c>
      <c r="Q2331" s="27">
        <v>22389626329.336876</v>
      </c>
      <c r="R2331" s="27">
        <v>1</v>
      </c>
      <c r="S2331" s="27">
        <v>1</v>
      </c>
      <c r="T2331" s="33">
        <v>0.99562684078172081</v>
      </c>
      <c r="U2331" s="27"/>
      <c r="V2331" s="27"/>
      <c r="W2331" s="27"/>
      <c r="X2331" s="27">
        <v>22000000</v>
      </c>
      <c r="Y2331" s="27"/>
      <c r="Z2331" s="27">
        <v>0</v>
      </c>
    </row>
    <row r="2332" spans="1:26">
      <c r="A2332" s="27">
        <v>2013</v>
      </c>
      <c r="B2332" t="s">
        <v>88</v>
      </c>
      <c r="C2332" s="27">
        <v>1454062328</v>
      </c>
      <c r="D2332" s="27">
        <v>1281062328</v>
      </c>
      <c r="E2332" s="27">
        <v>1454062328</v>
      </c>
      <c r="F2332" s="27">
        <v>18561086</v>
      </c>
      <c r="G2332" s="27">
        <v>0</v>
      </c>
      <c r="H2332" s="27">
        <v>1</v>
      </c>
      <c r="I2332" s="27">
        <v>0</v>
      </c>
      <c r="J2332" s="27">
        <v>1</v>
      </c>
      <c r="K2332" s="27">
        <v>4</v>
      </c>
      <c r="L2332" s="27">
        <v>1</v>
      </c>
      <c r="M2332" s="27">
        <v>1</v>
      </c>
      <c r="N2332" s="27">
        <v>1</v>
      </c>
      <c r="O2332" s="27">
        <v>1</v>
      </c>
      <c r="P2332" s="27">
        <v>21943000000</v>
      </c>
      <c r="Q2332" s="27">
        <v>21942597765.363129</v>
      </c>
      <c r="R2332" s="27">
        <v>1</v>
      </c>
      <c r="S2332" s="27">
        <v>1</v>
      </c>
      <c r="T2332" s="33">
        <v>0.99710818219516861</v>
      </c>
      <c r="U2332" s="27"/>
      <c r="V2332" s="27"/>
      <c r="W2332" s="27"/>
      <c r="X2332" s="27">
        <v>23000000</v>
      </c>
      <c r="Y2332" s="27"/>
      <c r="Z2332" s="27">
        <v>0</v>
      </c>
    </row>
    <row r="2333" spans="1:26">
      <c r="A2333" s="27">
        <v>2014</v>
      </c>
      <c r="B2333" t="s">
        <v>88</v>
      </c>
      <c r="C2333" s="27">
        <v>1291899360</v>
      </c>
      <c r="D2333" s="27">
        <v>1205399360</v>
      </c>
      <c r="E2333" s="27">
        <v>1291899360</v>
      </c>
      <c r="F2333" s="27">
        <v>0</v>
      </c>
      <c r="G2333" s="27">
        <v>0</v>
      </c>
      <c r="H2333" s="27">
        <v>1</v>
      </c>
      <c r="I2333" s="27">
        <v>0</v>
      </c>
      <c r="J2333" s="27">
        <v>1</v>
      </c>
      <c r="K2333" s="27">
        <v>4</v>
      </c>
      <c r="L2333" s="27">
        <v>1</v>
      </c>
      <c r="M2333" s="27">
        <v>1</v>
      </c>
      <c r="N2333" s="27">
        <v>1</v>
      </c>
      <c r="O2333" s="27">
        <v>1</v>
      </c>
      <c r="P2333" s="27">
        <v>21737000000</v>
      </c>
      <c r="Q2333" s="27">
        <v>21736500712.963806</v>
      </c>
      <c r="R2333" s="27">
        <v>1</v>
      </c>
      <c r="S2333" s="27">
        <v>1</v>
      </c>
      <c r="T2333" s="33">
        <v>0.96696016921402161</v>
      </c>
      <c r="U2333" s="27"/>
      <c r="V2333" s="27"/>
      <c r="W2333" s="27"/>
      <c r="X2333" s="27">
        <v>21000000</v>
      </c>
      <c r="Y2333" s="27"/>
      <c r="Z2333" s="27">
        <v>0</v>
      </c>
    </row>
    <row r="2334" spans="1:26">
      <c r="A2334" s="27">
        <v>2015</v>
      </c>
      <c r="B2334" t="s">
        <v>88</v>
      </c>
      <c r="C2334" s="27">
        <v>1476402992</v>
      </c>
      <c r="D2334" s="27">
        <v>1267602992</v>
      </c>
      <c r="E2334" s="27">
        <v>1476402992</v>
      </c>
      <c r="F2334" s="27">
        <v>261000000</v>
      </c>
      <c r="G2334" s="27">
        <v>0</v>
      </c>
      <c r="H2334" s="27">
        <v>1</v>
      </c>
      <c r="I2334" s="27">
        <v>0</v>
      </c>
      <c r="J2334" s="27">
        <v>1</v>
      </c>
      <c r="K2334" s="27">
        <v>4</v>
      </c>
      <c r="L2334" s="27">
        <v>1</v>
      </c>
      <c r="M2334" s="27">
        <v>1</v>
      </c>
      <c r="N2334" s="27">
        <v>1</v>
      </c>
      <c r="O2334" s="27">
        <v>1</v>
      </c>
      <c r="P2334" s="27">
        <v>13180000000</v>
      </c>
      <c r="Q2334" s="27">
        <v>13180195435.113224</v>
      </c>
      <c r="R2334" s="27">
        <v>1</v>
      </c>
      <c r="S2334" s="27">
        <v>1</v>
      </c>
      <c r="T2334" s="33">
        <v>0.821813335342235</v>
      </c>
      <c r="U2334" s="27"/>
      <c r="V2334" s="27"/>
      <c r="W2334" s="27"/>
      <c r="X2334" s="27">
        <v>19000000</v>
      </c>
      <c r="Y2334" s="27"/>
      <c r="Z2334" s="27">
        <v>0</v>
      </c>
    </row>
    <row r="2335" spans="1:26">
      <c r="A2335" s="27">
        <v>2016</v>
      </c>
      <c r="B2335" t="s">
        <v>88</v>
      </c>
      <c r="C2335" s="27">
        <v>1399906656</v>
      </c>
      <c r="D2335" s="27">
        <v>1243306656</v>
      </c>
      <c r="E2335" s="27">
        <v>1399906656</v>
      </c>
      <c r="F2335" s="27">
        <v>0</v>
      </c>
      <c r="G2335" s="27">
        <v>0</v>
      </c>
      <c r="H2335" s="27">
        <v>1</v>
      </c>
      <c r="I2335" s="27">
        <v>0</v>
      </c>
      <c r="J2335" s="27">
        <v>1</v>
      </c>
      <c r="K2335" s="27">
        <v>4</v>
      </c>
      <c r="L2335" s="27">
        <v>1</v>
      </c>
      <c r="M2335" s="27">
        <v>1</v>
      </c>
      <c r="N2335" s="27">
        <v>1</v>
      </c>
      <c r="O2335" s="27">
        <v>1</v>
      </c>
      <c r="P2335" s="27">
        <v>11253000000</v>
      </c>
      <c r="Q2335" s="27">
        <v>11260900825.823318</v>
      </c>
      <c r="R2335" s="27">
        <v>1</v>
      </c>
      <c r="S2335" s="27">
        <v>1</v>
      </c>
      <c r="T2335" s="33">
        <v>0.86004996979414983</v>
      </c>
      <c r="U2335" s="27"/>
      <c r="V2335" s="27"/>
      <c r="W2335" s="27"/>
      <c r="X2335" s="27">
        <v>18000000</v>
      </c>
      <c r="Y2335" s="27"/>
      <c r="Z2335" s="27">
        <v>0</v>
      </c>
    </row>
    <row r="2336" spans="1:26">
      <c r="A2336" s="27">
        <v>2017</v>
      </c>
      <c r="B2336" t="s">
        <v>88</v>
      </c>
      <c r="C2336" s="27">
        <v>1794965880</v>
      </c>
      <c r="D2336" s="27">
        <v>1282565880</v>
      </c>
      <c r="E2336" s="27">
        <v>1794965880</v>
      </c>
      <c r="F2336" s="27">
        <v>510000000</v>
      </c>
      <c r="G2336" s="27">
        <v>0</v>
      </c>
      <c r="H2336" s="27">
        <v>1</v>
      </c>
      <c r="I2336" s="27">
        <v>0</v>
      </c>
      <c r="J2336" s="27">
        <v>1</v>
      </c>
      <c r="K2336" s="27">
        <v>4</v>
      </c>
      <c r="L2336" s="27">
        <v>1</v>
      </c>
      <c r="M2336" s="27">
        <v>1</v>
      </c>
      <c r="N2336" s="27">
        <v>1</v>
      </c>
      <c r="O2336" s="27">
        <v>1</v>
      </c>
      <c r="P2336" s="27">
        <v>12487000000</v>
      </c>
      <c r="Q2336" s="27">
        <v>12293579173.213427</v>
      </c>
      <c r="R2336" s="27">
        <v>1</v>
      </c>
      <c r="S2336" s="27">
        <v>1</v>
      </c>
      <c r="T2336" s="33">
        <v>0.90809244833766045</v>
      </c>
      <c r="U2336" s="27"/>
      <c r="V2336" s="27"/>
      <c r="W2336" s="27"/>
      <c r="X2336" s="27">
        <v>20000000</v>
      </c>
      <c r="Y2336" s="27"/>
      <c r="Z2336" s="27">
        <v>0</v>
      </c>
    </row>
    <row r="2337" spans="1:26">
      <c r="A2337" s="27">
        <v>1993</v>
      </c>
      <c r="B2337" t="s">
        <v>148</v>
      </c>
      <c r="C2337" s="27"/>
      <c r="D2337" s="27"/>
      <c r="E2337" s="27"/>
      <c r="F2337" s="27">
        <v>0</v>
      </c>
      <c r="G2337" s="27">
        <v>0</v>
      </c>
      <c r="H2337" s="27">
        <v>0</v>
      </c>
      <c r="I2337" s="27">
        <v>1</v>
      </c>
      <c r="J2337" s="27">
        <v>0</v>
      </c>
      <c r="K2337" s="27">
        <v>4</v>
      </c>
      <c r="L2337" s="27">
        <v>1</v>
      </c>
      <c r="M2337" s="27">
        <v>0</v>
      </c>
      <c r="N2337" s="27">
        <v>1</v>
      </c>
      <c r="O2337" s="27">
        <v>0</v>
      </c>
      <c r="P2337" s="27">
        <v>483000000</v>
      </c>
      <c r="Q2337" s="27">
        <v>467872714.75560319</v>
      </c>
      <c r="R2337" s="27">
        <v>0</v>
      </c>
      <c r="S2337" s="27">
        <v>1</v>
      </c>
      <c r="T2337" s="33">
        <v>0.648154718576755</v>
      </c>
      <c r="U2337" s="27">
        <v>0</v>
      </c>
      <c r="V2337" s="27">
        <v>0</v>
      </c>
      <c r="W2337" s="27">
        <v>0</v>
      </c>
      <c r="X2337" s="27"/>
      <c r="Y2337" s="27"/>
      <c r="Z2337" s="27">
        <v>1</v>
      </c>
    </row>
    <row r="2338" spans="1:26">
      <c r="A2338" s="27">
        <v>1994</v>
      </c>
      <c r="B2338" t="s">
        <v>148</v>
      </c>
      <c r="C2338" s="27"/>
      <c r="D2338" s="27"/>
      <c r="E2338" s="27"/>
      <c r="F2338" s="27">
        <v>3000000</v>
      </c>
      <c r="G2338" s="27">
        <v>0</v>
      </c>
      <c r="H2338" s="27">
        <v>0</v>
      </c>
      <c r="I2338" s="27">
        <v>1</v>
      </c>
      <c r="J2338" s="27">
        <v>0</v>
      </c>
      <c r="K2338" s="27">
        <v>4</v>
      </c>
      <c r="L2338" s="27">
        <v>1</v>
      </c>
      <c r="M2338" s="27">
        <v>0</v>
      </c>
      <c r="N2338" s="27">
        <v>1</v>
      </c>
      <c r="O2338" s="27">
        <v>0</v>
      </c>
      <c r="P2338" s="27">
        <v>560000000</v>
      </c>
      <c r="Q2338" s="27">
        <v>531688311.6883117</v>
      </c>
      <c r="R2338" s="27">
        <v>1</v>
      </c>
      <c r="S2338" s="27">
        <v>1</v>
      </c>
      <c r="T2338" s="33">
        <v>0.69545665111729171</v>
      </c>
      <c r="U2338" s="27">
        <v>0</v>
      </c>
      <c r="V2338" s="27">
        <v>0</v>
      </c>
      <c r="W2338" s="27">
        <v>18561000</v>
      </c>
      <c r="X2338" s="27"/>
      <c r="Y2338" s="27"/>
      <c r="Z2338" s="27">
        <v>1</v>
      </c>
    </row>
    <row r="2339" spans="1:26">
      <c r="A2339" s="27">
        <v>1995</v>
      </c>
      <c r="B2339" t="s">
        <v>148</v>
      </c>
      <c r="C2339" s="27"/>
      <c r="D2339" s="27"/>
      <c r="E2339" s="27"/>
      <c r="F2339" s="27">
        <v>0</v>
      </c>
      <c r="G2339" s="27">
        <v>0</v>
      </c>
      <c r="H2339" s="27">
        <v>0</v>
      </c>
      <c r="I2339" s="27">
        <v>1</v>
      </c>
      <c r="J2339" s="27">
        <v>0</v>
      </c>
      <c r="K2339" s="27">
        <v>4</v>
      </c>
      <c r="L2339" s="27">
        <v>1</v>
      </c>
      <c r="M2339" s="27">
        <v>0</v>
      </c>
      <c r="N2339" s="27">
        <v>1</v>
      </c>
      <c r="O2339" s="27">
        <v>0</v>
      </c>
      <c r="P2339" s="27">
        <v>624000000</v>
      </c>
      <c r="Q2339" s="27">
        <v>578015625</v>
      </c>
      <c r="R2339" s="27">
        <v>1</v>
      </c>
      <c r="S2339" s="27">
        <v>1</v>
      </c>
      <c r="T2339" s="33">
        <v>0.69736071622307827</v>
      </c>
      <c r="U2339" s="27">
        <v>0</v>
      </c>
      <c r="V2339" s="27">
        <v>0</v>
      </c>
      <c r="W2339" s="27">
        <v>24312000</v>
      </c>
      <c r="X2339" s="27"/>
      <c r="Y2339" s="27"/>
      <c r="Z2339" s="27">
        <v>1</v>
      </c>
    </row>
    <row r="2340" spans="1:26">
      <c r="A2340" s="27">
        <v>1996</v>
      </c>
      <c r="B2340" t="s">
        <v>148</v>
      </c>
      <c r="C2340" s="27"/>
      <c r="D2340" s="27"/>
      <c r="E2340" s="27"/>
      <c r="F2340" s="27">
        <v>0</v>
      </c>
      <c r="G2340" s="27">
        <v>0</v>
      </c>
      <c r="H2340" s="27">
        <v>0</v>
      </c>
      <c r="I2340" s="27">
        <v>1</v>
      </c>
      <c r="J2340" s="27">
        <v>0</v>
      </c>
      <c r="K2340" s="27">
        <v>4</v>
      </c>
      <c r="L2340" s="27">
        <v>1</v>
      </c>
      <c r="M2340" s="27">
        <v>0</v>
      </c>
      <c r="N2340" s="27">
        <v>1</v>
      </c>
      <c r="O2340" s="27">
        <v>0</v>
      </c>
      <c r="P2340" s="27">
        <v>749000000</v>
      </c>
      <c r="Q2340" s="27">
        <v>693535954.19006717</v>
      </c>
      <c r="R2340" s="27">
        <v>1</v>
      </c>
      <c r="S2340" s="27">
        <v>1</v>
      </c>
      <c r="T2340" s="33">
        <v>0.69966405838602452</v>
      </c>
      <c r="U2340" s="27">
        <v>0</v>
      </c>
      <c r="V2340" s="27">
        <v>0</v>
      </c>
      <c r="W2340" s="27">
        <v>26548000</v>
      </c>
      <c r="X2340" s="27"/>
      <c r="Y2340" s="27"/>
      <c r="Z2340" s="27">
        <v>1</v>
      </c>
    </row>
    <row r="2341" spans="1:26">
      <c r="A2341" s="27">
        <v>1997</v>
      </c>
      <c r="B2341" t="s">
        <v>148</v>
      </c>
      <c r="C2341" s="27"/>
      <c r="D2341" s="27"/>
      <c r="E2341" s="27"/>
      <c r="F2341" s="27">
        <v>0</v>
      </c>
      <c r="G2341" s="27">
        <v>0</v>
      </c>
      <c r="H2341" s="27">
        <v>0</v>
      </c>
      <c r="I2341" s="27">
        <v>1</v>
      </c>
      <c r="J2341" s="27">
        <v>0</v>
      </c>
      <c r="K2341" s="27">
        <v>4</v>
      </c>
      <c r="L2341" s="27">
        <v>1</v>
      </c>
      <c r="M2341" s="27">
        <v>0</v>
      </c>
      <c r="N2341" s="27">
        <v>1</v>
      </c>
      <c r="O2341" s="27">
        <v>0</v>
      </c>
      <c r="P2341" s="27">
        <v>767000000</v>
      </c>
      <c r="Q2341" s="27">
        <v>686490090.14014077</v>
      </c>
      <c r="R2341" s="27">
        <v>1</v>
      </c>
      <c r="S2341" s="27">
        <v>1</v>
      </c>
      <c r="T2341" s="33">
        <v>0.71538944173936525</v>
      </c>
      <c r="U2341" s="27">
        <v>0</v>
      </c>
      <c r="V2341" s="27">
        <v>0</v>
      </c>
      <c r="W2341" s="27">
        <v>28754000</v>
      </c>
      <c r="X2341" s="27"/>
      <c r="Y2341" s="27"/>
      <c r="Z2341" s="27">
        <v>1</v>
      </c>
    </row>
    <row r="2342" spans="1:26">
      <c r="A2342" s="27">
        <v>1998</v>
      </c>
      <c r="B2342" t="s">
        <v>148</v>
      </c>
      <c r="C2342" s="27"/>
      <c r="D2342" s="27"/>
      <c r="E2342" s="27"/>
      <c r="F2342" s="27">
        <v>0</v>
      </c>
      <c r="G2342" s="27">
        <v>0</v>
      </c>
      <c r="H2342" s="27">
        <v>0</v>
      </c>
      <c r="I2342" s="27">
        <v>1</v>
      </c>
      <c r="J2342" s="27">
        <v>0</v>
      </c>
      <c r="K2342" s="27">
        <v>4</v>
      </c>
      <c r="L2342" s="27">
        <v>1</v>
      </c>
      <c r="M2342" s="27">
        <v>0</v>
      </c>
      <c r="N2342" s="27">
        <v>1</v>
      </c>
      <c r="O2342" s="27">
        <v>0</v>
      </c>
      <c r="P2342" s="27">
        <v>809000000</v>
      </c>
      <c r="Q2342" s="27">
        <v>745526154.93282986</v>
      </c>
      <c r="R2342" s="27">
        <v>1</v>
      </c>
      <c r="S2342" s="27">
        <v>1</v>
      </c>
      <c r="T2342" s="33">
        <v>0.63293736472878814</v>
      </c>
      <c r="U2342" s="27">
        <v>0</v>
      </c>
      <c r="V2342" s="27">
        <v>0</v>
      </c>
      <c r="W2342" s="27">
        <v>36943000</v>
      </c>
      <c r="X2342" s="27"/>
      <c r="Y2342" s="27"/>
      <c r="Z2342" s="27">
        <v>1</v>
      </c>
    </row>
    <row r="2343" spans="1:26">
      <c r="A2343" s="27">
        <v>1999</v>
      </c>
      <c r="B2343" t="s">
        <v>148</v>
      </c>
      <c r="C2343" s="27"/>
      <c r="D2343" s="27"/>
      <c r="E2343" s="27"/>
      <c r="F2343" s="27">
        <v>0</v>
      </c>
      <c r="G2343" s="27">
        <v>0</v>
      </c>
      <c r="H2343" s="27">
        <v>0</v>
      </c>
      <c r="I2343" s="27">
        <v>1</v>
      </c>
      <c r="J2343" s="27">
        <v>0</v>
      </c>
      <c r="K2343" s="27">
        <v>4</v>
      </c>
      <c r="L2343" s="27">
        <v>1</v>
      </c>
      <c r="M2343" s="27">
        <v>0</v>
      </c>
      <c r="N2343" s="27">
        <v>1</v>
      </c>
      <c r="O2343" s="27">
        <v>0</v>
      </c>
      <c r="P2343" s="27">
        <v>794000000</v>
      </c>
      <c r="Q2343" s="27">
        <v>688921325.71204281</v>
      </c>
      <c r="R2343" s="27">
        <v>1</v>
      </c>
      <c r="S2343" s="27">
        <v>1</v>
      </c>
      <c r="T2343" s="33">
        <v>0.59173831677950461</v>
      </c>
      <c r="U2343" s="27">
        <v>20804700.800000001</v>
      </c>
      <c r="V2343" s="27">
        <v>0</v>
      </c>
      <c r="W2343" s="27">
        <v>55779000</v>
      </c>
      <c r="X2343" s="27"/>
      <c r="Y2343" s="27"/>
      <c r="Z2343" s="27">
        <v>1</v>
      </c>
    </row>
    <row r="2344" spans="1:26">
      <c r="A2344" s="27">
        <v>2000</v>
      </c>
      <c r="B2344" t="s">
        <v>148</v>
      </c>
      <c r="C2344" s="27">
        <v>0</v>
      </c>
      <c r="D2344" s="27">
        <v>0</v>
      </c>
      <c r="E2344" s="27">
        <v>0</v>
      </c>
      <c r="F2344" s="27">
        <v>10000000</v>
      </c>
      <c r="G2344" s="27">
        <v>0</v>
      </c>
      <c r="H2344" s="27">
        <v>0</v>
      </c>
      <c r="I2344" s="27">
        <v>1</v>
      </c>
      <c r="J2344" s="27">
        <v>0</v>
      </c>
      <c r="K2344" s="27">
        <v>4</v>
      </c>
      <c r="L2344" s="27">
        <v>1</v>
      </c>
      <c r="M2344" s="27">
        <v>1</v>
      </c>
      <c r="N2344" s="27">
        <v>1</v>
      </c>
      <c r="O2344" s="27">
        <v>0</v>
      </c>
      <c r="P2344" s="27">
        <v>706000000</v>
      </c>
      <c r="Q2344" s="27">
        <v>706370815.58441556</v>
      </c>
      <c r="R2344" s="27">
        <v>1</v>
      </c>
      <c r="S2344" s="27">
        <v>1</v>
      </c>
      <c r="T2344" s="33">
        <v>0.62919927379193319</v>
      </c>
      <c r="U2344" s="27">
        <v>19749694.800000001</v>
      </c>
      <c r="V2344" s="27">
        <v>0</v>
      </c>
      <c r="W2344" s="27">
        <v>84484000</v>
      </c>
      <c r="X2344" s="27"/>
      <c r="Y2344" s="27"/>
      <c r="Z2344" s="27">
        <v>1</v>
      </c>
    </row>
    <row r="2345" spans="1:26">
      <c r="A2345" s="27">
        <v>2001</v>
      </c>
      <c r="B2345" t="s">
        <v>148</v>
      </c>
      <c r="C2345" s="27">
        <v>0</v>
      </c>
      <c r="D2345" s="27">
        <v>0</v>
      </c>
      <c r="E2345" s="27">
        <v>0</v>
      </c>
      <c r="F2345" s="27">
        <v>3000000</v>
      </c>
      <c r="G2345" s="27">
        <v>0</v>
      </c>
      <c r="H2345" s="27">
        <v>0</v>
      </c>
      <c r="I2345" s="27">
        <v>1</v>
      </c>
      <c r="J2345" s="27">
        <v>0</v>
      </c>
      <c r="K2345" s="27">
        <v>4</v>
      </c>
      <c r="L2345" s="27">
        <v>1</v>
      </c>
      <c r="M2345" s="27">
        <v>1</v>
      </c>
      <c r="N2345" s="27">
        <v>1</v>
      </c>
      <c r="O2345" s="27">
        <v>0</v>
      </c>
      <c r="P2345" s="27">
        <v>752000000</v>
      </c>
      <c r="Q2345" s="27">
        <v>752368495.51262212</v>
      </c>
      <c r="R2345" s="27">
        <v>1</v>
      </c>
      <c r="S2345" s="27">
        <v>1</v>
      </c>
      <c r="T2345" s="33">
        <v>0.61588871891054842</v>
      </c>
      <c r="U2345" s="27">
        <v>19049691.800000001</v>
      </c>
      <c r="V2345" s="27">
        <v>0</v>
      </c>
      <c r="W2345" s="27">
        <v>158275000</v>
      </c>
      <c r="X2345" s="27"/>
      <c r="Y2345" s="27"/>
      <c r="Z2345" s="27">
        <v>1</v>
      </c>
    </row>
    <row r="2346" spans="1:26">
      <c r="A2346" s="27">
        <v>2002</v>
      </c>
      <c r="B2346" t="s">
        <v>148</v>
      </c>
      <c r="C2346" s="27">
        <v>0</v>
      </c>
      <c r="D2346" s="27">
        <v>0</v>
      </c>
      <c r="E2346" s="27">
        <v>0</v>
      </c>
      <c r="F2346" s="27">
        <v>2400000</v>
      </c>
      <c r="G2346" s="27">
        <v>0</v>
      </c>
      <c r="H2346" s="27">
        <v>0</v>
      </c>
      <c r="I2346" s="27">
        <v>1</v>
      </c>
      <c r="J2346" s="27">
        <v>0</v>
      </c>
      <c r="K2346" s="27">
        <v>4</v>
      </c>
      <c r="L2346" s="27">
        <v>1</v>
      </c>
      <c r="M2346" s="27">
        <v>1</v>
      </c>
      <c r="N2346" s="27">
        <v>1</v>
      </c>
      <c r="O2346" s="27">
        <v>0</v>
      </c>
      <c r="P2346" s="27">
        <v>729000000</v>
      </c>
      <c r="Q2346" s="27">
        <v>729321366.65186059</v>
      </c>
      <c r="R2346" s="27">
        <v>1</v>
      </c>
      <c r="S2346" s="27">
        <v>1</v>
      </c>
      <c r="T2346" s="33">
        <v>0.62466195784303247</v>
      </c>
      <c r="U2346" s="27">
        <v>20607797.199999999</v>
      </c>
      <c r="V2346" s="27">
        <v>0</v>
      </c>
      <c r="W2346" s="27">
        <v>218554000</v>
      </c>
      <c r="X2346" s="27"/>
      <c r="Y2346" s="27"/>
      <c r="Z2346" s="27">
        <v>1</v>
      </c>
    </row>
    <row r="2347" spans="1:26">
      <c r="A2347" s="27">
        <v>2003</v>
      </c>
      <c r="B2347" t="s">
        <v>148</v>
      </c>
      <c r="C2347" s="27">
        <v>0</v>
      </c>
      <c r="D2347" s="27">
        <v>0</v>
      </c>
      <c r="E2347" s="27">
        <v>0</v>
      </c>
      <c r="F2347" s="27">
        <v>2000000</v>
      </c>
      <c r="G2347" s="27">
        <v>0</v>
      </c>
      <c r="H2347" s="27">
        <v>0</v>
      </c>
      <c r="I2347" s="27">
        <v>1</v>
      </c>
      <c r="J2347" s="27">
        <v>0</v>
      </c>
      <c r="K2347" s="27">
        <v>4</v>
      </c>
      <c r="L2347" s="27">
        <v>1</v>
      </c>
      <c r="M2347" s="27">
        <v>1</v>
      </c>
      <c r="N2347" s="27">
        <v>1</v>
      </c>
      <c r="O2347" s="27">
        <v>0</v>
      </c>
      <c r="P2347" s="27">
        <v>870000000</v>
      </c>
      <c r="Q2347" s="27">
        <v>870247703.18275821</v>
      </c>
      <c r="R2347" s="27">
        <v>1</v>
      </c>
      <c r="S2347" s="27">
        <v>1</v>
      </c>
      <c r="T2347" s="33">
        <v>0.61793375018798091</v>
      </c>
      <c r="U2347" s="27">
        <v>22524544.300000001</v>
      </c>
      <c r="V2347" s="27">
        <v>0</v>
      </c>
      <c r="W2347" s="27">
        <v>301398000</v>
      </c>
      <c r="X2347" s="27"/>
      <c r="Y2347" s="27"/>
      <c r="Z2347" s="27">
        <v>1</v>
      </c>
    </row>
    <row r="2348" spans="1:26">
      <c r="A2348" s="27">
        <v>2004</v>
      </c>
      <c r="B2348" t="s">
        <v>148</v>
      </c>
      <c r="C2348" s="27">
        <v>0</v>
      </c>
      <c r="D2348" s="27">
        <v>0</v>
      </c>
      <c r="E2348" s="27">
        <v>0</v>
      </c>
      <c r="F2348" s="27">
        <v>1812294.375</v>
      </c>
      <c r="G2348" s="27">
        <v>0</v>
      </c>
      <c r="H2348" s="27">
        <v>0</v>
      </c>
      <c r="I2348" s="27">
        <v>1</v>
      </c>
      <c r="J2348" s="27">
        <v>0</v>
      </c>
      <c r="K2348" s="27">
        <v>4</v>
      </c>
      <c r="L2348" s="27">
        <v>1</v>
      </c>
      <c r="M2348" s="27">
        <v>1</v>
      </c>
      <c r="N2348" s="27">
        <v>1</v>
      </c>
      <c r="O2348" s="27">
        <v>0</v>
      </c>
      <c r="P2348" s="27">
        <v>1109000000</v>
      </c>
      <c r="Q2348" s="27">
        <v>1109054005.4397099</v>
      </c>
      <c r="R2348" s="27">
        <v>1</v>
      </c>
      <c r="S2348" s="27">
        <v>1</v>
      </c>
      <c r="T2348" s="33">
        <v>0.67108711240801089</v>
      </c>
      <c r="U2348" s="27">
        <v>23540746.100000001</v>
      </c>
      <c r="V2348" s="27">
        <v>0</v>
      </c>
      <c r="W2348" s="27">
        <v>352030000</v>
      </c>
      <c r="X2348" s="27"/>
      <c r="Y2348" s="27"/>
      <c r="Z2348" s="27">
        <v>1</v>
      </c>
    </row>
    <row r="2349" spans="1:26">
      <c r="A2349" s="27">
        <v>2005</v>
      </c>
      <c r="B2349" t="s">
        <v>148</v>
      </c>
      <c r="C2349" s="27">
        <v>0</v>
      </c>
      <c r="D2349" s="27">
        <v>0</v>
      </c>
      <c r="E2349" s="27">
        <v>0</v>
      </c>
      <c r="F2349" s="27">
        <v>0</v>
      </c>
      <c r="G2349" s="27">
        <v>0</v>
      </c>
      <c r="H2349" s="27">
        <v>0</v>
      </c>
      <c r="I2349" s="27">
        <v>1</v>
      </c>
      <c r="J2349" s="27">
        <v>0</v>
      </c>
      <c r="K2349" s="27">
        <v>4</v>
      </c>
      <c r="L2349" s="27">
        <v>1</v>
      </c>
      <c r="M2349" s="27">
        <v>1</v>
      </c>
      <c r="N2349" s="27">
        <v>1</v>
      </c>
      <c r="O2349" s="27">
        <v>0</v>
      </c>
      <c r="P2349" s="27">
        <v>1098000000</v>
      </c>
      <c r="Q2349" s="27">
        <v>1098425900.7411551</v>
      </c>
      <c r="R2349" s="27">
        <v>1</v>
      </c>
      <c r="S2349" s="27">
        <v>1</v>
      </c>
      <c r="T2349" s="33">
        <v>0.69599608558540027</v>
      </c>
      <c r="U2349" s="27">
        <v>21665077.600000001</v>
      </c>
      <c r="V2349" s="27">
        <v>0</v>
      </c>
      <c r="W2349" s="27">
        <v>381054000</v>
      </c>
      <c r="X2349" s="27"/>
      <c r="Y2349" s="27"/>
      <c r="Z2349" s="27">
        <v>1</v>
      </c>
    </row>
    <row r="2350" spans="1:26">
      <c r="A2350" s="27">
        <v>2006</v>
      </c>
      <c r="B2350" t="s">
        <v>148</v>
      </c>
      <c r="C2350" s="27">
        <v>48000000</v>
      </c>
      <c r="D2350" s="27">
        <v>9600000</v>
      </c>
      <c r="E2350" s="27">
        <v>48000000</v>
      </c>
      <c r="F2350" s="27">
        <v>68800000</v>
      </c>
      <c r="G2350" s="27">
        <v>0</v>
      </c>
      <c r="H2350" s="27">
        <v>0</v>
      </c>
      <c r="I2350" s="27">
        <v>1</v>
      </c>
      <c r="J2350" s="27">
        <v>0</v>
      </c>
      <c r="K2350" s="27">
        <v>4</v>
      </c>
      <c r="L2350" s="27">
        <v>1</v>
      </c>
      <c r="M2350" s="27">
        <v>1</v>
      </c>
      <c r="N2350" s="27">
        <v>1</v>
      </c>
      <c r="O2350" s="27">
        <v>0</v>
      </c>
      <c r="P2350" s="27">
        <v>1211000000</v>
      </c>
      <c r="Q2350" s="27">
        <v>1211161879.6747968</v>
      </c>
      <c r="R2350" s="27">
        <v>1</v>
      </c>
      <c r="S2350" s="27">
        <v>1</v>
      </c>
      <c r="T2350" s="33">
        <v>0.83568345932575372</v>
      </c>
      <c r="U2350" s="27">
        <v>22803908.800000001</v>
      </c>
      <c r="V2350" s="27">
        <v>0</v>
      </c>
      <c r="W2350" s="27">
        <v>419375000</v>
      </c>
      <c r="X2350" s="27"/>
      <c r="Y2350" s="27"/>
      <c r="Z2350" s="27">
        <v>1</v>
      </c>
    </row>
    <row r="2351" spans="1:26">
      <c r="A2351" s="27">
        <v>2007</v>
      </c>
      <c r="B2351" t="s">
        <v>148</v>
      </c>
      <c r="C2351" s="27">
        <v>108000000</v>
      </c>
      <c r="D2351" s="27">
        <v>31200000</v>
      </c>
      <c r="E2351" s="27">
        <v>108000000</v>
      </c>
      <c r="F2351" s="27">
        <v>60000000</v>
      </c>
      <c r="G2351" s="27">
        <v>0</v>
      </c>
      <c r="H2351" s="27">
        <v>0</v>
      </c>
      <c r="I2351" s="27">
        <v>1</v>
      </c>
      <c r="J2351" s="27">
        <v>0</v>
      </c>
      <c r="K2351" s="27">
        <v>4</v>
      </c>
      <c r="L2351" s="27">
        <v>1</v>
      </c>
      <c r="M2351" s="27">
        <v>1</v>
      </c>
      <c r="N2351" s="27">
        <v>1</v>
      </c>
      <c r="O2351" s="27">
        <v>0</v>
      </c>
      <c r="P2351" s="27">
        <v>1318000000</v>
      </c>
      <c r="Q2351" s="27">
        <v>1317974491.0569105</v>
      </c>
      <c r="R2351" s="27">
        <v>1</v>
      </c>
      <c r="S2351" s="27">
        <v>1</v>
      </c>
      <c r="T2351" s="33">
        <v>0.90473952627382648</v>
      </c>
      <c r="U2351" s="27">
        <v>23953653.899999999</v>
      </c>
      <c r="V2351" s="27">
        <v>0</v>
      </c>
      <c r="W2351" s="27">
        <v>456914000</v>
      </c>
      <c r="X2351" s="27"/>
      <c r="Y2351" s="27"/>
      <c r="Z2351" s="27">
        <v>1</v>
      </c>
    </row>
    <row r="2352" spans="1:26">
      <c r="A2352" s="27">
        <v>2008</v>
      </c>
      <c r="B2352" t="s">
        <v>148</v>
      </c>
      <c r="C2352" s="27">
        <v>108000000</v>
      </c>
      <c r="D2352" s="27">
        <v>52800000</v>
      </c>
      <c r="E2352" s="27">
        <v>108000000</v>
      </c>
      <c r="F2352" s="27">
        <v>0</v>
      </c>
      <c r="G2352" s="27">
        <v>0</v>
      </c>
      <c r="H2352" s="27">
        <v>0</v>
      </c>
      <c r="I2352" s="27">
        <v>1</v>
      </c>
      <c r="J2352" s="27">
        <v>0</v>
      </c>
      <c r="K2352" s="27">
        <v>4</v>
      </c>
      <c r="L2352" s="27">
        <v>1</v>
      </c>
      <c r="M2352" s="27">
        <v>1</v>
      </c>
      <c r="N2352" s="27">
        <v>1</v>
      </c>
      <c r="O2352" s="27">
        <v>0</v>
      </c>
      <c r="P2352" s="27">
        <v>1380000000</v>
      </c>
      <c r="Q2352" s="27">
        <v>1380188800</v>
      </c>
      <c r="R2352" s="27">
        <v>1</v>
      </c>
      <c r="S2352" s="27">
        <v>1</v>
      </c>
      <c r="T2352" s="33">
        <v>0.91944034308119871</v>
      </c>
      <c r="U2352" s="27">
        <v>23347631.399999999</v>
      </c>
      <c r="V2352" s="27">
        <v>0</v>
      </c>
      <c r="W2352" s="27">
        <v>472619000</v>
      </c>
      <c r="X2352" s="27">
        <v>100000000</v>
      </c>
      <c r="Y2352" s="27"/>
      <c r="Z2352" s="27">
        <v>1</v>
      </c>
    </row>
    <row r="2353" spans="1:26">
      <c r="A2353" s="27">
        <v>2009</v>
      </c>
      <c r="B2353" t="s">
        <v>148</v>
      </c>
      <c r="C2353" s="27">
        <v>108000000</v>
      </c>
      <c r="D2353" s="27">
        <v>74400000</v>
      </c>
      <c r="E2353" s="27">
        <v>108000000</v>
      </c>
      <c r="F2353" s="27">
        <v>0</v>
      </c>
      <c r="G2353" s="27">
        <v>0</v>
      </c>
      <c r="H2353" s="27">
        <v>0</v>
      </c>
      <c r="I2353" s="27">
        <v>1</v>
      </c>
      <c r="J2353" s="27">
        <v>0</v>
      </c>
      <c r="K2353" s="27">
        <v>4</v>
      </c>
      <c r="L2353" s="27">
        <v>1</v>
      </c>
      <c r="M2353" s="27">
        <v>1</v>
      </c>
      <c r="N2353" s="27">
        <v>1</v>
      </c>
      <c r="O2353" s="27">
        <v>0</v>
      </c>
      <c r="P2353" s="27">
        <v>1857000000</v>
      </c>
      <c r="Q2353" s="27">
        <v>1856695551.2195122</v>
      </c>
      <c r="R2353" s="27">
        <v>1</v>
      </c>
      <c r="S2353" s="27">
        <v>1</v>
      </c>
      <c r="T2353" s="33">
        <v>0.81595367947064712</v>
      </c>
      <c r="U2353" s="27">
        <v>23763267.600000001</v>
      </c>
      <c r="V2353" s="27">
        <v>0</v>
      </c>
      <c r="W2353" s="27">
        <v>476849000</v>
      </c>
      <c r="X2353" s="27">
        <v>100000000</v>
      </c>
      <c r="Y2353" s="27"/>
      <c r="Z2353" s="27">
        <v>1</v>
      </c>
    </row>
    <row r="2354" spans="1:26">
      <c r="A2354" s="27">
        <v>2010</v>
      </c>
      <c r="B2354" t="s">
        <v>148</v>
      </c>
      <c r="C2354" s="27">
        <v>108000000</v>
      </c>
      <c r="D2354" s="27">
        <v>96000000</v>
      </c>
      <c r="E2354" s="27">
        <v>108000000</v>
      </c>
      <c r="F2354" s="27">
        <v>6000000</v>
      </c>
      <c r="G2354" s="27">
        <v>0</v>
      </c>
      <c r="H2354" s="27">
        <v>0</v>
      </c>
      <c r="I2354" s="27">
        <v>1</v>
      </c>
      <c r="J2354" s="27">
        <v>0</v>
      </c>
      <c r="K2354" s="27">
        <v>4</v>
      </c>
      <c r="L2354" s="27">
        <v>1</v>
      </c>
      <c r="M2354" s="27">
        <v>1</v>
      </c>
      <c r="N2354" s="27">
        <v>1</v>
      </c>
      <c r="O2354" s="27">
        <v>0</v>
      </c>
      <c r="P2354" s="27">
        <v>2117000000</v>
      </c>
      <c r="Q2354" s="27">
        <v>2117039512.195122</v>
      </c>
      <c r="R2354" s="27">
        <v>1</v>
      </c>
      <c r="S2354" s="27">
        <v>1</v>
      </c>
      <c r="T2354" s="33">
        <v>1.0070075781651076</v>
      </c>
      <c r="U2354" s="27">
        <v>23343993.399999999</v>
      </c>
      <c r="V2354" s="27">
        <v>0</v>
      </c>
      <c r="W2354" s="27">
        <v>467917000</v>
      </c>
      <c r="X2354" s="27">
        <v>92000000</v>
      </c>
      <c r="Y2354" s="27"/>
      <c r="Z2354" s="27">
        <v>1</v>
      </c>
    </row>
    <row r="2355" spans="1:26">
      <c r="A2355" s="27">
        <v>2011</v>
      </c>
      <c r="B2355" t="s">
        <v>148</v>
      </c>
      <c r="C2355" s="27">
        <v>208000000</v>
      </c>
      <c r="D2355" s="27">
        <v>133000000</v>
      </c>
      <c r="E2355" s="27">
        <v>208000000</v>
      </c>
      <c r="F2355" s="27">
        <v>100000000</v>
      </c>
      <c r="G2355" s="27">
        <v>0</v>
      </c>
      <c r="H2355" s="27">
        <v>0</v>
      </c>
      <c r="I2355" s="27">
        <v>1</v>
      </c>
      <c r="J2355" s="27">
        <v>0</v>
      </c>
      <c r="K2355" s="27">
        <v>4</v>
      </c>
      <c r="L2355" s="27">
        <v>1</v>
      </c>
      <c r="M2355" s="27">
        <v>1</v>
      </c>
      <c r="N2355" s="27">
        <v>1</v>
      </c>
      <c r="O2355" s="27">
        <v>0</v>
      </c>
      <c r="P2355" s="27">
        <v>2609000000</v>
      </c>
      <c r="Q2355" s="27">
        <v>2607739837.3983741</v>
      </c>
      <c r="R2355" s="27">
        <v>1</v>
      </c>
      <c r="S2355" s="27">
        <v>1</v>
      </c>
      <c r="T2355" s="33">
        <v>1.116808011796752</v>
      </c>
      <c r="U2355" s="27">
        <v>23271840.699999999</v>
      </c>
      <c r="V2355" s="27">
        <v>0</v>
      </c>
      <c r="W2355" s="27">
        <v>478471000</v>
      </c>
      <c r="X2355" s="27">
        <v>91000000</v>
      </c>
      <c r="Y2355" s="27"/>
      <c r="Z2355" s="27">
        <v>1</v>
      </c>
    </row>
    <row r="2356" spans="1:26">
      <c r="A2356" s="27">
        <v>2012</v>
      </c>
      <c r="B2356" t="s">
        <v>148</v>
      </c>
      <c r="C2356" s="27">
        <v>366800000</v>
      </c>
      <c r="D2356" s="27">
        <v>190300000</v>
      </c>
      <c r="E2356" s="27">
        <v>366800000</v>
      </c>
      <c r="F2356" s="27">
        <v>162000000</v>
      </c>
      <c r="G2356" s="27">
        <v>0</v>
      </c>
      <c r="H2356" s="27">
        <v>0</v>
      </c>
      <c r="I2356" s="27">
        <v>1</v>
      </c>
      <c r="J2356" s="27">
        <v>0</v>
      </c>
      <c r="K2356" s="27">
        <v>4</v>
      </c>
      <c r="L2356" s="27">
        <v>1</v>
      </c>
      <c r="M2356" s="27">
        <v>1</v>
      </c>
      <c r="N2356" s="27">
        <v>1</v>
      </c>
      <c r="O2356" s="27">
        <v>0</v>
      </c>
      <c r="P2356" s="27">
        <v>3061000000</v>
      </c>
      <c r="Q2356" s="27"/>
      <c r="R2356" s="27">
        <v>1</v>
      </c>
      <c r="S2356" s="27">
        <v>1</v>
      </c>
      <c r="T2356" s="33">
        <v>0.99562684078172081</v>
      </c>
      <c r="U2356" s="27">
        <v>23296851.600000001</v>
      </c>
      <c r="V2356" s="27">
        <v>0</v>
      </c>
      <c r="W2356" s="27">
        <v>480120000</v>
      </c>
      <c r="X2356" s="27">
        <v>93000000</v>
      </c>
      <c r="Y2356" s="27"/>
      <c r="Z2356" s="27">
        <v>1</v>
      </c>
    </row>
    <row r="2357" spans="1:26">
      <c r="A2357" s="27">
        <v>2013</v>
      </c>
      <c r="B2357" t="s">
        <v>148</v>
      </c>
      <c r="C2357" s="27">
        <v>359600000</v>
      </c>
      <c r="D2357" s="27">
        <v>243600000</v>
      </c>
      <c r="E2357" s="27">
        <v>359600000</v>
      </c>
      <c r="F2357" s="27">
        <v>0</v>
      </c>
      <c r="G2357" s="27">
        <v>0</v>
      </c>
      <c r="H2357" s="27">
        <v>0</v>
      </c>
      <c r="I2357" s="27">
        <v>1</v>
      </c>
      <c r="J2357" s="27">
        <v>0</v>
      </c>
      <c r="K2357" s="27">
        <v>4</v>
      </c>
      <c r="L2357" s="27">
        <v>1</v>
      </c>
      <c r="M2357" s="27">
        <v>1</v>
      </c>
      <c r="N2357" s="27">
        <v>1</v>
      </c>
      <c r="O2357" s="27">
        <v>0</v>
      </c>
      <c r="P2357" s="27">
        <v>3516000000</v>
      </c>
      <c r="Q2357" s="27"/>
      <c r="R2357" s="27">
        <v>1</v>
      </c>
      <c r="S2357" s="27">
        <v>1</v>
      </c>
      <c r="T2357" s="33">
        <v>0.99710818219516861</v>
      </c>
      <c r="U2357" s="27">
        <v>23343538.699999999</v>
      </c>
      <c r="V2357" s="27">
        <v>0</v>
      </c>
      <c r="W2357" s="27">
        <v>481084000</v>
      </c>
      <c r="X2357" s="27">
        <v>97000000</v>
      </c>
      <c r="Y2357" s="27"/>
      <c r="Z2357" s="27">
        <v>1</v>
      </c>
    </row>
    <row r="2358" spans="1:26">
      <c r="A2358" s="27">
        <v>2014</v>
      </c>
      <c r="B2358" t="s">
        <v>148</v>
      </c>
      <c r="C2358" s="27">
        <v>452400000</v>
      </c>
      <c r="D2358" s="27">
        <v>316900000</v>
      </c>
      <c r="E2358" s="27">
        <v>452400000</v>
      </c>
      <c r="F2358" s="27">
        <v>100000000</v>
      </c>
      <c r="G2358" s="27">
        <v>0</v>
      </c>
      <c r="H2358" s="27">
        <v>0</v>
      </c>
      <c r="I2358" s="27">
        <v>1</v>
      </c>
      <c r="J2358" s="27">
        <v>0</v>
      </c>
      <c r="K2358" s="27">
        <v>4</v>
      </c>
      <c r="L2358" s="27">
        <v>1</v>
      </c>
      <c r="M2358" s="27">
        <v>1</v>
      </c>
      <c r="N2358" s="27">
        <v>1</v>
      </c>
      <c r="O2358" s="27">
        <v>0</v>
      </c>
      <c r="P2358" s="27">
        <v>3964000000</v>
      </c>
      <c r="Q2358" s="27"/>
      <c r="R2358" s="27">
        <v>1</v>
      </c>
      <c r="S2358" s="27">
        <v>1</v>
      </c>
      <c r="T2358" s="33">
        <v>0.96696016921402161</v>
      </c>
      <c r="U2358" s="27">
        <v>21961062</v>
      </c>
      <c r="V2358" s="27">
        <v>0</v>
      </c>
      <c r="W2358" s="27">
        <v>452594000</v>
      </c>
      <c r="X2358" s="27">
        <v>90000000</v>
      </c>
      <c r="Y2358" s="27"/>
      <c r="Z2358" s="27">
        <v>1</v>
      </c>
    </row>
    <row r="2359" spans="1:26">
      <c r="A2359" s="27">
        <v>2015</v>
      </c>
      <c r="B2359" t="s">
        <v>148</v>
      </c>
      <c r="C2359" s="27">
        <v>541700000</v>
      </c>
      <c r="D2359" s="27">
        <v>384500000</v>
      </c>
      <c r="E2359" s="27">
        <v>541700000</v>
      </c>
      <c r="F2359" s="27">
        <v>96500000</v>
      </c>
      <c r="G2359" s="27">
        <v>0</v>
      </c>
      <c r="H2359" s="27">
        <v>0</v>
      </c>
      <c r="I2359" s="27">
        <v>1</v>
      </c>
      <c r="J2359" s="27">
        <v>0</v>
      </c>
      <c r="K2359" s="27">
        <v>4</v>
      </c>
      <c r="L2359" s="27">
        <v>1</v>
      </c>
      <c r="M2359" s="27">
        <v>1</v>
      </c>
      <c r="N2359" s="27">
        <v>1</v>
      </c>
      <c r="O2359" s="27">
        <v>0</v>
      </c>
      <c r="P2359" s="27">
        <v>4442000000</v>
      </c>
      <c r="Q2359" s="27"/>
      <c r="R2359" s="27">
        <v>1</v>
      </c>
      <c r="S2359" s="27">
        <v>1</v>
      </c>
      <c r="T2359" s="33">
        <v>0.821813335342235</v>
      </c>
      <c r="U2359" s="27">
        <v>21004895.300000001</v>
      </c>
      <c r="V2359" s="27">
        <v>0</v>
      </c>
      <c r="W2359" s="27">
        <v>432889000</v>
      </c>
      <c r="X2359" s="27">
        <v>84000000</v>
      </c>
      <c r="Y2359" s="27"/>
      <c r="Z2359" s="27">
        <v>1</v>
      </c>
    </row>
    <row r="2360" spans="1:26">
      <c r="A2360" s="27">
        <v>2016</v>
      </c>
      <c r="B2360" t="s">
        <v>148</v>
      </c>
      <c r="C2360" s="27">
        <v>523388888</v>
      </c>
      <c r="D2360" s="27">
        <v>425488888</v>
      </c>
      <c r="E2360" s="27">
        <v>523388888</v>
      </c>
      <c r="F2360" s="27">
        <v>0</v>
      </c>
      <c r="G2360" s="27">
        <v>0</v>
      </c>
      <c r="H2360" s="27">
        <v>0</v>
      </c>
      <c r="I2360" s="27">
        <v>1</v>
      </c>
      <c r="J2360" s="27">
        <v>0</v>
      </c>
      <c r="K2360" s="27">
        <v>4</v>
      </c>
      <c r="L2360" s="27">
        <v>1</v>
      </c>
      <c r="M2360" s="27">
        <v>1</v>
      </c>
      <c r="N2360" s="27">
        <v>1</v>
      </c>
      <c r="O2360" s="27">
        <v>0</v>
      </c>
      <c r="P2360" s="27">
        <v>5005000000</v>
      </c>
      <c r="Q2360" s="27"/>
      <c r="R2360" s="27">
        <v>1</v>
      </c>
      <c r="S2360" s="27">
        <v>1</v>
      </c>
      <c r="T2360" s="33">
        <v>0.86004996979414983</v>
      </c>
      <c r="U2360" s="27">
        <v>20377354.100000001</v>
      </c>
      <c r="V2360" s="27">
        <v>0</v>
      </c>
      <c r="W2360" s="27">
        <v>419958000</v>
      </c>
      <c r="X2360" s="27">
        <v>83000000</v>
      </c>
      <c r="Y2360" s="27"/>
      <c r="Z2360" s="27">
        <v>1</v>
      </c>
    </row>
    <row r="2361" spans="1:26">
      <c r="A2361" s="27">
        <v>2017</v>
      </c>
      <c r="B2361" t="s">
        <v>148</v>
      </c>
      <c r="C2361" s="27">
        <v>498188888</v>
      </c>
      <c r="D2361" s="27">
        <v>439588888</v>
      </c>
      <c r="E2361" s="27">
        <v>498188888</v>
      </c>
      <c r="F2361" s="27">
        <v>0</v>
      </c>
      <c r="G2361" s="27">
        <v>0</v>
      </c>
      <c r="H2361" s="27">
        <v>0</v>
      </c>
      <c r="I2361" s="27">
        <v>1</v>
      </c>
      <c r="J2361" s="27">
        <v>0</v>
      </c>
      <c r="K2361" s="27">
        <v>4</v>
      </c>
      <c r="L2361" s="27">
        <v>1</v>
      </c>
      <c r="M2361" s="27">
        <v>1</v>
      </c>
      <c r="N2361" s="27">
        <v>1</v>
      </c>
      <c r="O2361" s="27">
        <v>0</v>
      </c>
      <c r="P2361" s="27">
        <v>5813000000</v>
      </c>
      <c r="Q2361" s="27"/>
      <c r="R2361" s="27">
        <v>1</v>
      </c>
      <c r="S2361" s="27">
        <v>1</v>
      </c>
      <c r="T2361" s="33">
        <v>0.90809244833766045</v>
      </c>
      <c r="U2361" s="27">
        <v>21587026.699999999</v>
      </c>
      <c r="V2361" s="27">
        <v>0</v>
      </c>
      <c r="W2361" s="27">
        <v>444886000</v>
      </c>
      <c r="X2361" s="27">
        <v>91000000</v>
      </c>
      <c r="Y2361" s="27"/>
      <c r="Z2361" s="27">
        <v>1</v>
      </c>
    </row>
    <row r="2362" spans="1:26">
      <c r="A2362" s="27">
        <v>1968</v>
      </c>
      <c r="B2362" t="s">
        <v>181</v>
      </c>
      <c r="C2362" s="27"/>
      <c r="D2362" s="27"/>
      <c r="E2362" s="27"/>
      <c r="F2362" s="27">
        <v>0</v>
      </c>
      <c r="G2362" s="27">
        <v>0</v>
      </c>
      <c r="H2362" s="27">
        <v>1</v>
      </c>
      <c r="I2362" s="27">
        <v>0</v>
      </c>
      <c r="J2362" s="27">
        <v>0</v>
      </c>
      <c r="K2362" s="27">
        <v>4</v>
      </c>
      <c r="L2362" s="27">
        <v>1</v>
      </c>
      <c r="M2362" s="27">
        <v>0</v>
      </c>
      <c r="N2362" s="27">
        <v>0</v>
      </c>
      <c r="O2362" s="27">
        <v>0</v>
      </c>
      <c r="P2362" s="27"/>
      <c r="Q2362" s="27"/>
      <c r="R2362" s="27">
        <v>0</v>
      </c>
      <c r="S2362" s="27">
        <v>1</v>
      </c>
      <c r="T2362" s="33">
        <v>0.99765870157012104</v>
      </c>
      <c r="U2362" s="27"/>
      <c r="V2362" s="27"/>
      <c r="W2362" s="27"/>
      <c r="X2362" s="27"/>
      <c r="Y2362" s="27"/>
      <c r="Z2362" s="27">
        <v>1</v>
      </c>
    </row>
    <row r="2363" spans="1:26">
      <c r="A2363" s="27">
        <v>1969</v>
      </c>
      <c r="B2363" t="s">
        <v>181</v>
      </c>
      <c r="C2363" s="27"/>
      <c r="D2363" s="27"/>
      <c r="E2363" s="27"/>
      <c r="F2363" s="27">
        <v>0</v>
      </c>
      <c r="G2363" s="27">
        <v>0</v>
      </c>
      <c r="H2363" s="27">
        <v>1</v>
      </c>
      <c r="I2363" s="27">
        <v>0</v>
      </c>
      <c r="J2363" s="27">
        <v>0</v>
      </c>
      <c r="K2363" s="27">
        <v>4</v>
      </c>
      <c r="L2363" s="27">
        <v>1</v>
      </c>
      <c r="M2363" s="27">
        <v>0</v>
      </c>
      <c r="N2363" s="27">
        <v>0</v>
      </c>
      <c r="O2363" s="27">
        <v>0</v>
      </c>
      <c r="P2363" s="27"/>
      <c r="Q2363" s="27"/>
      <c r="R2363" s="27">
        <v>0</v>
      </c>
      <c r="S2363" s="27">
        <v>1</v>
      </c>
      <c r="T2363" s="33">
        <v>1.0058077459461789</v>
      </c>
      <c r="U2363" s="27"/>
      <c r="V2363" s="27"/>
      <c r="W2363" s="27"/>
      <c r="X2363" s="27"/>
      <c r="Y2363" s="27"/>
      <c r="Z2363" s="27">
        <v>1</v>
      </c>
    </row>
    <row r="2364" spans="1:26">
      <c r="A2364" s="27">
        <v>1970</v>
      </c>
      <c r="B2364" t="s">
        <v>181</v>
      </c>
      <c r="C2364" s="27"/>
      <c r="D2364" s="27"/>
      <c r="E2364" s="27"/>
      <c r="F2364" s="27">
        <v>0</v>
      </c>
      <c r="G2364" s="27">
        <v>0</v>
      </c>
      <c r="H2364" s="27">
        <v>1</v>
      </c>
      <c r="I2364" s="27">
        <v>0</v>
      </c>
      <c r="J2364" s="27">
        <v>0</v>
      </c>
      <c r="K2364" s="27">
        <v>4</v>
      </c>
      <c r="L2364" s="27">
        <v>1</v>
      </c>
      <c r="M2364" s="27">
        <v>0</v>
      </c>
      <c r="N2364" s="27">
        <v>0</v>
      </c>
      <c r="O2364" s="27">
        <v>0</v>
      </c>
      <c r="P2364" s="27"/>
      <c r="Q2364" s="27"/>
      <c r="R2364" s="27">
        <v>0</v>
      </c>
      <c r="S2364" s="27">
        <v>1</v>
      </c>
      <c r="T2364" s="33">
        <v>1</v>
      </c>
      <c r="U2364" s="27">
        <v>0</v>
      </c>
      <c r="V2364" s="27">
        <v>6120000</v>
      </c>
      <c r="W2364" s="27">
        <v>2800000</v>
      </c>
      <c r="X2364" s="27"/>
      <c r="Y2364" s="27">
        <v>0</v>
      </c>
      <c r="Z2364" s="27">
        <v>1</v>
      </c>
    </row>
    <row r="2365" spans="1:26">
      <c r="A2365" s="27">
        <v>1971</v>
      </c>
      <c r="B2365" t="s">
        <v>181</v>
      </c>
      <c r="C2365" s="27"/>
      <c r="D2365" s="27"/>
      <c r="E2365" s="27"/>
      <c r="F2365" s="27">
        <v>0</v>
      </c>
      <c r="G2365" s="27">
        <v>0</v>
      </c>
      <c r="H2365" s="27">
        <v>1</v>
      </c>
      <c r="I2365" s="27">
        <v>0</v>
      </c>
      <c r="J2365" s="27">
        <v>0</v>
      </c>
      <c r="K2365" s="27">
        <v>4</v>
      </c>
      <c r="L2365" s="27">
        <v>1</v>
      </c>
      <c r="M2365" s="27">
        <v>0</v>
      </c>
      <c r="N2365" s="27">
        <v>0</v>
      </c>
      <c r="O2365" s="27">
        <v>0</v>
      </c>
      <c r="P2365" s="27"/>
      <c r="Q2365" s="27"/>
      <c r="R2365" s="27">
        <v>0</v>
      </c>
      <c r="S2365" s="27">
        <v>1</v>
      </c>
      <c r="T2365" s="33">
        <v>0.92761372871024128</v>
      </c>
      <c r="U2365" s="27">
        <v>0</v>
      </c>
      <c r="V2365" s="27">
        <v>5825000</v>
      </c>
      <c r="W2365" s="27">
        <v>2800000</v>
      </c>
      <c r="X2365" s="27"/>
      <c r="Y2365" s="27">
        <v>0</v>
      </c>
      <c r="Z2365" s="27">
        <v>1</v>
      </c>
    </row>
    <row r="2366" spans="1:26">
      <c r="A2366" s="27">
        <v>1972</v>
      </c>
      <c r="B2366" t="s">
        <v>181</v>
      </c>
      <c r="C2366" s="27"/>
      <c r="D2366" s="27"/>
      <c r="E2366" s="27"/>
      <c r="F2366" s="27">
        <v>0</v>
      </c>
      <c r="G2366" s="27">
        <v>0</v>
      </c>
      <c r="H2366" s="27">
        <v>1</v>
      </c>
      <c r="I2366" s="27">
        <v>0</v>
      </c>
      <c r="J2366" s="27">
        <v>0</v>
      </c>
      <c r="K2366" s="27">
        <v>4</v>
      </c>
      <c r="L2366" s="27">
        <v>1</v>
      </c>
      <c r="M2366" s="27">
        <v>0</v>
      </c>
      <c r="N2366" s="27">
        <v>0</v>
      </c>
      <c r="O2366" s="27">
        <v>0</v>
      </c>
      <c r="P2366" s="27"/>
      <c r="Q2366" s="27"/>
      <c r="R2366" s="27">
        <v>0</v>
      </c>
      <c r="S2366" s="27">
        <v>1</v>
      </c>
      <c r="T2366" s="33">
        <v>0.92122545142259926</v>
      </c>
      <c r="U2366" s="27">
        <v>0</v>
      </c>
      <c r="V2366" s="27">
        <v>5510000</v>
      </c>
      <c r="W2366" s="27">
        <v>3010000</v>
      </c>
      <c r="X2366" s="27"/>
      <c r="Y2366" s="27">
        <v>0</v>
      </c>
      <c r="Z2366" s="27">
        <v>1</v>
      </c>
    </row>
    <row r="2367" spans="1:26">
      <c r="A2367" s="27">
        <v>1973</v>
      </c>
      <c r="B2367" t="s">
        <v>181</v>
      </c>
      <c r="C2367" s="27"/>
      <c r="D2367" s="27"/>
      <c r="E2367" s="27"/>
      <c r="F2367" s="27">
        <v>0</v>
      </c>
      <c r="G2367" s="27">
        <v>0</v>
      </c>
      <c r="H2367" s="27">
        <v>1</v>
      </c>
      <c r="I2367" s="27">
        <v>0</v>
      </c>
      <c r="J2367" s="27">
        <v>0</v>
      </c>
      <c r="K2367" s="27">
        <v>4</v>
      </c>
      <c r="L2367" s="27">
        <v>1</v>
      </c>
      <c r="M2367" s="27">
        <v>0</v>
      </c>
      <c r="N2367" s="27">
        <v>0</v>
      </c>
      <c r="O2367" s="27">
        <v>0</v>
      </c>
      <c r="P2367" s="27"/>
      <c r="Q2367" s="27"/>
      <c r="R2367" s="27">
        <v>0</v>
      </c>
      <c r="S2367" s="27">
        <v>1</v>
      </c>
      <c r="T2367" s="33">
        <v>1.2798279189511945</v>
      </c>
      <c r="U2367" s="27">
        <v>0</v>
      </c>
      <c r="V2367" s="27">
        <v>5180000</v>
      </c>
      <c r="W2367" s="27">
        <v>3312000</v>
      </c>
      <c r="X2367" s="27"/>
      <c r="Y2367" s="27">
        <v>0</v>
      </c>
      <c r="Z2367" s="27">
        <v>1</v>
      </c>
    </row>
    <row r="2368" spans="1:26">
      <c r="A2368" s="27">
        <v>1974</v>
      </c>
      <c r="B2368" t="s">
        <v>181</v>
      </c>
      <c r="C2368" s="27"/>
      <c r="D2368" s="27"/>
      <c r="E2368" s="27"/>
      <c r="F2368" s="27">
        <v>0</v>
      </c>
      <c r="G2368" s="27">
        <v>0</v>
      </c>
      <c r="H2368" s="27">
        <v>1</v>
      </c>
      <c r="I2368" s="27">
        <v>0</v>
      </c>
      <c r="J2368" s="27">
        <v>0</v>
      </c>
      <c r="K2368" s="27">
        <v>4</v>
      </c>
      <c r="L2368" s="27">
        <v>1</v>
      </c>
      <c r="M2368" s="27">
        <v>0</v>
      </c>
      <c r="N2368" s="27">
        <v>0</v>
      </c>
      <c r="O2368" s="27">
        <v>0</v>
      </c>
      <c r="P2368" s="27"/>
      <c r="Q2368" s="27"/>
      <c r="R2368" s="27">
        <v>0</v>
      </c>
      <c r="S2368" s="27">
        <v>1</v>
      </c>
      <c r="T2368" s="33">
        <v>1.2793035310212315</v>
      </c>
      <c r="U2368" s="27">
        <v>0</v>
      </c>
      <c r="V2368" s="27">
        <v>4835000</v>
      </c>
      <c r="W2368" s="27">
        <v>3278000</v>
      </c>
      <c r="X2368" s="27"/>
      <c r="Y2368" s="27">
        <v>0</v>
      </c>
      <c r="Z2368" s="27">
        <v>1</v>
      </c>
    </row>
    <row r="2369" spans="1:26">
      <c r="A2369" s="27">
        <v>1975</v>
      </c>
      <c r="B2369" t="s">
        <v>181</v>
      </c>
      <c r="C2369" s="27"/>
      <c r="D2369" s="27"/>
      <c r="E2369" s="27"/>
      <c r="F2369" s="27">
        <v>0</v>
      </c>
      <c r="G2369" s="27">
        <v>0</v>
      </c>
      <c r="H2369" s="27">
        <v>1</v>
      </c>
      <c r="I2369" s="27">
        <v>0</v>
      </c>
      <c r="J2369" s="27">
        <v>0</v>
      </c>
      <c r="K2369" s="27">
        <v>4</v>
      </c>
      <c r="L2369" s="27">
        <v>1</v>
      </c>
      <c r="M2369" s="27">
        <v>0</v>
      </c>
      <c r="N2369" s="27">
        <v>0</v>
      </c>
      <c r="O2369" s="27">
        <v>0</v>
      </c>
      <c r="P2369" s="27"/>
      <c r="Q2369" s="27"/>
      <c r="R2369" s="27">
        <v>0</v>
      </c>
      <c r="S2369" s="27">
        <v>1</v>
      </c>
      <c r="T2369" s="33">
        <v>0.94696688960437181</v>
      </c>
      <c r="U2369" s="27">
        <v>0</v>
      </c>
      <c r="V2369" s="27">
        <v>4476000</v>
      </c>
      <c r="W2369" s="27">
        <v>3281000</v>
      </c>
      <c r="X2369" s="27"/>
      <c r="Y2369" s="27">
        <v>0</v>
      </c>
      <c r="Z2369" s="27">
        <v>1</v>
      </c>
    </row>
    <row r="2370" spans="1:26">
      <c r="A2370" s="27">
        <v>1976</v>
      </c>
      <c r="B2370" t="s">
        <v>181</v>
      </c>
      <c r="C2370" s="27"/>
      <c r="D2370" s="27"/>
      <c r="E2370" s="27"/>
      <c r="F2370" s="27">
        <v>0</v>
      </c>
      <c r="G2370" s="27">
        <v>0</v>
      </c>
      <c r="H2370" s="27">
        <v>1</v>
      </c>
      <c r="I2370" s="27">
        <v>0</v>
      </c>
      <c r="J2370" s="27">
        <v>0</v>
      </c>
      <c r="K2370" s="27">
        <v>4</v>
      </c>
      <c r="L2370" s="27">
        <v>1</v>
      </c>
      <c r="M2370" s="27">
        <v>0</v>
      </c>
      <c r="N2370" s="27">
        <v>0</v>
      </c>
      <c r="O2370" s="27">
        <v>0</v>
      </c>
      <c r="P2370" s="27"/>
      <c r="Q2370" s="27"/>
      <c r="R2370" s="27">
        <v>0</v>
      </c>
      <c r="S2370" s="27">
        <v>1</v>
      </c>
      <c r="T2370" s="33">
        <v>1.0219497573337515</v>
      </c>
      <c r="U2370" s="27">
        <v>0</v>
      </c>
      <c r="V2370" s="27">
        <v>6301000</v>
      </c>
      <c r="W2370" s="27">
        <v>3327000</v>
      </c>
      <c r="X2370" s="27"/>
      <c r="Y2370" s="27">
        <v>0</v>
      </c>
      <c r="Z2370" s="27">
        <v>1</v>
      </c>
    </row>
    <row r="2371" spans="1:26">
      <c r="A2371" s="27">
        <v>1977</v>
      </c>
      <c r="B2371" t="s">
        <v>181</v>
      </c>
      <c r="C2371" s="27"/>
      <c r="D2371" s="27"/>
      <c r="E2371" s="27"/>
      <c r="F2371" s="27">
        <v>0</v>
      </c>
      <c r="G2371" s="27">
        <v>0</v>
      </c>
      <c r="H2371" s="27">
        <v>1</v>
      </c>
      <c r="I2371" s="27">
        <v>0</v>
      </c>
      <c r="J2371" s="27">
        <v>0</v>
      </c>
      <c r="K2371" s="27">
        <v>4</v>
      </c>
      <c r="L2371" s="27">
        <v>1</v>
      </c>
      <c r="M2371" s="27">
        <v>0</v>
      </c>
      <c r="N2371" s="27">
        <v>0</v>
      </c>
      <c r="O2371" s="27">
        <v>0</v>
      </c>
      <c r="P2371" s="27"/>
      <c r="Q2371" s="27"/>
      <c r="R2371" s="27">
        <v>0</v>
      </c>
      <c r="S2371" s="27">
        <v>1</v>
      </c>
      <c r="T2371" s="33">
        <v>1.0409624303569636</v>
      </c>
      <c r="U2371" s="27">
        <v>0</v>
      </c>
      <c r="V2371" s="27">
        <v>9602000</v>
      </c>
      <c r="W2371" s="27">
        <v>5341000</v>
      </c>
      <c r="X2371" s="27"/>
      <c r="Y2371" s="27">
        <v>0</v>
      </c>
      <c r="Z2371" s="27">
        <v>1</v>
      </c>
    </row>
    <row r="2372" spans="1:26">
      <c r="A2372" s="27">
        <v>1978</v>
      </c>
      <c r="B2372" t="s">
        <v>181</v>
      </c>
      <c r="C2372" s="27"/>
      <c r="D2372" s="27"/>
      <c r="E2372" s="27"/>
      <c r="F2372" s="27">
        <v>0</v>
      </c>
      <c r="G2372" s="27">
        <v>0</v>
      </c>
      <c r="H2372" s="27">
        <v>1</v>
      </c>
      <c r="I2372" s="27">
        <v>0</v>
      </c>
      <c r="J2372" s="27">
        <v>0</v>
      </c>
      <c r="K2372" s="27">
        <v>4</v>
      </c>
      <c r="L2372" s="27">
        <v>1</v>
      </c>
      <c r="M2372" s="27">
        <v>0</v>
      </c>
      <c r="N2372" s="27">
        <v>0</v>
      </c>
      <c r="O2372" s="27">
        <v>0</v>
      </c>
      <c r="P2372" s="27"/>
      <c r="Q2372" s="27"/>
      <c r="R2372" s="27">
        <v>0</v>
      </c>
      <c r="S2372" s="27">
        <v>1</v>
      </c>
      <c r="T2372" s="33">
        <v>0.91734575384516981</v>
      </c>
      <c r="U2372" s="27">
        <v>0</v>
      </c>
      <c r="V2372" s="27">
        <v>14293000</v>
      </c>
      <c r="W2372" s="27">
        <v>6509000</v>
      </c>
      <c r="X2372" s="27"/>
      <c r="Y2372" s="27">
        <v>0</v>
      </c>
      <c r="Z2372" s="27">
        <v>1</v>
      </c>
    </row>
    <row r="2373" spans="1:26">
      <c r="A2373" s="27">
        <v>1979</v>
      </c>
      <c r="B2373" t="s">
        <v>181</v>
      </c>
      <c r="C2373" s="27"/>
      <c r="D2373" s="27"/>
      <c r="E2373" s="27"/>
      <c r="F2373" s="27">
        <v>0</v>
      </c>
      <c r="G2373" s="27">
        <v>0</v>
      </c>
      <c r="H2373" s="27">
        <v>1</v>
      </c>
      <c r="I2373" s="27">
        <v>0</v>
      </c>
      <c r="J2373" s="27">
        <v>0</v>
      </c>
      <c r="K2373" s="27">
        <v>4</v>
      </c>
      <c r="L2373" s="27">
        <v>1</v>
      </c>
      <c r="M2373" s="27">
        <v>0</v>
      </c>
      <c r="N2373" s="27">
        <v>0</v>
      </c>
      <c r="O2373" s="27">
        <v>0</v>
      </c>
      <c r="P2373" s="27"/>
      <c r="Q2373" s="27"/>
      <c r="R2373" s="27">
        <v>0</v>
      </c>
      <c r="S2373" s="27">
        <v>1</v>
      </c>
      <c r="T2373" s="33">
        <v>0.9810294585578897</v>
      </c>
      <c r="U2373" s="27">
        <v>3193207.9</v>
      </c>
      <c r="V2373" s="27">
        <v>16334000</v>
      </c>
      <c r="W2373" s="27">
        <v>7178000</v>
      </c>
      <c r="X2373" s="27"/>
      <c r="Y2373" s="27">
        <v>0</v>
      </c>
      <c r="Z2373" s="27">
        <v>1</v>
      </c>
    </row>
    <row r="2374" spans="1:26">
      <c r="A2374" s="27">
        <v>1980</v>
      </c>
      <c r="B2374" t="s">
        <v>181</v>
      </c>
      <c r="C2374" s="27"/>
      <c r="D2374" s="27"/>
      <c r="E2374" s="27"/>
      <c r="F2374" s="27">
        <v>0</v>
      </c>
      <c r="G2374" s="27">
        <v>0</v>
      </c>
      <c r="H2374" s="27">
        <v>1</v>
      </c>
      <c r="I2374" s="27">
        <v>0</v>
      </c>
      <c r="J2374" s="27">
        <v>0</v>
      </c>
      <c r="K2374" s="27">
        <v>4</v>
      </c>
      <c r="L2374" s="27">
        <v>1</v>
      </c>
      <c r="M2374" s="27">
        <v>0</v>
      </c>
      <c r="N2374" s="27">
        <v>0</v>
      </c>
      <c r="O2374" s="27">
        <v>0</v>
      </c>
      <c r="P2374" s="27"/>
      <c r="Q2374" s="27"/>
      <c r="R2374" s="27">
        <v>0</v>
      </c>
      <c r="S2374" s="27">
        <v>1</v>
      </c>
      <c r="T2374" s="33">
        <v>0.94044734443210454</v>
      </c>
      <c r="U2374" s="27">
        <v>5703633.5</v>
      </c>
      <c r="V2374" s="27">
        <v>17660000</v>
      </c>
      <c r="W2374" s="27">
        <v>7483000</v>
      </c>
      <c r="X2374" s="27"/>
      <c r="Y2374" s="27">
        <v>0</v>
      </c>
      <c r="Z2374" s="27">
        <v>1</v>
      </c>
    </row>
    <row r="2375" spans="1:26">
      <c r="A2375" s="27">
        <v>1981</v>
      </c>
      <c r="B2375" t="s">
        <v>181</v>
      </c>
      <c r="C2375" s="27"/>
      <c r="D2375" s="27"/>
      <c r="E2375" s="27"/>
      <c r="F2375" s="27">
        <v>0</v>
      </c>
      <c r="G2375" s="27">
        <v>0</v>
      </c>
      <c r="H2375" s="27">
        <v>1</v>
      </c>
      <c r="I2375" s="27">
        <v>0</v>
      </c>
      <c r="J2375" s="27">
        <v>0</v>
      </c>
      <c r="K2375" s="27">
        <v>4</v>
      </c>
      <c r="L2375" s="27">
        <v>1</v>
      </c>
      <c r="M2375" s="27">
        <v>0</v>
      </c>
      <c r="N2375" s="27">
        <v>0</v>
      </c>
      <c r="O2375" s="27">
        <v>0</v>
      </c>
      <c r="P2375" s="27"/>
      <c r="Q2375" s="27"/>
      <c r="R2375" s="27">
        <v>0</v>
      </c>
      <c r="S2375" s="27">
        <v>1</v>
      </c>
      <c r="T2375" s="33">
        <v>0.83355014400471705</v>
      </c>
      <c r="U2375" s="27">
        <v>5240147.9000000004</v>
      </c>
      <c r="V2375" s="27">
        <v>26805000</v>
      </c>
      <c r="W2375" s="27">
        <v>7631000</v>
      </c>
      <c r="X2375" s="27"/>
      <c r="Y2375" s="27">
        <v>0</v>
      </c>
      <c r="Z2375" s="27">
        <v>1</v>
      </c>
    </row>
    <row r="2376" spans="1:26">
      <c r="A2376" s="27">
        <v>1982</v>
      </c>
      <c r="B2376" t="s">
        <v>181</v>
      </c>
      <c r="C2376" s="27"/>
      <c r="D2376" s="27"/>
      <c r="E2376" s="27"/>
      <c r="F2376" s="27">
        <v>0</v>
      </c>
      <c r="G2376" s="27">
        <v>0</v>
      </c>
      <c r="H2376" s="27">
        <v>1</v>
      </c>
      <c r="I2376" s="27">
        <v>0</v>
      </c>
      <c r="J2376" s="27">
        <v>0</v>
      </c>
      <c r="K2376" s="27">
        <v>4</v>
      </c>
      <c r="L2376" s="27">
        <v>1</v>
      </c>
      <c r="M2376" s="27">
        <v>0</v>
      </c>
      <c r="N2376" s="27">
        <v>0</v>
      </c>
      <c r="O2376" s="27">
        <v>0</v>
      </c>
      <c r="P2376" s="27"/>
      <c r="Q2376" s="27"/>
      <c r="R2376" s="27">
        <v>0</v>
      </c>
      <c r="S2376" s="27">
        <v>1</v>
      </c>
      <c r="T2376" s="33">
        <v>0.78443295677873848</v>
      </c>
      <c r="U2376" s="27">
        <v>4966201.2</v>
      </c>
      <c r="V2376" s="27">
        <v>35610000</v>
      </c>
      <c r="W2376" s="27">
        <v>7906000</v>
      </c>
      <c r="X2376" s="27"/>
      <c r="Y2376" s="27">
        <v>0</v>
      </c>
      <c r="Z2376" s="27">
        <v>1</v>
      </c>
    </row>
    <row r="2377" spans="1:26">
      <c r="A2377" s="27">
        <v>1983</v>
      </c>
      <c r="B2377" t="s">
        <v>181</v>
      </c>
      <c r="C2377" s="27"/>
      <c r="D2377" s="27"/>
      <c r="E2377" s="27"/>
      <c r="F2377" s="27">
        <v>40000</v>
      </c>
      <c r="G2377" s="27">
        <v>0</v>
      </c>
      <c r="H2377" s="27">
        <v>1</v>
      </c>
      <c r="I2377" s="27">
        <v>0</v>
      </c>
      <c r="J2377" s="27">
        <v>0</v>
      </c>
      <c r="K2377" s="27">
        <v>4</v>
      </c>
      <c r="L2377" s="27">
        <v>1</v>
      </c>
      <c r="M2377" s="27">
        <v>0</v>
      </c>
      <c r="N2377" s="27">
        <v>0</v>
      </c>
      <c r="O2377" s="27">
        <v>0</v>
      </c>
      <c r="P2377" s="27"/>
      <c r="Q2377" s="27"/>
      <c r="R2377" s="27">
        <v>1</v>
      </c>
      <c r="S2377" s="27">
        <v>1</v>
      </c>
      <c r="T2377" s="33">
        <v>0.83426891623154475</v>
      </c>
      <c r="U2377" s="27">
        <v>15213368.9</v>
      </c>
      <c r="V2377" s="27">
        <v>42926000</v>
      </c>
      <c r="W2377" s="27">
        <v>7703000</v>
      </c>
      <c r="X2377" s="27"/>
      <c r="Y2377" s="27">
        <v>0</v>
      </c>
      <c r="Z2377" s="27">
        <v>1</v>
      </c>
    </row>
    <row r="2378" spans="1:26">
      <c r="A2378" s="27">
        <v>1984</v>
      </c>
      <c r="B2378" t="s">
        <v>181</v>
      </c>
      <c r="C2378" s="27"/>
      <c r="D2378" s="27"/>
      <c r="E2378" s="27"/>
      <c r="F2378" s="27">
        <v>0</v>
      </c>
      <c r="G2378" s="27">
        <v>0</v>
      </c>
      <c r="H2378" s="27">
        <v>1</v>
      </c>
      <c r="I2378" s="27">
        <v>0</v>
      </c>
      <c r="J2378" s="27">
        <v>0</v>
      </c>
      <c r="K2378" s="27">
        <v>4</v>
      </c>
      <c r="L2378" s="27">
        <v>1</v>
      </c>
      <c r="M2378" s="27">
        <v>0</v>
      </c>
      <c r="N2378" s="27">
        <v>0</v>
      </c>
      <c r="O2378" s="27">
        <v>0</v>
      </c>
      <c r="P2378" s="27"/>
      <c r="Q2378" s="27"/>
      <c r="R2378" s="27">
        <v>1</v>
      </c>
      <c r="S2378" s="27">
        <v>1</v>
      </c>
      <c r="T2378" s="33">
        <v>0.82999599794502654</v>
      </c>
      <c r="U2378" s="27">
        <v>14212905.4</v>
      </c>
      <c r="V2378" s="27">
        <v>37204000</v>
      </c>
      <c r="W2378" s="27">
        <v>7704000</v>
      </c>
      <c r="X2378" s="27"/>
      <c r="Y2378" s="27"/>
      <c r="Z2378" s="27">
        <v>1</v>
      </c>
    </row>
    <row r="2379" spans="1:26">
      <c r="A2379" s="27">
        <v>1985</v>
      </c>
      <c r="B2379" t="s">
        <v>181</v>
      </c>
      <c r="C2379" s="27"/>
      <c r="D2379" s="27"/>
      <c r="E2379" s="27"/>
      <c r="F2379" s="27">
        <v>0</v>
      </c>
      <c r="G2379" s="27">
        <v>0</v>
      </c>
      <c r="H2379" s="27">
        <v>1</v>
      </c>
      <c r="I2379" s="27">
        <v>0</v>
      </c>
      <c r="J2379" s="27">
        <v>0</v>
      </c>
      <c r="K2379" s="27">
        <v>4</v>
      </c>
      <c r="L2379" s="27">
        <v>1</v>
      </c>
      <c r="M2379" s="27">
        <v>0</v>
      </c>
      <c r="N2379" s="27">
        <v>0</v>
      </c>
      <c r="O2379" s="27">
        <v>0</v>
      </c>
      <c r="P2379" s="27"/>
      <c r="Q2379" s="27"/>
      <c r="R2379" s="27">
        <v>1</v>
      </c>
      <c r="S2379" s="27">
        <v>1</v>
      </c>
      <c r="T2379" s="33">
        <v>0.74915719568429318</v>
      </c>
      <c r="U2379" s="27">
        <v>14130015.4</v>
      </c>
      <c r="V2379" s="27">
        <v>43501000</v>
      </c>
      <c r="W2379" s="27">
        <v>7553000</v>
      </c>
      <c r="X2379" s="27"/>
      <c r="Y2379" s="27"/>
      <c r="Z2379" s="27">
        <v>1</v>
      </c>
    </row>
    <row r="2380" spans="1:26">
      <c r="A2380" s="27">
        <v>1986</v>
      </c>
      <c r="B2380" t="s">
        <v>181</v>
      </c>
      <c r="C2380" s="27"/>
      <c r="D2380" s="27"/>
      <c r="E2380" s="27"/>
      <c r="F2380" s="27">
        <v>0</v>
      </c>
      <c r="G2380" s="27">
        <v>0</v>
      </c>
      <c r="H2380" s="27">
        <v>1</v>
      </c>
      <c r="I2380" s="27">
        <v>0</v>
      </c>
      <c r="J2380" s="27">
        <v>0</v>
      </c>
      <c r="K2380" s="27">
        <v>4</v>
      </c>
      <c r="L2380" s="27">
        <v>1</v>
      </c>
      <c r="M2380" s="27">
        <v>0</v>
      </c>
      <c r="N2380" s="27">
        <v>0</v>
      </c>
      <c r="O2380" s="27">
        <v>0</v>
      </c>
      <c r="P2380" s="27"/>
      <c r="Q2380" s="27"/>
      <c r="R2380" s="27">
        <v>1</v>
      </c>
      <c r="S2380" s="27">
        <v>1</v>
      </c>
      <c r="T2380" s="33">
        <v>0.7030572776909082</v>
      </c>
      <c r="U2380" s="27">
        <v>10497002.4</v>
      </c>
      <c r="V2380" s="27">
        <v>56147000</v>
      </c>
      <c r="W2380" s="27">
        <v>7401000</v>
      </c>
      <c r="X2380" s="27"/>
      <c r="Y2380" s="27"/>
      <c r="Z2380" s="27">
        <v>1</v>
      </c>
    </row>
    <row r="2381" spans="1:26">
      <c r="A2381" s="27">
        <v>1987</v>
      </c>
      <c r="B2381" t="s">
        <v>181</v>
      </c>
      <c r="C2381" s="27"/>
      <c r="D2381" s="27"/>
      <c r="E2381" s="27"/>
      <c r="F2381" s="27">
        <v>0</v>
      </c>
      <c r="G2381" s="27">
        <v>0</v>
      </c>
      <c r="H2381" s="27">
        <v>1</v>
      </c>
      <c r="I2381" s="27">
        <v>0</v>
      </c>
      <c r="J2381" s="27">
        <v>0</v>
      </c>
      <c r="K2381" s="27">
        <v>4</v>
      </c>
      <c r="L2381" s="27">
        <v>1</v>
      </c>
      <c r="M2381" s="27">
        <v>0</v>
      </c>
      <c r="N2381" s="27">
        <v>0</v>
      </c>
      <c r="O2381" s="27">
        <v>0</v>
      </c>
      <c r="P2381" s="27"/>
      <c r="Q2381" s="27"/>
      <c r="R2381" s="27">
        <v>1</v>
      </c>
      <c r="S2381" s="27">
        <v>1</v>
      </c>
      <c r="T2381" s="33">
        <v>0.74330063470010233</v>
      </c>
      <c r="U2381" s="27">
        <v>6113005.9000000004</v>
      </c>
      <c r="V2381" s="27">
        <v>68526000</v>
      </c>
      <c r="W2381" s="27">
        <v>7250000</v>
      </c>
      <c r="X2381" s="27"/>
      <c r="Y2381" s="27"/>
      <c r="Z2381" s="27">
        <v>1</v>
      </c>
    </row>
    <row r="2382" spans="1:26">
      <c r="A2382" s="27">
        <v>1988</v>
      </c>
      <c r="B2382" t="s">
        <v>181</v>
      </c>
      <c r="C2382" s="27"/>
      <c r="D2382" s="27"/>
      <c r="E2382" s="27"/>
      <c r="F2382" s="27">
        <v>0</v>
      </c>
      <c r="G2382" s="27">
        <v>0</v>
      </c>
      <c r="H2382" s="27">
        <v>1</v>
      </c>
      <c r="I2382" s="27">
        <v>0</v>
      </c>
      <c r="J2382" s="27">
        <v>0</v>
      </c>
      <c r="K2382" s="27">
        <v>4</v>
      </c>
      <c r="L2382" s="27">
        <v>1</v>
      </c>
      <c r="M2382" s="27">
        <v>0</v>
      </c>
      <c r="N2382" s="27">
        <v>0</v>
      </c>
      <c r="O2382" s="27">
        <v>0</v>
      </c>
      <c r="P2382" s="27"/>
      <c r="Q2382" s="27"/>
      <c r="R2382" s="27">
        <v>1</v>
      </c>
      <c r="S2382" s="27">
        <v>1</v>
      </c>
      <c r="T2382" s="33">
        <v>0.80560957079318884</v>
      </c>
      <c r="U2382" s="27">
        <v>1566394.8</v>
      </c>
      <c r="V2382" s="27">
        <v>58675000</v>
      </c>
      <c r="W2382" s="27">
        <v>7100000</v>
      </c>
      <c r="X2382" s="27"/>
      <c r="Y2382" s="27"/>
      <c r="Z2382" s="27">
        <v>1</v>
      </c>
    </row>
    <row r="2383" spans="1:26">
      <c r="A2383" s="27">
        <v>1989</v>
      </c>
      <c r="B2383" t="s">
        <v>181</v>
      </c>
      <c r="C2383" s="27"/>
      <c r="D2383" s="27"/>
      <c r="E2383" s="27"/>
      <c r="F2383" s="27">
        <v>0</v>
      </c>
      <c r="G2383" s="27">
        <v>0</v>
      </c>
      <c r="H2383" s="27">
        <v>1</v>
      </c>
      <c r="I2383" s="27">
        <v>0</v>
      </c>
      <c r="J2383" s="27">
        <v>0</v>
      </c>
      <c r="K2383" s="27">
        <v>4</v>
      </c>
      <c r="L2383" s="27">
        <v>1</v>
      </c>
      <c r="M2383" s="27">
        <v>0</v>
      </c>
      <c r="N2383" s="27">
        <v>0</v>
      </c>
      <c r="O2383" s="27">
        <v>0</v>
      </c>
      <c r="P2383" s="27"/>
      <c r="Q2383" s="27"/>
      <c r="R2383" s="27">
        <v>0</v>
      </c>
      <c r="S2383" s="27">
        <v>1</v>
      </c>
      <c r="T2383" s="33">
        <v>0.74679040704290955</v>
      </c>
      <c r="U2383" s="27">
        <v>358765.7</v>
      </c>
      <c r="V2383" s="27">
        <v>53296000</v>
      </c>
      <c r="W2383" s="27">
        <v>6948000</v>
      </c>
      <c r="X2383" s="27"/>
      <c r="Y2383" s="27"/>
      <c r="Z2383" s="27">
        <v>1</v>
      </c>
    </row>
    <row r="2384" spans="1:26">
      <c r="A2384" s="27">
        <v>1990</v>
      </c>
      <c r="B2384" t="s">
        <v>181</v>
      </c>
      <c r="C2384" s="27"/>
      <c r="D2384" s="27"/>
      <c r="E2384" s="27"/>
      <c r="F2384" s="27">
        <v>0</v>
      </c>
      <c r="G2384" s="27">
        <v>0</v>
      </c>
      <c r="H2384" s="27">
        <v>1</v>
      </c>
      <c r="I2384" s="27">
        <v>0</v>
      </c>
      <c r="J2384" s="27">
        <v>0</v>
      </c>
      <c r="K2384" s="27">
        <v>4</v>
      </c>
      <c r="L2384" s="27">
        <v>1</v>
      </c>
      <c r="M2384" s="27">
        <v>0</v>
      </c>
      <c r="N2384" s="27">
        <v>0</v>
      </c>
      <c r="O2384" s="27">
        <v>0</v>
      </c>
      <c r="P2384" s="27"/>
      <c r="Q2384" s="27"/>
      <c r="R2384" s="27">
        <v>0</v>
      </c>
      <c r="S2384" s="27">
        <v>1</v>
      </c>
      <c r="T2384" s="33">
        <v>0.70566019682121295</v>
      </c>
      <c r="U2384" s="27">
        <v>42679.8</v>
      </c>
      <c r="V2384" s="27">
        <v>36939000</v>
      </c>
      <c r="W2384" s="27">
        <v>6797000</v>
      </c>
      <c r="X2384" s="27"/>
      <c r="Y2384" s="27"/>
      <c r="Z2384" s="27">
        <v>1</v>
      </c>
    </row>
    <row r="2385" spans="1:26">
      <c r="A2385" s="27">
        <v>1991</v>
      </c>
      <c r="B2385" t="s">
        <v>181</v>
      </c>
      <c r="C2385" s="27"/>
      <c r="D2385" s="27"/>
      <c r="E2385" s="27"/>
      <c r="F2385" s="27">
        <v>0</v>
      </c>
      <c r="G2385" s="27">
        <v>0</v>
      </c>
      <c r="H2385" s="27">
        <v>1</v>
      </c>
      <c r="I2385" s="27">
        <v>0</v>
      </c>
      <c r="J2385" s="27">
        <v>0</v>
      </c>
      <c r="K2385" s="27">
        <v>4</v>
      </c>
      <c r="L2385" s="27">
        <v>1</v>
      </c>
      <c r="M2385" s="27">
        <v>0</v>
      </c>
      <c r="N2385" s="27">
        <v>0</v>
      </c>
      <c r="O2385" s="27">
        <v>0</v>
      </c>
      <c r="P2385" s="27"/>
      <c r="Q2385" s="27"/>
      <c r="R2385" s="27">
        <v>0</v>
      </c>
      <c r="S2385" s="27">
        <v>1</v>
      </c>
      <c r="T2385" s="33">
        <v>0.64778014054484578</v>
      </c>
      <c r="U2385" s="27">
        <v>0</v>
      </c>
      <c r="V2385" s="27">
        <v>33294000</v>
      </c>
      <c r="W2385" s="27">
        <v>6647000</v>
      </c>
      <c r="X2385" s="27"/>
      <c r="Y2385" s="27"/>
      <c r="Z2385" s="27">
        <v>1</v>
      </c>
    </row>
    <row r="2386" spans="1:26">
      <c r="A2386" s="27">
        <v>1992</v>
      </c>
      <c r="B2386" t="s">
        <v>181</v>
      </c>
      <c r="C2386" s="27"/>
      <c r="D2386" s="27"/>
      <c r="E2386" s="27"/>
      <c r="F2386" s="27">
        <v>0</v>
      </c>
      <c r="G2386" s="27">
        <v>0</v>
      </c>
      <c r="H2386" s="27">
        <v>1</v>
      </c>
      <c r="I2386" s="27">
        <v>0</v>
      </c>
      <c r="J2386" s="27">
        <v>0</v>
      </c>
      <c r="K2386" s="27">
        <v>4</v>
      </c>
      <c r="L2386" s="27">
        <v>1</v>
      </c>
      <c r="M2386" s="27">
        <v>0</v>
      </c>
      <c r="N2386" s="27">
        <v>0</v>
      </c>
      <c r="O2386" s="27">
        <v>0</v>
      </c>
      <c r="P2386" s="27"/>
      <c r="Q2386" s="27"/>
      <c r="R2386" s="27">
        <v>0</v>
      </c>
      <c r="S2386" s="27">
        <v>1</v>
      </c>
      <c r="T2386" s="33">
        <v>0.62587770846912083</v>
      </c>
      <c r="U2386" s="27">
        <v>0</v>
      </c>
      <c r="V2386" s="27">
        <v>27617000</v>
      </c>
      <c r="W2386" s="27">
        <v>6500000</v>
      </c>
      <c r="X2386" s="27"/>
      <c r="Y2386" s="27"/>
      <c r="Z2386" s="27">
        <v>1</v>
      </c>
    </row>
    <row r="2387" spans="1:26">
      <c r="A2387" s="27">
        <v>1993</v>
      </c>
      <c r="B2387" t="s">
        <v>181</v>
      </c>
      <c r="C2387" s="27"/>
      <c r="D2387" s="27"/>
      <c r="E2387" s="27"/>
      <c r="F2387" s="27">
        <v>0</v>
      </c>
      <c r="G2387" s="27">
        <v>0</v>
      </c>
      <c r="H2387" s="27">
        <v>1</v>
      </c>
      <c r="I2387" s="27">
        <v>0</v>
      </c>
      <c r="J2387" s="27">
        <v>0</v>
      </c>
      <c r="K2387" s="27">
        <v>4</v>
      </c>
      <c r="L2387" s="27">
        <v>1</v>
      </c>
      <c r="M2387" s="27">
        <v>0</v>
      </c>
      <c r="N2387" s="27">
        <v>0</v>
      </c>
      <c r="O2387" s="27">
        <v>0</v>
      </c>
      <c r="P2387" s="27"/>
      <c r="Q2387" s="27"/>
      <c r="R2387" s="27">
        <v>0</v>
      </c>
      <c r="S2387" s="27">
        <v>1</v>
      </c>
      <c r="T2387" s="33">
        <v>0.648154718576755</v>
      </c>
      <c r="U2387" s="27">
        <v>0</v>
      </c>
      <c r="V2387" s="27">
        <v>23538000</v>
      </c>
      <c r="W2387" s="27">
        <v>6344000</v>
      </c>
      <c r="X2387" s="27"/>
      <c r="Y2387" s="27"/>
      <c r="Z2387" s="27">
        <v>1</v>
      </c>
    </row>
    <row r="2388" spans="1:26">
      <c r="A2388" s="27">
        <v>1994</v>
      </c>
      <c r="B2388" t="s">
        <v>181</v>
      </c>
      <c r="C2388" s="27"/>
      <c r="D2388" s="27"/>
      <c r="E2388" s="27"/>
      <c r="F2388" s="27">
        <v>0</v>
      </c>
      <c r="G2388" s="27">
        <v>0</v>
      </c>
      <c r="H2388" s="27">
        <v>1</v>
      </c>
      <c r="I2388" s="27">
        <v>0</v>
      </c>
      <c r="J2388" s="27">
        <v>0</v>
      </c>
      <c r="K2388" s="27">
        <v>4</v>
      </c>
      <c r="L2388" s="27">
        <v>1</v>
      </c>
      <c r="M2388" s="27">
        <v>0</v>
      </c>
      <c r="N2388" s="27">
        <v>0</v>
      </c>
      <c r="O2388" s="27">
        <v>0</v>
      </c>
      <c r="P2388" s="27"/>
      <c r="Q2388" s="27"/>
      <c r="R2388" s="27">
        <v>0</v>
      </c>
      <c r="S2388" s="27">
        <v>1</v>
      </c>
      <c r="T2388" s="33">
        <v>0.69545665111729171</v>
      </c>
      <c r="U2388" s="27">
        <v>0</v>
      </c>
      <c r="V2388" s="27">
        <v>20938000</v>
      </c>
      <c r="W2388" s="27">
        <v>6194000</v>
      </c>
      <c r="X2388" s="27"/>
      <c r="Y2388" s="27"/>
      <c r="Z2388" s="27">
        <v>1</v>
      </c>
    </row>
    <row r="2389" spans="1:26">
      <c r="A2389" s="27">
        <v>1995</v>
      </c>
      <c r="B2389" t="s">
        <v>181</v>
      </c>
      <c r="C2389" s="27"/>
      <c r="D2389" s="27"/>
      <c r="E2389" s="27"/>
      <c r="F2389" s="27">
        <v>0</v>
      </c>
      <c r="G2389" s="27">
        <v>0</v>
      </c>
      <c r="H2389" s="27">
        <v>1</v>
      </c>
      <c r="I2389" s="27">
        <v>0</v>
      </c>
      <c r="J2389" s="27">
        <v>0</v>
      </c>
      <c r="K2389" s="27">
        <v>4</v>
      </c>
      <c r="L2389" s="27">
        <v>1</v>
      </c>
      <c r="M2389" s="27">
        <v>0</v>
      </c>
      <c r="N2389" s="27">
        <v>0</v>
      </c>
      <c r="O2389" s="27">
        <v>0</v>
      </c>
      <c r="P2389" s="27"/>
      <c r="Q2389" s="27"/>
      <c r="R2389" s="27">
        <v>0</v>
      </c>
      <c r="S2389" s="27">
        <v>1</v>
      </c>
      <c r="T2389" s="33">
        <v>0.69736071622307827</v>
      </c>
      <c r="U2389" s="27">
        <v>0</v>
      </c>
      <c r="V2389" s="27">
        <v>19202000</v>
      </c>
      <c r="W2389" s="27">
        <v>5943000</v>
      </c>
      <c r="X2389" s="27"/>
      <c r="Y2389" s="27"/>
      <c r="Z2389" s="27">
        <v>1</v>
      </c>
    </row>
    <row r="2390" spans="1:26">
      <c r="A2390" s="27">
        <v>1996</v>
      </c>
      <c r="B2390" t="s">
        <v>181</v>
      </c>
      <c r="C2390" s="27"/>
      <c r="D2390" s="27"/>
      <c r="E2390" s="27"/>
      <c r="F2390" s="27">
        <v>0</v>
      </c>
      <c r="G2390" s="27">
        <v>0</v>
      </c>
      <c r="H2390" s="27">
        <v>1</v>
      </c>
      <c r="I2390" s="27">
        <v>0</v>
      </c>
      <c r="J2390" s="27">
        <v>0</v>
      </c>
      <c r="K2390" s="27">
        <v>4</v>
      </c>
      <c r="L2390" s="27">
        <v>1</v>
      </c>
      <c r="M2390" s="27">
        <v>0</v>
      </c>
      <c r="N2390" s="27">
        <v>0</v>
      </c>
      <c r="O2390" s="27">
        <v>0</v>
      </c>
      <c r="P2390" s="27"/>
      <c r="Q2390" s="27"/>
      <c r="R2390" s="27">
        <v>0</v>
      </c>
      <c r="S2390" s="27">
        <v>1</v>
      </c>
      <c r="T2390" s="33">
        <v>0.69966405838602452</v>
      </c>
      <c r="U2390" s="27">
        <v>0</v>
      </c>
      <c r="V2390" s="27">
        <v>14472000</v>
      </c>
      <c r="W2390" s="27">
        <v>5693000</v>
      </c>
      <c r="X2390" s="27"/>
      <c r="Y2390" s="27"/>
      <c r="Z2390" s="27">
        <v>1</v>
      </c>
    </row>
    <row r="2391" spans="1:26">
      <c r="A2391" s="27">
        <v>1997</v>
      </c>
      <c r="B2391" t="s">
        <v>181</v>
      </c>
      <c r="C2391" s="27"/>
      <c r="D2391" s="27"/>
      <c r="E2391" s="27"/>
      <c r="F2391" s="27">
        <v>0</v>
      </c>
      <c r="G2391" s="27">
        <v>0</v>
      </c>
      <c r="H2391" s="27">
        <v>1</v>
      </c>
      <c r="I2391" s="27">
        <v>0</v>
      </c>
      <c r="J2391" s="27">
        <v>0</v>
      </c>
      <c r="K2391" s="27">
        <v>4</v>
      </c>
      <c r="L2391" s="27">
        <v>1</v>
      </c>
      <c r="M2391" s="27">
        <v>0</v>
      </c>
      <c r="N2391" s="27">
        <v>0</v>
      </c>
      <c r="O2391" s="27">
        <v>0</v>
      </c>
      <c r="P2391" s="27"/>
      <c r="Q2391" s="27"/>
      <c r="R2391" s="27">
        <v>0</v>
      </c>
      <c r="S2391" s="27">
        <v>1</v>
      </c>
      <c r="T2391" s="33">
        <v>0.71538944173936525</v>
      </c>
      <c r="U2391" s="27">
        <v>0</v>
      </c>
      <c r="V2391" s="27">
        <v>9855000</v>
      </c>
      <c r="W2391" s="27">
        <v>5442000</v>
      </c>
      <c r="X2391" s="27"/>
      <c r="Y2391" s="27"/>
      <c r="Z2391" s="27">
        <v>1</v>
      </c>
    </row>
    <row r="2392" spans="1:26">
      <c r="A2392" s="27">
        <v>1998</v>
      </c>
      <c r="B2392" t="s">
        <v>181</v>
      </c>
      <c r="C2392" s="27"/>
      <c r="D2392" s="27"/>
      <c r="E2392" s="27"/>
      <c r="F2392" s="27">
        <v>0</v>
      </c>
      <c r="G2392" s="27">
        <v>0</v>
      </c>
      <c r="H2392" s="27">
        <v>1</v>
      </c>
      <c r="I2392" s="27">
        <v>0</v>
      </c>
      <c r="J2392" s="27">
        <v>0</v>
      </c>
      <c r="K2392" s="27">
        <v>4</v>
      </c>
      <c r="L2392" s="27">
        <v>1</v>
      </c>
      <c r="M2392" s="27">
        <v>0</v>
      </c>
      <c r="N2392" s="27">
        <v>0</v>
      </c>
      <c r="O2392" s="27">
        <v>0</v>
      </c>
      <c r="P2392" s="27"/>
      <c r="Q2392" s="27"/>
      <c r="R2392" s="27">
        <v>0</v>
      </c>
      <c r="S2392" s="27">
        <v>1</v>
      </c>
      <c r="T2392" s="33">
        <v>0.63293736472878814</v>
      </c>
      <c r="U2392" s="27">
        <v>0</v>
      </c>
      <c r="V2392" s="27">
        <v>9904000</v>
      </c>
      <c r="W2392" s="27">
        <v>5192000</v>
      </c>
      <c r="X2392" s="27"/>
      <c r="Y2392" s="27"/>
      <c r="Z2392" s="27">
        <v>1</v>
      </c>
    </row>
    <row r="2393" spans="1:26">
      <c r="A2393" s="27">
        <v>1999</v>
      </c>
      <c r="B2393" t="s">
        <v>181</v>
      </c>
      <c r="C2393" s="27"/>
      <c r="D2393" s="27"/>
      <c r="E2393" s="27"/>
      <c r="F2393" s="27">
        <v>0</v>
      </c>
      <c r="G2393" s="27">
        <v>0</v>
      </c>
      <c r="H2393" s="27">
        <v>1</v>
      </c>
      <c r="I2393" s="27">
        <v>0</v>
      </c>
      <c r="J2393" s="27">
        <v>0</v>
      </c>
      <c r="K2393" s="27">
        <v>4</v>
      </c>
      <c r="L2393" s="27">
        <v>1</v>
      </c>
      <c r="M2393" s="27">
        <v>0</v>
      </c>
      <c r="N2393" s="27">
        <v>0</v>
      </c>
      <c r="O2393" s="27">
        <v>0</v>
      </c>
      <c r="P2393" s="27"/>
      <c r="Q2393" s="27"/>
      <c r="R2393" s="27">
        <v>0</v>
      </c>
      <c r="S2393" s="27">
        <v>1</v>
      </c>
      <c r="T2393" s="33">
        <v>0.59173831677950461</v>
      </c>
      <c r="U2393" s="27">
        <v>8827984.3000000007</v>
      </c>
      <c r="V2393" s="27">
        <v>9131000</v>
      </c>
      <c r="W2393" s="27">
        <v>4942000</v>
      </c>
      <c r="X2393" s="27"/>
      <c r="Y2393" s="27"/>
      <c r="Z2393" s="27">
        <v>1</v>
      </c>
    </row>
    <row r="2394" spans="1:26">
      <c r="A2394" s="27">
        <v>2000</v>
      </c>
      <c r="B2394" t="s">
        <v>181</v>
      </c>
      <c r="C2394" s="27"/>
      <c r="D2394" s="27"/>
      <c r="E2394" s="27"/>
      <c r="F2394" s="27">
        <v>0</v>
      </c>
      <c r="G2394" s="27">
        <v>0</v>
      </c>
      <c r="H2394" s="27">
        <v>1</v>
      </c>
      <c r="I2394" s="27">
        <v>0</v>
      </c>
      <c r="J2394" s="27">
        <v>0</v>
      </c>
      <c r="K2394" s="27">
        <v>4</v>
      </c>
      <c r="L2394" s="27">
        <v>1</v>
      </c>
      <c r="M2394" s="27">
        <v>0</v>
      </c>
      <c r="N2394" s="27">
        <v>0</v>
      </c>
      <c r="O2394" s="27">
        <v>0</v>
      </c>
      <c r="P2394" s="27"/>
      <c r="Q2394" s="27"/>
      <c r="R2394" s="27">
        <v>0</v>
      </c>
      <c r="S2394" s="27">
        <v>1</v>
      </c>
      <c r="T2394" s="33">
        <v>0.62919927379193319</v>
      </c>
      <c r="U2394" s="27">
        <v>8380317.0999999996</v>
      </c>
      <c r="V2394" s="27">
        <v>9007000</v>
      </c>
      <c r="W2394" s="27">
        <v>4691000</v>
      </c>
      <c r="X2394" s="27"/>
      <c r="Y2394" s="27"/>
      <c r="Z2394" s="27">
        <v>1</v>
      </c>
    </row>
    <row r="2395" spans="1:26">
      <c r="A2395" s="27">
        <v>2001</v>
      </c>
      <c r="B2395" t="s">
        <v>181</v>
      </c>
      <c r="C2395" s="27"/>
      <c r="D2395" s="27"/>
      <c r="E2395" s="27"/>
      <c r="F2395" s="27">
        <v>0</v>
      </c>
      <c r="G2395" s="27">
        <v>0</v>
      </c>
      <c r="H2395" s="27">
        <v>1</v>
      </c>
      <c r="I2395" s="27">
        <v>0</v>
      </c>
      <c r="J2395" s="27">
        <v>0</v>
      </c>
      <c r="K2395" s="27">
        <v>4</v>
      </c>
      <c r="L2395" s="27">
        <v>1</v>
      </c>
      <c r="M2395" s="27">
        <v>0</v>
      </c>
      <c r="N2395" s="27">
        <v>0</v>
      </c>
      <c r="O2395" s="27">
        <v>0</v>
      </c>
      <c r="P2395" s="27"/>
      <c r="Q2395" s="27"/>
      <c r="R2395" s="27">
        <v>0</v>
      </c>
      <c r="S2395" s="27">
        <v>1</v>
      </c>
      <c r="T2395" s="33">
        <v>0.61588871891054842</v>
      </c>
      <c r="U2395" s="27">
        <v>8083287.4000000004</v>
      </c>
      <c r="V2395" s="27">
        <v>8959000</v>
      </c>
      <c r="W2395" s="27">
        <v>4441000</v>
      </c>
      <c r="X2395" s="27"/>
      <c r="Y2395" s="27"/>
      <c r="Z2395" s="27">
        <v>1</v>
      </c>
    </row>
    <row r="2396" spans="1:26">
      <c r="A2396" s="27">
        <v>2002</v>
      </c>
      <c r="B2396" t="s">
        <v>181</v>
      </c>
      <c r="C2396" s="27"/>
      <c r="D2396" s="27"/>
      <c r="E2396" s="27"/>
      <c r="F2396" s="27">
        <v>0</v>
      </c>
      <c r="G2396" s="27">
        <v>0</v>
      </c>
      <c r="H2396" s="27">
        <v>1</v>
      </c>
      <c r="I2396" s="27">
        <v>0</v>
      </c>
      <c r="J2396" s="27">
        <v>0</v>
      </c>
      <c r="K2396" s="27">
        <v>4</v>
      </c>
      <c r="L2396" s="27">
        <v>1</v>
      </c>
      <c r="M2396" s="27">
        <v>0</v>
      </c>
      <c r="N2396" s="27">
        <v>0</v>
      </c>
      <c r="O2396" s="27">
        <v>0</v>
      </c>
      <c r="P2396" s="27"/>
      <c r="Q2396" s="27"/>
      <c r="R2396" s="27">
        <v>0</v>
      </c>
      <c r="S2396" s="27">
        <v>1</v>
      </c>
      <c r="T2396" s="33">
        <v>0.62466195784303247</v>
      </c>
      <c r="U2396" s="27">
        <v>8744432.5999999996</v>
      </c>
      <c r="V2396" s="27">
        <v>9050000</v>
      </c>
      <c r="W2396" s="27">
        <v>4190000</v>
      </c>
      <c r="X2396" s="27"/>
      <c r="Y2396" s="27"/>
      <c r="Z2396" s="27">
        <v>1</v>
      </c>
    </row>
    <row r="2397" spans="1:26">
      <c r="A2397" s="27">
        <v>2003</v>
      </c>
      <c r="B2397" t="s">
        <v>181</v>
      </c>
      <c r="C2397" s="27"/>
      <c r="D2397" s="27"/>
      <c r="E2397" s="27"/>
      <c r="F2397" s="27">
        <v>0</v>
      </c>
      <c r="G2397" s="27">
        <v>0</v>
      </c>
      <c r="H2397" s="27">
        <v>1</v>
      </c>
      <c r="I2397" s="27">
        <v>0</v>
      </c>
      <c r="J2397" s="27">
        <v>0</v>
      </c>
      <c r="K2397" s="27">
        <v>4</v>
      </c>
      <c r="L2397" s="27">
        <v>1</v>
      </c>
      <c r="M2397" s="27">
        <v>0</v>
      </c>
      <c r="N2397" s="27">
        <v>0</v>
      </c>
      <c r="O2397" s="27">
        <v>0</v>
      </c>
      <c r="P2397" s="27"/>
      <c r="Q2397" s="27"/>
      <c r="R2397" s="27">
        <v>0</v>
      </c>
      <c r="S2397" s="27">
        <v>1</v>
      </c>
      <c r="T2397" s="33">
        <v>0.61793375018798091</v>
      </c>
      <c r="U2397" s="27">
        <v>9557759</v>
      </c>
      <c r="V2397" s="27">
        <v>14843000</v>
      </c>
      <c r="W2397" s="27">
        <v>3940000</v>
      </c>
      <c r="X2397" s="27"/>
      <c r="Y2397" s="27"/>
      <c r="Z2397" s="27">
        <v>1</v>
      </c>
    </row>
    <row r="2398" spans="1:26">
      <c r="A2398" s="27">
        <v>2004</v>
      </c>
      <c r="B2398" t="s">
        <v>181</v>
      </c>
      <c r="C2398" s="27"/>
      <c r="D2398" s="27"/>
      <c r="E2398" s="27"/>
      <c r="F2398" s="27">
        <v>0</v>
      </c>
      <c r="G2398" s="27">
        <v>0</v>
      </c>
      <c r="H2398" s="27">
        <v>1</v>
      </c>
      <c r="I2398" s="27">
        <v>0</v>
      </c>
      <c r="J2398" s="27">
        <v>0</v>
      </c>
      <c r="K2398" s="27">
        <v>4</v>
      </c>
      <c r="L2398" s="27">
        <v>1</v>
      </c>
      <c r="M2398" s="27">
        <v>0</v>
      </c>
      <c r="N2398" s="27">
        <v>0</v>
      </c>
      <c r="O2398" s="27">
        <v>0</v>
      </c>
      <c r="P2398" s="27"/>
      <c r="Q2398" s="27"/>
      <c r="R2398" s="27">
        <v>0</v>
      </c>
      <c r="S2398" s="27">
        <v>1</v>
      </c>
      <c r="T2398" s="33">
        <v>0.67108711240801089</v>
      </c>
      <c r="U2398" s="27">
        <v>9988960.3000000007</v>
      </c>
      <c r="V2398" s="27">
        <v>23657000</v>
      </c>
      <c r="W2398" s="27">
        <v>3690000</v>
      </c>
      <c r="X2398" s="27"/>
      <c r="Y2398" s="27"/>
      <c r="Z2398" s="27">
        <v>1</v>
      </c>
    </row>
    <row r="2399" spans="1:26">
      <c r="A2399" s="27">
        <v>2005</v>
      </c>
      <c r="B2399" t="s">
        <v>181</v>
      </c>
      <c r="C2399" s="27"/>
      <c r="D2399" s="27"/>
      <c r="E2399" s="27"/>
      <c r="F2399" s="27">
        <v>0</v>
      </c>
      <c r="G2399" s="27">
        <v>0</v>
      </c>
      <c r="H2399" s="27">
        <v>1</v>
      </c>
      <c r="I2399" s="27">
        <v>0</v>
      </c>
      <c r="J2399" s="27">
        <v>0</v>
      </c>
      <c r="K2399" s="27">
        <v>4</v>
      </c>
      <c r="L2399" s="27">
        <v>1</v>
      </c>
      <c r="M2399" s="27">
        <v>0</v>
      </c>
      <c r="N2399" s="27">
        <v>0</v>
      </c>
      <c r="O2399" s="27">
        <v>0</v>
      </c>
      <c r="P2399" s="27"/>
      <c r="Q2399" s="27"/>
      <c r="R2399" s="27">
        <v>0</v>
      </c>
      <c r="S2399" s="27">
        <v>1</v>
      </c>
      <c r="T2399" s="33">
        <v>0.69599608558540027</v>
      </c>
      <c r="U2399" s="27">
        <v>9193064.5999999996</v>
      </c>
      <c r="V2399" s="27">
        <v>23642000</v>
      </c>
      <c r="W2399" s="27">
        <v>3439000</v>
      </c>
      <c r="X2399" s="27"/>
      <c r="Y2399" s="27"/>
      <c r="Z2399" s="27">
        <v>1</v>
      </c>
    </row>
    <row r="2400" spans="1:26">
      <c r="A2400" s="27">
        <v>2006</v>
      </c>
      <c r="B2400" t="s">
        <v>181</v>
      </c>
      <c r="C2400" s="27"/>
      <c r="D2400" s="27"/>
      <c r="E2400" s="27"/>
      <c r="F2400" s="27">
        <v>0</v>
      </c>
      <c r="G2400" s="27">
        <v>0</v>
      </c>
      <c r="H2400" s="27">
        <v>1</v>
      </c>
      <c r="I2400" s="27">
        <v>0</v>
      </c>
      <c r="J2400" s="27">
        <v>0</v>
      </c>
      <c r="K2400" s="27">
        <v>4</v>
      </c>
      <c r="L2400" s="27">
        <v>1</v>
      </c>
      <c r="M2400" s="27">
        <v>0</v>
      </c>
      <c r="N2400" s="27">
        <v>0</v>
      </c>
      <c r="O2400" s="27">
        <v>0</v>
      </c>
      <c r="P2400" s="27"/>
      <c r="Q2400" s="27"/>
      <c r="R2400" s="27">
        <v>0</v>
      </c>
      <c r="S2400" s="27">
        <v>1</v>
      </c>
      <c r="T2400" s="33">
        <v>0.83568345932575372</v>
      </c>
      <c r="U2400" s="27">
        <v>9676300.8000000007</v>
      </c>
      <c r="V2400" s="27">
        <v>22420000</v>
      </c>
      <c r="W2400" s="27">
        <v>3189000</v>
      </c>
      <c r="X2400" s="27"/>
      <c r="Y2400" s="27"/>
      <c r="Z2400" s="27">
        <v>1</v>
      </c>
    </row>
    <row r="2401" spans="1:26">
      <c r="A2401" s="27">
        <v>2007</v>
      </c>
      <c r="B2401" t="s">
        <v>181</v>
      </c>
      <c r="C2401" s="27"/>
      <c r="D2401" s="27"/>
      <c r="E2401" s="27"/>
      <c r="F2401" s="27">
        <v>0</v>
      </c>
      <c r="G2401" s="27">
        <v>0</v>
      </c>
      <c r="H2401" s="27">
        <v>1</v>
      </c>
      <c r="I2401" s="27">
        <v>0</v>
      </c>
      <c r="J2401" s="27">
        <v>0</v>
      </c>
      <c r="K2401" s="27">
        <v>4</v>
      </c>
      <c r="L2401" s="27">
        <v>1</v>
      </c>
      <c r="M2401" s="27">
        <v>0</v>
      </c>
      <c r="N2401" s="27">
        <v>0</v>
      </c>
      <c r="O2401" s="27">
        <v>0</v>
      </c>
      <c r="P2401" s="27"/>
      <c r="Q2401" s="27"/>
      <c r="R2401" s="27">
        <v>0</v>
      </c>
      <c r="S2401" s="27">
        <v>1</v>
      </c>
      <c r="T2401" s="33">
        <v>0.90473952627382648</v>
      </c>
      <c r="U2401" s="27">
        <v>10164168</v>
      </c>
      <c r="V2401" s="27">
        <v>20105000</v>
      </c>
      <c r="W2401" s="27">
        <v>2939000</v>
      </c>
      <c r="X2401" s="27"/>
      <c r="Y2401" s="27"/>
      <c r="Z2401" s="27">
        <v>1</v>
      </c>
    </row>
    <row r="2402" spans="1:26">
      <c r="A2402" s="27">
        <v>2008</v>
      </c>
      <c r="B2402" t="s">
        <v>181</v>
      </c>
      <c r="C2402" s="27"/>
      <c r="D2402" s="27"/>
      <c r="E2402" s="27"/>
      <c r="F2402" s="27">
        <v>0</v>
      </c>
      <c r="G2402" s="27">
        <v>0</v>
      </c>
      <c r="H2402" s="27">
        <v>1</v>
      </c>
      <c r="I2402" s="27">
        <v>0</v>
      </c>
      <c r="J2402" s="27">
        <v>0</v>
      </c>
      <c r="K2402" s="27">
        <v>4</v>
      </c>
      <c r="L2402" s="27">
        <v>1</v>
      </c>
      <c r="M2402" s="27">
        <v>0</v>
      </c>
      <c r="N2402" s="27">
        <v>0</v>
      </c>
      <c r="O2402" s="27">
        <v>0</v>
      </c>
      <c r="P2402" s="27"/>
      <c r="Q2402" s="27"/>
      <c r="R2402" s="27">
        <v>0</v>
      </c>
      <c r="S2402" s="27">
        <v>1</v>
      </c>
      <c r="T2402" s="33">
        <v>0.91944034308119871</v>
      </c>
      <c r="U2402" s="27">
        <v>9907016.5999999996</v>
      </c>
      <c r="V2402" s="27">
        <v>14178000</v>
      </c>
      <c r="W2402" s="27">
        <v>2693000</v>
      </c>
      <c r="X2402" s="27">
        <v>84000000</v>
      </c>
      <c r="Y2402" s="27"/>
      <c r="Z2402" s="27">
        <v>1</v>
      </c>
    </row>
    <row r="2403" spans="1:26">
      <c r="A2403" s="27">
        <v>2009</v>
      </c>
      <c r="B2403" t="s">
        <v>181</v>
      </c>
      <c r="C2403" s="27"/>
      <c r="D2403" s="27"/>
      <c r="E2403" s="27"/>
      <c r="F2403" s="27">
        <v>0</v>
      </c>
      <c r="G2403" s="27">
        <v>0</v>
      </c>
      <c r="H2403" s="27">
        <v>1</v>
      </c>
      <c r="I2403" s="27">
        <v>0</v>
      </c>
      <c r="J2403" s="27">
        <v>0</v>
      </c>
      <c r="K2403" s="27">
        <v>4</v>
      </c>
      <c r="L2403" s="27">
        <v>1</v>
      </c>
      <c r="M2403" s="27">
        <v>0</v>
      </c>
      <c r="N2403" s="27">
        <v>0</v>
      </c>
      <c r="O2403" s="27">
        <v>0</v>
      </c>
      <c r="P2403" s="27"/>
      <c r="Q2403" s="27"/>
      <c r="R2403" s="27">
        <v>0</v>
      </c>
      <c r="S2403" s="27">
        <v>1</v>
      </c>
      <c r="T2403" s="33">
        <v>0.81595367947064712</v>
      </c>
      <c r="U2403" s="27">
        <v>75695394.299999997</v>
      </c>
      <c r="V2403" s="27">
        <v>7570000</v>
      </c>
      <c r="W2403" s="27">
        <v>2438000</v>
      </c>
      <c r="X2403" s="27">
        <v>82000000</v>
      </c>
      <c r="Y2403" s="27"/>
      <c r="Z2403" s="27">
        <v>1</v>
      </c>
    </row>
    <row r="2404" spans="1:26">
      <c r="A2404" s="27">
        <v>2010</v>
      </c>
      <c r="B2404" t="s">
        <v>181</v>
      </c>
      <c r="C2404" s="27"/>
      <c r="D2404" s="27"/>
      <c r="E2404" s="27"/>
      <c r="F2404" s="27">
        <v>0</v>
      </c>
      <c r="G2404" s="27">
        <v>0</v>
      </c>
      <c r="H2404" s="27">
        <v>1</v>
      </c>
      <c r="I2404" s="27">
        <v>0</v>
      </c>
      <c r="J2404" s="27">
        <v>0</v>
      </c>
      <c r="K2404" s="27">
        <v>4</v>
      </c>
      <c r="L2404" s="27">
        <v>1</v>
      </c>
      <c r="M2404" s="27">
        <v>0</v>
      </c>
      <c r="N2404" s="27">
        <v>0</v>
      </c>
      <c r="O2404" s="27">
        <v>0</v>
      </c>
      <c r="P2404" s="27"/>
      <c r="Q2404" s="27"/>
      <c r="R2404" s="27">
        <v>0</v>
      </c>
      <c r="S2404" s="27">
        <v>1</v>
      </c>
      <c r="T2404" s="33">
        <v>1.0070075781651076</v>
      </c>
      <c r="U2404" s="27">
        <v>74359840.299999997</v>
      </c>
      <c r="V2404" s="27">
        <v>2367000</v>
      </c>
      <c r="W2404" s="27">
        <v>2187000</v>
      </c>
      <c r="X2404" s="27">
        <v>84000000</v>
      </c>
      <c r="Y2404" s="27"/>
      <c r="Z2404" s="27">
        <v>1</v>
      </c>
    </row>
    <row r="2405" spans="1:26">
      <c r="A2405" s="27">
        <v>2011</v>
      </c>
      <c r="B2405" t="s">
        <v>181</v>
      </c>
      <c r="C2405" s="27"/>
      <c r="D2405" s="27"/>
      <c r="E2405" s="27"/>
      <c r="F2405" s="27">
        <v>0</v>
      </c>
      <c r="G2405" s="27">
        <v>0</v>
      </c>
      <c r="H2405" s="27">
        <v>1</v>
      </c>
      <c r="I2405" s="27">
        <v>0</v>
      </c>
      <c r="J2405" s="27">
        <v>0</v>
      </c>
      <c r="K2405" s="27">
        <v>4</v>
      </c>
      <c r="L2405" s="27">
        <v>1</v>
      </c>
      <c r="M2405" s="27">
        <v>0</v>
      </c>
      <c r="N2405" s="27">
        <v>0</v>
      </c>
      <c r="O2405" s="27">
        <v>0</v>
      </c>
      <c r="P2405" s="27"/>
      <c r="Q2405" s="27"/>
      <c r="R2405" s="27">
        <v>0</v>
      </c>
      <c r="S2405" s="27">
        <v>1</v>
      </c>
      <c r="T2405" s="33">
        <v>1.116808011796752</v>
      </c>
      <c r="U2405" s="27">
        <v>74130005.299999997</v>
      </c>
      <c r="V2405" s="27">
        <v>1179000</v>
      </c>
      <c r="W2405" s="27">
        <v>1938000</v>
      </c>
      <c r="X2405" s="27">
        <v>82000000</v>
      </c>
      <c r="Y2405" s="27"/>
      <c r="Z2405" s="27">
        <v>1</v>
      </c>
    </row>
    <row r="2406" spans="1:26">
      <c r="A2406" s="27">
        <v>2012</v>
      </c>
      <c r="B2406" t="s">
        <v>181</v>
      </c>
      <c r="C2406" s="27"/>
      <c r="D2406" s="27"/>
      <c r="E2406" s="27"/>
      <c r="F2406" s="27">
        <v>0</v>
      </c>
      <c r="G2406" s="27">
        <v>0</v>
      </c>
      <c r="H2406" s="27">
        <v>1</v>
      </c>
      <c r="I2406" s="27">
        <v>0</v>
      </c>
      <c r="J2406" s="27">
        <v>0</v>
      </c>
      <c r="K2406" s="27">
        <v>4</v>
      </c>
      <c r="L2406" s="27">
        <v>1</v>
      </c>
      <c r="M2406" s="27">
        <v>0</v>
      </c>
      <c r="N2406" s="27">
        <v>0</v>
      </c>
      <c r="O2406" s="27">
        <v>0</v>
      </c>
      <c r="P2406" s="27"/>
      <c r="Q2406" s="27"/>
      <c r="R2406" s="27">
        <v>0</v>
      </c>
      <c r="S2406" s="27">
        <v>1</v>
      </c>
      <c r="T2406" s="33">
        <v>0.99562684078172081</v>
      </c>
      <c r="U2406" s="27">
        <v>74209675</v>
      </c>
      <c r="V2406" s="27">
        <v>2455000</v>
      </c>
      <c r="W2406" s="27">
        <v>1788000</v>
      </c>
      <c r="X2406" s="27">
        <v>73000000</v>
      </c>
      <c r="Y2406" s="27"/>
      <c r="Z2406" s="27">
        <v>1</v>
      </c>
    </row>
    <row r="2407" spans="1:26">
      <c r="A2407" s="27">
        <v>2013</v>
      </c>
      <c r="B2407" t="s">
        <v>181</v>
      </c>
      <c r="C2407" s="27"/>
      <c r="D2407" s="27"/>
      <c r="E2407" s="27"/>
      <c r="F2407" s="27">
        <v>0</v>
      </c>
      <c r="G2407" s="27">
        <v>0</v>
      </c>
      <c r="H2407" s="27">
        <v>1</v>
      </c>
      <c r="I2407" s="27">
        <v>0</v>
      </c>
      <c r="J2407" s="27">
        <v>0</v>
      </c>
      <c r="K2407" s="27">
        <v>4</v>
      </c>
      <c r="L2407" s="27">
        <v>1</v>
      </c>
      <c r="M2407" s="27">
        <v>0</v>
      </c>
      <c r="N2407" s="27">
        <v>0</v>
      </c>
      <c r="O2407" s="27">
        <v>0</v>
      </c>
      <c r="P2407" s="27"/>
      <c r="Q2407" s="27"/>
      <c r="R2407" s="27">
        <v>0</v>
      </c>
      <c r="S2407" s="27">
        <v>1</v>
      </c>
      <c r="T2407" s="33">
        <v>0.99710818219516861</v>
      </c>
      <c r="U2407" s="27">
        <v>74358391.799999997</v>
      </c>
      <c r="V2407" s="27">
        <v>6117000</v>
      </c>
      <c r="W2407" s="27">
        <v>1639000</v>
      </c>
      <c r="X2407" s="27">
        <v>63000000</v>
      </c>
      <c r="Y2407" s="27"/>
      <c r="Z2407" s="27">
        <v>1</v>
      </c>
    </row>
    <row r="2408" spans="1:26">
      <c r="A2408" s="27">
        <v>2014</v>
      </c>
      <c r="B2408" t="s">
        <v>181</v>
      </c>
      <c r="C2408" s="27"/>
      <c r="D2408" s="27"/>
      <c r="E2408" s="27"/>
      <c r="F2408" s="27">
        <v>0</v>
      </c>
      <c r="G2408" s="27">
        <v>0</v>
      </c>
      <c r="H2408" s="27">
        <v>1</v>
      </c>
      <c r="I2408" s="27">
        <v>0</v>
      </c>
      <c r="J2408" s="27">
        <v>0</v>
      </c>
      <c r="K2408" s="27">
        <v>4</v>
      </c>
      <c r="L2408" s="27">
        <v>1</v>
      </c>
      <c r="M2408" s="27">
        <v>0</v>
      </c>
      <c r="N2408" s="27">
        <v>0</v>
      </c>
      <c r="O2408" s="27">
        <v>0</v>
      </c>
      <c r="P2408" s="27"/>
      <c r="Q2408" s="27"/>
      <c r="R2408" s="27">
        <v>0</v>
      </c>
      <c r="S2408" s="27">
        <v>1</v>
      </c>
      <c r="T2408" s="33">
        <v>0.96696016921402161</v>
      </c>
      <c r="U2408" s="27">
        <v>69955790.799999997</v>
      </c>
      <c r="V2408" s="27">
        <v>12550000</v>
      </c>
      <c r="W2408" s="27">
        <v>1490000</v>
      </c>
      <c r="X2408" s="27">
        <v>53000000</v>
      </c>
      <c r="Y2408" s="27"/>
      <c r="Z2408" s="27">
        <v>1</v>
      </c>
    </row>
    <row r="2409" spans="1:26">
      <c r="A2409" s="27">
        <v>2015</v>
      </c>
      <c r="B2409" t="s">
        <v>181</v>
      </c>
      <c r="C2409" s="27"/>
      <c r="D2409" s="27"/>
      <c r="E2409" s="27"/>
      <c r="F2409" s="27">
        <v>0</v>
      </c>
      <c r="G2409" s="27">
        <v>0</v>
      </c>
      <c r="H2409" s="27">
        <v>1</v>
      </c>
      <c r="I2409" s="27">
        <v>0</v>
      </c>
      <c r="J2409" s="27">
        <v>0</v>
      </c>
      <c r="K2409" s="27">
        <v>4</v>
      </c>
      <c r="L2409" s="27">
        <v>1</v>
      </c>
      <c r="M2409" s="27">
        <v>0</v>
      </c>
      <c r="N2409" s="27">
        <v>0</v>
      </c>
      <c r="O2409" s="27">
        <v>0</v>
      </c>
      <c r="P2409" s="27"/>
      <c r="Q2409" s="27"/>
      <c r="R2409" s="27">
        <v>0</v>
      </c>
      <c r="S2409" s="27">
        <v>1</v>
      </c>
      <c r="T2409" s="33">
        <v>0.821813335342235</v>
      </c>
      <c r="U2409" s="27">
        <v>66909973.100000001</v>
      </c>
      <c r="V2409" s="27">
        <v>20446000</v>
      </c>
      <c r="W2409" s="27">
        <v>1341000</v>
      </c>
      <c r="X2409" s="27">
        <v>48000000</v>
      </c>
      <c r="Y2409" s="27"/>
      <c r="Z2409" s="27">
        <v>1</v>
      </c>
    </row>
    <row r="2410" spans="1:26">
      <c r="A2410" s="27">
        <v>2016</v>
      </c>
      <c r="B2410" t="s">
        <v>181</v>
      </c>
      <c r="C2410" s="27"/>
      <c r="D2410" s="27"/>
      <c r="E2410" s="27"/>
      <c r="F2410" s="27">
        <v>0</v>
      </c>
      <c r="G2410" s="27">
        <v>0</v>
      </c>
      <c r="H2410" s="27">
        <v>1</v>
      </c>
      <c r="I2410" s="27">
        <v>0</v>
      </c>
      <c r="J2410" s="27">
        <v>0</v>
      </c>
      <c r="K2410" s="27">
        <v>4</v>
      </c>
      <c r="L2410" s="27">
        <v>1</v>
      </c>
      <c r="M2410" s="27">
        <v>0</v>
      </c>
      <c r="N2410" s="27">
        <v>0</v>
      </c>
      <c r="O2410" s="27">
        <v>0</v>
      </c>
      <c r="P2410" s="27"/>
      <c r="Q2410" s="27"/>
      <c r="R2410" s="27">
        <v>0</v>
      </c>
      <c r="S2410" s="27">
        <v>1</v>
      </c>
      <c r="T2410" s="33">
        <v>0.86004996979414983</v>
      </c>
      <c r="U2410" s="27">
        <v>64910974.100000001</v>
      </c>
      <c r="V2410" s="27">
        <v>26404000</v>
      </c>
      <c r="W2410" s="27">
        <v>1195000</v>
      </c>
      <c r="X2410" s="27">
        <v>45000000</v>
      </c>
      <c r="Y2410" s="27"/>
      <c r="Z2410" s="27">
        <v>1</v>
      </c>
    </row>
    <row r="2411" spans="1:26">
      <c r="A2411" s="27">
        <v>2017</v>
      </c>
      <c r="B2411" t="s">
        <v>181</v>
      </c>
      <c r="C2411" s="27"/>
      <c r="D2411" s="27"/>
      <c r="E2411" s="27"/>
      <c r="F2411" s="27">
        <v>0</v>
      </c>
      <c r="G2411" s="27">
        <v>0</v>
      </c>
      <c r="H2411" s="27">
        <v>1</v>
      </c>
      <c r="I2411" s="27">
        <v>0</v>
      </c>
      <c r="J2411" s="27">
        <v>0</v>
      </c>
      <c r="K2411" s="27">
        <v>4</v>
      </c>
      <c r="L2411" s="27">
        <v>1</v>
      </c>
      <c r="M2411" s="27">
        <v>0</v>
      </c>
      <c r="N2411" s="27">
        <v>0</v>
      </c>
      <c r="O2411" s="27">
        <v>0</v>
      </c>
      <c r="P2411" s="27"/>
      <c r="Q2411" s="27"/>
      <c r="R2411" s="27">
        <v>0</v>
      </c>
      <c r="S2411" s="27">
        <v>1</v>
      </c>
      <c r="T2411" s="33">
        <v>0.90809244833766045</v>
      </c>
      <c r="U2411" s="27">
        <v>68764321.400000006</v>
      </c>
      <c r="V2411" s="27">
        <v>37763000</v>
      </c>
      <c r="W2411" s="27">
        <v>1043000</v>
      </c>
      <c r="X2411" s="27">
        <v>46000000</v>
      </c>
      <c r="Y2411" s="27"/>
      <c r="Z2411" s="27">
        <v>1</v>
      </c>
    </row>
    <row r="2412" spans="1:26">
      <c r="A2412" s="27">
        <v>1950</v>
      </c>
      <c r="B2412" t="s">
        <v>109</v>
      </c>
      <c r="C2412" s="27"/>
      <c r="D2412" s="27"/>
      <c r="E2412" s="27"/>
      <c r="F2412" s="27">
        <v>0</v>
      </c>
      <c r="G2412" s="27">
        <v>0</v>
      </c>
      <c r="H2412" s="27">
        <v>0</v>
      </c>
      <c r="I2412" s="27">
        <v>1</v>
      </c>
      <c r="J2412" s="27">
        <v>0</v>
      </c>
      <c r="K2412" s="27">
        <v>4</v>
      </c>
      <c r="L2412" s="27">
        <v>1</v>
      </c>
      <c r="M2412" s="27">
        <v>0</v>
      </c>
      <c r="N2412" s="27">
        <v>1</v>
      </c>
      <c r="O2412" s="27">
        <v>1</v>
      </c>
      <c r="P2412" s="27"/>
      <c r="Q2412" s="27"/>
      <c r="R2412" s="27">
        <v>0</v>
      </c>
      <c r="S2412" s="27">
        <v>0</v>
      </c>
      <c r="T2412" s="33">
        <v>1.287837882863923</v>
      </c>
      <c r="U2412" s="27"/>
      <c r="V2412" s="27"/>
      <c r="W2412" s="27"/>
      <c r="X2412" s="27"/>
      <c r="Y2412" s="27"/>
      <c r="Z2412" s="27">
        <v>1</v>
      </c>
    </row>
    <row r="2413" spans="1:26">
      <c r="A2413" s="27">
        <v>1951</v>
      </c>
      <c r="B2413" t="s">
        <v>109</v>
      </c>
      <c r="C2413" s="27"/>
      <c r="D2413" s="27"/>
      <c r="E2413" s="27"/>
      <c r="F2413" s="27">
        <v>0</v>
      </c>
      <c r="G2413" s="27">
        <v>0</v>
      </c>
      <c r="H2413" s="27">
        <v>0</v>
      </c>
      <c r="I2413" s="27">
        <v>1</v>
      </c>
      <c r="J2413" s="27">
        <v>0</v>
      </c>
      <c r="K2413" s="27">
        <v>4</v>
      </c>
      <c r="L2413" s="27">
        <v>1</v>
      </c>
      <c r="M2413" s="27">
        <v>0</v>
      </c>
      <c r="N2413" s="27">
        <v>1</v>
      </c>
      <c r="O2413" s="27">
        <v>1</v>
      </c>
      <c r="P2413" s="27"/>
      <c r="Q2413" s="27"/>
      <c r="R2413" s="27">
        <v>0</v>
      </c>
      <c r="S2413" s="27">
        <v>1</v>
      </c>
      <c r="T2413" s="33">
        <v>1.3439935487765553</v>
      </c>
      <c r="U2413" s="27"/>
      <c r="V2413" s="27"/>
      <c r="W2413" s="27"/>
      <c r="X2413" s="27"/>
      <c r="Y2413" s="27"/>
      <c r="Z2413" s="27">
        <v>1</v>
      </c>
    </row>
    <row r="2414" spans="1:26">
      <c r="A2414" s="27">
        <v>1952</v>
      </c>
      <c r="B2414" t="s">
        <v>109</v>
      </c>
      <c r="C2414" s="27"/>
      <c r="D2414" s="27"/>
      <c r="E2414" s="27"/>
      <c r="F2414" s="27">
        <v>0</v>
      </c>
      <c r="G2414" s="27">
        <v>0</v>
      </c>
      <c r="H2414" s="27">
        <v>0</v>
      </c>
      <c r="I2414" s="27">
        <v>1</v>
      </c>
      <c r="J2414" s="27">
        <v>0</v>
      </c>
      <c r="K2414" s="27">
        <v>4</v>
      </c>
      <c r="L2414" s="27">
        <v>1</v>
      </c>
      <c r="M2414" s="27">
        <v>0</v>
      </c>
      <c r="N2414" s="27">
        <v>1</v>
      </c>
      <c r="O2414" s="27">
        <v>1</v>
      </c>
      <c r="P2414" s="27"/>
      <c r="Q2414" s="27"/>
      <c r="R2414" s="27">
        <v>0</v>
      </c>
      <c r="S2414" s="27">
        <v>1</v>
      </c>
      <c r="T2414" s="33">
        <v>1.1861288455441423</v>
      </c>
      <c r="U2414" s="27"/>
      <c r="V2414" s="27"/>
      <c r="W2414" s="27"/>
      <c r="X2414" s="27"/>
      <c r="Y2414" s="27"/>
      <c r="Z2414" s="27">
        <v>1</v>
      </c>
    </row>
    <row r="2415" spans="1:26">
      <c r="A2415" s="27">
        <v>1953</v>
      </c>
      <c r="B2415" t="s">
        <v>109</v>
      </c>
      <c r="C2415" s="27"/>
      <c r="D2415" s="27"/>
      <c r="E2415" s="27"/>
      <c r="F2415" s="27">
        <v>0</v>
      </c>
      <c r="G2415" s="27">
        <v>0</v>
      </c>
      <c r="H2415" s="27">
        <v>0</v>
      </c>
      <c r="I2415" s="27">
        <v>1</v>
      </c>
      <c r="J2415" s="27">
        <v>0</v>
      </c>
      <c r="K2415" s="27">
        <v>4</v>
      </c>
      <c r="L2415" s="27">
        <v>1</v>
      </c>
      <c r="M2415" s="27">
        <v>0</v>
      </c>
      <c r="N2415" s="27">
        <v>1</v>
      </c>
      <c r="O2415" s="27">
        <v>1</v>
      </c>
      <c r="P2415" s="27"/>
      <c r="Q2415" s="27"/>
      <c r="R2415" s="27">
        <v>0</v>
      </c>
      <c r="S2415" s="27">
        <v>1</v>
      </c>
      <c r="T2415" s="33">
        <v>1.1355764645766917</v>
      </c>
      <c r="U2415" s="27"/>
      <c r="V2415" s="27"/>
      <c r="W2415" s="27"/>
      <c r="X2415" s="27"/>
      <c r="Y2415" s="27"/>
      <c r="Z2415" s="27">
        <v>1</v>
      </c>
    </row>
    <row r="2416" spans="1:26">
      <c r="A2416" s="27">
        <v>1954</v>
      </c>
      <c r="B2416" t="s">
        <v>109</v>
      </c>
      <c r="C2416" s="27"/>
      <c r="D2416" s="27"/>
      <c r="E2416" s="27"/>
      <c r="F2416" s="27">
        <v>0</v>
      </c>
      <c r="G2416" s="27">
        <v>0</v>
      </c>
      <c r="H2416" s="27">
        <v>0</v>
      </c>
      <c r="I2416" s="27">
        <v>1</v>
      </c>
      <c r="J2416" s="27">
        <v>0</v>
      </c>
      <c r="K2416" s="27">
        <v>4</v>
      </c>
      <c r="L2416" s="27">
        <v>1</v>
      </c>
      <c r="M2416" s="27">
        <v>0</v>
      </c>
      <c r="N2416" s="27">
        <v>1</v>
      </c>
      <c r="O2416" s="27">
        <v>1</v>
      </c>
      <c r="P2416" s="27"/>
      <c r="Q2416" s="27"/>
      <c r="R2416" s="27">
        <v>0</v>
      </c>
      <c r="S2416" s="27">
        <v>1</v>
      </c>
      <c r="T2416" s="33">
        <v>1.2456557755316726</v>
      </c>
      <c r="U2416" s="27"/>
      <c r="V2416" s="27"/>
      <c r="W2416" s="27"/>
      <c r="X2416" s="27"/>
      <c r="Y2416" s="27"/>
      <c r="Z2416" s="27">
        <v>1</v>
      </c>
    </row>
    <row r="2417" spans="1:26">
      <c r="A2417" s="27">
        <v>1955</v>
      </c>
      <c r="B2417" t="s">
        <v>109</v>
      </c>
      <c r="C2417" s="27"/>
      <c r="D2417" s="27"/>
      <c r="E2417" s="27"/>
      <c r="F2417" s="27">
        <v>0</v>
      </c>
      <c r="G2417" s="27">
        <v>0</v>
      </c>
      <c r="H2417" s="27">
        <v>0</v>
      </c>
      <c r="I2417" s="27">
        <v>1</v>
      </c>
      <c r="J2417" s="27">
        <v>0</v>
      </c>
      <c r="K2417" s="27">
        <v>4</v>
      </c>
      <c r="L2417" s="27">
        <v>1</v>
      </c>
      <c r="M2417" s="27">
        <v>0</v>
      </c>
      <c r="N2417" s="27">
        <v>1</v>
      </c>
      <c r="O2417" s="27">
        <v>1</v>
      </c>
      <c r="P2417" s="27"/>
      <c r="Q2417" s="27"/>
      <c r="R2417" s="27">
        <v>0</v>
      </c>
      <c r="S2417" s="27">
        <v>1</v>
      </c>
      <c r="T2417" s="33">
        <v>1.2093425125419712</v>
      </c>
      <c r="U2417" s="27"/>
      <c r="V2417" s="27"/>
      <c r="W2417" s="27"/>
      <c r="X2417" s="27"/>
      <c r="Y2417" s="27"/>
      <c r="Z2417" s="27">
        <v>1</v>
      </c>
    </row>
    <row r="2418" spans="1:26">
      <c r="A2418" s="27">
        <v>1956</v>
      </c>
      <c r="B2418" t="s">
        <v>109</v>
      </c>
      <c r="C2418" s="27"/>
      <c r="D2418" s="27"/>
      <c r="E2418" s="27"/>
      <c r="F2418" s="27">
        <v>0</v>
      </c>
      <c r="G2418" s="27">
        <v>0</v>
      </c>
      <c r="H2418" s="27">
        <v>0</v>
      </c>
      <c r="I2418" s="27">
        <v>1</v>
      </c>
      <c r="J2418" s="27">
        <v>0</v>
      </c>
      <c r="K2418" s="27">
        <v>4</v>
      </c>
      <c r="L2418" s="27">
        <v>1</v>
      </c>
      <c r="M2418" s="27">
        <v>0</v>
      </c>
      <c r="N2418" s="27">
        <v>1</v>
      </c>
      <c r="O2418" s="27">
        <v>1</v>
      </c>
      <c r="P2418" s="27"/>
      <c r="Q2418" s="27"/>
      <c r="R2418" s="27">
        <v>0</v>
      </c>
      <c r="S2418" s="27">
        <v>1</v>
      </c>
      <c r="T2418" s="33">
        <v>1.188247729709901</v>
      </c>
      <c r="U2418" s="27"/>
      <c r="V2418" s="27"/>
      <c r="W2418" s="27"/>
      <c r="X2418" s="27"/>
      <c r="Y2418" s="27"/>
      <c r="Z2418" s="27">
        <v>1</v>
      </c>
    </row>
    <row r="2419" spans="1:26">
      <c r="A2419" s="27">
        <v>1957</v>
      </c>
      <c r="B2419" t="s">
        <v>109</v>
      </c>
      <c r="C2419" s="27"/>
      <c r="D2419" s="27"/>
      <c r="E2419" s="27"/>
      <c r="F2419" s="27">
        <v>0</v>
      </c>
      <c r="G2419" s="27">
        <v>0</v>
      </c>
      <c r="H2419" s="27">
        <v>0</v>
      </c>
      <c r="I2419" s="27">
        <v>1</v>
      </c>
      <c r="J2419" s="27">
        <v>0</v>
      </c>
      <c r="K2419" s="27">
        <v>4</v>
      </c>
      <c r="L2419" s="27">
        <v>1</v>
      </c>
      <c r="M2419" s="27">
        <v>0</v>
      </c>
      <c r="N2419" s="27">
        <v>1</v>
      </c>
      <c r="O2419" s="27">
        <v>1</v>
      </c>
      <c r="P2419" s="27"/>
      <c r="Q2419" s="27"/>
      <c r="R2419" s="27">
        <v>0</v>
      </c>
      <c r="S2419" s="27">
        <v>1</v>
      </c>
      <c r="T2419" s="33">
        <v>1.1056830722153153</v>
      </c>
      <c r="U2419" s="27"/>
      <c r="V2419" s="27"/>
      <c r="W2419" s="27"/>
      <c r="X2419" s="27"/>
      <c r="Y2419" s="27"/>
      <c r="Z2419" s="27">
        <v>1</v>
      </c>
    </row>
    <row r="2420" spans="1:26">
      <c r="A2420" s="27">
        <v>1958</v>
      </c>
      <c r="B2420" t="s">
        <v>109</v>
      </c>
      <c r="C2420" s="27"/>
      <c r="D2420" s="27"/>
      <c r="E2420" s="27"/>
      <c r="F2420" s="27">
        <v>0</v>
      </c>
      <c r="G2420" s="27">
        <v>0</v>
      </c>
      <c r="H2420" s="27">
        <v>0</v>
      </c>
      <c r="I2420" s="27">
        <v>1</v>
      </c>
      <c r="J2420" s="27">
        <v>0</v>
      </c>
      <c r="K2420" s="27">
        <v>4</v>
      </c>
      <c r="L2420" s="27">
        <v>1</v>
      </c>
      <c r="M2420" s="27">
        <v>0</v>
      </c>
      <c r="N2420" s="27">
        <v>1</v>
      </c>
      <c r="O2420" s="27">
        <v>1</v>
      </c>
      <c r="P2420" s="27"/>
      <c r="Q2420" s="27"/>
      <c r="R2420" s="27">
        <v>0</v>
      </c>
      <c r="S2420" s="27">
        <v>1</v>
      </c>
      <c r="T2420" s="33">
        <v>1.0176220702015186</v>
      </c>
      <c r="U2420" s="27"/>
      <c r="V2420" s="27"/>
      <c r="W2420" s="27"/>
      <c r="X2420" s="27"/>
      <c r="Y2420" s="27"/>
      <c r="Z2420" s="27">
        <v>1</v>
      </c>
    </row>
    <row r="2421" spans="1:26">
      <c r="A2421" s="27">
        <v>1959</v>
      </c>
      <c r="B2421" t="s">
        <v>109</v>
      </c>
      <c r="C2421" s="27"/>
      <c r="D2421" s="27"/>
      <c r="E2421" s="27"/>
      <c r="F2421" s="27">
        <v>0</v>
      </c>
      <c r="G2421" s="27">
        <v>0</v>
      </c>
      <c r="H2421" s="27">
        <v>0</v>
      </c>
      <c r="I2421" s="27">
        <v>1</v>
      </c>
      <c r="J2421" s="27">
        <v>0</v>
      </c>
      <c r="K2421" s="27">
        <v>4</v>
      </c>
      <c r="L2421" s="27">
        <v>1</v>
      </c>
      <c r="M2421" s="27">
        <v>0</v>
      </c>
      <c r="N2421" s="27">
        <v>1</v>
      </c>
      <c r="O2421" s="27">
        <v>1</v>
      </c>
      <c r="P2421" s="27"/>
      <c r="Q2421" s="27"/>
      <c r="R2421" s="27">
        <v>0</v>
      </c>
      <c r="S2421" s="27">
        <v>1</v>
      </c>
      <c r="T2421" s="33">
        <v>1.0157995537348996</v>
      </c>
      <c r="U2421" s="27"/>
      <c r="V2421" s="27"/>
      <c r="W2421" s="27"/>
      <c r="X2421" s="27"/>
      <c r="Y2421" s="27"/>
      <c r="Z2421" s="27">
        <v>1</v>
      </c>
    </row>
    <row r="2422" spans="1:26">
      <c r="A2422" s="27">
        <v>1960</v>
      </c>
      <c r="B2422" t="s">
        <v>109</v>
      </c>
      <c r="C2422" s="27"/>
      <c r="D2422" s="27"/>
      <c r="E2422" s="27"/>
      <c r="F2422" s="27">
        <v>0</v>
      </c>
      <c r="G2422" s="27">
        <v>0</v>
      </c>
      <c r="H2422" s="27">
        <v>0</v>
      </c>
      <c r="I2422" s="27">
        <v>1</v>
      </c>
      <c r="J2422" s="27">
        <v>0</v>
      </c>
      <c r="K2422" s="27">
        <v>4</v>
      </c>
      <c r="L2422" s="27">
        <v>1</v>
      </c>
      <c r="M2422" s="27">
        <v>0</v>
      </c>
      <c r="N2422" s="27">
        <v>1</v>
      </c>
      <c r="O2422" s="27">
        <v>1</v>
      </c>
      <c r="P2422" s="27"/>
      <c r="Q2422" s="27"/>
      <c r="R2422" s="27">
        <v>0</v>
      </c>
      <c r="S2422" s="27">
        <v>1</v>
      </c>
      <c r="T2422" s="33">
        <v>0.99364431383616725</v>
      </c>
      <c r="U2422" s="27"/>
      <c r="V2422" s="27"/>
      <c r="W2422" s="27"/>
      <c r="X2422" s="27"/>
      <c r="Y2422" s="27"/>
      <c r="Z2422" s="27">
        <v>1</v>
      </c>
    </row>
    <row r="2423" spans="1:26">
      <c r="A2423" s="27">
        <v>1961</v>
      </c>
      <c r="B2423" t="s">
        <v>109</v>
      </c>
      <c r="C2423" s="27"/>
      <c r="D2423" s="27"/>
      <c r="E2423" s="27"/>
      <c r="F2423" s="27">
        <v>0</v>
      </c>
      <c r="G2423" s="27">
        <v>0</v>
      </c>
      <c r="H2423" s="27">
        <v>0</v>
      </c>
      <c r="I2423" s="27">
        <v>1</v>
      </c>
      <c r="J2423" s="27">
        <v>0</v>
      </c>
      <c r="K2423" s="27">
        <v>4</v>
      </c>
      <c r="L2423" s="27">
        <v>1</v>
      </c>
      <c r="M2423" s="27">
        <v>0</v>
      </c>
      <c r="N2423" s="27">
        <v>1</v>
      </c>
      <c r="O2423" s="27">
        <v>1</v>
      </c>
      <c r="P2423" s="27"/>
      <c r="Q2423" s="27"/>
      <c r="R2423" s="27">
        <v>0</v>
      </c>
      <c r="S2423" s="27">
        <v>1</v>
      </c>
      <c r="T2423" s="33">
        <v>0.97346733996739376</v>
      </c>
      <c r="U2423" s="27"/>
      <c r="V2423" s="27"/>
      <c r="W2423" s="27"/>
      <c r="X2423" s="27"/>
      <c r="Y2423" s="27"/>
      <c r="Z2423" s="27">
        <v>1</v>
      </c>
    </row>
    <row r="2424" spans="1:26">
      <c r="A2424" s="27">
        <v>1962</v>
      </c>
      <c r="B2424" t="s">
        <v>109</v>
      </c>
      <c r="C2424" s="27"/>
      <c r="D2424" s="27"/>
      <c r="E2424" s="27"/>
      <c r="F2424" s="27">
        <v>0</v>
      </c>
      <c r="G2424" s="27">
        <v>0</v>
      </c>
      <c r="H2424" s="27">
        <v>0</v>
      </c>
      <c r="I2424" s="27">
        <v>1</v>
      </c>
      <c r="J2424" s="27">
        <v>0</v>
      </c>
      <c r="K2424" s="27">
        <v>4</v>
      </c>
      <c r="L2424" s="27">
        <v>1</v>
      </c>
      <c r="M2424" s="27">
        <v>0</v>
      </c>
      <c r="N2424" s="27">
        <v>1</v>
      </c>
      <c r="O2424" s="27">
        <v>1</v>
      </c>
      <c r="P2424" s="27"/>
      <c r="Q2424" s="27"/>
      <c r="R2424" s="27">
        <v>0</v>
      </c>
      <c r="S2424" s="27">
        <v>1</v>
      </c>
      <c r="T2424" s="33">
        <v>0.97699079984331827</v>
      </c>
      <c r="U2424" s="27"/>
      <c r="V2424" s="27"/>
      <c r="W2424" s="27"/>
      <c r="X2424" s="27"/>
      <c r="Y2424" s="27"/>
      <c r="Z2424" s="27">
        <v>1</v>
      </c>
    </row>
    <row r="2425" spans="1:26">
      <c r="A2425" s="27">
        <v>1963</v>
      </c>
      <c r="B2425" t="s">
        <v>109</v>
      </c>
      <c r="C2425" s="27"/>
      <c r="D2425" s="27"/>
      <c r="E2425" s="27"/>
      <c r="F2425" s="27">
        <v>0</v>
      </c>
      <c r="G2425" s="27">
        <v>0</v>
      </c>
      <c r="H2425" s="27">
        <v>0</v>
      </c>
      <c r="I2425" s="27">
        <v>1</v>
      </c>
      <c r="J2425" s="27">
        <v>0</v>
      </c>
      <c r="K2425" s="27">
        <v>4</v>
      </c>
      <c r="L2425" s="27">
        <v>1</v>
      </c>
      <c r="M2425" s="27">
        <v>0</v>
      </c>
      <c r="N2425" s="27">
        <v>1</v>
      </c>
      <c r="O2425" s="27">
        <v>1</v>
      </c>
      <c r="P2425" s="27"/>
      <c r="Q2425" s="27"/>
      <c r="R2425" s="27">
        <v>0</v>
      </c>
      <c r="S2425" s="27">
        <v>1</v>
      </c>
      <c r="T2425" s="33">
        <v>0.98866747285419376</v>
      </c>
      <c r="U2425" s="27"/>
      <c r="V2425" s="27"/>
      <c r="W2425" s="27"/>
      <c r="X2425" s="27"/>
      <c r="Y2425" s="27"/>
      <c r="Z2425" s="27">
        <v>1</v>
      </c>
    </row>
    <row r="2426" spans="1:26">
      <c r="A2426" s="27">
        <v>1964</v>
      </c>
      <c r="B2426" t="s">
        <v>109</v>
      </c>
      <c r="C2426" s="27"/>
      <c r="D2426" s="27"/>
      <c r="E2426" s="27"/>
      <c r="F2426" s="27">
        <v>0</v>
      </c>
      <c r="G2426" s="27">
        <v>0</v>
      </c>
      <c r="H2426" s="27">
        <v>0</v>
      </c>
      <c r="I2426" s="27">
        <v>1</v>
      </c>
      <c r="J2426" s="27">
        <v>0</v>
      </c>
      <c r="K2426" s="27">
        <v>4</v>
      </c>
      <c r="L2426" s="27">
        <v>1</v>
      </c>
      <c r="M2426" s="27">
        <v>0</v>
      </c>
      <c r="N2426" s="27">
        <v>1</v>
      </c>
      <c r="O2426" s="27">
        <v>1</v>
      </c>
      <c r="P2426" s="27"/>
      <c r="Q2426" s="27"/>
      <c r="R2426" s="27">
        <v>0</v>
      </c>
      <c r="S2426" s="27">
        <v>1</v>
      </c>
      <c r="T2426" s="33">
        <v>1.0337554660061781</v>
      </c>
      <c r="U2426" s="27"/>
      <c r="V2426" s="27"/>
      <c r="W2426" s="27"/>
      <c r="X2426" s="27"/>
      <c r="Y2426" s="27"/>
      <c r="Z2426" s="27">
        <v>1</v>
      </c>
    </row>
    <row r="2427" spans="1:26">
      <c r="A2427" s="27">
        <v>1965</v>
      </c>
      <c r="B2427" t="s">
        <v>109</v>
      </c>
      <c r="C2427" s="27"/>
      <c r="D2427" s="27"/>
      <c r="E2427" s="27"/>
      <c r="F2427" s="27">
        <v>0</v>
      </c>
      <c r="G2427" s="27">
        <v>0</v>
      </c>
      <c r="H2427" s="27">
        <v>0</v>
      </c>
      <c r="I2427" s="27">
        <v>1</v>
      </c>
      <c r="J2427" s="27">
        <v>0</v>
      </c>
      <c r="K2427" s="27">
        <v>4</v>
      </c>
      <c r="L2427" s="27">
        <v>1</v>
      </c>
      <c r="M2427" s="27">
        <v>0</v>
      </c>
      <c r="N2427" s="27">
        <v>1</v>
      </c>
      <c r="O2427" s="27">
        <v>1</v>
      </c>
      <c r="P2427" s="27"/>
      <c r="Q2427" s="27"/>
      <c r="R2427" s="27">
        <v>0</v>
      </c>
      <c r="S2427" s="27">
        <v>1</v>
      </c>
      <c r="T2427" s="33">
        <v>1.0227515959565798</v>
      </c>
      <c r="U2427" s="27"/>
      <c r="V2427" s="27"/>
      <c r="W2427" s="27"/>
      <c r="X2427" s="27"/>
      <c r="Y2427" s="27"/>
      <c r="Z2427" s="27">
        <v>1</v>
      </c>
    </row>
    <row r="2428" spans="1:26">
      <c r="A2428" s="27">
        <v>1966</v>
      </c>
      <c r="B2428" t="s">
        <v>109</v>
      </c>
      <c r="C2428" s="27"/>
      <c r="D2428" s="27"/>
      <c r="E2428" s="27"/>
      <c r="F2428" s="27">
        <v>0</v>
      </c>
      <c r="G2428" s="27">
        <v>0</v>
      </c>
      <c r="H2428" s="27">
        <v>0</v>
      </c>
      <c r="I2428" s="27">
        <v>1</v>
      </c>
      <c r="J2428" s="27">
        <v>0</v>
      </c>
      <c r="K2428" s="27">
        <v>4</v>
      </c>
      <c r="L2428" s="27">
        <v>1</v>
      </c>
      <c r="M2428" s="27">
        <v>0</v>
      </c>
      <c r="N2428" s="27">
        <v>1</v>
      </c>
      <c r="O2428" s="27">
        <v>1</v>
      </c>
      <c r="P2428" s="27"/>
      <c r="Q2428" s="27"/>
      <c r="R2428" s="27">
        <v>0</v>
      </c>
      <c r="S2428" s="27">
        <v>1</v>
      </c>
      <c r="T2428" s="33">
        <v>1.060453919000093</v>
      </c>
      <c r="U2428" s="27"/>
      <c r="V2428" s="27"/>
      <c r="W2428" s="27"/>
      <c r="X2428" s="27"/>
      <c r="Y2428" s="27"/>
      <c r="Z2428" s="27">
        <v>1</v>
      </c>
    </row>
    <row r="2429" spans="1:26">
      <c r="A2429" s="27">
        <v>1967</v>
      </c>
      <c r="B2429" t="s">
        <v>109</v>
      </c>
      <c r="C2429" s="27"/>
      <c r="D2429" s="27"/>
      <c r="E2429" s="27"/>
      <c r="F2429" s="27">
        <v>0</v>
      </c>
      <c r="G2429" s="27">
        <v>0</v>
      </c>
      <c r="H2429" s="27">
        <v>0</v>
      </c>
      <c r="I2429" s="27">
        <v>1</v>
      </c>
      <c r="J2429" s="27">
        <v>0</v>
      </c>
      <c r="K2429" s="27">
        <v>4</v>
      </c>
      <c r="L2429" s="27">
        <v>1</v>
      </c>
      <c r="M2429" s="27">
        <v>0</v>
      </c>
      <c r="N2429" s="27">
        <v>1</v>
      </c>
      <c r="O2429" s="27">
        <v>1</v>
      </c>
      <c r="P2429" s="27"/>
      <c r="Q2429" s="27"/>
      <c r="R2429" s="27">
        <v>0</v>
      </c>
      <c r="S2429" s="27">
        <v>1</v>
      </c>
      <c r="T2429" s="33">
        <v>1.0100991944882907</v>
      </c>
      <c r="U2429" s="27"/>
      <c r="V2429" s="27"/>
      <c r="W2429" s="27"/>
      <c r="X2429" s="27"/>
      <c r="Y2429" s="27"/>
      <c r="Z2429" s="27">
        <v>1</v>
      </c>
    </row>
    <row r="2430" spans="1:26">
      <c r="A2430" s="27">
        <v>1968</v>
      </c>
      <c r="B2430" t="s">
        <v>109</v>
      </c>
      <c r="C2430" s="27"/>
      <c r="D2430" s="27"/>
      <c r="E2430" s="27"/>
      <c r="F2430" s="27">
        <v>0</v>
      </c>
      <c r="G2430" s="27">
        <v>0</v>
      </c>
      <c r="H2430" s="27">
        <v>0</v>
      </c>
      <c r="I2430" s="27">
        <v>1</v>
      </c>
      <c r="J2430" s="27">
        <v>0</v>
      </c>
      <c r="K2430" s="27">
        <v>4</v>
      </c>
      <c r="L2430" s="27">
        <v>1</v>
      </c>
      <c r="M2430" s="27">
        <v>0</v>
      </c>
      <c r="N2430" s="27">
        <v>1</v>
      </c>
      <c r="O2430" s="27">
        <v>1</v>
      </c>
      <c r="P2430" s="27"/>
      <c r="Q2430" s="27"/>
      <c r="R2430" s="27">
        <v>0</v>
      </c>
      <c r="S2430" s="27">
        <v>1</v>
      </c>
      <c r="T2430" s="33">
        <v>0.99765870157012104</v>
      </c>
      <c r="U2430" s="27"/>
      <c r="V2430" s="27"/>
      <c r="W2430" s="27"/>
      <c r="X2430" s="27"/>
      <c r="Y2430" s="27"/>
      <c r="Z2430" s="27">
        <v>1</v>
      </c>
    </row>
    <row r="2431" spans="1:26">
      <c r="A2431" s="27">
        <v>1969</v>
      </c>
      <c r="B2431" t="s">
        <v>109</v>
      </c>
      <c r="C2431" s="27"/>
      <c r="D2431" s="27"/>
      <c r="E2431" s="27"/>
      <c r="F2431" s="27">
        <v>0</v>
      </c>
      <c r="G2431" s="27">
        <v>0</v>
      </c>
      <c r="H2431" s="27">
        <v>0</v>
      </c>
      <c r="I2431" s="27">
        <v>1</v>
      </c>
      <c r="J2431" s="27">
        <v>0</v>
      </c>
      <c r="K2431" s="27">
        <v>4</v>
      </c>
      <c r="L2431" s="27">
        <v>1</v>
      </c>
      <c r="M2431" s="27">
        <v>0</v>
      </c>
      <c r="N2431" s="27">
        <v>1</v>
      </c>
      <c r="O2431" s="27">
        <v>1</v>
      </c>
      <c r="P2431" s="27"/>
      <c r="Q2431" s="27"/>
      <c r="R2431" s="27">
        <v>0</v>
      </c>
      <c r="S2431" s="27">
        <v>1</v>
      </c>
      <c r="T2431" s="33">
        <v>1.0058077459461789</v>
      </c>
      <c r="U2431" s="27"/>
      <c r="V2431" s="27"/>
      <c r="W2431" s="27"/>
      <c r="X2431" s="27"/>
      <c r="Y2431" s="27"/>
      <c r="Z2431" s="27">
        <v>1</v>
      </c>
    </row>
    <row r="2432" spans="1:26">
      <c r="A2432" s="27">
        <v>1970</v>
      </c>
      <c r="B2432" t="s">
        <v>109</v>
      </c>
      <c r="C2432" s="27"/>
      <c r="D2432" s="27"/>
      <c r="E2432" s="27"/>
      <c r="F2432" s="27">
        <v>0</v>
      </c>
      <c r="G2432" s="27">
        <v>0</v>
      </c>
      <c r="H2432" s="27">
        <v>0</v>
      </c>
      <c r="I2432" s="27">
        <v>1</v>
      </c>
      <c r="J2432" s="27">
        <v>0</v>
      </c>
      <c r="K2432" s="27">
        <v>4</v>
      </c>
      <c r="L2432" s="27">
        <v>1</v>
      </c>
      <c r="M2432" s="27">
        <v>0</v>
      </c>
      <c r="N2432" s="27">
        <v>1</v>
      </c>
      <c r="O2432" s="27">
        <v>1</v>
      </c>
      <c r="P2432" s="27"/>
      <c r="Q2432" s="27"/>
      <c r="R2432" s="27">
        <v>0</v>
      </c>
      <c r="S2432" s="27">
        <v>1</v>
      </c>
      <c r="T2432" s="33">
        <v>1</v>
      </c>
      <c r="U2432" s="27">
        <v>0</v>
      </c>
      <c r="V2432" s="27">
        <v>47352000</v>
      </c>
      <c r="W2432" s="27">
        <v>22732000</v>
      </c>
      <c r="X2432" s="27"/>
      <c r="Y2432" s="27">
        <v>0</v>
      </c>
      <c r="Z2432" s="27">
        <v>1</v>
      </c>
    </row>
    <row r="2433" spans="1:26">
      <c r="A2433" s="27">
        <v>1971</v>
      </c>
      <c r="B2433" t="s">
        <v>109</v>
      </c>
      <c r="C2433" s="27"/>
      <c r="D2433" s="27"/>
      <c r="E2433" s="27"/>
      <c r="F2433" s="27">
        <v>84000000</v>
      </c>
      <c r="G2433" s="27">
        <v>0</v>
      </c>
      <c r="H2433" s="27">
        <v>0</v>
      </c>
      <c r="I2433" s="27">
        <v>1</v>
      </c>
      <c r="J2433" s="27">
        <v>0</v>
      </c>
      <c r="K2433" s="27">
        <v>4</v>
      </c>
      <c r="L2433" s="27">
        <v>1</v>
      </c>
      <c r="M2433" s="27">
        <v>0</v>
      </c>
      <c r="N2433" s="27">
        <v>1</v>
      </c>
      <c r="O2433" s="27">
        <v>1</v>
      </c>
      <c r="P2433" s="27"/>
      <c r="Q2433" s="27"/>
      <c r="R2433" s="27">
        <v>1</v>
      </c>
      <c r="S2433" s="27">
        <v>1</v>
      </c>
      <c r="T2433" s="33">
        <v>0.92761372871024128</v>
      </c>
      <c r="U2433" s="27">
        <v>0</v>
      </c>
      <c r="V2433" s="27">
        <v>57084000</v>
      </c>
      <c r="W2433" s="27">
        <v>26401000</v>
      </c>
      <c r="X2433" s="27"/>
      <c r="Y2433" s="27">
        <v>10000000</v>
      </c>
      <c r="Z2433" s="27">
        <v>1</v>
      </c>
    </row>
    <row r="2434" spans="1:26">
      <c r="A2434" s="27">
        <v>1972</v>
      </c>
      <c r="B2434" t="s">
        <v>109</v>
      </c>
      <c r="C2434" s="27"/>
      <c r="D2434" s="27"/>
      <c r="E2434" s="27"/>
      <c r="F2434" s="27">
        <v>0</v>
      </c>
      <c r="G2434" s="27">
        <v>0</v>
      </c>
      <c r="H2434" s="27">
        <v>0</v>
      </c>
      <c r="I2434" s="27">
        <v>1</v>
      </c>
      <c r="J2434" s="27">
        <v>0</v>
      </c>
      <c r="K2434" s="27">
        <v>4</v>
      </c>
      <c r="L2434" s="27">
        <v>1</v>
      </c>
      <c r="M2434" s="27">
        <v>0</v>
      </c>
      <c r="N2434" s="27">
        <v>1</v>
      </c>
      <c r="O2434" s="27">
        <v>1</v>
      </c>
      <c r="P2434" s="27"/>
      <c r="Q2434" s="27"/>
      <c r="R2434" s="27">
        <v>1</v>
      </c>
      <c r="S2434" s="27">
        <v>1</v>
      </c>
      <c r="T2434" s="33">
        <v>0.92122545142259926</v>
      </c>
      <c r="U2434" s="27">
        <v>0</v>
      </c>
      <c r="V2434" s="27">
        <v>64170000</v>
      </c>
      <c r="W2434" s="27">
        <v>33204000</v>
      </c>
      <c r="X2434" s="27"/>
      <c r="Y2434" s="27">
        <v>25000000</v>
      </c>
      <c r="Z2434" s="27">
        <v>1</v>
      </c>
    </row>
    <row r="2435" spans="1:26">
      <c r="A2435" s="27">
        <v>1973</v>
      </c>
      <c r="B2435" t="s">
        <v>109</v>
      </c>
      <c r="C2435" s="27"/>
      <c r="D2435" s="27"/>
      <c r="E2435" s="27"/>
      <c r="F2435" s="27">
        <v>0</v>
      </c>
      <c r="G2435" s="27">
        <v>0</v>
      </c>
      <c r="H2435" s="27">
        <v>0</v>
      </c>
      <c r="I2435" s="27">
        <v>1</v>
      </c>
      <c r="J2435" s="27">
        <v>0</v>
      </c>
      <c r="K2435" s="27">
        <v>4</v>
      </c>
      <c r="L2435" s="27">
        <v>1</v>
      </c>
      <c r="M2435" s="27">
        <v>0</v>
      </c>
      <c r="N2435" s="27">
        <v>1</v>
      </c>
      <c r="O2435" s="27">
        <v>1</v>
      </c>
      <c r="P2435" s="27"/>
      <c r="Q2435" s="27"/>
      <c r="R2435" s="27">
        <v>1</v>
      </c>
      <c r="S2435" s="27">
        <v>1</v>
      </c>
      <c r="T2435" s="33">
        <v>1.2798279189511945</v>
      </c>
      <c r="U2435" s="27">
        <v>0</v>
      </c>
      <c r="V2435" s="27">
        <v>67409000</v>
      </c>
      <c r="W2435" s="27">
        <v>45493000</v>
      </c>
      <c r="X2435" s="27"/>
      <c r="Y2435" s="27">
        <v>0</v>
      </c>
      <c r="Z2435" s="27">
        <v>1</v>
      </c>
    </row>
    <row r="2436" spans="1:26">
      <c r="A2436" s="27">
        <v>1974</v>
      </c>
      <c r="B2436" t="s">
        <v>109</v>
      </c>
      <c r="C2436" s="27"/>
      <c r="D2436" s="27"/>
      <c r="E2436" s="27"/>
      <c r="F2436" s="27">
        <v>0</v>
      </c>
      <c r="G2436" s="27">
        <v>0</v>
      </c>
      <c r="H2436" s="27">
        <v>0</v>
      </c>
      <c r="I2436" s="27">
        <v>1</v>
      </c>
      <c r="J2436" s="27">
        <v>0</v>
      </c>
      <c r="K2436" s="27">
        <v>4</v>
      </c>
      <c r="L2436" s="27">
        <v>1</v>
      </c>
      <c r="M2436" s="27">
        <v>0</v>
      </c>
      <c r="N2436" s="27">
        <v>1</v>
      </c>
      <c r="O2436" s="27">
        <v>1</v>
      </c>
      <c r="P2436" s="27"/>
      <c r="Q2436" s="27"/>
      <c r="R2436" s="27">
        <v>1</v>
      </c>
      <c r="S2436" s="27">
        <v>1</v>
      </c>
      <c r="T2436" s="33">
        <v>1.2793035310212315</v>
      </c>
      <c r="U2436" s="27">
        <v>0</v>
      </c>
      <c r="V2436" s="27">
        <v>66481000</v>
      </c>
      <c r="W2436" s="27">
        <v>54744000</v>
      </c>
      <c r="X2436" s="27"/>
      <c r="Y2436" s="27">
        <v>0</v>
      </c>
      <c r="Z2436" s="27">
        <v>1</v>
      </c>
    </row>
    <row r="2437" spans="1:26">
      <c r="A2437" s="27">
        <v>1975</v>
      </c>
      <c r="B2437" t="s">
        <v>109</v>
      </c>
      <c r="C2437" s="27"/>
      <c r="D2437" s="27"/>
      <c r="E2437" s="27"/>
      <c r="F2437" s="27">
        <v>0</v>
      </c>
      <c r="G2437" s="27">
        <v>0</v>
      </c>
      <c r="H2437" s="27">
        <v>0</v>
      </c>
      <c r="I2437" s="27">
        <v>1</v>
      </c>
      <c r="J2437" s="27">
        <v>0</v>
      </c>
      <c r="K2437" s="27">
        <v>4</v>
      </c>
      <c r="L2437" s="27">
        <v>1</v>
      </c>
      <c r="M2437" s="27">
        <v>0</v>
      </c>
      <c r="N2437" s="27">
        <v>1</v>
      </c>
      <c r="O2437" s="27">
        <v>1</v>
      </c>
      <c r="P2437" s="27"/>
      <c r="Q2437" s="27"/>
      <c r="R2437" s="27">
        <v>1</v>
      </c>
      <c r="S2437" s="27">
        <v>1</v>
      </c>
      <c r="T2437" s="33">
        <v>0.94696688960437181</v>
      </c>
      <c r="U2437" s="27">
        <v>0</v>
      </c>
      <c r="V2437" s="27">
        <v>69386000</v>
      </c>
      <c r="W2437" s="27">
        <v>73357000</v>
      </c>
      <c r="X2437" s="27"/>
      <c r="Y2437" s="27">
        <v>0</v>
      </c>
      <c r="Z2437" s="27">
        <v>1</v>
      </c>
    </row>
    <row r="2438" spans="1:26">
      <c r="A2438" s="27">
        <v>1976</v>
      </c>
      <c r="B2438" t="s">
        <v>109</v>
      </c>
      <c r="C2438" s="27"/>
      <c r="D2438" s="27"/>
      <c r="E2438" s="27"/>
      <c r="F2438" s="27">
        <v>200000</v>
      </c>
      <c r="G2438" s="27">
        <v>0</v>
      </c>
      <c r="H2438" s="27">
        <v>0</v>
      </c>
      <c r="I2438" s="27">
        <v>1</v>
      </c>
      <c r="J2438" s="27">
        <v>0</v>
      </c>
      <c r="K2438" s="27">
        <v>4</v>
      </c>
      <c r="L2438" s="27">
        <v>1</v>
      </c>
      <c r="M2438" s="27">
        <v>0</v>
      </c>
      <c r="N2438" s="27">
        <v>1</v>
      </c>
      <c r="O2438" s="27">
        <v>1</v>
      </c>
      <c r="P2438" s="27"/>
      <c r="Q2438" s="27"/>
      <c r="R2438" s="27">
        <v>1</v>
      </c>
      <c r="S2438" s="27">
        <v>1</v>
      </c>
      <c r="T2438" s="33">
        <v>1.0219497573337515</v>
      </c>
      <c r="U2438" s="27">
        <v>0</v>
      </c>
      <c r="V2438" s="27">
        <v>68564000</v>
      </c>
      <c r="W2438" s="27">
        <v>109073000</v>
      </c>
      <c r="X2438" s="27"/>
      <c r="Y2438" s="27">
        <v>0</v>
      </c>
      <c r="Z2438" s="27">
        <v>1</v>
      </c>
    </row>
    <row r="2439" spans="1:26">
      <c r="A2439" s="27">
        <v>1977</v>
      </c>
      <c r="B2439" t="s">
        <v>109</v>
      </c>
      <c r="C2439" s="27"/>
      <c r="D2439" s="27"/>
      <c r="E2439" s="27"/>
      <c r="F2439" s="27">
        <v>0</v>
      </c>
      <c r="G2439" s="27">
        <v>0</v>
      </c>
      <c r="H2439" s="27">
        <v>0</v>
      </c>
      <c r="I2439" s="27">
        <v>1</v>
      </c>
      <c r="J2439" s="27">
        <v>0</v>
      </c>
      <c r="K2439" s="27">
        <v>4</v>
      </c>
      <c r="L2439" s="27">
        <v>1</v>
      </c>
      <c r="M2439" s="27">
        <v>0</v>
      </c>
      <c r="N2439" s="27">
        <v>1</v>
      </c>
      <c r="O2439" s="27">
        <v>1</v>
      </c>
      <c r="P2439" s="27"/>
      <c r="Q2439" s="27"/>
      <c r="R2439" s="27">
        <v>1</v>
      </c>
      <c r="S2439" s="27">
        <v>1</v>
      </c>
      <c r="T2439" s="33">
        <v>1.0409624303569636</v>
      </c>
      <c r="U2439" s="27">
        <v>0</v>
      </c>
      <c r="V2439" s="27">
        <v>65676000</v>
      </c>
      <c r="W2439" s="27">
        <v>142061000</v>
      </c>
      <c r="X2439" s="27"/>
      <c r="Y2439" s="27">
        <v>0</v>
      </c>
      <c r="Z2439" s="27">
        <v>1</v>
      </c>
    </row>
    <row r="2440" spans="1:26">
      <c r="A2440" s="27">
        <v>1978</v>
      </c>
      <c r="B2440" t="s">
        <v>109</v>
      </c>
      <c r="C2440" s="27"/>
      <c r="D2440" s="27"/>
      <c r="E2440" s="27"/>
      <c r="F2440" s="27">
        <v>0</v>
      </c>
      <c r="G2440" s="27">
        <v>0</v>
      </c>
      <c r="H2440" s="27">
        <v>0</v>
      </c>
      <c r="I2440" s="27">
        <v>1</v>
      </c>
      <c r="J2440" s="27">
        <v>0</v>
      </c>
      <c r="K2440" s="27">
        <v>4</v>
      </c>
      <c r="L2440" s="27">
        <v>1</v>
      </c>
      <c r="M2440" s="27">
        <v>0</v>
      </c>
      <c r="N2440" s="27">
        <v>1</v>
      </c>
      <c r="O2440" s="27">
        <v>1</v>
      </c>
      <c r="P2440" s="27"/>
      <c r="Q2440" s="27"/>
      <c r="R2440" s="27">
        <v>1</v>
      </c>
      <c r="S2440" s="27">
        <v>1</v>
      </c>
      <c r="T2440" s="33">
        <v>0.91734575384516981</v>
      </c>
      <c r="U2440" s="27">
        <v>14579522.9</v>
      </c>
      <c r="V2440" s="27">
        <v>62602000</v>
      </c>
      <c r="W2440" s="27">
        <v>174073000</v>
      </c>
      <c r="X2440" s="27"/>
      <c r="Y2440" s="27">
        <v>0</v>
      </c>
      <c r="Z2440" s="27">
        <v>1</v>
      </c>
    </row>
    <row r="2441" spans="1:26">
      <c r="A2441" s="27">
        <v>1979</v>
      </c>
      <c r="B2441" t="s">
        <v>109</v>
      </c>
      <c r="C2441" s="27"/>
      <c r="D2441" s="27"/>
      <c r="E2441" s="27"/>
      <c r="F2441" s="27">
        <v>0</v>
      </c>
      <c r="G2441" s="27">
        <v>0</v>
      </c>
      <c r="H2441" s="27">
        <v>0</v>
      </c>
      <c r="I2441" s="27">
        <v>1</v>
      </c>
      <c r="J2441" s="27">
        <v>0</v>
      </c>
      <c r="K2441" s="27">
        <v>4</v>
      </c>
      <c r="L2441" s="27">
        <v>1</v>
      </c>
      <c r="M2441" s="27">
        <v>0</v>
      </c>
      <c r="N2441" s="27">
        <v>1</v>
      </c>
      <c r="O2441" s="27">
        <v>1</v>
      </c>
      <c r="P2441" s="27"/>
      <c r="Q2441" s="27"/>
      <c r="R2441" s="27">
        <v>1</v>
      </c>
      <c r="S2441" s="27">
        <v>1</v>
      </c>
      <c r="T2441" s="33">
        <v>0.9810294585578897</v>
      </c>
      <c r="U2441" s="27">
        <v>73470128.799999997</v>
      </c>
      <c r="V2441" s="27">
        <v>59388000</v>
      </c>
      <c r="W2441" s="27">
        <v>220765000</v>
      </c>
      <c r="X2441" s="27"/>
      <c r="Y2441" s="27">
        <v>14000000</v>
      </c>
      <c r="Z2441" s="27">
        <v>1</v>
      </c>
    </row>
    <row r="2442" spans="1:26">
      <c r="A2442" s="27">
        <v>1980</v>
      </c>
      <c r="B2442" t="s">
        <v>109</v>
      </c>
      <c r="C2442" s="27"/>
      <c r="D2442" s="27"/>
      <c r="E2442" s="27"/>
      <c r="F2442" s="27">
        <v>0</v>
      </c>
      <c r="G2442" s="27">
        <v>0</v>
      </c>
      <c r="H2442" s="27">
        <v>0</v>
      </c>
      <c r="I2442" s="27">
        <v>1</v>
      </c>
      <c r="J2442" s="27">
        <v>0</v>
      </c>
      <c r="K2442" s="27">
        <v>4</v>
      </c>
      <c r="L2442" s="27">
        <v>1</v>
      </c>
      <c r="M2442" s="27">
        <v>0</v>
      </c>
      <c r="N2442" s="27">
        <v>1</v>
      </c>
      <c r="O2442" s="27">
        <v>1</v>
      </c>
      <c r="P2442" s="27">
        <v>7385000000</v>
      </c>
      <c r="Q2442" s="27"/>
      <c r="R2442" s="27">
        <v>1</v>
      </c>
      <c r="S2442" s="27">
        <v>1</v>
      </c>
      <c r="T2442" s="33">
        <v>0.94044734443210454</v>
      </c>
      <c r="U2442" s="27">
        <v>79422876.400000006</v>
      </c>
      <c r="V2442" s="27">
        <v>55799000</v>
      </c>
      <c r="W2442" s="27">
        <v>248526000</v>
      </c>
      <c r="X2442" s="27"/>
      <c r="Y2442" s="27">
        <v>0</v>
      </c>
      <c r="Z2442" s="27">
        <v>1</v>
      </c>
    </row>
    <row r="2443" spans="1:26">
      <c r="A2443" s="27">
        <v>1981</v>
      </c>
      <c r="B2443" t="s">
        <v>109</v>
      </c>
      <c r="C2443" s="27"/>
      <c r="D2443" s="27"/>
      <c r="E2443" s="27"/>
      <c r="F2443" s="27">
        <v>0</v>
      </c>
      <c r="G2443" s="27">
        <v>0</v>
      </c>
      <c r="H2443" s="27">
        <v>0</v>
      </c>
      <c r="I2443" s="27">
        <v>1</v>
      </c>
      <c r="J2443" s="27">
        <v>0</v>
      </c>
      <c r="K2443" s="27">
        <v>4</v>
      </c>
      <c r="L2443" s="27">
        <v>1</v>
      </c>
      <c r="M2443" s="27">
        <v>0</v>
      </c>
      <c r="N2443" s="27">
        <v>1</v>
      </c>
      <c r="O2443" s="27">
        <v>1</v>
      </c>
      <c r="P2443" s="27">
        <v>7578000000</v>
      </c>
      <c r="Q2443" s="27">
        <v>7324903188.405798</v>
      </c>
      <c r="R2443" s="27">
        <v>1</v>
      </c>
      <c r="S2443" s="27">
        <v>1</v>
      </c>
      <c r="T2443" s="33">
        <v>0.83355014400471705</v>
      </c>
      <c r="U2443" s="27">
        <v>144811084.59999999</v>
      </c>
      <c r="V2443" s="27">
        <v>51883000</v>
      </c>
      <c r="W2443" s="27">
        <v>275508000</v>
      </c>
      <c r="X2443" s="27"/>
      <c r="Y2443" s="27">
        <v>20000000</v>
      </c>
      <c r="Z2443" s="27">
        <v>1</v>
      </c>
    </row>
    <row r="2444" spans="1:26">
      <c r="A2444" s="27">
        <v>1982</v>
      </c>
      <c r="B2444" t="s">
        <v>109</v>
      </c>
      <c r="C2444" s="27"/>
      <c r="D2444" s="27"/>
      <c r="E2444" s="27"/>
      <c r="F2444" s="27">
        <v>0</v>
      </c>
      <c r="G2444" s="27">
        <v>0</v>
      </c>
      <c r="H2444" s="27">
        <v>0</v>
      </c>
      <c r="I2444" s="27">
        <v>1</v>
      </c>
      <c r="J2444" s="27">
        <v>0</v>
      </c>
      <c r="K2444" s="27">
        <v>4</v>
      </c>
      <c r="L2444" s="27">
        <v>1</v>
      </c>
      <c r="M2444" s="27">
        <v>0</v>
      </c>
      <c r="N2444" s="27">
        <v>1</v>
      </c>
      <c r="O2444" s="27">
        <v>1</v>
      </c>
      <c r="P2444" s="27">
        <v>7973000000</v>
      </c>
      <c r="Q2444" s="27">
        <v>7707678019.3236723</v>
      </c>
      <c r="R2444" s="27">
        <v>0</v>
      </c>
      <c r="S2444" s="27">
        <v>1</v>
      </c>
      <c r="T2444" s="33">
        <v>0.78443295677873848</v>
      </c>
      <c r="U2444" s="27">
        <v>160605557.40000001</v>
      </c>
      <c r="V2444" s="27">
        <v>47880000</v>
      </c>
      <c r="W2444" s="27">
        <v>302223806.5</v>
      </c>
      <c r="X2444" s="27"/>
      <c r="Y2444" s="27">
        <v>0</v>
      </c>
      <c r="Z2444" s="27">
        <v>1</v>
      </c>
    </row>
    <row r="2445" spans="1:26">
      <c r="A2445" s="27">
        <v>1983</v>
      </c>
      <c r="B2445" t="s">
        <v>109</v>
      </c>
      <c r="C2445" s="27"/>
      <c r="D2445" s="27"/>
      <c r="E2445" s="27"/>
      <c r="F2445" s="27">
        <v>200000</v>
      </c>
      <c r="G2445" s="27">
        <v>0</v>
      </c>
      <c r="H2445" s="27">
        <v>0</v>
      </c>
      <c r="I2445" s="27">
        <v>1</v>
      </c>
      <c r="J2445" s="27">
        <v>0</v>
      </c>
      <c r="K2445" s="27">
        <v>4</v>
      </c>
      <c r="L2445" s="27">
        <v>1</v>
      </c>
      <c r="M2445" s="27">
        <v>0</v>
      </c>
      <c r="N2445" s="27">
        <v>1</v>
      </c>
      <c r="O2445" s="27">
        <v>1</v>
      </c>
      <c r="P2445" s="27">
        <v>8863000000</v>
      </c>
      <c r="Q2445" s="27">
        <v>8567890821.2560396</v>
      </c>
      <c r="R2445" s="27">
        <v>1</v>
      </c>
      <c r="S2445" s="27">
        <v>1</v>
      </c>
      <c r="T2445" s="33">
        <v>0.83426891623154475</v>
      </c>
      <c r="U2445" s="27">
        <v>133623775.8</v>
      </c>
      <c r="V2445" s="27">
        <v>43765000</v>
      </c>
      <c r="W2445" s="27">
        <v>342210108</v>
      </c>
      <c r="X2445" s="27"/>
      <c r="Y2445" s="27">
        <v>69980000</v>
      </c>
      <c r="Z2445" s="27">
        <v>1</v>
      </c>
    </row>
    <row r="2446" spans="1:26">
      <c r="A2446" s="27">
        <v>1984</v>
      </c>
      <c r="B2446" t="s">
        <v>109</v>
      </c>
      <c r="C2446" s="27"/>
      <c r="D2446" s="27"/>
      <c r="E2446" s="27"/>
      <c r="F2446" s="27">
        <v>130000</v>
      </c>
      <c r="G2446" s="27">
        <v>0</v>
      </c>
      <c r="H2446" s="27">
        <v>0</v>
      </c>
      <c r="I2446" s="27">
        <v>1</v>
      </c>
      <c r="J2446" s="27">
        <v>0</v>
      </c>
      <c r="K2446" s="27">
        <v>4</v>
      </c>
      <c r="L2446" s="27">
        <v>1</v>
      </c>
      <c r="M2446" s="27">
        <v>0</v>
      </c>
      <c r="N2446" s="27">
        <v>1</v>
      </c>
      <c r="O2446" s="27">
        <v>1</v>
      </c>
      <c r="P2446" s="27">
        <v>8375000000</v>
      </c>
      <c r="Q2446" s="27">
        <v>8096302367.1497593</v>
      </c>
      <c r="R2446" s="27">
        <v>1</v>
      </c>
      <c r="S2446" s="27">
        <v>1</v>
      </c>
      <c r="T2446" s="33">
        <v>0.82999599794502654</v>
      </c>
      <c r="U2446" s="27">
        <v>98269130.900000006</v>
      </c>
      <c r="V2446" s="27">
        <v>43842000</v>
      </c>
      <c r="W2446" s="27">
        <v>378523849.80000001</v>
      </c>
      <c r="X2446" s="27"/>
      <c r="Y2446" s="27"/>
      <c r="Z2446" s="27">
        <v>1</v>
      </c>
    </row>
    <row r="2447" spans="1:26">
      <c r="A2447" s="27">
        <v>1985</v>
      </c>
      <c r="B2447" t="s">
        <v>109</v>
      </c>
      <c r="C2447" s="27"/>
      <c r="D2447" s="27"/>
      <c r="E2447" s="27"/>
      <c r="F2447" s="27">
        <v>5000000</v>
      </c>
      <c r="G2447" s="27">
        <v>0</v>
      </c>
      <c r="H2447" s="27">
        <v>0</v>
      </c>
      <c r="I2447" s="27">
        <v>1</v>
      </c>
      <c r="J2447" s="27">
        <v>0</v>
      </c>
      <c r="K2447" s="27">
        <v>4</v>
      </c>
      <c r="L2447" s="27">
        <v>1</v>
      </c>
      <c r="M2447" s="27">
        <v>0</v>
      </c>
      <c r="N2447" s="27">
        <v>1</v>
      </c>
      <c r="O2447" s="27">
        <v>1</v>
      </c>
      <c r="P2447" s="27">
        <v>9808000000</v>
      </c>
      <c r="Q2447" s="27">
        <v>9480840483.0917873</v>
      </c>
      <c r="R2447" s="27">
        <v>1</v>
      </c>
      <c r="S2447" s="27">
        <v>1</v>
      </c>
      <c r="T2447" s="33">
        <v>0.74915719568429318</v>
      </c>
      <c r="U2447" s="27">
        <v>71142169.299999997</v>
      </c>
      <c r="V2447" s="27">
        <v>48970000</v>
      </c>
      <c r="W2447" s="27">
        <v>436487042.89999998</v>
      </c>
      <c r="X2447" s="27"/>
      <c r="Y2447" s="27"/>
      <c r="Z2447" s="27">
        <v>1</v>
      </c>
    </row>
    <row r="2448" spans="1:26">
      <c r="A2448" s="27">
        <v>1986</v>
      </c>
      <c r="B2448" t="s">
        <v>109</v>
      </c>
      <c r="C2448" s="27"/>
      <c r="D2448" s="27"/>
      <c r="E2448" s="27"/>
      <c r="F2448" s="27">
        <v>0</v>
      </c>
      <c r="G2448" s="27">
        <v>0</v>
      </c>
      <c r="H2448" s="27">
        <v>0</v>
      </c>
      <c r="I2448" s="27">
        <v>1</v>
      </c>
      <c r="J2448" s="27">
        <v>0</v>
      </c>
      <c r="K2448" s="27">
        <v>4</v>
      </c>
      <c r="L2448" s="27">
        <v>1</v>
      </c>
      <c r="M2448" s="27">
        <v>0</v>
      </c>
      <c r="N2448" s="27">
        <v>1</v>
      </c>
      <c r="O2448" s="27">
        <v>1</v>
      </c>
      <c r="P2448" s="27">
        <v>10188000000</v>
      </c>
      <c r="Q2448" s="27">
        <v>9848600869.5652199</v>
      </c>
      <c r="R2448" s="27">
        <v>1</v>
      </c>
      <c r="S2448" s="27">
        <v>1</v>
      </c>
      <c r="T2448" s="33">
        <v>0.7030572776909082</v>
      </c>
      <c r="U2448" s="27">
        <v>84104016.799999997</v>
      </c>
      <c r="V2448" s="27">
        <v>54366000</v>
      </c>
      <c r="W2448" s="27">
        <v>485717550.39999998</v>
      </c>
      <c r="X2448" s="27"/>
      <c r="Y2448" s="27"/>
      <c r="Z2448" s="27">
        <v>1</v>
      </c>
    </row>
    <row r="2449" spans="1:26">
      <c r="A2449" s="27">
        <v>1987</v>
      </c>
      <c r="B2449" t="s">
        <v>109</v>
      </c>
      <c r="C2449" s="27"/>
      <c r="D2449" s="27"/>
      <c r="E2449" s="27"/>
      <c r="F2449" s="27">
        <v>0</v>
      </c>
      <c r="G2449" s="27">
        <v>0</v>
      </c>
      <c r="H2449" s="27">
        <v>0</v>
      </c>
      <c r="I2449" s="27">
        <v>1</v>
      </c>
      <c r="J2449" s="27">
        <v>0</v>
      </c>
      <c r="K2449" s="27">
        <v>4</v>
      </c>
      <c r="L2449" s="27">
        <v>1</v>
      </c>
      <c r="M2449" s="27">
        <v>0</v>
      </c>
      <c r="N2449" s="27">
        <v>1</v>
      </c>
      <c r="O2449" s="27">
        <v>1</v>
      </c>
      <c r="P2449" s="27">
        <v>10890000000</v>
      </c>
      <c r="Q2449" s="27">
        <v>10527338647.342997</v>
      </c>
      <c r="R2449" s="27">
        <v>1</v>
      </c>
      <c r="S2449" s="27">
        <v>1</v>
      </c>
      <c r="T2449" s="33">
        <v>0.74330063470010233</v>
      </c>
      <c r="U2449" s="27">
        <v>75706790.900000006</v>
      </c>
      <c r="V2449" s="27">
        <v>56854000</v>
      </c>
      <c r="W2449" s="27">
        <v>600964314.70000005</v>
      </c>
      <c r="X2449" s="27"/>
      <c r="Y2449" s="27"/>
      <c r="Z2449" s="27">
        <v>1</v>
      </c>
    </row>
    <row r="2450" spans="1:26">
      <c r="A2450" s="27">
        <v>1988</v>
      </c>
      <c r="B2450" t="s">
        <v>109</v>
      </c>
      <c r="C2450" s="27"/>
      <c r="D2450" s="27"/>
      <c r="E2450" s="27"/>
      <c r="F2450" s="27">
        <v>12000000</v>
      </c>
      <c r="G2450" s="27">
        <v>0</v>
      </c>
      <c r="H2450" s="27">
        <v>0</v>
      </c>
      <c r="I2450" s="27">
        <v>1</v>
      </c>
      <c r="J2450" s="27">
        <v>0</v>
      </c>
      <c r="K2450" s="27">
        <v>4</v>
      </c>
      <c r="L2450" s="27">
        <v>1</v>
      </c>
      <c r="M2450" s="27">
        <v>0</v>
      </c>
      <c r="N2450" s="27">
        <v>1</v>
      </c>
      <c r="O2450" s="27">
        <v>1</v>
      </c>
      <c r="P2450" s="27">
        <v>11285000000</v>
      </c>
      <c r="Q2450" s="27">
        <v>10908935748.792271</v>
      </c>
      <c r="R2450" s="27">
        <v>1</v>
      </c>
      <c r="S2450" s="27">
        <v>1</v>
      </c>
      <c r="T2450" s="33">
        <v>0.80560957079318884</v>
      </c>
      <c r="U2450" s="27">
        <v>54957042.299999997</v>
      </c>
      <c r="V2450" s="27">
        <v>41789000</v>
      </c>
      <c r="W2450" s="27">
        <v>658102600.60000002</v>
      </c>
      <c r="X2450" s="27"/>
      <c r="Y2450" s="27"/>
      <c r="Z2450" s="27">
        <v>1</v>
      </c>
    </row>
    <row r="2451" spans="1:26">
      <c r="A2451" s="27">
        <v>1989</v>
      </c>
      <c r="B2451" t="s">
        <v>109</v>
      </c>
      <c r="C2451" s="27"/>
      <c r="D2451" s="27"/>
      <c r="E2451" s="27"/>
      <c r="F2451" s="27">
        <v>0</v>
      </c>
      <c r="G2451" s="27">
        <v>0</v>
      </c>
      <c r="H2451" s="27">
        <v>0</v>
      </c>
      <c r="I2451" s="27">
        <v>1</v>
      </c>
      <c r="J2451" s="27">
        <v>0</v>
      </c>
      <c r="K2451" s="27">
        <v>4</v>
      </c>
      <c r="L2451" s="27">
        <v>1</v>
      </c>
      <c r="M2451" s="27">
        <v>0</v>
      </c>
      <c r="N2451" s="27">
        <v>1</v>
      </c>
      <c r="O2451" s="27">
        <v>1</v>
      </c>
      <c r="P2451" s="27">
        <v>11872000000</v>
      </c>
      <c r="Q2451" s="27">
        <v>11476584879.227053</v>
      </c>
      <c r="R2451" s="27">
        <v>1</v>
      </c>
      <c r="S2451" s="27">
        <v>1</v>
      </c>
      <c r="T2451" s="33">
        <v>0.74679040704290955</v>
      </c>
      <c r="U2451" s="27">
        <v>30180998.600000001</v>
      </c>
      <c r="V2451" s="27">
        <v>31338000</v>
      </c>
      <c r="W2451" s="27">
        <v>717817712.29999995</v>
      </c>
      <c r="X2451" s="27"/>
      <c r="Y2451" s="27"/>
      <c r="Z2451" s="27">
        <v>1</v>
      </c>
    </row>
    <row r="2452" spans="1:26">
      <c r="A2452" s="27">
        <v>1990</v>
      </c>
      <c r="B2452" t="s">
        <v>109</v>
      </c>
      <c r="C2452" s="27"/>
      <c r="D2452" s="27"/>
      <c r="E2452" s="27"/>
      <c r="F2452" s="27">
        <v>0</v>
      </c>
      <c r="G2452" s="27">
        <v>0</v>
      </c>
      <c r="H2452" s="27">
        <v>0</v>
      </c>
      <c r="I2452" s="27">
        <v>1</v>
      </c>
      <c r="J2452" s="27">
        <v>0</v>
      </c>
      <c r="K2452" s="27">
        <v>4</v>
      </c>
      <c r="L2452" s="27">
        <v>1</v>
      </c>
      <c r="M2452" s="27">
        <v>0</v>
      </c>
      <c r="N2452" s="27">
        <v>1</v>
      </c>
      <c r="O2452" s="27">
        <v>1</v>
      </c>
      <c r="P2452" s="27">
        <v>12595000000</v>
      </c>
      <c r="Q2452" s="27">
        <v>12175166763.285025</v>
      </c>
      <c r="R2452" s="27">
        <v>1</v>
      </c>
      <c r="S2452" s="27">
        <v>1</v>
      </c>
      <c r="T2452" s="33">
        <v>0.70566019682121295</v>
      </c>
      <c r="U2452" s="27">
        <v>6423309.9000000004</v>
      </c>
      <c r="V2452" s="27">
        <v>27045000</v>
      </c>
      <c r="W2452" s="27">
        <v>823886439.29999995</v>
      </c>
      <c r="X2452" s="27"/>
      <c r="Y2452" s="27"/>
      <c r="Z2452" s="27">
        <v>1</v>
      </c>
    </row>
    <row r="2453" spans="1:26">
      <c r="A2453" s="27">
        <v>1991</v>
      </c>
      <c r="B2453" t="s">
        <v>109</v>
      </c>
      <c r="C2453" s="27"/>
      <c r="D2453" s="27"/>
      <c r="E2453" s="27"/>
      <c r="F2453" s="27">
        <v>0</v>
      </c>
      <c r="G2453" s="27">
        <v>0</v>
      </c>
      <c r="H2453" s="27">
        <v>0</v>
      </c>
      <c r="I2453" s="27">
        <v>1</v>
      </c>
      <c r="J2453" s="27">
        <v>0</v>
      </c>
      <c r="K2453" s="27">
        <v>4</v>
      </c>
      <c r="L2453" s="27">
        <v>1</v>
      </c>
      <c r="M2453" s="27">
        <v>0</v>
      </c>
      <c r="N2453" s="27">
        <v>1</v>
      </c>
      <c r="O2453" s="27">
        <v>1</v>
      </c>
      <c r="P2453" s="27">
        <v>13928000000</v>
      </c>
      <c r="Q2453" s="27">
        <v>13463868357.487925</v>
      </c>
      <c r="R2453" s="27">
        <v>1</v>
      </c>
      <c r="S2453" s="27">
        <v>1</v>
      </c>
      <c r="T2453" s="33">
        <v>0.64778014054484578</v>
      </c>
      <c r="U2453" s="27">
        <v>0</v>
      </c>
      <c r="V2453" s="27">
        <v>19822000</v>
      </c>
      <c r="W2453" s="27">
        <v>882702770.70000005</v>
      </c>
      <c r="X2453" s="27"/>
      <c r="Y2453" s="27"/>
      <c r="Z2453" s="27">
        <v>1</v>
      </c>
    </row>
    <row r="2454" spans="1:26">
      <c r="A2454" s="27">
        <v>1992</v>
      </c>
      <c r="B2454" t="s">
        <v>109</v>
      </c>
      <c r="C2454" s="27"/>
      <c r="D2454" s="27"/>
      <c r="E2454" s="27"/>
      <c r="F2454" s="27">
        <v>0</v>
      </c>
      <c r="G2454" s="27">
        <v>0</v>
      </c>
      <c r="H2454" s="27">
        <v>0</v>
      </c>
      <c r="I2454" s="27">
        <v>1</v>
      </c>
      <c r="J2454" s="27">
        <v>0</v>
      </c>
      <c r="K2454" s="27">
        <v>4</v>
      </c>
      <c r="L2454" s="27">
        <v>1</v>
      </c>
      <c r="M2454" s="27">
        <v>0</v>
      </c>
      <c r="N2454" s="27">
        <v>1</v>
      </c>
      <c r="O2454" s="27">
        <v>1</v>
      </c>
      <c r="P2454" s="27">
        <v>14696000000</v>
      </c>
      <c r="Q2454" s="27">
        <v>10492993077.609276</v>
      </c>
      <c r="R2454" s="27">
        <v>1</v>
      </c>
      <c r="S2454" s="27">
        <v>1</v>
      </c>
      <c r="T2454" s="33">
        <v>0.62587770846912083</v>
      </c>
      <c r="U2454" s="27">
        <v>19415000</v>
      </c>
      <c r="V2454" s="27">
        <v>12426000</v>
      </c>
      <c r="W2454" s="27">
        <v>963613000</v>
      </c>
      <c r="X2454" s="27"/>
      <c r="Y2454" s="27"/>
      <c r="Z2454" s="27">
        <v>1</v>
      </c>
    </row>
    <row r="2455" spans="1:26">
      <c r="A2455" s="27">
        <v>1993</v>
      </c>
      <c r="B2455" t="s">
        <v>109</v>
      </c>
      <c r="C2455" s="27"/>
      <c r="D2455" s="27"/>
      <c r="E2455" s="27"/>
      <c r="F2455" s="27">
        <v>0</v>
      </c>
      <c r="G2455" s="27">
        <v>0</v>
      </c>
      <c r="H2455" s="27">
        <v>0</v>
      </c>
      <c r="I2455" s="27">
        <v>1</v>
      </c>
      <c r="J2455" s="27">
        <v>0</v>
      </c>
      <c r="K2455" s="27">
        <v>4</v>
      </c>
      <c r="L2455" s="27">
        <v>1</v>
      </c>
      <c r="M2455" s="27">
        <v>0</v>
      </c>
      <c r="N2455" s="27">
        <v>1</v>
      </c>
      <c r="O2455" s="27">
        <v>1</v>
      </c>
      <c r="P2455" s="27">
        <v>9143000000</v>
      </c>
      <c r="Q2455" s="27">
        <v>8830712713.9078121</v>
      </c>
      <c r="R2455" s="27">
        <v>1</v>
      </c>
      <c r="S2455" s="27">
        <v>1</v>
      </c>
      <c r="T2455" s="33">
        <v>0.648154718576755</v>
      </c>
      <c r="U2455" s="27">
        <v>48486666.299999997</v>
      </c>
      <c r="V2455" s="27">
        <v>6879000</v>
      </c>
      <c r="W2455" s="27">
        <v>1186829000</v>
      </c>
      <c r="X2455" s="27"/>
      <c r="Y2455" s="27"/>
      <c r="Z2455" s="27">
        <v>1</v>
      </c>
    </row>
    <row r="2456" spans="1:26">
      <c r="A2456" s="27">
        <v>1994</v>
      </c>
      <c r="B2456" t="s">
        <v>109</v>
      </c>
      <c r="C2456" s="27"/>
      <c r="D2456" s="27"/>
      <c r="E2456" s="27"/>
      <c r="F2456" s="27">
        <v>0</v>
      </c>
      <c r="G2456" s="27">
        <v>0</v>
      </c>
      <c r="H2456" s="27">
        <v>0</v>
      </c>
      <c r="I2456" s="27">
        <v>1</v>
      </c>
      <c r="J2456" s="27">
        <v>0</v>
      </c>
      <c r="K2456" s="27">
        <v>4</v>
      </c>
      <c r="L2456" s="27">
        <v>1</v>
      </c>
      <c r="M2456" s="27">
        <v>0</v>
      </c>
      <c r="N2456" s="27">
        <v>1</v>
      </c>
      <c r="O2456" s="27">
        <v>1</v>
      </c>
      <c r="P2456" s="27">
        <v>8135000000</v>
      </c>
      <c r="Q2456" s="27">
        <v>6927950564.5565681</v>
      </c>
      <c r="R2456" s="27">
        <v>1</v>
      </c>
      <c r="S2456" s="27">
        <v>1</v>
      </c>
      <c r="T2456" s="33">
        <v>0.69545665111729171</v>
      </c>
      <c r="U2456" s="27">
        <v>72145784.700000003</v>
      </c>
      <c r="V2456" s="27">
        <v>3526000</v>
      </c>
      <c r="W2456" s="27">
        <v>1372744000</v>
      </c>
      <c r="X2456" s="27"/>
      <c r="Y2456" s="27"/>
      <c r="Z2456" s="27">
        <v>1</v>
      </c>
    </row>
    <row r="2457" spans="1:26">
      <c r="A2457" s="27">
        <v>1995</v>
      </c>
      <c r="B2457" t="s">
        <v>109</v>
      </c>
      <c r="C2457" s="27"/>
      <c r="D2457" s="27"/>
      <c r="E2457" s="27"/>
      <c r="F2457" s="27">
        <v>0</v>
      </c>
      <c r="G2457" s="27">
        <v>0</v>
      </c>
      <c r="H2457" s="27">
        <v>0</v>
      </c>
      <c r="I2457" s="27">
        <v>1</v>
      </c>
      <c r="J2457" s="27">
        <v>0</v>
      </c>
      <c r="K2457" s="27">
        <v>4</v>
      </c>
      <c r="L2457" s="27">
        <v>1</v>
      </c>
      <c r="M2457" s="27">
        <v>0</v>
      </c>
      <c r="N2457" s="27">
        <v>1</v>
      </c>
      <c r="O2457" s="27">
        <v>1</v>
      </c>
      <c r="P2457" s="27">
        <v>8430999999.999999</v>
      </c>
      <c r="Q2457" s="27">
        <v>7663984567.9012346</v>
      </c>
      <c r="R2457" s="27">
        <v>1</v>
      </c>
      <c r="S2457" s="27">
        <v>1</v>
      </c>
      <c r="T2457" s="33">
        <v>0.69736071622307827</v>
      </c>
      <c r="U2457" s="27">
        <v>73462336.400000006</v>
      </c>
      <c r="V2457" s="27">
        <v>0</v>
      </c>
      <c r="W2457" s="27">
        <v>1469574000</v>
      </c>
      <c r="X2457" s="27"/>
      <c r="Y2457" s="27"/>
      <c r="Z2457" s="27">
        <v>1</v>
      </c>
    </row>
    <row r="2458" spans="1:26">
      <c r="A2458" s="27">
        <v>1996</v>
      </c>
      <c r="B2458" t="s">
        <v>109</v>
      </c>
      <c r="C2458" s="27"/>
      <c r="D2458" s="27"/>
      <c r="E2458" s="27"/>
      <c r="F2458" s="27">
        <v>0</v>
      </c>
      <c r="G2458" s="27">
        <v>0</v>
      </c>
      <c r="H2458" s="27">
        <v>0</v>
      </c>
      <c r="I2458" s="27">
        <v>1</v>
      </c>
      <c r="J2458" s="27">
        <v>0</v>
      </c>
      <c r="K2458" s="27">
        <v>4</v>
      </c>
      <c r="L2458" s="27">
        <v>1</v>
      </c>
      <c r="M2458" s="27">
        <v>0</v>
      </c>
      <c r="N2458" s="27">
        <v>1</v>
      </c>
      <c r="O2458" s="27">
        <v>1</v>
      </c>
      <c r="P2458" s="27">
        <v>8826000000</v>
      </c>
      <c r="Q2458" s="27">
        <v>8547939730.623744</v>
      </c>
      <c r="R2458" s="27">
        <v>1</v>
      </c>
      <c r="S2458" s="27">
        <v>1</v>
      </c>
      <c r="T2458" s="33">
        <v>0.69966405838602452</v>
      </c>
      <c r="U2458" s="27">
        <v>92266705.200000003</v>
      </c>
      <c r="V2458" s="27">
        <v>0</v>
      </c>
      <c r="W2458" s="27">
        <v>1554660000</v>
      </c>
      <c r="X2458" s="27"/>
      <c r="Y2458" s="27"/>
      <c r="Z2458" s="27">
        <v>1</v>
      </c>
    </row>
    <row r="2459" spans="1:26">
      <c r="A2459" s="27">
        <v>1997</v>
      </c>
      <c r="B2459" t="s">
        <v>109</v>
      </c>
      <c r="C2459" s="27"/>
      <c r="D2459" s="27"/>
      <c r="E2459" s="27"/>
      <c r="F2459" s="27">
        <v>0</v>
      </c>
      <c r="G2459" s="27">
        <v>0</v>
      </c>
      <c r="H2459" s="27">
        <v>0</v>
      </c>
      <c r="I2459" s="27">
        <v>1</v>
      </c>
      <c r="J2459" s="27">
        <v>0</v>
      </c>
      <c r="K2459" s="27">
        <v>4</v>
      </c>
      <c r="L2459" s="27">
        <v>1</v>
      </c>
      <c r="M2459" s="27">
        <v>0</v>
      </c>
      <c r="N2459" s="27">
        <v>1</v>
      </c>
      <c r="O2459" s="27">
        <v>1</v>
      </c>
      <c r="P2459" s="27">
        <v>8909000000</v>
      </c>
      <c r="Q2459" s="27">
        <v>8589211390.4961224</v>
      </c>
      <c r="R2459" s="27">
        <v>1</v>
      </c>
      <c r="S2459" s="27">
        <v>1</v>
      </c>
      <c r="T2459" s="33">
        <v>0.71538944173936525</v>
      </c>
      <c r="U2459" s="27">
        <v>86574623.599999994</v>
      </c>
      <c r="V2459" s="27">
        <v>0</v>
      </c>
      <c r="W2459" s="27">
        <v>1531768000</v>
      </c>
      <c r="X2459" s="27"/>
      <c r="Y2459" s="27"/>
      <c r="Z2459" s="27">
        <v>1</v>
      </c>
    </row>
    <row r="2460" spans="1:26">
      <c r="A2460" s="27">
        <v>1998</v>
      </c>
      <c r="B2460" t="s">
        <v>109</v>
      </c>
      <c r="C2460" s="27"/>
      <c r="D2460" s="27"/>
      <c r="E2460" s="27"/>
      <c r="F2460" s="27">
        <v>0</v>
      </c>
      <c r="G2460" s="27">
        <v>0</v>
      </c>
      <c r="H2460" s="27">
        <v>0</v>
      </c>
      <c r="I2460" s="27">
        <v>1</v>
      </c>
      <c r="J2460" s="27">
        <v>0</v>
      </c>
      <c r="K2460" s="27">
        <v>4</v>
      </c>
      <c r="L2460" s="27">
        <v>1</v>
      </c>
      <c r="M2460" s="27">
        <v>0</v>
      </c>
      <c r="N2460" s="27">
        <v>1</v>
      </c>
      <c r="O2460" s="27">
        <v>1</v>
      </c>
      <c r="P2460" s="27">
        <v>8077999999.999999</v>
      </c>
      <c r="Q2460" s="27">
        <v>7818224905.5507135</v>
      </c>
      <c r="R2460" s="27">
        <v>1</v>
      </c>
      <c r="S2460" s="27">
        <v>1</v>
      </c>
      <c r="T2460" s="33">
        <v>0.63293736472878814</v>
      </c>
      <c r="U2460" s="27">
        <v>107131373.09999999</v>
      </c>
      <c r="V2460" s="27">
        <v>0</v>
      </c>
      <c r="W2460" s="27">
        <v>1631967000</v>
      </c>
      <c r="X2460" s="27"/>
      <c r="Y2460" s="27"/>
      <c r="Z2460" s="27">
        <v>1</v>
      </c>
    </row>
    <row r="2461" spans="1:26">
      <c r="A2461" s="27">
        <v>1999</v>
      </c>
      <c r="B2461" t="s">
        <v>109</v>
      </c>
      <c r="C2461" s="27"/>
      <c r="D2461" s="27"/>
      <c r="E2461" s="27"/>
      <c r="F2461" s="27">
        <v>0</v>
      </c>
      <c r="G2461" s="27">
        <v>0</v>
      </c>
      <c r="H2461" s="27">
        <v>0</v>
      </c>
      <c r="I2461" s="27">
        <v>1</v>
      </c>
      <c r="J2461" s="27">
        <v>0</v>
      </c>
      <c r="K2461" s="27">
        <v>4</v>
      </c>
      <c r="L2461" s="27">
        <v>1</v>
      </c>
      <c r="M2461" s="27">
        <v>0</v>
      </c>
      <c r="N2461" s="27">
        <v>1</v>
      </c>
      <c r="O2461" s="27">
        <v>1</v>
      </c>
      <c r="P2461" s="27">
        <v>7927000000</v>
      </c>
      <c r="Q2461" s="27">
        <v>7700833482.0061493</v>
      </c>
      <c r="R2461" s="27">
        <v>1</v>
      </c>
      <c r="S2461" s="27">
        <v>1</v>
      </c>
      <c r="T2461" s="33">
        <v>0.59173831677950461</v>
      </c>
      <c r="U2461" s="27">
        <v>110056083.7</v>
      </c>
      <c r="V2461" s="27">
        <v>0</v>
      </c>
      <c r="W2461" s="27">
        <v>1739398000</v>
      </c>
      <c r="X2461" s="27"/>
      <c r="Y2461" s="27"/>
      <c r="Z2461" s="27">
        <v>1</v>
      </c>
    </row>
    <row r="2462" spans="1:26">
      <c r="A2462" s="27">
        <v>2000</v>
      </c>
      <c r="B2462" t="s">
        <v>109</v>
      </c>
      <c r="C2462" s="27">
        <v>0</v>
      </c>
      <c r="D2462" s="27">
        <v>0</v>
      </c>
      <c r="E2462" s="27">
        <v>0</v>
      </c>
      <c r="F2462" s="27">
        <v>224158.953125</v>
      </c>
      <c r="G2462" s="27">
        <v>0</v>
      </c>
      <c r="H2462" s="27">
        <v>0</v>
      </c>
      <c r="I2462" s="27">
        <v>1</v>
      </c>
      <c r="J2462" s="27">
        <v>0</v>
      </c>
      <c r="K2462" s="27">
        <v>4</v>
      </c>
      <c r="L2462" s="27">
        <v>1</v>
      </c>
      <c r="M2462" s="27">
        <v>1</v>
      </c>
      <c r="N2462" s="27">
        <v>1</v>
      </c>
      <c r="O2462" s="27">
        <v>1</v>
      </c>
      <c r="P2462" s="27">
        <v>8234999999.999999</v>
      </c>
      <c r="Q2462" s="27">
        <v>8242392103.6806135</v>
      </c>
      <c r="R2462" s="27">
        <v>1</v>
      </c>
      <c r="S2462" s="27">
        <v>1</v>
      </c>
      <c r="T2462" s="33">
        <v>0.62919927379193319</v>
      </c>
      <c r="U2462" s="27">
        <v>91597178.799999997</v>
      </c>
      <c r="V2462" s="27">
        <v>0</v>
      </c>
      <c r="W2462" s="27">
        <v>1779264000</v>
      </c>
      <c r="X2462" s="27"/>
      <c r="Y2462" s="27"/>
      <c r="Z2462" s="27">
        <v>1</v>
      </c>
    </row>
    <row r="2463" spans="1:26">
      <c r="A2463" s="27">
        <v>2001</v>
      </c>
      <c r="B2463" t="s">
        <v>109</v>
      </c>
      <c r="C2463" s="27">
        <v>15400000</v>
      </c>
      <c r="D2463" s="27">
        <v>1540000</v>
      </c>
      <c r="E2463" s="27">
        <v>15400000</v>
      </c>
      <c r="F2463" s="27">
        <v>15500000</v>
      </c>
      <c r="G2463" s="27">
        <v>0</v>
      </c>
      <c r="H2463" s="27">
        <v>0</v>
      </c>
      <c r="I2463" s="27">
        <v>1</v>
      </c>
      <c r="J2463" s="27">
        <v>0</v>
      </c>
      <c r="K2463" s="27">
        <v>4</v>
      </c>
      <c r="L2463" s="27">
        <v>1</v>
      </c>
      <c r="M2463" s="27">
        <v>1</v>
      </c>
      <c r="N2463" s="27">
        <v>1</v>
      </c>
      <c r="O2463" s="27">
        <v>1</v>
      </c>
      <c r="P2463" s="27">
        <v>8223000000.000001</v>
      </c>
      <c r="Q2463" s="27">
        <v>8231326016.4749403</v>
      </c>
      <c r="R2463" s="27">
        <v>1</v>
      </c>
      <c r="S2463" s="27">
        <v>1</v>
      </c>
      <c r="T2463" s="33">
        <v>0.61588871891054842</v>
      </c>
      <c r="U2463" s="27">
        <v>119615561.40000001</v>
      </c>
      <c r="V2463" s="27">
        <v>0</v>
      </c>
      <c r="W2463" s="27">
        <v>2150493000</v>
      </c>
      <c r="X2463" s="27"/>
      <c r="Y2463" s="27"/>
      <c r="Z2463" s="27">
        <v>1</v>
      </c>
    </row>
    <row r="2464" spans="1:26">
      <c r="A2464" s="27">
        <v>2002</v>
      </c>
      <c r="B2464" t="s">
        <v>109</v>
      </c>
      <c r="C2464" s="27">
        <v>15400000</v>
      </c>
      <c r="D2464" s="27">
        <v>3080000</v>
      </c>
      <c r="E2464" s="27">
        <v>15400000</v>
      </c>
      <c r="F2464" s="27">
        <v>1167167.625</v>
      </c>
      <c r="G2464" s="27">
        <v>0</v>
      </c>
      <c r="H2464" s="27">
        <v>0</v>
      </c>
      <c r="I2464" s="27">
        <v>1</v>
      </c>
      <c r="J2464" s="27">
        <v>0</v>
      </c>
      <c r="K2464" s="27">
        <v>4</v>
      </c>
      <c r="L2464" s="27">
        <v>1</v>
      </c>
      <c r="M2464" s="27">
        <v>1</v>
      </c>
      <c r="N2464" s="27">
        <v>1</v>
      </c>
      <c r="O2464" s="27">
        <v>1</v>
      </c>
      <c r="P2464" s="27">
        <v>7851000000</v>
      </c>
      <c r="Q2464" s="27">
        <v>7850809498.1680269</v>
      </c>
      <c r="R2464" s="27">
        <v>1</v>
      </c>
      <c r="S2464" s="27">
        <v>1</v>
      </c>
      <c r="T2464" s="33">
        <v>0.62466195784303247</v>
      </c>
      <c r="U2464" s="27">
        <v>158486044</v>
      </c>
      <c r="V2464" s="27">
        <v>0</v>
      </c>
      <c r="W2464" s="27">
        <v>2755978000</v>
      </c>
      <c r="X2464" s="27"/>
      <c r="Y2464" s="27"/>
      <c r="Z2464" s="27">
        <v>1</v>
      </c>
    </row>
    <row r="2465" spans="1:26">
      <c r="A2465" s="27">
        <v>2003</v>
      </c>
      <c r="B2465" t="s">
        <v>109</v>
      </c>
      <c r="C2465" s="27">
        <v>15400000</v>
      </c>
      <c r="D2465" s="27">
        <v>4620000</v>
      </c>
      <c r="E2465" s="27">
        <v>15400000</v>
      </c>
      <c r="F2465" s="27">
        <v>16440000</v>
      </c>
      <c r="G2465" s="27">
        <v>0</v>
      </c>
      <c r="H2465" s="27">
        <v>0</v>
      </c>
      <c r="I2465" s="27">
        <v>1</v>
      </c>
      <c r="J2465" s="27">
        <v>0</v>
      </c>
      <c r="K2465" s="27">
        <v>4</v>
      </c>
      <c r="L2465" s="27">
        <v>1</v>
      </c>
      <c r="M2465" s="27">
        <v>1</v>
      </c>
      <c r="N2465" s="27">
        <v>1</v>
      </c>
      <c r="O2465" s="27">
        <v>1</v>
      </c>
      <c r="P2465" s="27">
        <v>8623000000</v>
      </c>
      <c r="Q2465" s="27">
        <v>8623691300.0407887</v>
      </c>
      <c r="R2465" s="27">
        <v>1</v>
      </c>
      <c r="S2465" s="27">
        <v>1</v>
      </c>
      <c r="T2465" s="33">
        <v>0.61793375018798091</v>
      </c>
      <c r="U2465" s="27">
        <v>173851060.19999999</v>
      </c>
      <c r="V2465" s="27">
        <v>0</v>
      </c>
      <c r="W2465" s="27">
        <v>3179154000</v>
      </c>
      <c r="X2465" s="27"/>
      <c r="Y2465" s="27"/>
      <c r="Z2465" s="27">
        <v>1</v>
      </c>
    </row>
    <row r="2466" spans="1:26">
      <c r="A2466" s="27">
        <v>2004</v>
      </c>
      <c r="B2466" t="s">
        <v>109</v>
      </c>
      <c r="C2466" s="27">
        <v>15400000</v>
      </c>
      <c r="D2466" s="27">
        <v>6160000</v>
      </c>
      <c r="E2466" s="27">
        <v>15400000</v>
      </c>
      <c r="F2466" s="27">
        <v>0</v>
      </c>
      <c r="G2466" s="27">
        <v>0</v>
      </c>
      <c r="H2466" s="27">
        <v>0</v>
      </c>
      <c r="I2466" s="27">
        <v>1</v>
      </c>
      <c r="J2466" s="27">
        <v>0</v>
      </c>
      <c r="K2466" s="27">
        <v>4</v>
      </c>
      <c r="L2466" s="27">
        <v>1</v>
      </c>
      <c r="M2466" s="27">
        <v>1</v>
      </c>
      <c r="N2466" s="27">
        <v>1</v>
      </c>
      <c r="O2466" s="27">
        <v>1</v>
      </c>
      <c r="P2466" s="27">
        <v>10142000000</v>
      </c>
      <c r="Q2466" s="27">
        <v>10131187261.442078</v>
      </c>
      <c r="R2466" s="27">
        <v>1</v>
      </c>
      <c r="S2466" s="27">
        <v>1</v>
      </c>
      <c r="T2466" s="33">
        <v>0.67108711240801089</v>
      </c>
      <c r="U2466" s="27">
        <v>200541734.30000001</v>
      </c>
      <c r="V2466" s="27">
        <v>0</v>
      </c>
      <c r="W2466" s="27">
        <v>3488363000</v>
      </c>
      <c r="X2466" s="27"/>
      <c r="Y2466" s="27"/>
      <c r="Z2466" s="27">
        <v>1</v>
      </c>
    </row>
    <row r="2467" spans="1:26">
      <c r="A2467" s="27">
        <v>2005</v>
      </c>
      <c r="B2467" t="s">
        <v>109</v>
      </c>
      <c r="C2467" s="27">
        <v>30400000</v>
      </c>
      <c r="D2467" s="27">
        <v>9200000</v>
      </c>
      <c r="E2467" s="27">
        <v>30400000</v>
      </c>
      <c r="F2467" s="27">
        <v>15173000</v>
      </c>
      <c r="G2467" s="27">
        <v>0</v>
      </c>
      <c r="H2467" s="27">
        <v>0</v>
      </c>
      <c r="I2467" s="27">
        <v>1</v>
      </c>
      <c r="J2467" s="27">
        <v>0</v>
      </c>
      <c r="K2467" s="27">
        <v>4</v>
      </c>
      <c r="L2467" s="27">
        <v>1</v>
      </c>
      <c r="M2467" s="27">
        <v>1</v>
      </c>
      <c r="N2467" s="27">
        <v>1</v>
      </c>
      <c r="O2467" s="27">
        <v>1</v>
      </c>
      <c r="P2467" s="27">
        <v>12408000000</v>
      </c>
      <c r="Q2467" s="27">
        <v>12401139453.973829</v>
      </c>
      <c r="R2467" s="27">
        <v>1</v>
      </c>
      <c r="S2467" s="27">
        <v>1</v>
      </c>
      <c r="T2467" s="33">
        <v>0.69599608558540027</v>
      </c>
      <c r="U2467" s="27">
        <v>176133229.90000001</v>
      </c>
      <c r="V2467" s="27">
        <v>0</v>
      </c>
      <c r="W2467" s="27">
        <v>3358909000</v>
      </c>
      <c r="X2467" s="27"/>
      <c r="Y2467" s="27"/>
      <c r="Z2467" s="27">
        <v>1</v>
      </c>
    </row>
    <row r="2468" spans="1:26">
      <c r="A2468" s="27">
        <v>2006</v>
      </c>
      <c r="B2468" t="s">
        <v>109</v>
      </c>
      <c r="C2468" s="27">
        <v>2138400000</v>
      </c>
      <c r="D2468" s="27">
        <v>697573312</v>
      </c>
      <c r="E2468" s="27">
        <v>2138400000</v>
      </c>
      <c r="F2468" s="27">
        <v>2111898262.875</v>
      </c>
      <c r="G2468" s="27">
        <v>0</v>
      </c>
      <c r="H2468" s="27">
        <v>0</v>
      </c>
      <c r="I2468" s="27">
        <v>1</v>
      </c>
      <c r="J2468" s="27">
        <v>0</v>
      </c>
      <c r="K2468" s="27">
        <v>4</v>
      </c>
      <c r="L2468" s="27">
        <v>1</v>
      </c>
      <c r="M2468" s="27">
        <v>1</v>
      </c>
      <c r="N2468" s="27">
        <v>1</v>
      </c>
      <c r="O2468" s="27">
        <v>1</v>
      </c>
      <c r="P2468" s="27">
        <v>15283000000</v>
      </c>
      <c r="Q2468" s="27">
        <v>15280861834.602404</v>
      </c>
      <c r="R2468" s="27">
        <v>1</v>
      </c>
      <c r="S2468" s="27">
        <v>1</v>
      </c>
      <c r="T2468" s="33">
        <v>0.83568345932575372</v>
      </c>
      <c r="U2468" s="27">
        <v>16790608.399999999</v>
      </c>
      <c r="V2468" s="27">
        <v>0</v>
      </c>
      <c r="W2468" s="27">
        <v>552614000</v>
      </c>
      <c r="X2468" s="27"/>
      <c r="Y2468" s="27"/>
      <c r="Z2468" s="27">
        <v>1</v>
      </c>
    </row>
    <row r="2469" spans="1:26">
      <c r="A2469" s="27">
        <v>2007</v>
      </c>
      <c r="B2469" t="s">
        <v>109</v>
      </c>
      <c r="C2469" s="27">
        <v>2138400000</v>
      </c>
      <c r="D2469" s="27">
        <v>1385946624</v>
      </c>
      <c r="E2469" s="27">
        <v>2138400000</v>
      </c>
      <c r="F2469" s="27">
        <v>250000</v>
      </c>
      <c r="G2469" s="27">
        <v>0</v>
      </c>
      <c r="H2469" s="27">
        <v>0</v>
      </c>
      <c r="I2469" s="27">
        <v>1</v>
      </c>
      <c r="J2469" s="27">
        <v>0</v>
      </c>
      <c r="K2469" s="27">
        <v>4</v>
      </c>
      <c r="L2469" s="27">
        <v>1</v>
      </c>
      <c r="M2469" s="27">
        <v>1</v>
      </c>
      <c r="N2469" s="27">
        <v>1</v>
      </c>
      <c r="O2469" s="27">
        <v>1</v>
      </c>
      <c r="P2469" s="27">
        <v>19701000000</v>
      </c>
      <c r="Q2469" s="27">
        <v>19707616772.799637</v>
      </c>
      <c r="R2469" s="27">
        <v>1</v>
      </c>
      <c r="S2469" s="27">
        <v>1</v>
      </c>
      <c r="T2469" s="33">
        <v>0.90473952627382648</v>
      </c>
      <c r="U2469" s="27">
        <v>17637170.300000001</v>
      </c>
      <c r="V2469" s="27">
        <v>0</v>
      </c>
      <c r="W2469" s="27">
        <v>710571000</v>
      </c>
      <c r="X2469" s="27"/>
      <c r="Y2469" s="27"/>
      <c r="Z2469" s="27">
        <v>1</v>
      </c>
    </row>
    <row r="2470" spans="1:26">
      <c r="A2470" s="27">
        <v>2008</v>
      </c>
      <c r="B2470" t="s">
        <v>109</v>
      </c>
      <c r="C2470" s="27">
        <v>2138400000</v>
      </c>
      <c r="D2470" s="27">
        <v>2074320000</v>
      </c>
      <c r="E2470" s="27">
        <v>2138400000</v>
      </c>
      <c r="F2470" s="27">
        <v>10188247.71875</v>
      </c>
      <c r="G2470" s="27">
        <v>0</v>
      </c>
      <c r="H2470" s="27">
        <v>0</v>
      </c>
      <c r="I2470" s="27">
        <v>1</v>
      </c>
      <c r="J2470" s="27">
        <v>0</v>
      </c>
      <c r="K2470" s="27">
        <v>4</v>
      </c>
      <c r="L2470" s="27">
        <v>1</v>
      </c>
      <c r="M2470" s="27">
        <v>1</v>
      </c>
      <c r="N2470" s="27">
        <v>1</v>
      </c>
      <c r="O2470" s="27">
        <v>1</v>
      </c>
      <c r="P2470" s="27">
        <v>26839000000</v>
      </c>
      <c r="Q2470" s="27">
        <v>27066912635.222847</v>
      </c>
      <c r="R2470" s="27">
        <v>1</v>
      </c>
      <c r="S2470" s="27">
        <v>1</v>
      </c>
      <c r="T2470" s="33">
        <v>0.91944034308119871</v>
      </c>
      <c r="U2470" s="27">
        <v>17190953.5</v>
      </c>
      <c r="V2470" s="27">
        <v>0</v>
      </c>
      <c r="W2470" s="27">
        <v>859135000</v>
      </c>
      <c r="X2470" s="27">
        <v>438000000</v>
      </c>
      <c r="Y2470" s="27"/>
      <c r="Z2470" s="27">
        <v>1</v>
      </c>
    </row>
    <row r="2471" spans="1:26">
      <c r="A2471" s="27">
        <v>2009</v>
      </c>
      <c r="B2471" t="s">
        <v>109</v>
      </c>
      <c r="C2471" s="27">
        <v>2857850000</v>
      </c>
      <c r="D2471" s="27">
        <v>2281791250</v>
      </c>
      <c r="E2471" s="27">
        <v>2857850000</v>
      </c>
      <c r="F2471" s="27">
        <v>729002032</v>
      </c>
      <c r="G2471" s="27">
        <v>0</v>
      </c>
      <c r="H2471" s="27">
        <v>0</v>
      </c>
      <c r="I2471" s="27">
        <v>1</v>
      </c>
      <c r="J2471" s="27">
        <v>0</v>
      </c>
      <c r="K2471" s="27">
        <v>4</v>
      </c>
      <c r="L2471" s="27">
        <v>1</v>
      </c>
      <c r="M2471" s="27">
        <v>1</v>
      </c>
      <c r="N2471" s="27">
        <v>1</v>
      </c>
      <c r="O2471" s="27">
        <v>1</v>
      </c>
      <c r="P2471" s="27">
        <v>32464000000</v>
      </c>
      <c r="Q2471" s="27">
        <v>32437389116.038013</v>
      </c>
      <c r="R2471" s="27">
        <v>1</v>
      </c>
      <c r="S2471" s="27">
        <v>1</v>
      </c>
      <c r="T2471" s="33">
        <v>0.81595367947064712</v>
      </c>
      <c r="U2471" s="27">
        <v>368235550.69999999</v>
      </c>
      <c r="V2471" s="27">
        <v>0</v>
      </c>
      <c r="W2471" s="27">
        <v>1421652000</v>
      </c>
      <c r="X2471" s="27">
        <v>498000000</v>
      </c>
      <c r="Y2471" s="27"/>
      <c r="Z2471" s="27">
        <v>1</v>
      </c>
    </row>
    <row r="2472" spans="1:26">
      <c r="A2472" s="27">
        <v>2010</v>
      </c>
      <c r="B2472" t="s">
        <v>109</v>
      </c>
      <c r="C2472" s="27">
        <v>3266287792</v>
      </c>
      <c r="D2472" s="27">
        <v>2332662992</v>
      </c>
      <c r="E2472" s="27">
        <v>3266287792</v>
      </c>
      <c r="F2472" s="27">
        <v>684297538.5</v>
      </c>
      <c r="G2472" s="27">
        <v>0</v>
      </c>
      <c r="H2472" s="27">
        <v>0</v>
      </c>
      <c r="I2472" s="27">
        <v>1</v>
      </c>
      <c r="J2472" s="27">
        <v>0</v>
      </c>
      <c r="K2472" s="27">
        <v>4</v>
      </c>
      <c r="L2472" s="27">
        <v>1</v>
      </c>
      <c r="M2472" s="27">
        <v>1</v>
      </c>
      <c r="N2472" s="27">
        <v>1</v>
      </c>
      <c r="O2472" s="27">
        <v>1</v>
      </c>
      <c r="P2472" s="27">
        <v>29917000000</v>
      </c>
      <c r="Q2472" s="27">
        <v>29933790334.341785</v>
      </c>
      <c r="R2472" s="27">
        <v>1</v>
      </c>
      <c r="S2472" s="27">
        <v>1</v>
      </c>
      <c r="T2472" s="33">
        <v>1.0070075781651076</v>
      </c>
      <c r="U2472" s="27">
        <v>485279684.89999998</v>
      </c>
      <c r="V2472" s="27">
        <v>0</v>
      </c>
      <c r="W2472" s="27">
        <v>1803676000</v>
      </c>
      <c r="X2472" s="27">
        <v>477000000</v>
      </c>
      <c r="Y2472" s="27"/>
      <c r="Z2472" s="27">
        <v>1</v>
      </c>
    </row>
    <row r="2473" spans="1:26">
      <c r="A2473" s="27">
        <v>2011</v>
      </c>
      <c r="B2473" t="s">
        <v>109</v>
      </c>
      <c r="C2473" s="27">
        <v>3886665976.5</v>
      </c>
      <c r="D2473" s="27">
        <v>2573162053.25</v>
      </c>
      <c r="E2473" s="27">
        <v>3886665976.5</v>
      </c>
      <c r="F2473" s="27">
        <v>952291050.93115234</v>
      </c>
      <c r="G2473" s="27">
        <v>0</v>
      </c>
      <c r="H2473" s="27">
        <v>0</v>
      </c>
      <c r="I2473" s="27">
        <v>1</v>
      </c>
      <c r="J2473" s="27">
        <v>0</v>
      </c>
      <c r="K2473" s="27">
        <v>4</v>
      </c>
      <c r="L2473" s="27">
        <v>1</v>
      </c>
      <c r="M2473" s="27">
        <v>1</v>
      </c>
      <c r="N2473" s="27">
        <v>1</v>
      </c>
      <c r="O2473" s="27">
        <v>1</v>
      </c>
      <c r="P2473" s="27">
        <v>31958000000</v>
      </c>
      <c r="Q2473" s="27">
        <v>31952763089.330025</v>
      </c>
      <c r="R2473" s="27">
        <v>1</v>
      </c>
      <c r="S2473" s="27">
        <v>1</v>
      </c>
      <c r="T2473" s="33">
        <v>1.116808011796752</v>
      </c>
      <c r="U2473" s="27">
        <v>483779758.69999999</v>
      </c>
      <c r="V2473" s="27">
        <v>0</v>
      </c>
      <c r="W2473" s="27">
        <v>2207661000</v>
      </c>
      <c r="X2473" s="27">
        <v>460000000</v>
      </c>
      <c r="Y2473" s="27"/>
      <c r="Z2473" s="27">
        <v>1</v>
      </c>
    </row>
    <row r="2474" spans="1:26">
      <c r="A2474" s="27">
        <v>2012</v>
      </c>
      <c r="B2474" t="s">
        <v>109</v>
      </c>
      <c r="C2474" s="27">
        <v>5054917801</v>
      </c>
      <c r="D2474" s="27">
        <v>3149319427.75</v>
      </c>
      <c r="E2474" s="27">
        <v>5054917801</v>
      </c>
      <c r="F2474" s="27">
        <v>1615897787</v>
      </c>
      <c r="G2474" s="27">
        <v>0</v>
      </c>
      <c r="H2474" s="27">
        <v>0</v>
      </c>
      <c r="I2474" s="27">
        <v>1</v>
      </c>
      <c r="J2474" s="27">
        <v>0</v>
      </c>
      <c r="K2474" s="27">
        <v>4</v>
      </c>
      <c r="L2474" s="27">
        <v>1</v>
      </c>
      <c r="M2474" s="27">
        <v>1</v>
      </c>
      <c r="N2474" s="27">
        <v>1</v>
      </c>
      <c r="O2474" s="27">
        <v>1</v>
      </c>
      <c r="P2474" s="27">
        <v>43134000000</v>
      </c>
      <c r="Q2474" s="27">
        <v>43310721414.082886</v>
      </c>
      <c r="R2474" s="27">
        <v>1</v>
      </c>
      <c r="S2474" s="27">
        <v>1</v>
      </c>
      <c r="T2474" s="33">
        <v>0.99562684078172081</v>
      </c>
      <c r="U2474" s="27">
        <v>484299691.10000002</v>
      </c>
      <c r="V2474" s="27">
        <v>0</v>
      </c>
      <c r="W2474" s="27">
        <v>2801037000</v>
      </c>
      <c r="X2474" s="27">
        <v>456000000</v>
      </c>
      <c r="Y2474" s="27"/>
      <c r="Z2474" s="27">
        <v>1</v>
      </c>
    </row>
    <row r="2475" spans="1:26">
      <c r="A2475" s="27">
        <v>2013</v>
      </c>
      <c r="B2475" t="s">
        <v>109</v>
      </c>
      <c r="C2475" s="27">
        <v>9367420118.5</v>
      </c>
      <c r="D2475" s="27">
        <v>4737633539.625</v>
      </c>
      <c r="E2475" s="27">
        <v>9367420118.5</v>
      </c>
      <c r="F2475" s="27">
        <v>4636000000</v>
      </c>
      <c r="G2475" s="27">
        <v>0</v>
      </c>
      <c r="H2475" s="27">
        <v>0</v>
      </c>
      <c r="I2475" s="27">
        <v>1</v>
      </c>
      <c r="J2475" s="27">
        <v>0</v>
      </c>
      <c r="K2475" s="27">
        <v>4</v>
      </c>
      <c r="L2475" s="27">
        <v>1</v>
      </c>
      <c r="M2475" s="27">
        <v>1</v>
      </c>
      <c r="N2475" s="27">
        <v>1</v>
      </c>
      <c r="O2475" s="27">
        <v>1</v>
      </c>
      <c r="P2475" s="27">
        <v>47656000000</v>
      </c>
      <c r="Q2475" s="27">
        <v>47648211133.218285</v>
      </c>
      <c r="R2475" s="27">
        <v>1</v>
      </c>
      <c r="S2475" s="27">
        <v>1</v>
      </c>
      <c r="T2475" s="33">
        <v>0.99710818219516861</v>
      </c>
      <c r="U2475" s="27">
        <v>485270231.60000002</v>
      </c>
      <c r="V2475" s="27">
        <v>0</v>
      </c>
      <c r="W2475" s="27">
        <v>3658035000</v>
      </c>
      <c r="X2475" s="27">
        <v>471000000</v>
      </c>
      <c r="Y2475" s="27"/>
      <c r="Z2475" s="27">
        <v>1</v>
      </c>
    </row>
    <row r="2476" spans="1:26">
      <c r="A2476" s="27">
        <v>2014</v>
      </c>
      <c r="B2476" t="s">
        <v>109</v>
      </c>
      <c r="C2476" s="27">
        <v>9791854558.5</v>
      </c>
      <c r="D2476" s="27">
        <v>6311598902.875</v>
      </c>
      <c r="E2476" s="27">
        <v>9791854558.5</v>
      </c>
      <c r="F2476" s="27">
        <v>773051057.421875</v>
      </c>
      <c r="G2476" s="27">
        <v>0</v>
      </c>
      <c r="H2476" s="27">
        <v>0</v>
      </c>
      <c r="I2476" s="27">
        <v>1</v>
      </c>
      <c r="J2476" s="27">
        <v>0</v>
      </c>
      <c r="K2476" s="27">
        <v>4</v>
      </c>
      <c r="L2476" s="27">
        <v>1</v>
      </c>
      <c r="M2476" s="27">
        <v>1</v>
      </c>
      <c r="N2476" s="27">
        <v>1</v>
      </c>
      <c r="O2476" s="27">
        <v>1</v>
      </c>
      <c r="P2476" s="27">
        <v>55512000000</v>
      </c>
      <c r="Q2476" s="27">
        <v>55612228233.51786</v>
      </c>
      <c r="R2476" s="27">
        <v>1</v>
      </c>
      <c r="S2476" s="27">
        <v>1</v>
      </c>
      <c r="T2476" s="33">
        <v>0.96696016921402161</v>
      </c>
      <c r="U2476" s="27">
        <v>451694044.89999998</v>
      </c>
      <c r="V2476" s="27">
        <v>0</v>
      </c>
      <c r="W2476" s="27">
        <v>4258610000</v>
      </c>
      <c r="X2476" s="27">
        <v>452000000</v>
      </c>
      <c r="Y2476" s="27"/>
      <c r="Z2476" s="27">
        <v>1</v>
      </c>
    </row>
    <row r="2477" spans="1:26">
      <c r="A2477" s="27">
        <v>2015</v>
      </c>
      <c r="B2477" t="s">
        <v>109</v>
      </c>
      <c r="C2477" s="27">
        <v>10173971567</v>
      </c>
      <c r="D2477" s="27">
        <v>7542793987.5</v>
      </c>
      <c r="E2477" s="27">
        <v>10173971567</v>
      </c>
      <c r="F2477" s="27">
        <v>863000000</v>
      </c>
      <c r="G2477" s="27">
        <v>0</v>
      </c>
      <c r="H2477" s="27">
        <v>0</v>
      </c>
      <c r="I2477" s="27">
        <v>1</v>
      </c>
      <c r="J2477" s="27">
        <v>0</v>
      </c>
      <c r="K2477" s="27">
        <v>4</v>
      </c>
      <c r="L2477" s="27">
        <v>1</v>
      </c>
      <c r="M2477" s="27">
        <v>1</v>
      </c>
      <c r="N2477" s="27">
        <v>1</v>
      </c>
      <c r="O2477" s="27">
        <v>1</v>
      </c>
      <c r="P2477" s="27">
        <v>64683000000.000008</v>
      </c>
      <c r="Q2477" s="27">
        <v>64464547915.269798</v>
      </c>
      <c r="R2477" s="27">
        <v>1</v>
      </c>
      <c r="S2477" s="27">
        <v>1</v>
      </c>
      <c r="T2477" s="33">
        <v>0.821813335342235</v>
      </c>
      <c r="U2477" s="27">
        <v>396825957.19999999</v>
      </c>
      <c r="V2477" s="27">
        <v>0</v>
      </c>
      <c r="W2477" s="27">
        <v>4753164000</v>
      </c>
      <c r="X2477" s="27">
        <v>523000000</v>
      </c>
      <c r="Y2477" s="27"/>
      <c r="Z2477" s="27">
        <v>1</v>
      </c>
    </row>
    <row r="2478" spans="1:26">
      <c r="A2478" s="27">
        <v>2016</v>
      </c>
      <c r="B2478" t="s">
        <v>109</v>
      </c>
      <c r="C2478" s="27">
        <v>10142205215.5</v>
      </c>
      <c r="D2478" s="27">
        <v>7874060872.5</v>
      </c>
      <c r="E2478" s="27">
        <v>10142205215.5</v>
      </c>
      <c r="F2478" s="27">
        <v>562000000</v>
      </c>
      <c r="G2478" s="27">
        <v>0</v>
      </c>
      <c r="H2478" s="27">
        <v>0</v>
      </c>
      <c r="I2478" s="27">
        <v>1</v>
      </c>
      <c r="J2478" s="27">
        <v>0</v>
      </c>
      <c r="K2478" s="27">
        <v>4</v>
      </c>
      <c r="L2478" s="27">
        <v>1</v>
      </c>
      <c r="M2478" s="27">
        <v>1</v>
      </c>
      <c r="N2478" s="27">
        <v>1</v>
      </c>
      <c r="O2478" s="27">
        <v>1</v>
      </c>
      <c r="P2478" s="27">
        <v>73151000000</v>
      </c>
      <c r="Q2478" s="27">
        <v>73000980433.948593</v>
      </c>
      <c r="R2478" s="27">
        <v>1</v>
      </c>
      <c r="S2478" s="27">
        <v>1</v>
      </c>
      <c r="T2478" s="33">
        <v>0.86004996979414983</v>
      </c>
      <c r="U2478" s="27">
        <v>334644066.89999998</v>
      </c>
      <c r="V2478" s="27">
        <v>0</v>
      </c>
      <c r="W2478" s="27">
        <v>5746393000</v>
      </c>
      <c r="X2478" s="27">
        <v>564000000</v>
      </c>
      <c r="Y2478" s="27"/>
      <c r="Z2478" s="27">
        <v>1</v>
      </c>
    </row>
    <row r="2479" spans="1:26">
      <c r="A2479" s="27">
        <v>2017</v>
      </c>
      <c r="B2479" t="s">
        <v>109</v>
      </c>
      <c r="C2479" s="27">
        <v>10307053711</v>
      </c>
      <c r="D2479" s="27">
        <v>8356295425</v>
      </c>
      <c r="E2479" s="27">
        <v>10307053711</v>
      </c>
      <c r="F2479" s="27">
        <v>733300000</v>
      </c>
      <c r="G2479" s="27">
        <v>0</v>
      </c>
      <c r="H2479" s="27">
        <v>0</v>
      </c>
      <c r="I2479" s="27">
        <v>1</v>
      </c>
      <c r="J2479" s="27">
        <v>0</v>
      </c>
      <c r="K2479" s="27">
        <v>4</v>
      </c>
      <c r="L2479" s="27">
        <v>1</v>
      </c>
      <c r="M2479" s="27">
        <v>1</v>
      </c>
      <c r="N2479" s="27">
        <v>1</v>
      </c>
      <c r="O2479" s="27">
        <v>1</v>
      </c>
      <c r="P2479" s="27">
        <v>80874000000</v>
      </c>
      <c r="Q2479" s="27">
        <v>80561496133.917191</v>
      </c>
      <c r="R2479" s="27">
        <v>1</v>
      </c>
      <c r="S2479" s="27">
        <v>1</v>
      </c>
      <c r="T2479" s="33">
        <v>0.90809244833766045</v>
      </c>
      <c r="U2479" s="27">
        <v>301195845.5</v>
      </c>
      <c r="V2479" s="27">
        <v>0</v>
      </c>
      <c r="W2479" s="27">
        <v>7039925000</v>
      </c>
      <c r="X2479" s="27">
        <v>641000000</v>
      </c>
      <c r="Y2479" s="27"/>
      <c r="Z2479" s="27">
        <v>1</v>
      </c>
    </row>
    <row r="2480" spans="1:26">
      <c r="A2480" s="27">
        <v>1970</v>
      </c>
      <c r="B2480" t="s">
        <v>4</v>
      </c>
      <c r="C2480" s="27"/>
      <c r="D2480" s="27"/>
      <c r="E2480" s="27"/>
      <c r="F2480" s="27">
        <v>0</v>
      </c>
      <c r="G2480" s="27">
        <v>0</v>
      </c>
      <c r="H2480" s="27">
        <v>1</v>
      </c>
      <c r="I2480" s="27">
        <v>0</v>
      </c>
      <c r="J2480" s="27">
        <v>0</v>
      </c>
      <c r="K2480" s="27">
        <v>6</v>
      </c>
      <c r="L2480" s="27">
        <v>1</v>
      </c>
      <c r="M2480" s="27">
        <v>0</v>
      </c>
      <c r="N2480" s="27">
        <v>1</v>
      </c>
      <c r="O2480" s="27">
        <v>0</v>
      </c>
      <c r="P2480" s="27"/>
      <c r="Q2480" s="27">
        <v>219878482.1735642</v>
      </c>
      <c r="R2480" s="27">
        <v>0</v>
      </c>
      <c r="S2480" s="27">
        <v>1</v>
      </c>
      <c r="T2480" s="33">
        <v>1</v>
      </c>
      <c r="U2480" s="27">
        <v>0</v>
      </c>
      <c r="V2480" s="27">
        <v>0</v>
      </c>
      <c r="W2480" s="27">
        <v>0</v>
      </c>
      <c r="X2480" s="27"/>
      <c r="Y2480" s="27">
        <v>0</v>
      </c>
      <c r="Z2480" s="27">
        <v>1</v>
      </c>
    </row>
    <row r="2481" spans="1:26">
      <c r="A2481" s="27">
        <v>1971</v>
      </c>
      <c r="B2481" t="s">
        <v>4</v>
      </c>
      <c r="C2481" s="27"/>
      <c r="D2481" s="27"/>
      <c r="E2481" s="27"/>
      <c r="F2481" s="27">
        <v>0</v>
      </c>
      <c r="G2481" s="27">
        <v>0</v>
      </c>
      <c r="H2481" s="27">
        <v>1</v>
      </c>
      <c r="I2481" s="27">
        <v>0</v>
      </c>
      <c r="J2481" s="27">
        <v>0</v>
      </c>
      <c r="K2481" s="27">
        <v>6</v>
      </c>
      <c r="L2481" s="27">
        <v>1</v>
      </c>
      <c r="M2481" s="27">
        <v>0</v>
      </c>
      <c r="N2481" s="27">
        <v>1</v>
      </c>
      <c r="O2481" s="27">
        <v>0</v>
      </c>
      <c r="P2481" s="27"/>
      <c r="Q2481" s="27">
        <v>247749327.7212674</v>
      </c>
      <c r="R2481" s="27">
        <v>0</v>
      </c>
      <c r="S2481" s="27">
        <v>1</v>
      </c>
      <c r="T2481" s="33">
        <v>0.92761372871024128</v>
      </c>
      <c r="U2481" s="27">
        <v>0</v>
      </c>
      <c r="V2481" s="27">
        <v>657000</v>
      </c>
      <c r="W2481" s="27">
        <v>0</v>
      </c>
      <c r="X2481" s="27"/>
      <c r="Y2481" s="27">
        <v>0</v>
      </c>
      <c r="Z2481" s="27">
        <v>1</v>
      </c>
    </row>
    <row r="2482" spans="1:26">
      <c r="A2482" s="27">
        <v>1972</v>
      </c>
      <c r="B2482" t="s">
        <v>4</v>
      </c>
      <c r="C2482" s="27"/>
      <c r="D2482" s="27"/>
      <c r="E2482" s="27"/>
      <c r="F2482" s="27">
        <v>0</v>
      </c>
      <c r="G2482" s="27">
        <v>0</v>
      </c>
      <c r="H2482" s="27">
        <v>1</v>
      </c>
      <c r="I2482" s="27">
        <v>0</v>
      </c>
      <c r="J2482" s="27">
        <v>0</v>
      </c>
      <c r="K2482" s="27">
        <v>6</v>
      </c>
      <c r="L2482" s="27">
        <v>1</v>
      </c>
      <c r="M2482" s="27">
        <v>0</v>
      </c>
      <c r="N2482" s="27">
        <v>1</v>
      </c>
      <c r="O2482" s="27">
        <v>0</v>
      </c>
      <c r="P2482" s="27"/>
      <c r="Q2482" s="27">
        <v>316650508.96752298</v>
      </c>
      <c r="R2482" s="27">
        <v>0</v>
      </c>
      <c r="S2482" s="27">
        <v>1</v>
      </c>
      <c r="T2482" s="33">
        <v>0.92122545142259926</v>
      </c>
      <c r="U2482" s="27">
        <v>0</v>
      </c>
      <c r="V2482" s="27">
        <v>657000</v>
      </c>
      <c r="W2482" s="27">
        <v>0</v>
      </c>
      <c r="X2482" s="27"/>
      <c r="Y2482" s="27">
        <v>0</v>
      </c>
      <c r="Z2482" s="27">
        <v>1</v>
      </c>
    </row>
    <row r="2483" spans="1:26">
      <c r="A2483" s="27">
        <v>1973</v>
      </c>
      <c r="B2483" t="s">
        <v>4</v>
      </c>
      <c r="C2483" s="27"/>
      <c r="D2483" s="27"/>
      <c r="E2483" s="27"/>
      <c r="F2483" s="27">
        <v>0</v>
      </c>
      <c r="G2483" s="27">
        <v>0</v>
      </c>
      <c r="H2483" s="27">
        <v>1</v>
      </c>
      <c r="I2483" s="27">
        <v>0</v>
      </c>
      <c r="J2483" s="27">
        <v>0</v>
      </c>
      <c r="K2483" s="27">
        <v>6</v>
      </c>
      <c r="L2483" s="27">
        <v>1</v>
      </c>
      <c r="M2483" s="27">
        <v>0</v>
      </c>
      <c r="N2483" s="27">
        <v>1</v>
      </c>
      <c r="O2483" s="27">
        <v>0</v>
      </c>
      <c r="P2483" s="27"/>
      <c r="Q2483" s="27">
        <v>425963359.35532612</v>
      </c>
      <c r="R2483" s="27">
        <v>0</v>
      </c>
      <c r="S2483" s="27">
        <v>1</v>
      </c>
      <c r="T2483" s="33">
        <v>1.2798279189511945</v>
      </c>
      <c r="U2483" s="27">
        <v>0</v>
      </c>
      <c r="V2483" s="27">
        <v>5677000</v>
      </c>
      <c r="W2483" s="27">
        <v>0</v>
      </c>
      <c r="X2483" s="27"/>
      <c r="Y2483" s="27">
        <v>0</v>
      </c>
      <c r="Z2483" s="27">
        <v>1</v>
      </c>
    </row>
    <row r="2484" spans="1:26">
      <c r="A2484" s="27">
        <v>1974</v>
      </c>
      <c r="B2484" t="s">
        <v>4</v>
      </c>
      <c r="C2484" s="27"/>
      <c r="D2484" s="27"/>
      <c r="E2484" s="27"/>
      <c r="F2484" s="27">
        <v>0</v>
      </c>
      <c r="G2484" s="27">
        <v>0</v>
      </c>
      <c r="H2484" s="27">
        <v>1</v>
      </c>
      <c r="I2484" s="27">
        <v>0</v>
      </c>
      <c r="J2484" s="27">
        <v>0</v>
      </c>
      <c r="K2484" s="27">
        <v>6</v>
      </c>
      <c r="L2484" s="27">
        <v>1</v>
      </c>
      <c r="M2484" s="27">
        <v>0</v>
      </c>
      <c r="N2484" s="27">
        <v>1</v>
      </c>
      <c r="O2484" s="27">
        <v>0</v>
      </c>
      <c r="P2484" s="27"/>
      <c r="Q2484" s="27">
        <v>558589870.90367424</v>
      </c>
      <c r="R2484" s="27">
        <v>0</v>
      </c>
      <c r="S2484" s="27">
        <v>1</v>
      </c>
      <c r="T2484" s="33">
        <v>1.2793035310212315</v>
      </c>
      <c r="U2484" s="27">
        <v>416000</v>
      </c>
      <c r="V2484" s="27">
        <v>11020000</v>
      </c>
      <c r="W2484" s="27">
        <v>0</v>
      </c>
      <c r="X2484" s="27"/>
      <c r="Y2484" s="27">
        <v>0</v>
      </c>
      <c r="Z2484" s="27">
        <v>1</v>
      </c>
    </row>
    <row r="2485" spans="1:26">
      <c r="A2485" s="27">
        <v>1975</v>
      </c>
      <c r="B2485" t="s">
        <v>4</v>
      </c>
      <c r="C2485" s="27"/>
      <c r="D2485" s="27"/>
      <c r="E2485" s="27"/>
      <c r="F2485" s="27">
        <v>0</v>
      </c>
      <c r="G2485" s="27">
        <v>0</v>
      </c>
      <c r="H2485" s="27">
        <v>1</v>
      </c>
      <c r="I2485" s="27">
        <v>0</v>
      </c>
      <c r="J2485" s="27">
        <v>0</v>
      </c>
      <c r="K2485" s="27">
        <v>6</v>
      </c>
      <c r="L2485" s="27">
        <v>1</v>
      </c>
      <c r="M2485" s="27">
        <v>0</v>
      </c>
      <c r="N2485" s="27">
        <v>1</v>
      </c>
      <c r="O2485" s="27">
        <v>0</v>
      </c>
      <c r="P2485" s="27"/>
      <c r="Q2485" s="27">
        <v>684268280.81275094</v>
      </c>
      <c r="R2485" s="27">
        <v>0</v>
      </c>
      <c r="S2485" s="27">
        <v>1</v>
      </c>
      <c r="T2485" s="33">
        <v>0.94696688960437181</v>
      </c>
      <c r="U2485" s="27">
        <v>0</v>
      </c>
      <c r="V2485" s="27">
        <v>14728000</v>
      </c>
      <c r="W2485" s="27">
        <v>0</v>
      </c>
      <c r="X2485" s="27"/>
      <c r="Y2485" s="27">
        <v>0</v>
      </c>
      <c r="Z2485" s="27">
        <v>1</v>
      </c>
    </row>
    <row r="2486" spans="1:26">
      <c r="A2486" s="27">
        <v>1976</v>
      </c>
      <c r="B2486" t="s">
        <v>4</v>
      </c>
      <c r="C2486" s="27"/>
      <c r="D2486" s="27"/>
      <c r="E2486" s="27"/>
      <c r="F2486" s="27">
        <v>0</v>
      </c>
      <c r="G2486" s="27">
        <v>0</v>
      </c>
      <c r="H2486" s="27">
        <v>1</v>
      </c>
      <c r="I2486" s="27">
        <v>0</v>
      </c>
      <c r="J2486" s="27">
        <v>0</v>
      </c>
      <c r="K2486" s="27">
        <v>6</v>
      </c>
      <c r="L2486" s="27">
        <v>1</v>
      </c>
      <c r="M2486" s="27">
        <v>0</v>
      </c>
      <c r="N2486" s="27">
        <v>1</v>
      </c>
      <c r="O2486" s="27">
        <v>0</v>
      </c>
      <c r="P2486" s="27"/>
      <c r="Q2486" s="27">
        <v>694552411.71883702</v>
      </c>
      <c r="R2486" s="27">
        <v>0</v>
      </c>
      <c r="S2486" s="27">
        <v>1</v>
      </c>
      <c r="T2486" s="33">
        <v>1.0219497573337515</v>
      </c>
      <c r="U2486" s="27">
        <v>0</v>
      </c>
      <c r="V2486" s="27">
        <v>18600000</v>
      </c>
      <c r="W2486" s="27">
        <v>0</v>
      </c>
      <c r="X2486" s="27"/>
      <c r="Y2486" s="27">
        <v>0</v>
      </c>
      <c r="Z2486" s="27">
        <v>1</v>
      </c>
    </row>
    <row r="2487" spans="1:26">
      <c r="A2487" s="27">
        <v>1977</v>
      </c>
      <c r="B2487" t="s">
        <v>4</v>
      </c>
      <c r="C2487" s="27"/>
      <c r="D2487" s="27"/>
      <c r="E2487" s="27"/>
      <c r="F2487" s="27">
        <v>0</v>
      </c>
      <c r="G2487" s="27">
        <v>0</v>
      </c>
      <c r="H2487" s="27">
        <v>1</v>
      </c>
      <c r="I2487" s="27">
        <v>0</v>
      </c>
      <c r="J2487" s="27">
        <v>0</v>
      </c>
      <c r="K2487" s="27">
        <v>6</v>
      </c>
      <c r="L2487" s="27">
        <v>1</v>
      </c>
      <c r="M2487" s="27">
        <v>0</v>
      </c>
      <c r="N2487" s="27">
        <v>1</v>
      </c>
      <c r="O2487" s="27">
        <v>0</v>
      </c>
      <c r="P2487" s="27"/>
      <c r="Q2487" s="27">
        <v>719533137.12666225</v>
      </c>
      <c r="R2487" s="27">
        <v>0</v>
      </c>
      <c r="S2487" s="27">
        <v>1</v>
      </c>
      <c r="T2487" s="33">
        <v>1.0409624303569636</v>
      </c>
      <c r="U2487" s="27">
        <v>7900000</v>
      </c>
      <c r="V2487" s="27">
        <v>22976000</v>
      </c>
      <c r="W2487" s="27">
        <v>0</v>
      </c>
      <c r="X2487" s="27"/>
      <c r="Y2487" s="27">
        <v>10000000</v>
      </c>
      <c r="Z2487" s="27">
        <v>1</v>
      </c>
    </row>
    <row r="2488" spans="1:26">
      <c r="A2488" s="27">
        <v>1978</v>
      </c>
      <c r="B2488" t="s">
        <v>4</v>
      </c>
      <c r="C2488" s="27"/>
      <c r="D2488" s="27"/>
      <c r="E2488" s="27"/>
      <c r="F2488" s="27">
        <v>0</v>
      </c>
      <c r="G2488" s="27">
        <v>0</v>
      </c>
      <c r="H2488" s="27">
        <v>1</v>
      </c>
      <c r="I2488" s="27">
        <v>0</v>
      </c>
      <c r="J2488" s="27">
        <v>0</v>
      </c>
      <c r="K2488" s="27">
        <v>6</v>
      </c>
      <c r="L2488" s="27">
        <v>1</v>
      </c>
      <c r="M2488" s="27">
        <v>0</v>
      </c>
      <c r="N2488" s="27">
        <v>1</v>
      </c>
      <c r="O2488" s="27">
        <v>0</v>
      </c>
      <c r="P2488" s="27"/>
      <c r="Q2488" s="27">
        <v>829239489.84411907</v>
      </c>
      <c r="R2488" s="27">
        <v>0</v>
      </c>
      <c r="S2488" s="27">
        <v>1</v>
      </c>
      <c r="T2488" s="33">
        <v>0.91734575384516981</v>
      </c>
      <c r="U2488" s="27">
        <v>8500000</v>
      </c>
      <c r="V2488" s="27">
        <v>25425000</v>
      </c>
      <c r="W2488" s="27">
        <v>0</v>
      </c>
      <c r="X2488" s="27"/>
      <c r="Y2488" s="27">
        <v>0</v>
      </c>
      <c r="Z2488" s="27">
        <v>1</v>
      </c>
    </row>
    <row r="2489" spans="1:26">
      <c r="A2489" s="27">
        <v>1979</v>
      </c>
      <c r="B2489" t="s">
        <v>4</v>
      </c>
      <c r="C2489" s="27"/>
      <c r="D2489" s="27"/>
      <c r="E2489" s="27"/>
      <c r="F2489" s="27">
        <v>0</v>
      </c>
      <c r="G2489" s="27">
        <v>0</v>
      </c>
      <c r="H2489" s="27">
        <v>1</v>
      </c>
      <c r="I2489" s="27">
        <v>0</v>
      </c>
      <c r="J2489" s="27">
        <v>0</v>
      </c>
      <c r="K2489" s="27">
        <v>6</v>
      </c>
      <c r="L2489" s="27">
        <v>1</v>
      </c>
      <c r="M2489" s="27">
        <v>0</v>
      </c>
      <c r="N2489" s="27">
        <v>1</v>
      </c>
      <c r="O2489" s="27">
        <v>0</v>
      </c>
      <c r="P2489" s="27"/>
      <c r="Q2489" s="27">
        <v>1019743927.2466197</v>
      </c>
      <c r="R2489" s="27">
        <v>0</v>
      </c>
      <c r="S2489" s="27">
        <v>0</v>
      </c>
      <c r="T2489" s="33">
        <v>0.9810294585578897</v>
      </c>
      <c r="U2489" s="27">
        <v>8600000</v>
      </c>
      <c r="V2489" s="27">
        <v>28565000</v>
      </c>
      <c r="W2489" s="27">
        <v>0</v>
      </c>
      <c r="X2489" s="27"/>
      <c r="Y2489" s="27">
        <v>36000000</v>
      </c>
      <c r="Z2489" s="27">
        <v>1</v>
      </c>
    </row>
    <row r="2490" spans="1:26">
      <c r="A2490" s="27">
        <v>1980</v>
      </c>
      <c r="B2490" t="s">
        <v>4</v>
      </c>
      <c r="C2490" s="27"/>
      <c r="D2490" s="27"/>
      <c r="E2490" s="27"/>
      <c r="F2490" s="27">
        <v>0</v>
      </c>
      <c r="G2490" s="27">
        <v>0</v>
      </c>
      <c r="H2490" s="27">
        <v>1</v>
      </c>
      <c r="I2490" s="27">
        <v>0</v>
      </c>
      <c r="J2490" s="27">
        <v>0</v>
      </c>
      <c r="K2490" s="27">
        <v>6</v>
      </c>
      <c r="L2490" s="27">
        <v>1</v>
      </c>
      <c r="M2490" s="27">
        <v>0</v>
      </c>
      <c r="N2490" s="27">
        <v>1</v>
      </c>
      <c r="O2490" s="27">
        <v>0</v>
      </c>
      <c r="P2490" s="27">
        <v>1231000000</v>
      </c>
      <c r="Q2490" s="27">
        <v>1202567359.4132032</v>
      </c>
      <c r="R2490" s="27">
        <v>0</v>
      </c>
      <c r="S2490" s="27">
        <v>0</v>
      </c>
      <c r="T2490" s="33">
        <v>0.94044734443210454</v>
      </c>
      <c r="U2490" s="27">
        <v>0</v>
      </c>
      <c r="V2490" s="27">
        <v>33539000</v>
      </c>
      <c r="W2490" s="27">
        <v>0</v>
      </c>
      <c r="X2490" s="27"/>
      <c r="Y2490" s="27">
        <v>0</v>
      </c>
      <c r="Z2490" s="27">
        <v>1</v>
      </c>
    </row>
    <row r="2491" spans="1:26">
      <c r="A2491" s="27">
        <v>1981</v>
      </c>
      <c r="B2491" t="s">
        <v>4</v>
      </c>
      <c r="C2491" s="27"/>
      <c r="D2491" s="27"/>
      <c r="E2491" s="27"/>
      <c r="F2491" s="27">
        <v>0</v>
      </c>
      <c r="G2491" s="27">
        <v>0</v>
      </c>
      <c r="H2491" s="27">
        <v>1</v>
      </c>
      <c r="I2491" s="27">
        <v>0</v>
      </c>
      <c r="J2491" s="27">
        <v>0</v>
      </c>
      <c r="K2491" s="27">
        <v>6</v>
      </c>
      <c r="L2491" s="27">
        <v>1</v>
      </c>
      <c r="M2491" s="27">
        <v>0</v>
      </c>
      <c r="N2491" s="27">
        <v>1</v>
      </c>
      <c r="O2491" s="27">
        <v>0</v>
      </c>
      <c r="P2491" s="27">
        <v>1264000000</v>
      </c>
      <c r="Q2491" s="27">
        <v>1235899836.1806691</v>
      </c>
      <c r="R2491" s="27">
        <v>0</v>
      </c>
      <c r="S2491" s="27">
        <v>1</v>
      </c>
      <c r="T2491" s="33">
        <v>0.83355014400471705</v>
      </c>
      <c r="U2491" s="27">
        <v>0</v>
      </c>
      <c r="V2491" s="27">
        <v>42641000</v>
      </c>
      <c r="W2491" s="27">
        <v>0</v>
      </c>
      <c r="X2491" s="27"/>
      <c r="Y2491" s="27">
        <v>0</v>
      </c>
      <c r="Z2491" s="27">
        <v>1</v>
      </c>
    </row>
    <row r="2492" spans="1:26">
      <c r="A2492" s="27">
        <v>1982</v>
      </c>
      <c r="B2492" t="s">
        <v>4</v>
      </c>
      <c r="C2492" s="27"/>
      <c r="D2492" s="27"/>
      <c r="E2492" s="27"/>
      <c r="F2492" s="27">
        <v>0</v>
      </c>
      <c r="G2492" s="27">
        <v>0</v>
      </c>
      <c r="H2492" s="27">
        <v>1</v>
      </c>
      <c r="I2492" s="27">
        <v>0</v>
      </c>
      <c r="J2492" s="27">
        <v>0</v>
      </c>
      <c r="K2492" s="27">
        <v>6</v>
      </c>
      <c r="L2492" s="27">
        <v>1</v>
      </c>
      <c r="M2492" s="27">
        <v>0</v>
      </c>
      <c r="N2492" s="27">
        <v>1</v>
      </c>
      <c r="O2492" s="27">
        <v>0</v>
      </c>
      <c r="P2492" s="27">
        <v>1222000000</v>
      </c>
      <c r="Q2492" s="27">
        <v>1194015444.015444</v>
      </c>
      <c r="R2492" s="27">
        <v>0</v>
      </c>
      <c r="S2492" s="27">
        <v>1</v>
      </c>
      <c r="T2492" s="33">
        <v>0.78443295677873848</v>
      </c>
      <c r="U2492" s="27">
        <v>14900000</v>
      </c>
      <c r="V2492" s="27">
        <v>53510000</v>
      </c>
      <c r="W2492" s="27">
        <v>0</v>
      </c>
      <c r="X2492" s="27"/>
      <c r="Y2492" s="27">
        <v>25000000</v>
      </c>
      <c r="Z2492" s="27">
        <v>1</v>
      </c>
    </row>
    <row r="2493" spans="1:26">
      <c r="A2493" s="27">
        <v>1983</v>
      </c>
      <c r="B2493" t="s">
        <v>4</v>
      </c>
      <c r="C2493" s="27"/>
      <c r="D2493" s="27"/>
      <c r="E2493" s="27"/>
      <c r="F2493" s="27">
        <v>0</v>
      </c>
      <c r="G2493" s="27">
        <v>0</v>
      </c>
      <c r="H2493" s="27">
        <v>1</v>
      </c>
      <c r="I2493" s="27">
        <v>0</v>
      </c>
      <c r="J2493" s="27">
        <v>0</v>
      </c>
      <c r="K2493" s="27">
        <v>6</v>
      </c>
      <c r="L2493" s="27">
        <v>1</v>
      </c>
      <c r="M2493" s="27">
        <v>0</v>
      </c>
      <c r="N2493" s="27">
        <v>1</v>
      </c>
      <c r="O2493" s="27">
        <v>0</v>
      </c>
      <c r="P2493" s="27">
        <v>1149000000</v>
      </c>
      <c r="Q2493" s="27">
        <v>1123107276.3028517</v>
      </c>
      <c r="R2493" s="27">
        <v>0</v>
      </c>
      <c r="S2493" s="27">
        <v>1</v>
      </c>
      <c r="T2493" s="33">
        <v>0.83426891623154475</v>
      </c>
      <c r="U2493" s="27">
        <v>14100000</v>
      </c>
      <c r="V2493" s="27">
        <v>70343000</v>
      </c>
      <c r="W2493" s="27">
        <v>0</v>
      </c>
      <c r="X2493" s="27"/>
      <c r="Y2493" s="27">
        <v>0</v>
      </c>
      <c r="Z2493" s="27">
        <v>1</v>
      </c>
    </row>
    <row r="2494" spans="1:26">
      <c r="A2494" s="27">
        <v>1984</v>
      </c>
      <c r="B2494" t="s">
        <v>4</v>
      </c>
      <c r="C2494" s="27"/>
      <c r="D2494" s="27"/>
      <c r="E2494" s="27"/>
      <c r="F2494" s="27">
        <v>0</v>
      </c>
      <c r="G2494" s="27">
        <v>0</v>
      </c>
      <c r="H2494" s="27">
        <v>1</v>
      </c>
      <c r="I2494" s="27">
        <v>0</v>
      </c>
      <c r="J2494" s="27">
        <v>0</v>
      </c>
      <c r="K2494" s="27">
        <v>6</v>
      </c>
      <c r="L2494" s="27">
        <v>1</v>
      </c>
      <c r="M2494" s="27">
        <v>0</v>
      </c>
      <c r="N2494" s="27">
        <v>1</v>
      </c>
      <c r="O2494" s="27">
        <v>0</v>
      </c>
      <c r="P2494" s="27">
        <v>1205000000</v>
      </c>
      <c r="Q2494" s="27">
        <v>1177997413.6338446</v>
      </c>
      <c r="R2494" s="27">
        <v>0</v>
      </c>
      <c r="S2494" s="27">
        <v>1</v>
      </c>
      <c r="T2494" s="33">
        <v>0.82999599794502654</v>
      </c>
      <c r="U2494" s="27">
        <v>13200000</v>
      </c>
      <c r="V2494" s="27">
        <v>58725000</v>
      </c>
      <c r="W2494" s="27">
        <v>0</v>
      </c>
      <c r="X2494" s="27"/>
      <c r="Y2494" s="27"/>
      <c r="Z2494" s="27">
        <v>1</v>
      </c>
    </row>
    <row r="2495" spans="1:26">
      <c r="A2495" s="27">
        <v>1985</v>
      </c>
      <c r="B2495" t="s">
        <v>4</v>
      </c>
      <c r="C2495" s="27"/>
      <c r="D2495" s="27"/>
      <c r="E2495" s="27"/>
      <c r="F2495" s="27">
        <v>14200000</v>
      </c>
      <c r="G2495" s="27">
        <v>0</v>
      </c>
      <c r="H2495" s="27">
        <v>1</v>
      </c>
      <c r="I2495" s="27">
        <v>0</v>
      </c>
      <c r="J2495" s="27">
        <v>0</v>
      </c>
      <c r="K2495" s="27">
        <v>6</v>
      </c>
      <c r="L2495" s="27">
        <v>1</v>
      </c>
      <c r="M2495" s="27">
        <v>0</v>
      </c>
      <c r="N2495" s="27">
        <v>1</v>
      </c>
      <c r="O2495" s="27">
        <v>0</v>
      </c>
      <c r="P2495" s="27">
        <v>1168000000</v>
      </c>
      <c r="Q2495" s="27">
        <v>1141210124.8266296</v>
      </c>
      <c r="R2495" s="27">
        <v>1</v>
      </c>
      <c r="S2495" s="27">
        <v>1</v>
      </c>
      <c r="T2495" s="33">
        <v>0.74915719568429318</v>
      </c>
      <c r="U2495" s="27">
        <v>14490000</v>
      </c>
      <c r="V2495" s="27">
        <v>63399000</v>
      </c>
      <c r="W2495" s="27">
        <v>0</v>
      </c>
      <c r="X2495" s="27"/>
      <c r="Y2495" s="27"/>
      <c r="Z2495" s="27">
        <v>1</v>
      </c>
    </row>
    <row r="2496" spans="1:26">
      <c r="A2496" s="27">
        <v>1986</v>
      </c>
      <c r="B2496" t="s">
        <v>4</v>
      </c>
      <c r="C2496" s="27"/>
      <c r="D2496" s="27"/>
      <c r="E2496" s="27"/>
      <c r="F2496" s="27">
        <v>0</v>
      </c>
      <c r="G2496" s="27">
        <v>0</v>
      </c>
      <c r="H2496" s="27">
        <v>1</v>
      </c>
      <c r="I2496" s="27">
        <v>0</v>
      </c>
      <c r="J2496" s="27">
        <v>0</v>
      </c>
      <c r="K2496" s="27">
        <v>6</v>
      </c>
      <c r="L2496" s="27">
        <v>1</v>
      </c>
      <c r="M2496" s="27">
        <v>0</v>
      </c>
      <c r="N2496" s="27">
        <v>1</v>
      </c>
      <c r="O2496" s="27">
        <v>0</v>
      </c>
      <c r="P2496" s="27">
        <v>1320000000</v>
      </c>
      <c r="Q2496" s="27">
        <v>1290228616.8240798</v>
      </c>
      <c r="R2496" s="27">
        <v>1</v>
      </c>
      <c r="S2496" s="27">
        <v>1</v>
      </c>
      <c r="T2496" s="33">
        <v>0.7030572776909082</v>
      </c>
      <c r="U2496" s="27">
        <v>7870000</v>
      </c>
      <c r="V2496" s="27">
        <v>70985000</v>
      </c>
      <c r="W2496" s="27">
        <v>0</v>
      </c>
      <c r="X2496" s="27"/>
      <c r="Y2496" s="27"/>
      <c r="Z2496" s="27">
        <v>1</v>
      </c>
    </row>
    <row r="2497" spans="1:26">
      <c r="A2497" s="27">
        <v>1987</v>
      </c>
      <c r="B2497" t="s">
        <v>4</v>
      </c>
      <c r="C2497" s="27"/>
      <c r="D2497" s="27"/>
      <c r="E2497" s="27"/>
      <c r="F2497" s="27">
        <v>3540000</v>
      </c>
      <c r="G2497" s="27">
        <v>0</v>
      </c>
      <c r="H2497" s="27">
        <v>1</v>
      </c>
      <c r="I2497" s="27">
        <v>0</v>
      </c>
      <c r="J2497" s="27">
        <v>0</v>
      </c>
      <c r="K2497" s="27">
        <v>6</v>
      </c>
      <c r="L2497" s="27">
        <v>1</v>
      </c>
      <c r="M2497" s="27">
        <v>0</v>
      </c>
      <c r="N2497" s="27">
        <v>1</v>
      </c>
      <c r="O2497" s="27">
        <v>0</v>
      </c>
      <c r="P2497" s="27">
        <v>1205000000</v>
      </c>
      <c r="Q2497" s="27">
        <v>1177908191.9768469</v>
      </c>
      <c r="R2497" s="27">
        <v>1</v>
      </c>
      <c r="S2497" s="27">
        <v>1</v>
      </c>
      <c r="T2497" s="33">
        <v>0.74330063470010233</v>
      </c>
      <c r="U2497" s="27">
        <v>6738635</v>
      </c>
      <c r="V2497" s="27">
        <v>80146000</v>
      </c>
      <c r="W2497" s="27">
        <v>0</v>
      </c>
      <c r="X2497" s="27"/>
      <c r="Y2497" s="27"/>
      <c r="Z2497" s="27">
        <v>1</v>
      </c>
    </row>
    <row r="2498" spans="1:26">
      <c r="A2498" s="27">
        <v>1988</v>
      </c>
      <c r="B2498" t="s">
        <v>4</v>
      </c>
      <c r="C2498" s="27"/>
      <c r="D2498" s="27"/>
      <c r="E2498" s="27"/>
      <c r="F2498" s="27">
        <v>0</v>
      </c>
      <c r="G2498" s="27">
        <v>0</v>
      </c>
      <c r="H2498" s="27">
        <v>1</v>
      </c>
      <c r="I2498" s="27">
        <v>0</v>
      </c>
      <c r="J2498" s="27">
        <v>0</v>
      </c>
      <c r="K2498" s="27">
        <v>6</v>
      </c>
      <c r="L2498" s="27">
        <v>1</v>
      </c>
      <c r="M2498" s="27">
        <v>0</v>
      </c>
      <c r="N2498" s="27">
        <v>1</v>
      </c>
      <c r="O2498" s="27">
        <v>0</v>
      </c>
      <c r="P2498" s="27">
        <v>1136000000</v>
      </c>
      <c r="Q2498" s="27">
        <v>1109976927.9172201</v>
      </c>
      <c r="R2498" s="27">
        <v>1</v>
      </c>
      <c r="S2498" s="27">
        <v>1</v>
      </c>
      <c r="T2498" s="33">
        <v>0.80560957079318884</v>
      </c>
      <c r="U2498" s="27">
        <v>3995383.3</v>
      </c>
      <c r="V2498" s="27">
        <v>71862000</v>
      </c>
      <c r="W2498" s="27">
        <v>0</v>
      </c>
      <c r="X2498" s="27"/>
      <c r="Y2498" s="27"/>
      <c r="Z2498" s="27">
        <v>1</v>
      </c>
    </row>
    <row r="2499" spans="1:26">
      <c r="A2499" s="27">
        <v>1989</v>
      </c>
      <c r="B2499" t="s">
        <v>4</v>
      </c>
      <c r="C2499" s="27"/>
      <c r="D2499" s="27"/>
      <c r="E2499" s="27"/>
      <c r="F2499" s="27">
        <v>23000</v>
      </c>
      <c r="G2499" s="27">
        <v>0</v>
      </c>
      <c r="H2499" s="27">
        <v>1</v>
      </c>
      <c r="I2499" s="27">
        <v>0</v>
      </c>
      <c r="J2499" s="27">
        <v>0</v>
      </c>
      <c r="K2499" s="27">
        <v>6</v>
      </c>
      <c r="L2499" s="27">
        <v>1</v>
      </c>
      <c r="M2499" s="27">
        <v>0</v>
      </c>
      <c r="N2499" s="27">
        <v>1</v>
      </c>
      <c r="O2499" s="27">
        <v>0</v>
      </c>
      <c r="P2499" s="27">
        <v>1210000000</v>
      </c>
      <c r="Q2499" s="27">
        <v>1182686577.2264545</v>
      </c>
      <c r="R2499" s="27">
        <v>1</v>
      </c>
      <c r="S2499" s="27">
        <v>1</v>
      </c>
      <c r="T2499" s="33">
        <v>0.74679040704290955</v>
      </c>
      <c r="U2499" s="27">
        <v>780611</v>
      </c>
      <c r="V2499" s="27">
        <v>66215000</v>
      </c>
      <c r="W2499" s="27">
        <v>0</v>
      </c>
      <c r="X2499" s="27"/>
      <c r="Y2499" s="27"/>
      <c r="Z2499" s="27">
        <v>1</v>
      </c>
    </row>
    <row r="2500" spans="1:26">
      <c r="A2500" s="27">
        <v>1990</v>
      </c>
      <c r="B2500" t="s">
        <v>4</v>
      </c>
      <c r="C2500" s="27"/>
      <c r="D2500" s="27"/>
      <c r="E2500" s="27"/>
      <c r="F2500" s="27">
        <v>0</v>
      </c>
      <c r="G2500" s="27">
        <v>0</v>
      </c>
      <c r="H2500" s="27">
        <v>1</v>
      </c>
      <c r="I2500" s="27">
        <v>0</v>
      </c>
      <c r="J2500" s="27">
        <v>0</v>
      </c>
      <c r="K2500" s="27">
        <v>6</v>
      </c>
      <c r="L2500" s="27">
        <v>1</v>
      </c>
      <c r="M2500" s="27">
        <v>0</v>
      </c>
      <c r="N2500" s="27">
        <v>1</v>
      </c>
      <c r="O2500" s="27">
        <v>0</v>
      </c>
      <c r="P2500" s="27">
        <v>1337000000</v>
      </c>
      <c r="Q2500" s="27">
        <v>1337024782.2270241</v>
      </c>
      <c r="R2500" s="27">
        <v>1</v>
      </c>
      <c r="S2500" s="27">
        <v>1</v>
      </c>
      <c r="T2500" s="33">
        <v>0.70566019682121295</v>
      </c>
      <c r="U2500" s="27">
        <v>0</v>
      </c>
      <c r="V2500" s="27">
        <v>67839000</v>
      </c>
      <c r="W2500" s="27">
        <v>0</v>
      </c>
      <c r="X2500" s="27"/>
      <c r="Y2500" s="27"/>
      <c r="Z2500" s="27">
        <v>1</v>
      </c>
    </row>
    <row r="2501" spans="1:26">
      <c r="A2501" s="27">
        <v>1991</v>
      </c>
      <c r="B2501" t="s">
        <v>4</v>
      </c>
      <c r="C2501" s="27"/>
      <c r="D2501" s="27"/>
      <c r="E2501" s="27"/>
      <c r="F2501" s="27">
        <v>0</v>
      </c>
      <c r="G2501" s="27">
        <v>0</v>
      </c>
      <c r="H2501" s="27">
        <v>1</v>
      </c>
      <c r="I2501" s="27">
        <v>0</v>
      </c>
      <c r="J2501" s="27">
        <v>0</v>
      </c>
      <c r="K2501" s="27">
        <v>6</v>
      </c>
      <c r="L2501" s="27">
        <v>1</v>
      </c>
      <c r="M2501" s="27">
        <v>0</v>
      </c>
      <c r="N2501" s="27">
        <v>1</v>
      </c>
      <c r="O2501" s="27">
        <v>0</v>
      </c>
      <c r="P2501" s="27">
        <v>1384000000</v>
      </c>
      <c r="Q2501" s="27">
        <v>1383843860.1246951</v>
      </c>
      <c r="R2501" s="27">
        <v>1</v>
      </c>
      <c r="S2501" s="27">
        <v>1</v>
      </c>
      <c r="T2501" s="33">
        <v>0.64778014054484578</v>
      </c>
      <c r="U2501" s="27">
        <v>0</v>
      </c>
      <c r="V2501" s="27">
        <v>65054000</v>
      </c>
      <c r="W2501" s="27">
        <v>0</v>
      </c>
      <c r="X2501" s="27"/>
      <c r="Y2501" s="27"/>
      <c r="Z2501" s="27">
        <v>1</v>
      </c>
    </row>
    <row r="2502" spans="1:26">
      <c r="A2502" s="27">
        <v>1992</v>
      </c>
      <c r="B2502" t="s">
        <v>4</v>
      </c>
      <c r="C2502" s="27"/>
      <c r="D2502" s="27"/>
      <c r="E2502" s="27"/>
      <c r="F2502" s="27">
        <v>0</v>
      </c>
      <c r="G2502" s="27">
        <v>0</v>
      </c>
      <c r="H2502" s="27">
        <v>1</v>
      </c>
      <c r="I2502" s="27">
        <v>0</v>
      </c>
      <c r="J2502" s="27">
        <v>0</v>
      </c>
      <c r="K2502" s="27">
        <v>6</v>
      </c>
      <c r="L2502" s="27">
        <v>1</v>
      </c>
      <c r="M2502" s="27">
        <v>0</v>
      </c>
      <c r="N2502" s="27">
        <v>1</v>
      </c>
      <c r="O2502" s="27">
        <v>0</v>
      </c>
      <c r="P2502" s="27">
        <v>1532000000</v>
      </c>
      <c r="Q2502" s="27">
        <v>1531803060.5455756</v>
      </c>
      <c r="R2502" s="27">
        <v>1</v>
      </c>
      <c r="S2502" s="27">
        <v>1</v>
      </c>
      <c r="T2502" s="33">
        <v>0.62587770846912083</v>
      </c>
      <c r="U2502" s="27">
        <v>0</v>
      </c>
      <c r="V2502" s="27">
        <v>53161000</v>
      </c>
      <c r="W2502" s="27">
        <v>0</v>
      </c>
      <c r="X2502" s="27"/>
      <c r="Y2502" s="27"/>
      <c r="Z2502" s="27">
        <v>1</v>
      </c>
    </row>
    <row r="2503" spans="1:26">
      <c r="A2503" s="27">
        <v>1993</v>
      </c>
      <c r="B2503" t="s">
        <v>4</v>
      </c>
      <c r="C2503" s="27"/>
      <c r="D2503" s="27"/>
      <c r="E2503" s="27"/>
      <c r="F2503" s="27">
        <v>0</v>
      </c>
      <c r="G2503" s="27">
        <v>0</v>
      </c>
      <c r="H2503" s="27">
        <v>1</v>
      </c>
      <c r="I2503" s="27">
        <v>0</v>
      </c>
      <c r="J2503" s="27">
        <v>0</v>
      </c>
      <c r="K2503" s="27">
        <v>6</v>
      </c>
      <c r="L2503" s="27">
        <v>1</v>
      </c>
      <c r="M2503" s="27">
        <v>0</v>
      </c>
      <c r="N2503" s="27">
        <v>1</v>
      </c>
      <c r="O2503" s="27">
        <v>0</v>
      </c>
      <c r="P2503" s="27">
        <v>1636000000</v>
      </c>
      <c r="Q2503" s="27">
        <v>1635426125.3080814</v>
      </c>
      <c r="R2503" s="27">
        <v>1</v>
      </c>
      <c r="S2503" s="27">
        <v>1</v>
      </c>
      <c r="T2503" s="33">
        <v>0.648154718576755</v>
      </c>
      <c r="U2503" s="27">
        <v>0</v>
      </c>
      <c r="V2503" s="27">
        <v>43647000</v>
      </c>
      <c r="W2503" s="27">
        <v>0</v>
      </c>
      <c r="X2503" s="27"/>
      <c r="Y2503" s="27"/>
      <c r="Z2503" s="27">
        <v>1</v>
      </c>
    </row>
    <row r="2504" spans="1:26">
      <c r="A2504" s="27">
        <v>1994</v>
      </c>
      <c r="B2504" t="s">
        <v>4</v>
      </c>
      <c r="C2504" s="27"/>
      <c r="D2504" s="27"/>
      <c r="E2504" s="27"/>
      <c r="F2504" s="27">
        <v>0</v>
      </c>
      <c r="G2504" s="27">
        <v>0</v>
      </c>
      <c r="H2504" s="27">
        <v>1</v>
      </c>
      <c r="I2504" s="27">
        <v>0</v>
      </c>
      <c r="J2504" s="27">
        <v>0</v>
      </c>
      <c r="K2504" s="27">
        <v>6</v>
      </c>
      <c r="L2504" s="27">
        <v>1</v>
      </c>
      <c r="M2504" s="27">
        <v>0</v>
      </c>
      <c r="N2504" s="27">
        <v>1</v>
      </c>
      <c r="O2504" s="27">
        <v>0</v>
      </c>
      <c r="P2504" s="27">
        <v>1826000000</v>
      </c>
      <c r="Q2504" s="27">
        <v>1825285158.117615</v>
      </c>
      <c r="R2504" s="27">
        <v>1</v>
      </c>
      <c r="S2504" s="27">
        <v>1</v>
      </c>
      <c r="T2504" s="33">
        <v>0.69545665111729171</v>
      </c>
      <c r="U2504" s="27">
        <v>0</v>
      </c>
      <c r="V2504" s="27">
        <v>39632000</v>
      </c>
      <c r="W2504" s="27">
        <v>0</v>
      </c>
      <c r="X2504" s="27"/>
      <c r="Y2504" s="27"/>
      <c r="Z2504" s="27">
        <v>1</v>
      </c>
    </row>
    <row r="2505" spans="1:26">
      <c r="A2505" s="27">
        <v>1995</v>
      </c>
      <c r="B2505" t="s">
        <v>4</v>
      </c>
      <c r="C2505" s="27"/>
      <c r="D2505" s="27"/>
      <c r="E2505" s="27"/>
      <c r="F2505" s="27">
        <v>0</v>
      </c>
      <c r="G2505" s="27">
        <v>0</v>
      </c>
      <c r="H2505" s="27">
        <v>1</v>
      </c>
      <c r="I2505" s="27">
        <v>0</v>
      </c>
      <c r="J2505" s="27">
        <v>0</v>
      </c>
      <c r="K2505" s="27">
        <v>6</v>
      </c>
      <c r="L2505" s="27">
        <v>1</v>
      </c>
      <c r="M2505" s="27">
        <v>0</v>
      </c>
      <c r="N2505" s="27">
        <v>1</v>
      </c>
      <c r="O2505" s="27">
        <v>0</v>
      </c>
      <c r="P2505" s="27">
        <v>1970000000</v>
      </c>
      <c r="Q2505" s="27">
        <v>1970347720.9699209</v>
      </c>
      <c r="R2505" s="27">
        <v>1</v>
      </c>
      <c r="S2505" s="27">
        <v>1</v>
      </c>
      <c r="T2505" s="33">
        <v>0.69736071622307827</v>
      </c>
      <c r="U2505" s="27">
        <v>0</v>
      </c>
      <c r="V2505" s="27">
        <v>35275000</v>
      </c>
      <c r="W2505" s="27">
        <v>0</v>
      </c>
      <c r="X2505" s="27"/>
      <c r="Y2505" s="27"/>
      <c r="Z2505" s="27">
        <v>1</v>
      </c>
    </row>
    <row r="2506" spans="1:26">
      <c r="A2506" s="27">
        <v>1996</v>
      </c>
      <c r="B2506" t="s">
        <v>4</v>
      </c>
      <c r="C2506" s="27"/>
      <c r="D2506" s="27"/>
      <c r="E2506" s="27"/>
      <c r="F2506" s="27">
        <v>0</v>
      </c>
      <c r="G2506" s="27">
        <v>0</v>
      </c>
      <c r="H2506" s="27">
        <v>1</v>
      </c>
      <c r="I2506" s="27">
        <v>0</v>
      </c>
      <c r="J2506" s="27">
        <v>0</v>
      </c>
      <c r="K2506" s="27">
        <v>6</v>
      </c>
      <c r="L2506" s="27">
        <v>1</v>
      </c>
      <c r="M2506" s="27">
        <v>0</v>
      </c>
      <c r="N2506" s="27">
        <v>1</v>
      </c>
      <c r="O2506" s="27">
        <v>0</v>
      </c>
      <c r="P2506" s="27">
        <v>2129000000</v>
      </c>
      <c r="Q2506" s="27">
        <v>2129266728.4258533</v>
      </c>
      <c r="R2506" s="27">
        <v>1</v>
      </c>
      <c r="S2506" s="27">
        <v>1</v>
      </c>
      <c r="T2506" s="33">
        <v>0.69966405838602452</v>
      </c>
      <c r="U2506" s="27">
        <v>0</v>
      </c>
      <c r="V2506" s="27">
        <v>32776000</v>
      </c>
      <c r="W2506" s="27">
        <v>0</v>
      </c>
      <c r="X2506" s="27"/>
      <c r="Y2506" s="27"/>
      <c r="Z2506" s="27">
        <v>1</v>
      </c>
    </row>
    <row r="2507" spans="1:26">
      <c r="A2507" s="27">
        <v>1997</v>
      </c>
      <c r="B2507" t="s">
        <v>4</v>
      </c>
      <c r="C2507" s="27"/>
      <c r="D2507" s="27"/>
      <c r="E2507" s="27"/>
      <c r="F2507" s="27">
        <v>0</v>
      </c>
      <c r="G2507" s="27">
        <v>0</v>
      </c>
      <c r="H2507" s="27">
        <v>1</v>
      </c>
      <c r="I2507" s="27">
        <v>0</v>
      </c>
      <c r="J2507" s="27">
        <v>0</v>
      </c>
      <c r="K2507" s="27">
        <v>6</v>
      </c>
      <c r="L2507" s="27">
        <v>1</v>
      </c>
      <c r="M2507" s="27">
        <v>0</v>
      </c>
      <c r="N2507" s="27">
        <v>1</v>
      </c>
      <c r="O2507" s="27">
        <v>0</v>
      </c>
      <c r="P2507" s="27">
        <v>2089999999.9999998</v>
      </c>
      <c r="Q2507" s="27">
        <v>2093994597.215488</v>
      </c>
      <c r="R2507" s="27">
        <v>1</v>
      </c>
      <c r="S2507" s="27">
        <v>1</v>
      </c>
      <c r="T2507" s="33">
        <v>0.71538944173936525</v>
      </c>
      <c r="U2507" s="27">
        <v>0</v>
      </c>
      <c r="V2507" s="27">
        <v>30315000</v>
      </c>
      <c r="W2507" s="27">
        <v>0</v>
      </c>
      <c r="X2507" s="27"/>
      <c r="Y2507" s="27"/>
      <c r="Z2507" s="27">
        <v>1</v>
      </c>
    </row>
    <row r="2508" spans="1:26">
      <c r="A2508" s="27">
        <v>1998</v>
      </c>
      <c r="B2508" t="s">
        <v>4</v>
      </c>
      <c r="C2508" s="27"/>
      <c r="D2508" s="27"/>
      <c r="E2508" s="27"/>
      <c r="F2508" s="27">
        <v>0</v>
      </c>
      <c r="G2508" s="27">
        <v>0</v>
      </c>
      <c r="H2508" s="27">
        <v>1</v>
      </c>
      <c r="I2508" s="27">
        <v>0</v>
      </c>
      <c r="J2508" s="27">
        <v>0</v>
      </c>
      <c r="K2508" s="27">
        <v>6</v>
      </c>
      <c r="L2508" s="27">
        <v>1</v>
      </c>
      <c r="M2508" s="27">
        <v>0</v>
      </c>
      <c r="N2508" s="27">
        <v>1</v>
      </c>
      <c r="O2508" s="27">
        <v>0</v>
      </c>
      <c r="P2508" s="27">
        <v>1653000000</v>
      </c>
      <c r="Q2508" s="27">
        <v>1656784779.5449967</v>
      </c>
      <c r="R2508" s="27">
        <v>1</v>
      </c>
      <c r="S2508" s="27">
        <v>0</v>
      </c>
      <c r="T2508" s="33">
        <v>0.63293736472878814</v>
      </c>
      <c r="U2508" s="27">
        <v>0</v>
      </c>
      <c r="V2508" s="27">
        <v>31772000</v>
      </c>
      <c r="W2508" s="27">
        <v>0</v>
      </c>
      <c r="X2508" s="27"/>
      <c r="Y2508" s="27"/>
      <c r="Z2508" s="27">
        <v>1</v>
      </c>
    </row>
    <row r="2509" spans="1:26">
      <c r="A2509" s="27">
        <v>1999</v>
      </c>
      <c r="B2509" t="s">
        <v>4</v>
      </c>
      <c r="C2509" s="27"/>
      <c r="D2509" s="27"/>
      <c r="E2509" s="27"/>
      <c r="F2509" s="27">
        <v>0</v>
      </c>
      <c r="G2509" s="27">
        <v>0</v>
      </c>
      <c r="H2509" s="27">
        <v>1</v>
      </c>
      <c r="I2509" s="27">
        <v>0</v>
      </c>
      <c r="J2509" s="27">
        <v>0</v>
      </c>
      <c r="K2509" s="27">
        <v>6</v>
      </c>
      <c r="L2509" s="27">
        <v>1</v>
      </c>
      <c r="M2509" s="27">
        <v>0</v>
      </c>
      <c r="N2509" s="27">
        <v>1</v>
      </c>
      <c r="O2509" s="27">
        <v>0</v>
      </c>
      <c r="P2509" s="27">
        <v>1936000000</v>
      </c>
      <c r="Q2509" s="27">
        <v>1942170999.1876523</v>
      </c>
      <c r="R2509" s="27">
        <v>1</v>
      </c>
      <c r="S2509" s="27">
        <v>1</v>
      </c>
      <c r="T2509" s="33">
        <v>0.59173831677950461</v>
      </c>
      <c r="U2509" s="27">
        <v>9549924.5999999996</v>
      </c>
      <c r="V2509" s="27">
        <v>28081000</v>
      </c>
      <c r="W2509" s="27">
        <v>0</v>
      </c>
      <c r="X2509" s="27"/>
      <c r="Y2509" s="27"/>
      <c r="Z2509" s="27">
        <v>1</v>
      </c>
    </row>
    <row r="2510" spans="1:26">
      <c r="A2510" s="27">
        <v>2000</v>
      </c>
      <c r="B2510" t="s">
        <v>4</v>
      </c>
      <c r="C2510" s="27">
        <v>0</v>
      </c>
      <c r="D2510" s="27">
        <v>0</v>
      </c>
      <c r="E2510" s="27">
        <v>0</v>
      </c>
      <c r="F2510" s="27">
        <v>7500</v>
      </c>
      <c r="G2510" s="27">
        <v>0</v>
      </c>
      <c r="H2510" s="27">
        <v>1</v>
      </c>
      <c r="I2510" s="27">
        <v>0</v>
      </c>
      <c r="J2510" s="27">
        <v>0</v>
      </c>
      <c r="K2510" s="27">
        <v>6</v>
      </c>
      <c r="L2510" s="27">
        <v>1</v>
      </c>
      <c r="M2510" s="27">
        <v>1</v>
      </c>
      <c r="N2510" s="27">
        <v>1</v>
      </c>
      <c r="O2510" s="27">
        <v>0</v>
      </c>
      <c r="P2510" s="27">
        <v>1678000000</v>
      </c>
      <c r="Q2510" s="27">
        <v>1684109743.4933758</v>
      </c>
      <c r="R2510" s="27">
        <v>1</v>
      </c>
      <c r="S2510" s="27">
        <v>1</v>
      </c>
      <c r="T2510" s="33">
        <v>0.62919927379193319</v>
      </c>
      <c r="U2510" s="27">
        <v>9065647.8000000007</v>
      </c>
      <c r="V2510" s="27">
        <v>19697000</v>
      </c>
      <c r="W2510" s="27">
        <v>0</v>
      </c>
      <c r="X2510" s="27"/>
      <c r="Y2510" s="27"/>
      <c r="Z2510" s="27">
        <v>1</v>
      </c>
    </row>
    <row r="2511" spans="1:26">
      <c r="A2511" s="27">
        <v>2001</v>
      </c>
      <c r="B2511" t="s">
        <v>4</v>
      </c>
      <c r="C2511" s="27">
        <v>0</v>
      </c>
      <c r="D2511" s="27">
        <v>0</v>
      </c>
      <c r="E2511" s="27">
        <v>0</v>
      </c>
      <c r="F2511" s="27">
        <v>120000</v>
      </c>
      <c r="G2511" s="27">
        <v>0</v>
      </c>
      <c r="H2511" s="27">
        <v>1</v>
      </c>
      <c r="I2511" s="27">
        <v>0</v>
      </c>
      <c r="J2511" s="27">
        <v>0</v>
      </c>
      <c r="K2511" s="27">
        <v>6</v>
      </c>
      <c r="L2511" s="27">
        <v>1</v>
      </c>
      <c r="M2511" s="27">
        <v>1</v>
      </c>
      <c r="N2511" s="27">
        <v>1</v>
      </c>
      <c r="O2511" s="27">
        <v>0</v>
      </c>
      <c r="P2511" s="27">
        <v>1652000000</v>
      </c>
      <c r="Q2511" s="27">
        <v>1660102345.6030922</v>
      </c>
      <c r="R2511" s="27">
        <v>1</v>
      </c>
      <c r="S2511" s="27">
        <v>1</v>
      </c>
      <c r="T2511" s="33">
        <v>0.61588871891054842</v>
      </c>
      <c r="U2511" s="27">
        <v>8744327.3000000007</v>
      </c>
      <c r="V2511" s="27">
        <v>14755000</v>
      </c>
      <c r="W2511" s="27">
        <v>0</v>
      </c>
      <c r="X2511" s="27"/>
      <c r="Y2511" s="27"/>
      <c r="Z2511" s="27">
        <v>1</v>
      </c>
    </row>
    <row r="2512" spans="1:26">
      <c r="A2512" s="27">
        <v>2002</v>
      </c>
      <c r="B2512" t="s">
        <v>4</v>
      </c>
      <c r="C2512" s="27">
        <v>0</v>
      </c>
      <c r="D2512" s="27">
        <v>0</v>
      </c>
      <c r="E2512" s="27">
        <v>0</v>
      </c>
      <c r="F2512" s="27">
        <v>0</v>
      </c>
      <c r="G2512" s="27">
        <v>0</v>
      </c>
      <c r="H2512" s="27">
        <v>1</v>
      </c>
      <c r="I2512" s="27">
        <v>0</v>
      </c>
      <c r="J2512" s="27">
        <v>0</v>
      </c>
      <c r="K2512" s="27">
        <v>6</v>
      </c>
      <c r="L2512" s="27">
        <v>1</v>
      </c>
      <c r="M2512" s="27">
        <v>1</v>
      </c>
      <c r="N2512" s="27">
        <v>1</v>
      </c>
      <c r="O2512" s="27">
        <v>0</v>
      </c>
      <c r="P2512" s="27">
        <v>1833000000</v>
      </c>
      <c r="Q2512" s="27">
        <v>1842691481.0919566</v>
      </c>
      <c r="R2512" s="27">
        <v>1</v>
      </c>
      <c r="S2512" s="27">
        <v>1</v>
      </c>
      <c r="T2512" s="33">
        <v>0.62466195784303247</v>
      </c>
      <c r="U2512" s="27">
        <v>9459540.1999999993</v>
      </c>
      <c r="V2512" s="27">
        <v>12047000</v>
      </c>
      <c r="W2512" s="27">
        <v>0</v>
      </c>
      <c r="X2512" s="27"/>
      <c r="Y2512" s="27"/>
      <c r="Z2512" s="27">
        <v>1</v>
      </c>
    </row>
    <row r="2513" spans="1:26">
      <c r="A2513" s="27">
        <v>2003</v>
      </c>
      <c r="B2513" t="s">
        <v>4</v>
      </c>
      <c r="C2513" s="27">
        <v>0</v>
      </c>
      <c r="D2513" s="27">
        <v>0</v>
      </c>
      <c r="E2513" s="27">
        <v>0</v>
      </c>
      <c r="F2513" s="27">
        <v>0</v>
      </c>
      <c r="G2513" s="27">
        <v>0</v>
      </c>
      <c r="H2513" s="27">
        <v>1</v>
      </c>
      <c r="I2513" s="27">
        <v>0</v>
      </c>
      <c r="J2513" s="27">
        <v>0</v>
      </c>
      <c r="K2513" s="27">
        <v>6</v>
      </c>
      <c r="L2513" s="27">
        <v>1</v>
      </c>
      <c r="M2513" s="27">
        <v>1</v>
      </c>
      <c r="N2513" s="27">
        <v>1</v>
      </c>
      <c r="O2513" s="27">
        <v>0</v>
      </c>
      <c r="P2513" s="27">
        <v>2301000000</v>
      </c>
      <c r="Q2513" s="27">
        <v>2315935752.7165313</v>
      </c>
      <c r="R2513" s="27">
        <v>1</v>
      </c>
      <c r="S2513" s="27">
        <v>1</v>
      </c>
      <c r="T2513" s="33">
        <v>0.61793375018798091</v>
      </c>
      <c r="U2513" s="27">
        <v>10339379.300000001</v>
      </c>
      <c r="V2513" s="27">
        <v>11130000</v>
      </c>
      <c r="W2513" s="27">
        <v>0</v>
      </c>
      <c r="X2513" s="27"/>
      <c r="Y2513" s="27"/>
      <c r="Z2513" s="27">
        <v>1</v>
      </c>
    </row>
    <row r="2514" spans="1:26">
      <c r="A2514" s="27">
        <v>2004</v>
      </c>
      <c r="B2514" t="s">
        <v>4</v>
      </c>
      <c r="C2514" s="27">
        <v>0</v>
      </c>
      <c r="D2514" s="27">
        <v>0</v>
      </c>
      <c r="E2514" s="27">
        <v>0</v>
      </c>
      <c r="F2514" s="27">
        <v>3492304.25</v>
      </c>
      <c r="G2514" s="27">
        <v>0</v>
      </c>
      <c r="H2514" s="27">
        <v>1</v>
      </c>
      <c r="I2514" s="27">
        <v>0</v>
      </c>
      <c r="J2514" s="27">
        <v>0</v>
      </c>
      <c r="K2514" s="27">
        <v>6</v>
      </c>
      <c r="L2514" s="27">
        <v>1</v>
      </c>
      <c r="M2514" s="27">
        <v>1</v>
      </c>
      <c r="N2514" s="27">
        <v>1</v>
      </c>
      <c r="O2514" s="27">
        <v>0</v>
      </c>
      <c r="P2514" s="27">
        <v>2708000000</v>
      </c>
      <c r="Q2514" s="27">
        <v>2727507212.9255629</v>
      </c>
      <c r="R2514" s="27">
        <v>1</v>
      </c>
      <c r="S2514" s="27">
        <v>1</v>
      </c>
      <c r="T2514" s="33">
        <v>0.67108711240801089</v>
      </c>
      <c r="U2514" s="27">
        <v>10805843.6</v>
      </c>
      <c r="V2514" s="27">
        <v>9258000</v>
      </c>
      <c r="W2514" s="27">
        <v>0</v>
      </c>
      <c r="X2514" s="27"/>
      <c r="Y2514" s="27"/>
      <c r="Z2514" s="27">
        <v>1</v>
      </c>
    </row>
    <row r="2515" spans="1:26">
      <c r="A2515" s="27">
        <v>2005</v>
      </c>
      <c r="B2515" t="s">
        <v>4</v>
      </c>
      <c r="C2515" s="27">
        <v>0</v>
      </c>
      <c r="D2515" s="27">
        <v>0</v>
      </c>
      <c r="E2515" s="27">
        <v>0</v>
      </c>
      <c r="F2515" s="27">
        <v>0</v>
      </c>
      <c r="G2515" s="27">
        <v>0</v>
      </c>
      <c r="H2515" s="27">
        <v>1</v>
      </c>
      <c r="I2515" s="27">
        <v>0</v>
      </c>
      <c r="J2515" s="27">
        <v>0</v>
      </c>
      <c r="K2515" s="27">
        <v>6</v>
      </c>
      <c r="L2515" s="27">
        <v>1</v>
      </c>
      <c r="M2515" s="27">
        <v>1</v>
      </c>
      <c r="N2515" s="27">
        <v>1</v>
      </c>
      <c r="O2515" s="27">
        <v>0</v>
      </c>
      <c r="P2515" s="27">
        <v>2981000000</v>
      </c>
      <c r="Q2515" s="27">
        <v>3006725014.7841511</v>
      </c>
      <c r="R2515" s="27">
        <v>1</v>
      </c>
      <c r="S2515" s="27">
        <v>1</v>
      </c>
      <c r="T2515" s="33">
        <v>0.69599608558540027</v>
      </c>
      <c r="U2515" s="27">
        <v>9944860.6999999993</v>
      </c>
      <c r="V2515" s="27">
        <v>6287000</v>
      </c>
      <c r="W2515" s="27">
        <v>0</v>
      </c>
      <c r="X2515" s="27"/>
      <c r="Y2515" s="27"/>
      <c r="Z2515" s="27">
        <v>1</v>
      </c>
    </row>
    <row r="2516" spans="1:26">
      <c r="A2516" s="27">
        <v>2006</v>
      </c>
      <c r="B2516" t="s">
        <v>4</v>
      </c>
      <c r="C2516" s="27">
        <v>20693708</v>
      </c>
      <c r="D2516" s="27">
        <v>4138741.5</v>
      </c>
      <c r="E2516" s="27">
        <v>20693708</v>
      </c>
      <c r="F2516" s="27">
        <v>21369545.3125</v>
      </c>
      <c r="G2516" s="27">
        <v>0</v>
      </c>
      <c r="H2516" s="27">
        <v>1</v>
      </c>
      <c r="I2516" s="27">
        <v>0</v>
      </c>
      <c r="J2516" s="27">
        <v>0</v>
      </c>
      <c r="K2516" s="27">
        <v>6</v>
      </c>
      <c r="L2516" s="27">
        <v>1</v>
      </c>
      <c r="M2516" s="27">
        <v>1</v>
      </c>
      <c r="N2516" s="27">
        <v>1</v>
      </c>
      <c r="O2516" s="27">
        <v>0</v>
      </c>
      <c r="P2516" s="27">
        <v>3076000000</v>
      </c>
      <c r="Q2516" s="27">
        <v>3102741451.0166359</v>
      </c>
      <c r="R2516" s="27">
        <v>1</v>
      </c>
      <c r="S2516" s="27">
        <v>1</v>
      </c>
      <c r="T2516" s="33">
        <v>0.83568345932575372</v>
      </c>
      <c r="U2516" s="27">
        <v>10467615.199999999</v>
      </c>
      <c r="V2516" s="27">
        <v>4268000</v>
      </c>
      <c r="W2516" s="27">
        <v>0</v>
      </c>
      <c r="X2516" s="27"/>
      <c r="Y2516" s="27"/>
      <c r="Z2516" s="27">
        <v>1</v>
      </c>
    </row>
    <row r="2517" spans="1:26">
      <c r="A2517" s="27">
        <v>2007</v>
      </c>
      <c r="B2517" t="s">
        <v>4</v>
      </c>
      <c r="C2517" s="27">
        <v>21689030</v>
      </c>
      <c r="D2517" s="27">
        <v>8675612</v>
      </c>
      <c r="E2517" s="27">
        <v>21689030</v>
      </c>
      <c r="F2517" s="27">
        <v>0</v>
      </c>
      <c r="G2517" s="27">
        <v>0</v>
      </c>
      <c r="H2517" s="27">
        <v>1</v>
      </c>
      <c r="I2517" s="27">
        <v>0</v>
      </c>
      <c r="J2517" s="27">
        <v>0</v>
      </c>
      <c r="K2517" s="27">
        <v>6</v>
      </c>
      <c r="L2517" s="27">
        <v>1</v>
      </c>
      <c r="M2517" s="27">
        <v>1</v>
      </c>
      <c r="N2517" s="27">
        <v>1</v>
      </c>
      <c r="O2517" s="27">
        <v>0</v>
      </c>
      <c r="P2517" s="27">
        <v>3378000000</v>
      </c>
      <c r="Q2517" s="27">
        <v>3405050611.687263</v>
      </c>
      <c r="R2517" s="27">
        <v>1</v>
      </c>
      <c r="S2517" s="27">
        <v>1</v>
      </c>
      <c r="T2517" s="33">
        <v>0.90473952627382648</v>
      </c>
      <c r="U2517" s="27">
        <v>10995379.5</v>
      </c>
      <c r="V2517" s="27">
        <v>2649000</v>
      </c>
      <c r="W2517" s="27">
        <v>0</v>
      </c>
      <c r="X2517" s="27"/>
      <c r="Y2517" s="27"/>
      <c r="Z2517" s="27">
        <v>1</v>
      </c>
    </row>
    <row r="2518" spans="1:26">
      <c r="A2518" s="27">
        <v>2008</v>
      </c>
      <c r="B2518" t="s">
        <v>4</v>
      </c>
      <c r="C2518" s="27">
        <v>94649418</v>
      </c>
      <c r="D2518" s="27">
        <v>28428125</v>
      </c>
      <c r="E2518" s="27">
        <v>94649418</v>
      </c>
      <c r="F2518" s="27">
        <v>74903816</v>
      </c>
      <c r="G2518" s="27">
        <v>0</v>
      </c>
      <c r="H2518" s="27">
        <v>1</v>
      </c>
      <c r="I2518" s="27">
        <v>0</v>
      </c>
      <c r="J2518" s="27">
        <v>0</v>
      </c>
      <c r="K2518" s="27">
        <v>6</v>
      </c>
      <c r="L2518" s="27">
        <v>1</v>
      </c>
      <c r="M2518" s="27">
        <v>1</v>
      </c>
      <c r="N2518" s="27">
        <v>1</v>
      </c>
      <c r="O2518" s="27">
        <v>0</v>
      </c>
      <c r="P2518" s="27">
        <v>3523000000</v>
      </c>
      <c r="Q2518" s="27">
        <v>3523185919.5582609</v>
      </c>
      <c r="R2518" s="27">
        <v>1</v>
      </c>
      <c r="S2518" s="27">
        <v>1</v>
      </c>
      <c r="T2518" s="33">
        <v>0.91944034308119871</v>
      </c>
      <c r="U2518" s="27">
        <v>10717198.699999999</v>
      </c>
      <c r="V2518" s="27">
        <v>1461000</v>
      </c>
      <c r="W2518" s="27">
        <v>0</v>
      </c>
      <c r="X2518" s="27">
        <v>20000000</v>
      </c>
      <c r="Y2518" s="27"/>
      <c r="Z2518" s="27">
        <v>1</v>
      </c>
    </row>
    <row r="2519" spans="1:26">
      <c r="A2519" s="27">
        <v>2009</v>
      </c>
      <c r="B2519" t="s">
        <v>4</v>
      </c>
      <c r="C2519" s="27">
        <v>187725354</v>
      </c>
      <c r="D2519" s="27">
        <v>67092855.5</v>
      </c>
      <c r="E2519" s="27">
        <v>187725354</v>
      </c>
      <c r="F2519" s="27">
        <v>108752656</v>
      </c>
      <c r="G2519" s="27">
        <v>0</v>
      </c>
      <c r="H2519" s="27">
        <v>1</v>
      </c>
      <c r="I2519" s="27">
        <v>0</v>
      </c>
      <c r="J2519" s="27">
        <v>0</v>
      </c>
      <c r="K2519" s="27">
        <v>6</v>
      </c>
      <c r="L2519" s="27">
        <v>1</v>
      </c>
      <c r="M2519" s="27">
        <v>1</v>
      </c>
      <c r="N2519" s="27">
        <v>1</v>
      </c>
      <c r="O2519" s="27">
        <v>0</v>
      </c>
      <c r="P2519" s="27">
        <v>2871000000</v>
      </c>
      <c r="Q2519" s="27">
        <v>2870624635.6803193</v>
      </c>
      <c r="R2519" s="27">
        <v>1</v>
      </c>
      <c r="S2519" s="27">
        <v>1</v>
      </c>
      <c r="T2519" s="33">
        <v>0.81595367947064712</v>
      </c>
      <c r="U2519" s="27">
        <v>105183293.59999999</v>
      </c>
      <c r="V2519" s="27">
        <v>18000</v>
      </c>
      <c r="W2519" s="27">
        <v>0</v>
      </c>
      <c r="X2519" s="27">
        <v>20000000</v>
      </c>
      <c r="Y2519" s="27"/>
      <c r="Z2519" s="27">
        <v>1</v>
      </c>
    </row>
    <row r="2520" spans="1:26">
      <c r="A2520" s="27">
        <v>2010</v>
      </c>
      <c r="B2520" t="s">
        <v>4</v>
      </c>
      <c r="C2520" s="27">
        <v>189767814</v>
      </c>
      <c r="D2520" s="27">
        <v>109311096</v>
      </c>
      <c r="E2520" s="27">
        <v>189767814</v>
      </c>
      <c r="F2520" s="27">
        <v>4507203.130859375</v>
      </c>
      <c r="G2520" s="27">
        <v>0</v>
      </c>
      <c r="H2520" s="27">
        <v>1</v>
      </c>
      <c r="I2520" s="27">
        <v>0</v>
      </c>
      <c r="J2520" s="27">
        <v>0</v>
      </c>
      <c r="K2520" s="27">
        <v>6</v>
      </c>
      <c r="L2520" s="27">
        <v>1</v>
      </c>
      <c r="M2520" s="27">
        <v>1</v>
      </c>
      <c r="N2520" s="27">
        <v>1</v>
      </c>
      <c r="O2520" s="27">
        <v>0</v>
      </c>
      <c r="P2520" s="27">
        <v>3140000000</v>
      </c>
      <c r="Q2520" s="27">
        <v>3140508835.9484968</v>
      </c>
      <c r="R2520" s="27">
        <v>1</v>
      </c>
      <c r="S2520" s="27">
        <v>1</v>
      </c>
      <c r="T2520" s="33">
        <v>1.0070075781651076</v>
      </c>
      <c r="U2520" s="27">
        <v>103327461.2</v>
      </c>
      <c r="V2520" s="27">
        <v>0</v>
      </c>
      <c r="W2520" s="27">
        <v>0</v>
      </c>
      <c r="X2520" s="27">
        <v>20000000</v>
      </c>
      <c r="Y2520" s="27"/>
      <c r="Z2520" s="27">
        <v>1</v>
      </c>
    </row>
    <row r="2521" spans="1:26">
      <c r="A2521" s="27">
        <v>2011</v>
      </c>
      <c r="B2521" t="s">
        <v>4</v>
      </c>
      <c r="C2521" s="27">
        <v>379888544</v>
      </c>
      <c r="D2521" s="27">
        <v>188330742</v>
      </c>
      <c r="E2521" s="27">
        <v>379888544</v>
      </c>
      <c r="F2521" s="27">
        <v>187542042</v>
      </c>
      <c r="G2521" s="27">
        <v>0</v>
      </c>
      <c r="H2521" s="27">
        <v>1</v>
      </c>
      <c r="I2521" s="27">
        <v>0</v>
      </c>
      <c r="J2521" s="27">
        <v>0</v>
      </c>
      <c r="K2521" s="27">
        <v>6</v>
      </c>
      <c r="L2521" s="27">
        <v>1</v>
      </c>
      <c r="M2521" s="27">
        <v>1</v>
      </c>
      <c r="N2521" s="27">
        <v>1</v>
      </c>
      <c r="O2521" s="27">
        <v>0</v>
      </c>
      <c r="P2521" s="27">
        <v>3775000000</v>
      </c>
      <c r="Q2521" s="27">
        <v>3774530615.6591568</v>
      </c>
      <c r="R2521" s="27">
        <v>1</v>
      </c>
      <c r="S2521" s="27">
        <v>1</v>
      </c>
      <c r="T2521" s="33">
        <v>1.116808011796752</v>
      </c>
      <c r="U2521" s="27">
        <v>103008091.59999999</v>
      </c>
      <c r="V2521" s="27">
        <v>0</v>
      </c>
      <c r="W2521" s="27">
        <v>0</v>
      </c>
      <c r="X2521" s="27">
        <v>19000000</v>
      </c>
      <c r="Y2521" s="27"/>
      <c r="Z2521" s="27">
        <v>1</v>
      </c>
    </row>
    <row r="2522" spans="1:26">
      <c r="A2522" s="27">
        <v>2012</v>
      </c>
      <c r="B2522" t="s">
        <v>4</v>
      </c>
      <c r="C2522" s="27">
        <v>502837382</v>
      </c>
      <c r="D2522" s="27">
        <v>286515688</v>
      </c>
      <c r="E2522" s="27">
        <v>502837382</v>
      </c>
      <c r="F2522" s="27">
        <v>128900000</v>
      </c>
      <c r="G2522" s="27">
        <v>0</v>
      </c>
      <c r="H2522" s="27">
        <v>1</v>
      </c>
      <c r="I2522" s="27">
        <v>0</v>
      </c>
      <c r="J2522" s="27">
        <v>0</v>
      </c>
      <c r="K2522" s="27">
        <v>6</v>
      </c>
      <c r="L2522" s="27">
        <v>1</v>
      </c>
      <c r="M2522" s="27">
        <v>1</v>
      </c>
      <c r="N2522" s="27">
        <v>1</v>
      </c>
      <c r="O2522" s="27">
        <v>0</v>
      </c>
      <c r="P2522" s="27">
        <v>3972000000</v>
      </c>
      <c r="Q2522" s="27">
        <v>3972012570.5346665</v>
      </c>
      <c r="R2522" s="27">
        <v>1</v>
      </c>
      <c r="S2522" s="27">
        <v>1</v>
      </c>
      <c r="T2522" s="33">
        <v>0.99562684078172081</v>
      </c>
      <c r="U2522" s="27">
        <v>103118797.5</v>
      </c>
      <c r="V2522" s="27">
        <v>0</v>
      </c>
      <c r="W2522" s="27">
        <v>0</v>
      </c>
      <c r="X2522" s="27">
        <v>15000000</v>
      </c>
      <c r="Y2522" s="27"/>
      <c r="Z2522" s="27">
        <v>1</v>
      </c>
    </row>
    <row r="2523" spans="1:26">
      <c r="A2523" s="27">
        <v>2013</v>
      </c>
      <c r="B2523" t="s">
        <v>4</v>
      </c>
      <c r="C2523" s="27">
        <v>498661862</v>
      </c>
      <c r="D2523" s="27">
        <v>351401862</v>
      </c>
      <c r="E2523" s="27">
        <v>498661862</v>
      </c>
      <c r="F2523" s="27">
        <v>16018746.72265625</v>
      </c>
      <c r="G2523" s="27">
        <v>0</v>
      </c>
      <c r="H2523" s="27">
        <v>1</v>
      </c>
      <c r="I2523" s="27">
        <v>0</v>
      </c>
      <c r="J2523" s="27">
        <v>0</v>
      </c>
      <c r="K2523" s="27">
        <v>6</v>
      </c>
      <c r="L2523" s="27">
        <v>1</v>
      </c>
      <c r="M2523" s="27">
        <v>1</v>
      </c>
      <c r="N2523" s="27">
        <v>1</v>
      </c>
      <c r="O2523" s="27">
        <v>0</v>
      </c>
      <c r="P2523" s="27">
        <v>4190000000.0000005</v>
      </c>
      <c r="Q2523" s="27">
        <v>4190143206.2561097</v>
      </c>
      <c r="R2523" s="27">
        <v>1</v>
      </c>
      <c r="S2523" s="27">
        <v>1</v>
      </c>
      <c r="T2523" s="33">
        <v>0.99710818219516861</v>
      </c>
      <c r="U2523" s="27">
        <v>103325448.40000001</v>
      </c>
      <c r="V2523" s="27">
        <v>0</v>
      </c>
      <c r="W2523" s="27">
        <v>0</v>
      </c>
      <c r="X2523" s="27">
        <v>11000000</v>
      </c>
      <c r="Y2523" s="27"/>
      <c r="Z2523" s="27">
        <v>1</v>
      </c>
    </row>
    <row r="2524" spans="1:26">
      <c r="A2524" s="27">
        <v>2014</v>
      </c>
      <c r="B2524" t="s">
        <v>4</v>
      </c>
      <c r="C2524" s="27">
        <v>482878450</v>
      </c>
      <c r="D2524" s="27">
        <v>396858450</v>
      </c>
      <c r="E2524" s="27">
        <v>482878450</v>
      </c>
      <c r="F2524" s="27">
        <v>24530312</v>
      </c>
      <c r="G2524" s="27">
        <v>0</v>
      </c>
      <c r="H2524" s="27">
        <v>1</v>
      </c>
      <c r="I2524" s="27">
        <v>0</v>
      </c>
      <c r="J2524" s="27">
        <v>0</v>
      </c>
      <c r="K2524" s="27">
        <v>6</v>
      </c>
      <c r="L2524" s="27">
        <v>1</v>
      </c>
      <c r="M2524" s="27">
        <v>1</v>
      </c>
      <c r="N2524" s="27">
        <v>1</v>
      </c>
      <c r="O2524" s="27">
        <v>0</v>
      </c>
      <c r="P2524" s="27">
        <v>4484000000</v>
      </c>
      <c r="Q2524" s="27">
        <v>4483416339.9385395</v>
      </c>
      <c r="R2524" s="27">
        <v>1</v>
      </c>
      <c r="S2524" s="27">
        <v>1</v>
      </c>
      <c r="T2524" s="33">
        <v>0.96696016921402161</v>
      </c>
      <c r="U2524" s="27">
        <v>97206458.099999994</v>
      </c>
      <c r="V2524" s="27">
        <v>0</v>
      </c>
      <c r="W2524" s="27">
        <v>0</v>
      </c>
      <c r="X2524" s="27">
        <v>9000000</v>
      </c>
      <c r="Y2524" s="27"/>
      <c r="Z2524" s="27">
        <v>1</v>
      </c>
    </row>
    <row r="2525" spans="1:26">
      <c r="A2525" s="27">
        <v>2015</v>
      </c>
      <c r="B2525" t="s">
        <v>4</v>
      </c>
      <c r="C2525" s="27">
        <v>457908554</v>
      </c>
      <c r="D2525" s="27">
        <v>433128554</v>
      </c>
      <c r="E2525" s="27">
        <v>457908554</v>
      </c>
      <c r="F2525" s="27">
        <v>14000000</v>
      </c>
      <c r="G2525" s="27">
        <v>0</v>
      </c>
      <c r="H2525" s="27">
        <v>1</v>
      </c>
      <c r="I2525" s="27">
        <v>0</v>
      </c>
      <c r="J2525" s="27">
        <v>0</v>
      </c>
      <c r="K2525" s="27">
        <v>6</v>
      </c>
      <c r="L2525" s="27">
        <v>1</v>
      </c>
      <c r="M2525" s="27">
        <v>1</v>
      </c>
      <c r="N2525" s="27">
        <v>1</v>
      </c>
      <c r="O2525" s="27">
        <v>0</v>
      </c>
      <c r="P2525" s="27">
        <v>4344000000</v>
      </c>
      <c r="Q2525" s="27">
        <v>4362128146.4530897</v>
      </c>
      <c r="R2525" s="27">
        <v>1</v>
      </c>
      <c r="S2525" s="27">
        <v>1</v>
      </c>
      <c r="T2525" s="33">
        <v>0.821813335342235</v>
      </c>
      <c r="U2525" s="27">
        <v>92974168.599999994</v>
      </c>
      <c r="V2525" s="27">
        <v>0</v>
      </c>
      <c r="W2525" s="27">
        <v>0</v>
      </c>
      <c r="X2525" s="27">
        <v>8000000</v>
      </c>
      <c r="Y2525" s="27"/>
      <c r="Z2525" s="27">
        <v>1</v>
      </c>
    </row>
    <row r="2526" spans="1:26">
      <c r="A2526" s="27">
        <v>2016</v>
      </c>
      <c r="B2526" t="s">
        <v>4</v>
      </c>
      <c r="C2526" s="27">
        <v>441540871</v>
      </c>
      <c r="D2526" s="27">
        <v>441540871</v>
      </c>
      <c r="E2526" s="27">
        <v>441540871</v>
      </c>
      <c r="F2526" s="27">
        <v>8260988.5</v>
      </c>
      <c r="G2526" s="27">
        <v>0</v>
      </c>
      <c r="H2526" s="27">
        <v>1</v>
      </c>
      <c r="I2526" s="27">
        <v>0</v>
      </c>
      <c r="J2526" s="27">
        <v>0</v>
      </c>
      <c r="K2526" s="27">
        <v>6</v>
      </c>
      <c r="L2526" s="27">
        <v>1</v>
      </c>
      <c r="M2526" s="27">
        <v>1</v>
      </c>
      <c r="N2526" s="27">
        <v>1</v>
      </c>
      <c r="O2526" s="27">
        <v>0</v>
      </c>
      <c r="P2526" s="27">
        <v>4569000000</v>
      </c>
      <c r="Q2526" s="27">
        <v>4671313314.5557833</v>
      </c>
      <c r="R2526" s="27">
        <v>1</v>
      </c>
      <c r="S2526" s="27">
        <v>1</v>
      </c>
      <c r="T2526" s="33">
        <v>0.86004996979414983</v>
      </c>
      <c r="U2526" s="27">
        <v>90196477</v>
      </c>
      <c r="V2526" s="27">
        <v>50178000</v>
      </c>
      <c r="W2526" s="27">
        <v>0</v>
      </c>
      <c r="X2526" s="27">
        <v>7000000</v>
      </c>
      <c r="Y2526" s="27"/>
      <c r="Z2526" s="27">
        <v>1</v>
      </c>
    </row>
    <row r="2527" spans="1:26">
      <c r="A2527" s="27">
        <v>2017</v>
      </c>
      <c r="B2527" t="s">
        <v>4</v>
      </c>
      <c r="C2527" s="27">
        <v>414769723.25</v>
      </c>
      <c r="D2527" s="27">
        <v>414769723.25</v>
      </c>
      <c r="E2527" s="27">
        <v>414769723.25</v>
      </c>
      <c r="F2527" s="27">
        <v>0</v>
      </c>
      <c r="G2527" s="27">
        <v>0</v>
      </c>
      <c r="H2527" s="27">
        <v>1</v>
      </c>
      <c r="I2527" s="27">
        <v>0</v>
      </c>
      <c r="J2527" s="27">
        <v>0</v>
      </c>
      <c r="K2527" s="27">
        <v>6</v>
      </c>
      <c r="L2527" s="27">
        <v>1</v>
      </c>
      <c r="M2527" s="27">
        <v>1</v>
      </c>
      <c r="N2527" s="27">
        <v>1</v>
      </c>
      <c r="O2527" s="27">
        <v>0</v>
      </c>
      <c r="P2527" s="27">
        <v>4891000000</v>
      </c>
      <c r="Q2527" s="27">
        <v>5061202767.4294834</v>
      </c>
      <c r="R2527" s="27">
        <v>1</v>
      </c>
      <c r="S2527" s="27">
        <v>1</v>
      </c>
      <c r="T2527" s="33">
        <v>0.90809244833766045</v>
      </c>
      <c r="U2527" s="27">
        <v>95550862.200000003</v>
      </c>
      <c r="V2527" s="27">
        <v>53563000</v>
      </c>
      <c r="W2527" s="27">
        <v>0</v>
      </c>
      <c r="X2527" s="27">
        <v>6000000</v>
      </c>
      <c r="Y2527" s="27"/>
      <c r="Z2527" s="27">
        <v>1</v>
      </c>
    </row>
    <row r="2528" spans="1:26">
      <c r="A2528" s="27">
        <v>1960</v>
      </c>
      <c r="B2528" t="s">
        <v>130</v>
      </c>
      <c r="C2528" s="27"/>
      <c r="D2528" s="27"/>
      <c r="E2528" s="27"/>
      <c r="F2528" s="27">
        <v>0</v>
      </c>
      <c r="G2528" s="27">
        <v>0</v>
      </c>
      <c r="H2528" s="27">
        <v>1</v>
      </c>
      <c r="I2528" s="27">
        <v>0</v>
      </c>
      <c r="J2528" s="27">
        <v>1</v>
      </c>
      <c r="K2528" s="27">
        <v>4</v>
      </c>
      <c r="L2528" s="27">
        <v>1</v>
      </c>
      <c r="M2528" s="27">
        <v>0</v>
      </c>
      <c r="N2528" s="27">
        <v>1</v>
      </c>
      <c r="O2528" s="27">
        <v>0</v>
      </c>
      <c r="P2528" s="27"/>
      <c r="Q2528" s="27">
        <v>141468977.57000685</v>
      </c>
      <c r="R2528" s="27">
        <v>0</v>
      </c>
      <c r="S2528" s="27">
        <v>1</v>
      </c>
      <c r="T2528" s="33">
        <v>0.99364431383616725</v>
      </c>
      <c r="U2528" s="27"/>
      <c r="V2528" s="27"/>
      <c r="W2528" s="27"/>
      <c r="X2528" s="27"/>
      <c r="Y2528" s="27"/>
      <c r="Z2528" s="27">
        <v>1</v>
      </c>
    </row>
    <row r="2529" spans="1:26">
      <c r="A2529" s="27">
        <v>1961</v>
      </c>
      <c r="B2529" t="s">
        <v>130</v>
      </c>
      <c r="C2529" s="27"/>
      <c r="D2529" s="27"/>
      <c r="E2529" s="27"/>
      <c r="F2529" s="27">
        <v>0</v>
      </c>
      <c r="G2529" s="27">
        <v>0</v>
      </c>
      <c r="H2529" s="27">
        <v>1</v>
      </c>
      <c r="I2529" s="27">
        <v>0</v>
      </c>
      <c r="J2529" s="27">
        <v>1</v>
      </c>
      <c r="K2529" s="27">
        <v>4</v>
      </c>
      <c r="L2529" s="27">
        <v>1</v>
      </c>
      <c r="M2529" s="27">
        <v>0</v>
      </c>
      <c r="N2529" s="27">
        <v>1</v>
      </c>
      <c r="O2529" s="27">
        <v>0</v>
      </c>
      <c r="P2529" s="27"/>
      <c r="Q2529" s="27">
        <v>167637907.38169569</v>
      </c>
      <c r="R2529" s="27">
        <v>0</v>
      </c>
      <c r="S2529" s="27">
        <v>1</v>
      </c>
      <c r="T2529" s="33">
        <v>0.97346733996739376</v>
      </c>
      <c r="U2529" s="27"/>
      <c r="V2529" s="27"/>
      <c r="W2529" s="27"/>
      <c r="X2529" s="27"/>
      <c r="Y2529" s="27"/>
      <c r="Z2529" s="27">
        <v>1</v>
      </c>
    </row>
    <row r="2530" spans="1:26">
      <c r="A2530" s="27">
        <v>1962</v>
      </c>
      <c r="B2530" t="s">
        <v>130</v>
      </c>
      <c r="C2530" s="27"/>
      <c r="D2530" s="27"/>
      <c r="E2530" s="27"/>
      <c r="F2530" s="27">
        <v>0</v>
      </c>
      <c r="G2530" s="27">
        <v>0</v>
      </c>
      <c r="H2530" s="27">
        <v>1</v>
      </c>
      <c r="I2530" s="27">
        <v>0</v>
      </c>
      <c r="J2530" s="27">
        <v>1</v>
      </c>
      <c r="K2530" s="27">
        <v>4</v>
      </c>
      <c r="L2530" s="27">
        <v>1</v>
      </c>
      <c r="M2530" s="27">
        <v>0</v>
      </c>
      <c r="N2530" s="27">
        <v>1</v>
      </c>
      <c r="O2530" s="27">
        <v>0</v>
      </c>
      <c r="P2530" s="27"/>
      <c r="Q2530" s="27">
        <v>182796536.49991694</v>
      </c>
      <c r="R2530" s="27">
        <v>0</v>
      </c>
      <c r="S2530" s="27">
        <v>1</v>
      </c>
      <c r="T2530" s="33">
        <v>0.97699079984331827</v>
      </c>
      <c r="U2530" s="27"/>
      <c r="V2530" s="27"/>
      <c r="W2530" s="27"/>
      <c r="X2530" s="27"/>
      <c r="Y2530" s="27"/>
      <c r="Z2530" s="27">
        <v>1</v>
      </c>
    </row>
    <row r="2531" spans="1:26">
      <c r="A2531" s="27">
        <v>1963</v>
      </c>
      <c r="B2531" t="s">
        <v>130</v>
      </c>
      <c r="C2531" s="27"/>
      <c r="D2531" s="27"/>
      <c r="E2531" s="27"/>
      <c r="F2531" s="27">
        <v>0</v>
      </c>
      <c r="G2531" s="27">
        <v>0</v>
      </c>
      <c r="H2531" s="27">
        <v>1</v>
      </c>
      <c r="I2531" s="27">
        <v>0</v>
      </c>
      <c r="J2531" s="27">
        <v>1</v>
      </c>
      <c r="K2531" s="27">
        <v>4</v>
      </c>
      <c r="L2531" s="27">
        <v>1</v>
      </c>
      <c r="M2531" s="27">
        <v>0</v>
      </c>
      <c r="N2531" s="27">
        <v>1</v>
      </c>
      <c r="O2531" s="27">
        <v>0</v>
      </c>
      <c r="P2531" s="27"/>
      <c r="Q2531" s="27">
        <v>154480244.24682802</v>
      </c>
      <c r="R2531" s="27">
        <v>0</v>
      </c>
      <c r="S2531" s="27">
        <v>1</v>
      </c>
      <c r="T2531" s="33">
        <v>0.98866747285419376</v>
      </c>
      <c r="U2531" s="27"/>
      <c r="V2531" s="27"/>
      <c r="W2531" s="27"/>
      <c r="X2531" s="27"/>
      <c r="Y2531" s="27"/>
      <c r="Z2531" s="27">
        <v>1</v>
      </c>
    </row>
    <row r="2532" spans="1:26">
      <c r="A2532" s="27">
        <v>1964</v>
      </c>
      <c r="B2532" t="s">
        <v>130</v>
      </c>
      <c r="C2532" s="27"/>
      <c r="D2532" s="27"/>
      <c r="E2532" s="27"/>
      <c r="F2532" s="27">
        <v>0</v>
      </c>
      <c r="G2532" s="27">
        <v>0</v>
      </c>
      <c r="H2532" s="27">
        <v>1</v>
      </c>
      <c r="I2532" s="27">
        <v>0</v>
      </c>
      <c r="J2532" s="27">
        <v>1</v>
      </c>
      <c r="K2532" s="27">
        <v>4</v>
      </c>
      <c r="L2532" s="27">
        <v>1</v>
      </c>
      <c r="M2532" s="27">
        <v>0</v>
      </c>
      <c r="N2532" s="27">
        <v>1</v>
      </c>
      <c r="O2532" s="27">
        <v>0</v>
      </c>
      <c r="P2532" s="27"/>
      <c r="Q2532" s="27">
        <v>215679855.27255332</v>
      </c>
      <c r="R2532" s="27">
        <v>0</v>
      </c>
      <c r="S2532" s="27">
        <v>1</v>
      </c>
      <c r="T2532" s="33">
        <v>1.0337554660061781</v>
      </c>
      <c r="U2532" s="27"/>
      <c r="V2532" s="27"/>
      <c r="W2532" s="27"/>
      <c r="X2532" s="27"/>
      <c r="Y2532" s="27"/>
      <c r="Z2532" s="27">
        <v>1</v>
      </c>
    </row>
    <row r="2533" spans="1:26">
      <c r="A2533" s="27">
        <v>1965</v>
      </c>
      <c r="B2533" t="s">
        <v>130</v>
      </c>
      <c r="C2533" s="27"/>
      <c r="D2533" s="27"/>
      <c r="E2533" s="27"/>
      <c r="F2533" s="27">
        <v>0</v>
      </c>
      <c r="G2533" s="27">
        <v>0</v>
      </c>
      <c r="H2533" s="27">
        <v>1</v>
      </c>
      <c r="I2533" s="27">
        <v>0</v>
      </c>
      <c r="J2533" s="27">
        <v>1</v>
      </c>
      <c r="K2533" s="27">
        <v>4</v>
      </c>
      <c r="L2533" s="27">
        <v>1</v>
      </c>
      <c r="M2533" s="27">
        <v>0</v>
      </c>
      <c r="N2533" s="27">
        <v>1</v>
      </c>
      <c r="O2533" s="27">
        <v>0</v>
      </c>
      <c r="P2533" s="27"/>
      <c r="Q2533" s="27">
        <v>226474285.58711562</v>
      </c>
      <c r="R2533" s="27">
        <v>0</v>
      </c>
      <c r="S2533" s="27">
        <v>1</v>
      </c>
      <c r="T2533" s="33">
        <v>1.0227515959565798</v>
      </c>
      <c r="U2533" s="27"/>
      <c r="V2533" s="27"/>
      <c r="W2533" s="27"/>
      <c r="X2533" s="27"/>
      <c r="Y2533" s="27"/>
      <c r="Z2533" s="27">
        <v>1</v>
      </c>
    </row>
    <row r="2534" spans="1:26">
      <c r="A2534" s="27">
        <v>1966</v>
      </c>
      <c r="B2534" t="s">
        <v>130</v>
      </c>
      <c r="C2534" s="27"/>
      <c r="D2534" s="27"/>
      <c r="E2534" s="27"/>
      <c r="F2534" s="27">
        <v>0</v>
      </c>
      <c r="G2534" s="27">
        <v>0</v>
      </c>
      <c r="H2534" s="27">
        <v>1</v>
      </c>
      <c r="I2534" s="27">
        <v>0</v>
      </c>
      <c r="J2534" s="27">
        <v>1</v>
      </c>
      <c r="K2534" s="27">
        <v>4</v>
      </c>
      <c r="L2534" s="27">
        <v>1</v>
      </c>
      <c r="M2534" s="27">
        <v>0</v>
      </c>
      <c r="N2534" s="27">
        <v>1</v>
      </c>
      <c r="O2534" s="27">
        <v>0</v>
      </c>
      <c r="P2534" s="27"/>
      <c r="Q2534" s="27">
        <v>245849781.71594253</v>
      </c>
      <c r="R2534" s="27">
        <v>0</v>
      </c>
      <c r="S2534" s="27">
        <v>1</v>
      </c>
      <c r="T2534" s="33">
        <v>1.060453919000093</v>
      </c>
      <c r="U2534" s="27"/>
      <c r="V2534" s="27"/>
      <c r="W2534" s="27"/>
      <c r="X2534" s="27"/>
      <c r="Y2534" s="27"/>
      <c r="Z2534" s="27">
        <v>1</v>
      </c>
    </row>
    <row r="2535" spans="1:26">
      <c r="A2535" s="27">
        <v>1967</v>
      </c>
      <c r="B2535" t="s">
        <v>130</v>
      </c>
      <c r="C2535" s="27"/>
      <c r="D2535" s="27"/>
      <c r="E2535" s="27"/>
      <c r="F2535" s="27">
        <v>0</v>
      </c>
      <c r="G2535" s="27">
        <v>0</v>
      </c>
      <c r="H2535" s="27">
        <v>1</v>
      </c>
      <c r="I2535" s="27">
        <v>0</v>
      </c>
      <c r="J2535" s="27">
        <v>1</v>
      </c>
      <c r="K2535" s="27">
        <v>4</v>
      </c>
      <c r="L2535" s="27">
        <v>1</v>
      </c>
      <c r="M2535" s="27">
        <v>0</v>
      </c>
      <c r="N2535" s="27">
        <v>1</v>
      </c>
      <c r="O2535" s="27">
        <v>0</v>
      </c>
      <c r="P2535" s="27"/>
      <c r="Q2535" s="27">
        <v>271543680.27926451</v>
      </c>
      <c r="R2535" s="27">
        <v>0</v>
      </c>
      <c r="S2535" s="27">
        <v>1</v>
      </c>
      <c r="T2535" s="33">
        <v>1.0100991944882907</v>
      </c>
      <c r="U2535" s="27"/>
      <c r="V2535" s="27"/>
      <c r="W2535" s="27"/>
      <c r="X2535" s="27"/>
      <c r="Y2535" s="27"/>
      <c r="Z2535" s="27">
        <v>1</v>
      </c>
    </row>
    <row r="2536" spans="1:26">
      <c r="A2536" s="27">
        <v>1968</v>
      </c>
      <c r="B2536" t="s">
        <v>130</v>
      </c>
      <c r="C2536" s="27"/>
      <c r="D2536" s="27"/>
      <c r="E2536" s="27"/>
      <c r="F2536" s="27">
        <v>0</v>
      </c>
      <c r="G2536" s="27">
        <v>0</v>
      </c>
      <c r="H2536" s="27">
        <v>1</v>
      </c>
      <c r="I2536" s="27">
        <v>0</v>
      </c>
      <c r="J2536" s="27">
        <v>1</v>
      </c>
      <c r="K2536" s="27">
        <v>4</v>
      </c>
      <c r="L2536" s="27">
        <v>1</v>
      </c>
      <c r="M2536" s="27">
        <v>0</v>
      </c>
      <c r="N2536" s="27">
        <v>1</v>
      </c>
      <c r="O2536" s="27">
        <v>0</v>
      </c>
      <c r="P2536" s="27"/>
      <c r="Q2536" s="27">
        <v>294468564.53431064</v>
      </c>
      <c r="R2536" s="27">
        <v>0</v>
      </c>
      <c r="S2536" s="27">
        <v>1</v>
      </c>
      <c r="T2536" s="33">
        <v>0.99765870157012104</v>
      </c>
      <c r="U2536" s="27"/>
      <c r="V2536" s="27"/>
      <c r="W2536" s="27"/>
      <c r="X2536" s="27"/>
      <c r="Y2536" s="27"/>
      <c r="Z2536" s="27">
        <v>1</v>
      </c>
    </row>
    <row r="2537" spans="1:26">
      <c r="A2537" s="27">
        <v>1969</v>
      </c>
      <c r="B2537" t="s">
        <v>130</v>
      </c>
      <c r="C2537" s="27"/>
      <c r="D2537" s="27"/>
      <c r="E2537" s="27"/>
      <c r="F2537" s="27">
        <v>0</v>
      </c>
      <c r="G2537" s="27">
        <v>0</v>
      </c>
      <c r="H2537" s="27">
        <v>1</v>
      </c>
      <c r="I2537" s="27">
        <v>0</v>
      </c>
      <c r="J2537" s="27">
        <v>1</v>
      </c>
      <c r="K2537" s="27">
        <v>4</v>
      </c>
      <c r="L2537" s="27">
        <v>1</v>
      </c>
      <c r="M2537" s="27">
        <v>0</v>
      </c>
      <c r="N2537" s="27">
        <v>1</v>
      </c>
      <c r="O2537" s="27">
        <v>0</v>
      </c>
      <c r="P2537" s="27"/>
      <c r="Q2537" s="27">
        <v>318124701.04899299</v>
      </c>
      <c r="R2537" s="27">
        <v>0</v>
      </c>
      <c r="S2537" s="27">
        <v>1</v>
      </c>
      <c r="T2537" s="33">
        <v>1.0058077459461789</v>
      </c>
      <c r="U2537" s="27"/>
      <c r="V2537" s="27"/>
      <c r="W2537" s="27"/>
      <c r="X2537" s="27"/>
      <c r="Y2537" s="27"/>
      <c r="Z2537" s="27">
        <v>1</v>
      </c>
    </row>
    <row r="2538" spans="1:26">
      <c r="A2538" s="27">
        <v>1970</v>
      </c>
      <c r="B2538" t="s">
        <v>130</v>
      </c>
      <c r="C2538" s="27"/>
      <c r="D2538" s="27"/>
      <c r="E2538" s="27"/>
      <c r="F2538" s="27">
        <v>0</v>
      </c>
      <c r="G2538" s="27">
        <v>0</v>
      </c>
      <c r="H2538" s="27">
        <v>1</v>
      </c>
      <c r="I2538" s="27">
        <v>0</v>
      </c>
      <c r="J2538" s="27">
        <v>1</v>
      </c>
      <c r="K2538" s="27">
        <v>4</v>
      </c>
      <c r="L2538" s="27">
        <v>1</v>
      </c>
      <c r="M2538" s="27">
        <v>0</v>
      </c>
      <c r="N2538" s="27">
        <v>1</v>
      </c>
      <c r="O2538" s="27">
        <v>0</v>
      </c>
      <c r="P2538" s="27"/>
      <c r="Q2538" s="27">
        <v>323802475.48102939</v>
      </c>
      <c r="R2538" s="27">
        <v>0</v>
      </c>
      <c r="S2538" s="27">
        <v>1</v>
      </c>
      <c r="T2538" s="33">
        <v>1</v>
      </c>
      <c r="U2538" s="27">
        <v>0</v>
      </c>
      <c r="V2538" s="27">
        <v>29280000</v>
      </c>
      <c r="W2538" s="27">
        <v>0</v>
      </c>
      <c r="X2538" s="27"/>
      <c r="Y2538" s="27">
        <v>0</v>
      </c>
      <c r="Z2538" s="27">
        <v>1</v>
      </c>
    </row>
    <row r="2539" spans="1:26">
      <c r="A2539" s="27">
        <v>1971</v>
      </c>
      <c r="B2539" t="s">
        <v>130</v>
      </c>
      <c r="C2539" s="27"/>
      <c r="D2539" s="27"/>
      <c r="E2539" s="27"/>
      <c r="F2539" s="27">
        <v>0</v>
      </c>
      <c r="G2539" s="27">
        <v>0</v>
      </c>
      <c r="H2539" s="27">
        <v>1</v>
      </c>
      <c r="I2539" s="27">
        <v>0</v>
      </c>
      <c r="J2539" s="27">
        <v>1</v>
      </c>
      <c r="K2539" s="27">
        <v>4</v>
      </c>
      <c r="L2539" s="27">
        <v>1</v>
      </c>
      <c r="M2539" s="27">
        <v>0</v>
      </c>
      <c r="N2539" s="27">
        <v>1</v>
      </c>
      <c r="O2539" s="27">
        <v>0</v>
      </c>
      <c r="P2539" s="27"/>
      <c r="Q2539" s="27">
        <v>381687073.05860245</v>
      </c>
      <c r="R2539" s="27">
        <v>0</v>
      </c>
      <c r="S2539" s="27">
        <v>1</v>
      </c>
      <c r="T2539" s="33">
        <v>0.92761372871024128</v>
      </c>
      <c r="U2539" s="27">
        <v>0</v>
      </c>
      <c r="V2539" s="27">
        <v>27596000</v>
      </c>
      <c r="W2539" s="27">
        <v>0</v>
      </c>
      <c r="X2539" s="27"/>
      <c r="Y2539" s="27">
        <v>0</v>
      </c>
      <c r="Z2539" s="27">
        <v>1</v>
      </c>
    </row>
    <row r="2540" spans="1:26">
      <c r="A2540" s="27">
        <v>1972</v>
      </c>
      <c r="B2540" t="s">
        <v>130</v>
      </c>
      <c r="C2540" s="27"/>
      <c r="D2540" s="27"/>
      <c r="E2540" s="27"/>
      <c r="F2540" s="27">
        <v>0</v>
      </c>
      <c r="G2540" s="27">
        <v>0</v>
      </c>
      <c r="H2540" s="27">
        <v>1</v>
      </c>
      <c r="I2540" s="27">
        <v>0</v>
      </c>
      <c r="J2540" s="27">
        <v>1</v>
      </c>
      <c r="K2540" s="27">
        <v>4</v>
      </c>
      <c r="L2540" s="27">
        <v>1</v>
      </c>
      <c r="M2540" s="27">
        <v>0</v>
      </c>
      <c r="N2540" s="27">
        <v>1</v>
      </c>
      <c r="O2540" s="27">
        <v>0</v>
      </c>
      <c r="P2540" s="27"/>
      <c r="Q2540" s="27">
        <v>430508357.72399998</v>
      </c>
      <c r="R2540" s="27">
        <v>0</v>
      </c>
      <c r="S2540" s="27">
        <v>1</v>
      </c>
      <c r="T2540" s="33">
        <v>0.92122545142259926</v>
      </c>
      <c r="U2540" s="27">
        <v>0</v>
      </c>
      <c r="V2540" s="27">
        <v>24052000</v>
      </c>
      <c r="W2540" s="27">
        <v>0</v>
      </c>
      <c r="X2540" s="27"/>
      <c r="Y2540" s="27">
        <v>0</v>
      </c>
      <c r="Z2540" s="27">
        <v>1</v>
      </c>
    </row>
    <row r="2541" spans="1:26">
      <c r="A2541" s="27">
        <v>1973</v>
      </c>
      <c r="B2541" t="s">
        <v>130</v>
      </c>
      <c r="C2541" s="27"/>
      <c r="D2541" s="27"/>
      <c r="E2541" s="27"/>
      <c r="F2541" s="27">
        <v>0</v>
      </c>
      <c r="G2541" s="27">
        <v>0</v>
      </c>
      <c r="H2541" s="27">
        <v>1</v>
      </c>
      <c r="I2541" s="27">
        <v>0</v>
      </c>
      <c r="J2541" s="27">
        <v>1</v>
      </c>
      <c r="K2541" s="27">
        <v>4</v>
      </c>
      <c r="L2541" s="27">
        <v>1</v>
      </c>
      <c r="M2541" s="27">
        <v>0</v>
      </c>
      <c r="N2541" s="27">
        <v>1</v>
      </c>
      <c r="O2541" s="27">
        <v>0</v>
      </c>
      <c r="P2541" s="27"/>
      <c r="Q2541" s="27">
        <v>722780701.12333834</v>
      </c>
      <c r="R2541" s="27">
        <v>0</v>
      </c>
      <c r="S2541" s="27">
        <v>1</v>
      </c>
      <c r="T2541" s="33">
        <v>1.2798279189511945</v>
      </c>
      <c r="U2541" s="27">
        <v>0</v>
      </c>
      <c r="V2541" s="27">
        <v>19853000</v>
      </c>
      <c r="W2541" s="27">
        <v>0</v>
      </c>
      <c r="X2541" s="27"/>
      <c r="Y2541" s="27">
        <v>64000000</v>
      </c>
      <c r="Z2541" s="27">
        <v>1</v>
      </c>
    </row>
    <row r="2542" spans="1:26">
      <c r="A2542" s="27">
        <v>1974</v>
      </c>
      <c r="B2542" t="s">
        <v>130</v>
      </c>
      <c r="C2542" s="27"/>
      <c r="D2542" s="27"/>
      <c r="E2542" s="27"/>
      <c r="F2542" s="27">
        <v>23000000</v>
      </c>
      <c r="G2542" s="27">
        <v>0</v>
      </c>
      <c r="H2542" s="27">
        <v>1</v>
      </c>
      <c r="I2542" s="27">
        <v>0</v>
      </c>
      <c r="J2542" s="27">
        <v>1</v>
      </c>
      <c r="K2542" s="27">
        <v>4</v>
      </c>
      <c r="L2542" s="27">
        <v>1</v>
      </c>
      <c r="M2542" s="27">
        <v>0</v>
      </c>
      <c r="N2542" s="27">
        <v>1</v>
      </c>
      <c r="O2542" s="27">
        <v>0</v>
      </c>
      <c r="P2542" s="27"/>
      <c r="Q2542" s="27">
        <v>1544216003.9842479</v>
      </c>
      <c r="R2542" s="27">
        <v>1</v>
      </c>
      <c r="S2542" s="27">
        <v>1</v>
      </c>
      <c r="T2542" s="33">
        <v>1.2793035310212315</v>
      </c>
      <c r="U2542" s="27">
        <v>0</v>
      </c>
      <c r="V2542" s="27">
        <v>17298000</v>
      </c>
      <c r="W2542" s="27">
        <v>0</v>
      </c>
      <c r="X2542" s="27"/>
      <c r="Y2542" s="27">
        <v>67000000</v>
      </c>
      <c r="Z2542" s="27">
        <v>1</v>
      </c>
    </row>
    <row r="2543" spans="1:26">
      <c r="A2543" s="27">
        <v>1975</v>
      </c>
      <c r="B2543" t="s">
        <v>130</v>
      </c>
      <c r="C2543" s="27"/>
      <c r="D2543" s="27"/>
      <c r="E2543" s="27"/>
      <c r="F2543" s="27">
        <v>0</v>
      </c>
      <c r="G2543" s="27">
        <v>0</v>
      </c>
      <c r="H2543" s="27">
        <v>1</v>
      </c>
      <c r="I2543" s="27">
        <v>0</v>
      </c>
      <c r="J2543" s="27">
        <v>1</v>
      </c>
      <c r="K2543" s="27">
        <v>4</v>
      </c>
      <c r="L2543" s="27">
        <v>1</v>
      </c>
      <c r="M2543" s="27">
        <v>0</v>
      </c>
      <c r="N2543" s="27">
        <v>1</v>
      </c>
      <c r="O2543" s="27">
        <v>0</v>
      </c>
      <c r="P2543" s="27"/>
      <c r="Q2543" s="27">
        <v>2157592936.6073127</v>
      </c>
      <c r="R2543" s="27">
        <v>1</v>
      </c>
      <c r="S2543" s="27">
        <v>1</v>
      </c>
      <c r="T2543" s="33">
        <v>0.94696688960437181</v>
      </c>
      <c r="U2543" s="27">
        <v>0</v>
      </c>
      <c r="V2543" s="27">
        <v>19297000</v>
      </c>
      <c r="W2543" s="27">
        <v>0</v>
      </c>
      <c r="X2543" s="27"/>
      <c r="Y2543" s="27">
        <v>30000000</v>
      </c>
      <c r="Z2543" s="27">
        <v>1</v>
      </c>
    </row>
    <row r="2544" spans="1:26">
      <c r="A2544" s="27">
        <v>1976</v>
      </c>
      <c r="B2544" t="s">
        <v>130</v>
      </c>
      <c r="C2544" s="27"/>
      <c r="D2544" s="27"/>
      <c r="E2544" s="27"/>
      <c r="F2544" s="27">
        <v>0</v>
      </c>
      <c r="G2544" s="27">
        <v>0</v>
      </c>
      <c r="H2544" s="27">
        <v>1</v>
      </c>
      <c r="I2544" s="27">
        <v>0</v>
      </c>
      <c r="J2544" s="27">
        <v>1</v>
      </c>
      <c r="K2544" s="27">
        <v>4</v>
      </c>
      <c r="L2544" s="27">
        <v>1</v>
      </c>
      <c r="M2544" s="27">
        <v>0</v>
      </c>
      <c r="N2544" s="27">
        <v>1</v>
      </c>
      <c r="O2544" s="27">
        <v>0</v>
      </c>
      <c r="P2544" s="27"/>
      <c r="Q2544" s="27">
        <v>3009409970.9046278</v>
      </c>
      <c r="R2544" s="27">
        <v>1</v>
      </c>
      <c r="S2544" s="27">
        <v>1</v>
      </c>
      <c r="T2544" s="33">
        <v>1.0219497573337515</v>
      </c>
      <c r="U2544" s="27">
        <v>0</v>
      </c>
      <c r="V2544" s="27">
        <v>20972000</v>
      </c>
      <c r="W2544" s="27">
        <v>0</v>
      </c>
      <c r="X2544" s="27"/>
      <c r="Y2544" s="27">
        <v>90000000</v>
      </c>
      <c r="Z2544" s="27">
        <v>1</v>
      </c>
    </row>
    <row r="2545" spans="1:26">
      <c r="A2545" s="27">
        <v>1977</v>
      </c>
      <c r="B2545" t="s">
        <v>130</v>
      </c>
      <c r="C2545" s="27"/>
      <c r="D2545" s="27"/>
      <c r="E2545" s="27"/>
      <c r="F2545" s="27">
        <v>0</v>
      </c>
      <c r="G2545" s="27">
        <v>0</v>
      </c>
      <c r="H2545" s="27">
        <v>1</v>
      </c>
      <c r="I2545" s="27">
        <v>0</v>
      </c>
      <c r="J2545" s="27">
        <v>1</v>
      </c>
      <c r="K2545" s="27">
        <v>4</v>
      </c>
      <c r="L2545" s="27">
        <v>1</v>
      </c>
      <c r="M2545" s="27">
        <v>0</v>
      </c>
      <c r="N2545" s="27">
        <v>1</v>
      </c>
      <c r="O2545" s="27">
        <v>0</v>
      </c>
      <c r="P2545" s="27"/>
      <c r="Q2545" s="27">
        <v>2809349074.1771083</v>
      </c>
      <c r="R2545" s="27">
        <v>1</v>
      </c>
      <c r="S2545" s="27">
        <v>1</v>
      </c>
      <c r="T2545" s="33">
        <v>1.0409624303569636</v>
      </c>
      <c r="U2545" s="27">
        <v>0</v>
      </c>
      <c r="V2545" s="27">
        <v>21291000</v>
      </c>
      <c r="W2545" s="27">
        <v>0</v>
      </c>
      <c r="X2545" s="27"/>
      <c r="Y2545" s="27">
        <v>20000000</v>
      </c>
      <c r="Z2545" s="27">
        <v>1</v>
      </c>
    </row>
    <row r="2546" spans="1:26">
      <c r="A2546" s="27">
        <v>1978</v>
      </c>
      <c r="B2546" t="s">
        <v>130</v>
      </c>
      <c r="C2546" s="27"/>
      <c r="D2546" s="27"/>
      <c r="E2546" s="27"/>
      <c r="F2546" s="27">
        <v>0</v>
      </c>
      <c r="G2546" s="27">
        <v>0</v>
      </c>
      <c r="H2546" s="27">
        <v>1</v>
      </c>
      <c r="I2546" s="27">
        <v>0</v>
      </c>
      <c r="J2546" s="27">
        <v>1</v>
      </c>
      <c r="K2546" s="27">
        <v>4</v>
      </c>
      <c r="L2546" s="27">
        <v>1</v>
      </c>
      <c r="M2546" s="27">
        <v>0</v>
      </c>
      <c r="N2546" s="27">
        <v>1</v>
      </c>
      <c r="O2546" s="27">
        <v>0</v>
      </c>
      <c r="P2546" s="27"/>
      <c r="Q2546" s="27">
        <v>2389479269.1883202</v>
      </c>
      <c r="R2546" s="27">
        <v>1</v>
      </c>
      <c r="S2546" s="27">
        <v>1</v>
      </c>
      <c r="T2546" s="33">
        <v>0.91734575384516981</v>
      </c>
      <c r="U2546" s="27">
        <v>9914231.9000000004</v>
      </c>
      <c r="V2546" s="27">
        <v>21269000</v>
      </c>
      <c r="W2546" s="27">
        <v>0</v>
      </c>
      <c r="X2546" s="27"/>
      <c r="Y2546" s="27">
        <v>80000000</v>
      </c>
      <c r="Z2546" s="27">
        <v>1</v>
      </c>
    </row>
    <row r="2547" spans="1:26">
      <c r="A2547" s="27">
        <v>1979</v>
      </c>
      <c r="B2547" t="s">
        <v>130</v>
      </c>
      <c r="C2547" s="27"/>
      <c r="D2547" s="27"/>
      <c r="E2547" s="27"/>
      <c r="F2547" s="27">
        <v>0</v>
      </c>
      <c r="G2547" s="27">
        <v>0</v>
      </c>
      <c r="H2547" s="27">
        <v>1</v>
      </c>
      <c r="I2547" s="27">
        <v>0</v>
      </c>
      <c r="J2547" s="27">
        <v>1</v>
      </c>
      <c r="K2547" s="27">
        <v>4</v>
      </c>
      <c r="L2547" s="27">
        <v>1</v>
      </c>
      <c r="M2547" s="27">
        <v>0</v>
      </c>
      <c r="N2547" s="27">
        <v>1</v>
      </c>
      <c r="O2547" s="27">
        <v>0</v>
      </c>
      <c r="P2547" s="27"/>
      <c r="Q2547" s="27">
        <v>3030251116.3596597</v>
      </c>
      <c r="R2547" s="27">
        <v>1</v>
      </c>
      <c r="S2547" s="27">
        <v>1</v>
      </c>
      <c r="T2547" s="33">
        <v>0.9810294585578897</v>
      </c>
      <c r="U2547" s="27">
        <v>20049762.600000001</v>
      </c>
      <c r="V2547" s="27">
        <v>20320000</v>
      </c>
      <c r="W2547" s="27">
        <v>0</v>
      </c>
      <c r="X2547" s="27"/>
      <c r="Y2547" s="27">
        <v>100000000</v>
      </c>
      <c r="Z2547" s="27">
        <v>1</v>
      </c>
    </row>
    <row r="2548" spans="1:26">
      <c r="A2548" s="27">
        <v>1980</v>
      </c>
      <c r="B2548" t="s">
        <v>130</v>
      </c>
      <c r="C2548" s="27"/>
      <c r="D2548" s="27"/>
      <c r="E2548" s="27"/>
      <c r="F2548" s="27">
        <v>0</v>
      </c>
      <c r="G2548" s="27">
        <v>0</v>
      </c>
      <c r="H2548" s="27">
        <v>1</v>
      </c>
      <c r="I2548" s="27">
        <v>0</v>
      </c>
      <c r="J2548" s="27">
        <v>1</v>
      </c>
      <c r="K2548" s="27">
        <v>4</v>
      </c>
      <c r="L2548" s="27">
        <v>1</v>
      </c>
      <c r="M2548" s="27">
        <v>0</v>
      </c>
      <c r="N2548" s="27">
        <v>1</v>
      </c>
      <c r="O2548" s="27">
        <v>0</v>
      </c>
      <c r="P2548" s="27">
        <v>4559000000</v>
      </c>
      <c r="Q2548" s="27">
        <v>4279637933.851357</v>
      </c>
      <c r="R2548" s="27">
        <v>0</v>
      </c>
      <c r="S2548" s="27">
        <v>1</v>
      </c>
      <c r="T2548" s="33">
        <v>0.94044734443210454</v>
      </c>
      <c r="U2548" s="27">
        <v>14500000</v>
      </c>
      <c r="V2548" s="27">
        <v>18626000</v>
      </c>
      <c r="W2548" s="27">
        <v>0</v>
      </c>
      <c r="X2548" s="27"/>
      <c r="Y2548" s="27">
        <v>100000000</v>
      </c>
      <c r="Z2548" s="27">
        <v>1</v>
      </c>
    </row>
    <row r="2549" spans="1:26">
      <c r="A2549" s="27">
        <v>1981</v>
      </c>
      <c r="B2549" t="s">
        <v>130</v>
      </c>
      <c r="C2549" s="27"/>
      <c r="D2549" s="27"/>
      <c r="E2549" s="27"/>
      <c r="F2549" s="27">
        <v>0</v>
      </c>
      <c r="G2549" s="27">
        <v>0</v>
      </c>
      <c r="H2549" s="27">
        <v>1</v>
      </c>
      <c r="I2549" s="27">
        <v>0</v>
      </c>
      <c r="J2549" s="27">
        <v>1</v>
      </c>
      <c r="K2549" s="27">
        <v>4</v>
      </c>
      <c r="L2549" s="27">
        <v>1</v>
      </c>
      <c r="M2549" s="27">
        <v>0</v>
      </c>
      <c r="N2549" s="27">
        <v>1</v>
      </c>
      <c r="O2549" s="27">
        <v>0</v>
      </c>
      <c r="P2549" s="27">
        <v>4111000000</v>
      </c>
      <c r="Q2549" s="27">
        <v>3862269126.9268055</v>
      </c>
      <c r="R2549" s="27">
        <v>0</v>
      </c>
      <c r="S2549" s="27">
        <v>1</v>
      </c>
      <c r="T2549" s="33">
        <v>0.83355014400471705</v>
      </c>
      <c r="U2549" s="27">
        <v>13200000</v>
      </c>
      <c r="V2549" s="27">
        <v>16962000</v>
      </c>
      <c r="W2549" s="27">
        <v>0</v>
      </c>
      <c r="X2549" s="27"/>
      <c r="Y2549" s="27">
        <v>0</v>
      </c>
      <c r="Z2549" s="27">
        <v>1</v>
      </c>
    </row>
    <row r="2550" spans="1:26">
      <c r="A2550" s="27">
        <v>1982</v>
      </c>
      <c r="B2550" t="s">
        <v>130</v>
      </c>
      <c r="C2550" s="27"/>
      <c r="D2550" s="27"/>
      <c r="E2550" s="27"/>
      <c r="F2550" s="27">
        <v>0</v>
      </c>
      <c r="G2550" s="27">
        <v>0</v>
      </c>
      <c r="H2550" s="27">
        <v>1</v>
      </c>
      <c r="I2550" s="27">
        <v>0</v>
      </c>
      <c r="J2550" s="27">
        <v>1</v>
      </c>
      <c r="K2550" s="27">
        <v>4</v>
      </c>
      <c r="L2550" s="27">
        <v>1</v>
      </c>
      <c r="M2550" s="27">
        <v>0</v>
      </c>
      <c r="N2550" s="27">
        <v>1</v>
      </c>
      <c r="O2550" s="27">
        <v>0</v>
      </c>
      <c r="P2550" s="27">
        <v>3853000000</v>
      </c>
      <c r="Q2550" s="27">
        <v>3618007844.4490843</v>
      </c>
      <c r="R2550" s="27">
        <v>0</v>
      </c>
      <c r="S2550" s="27">
        <v>1</v>
      </c>
      <c r="T2550" s="33">
        <v>0.78443295677873848</v>
      </c>
      <c r="U2550" s="27">
        <v>10300000</v>
      </c>
      <c r="V2550" s="27">
        <v>15232000</v>
      </c>
      <c r="W2550" s="27">
        <v>0</v>
      </c>
      <c r="X2550" s="27"/>
      <c r="Y2550" s="27">
        <v>496243008</v>
      </c>
      <c r="Z2550" s="27">
        <v>1</v>
      </c>
    </row>
    <row r="2551" spans="1:26">
      <c r="A2551" s="27">
        <v>1983</v>
      </c>
      <c r="B2551" t="s">
        <v>130</v>
      </c>
      <c r="C2551" s="27"/>
      <c r="D2551" s="27"/>
      <c r="E2551" s="27"/>
      <c r="F2551" s="27">
        <v>0</v>
      </c>
      <c r="G2551" s="27">
        <v>0</v>
      </c>
      <c r="H2551" s="27">
        <v>1</v>
      </c>
      <c r="I2551" s="27">
        <v>0</v>
      </c>
      <c r="J2551" s="27">
        <v>1</v>
      </c>
      <c r="K2551" s="27">
        <v>4</v>
      </c>
      <c r="L2551" s="27">
        <v>1</v>
      </c>
      <c r="M2551" s="27">
        <v>0</v>
      </c>
      <c r="N2551" s="27">
        <v>1</v>
      </c>
      <c r="O2551" s="27">
        <v>0</v>
      </c>
      <c r="P2551" s="27">
        <v>3689000000</v>
      </c>
      <c r="Q2551" s="27">
        <v>3391275731.3185859</v>
      </c>
      <c r="R2551" s="27">
        <v>0</v>
      </c>
      <c r="S2551" s="27">
        <v>1</v>
      </c>
      <c r="T2551" s="33">
        <v>0.83426891623154475</v>
      </c>
      <c r="U2551" s="27">
        <v>1900000</v>
      </c>
      <c r="V2551" s="27">
        <v>14636000</v>
      </c>
      <c r="W2551" s="27">
        <v>0</v>
      </c>
      <c r="X2551" s="27"/>
      <c r="Y2551" s="27">
        <v>8150000</v>
      </c>
      <c r="Z2551" s="27">
        <v>1</v>
      </c>
    </row>
    <row r="2552" spans="1:26">
      <c r="A2552" s="27">
        <v>1984</v>
      </c>
      <c r="B2552" t="s">
        <v>130</v>
      </c>
      <c r="C2552" s="27"/>
      <c r="D2552" s="27"/>
      <c r="E2552" s="27"/>
      <c r="F2552" s="27">
        <v>0</v>
      </c>
      <c r="G2552" s="27">
        <v>0</v>
      </c>
      <c r="H2552" s="27">
        <v>1</v>
      </c>
      <c r="I2552" s="27">
        <v>0</v>
      </c>
      <c r="J2552" s="27">
        <v>1</v>
      </c>
      <c r="K2552" s="27">
        <v>4</v>
      </c>
      <c r="L2552" s="27">
        <v>1</v>
      </c>
      <c r="M2552" s="27">
        <v>0</v>
      </c>
      <c r="N2552" s="27">
        <v>1</v>
      </c>
      <c r="O2552" s="27">
        <v>0</v>
      </c>
      <c r="P2552" s="27">
        <v>3547000000</v>
      </c>
      <c r="Q2552" s="27">
        <v>3561451562.2357574</v>
      </c>
      <c r="R2552" s="27">
        <v>0</v>
      </c>
      <c r="S2552" s="27">
        <v>1</v>
      </c>
      <c r="T2552" s="33">
        <v>0.82999599794502654</v>
      </c>
      <c r="U2552" s="27">
        <v>0</v>
      </c>
      <c r="V2552" s="27">
        <v>10205000</v>
      </c>
      <c r="W2552" s="27">
        <v>0</v>
      </c>
      <c r="X2552" s="27"/>
      <c r="Y2552" s="27"/>
      <c r="Z2552" s="27">
        <v>1</v>
      </c>
    </row>
    <row r="2553" spans="1:26">
      <c r="A2553" s="27">
        <v>1985</v>
      </c>
      <c r="B2553" t="s">
        <v>130</v>
      </c>
      <c r="C2553" s="27"/>
      <c r="D2553" s="27"/>
      <c r="E2553" s="27"/>
      <c r="F2553" s="27">
        <v>0</v>
      </c>
      <c r="G2553" s="27">
        <v>0</v>
      </c>
      <c r="H2553" s="27">
        <v>1</v>
      </c>
      <c r="I2553" s="27">
        <v>0</v>
      </c>
      <c r="J2553" s="27">
        <v>1</v>
      </c>
      <c r="K2553" s="27">
        <v>4</v>
      </c>
      <c r="L2553" s="27">
        <v>1</v>
      </c>
      <c r="M2553" s="27">
        <v>0</v>
      </c>
      <c r="N2553" s="27">
        <v>1</v>
      </c>
      <c r="O2553" s="27">
        <v>0</v>
      </c>
      <c r="P2553" s="27">
        <v>3736000000</v>
      </c>
      <c r="Q2553" s="27">
        <v>3339914759.372745</v>
      </c>
      <c r="R2553" s="27">
        <v>0</v>
      </c>
      <c r="S2553" s="27">
        <v>1</v>
      </c>
      <c r="T2553" s="33">
        <v>0.74915719568429318</v>
      </c>
      <c r="U2553" s="27">
        <v>0</v>
      </c>
      <c r="V2553" s="27">
        <v>11053000</v>
      </c>
      <c r="W2553" s="27">
        <v>0</v>
      </c>
      <c r="X2553" s="27"/>
      <c r="Y2553" s="27"/>
      <c r="Z2553" s="27">
        <v>1</v>
      </c>
    </row>
    <row r="2554" spans="1:26">
      <c r="A2554" s="27">
        <v>1986</v>
      </c>
      <c r="B2554" t="s">
        <v>130</v>
      </c>
      <c r="C2554" s="27"/>
      <c r="D2554" s="27"/>
      <c r="E2554" s="27"/>
      <c r="F2554" s="27">
        <v>0</v>
      </c>
      <c r="G2554" s="27">
        <v>0</v>
      </c>
      <c r="H2554" s="27">
        <v>1</v>
      </c>
      <c r="I2554" s="27">
        <v>0</v>
      </c>
      <c r="J2554" s="27">
        <v>1</v>
      </c>
      <c r="K2554" s="27">
        <v>4</v>
      </c>
      <c r="L2554" s="27">
        <v>1</v>
      </c>
      <c r="M2554" s="27">
        <v>0</v>
      </c>
      <c r="N2554" s="27">
        <v>1</v>
      </c>
      <c r="O2554" s="27">
        <v>0</v>
      </c>
      <c r="P2554" s="27">
        <v>4889000000</v>
      </c>
      <c r="Q2554" s="27">
        <v>3403638193.5790529</v>
      </c>
      <c r="R2554" s="27">
        <v>0</v>
      </c>
      <c r="S2554" s="27">
        <v>1</v>
      </c>
      <c r="T2554" s="33">
        <v>0.7030572776909082</v>
      </c>
      <c r="U2554" s="27">
        <v>33530000</v>
      </c>
      <c r="V2554" s="27">
        <v>12348000</v>
      </c>
      <c r="W2554" s="27">
        <v>0</v>
      </c>
      <c r="X2554" s="27"/>
      <c r="Y2554" s="27"/>
      <c r="Z2554" s="27">
        <v>1</v>
      </c>
    </row>
    <row r="2555" spans="1:26">
      <c r="A2555" s="27">
        <v>1987</v>
      </c>
      <c r="B2555" t="s">
        <v>130</v>
      </c>
      <c r="C2555" s="27"/>
      <c r="D2555" s="27"/>
      <c r="E2555" s="27"/>
      <c r="F2555" s="27">
        <v>0</v>
      </c>
      <c r="G2555" s="27">
        <v>0</v>
      </c>
      <c r="H2555" s="27">
        <v>1</v>
      </c>
      <c r="I2555" s="27">
        <v>0</v>
      </c>
      <c r="J2555" s="27">
        <v>1</v>
      </c>
      <c r="K2555" s="27">
        <v>4</v>
      </c>
      <c r="L2555" s="27">
        <v>1</v>
      </c>
      <c r="M2555" s="27">
        <v>0</v>
      </c>
      <c r="N2555" s="27">
        <v>1</v>
      </c>
      <c r="O2555" s="27">
        <v>0</v>
      </c>
      <c r="P2555" s="27">
        <v>3699000000</v>
      </c>
      <c r="Q2555" s="27">
        <v>3281797038.6656594</v>
      </c>
      <c r="R2555" s="27">
        <v>1</v>
      </c>
      <c r="S2555" s="27">
        <v>1</v>
      </c>
      <c r="T2555" s="33">
        <v>0.74330063470010233</v>
      </c>
      <c r="U2555" s="27">
        <v>60293050</v>
      </c>
      <c r="V2555" s="27">
        <v>13819000</v>
      </c>
      <c r="W2555" s="27">
        <v>0</v>
      </c>
      <c r="X2555" s="27"/>
      <c r="Y2555" s="27"/>
      <c r="Z2555" s="27">
        <v>1</v>
      </c>
    </row>
    <row r="2556" spans="1:26">
      <c r="A2556" s="27">
        <v>1988</v>
      </c>
      <c r="B2556" t="s">
        <v>130</v>
      </c>
      <c r="C2556" s="27"/>
      <c r="D2556" s="27"/>
      <c r="E2556" s="27"/>
      <c r="F2556" s="27">
        <v>0</v>
      </c>
      <c r="G2556" s="27">
        <v>0</v>
      </c>
      <c r="H2556" s="27">
        <v>1</v>
      </c>
      <c r="I2556" s="27">
        <v>0</v>
      </c>
      <c r="J2556" s="27">
        <v>1</v>
      </c>
      <c r="K2556" s="27">
        <v>4</v>
      </c>
      <c r="L2556" s="27">
        <v>1</v>
      </c>
      <c r="M2556" s="27">
        <v>0</v>
      </c>
      <c r="N2556" s="27">
        <v>1</v>
      </c>
      <c r="O2556" s="27">
        <v>0</v>
      </c>
      <c r="P2556" s="27">
        <v>4078999999.9999995</v>
      </c>
      <c r="Q2556" s="27">
        <v>3834503378.3549709</v>
      </c>
      <c r="R2556" s="27">
        <v>1</v>
      </c>
      <c r="S2556" s="27">
        <v>1</v>
      </c>
      <c r="T2556" s="33">
        <v>0.80560957079318884</v>
      </c>
      <c r="U2556" s="27">
        <v>132800404.5</v>
      </c>
      <c r="V2556" s="27">
        <v>20013000</v>
      </c>
      <c r="W2556" s="27">
        <v>0</v>
      </c>
      <c r="X2556" s="27"/>
      <c r="Y2556" s="27"/>
      <c r="Z2556" s="27">
        <v>1</v>
      </c>
    </row>
    <row r="2557" spans="1:26">
      <c r="A2557" s="27">
        <v>1989</v>
      </c>
      <c r="B2557" t="s">
        <v>130</v>
      </c>
      <c r="C2557" s="27"/>
      <c r="D2557" s="27"/>
      <c r="E2557" s="27"/>
      <c r="F2557" s="27">
        <v>0</v>
      </c>
      <c r="G2557" s="27">
        <v>0</v>
      </c>
      <c r="H2557" s="27">
        <v>1</v>
      </c>
      <c r="I2557" s="27">
        <v>0</v>
      </c>
      <c r="J2557" s="27">
        <v>1</v>
      </c>
      <c r="K2557" s="27">
        <v>4</v>
      </c>
      <c r="L2557" s="27">
        <v>1</v>
      </c>
      <c r="M2557" s="27">
        <v>0</v>
      </c>
      <c r="N2557" s="27">
        <v>1</v>
      </c>
      <c r="O2557" s="27">
        <v>0</v>
      </c>
      <c r="P2557" s="27">
        <v>4458000000</v>
      </c>
      <c r="Q2557" s="27">
        <v>4186411457.4569421</v>
      </c>
      <c r="R2557" s="27">
        <v>1</v>
      </c>
      <c r="S2557" s="27">
        <v>1</v>
      </c>
      <c r="T2557" s="33">
        <v>0.74679040704290955</v>
      </c>
      <c r="U2557" s="27">
        <v>134944519.59999999</v>
      </c>
      <c r="V2557" s="27">
        <v>56408000</v>
      </c>
      <c r="W2557" s="27">
        <v>0</v>
      </c>
      <c r="X2557" s="27"/>
      <c r="Y2557" s="27"/>
      <c r="Z2557" s="27">
        <v>1</v>
      </c>
    </row>
    <row r="2558" spans="1:26">
      <c r="A2558" s="27">
        <v>1990</v>
      </c>
      <c r="B2558" t="s">
        <v>130</v>
      </c>
      <c r="C2558" s="27"/>
      <c r="D2558" s="27"/>
      <c r="E2558" s="27"/>
      <c r="F2558" s="27">
        <v>0</v>
      </c>
      <c r="G2558" s="27">
        <v>0</v>
      </c>
      <c r="H2558" s="27">
        <v>1</v>
      </c>
      <c r="I2558" s="27">
        <v>0</v>
      </c>
      <c r="J2558" s="27">
        <v>1</v>
      </c>
      <c r="K2558" s="27">
        <v>4</v>
      </c>
      <c r="L2558" s="27">
        <v>1</v>
      </c>
      <c r="M2558" s="27">
        <v>0</v>
      </c>
      <c r="N2558" s="27">
        <v>1</v>
      </c>
      <c r="O2558" s="27">
        <v>0</v>
      </c>
      <c r="P2558" s="27">
        <v>6339000000</v>
      </c>
      <c r="Q2558" s="27">
        <v>5952293765.8446846</v>
      </c>
      <c r="R2558" s="27">
        <v>1</v>
      </c>
      <c r="S2558" s="27">
        <v>1</v>
      </c>
      <c r="T2558" s="33">
        <v>0.70566019682121295</v>
      </c>
      <c r="U2558" s="27">
        <v>140113515.40000001</v>
      </c>
      <c r="V2558" s="27">
        <v>69374000</v>
      </c>
      <c r="W2558" s="27">
        <v>0</v>
      </c>
      <c r="X2558" s="27"/>
      <c r="Y2558" s="27"/>
      <c r="Z2558" s="27">
        <v>1</v>
      </c>
    </row>
    <row r="2559" spans="1:26">
      <c r="A2559" s="27">
        <v>1991</v>
      </c>
      <c r="B2559" t="s">
        <v>130</v>
      </c>
      <c r="C2559" s="27"/>
      <c r="D2559" s="27"/>
      <c r="E2559" s="27"/>
      <c r="F2559" s="27">
        <v>0</v>
      </c>
      <c r="G2559" s="27">
        <v>0</v>
      </c>
      <c r="H2559" s="27">
        <v>1</v>
      </c>
      <c r="I2559" s="27">
        <v>0</v>
      </c>
      <c r="J2559" s="27">
        <v>1</v>
      </c>
      <c r="K2559" s="27">
        <v>4</v>
      </c>
      <c r="L2559" s="27">
        <v>1</v>
      </c>
      <c r="M2559" s="27">
        <v>0</v>
      </c>
      <c r="N2559" s="27">
        <v>1</v>
      </c>
      <c r="O2559" s="27">
        <v>0</v>
      </c>
      <c r="P2559" s="27">
        <v>5754000000</v>
      </c>
      <c r="Q2559" s="27">
        <v>5402919956.9383097</v>
      </c>
      <c r="R2559" s="27">
        <v>1</v>
      </c>
      <c r="S2559" s="27">
        <v>1</v>
      </c>
      <c r="T2559" s="33">
        <v>0.64778014054484578</v>
      </c>
      <c r="U2559" s="27">
        <v>120643901.2</v>
      </c>
      <c r="V2559" s="27">
        <v>80515000</v>
      </c>
      <c r="W2559" s="27">
        <v>0</v>
      </c>
      <c r="X2559" s="27"/>
      <c r="Y2559" s="27"/>
      <c r="Z2559" s="27">
        <v>1</v>
      </c>
    </row>
    <row r="2560" spans="1:26">
      <c r="A2560" s="27">
        <v>1992</v>
      </c>
      <c r="B2560" t="s">
        <v>130</v>
      </c>
      <c r="C2560" s="27"/>
      <c r="D2560" s="27"/>
      <c r="E2560" s="27"/>
      <c r="F2560" s="27">
        <v>0</v>
      </c>
      <c r="G2560" s="27">
        <v>0</v>
      </c>
      <c r="H2560" s="27">
        <v>1</v>
      </c>
      <c r="I2560" s="27">
        <v>0</v>
      </c>
      <c r="J2560" s="27">
        <v>1</v>
      </c>
      <c r="K2560" s="27">
        <v>4</v>
      </c>
      <c r="L2560" s="27">
        <v>1</v>
      </c>
      <c r="M2560" s="27">
        <v>0</v>
      </c>
      <c r="N2560" s="27">
        <v>1</v>
      </c>
      <c r="O2560" s="27">
        <v>0</v>
      </c>
      <c r="P2560" s="27">
        <v>5955000000</v>
      </c>
      <c r="Q2560" s="27">
        <v>5592390848.5264759</v>
      </c>
      <c r="R2560" s="27">
        <v>1</v>
      </c>
      <c r="S2560" s="27">
        <v>1</v>
      </c>
      <c r="T2560" s="33">
        <v>0.62587770846912083</v>
      </c>
      <c r="U2560" s="27">
        <v>80507625</v>
      </c>
      <c r="V2560" s="27">
        <v>81452000</v>
      </c>
      <c r="W2560" s="27">
        <v>0</v>
      </c>
      <c r="X2560" s="27"/>
      <c r="Y2560" s="27"/>
      <c r="Z2560" s="27">
        <v>1</v>
      </c>
    </row>
    <row r="2561" spans="1:26">
      <c r="A2561" s="27">
        <v>1993</v>
      </c>
      <c r="B2561" t="s">
        <v>130</v>
      </c>
      <c r="C2561" s="27"/>
      <c r="D2561" s="27"/>
      <c r="E2561" s="27"/>
      <c r="F2561" s="27">
        <v>0</v>
      </c>
      <c r="G2561" s="27">
        <v>0</v>
      </c>
      <c r="H2561" s="27">
        <v>1</v>
      </c>
      <c r="I2561" s="27">
        <v>0</v>
      </c>
      <c r="J2561" s="27">
        <v>1</v>
      </c>
      <c r="K2561" s="27">
        <v>4</v>
      </c>
      <c r="L2561" s="27">
        <v>1</v>
      </c>
      <c r="M2561" s="27">
        <v>0</v>
      </c>
      <c r="N2561" s="27">
        <v>1</v>
      </c>
      <c r="O2561" s="27">
        <v>0</v>
      </c>
      <c r="P2561" s="27">
        <v>5757000000</v>
      </c>
      <c r="Q2561" s="27">
        <v>4378645081.0176907</v>
      </c>
      <c r="R2561" s="27">
        <v>0</v>
      </c>
      <c r="S2561" s="27">
        <v>1</v>
      </c>
      <c r="T2561" s="33">
        <v>0.648154718576755</v>
      </c>
      <c r="U2561" s="27">
        <v>45175013.299999997</v>
      </c>
      <c r="V2561" s="27">
        <v>85939000</v>
      </c>
      <c r="W2561" s="27">
        <v>0</v>
      </c>
      <c r="X2561" s="27"/>
      <c r="Y2561" s="27"/>
      <c r="Z2561" s="27">
        <v>1</v>
      </c>
    </row>
    <row r="2562" spans="1:26">
      <c r="A2562" s="27">
        <v>1994</v>
      </c>
      <c r="B2562" t="s">
        <v>130</v>
      </c>
      <c r="C2562" s="27"/>
      <c r="D2562" s="27"/>
      <c r="E2562" s="27"/>
      <c r="F2562" s="27">
        <v>0</v>
      </c>
      <c r="G2562" s="27">
        <v>0</v>
      </c>
      <c r="H2562" s="27">
        <v>1</v>
      </c>
      <c r="I2562" s="27">
        <v>0</v>
      </c>
      <c r="J2562" s="27">
        <v>1</v>
      </c>
      <c r="K2562" s="27">
        <v>4</v>
      </c>
      <c r="L2562" s="27">
        <v>1</v>
      </c>
      <c r="M2562" s="27">
        <v>0</v>
      </c>
      <c r="N2562" s="27">
        <v>1</v>
      </c>
      <c r="O2562" s="27">
        <v>0</v>
      </c>
      <c r="P2562" s="27">
        <v>4463000000</v>
      </c>
      <c r="Q2562" s="27">
        <v>4190819314.029582</v>
      </c>
      <c r="R2562" s="27">
        <v>0</v>
      </c>
      <c r="S2562" s="27">
        <v>1</v>
      </c>
      <c r="T2562" s="33">
        <v>0.69545665111729171</v>
      </c>
      <c r="U2562" s="27">
        <v>89663984.200000003</v>
      </c>
      <c r="V2562" s="27">
        <v>113829000</v>
      </c>
      <c r="W2562" s="27">
        <v>0</v>
      </c>
      <c r="X2562" s="27"/>
      <c r="Y2562" s="27"/>
      <c r="Z2562" s="27">
        <v>1</v>
      </c>
    </row>
    <row r="2563" spans="1:26">
      <c r="A2563" s="27">
        <v>1995</v>
      </c>
      <c r="B2563" t="s">
        <v>130</v>
      </c>
      <c r="C2563" s="27"/>
      <c r="D2563" s="27"/>
      <c r="E2563" s="27"/>
      <c r="F2563" s="27">
        <v>0</v>
      </c>
      <c r="G2563" s="27">
        <v>0</v>
      </c>
      <c r="H2563" s="27">
        <v>1</v>
      </c>
      <c r="I2563" s="27">
        <v>0</v>
      </c>
      <c r="J2563" s="27">
        <v>1</v>
      </c>
      <c r="K2563" s="27">
        <v>4</v>
      </c>
      <c r="L2563" s="27">
        <v>1</v>
      </c>
      <c r="M2563" s="27">
        <v>0</v>
      </c>
      <c r="N2563" s="27">
        <v>1</v>
      </c>
      <c r="O2563" s="27">
        <v>0</v>
      </c>
      <c r="P2563" s="27">
        <v>5281000000</v>
      </c>
      <c r="Q2563" s="27">
        <v>4958845906.3476915</v>
      </c>
      <c r="R2563" s="27">
        <v>1</v>
      </c>
      <c r="S2563" s="27">
        <v>1</v>
      </c>
      <c r="T2563" s="33">
        <v>0.69736071622307827</v>
      </c>
      <c r="U2563" s="27">
        <v>96550499.200000003</v>
      </c>
      <c r="V2563" s="27">
        <v>109928000</v>
      </c>
      <c r="W2563" s="27">
        <v>0</v>
      </c>
      <c r="X2563" s="27"/>
      <c r="Y2563" s="27"/>
      <c r="Z2563" s="27">
        <v>1</v>
      </c>
    </row>
    <row r="2564" spans="1:26">
      <c r="A2564" s="27">
        <v>1996</v>
      </c>
      <c r="B2564" t="s">
        <v>130</v>
      </c>
      <c r="C2564" s="27"/>
      <c r="D2564" s="27"/>
      <c r="E2564" s="27"/>
      <c r="F2564" s="27">
        <v>0</v>
      </c>
      <c r="G2564" s="27">
        <v>0</v>
      </c>
      <c r="H2564" s="27">
        <v>1</v>
      </c>
      <c r="I2564" s="27">
        <v>0</v>
      </c>
      <c r="J2564" s="27">
        <v>1</v>
      </c>
      <c r="K2564" s="27">
        <v>4</v>
      </c>
      <c r="L2564" s="27">
        <v>1</v>
      </c>
      <c r="M2564" s="27">
        <v>0</v>
      </c>
      <c r="N2564" s="27">
        <v>1</v>
      </c>
      <c r="O2564" s="27">
        <v>0</v>
      </c>
      <c r="P2564" s="27">
        <v>6064000000</v>
      </c>
      <c r="Q2564" s="27">
        <v>5694040336.8257103</v>
      </c>
      <c r="R2564" s="27">
        <v>1</v>
      </c>
      <c r="S2564" s="27">
        <v>1</v>
      </c>
      <c r="T2564" s="33">
        <v>0.69966405838602452</v>
      </c>
      <c r="U2564" s="27">
        <v>119727427.90000001</v>
      </c>
      <c r="V2564" s="27">
        <v>91713000</v>
      </c>
      <c r="W2564" s="27">
        <v>0</v>
      </c>
      <c r="X2564" s="27"/>
      <c r="Y2564" s="27"/>
      <c r="Z2564" s="27">
        <v>1</v>
      </c>
    </row>
    <row r="2565" spans="1:26">
      <c r="A2565" s="27">
        <v>1997</v>
      </c>
      <c r="B2565" t="s">
        <v>130</v>
      </c>
      <c r="C2565" s="27"/>
      <c r="D2565" s="27"/>
      <c r="E2565" s="27"/>
      <c r="F2565" s="27">
        <v>0</v>
      </c>
      <c r="G2565" s="27">
        <v>0</v>
      </c>
      <c r="H2565" s="27">
        <v>1</v>
      </c>
      <c r="I2565" s="27">
        <v>0</v>
      </c>
      <c r="J2565" s="27">
        <v>1</v>
      </c>
      <c r="K2565" s="27">
        <v>4</v>
      </c>
      <c r="L2565" s="27">
        <v>1</v>
      </c>
      <c r="M2565" s="27">
        <v>0</v>
      </c>
      <c r="N2565" s="27">
        <v>1</v>
      </c>
      <c r="O2565" s="27">
        <v>0</v>
      </c>
      <c r="P2565" s="27">
        <v>5673000000</v>
      </c>
      <c r="Q2565" s="27">
        <v>5326816858.995863</v>
      </c>
      <c r="R2565" s="27">
        <v>1</v>
      </c>
      <c r="S2565" s="27">
        <v>1</v>
      </c>
      <c r="T2565" s="33">
        <v>0.71538944173936525</v>
      </c>
      <c r="U2565" s="27">
        <v>131152493</v>
      </c>
      <c r="V2565" s="27">
        <v>77192000</v>
      </c>
      <c r="W2565" s="27">
        <v>0</v>
      </c>
      <c r="X2565" s="27"/>
      <c r="Y2565" s="27"/>
      <c r="Z2565" s="27">
        <v>1</v>
      </c>
    </row>
    <row r="2566" spans="1:26">
      <c r="A2566" s="27">
        <v>1998</v>
      </c>
      <c r="B2566" t="s">
        <v>130</v>
      </c>
      <c r="C2566" s="27"/>
      <c r="D2566" s="27"/>
      <c r="E2566" s="27"/>
      <c r="F2566" s="27">
        <v>0</v>
      </c>
      <c r="G2566" s="27">
        <v>0</v>
      </c>
      <c r="H2566" s="27">
        <v>1</v>
      </c>
      <c r="I2566" s="27">
        <v>0</v>
      </c>
      <c r="J2566" s="27">
        <v>1</v>
      </c>
      <c r="K2566" s="27">
        <v>4</v>
      </c>
      <c r="L2566" s="27">
        <v>1</v>
      </c>
      <c r="M2566" s="27">
        <v>0</v>
      </c>
      <c r="N2566" s="27">
        <v>1</v>
      </c>
      <c r="O2566" s="27">
        <v>0</v>
      </c>
      <c r="P2566" s="27">
        <v>4774000000</v>
      </c>
      <c r="Q2566" s="27">
        <v>4483417119.8392801</v>
      </c>
      <c r="R2566" s="27">
        <v>1</v>
      </c>
      <c r="S2566" s="27">
        <v>1</v>
      </c>
      <c r="T2566" s="33">
        <v>0.63293736472878814</v>
      </c>
      <c r="U2566" s="27">
        <v>113377394.3</v>
      </c>
      <c r="V2566" s="27">
        <v>74699000</v>
      </c>
      <c r="W2566" s="27">
        <v>0</v>
      </c>
      <c r="X2566" s="27"/>
      <c r="Y2566" s="27"/>
      <c r="Z2566" s="27">
        <v>1</v>
      </c>
    </row>
    <row r="2567" spans="1:26">
      <c r="A2567" s="27">
        <v>1999</v>
      </c>
      <c r="B2567" t="s">
        <v>130</v>
      </c>
      <c r="C2567" s="27"/>
      <c r="D2567" s="27"/>
      <c r="E2567" s="27"/>
      <c r="F2567" s="27">
        <v>0</v>
      </c>
      <c r="G2567" s="27">
        <v>0</v>
      </c>
      <c r="H2567" s="27">
        <v>1</v>
      </c>
      <c r="I2567" s="27">
        <v>0</v>
      </c>
      <c r="J2567" s="27">
        <v>1</v>
      </c>
      <c r="K2567" s="27">
        <v>4</v>
      </c>
      <c r="L2567" s="27">
        <v>1</v>
      </c>
      <c r="M2567" s="27">
        <v>0</v>
      </c>
      <c r="N2567" s="27">
        <v>1</v>
      </c>
      <c r="O2567" s="27">
        <v>0</v>
      </c>
      <c r="P2567" s="27">
        <v>4966000000</v>
      </c>
      <c r="Q2567" s="27">
        <v>4662992036.2072964</v>
      </c>
      <c r="R2567" s="27">
        <v>1</v>
      </c>
      <c r="S2567" s="27">
        <v>1</v>
      </c>
      <c r="T2567" s="33">
        <v>0.59173831677950461</v>
      </c>
      <c r="U2567" s="27">
        <v>105259161.59999999</v>
      </c>
      <c r="V2567" s="27">
        <v>68353000</v>
      </c>
      <c r="W2567" s="27">
        <v>0</v>
      </c>
      <c r="X2567" s="27"/>
      <c r="Y2567" s="27"/>
      <c r="Z2567" s="27">
        <v>1</v>
      </c>
    </row>
    <row r="2568" spans="1:26">
      <c r="A2568" s="27">
        <v>2000</v>
      </c>
      <c r="B2568" t="s">
        <v>130</v>
      </c>
      <c r="C2568" s="27">
        <v>2600000</v>
      </c>
      <c r="D2568" s="27">
        <v>520000</v>
      </c>
      <c r="E2568" s="27">
        <v>2600000</v>
      </c>
      <c r="F2568" s="27">
        <v>2600000</v>
      </c>
      <c r="G2568" s="27">
        <v>0</v>
      </c>
      <c r="H2568" s="27">
        <v>1</v>
      </c>
      <c r="I2568" s="27">
        <v>0</v>
      </c>
      <c r="J2568" s="27">
        <v>1</v>
      </c>
      <c r="K2568" s="27">
        <v>4</v>
      </c>
      <c r="L2568" s="27">
        <v>1</v>
      </c>
      <c r="M2568" s="27">
        <v>1</v>
      </c>
      <c r="N2568" s="27">
        <v>1</v>
      </c>
      <c r="O2568" s="27">
        <v>0</v>
      </c>
      <c r="P2568" s="27">
        <v>5397000000</v>
      </c>
      <c r="Q2568" s="27">
        <v>5067865320.7978973</v>
      </c>
      <c r="R2568" s="27">
        <v>1</v>
      </c>
      <c r="S2568" s="27">
        <v>1</v>
      </c>
      <c r="T2568" s="33">
        <v>0.62919927379193319</v>
      </c>
      <c r="U2568" s="27">
        <v>107445776.09999999</v>
      </c>
      <c r="V2568" s="27">
        <v>64234000</v>
      </c>
      <c r="W2568" s="27">
        <v>0</v>
      </c>
      <c r="X2568" s="27"/>
      <c r="Y2568" s="27"/>
      <c r="Z2568" s="27">
        <v>1</v>
      </c>
    </row>
    <row r="2569" spans="1:26">
      <c r="A2569" s="27">
        <v>2001</v>
      </c>
      <c r="B2569" t="s">
        <v>130</v>
      </c>
      <c r="C2569" s="27">
        <v>2600000</v>
      </c>
      <c r="D2569" s="27">
        <v>1040000</v>
      </c>
      <c r="E2569" s="27">
        <v>2600000</v>
      </c>
      <c r="F2569" s="27">
        <v>0</v>
      </c>
      <c r="G2569" s="27">
        <v>0</v>
      </c>
      <c r="H2569" s="27">
        <v>1</v>
      </c>
      <c r="I2569" s="27">
        <v>0</v>
      </c>
      <c r="J2569" s="27">
        <v>1</v>
      </c>
      <c r="K2569" s="27">
        <v>4</v>
      </c>
      <c r="L2569" s="27">
        <v>1</v>
      </c>
      <c r="M2569" s="27">
        <v>1</v>
      </c>
      <c r="N2569" s="27">
        <v>1</v>
      </c>
      <c r="O2569" s="27">
        <v>0</v>
      </c>
      <c r="P2569" s="27">
        <v>5022000000</v>
      </c>
      <c r="Q2569" s="27">
        <v>5018874179.1870413</v>
      </c>
      <c r="R2569" s="27">
        <v>1</v>
      </c>
      <c r="S2569" s="27">
        <v>1</v>
      </c>
      <c r="T2569" s="33">
        <v>0.61588871891054842</v>
      </c>
      <c r="U2569" s="27">
        <v>92663729.799999997</v>
      </c>
      <c r="V2569" s="27">
        <v>54859000</v>
      </c>
      <c r="W2569" s="27">
        <v>0</v>
      </c>
      <c r="X2569" s="27"/>
      <c r="Y2569" s="27"/>
      <c r="Z2569" s="27">
        <v>1</v>
      </c>
    </row>
    <row r="2570" spans="1:26">
      <c r="A2570" s="27">
        <v>2002</v>
      </c>
      <c r="B2570" t="s">
        <v>130</v>
      </c>
      <c r="C2570" s="27">
        <v>2600000</v>
      </c>
      <c r="D2570" s="27">
        <v>1560000</v>
      </c>
      <c r="E2570" s="27">
        <v>2600000</v>
      </c>
      <c r="F2570" s="27">
        <v>7249040.5</v>
      </c>
      <c r="G2570" s="27">
        <v>0</v>
      </c>
      <c r="H2570" s="27">
        <v>1</v>
      </c>
      <c r="I2570" s="27">
        <v>0</v>
      </c>
      <c r="J2570" s="27">
        <v>1</v>
      </c>
      <c r="K2570" s="27">
        <v>4</v>
      </c>
      <c r="L2570" s="27">
        <v>1</v>
      </c>
      <c r="M2570" s="27">
        <v>1</v>
      </c>
      <c r="N2570" s="27">
        <v>1</v>
      </c>
      <c r="O2570" s="27">
        <v>0</v>
      </c>
      <c r="P2570" s="27">
        <v>5327000000</v>
      </c>
      <c r="Q2570" s="27">
        <v>5310381151.3595209</v>
      </c>
      <c r="R2570" s="27">
        <v>1</v>
      </c>
      <c r="S2570" s="27">
        <v>1</v>
      </c>
      <c r="T2570" s="33">
        <v>0.62466195784303247</v>
      </c>
      <c r="U2570" s="27">
        <v>86495381.400000006</v>
      </c>
      <c r="V2570" s="27">
        <v>50076000</v>
      </c>
      <c r="W2570" s="27">
        <v>0</v>
      </c>
      <c r="X2570" s="27"/>
      <c r="Y2570" s="27"/>
      <c r="Z2570" s="27">
        <v>1</v>
      </c>
    </row>
    <row r="2571" spans="1:26">
      <c r="A2571" s="27">
        <v>2003</v>
      </c>
      <c r="B2571" t="s">
        <v>130</v>
      </c>
      <c r="C2571" s="27">
        <v>2600000</v>
      </c>
      <c r="D2571" s="27">
        <v>2080000</v>
      </c>
      <c r="E2571" s="27">
        <v>2600000</v>
      </c>
      <c r="F2571" s="27">
        <v>5000000</v>
      </c>
      <c r="G2571" s="27">
        <v>0</v>
      </c>
      <c r="H2571" s="27">
        <v>1</v>
      </c>
      <c r="I2571" s="27">
        <v>0</v>
      </c>
      <c r="J2571" s="27">
        <v>1</v>
      </c>
      <c r="K2571" s="27">
        <v>4</v>
      </c>
      <c r="L2571" s="27">
        <v>1</v>
      </c>
      <c r="M2571" s="27">
        <v>1</v>
      </c>
      <c r="N2571" s="27">
        <v>1</v>
      </c>
      <c r="O2571" s="27">
        <v>0</v>
      </c>
      <c r="P2571" s="27">
        <v>6509000000</v>
      </c>
      <c r="Q2571" s="27">
        <v>6497305662.092742</v>
      </c>
      <c r="R2571" s="27">
        <v>1</v>
      </c>
      <c r="S2571" s="27">
        <v>1</v>
      </c>
      <c r="T2571" s="33">
        <v>0.61793375018798091</v>
      </c>
      <c r="U2571" s="27">
        <v>79514254.700000003</v>
      </c>
      <c r="V2571" s="27">
        <v>48739000</v>
      </c>
      <c r="W2571" s="27">
        <v>0</v>
      </c>
      <c r="X2571" s="27"/>
      <c r="Y2571" s="27"/>
      <c r="Z2571" s="27">
        <v>1</v>
      </c>
    </row>
    <row r="2572" spans="1:26">
      <c r="A2572" s="27">
        <v>2004</v>
      </c>
      <c r="B2572" t="s">
        <v>130</v>
      </c>
      <c r="C2572" s="27">
        <v>2600000</v>
      </c>
      <c r="D2572" s="27">
        <v>2600000</v>
      </c>
      <c r="E2572" s="27">
        <v>2600000</v>
      </c>
      <c r="F2572" s="27">
        <v>16000000</v>
      </c>
      <c r="G2572" s="27">
        <v>0</v>
      </c>
      <c r="H2572" s="27">
        <v>1</v>
      </c>
      <c r="I2572" s="27">
        <v>0</v>
      </c>
      <c r="J2572" s="27">
        <v>1</v>
      </c>
      <c r="K2572" s="27">
        <v>4</v>
      </c>
      <c r="L2572" s="27">
        <v>1</v>
      </c>
      <c r="M2572" s="27">
        <v>1</v>
      </c>
      <c r="N2572" s="27">
        <v>1</v>
      </c>
      <c r="O2572" s="27">
        <v>0</v>
      </c>
      <c r="P2572" s="27">
        <v>7764000000</v>
      </c>
      <c r="Q2572" s="27">
        <v>7756293574.9807673</v>
      </c>
      <c r="R2572" s="27">
        <v>1</v>
      </c>
      <c r="S2572" s="27">
        <v>1</v>
      </c>
      <c r="T2572" s="33">
        <v>0.67108711240801089</v>
      </c>
      <c r="U2572" s="27">
        <v>121838293.5</v>
      </c>
      <c r="V2572" s="27">
        <v>38194000</v>
      </c>
      <c r="W2572" s="27">
        <v>0</v>
      </c>
      <c r="X2572" s="27"/>
      <c r="Y2572" s="27"/>
      <c r="Z2572" s="27">
        <v>1</v>
      </c>
    </row>
    <row r="2573" spans="1:26">
      <c r="A2573" s="27">
        <v>2005</v>
      </c>
      <c r="B2573" t="s">
        <v>130</v>
      </c>
      <c r="C2573" s="27">
        <v>5600000</v>
      </c>
      <c r="D2573" s="27">
        <v>2900000</v>
      </c>
      <c r="E2573" s="27">
        <v>5600000</v>
      </c>
      <c r="F2573" s="27">
        <v>3000000</v>
      </c>
      <c r="G2573" s="27">
        <v>0</v>
      </c>
      <c r="H2573" s="27">
        <v>1</v>
      </c>
      <c r="I2573" s="27">
        <v>0</v>
      </c>
      <c r="J2573" s="27">
        <v>1</v>
      </c>
      <c r="K2573" s="27">
        <v>4</v>
      </c>
      <c r="L2573" s="27">
        <v>1</v>
      </c>
      <c r="M2573" s="27">
        <v>1</v>
      </c>
      <c r="N2573" s="27">
        <v>1</v>
      </c>
      <c r="O2573" s="27">
        <v>0</v>
      </c>
      <c r="P2573" s="27">
        <v>9474000000</v>
      </c>
      <c r="Q2573" s="27">
        <v>9578973591.0095787</v>
      </c>
      <c r="R2573" s="27">
        <v>1</v>
      </c>
      <c r="S2573" s="27">
        <v>1</v>
      </c>
      <c r="T2573" s="33">
        <v>0.69599608558540027</v>
      </c>
      <c r="U2573" s="27">
        <v>88230266.400000006</v>
      </c>
      <c r="V2573" s="27">
        <v>29575000</v>
      </c>
      <c r="W2573" s="27">
        <v>0</v>
      </c>
      <c r="X2573" s="27"/>
      <c r="Y2573" s="27"/>
      <c r="Z2573" s="27">
        <v>1</v>
      </c>
    </row>
    <row r="2574" spans="1:26">
      <c r="A2574" s="27">
        <v>2006</v>
      </c>
      <c r="B2574" t="s">
        <v>130</v>
      </c>
      <c r="C2574" s="27">
        <v>5426666.75</v>
      </c>
      <c r="D2574" s="27">
        <v>3026666.75</v>
      </c>
      <c r="E2574" s="27">
        <v>5426666.75</v>
      </c>
      <c r="F2574" s="27">
        <v>6000000</v>
      </c>
      <c r="G2574" s="27">
        <v>0</v>
      </c>
      <c r="H2574" s="27">
        <v>1</v>
      </c>
      <c r="I2574" s="27">
        <v>0</v>
      </c>
      <c r="J2574" s="27">
        <v>1</v>
      </c>
      <c r="K2574" s="27">
        <v>4</v>
      </c>
      <c r="L2574" s="27">
        <v>1</v>
      </c>
      <c r="M2574" s="27">
        <v>1</v>
      </c>
      <c r="N2574" s="27">
        <v>1</v>
      </c>
      <c r="O2574" s="27">
        <v>0</v>
      </c>
      <c r="P2574" s="27">
        <v>10163000000</v>
      </c>
      <c r="Q2574" s="27">
        <v>10318424464.337727</v>
      </c>
      <c r="R2574" s="27">
        <v>1</v>
      </c>
      <c r="S2574" s="27">
        <v>1</v>
      </c>
      <c r="T2574" s="33">
        <v>0.83568345932575372</v>
      </c>
      <c r="U2574" s="27">
        <v>78117474.400000006</v>
      </c>
      <c r="V2574" s="27">
        <v>18783000</v>
      </c>
      <c r="W2574" s="27">
        <v>0</v>
      </c>
      <c r="X2574" s="27"/>
      <c r="Y2574" s="27"/>
      <c r="Z2574" s="27">
        <v>1</v>
      </c>
    </row>
    <row r="2575" spans="1:26">
      <c r="A2575" s="27">
        <v>2007</v>
      </c>
      <c r="B2575" t="s">
        <v>130</v>
      </c>
      <c r="C2575" s="27">
        <v>5253333.25</v>
      </c>
      <c r="D2575" s="27">
        <v>3153333.25</v>
      </c>
      <c r="E2575" s="27">
        <v>5253333.25</v>
      </c>
      <c r="F2575" s="27">
        <v>0</v>
      </c>
      <c r="G2575" s="27">
        <v>0</v>
      </c>
      <c r="H2575" s="27">
        <v>1</v>
      </c>
      <c r="I2575" s="27">
        <v>0</v>
      </c>
      <c r="J2575" s="27">
        <v>1</v>
      </c>
      <c r="K2575" s="27">
        <v>4</v>
      </c>
      <c r="L2575" s="27">
        <v>1</v>
      </c>
      <c r="M2575" s="27">
        <v>1</v>
      </c>
      <c r="N2575" s="27">
        <v>1</v>
      </c>
      <c r="O2575" s="27">
        <v>0</v>
      </c>
      <c r="P2575" s="27">
        <v>12457000000</v>
      </c>
      <c r="Q2575" s="27">
        <v>12438956756.445471</v>
      </c>
      <c r="R2575" s="27">
        <v>1</v>
      </c>
      <c r="S2575" s="27">
        <v>1</v>
      </c>
      <c r="T2575" s="33">
        <v>0.90473952627382648</v>
      </c>
      <c r="U2575" s="27">
        <v>46957128.799999997</v>
      </c>
      <c r="V2575" s="27">
        <v>11814000</v>
      </c>
      <c r="W2575" s="27">
        <v>0</v>
      </c>
      <c r="X2575" s="27"/>
      <c r="Y2575" s="27"/>
      <c r="Z2575" s="27">
        <v>1</v>
      </c>
    </row>
    <row r="2576" spans="1:26">
      <c r="A2576" s="27">
        <v>2008</v>
      </c>
      <c r="B2576" t="s">
        <v>130</v>
      </c>
      <c r="C2576" s="27">
        <v>323080000</v>
      </c>
      <c r="D2576" s="27">
        <v>48708572</v>
      </c>
      <c r="E2576" s="27">
        <v>323080000</v>
      </c>
      <c r="F2576" s="27">
        <v>394382016</v>
      </c>
      <c r="G2576" s="27">
        <v>0</v>
      </c>
      <c r="H2576" s="27">
        <v>1</v>
      </c>
      <c r="I2576" s="27">
        <v>0</v>
      </c>
      <c r="J2576" s="27">
        <v>1</v>
      </c>
      <c r="K2576" s="27">
        <v>4</v>
      </c>
      <c r="L2576" s="27">
        <v>1</v>
      </c>
      <c r="M2576" s="27">
        <v>1</v>
      </c>
      <c r="N2576" s="27">
        <v>1</v>
      </c>
      <c r="O2576" s="27">
        <v>0</v>
      </c>
      <c r="P2576" s="27">
        <v>15582000000</v>
      </c>
      <c r="Q2576" s="27">
        <v>15508574820.351612</v>
      </c>
      <c r="R2576" s="27">
        <v>1</v>
      </c>
      <c r="S2576" s="27">
        <v>1</v>
      </c>
      <c r="T2576" s="33">
        <v>0.91944034308119871</v>
      </c>
      <c r="U2576" s="27">
        <v>21705484.899999999</v>
      </c>
      <c r="V2576" s="27">
        <v>20499000</v>
      </c>
      <c r="W2576" s="27">
        <v>0</v>
      </c>
      <c r="X2576" s="27">
        <v>640000000</v>
      </c>
      <c r="Y2576" s="27"/>
      <c r="Z2576" s="27">
        <v>1</v>
      </c>
    </row>
    <row r="2577" spans="1:26">
      <c r="A2577" s="27">
        <v>2009</v>
      </c>
      <c r="B2577" t="s">
        <v>130</v>
      </c>
      <c r="C2577" s="27">
        <v>322906666.75</v>
      </c>
      <c r="D2577" s="27">
        <v>94263810.75</v>
      </c>
      <c r="E2577" s="27">
        <v>322906666.75</v>
      </c>
      <c r="F2577" s="27">
        <v>7000000</v>
      </c>
      <c r="G2577" s="27">
        <v>0</v>
      </c>
      <c r="H2577" s="27">
        <v>1</v>
      </c>
      <c r="I2577" s="27">
        <v>0</v>
      </c>
      <c r="J2577" s="27">
        <v>1</v>
      </c>
      <c r="K2577" s="27">
        <v>4</v>
      </c>
      <c r="L2577" s="27">
        <v>1</v>
      </c>
      <c r="M2577" s="27">
        <v>1</v>
      </c>
      <c r="N2577" s="27">
        <v>1</v>
      </c>
      <c r="O2577" s="27">
        <v>0</v>
      </c>
      <c r="P2577" s="27">
        <v>12184000000</v>
      </c>
      <c r="Q2577" s="27">
        <v>12065138272.753786</v>
      </c>
      <c r="R2577" s="27">
        <v>1</v>
      </c>
      <c r="S2577" s="27">
        <v>1</v>
      </c>
      <c r="T2577" s="33">
        <v>0.81595367947064712</v>
      </c>
      <c r="U2577" s="27">
        <v>230010562.80000001</v>
      </c>
      <c r="V2577" s="27">
        <v>18273000</v>
      </c>
      <c r="W2577" s="27">
        <v>0</v>
      </c>
      <c r="X2577" s="27">
        <v>556000000</v>
      </c>
      <c r="Y2577" s="27"/>
      <c r="Z2577" s="27">
        <v>1</v>
      </c>
    </row>
    <row r="2578" spans="1:26">
      <c r="A2578" s="27">
        <v>2010</v>
      </c>
      <c r="B2578" t="s">
        <v>130</v>
      </c>
      <c r="C2578" s="27">
        <v>432633333.375</v>
      </c>
      <c r="D2578" s="27">
        <v>155519045.375</v>
      </c>
      <c r="E2578" s="27">
        <v>322733333.375</v>
      </c>
      <c r="F2578" s="27">
        <v>144900000</v>
      </c>
      <c r="G2578" s="27">
        <v>0</v>
      </c>
      <c r="H2578" s="27">
        <v>1</v>
      </c>
      <c r="I2578" s="27">
        <v>0</v>
      </c>
      <c r="J2578" s="27">
        <v>1</v>
      </c>
      <c r="K2578" s="27">
        <v>4</v>
      </c>
      <c r="L2578" s="27">
        <v>1</v>
      </c>
      <c r="M2578" s="27">
        <v>1</v>
      </c>
      <c r="N2578" s="27">
        <v>1</v>
      </c>
      <c r="O2578" s="27">
        <v>0</v>
      </c>
      <c r="P2578" s="27">
        <v>14385000000</v>
      </c>
      <c r="Q2578" s="27">
        <v>14358584300.30064</v>
      </c>
      <c r="R2578" s="27">
        <v>1</v>
      </c>
      <c r="S2578" s="27">
        <v>1</v>
      </c>
      <c r="T2578" s="33">
        <v>1.0070075781651076</v>
      </c>
      <c r="U2578" s="27">
        <v>225952303.80000001</v>
      </c>
      <c r="V2578" s="27">
        <v>22499000</v>
      </c>
      <c r="W2578" s="27">
        <v>0</v>
      </c>
      <c r="X2578" s="27">
        <v>344000000</v>
      </c>
      <c r="Y2578" s="27"/>
      <c r="Z2578" s="27">
        <v>1</v>
      </c>
    </row>
    <row r="2579" spans="1:26">
      <c r="A2579" s="27">
        <v>2011</v>
      </c>
      <c r="B2579" t="s">
        <v>130</v>
      </c>
      <c r="C2579" s="27">
        <v>560460000</v>
      </c>
      <c r="D2579" s="27">
        <v>242374288</v>
      </c>
      <c r="E2579" s="27">
        <v>450560000</v>
      </c>
      <c r="F2579" s="27">
        <v>150000000</v>
      </c>
      <c r="G2579" s="27">
        <v>0</v>
      </c>
      <c r="H2579" s="27">
        <v>1</v>
      </c>
      <c r="I2579" s="27">
        <v>0</v>
      </c>
      <c r="J2579" s="27">
        <v>1</v>
      </c>
      <c r="K2579" s="27">
        <v>4</v>
      </c>
      <c r="L2579" s="27">
        <v>1</v>
      </c>
      <c r="M2579" s="27">
        <v>1</v>
      </c>
      <c r="N2579" s="27">
        <v>1</v>
      </c>
      <c r="O2579" s="27">
        <v>0</v>
      </c>
      <c r="P2579" s="27">
        <v>18203000000</v>
      </c>
      <c r="Q2579" s="27">
        <v>18186478119.958183</v>
      </c>
      <c r="R2579" s="27">
        <v>1</v>
      </c>
      <c r="S2579" s="27">
        <v>1</v>
      </c>
      <c r="T2579" s="33">
        <v>1.116808011796752</v>
      </c>
      <c r="U2579" s="27">
        <v>225253919.30000001</v>
      </c>
      <c r="V2579" s="27">
        <v>34558000</v>
      </c>
      <c r="W2579" s="27">
        <v>0</v>
      </c>
      <c r="X2579" s="27">
        <v>279000000</v>
      </c>
      <c r="Y2579" s="27"/>
      <c r="Z2579" s="27">
        <v>1</v>
      </c>
    </row>
    <row r="2580" spans="1:26">
      <c r="A2580" s="27">
        <v>2012</v>
      </c>
      <c r="B2580" t="s">
        <v>130</v>
      </c>
      <c r="C2580" s="27">
        <v>560286666.75</v>
      </c>
      <c r="D2580" s="27">
        <v>329229530.75</v>
      </c>
      <c r="E2580" s="27">
        <v>450386666.75</v>
      </c>
      <c r="F2580" s="27">
        <v>0</v>
      </c>
      <c r="G2580" s="27">
        <v>0</v>
      </c>
      <c r="H2580" s="27">
        <v>1</v>
      </c>
      <c r="I2580" s="27">
        <v>0</v>
      </c>
      <c r="J2580" s="27">
        <v>1</v>
      </c>
      <c r="K2580" s="27">
        <v>4</v>
      </c>
      <c r="L2580" s="27">
        <v>1</v>
      </c>
      <c r="M2580" s="27">
        <v>1</v>
      </c>
      <c r="N2580" s="27">
        <v>1</v>
      </c>
      <c r="O2580" s="27">
        <v>0</v>
      </c>
      <c r="P2580" s="27">
        <v>17181000000</v>
      </c>
      <c r="Q2580" s="27">
        <v>17171447372.33342</v>
      </c>
      <c r="R2580" s="27">
        <v>1</v>
      </c>
      <c r="S2580" s="27">
        <v>1</v>
      </c>
      <c r="T2580" s="33">
        <v>0.99562684078172081</v>
      </c>
      <c r="U2580" s="27">
        <v>225496006.40000001</v>
      </c>
      <c r="V2580" s="27">
        <v>33638000</v>
      </c>
      <c r="W2580" s="27">
        <v>0</v>
      </c>
      <c r="X2580" s="27">
        <v>249000000</v>
      </c>
      <c r="Y2580" s="27"/>
      <c r="Z2580" s="27">
        <v>1</v>
      </c>
    </row>
    <row r="2581" spans="1:26">
      <c r="A2581" s="27">
        <v>2013</v>
      </c>
      <c r="B2581" t="s">
        <v>130</v>
      </c>
      <c r="C2581" s="27">
        <v>793316205.375</v>
      </c>
      <c r="D2581" s="27">
        <v>455228025.375</v>
      </c>
      <c r="E2581" s="27">
        <v>683416205.375</v>
      </c>
      <c r="F2581" s="27">
        <v>233163456</v>
      </c>
      <c r="G2581" s="27">
        <v>0</v>
      </c>
      <c r="H2581" s="27">
        <v>1</v>
      </c>
      <c r="I2581" s="27">
        <v>0</v>
      </c>
      <c r="J2581" s="27">
        <v>1</v>
      </c>
      <c r="K2581" s="27">
        <v>4</v>
      </c>
      <c r="L2581" s="27">
        <v>1</v>
      </c>
      <c r="M2581" s="27">
        <v>1</v>
      </c>
      <c r="N2581" s="27">
        <v>1</v>
      </c>
      <c r="O2581" s="27">
        <v>0</v>
      </c>
      <c r="P2581" s="27">
        <v>17596000000</v>
      </c>
      <c r="Q2581" s="27">
        <v>17590745162.132622</v>
      </c>
      <c r="R2581" s="27">
        <v>1</v>
      </c>
      <c r="S2581" s="27">
        <v>1</v>
      </c>
      <c r="T2581" s="33">
        <v>0.99710818219516861</v>
      </c>
      <c r="U2581" s="27">
        <v>225947902.19999999</v>
      </c>
      <c r="V2581" s="27">
        <v>35742000</v>
      </c>
      <c r="W2581" s="27">
        <v>0</v>
      </c>
      <c r="X2581" s="27">
        <v>275000000</v>
      </c>
      <c r="Y2581" s="27"/>
      <c r="Z2581" s="27">
        <v>1</v>
      </c>
    </row>
    <row r="2582" spans="1:26">
      <c r="A2582" s="27">
        <v>2014</v>
      </c>
      <c r="B2582" t="s">
        <v>130</v>
      </c>
      <c r="C2582" s="27">
        <v>901215088.0625</v>
      </c>
      <c r="D2582" s="27">
        <v>608247172.0625</v>
      </c>
      <c r="E2582" s="27">
        <v>791315088.0625</v>
      </c>
      <c r="F2582" s="27">
        <v>108000000</v>
      </c>
      <c r="G2582" s="27">
        <v>0</v>
      </c>
      <c r="H2582" s="27">
        <v>1</v>
      </c>
      <c r="I2582" s="27">
        <v>0</v>
      </c>
      <c r="J2582" s="27">
        <v>1</v>
      </c>
      <c r="K2582" s="27">
        <v>4</v>
      </c>
      <c r="L2582" s="27">
        <v>1</v>
      </c>
      <c r="M2582" s="27">
        <v>1</v>
      </c>
      <c r="N2582" s="27">
        <v>1</v>
      </c>
      <c r="O2582" s="27">
        <v>0</v>
      </c>
      <c r="P2582" s="27">
        <v>18209000000</v>
      </c>
      <c r="Q2582" s="27">
        <v>18179752009.748894</v>
      </c>
      <c r="R2582" s="27">
        <v>1</v>
      </c>
      <c r="S2582" s="27">
        <v>1</v>
      </c>
      <c r="T2582" s="33">
        <v>0.96696016921402161</v>
      </c>
      <c r="U2582" s="27">
        <v>212567954.40000001</v>
      </c>
      <c r="V2582" s="27">
        <v>31729000</v>
      </c>
      <c r="W2582" s="27">
        <v>0</v>
      </c>
      <c r="X2582" s="27">
        <v>281000000</v>
      </c>
      <c r="Y2582" s="27"/>
      <c r="Z2582" s="27">
        <v>1</v>
      </c>
    </row>
    <row r="2583" spans="1:26">
      <c r="A2583" s="27">
        <v>2015</v>
      </c>
      <c r="B2583" t="s">
        <v>130</v>
      </c>
      <c r="C2583" s="27">
        <v>1051386706.75</v>
      </c>
      <c r="D2583" s="27">
        <v>792246686.75</v>
      </c>
      <c r="E2583" s="27">
        <v>941486706.75</v>
      </c>
      <c r="F2583" s="27">
        <v>180000000</v>
      </c>
      <c r="G2583" s="27">
        <v>0</v>
      </c>
      <c r="H2583" s="27">
        <v>1</v>
      </c>
      <c r="I2583" s="27">
        <v>0</v>
      </c>
      <c r="J2583" s="27">
        <v>1</v>
      </c>
      <c r="K2583" s="27">
        <v>4</v>
      </c>
      <c r="L2583" s="27">
        <v>1</v>
      </c>
      <c r="M2583" s="27">
        <v>1</v>
      </c>
      <c r="N2583" s="27">
        <v>1</v>
      </c>
      <c r="O2583" s="27">
        <v>0</v>
      </c>
      <c r="P2583" s="27">
        <v>14385000000</v>
      </c>
      <c r="Q2583" s="27">
        <v>14377324797.63699</v>
      </c>
      <c r="R2583" s="27">
        <v>1</v>
      </c>
      <c r="S2583" s="27">
        <v>1</v>
      </c>
      <c r="T2583" s="33">
        <v>0.821813335342235</v>
      </c>
      <c r="U2583" s="27">
        <v>203312919.90000001</v>
      </c>
      <c r="V2583" s="27">
        <v>46410000</v>
      </c>
      <c r="W2583" s="27">
        <v>0</v>
      </c>
      <c r="X2583" s="27">
        <v>309000000</v>
      </c>
      <c r="Y2583" s="27"/>
      <c r="Z2583" s="27">
        <v>1</v>
      </c>
    </row>
    <row r="2584" spans="1:26">
      <c r="A2584" s="27">
        <v>2016</v>
      </c>
      <c r="B2584" t="s">
        <v>130</v>
      </c>
      <c r="C2584" s="27">
        <v>1129149061.375</v>
      </c>
      <c r="D2584" s="27">
        <v>966232141.375</v>
      </c>
      <c r="E2584" s="27">
        <v>1019249061.375</v>
      </c>
      <c r="F2584" s="27">
        <v>257000000</v>
      </c>
      <c r="G2584" s="27">
        <v>0</v>
      </c>
      <c r="H2584" s="27">
        <v>1</v>
      </c>
      <c r="I2584" s="27">
        <v>0</v>
      </c>
      <c r="J2584" s="27">
        <v>1</v>
      </c>
      <c r="K2584" s="27">
        <v>4</v>
      </c>
      <c r="L2584" s="27">
        <v>1</v>
      </c>
      <c r="M2584" s="27">
        <v>1</v>
      </c>
      <c r="N2584" s="27">
        <v>1</v>
      </c>
      <c r="O2584" s="27">
        <v>0</v>
      </c>
      <c r="P2584" s="27">
        <v>14020000000</v>
      </c>
      <c r="Q2584" s="27">
        <v>14014369641.768864</v>
      </c>
      <c r="R2584" s="27">
        <v>1</v>
      </c>
      <c r="S2584" s="27">
        <v>1</v>
      </c>
      <c r="T2584" s="33">
        <v>0.86004996979414983</v>
      </c>
      <c r="U2584" s="27">
        <v>197238753.30000001</v>
      </c>
      <c r="V2584" s="27">
        <v>66867000</v>
      </c>
      <c r="W2584" s="27">
        <v>0</v>
      </c>
      <c r="X2584" s="27">
        <v>552000000</v>
      </c>
      <c r="Y2584" s="27"/>
      <c r="Z2584" s="27">
        <v>1</v>
      </c>
    </row>
    <row r="2585" spans="1:26">
      <c r="A2585" s="27">
        <v>2017</v>
      </c>
      <c r="B2585" t="s">
        <v>130</v>
      </c>
      <c r="C2585" s="27">
        <v>1097908096.0625</v>
      </c>
      <c r="D2585" s="27">
        <v>1031704904.0625</v>
      </c>
      <c r="E2585" s="27">
        <v>988008096.0625</v>
      </c>
      <c r="F2585" s="27">
        <v>0</v>
      </c>
      <c r="G2585" s="27">
        <v>0</v>
      </c>
      <c r="H2585" s="27">
        <v>1</v>
      </c>
      <c r="I2585" s="27">
        <v>0</v>
      </c>
      <c r="J2585" s="27">
        <v>1</v>
      </c>
      <c r="K2585" s="27">
        <v>4</v>
      </c>
      <c r="L2585" s="27">
        <v>1</v>
      </c>
      <c r="M2585" s="27">
        <v>1</v>
      </c>
      <c r="N2585" s="27">
        <v>1</v>
      </c>
      <c r="O2585" s="27">
        <v>0</v>
      </c>
      <c r="P2585" s="27">
        <v>14930000000</v>
      </c>
      <c r="Q2585" s="27">
        <v>15013950984.084032</v>
      </c>
      <c r="R2585" s="27">
        <v>1</v>
      </c>
      <c r="S2585" s="27">
        <v>1</v>
      </c>
      <c r="T2585" s="33">
        <v>0.90809244833766045</v>
      </c>
      <c r="U2585" s="27">
        <v>412399367.19999999</v>
      </c>
      <c r="V2585" s="27">
        <v>335548000</v>
      </c>
      <c r="W2585" s="27">
        <v>0</v>
      </c>
      <c r="X2585" s="27">
        <v>645000000</v>
      </c>
      <c r="Y2585" s="27"/>
      <c r="Z2585" s="27">
        <v>1</v>
      </c>
    </row>
    <row r="2586" spans="1:26">
      <c r="A2586" s="27">
        <v>1965</v>
      </c>
      <c r="B2586" t="s">
        <v>117</v>
      </c>
      <c r="C2586" s="27"/>
      <c r="D2586" s="27"/>
      <c r="E2586" s="27"/>
      <c r="F2586" s="27">
        <v>0</v>
      </c>
      <c r="G2586" s="27">
        <v>0</v>
      </c>
      <c r="H2586" s="27">
        <v>0</v>
      </c>
      <c r="I2586" s="27">
        <v>1</v>
      </c>
      <c r="J2586" s="27">
        <v>0</v>
      </c>
      <c r="K2586" s="27">
        <v>4</v>
      </c>
      <c r="L2586" s="27">
        <v>1</v>
      </c>
      <c r="M2586" s="27">
        <v>0</v>
      </c>
      <c r="N2586" s="27">
        <v>0</v>
      </c>
      <c r="O2586" s="27">
        <v>0</v>
      </c>
      <c r="P2586" s="27"/>
      <c r="Q2586" s="27"/>
      <c r="R2586" s="27">
        <v>0</v>
      </c>
      <c r="S2586" s="27">
        <v>1</v>
      </c>
      <c r="T2586" s="33">
        <v>1.0227515959565798</v>
      </c>
      <c r="U2586" s="27"/>
      <c r="V2586" s="27"/>
      <c r="W2586" s="27"/>
      <c r="X2586" s="27"/>
      <c r="Y2586" s="27"/>
      <c r="Z2586" s="27">
        <v>1</v>
      </c>
    </row>
    <row r="2587" spans="1:26">
      <c r="A2587" s="27">
        <v>1966</v>
      </c>
      <c r="B2587" t="s">
        <v>117</v>
      </c>
      <c r="C2587" s="27"/>
      <c r="D2587" s="27"/>
      <c r="E2587" s="27"/>
      <c r="F2587" s="27">
        <v>0</v>
      </c>
      <c r="G2587" s="27">
        <v>0</v>
      </c>
      <c r="H2587" s="27">
        <v>0</v>
      </c>
      <c r="I2587" s="27">
        <v>1</v>
      </c>
      <c r="J2587" s="27">
        <v>0</v>
      </c>
      <c r="K2587" s="27">
        <v>4</v>
      </c>
      <c r="L2587" s="27">
        <v>1</v>
      </c>
      <c r="M2587" s="27">
        <v>0</v>
      </c>
      <c r="N2587" s="27">
        <v>0</v>
      </c>
      <c r="O2587" s="27">
        <v>0</v>
      </c>
      <c r="P2587" s="27"/>
      <c r="Q2587" s="27">
        <v>44212353.698829591</v>
      </c>
      <c r="R2587" s="27">
        <v>0</v>
      </c>
      <c r="S2587" s="27">
        <v>1</v>
      </c>
      <c r="T2587" s="33">
        <v>1.060453919000093</v>
      </c>
      <c r="U2587" s="27"/>
      <c r="V2587" s="27"/>
      <c r="W2587" s="27"/>
      <c r="X2587" s="27"/>
      <c r="Y2587" s="27"/>
      <c r="Z2587" s="27">
        <v>1</v>
      </c>
    </row>
    <row r="2588" spans="1:26">
      <c r="A2588" s="27">
        <v>1967</v>
      </c>
      <c r="B2588" t="s">
        <v>117</v>
      </c>
      <c r="C2588" s="27"/>
      <c r="D2588" s="27"/>
      <c r="E2588" s="27"/>
      <c r="F2588" s="27">
        <v>0</v>
      </c>
      <c r="G2588" s="27">
        <v>0</v>
      </c>
      <c r="H2588" s="27">
        <v>0</v>
      </c>
      <c r="I2588" s="27">
        <v>1</v>
      </c>
      <c r="J2588" s="27">
        <v>0</v>
      </c>
      <c r="K2588" s="27">
        <v>4</v>
      </c>
      <c r="L2588" s="27">
        <v>1</v>
      </c>
      <c r="M2588" s="27">
        <v>0</v>
      </c>
      <c r="N2588" s="27">
        <v>0</v>
      </c>
      <c r="O2588" s="27">
        <v>0</v>
      </c>
      <c r="P2588" s="27"/>
      <c r="Q2588" s="27">
        <v>46695363.155887321</v>
      </c>
      <c r="R2588" s="27">
        <v>0</v>
      </c>
      <c r="S2588" s="27">
        <v>1</v>
      </c>
      <c r="T2588" s="33">
        <v>1.0100991944882907</v>
      </c>
      <c r="U2588" s="27"/>
      <c r="V2588" s="27"/>
      <c r="W2588" s="27"/>
      <c r="X2588" s="27"/>
      <c r="Y2588" s="27"/>
      <c r="Z2588" s="27">
        <v>1</v>
      </c>
    </row>
    <row r="2589" spans="1:26">
      <c r="A2589" s="27">
        <v>1968</v>
      </c>
      <c r="B2589" t="s">
        <v>117</v>
      </c>
      <c r="C2589" s="27"/>
      <c r="D2589" s="27"/>
      <c r="E2589" s="27"/>
      <c r="F2589" s="27">
        <v>0</v>
      </c>
      <c r="G2589" s="27">
        <v>0</v>
      </c>
      <c r="H2589" s="27">
        <v>0</v>
      </c>
      <c r="I2589" s="27">
        <v>1</v>
      </c>
      <c r="J2589" s="27">
        <v>0</v>
      </c>
      <c r="K2589" s="27">
        <v>4</v>
      </c>
      <c r="L2589" s="27">
        <v>1</v>
      </c>
      <c r="M2589" s="27">
        <v>0</v>
      </c>
      <c r="N2589" s="27">
        <v>0</v>
      </c>
      <c r="O2589" s="27">
        <v>0</v>
      </c>
      <c r="P2589" s="27"/>
      <c r="Q2589" s="27">
        <v>41160658.570537128</v>
      </c>
      <c r="R2589" s="27">
        <v>0</v>
      </c>
      <c r="S2589" s="27">
        <v>1</v>
      </c>
      <c r="T2589" s="33">
        <v>0.99765870157012104</v>
      </c>
      <c r="U2589" s="27"/>
      <c r="V2589" s="27"/>
      <c r="W2589" s="27"/>
      <c r="X2589" s="27"/>
      <c r="Y2589" s="27"/>
      <c r="Z2589" s="27">
        <v>1</v>
      </c>
    </row>
    <row r="2590" spans="1:26">
      <c r="A2590" s="27">
        <v>1969</v>
      </c>
      <c r="B2590" t="s">
        <v>117</v>
      </c>
      <c r="C2590" s="27"/>
      <c r="D2590" s="27"/>
      <c r="E2590" s="27"/>
      <c r="F2590" s="27">
        <v>0</v>
      </c>
      <c r="G2590" s="27">
        <v>0</v>
      </c>
      <c r="H2590" s="27">
        <v>0</v>
      </c>
      <c r="I2590" s="27">
        <v>1</v>
      </c>
      <c r="J2590" s="27">
        <v>0</v>
      </c>
      <c r="K2590" s="27">
        <v>4</v>
      </c>
      <c r="L2590" s="27">
        <v>1</v>
      </c>
      <c r="M2590" s="27">
        <v>0</v>
      </c>
      <c r="N2590" s="27">
        <v>0</v>
      </c>
      <c r="O2590" s="27">
        <v>0</v>
      </c>
      <c r="P2590" s="27"/>
      <c r="Q2590" s="27">
        <v>45168722.699563198</v>
      </c>
      <c r="R2590" s="27">
        <v>0</v>
      </c>
      <c r="S2590" s="27">
        <v>1</v>
      </c>
      <c r="T2590" s="33">
        <v>1.0058077459461789</v>
      </c>
      <c r="U2590" s="27"/>
      <c r="V2590" s="27"/>
      <c r="W2590" s="27"/>
      <c r="X2590" s="27"/>
      <c r="Y2590" s="27"/>
      <c r="Z2590" s="27">
        <v>1</v>
      </c>
    </row>
    <row r="2591" spans="1:26">
      <c r="A2591" s="27">
        <v>1970</v>
      </c>
      <c r="B2591" t="s">
        <v>117</v>
      </c>
      <c r="C2591" s="27"/>
      <c r="D2591" s="27"/>
      <c r="E2591" s="27"/>
      <c r="F2591" s="27">
        <v>0</v>
      </c>
      <c r="G2591" s="27">
        <v>0</v>
      </c>
      <c r="H2591" s="27">
        <v>0</v>
      </c>
      <c r="I2591" s="27">
        <v>1</v>
      </c>
      <c r="J2591" s="27">
        <v>0</v>
      </c>
      <c r="K2591" s="27">
        <v>4</v>
      </c>
      <c r="L2591" s="27">
        <v>1</v>
      </c>
      <c r="M2591" s="27">
        <v>0</v>
      </c>
      <c r="N2591" s="27">
        <v>0</v>
      </c>
      <c r="O2591" s="27">
        <v>0</v>
      </c>
      <c r="P2591" s="27"/>
      <c r="Q2591" s="27">
        <v>52296836.749387994</v>
      </c>
      <c r="R2591" s="27">
        <v>0</v>
      </c>
      <c r="S2591" s="27">
        <v>1</v>
      </c>
      <c r="T2591" s="33">
        <v>1</v>
      </c>
      <c r="U2591" s="27">
        <v>0</v>
      </c>
      <c r="V2591" s="27">
        <v>0</v>
      </c>
      <c r="W2591" s="27">
        <v>0</v>
      </c>
      <c r="X2591" s="27"/>
      <c r="Y2591" s="27">
        <v>0</v>
      </c>
      <c r="Z2591" s="27">
        <v>1</v>
      </c>
    </row>
    <row r="2592" spans="1:26">
      <c r="A2592" s="27">
        <v>1971</v>
      </c>
      <c r="B2592" t="s">
        <v>117</v>
      </c>
      <c r="C2592" s="27"/>
      <c r="D2592" s="27"/>
      <c r="E2592" s="27"/>
      <c r="F2592" s="27">
        <v>0</v>
      </c>
      <c r="G2592" s="27">
        <v>0</v>
      </c>
      <c r="H2592" s="27">
        <v>0</v>
      </c>
      <c r="I2592" s="27">
        <v>1</v>
      </c>
      <c r="J2592" s="27">
        <v>0</v>
      </c>
      <c r="K2592" s="27">
        <v>4</v>
      </c>
      <c r="L2592" s="27">
        <v>1</v>
      </c>
      <c r="M2592" s="27">
        <v>0</v>
      </c>
      <c r="N2592" s="27">
        <v>0</v>
      </c>
      <c r="O2592" s="27">
        <v>0</v>
      </c>
      <c r="P2592" s="27"/>
      <c r="Q2592" s="27">
        <v>55728608.974982962</v>
      </c>
      <c r="R2592" s="27">
        <v>0</v>
      </c>
      <c r="S2592" s="27">
        <v>1</v>
      </c>
      <c r="T2592" s="33">
        <v>0.92761372871024128</v>
      </c>
      <c r="U2592" s="27">
        <v>0</v>
      </c>
      <c r="V2592" s="27">
        <v>0</v>
      </c>
      <c r="W2592" s="27">
        <v>0</v>
      </c>
      <c r="X2592" s="27"/>
      <c r="Y2592" s="27">
        <v>0</v>
      </c>
      <c r="Z2592" s="27">
        <v>1</v>
      </c>
    </row>
    <row r="2593" spans="1:26">
      <c r="A2593" s="27">
        <v>1972</v>
      </c>
      <c r="B2593" t="s">
        <v>117</v>
      </c>
      <c r="C2593" s="27"/>
      <c r="D2593" s="27"/>
      <c r="E2593" s="27"/>
      <c r="F2593" s="27">
        <v>0</v>
      </c>
      <c r="G2593" s="27">
        <v>0</v>
      </c>
      <c r="H2593" s="27">
        <v>0</v>
      </c>
      <c r="I2593" s="27">
        <v>1</v>
      </c>
      <c r="J2593" s="27">
        <v>0</v>
      </c>
      <c r="K2593" s="27">
        <v>4</v>
      </c>
      <c r="L2593" s="27">
        <v>1</v>
      </c>
      <c r="M2593" s="27">
        <v>0</v>
      </c>
      <c r="N2593" s="27">
        <v>0</v>
      </c>
      <c r="O2593" s="27">
        <v>0</v>
      </c>
      <c r="P2593" s="27"/>
      <c r="Q2593" s="27">
        <v>59161544.995752759</v>
      </c>
      <c r="R2593" s="27">
        <v>0</v>
      </c>
      <c r="S2593" s="27">
        <v>1</v>
      </c>
      <c r="T2593" s="33">
        <v>0.92122545142259926</v>
      </c>
      <c r="U2593" s="27">
        <v>0</v>
      </c>
      <c r="V2593" s="27">
        <v>0</v>
      </c>
      <c r="W2593" s="27">
        <v>1432000</v>
      </c>
      <c r="X2593" s="27"/>
      <c r="Y2593" s="27">
        <v>0</v>
      </c>
      <c r="Z2593" s="27">
        <v>1</v>
      </c>
    </row>
    <row r="2594" spans="1:26">
      <c r="A2594" s="27">
        <v>1973</v>
      </c>
      <c r="B2594" t="s">
        <v>117</v>
      </c>
      <c r="C2594" s="27"/>
      <c r="D2594" s="27"/>
      <c r="E2594" s="27"/>
      <c r="F2594" s="27">
        <v>0</v>
      </c>
      <c r="G2594" s="27">
        <v>0</v>
      </c>
      <c r="H2594" s="27">
        <v>0</v>
      </c>
      <c r="I2594" s="27">
        <v>1</v>
      </c>
      <c r="J2594" s="27">
        <v>0</v>
      </c>
      <c r="K2594" s="27">
        <v>4</v>
      </c>
      <c r="L2594" s="27">
        <v>1</v>
      </c>
      <c r="M2594" s="27">
        <v>0</v>
      </c>
      <c r="N2594" s="27">
        <v>0</v>
      </c>
      <c r="O2594" s="27">
        <v>0</v>
      </c>
      <c r="P2594" s="27"/>
      <c r="Q2594" s="27">
        <v>75187969.924812034</v>
      </c>
      <c r="R2594" s="27">
        <v>0</v>
      </c>
      <c r="S2594" s="27">
        <v>1</v>
      </c>
      <c r="T2594" s="33">
        <v>1.2798279189511945</v>
      </c>
      <c r="U2594" s="27">
        <v>0</v>
      </c>
      <c r="V2594" s="27">
        <v>0</v>
      </c>
      <c r="W2594" s="27">
        <v>2441000</v>
      </c>
      <c r="X2594" s="27"/>
      <c r="Y2594" s="27">
        <v>0</v>
      </c>
      <c r="Z2594" s="27">
        <v>1</v>
      </c>
    </row>
    <row r="2595" spans="1:26">
      <c r="A2595" s="27">
        <v>1974</v>
      </c>
      <c r="B2595" t="s">
        <v>117</v>
      </c>
      <c r="C2595" s="27"/>
      <c r="D2595" s="27"/>
      <c r="E2595" s="27"/>
      <c r="F2595" s="27">
        <v>0</v>
      </c>
      <c r="G2595" s="27">
        <v>0</v>
      </c>
      <c r="H2595" s="27">
        <v>0</v>
      </c>
      <c r="I2595" s="27">
        <v>1</v>
      </c>
      <c r="J2595" s="27">
        <v>0</v>
      </c>
      <c r="K2595" s="27">
        <v>4</v>
      </c>
      <c r="L2595" s="27">
        <v>1</v>
      </c>
      <c r="M2595" s="27">
        <v>0</v>
      </c>
      <c r="N2595" s="27">
        <v>0</v>
      </c>
      <c r="O2595" s="27">
        <v>0</v>
      </c>
      <c r="P2595" s="27"/>
      <c r="Q2595" s="27">
        <v>95797533.461920619</v>
      </c>
      <c r="R2595" s="27">
        <v>0</v>
      </c>
      <c r="S2595" s="27">
        <v>1</v>
      </c>
      <c r="T2595" s="33">
        <v>1.2793035310212315</v>
      </c>
      <c r="U2595" s="27">
        <v>0</v>
      </c>
      <c r="V2595" s="27">
        <v>0</v>
      </c>
      <c r="W2595" s="27">
        <v>3657000</v>
      </c>
      <c r="X2595" s="27"/>
      <c r="Y2595" s="27">
        <v>0</v>
      </c>
      <c r="Z2595" s="27">
        <v>1</v>
      </c>
    </row>
    <row r="2596" spans="1:26">
      <c r="A2596" s="27">
        <v>1975</v>
      </c>
      <c r="B2596" t="s">
        <v>117</v>
      </c>
      <c r="C2596" s="27"/>
      <c r="D2596" s="27"/>
      <c r="E2596" s="27"/>
      <c r="F2596" s="27">
        <v>17000000</v>
      </c>
      <c r="G2596" s="27">
        <v>0</v>
      </c>
      <c r="H2596" s="27">
        <v>0</v>
      </c>
      <c r="I2596" s="27">
        <v>1</v>
      </c>
      <c r="J2596" s="27">
        <v>0</v>
      </c>
      <c r="K2596" s="27">
        <v>4</v>
      </c>
      <c r="L2596" s="27">
        <v>1</v>
      </c>
      <c r="M2596" s="27">
        <v>0</v>
      </c>
      <c r="N2596" s="27">
        <v>0</v>
      </c>
      <c r="O2596" s="27">
        <v>0</v>
      </c>
      <c r="P2596" s="27"/>
      <c r="Q2596" s="27">
        <v>115182522.1238938</v>
      </c>
      <c r="R2596" s="27">
        <v>1</v>
      </c>
      <c r="S2596" s="27">
        <v>1</v>
      </c>
      <c r="T2596" s="33">
        <v>0.94696688960437181</v>
      </c>
      <c r="U2596" s="27">
        <v>0</v>
      </c>
      <c r="V2596" s="27">
        <v>0</v>
      </c>
      <c r="W2596" s="27">
        <v>4621000</v>
      </c>
      <c r="X2596" s="27"/>
      <c r="Y2596" s="27">
        <v>0</v>
      </c>
      <c r="Z2596" s="27">
        <v>1</v>
      </c>
    </row>
    <row r="2597" spans="1:26">
      <c r="A2597" s="27">
        <v>1976</v>
      </c>
      <c r="B2597" t="s">
        <v>117</v>
      </c>
      <c r="C2597" s="27"/>
      <c r="D2597" s="27"/>
      <c r="E2597" s="27"/>
      <c r="F2597" s="27">
        <v>0</v>
      </c>
      <c r="G2597" s="27">
        <v>0</v>
      </c>
      <c r="H2597" s="27">
        <v>0</v>
      </c>
      <c r="I2597" s="27">
        <v>1</v>
      </c>
      <c r="J2597" s="27">
        <v>0</v>
      </c>
      <c r="K2597" s="27">
        <v>4</v>
      </c>
      <c r="L2597" s="27">
        <v>1</v>
      </c>
      <c r="M2597" s="27">
        <v>0</v>
      </c>
      <c r="N2597" s="27">
        <v>0</v>
      </c>
      <c r="O2597" s="27">
        <v>0</v>
      </c>
      <c r="P2597" s="27"/>
      <c r="Q2597" s="27">
        <v>112189468.48182595</v>
      </c>
      <c r="R2597" s="27">
        <v>1</v>
      </c>
      <c r="S2597" s="27">
        <v>1</v>
      </c>
      <c r="T2597" s="33">
        <v>1.0219497573337515</v>
      </c>
      <c r="U2597" s="27">
        <v>0</v>
      </c>
      <c r="V2597" s="27">
        <v>0</v>
      </c>
      <c r="W2597" s="27">
        <v>5025000</v>
      </c>
      <c r="X2597" s="27"/>
      <c r="Y2597" s="27">
        <v>0</v>
      </c>
      <c r="Z2597" s="27">
        <v>1</v>
      </c>
    </row>
    <row r="2598" spans="1:26">
      <c r="A2598" s="27">
        <v>1977</v>
      </c>
      <c r="B2598" t="s">
        <v>117</v>
      </c>
      <c r="C2598" s="27"/>
      <c r="D2598" s="27"/>
      <c r="E2598" s="27"/>
      <c r="F2598" s="27">
        <v>0</v>
      </c>
      <c r="G2598" s="27">
        <v>0</v>
      </c>
      <c r="H2598" s="27">
        <v>0</v>
      </c>
      <c r="I2598" s="27">
        <v>1</v>
      </c>
      <c r="J2598" s="27">
        <v>0</v>
      </c>
      <c r="K2598" s="27">
        <v>4</v>
      </c>
      <c r="L2598" s="27">
        <v>1</v>
      </c>
      <c r="M2598" s="27">
        <v>0</v>
      </c>
      <c r="N2598" s="27">
        <v>0</v>
      </c>
      <c r="O2598" s="27">
        <v>0</v>
      </c>
      <c r="P2598" s="27"/>
      <c r="Q2598" s="27">
        <v>138094243.34932402</v>
      </c>
      <c r="R2598" s="27">
        <v>1</v>
      </c>
      <c r="S2598" s="27">
        <v>1</v>
      </c>
      <c r="T2598" s="33">
        <v>1.0409624303569636</v>
      </c>
      <c r="U2598" s="27">
        <v>5173449.9000000004</v>
      </c>
      <c r="V2598" s="27">
        <v>0</v>
      </c>
      <c r="W2598" s="27">
        <v>6656000</v>
      </c>
      <c r="X2598" s="27"/>
      <c r="Y2598" s="27">
        <v>0</v>
      </c>
      <c r="Z2598" s="27">
        <v>1</v>
      </c>
    </row>
    <row r="2599" spans="1:26">
      <c r="A2599" s="27">
        <v>1978</v>
      </c>
      <c r="B2599" t="s">
        <v>117</v>
      </c>
      <c r="C2599" s="27"/>
      <c r="D2599" s="27"/>
      <c r="E2599" s="27"/>
      <c r="F2599" s="27">
        <v>0</v>
      </c>
      <c r="G2599" s="27">
        <v>0</v>
      </c>
      <c r="H2599" s="27">
        <v>0</v>
      </c>
      <c r="I2599" s="27">
        <v>1</v>
      </c>
      <c r="J2599" s="27">
        <v>0</v>
      </c>
      <c r="K2599" s="27">
        <v>4</v>
      </c>
      <c r="L2599" s="27">
        <v>1</v>
      </c>
      <c r="M2599" s="27">
        <v>0</v>
      </c>
      <c r="N2599" s="27">
        <v>0</v>
      </c>
      <c r="O2599" s="27">
        <v>0</v>
      </c>
      <c r="P2599" s="27"/>
      <c r="Q2599" s="27">
        <v>171836793.40269452</v>
      </c>
      <c r="R2599" s="27">
        <v>1</v>
      </c>
      <c r="S2599" s="27">
        <v>1</v>
      </c>
      <c r="T2599" s="33">
        <v>0.91734575384516981</v>
      </c>
      <c r="U2599" s="27">
        <v>15243945.800000001</v>
      </c>
      <c r="V2599" s="27">
        <v>0</v>
      </c>
      <c r="W2599" s="27">
        <v>7907000</v>
      </c>
      <c r="X2599" s="27"/>
      <c r="Y2599" s="27">
        <v>0</v>
      </c>
      <c r="Z2599" s="27">
        <v>1</v>
      </c>
    </row>
    <row r="2600" spans="1:26">
      <c r="A2600" s="27">
        <v>1979</v>
      </c>
      <c r="B2600" t="s">
        <v>117</v>
      </c>
      <c r="C2600" s="27"/>
      <c r="D2600" s="27"/>
      <c r="E2600" s="27"/>
      <c r="F2600" s="27">
        <v>0</v>
      </c>
      <c r="G2600" s="27">
        <v>0</v>
      </c>
      <c r="H2600" s="27">
        <v>0</v>
      </c>
      <c r="I2600" s="27">
        <v>1</v>
      </c>
      <c r="J2600" s="27">
        <v>0</v>
      </c>
      <c r="K2600" s="27">
        <v>4</v>
      </c>
      <c r="L2600" s="27">
        <v>1</v>
      </c>
      <c r="M2600" s="27">
        <v>0</v>
      </c>
      <c r="N2600" s="27">
        <v>0</v>
      </c>
      <c r="O2600" s="27">
        <v>0</v>
      </c>
      <c r="P2600" s="27"/>
      <c r="Q2600" s="27">
        <v>207114382.54607072</v>
      </c>
      <c r="R2600" s="27">
        <v>1</v>
      </c>
      <c r="S2600" s="27">
        <v>1</v>
      </c>
      <c r="T2600" s="33">
        <v>0.9810294585578897</v>
      </c>
      <c r="U2600" s="27">
        <v>13650173.5</v>
      </c>
      <c r="V2600" s="27">
        <v>0</v>
      </c>
      <c r="W2600" s="27">
        <v>10710000</v>
      </c>
      <c r="X2600" s="27"/>
      <c r="Y2600" s="27">
        <v>0</v>
      </c>
      <c r="Z2600" s="27">
        <v>1</v>
      </c>
    </row>
    <row r="2601" spans="1:26">
      <c r="A2601" s="27">
        <v>1980</v>
      </c>
      <c r="B2601" t="s">
        <v>117</v>
      </c>
      <c r="C2601" s="27"/>
      <c r="D2601" s="27"/>
      <c r="E2601" s="27"/>
      <c r="F2601" s="27">
        <v>0</v>
      </c>
      <c r="G2601" s="27">
        <v>0</v>
      </c>
      <c r="H2601" s="27">
        <v>0</v>
      </c>
      <c r="I2601" s="27">
        <v>1</v>
      </c>
      <c r="J2601" s="27">
        <v>0</v>
      </c>
      <c r="K2601" s="27">
        <v>4</v>
      </c>
      <c r="L2601" s="27">
        <v>1</v>
      </c>
      <c r="M2601" s="27">
        <v>0</v>
      </c>
      <c r="N2601" s="27">
        <v>0</v>
      </c>
      <c r="O2601" s="27">
        <v>0</v>
      </c>
      <c r="P2601" s="27">
        <v>631000000</v>
      </c>
      <c r="Q2601" s="27">
        <v>241080708.89018011</v>
      </c>
      <c r="R2601" s="27">
        <v>1</v>
      </c>
      <c r="S2601" s="27">
        <v>1</v>
      </c>
      <c r="T2601" s="33">
        <v>0.94044734443210454</v>
      </c>
      <c r="U2601" s="27">
        <v>16190643.699999999</v>
      </c>
      <c r="V2601" s="27">
        <v>0</v>
      </c>
      <c r="W2601" s="27">
        <v>15882000</v>
      </c>
      <c r="X2601" s="27"/>
      <c r="Y2601" s="27">
        <v>0</v>
      </c>
      <c r="Z2601" s="27">
        <v>1</v>
      </c>
    </row>
    <row r="2602" spans="1:26">
      <c r="A2602" s="27">
        <v>1981</v>
      </c>
      <c r="B2602" t="s">
        <v>117</v>
      </c>
      <c r="C2602" s="27"/>
      <c r="D2602" s="27"/>
      <c r="E2602" s="27"/>
      <c r="F2602" s="27">
        <v>0</v>
      </c>
      <c r="G2602" s="27">
        <v>0</v>
      </c>
      <c r="H2602" s="27">
        <v>0</v>
      </c>
      <c r="I2602" s="27">
        <v>1</v>
      </c>
      <c r="J2602" s="27">
        <v>0</v>
      </c>
      <c r="K2602" s="27">
        <v>4</v>
      </c>
      <c r="L2602" s="27">
        <v>1</v>
      </c>
      <c r="M2602" s="27">
        <v>0</v>
      </c>
      <c r="N2602" s="27">
        <v>0</v>
      </c>
      <c r="O2602" s="27">
        <v>0</v>
      </c>
      <c r="P2602" s="27">
        <v>604000000</v>
      </c>
      <c r="Q2602" s="27">
        <v>218764445.78434327</v>
      </c>
      <c r="R2602" s="27">
        <v>0</v>
      </c>
      <c r="S2602" s="27">
        <v>1</v>
      </c>
      <c r="T2602" s="33">
        <v>0.83355014400471705</v>
      </c>
      <c r="U2602" s="27">
        <v>25261486.399999999</v>
      </c>
      <c r="V2602" s="27">
        <v>0</v>
      </c>
      <c r="W2602" s="27">
        <v>19506000</v>
      </c>
      <c r="X2602" s="27"/>
      <c r="Y2602" s="27">
        <v>0</v>
      </c>
      <c r="Z2602" s="27">
        <v>1</v>
      </c>
    </row>
    <row r="2603" spans="1:26">
      <c r="A2603" s="27">
        <v>1982</v>
      </c>
      <c r="B2603" t="s">
        <v>117</v>
      </c>
      <c r="C2603" s="27"/>
      <c r="D2603" s="27"/>
      <c r="E2603" s="27"/>
      <c r="F2603" s="27">
        <v>0</v>
      </c>
      <c r="G2603" s="27">
        <v>0</v>
      </c>
      <c r="H2603" s="27">
        <v>0</v>
      </c>
      <c r="I2603" s="27">
        <v>1</v>
      </c>
      <c r="J2603" s="27">
        <v>0</v>
      </c>
      <c r="K2603" s="27">
        <v>4</v>
      </c>
      <c r="L2603" s="27">
        <v>1</v>
      </c>
      <c r="M2603" s="27">
        <v>0</v>
      </c>
      <c r="N2603" s="27">
        <v>0</v>
      </c>
      <c r="O2603" s="27">
        <v>0</v>
      </c>
      <c r="P2603" s="27">
        <v>571000000</v>
      </c>
      <c r="Q2603" s="27">
        <v>216051495.95981658</v>
      </c>
      <c r="R2603" s="27">
        <v>0</v>
      </c>
      <c r="S2603" s="27">
        <v>1</v>
      </c>
      <c r="T2603" s="33">
        <v>0.78443295677873848</v>
      </c>
      <c r="U2603" s="27">
        <v>40045272.399999999</v>
      </c>
      <c r="V2603" s="27">
        <v>0</v>
      </c>
      <c r="W2603" s="27">
        <v>23692746.399999999</v>
      </c>
      <c r="X2603" s="27"/>
      <c r="Y2603" s="27">
        <v>0</v>
      </c>
      <c r="Z2603" s="27">
        <v>1</v>
      </c>
    </row>
    <row r="2604" spans="1:26">
      <c r="A2604" s="27">
        <v>1983</v>
      </c>
      <c r="B2604" t="s">
        <v>117</v>
      </c>
      <c r="C2604" s="27"/>
      <c r="D2604" s="27"/>
      <c r="E2604" s="27"/>
      <c r="F2604" s="27">
        <v>250000</v>
      </c>
      <c r="G2604" s="27">
        <v>0</v>
      </c>
      <c r="H2604" s="27">
        <v>0</v>
      </c>
      <c r="I2604" s="27">
        <v>1</v>
      </c>
      <c r="J2604" s="27">
        <v>0</v>
      </c>
      <c r="K2604" s="27">
        <v>4</v>
      </c>
      <c r="L2604" s="27">
        <v>1</v>
      </c>
      <c r="M2604" s="27">
        <v>0</v>
      </c>
      <c r="N2604" s="27">
        <v>0</v>
      </c>
      <c r="O2604" s="27">
        <v>0</v>
      </c>
      <c r="P2604" s="27">
        <v>574000000</v>
      </c>
      <c r="Q2604" s="27">
        <v>213446562.57106042</v>
      </c>
      <c r="R2604" s="27">
        <v>1</v>
      </c>
      <c r="S2604" s="27">
        <v>1</v>
      </c>
      <c r="T2604" s="33">
        <v>0.83426891623154475</v>
      </c>
      <c r="U2604" s="27">
        <v>35076874.799999997</v>
      </c>
      <c r="V2604" s="27">
        <v>0</v>
      </c>
      <c r="W2604" s="27">
        <v>27955633.399999999</v>
      </c>
      <c r="X2604" s="27"/>
      <c r="Y2604" s="27">
        <v>0</v>
      </c>
      <c r="Z2604" s="27">
        <v>1</v>
      </c>
    </row>
    <row r="2605" spans="1:26">
      <c r="A2605" s="27">
        <v>1984</v>
      </c>
      <c r="B2605" t="s">
        <v>117</v>
      </c>
      <c r="C2605" s="27"/>
      <c r="D2605" s="27"/>
      <c r="E2605" s="27"/>
      <c r="F2605" s="27">
        <v>0</v>
      </c>
      <c r="G2605" s="27">
        <v>0</v>
      </c>
      <c r="H2605" s="27">
        <v>0</v>
      </c>
      <c r="I2605" s="27">
        <v>1</v>
      </c>
      <c r="J2605" s="27">
        <v>0</v>
      </c>
      <c r="K2605" s="27">
        <v>4</v>
      </c>
      <c r="L2605" s="27">
        <v>1</v>
      </c>
      <c r="M2605" s="27">
        <v>0</v>
      </c>
      <c r="N2605" s="27">
        <v>0</v>
      </c>
      <c r="O2605" s="27">
        <v>0</v>
      </c>
      <c r="P2605" s="27">
        <v>413000000</v>
      </c>
      <c r="Q2605" s="27">
        <v>177338801.93074971</v>
      </c>
      <c r="R2605" s="27">
        <v>1</v>
      </c>
      <c r="S2605" s="27">
        <v>1</v>
      </c>
      <c r="T2605" s="33">
        <v>0.82999599794502654</v>
      </c>
      <c r="U2605" s="27">
        <v>32943013.199999999</v>
      </c>
      <c r="V2605" s="27">
        <v>0</v>
      </c>
      <c r="W2605" s="27">
        <v>30172168.300000001</v>
      </c>
      <c r="X2605" s="27"/>
      <c r="Y2605" s="27"/>
      <c r="Z2605" s="27">
        <v>1</v>
      </c>
    </row>
    <row r="2606" spans="1:26">
      <c r="A2606" s="27">
        <v>1985</v>
      </c>
      <c r="B2606" t="s">
        <v>117</v>
      </c>
      <c r="C2606" s="27"/>
      <c r="D2606" s="27"/>
      <c r="E2606" s="27"/>
      <c r="F2606" s="27">
        <v>0</v>
      </c>
      <c r="G2606" s="27">
        <v>0</v>
      </c>
      <c r="H2606" s="27">
        <v>0</v>
      </c>
      <c r="I2606" s="27">
        <v>1</v>
      </c>
      <c r="J2606" s="27">
        <v>0</v>
      </c>
      <c r="K2606" s="27">
        <v>4</v>
      </c>
      <c r="L2606" s="27">
        <v>1</v>
      </c>
      <c r="M2606" s="27">
        <v>0</v>
      </c>
      <c r="N2606" s="27">
        <v>0</v>
      </c>
      <c r="O2606" s="27">
        <v>0</v>
      </c>
      <c r="P2606" s="27">
        <v>502000000</v>
      </c>
      <c r="Q2606" s="27">
        <v>225724851.69110662</v>
      </c>
      <c r="R2606" s="27">
        <v>1</v>
      </c>
      <c r="S2606" s="27">
        <v>1</v>
      </c>
      <c r="T2606" s="33">
        <v>0.74915719568429318</v>
      </c>
      <c r="U2606" s="27">
        <v>32975492.399999999</v>
      </c>
      <c r="V2606" s="27">
        <v>0</v>
      </c>
      <c r="W2606" s="27">
        <v>35210955.5</v>
      </c>
      <c r="X2606" s="27"/>
      <c r="Y2606" s="27"/>
      <c r="Z2606" s="27">
        <v>1</v>
      </c>
    </row>
    <row r="2607" spans="1:26">
      <c r="A2607" s="27">
        <v>1986</v>
      </c>
      <c r="B2607" t="s">
        <v>117</v>
      </c>
      <c r="C2607" s="27"/>
      <c r="D2607" s="27"/>
      <c r="E2607" s="27"/>
      <c r="F2607" s="27">
        <v>0</v>
      </c>
      <c r="G2607" s="27">
        <v>0</v>
      </c>
      <c r="H2607" s="27">
        <v>0</v>
      </c>
      <c r="I2607" s="27">
        <v>1</v>
      </c>
      <c r="J2607" s="27">
        <v>0</v>
      </c>
      <c r="K2607" s="27">
        <v>4</v>
      </c>
      <c r="L2607" s="27">
        <v>1</v>
      </c>
      <c r="M2607" s="27">
        <v>0</v>
      </c>
      <c r="N2607" s="27">
        <v>0</v>
      </c>
      <c r="O2607" s="27">
        <v>0</v>
      </c>
      <c r="P2607" s="27">
        <v>392000000</v>
      </c>
      <c r="Q2607" s="27">
        <v>185646209.38628158</v>
      </c>
      <c r="R2607" s="27">
        <v>1</v>
      </c>
      <c r="S2607" s="27">
        <v>1</v>
      </c>
      <c r="T2607" s="33">
        <v>0.7030572776909082</v>
      </c>
      <c r="U2607" s="27">
        <v>29528150.399999999</v>
      </c>
      <c r="V2607" s="27">
        <v>0</v>
      </c>
      <c r="W2607" s="27">
        <v>50471413.600000001</v>
      </c>
      <c r="X2607" s="27"/>
      <c r="Y2607" s="27"/>
      <c r="Z2607" s="27">
        <v>1</v>
      </c>
    </row>
    <row r="2608" spans="1:26">
      <c r="A2608" s="27">
        <v>1987</v>
      </c>
      <c r="B2608" t="s">
        <v>117</v>
      </c>
      <c r="C2608" s="27"/>
      <c r="D2608" s="27"/>
      <c r="E2608" s="27"/>
      <c r="F2608" s="27">
        <v>7000000</v>
      </c>
      <c r="G2608" s="27">
        <v>0</v>
      </c>
      <c r="H2608" s="27">
        <v>0</v>
      </c>
      <c r="I2608" s="27">
        <v>1</v>
      </c>
      <c r="J2608" s="27">
        <v>0</v>
      </c>
      <c r="K2608" s="27">
        <v>4</v>
      </c>
      <c r="L2608" s="27">
        <v>1</v>
      </c>
      <c r="M2608" s="27">
        <v>0</v>
      </c>
      <c r="N2608" s="27">
        <v>0</v>
      </c>
      <c r="O2608" s="27">
        <v>0</v>
      </c>
      <c r="P2608" s="27">
        <v>525000000</v>
      </c>
      <c r="Q2608" s="27">
        <v>220626484.2248106</v>
      </c>
      <c r="R2608" s="27">
        <v>1</v>
      </c>
      <c r="S2608" s="27">
        <v>1</v>
      </c>
      <c r="T2608" s="33">
        <v>0.74330063470010233</v>
      </c>
      <c r="U2608" s="27">
        <v>37801614.299999997</v>
      </c>
      <c r="V2608" s="27">
        <v>0</v>
      </c>
      <c r="W2608" s="27">
        <v>69315254.599999994</v>
      </c>
      <c r="X2608" s="27"/>
      <c r="Y2608" s="27"/>
      <c r="Z2608" s="27">
        <v>1</v>
      </c>
    </row>
    <row r="2609" spans="1:26">
      <c r="A2609" s="27">
        <v>1988</v>
      </c>
      <c r="B2609" t="s">
        <v>117</v>
      </c>
      <c r="C2609" s="27"/>
      <c r="D2609" s="27"/>
      <c r="E2609" s="27"/>
      <c r="F2609" s="27">
        <v>0</v>
      </c>
      <c r="G2609" s="27">
        <v>0</v>
      </c>
      <c r="H2609" s="27">
        <v>0</v>
      </c>
      <c r="I2609" s="27">
        <v>1</v>
      </c>
      <c r="J2609" s="27">
        <v>0</v>
      </c>
      <c r="K2609" s="27">
        <v>4</v>
      </c>
      <c r="L2609" s="27">
        <v>1</v>
      </c>
      <c r="M2609" s="27">
        <v>0</v>
      </c>
      <c r="N2609" s="27">
        <v>0</v>
      </c>
      <c r="O2609" s="27">
        <v>0</v>
      </c>
      <c r="P2609" s="27">
        <v>610000000</v>
      </c>
      <c r="Q2609" s="27">
        <v>266673126.22980145</v>
      </c>
      <c r="R2609" s="27">
        <v>1</v>
      </c>
      <c r="S2609" s="27">
        <v>1</v>
      </c>
      <c r="T2609" s="33">
        <v>0.80560957079318884</v>
      </c>
      <c r="U2609" s="27">
        <v>34573724.399999999</v>
      </c>
      <c r="V2609" s="27">
        <v>0</v>
      </c>
      <c r="W2609" s="27">
        <v>72044100.099999994</v>
      </c>
      <c r="X2609" s="27"/>
      <c r="Y2609" s="27"/>
      <c r="Z2609" s="27">
        <v>1</v>
      </c>
    </row>
    <row r="2610" spans="1:26">
      <c r="A2610" s="27">
        <v>1989</v>
      </c>
      <c r="B2610" t="s">
        <v>117</v>
      </c>
      <c r="C2610" s="27"/>
      <c r="D2610" s="27"/>
      <c r="E2610" s="27"/>
      <c r="F2610" s="27">
        <v>0</v>
      </c>
      <c r="G2610" s="27">
        <v>0</v>
      </c>
      <c r="H2610" s="27">
        <v>0</v>
      </c>
      <c r="I2610" s="27">
        <v>1</v>
      </c>
      <c r="J2610" s="27">
        <v>0</v>
      </c>
      <c r="K2610" s="27">
        <v>4</v>
      </c>
      <c r="L2610" s="27">
        <v>1</v>
      </c>
      <c r="M2610" s="27">
        <v>0</v>
      </c>
      <c r="N2610" s="27">
        <v>0</v>
      </c>
      <c r="O2610" s="27">
        <v>0</v>
      </c>
      <c r="P2610" s="27">
        <v>640000000</v>
      </c>
      <c r="Q2610" s="27">
        <v>284119692.49432987</v>
      </c>
      <c r="R2610" s="27">
        <v>1</v>
      </c>
      <c r="S2610" s="27">
        <v>1</v>
      </c>
      <c r="T2610" s="33">
        <v>0.74679040704290955</v>
      </c>
      <c r="U2610" s="27">
        <v>37670396.399999999</v>
      </c>
      <c r="V2610" s="27">
        <v>0</v>
      </c>
      <c r="W2610" s="27">
        <v>86631218.200000003</v>
      </c>
      <c r="X2610" s="27"/>
      <c r="Y2610" s="27"/>
      <c r="Z2610" s="27">
        <v>1</v>
      </c>
    </row>
    <row r="2611" spans="1:26">
      <c r="A2611" s="27">
        <v>1990</v>
      </c>
      <c r="B2611" t="s">
        <v>117</v>
      </c>
      <c r="C2611" s="27"/>
      <c r="D2611" s="27"/>
      <c r="E2611" s="27"/>
      <c r="F2611" s="27">
        <v>0</v>
      </c>
      <c r="G2611" s="27">
        <v>0</v>
      </c>
      <c r="H2611" s="27">
        <v>0</v>
      </c>
      <c r="I2611" s="27">
        <v>1</v>
      </c>
      <c r="J2611" s="27">
        <v>0</v>
      </c>
      <c r="K2611" s="27">
        <v>4</v>
      </c>
      <c r="L2611" s="27">
        <v>1</v>
      </c>
      <c r="M2611" s="27">
        <v>0</v>
      </c>
      <c r="N2611" s="27">
        <v>0</v>
      </c>
      <c r="O2611" s="27">
        <v>0</v>
      </c>
      <c r="P2611" s="27">
        <v>751000000</v>
      </c>
      <c r="Q2611" s="27">
        <v>317083373.52455896</v>
      </c>
      <c r="R2611" s="27">
        <v>1</v>
      </c>
      <c r="S2611" s="27">
        <v>1</v>
      </c>
      <c r="T2611" s="33">
        <v>0.70566019682121295</v>
      </c>
      <c r="U2611" s="27">
        <v>44929025.5</v>
      </c>
      <c r="V2611" s="27">
        <v>0</v>
      </c>
      <c r="W2611" s="27">
        <v>101576361.2</v>
      </c>
      <c r="X2611" s="27"/>
      <c r="Y2611" s="27"/>
      <c r="Z2611" s="27">
        <v>1</v>
      </c>
    </row>
    <row r="2612" spans="1:26">
      <c r="A2612" s="27">
        <v>1991</v>
      </c>
      <c r="B2612" t="s">
        <v>117</v>
      </c>
      <c r="C2612" s="27"/>
      <c r="D2612" s="27"/>
      <c r="E2612" s="27"/>
      <c r="F2612" s="27">
        <v>0</v>
      </c>
      <c r="G2612" s="27">
        <v>0</v>
      </c>
      <c r="H2612" s="27">
        <v>0</v>
      </c>
      <c r="I2612" s="27">
        <v>1</v>
      </c>
      <c r="J2612" s="27">
        <v>0</v>
      </c>
      <c r="K2612" s="27">
        <v>4</v>
      </c>
      <c r="L2612" s="27">
        <v>1</v>
      </c>
      <c r="M2612" s="27">
        <v>0</v>
      </c>
      <c r="N2612" s="27">
        <v>0</v>
      </c>
      <c r="O2612" s="27">
        <v>0</v>
      </c>
      <c r="P2612" s="27">
        <v>793000000</v>
      </c>
      <c r="Q2612" s="27">
        <v>690314321.37499857</v>
      </c>
      <c r="R2612" s="27">
        <v>1</v>
      </c>
      <c r="S2612" s="27">
        <v>1</v>
      </c>
      <c r="T2612" s="33">
        <v>0.64778014054484578</v>
      </c>
      <c r="U2612" s="27">
        <v>40205097.600000001</v>
      </c>
      <c r="V2612" s="27">
        <v>0</v>
      </c>
      <c r="W2612" s="27">
        <v>108374727</v>
      </c>
      <c r="X2612" s="27"/>
      <c r="Y2612" s="27"/>
      <c r="Z2612" s="27">
        <v>1</v>
      </c>
    </row>
    <row r="2613" spans="1:26">
      <c r="A2613" s="27">
        <v>1992</v>
      </c>
      <c r="B2613" t="s">
        <v>117</v>
      </c>
      <c r="C2613" s="27"/>
      <c r="D2613" s="27"/>
      <c r="E2613" s="27"/>
      <c r="F2613" s="27">
        <v>0</v>
      </c>
      <c r="G2613" s="27">
        <v>0</v>
      </c>
      <c r="H2613" s="27">
        <v>0</v>
      </c>
      <c r="I2613" s="27">
        <v>1</v>
      </c>
      <c r="J2613" s="27">
        <v>0</v>
      </c>
      <c r="K2613" s="27">
        <v>4</v>
      </c>
      <c r="L2613" s="27">
        <v>1</v>
      </c>
      <c r="M2613" s="27">
        <v>0</v>
      </c>
      <c r="N2613" s="27">
        <v>0</v>
      </c>
      <c r="O2613" s="27">
        <v>0</v>
      </c>
      <c r="P2613" s="27">
        <v>855000000</v>
      </c>
      <c r="Q2613" s="27">
        <v>714255460.50338936</v>
      </c>
      <c r="R2613" s="27">
        <v>1</v>
      </c>
      <c r="S2613" s="27">
        <v>1</v>
      </c>
      <c r="T2613" s="33">
        <v>0.62587770846912083</v>
      </c>
      <c r="U2613" s="27">
        <v>35593250</v>
      </c>
      <c r="V2613" s="27">
        <v>0</v>
      </c>
      <c r="W2613" s="27">
        <v>126029000</v>
      </c>
      <c r="X2613" s="27"/>
      <c r="Y2613" s="27"/>
      <c r="Z2613" s="27">
        <v>1</v>
      </c>
    </row>
    <row r="2614" spans="1:26">
      <c r="A2614" s="27">
        <v>1993</v>
      </c>
      <c r="B2614" t="s">
        <v>117</v>
      </c>
      <c r="C2614" s="27"/>
      <c r="D2614" s="27"/>
      <c r="E2614" s="27"/>
      <c r="F2614" s="27">
        <v>0</v>
      </c>
      <c r="G2614" s="27">
        <v>0</v>
      </c>
      <c r="H2614" s="27">
        <v>0</v>
      </c>
      <c r="I2614" s="27">
        <v>1</v>
      </c>
      <c r="J2614" s="27">
        <v>0</v>
      </c>
      <c r="K2614" s="27">
        <v>4</v>
      </c>
      <c r="L2614" s="27">
        <v>1</v>
      </c>
      <c r="M2614" s="27">
        <v>0</v>
      </c>
      <c r="N2614" s="27">
        <v>0</v>
      </c>
      <c r="O2614" s="27">
        <v>0</v>
      </c>
      <c r="P2614" s="27">
        <v>916000000</v>
      </c>
      <c r="Q2614" s="27">
        <v>755042548.0558238</v>
      </c>
      <c r="R2614" s="27">
        <v>1</v>
      </c>
      <c r="S2614" s="27">
        <v>1</v>
      </c>
      <c r="T2614" s="33">
        <v>0.648154718576755</v>
      </c>
      <c r="U2614" s="27">
        <v>33207185.399999999</v>
      </c>
      <c r="V2614" s="27">
        <v>0</v>
      </c>
      <c r="W2614" s="27">
        <v>133683000</v>
      </c>
      <c r="X2614" s="27"/>
      <c r="Y2614" s="27"/>
      <c r="Z2614" s="27">
        <v>1</v>
      </c>
    </row>
    <row r="2615" spans="1:26">
      <c r="A2615" s="27">
        <v>1994</v>
      </c>
      <c r="B2615" t="s">
        <v>117</v>
      </c>
      <c r="C2615" s="27"/>
      <c r="D2615" s="27"/>
      <c r="E2615" s="27"/>
      <c r="F2615" s="27">
        <v>0</v>
      </c>
      <c r="G2615" s="27">
        <v>0</v>
      </c>
      <c r="H2615" s="27">
        <v>0</v>
      </c>
      <c r="I2615" s="27">
        <v>1</v>
      </c>
      <c r="J2615" s="27">
        <v>0</v>
      </c>
      <c r="K2615" s="27">
        <v>4</v>
      </c>
      <c r="L2615" s="27">
        <v>1</v>
      </c>
      <c r="M2615" s="27">
        <v>0</v>
      </c>
      <c r="N2615" s="27">
        <v>0</v>
      </c>
      <c r="O2615" s="27">
        <v>0</v>
      </c>
      <c r="P2615" s="27">
        <v>907000000</v>
      </c>
      <c r="Q2615" s="27">
        <v>746491692.58385694</v>
      </c>
      <c r="R2615" s="27">
        <v>1</v>
      </c>
      <c r="S2615" s="27">
        <v>1</v>
      </c>
      <c r="T2615" s="33">
        <v>0.69545665111729171</v>
      </c>
      <c r="U2615" s="27">
        <v>31299183</v>
      </c>
      <c r="V2615" s="27">
        <v>0</v>
      </c>
      <c r="W2615" s="27">
        <v>147776000</v>
      </c>
      <c r="X2615" s="27"/>
      <c r="Y2615" s="27"/>
      <c r="Z2615" s="27">
        <v>1</v>
      </c>
    </row>
    <row r="2616" spans="1:26">
      <c r="A2616" s="27">
        <v>1995</v>
      </c>
      <c r="B2616" t="s">
        <v>117</v>
      </c>
      <c r="C2616" s="27"/>
      <c r="D2616" s="27"/>
      <c r="E2616" s="27"/>
      <c r="F2616" s="27">
        <v>0</v>
      </c>
      <c r="G2616" s="27">
        <v>0</v>
      </c>
      <c r="H2616" s="27">
        <v>0</v>
      </c>
      <c r="I2616" s="27">
        <v>1</v>
      </c>
      <c r="J2616" s="27">
        <v>0</v>
      </c>
      <c r="K2616" s="27">
        <v>4</v>
      </c>
      <c r="L2616" s="27">
        <v>1</v>
      </c>
      <c r="M2616" s="27">
        <v>0</v>
      </c>
      <c r="N2616" s="27">
        <v>0</v>
      </c>
      <c r="O2616" s="27">
        <v>0</v>
      </c>
      <c r="P2616" s="27">
        <v>948000000</v>
      </c>
      <c r="Q2616" s="27">
        <v>785996982.49216807</v>
      </c>
      <c r="R2616" s="27">
        <v>1</v>
      </c>
      <c r="S2616" s="27">
        <v>1</v>
      </c>
      <c r="T2616" s="33">
        <v>0.69736071622307827</v>
      </c>
      <c r="U2616" s="27">
        <v>25769790.800000001</v>
      </c>
      <c r="V2616" s="27">
        <v>0</v>
      </c>
      <c r="W2616" s="27">
        <v>161598000</v>
      </c>
      <c r="X2616" s="27"/>
      <c r="Y2616" s="27"/>
      <c r="Z2616" s="27">
        <v>1</v>
      </c>
    </row>
    <row r="2617" spans="1:26">
      <c r="A2617" s="27">
        <v>1996</v>
      </c>
      <c r="B2617" t="s">
        <v>117</v>
      </c>
      <c r="C2617" s="27"/>
      <c r="D2617" s="27"/>
      <c r="E2617" s="27"/>
      <c r="F2617" s="27">
        <v>0</v>
      </c>
      <c r="G2617" s="27">
        <v>0</v>
      </c>
      <c r="H2617" s="27">
        <v>0</v>
      </c>
      <c r="I2617" s="27">
        <v>1</v>
      </c>
      <c r="J2617" s="27">
        <v>0</v>
      </c>
      <c r="K2617" s="27">
        <v>4</v>
      </c>
      <c r="L2617" s="27">
        <v>1</v>
      </c>
      <c r="M2617" s="27">
        <v>0</v>
      </c>
      <c r="N2617" s="27">
        <v>0</v>
      </c>
      <c r="O2617" s="27">
        <v>0</v>
      </c>
      <c r="P2617" s="27">
        <v>989000000</v>
      </c>
      <c r="Q2617" s="27">
        <v>848237108.56162977</v>
      </c>
      <c r="R2617" s="27">
        <v>1</v>
      </c>
      <c r="S2617" s="27">
        <v>1</v>
      </c>
      <c r="T2617" s="33">
        <v>0.69966405838602452</v>
      </c>
      <c r="U2617" s="27">
        <v>17551740.100000001</v>
      </c>
      <c r="V2617" s="27">
        <v>0</v>
      </c>
      <c r="W2617" s="27">
        <v>165866000</v>
      </c>
      <c r="X2617" s="27"/>
      <c r="Y2617" s="27"/>
      <c r="Z2617" s="27">
        <v>1</v>
      </c>
    </row>
    <row r="2618" spans="1:26">
      <c r="A2618" s="27">
        <v>1997</v>
      </c>
      <c r="B2618" t="s">
        <v>117</v>
      </c>
      <c r="C2618" s="27"/>
      <c r="D2618" s="27"/>
      <c r="E2618" s="27"/>
      <c r="F2618" s="27">
        <v>0</v>
      </c>
      <c r="G2618" s="27">
        <v>0</v>
      </c>
      <c r="H2618" s="27">
        <v>0</v>
      </c>
      <c r="I2618" s="27">
        <v>1</v>
      </c>
      <c r="J2618" s="27">
        <v>0</v>
      </c>
      <c r="K2618" s="27">
        <v>4</v>
      </c>
      <c r="L2618" s="27">
        <v>1</v>
      </c>
      <c r="M2618" s="27">
        <v>0</v>
      </c>
      <c r="N2618" s="27">
        <v>0</v>
      </c>
      <c r="O2618" s="27">
        <v>0</v>
      </c>
      <c r="P2618" s="27">
        <v>1024999999.9999999</v>
      </c>
      <c r="Q2618" s="27">
        <v>803630742.53445995</v>
      </c>
      <c r="R2618" s="27">
        <v>1</v>
      </c>
      <c r="S2618" s="27">
        <v>1</v>
      </c>
      <c r="T2618" s="33">
        <v>0.71538944173936525</v>
      </c>
      <c r="U2618" s="27">
        <v>10221917.699999999</v>
      </c>
      <c r="V2618" s="27">
        <v>0</v>
      </c>
      <c r="W2618" s="27">
        <v>165581000</v>
      </c>
      <c r="X2618" s="27"/>
      <c r="Y2618" s="27"/>
      <c r="Z2618" s="27">
        <v>1</v>
      </c>
    </row>
    <row r="2619" spans="1:26">
      <c r="A2619" s="27">
        <v>1998</v>
      </c>
      <c r="B2619" t="s">
        <v>117</v>
      </c>
      <c r="C2619" s="27"/>
      <c r="D2619" s="27"/>
      <c r="E2619" s="27"/>
      <c r="F2619" s="27">
        <v>0</v>
      </c>
      <c r="G2619" s="27">
        <v>0</v>
      </c>
      <c r="H2619" s="27">
        <v>0</v>
      </c>
      <c r="I2619" s="27">
        <v>1</v>
      </c>
      <c r="J2619" s="27">
        <v>0</v>
      </c>
      <c r="K2619" s="27">
        <v>4</v>
      </c>
      <c r="L2619" s="27">
        <v>1</v>
      </c>
      <c r="M2619" s="27">
        <v>0</v>
      </c>
      <c r="N2619" s="27">
        <v>0</v>
      </c>
      <c r="O2619" s="27">
        <v>0</v>
      </c>
      <c r="P2619" s="27">
        <v>1052000000</v>
      </c>
      <c r="Q2619" s="27">
        <v>840285264.63154531</v>
      </c>
      <c r="R2619" s="27">
        <v>1</v>
      </c>
      <c r="S2619" s="27">
        <v>1</v>
      </c>
      <c r="T2619" s="33">
        <v>0.63293736472878814</v>
      </c>
      <c r="U2619" s="27">
        <v>10429278.5</v>
      </c>
      <c r="V2619" s="27">
        <v>0</v>
      </c>
      <c r="W2619" s="27">
        <v>172573000</v>
      </c>
      <c r="X2619" s="27"/>
      <c r="Y2619" s="27"/>
      <c r="Z2619" s="27">
        <v>1</v>
      </c>
    </row>
    <row r="2620" spans="1:26">
      <c r="A2620" s="27">
        <v>1999</v>
      </c>
      <c r="B2620" t="s">
        <v>117</v>
      </c>
      <c r="C2620" s="27"/>
      <c r="D2620" s="27"/>
      <c r="E2620" s="27"/>
      <c r="F2620" s="27">
        <v>0</v>
      </c>
      <c r="G2620" s="27">
        <v>0</v>
      </c>
      <c r="H2620" s="27">
        <v>0</v>
      </c>
      <c r="I2620" s="27">
        <v>1</v>
      </c>
      <c r="J2620" s="27">
        <v>0</v>
      </c>
      <c r="K2620" s="27">
        <v>4</v>
      </c>
      <c r="L2620" s="27">
        <v>1</v>
      </c>
      <c r="M2620" s="27">
        <v>0</v>
      </c>
      <c r="N2620" s="27">
        <v>0</v>
      </c>
      <c r="O2620" s="27">
        <v>0</v>
      </c>
      <c r="P2620" s="27">
        <v>1080000000</v>
      </c>
      <c r="Q2620" s="27">
        <v>814723460.08372021</v>
      </c>
      <c r="R2620" s="27">
        <v>1</v>
      </c>
      <c r="S2620" s="27">
        <v>1</v>
      </c>
      <c r="T2620" s="33">
        <v>0.59173831677950461</v>
      </c>
      <c r="U2620" s="27">
        <v>18371045.899999999</v>
      </c>
      <c r="V2620" s="27">
        <v>0</v>
      </c>
      <c r="W2620" s="27">
        <v>172798000</v>
      </c>
      <c r="X2620" s="27"/>
      <c r="Y2620" s="27"/>
      <c r="Z2620" s="27">
        <v>1</v>
      </c>
    </row>
    <row r="2621" spans="1:26">
      <c r="A2621" s="27">
        <v>2000</v>
      </c>
      <c r="B2621" t="s">
        <v>117</v>
      </c>
      <c r="C2621" s="27"/>
      <c r="D2621" s="27"/>
      <c r="E2621" s="27"/>
      <c r="F2621" s="27">
        <v>0</v>
      </c>
      <c r="G2621" s="27">
        <v>0</v>
      </c>
      <c r="H2621" s="27">
        <v>0</v>
      </c>
      <c r="I2621" s="27">
        <v>1</v>
      </c>
      <c r="J2621" s="27">
        <v>0</v>
      </c>
      <c r="K2621" s="27">
        <v>4</v>
      </c>
      <c r="L2621" s="27">
        <v>1</v>
      </c>
      <c r="M2621" s="27">
        <v>0</v>
      </c>
      <c r="N2621" s="27">
        <v>0</v>
      </c>
      <c r="O2621" s="27">
        <v>0</v>
      </c>
      <c r="P2621" s="27">
        <v>1052000000</v>
      </c>
      <c r="Q2621" s="27">
        <v>782915402.42109549</v>
      </c>
      <c r="R2621" s="27">
        <v>1</v>
      </c>
      <c r="S2621" s="27">
        <v>1</v>
      </c>
      <c r="T2621" s="33">
        <v>0.62919927379193319</v>
      </c>
      <c r="U2621" s="27">
        <v>24813920.899999999</v>
      </c>
      <c r="V2621" s="27">
        <v>0</v>
      </c>
      <c r="W2621" s="27">
        <v>170675000</v>
      </c>
      <c r="X2621" s="27"/>
      <c r="Y2621" s="27"/>
      <c r="Z2621" s="27">
        <v>1</v>
      </c>
    </row>
    <row r="2622" spans="1:26">
      <c r="A2622" s="27">
        <v>2001</v>
      </c>
      <c r="B2622" t="s">
        <v>117</v>
      </c>
      <c r="C2622" s="27"/>
      <c r="D2622" s="27"/>
      <c r="E2622" s="27"/>
      <c r="F2622" s="27">
        <v>0</v>
      </c>
      <c r="G2622" s="27">
        <v>0</v>
      </c>
      <c r="H2622" s="27">
        <v>0</v>
      </c>
      <c r="I2622" s="27">
        <v>1</v>
      </c>
      <c r="J2622" s="27">
        <v>0</v>
      </c>
      <c r="K2622" s="27">
        <v>4</v>
      </c>
      <c r="L2622" s="27">
        <v>1</v>
      </c>
      <c r="M2622" s="27">
        <v>0</v>
      </c>
      <c r="N2622" s="27">
        <v>0</v>
      </c>
      <c r="O2622" s="27">
        <v>0</v>
      </c>
      <c r="P2622" s="27">
        <v>1044999999.9999999</v>
      </c>
      <c r="Q2622" s="27">
        <v>687408804.63052678</v>
      </c>
      <c r="R2622" s="27">
        <v>0</v>
      </c>
      <c r="S2622" s="27">
        <v>1</v>
      </c>
      <c r="T2622" s="33">
        <v>0.61588871891054842</v>
      </c>
      <c r="U2622" s="27">
        <v>32336919.600000001</v>
      </c>
      <c r="V2622" s="27">
        <v>0</v>
      </c>
      <c r="W2622" s="27">
        <v>169871000</v>
      </c>
      <c r="X2622" s="27"/>
      <c r="Y2622" s="27"/>
      <c r="Z2622" s="27">
        <v>1</v>
      </c>
    </row>
    <row r="2623" spans="1:26">
      <c r="A2623" s="27">
        <v>2002</v>
      </c>
      <c r="B2623" t="s">
        <v>117</v>
      </c>
      <c r="C2623" s="27"/>
      <c r="D2623" s="27"/>
      <c r="E2623" s="27"/>
      <c r="F2623" s="27">
        <v>0</v>
      </c>
      <c r="G2623" s="27">
        <v>0</v>
      </c>
      <c r="H2623" s="27">
        <v>0</v>
      </c>
      <c r="I2623" s="27">
        <v>1</v>
      </c>
      <c r="J2623" s="27">
        <v>0</v>
      </c>
      <c r="K2623" s="27">
        <v>4</v>
      </c>
      <c r="L2623" s="27">
        <v>1</v>
      </c>
      <c r="M2623" s="27">
        <v>0</v>
      </c>
      <c r="N2623" s="27">
        <v>0</v>
      </c>
      <c r="O2623" s="27">
        <v>0</v>
      </c>
      <c r="P2623" s="27">
        <v>924000000</v>
      </c>
      <c r="Q2623" s="27">
        <v>578236035.10427856</v>
      </c>
      <c r="R2623" s="27">
        <v>0</v>
      </c>
      <c r="S2623" s="27">
        <v>1</v>
      </c>
      <c r="T2623" s="33">
        <v>0.62466195784303247</v>
      </c>
      <c r="U2623" s="27">
        <v>38910821.899999999</v>
      </c>
      <c r="V2623" s="27">
        <v>0</v>
      </c>
      <c r="W2623" s="27">
        <v>194476000</v>
      </c>
      <c r="X2623" s="27"/>
      <c r="Y2623" s="27"/>
      <c r="Z2623" s="27">
        <v>1</v>
      </c>
    </row>
    <row r="2624" spans="1:26">
      <c r="A2624" s="27">
        <v>2003</v>
      </c>
      <c r="B2624" t="s">
        <v>117</v>
      </c>
      <c r="C2624" s="27"/>
      <c r="D2624" s="27"/>
      <c r="E2624" s="27"/>
      <c r="F2624" s="27">
        <v>0</v>
      </c>
      <c r="G2624" s="27">
        <v>0</v>
      </c>
      <c r="H2624" s="27">
        <v>0</v>
      </c>
      <c r="I2624" s="27">
        <v>1</v>
      </c>
      <c r="J2624" s="27">
        <v>0</v>
      </c>
      <c r="K2624" s="27">
        <v>4</v>
      </c>
      <c r="L2624" s="27">
        <v>1</v>
      </c>
      <c r="M2624" s="27">
        <v>0</v>
      </c>
      <c r="N2624" s="27">
        <v>0</v>
      </c>
      <c r="O2624" s="27">
        <v>0</v>
      </c>
      <c r="P2624" s="27">
        <v>879000000</v>
      </c>
      <c r="Q2624" s="27">
        <v>487038821.61195916</v>
      </c>
      <c r="R2624" s="27">
        <v>0</v>
      </c>
      <c r="S2624" s="27">
        <v>1</v>
      </c>
      <c r="T2624" s="33">
        <v>0.61793375018798091</v>
      </c>
      <c r="U2624" s="27">
        <v>42529947.399999999</v>
      </c>
      <c r="V2624" s="27">
        <v>0</v>
      </c>
      <c r="W2624" s="27">
        <v>220129000</v>
      </c>
      <c r="X2624" s="27"/>
      <c r="Y2624" s="27"/>
      <c r="Z2624" s="27">
        <v>1</v>
      </c>
    </row>
    <row r="2625" spans="1:26">
      <c r="A2625" s="27">
        <v>2004</v>
      </c>
      <c r="B2625" t="s">
        <v>117</v>
      </c>
      <c r="C2625" s="27"/>
      <c r="D2625" s="27"/>
      <c r="E2625" s="27"/>
      <c r="F2625" s="27">
        <v>0</v>
      </c>
      <c r="G2625" s="27">
        <v>0</v>
      </c>
      <c r="H2625" s="27">
        <v>0</v>
      </c>
      <c r="I2625" s="27">
        <v>1</v>
      </c>
      <c r="J2625" s="27">
        <v>0</v>
      </c>
      <c r="K2625" s="27">
        <v>4</v>
      </c>
      <c r="L2625" s="27">
        <v>1</v>
      </c>
      <c r="M2625" s="27">
        <v>0</v>
      </c>
      <c r="N2625" s="27">
        <v>0</v>
      </c>
      <c r="O2625" s="27">
        <v>0</v>
      </c>
      <c r="P2625" s="27">
        <v>1002999999.9999999</v>
      </c>
      <c r="Q2625" s="27">
        <v>578785951.42873311</v>
      </c>
      <c r="R2625" s="27">
        <v>0</v>
      </c>
      <c r="S2625" s="27">
        <v>1</v>
      </c>
      <c r="T2625" s="33">
        <v>0.67108711240801089</v>
      </c>
      <c r="U2625" s="27">
        <v>32712602.600000001</v>
      </c>
      <c r="V2625" s="27">
        <v>0</v>
      </c>
      <c r="W2625" s="27">
        <v>247429000</v>
      </c>
      <c r="X2625" s="27"/>
      <c r="Y2625" s="27"/>
      <c r="Z2625" s="27">
        <v>1</v>
      </c>
    </row>
    <row r="2626" spans="1:26">
      <c r="A2626" s="27">
        <v>2005</v>
      </c>
      <c r="B2626" t="s">
        <v>117</v>
      </c>
      <c r="C2626" s="27"/>
      <c r="D2626" s="27"/>
      <c r="E2626" s="27"/>
      <c r="F2626" s="27">
        <v>0</v>
      </c>
      <c r="G2626" s="27">
        <v>0</v>
      </c>
      <c r="H2626" s="27">
        <v>0</v>
      </c>
      <c r="I2626" s="27">
        <v>1</v>
      </c>
      <c r="J2626" s="27">
        <v>0</v>
      </c>
      <c r="K2626" s="27">
        <v>4</v>
      </c>
      <c r="L2626" s="27">
        <v>1</v>
      </c>
      <c r="M2626" s="27">
        <v>0</v>
      </c>
      <c r="N2626" s="27">
        <v>0</v>
      </c>
      <c r="O2626" s="27">
        <v>0</v>
      </c>
      <c r="P2626" s="27">
        <v>1078000000</v>
      </c>
      <c r="Q2626" s="27">
        <v>624173239.91965115</v>
      </c>
      <c r="R2626" s="27">
        <v>0</v>
      </c>
      <c r="S2626" s="27">
        <v>1</v>
      </c>
      <c r="T2626" s="33">
        <v>0.69599608558540027</v>
      </c>
      <c r="U2626" s="27">
        <v>28142326.300000001</v>
      </c>
      <c r="V2626" s="27">
        <v>0</v>
      </c>
      <c r="W2626" s="27">
        <v>244856000</v>
      </c>
      <c r="X2626" s="27"/>
      <c r="Y2626" s="27"/>
      <c r="Z2626" s="27">
        <v>1</v>
      </c>
    </row>
    <row r="2627" spans="1:26">
      <c r="A2627" s="27">
        <v>2006</v>
      </c>
      <c r="B2627" t="s">
        <v>117</v>
      </c>
      <c r="C2627" s="27"/>
      <c r="D2627" s="27"/>
      <c r="E2627" s="27"/>
      <c r="F2627" s="27">
        <v>0</v>
      </c>
      <c r="G2627" s="27">
        <v>0</v>
      </c>
      <c r="H2627" s="27">
        <v>0</v>
      </c>
      <c r="I2627" s="27">
        <v>1</v>
      </c>
      <c r="J2627" s="27">
        <v>0</v>
      </c>
      <c r="K2627" s="27">
        <v>4</v>
      </c>
      <c r="L2627" s="27">
        <v>1</v>
      </c>
      <c r="M2627" s="27">
        <v>0</v>
      </c>
      <c r="N2627" s="27">
        <v>0</v>
      </c>
      <c r="O2627" s="27">
        <v>0</v>
      </c>
      <c r="P2627" s="27">
        <v>1071000000</v>
      </c>
      <c r="Q2627" s="27">
        <v>655070067.73392439</v>
      </c>
      <c r="R2627" s="27">
        <v>0</v>
      </c>
      <c r="S2627" s="27">
        <v>1</v>
      </c>
      <c r="T2627" s="33">
        <v>0.83568345932575372</v>
      </c>
      <c r="U2627" s="27">
        <v>25487544.800000001</v>
      </c>
      <c r="V2627" s="27">
        <v>0</v>
      </c>
      <c r="W2627" s="27">
        <v>263480000</v>
      </c>
      <c r="X2627" s="27"/>
      <c r="Y2627" s="27"/>
      <c r="Z2627" s="27">
        <v>1</v>
      </c>
    </row>
    <row r="2628" spans="1:26">
      <c r="A2628" s="27">
        <v>2007</v>
      </c>
      <c r="B2628" t="s">
        <v>117</v>
      </c>
      <c r="C2628" s="27"/>
      <c r="D2628" s="27"/>
      <c r="E2628" s="27"/>
      <c r="F2628" s="27">
        <v>0</v>
      </c>
      <c r="G2628" s="27">
        <v>0</v>
      </c>
      <c r="H2628" s="27">
        <v>0</v>
      </c>
      <c r="I2628" s="27">
        <v>1</v>
      </c>
      <c r="J2628" s="27">
        <v>0</v>
      </c>
      <c r="K2628" s="27">
        <v>4</v>
      </c>
      <c r="L2628" s="27">
        <v>1</v>
      </c>
      <c r="M2628" s="27">
        <v>0</v>
      </c>
      <c r="N2628" s="27">
        <v>0</v>
      </c>
      <c r="O2628" s="27">
        <v>0</v>
      </c>
      <c r="P2628" s="27">
        <v>1274000000</v>
      </c>
      <c r="Q2628" s="27">
        <v>798885556.45790279</v>
      </c>
      <c r="R2628" s="27">
        <v>0</v>
      </c>
      <c r="S2628" s="27">
        <v>1</v>
      </c>
      <c r="T2628" s="33">
        <v>0.90473952627382648</v>
      </c>
      <c r="U2628" s="27">
        <v>14413460.300000001</v>
      </c>
      <c r="V2628" s="27">
        <v>0</v>
      </c>
      <c r="W2628" s="27">
        <v>218880000</v>
      </c>
      <c r="X2628" s="27"/>
      <c r="Y2628" s="27"/>
      <c r="Z2628" s="27">
        <v>1</v>
      </c>
    </row>
    <row r="2629" spans="1:26">
      <c r="A2629" s="27">
        <v>2008</v>
      </c>
      <c r="B2629" t="s">
        <v>117</v>
      </c>
      <c r="C2629" s="27"/>
      <c r="D2629" s="27"/>
      <c r="E2629" s="27"/>
      <c r="F2629" s="27">
        <v>0</v>
      </c>
      <c r="G2629" s="27">
        <v>0</v>
      </c>
      <c r="H2629" s="27">
        <v>0</v>
      </c>
      <c r="I2629" s="27">
        <v>1</v>
      </c>
      <c r="J2629" s="27">
        <v>0</v>
      </c>
      <c r="K2629" s="27">
        <v>4</v>
      </c>
      <c r="L2629" s="27">
        <v>1</v>
      </c>
      <c r="M2629" s="27">
        <v>0</v>
      </c>
      <c r="N2629" s="27">
        <v>0</v>
      </c>
      <c r="O2629" s="27">
        <v>0</v>
      </c>
      <c r="P2629" s="27">
        <v>1613000000</v>
      </c>
      <c r="Q2629" s="27">
        <v>965781078.20695376</v>
      </c>
      <c r="R2629" s="27">
        <v>0</v>
      </c>
      <c r="S2629" s="27">
        <v>1</v>
      </c>
      <c r="T2629" s="33">
        <v>0.91944034308119871</v>
      </c>
      <c r="U2629" s="27">
        <v>20209882.699999999</v>
      </c>
      <c r="V2629" s="27">
        <v>0</v>
      </c>
      <c r="W2629" s="27">
        <v>61886000</v>
      </c>
      <c r="X2629" s="27">
        <v>4000000</v>
      </c>
      <c r="Y2629" s="27"/>
      <c r="Z2629" s="27">
        <v>1</v>
      </c>
    </row>
    <row r="2630" spans="1:26">
      <c r="A2630" s="27">
        <v>2009</v>
      </c>
      <c r="B2630" t="s">
        <v>117</v>
      </c>
      <c r="C2630" s="27"/>
      <c r="D2630" s="27"/>
      <c r="E2630" s="27"/>
      <c r="F2630" s="27">
        <v>0</v>
      </c>
      <c r="G2630" s="27">
        <v>0</v>
      </c>
      <c r="H2630" s="27">
        <v>0</v>
      </c>
      <c r="I2630" s="27">
        <v>1</v>
      </c>
      <c r="J2630" s="27">
        <v>0</v>
      </c>
      <c r="K2630" s="27">
        <v>4</v>
      </c>
      <c r="L2630" s="27">
        <v>1</v>
      </c>
      <c r="M2630" s="27">
        <v>0</v>
      </c>
      <c r="N2630" s="27">
        <v>0</v>
      </c>
      <c r="O2630" s="27">
        <v>0</v>
      </c>
      <c r="P2630" s="27">
        <v>1488000000</v>
      </c>
      <c r="Q2630" s="27">
        <v>900639534.01089907</v>
      </c>
      <c r="R2630" s="27">
        <v>0</v>
      </c>
      <c r="S2630" s="27">
        <v>1</v>
      </c>
      <c r="T2630" s="33">
        <v>0.81595367947064712</v>
      </c>
      <c r="U2630" s="27">
        <v>75230387.700000003</v>
      </c>
      <c r="V2630" s="27">
        <v>0</v>
      </c>
      <c r="W2630" s="27">
        <v>64305000</v>
      </c>
      <c r="X2630" s="27">
        <v>4000000</v>
      </c>
      <c r="Y2630" s="27"/>
      <c r="Z2630" s="27">
        <v>1</v>
      </c>
    </row>
    <row r="2631" spans="1:26">
      <c r="A2631" s="27">
        <v>2010</v>
      </c>
      <c r="B2631" t="s">
        <v>117</v>
      </c>
      <c r="C2631" s="27"/>
      <c r="D2631" s="27"/>
      <c r="E2631" s="27"/>
      <c r="F2631" s="27">
        <v>0</v>
      </c>
      <c r="G2631" s="27">
        <v>0</v>
      </c>
      <c r="H2631" s="27">
        <v>0</v>
      </c>
      <c r="I2631" s="27">
        <v>1</v>
      </c>
      <c r="J2631" s="27">
        <v>0</v>
      </c>
      <c r="K2631" s="27">
        <v>4</v>
      </c>
      <c r="L2631" s="27">
        <v>1</v>
      </c>
      <c r="M2631" s="27">
        <v>0</v>
      </c>
      <c r="N2631" s="27">
        <v>0</v>
      </c>
      <c r="O2631" s="27">
        <v>0</v>
      </c>
      <c r="P2631" s="27">
        <v>1630000000</v>
      </c>
      <c r="Q2631" s="27">
        <v>951806368.69912899</v>
      </c>
      <c r="R2631" s="27">
        <v>0</v>
      </c>
      <c r="S2631" s="27">
        <v>1</v>
      </c>
      <c r="T2631" s="33">
        <v>1.0070075781651076</v>
      </c>
      <c r="U2631" s="27">
        <v>76975398.099999994</v>
      </c>
      <c r="V2631" s="27">
        <v>0</v>
      </c>
      <c r="W2631" s="27">
        <v>65028000</v>
      </c>
      <c r="X2631" s="27">
        <v>3000000</v>
      </c>
      <c r="Y2631" s="27"/>
      <c r="Z2631" s="27">
        <v>1</v>
      </c>
    </row>
    <row r="2632" spans="1:26">
      <c r="A2632" s="27">
        <v>2011</v>
      </c>
      <c r="B2632" t="s">
        <v>117</v>
      </c>
      <c r="C2632" s="27"/>
      <c r="D2632" s="27"/>
      <c r="E2632" s="27"/>
      <c r="F2632" s="27">
        <v>0</v>
      </c>
      <c r="G2632" s="27">
        <v>0</v>
      </c>
      <c r="H2632" s="27">
        <v>0</v>
      </c>
      <c r="I2632" s="27">
        <v>1</v>
      </c>
      <c r="J2632" s="27">
        <v>0</v>
      </c>
      <c r="K2632" s="27">
        <v>4</v>
      </c>
      <c r="L2632" s="27">
        <v>1</v>
      </c>
      <c r="M2632" s="27">
        <v>0</v>
      </c>
      <c r="N2632" s="27">
        <v>0</v>
      </c>
      <c r="O2632" s="27">
        <v>0</v>
      </c>
      <c r="P2632" s="27">
        <v>1398000000</v>
      </c>
      <c r="Q2632" s="27">
        <v>898290989.93601811</v>
      </c>
      <c r="R2632" s="27">
        <v>0</v>
      </c>
      <c r="S2632" s="27">
        <v>1</v>
      </c>
      <c r="T2632" s="33">
        <v>1.116808011796752</v>
      </c>
      <c r="U2632" s="27">
        <v>80319263.700000003</v>
      </c>
      <c r="V2632" s="27">
        <v>0</v>
      </c>
      <c r="W2632" s="27">
        <v>64048000</v>
      </c>
      <c r="X2632" s="27">
        <v>3000000</v>
      </c>
      <c r="Y2632" s="27"/>
      <c r="Z2632" s="27">
        <v>1</v>
      </c>
    </row>
    <row r="2633" spans="1:26">
      <c r="A2633" s="27">
        <v>2012</v>
      </c>
      <c r="B2633" t="s">
        <v>117</v>
      </c>
      <c r="C2633" s="27"/>
      <c r="D2633" s="27"/>
      <c r="E2633" s="27"/>
      <c r="F2633" s="27">
        <v>0</v>
      </c>
      <c r="G2633" s="27">
        <v>0</v>
      </c>
      <c r="H2633" s="27">
        <v>0</v>
      </c>
      <c r="I2633" s="27">
        <v>1</v>
      </c>
      <c r="J2633" s="27">
        <v>0</v>
      </c>
      <c r="K2633" s="27">
        <v>4</v>
      </c>
      <c r="L2633" s="27">
        <v>1</v>
      </c>
      <c r="M2633" s="27">
        <v>0</v>
      </c>
      <c r="N2633" s="27">
        <v>0</v>
      </c>
      <c r="O2633" s="27">
        <v>0</v>
      </c>
      <c r="P2633" s="27">
        <v>1423000000</v>
      </c>
      <c r="Q2633" s="27">
        <v>910026155.73103547</v>
      </c>
      <c r="R2633" s="27">
        <v>0</v>
      </c>
      <c r="S2633" s="27">
        <v>1</v>
      </c>
      <c r="T2633" s="33">
        <v>0.99562684078172081</v>
      </c>
      <c r="U2633" s="27">
        <v>94437664.700000003</v>
      </c>
      <c r="V2633" s="27">
        <v>0</v>
      </c>
      <c r="W2633" s="27">
        <v>62922000</v>
      </c>
      <c r="X2633" s="27">
        <v>3000000</v>
      </c>
      <c r="Y2633" s="27"/>
      <c r="Z2633" s="27">
        <v>1</v>
      </c>
    </row>
    <row r="2634" spans="1:26">
      <c r="A2634" s="27">
        <v>2013</v>
      </c>
      <c r="B2634" t="s">
        <v>117</v>
      </c>
      <c r="C2634" s="27"/>
      <c r="D2634" s="27"/>
      <c r="E2634" s="27"/>
      <c r="F2634" s="27">
        <v>0</v>
      </c>
      <c r="G2634" s="27">
        <v>0</v>
      </c>
      <c r="H2634" s="27">
        <v>0</v>
      </c>
      <c r="I2634" s="27">
        <v>1</v>
      </c>
      <c r="J2634" s="27">
        <v>0</v>
      </c>
      <c r="K2634" s="27">
        <v>4</v>
      </c>
      <c r="L2634" s="27">
        <v>1</v>
      </c>
      <c r="M2634" s="27">
        <v>0</v>
      </c>
      <c r="N2634" s="27">
        <v>0</v>
      </c>
      <c r="O2634" s="27">
        <v>0</v>
      </c>
      <c r="P2634" s="27">
        <v>1367000000</v>
      </c>
      <c r="Q2634" s="27">
        <v>1367041584.9639215</v>
      </c>
      <c r="R2634" s="27">
        <v>0</v>
      </c>
      <c r="S2634" s="27">
        <v>1</v>
      </c>
      <c r="T2634" s="33">
        <v>0.99710818219516861</v>
      </c>
      <c r="U2634" s="27">
        <v>95481618.5</v>
      </c>
      <c r="V2634" s="27">
        <v>0</v>
      </c>
      <c r="W2634" s="27">
        <v>61856000</v>
      </c>
      <c r="X2634" s="27">
        <v>3000000</v>
      </c>
      <c r="Y2634" s="27"/>
      <c r="Z2634" s="27">
        <v>1</v>
      </c>
    </row>
    <row r="2635" spans="1:26">
      <c r="A2635" s="27">
        <v>2014</v>
      </c>
      <c r="B2635" t="s">
        <v>117</v>
      </c>
      <c r="C2635" s="27"/>
      <c r="D2635" s="27"/>
      <c r="E2635" s="27"/>
      <c r="F2635" s="27">
        <v>0</v>
      </c>
      <c r="G2635" s="27">
        <v>0</v>
      </c>
      <c r="H2635" s="27">
        <v>0</v>
      </c>
      <c r="I2635" s="27">
        <v>1</v>
      </c>
      <c r="J2635" s="27">
        <v>0</v>
      </c>
      <c r="K2635" s="27">
        <v>4</v>
      </c>
      <c r="L2635" s="27">
        <v>1</v>
      </c>
      <c r="M2635" s="27">
        <v>0</v>
      </c>
      <c r="N2635" s="27">
        <v>0</v>
      </c>
      <c r="O2635" s="27">
        <v>0</v>
      </c>
      <c r="P2635" s="27">
        <v>1259000000</v>
      </c>
      <c r="Q2635" s="27">
        <v>1259063629.8328662</v>
      </c>
      <c r="R2635" s="27">
        <v>0</v>
      </c>
      <c r="S2635" s="27">
        <v>1</v>
      </c>
      <c r="T2635" s="33">
        <v>0.96696016921402161</v>
      </c>
      <c r="U2635" s="27">
        <v>86769230.900000006</v>
      </c>
      <c r="V2635" s="27">
        <v>0</v>
      </c>
      <c r="W2635" s="27">
        <v>57745000</v>
      </c>
      <c r="X2635" s="27">
        <v>14000000</v>
      </c>
      <c r="Y2635" s="27"/>
      <c r="Z2635" s="27">
        <v>1</v>
      </c>
    </row>
    <row r="2636" spans="1:26">
      <c r="A2636" s="27">
        <v>2015</v>
      </c>
      <c r="B2636" t="s">
        <v>117</v>
      </c>
      <c r="C2636" s="27"/>
      <c r="D2636" s="27"/>
      <c r="E2636" s="27"/>
      <c r="F2636" s="27">
        <v>0</v>
      </c>
      <c r="G2636" s="27">
        <v>0</v>
      </c>
      <c r="H2636" s="27">
        <v>0</v>
      </c>
      <c r="I2636" s="27">
        <v>1</v>
      </c>
      <c r="J2636" s="27">
        <v>0</v>
      </c>
      <c r="K2636" s="27">
        <v>4</v>
      </c>
      <c r="L2636" s="27">
        <v>1</v>
      </c>
      <c r="M2636" s="27">
        <v>0</v>
      </c>
      <c r="N2636" s="27">
        <v>0</v>
      </c>
      <c r="O2636" s="27">
        <v>0</v>
      </c>
      <c r="P2636" s="27">
        <v>1370000000</v>
      </c>
      <c r="Q2636" s="27">
        <v>1394149615.0246763</v>
      </c>
      <c r="R2636" s="27">
        <v>0</v>
      </c>
      <c r="S2636" s="27">
        <v>1</v>
      </c>
      <c r="T2636" s="33">
        <v>0.821813335342235</v>
      </c>
      <c r="U2636" s="27">
        <v>88438674.299999997</v>
      </c>
      <c r="V2636" s="27">
        <v>0</v>
      </c>
      <c r="W2636" s="27">
        <v>55021000</v>
      </c>
      <c r="X2636" s="27">
        <v>11000000</v>
      </c>
      <c r="Y2636" s="27"/>
      <c r="Z2636" s="27">
        <v>1</v>
      </c>
    </row>
    <row r="2637" spans="1:26">
      <c r="A2637" s="27">
        <v>2016</v>
      </c>
      <c r="B2637" t="s">
        <v>117</v>
      </c>
      <c r="C2637" s="27"/>
      <c r="D2637" s="27"/>
      <c r="E2637" s="27"/>
      <c r="F2637" s="27">
        <v>0</v>
      </c>
      <c r="G2637" s="27">
        <v>0</v>
      </c>
      <c r="H2637" s="27">
        <v>0</v>
      </c>
      <c r="I2637" s="27">
        <v>1</v>
      </c>
      <c r="J2637" s="27">
        <v>0</v>
      </c>
      <c r="K2637" s="27">
        <v>4</v>
      </c>
      <c r="L2637" s="27">
        <v>1</v>
      </c>
      <c r="M2637" s="27">
        <v>0</v>
      </c>
      <c r="N2637" s="27">
        <v>0</v>
      </c>
      <c r="O2637" s="27">
        <v>0</v>
      </c>
      <c r="P2637" s="27">
        <v>1445000000</v>
      </c>
      <c r="Q2637" s="27">
        <v>1442298542.4400837</v>
      </c>
      <c r="R2637" s="27">
        <v>0</v>
      </c>
      <c r="S2637" s="27">
        <v>1</v>
      </c>
      <c r="T2637" s="33">
        <v>0.86004996979414983</v>
      </c>
      <c r="U2637" s="27">
        <v>80048129.799999997</v>
      </c>
      <c r="V2637" s="27">
        <v>0</v>
      </c>
      <c r="W2637" s="27">
        <v>57237000</v>
      </c>
      <c r="X2637" s="27">
        <v>8000000</v>
      </c>
      <c r="Y2637" s="27"/>
      <c r="Z2637" s="27">
        <v>1</v>
      </c>
    </row>
    <row r="2638" spans="1:26">
      <c r="A2638" s="27">
        <v>2017</v>
      </c>
      <c r="B2638" t="s">
        <v>117</v>
      </c>
      <c r="C2638" s="27"/>
      <c r="D2638" s="27"/>
      <c r="E2638" s="27"/>
      <c r="F2638" s="27">
        <v>0</v>
      </c>
      <c r="G2638" s="27">
        <v>0</v>
      </c>
      <c r="H2638" s="27">
        <v>0</v>
      </c>
      <c r="I2638" s="27">
        <v>1</v>
      </c>
      <c r="J2638" s="27">
        <v>0</v>
      </c>
      <c r="K2638" s="27">
        <v>4</v>
      </c>
      <c r="L2638" s="27">
        <v>1</v>
      </c>
      <c r="M2638" s="27">
        <v>0</v>
      </c>
      <c r="N2638" s="27">
        <v>0</v>
      </c>
      <c r="O2638" s="27">
        <v>0</v>
      </c>
      <c r="P2638" s="27">
        <v>1482000000</v>
      </c>
      <c r="Q2638" s="27">
        <v>1489464787.5741458</v>
      </c>
      <c r="R2638" s="27">
        <v>0</v>
      </c>
      <c r="S2638" s="27">
        <v>1</v>
      </c>
      <c r="T2638" s="33">
        <v>0.90809244833766045</v>
      </c>
      <c r="U2638" s="27">
        <v>93943014.700000003</v>
      </c>
      <c r="V2638" s="27">
        <v>0</v>
      </c>
      <c r="W2638" s="27">
        <v>105129000</v>
      </c>
      <c r="X2638" s="27">
        <v>5000000</v>
      </c>
      <c r="Y2638" s="27"/>
      <c r="Z2638" s="27">
        <v>1</v>
      </c>
    </row>
    <row r="2639" spans="1:26">
      <c r="A2639" s="27">
        <v>1991</v>
      </c>
      <c r="B2639" t="s">
        <v>91</v>
      </c>
      <c r="C2639" s="27"/>
      <c r="D2639" s="27"/>
      <c r="E2639" s="27"/>
      <c r="F2639" s="27">
        <v>0</v>
      </c>
      <c r="G2639" s="27">
        <v>1</v>
      </c>
      <c r="H2639" s="27">
        <v>1</v>
      </c>
      <c r="I2639" s="27">
        <v>0</v>
      </c>
      <c r="J2639" s="27">
        <v>0</v>
      </c>
      <c r="K2639" s="27">
        <v>3</v>
      </c>
      <c r="L2639" s="27">
        <v>1</v>
      </c>
      <c r="M2639" s="27">
        <v>0</v>
      </c>
      <c r="N2639" s="27">
        <v>0</v>
      </c>
      <c r="O2639" s="27">
        <v>0</v>
      </c>
      <c r="P2639" s="27">
        <v>0</v>
      </c>
      <c r="Q2639" s="27">
        <v>6357615894.0397358</v>
      </c>
      <c r="R2639" s="27">
        <v>0</v>
      </c>
      <c r="S2639" s="27">
        <v>0</v>
      </c>
      <c r="T2639" s="33">
        <v>0.64778014054484578</v>
      </c>
      <c r="U2639" s="27">
        <v>0</v>
      </c>
      <c r="V2639" s="27">
        <v>0</v>
      </c>
      <c r="W2639" s="27">
        <v>0</v>
      </c>
      <c r="X2639" s="27"/>
      <c r="Y2639" s="27"/>
      <c r="Z2639" s="27">
        <v>1</v>
      </c>
    </row>
    <row r="2640" spans="1:26">
      <c r="A2640" s="27">
        <v>1992</v>
      </c>
      <c r="B2640" t="s">
        <v>91</v>
      </c>
      <c r="C2640" s="27"/>
      <c r="D2640" s="27"/>
      <c r="E2640" s="27"/>
      <c r="F2640" s="27">
        <v>0</v>
      </c>
      <c r="G2640" s="27">
        <v>1</v>
      </c>
      <c r="H2640" s="27">
        <v>1</v>
      </c>
      <c r="I2640" s="27">
        <v>0</v>
      </c>
      <c r="J2640" s="27">
        <v>0</v>
      </c>
      <c r="K2640" s="27">
        <v>3</v>
      </c>
      <c r="L2640" s="27">
        <v>1</v>
      </c>
      <c r="M2640" s="27">
        <v>0</v>
      </c>
      <c r="N2640" s="27">
        <v>0</v>
      </c>
      <c r="O2640" s="27">
        <v>0</v>
      </c>
      <c r="P2640" s="27">
        <v>0</v>
      </c>
      <c r="Q2640" s="27">
        <v>3690328963.640861</v>
      </c>
      <c r="R2640" s="27">
        <v>0</v>
      </c>
      <c r="S2640" s="27">
        <v>1</v>
      </c>
      <c r="T2640" s="33">
        <v>0.62587770846912083</v>
      </c>
      <c r="U2640" s="27">
        <v>0</v>
      </c>
      <c r="V2640" s="27">
        <v>0</v>
      </c>
      <c r="W2640" s="27">
        <v>0</v>
      </c>
      <c r="X2640" s="27"/>
      <c r="Y2640" s="27"/>
      <c r="Z2640" s="27">
        <v>1</v>
      </c>
    </row>
    <row r="2641" spans="1:26">
      <c r="A2641" s="27">
        <v>1993</v>
      </c>
      <c r="B2641" t="s">
        <v>91</v>
      </c>
      <c r="C2641" s="27"/>
      <c r="D2641" s="27"/>
      <c r="E2641" s="27"/>
      <c r="F2641" s="27">
        <v>0</v>
      </c>
      <c r="G2641" s="27">
        <v>1</v>
      </c>
      <c r="H2641" s="27">
        <v>1</v>
      </c>
      <c r="I2641" s="27">
        <v>0</v>
      </c>
      <c r="J2641" s="27">
        <v>0</v>
      </c>
      <c r="K2641" s="27">
        <v>3</v>
      </c>
      <c r="L2641" s="27">
        <v>1</v>
      </c>
      <c r="M2641" s="27">
        <v>0</v>
      </c>
      <c r="N2641" s="27">
        <v>0</v>
      </c>
      <c r="O2641" s="27">
        <v>0</v>
      </c>
      <c r="P2641" s="27">
        <v>0</v>
      </c>
      <c r="Q2641" s="27">
        <v>2701181331.3081622</v>
      </c>
      <c r="R2641" s="27">
        <v>0</v>
      </c>
      <c r="S2641" s="27">
        <v>1</v>
      </c>
      <c r="T2641" s="33">
        <v>0.648154718576755</v>
      </c>
      <c r="U2641" s="27">
        <v>0</v>
      </c>
      <c r="V2641" s="27">
        <v>0</v>
      </c>
      <c r="W2641" s="27">
        <v>0</v>
      </c>
      <c r="X2641" s="27"/>
      <c r="Y2641" s="27"/>
      <c r="Z2641" s="27">
        <v>1</v>
      </c>
    </row>
    <row r="2642" spans="1:26">
      <c r="A2642" s="27">
        <v>1994</v>
      </c>
      <c r="B2642" t="s">
        <v>91</v>
      </c>
      <c r="C2642" s="27"/>
      <c r="D2642" s="27"/>
      <c r="E2642" s="27"/>
      <c r="F2642" s="27">
        <v>0</v>
      </c>
      <c r="G2642" s="27">
        <v>1</v>
      </c>
      <c r="H2642" s="27">
        <v>1</v>
      </c>
      <c r="I2642" s="27">
        <v>0</v>
      </c>
      <c r="J2642" s="27">
        <v>0</v>
      </c>
      <c r="K2642" s="27">
        <v>3</v>
      </c>
      <c r="L2642" s="27">
        <v>1</v>
      </c>
      <c r="M2642" s="27">
        <v>0</v>
      </c>
      <c r="N2642" s="27">
        <v>0</v>
      </c>
      <c r="O2642" s="27">
        <v>0</v>
      </c>
      <c r="P2642" s="27">
        <v>827000000</v>
      </c>
      <c r="Q2642" s="27">
        <v>2513870586.733439</v>
      </c>
      <c r="R2642" s="27">
        <v>0</v>
      </c>
      <c r="S2642" s="27">
        <v>1</v>
      </c>
      <c r="T2642" s="33">
        <v>0.69545665111729171</v>
      </c>
      <c r="U2642" s="27">
        <v>40510836.200000003</v>
      </c>
      <c r="V2642" s="27">
        <v>0</v>
      </c>
      <c r="W2642" s="27">
        <v>960000</v>
      </c>
      <c r="X2642" s="27"/>
      <c r="Y2642" s="27"/>
      <c r="Z2642" s="27">
        <v>1</v>
      </c>
    </row>
    <row r="2643" spans="1:26">
      <c r="A2643" s="27">
        <v>1995</v>
      </c>
      <c r="B2643" t="s">
        <v>91</v>
      </c>
      <c r="C2643" s="27"/>
      <c r="D2643" s="27"/>
      <c r="E2643" s="27"/>
      <c r="F2643" s="27">
        <v>0</v>
      </c>
      <c r="G2643" s="27">
        <v>1</v>
      </c>
      <c r="H2643" s="27">
        <v>1</v>
      </c>
      <c r="I2643" s="27">
        <v>0</v>
      </c>
      <c r="J2643" s="27">
        <v>0</v>
      </c>
      <c r="K2643" s="27">
        <v>3</v>
      </c>
      <c r="L2643" s="27">
        <v>1</v>
      </c>
      <c r="M2643" s="27">
        <v>0</v>
      </c>
      <c r="N2643" s="27">
        <v>0</v>
      </c>
      <c r="O2643" s="27">
        <v>0</v>
      </c>
      <c r="P2643" s="27">
        <v>1907000000</v>
      </c>
      <c r="Q2643" s="27">
        <v>2693731865.9703641</v>
      </c>
      <c r="R2643" s="27">
        <v>0</v>
      </c>
      <c r="S2643" s="27">
        <v>1</v>
      </c>
      <c r="T2643" s="33">
        <v>0.69736071622307827</v>
      </c>
      <c r="U2643" s="27">
        <v>115500273.90000001</v>
      </c>
      <c r="V2643" s="27">
        <v>0</v>
      </c>
      <c r="W2643" s="27">
        <v>84219000</v>
      </c>
      <c r="X2643" s="27"/>
      <c r="Y2643" s="27"/>
      <c r="Z2643" s="27">
        <v>1</v>
      </c>
    </row>
    <row r="2644" spans="1:26">
      <c r="A2644" s="27">
        <v>1996</v>
      </c>
      <c r="B2644" t="s">
        <v>91</v>
      </c>
      <c r="C2644" s="27"/>
      <c r="D2644" s="27"/>
      <c r="E2644" s="27"/>
      <c r="F2644" s="27">
        <v>0</v>
      </c>
      <c r="G2644" s="27">
        <v>1</v>
      </c>
      <c r="H2644" s="27">
        <v>1</v>
      </c>
      <c r="I2644" s="27">
        <v>0</v>
      </c>
      <c r="J2644" s="27">
        <v>0</v>
      </c>
      <c r="K2644" s="27">
        <v>3</v>
      </c>
      <c r="L2644" s="27">
        <v>1</v>
      </c>
      <c r="M2644" s="27">
        <v>0</v>
      </c>
      <c r="N2644" s="27">
        <v>0</v>
      </c>
      <c r="O2644" s="27">
        <v>0</v>
      </c>
      <c r="P2644" s="27">
        <v>3063000000</v>
      </c>
      <c r="Q2644" s="27">
        <v>3094915511.4075546</v>
      </c>
      <c r="R2644" s="27">
        <v>0</v>
      </c>
      <c r="S2644" s="27">
        <v>1</v>
      </c>
      <c r="T2644" s="33">
        <v>0.69966405838602452</v>
      </c>
      <c r="U2644" s="27">
        <v>191536275.80000001</v>
      </c>
      <c r="V2644" s="27">
        <v>0</v>
      </c>
      <c r="W2644" s="27">
        <v>157149000</v>
      </c>
      <c r="X2644" s="27"/>
      <c r="Y2644" s="27"/>
      <c r="Z2644" s="27">
        <v>1</v>
      </c>
    </row>
    <row r="2645" spans="1:26">
      <c r="A2645" s="27">
        <v>1997</v>
      </c>
      <c r="B2645" t="s">
        <v>91</v>
      </c>
      <c r="C2645" s="27"/>
      <c r="D2645" s="27"/>
      <c r="E2645" s="27"/>
      <c r="F2645" s="27">
        <v>0</v>
      </c>
      <c r="G2645" s="27">
        <v>1</v>
      </c>
      <c r="H2645" s="27">
        <v>1</v>
      </c>
      <c r="I2645" s="27">
        <v>0</v>
      </c>
      <c r="J2645" s="27">
        <v>0</v>
      </c>
      <c r="K2645" s="27">
        <v>3</v>
      </c>
      <c r="L2645" s="27">
        <v>1</v>
      </c>
      <c r="M2645" s="27">
        <v>0</v>
      </c>
      <c r="N2645" s="27">
        <v>0</v>
      </c>
      <c r="O2645" s="27">
        <v>0</v>
      </c>
      <c r="P2645" s="27">
        <v>3511000000</v>
      </c>
      <c r="Q2645" s="27">
        <v>3510540843.5830593</v>
      </c>
      <c r="R2645" s="27">
        <v>0</v>
      </c>
      <c r="S2645" s="27">
        <v>1</v>
      </c>
      <c r="T2645" s="33">
        <v>0.71538944173936525</v>
      </c>
      <c r="U2645" s="27">
        <v>254603467.19999999</v>
      </c>
      <c r="V2645" s="27">
        <v>0</v>
      </c>
      <c r="W2645" s="27">
        <v>211643000</v>
      </c>
      <c r="X2645" s="27"/>
      <c r="Y2645" s="27"/>
      <c r="Z2645" s="27">
        <v>1</v>
      </c>
    </row>
    <row r="2646" spans="1:26">
      <c r="A2646" s="27">
        <v>1998</v>
      </c>
      <c r="B2646" t="s">
        <v>91</v>
      </c>
      <c r="C2646" s="27"/>
      <c r="D2646" s="27"/>
      <c r="E2646" s="27"/>
      <c r="F2646" s="27">
        <v>0</v>
      </c>
      <c r="G2646" s="27">
        <v>1</v>
      </c>
      <c r="H2646" s="27">
        <v>1</v>
      </c>
      <c r="I2646" s="27">
        <v>0</v>
      </c>
      <c r="J2646" s="27">
        <v>0</v>
      </c>
      <c r="K2646" s="27">
        <v>3</v>
      </c>
      <c r="L2646" s="27">
        <v>1</v>
      </c>
      <c r="M2646" s="27">
        <v>0</v>
      </c>
      <c r="N2646" s="27">
        <v>0</v>
      </c>
      <c r="O2646" s="27">
        <v>0</v>
      </c>
      <c r="P2646" s="27">
        <v>3607000000</v>
      </c>
      <c r="Q2646" s="27">
        <v>3613500133.0417275</v>
      </c>
      <c r="R2646" s="27">
        <v>0</v>
      </c>
      <c r="S2646" s="27">
        <v>1</v>
      </c>
      <c r="T2646" s="33">
        <v>0.63293736472878814</v>
      </c>
      <c r="U2646" s="27">
        <v>303790927.80000001</v>
      </c>
      <c r="V2646" s="27">
        <v>0</v>
      </c>
      <c r="W2646" s="27">
        <v>273542000</v>
      </c>
      <c r="X2646" s="27"/>
      <c r="Y2646" s="27"/>
      <c r="Z2646" s="27">
        <v>1</v>
      </c>
    </row>
    <row r="2647" spans="1:26">
      <c r="A2647" s="27">
        <v>1999</v>
      </c>
      <c r="B2647" t="s">
        <v>91</v>
      </c>
      <c r="C2647" s="27"/>
      <c r="D2647" s="27"/>
      <c r="E2647" s="27"/>
      <c r="F2647" s="27">
        <v>0</v>
      </c>
      <c r="G2647" s="27">
        <v>1</v>
      </c>
      <c r="H2647" s="27">
        <v>1</v>
      </c>
      <c r="I2647" s="27">
        <v>0</v>
      </c>
      <c r="J2647" s="27">
        <v>0</v>
      </c>
      <c r="K2647" s="27">
        <v>3</v>
      </c>
      <c r="L2647" s="27">
        <v>1</v>
      </c>
      <c r="M2647" s="27">
        <v>0</v>
      </c>
      <c r="N2647" s="27">
        <v>0</v>
      </c>
      <c r="O2647" s="27">
        <v>0</v>
      </c>
      <c r="P2647" s="27">
        <v>2805000000</v>
      </c>
      <c r="Q2647" s="27">
        <v>2800024337.5247283</v>
      </c>
      <c r="R2647" s="27">
        <v>0</v>
      </c>
      <c r="S2647" s="27">
        <v>1</v>
      </c>
      <c r="T2647" s="33">
        <v>0.59173831677950461</v>
      </c>
      <c r="U2647" s="27">
        <v>517834815.30000001</v>
      </c>
      <c r="V2647" s="27">
        <v>0</v>
      </c>
      <c r="W2647" s="27">
        <v>346168000</v>
      </c>
      <c r="X2647" s="27"/>
      <c r="Y2647" s="27"/>
      <c r="Z2647" s="27">
        <v>1</v>
      </c>
    </row>
    <row r="2648" spans="1:26">
      <c r="A2648" s="27">
        <v>2000</v>
      </c>
      <c r="B2648" t="s">
        <v>91</v>
      </c>
      <c r="C2648" s="27"/>
      <c r="D2648" s="27"/>
      <c r="E2648" s="27"/>
      <c r="F2648" s="27">
        <v>362384.3125</v>
      </c>
      <c r="G2648" s="27">
        <v>1</v>
      </c>
      <c r="H2648" s="27">
        <v>1</v>
      </c>
      <c r="I2648" s="27">
        <v>0</v>
      </c>
      <c r="J2648" s="27">
        <v>0</v>
      </c>
      <c r="K2648" s="27">
        <v>3</v>
      </c>
      <c r="L2648" s="27">
        <v>1</v>
      </c>
      <c r="M2648" s="27">
        <v>0</v>
      </c>
      <c r="N2648" s="27">
        <v>0</v>
      </c>
      <c r="O2648" s="27">
        <v>0</v>
      </c>
      <c r="P2648" s="27">
        <v>3057000000</v>
      </c>
      <c r="Q2648" s="27">
        <v>3057453467.5513616</v>
      </c>
      <c r="R2648" s="27">
        <v>1</v>
      </c>
      <c r="S2648" s="27">
        <v>1</v>
      </c>
      <c r="T2648" s="33">
        <v>0.62919927379193319</v>
      </c>
      <c r="U2648" s="27">
        <v>465965421.80000001</v>
      </c>
      <c r="V2648" s="27">
        <v>0</v>
      </c>
      <c r="W2648" s="27">
        <v>346885000</v>
      </c>
      <c r="X2648" s="27"/>
      <c r="Y2648" s="27"/>
      <c r="Z2648" s="27">
        <v>1</v>
      </c>
    </row>
    <row r="2649" spans="1:26">
      <c r="A2649" s="27">
        <v>2001</v>
      </c>
      <c r="B2649" t="s">
        <v>91</v>
      </c>
      <c r="C2649" s="27"/>
      <c r="D2649" s="27"/>
      <c r="E2649" s="27"/>
      <c r="F2649" s="27">
        <v>0</v>
      </c>
      <c r="G2649" s="27">
        <v>1</v>
      </c>
      <c r="H2649" s="27">
        <v>1</v>
      </c>
      <c r="I2649" s="27">
        <v>0</v>
      </c>
      <c r="J2649" s="27">
        <v>0</v>
      </c>
      <c r="K2649" s="27">
        <v>3</v>
      </c>
      <c r="L2649" s="27">
        <v>1</v>
      </c>
      <c r="M2649" s="27">
        <v>0</v>
      </c>
      <c r="N2649" s="27">
        <v>0</v>
      </c>
      <c r="O2649" s="27">
        <v>0</v>
      </c>
      <c r="P2649" s="27">
        <v>3218000000</v>
      </c>
      <c r="Q2649" s="27">
        <v>3219487751.9553933</v>
      </c>
      <c r="R2649" s="27">
        <v>1</v>
      </c>
      <c r="S2649" s="27">
        <v>1</v>
      </c>
      <c r="T2649" s="33">
        <v>0.61588871891054842</v>
      </c>
      <c r="U2649" s="27">
        <v>468269397.30000001</v>
      </c>
      <c r="V2649" s="27">
        <v>0</v>
      </c>
      <c r="W2649" s="27">
        <v>396210000</v>
      </c>
      <c r="X2649" s="27"/>
      <c r="Y2649" s="27"/>
      <c r="Z2649" s="27">
        <v>1</v>
      </c>
    </row>
    <row r="2650" spans="1:26">
      <c r="A2650" s="27">
        <v>2002</v>
      </c>
      <c r="B2650" t="s">
        <v>91</v>
      </c>
      <c r="C2650" s="27"/>
      <c r="D2650" s="27"/>
      <c r="E2650" s="27"/>
      <c r="F2650" s="27">
        <v>784601.6875</v>
      </c>
      <c r="G2650" s="27">
        <v>1</v>
      </c>
      <c r="H2650" s="27">
        <v>1</v>
      </c>
      <c r="I2650" s="27">
        <v>0</v>
      </c>
      <c r="J2650" s="27">
        <v>0</v>
      </c>
      <c r="K2650" s="27">
        <v>3</v>
      </c>
      <c r="L2650" s="27">
        <v>1</v>
      </c>
      <c r="M2650" s="27">
        <v>0</v>
      </c>
      <c r="N2650" s="27">
        <v>0</v>
      </c>
      <c r="O2650" s="27">
        <v>0</v>
      </c>
      <c r="P2650" s="27">
        <v>3396000000</v>
      </c>
      <c r="Q2650" s="27">
        <v>3395739836.9687066</v>
      </c>
      <c r="R2650" s="27">
        <v>1</v>
      </c>
      <c r="S2650" s="27">
        <v>1</v>
      </c>
      <c r="T2650" s="33">
        <v>0.62466195784303247</v>
      </c>
      <c r="U2650" s="27">
        <v>505720216.5</v>
      </c>
      <c r="V2650" s="27">
        <v>0</v>
      </c>
      <c r="W2650" s="27">
        <v>490549000</v>
      </c>
      <c r="X2650" s="27"/>
      <c r="Y2650" s="27"/>
      <c r="Z2650" s="27">
        <v>1</v>
      </c>
    </row>
    <row r="2651" spans="1:26">
      <c r="A2651" s="27">
        <v>2003</v>
      </c>
      <c r="B2651" t="s">
        <v>91</v>
      </c>
      <c r="C2651" s="27"/>
      <c r="D2651" s="27"/>
      <c r="E2651" s="27"/>
      <c r="F2651" s="27">
        <v>604080.9375</v>
      </c>
      <c r="G2651" s="27">
        <v>1</v>
      </c>
      <c r="H2651" s="27">
        <v>1</v>
      </c>
      <c r="I2651" s="27">
        <v>0</v>
      </c>
      <c r="J2651" s="27">
        <v>0</v>
      </c>
      <c r="K2651" s="27">
        <v>3</v>
      </c>
      <c r="L2651" s="27">
        <v>1</v>
      </c>
      <c r="M2651" s="27">
        <v>0</v>
      </c>
      <c r="N2651" s="27">
        <v>0</v>
      </c>
      <c r="O2651" s="27">
        <v>0</v>
      </c>
      <c r="P2651" s="27">
        <v>3991000000</v>
      </c>
      <c r="Q2651" s="27">
        <v>3991281531.1394739</v>
      </c>
      <c r="R2651" s="27">
        <v>1</v>
      </c>
      <c r="S2651" s="27">
        <v>1</v>
      </c>
      <c r="T2651" s="33">
        <v>0.61793375018798091</v>
      </c>
      <c r="U2651" s="27">
        <v>502588323.39999998</v>
      </c>
      <c r="V2651" s="27">
        <v>0</v>
      </c>
      <c r="W2651" s="27">
        <v>583119000</v>
      </c>
      <c r="X2651" s="27"/>
      <c r="Y2651" s="27"/>
      <c r="Z2651" s="27">
        <v>1</v>
      </c>
    </row>
    <row r="2652" spans="1:26">
      <c r="A2652" s="27">
        <v>2004</v>
      </c>
      <c r="B2652" t="s">
        <v>91</v>
      </c>
      <c r="C2652" s="27"/>
      <c r="D2652" s="27"/>
      <c r="E2652" s="27"/>
      <c r="F2652" s="27">
        <v>1208196.25</v>
      </c>
      <c r="G2652" s="27">
        <v>1</v>
      </c>
      <c r="H2652" s="27">
        <v>1</v>
      </c>
      <c r="I2652" s="27">
        <v>0</v>
      </c>
      <c r="J2652" s="27">
        <v>0</v>
      </c>
      <c r="K2652" s="27">
        <v>3</v>
      </c>
      <c r="L2652" s="27">
        <v>1</v>
      </c>
      <c r="M2652" s="27">
        <v>0</v>
      </c>
      <c r="N2652" s="27">
        <v>0</v>
      </c>
      <c r="O2652" s="27">
        <v>0</v>
      </c>
      <c r="P2652" s="27">
        <v>5126000000</v>
      </c>
      <c r="Q2652" s="27">
        <v>5125362833.316287</v>
      </c>
      <c r="R2652" s="27">
        <v>1</v>
      </c>
      <c r="S2652" s="27">
        <v>1</v>
      </c>
      <c r="T2652" s="33">
        <v>0.67108711240801089</v>
      </c>
      <c r="U2652" s="27">
        <v>489543522.30000001</v>
      </c>
      <c r="V2652" s="27">
        <v>0</v>
      </c>
      <c r="W2652" s="27">
        <v>677610000</v>
      </c>
      <c r="X2652" s="27"/>
      <c r="Y2652" s="27"/>
      <c r="Z2652" s="27">
        <v>1</v>
      </c>
    </row>
    <row r="2653" spans="1:26">
      <c r="A2653" s="27">
        <v>2005</v>
      </c>
      <c r="B2653" t="s">
        <v>91</v>
      </c>
      <c r="C2653" s="27"/>
      <c r="D2653" s="27"/>
      <c r="E2653" s="27"/>
      <c r="F2653" s="27">
        <v>2440716</v>
      </c>
      <c r="G2653" s="27">
        <v>1</v>
      </c>
      <c r="H2653" s="27">
        <v>1</v>
      </c>
      <c r="I2653" s="27">
        <v>0</v>
      </c>
      <c r="J2653" s="27">
        <v>0</v>
      </c>
      <c r="K2653" s="27">
        <v>3</v>
      </c>
      <c r="L2653" s="27">
        <v>1</v>
      </c>
      <c r="M2653" s="27">
        <v>0</v>
      </c>
      <c r="N2653" s="27">
        <v>0</v>
      </c>
      <c r="O2653" s="27">
        <v>0</v>
      </c>
      <c r="P2653" s="27">
        <v>6411000000</v>
      </c>
      <c r="Q2653" s="27">
        <v>6410847045.0106478</v>
      </c>
      <c r="R2653" s="27">
        <v>1</v>
      </c>
      <c r="S2653" s="27">
        <v>1</v>
      </c>
      <c r="T2653" s="33">
        <v>0.69599608558540027</v>
      </c>
      <c r="U2653" s="27">
        <v>438070381.69999999</v>
      </c>
      <c r="V2653" s="27">
        <v>0</v>
      </c>
      <c r="W2653" s="27">
        <v>678877000</v>
      </c>
      <c r="X2653" s="27"/>
      <c r="Y2653" s="27"/>
      <c r="Z2653" s="27">
        <v>1</v>
      </c>
    </row>
    <row r="2654" spans="1:26">
      <c r="A2654" s="27">
        <v>2006</v>
      </c>
      <c r="B2654" t="s">
        <v>91</v>
      </c>
      <c r="C2654" s="27"/>
      <c r="D2654" s="27"/>
      <c r="E2654" s="27"/>
      <c r="F2654" s="27">
        <v>2500000</v>
      </c>
      <c r="G2654" s="27">
        <v>1</v>
      </c>
      <c r="H2654" s="27">
        <v>1</v>
      </c>
      <c r="I2654" s="27">
        <v>0</v>
      </c>
      <c r="J2654" s="27">
        <v>0</v>
      </c>
      <c r="K2654" s="27">
        <v>3</v>
      </c>
      <c r="L2654" s="27">
        <v>1</v>
      </c>
      <c r="M2654" s="27">
        <v>0</v>
      </c>
      <c r="N2654" s="27">
        <v>0</v>
      </c>
      <c r="O2654" s="27">
        <v>0</v>
      </c>
      <c r="P2654" s="27">
        <v>7745000000</v>
      </c>
      <c r="Q2654" s="27">
        <v>7745401717.7124815</v>
      </c>
      <c r="R2654" s="27">
        <v>1</v>
      </c>
      <c r="S2654" s="27">
        <v>1</v>
      </c>
      <c r="T2654" s="33">
        <v>0.83568345932575372</v>
      </c>
      <c r="U2654" s="27">
        <v>452922771.19999999</v>
      </c>
      <c r="V2654" s="27">
        <v>0</v>
      </c>
      <c r="W2654" s="27">
        <v>784859000</v>
      </c>
      <c r="X2654" s="27"/>
      <c r="Y2654" s="27"/>
      <c r="Z2654" s="27">
        <v>1</v>
      </c>
    </row>
    <row r="2655" spans="1:26">
      <c r="A2655" s="27">
        <v>2007</v>
      </c>
      <c r="B2655" t="s">
        <v>91</v>
      </c>
      <c r="C2655" s="27"/>
      <c r="D2655" s="27"/>
      <c r="E2655" s="27"/>
      <c r="F2655" s="27">
        <v>0</v>
      </c>
      <c r="G2655" s="27">
        <v>1</v>
      </c>
      <c r="H2655" s="27">
        <v>1</v>
      </c>
      <c r="I2655" s="27">
        <v>0</v>
      </c>
      <c r="J2655" s="27">
        <v>0</v>
      </c>
      <c r="K2655" s="27">
        <v>3</v>
      </c>
      <c r="L2655" s="27">
        <v>1</v>
      </c>
      <c r="M2655" s="27">
        <v>0</v>
      </c>
      <c r="N2655" s="27">
        <v>0</v>
      </c>
      <c r="O2655" s="27">
        <v>0</v>
      </c>
      <c r="P2655" s="27">
        <v>10173000000</v>
      </c>
      <c r="Q2655" s="27">
        <v>10172869673.584255</v>
      </c>
      <c r="R2655" s="27">
        <v>1</v>
      </c>
      <c r="S2655" s="27">
        <v>1</v>
      </c>
      <c r="T2655" s="33">
        <v>0.90473952627382648</v>
      </c>
      <c r="U2655" s="27">
        <v>479021797.30000001</v>
      </c>
      <c r="V2655" s="27">
        <v>0</v>
      </c>
      <c r="W2655" s="27">
        <v>884891000</v>
      </c>
      <c r="X2655" s="27"/>
      <c r="Y2655" s="27"/>
      <c r="Z2655" s="27">
        <v>1</v>
      </c>
    </row>
    <row r="2656" spans="1:26">
      <c r="A2656" s="27">
        <v>2008</v>
      </c>
      <c r="B2656" t="s">
        <v>91</v>
      </c>
      <c r="C2656" s="27"/>
      <c r="D2656" s="27"/>
      <c r="E2656" s="27"/>
      <c r="F2656" s="27">
        <v>2900000</v>
      </c>
      <c r="G2656" s="27">
        <v>1</v>
      </c>
      <c r="H2656" s="27">
        <v>1</v>
      </c>
      <c r="I2656" s="27">
        <v>0</v>
      </c>
      <c r="J2656" s="27">
        <v>0</v>
      </c>
      <c r="K2656" s="27">
        <v>3</v>
      </c>
      <c r="L2656" s="27">
        <v>1</v>
      </c>
      <c r="M2656" s="27">
        <v>0</v>
      </c>
      <c r="N2656" s="27">
        <v>0</v>
      </c>
      <c r="O2656" s="27">
        <v>0</v>
      </c>
      <c r="P2656" s="27">
        <v>12795000000</v>
      </c>
      <c r="Q2656" s="27">
        <v>12795044475.200968</v>
      </c>
      <c r="R2656" s="27">
        <v>1</v>
      </c>
      <c r="S2656" s="27">
        <v>1</v>
      </c>
      <c r="T2656" s="33">
        <v>0.91944034308119871</v>
      </c>
      <c r="U2656" s="27">
        <v>681907393.29999995</v>
      </c>
      <c r="V2656" s="27">
        <v>0</v>
      </c>
      <c r="W2656" s="27">
        <v>989467000</v>
      </c>
      <c r="X2656" s="27">
        <v>387000000</v>
      </c>
      <c r="Y2656" s="27"/>
      <c r="Z2656" s="27">
        <v>1</v>
      </c>
    </row>
    <row r="2657" spans="1:26">
      <c r="A2657" s="27">
        <v>2009</v>
      </c>
      <c r="B2657" t="s">
        <v>91</v>
      </c>
      <c r="C2657" s="27"/>
      <c r="D2657" s="27"/>
      <c r="E2657" s="27"/>
      <c r="F2657" s="27">
        <v>0</v>
      </c>
      <c r="G2657" s="27">
        <v>1</v>
      </c>
      <c r="H2657" s="27">
        <v>1</v>
      </c>
      <c r="I2657" s="27">
        <v>0</v>
      </c>
      <c r="J2657" s="27">
        <v>0</v>
      </c>
      <c r="K2657" s="27">
        <v>3</v>
      </c>
      <c r="L2657" s="27">
        <v>1</v>
      </c>
      <c r="M2657" s="27">
        <v>0</v>
      </c>
      <c r="N2657" s="27">
        <v>0</v>
      </c>
      <c r="O2657" s="27">
        <v>0</v>
      </c>
      <c r="P2657" s="27">
        <v>10767000000</v>
      </c>
      <c r="Q2657" s="27">
        <v>10766809096.169352</v>
      </c>
      <c r="R2657" s="27">
        <v>1</v>
      </c>
      <c r="S2657" s="27">
        <v>1</v>
      </c>
      <c r="T2657" s="33">
        <v>0.81595367947064712</v>
      </c>
      <c r="U2657" s="27">
        <v>1012036998.5</v>
      </c>
      <c r="V2657" s="27">
        <v>99966000</v>
      </c>
      <c r="W2657" s="27">
        <v>1153419000</v>
      </c>
      <c r="X2657" s="27">
        <v>419000000</v>
      </c>
      <c r="Y2657" s="27"/>
      <c r="Z2657" s="27">
        <v>1</v>
      </c>
    </row>
    <row r="2658" spans="1:26">
      <c r="A2658" s="27">
        <v>2010</v>
      </c>
      <c r="B2658" t="s">
        <v>91</v>
      </c>
      <c r="C2658" s="27"/>
      <c r="D2658" s="27"/>
      <c r="E2658" s="27"/>
      <c r="F2658" s="27">
        <v>0</v>
      </c>
      <c r="G2658" s="27">
        <v>1</v>
      </c>
      <c r="H2658" s="27">
        <v>1</v>
      </c>
      <c r="I2658" s="27">
        <v>0</v>
      </c>
      <c r="J2658" s="27">
        <v>0</v>
      </c>
      <c r="K2658" s="27">
        <v>3</v>
      </c>
      <c r="L2658" s="27">
        <v>1</v>
      </c>
      <c r="M2658" s="27">
        <v>0</v>
      </c>
      <c r="N2658" s="27">
        <v>0</v>
      </c>
      <c r="O2658" s="27">
        <v>0</v>
      </c>
      <c r="P2658" s="27">
        <v>11638000000</v>
      </c>
      <c r="Q2658" s="27">
        <v>11638536861.831455</v>
      </c>
      <c r="R2658" s="27">
        <v>1</v>
      </c>
      <c r="S2658" s="27">
        <v>1</v>
      </c>
      <c r="T2658" s="33">
        <v>1.0070075781651076</v>
      </c>
      <c r="U2658" s="27">
        <v>1272156240.8</v>
      </c>
      <c r="V2658" s="27">
        <v>172814000</v>
      </c>
      <c r="W2658" s="27">
        <v>1185917000</v>
      </c>
      <c r="X2658" s="27">
        <v>417000000</v>
      </c>
      <c r="Y2658" s="27"/>
      <c r="Z2658" s="27">
        <v>1</v>
      </c>
    </row>
    <row r="2659" spans="1:26">
      <c r="A2659" s="27">
        <v>2011</v>
      </c>
      <c r="B2659" t="s">
        <v>91</v>
      </c>
      <c r="C2659" s="27"/>
      <c r="D2659" s="27"/>
      <c r="E2659" s="27"/>
      <c r="F2659" s="27">
        <v>0</v>
      </c>
      <c r="G2659" s="27">
        <v>1</v>
      </c>
      <c r="H2659" s="27">
        <v>1</v>
      </c>
      <c r="I2659" s="27">
        <v>0</v>
      </c>
      <c r="J2659" s="27">
        <v>0</v>
      </c>
      <c r="K2659" s="27">
        <v>3</v>
      </c>
      <c r="L2659" s="27">
        <v>1</v>
      </c>
      <c r="M2659" s="27">
        <v>0</v>
      </c>
      <c r="N2659" s="27">
        <v>0</v>
      </c>
      <c r="O2659" s="27">
        <v>0</v>
      </c>
      <c r="P2659" s="27">
        <v>14435000000</v>
      </c>
      <c r="Q2659" s="27">
        <v>14434619972.407173</v>
      </c>
      <c r="R2659" s="27">
        <v>1</v>
      </c>
      <c r="S2659" s="27">
        <v>1</v>
      </c>
      <c r="T2659" s="33">
        <v>1.116808011796752</v>
      </c>
      <c r="U2659" s="27">
        <v>1209711988</v>
      </c>
      <c r="V2659" s="27">
        <v>275787000</v>
      </c>
      <c r="W2659" s="27">
        <v>1218584000</v>
      </c>
      <c r="X2659" s="27">
        <v>423000000</v>
      </c>
      <c r="Y2659" s="27"/>
      <c r="Z2659" s="27">
        <v>1</v>
      </c>
    </row>
    <row r="2660" spans="1:26">
      <c r="A2660" s="27">
        <v>2012</v>
      </c>
      <c r="B2660" t="s">
        <v>91</v>
      </c>
      <c r="C2660" s="27"/>
      <c r="D2660" s="27"/>
      <c r="E2660" s="27"/>
      <c r="F2660" s="27">
        <v>0</v>
      </c>
      <c r="G2660" s="27">
        <v>1</v>
      </c>
      <c r="H2660" s="27">
        <v>1</v>
      </c>
      <c r="I2660" s="27">
        <v>0</v>
      </c>
      <c r="J2660" s="27">
        <v>0</v>
      </c>
      <c r="K2660" s="27">
        <v>3</v>
      </c>
      <c r="L2660" s="27">
        <v>1</v>
      </c>
      <c r="M2660" s="27">
        <v>0</v>
      </c>
      <c r="N2660" s="27">
        <v>0</v>
      </c>
      <c r="O2660" s="27">
        <v>0</v>
      </c>
      <c r="P2660" s="27">
        <v>15847000000</v>
      </c>
      <c r="Q2660" s="27">
        <v>15846474597.744688</v>
      </c>
      <c r="R2660" s="27">
        <v>1</v>
      </c>
      <c r="S2660" s="27">
        <v>1</v>
      </c>
      <c r="T2660" s="33">
        <v>0.99562684078172081</v>
      </c>
      <c r="U2660" s="27">
        <v>965258593.10000002</v>
      </c>
      <c r="V2660" s="27">
        <v>349657000</v>
      </c>
      <c r="W2660" s="27">
        <v>1294598000</v>
      </c>
      <c r="X2660" s="27">
        <v>452000000</v>
      </c>
      <c r="Y2660" s="27"/>
      <c r="Z2660" s="27">
        <v>1</v>
      </c>
    </row>
    <row r="2661" spans="1:26">
      <c r="A2661" s="27">
        <v>2013</v>
      </c>
      <c r="B2661" t="s">
        <v>91</v>
      </c>
      <c r="C2661" s="27"/>
      <c r="D2661" s="27"/>
      <c r="E2661" s="27"/>
      <c r="F2661" s="27">
        <v>0</v>
      </c>
      <c r="G2661" s="27">
        <v>1</v>
      </c>
      <c r="H2661" s="27">
        <v>1</v>
      </c>
      <c r="I2661" s="27">
        <v>0</v>
      </c>
      <c r="J2661" s="27">
        <v>0</v>
      </c>
      <c r="K2661" s="27">
        <v>3</v>
      </c>
      <c r="L2661" s="27">
        <v>1</v>
      </c>
      <c r="M2661" s="27">
        <v>0</v>
      </c>
      <c r="N2661" s="27">
        <v>0</v>
      </c>
      <c r="O2661" s="27">
        <v>0</v>
      </c>
      <c r="P2661" s="27">
        <v>16140999999.999998</v>
      </c>
      <c r="Q2661" s="27">
        <v>16140047041.634666</v>
      </c>
      <c r="R2661" s="27">
        <v>1</v>
      </c>
      <c r="S2661" s="27">
        <v>1</v>
      </c>
      <c r="T2661" s="33">
        <v>0.99710818219516861</v>
      </c>
      <c r="U2661" s="27">
        <v>580478959.10000002</v>
      </c>
      <c r="V2661" s="27">
        <v>396812000</v>
      </c>
      <c r="W2661" s="27">
        <v>1348779000</v>
      </c>
      <c r="X2661" s="27">
        <v>492000000</v>
      </c>
      <c r="Y2661" s="27"/>
      <c r="Z2661" s="27">
        <v>1</v>
      </c>
    </row>
    <row r="2662" spans="1:26">
      <c r="A2662" s="27">
        <v>2014</v>
      </c>
      <c r="B2662" t="s">
        <v>91</v>
      </c>
      <c r="C2662" s="27"/>
      <c r="D2662" s="27"/>
      <c r="E2662" s="27"/>
      <c r="F2662" s="27">
        <v>0</v>
      </c>
      <c r="G2662" s="27">
        <v>1</v>
      </c>
      <c r="H2662" s="27">
        <v>1</v>
      </c>
      <c r="I2662" s="27">
        <v>0</v>
      </c>
      <c r="J2662" s="27">
        <v>0</v>
      </c>
      <c r="K2662" s="27">
        <v>3</v>
      </c>
      <c r="L2662" s="27">
        <v>1</v>
      </c>
      <c r="M2662" s="27">
        <v>0</v>
      </c>
      <c r="N2662" s="27">
        <v>0</v>
      </c>
      <c r="O2662" s="27">
        <v>0</v>
      </c>
      <c r="P2662" s="27">
        <v>16515000000</v>
      </c>
      <c r="Q2662" s="27">
        <v>16509305828.96483</v>
      </c>
      <c r="R2662" s="27">
        <v>1</v>
      </c>
      <c r="S2662" s="27">
        <v>1</v>
      </c>
      <c r="T2662" s="33">
        <v>0.96696016921402161</v>
      </c>
      <c r="U2662" s="27">
        <v>420421481</v>
      </c>
      <c r="V2662" s="27">
        <v>485792000</v>
      </c>
      <c r="W2662" s="27">
        <v>1288077000</v>
      </c>
      <c r="X2662" s="27">
        <v>481000000</v>
      </c>
      <c r="Y2662" s="27"/>
      <c r="Z2662" s="27">
        <v>1</v>
      </c>
    </row>
    <row r="2663" spans="1:26">
      <c r="A2663" s="27">
        <v>2015</v>
      </c>
      <c r="B2663" t="s">
        <v>91</v>
      </c>
      <c r="C2663" s="27"/>
      <c r="D2663" s="27"/>
      <c r="E2663" s="27"/>
      <c r="F2663" s="27">
        <v>0</v>
      </c>
      <c r="G2663" s="27">
        <v>1</v>
      </c>
      <c r="H2663" s="27">
        <v>1</v>
      </c>
      <c r="I2663" s="27">
        <v>0</v>
      </c>
      <c r="J2663" s="27">
        <v>0</v>
      </c>
      <c r="K2663" s="27">
        <v>3</v>
      </c>
      <c r="L2663" s="27">
        <v>1</v>
      </c>
      <c r="M2663" s="27">
        <v>0</v>
      </c>
      <c r="N2663" s="27">
        <v>0</v>
      </c>
      <c r="O2663" s="27">
        <v>0</v>
      </c>
      <c r="P2663" s="27">
        <v>13996000000</v>
      </c>
      <c r="Q2663" s="27">
        <v>13993546747.749174</v>
      </c>
      <c r="R2663" s="27">
        <v>1</v>
      </c>
      <c r="S2663" s="27">
        <v>1</v>
      </c>
      <c r="T2663" s="33">
        <v>0.821813335342235</v>
      </c>
      <c r="U2663" s="27">
        <v>329746925.10000002</v>
      </c>
      <c r="V2663" s="27">
        <v>633150000</v>
      </c>
      <c r="W2663" s="27">
        <v>1215450000</v>
      </c>
      <c r="X2663" s="27">
        <v>483000000</v>
      </c>
      <c r="Y2663" s="27"/>
      <c r="Z2663" s="27">
        <v>1</v>
      </c>
    </row>
    <row r="2664" spans="1:26">
      <c r="A2664" s="27">
        <v>2016</v>
      </c>
      <c r="B2664" t="s">
        <v>91</v>
      </c>
      <c r="C2664" s="27"/>
      <c r="D2664" s="27"/>
      <c r="E2664" s="27"/>
      <c r="F2664" s="27">
        <v>0</v>
      </c>
      <c r="G2664" s="27">
        <v>1</v>
      </c>
      <c r="H2664" s="27">
        <v>1</v>
      </c>
      <c r="I2664" s="27">
        <v>0</v>
      </c>
      <c r="J2664" s="27">
        <v>0</v>
      </c>
      <c r="K2664" s="27">
        <v>3</v>
      </c>
      <c r="L2664" s="27">
        <v>1</v>
      </c>
      <c r="M2664" s="27">
        <v>0</v>
      </c>
      <c r="N2664" s="27">
        <v>0</v>
      </c>
      <c r="O2664" s="27">
        <v>0</v>
      </c>
      <c r="P2664" s="27">
        <v>14376000000</v>
      </c>
      <c r="Q2664" s="27">
        <v>14378016729.158661</v>
      </c>
      <c r="R2664" s="27">
        <v>1</v>
      </c>
      <c r="S2664" s="27">
        <v>1</v>
      </c>
      <c r="T2664" s="33">
        <v>0.86004996979414983</v>
      </c>
      <c r="U2664" s="27">
        <v>306720988.5</v>
      </c>
      <c r="V2664" s="27">
        <v>681411000</v>
      </c>
      <c r="W2664" s="27">
        <v>1148876000</v>
      </c>
      <c r="X2664" s="27">
        <v>487000000</v>
      </c>
      <c r="Y2664" s="27"/>
      <c r="Z2664" s="27">
        <v>1</v>
      </c>
    </row>
    <row r="2665" spans="1:26">
      <c r="A2665" s="27">
        <v>2017</v>
      </c>
      <c r="B2665" t="s">
        <v>91</v>
      </c>
      <c r="C2665" s="27"/>
      <c r="D2665" s="27"/>
      <c r="E2665" s="27"/>
      <c r="F2665" s="27">
        <v>0</v>
      </c>
      <c r="G2665" s="27">
        <v>1</v>
      </c>
      <c r="H2665" s="27">
        <v>1</v>
      </c>
      <c r="I2665" s="27">
        <v>0</v>
      </c>
      <c r="J2665" s="27">
        <v>0</v>
      </c>
      <c r="K2665" s="27">
        <v>3</v>
      </c>
      <c r="L2665" s="27">
        <v>1</v>
      </c>
      <c r="M2665" s="27">
        <v>0</v>
      </c>
      <c r="N2665" s="27">
        <v>0</v>
      </c>
      <c r="O2665" s="27">
        <v>0</v>
      </c>
      <c r="P2665" s="27">
        <v>15158000000</v>
      </c>
      <c r="Q2665" s="27">
        <v>15081338092.28747</v>
      </c>
      <c r="R2665" s="27">
        <v>1</v>
      </c>
      <c r="S2665" s="27">
        <v>1</v>
      </c>
      <c r="T2665" s="33">
        <v>0.90809244833766045</v>
      </c>
      <c r="U2665" s="27">
        <v>397275061.60000002</v>
      </c>
      <c r="V2665" s="27">
        <v>858254000</v>
      </c>
      <c r="W2665" s="27">
        <v>1167422000</v>
      </c>
      <c r="X2665" s="27">
        <v>519000000</v>
      </c>
      <c r="Y2665" s="27"/>
      <c r="Z2665" s="27">
        <v>1</v>
      </c>
    </row>
    <row r="2666" spans="1:26">
      <c r="A2666" s="27">
        <v>1957</v>
      </c>
      <c r="B2666" t="s">
        <v>62</v>
      </c>
      <c r="C2666" s="27"/>
      <c r="D2666" s="27"/>
      <c r="E2666" s="27"/>
      <c r="F2666" s="27">
        <v>0</v>
      </c>
      <c r="G2666" s="27">
        <v>0</v>
      </c>
      <c r="H2666" s="27">
        <v>0</v>
      </c>
      <c r="I2666" s="27">
        <v>1</v>
      </c>
      <c r="J2666" s="27">
        <v>0</v>
      </c>
      <c r="K2666" s="27">
        <v>4</v>
      </c>
      <c r="L2666" s="27">
        <v>1</v>
      </c>
      <c r="M2666" s="27">
        <v>0</v>
      </c>
      <c r="N2666" s="27">
        <v>1</v>
      </c>
      <c r="O2666" s="27">
        <v>0</v>
      </c>
      <c r="P2666" s="27"/>
      <c r="Q2666" s="27"/>
      <c r="R2666" s="27">
        <v>0</v>
      </c>
      <c r="S2666" s="27">
        <v>1</v>
      </c>
      <c r="T2666" s="33">
        <v>1.1056830722153153</v>
      </c>
      <c r="U2666" s="27"/>
      <c r="V2666" s="27"/>
      <c r="W2666" s="27"/>
      <c r="X2666" s="27"/>
      <c r="Y2666" s="27"/>
      <c r="Z2666" s="27">
        <v>1</v>
      </c>
    </row>
    <row r="2667" spans="1:26">
      <c r="A2667" s="27">
        <v>1958</v>
      </c>
      <c r="B2667" t="s">
        <v>62</v>
      </c>
      <c r="C2667" s="27"/>
      <c r="D2667" s="27"/>
      <c r="E2667" s="27"/>
      <c r="F2667" s="27">
        <v>0</v>
      </c>
      <c r="G2667" s="27">
        <v>0</v>
      </c>
      <c r="H2667" s="27">
        <v>0</v>
      </c>
      <c r="I2667" s="27">
        <v>1</v>
      </c>
      <c r="J2667" s="27">
        <v>0</v>
      </c>
      <c r="K2667" s="27">
        <v>4</v>
      </c>
      <c r="L2667" s="27">
        <v>1</v>
      </c>
      <c r="M2667" s="27">
        <v>0</v>
      </c>
      <c r="N2667" s="27">
        <v>1</v>
      </c>
      <c r="O2667" s="27">
        <v>0</v>
      </c>
      <c r="P2667" s="27"/>
      <c r="Q2667" s="27"/>
      <c r="R2667" s="27">
        <v>0</v>
      </c>
      <c r="S2667" s="27">
        <v>1</v>
      </c>
      <c r="T2667" s="33">
        <v>1.0176220702015186</v>
      </c>
      <c r="U2667" s="27"/>
      <c r="V2667" s="27"/>
      <c r="W2667" s="27"/>
      <c r="X2667" s="27"/>
      <c r="Y2667" s="27"/>
      <c r="Z2667" s="27">
        <v>1</v>
      </c>
    </row>
    <row r="2668" spans="1:26">
      <c r="A2668" s="27">
        <v>1959</v>
      </c>
      <c r="B2668" t="s">
        <v>62</v>
      </c>
      <c r="C2668" s="27"/>
      <c r="D2668" s="27"/>
      <c r="E2668" s="27"/>
      <c r="F2668" s="27">
        <v>0</v>
      </c>
      <c r="G2668" s="27">
        <v>0</v>
      </c>
      <c r="H2668" s="27">
        <v>0</v>
      </c>
      <c r="I2668" s="27">
        <v>1</v>
      </c>
      <c r="J2668" s="27">
        <v>0</v>
      </c>
      <c r="K2668" s="27">
        <v>4</v>
      </c>
      <c r="L2668" s="27">
        <v>1</v>
      </c>
      <c r="M2668" s="27">
        <v>0</v>
      </c>
      <c r="N2668" s="27">
        <v>1</v>
      </c>
      <c r="O2668" s="27">
        <v>0</v>
      </c>
      <c r="P2668" s="27"/>
      <c r="Q2668" s="27"/>
      <c r="R2668" s="27">
        <v>0</v>
      </c>
      <c r="S2668" s="27">
        <v>1</v>
      </c>
      <c r="T2668" s="33">
        <v>1.0157995537348996</v>
      </c>
      <c r="U2668" s="27"/>
      <c r="V2668" s="27"/>
      <c r="W2668" s="27"/>
      <c r="X2668" s="27"/>
      <c r="Y2668" s="27"/>
      <c r="Z2668" s="27">
        <v>1</v>
      </c>
    </row>
    <row r="2669" spans="1:26">
      <c r="A2669" s="27">
        <v>1960</v>
      </c>
      <c r="B2669" t="s">
        <v>62</v>
      </c>
      <c r="C2669" s="27"/>
      <c r="D2669" s="27"/>
      <c r="E2669" s="27"/>
      <c r="F2669" s="27">
        <v>0</v>
      </c>
      <c r="G2669" s="27">
        <v>0</v>
      </c>
      <c r="H2669" s="27">
        <v>0</v>
      </c>
      <c r="I2669" s="27">
        <v>1</v>
      </c>
      <c r="J2669" s="27">
        <v>0</v>
      </c>
      <c r="K2669" s="27">
        <v>4</v>
      </c>
      <c r="L2669" s="27">
        <v>1</v>
      </c>
      <c r="M2669" s="27">
        <v>0</v>
      </c>
      <c r="N2669" s="27">
        <v>1</v>
      </c>
      <c r="O2669" s="27">
        <v>0</v>
      </c>
      <c r="P2669" s="27"/>
      <c r="Q2669" s="27">
        <v>1217230038.2678075</v>
      </c>
      <c r="R2669" s="27">
        <v>0</v>
      </c>
      <c r="S2669" s="27">
        <v>1</v>
      </c>
      <c r="T2669" s="33">
        <v>0.99364431383616725</v>
      </c>
      <c r="U2669" s="27"/>
      <c r="V2669" s="27"/>
      <c r="W2669" s="27"/>
      <c r="X2669" s="27"/>
      <c r="Y2669" s="27"/>
      <c r="Z2669" s="27">
        <v>1</v>
      </c>
    </row>
    <row r="2670" spans="1:26">
      <c r="A2670" s="27">
        <v>1961</v>
      </c>
      <c r="B2670" t="s">
        <v>62</v>
      </c>
      <c r="C2670" s="27"/>
      <c r="D2670" s="27"/>
      <c r="E2670" s="27"/>
      <c r="F2670" s="27">
        <v>19600000</v>
      </c>
      <c r="G2670" s="27">
        <v>0</v>
      </c>
      <c r="H2670" s="27">
        <v>0</v>
      </c>
      <c r="I2670" s="27">
        <v>1</v>
      </c>
      <c r="J2670" s="27">
        <v>0</v>
      </c>
      <c r="K2670" s="27">
        <v>4</v>
      </c>
      <c r="L2670" s="27">
        <v>1</v>
      </c>
      <c r="M2670" s="27">
        <v>0</v>
      </c>
      <c r="N2670" s="27">
        <v>1</v>
      </c>
      <c r="O2670" s="27">
        <v>0</v>
      </c>
      <c r="P2670" s="27"/>
      <c r="Q2670" s="27">
        <v>1302674264.1991496</v>
      </c>
      <c r="R2670" s="27">
        <v>1</v>
      </c>
      <c r="S2670" s="27">
        <v>1</v>
      </c>
      <c r="T2670" s="33">
        <v>0.97346733996739376</v>
      </c>
      <c r="U2670" s="27"/>
      <c r="V2670" s="27"/>
      <c r="W2670" s="27"/>
      <c r="X2670" s="27"/>
      <c r="Y2670" s="27"/>
      <c r="Z2670" s="27">
        <v>1</v>
      </c>
    </row>
    <row r="2671" spans="1:26">
      <c r="A2671" s="27">
        <v>1962</v>
      </c>
      <c r="B2671" t="s">
        <v>62</v>
      </c>
      <c r="C2671" s="27"/>
      <c r="D2671" s="27"/>
      <c r="E2671" s="27"/>
      <c r="F2671" s="27">
        <v>0</v>
      </c>
      <c r="G2671" s="27">
        <v>0</v>
      </c>
      <c r="H2671" s="27">
        <v>0</v>
      </c>
      <c r="I2671" s="27">
        <v>1</v>
      </c>
      <c r="J2671" s="27">
        <v>0</v>
      </c>
      <c r="K2671" s="27">
        <v>4</v>
      </c>
      <c r="L2671" s="27">
        <v>1</v>
      </c>
      <c r="M2671" s="27">
        <v>0</v>
      </c>
      <c r="N2671" s="27">
        <v>1</v>
      </c>
      <c r="O2671" s="27">
        <v>0</v>
      </c>
      <c r="P2671" s="27"/>
      <c r="Q2671" s="27">
        <v>1382515590.0694201</v>
      </c>
      <c r="R2671" s="27">
        <v>1</v>
      </c>
      <c r="S2671" s="27">
        <v>1</v>
      </c>
      <c r="T2671" s="33">
        <v>0.97699079984331827</v>
      </c>
      <c r="U2671" s="27"/>
      <c r="V2671" s="27"/>
      <c r="W2671" s="27"/>
      <c r="X2671" s="27"/>
      <c r="Y2671" s="27"/>
      <c r="Z2671" s="27">
        <v>1</v>
      </c>
    </row>
    <row r="2672" spans="1:26">
      <c r="A2672" s="27">
        <v>1963</v>
      </c>
      <c r="B2672" t="s">
        <v>62</v>
      </c>
      <c r="C2672" s="27"/>
      <c r="D2672" s="27"/>
      <c r="E2672" s="27"/>
      <c r="F2672" s="27">
        <v>0</v>
      </c>
      <c r="G2672" s="27">
        <v>0</v>
      </c>
      <c r="H2672" s="27">
        <v>0</v>
      </c>
      <c r="I2672" s="27">
        <v>1</v>
      </c>
      <c r="J2672" s="27">
        <v>0</v>
      </c>
      <c r="K2672" s="27">
        <v>4</v>
      </c>
      <c r="L2672" s="27">
        <v>1</v>
      </c>
      <c r="M2672" s="27">
        <v>0</v>
      </c>
      <c r="N2672" s="27">
        <v>1</v>
      </c>
      <c r="O2672" s="27">
        <v>0</v>
      </c>
      <c r="P2672" s="27"/>
      <c r="Q2672" s="27">
        <v>1540797516.794693</v>
      </c>
      <c r="R2672" s="27">
        <v>1</v>
      </c>
      <c r="S2672" s="27">
        <v>1</v>
      </c>
      <c r="T2672" s="33">
        <v>0.98866747285419376</v>
      </c>
      <c r="U2672" s="27"/>
      <c r="V2672" s="27"/>
      <c r="W2672" s="27"/>
      <c r="X2672" s="27"/>
      <c r="Y2672" s="27"/>
      <c r="Z2672" s="27">
        <v>1</v>
      </c>
    </row>
    <row r="2673" spans="1:26">
      <c r="A2673" s="27">
        <v>1964</v>
      </c>
      <c r="B2673" t="s">
        <v>62</v>
      </c>
      <c r="C2673" s="27"/>
      <c r="D2673" s="27"/>
      <c r="E2673" s="27"/>
      <c r="F2673" s="27">
        <v>22400000</v>
      </c>
      <c r="G2673" s="27">
        <v>0</v>
      </c>
      <c r="H2673" s="27">
        <v>0</v>
      </c>
      <c r="I2673" s="27">
        <v>1</v>
      </c>
      <c r="J2673" s="27">
        <v>0</v>
      </c>
      <c r="K2673" s="27">
        <v>4</v>
      </c>
      <c r="L2673" s="27">
        <v>1</v>
      </c>
      <c r="M2673" s="27">
        <v>0</v>
      </c>
      <c r="N2673" s="27">
        <v>1</v>
      </c>
      <c r="O2673" s="27">
        <v>0</v>
      </c>
      <c r="P2673" s="27"/>
      <c r="Q2673" s="27">
        <v>1731296118.8711278</v>
      </c>
      <c r="R2673" s="27">
        <v>1</v>
      </c>
      <c r="S2673" s="27">
        <v>1</v>
      </c>
      <c r="T2673" s="33">
        <v>1.0337554660061781</v>
      </c>
      <c r="U2673" s="27"/>
      <c r="V2673" s="27"/>
      <c r="W2673" s="27"/>
      <c r="X2673" s="27"/>
      <c r="Y2673" s="27"/>
      <c r="Z2673" s="27">
        <v>1</v>
      </c>
    </row>
    <row r="2674" spans="1:26">
      <c r="A2674" s="27">
        <v>1965</v>
      </c>
      <c r="B2674" t="s">
        <v>62</v>
      </c>
      <c r="C2674" s="27"/>
      <c r="D2674" s="27"/>
      <c r="E2674" s="27"/>
      <c r="F2674" s="27">
        <v>0</v>
      </c>
      <c r="G2674" s="27">
        <v>0</v>
      </c>
      <c r="H2674" s="27">
        <v>0</v>
      </c>
      <c r="I2674" s="27">
        <v>1</v>
      </c>
      <c r="J2674" s="27">
        <v>0</v>
      </c>
      <c r="K2674" s="27">
        <v>4</v>
      </c>
      <c r="L2674" s="27">
        <v>1</v>
      </c>
      <c r="M2674" s="27">
        <v>0</v>
      </c>
      <c r="N2674" s="27">
        <v>1</v>
      </c>
      <c r="O2674" s="27">
        <v>0</v>
      </c>
      <c r="P2674" s="27"/>
      <c r="Q2674" s="27">
        <v>2053462872.3827455</v>
      </c>
      <c r="R2674" s="27">
        <v>1</v>
      </c>
      <c r="S2674" s="27">
        <v>1</v>
      </c>
      <c r="T2674" s="33">
        <v>1.0227515959565798</v>
      </c>
      <c r="U2674" s="27"/>
      <c r="V2674" s="27"/>
      <c r="W2674" s="27"/>
      <c r="X2674" s="27"/>
      <c r="Y2674" s="27"/>
      <c r="Z2674" s="27">
        <v>1</v>
      </c>
    </row>
    <row r="2675" spans="1:26">
      <c r="A2675" s="27">
        <v>1966</v>
      </c>
      <c r="B2675" t="s">
        <v>62</v>
      </c>
      <c r="C2675" s="27"/>
      <c r="D2675" s="27"/>
      <c r="E2675" s="27"/>
      <c r="F2675" s="27">
        <v>0</v>
      </c>
      <c r="G2675" s="27">
        <v>0</v>
      </c>
      <c r="H2675" s="27">
        <v>0</v>
      </c>
      <c r="I2675" s="27">
        <v>1</v>
      </c>
      <c r="J2675" s="27">
        <v>0</v>
      </c>
      <c r="K2675" s="27">
        <v>4</v>
      </c>
      <c r="L2675" s="27">
        <v>1</v>
      </c>
      <c r="M2675" s="27">
        <v>0</v>
      </c>
      <c r="N2675" s="27">
        <v>1</v>
      </c>
      <c r="O2675" s="27">
        <v>0</v>
      </c>
      <c r="P2675" s="27"/>
      <c r="Q2675" s="27">
        <v>2126300573.176676</v>
      </c>
      <c r="R2675" s="27">
        <v>1</v>
      </c>
      <c r="S2675" s="27">
        <v>1</v>
      </c>
      <c r="T2675" s="33">
        <v>1.060453919000093</v>
      </c>
      <c r="U2675" s="27"/>
      <c r="V2675" s="27"/>
      <c r="W2675" s="27"/>
      <c r="X2675" s="27"/>
      <c r="Y2675" s="27"/>
      <c r="Z2675" s="27">
        <v>1</v>
      </c>
    </row>
    <row r="2676" spans="1:26">
      <c r="A2676" s="27">
        <v>1967</v>
      </c>
      <c r="B2676" t="s">
        <v>62</v>
      </c>
      <c r="C2676" s="27"/>
      <c r="D2676" s="27"/>
      <c r="E2676" s="27"/>
      <c r="F2676" s="27">
        <v>0</v>
      </c>
      <c r="G2676" s="27">
        <v>0</v>
      </c>
      <c r="H2676" s="27">
        <v>0</v>
      </c>
      <c r="I2676" s="27">
        <v>1</v>
      </c>
      <c r="J2676" s="27">
        <v>0</v>
      </c>
      <c r="K2676" s="27">
        <v>4</v>
      </c>
      <c r="L2676" s="27">
        <v>1</v>
      </c>
      <c r="M2676" s="27">
        <v>0</v>
      </c>
      <c r="N2676" s="27">
        <v>1</v>
      </c>
      <c r="O2676" s="27">
        <v>0</v>
      </c>
      <c r="P2676" s="27"/>
      <c r="Q2676" s="27">
        <v>1747187539.2071671</v>
      </c>
      <c r="R2676" s="27">
        <v>1</v>
      </c>
      <c r="S2676" s="27">
        <v>1</v>
      </c>
      <c r="T2676" s="33">
        <v>1.0100991944882907</v>
      </c>
      <c r="U2676" s="27"/>
      <c r="V2676" s="27"/>
      <c r="W2676" s="27"/>
      <c r="X2676" s="27"/>
      <c r="Y2676" s="27"/>
      <c r="Z2676" s="27">
        <v>1</v>
      </c>
    </row>
    <row r="2677" spans="1:26">
      <c r="A2677" s="27">
        <v>1968</v>
      </c>
      <c r="B2677" t="s">
        <v>62</v>
      </c>
      <c r="C2677" s="27"/>
      <c r="D2677" s="27"/>
      <c r="E2677" s="27"/>
      <c r="F2677" s="27">
        <v>0</v>
      </c>
      <c r="G2677" s="27">
        <v>0</v>
      </c>
      <c r="H2677" s="27">
        <v>0</v>
      </c>
      <c r="I2677" s="27">
        <v>1</v>
      </c>
      <c r="J2677" s="27">
        <v>0</v>
      </c>
      <c r="K2677" s="27">
        <v>4</v>
      </c>
      <c r="L2677" s="27">
        <v>1</v>
      </c>
      <c r="M2677" s="27">
        <v>0</v>
      </c>
      <c r="N2677" s="27">
        <v>1</v>
      </c>
      <c r="O2677" s="27">
        <v>0</v>
      </c>
      <c r="P2677" s="27"/>
      <c r="Q2677" s="27">
        <v>1666910166.2889972</v>
      </c>
      <c r="R2677" s="27">
        <v>1</v>
      </c>
      <c r="S2677" s="27">
        <v>1</v>
      </c>
      <c r="T2677" s="33">
        <v>0.99765870157012104</v>
      </c>
      <c r="U2677" s="27"/>
      <c r="V2677" s="27"/>
      <c r="W2677" s="27"/>
      <c r="X2677" s="27"/>
      <c r="Y2677" s="27"/>
      <c r="Z2677" s="27">
        <v>1</v>
      </c>
    </row>
    <row r="2678" spans="1:26">
      <c r="A2678" s="27">
        <v>1969</v>
      </c>
      <c r="B2678" t="s">
        <v>62</v>
      </c>
      <c r="C2678" s="27"/>
      <c r="D2678" s="27"/>
      <c r="E2678" s="27"/>
      <c r="F2678" s="27">
        <v>0</v>
      </c>
      <c r="G2678" s="27">
        <v>0</v>
      </c>
      <c r="H2678" s="27">
        <v>0</v>
      </c>
      <c r="I2678" s="27">
        <v>1</v>
      </c>
      <c r="J2678" s="27">
        <v>0</v>
      </c>
      <c r="K2678" s="27">
        <v>4</v>
      </c>
      <c r="L2678" s="27">
        <v>1</v>
      </c>
      <c r="M2678" s="27">
        <v>0</v>
      </c>
      <c r="N2678" s="27">
        <v>1</v>
      </c>
      <c r="O2678" s="27">
        <v>0</v>
      </c>
      <c r="P2678" s="27"/>
      <c r="Q2678" s="27">
        <v>1962051319.261343</v>
      </c>
      <c r="R2678" s="27">
        <v>1</v>
      </c>
      <c r="S2678" s="27">
        <v>1</v>
      </c>
      <c r="T2678" s="33">
        <v>1.0058077459461789</v>
      </c>
      <c r="U2678" s="27"/>
      <c r="V2678" s="27"/>
      <c r="W2678" s="27"/>
      <c r="X2678" s="27"/>
      <c r="Y2678" s="27"/>
      <c r="Z2678" s="27">
        <v>1</v>
      </c>
    </row>
    <row r="2679" spans="1:26">
      <c r="A2679" s="27">
        <v>1970</v>
      </c>
      <c r="B2679" t="s">
        <v>62</v>
      </c>
      <c r="C2679" s="27"/>
      <c r="D2679" s="27"/>
      <c r="E2679" s="27"/>
      <c r="F2679" s="27">
        <v>0</v>
      </c>
      <c r="G2679" s="27">
        <v>0</v>
      </c>
      <c r="H2679" s="27">
        <v>0</v>
      </c>
      <c r="I2679" s="27">
        <v>1</v>
      </c>
      <c r="J2679" s="27">
        <v>0</v>
      </c>
      <c r="K2679" s="27">
        <v>4</v>
      </c>
      <c r="L2679" s="27">
        <v>1</v>
      </c>
      <c r="M2679" s="27">
        <v>0</v>
      </c>
      <c r="N2679" s="27">
        <v>1</v>
      </c>
      <c r="O2679" s="27">
        <v>0</v>
      </c>
      <c r="P2679" s="27"/>
      <c r="Q2679" s="27">
        <v>2215029450.380497</v>
      </c>
      <c r="R2679" s="27">
        <v>0</v>
      </c>
      <c r="S2679" s="27">
        <v>1</v>
      </c>
      <c r="T2679" s="33">
        <v>1</v>
      </c>
      <c r="U2679" s="27">
        <v>46070000</v>
      </c>
      <c r="V2679" s="27">
        <v>42735000</v>
      </c>
      <c r="W2679" s="27">
        <v>10602000</v>
      </c>
      <c r="X2679" s="27"/>
      <c r="Y2679" s="27">
        <v>0</v>
      </c>
      <c r="Z2679" s="27">
        <v>1</v>
      </c>
    </row>
    <row r="2680" spans="1:26">
      <c r="A2680" s="27">
        <v>1971</v>
      </c>
      <c r="B2680" t="s">
        <v>62</v>
      </c>
      <c r="C2680" s="27"/>
      <c r="D2680" s="27"/>
      <c r="E2680" s="27"/>
      <c r="F2680" s="27">
        <v>0</v>
      </c>
      <c r="G2680" s="27">
        <v>0</v>
      </c>
      <c r="H2680" s="27">
        <v>0</v>
      </c>
      <c r="I2680" s="27">
        <v>1</v>
      </c>
      <c r="J2680" s="27">
        <v>0</v>
      </c>
      <c r="K2680" s="27">
        <v>4</v>
      </c>
      <c r="L2680" s="27">
        <v>1</v>
      </c>
      <c r="M2680" s="27">
        <v>0</v>
      </c>
      <c r="N2680" s="27">
        <v>1</v>
      </c>
      <c r="O2680" s="27">
        <v>0</v>
      </c>
      <c r="P2680" s="27"/>
      <c r="Q2680" s="27">
        <v>2417107708.2531657</v>
      </c>
      <c r="R2680" s="27">
        <v>0</v>
      </c>
      <c r="S2680" s="27">
        <v>1</v>
      </c>
      <c r="T2680" s="33">
        <v>0.92761372871024128</v>
      </c>
      <c r="U2680" s="27">
        <v>19879167</v>
      </c>
      <c r="V2680" s="27">
        <v>43908000</v>
      </c>
      <c r="W2680" s="27">
        <v>14020000</v>
      </c>
      <c r="X2680" s="27"/>
      <c r="Y2680" s="27">
        <v>22000000</v>
      </c>
      <c r="Z2680" s="27">
        <v>1</v>
      </c>
    </row>
    <row r="2681" spans="1:26">
      <c r="A2681" s="27">
        <v>1972</v>
      </c>
      <c r="B2681" t="s">
        <v>62</v>
      </c>
      <c r="C2681" s="27"/>
      <c r="D2681" s="27"/>
      <c r="E2681" s="27"/>
      <c r="F2681" s="27">
        <v>0</v>
      </c>
      <c r="G2681" s="27">
        <v>0</v>
      </c>
      <c r="H2681" s="27">
        <v>0</v>
      </c>
      <c r="I2681" s="27">
        <v>1</v>
      </c>
      <c r="J2681" s="27">
        <v>0</v>
      </c>
      <c r="K2681" s="27">
        <v>4</v>
      </c>
      <c r="L2681" s="27">
        <v>1</v>
      </c>
      <c r="M2681" s="27">
        <v>0</v>
      </c>
      <c r="N2681" s="27">
        <v>1</v>
      </c>
      <c r="O2681" s="27">
        <v>0</v>
      </c>
      <c r="P2681" s="27"/>
      <c r="Q2681" s="27">
        <v>2112292944.6414168</v>
      </c>
      <c r="R2681" s="27">
        <v>0</v>
      </c>
      <c r="S2681" s="27">
        <v>1</v>
      </c>
      <c r="T2681" s="33">
        <v>0.92122545142259926</v>
      </c>
      <c r="U2681" s="27">
        <v>1856547</v>
      </c>
      <c r="V2681" s="27">
        <v>44258000</v>
      </c>
      <c r="W2681" s="27">
        <v>21718000</v>
      </c>
      <c r="X2681" s="27"/>
      <c r="Y2681" s="27">
        <v>0</v>
      </c>
      <c r="Z2681" s="27">
        <v>1</v>
      </c>
    </row>
    <row r="2682" spans="1:26">
      <c r="A2682" s="27">
        <v>1973</v>
      </c>
      <c r="B2682" t="s">
        <v>62</v>
      </c>
      <c r="C2682" s="27"/>
      <c r="D2682" s="27"/>
      <c r="E2682" s="27"/>
      <c r="F2682" s="27">
        <v>0</v>
      </c>
      <c r="G2682" s="27">
        <v>0</v>
      </c>
      <c r="H2682" s="27">
        <v>0</v>
      </c>
      <c r="I2682" s="27">
        <v>1</v>
      </c>
      <c r="J2682" s="27">
        <v>0</v>
      </c>
      <c r="K2682" s="27">
        <v>4</v>
      </c>
      <c r="L2682" s="27">
        <v>1</v>
      </c>
      <c r="M2682" s="27">
        <v>0</v>
      </c>
      <c r="N2682" s="27">
        <v>1</v>
      </c>
      <c r="O2682" s="27">
        <v>0</v>
      </c>
      <c r="P2682" s="27"/>
      <c r="Q2682" s="27">
        <v>2465492957.7464781</v>
      </c>
      <c r="R2682" s="27">
        <v>0</v>
      </c>
      <c r="S2682" s="27">
        <v>1</v>
      </c>
      <c r="T2682" s="33">
        <v>1.2798279189511945</v>
      </c>
      <c r="U2682" s="27">
        <v>0</v>
      </c>
      <c r="V2682" s="27">
        <v>43576000</v>
      </c>
      <c r="W2682" s="27">
        <v>26314000</v>
      </c>
      <c r="X2682" s="27"/>
      <c r="Y2682" s="27">
        <v>0</v>
      </c>
      <c r="Z2682" s="27">
        <v>1</v>
      </c>
    </row>
    <row r="2683" spans="1:26">
      <c r="A2683" s="27">
        <v>1974</v>
      </c>
      <c r="B2683" t="s">
        <v>62</v>
      </c>
      <c r="C2683" s="27"/>
      <c r="D2683" s="27"/>
      <c r="E2683" s="27"/>
      <c r="F2683" s="27">
        <v>0</v>
      </c>
      <c r="G2683" s="27">
        <v>0</v>
      </c>
      <c r="H2683" s="27">
        <v>0</v>
      </c>
      <c r="I2683" s="27">
        <v>1</v>
      </c>
      <c r="J2683" s="27">
        <v>0</v>
      </c>
      <c r="K2683" s="27">
        <v>4</v>
      </c>
      <c r="L2683" s="27">
        <v>1</v>
      </c>
      <c r="M2683" s="27">
        <v>0</v>
      </c>
      <c r="N2683" s="27">
        <v>1</v>
      </c>
      <c r="O2683" s="27">
        <v>0</v>
      </c>
      <c r="P2683" s="27"/>
      <c r="Q2683" s="27">
        <v>2894409937.8881984</v>
      </c>
      <c r="R2683" s="27">
        <v>0</v>
      </c>
      <c r="S2683" s="27">
        <v>1</v>
      </c>
      <c r="T2683" s="33">
        <v>1.2793035310212315</v>
      </c>
      <c r="U2683" s="27">
        <v>0</v>
      </c>
      <c r="V2683" s="27">
        <v>41669000</v>
      </c>
      <c r="W2683" s="27">
        <v>33562000</v>
      </c>
      <c r="X2683" s="27"/>
      <c r="Y2683" s="27">
        <v>0</v>
      </c>
      <c r="Z2683" s="27">
        <v>1</v>
      </c>
    </row>
    <row r="2684" spans="1:26">
      <c r="A2684" s="27">
        <v>1975</v>
      </c>
      <c r="B2684" t="s">
        <v>62</v>
      </c>
      <c r="C2684" s="27"/>
      <c r="D2684" s="27"/>
      <c r="E2684" s="27"/>
      <c r="F2684" s="27">
        <v>0</v>
      </c>
      <c r="G2684" s="27">
        <v>0</v>
      </c>
      <c r="H2684" s="27">
        <v>0</v>
      </c>
      <c r="I2684" s="27">
        <v>1</v>
      </c>
      <c r="J2684" s="27">
        <v>0</v>
      </c>
      <c r="K2684" s="27">
        <v>4</v>
      </c>
      <c r="L2684" s="27">
        <v>1</v>
      </c>
      <c r="M2684" s="27">
        <v>0</v>
      </c>
      <c r="N2684" s="27">
        <v>1</v>
      </c>
      <c r="O2684" s="27">
        <v>0</v>
      </c>
      <c r="P2684" s="27"/>
      <c r="Q2684" s="27">
        <v>2810106382.9787235</v>
      </c>
      <c r="R2684" s="27">
        <v>0</v>
      </c>
      <c r="S2684" s="27">
        <v>1</v>
      </c>
      <c r="T2684" s="33">
        <v>0.94696688960437181</v>
      </c>
      <c r="U2684" s="27">
        <v>45189020</v>
      </c>
      <c r="V2684" s="27">
        <v>39651000</v>
      </c>
      <c r="W2684" s="27">
        <v>43516000</v>
      </c>
      <c r="X2684" s="27"/>
      <c r="Y2684" s="27">
        <v>0</v>
      </c>
      <c r="Z2684" s="27">
        <v>1</v>
      </c>
    </row>
    <row r="2685" spans="1:26">
      <c r="A2685" s="27">
        <v>1976</v>
      </c>
      <c r="B2685" t="s">
        <v>62</v>
      </c>
      <c r="C2685" s="27"/>
      <c r="D2685" s="27"/>
      <c r="E2685" s="27"/>
      <c r="F2685" s="27">
        <v>0</v>
      </c>
      <c r="G2685" s="27">
        <v>0</v>
      </c>
      <c r="H2685" s="27">
        <v>0</v>
      </c>
      <c r="I2685" s="27">
        <v>1</v>
      </c>
      <c r="J2685" s="27">
        <v>0</v>
      </c>
      <c r="K2685" s="27">
        <v>4</v>
      </c>
      <c r="L2685" s="27">
        <v>1</v>
      </c>
      <c r="M2685" s="27">
        <v>0</v>
      </c>
      <c r="N2685" s="27">
        <v>1</v>
      </c>
      <c r="O2685" s="27">
        <v>0</v>
      </c>
      <c r="P2685" s="27"/>
      <c r="Q2685" s="27">
        <v>2765254237.2881355</v>
      </c>
      <c r="R2685" s="27">
        <v>0</v>
      </c>
      <c r="S2685" s="27">
        <v>1</v>
      </c>
      <c r="T2685" s="33">
        <v>1.0219497573337515</v>
      </c>
      <c r="U2685" s="27">
        <v>44846638</v>
      </c>
      <c r="V2685" s="27">
        <v>38205000</v>
      </c>
      <c r="W2685" s="27">
        <v>56251000</v>
      </c>
      <c r="X2685" s="27"/>
      <c r="Y2685" s="27">
        <v>0</v>
      </c>
      <c r="Z2685" s="27">
        <v>1</v>
      </c>
    </row>
    <row r="2686" spans="1:26">
      <c r="A2686" s="27">
        <v>1977</v>
      </c>
      <c r="B2686" t="s">
        <v>62</v>
      </c>
      <c r="C2686" s="27"/>
      <c r="D2686" s="27"/>
      <c r="E2686" s="27"/>
      <c r="F2686" s="27">
        <v>0</v>
      </c>
      <c r="G2686" s="27">
        <v>0</v>
      </c>
      <c r="H2686" s="27">
        <v>0</v>
      </c>
      <c r="I2686" s="27">
        <v>1</v>
      </c>
      <c r="J2686" s="27">
        <v>0</v>
      </c>
      <c r="K2686" s="27">
        <v>4</v>
      </c>
      <c r="L2686" s="27">
        <v>1</v>
      </c>
      <c r="M2686" s="27">
        <v>0</v>
      </c>
      <c r="N2686" s="27">
        <v>1</v>
      </c>
      <c r="O2686" s="27">
        <v>0</v>
      </c>
      <c r="P2686" s="27"/>
      <c r="Q2686" s="27">
        <v>3189428571.4285712</v>
      </c>
      <c r="R2686" s="27">
        <v>0</v>
      </c>
      <c r="S2686" s="27">
        <v>1</v>
      </c>
      <c r="T2686" s="33">
        <v>1.0409624303569636</v>
      </c>
      <c r="U2686" s="27">
        <v>46887806</v>
      </c>
      <c r="V2686" s="27">
        <v>42611000</v>
      </c>
      <c r="W2686" s="27">
        <v>79178000</v>
      </c>
      <c r="X2686" s="27"/>
      <c r="Y2686" s="27">
        <v>0</v>
      </c>
      <c r="Z2686" s="27">
        <v>1</v>
      </c>
    </row>
    <row r="2687" spans="1:26">
      <c r="A2687" s="27">
        <v>1978</v>
      </c>
      <c r="B2687" t="s">
        <v>62</v>
      </c>
      <c r="C2687" s="27"/>
      <c r="D2687" s="27"/>
      <c r="E2687" s="27"/>
      <c r="F2687" s="27">
        <v>0</v>
      </c>
      <c r="G2687" s="27">
        <v>0</v>
      </c>
      <c r="H2687" s="27">
        <v>0</v>
      </c>
      <c r="I2687" s="27">
        <v>1</v>
      </c>
      <c r="J2687" s="27">
        <v>0</v>
      </c>
      <c r="K2687" s="27">
        <v>4</v>
      </c>
      <c r="L2687" s="27">
        <v>1</v>
      </c>
      <c r="M2687" s="27">
        <v>0</v>
      </c>
      <c r="N2687" s="27">
        <v>1</v>
      </c>
      <c r="O2687" s="27">
        <v>0</v>
      </c>
      <c r="P2687" s="27"/>
      <c r="Q2687" s="27">
        <v>3662478184.9912739</v>
      </c>
      <c r="R2687" s="27">
        <v>0</v>
      </c>
      <c r="S2687" s="27">
        <v>1</v>
      </c>
      <c r="T2687" s="33">
        <v>0.91734575384516981</v>
      </c>
      <c r="U2687" s="27">
        <v>44855059.700000003</v>
      </c>
      <c r="V2687" s="27">
        <v>66100000</v>
      </c>
      <c r="W2687" s="27">
        <v>90515000</v>
      </c>
      <c r="X2687" s="27"/>
      <c r="Y2687" s="27">
        <v>21500000</v>
      </c>
      <c r="Z2687" s="27">
        <v>1</v>
      </c>
    </row>
    <row r="2688" spans="1:26">
      <c r="A2688" s="27">
        <v>1979</v>
      </c>
      <c r="B2688" t="s">
        <v>62</v>
      </c>
      <c r="C2688" s="27"/>
      <c r="D2688" s="27"/>
      <c r="E2688" s="27"/>
      <c r="F2688" s="27">
        <v>0</v>
      </c>
      <c r="G2688" s="27">
        <v>0</v>
      </c>
      <c r="H2688" s="27">
        <v>0</v>
      </c>
      <c r="I2688" s="27">
        <v>1</v>
      </c>
      <c r="J2688" s="27">
        <v>0</v>
      </c>
      <c r="K2688" s="27">
        <v>4</v>
      </c>
      <c r="L2688" s="27">
        <v>1</v>
      </c>
      <c r="M2688" s="27">
        <v>0</v>
      </c>
      <c r="N2688" s="27">
        <v>1</v>
      </c>
      <c r="O2688" s="27">
        <v>0</v>
      </c>
      <c r="P2688" s="27"/>
      <c r="Q2688" s="27">
        <v>4020227920.2279201</v>
      </c>
      <c r="R2688" s="27">
        <v>0</v>
      </c>
      <c r="S2688" s="27">
        <v>1</v>
      </c>
      <c r="T2688" s="33">
        <v>0.9810294585578897</v>
      </c>
      <c r="U2688" s="27">
        <v>108654695.7</v>
      </c>
      <c r="V2688" s="27">
        <v>92922000</v>
      </c>
      <c r="W2688" s="27">
        <v>94466000</v>
      </c>
      <c r="X2688" s="27"/>
      <c r="Y2688" s="27">
        <v>0</v>
      </c>
      <c r="Z2688" s="27">
        <v>1</v>
      </c>
    </row>
    <row r="2689" spans="1:26">
      <c r="A2689" s="27">
        <v>1980</v>
      </c>
      <c r="B2689" t="s">
        <v>62</v>
      </c>
      <c r="C2689" s="27"/>
      <c r="D2689" s="27"/>
      <c r="E2689" s="27"/>
      <c r="F2689" s="27">
        <v>0</v>
      </c>
      <c r="G2689" s="27">
        <v>0</v>
      </c>
      <c r="H2689" s="27">
        <v>0</v>
      </c>
      <c r="I2689" s="27">
        <v>1</v>
      </c>
      <c r="J2689" s="27">
        <v>0</v>
      </c>
      <c r="K2689" s="27">
        <v>4</v>
      </c>
      <c r="L2689" s="27">
        <v>1</v>
      </c>
      <c r="M2689" s="27">
        <v>0</v>
      </c>
      <c r="N2689" s="27">
        <v>1</v>
      </c>
      <c r="O2689" s="27">
        <v>0</v>
      </c>
      <c r="P2689" s="27">
        <v>24995000000</v>
      </c>
      <c r="Q2689" s="27">
        <v>4445228215.7676344</v>
      </c>
      <c r="R2689" s="27">
        <v>0</v>
      </c>
      <c r="S2689" s="27">
        <v>1</v>
      </c>
      <c r="T2689" s="33">
        <v>0.94044734443210454</v>
      </c>
      <c r="U2689" s="27">
        <v>105227014.5</v>
      </c>
      <c r="V2689" s="27">
        <v>114215000</v>
      </c>
      <c r="W2689" s="27">
        <v>99099000</v>
      </c>
      <c r="X2689" s="27"/>
      <c r="Y2689" s="27">
        <v>55400000</v>
      </c>
      <c r="Z2689" s="27">
        <v>1</v>
      </c>
    </row>
    <row r="2690" spans="1:26">
      <c r="A2690" s="27">
        <v>1981</v>
      </c>
      <c r="B2690" t="s">
        <v>62</v>
      </c>
      <c r="C2690" s="27"/>
      <c r="D2690" s="27"/>
      <c r="E2690" s="27"/>
      <c r="F2690" s="27">
        <v>0</v>
      </c>
      <c r="G2690" s="27">
        <v>0</v>
      </c>
      <c r="H2690" s="27">
        <v>0</v>
      </c>
      <c r="I2690" s="27">
        <v>1</v>
      </c>
      <c r="J2690" s="27">
        <v>0</v>
      </c>
      <c r="K2690" s="27">
        <v>4</v>
      </c>
      <c r="L2690" s="27">
        <v>1</v>
      </c>
      <c r="M2690" s="27">
        <v>0</v>
      </c>
      <c r="N2690" s="27">
        <v>1</v>
      </c>
      <c r="O2690" s="27">
        <v>0</v>
      </c>
      <c r="P2690" s="27">
        <v>42360000000</v>
      </c>
      <c r="Q2690" s="27">
        <v>4222441614.9743247</v>
      </c>
      <c r="R2690" s="27">
        <v>0</v>
      </c>
      <c r="S2690" s="27">
        <v>1</v>
      </c>
      <c r="T2690" s="33">
        <v>0.83355014400471705</v>
      </c>
      <c r="U2690" s="27">
        <v>85188645.599999994</v>
      </c>
      <c r="V2690" s="27">
        <v>128834000</v>
      </c>
      <c r="W2690" s="27">
        <v>110574000</v>
      </c>
      <c r="X2690" s="27"/>
      <c r="Y2690" s="27">
        <v>68170000</v>
      </c>
      <c r="Z2690" s="27">
        <v>1</v>
      </c>
    </row>
    <row r="2691" spans="1:26">
      <c r="A2691" s="27">
        <v>1982</v>
      </c>
      <c r="B2691" t="s">
        <v>62</v>
      </c>
      <c r="C2691" s="27"/>
      <c r="D2691" s="27"/>
      <c r="E2691" s="27"/>
      <c r="F2691" s="27">
        <v>0</v>
      </c>
      <c r="G2691" s="27">
        <v>0</v>
      </c>
      <c r="H2691" s="27">
        <v>0</v>
      </c>
      <c r="I2691" s="27">
        <v>1</v>
      </c>
      <c r="J2691" s="27">
        <v>0</v>
      </c>
      <c r="K2691" s="27">
        <v>4</v>
      </c>
      <c r="L2691" s="27">
        <v>1</v>
      </c>
      <c r="M2691" s="27">
        <v>0</v>
      </c>
      <c r="N2691" s="27">
        <v>1</v>
      </c>
      <c r="O2691" s="27">
        <v>0</v>
      </c>
      <c r="P2691" s="27">
        <v>50424000000</v>
      </c>
      <c r="Q2691" s="27">
        <v>4035994397.7591038</v>
      </c>
      <c r="R2691" s="27">
        <v>0</v>
      </c>
      <c r="S2691" s="27">
        <v>1</v>
      </c>
      <c r="T2691" s="33">
        <v>0.78443295677873848</v>
      </c>
      <c r="U2691" s="27">
        <v>75409368.700000003</v>
      </c>
      <c r="V2691" s="27">
        <v>131130000</v>
      </c>
      <c r="W2691" s="27">
        <v>124665000</v>
      </c>
      <c r="X2691" s="27"/>
      <c r="Y2691" s="27">
        <v>0</v>
      </c>
      <c r="Z2691" s="27">
        <v>1</v>
      </c>
    </row>
    <row r="2692" spans="1:26">
      <c r="A2692" s="27">
        <v>1983</v>
      </c>
      <c r="B2692" t="s">
        <v>62</v>
      </c>
      <c r="C2692" s="27"/>
      <c r="D2692" s="27"/>
      <c r="E2692" s="27"/>
      <c r="F2692" s="27">
        <v>0</v>
      </c>
      <c r="G2692" s="27">
        <v>0</v>
      </c>
      <c r="H2692" s="27">
        <v>0</v>
      </c>
      <c r="I2692" s="27">
        <v>1</v>
      </c>
      <c r="J2692" s="27">
        <v>0</v>
      </c>
      <c r="K2692" s="27">
        <v>4</v>
      </c>
      <c r="L2692" s="27">
        <v>1</v>
      </c>
      <c r="M2692" s="27">
        <v>0</v>
      </c>
      <c r="N2692" s="27">
        <v>1</v>
      </c>
      <c r="O2692" s="27">
        <v>0</v>
      </c>
      <c r="P2692" s="27">
        <v>33430999999.999996</v>
      </c>
      <c r="Q2692" s="27">
        <v>4057275042.8290339</v>
      </c>
      <c r="R2692" s="27">
        <v>0</v>
      </c>
      <c r="S2692" s="27">
        <v>1</v>
      </c>
      <c r="T2692" s="33">
        <v>0.83426891623154475</v>
      </c>
      <c r="U2692" s="27">
        <v>331359719</v>
      </c>
      <c r="V2692" s="27">
        <v>127762000</v>
      </c>
      <c r="W2692" s="27">
        <v>140940302.5</v>
      </c>
      <c r="X2692" s="27"/>
      <c r="Y2692" s="27">
        <v>22050000</v>
      </c>
      <c r="Z2692" s="27">
        <v>1</v>
      </c>
    </row>
    <row r="2693" spans="1:26">
      <c r="A2693" s="27">
        <v>1984</v>
      </c>
      <c r="B2693" t="s">
        <v>62</v>
      </c>
      <c r="C2693" s="27"/>
      <c r="D2693" s="27"/>
      <c r="E2693" s="27"/>
      <c r="F2693" s="27">
        <v>0</v>
      </c>
      <c r="G2693" s="27">
        <v>0</v>
      </c>
      <c r="H2693" s="27">
        <v>0</v>
      </c>
      <c r="I2693" s="27">
        <v>1</v>
      </c>
      <c r="J2693" s="27">
        <v>0</v>
      </c>
      <c r="K2693" s="27">
        <v>4</v>
      </c>
      <c r="L2693" s="27">
        <v>1</v>
      </c>
      <c r="M2693" s="27">
        <v>0</v>
      </c>
      <c r="N2693" s="27">
        <v>1</v>
      </c>
      <c r="O2693" s="27">
        <v>0</v>
      </c>
      <c r="P2693" s="27">
        <v>12059000000</v>
      </c>
      <c r="Q2693" s="27">
        <v>4412279843.4442272</v>
      </c>
      <c r="R2693" s="27">
        <v>0</v>
      </c>
      <c r="S2693" s="27">
        <v>1</v>
      </c>
      <c r="T2693" s="33">
        <v>0.82999599794502654</v>
      </c>
      <c r="U2693" s="27">
        <v>514700107.89999998</v>
      </c>
      <c r="V2693" s="27">
        <v>101405000</v>
      </c>
      <c r="W2693" s="27">
        <v>187699285.19999999</v>
      </c>
      <c r="X2693" s="27"/>
      <c r="Y2693" s="27"/>
      <c r="Z2693" s="27">
        <v>1</v>
      </c>
    </row>
    <row r="2694" spans="1:26">
      <c r="A2694" s="27">
        <v>1985</v>
      </c>
      <c r="B2694" t="s">
        <v>62</v>
      </c>
      <c r="C2694" s="27"/>
      <c r="D2694" s="27"/>
      <c r="E2694" s="27"/>
      <c r="F2694" s="27">
        <v>0</v>
      </c>
      <c r="G2694" s="27">
        <v>0</v>
      </c>
      <c r="H2694" s="27">
        <v>0</v>
      </c>
      <c r="I2694" s="27">
        <v>1</v>
      </c>
      <c r="J2694" s="27">
        <v>0</v>
      </c>
      <c r="K2694" s="27">
        <v>4</v>
      </c>
      <c r="L2694" s="27">
        <v>1</v>
      </c>
      <c r="M2694" s="27">
        <v>0</v>
      </c>
      <c r="N2694" s="27">
        <v>1</v>
      </c>
      <c r="O2694" s="27">
        <v>0</v>
      </c>
      <c r="P2694" s="27">
        <v>10121000000</v>
      </c>
      <c r="Q2694" s="27">
        <v>4504342149.4347095</v>
      </c>
      <c r="R2694" s="27">
        <v>0</v>
      </c>
      <c r="S2694" s="27">
        <v>1</v>
      </c>
      <c r="T2694" s="33">
        <v>0.74915719568429318</v>
      </c>
      <c r="U2694" s="27">
        <v>700778189.70000005</v>
      </c>
      <c r="V2694" s="27">
        <v>118353000</v>
      </c>
      <c r="W2694" s="27">
        <v>258975005.5</v>
      </c>
      <c r="X2694" s="27"/>
      <c r="Y2694" s="27"/>
      <c r="Z2694" s="27">
        <v>1</v>
      </c>
    </row>
    <row r="2695" spans="1:26">
      <c r="A2695" s="27">
        <v>1986</v>
      </c>
      <c r="B2695" t="s">
        <v>62</v>
      </c>
      <c r="C2695" s="27"/>
      <c r="D2695" s="27"/>
      <c r="E2695" s="27"/>
      <c r="F2695" s="27">
        <v>60000</v>
      </c>
      <c r="G2695" s="27">
        <v>0</v>
      </c>
      <c r="H2695" s="27">
        <v>0</v>
      </c>
      <c r="I2695" s="27">
        <v>1</v>
      </c>
      <c r="J2695" s="27">
        <v>0</v>
      </c>
      <c r="K2695" s="27">
        <v>4</v>
      </c>
      <c r="L2695" s="27">
        <v>1</v>
      </c>
      <c r="M2695" s="27">
        <v>0</v>
      </c>
      <c r="N2695" s="27">
        <v>1</v>
      </c>
      <c r="O2695" s="27">
        <v>0</v>
      </c>
      <c r="P2695" s="27">
        <v>9195000000</v>
      </c>
      <c r="Q2695" s="27">
        <v>5727602644.7147217</v>
      </c>
      <c r="R2695" s="27">
        <v>1</v>
      </c>
      <c r="S2695" s="27">
        <v>1</v>
      </c>
      <c r="T2695" s="33">
        <v>0.7030572776909082</v>
      </c>
      <c r="U2695" s="27">
        <v>785596904.79999995</v>
      </c>
      <c r="V2695" s="27">
        <v>133918000</v>
      </c>
      <c r="W2695" s="27">
        <v>445983716</v>
      </c>
      <c r="X2695" s="27"/>
      <c r="Y2695" s="27"/>
      <c r="Z2695" s="27">
        <v>1</v>
      </c>
    </row>
    <row r="2696" spans="1:26">
      <c r="A2696" s="27">
        <v>1987</v>
      </c>
      <c r="B2696" t="s">
        <v>62</v>
      </c>
      <c r="C2696" s="27"/>
      <c r="D2696" s="27"/>
      <c r="E2696" s="27"/>
      <c r="F2696" s="27">
        <v>0</v>
      </c>
      <c r="G2696" s="27">
        <v>0</v>
      </c>
      <c r="H2696" s="27">
        <v>0</v>
      </c>
      <c r="I2696" s="27">
        <v>1</v>
      </c>
      <c r="J2696" s="27">
        <v>0</v>
      </c>
      <c r="K2696" s="27">
        <v>4</v>
      </c>
      <c r="L2696" s="27">
        <v>1</v>
      </c>
      <c r="M2696" s="27">
        <v>0</v>
      </c>
      <c r="N2696" s="27">
        <v>1</v>
      </c>
      <c r="O2696" s="27">
        <v>0</v>
      </c>
      <c r="P2696" s="27">
        <v>7783000000</v>
      </c>
      <c r="Q2696" s="27">
        <v>5074829931.9727879</v>
      </c>
      <c r="R2696" s="27">
        <v>1</v>
      </c>
      <c r="S2696" s="27">
        <v>1</v>
      </c>
      <c r="T2696" s="33">
        <v>0.74330063470010233</v>
      </c>
      <c r="U2696" s="27">
        <v>866709047.10000002</v>
      </c>
      <c r="V2696" s="27">
        <v>151079000</v>
      </c>
      <c r="W2696" s="27">
        <v>699700358</v>
      </c>
      <c r="X2696" s="27"/>
      <c r="Y2696" s="27"/>
      <c r="Z2696" s="27">
        <v>1</v>
      </c>
    </row>
    <row r="2697" spans="1:26">
      <c r="A2697" s="27">
        <v>1988</v>
      </c>
      <c r="B2697" t="s">
        <v>62</v>
      </c>
      <c r="C2697" s="27"/>
      <c r="D2697" s="27"/>
      <c r="E2697" s="27"/>
      <c r="F2697" s="27">
        <v>0</v>
      </c>
      <c r="G2697" s="27">
        <v>0</v>
      </c>
      <c r="H2697" s="27">
        <v>0</v>
      </c>
      <c r="I2697" s="27">
        <v>1</v>
      </c>
      <c r="J2697" s="27">
        <v>0</v>
      </c>
      <c r="K2697" s="27">
        <v>4</v>
      </c>
      <c r="L2697" s="27">
        <v>1</v>
      </c>
      <c r="M2697" s="27">
        <v>0</v>
      </c>
      <c r="N2697" s="27">
        <v>1</v>
      </c>
      <c r="O2697" s="27">
        <v>0</v>
      </c>
      <c r="P2697" s="27">
        <v>8333000000</v>
      </c>
      <c r="Q2697" s="27">
        <v>5197840979.1341648</v>
      </c>
      <c r="R2697" s="27">
        <v>1</v>
      </c>
      <c r="S2697" s="27">
        <v>1</v>
      </c>
      <c r="T2697" s="33">
        <v>0.80560957079318884</v>
      </c>
      <c r="U2697" s="27">
        <v>762150652</v>
      </c>
      <c r="V2697" s="27">
        <v>127839000</v>
      </c>
      <c r="W2697" s="27">
        <v>875801113.60000002</v>
      </c>
      <c r="X2697" s="27"/>
      <c r="Y2697" s="27"/>
      <c r="Z2697" s="27">
        <v>1</v>
      </c>
    </row>
    <row r="2698" spans="1:26">
      <c r="A2698" s="27">
        <v>1989</v>
      </c>
      <c r="B2698" t="s">
        <v>62</v>
      </c>
      <c r="C2698" s="27"/>
      <c r="D2698" s="27"/>
      <c r="E2698" s="27"/>
      <c r="F2698" s="27">
        <v>80000000</v>
      </c>
      <c r="G2698" s="27">
        <v>0</v>
      </c>
      <c r="H2698" s="27">
        <v>0</v>
      </c>
      <c r="I2698" s="27">
        <v>1</v>
      </c>
      <c r="J2698" s="27">
        <v>0</v>
      </c>
      <c r="K2698" s="27">
        <v>4</v>
      </c>
      <c r="L2698" s="27">
        <v>1</v>
      </c>
      <c r="M2698" s="27">
        <v>0</v>
      </c>
      <c r="N2698" s="27">
        <v>1</v>
      </c>
      <c r="O2698" s="27">
        <v>0</v>
      </c>
      <c r="P2698" s="27">
        <v>8419000000.000001</v>
      </c>
      <c r="Q2698" s="27">
        <v>5251764264.2680206</v>
      </c>
      <c r="R2698" s="27">
        <v>1</v>
      </c>
      <c r="S2698" s="27">
        <v>1</v>
      </c>
      <c r="T2698" s="33">
        <v>0.74679040704290955</v>
      </c>
      <c r="U2698" s="27">
        <v>737372547.70000005</v>
      </c>
      <c r="V2698" s="27">
        <v>114000000</v>
      </c>
      <c r="W2698" s="27">
        <v>1029984953.8</v>
      </c>
      <c r="X2698" s="27"/>
      <c r="Y2698" s="27"/>
      <c r="Z2698" s="27">
        <v>1</v>
      </c>
    </row>
    <row r="2699" spans="1:26">
      <c r="A2699" s="27">
        <v>1990</v>
      </c>
      <c r="B2699" t="s">
        <v>62</v>
      </c>
      <c r="C2699" s="27"/>
      <c r="D2699" s="27"/>
      <c r="E2699" s="27"/>
      <c r="F2699" s="27">
        <v>0</v>
      </c>
      <c r="G2699" s="27">
        <v>0</v>
      </c>
      <c r="H2699" s="27">
        <v>0</v>
      </c>
      <c r="I2699" s="27">
        <v>1</v>
      </c>
      <c r="J2699" s="27">
        <v>0</v>
      </c>
      <c r="K2699" s="27">
        <v>4</v>
      </c>
      <c r="L2699" s="27">
        <v>1</v>
      </c>
      <c r="M2699" s="27">
        <v>0</v>
      </c>
      <c r="N2699" s="27">
        <v>1</v>
      </c>
      <c r="O2699" s="27">
        <v>0</v>
      </c>
      <c r="P2699" s="27">
        <v>9986000000</v>
      </c>
      <c r="Q2699" s="27">
        <v>5889174825.4870014</v>
      </c>
      <c r="R2699" s="27">
        <v>1</v>
      </c>
      <c r="S2699" s="27">
        <v>1</v>
      </c>
      <c r="T2699" s="33">
        <v>0.70566019682121295</v>
      </c>
      <c r="U2699" s="27">
        <v>744603172.10000002</v>
      </c>
      <c r="V2699" s="27">
        <v>113035000</v>
      </c>
      <c r="W2699" s="27">
        <v>1309551099.2</v>
      </c>
      <c r="X2699" s="27"/>
      <c r="Y2699" s="27"/>
      <c r="Z2699" s="27">
        <v>1</v>
      </c>
    </row>
    <row r="2700" spans="1:26">
      <c r="A2700" s="27">
        <v>1991</v>
      </c>
      <c r="B2700" t="s">
        <v>62</v>
      </c>
      <c r="C2700" s="27"/>
      <c r="D2700" s="27"/>
      <c r="E2700" s="27"/>
      <c r="F2700" s="27">
        <v>0</v>
      </c>
      <c r="G2700" s="27">
        <v>0</v>
      </c>
      <c r="H2700" s="27">
        <v>0</v>
      </c>
      <c r="I2700" s="27">
        <v>1</v>
      </c>
      <c r="J2700" s="27">
        <v>0</v>
      </c>
      <c r="K2700" s="27">
        <v>4</v>
      </c>
      <c r="L2700" s="27">
        <v>1</v>
      </c>
      <c r="M2700" s="27">
        <v>0</v>
      </c>
      <c r="N2700" s="27">
        <v>1</v>
      </c>
      <c r="O2700" s="27">
        <v>0</v>
      </c>
      <c r="P2700" s="27">
        <v>11228000000</v>
      </c>
      <c r="Q2700" s="27">
        <v>6596546195.652174</v>
      </c>
      <c r="R2700" s="27">
        <v>1</v>
      </c>
      <c r="S2700" s="27">
        <v>1</v>
      </c>
      <c r="T2700" s="33">
        <v>0.64778014054484578</v>
      </c>
      <c r="U2700" s="27">
        <v>834115234.39999998</v>
      </c>
      <c r="V2700" s="27">
        <v>102892000</v>
      </c>
      <c r="W2700" s="27">
        <v>1521623769.3</v>
      </c>
      <c r="X2700" s="27"/>
      <c r="Y2700" s="27"/>
      <c r="Z2700" s="27">
        <v>1</v>
      </c>
    </row>
    <row r="2701" spans="1:26">
      <c r="A2701" s="27">
        <v>1992</v>
      </c>
      <c r="B2701" t="s">
        <v>62</v>
      </c>
      <c r="C2701" s="27"/>
      <c r="D2701" s="27"/>
      <c r="E2701" s="27"/>
      <c r="F2701" s="27">
        <v>0</v>
      </c>
      <c r="G2701" s="27">
        <v>0</v>
      </c>
      <c r="H2701" s="27">
        <v>0</v>
      </c>
      <c r="I2701" s="27">
        <v>1</v>
      </c>
      <c r="J2701" s="27">
        <v>0</v>
      </c>
      <c r="K2701" s="27">
        <v>4</v>
      </c>
      <c r="L2701" s="27">
        <v>1</v>
      </c>
      <c r="M2701" s="27">
        <v>0</v>
      </c>
      <c r="N2701" s="27">
        <v>1</v>
      </c>
      <c r="O2701" s="27">
        <v>0</v>
      </c>
      <c r="P2701" s="27">
        <v>11041000000</v>
      </c>
      <c r="Q2701" s="27">
        <v>6413901601.8306637</v>
      </c>
      <c r="R2701" s="27">
        <v>1</v>
      </c>
      <c r="S2701" s="27">
        <v>1</v>
      </c>
      <c r="T2701" s="33">
        <v>0.62587770846912083</v>
      </c>
      <c r="U2701" s="27">
        <v>739520375</v>
      </c>
      <c r="V2701" s="27">
        <v>87222000</v>
      </c>
      <c r="W2701" s="27">
        <v>1630878000</v>
      </c>
      <c r="X2701" s="27"/>
      <c r="Y2701" s="27"/>
      <c r="Z2701" s="27">
        <v>1</v>
      </c>
    </row>
    <row r="2702" spans="1:26">
      <c r="A2702" s="27">
        <v>1993</v>
      </c>
      <c r="B2702" t="s">
        <v>62</v>
      </c>
      <c r="C2702" s="27"/>
      <c r="D2702" s="27"/>
      <c r="E2702" s="27"/>
      <c r="F2702" s="27">
        <v>0</v>
      </c>
      <c r="G2702" s="27">
        <v>0</v>
      </c>
      <c r="H2702" s="27">
        <v>0</v>
      </c>
      <c r="I2702" s="27">
        <v>1</v>
      </c>
      <c r="J2702" s="27">
        <v>0</v>
      </c>
      <c r="K2702" s="27">
        <v>4</v>
      </c>
      <c r="L2702" s="27">
        <v>1</v>
      </c>
      <c r="M2702" s="27">
        <v>0</v>
      </c>
      <c r="N2702" s="27">
        <v>1</v>
      </c>
      <c r="O2702" s="27">
        <v>0</v>
      </c>
      <c r="P2702" s="27">
        <v>9718000000</v>
      </c>
      <c r="Q2702" s="27">
        <v>5966255778.1201839</v>
      </c>
      <c r="R2702" s="27">
        <v>1</v>
      </c>
      <c r="S2702" s="27">
        <v>1</v>
      </c>
      <c r="T2702" s="33">
        <v>0.648154718576755</v>
      </c>
      <c r="U2702" s="27">
        <v>738017882.79999995</v>
      </c>
      <c r="V2702" s="27">
        <v>76881000</v>
      </c>
      <c r="W2702" s="27">
        <v>1837697000</v>
      </c>
      <c r="X2702" s="27"/>
      <c r="Y2702" s="27"/>
      <c r="Z2702" s="27">
        <v>1</v>
      </c>
    </row>
    <row r="2703" spans="1:26">
      <c r="A2703" s="27">
        <v>1994</v>
      </c>
      <c r="B2703" t="s">
        <v>62</v>
      </c>
      <c r="C2703" s="27"/>
      <c r="D2703" s="27"/>
      <c r="E2703" s="27"/>
      <c r="F2703" s="27">
        <v>0</v>
      </c>
      <c r="G2703" s="27">
        <v>0</v>
      </c>
      <c r="H2703" s="27">
        <v>0</v>
      </c>
      <c r="I2703" s="27">
        <v>1</v>
      </c>
      <c r="J2703" s="27">
        <v>0</v>
      </c>
      <c r="K2703" s="27">
        <v>4</v>
      </c>
      <c r="L2703" s="27">
        <v>1</v>
      </c>
      <c r="M2703" s="27">
        <v>0</v>
      </c>
      <c r="N2703" s="27">
        <v>1</v>
      </c>
      <c r="O2703" s="27">
        <v>0</v>
      </c>
      <c r="P2703" s="27">
        <v>8866000000</v>
      </c>
      <c r="Q2703" s="27">
        <v>5444560669.4560671</v>
      </c>
      <c r="R2703" s="27">
        <v>1</v>
      </c>
      <c r="S2703" s="27">
        <v>1</v>
      </c>
      <c r="T2703" s="33">
        <v>0.69545665111729171</v>
      </c>
      <c r="U2703" s="27">
        <v>700294402.29999995</v>
      </c>
      <c r="V2703" s="27">
        <v>69460000</v>
      </c>
      <c r="W2703" s="27">
        <v>2094208000</v>
      </c>
      <c r="X2703" s="27"/>
      <c r="Y2703" s="27"/>
      <c r="Z2703" s="27">
        <v>1</v>
      </c>
    </row>
    <row r="2704" spans="1:26">
      <c r="A2704" s="27">
        <v>1995</v>
      </c>
      <c r="B2704" t="s">
        <v>62</v>
      </c>
      <c r="C2704" s="27"/>
      <c r="D2704" s="27"/>
      <c r="E2704" s="27"/>
      <c r="F2704" s="27">
        <v>0</v>
      </c>
      <c r="G2704" s="27">
        <v>0</v>
      </c>
      <c r="H2704" s="27">
        <v>0</v>
      </c>
      <c r="I2704" s="27">
        <v>1</v>
      </c>
      <c r="J2704" s="27">
        <v>0</v>
      </c>
      <c r="K2704" s="27">
        <v>4</v>
      </c>
      <c r="L2704" s="27">
        <v>1</v>
      </c>
      <c r="M2704" s="27">
        <v>0</v>
      </c>
      <c r="N2704" s="27">
        <v>1</v>
      </c>
      <c r="O2704" s="27">
        <v>0</v>
      </c>
      <c r="P2704" s="27">
        <v>10525000000</v>
      </c>
      <c r="Q2704" s="27">
        <v>6465137614.6788988</v>
      </c>
      <c r="R2704" s="27">
        <v>1</v>
      </c>
      <c r="S2704" s="27">
        <v>1</v>
      </c>
      <c r="T2704" s="33">
        <v>0.69736071622307827</v>
      </c>
      <c r="U2704" s="27">
        <v>648472348.39999998</v>
      </c>
      <c r="V2704" s="27">
        <v>59346000</v>
      </c>
      <c r="W2704" s="27">
        <v>2374753000</v>
      </c>
      <c r="X2704" s="27"/>
      <c r="Y2704" s="27"/>
      <c r="Z2704" s="27">
        <v>1</v>
      </c>
    </row>
    <row r="2705" spans="1:26">
      <c r="A2705" s="27">
        <v>1996</v>
      </c>
      <c r="B2705" t="s">
        <v>62</v>
      </c>
      <c r="C2705" s="27"/>
      <c r="D2705" s="27"/>
      <c r="E2705" s="27"/>
      <c r="F2705" s="27">
        <v>0</v>
      </c>
      <c r="G2705" s="27">
        <v>0</v>
      </c>
      <c r="H2705" s="27">
        <v>0</v>
      </c>
      <c r="I2705" s="27">
        <v>1</v>
      </c>
      <c r="J2705" s="27">
        <v>0</v>
      </c>
      <c r="K2705" s="27">
        <v>4</v>
      </c>
      <c r="L2705" s="27">
        <v>1</v>
      </c>
      <c r="M2705" s="27">
        <v>0</v>
      </c>
      <c r="N2705" s="27">
        <v>1</v>
      </c>
      <c r="O2705" s="27">
        <v>0</v>
      </c>
      <c r="P2705" s="27">
        <v>11287000000</v>
      </c>
      <c r="Q2705" s="27">
        <v>6934984709.4801207</v>
      </c>
      <c r="R2705" s="27">
        <v>1</v>
      </c>
      <c r="S2705" s="27">
        <v>1</v>
      </c>
      <c r="T2705" s="33">
        <v>0.69966405838602452</v>
      </c>
      <c r="U2705" s="27">
        <v>542612778.79999995</v>
      </c>
      <c r="V2705" s="27">
        <v>44175000</v>
      </c>
      <c r="W2705" s="27">
        <v>2529833000</v>
      </c>
      <c r="X2705" s="27"/>
      <c r="Y2705" s="27"/>
      <c r="Z2705" s="27">
        <v>1</v>
      </c>
    </row>
    <row r="2706" spans="1:26">
      <c r="A2706" s="27">
        <v>1997</v>
      </c>
      <c r="B2706" t="s">
        <v>62</v>
      </c>
      <c r="C2706" s="27"/>
      <c r="D2706" s="27"/>
      <c r="E2706" s="27"/>
      <c r="F2706" s="27">
        <v>0</v>
      </c>
      <c r="G2706" s="27">
        <v>0</v>
      </c>
      <c r="H2706" s="27">
        <v>0</v>
      </c>
      <c r="I2706" s="27">
        <v>1</v>
      </c>
      <c r="J2706" s="27">
        <v>0</v>
      </c>
      <c r="K2706" s="27">
        <v>4</v>
      </c>
      <c r="L2706" s="27">
        <v>1</v>
      </c>
      <c r="M2706" s="27">
        <v>0</v>
      </c>
      <c r="N2706" s="27">
        <v>1</v>
      </c>
      <c r="O2706" s="27">
        <v>0</v>
      </c>
      <c r="P2706" s="27">
        <v>11219000000</v>
      </c>
      <c r="Q2706" s="27">
        <v>6891308593.75</v>
      </c>
      <c r="R2706" s="27">
        <v>1</v>
      </c>
      <c r="S2706" s="27">
        <v>1</v>
      </c>
      <c r="T2706" s="33">
        <v>0.71538944173936525</v>
      </c>
      <c r="U2706" s="27">
        <v>346735651.39999998</v>
      </c>
      <c r="V2706" s="27">
        <v>29949000</v>
      </c>
      <c r="W2706" s="27">
        <v>2617187000</v>
      </c>
      <c r="X2706" s="27"/>
      <c r="Y2706" s="27"/>
      <c r="Z2706" s="27">
        <v>1</v>
      </c>
    </row>
    <row r="2707" spans="1:26">
      <c r="A2707" s="27">
        <v>1998</v>
      </c>
      <c r="B2707" t="s">
        <v>62</v>
      </c>
      <c r="C2707" s="27"/>
      <c r="D2707" s="27"/>
      <c r="E2707" s="27"/>
      <c r="F2707" s="27">
        <v>0</v>
      </c>
      <c r="G2707" s="27">
        <v>0</v>
      </c>
      <c r="H2707" s="27">
        <v>0</v>
      </c>
      <c r="I2707" s="27">
        <v>1</v>
      </c>
      <c r="J2707" s="27">
        <v>0</v>
      </c>
      <c r="K2707" s="27">
        <v>4</v>
      </c>
      <c r="L2707" s="27">
        <v>1</v>
      </c>
      <c r="M2707" s="27">
        <v>0</v>
      </c>
      <c r="N2707" s="27">
        <v>1</v>
      </c>
      <c r="O2707" s="27">
        <v>0</v>
      </c>
      <c r="P2707" s="27">
        <v>12180000000</v>
      </c>
      <c r="Q2707" s="27">
        <v>7480968858.1314869</v>
      </c>
      <c r="R2707" s="27">
        <v>1</v>
      </c>
      <c r="S2707" s="27">
        <v>1</v>
      </c>
      <c r="T2707" s="33">
        <v>0.63293736472878814</v>
      </c>
      <c r="U2707" s="27">
        <v>333570763</v>
      </c>
      <c r="V2707" s="27">
        <v>27254000</v>
      </c>
      <c r="W2707" s="27">
        <v>2962409000</v>
      </c>
      <c r="X2707" s="27"/>
      <c r="Y2707" s="27"/>
      <c r="Z2707" s="27">
        <v>1</v>
      </c>
    </row>
    <row r="2708" spans="1:26">
      <c r="A2708" s="27">
        <v>1999</v>
      </c>
      <c r="B2708" t="s">
        <v>62</v>
      </c>
      <c r="C2708" s="27"/>
      <c r="D2708" s="27"/>
      <c r="E2708" s="27"/>
      <c r="F2708" s="27">
        <v>0</v>
      </c>
      <c r="G2708" s="27">
        <v>0</v>
      </c>
      <c r="H2708" s="27">
        <v>0</v>
      </c>
      <c r="I2708" s="27">
        <v>1</v>
      </c>
      <c r="J2708" s="27">
        <v>0</v>
      </c>
      <c r="K2708" s="27">
        <v>4</v>
      </c>
      <c r="L2708" s="27">
        <v>1</v>
      </c>
      <c r="M2708" s="27">
        <v>0</v>
      </c>
      <c r="N2708" s="27">
        <v>1</v>
      </c>
      <c r="O2708" s="27">
        <v>0</v>
      </c>
      <c r="P2708" s="27">
        <v>12564000000</v>
      </c>
      <c r="Q2708" s="27">
        <v>7719354838.7096777</v>
      </c>
      <c r="R2708" s="27">
        <v>1</v>
      </c>
      <c r="S2708" s="27">
        <v>1</v>
      </c>
      <c r="T2708" s="33">
        <v>0.59173831677950461</v>
      </c>
      <c r="U2708" s="27">
        <v>396405583.10000002</v>
      </c>
      <c r="V2708" s="27">
        <v>18207000</v>
      </c>
      <c r="W2708" s="27">
        <v>3099287000</v>
      </c>
      <c r="X2708" s="27"/>
      <c r="Y2708" s="27"/>
      <c r="Z2708" s="27">
        <v>1</v>
      </c>
    </row>
    <row r="2709" spans="1:26">
      <c r="A2709" s="27">
        <v>2000</v>
      </c>
      <c r="B2709" t="s">
        <v>62</v>
      </c>
      <c r="C2709" s="27">
        <v>26000000</v>
      </c>
      <c r="D2709" s="27">
        <v>8666667</v>
      </c>
      <c r="E2709" s="27">
        <v>26000000</v>
      </c>
      <c r="F2709" s="27">
        <v>26000000</v>
      </c>
      <c r="G2709" s="27">
        <v>0</v>
      </c>
      <c r="H2709" s="27">
        <v>0</v>
      </c>
      <c r="I2709" s="27">
        <v>1</v>
      </c>
      <c r="J2709" s="27">
        <v>0</v>
      </c>
      <c r="K2709" s="27">
        <v>4</v>
      </c>
      <c r="L2709" s="27">
        <v>1</v>
      </c>
      <c r="M2709" s="27">
        <v>1</v>
      </c>
      <c r="N2709" s="27">
        <v>1</v>
      </c>
      <c r="O2709" s="27">
        <v>0</v>
      </c>
      <c r="P2709" s="27">
        <v>8112000000</v>
      </c>
      <c r="Q2709" s="27">
        <v>4983024408.148284</v>
      </c>
      <c r="R2709" s="27">
        <v>1</v>
      </c>
      <c r="S2709" s="27">
        <v>1</v>
      </c>
      <c r="T2709" s="33">
        <v>0.62919927379193319</v>
      </c>
      <c r="U2709" s="27">
        <v>374561869.69999999</v>
      </c>
      <c r="V2709" s="27">
        <v>9395000</v>
      </c>
      <c r="W2709" s="27">
        <v>3130098000</v>
      </c>
      <c r="X2709" s="27"/>
      <c r="Y2709" s="27"/>
      <c r="Z2709" s="27">
        <v>1</v>
      </c>
    </row>
    <row r="2710" spans="1:26">
      <c r="A2710" s="27">
        <v>2001</v>
      </c>
      <c r="B2710" t="s">
        <v>62</v>
      </c>
      <c r="C2710" s="27">
        <v>26000000</v>
      </c>
      <c r="D2710" s="27">
        <v>17333334</v>
      </c>
      <c r="E2710" s="27">
        <v>26000000</v>
      </c>
      <c r="F2710" s="27">
        <v>29768441.75</v>
      </c>
      <c r="G2710" s="27">
        <v>0</v>
      </c>
      <c r="H2710" s="27">
        <v>0</v>
      </c>
      <c r="I2710" s="27">
        <v>1</v>
      </c>
      <c r="J2710" s="27">
        <v>0</v>
      </c>
      <c r="K2710" s="27">
        <v>4</v>
      </c>
      <c r="L2710" s="27">
        <v>1</v>
      </c>
      <c r="M2710" s="27">
        <v>1</v>
      </c>
      <c r="N2710" s="27">
        <v>1</v>
      </c>
      <c r="O2710" s="27">
        <v>0</v>
      </c>
      <c r="P2710" s="27">
        <v>8652000000</v>
      </c>
      <c r="Q2710" s="27">
        <v>5314909953.9299173</v>
      </c>
      <c r="R2710" s="27">
        <v>1</v>
      </c>
      <c r="S2710" s="27">
        <v>1</v>
      </c>
      <c r="T2710" s="33">
        <v>0.61588871891054842</v>
      </c>
      <c r="U2710" s="27">
        <v>362750087.60000002</v>
      </c>
      <c r="V2710" s="27">
        <v>5620000</v>
      </c>
      <c r="W2710" s="27">
        <v>3172174000</v>
      </c>
      <c r="X2710" s="27"/>
      <c r="Y2710" s="27"/>
      <c r="Z2710" s="27">
        <v>1</v>
      </c>
    </row>
    <row r="2711" spans="1:26">
      <c r="A2711" s="27">
        <v>2002</v>
      </c>
      <c r="B2711" t="s">
        <v>62</v>
      </c>
      <c r="C2711" s="27">
        <v>26000000</v>
      </c>
      <c r="D2711" s="27">
        <v>26000000</v>
      </c>
      <c r="E2711" s="27">
        <v>26000000</v>
      </c>
      <c r="F2711" s="27">
        <v>8000000</v>
      </c>
      <c r="G2711" s="27">
        <v>0</v>
      </c>
      <c r="H2711" s="27">
        <v>0</v>
      </c>
      <c r="I2711" s="27">
        <v>1</v>
      </c>
      <c r="J2711" s="27">
        <v>0</v>
      </c>
      <c r="K2711" s="27">
        <v>4</v>
      </c>
      <c r="L2711" s="27">
        <v>1</v>
      </c>
      <c r="M2711" s="27">
        <v>1</v>
      </c>
      <c r="N2711" s="27">
        <v>1</v>
      </c>
      <c r="O2711" s="27">
        <v>0</v>
      </c>
      <c r="P2711" s="27">
        <v>10038000000</v>
      </c>
      <c r="Q2711" s="27">
        <v>6166330136.2948008</v>
      </c>
      <c r="R2711" s="27">
        <v>1</v>
      </c>
      <c r="S2711" s="27">
        <v>1</v>
      </c>
      <c r="T2711" s="33">
        <v>0.62466195784303247</v>
      </c>
      <c r="U2711" s="27">
        <v>449005951.39999998</v>
      </c>
      <c r="V2711" s="27">
        <v>5177000</v>
      </c>
      <c r="W2711" s="27">
        <v>3470835000</v>
      </c>
      <c r="X2711" s="27"/>
      <c r="Y2711" s="27"/>
      <c r="Z2711" s="27">
        <v>1</v>
      </c>
    </row>
    <row r="2712" spans="1:26">
      <c r="A2712" s="27">
        <v>2003</v>
      </c>
      <c r="B2712" t="s">
        <v>62</v>
      </c>
      <c r="C2712" s="27">
        <v>48800000</v>
      </c>
      <c r="D2712" s="27">
        <v>31130000</v>
      </c>
      <c r="E2712" s="27">
        <v>48800000</v>
      </c>
      <c r="F2712" s="27">
        <v>26416323.75</v>
      </c>
      <c r="G2712" s="27">
        <v>0</v>
      </c>
      <c r="H2712" s="27">
        <v>0</v>
      </c>
      <c r="I2712" s="27">
        <v>1</v>
      </c>
      <c r="J2712" s="27">
        <v>0</v>
      </c>
      <c r="K2712" s="27">
        <v>4</v>
      </c>
      <c r="L2712" s="27">
        <v>1</v>
      </c>
      <c r="M2712" s="27">
        <v>1</v>
      </c>
      <c r="N2712" s="27">
        <v>1</v>
      </c>
      <c r="O2712" s="27">
        <v>0</v>
      </c>
      <c r="P2712" s="27">
        <v>12425000000</v>
      </c>
      <c r="Q2712" s="27">
        <v>7632406552.838026</v>
      </c>
      <c r="R2712" s="27">
        <v>1</v>
      </c>
      <c r="S2712" s="27">
        <v>1</v>
      </c>
      <c r="T2712" s="33">
        <v>0.61793375018798091</v>
      </c>
      <c r="U2712" s="27">
        <v>546685391.10000002</v>
      </c>
      <c r="V2712" s="27">
        <v>3891000</v>
      </c>
      <c r="W2712" s="27">
        <v>3949865000</v>
      </c>
      <c r="X2712" s="27"/>
      <c r="Y2712" s="27"/>
      <c r="Z2712" s="27">
        <v>1</v>
      </c>
    </row>
    <row r="2713" spans="1:26">
      <c r="A2713" s="27">
        <v>2004</v>
      </c>
      <c r="B2713" t="s">
        <v>62</v>
      </c>
      <c r="C2713" s="27">
        <v>66833248</v>
      </c>
      <c r="D2713" s="27">
        <v>35264155.75</v>
      </c>
      <c r="E2713" s="27">
        <v>66833248</v>
      </c>
      <c r="F2713" s="27">
        <v>30616532</v>
      </c>
      <c r="G2713" s="27">
        <v>0</v>
      </c>
      <c r="H2713" s="27">
        <v>0</v>
      </c>
      <c r="I2713" s="27">
        <v>1</v>
      </c>
      <c r="J2713" s="27">
        <v>0</v>
      </c>
      <c r="K2713" s="27">
        <v>4</v>
      </c>
      <c r="L2713" s="27">
        <v>1</v>
      </c>
      <c r="M2713" s="27">
        <v>1</v>
      </c>
      <c r="N2713" s="27">
        <v>1</v>
      </c>
      <c r="O2713" s="27">
        <v>0</v>
      </c>
      <c r="P2713" s="27">
        <v>14458000000</v>
      </c>
      <c r="Q2713" s="27">
        <v>8881368538.0767097</v>
      </c>
      <c r="R2713" s="27">
        <v>1</v>
      </c>
      <c r="S2713" s="27">
        <v>1</v>
      </c>
      <c r="T2713" s="33">
        <v>0.67108711240801089</v>
      </c>
      <c r="U2713" s="27">
        <v>566277142.29999995</v>
      </c>
      <c r="V2713" s="27">
        <v>2466000</v>
      </c>
      <c r="W2713" s="27">
        <v>4309295000</v>
      </c>
      <c r="X2713" s="27"/>
      <c r="Y2713" s="27"/>
      <c r="Z2713" s="27">
        <v>1</v>
      </c>
    </row>
    <row r="2714" spans="1:26">
      <c r="A2714" s="27">
        <v>2005</v>
      </c>
      <c r="B2714" t="s">
        <v>62</v>
      </c>
      <c r="C2714" s="27">
        <v>63337872</v>
      </c>
      <c r="D2714" s="27">
        <v>39453039</v>
      </c>
      <c r="E2714" s="27">
        <v>63337872</v>
      </c>
      <c r="F2714" s="27">
        <v>61017.8984375</v>
      </c>
      <c r="G2714" s="27">
        <v>0</v>
      </c>
      <c r="H2714" s="27">
        <v>0</v>
      </c>
      <c r="I2714" s="27">
        <v>1</v>
      </c>
      <c r="J2714" s="27">
        <v>0</v>
      </c>
      <c r="K2714" s="27">
        <v>4</v>
      </c>
      <c r="L2714" s="27">
        <v>1</v>
      </c>
      <c r="M2714" s="27">
        <v>1</v>
      </c>
      <c r="N2714" s="27">
        <v>1</v>
      </c>
      <c r="O2714" s="27">
        <v>0</v>
      </c>
      <c r="P2714" s="27">
        <v>17470000000</v>
      </c>
      <c r="Q2714" s="27">
        <v>10731634116.738386</v>
      </c>
      <c r="R2714" s="27">
        <v>1</v>
      </c>
      <c r="S2714" s="27">
        <v>1</v>
      </c>
      <c r="T2714" s="33">
        <v>0.69599608558540027</v>
      </c>
      <c r="U2714" s="27">
        <v>506993512.89999998</v>
      </c>
      <c r="V2714" s="27">
        <v>0</v>
      </c>
      <c r="W2714" s="27">
        <v>4233520000</v>
      </c>
      <c r="X2714" s="27"/>
      <c r="Y2714" s="27"/>
      <c r="Z2714" s="27">
        <v>1</v>
      </c>
    </row>
    <row r="2715" spans="1:26">
      <c r="A2715" s="27">
        <v>2006</v>
      </c>
      <c r="B2715" t="s">
        <v>62</v>
      </c>
      <c r="C2715" s="27">
        <v>171232097</v>
      </c>
      <c r="D2715" s="27">
        <v>70092751</v>
      </c>
      <c r="E2715" s="27">
        <v>171232097</v>
      </c>
      <c r="F2715" s="27">
        <v>113200000</v>
      </c>
      <c r="G2715" s="27">
        <v>0</v>
      </c>
      <c r="H2715" s="27">
        <v>0</v>
      </c>
      <c r="I2715" s="27">
        <v>1</v>
      </c>
      <c r="J2715" s="27">
        <v>0</v>
      </c>
      <c r="K2715" s="27">
        <v>4</v>
      </c>
      <c r="L2715" s="27">
        <v>1</v>
      </c>
      <c r="M2715" s="27">
        <v>1</v>
      </c>
      <c r="N2715" s="27">
        <v>1</v>
      </c>
      <c r="O2715" s="27">
        <v>0</v>
      </c>
      <c r="P2715" s="27">
        <v>20411000000</v>
      </c>
      <c r="Q2715" s="27">
        <v>20409668521.549374</v>
      </c>
      <c r="R2715" s="27">
        <v>1</v>
      </c>
      <c r="S2715" s="27">
        <v>1</v>
      </c>
      <c r="T2715" s="33">
        <v>0.83568345932575372</v>
      </c>
      <c r="U2715" s="27">
        <v>253390605.19999999</v>
      </c>
      <c r="V2715" s="27">
        <v>0</v>
      </c>
      <c r="W2715" s="27">
        <v>815204000</v>
      </c>
      <c r="X2715" s="27"/>
      <c r="Y2715" s="27"/>
      <c r="Z2715" s="27">
        <v>1</v>
      </c>
    </row>
    <row r="2716" spans="1:26">
      <c r="A2716" s="27">
        <v>2007</v>
      </c>
      <c r="B2716" t="s">
        <v>62</v>
      </c>
      <c r="C2716" s="27">
        <v>800603617</v>
      </c>
      <c r="D2716" s="27">
        <v>222373237</v>
      </c>
      <c r="E2716" s="27">
        <v>800603617</v>
      </c>
      <c r="F2716" s="27">
        <v>636736000</v>
      </c>
      <c r="G2716" s="27">
        <v>0</v>
      </c>
      <c r="H2716" s="27">
        <v>0</v>
      </c>
      <c r="I2716" s="27">
        <v>1</v>
      </c>
      <c r="J2716" s="27">
        <v>0</v>
      </c>
      <c r="K2716" s="27">
        <v>4</v>
      </c>
      <c r="L2716" s="27">
        <v>1</v>
      </c>
      <c r="M2716" s="27">
        <v>1</v>
      </c>
      <c r="N2716" s="27">
        <v>1</v>
      </c>
      <c r="O2716" s="27">
        <v>0</v>
      </c>
      <c r="P2716" s="27">
        <v>24758000000</v>
      </c>
      <c r="Q2716" s="27">
        <v>24758819717.707443</v>
      </c>
      <c r="R2716" s="27">
        <v>1</v>
      </c>
      <c r="S2716" s="27">
        <v>1</v>
      </c>
      <c r="T2716" s="33">
        <v>0.90473952627382648</v>
      </c>
      <c r="U2716" s="27">
        <v>266166248.30000001</v>
      </c>
      <c r="V2716" s="27">
        <v>0</v>
      </c>
      <c r="W2716" s="27">
        <v>1086767000</v>
      </c>
      <c r="X2716" s="27"/>
      <c r="Y2716" s="27"/>
      <c r="Z2716" s="27">
        <v>1</v>
      </c>
    </row>
    <row r="2717" spans="1:26">
      <c r="A2717" s="27">
        <v>2008</v>
      </c>
      <c r="B2717" t="s">
        <v>62</v>
      </c>
      <c r="C2717" s="27">
        <v>1028221753</v>
      </c>
      <c r="D2717" s="27">
        <v>535927643</v>
      </c>
      <c r="E2717" s="27">
        <v>1028221753</v>
      </c>
      <c r="F2717" s="27">
        <v>240190000</v>
      </c>
      <c r="G2717" s="27">
        <v>0</v>
      </c>
      <c r="H2717" s="27">
        <v>0</v>
      </c>
      <c r="I2717" s="27">
        <v>1</v>
      </c>
      <c r="J2717" s="27">
        <v>0</v>
      </c>
      <c r="K2717" s="27">
        <v>4</v>
      </c>
      <c r="L2717" s="27">
        <v>1</v>
      </c>
      <c r="M2717" s="27">
        <v>1</v>
      </c>
      <c r="N2717" s="27">
        <v>1</v>
      </c>
      <c r="O2717" s="27">
        <v>0</v>
      </c>
      <c r="P2717" s="27">
        <v>28528000000</v>
      </c>
      <c r="Q2717" s="27">
        <v>28526891010.492489</v>
      </c>
      <c r="R2717" s="27">
        <v>1</v>
      </c>
      <c r="S2717" s="27">
        <v>1</v>
      </c>
      <c r="T2717" s="33">
        <v>0.91944034308119871</v>
      </c>
      <c r="U2717" s="27">
        <v>259432296.90000001</v>
      </c>
      <c r="V2717" s="27">
        <v>0</v>
      </c>
      <c r="W2717" s="27">
        <v>1329664000</v>
      </c>
      <c r="X2717" s="27">
        <v>361000000</v>
      </c>
      <c r="Y2717" s="27"/>
      <c r="Z2717" s="27">
        <v>1</v>
      </c>
    </row>
    <row r="2718" spans="1:26">
      <c r="A2718" s="27">
        <v>2009</v>
      </c>
      <c r="B2718" t="s">
        <v>62</v>
      </c>
      <c r="C2718" s="27">
        <v>1172840919.5</v>
      </c>
      <c r="D2718" s="27">
        <v>783693705.5</v>
      </c>
      <c r="E2718" s="27">
        <v>1172840919.5</v>
      </c>
      <c r="F2718" s="27">
        <v>175477602.75</v>
      </c>
      <c r="G2718" s="27">
        <v>0</v>
      </c>
      <c r="H2718" s="27">
        <v>0</v>
      </c>
      <c r="I2718" s="27">
        <v>1</v>
      </c>
      <c r="J2718" s="27">
        <v>0</v>
      </c>
      <c r="K2718" s="27">
        <v>4</v>
      </c>
      <c r="L2718" s="27">
        <v>1</v>
      </c>
      <c r="M2718" s="27">
        <v>1</v>
      </c>
      <c r="N2718" s="27">
        <v>1</v>
      </c>
      <c r="O2718" s="27">
        <v>0</v>
      </c>
      <c r="P2718" s="27">
        <v>25590000000</v>
      </c>
      <c r="Q2718" s="27">
        <v>25977847813.742184</v>
      </c>
      <c r="R2718" s="27">
        <v>1</v>
      </c>
      <c r="S2718" s="27">
        <v>1</v>
      </c>
      <c r="T2718" s="33">
        <v>0.81595367947064712</v>
      </c>
      <c r="U2718" s="27">
        <v>826123368.5</v>
      </c>
      <c r="V2718" s="27">
        <v>0</v>
      </c>
      <c r="W2718" s="27">
        <v>1581025000</v>
      </c>
      <c r="X2718" s="27">
        <v>885000000</v>
      </c>
      <c r="Y2718" s="27"/>
      <c r="Z2718" s="27">
        <v>1</v>
      </c>
    </row>
    <row r="2719" spans="1:26">
      <c r="A2719" s="27">
        <v>2010</v>
      </c>
      <c r="B2719" t="s">
        <v>62</v>
      </c>
      <c r="C2719" s="27">
        <v>1392253498.75</v>
      </c>
      <c r="D2719" s="27">
        <v>1028140144.75</v>
      </c>
      <c r="E2719" s="27">
        <v>1392253498.75</v>
      </c>
      <c r="F2719" s="27">
        <v>560050000</v>
      </c>
      <c r="G2719" s="27">
        <v>0</v>
      </c>
      <c r="H2719" s="27">
        <v>0</v>
      </c>
      <c r="I2719" s="27">
        <v>1</v>
      </c>
      <c r="J2719" s="27">
        <v>0</v>
      </c>
      <c r="K2719" s="27">
        <v>4</v>
      </c>
      <c r="L2719" s="27">
        <v>1</v>
      </c>
      <c r="M2719" s="27">
        <v>1</v>
      </c>
      <c r="N2719" s="27">
        <v>1</v>
      </c>
      <c r="O2719" s="27">
        <v>0</v>
      </c>
      <c r="P2719" s="27">
        <v>32174000000</v>
      </c>
      <c r="Q2719" s="27">
        <v>32174772955.974846</v>
      </c>
      <c r="R2719" s="27">
        <v>1</v>
      </c>
      <c r="S2719" s="27">
        <v>1</v>
      </c>
      <c r="T2719" s="33">
        <v>1.0070075781651076</v>
      </c>
      <c r="U2719" s="27">
        <v>937059862.60000002</v>
      </c>
      <c r="V2719" s="27">
        <v>0</v>
      </c>
      <c r="W2719" s="27">
        <v>1868390000</v>
      </c>
      <c r="X2719" s="27">
        <v>927000000</v>
      </c>
      <c r="Y2719" s="27"/>
      <c r="Z2719" s="27">
        <v>1</v>
      </c>
    </row>
    <row r="2720" spans="1:26">
      <c r="A2720" s="27">
        <v>2011</v>
      </c>
      <c r="B2720" t="s">
        <v>62</v>
      </c>
      <c r="C2720" s="27">
        <v>1691049392</v>
      </c>
      <c r="D2720" s="27">
        <v>1257429392</v>
      </c>
      <c r="E2720" s="27">
        <v>1691049392</v>
      </c>
      <c r="F2720" s="27">
        <v>353184644.453125</v>
      </c>
      <c r="G2720" s="27">
        <v>0</v>
      </c>
      <c r="H2720" s="27">
        <v>0</v>
      </c>
      <c r="I2720" s="27">
        <v>1</v>
      </c>
      <c r="J2720" s="27">
        <v>0</v>
      </c>
      <c r="K2720" s="27">
        <v>4</v>
      </c>
      <c r="L2720" s="27">
        <v>1</v>
      </c>
      <c r="M2720" s="27">
        <v>1</v>
      </c>
      <c r="N2720" s="27">
        <v>1</v>
      </c>
      <c r="O2720" s="27">
        <v>0</v>
      </c>
      <c r="P2720" s="27">
        <v>39565000000</v>
      </c>
      <c r="Q2720" s="27">
        <v>39566292432.861488</v>
      </c>
      <c r="R2720" s="27">
        <v>1</v>
      </c>
      <c r="S2720" s="27">
        <v>1</v>
      </c>
      <c r="T2720" s="33">
        <v>1.116808011796752</v>
      </c>
      <c r="U2720" s="27">
        <v>1100924579.5999999</v>
      </c>
      <c r="V2720" s="27">
        <v>0</v>
      </c>
      <c r="W2720" s="27">
        <v>2267331000</v>
      </c>
      <c r="X2720" s="27">
        <v>894000000</v>
      </c>
      <c r="Y2720" s="27"/>
      <c r="Z2720" s="27">
        <v>1</v>
      </c>
    </row>
    <row r="2721" spans="1:26">
      <c r="A2721" s="27">
        <v>2012</v>
      </c>
      <c r="B2721" t="s">
        <v>62</v>
      </c>
      <c r="C2721" s="27">
        <v>2073118287</v>
      </c>
      <c r="D2721" s="27">
        <v>1434309880.5</v>
      </c>
      <c r="E2721" s="27">
        <v>2073118287</v>
      </c>
      <c r="F2721" s="27">
        <v>480135508</v>
      </c>
      <c r="G2721" s="27">
        <v>0</v>
      </c>
      <c r="H2721" s="27">
        <v>0</v>
      </c>
      <c r="I2721" s="27">
        <v>1</v>
      </c>
      <c r="J2721" s="27">
        <v>0</v>
      </c>
      <c r="K2721" s="27">
        <v>4</v>
      </c>
      <c r="L2721" s="27">
        <v>1</v>
      </c>
      <c r="M2721" s="27">
        <v>1</v>
      </c>
      <c r="N2721" s="27">
        <v>1</v>
      </c>
      <c r="O2721" s="27">
        <v>0</v>
      </c>
      <c r="P2721" s="27">
        <v>41939000000</v>
      </c>
      <c r="Q2721" s="27">
        <v>41939728978.728149</v>
      </c>
      <c r="R2721" s="27">
        <v>1</v>
      </c>
      <c r="S2721" s="27">
        <v>1</v>
      </c>
      <c r="T2721" s="33">
        <v>0.99562684078172081</v>
      </c>
      <c r="U2721" s="27">
        <v>1252802781.8</v>
      </c>
      <c r="V2721" s="27">
        <v>0</v>
      </c>
      <c r="W2721" s="27">
        <v>2523402000</v>
      </c>
      <c r="X2721" s="27">
        <v>1083000000</v>
      </c>
      <c r="Y2721" s="27"/>
      <c r="Z2721" s="27">
        <v>1</v>
      </c>
    </row>
    <row r="2722" spans="1:26">
      <c r="A2722" s="27">
        <v>2013</v>
      </c>
      <c r="B2722" t="s">
        <v>62</v>
      </c>
      <c r="C2722" s="27">
        <v>3051163629</v>
      </c>
      <c r="D2722" s="27">
        <v>1880757984</v>
      </c>
      <c r="E2722" s="27">
        <v>3051163629</v>
      </c>
      <c r="F2722" s="27">
        <v>1130000000</v>
      </c>
      <c r="G2722" s="27">
        <v>0</v>
      </c>
      <c r="H2722" s="27">
        <v>0</v>
      </c>
      <c r="I2722" s="27">
        <v>1</v>
      </c>
      <c r="J2722" s="27">
        <v>0</v>
      </c>
      <c r="K2722" s="27">
        <v>4</v>
      </c>
      <c r="L2722" s="27">
        <v>1</v>
      </c>
      <c r="M2722" s="27">
        <v>1</v>
      </c>
      <c r="N2722" s="27">
        <v>1</v>
      </c>
      <c r="O2722" s="27">
        <v>0</v>
      </c>
      <c r="P2722" s="27">
        <v>47806000000</v>
      </c>
      <c r="Q2722" s="27">
        <v>63277216928.509293</v>
      </c>
      <c r="R2722" s="27">
        <v>1</v>
      </c>
      <c r="S2722" s="27">
        <v>1</v>
      </c>
      <c r="T2722" s="33">
        <v>0.99710818219516861</v>
      </c>
      <c r="U2722" s="27">
        <v>1222834808.5999999</v>
      </c>
      <c r="V2722" s="27">
        <v>0</v>
      </c>
      <c r="W2722" s="27">
        <v>2832215000</v>
      </c>
      <c r="X2722" s="27">
        <v>1206000000</v>
      </c>
      <c r="Y2722" s="27"/>
      <c r="Z2722" s="27">
        <v>1</v>
      </c>
    </row>
    <row r="2723" spans="1:26">
      <c r="A2723" s="27">
        <v>2014</v>
      </c>
      <c r="B2723" t="s">
        <v>62</v>
      </c>
      <c r="C2723" s="27">
        <v>2932424574.5</v>
      </c>
      <c r="D2723" s="27">
        <v>2322788630.5</v>
      </c>
      <c r="E2723" s="27">
        <v>2932424574.5</v>
      </c>
      <c r="F2723" s="27">
        <v>1646877.0625</v>
      </c>
      <c r="G2723" s="27">
        <v>0</v>
      </c>
      <c r="H2723" s="27">
        <v>0</v>
      </c>
      <c r="I2723" s="27">
        <v>1</v>
      </c>
      <c r="J2723" s="27">
        <v>0</v>
      </c>
      <c r="K2723" s="27">
        <v>4</v>
      </c>
      <c r="L2723" s="27">
        <v>1</v>
      </c>
      <c r="M2723" s="27">
        <v>1</v>
      </c>
      <c r="N2723" s="27">
        <v>1</v>
      </c>
      <c r="O2723" s="27">
        <v>0</v>
      </c>
      <c r="P2723" s="27">
        <v>38774000000</v>
      </c>
      <c r="Q2723" s="27">
        <v>53601126663.90786</v>
      </c>
      <c r="R2723" s="27">
        <v>1</v>
      </c>
      <c r="S2723" s="27">
        <v>1</v>
      </c>
      <c r="T2723" s="33">
        <v>0.96696016921402161</v>
      </c>
      <c r="U2723" s="27">
        <v>1119870728.8</v>
      </c>
      <c r="V2723" s="27">
        <v>0</v>
      </c>
      <c r="W2723" s="27">
        <v>2946418000</v>
      </c>
      <c r="X2723" s="27">
        <v>1137000000</v>
      </c>
      <c r="Y2723" s="27"/>
      <c r="Z2723" s="27">
        <v>1</v>
      </c>
    </row>
    <row r="2724" spans="1:26">
      <c r="A2724" s="27">
        <v>2015</v>
      </c>
      <c r="B2724" t="s">
        <v>62</v>
      </c>
      <c r="C2724" s="27">
        <v>2821163918.5</v>
      </c>
      <c r="D2724" s="27">
        <v>2720550484.5</v>
      </c>
      <c r="E2724" s="27">
        <v>2821163918.5</v>
      </c>
      <c r="F2724" s="27">
        <v>0</v>
      </c>
      <c r="G2724" s="27">
        <v>0</v>
      </c>
      <c r="H2724" s="27">
        <v>0</v>
      </c>
      <c r="I2724" s="27">
        <v>1</v>
      </c>
      <c r="J2724" s="27">
        <v>0</v>
      </c>
      <c r="K2724" s="27">
        <v>4</v>
      </c>
      <c r="L2724" s="27">
        <v>1</v>
      </c>
      <c r="M2724" s="27">
        <v>1</v>
      </c>
      <c r="N2724" s="27">
        <v>1</v>
      </c>
      <c r="O2724" s="27">
        <v>0</v>
      </c>
      <c r="P2724" s="27">
        <v>36893000000</v>
      </c>
      <c r="Q2724" s="27">
        <v>49181854798.25518</v>
      </c>
      <c r="R2724" s="27">
        <v>1</v>
      </c>
      <c r="S2724" s="27">
        <v>1</v>
      </c>
      <c r="T2724" s="33">
        <v>0.821813335342235</v>
      </c>
      <c r="U2724" s="27">
        <v>1241945269.5</v>
      </c>
      <c r="V2724" s="27">
        <v>0</v>
      </c>
      <c r="W2724" s="27">
        <v>3284863000</v>
      </c>
      <c r="X2724" s="27">
        <v>1201000000</v>
      </c>
      <c r="Y2724" s="27"/>
      <c r="Z2724" s="27">
        <v>1</v>
      </c>
    </row>
    <row r="2725" spans="1:26">
      <c r="A2725" s="27">
        <v>2016</v>
      </c>
      <c r="B2725" t="s">
        <v>62</v>
      </c>
      <c r="C2725" s="27">
        <v>2863993845</v>
      </c>
      <c r="D2725" s="27">
        <v>2703993845</v>
      </c>
      <c r="E2725" s="27">
        <v>2863993845</v>
      </c>
      <c r="F2725" s="27">
        <v>173000000</v>
      </c>
      <c r="G2725" s="27">
        <v>0</v>
      </c>
      <c r="H2725" s="27">
        <v>0</v>
      </c>
      <c r="I2725" s="27">
        <v>1</v>
      </c>
      <c r="J2725" s="27">
        <v>0</v>
      </c>
      <c r="K2725" s="27">
        <v>4</v>
      </c>
      <c r="L2725" s="27">
        <v>1</v>
      </c>
      <c r="M2725" s="27">
        <v>1</v>
      </c>
      <c r="N2725" s="27">
        <v>1</v>
      </c>
      <c r="O2725" s="27">
        <v>0</v>
      </c>
      <c r="P2725" s="27">
        <v>42788000000</v>
      </c>
      <c r="Q2725" s="27">
        <v>55009730600.030693</v>
      </c>
      <c r="R2725" s="27">
        <v>1</v>
      </c>
      <c r="S2725" s="27">
        <v>1</v>
      </c>
      <c r="T2725" s="33">
        <v>0.86004996979414983</v>
      </c>
      <c r="U2725" s="27">
        <v>1365773407.9000001</v>
      </c>
      <c r="V2725" s="27">
        <v>0</v>
      </c>
      <c r="W2725" s="27">
        <v>3414976000</v>
      </c>
      <c r="X2725" s="27">
        <v>1189000000</v>
      </c>
      <c r="Y2725" s="27"/>
      <c r="Z2725" s="27">
        <v>1</v>
      </c>
    </row>
    <row r="2726" spans="1:26">
      <c r="A2726" s="27">
        <v>2017</v>
      </c>
      <c r="B2726" t="s">
        <v>62</v>
      </c>
      <c r="C2726" s="27">
        <v>2546939851</v>
      </c>
      <c r="D2726" s="27">
        <v>2451939851</v>
      </c>
      <c r="E2726" s="27">
        <v>2546939851</v>
      </c>
      <c r="F2726" s="27">
        <v>0</v>
      </c>
      <c r="G2726" s="27">
        <v>0</v>
      </c>
      <c r="H2726" s="27">
        <v>0</v>
      </c>
      <c r="I2726" s="27">
        <v>1</v>
      </c>
      <c r="J2726" s="27">
        <v>0</v>
      </c>
      <c r="K2726" s="27">
        <v>4</v>
      </c>
      <c r="L2726" s="27">
        <v>1</v>
      </c>
      <c r="M2726" s="27">
        <v>1</v>
      </c>
      <c r="N2726" s="27">
        <v>1</v>
      </c>
      <c r="O2726" s="27">
        <v>0</v>
      </c>
      <c r="P2726" s="27">
        <v>47015000000</v>
      </c>
      <c r="Q2726" s="27">
        <v>58996776237.7603</v>
      </c>
      <c r="R2726" s="27">
        <v>1</v>
      </c>
      <c r="S2726" s="27">
        <v>1</v>
      </c>
      <c r="T2726" s="33">
        <v>0.90809244833766045</v>
      </c>
      <c r="U2726" s="27">
        <v>1465019702.9000001</v>
      </c>
      <c r="V2726" s="27">
        <v>0</v>
      </c>
      <c r="W2726" s="27">
        <v>3944951000</v>
      </c>
      <c r="X2726" s="27">
        <v>1298000000</v>
      </c>
      <c r="Y2726" s="27"/>
      <c r="Z2726" s="27">
        <v>1</v>
      </c>
    </row>
    <row r="2727" spans="1:26">
      <c r="A2727" s="27">
        <v>1974</v>
      </c>
      <c r="B2727" t="s">
        <v>80</v>
      </c>
      <c r="C2727" s="27"/>
      <c r="D2727" s="27"/>
      <c r="E2727" s="27"/>
      <c r="F2727" s="27">
        <v>0</v>
      </c>
      <c r="G2727" s="27">
        <v>0</v>
      </c>
      <c r="H2727" s="27">
        <v>1</v>
      </c>
      <c r="I2727" s="27">
        <v>0</v>
      </c>
      <c r="J2727" s="27">
        <v>0</v>
      </c>
      <c r="K2727" s="27">
        <v>1</v>
      </c>
      <c r="L2727" s="27">
        <v>1</v>
      </c>
      <c r="M2727" s="27">
        <v>0</v>
      </c>
      <c r="N2727" s="27">
        <v>0</v>
      </c>
      <c r="O2727" s="27">
        <v>0</v>
      </c>
      <c r="P2727" s="27"/>
      <c r="Q2727" s="27"/>
      <c r="R2727" s="27">
        <v>0</v>
      </c>
      <c r="S2727" s="27">
        <v>0</v>
      </c>
      <c r="T2727" s="33">
        <v>1.2793035310212315</v>
      </c>
      <c r="U2727" s="27">
        <v>0</v>
      </c>
      <c r="V2727" s="27">
        <v>0</v>
      </c>
      <c r="W2727" s="27">
        <v>0</v>
      </c>
      <c r="X2727" s="27"/>
      <c r="Y2727" s="27">
        <v>0</v>
      </c>
      <c r="Z2727" s="27">
        <v>1</v>
      </c>
    </row>
    <row r="2728" spans="1:26">
      <c r="A2728" s="27">
        <v>1975</v>
      </c>
      <c r="B2728" t="s">
        <v>80</v>
      </c>
      <c r="C2728" s="27"/>
      <c r="D2728" s="27"/>
      <c r="E2728" s="27"/>
      <c r="F2728" s="27">
        <v>0</v>
      </c>
      <c r="G2728" s="27">
        <v>0</v>
      </c>
      <c r="H2728" s="27">
        <v>1</v>
      </c>
      <c r="I2728" s="27">
        <v>0</v>
      </c>
      <c r="J2728" s="27">
        <v>0</v>
      </c>
      <c r="K2728" s="27">
        <v>1</v>
      </c>
      <c r="L2728" s="27">
        <v>1</v>
      </c>
      <c r="M2728" s="27">
        <v>0</v>
      </c>
      <c r="N2728" s="27">
        <v>0</v>
      </c>
      <c r="O2728" s="27">
        <v>0</v>
      </c>
      <c r="P2728" s="27"/>
      <c r="Q2728" s="27"/>
      <c r="R2728" s="27">
        <v>0</v>
      </c>
      <c r="S2728" s="27">
        <v>0</v>
      </c>
      <c r="T2728" s="33">
        <v>0.94696688960437181</v>
      </c>
      <c r="U2728" s="27">
        <v>948267</v>
      </c>
      <c r="V2728" s="27">
        <v>0</v>
      </c>
      <c r="W2728" s="27">
        <v>0</v>
      </c>
      <c r="X2728" s="27"/>
      <c r="Y2728" s="27">
        <v>0</v>
      </c>
      <c r="Z2728" s="27">
        <v>1</v>
      </c>
    </row>
    <row r="2729" spans="1:26">
      <c r="A2729" s="27">
        <v>1976</v>
      </c>
      <c r="B2729" t="s">
        <v>80</v>
      </c>
      <c r="C2729" s="27"/>
      <c r="D2729" s="27"/>
      <c r="E2729" s="27"/>
      <c r="F2729" s="27">
        <v>0</v>
      </c>
      <c r="G2729" s="27">
        <v>0</v>
      </c>
      <c r="H2729" s="27">
        <v>1</v>
      </c>
      <c r="I2729" s="27">
        <v>0</v>
      </c>
      <c r="J2729" s="27">
        <v>0</v>
      </c>
      <c r="K2729" s="27">
        <v>1</v>
      </c>
      <c r="L2729" s="27">
        <v>1</v>
      </c>
      <c r="M2729" s="27">
        <v>0</v>
      </c>
      <c r="N2729" s="27">
        <v>0</v>
      </c>
      <c r="O2729" s="27">
        <v>0</v>
      </c>
      <c r="P2729" s="27"/>
      <c r="Q2729" s="27"/>
      <c r="R2729" s="27">
        <v>0</v>
      </c>
      <c r="S2729" s="27">
        <v>0</v>
      </c>
      <c r="T2729" s="33">
        <v>1.0219497573337515</v>
      </c>
      <c r="U2729" s="27">
        <v>1406000</v>
      </c>
      <c r="V2729" s="27">
        <v>0</v>
      </c>
      <c r="W2729" s="27">
        <v>0</v>
      </c>
      <c r="X2729" s="27"/>
      <c r="Y2729" s="27">
        <v>0</v>
      </c>
      <c r="Z2729" s="27">
        <v>1</v>
      </c>
    </row>
    <row r="2730" spans="1:26">
      <c r="A2730" s="27">
        <v>1977</v>
      </c>
      <c r="B2730" t="s">
        <v>80</v>
      </c>
      <c r="C2730" s="27"/>
      <c r="D2730" s="27"/>
      <c r="E2730" s="27"/>
      <c r="F2730" s="27">
        <v>0</v>
      </c>
      <c r="G2730" s="27">
        <v>0</v>
      </c>
      <c r="H2730" s="27">
        <v>1</v>
      </c>
      <c r="I2730" s="27">
        <v>0</v>
      </c>
      <c r="J2730" s="27">
        <v>0</v>
      </c>
      <c r="K2730" s="27">
        <v>1</v>
      </c>
      <c r="L2730" s="27">
        <v>1</v>
      </c>
      <c r="M2730" s="27">
        <v>0</v>
      </c>
      <c r="N2730" s="27">
        <v>0</v>
      </c>
      <c r="O2730" s="27">
        <v>0</v>
      </c>
      <c r="P2730" s="27"/>
      <c r="Q2730" s="27">
        <v>71494495.185185179</v>
      </c>
      <c r="R2730" s="27">
        <v>0</v>
      </c>
      <c r="S2730" s="27">
        <v>0</v>
      </c>
      <c r="T2730" s="33">
        <v>1.0409624303569636</v>
      </c>
      <c r="U2730" s="27">
        <v>1729947.9</v>
      </c>
      <c r="V2730" s="27">
        <v>0</v>
      </c>
      <c r="W2730" s="27">
        <v>0</v>
      </c>
      <c r="X2730" s="27"/>
      <c r="Y2730" s="27">
        <v>0</v>
      </c>
      <c r="Z2730" s="27">
        <v>1</v>
      </c>
    </row>
    <row r="2731" spans="1:26">
      <c r="A2731" s="27">
        <v>1978</v>
      </c>
      <c r="B2731" t="s">
        <v>80</v>
      </c>
      <c r="C2731" s="27"/>
      <c r="D2731" s="27"/>
      <c r="E2731" s="27"/>
      <c r="F2731" s="27">
        <v>0</v>
      </c>
      <c r="G2731" s="27">
        <v>0</v>
      </c>
      <c r="H2731" s="27">
        <v>1</v>
      </c>
      <c r="I2731" s="27">
        <v>0</v>
      </c>
      <c r="J2731" s="27">
        <v>0</v>
      </c>
      <c r="K2731" s="27">
        <v>1</v>
      </c>
      <c r="L2731" s="27">
        <v>1</v>
      </c>
      <c r="M2731" s="27">
        <v>0</v>
      </c>
      <c r="N2731" s="27">
        <v>0</v>
      </c>
      <c r="O2731" s="27">
        <v>0</v>
      </c>
      <c r="P2731" s="27"/>
      <c r="Q2731" s="27">
        <v>88322386.296296284</v>
      </c>
      <c r="R2731" s="27">
        <v>0</v>
      </c>
      <c r="S2731" s="27">
        <v>0</v>
      </c>
      <c r="T2731" s="33">
        <v>0.91734575384516981</v>
      </c>
      <c r="U2731" s="27">
        <v>2680012.9</v>
      </c>
      <c r="V2731" s="27">
        <v>0</v>
      </c>
      <c r="W2731" s="27">
        <v>0</v>
      </c>
      <c r="X2731" s="27"/>
      <c r="Y2731" s="27">
        <v>0</v>
      </c>
      <c r="Z2731" s="27">
        <v>1</v>
      </c>
    </row>
    <row r="2732" spans="1:26">
      <c r="A2732" s="27">
        <v>1979</v>
      </c>
      <c r="B2732" t="s">
        <v>80</v>
      </c>
      <c r="C2732" s="27"/>
      <c r="D2732" s="27"/>
      <c r="E2732" s="27"/>
      <c r="F2732" s="27">
        <v>0</v>
      </c>
      <c r="G2732" s="27">
        <v>0</v>
      </c>
      <c r="H2732" s="27">
        <v>1</v>
      </c>
      <c r="I2732" s="27">
        <v>0</v>
      </c>
      <c r="J2732" s="27">
        <v>0</v>
      </c>
      <c r="K2732" s="27">
        <v>1</v>
      </c>
      <c r="L2732" s="27">
        <v>1</v>
      </c>
      <c r="M2732" s="27">
        <v>0</v>
      </c>
      <c r="N2732" s="27">
        <v>0</v>
      </c>
      <c r="O2732" s="27">
        <v>0</v>
      </c>
      <c r="P2732" s="27"/>
      <c r="Q2732" s="27">
        <v>102244362.22222221</v>
      </c>
      <c r="R2732" s="27">
        <v>0</v>
      </c>
      <c r="S2732" s="27">
        <v>0</v>
      </c>
      <c r="T2732" s="33">
        <v>0.9810294585578897</v>
      </c>
      <c r="U2732" s="27">
        <v>3168368.6</v>
      </c>
      <c r="V2732" s="27">
        <v>0</v>
      </c>
      <c r="W2732" s="27">
        <v>0</v>
      </c>
      <c r="X2732" s="27"/>
      <c r="Y2732" s="27">
        <v>0</v>
      </c>
      <c r="Z2732" s="27">
        <v>1</v>
      </c>
    </row>
    <row r="2733" spans="1:26">
      <c r="A2733" s="27">
        <v>1980</v>
      </c>
      <c r="B2733" t="s">
        <v>80</v>
      </c>
      <c r="C2733" s="27"/>
      <c r="D2733" s="27"/>
      <c r="E2733" s="27"/>
      <c r="F2733" s="27">
        <v>0</v>
      </c>
      <c r="G2733" s="27">
        <v>0</v>
      </c>
      <c r="H2733" s="27">
        <v>1</v>
      </c>
      <c r="I2733" s="27">
        <v>0</v>
      </c>
      <c r="J2733" s="27">
        <v>0</v>
      </c>
      <c r="K2733" s="27">
        <v>1</v>
      </c>
      <c r="L2733" s="27">
        <v>1</v>
      </c>
      <c r="M2733" s="27">
        <v>0</v>
      </c>
      <c r="N2733" s="27">
        <v>0</v>
      </c>
      <c r="O2733" s="27">
        <v>0</v>
      </c>
      <c r="P2733" s="27">
        <v>111000000</v>
      </c>
      <c r="Q2733" s="27">
        <v>110900457.03703703</v>
      </c>
      <c r="R2733" s="27">
        <v>0</v>
      </c>
      <c r="S2733" s="27">
        <v>0</v>
      </c>
      <c r="T2733" s="33">
        <v>0.94044734443210454</v>
      </c>
      <c r="U2733" s="27">
        <v>2783223.3</v>
      </c>
      <c r="V2733" s="27">
        <v>0</v>
      </c>
      <c r="W2733" s="27">
        <v>0</v>
      </c>
      <c r="X2733" s="27"/>
      <c r="Y2733" s="27">
        <v>0</v>
      </c>
      <c r="Z2733" s="27">
        <v>1</v>
      </c>
    </row>
    <row r="2734" spans="1:26">
      <c r="A2734" s="27">
        <v>1981</v>
      </c>
      <c r="B2734" t="s">
        <v>80</v>
      </c>
      <c r="C2734" s="27"/>
      <c r="D2734" s="27"/>
      <c r="E2734" s="27"/>
      <c r="F2734" s="27">
        <v>0</v>
      </c>
      <c r="G2734" s="27">
        <v>0</v>
      </c>
      <c r="H2734" s="27">
        <v>1</v>
      </c>
      <c r="I2734" s="27">
        <v>0</v>
      </c>
      <c r="J2734" s="27">
        <v>0</v>
      </c>
      <c r="K2734" s="27">
        <v>1</v>
      </c>
      <c r="L2734" s="27">
        <v>1</v>
      </c>
      <c r="M2734" s="27">
        <v>0</v>
      </c>
      <c r="N2734" s="27">
        <v>0</v>
      </c>
      <c r="O2734" s="27">
        <v>0</v>
      </c>
      <c r="P2734" s="27">
        <v>116000000</v>
      </c>
      <c r="Q2734" s="27">
        <v>115651918.88888887</v>
      </c>
      <c r="R2734" s="27">
        <v>0</v>
      </c>
      <c r="S2734" s="27">
        <v>0</v>
      </c>
      <c r="T2734" s="33">
        <v>0.83355014400471705</v>
      </c>
      <c r="U2734" s="27">
        <v>8275541.7999999998</v>
      </c>
      <c r="V2734" s="27">
        <v>0</v>
      </c>
      <c r="W2734" s="27">
        <v>0</v>
      </c>
      <c r="X2734" s="27"/>
      <c r="Y2734" s="27">
        <v>0</v>
      </c>
      <c r="Z2734" s="27">
        <v>1</v>
      </c>
    </row>
    <row r="2735" spans="1:26">
      <c r="A2735" s="27">
        <v>1982</v>
      </c>
      <c r="B2735" t="s">
        <v>80</v>
      </c>
      <c r="C2735" s="27"/>
      <c r="D2735" s="27"/>
      <c r="E2735" s="27"/>
      <c r="F2735" s="27">
        <v>0</v>
      </c>
      <c r="G2735" s="27">
        <v>0</v>
      </c>
      <c r="H2735" s="27">
        <v>1</v>
      </c>
      <c r="I2735" s="27">
        <v>0</v>
      </c>
      <c r="J2735" s="27">
        <v>0</v>
      </c>
      <c r="K2735" s="27">
        <v>1</v>
      </c>
      <c r="L2735" s="27">
        <v>1</v>
      </c>
      <c r="M2735" s="27">
        <v>0</v>
      </c>
      <c r="N2735" s="27">
        <v>0</v>
      </c>
      <c r="O2735" s="27">
        <v>0</v>
      </c>
      <c r="P2735" s="27">
        <v>125000000</v>
      </c>
      <c r="Q2735" s="27">
        <v>125435589.99999999</v>
      </c>
      <c r="R2735" s="27">
        <v>0</v>
      </c>
      <c r="S2735" s="27">
        <v>0</v>
      </c>
      <c r="T2735" s="33">
        <v>0.78443295677873848</v>
      </c>
      <c r="U2735" s="27">
        <v>6956580.0999999996</v>
      </c>
      <c r="V2735" s="27">
        <v>0</v>
      </c>
      <c r="W2735" s="27">
        <v>0</v>
      </c>
      <c r="X2735" s="27"/>
      <c r="Y2735" s="27">
        <v>0</v>
      </c>
      <c r="Z2735" s="27">
        <v>1</v>
      </c>
    </row>
    <row r="2736" spans="1:26">
      <c r="A2736" s="27">
        <v>1983</v>
      </c>
      <c r="B2736" t="s">
        <v>80</v>
      </c>
      <c r="C2736" s="27"/>
      <c r="D2736" s="27"/>
      <c r="E2736" s="27"/>
      <c r="F2736" s="27">
        <v>0</v>
      </c>
      <c r="G2736" s="27">
        <v>0</v>
      </c>
      <c r="H2736" s="27">
        <v>1</v>
      </c>
      <c r="I2736" s="27">
        <v>0</v>
      </c>
      <c r="J2736" s="27">
        <v>0</v>
      </c>
      <c r="K2736" s="27">
        <v>1</v>
      </c>
      <c r="L2736" s="27">
        <v>1</v>
      </c>
      <c r="M2736" s="27">
        <v>0</v>
      </c>
      <c r="N2736" s="27">
        <v>0</v>
      </c>
      <c r="O2736" s="27">
        <v>0</v>
      </c>
      <c r="P2736" s="27">
        <v>132000000</v>
      </c>
      <c r="Q2736" s="27">
        <v>131803552.22222221</v>
      </c>
      <c r="R2736" s="27">
        <v>0</v>
      </c>
      <c r="S2736" s="27">
        <v>0</v>
      </c>
      <c r="T2736" s="33">
        <v>0.83426891623154475</v>
      </c>
      <c r="U2736" s="27">
        <v>7668158.0999999996</v>
      </c>
      <c r="V2736" s="27">
        <v>0</v>
      </c>
      <c r="W2736" s="27">
        <v>0</v>
      </c>
      <c r="X2736" s="27"/>
      <c r="Y2736" s="27">
        <v>0</v>
      </c>
      <c r="Z2736" s="27">
        <v>1</v>
      </c>
    </row>
    <row r="2737" spans="1:26">
      <c r="A2737" s="27">
        <v>1984</v>
      </c>
      <c r="B2737" t="s">
        <v>80</v>
      </c>
      <c r="C2737" s="27"/>
      <c r="D2737" s="27"/>
      <c r="E2737" s="27"/>
      <c r="F2737" s="27">
        <v>0</v>
      </c>
      <c r="G2737" s="27">
        <v>0</v>
      </c>
      <c r="H2737" s="27">
        <v>1</v>
      </c>
      <c r="I2737" s="27">
        <v>0</v>
      </c>
      <c r="J2737" s="27">
        <v>0</v>
      </c>
      <c r="K2737" s="27">
        <v>1</v>
      </c>
      <c r="L2737" s="27">
        <v>1</v>
      </c>
      <c r="M2737" s="27">
        <v>0</v>
      </c>
      <c r="N2737" s="27">
        <v>0</v>
      </c>
      <c r="O2737" s="27">
        <v>0</v>
      </c>
      <c r="P2737" s="27">
        <v>146000000</v>
      </c>
      <c r="Q2737" s="27">
        <v>145533310.74074072</v>
      </c>
      <c r="R2737" s="27">
        <v>0</v>
      </c>
      <c r="S2737" s="27">
        <v>1</v>
      </c>
      <c r="T2737" s="33">
        <v>0.82999599794502654</v>
      </c>
      <c r="U2737" s="27">
        <v>6177723.7000000002</v>
      </c>
      <c r="V2737" s="27">
        <v>0</v>
      </c>
      <c r="W2737" s="27">
        <v>0</v>
      </c>
      <c r="X2737" s="27"/>
      <c r="Y2737" s="27"/>
      <c r="Z2737" s="27">
        <v>1</v>
      </c>
    </row>
    <row r="2738" spans="1:26">
      <c r="A2738" s="27">
        <v>1985</v>
      </c>
      <c r="B2738" t="s">
        <v>80</v>
      </c>
      <c r="C2738" s="27"/>
      <c r="D2738" s="27"/>
      <c r="E2738" s="27"/>
      <c r="F2738" s="27">
        <v>0</v>
      </c>
      <c r="G2738" s="27">
        <v>0</v>
      </c>
      <c r="H2738" s="27">
        <v>1</v>
      </c>
      <c r="I2738" s="27">
        <v>0</v>
      </c>
      <c r="J2738" s="27">
        <v>0</v>
      </c>
      <c r="K2738" s="27">
        <v>1</v>
      </c>
      <c r="L2738" s="27">
        <v>1</v>
      </c>
      <c r="M2738" s="27">
        <v>0</v>
      </c>
      <c r="N2738" s="27">
        <v>0</v>
      </c>
      <c r="O2738" s="27">
        <v>0</v>
      </c>
      <c r="P2738" s="27">
        <v>168000000</v>
      </c>
      <c r="Q2738" s="27">
        <v>167728455.18518516</v>
      </c>
      <c r="R2738" s="27">
        <v>0</v>
      </c>
      <c r="S2738" s="27">
        <v>1</v>
      </c>
      <c r="T2738" s="33">
        <v>0.74915719568429318</v>
      </c>
      <c r="U2738" s="27">
        <v>4202181.7</v>
      </c>
      <c r="V2738" s="27">
        <v>0</v>
      </c>
      <c r="W2738" s="27">
        <v>0</v>
      </c>
      <c r="X2738" s="27"/>
      <c r="Y2738" s="27"/>
      <c r="Z2738" s="27">
        <v>1</v>
      </c>
    </row>
    <row r="2739" spans="1:26">
      <c r="A2739" s="27">
        <v>1986</v>
      </c>
      <c r="B2739" t="s">
        <v>80</v>
      </c>
      <c r="C2739" s="27"/>
      <c r="D2739" s="27"/>
      <c r="E2739" s="27"/>
      <c r="F2739" s="27">
        <v>1100000</v>
      </c>
      <c r="G2739" s="27">
        <v>0</v>
      </c>
      <c r="H2739" s="27">
        <v>1</v>
      </c>
      <c r="I2739" s="27">
        <v>0</v>
      </c>
      <c r="J2739" s="27">
        <v>0</v>
      </c>
      <c r="K2739" s="27">
        <v>1</v>
      </c>
      <c r="L2739" s="27">
        <v>1</v>
      </c>
      <c r="M2739" s="27">
        <v>0</v>
      </c>
      <c r="N2739" s="27">
        <v>0</v>
      </c>
      <c r="O2739" s="27">
        <v>0</v>
      </c>
      <c r="P2739" s="27">
        <v>188000000</v>
      </c>
      <c r="Q2739" s="27">
        <v>187589522.5925926</v>
      </c>
      <c r="R2739" s="27">
        <v>1</v>
      </c>
      <c r="S2739" s="27">
        <v>1</v>
      </c>
      <c r="T2739" s="33">
        <v>0.7030572776909082</v>
      </c>
      <c r="U2739" s="27">
        <v>2622771.2000000002</v>
      </c>
      <c r="V2739" s="27">
        <v>0</v>
      </c>
      <c r="W2739" s="27">
        <v>2118582.4</v>
      </c>
      <c r="X2739" s="27"/>
      <c r="Y2739" s="27"/>
      <c r="Z2739" s="27">
        <v>1</v>
      </c>
    </row>
    <row r="2740" spans="1:26">
      <c r="A2740" s="27">
        <v>1987</v>
      </c>
      <c r="B2740" t="s">
        <v>80</v>
      </c>
      <c r="C2740" s="27"/>
      <c r="D2740" s="27"/>
      <c r="E2740" s="27"/>
      <c r="F2740" s="27">
        <v>0</v>
      </c>
      <c r="G2740" s="27">
        <v>0</v>
      </c>
      <c r="H2740" s="27">
        <v>1</v>
      </c>
      <c r="I2740" s="27">
        <v>0</v>
      </c>
      <c r="J2740" s="27">
        <v>0</v>
      </c>
      <c r="K2740" s="27">
        <v>1</v>
      </c>
      <c r="L2740" s="27">
        <v>1</v>
      </c>
      <c r="M2740" s="27">
        <v>0</v>
      </c>
      <c r="N2740" s="27">
        <v>0</v>
      </c>
      <c r="O2740" s="27">
        <v>0</v>
      </c>
      <c r="P2740" s="27">
        <v>215000000</v>
      </c>
      <c r="Q2740" s="27">
        <v>215009569.62962961</v>
      </c>
      <c r="R2740" s="27">
        <v>1</v>
      </c>
      <c r="S2740" s="27">
        <v>1</v>
      </c>
      <c r="T2740" s="33">
        <v>0.74330063470010233</v>
      </c>
      <c r="U2740" s="27">
        <v>2084011.6</v>
      </c>
      <c r="V2740" s="27">
        <v>0</v>
      </c>
      <c r="W2740" s="27">
        <v>3244475.4</v>
      </c>
      <c r="X2740" s="27"/>
      <c r="Y2740" s="27"/>
      <c r="Z2740" s="27">
        <v>1</v>
      </c>
    </row>
    <row r="2741" spans="1:26">
      <c r="A2741" s="27">
        <v>1988</v>
      </c>
      <c r="B2741" t="s">
        <v>80</v>
      </c>
      <c r="C2741" s="27"/>
      <c r="D2741" s="27"/>
      <c r="E2741" s="27"/>
      <c r="F2741" s="27">
        <v>0</v>
      </c>
      <c r="G2741" s="27">
        <v>0</v>
      </c>
      <c r="H2741" s="27">
        <v>1</v>
      </c>
      <c r="I2741" s="27">
        <v>0</v>
      </c>
      <c r="J2741" s="27">
        <v>0</v>
      </c>
      <c r="K2741" s="27">
        <v>1</v>
      </c>
      <c r="L2741" s="27">
        <v>1</v>
      </c>
      <c r="M2741" s="27">
        <v>0</v>
      </c>
      <c r="N2741" s="27">
        <v>0</v>
      </c>
      <c r="O2741" s="27">
        <v>0</v>
      </c>
      <c r="P2741" s="27">
        <v>236000000</v>
      </c>
      <c r="Q2741" s="27">
        <v>236357523.7037037</v>
      </c>
      <c r="R2741" s="27">
        <v>1</v>
      </c>
      <c r="S2741" s="27">
        <v>1</v>
      </c>
      <c r="T2741" s="33">
        <v>0.80560957079318884</v>
      </c>
      <c r="U2741" s="27">
        <v>1141153.6000000001</v>
      </c>
      <c r="V2741" s="27">
        <v>0</v>
      </c>
      <c r="W2741" s="27">
        <v>3584944.8</v>
      </c>
      <c r="X2741" s="27"/>
      <c r="Y2741" s="27"/>
      <c r="Z2741" s="27">
        <v>1</v>
      </c>
    </row>
    <row r="2742" spans="1:26">
      <c r="A2742" s="27">
        <v>1989</v>
      </c>
      <c r="B2742" t="s">
        <v>80</v>
      </c>
      <c r="C2742" s="27"/>
      <c r="D2742" s="27"/>
      <c r="E2742" s="27"/>
      <c r="F2742" s="27">
        <v>0</v>
      </c>
      <c r="G2742" s="27">
        <v>0</v>
      </c>
      <c r="H2742" s="27">
        <v>1</v>
      </c>
      <c r="I2742" s="27">
        <v>0</v>
      </c>
      <c r="J2742" s="27">
        <v>0</v>
      </c>
      <c r="K2742" s="27">
        <v>1</v>
      </c>
      <c r="L2742" s="27">
        <v>1</v>
      </c>
      <c r="M2742" s="27">
        <v>0</v>
      </c>
      <c r="N2742" s="27">
        <v>0</v>
      </c>
      <c r="O2742" s="27">
        <v>0</v>
      </c>
      <c r="P2742" s="27">
        <v>267000000.00000003</v>
      </c>
      <c r="Q2742" s="27">
        <v>267327642.22222221</v>
      </c>
      <c r="R2742" s="27">
        <v>1</v>
      </c>
      <c r="S2742" s="27">
        <v>1</v>
      </c>
      <c r="T2742" s="33">
        <v>0.74679040704290955</v>
      </c>
      <c r="U2742" s="27">
        <v>458641.9</v>
      </c>
      <c r="V2742" s="27">
        <v>0</v>
      </c>
      <c r="W2742" s="27">
        <v>4152745.6</v>
      </c>
      <c r="X2742" s="27"/>
      <c r="Y2742" s="27"/>
      <c r="Z2742" s="27">
        <v>1</v>
      </c>
    </row>
    <row r="2743" spans="1:26">
      <c r="A2743" s="27">
        <v>1990</v>
      </c>
      <c r="B2743" t="s">
        <v>80</v>
      </c>
      <c r="C2743" s="27"/>
      <c r="D2743" s="27"/>
      <c r="E2743" s="27"/>
      <c r="F2743" s="27">
        <v>0</v>
      </c>
      <c r="G2743" s="27">
        <v>0</v>
      </c>
      <c r="H2743" s="27">
        <v>1</v>
      </c>
      <c r="I2743" s="27">
        <v>0</v>
      </c>
      <c r="J2743" s="27">
        <v>0</v>
      </c>
      <c r="K2743" s="27">
        <v>1</v>
      </c>
      <c r="L2743" s="27">
        <v>1</v>
      </c>
      <c r="M2743" s="27">
        <v>0</v>
      </c>
      <c r="N2743" s="27">
        <v>0</v>
      </c>
      <c r="O2743" s="27">
        <v>0</v>
      </c>
      <c r="P2743" s="27">
        <v>278000000</v>
      </c>
      <c r="Q2743" s="27">
        <v>278098762.96296293</v>
      </c>
      <c r="R2743" s="27">
        <v>1</v>
      </c>
      <c r="S2743" s="27">
        <v>1</v>
      </c>
      <c r="T2743" s="33">
        <v>0.70566019682121295</v>
      </c>
      <c r="U2743" s="27">
        <v>11381.3</v>
      </c>
      <c r="V2743" s="27">
        <v>0</v>
      </c>
      <c r="W2743" s="27">
        <v>5501426.2000000002</v>
      </c>
      <c r="X2743" s="27"/>
      <c r="Y2743" s="27"/>
      <c r="Z2743" s="27">
        <v>1</v>
      </c>
    </row>
    <row r="2744" spans="1:26">
      <c r="A2744" s="27">
        <v>1991</v>
      </c>
      <c r="B2744" t="s">
        <v>80</v>
      </c>
      <c r="C2744" s="27"/>
      <c r="D2744" s="27"/>
      <c r="E2744" s="27"/>
      <c r="F2744" s="27">
        <v>0</v>
      </c>
      <c r="G2744" s="27">
        <v>0</v>
      </c>
      <c r="H2744" s="27">
        <v>1</v>
      </c>
      <c r="I2744" s="27">
        <v>0</v>
      </c>
      <c r="J2744" s="27">
        <v>0</v>
      </c>
      <c r="K2744" s="27">
        <v>1</v>
      </c>
      <c r="L2744" s="27">
        <v>1</v>
      </c>
      <c r="M2744" s="27">
        <v>0</v>
      </c>
      <c r="N2744" s="27">
        <v>0</v>
      </c>
      <c r="O2744" s="27">
        <v>0</v>
      </c>
      <c r="P2744" s="27">
        <v>301000000</v>
      </c>
      <c r="Q2744" s="27">
        <v>300757888.88888884</v>
      </c>
      <c r="R2744" s="27">
        <v>1</v>
      </c>
      <c r="S2744" s="27">
        <v>1</v>
      </c>
      <c r="T2744" s="33">
        <v>0.64778014054484578</v>
      </c>
      <c r="U2744" s="27">
        <v>0</v>
      </c>
      <c r="V2744" s="27">
        <v>0</v>
      </c>
      <c r="W2744" s="27">
        <v>7102085.2000000002</v>
      </c>
      <c r="X2744" s="27"/>
      <c r="Y2744" s="27"/>
      <c r="Z2744" s="27">
        <v>1</v>
      </c>
    </row>
    <row r="2745" spans="1:26">
      <c r="A2745" s="27">
        <v>1992</v>
      </c>
      <c r="B2745" t="s">
        <v>80</v>
      </c>
      <c r="C2745" s="27"/>
      <c r="D2745" s="27"/>
      <c r="E2745" s="27"/>
      <c r="F2745" s="27">
        <v>0</v>
      </c>
      <c r="G2745" s="27">
        <v>0</v>
      </c>
      <c r="H2745" s="27">
        <v>1</v>
      </c>
      <c r="I2745" s="27">
        <v>0</v>
      </c>
      <c r="J2745" s="27">
        <v>0</v>
      </c>
      <c r="K2745" s="27">
        <v>1</v>
      </c>
      <c r="L2745" s="27">
        <v>1</v>
      </c>
      <c r="M2745" s="27">
        <v>0</v>
      </c>
      <c r="N2745" s="27">
        <v>0</v>
      </c>
      <c r="O2745" s="27">
        <v>0</v>
      </c>
      <c r="P2745" s="27">
        <v>310000000</v>
      </c>
      <c r="Q2745" s="27">
        <v>310160444.44444442</v>
      </c>
      <c r="R2745" s="27">
        <v>1</v>
      </c>
      <c r="S2745" s="27">
        <v>1</v>
      </c>
      <c r="T2745" s="33">
        <v>0.62587770846912083</v>
      </c>
      <c r="U2745" s="27">
        <v>0</v>
      </c>
      <c r="V2745" s="27">
        <v>0</v>
      </c>
      <c r="W2745" s="27">
        <v>6834000</v>
      </c>
      <c r="X2745" s="27"/>
      <c r="Y2745" s="27"/>
      <c r="Z2745" s="27">
        <v>1</v>
      </c>
    </row>
    <row r="2746" spans="1:26">
      <c r="A2746" s="27">
        <v>1993</v>
      </c>
      <c r="B2746" t="s">
        <v>80</v>
      </c>
      <c r="C2746" s="27"/>
      <c r="D2746" s="27"/>
      <c r="E2746" s="27"/>
      <c r="F2746" s="27">
        <v>0</v>
      </c>
      <c r="G2746" s="27">
        <v>0</v>
      </c>
      <c r="H2746" s="27">
        <v>1</v>
      </c>
      <c r="I2746" s="27">
        <v>0</v>
      </c>
      <c r="J2746" s="27">
        <v>0</v>
      </c>
      <c r="K2746" s="27">
        <v>1</v>
      </c>
      <c r="L2746" s="27">
        <v>1</v>
      </c>
      <c r="M2746" s="27">
        <v>0</v>
      </c>
      <c r="N2746" s="27">
        <v>0</v>
      </c>
      <c r="O2746" s="27">
        <v>0</v>
      </c>
      <c r="P2746" s="27">
        <v>310000000</v>
      </c>
      <c r="Q2746" s="27">
        <v>309812185.18518519</v>
      </c>
      <c r="R2746" s="27">
        <v>0</v>
      </c>
      <c r="S2746" s="27">
        <v>1</v>
      </c>
      <c r="T2746" s="33">
        <v>0.648154718576755</v>
      </c>
      <c r="U2746" s="27">
        <v>0</v>
      </c>
      <c r="V2746" s="27">
        <v>0</v>
      </c>
      <c r="W2746" s="27">
        <v>6865000</v>
      </c>
      <c r="X2746" s="27"/>
      <c r="Y2746" s="27"/>
      <c r="Z2746" s="27">
        <v>1</v>
      </c>
    </row>
    <row r="2747" spans="1:26">
      <c r="A2747" s="27">
        <v>1994</v>
      </c>
      <c r="B2747" t="s">
        <v>80</v>
      </c>
      <c r="C2747" s="27"/>
      <c r="D2747" s="27"/>
      <c r="E2747" s="27"/>
      <c r="F2747" s="27">
        <v>0</v>
      </c>
      <c r="G2747" s="27">
        <v>0</v>
      </c>
      <c r="H2747" s="27">
        <v>1</v>
      </c>
      <c r="I2747" s="27">
        <v>0</v>
      </c>
      <c r="J2747" s="27">
        <v>0</v>
      </c>
      <c r="K2747" s="27">
        <v>1</v>
      </c>
      <c r="L2747" s="27">
        <v>1</v>
      </c>
      <c r="M2747" s="27">
        <v>0</v>
      </c>
      <c r="N2747" s="27">
        <v>0</v>
      </c>
      <c r="O2747" s="27">
        <v>0</v>
      </c>
      <c r="P2747" s="27">
        <v>325000000</v>
      </c>
      <c r="Q2747" s="27">
        <v>325111814.81481487</v>
      </c>
      <c r="R2747" s="27">
        <v>0</v>
      </c>
      <c r="S2747" s="27">
        <v>1</v>
      </c>
      <c r="T2747" s="33">
        <v>0.69545665111729171</v>
      </c>
      <c r="U2747" s="27">
        <v>0</v>
      </c>
      <c r="V2747" s="27">
        <v>0</v>
      </c>
      <c r="W2747" s="27">
        <v>7202000</v>
      </c>
      <c r="X2747" s="27"/>
      <c r="Y2747" s="27"/>
      <c r="Z2747" s="27">
        <v>1</v>
      </c>
    </row>
    <row r="2748" spans="1:26">
      <c r="A2748" s="27">
        <v>1995</v>
      </c>
      <c r="B2748" t="s">
        <v>80</v>
      </c>
      <c r="C2748" s="27"/>
      <c r="D2748" s="27"/>
      <c r="E2748" s="27"/>
      <c r="F2748" s="27">
        <v>0</v>
      </c>
      <c r="G2748" s="27">
        <v>0</v>
      </c>
      <c r="H2748" s="27">
        <v>1</v>
      </c>
      <c r="I2748" s="27">
        <v>0</v>
      </c>
      <c r="J2748" s="27">
        <v>0</v>
      </c>
      <c r="K2748" s="27">
        <v>1</v>
      </c>
      <c r="L2748" s="27">
        <v>1</v>
      </c>
      <c r="M2748" s="27">
        <v>0</v>
      </c>
      <c r="N2748" s="27">
        <v>0</v>
      </c>
      <c r="O2748" s="27">
        <v>0</v>
      </c>
      <c r="P2748" s="27">
        <v>342000000</v>
      </c>
      <c r="Q2748" s="27">
        <v>342172518.51851851</v>
      </c>
      <c r="R2748" s="27">
        <v>0</v>
      </c>
      <c r="S2748" s="27">
        <v>1</v>
      </c>
      <c r="T2748" s="33">
        <v>0.69736071622307827</v>
      </c>
      <c r="U2748" s="27">
        <v>0</v>
      </c>
      <c r="V2748" s="27">
        <v>0</v>
      </c>
      <c r="W2748" s="27">
        <v>7315000</v>
      </c>
      <c r="X2748" s="27"/>
      <c r="Y2748" s="27"/>
      <c r="Z2748" s="27">
        <v>1</v>
      </c>
    </row>
    <row r="2749" spans="1:26">
      <c r="A2749" s="27">
        <v>1996</v>
      </c>
      <c r="B2749" t="s">
        <v>80</v>
      </c>
      <c r="C2749" s="27"/>
      <c r="D2749" s="27"/>
      <c r="E2749" s="27"/>
      <c r="F2749" s="27">
        <v>0</v>
      </c>
      <c r="G2749" s="27">
        <v>0</v>
      </c>
      <c r="H2749" s="27">
        <v>1</v>
      </c>
      <c r="I2749" s="27">
        <v>0</v>
      </c>
      <c r="J2749" s="27">
        <v>0</v>
      </c>
      <c r="K2749" s="27">
        <v>1</v>
      </c>
      <c r="L2749" s="27">
        <v>1</v>
      </c>
      <c r="M2749" s="27">
        <v>0</v>
      </c>
      <c r="N2749" s="27">
        <v>0</v>
      </c>
      <c r="O2749" s="27">
        <v>0</v>
      </c>
      <c r="P2749" s="27">
        <v>367000000</v>
      </c>
      <c r="Q2749" s="27">
        <v>366911444.44444436</v>
      </c>
      <c r="R2749" s="27">
        <v>0</v>
      </c>
      <c r="S2749" s="27">
        <v>1</v>
      </c>
      <c r="T2749" s="33">
        <v>0.69966405838602452</v>
      </c>
      <c r="U2749" s="27">
        <v>0</v>
      </c>
      <c r="V2749" s="27">
        <v>0</v>
      </c>
      <c r="W2749" s="27">
        <v>7240000</v>
      </c>
      <c r="X2749" s="27"/>
      <c r="Y2749" s="27"/>
      <c r="Z2749" s="27">
        <v>1</v>
      </c>
    </row>
    <row r="2750" spans="1:26">
      <c r="A2750" s="27">
        <v>1997</v>
      </c>
      <c r="B2750" t="s">
        <v>80</v>
      </c>
      <c r="C2750" s="27"/>
      <c r="D2750" s="27"/>
      <c r="E2750" s="27"/>
      <c r="F2750" s="27">
        <v>0</v>
      </c>
      <c r="G2750" s="27">
        <v>0</v>
      </c>
      <c r="H2750" s="27">
        <v>1</v>
      </c>
      <c r="I2750" s="27">
        <v>0</v>
      </c>
      <c r="J2750" s="27">
        <v>0</v>
      </c>
      <c r="K2750" s="27">
        <v>1</v>
      </c>
      <c r="L2750" s="27">
        <v>1</v>
      </c>
      <c r="M2750" s="27">
        <v>0</v>
      </c>
      <c r="N2750" s="27">
        <v>0</v>
      </c>
      <c r="O2750" s="27">
        <v>0</v>
      </c>
      <c r="P2750" s="27">
        <v>392000000</v>
      </c>
      <c r="Q2750" s="27">
        <v>392190592.59259254</v>
      </c>
      <c r="R2750" s="27">
        <v>0</v>
      </c>
      <c r="S2750" s="27">
        <v>1</v>
      </c>
      <c r="T2750" s="33">
        <v>0.71538944173936525</v>
      </c>
      <c r="U2750" s="27">
        <v>0</v>
      </c>
      <c r="V2750" s="27">
        <v>0</v>
      </c>
      <c r="W2750" s="27">
        <v>7084000</v>
      </c>
      <c r="X2750" s="27"/>
      <c r="Y2750" s="27"/>
      <c r="Z2750" s="27">
        <v>1</v>
      </c>
    </row>
    <row r="2751" spans="1:26">
      <c r="A2751" s="27">
        <v>1998</v>
      </c>
      <c r="B2751" t="s">
        <v>80</v>
      </c>
      <c r="C2751" s="27"/>
      <c r="D2751" s="27"/>
      <c r="E2751" s="27"/>
      <c r="F2751" s="27">
        <v>0</v>
      </c>
      <c r="G2751" s="27">
        <v>0</v>
      </c>
      <c r="H2751" s="27">
        <v>1</v>
      </c>
      <c r="I2751" s="27">
        <v>0</v>
      </c>
      <c r="J2751" s="27">
        <v>0</v>
      </c>
      <c r="K2751" s="27">
        <v>1</v>
      </c>
      <c r="L2751" s="27">
        <v>1</v>
      </c>
      <c r="M2751" s="27">
        <v>0</v>
      </c>
      <c r="N2751" s="27">
        <v>0</v>
      </c>
      <c r="O2751" s="27">
        <v>0</v>
      </c>
      <c r="P2751" s="27">
        <v>446000000</v>
      </c>
      <c r="Q2751" s="27">
        <v>445903592.59259254</v>
      </c>
      <c r="R2751" s="27">
        <v>0</v>
      </c>
      <c r="S2751" s="27">
        <v>1</v>
      </c>
      <c r="T2751" s="33">
        <v>0.63293736472878814</v>
      </c>
      <c r="U2751" s="27">
        <v>0</v>
      </c>
      <c r="V2751" s="27">
        <v>0</v>
      </c>
      <c r="W2751" s="27">
        <v>8211000</v>
      </c>
      <c r="X2751" s="27"/>
      <c r="Y2751" s="27"/>
      <c r="Z2751" s="27">
        <v>1</v>
      </c>
    </row>
    <row r="2752" spans="1:26">
      <c r="A2752" s="27">
        <v>1999</v>
      </c>
      <c r="B2752" t="s">
        <v>80</v>
      </c>
      <c r="C2752" s="27"/>
      <c r="D2752" s="27"/>
      <c r="E2752" s="27"/>
      <c r="F2752" s="27">
        <v>0</v>
      </c>
      <c r="G2752" s="27">
        <v>0</v>
      </c>
      <c r="H2752" s="27">
        <v>1</v>
      </c>
      <c r="I2752" s="27">
        <v>0</v>
      </c>
      <c r="J2752" s="27">
        <v>0</v>
      </c>
      <c r="K2752" s="27">
        <v>1</v>
      </c>
      <c r="L2752" s="27">
        <v>1</v>
      </c>
      <c r="M2752" s="27">
        <v>0</v>
      </c>
      <c r="N2752" s="27">
        <v>0</v>
      </c>
      <c r="O2752" s="27">
        <v>0</v>
      </c>
      <c r="P2752" s="27">
        <v>482000000</v>
      </c>
      <c r="Q2752" s="27">
        <v>482009370.37037033</v>
      </c>
      <c r="R2752" s="27">
        <v>0</v>
      </c>
      <c r="S2752" s="27">
        <v>1</v>
      </c>
      <c r="T2752" s="33">
        <v>0.59173831677950461</v>
      </c>
      <c r="U2752" s="27">
        <v>1276434.3</v>
      </c>
      <c r="V2752" s="27">
        <v>367000</v>
      </c>
      <c r="W2752" s="27">
        <v>9337000</v>
      </c>
      <c r="X2752" s="27"/>
      <c r="Y2752" s="27"/>
      <c r="Z2752" s="27">
        <v>1</v>
      </c>
    </row>
    <row r="2753" spans="1:26">
      <c r="A2753" s="27">
        <v>2000</v>
      </c>
      <c r="B2753" t="s">
        <v>80</v>
      </c>
      <c r="C2753" s="27"/>
      <c r="D2753" s="27"/>
      <c r="E2753" s="27"/>
      <c r="F2753" s="27">
        <v>0</v>
      </c>
      <c r="G2753" s="27">
        <v>0</v>
      </c>
      <c r="H2753" s="27">
        <v>1</v>
      </c>
      <c r="I2753" s="27">
        <v>0</v>
      </c>
      <c r="J2753" s="27">
        <v>0</v>
      </c>
      <c r="K2753" s="27">
        <v>1</v>
      </c>
      <c r="L2753" s="27">
        <v>1</v>
      </c>
      <c r="M2753" s="27">
        <v>0</v>
      </c>
      <c r="N2753" s="27">
        <v>0</v>
      </c>
      <c r="O2753" s="27">
        <v>0</v>
      </c>
      <c r="P2753" s="27">
        <v>520000000</v>
      </c>
      <c r="Q2753" s="27">
        <v>520044370.37037027</v>
      </c>
      <c r="R2753" s="27">
        <v>0</v>
      </c>
      <c r="S2753" s="27">
        <v>1</v>
      </c>
      <c r="T2753" s="33">
        <v>0.62919927379193319</v>
      </c>
      <c r="U2753" s="27">
        <v>1211706.3</v>
      </c>
      <c r="V2753" s="27">
        <v>2230000</v>
      </c>
      <c r="W2753" s="27">
        <v>9569000</v>
      </c>
      <c r="X2753" s="27"/>
      <c r="Y2753" s="27"/>
      <c r="Z2753" s="27">
        <v>1</v>
      </c>
    </row>
    <row r="2754" spans="1:26">
      <c r="A2754" s="27">
        <v>2001</v>
      </c>
      <c r="B2754" t="s">
        <v>80</v>
      </c>
      <c r="C2754" s="27"/>
      <c r="D2754" s="27"/>
      <c r="E2754" s="27"/>
      <c r="F2754" s="27">
        <v>0</v>
      </c>
      <c r="G2754" s="27">
        <v>0</v>
      </c>
      <c r="H2754" s="27">
        <v>1</v>
      </c>
      <c r="I2754" s="27">
        <v>0</v>
      </c>
      <c r="J2754" s="27">
        <v>0</v>
      </c>
      <c r="K2754" s="27">
        <v>1</v>
      </c>
      <c r="L2754" s="27">
        <v>1</v>
      </c>
      <c r="M2754" s="27">
        <v>0</v>
      </c>
      <c r="N2754" s="27">
        <v>0</v>
      </c>
      <c r="O2754" s="27">
        <v>0</v>
      </c>
      <c r="P2754" s="27">
        <v>520000000</v>
      </c>
      <c r="Q2754" s="27">
        <v>520444185.18518513</v>
      </c>
      <c r="R2754" s="27">
        <v>0</v>
      </c>
      <c r="S2754" s="27">
        <v>1</v>
      </c>
      <c r="T2754" s="33">
        <v>0.61588871891054842</v>
      </c>
      <c r="U2754" s="27">
        <v>1168758.8999999999</v>
      </c>
      <c r="V2754" s="27">
        <v>3378000</v>
      </c>
      <c r="W2754" s="27">
        <v>9239000</v>
      </c>
      <c r="X2754" s="27"/>
      <c r="Y2754" s="27"/>
      <c r="Z2754" s="27">
        <v>1</v>
      </c>
    </row>
    <row r="2755" spans="1:26">
      <c r="A2755" s="27">
        <v>2002</v>
      </c>
      <c r="B2755" t="s">
        <v>80</v>
      </c>
      <c r="C2755" s="27"/>
      <c r="D2755" s="27"/>
      <c r="E2755" s="27"/>
      <c r="F2755" s="27">
        <v>0</v>
      </c>
      <c r="G2755" s="27">
        <v>0</v>
      </c>
      <c r="H2755" s="27">
        <v>1</v>
      </c>
      <c r="I2755" s="27">
        <v>0</v>
      </c>
      <c r="J2755" s="27">
        <v>0</v>
      </c>
      <c r="K2755" s="27">
        <v>1</v>
      </c>
      <c r="L2755" s="27">
        <v>1</v>
      </c>
      <c r="M2755" s="27">
        <v>0</v>
      </c>
      <c r="N2755" s="27">
        <v>0</v>
      </c>
      <c r="O2755" s="27">
        <v>0</v>
      </c>
      <c r="P2755" s="27">
        <v>540000000</v>
      </c>
      <c r="Q2755" s="27">
        <v>540336925.92592585</v>
      </c>
      <c r="R2755" s="27">
        <v>0</v>
      </c>
      <c r="S2755" s="27">
        <v>1</v>
      </c>
      <c r="T2755" s="33">
        <v>0.62466195784303247</v>
      </c>
      <c r="U2755" s="27">
        <v>1264353.6000000001</v>
      </c>
      <c r="V2755" s="27">
        <v>4174000</v>
      </c>
      <c r="W2755" s="27">
        <v>16188000</v>
      </c>
      <c r="X2755" s="27"/>
      <c r="Y2755" s="27"/>
      <c r="Z2755" s="27">
        <v>1</v>
      </c>
    </row>
    <row r="2756" spans="1:26">
      <c r="A2756" s="27">
        <v>2003</v>
      </c>
      <c r="B2756" t="s">
        <v>80</v>
      </c>
      <c r="C2756" s="27"/>
      <c r="D2756" s="27"/>
      <c r="E2756" s="27"/>
      <c r="F2756" s="27">
        <v>0</v>
      </c>
      <c r="G2756" s="27">
        <v>0</v>
      </c>
      <c r="H2756" s="27">
        <v>1</v>
      </c>
      <c r="I2756" s="27">
        <v>0</v>
      </c>
      <c r="J2756" s="27">
        <v>0</v>
      </c>
      <c r="K2756" s="27">
        <v>1</v>
      </c>
      <c r="L2756" s="27">
        <v>1</v>
      </c>
      <c r="M2756" s="27">
        <v>0</v>
      </c>
      <c r="N2756" s="27">
        <v>0</v>
      </c>
      <c r="O2756" s="27">
        <v>0</v>
      </c>
      <c r="P2756" s="27">
        <v>591000000</v>
      </c>
      <c r="Q2756" s="27">
        <v>591018407.4074074</v>
      </c>
      <c r="R2756" s="27">
        <v>0</v>
      </c>
      <c r="S2756" s="27">
        <v>1</v>
      </c>
      <c r="T2756" s="33">
        <v>0.61793375018798091</v>
      </c>
      <c r="U2756" s="27">
        <v>5735844.2000000002</v>
      </c>
      <c r="V2756" s="27">
        <v>6363000</v>
      </c>
      <c r="W2756" s="27">
        <v>19314000</v>
      </c>
      <c r="X2756" s="27"/>
      <c r="Y2756" s="27"/>
      <c r="Z2756" s="27">
        <v>1</v>
      </c>
    </row>
    <row r="2757" spans="1:26">
      <c r="A2757" s="27">
        <v>2004</v>
      </c>
      <c r="B2757" t="s">
        <v>80</v>
      </c>
      <c r="C2757" s="27"/>
      <c r="D2757" s="27"/>
      <c r="E2757" s="27"/>
      <c r="F2757" s="27">
        <v>0</v>
      </c>
      <c r="G2757" s="27">
        <v>0</v>
      </c>
      <c r="H2757" s="27">
        <v>1</v>
      </c>
      <c r="I2757" s="27">
        <v>0</v>
      </c>
      <c r="J2757" s="27">
        <v>0</v>
      </c>
      <c r="K2757" s="27">
        <v>1</v>
      </c>
      <c r="L2757" s="27">
        <v>1</v>
      </c>
      <c r="M2757" s="27">
        <v>0</v>
      </c>
      <c r="N2757" s="27">
        <v>0</v>
      </c>
      <c r="O2757" s="27">
        <v>0</v>
      </c>
      <c r="P2757" s="27">
        <v>599000000</v>
      </c>
      <c r="Q2757" s="27">
        <v>599118592.5925926</v>
      </c>
      <c r="R2757" s="27">
        <v>0</v>
      </c>
      <c r="S2757" s="27">
        <v>1</v>
      </c>
      <c r="T2757" s="33">
        <v>0.67108711240801089</v>
      </c>
      <c r="U2757" s="27">
        <v>10537172.9</v>
      </c>
      <c r="V2757" s="27">
        <v>7819000</v>
      </c>
      <c r="W2757" s="27">
        <v>21313000</v>
      </c>
      <c r="X2757" s="27"/>
      <c r="Y2757" s="27"/>
      <c r="Z2757" s="27">
        <v>1</v>
      </c>
    </row>
    <row r="2758" spans="1:26">
      <c r="A2758" s="27">
        <v>2005</v>
      </c>
      <c r="B2758" t="s">
        <v>80</v>
      </c>
      <c r="C2758" s="27"/>
      <c r="D2758" s="27"/>
      <c r="E2758" s="27"/>
      <c r="F2758" s="27">
        <v>42000000</v>
      </c>
      <c r="G2758" s="27">
        <v>0</v>
      </c>
      <c r="H2758" s="27">
        <v>1</v>
      </c>
      <c r="I2758" s="27">
        <v>0</v>
      </c>
      <c r="J2758" s="27">
        <v>0</v>
      </c>
      <c r="K2758" s="27">
        <v>1</v>
      </c>
      <c r="L2758" s="27">
        <v>1</v>
      </c>
      <c r="M2758" s="27">
        <v>0</v>
      </c>
      <c r="N2758" s="27">
        <v>0</v>
      </c>
      <c r="O2758" s="27">
        <v>0</v>
      </c>
      <c r="P2758" s="27">
        <v>695000000</v>
      </c>
      <c r="Q2758" s="27">
        <v>695370296.29629624</v>
      </c>
      <c r="R2758" s="27">
        <v>1</v>
      </c>
      <c r="S2758" s="27">
        <v>1</v>
      </c>
      <c r="T2758" s="33">
        <v>0.69599608558540027</v>
      </c>
      <c r="U2758" s="27">
        <v>9697597</v>
      </c>
      <c r="V2758" s="27">
        <v>10099000</v>
      </c>
      <c r="W2758" s="27">
        <v>22947000</v>
      </c>
      <c r="X2758" s="27"/>
      <c r="Y2758" s="27"/>
      <c r="Z2758" s="27">
        <v>1</v>
      </c>
    </row>
    <row r="2759" spans="1:26">
      <c r="A2759" s="27">
        <v>2006</v>
      </c>
      <c r="B2759" t="s">
        <v>80</v>
      </c>
      <c r="C2759" s="27"/>
      <c r="D2759" s="27"/>
      <c r="E2759" s="27"/>
      <c r="F2759" s="27">
        <v>0</v>
      </c>
      <c r="G2759" s="27">
        <v>0</v>
      </c>
      <c r="H2759" s="27">
        <v>1</v>
      </c>
      <c r="I2759" s="27">
        <v>0</v>
      </c>
      <c r="J2759" s="27">
        <v>0</v>
      </c>
      <c r="K2759" s="27">
        <v>1</v>
      </c>
      <c r="L2759" s="27">
        <v>1</v>
      </c>
      <c r="M2759" s="27">
        <v>0</v>
      </c>
      <c r="N2759" s="27">
        <v>0</v>
      </c>
      <c r="O2759" s="27">
        <v>0</v>
      </c>
      <c r="P2759" s="27">
        <v>699000000</v>
      </c>
      <c r="Q2759" s="27">
        <v>698700666.66666663</v>
      </c>
      <c r="R2759" s="27">
        <v>1</v>
      </c>
      <c r="S2759" s="27">
        <v>1</v>
      </c>
      <c r="T2759" s="33">
        <v>0.83568345932575372</v>
      </c>
      <c r="U2759" s="27">
        <v>10900882.4</v>
      </c>
      <c r="V2759" s="27">
        <v>8997000</v>
      </c>
      <c r="W2759" s="27">
        <v>27784000</v>
      </c>
      <c r="X2759" s="27"/>
      <c r="Y2759" s="27"/>
      <c r="Z2759" s="27">
        <v>1</v>
      </c>
    </row>
    <row r="2760" spans="1:26">
      <c r="A2760" s="27">
        <v>2007</v>
      </c>
      <c r="B2760" t="s">
        <v>80</v>
      </c>
      <c r="C2760" s="27"/>
      <c r="D2760" s="27"/>
      <c r="E2760" s="27"/>
      <c r="F2760" s="27">
        <v>0</v>
      </c>
      <c r="G2760" s="27">
        <v>0</v>
      </c>
      <c r="H2760" s="27">
        <v>1</v>
      </c>
      <c r="I2760" s="27">
        <v>0</v>
      </c>
      <c r="J2760" s="27">
        <v>0</v>
      </c>
      <c r="K2760" s="27">
        <v>1</v>
      </c>
      <c r="L2760" s="27">
        <v>1</v>
      </c>
      <c r="M2760" s="27">
        <v>0</v>
      </c>
      <c r="N2760" s="27">
        <v>0</v>
      </c>
      <c r="O2760" s="27">
        <v>0</v>
      </c>
      <c r="P2760" s="27">
        <v>759000000</v>
      </c>
      <c r="Q2760" s="27">
        <v>758683592.5925926</v>
      </c>
      <c r="R2760" s="27">
        <v>1</v>
      </c>
      <c r="S2760" s="27">
        <v>1</v>
      </c>
      <c r="T2760" s="33">
        <v>0.90473952627382648</v>
      </c>
      <c r="U2760" s="27">
        <v>9135425.3000000007</v>
      </c>
      <c r="V2760" s="27">
        <v>12014000</v>
      </c>
      <c r="W2760" s="27">
        <v>34782000</v>
      </c>
      <c r="X2760" s="27"/>
      <c r="Y2760" s="27"/>
      <c r="Z2760" s="27">
        <v>1</v>
      </c>
    </row>
    <row r="2761" spans="1:26">
      <c r="A2761" s="27">
        <v>2008</v>
      </c>
      <c r="B2761" t="s">
        <v>80</v>
      </c>
      <c r="C2761" s="27"/>
      <c r="D2761" s="27"/>
      <c r="E2761" s="27"/>
      <c r="F2761" s="27">
        <v>0</v>
      </c>
      <c r="G2761" s="27">
        <v>0</v>
      </c>
      <c r="H2761" s="27">
        <v>1</v>
      </c>
      <c r="I2761" s="27">
        <v>0</v>
      </c>
      <c r="J2761" s="27">
        <v>0</v>
      </c>
      <c r="K2761" s="27">
        <v>1</v>
      </c>
      <c r="L2761" s="27">
        <v>1</v>
      </c>
      <c r="M2761" s="27">
        <v>0</v>
      </c>
      <c r="N2761" s="27">
        <v>0</v>
      </c>
      <c r="O2761" s="27">
        <v>0</v>
      </c>
      <c r="P2761" s="27">
        <v>826000000</v>
      </c>
      <c r="Q2761" s="27">
        <v>825976037.03703701</v>
      </c>
      <c r="R2761" s="27">
        <v>1</v>
      </c>
      <c r="S2761" s="27">
        <v>1</v>
      </c>
      <c r="T2761" s="33">
        <v>0.91944034308119871</v>
      </c>
      <c r="U2761" s="27">
        <v>14390742.6</v>
      </c>
      <c r="V2761" s="27">
        <v>11535000</v>
      </c>
      <c r="W2761" s="27">
        <v>36602000</v>
      </c>
      <c r="X2761" s="27">
        <v>18000000</v>
      </c>
      <c r="Y2761" s="27"/>
      <c r="Z2761" s="27">
        <v>1</v>
      </c>
    </row>
    <row r="2762" spans="1:26">
      <c r="A2762" s="27">
        <v>2009</v>
      </c>
      <c r="B2762" t="s">
        <v>80</v>
      </c>
      <c r="C2762" s="27"/>
      <c r="D2762" s="27"/>
      <c r="E2762" s="27"/>
      <c r="F2762" s="27">
        <v>0</v>
      </c>
      <c r="G2762" s="27">
        <v>0</v>
      </c>
      <c r="H2762" s="27">
        <v>1</v>
      </c>
      <c r="I2762" s="27">
        <v>0</v>
      </c>
      <c r="J2762" s="27">
        <v>0</v>
      </c>
      <c r="K2762" s="27">
        <v>1</v>
      </c>
      <c r="L2762" s="27">
        <v>1</v>
      </c>
      <c r="M2762" s="27">
        <v>0</v>
      </c>
      <c r="N2762" s="27">
        <v>0</v>
      </c>
      <c r="O2762" s="27">
        <v>0</v>
      </c>
      <c r="P2762" s="27">
        <v>771000000</v>
      </c>
      <c r="Q2762" s="27">
        <v>771275555.55555546</v>
      </c>
      <c r="R2762" s="27">
        <v>1</v>
      </c>
      <c r="S2762" s="27">
        <v>1</v>
      </c>
      <c r="T2762" s="33">
        <v>0.81595367947064712</v>
      </c>
      <c r="U2762" s="27">
        <v>40548563.700000003</v>
      </c>
      <c r="V2762" s="27">
        <v>10781000</v>
      </c>
      <c r="W2762" s="27">
        <v>39406000</v>
      </c>
      <c r="X2762" s="27">
        <v>27000000</v>
      </c>
      <c r="Y2762" s="27"/>
      <c r="Z2762" s="27">
        <v>1</v>
      </c>
    </row>
    <row r="2763" spans="1:26">
      <c r="A2763" s="27">
        <v>2010</v>
      </c>
      <c r="B2763" t="s">
        <v>80</v>
      </c>
      <c r="C2763" s="27"/>
      <c r="D2763" s="27"/>
      <c r="E2763" s="27"/>
      <c r="F2763" s="27">
        <v>0</v>
      </c>
      <c r="G2763" s="27">
        <v>0</v>
      </c>
      <c r="H2763" s="27">
        <v>1</v>
      </c>
      <c r="I2763" s="27">
        <v>0</v>
      </c>
      <c r="J2763" s="27">
        <v>0</v>
      </c>
      <c r="K2763" s="27">
        <v>1</v>
      </c>
      <c r="L2763" s="27">
        <v>1</v>
      </c>
      <c r="M2763" s="27">
        <v>0</v>
      </c>
      <c r="N2763" s="27">
        <v>0</v>
      </c>
      <c r="O2763" s="27">
        <v>0</v>
      </c>
      <c r="P2763" s="27">
        <v>771000000</v>
      </c>
      <c r="Q2763" s="27">
        <v>771013259.2592591</v>
      </c>
      <c r="R2763" s="27">
        <v>1</v>
      </c>
      <c r="S2763" s="27">
        <v>1</v>
      </c>
      <c r="T2763" s="33">
        <v>1.0070075781651076</v>
      </c>
      <c r="U2763" s="27">
        <v>46308959.299999997</v>
      </c>
      <c r="V2763" s="27">
        <v>14165000</v>
      </c>
      <c r="W2763" s="27">
        <v>44036000</v>
      </c>
      <c r="X2763" s="27">
        <v>14000000</v>
      </c>
      <c r="Y2763" s="27"/>
      <c r="Z2763" s="27">
        <v>1</v>
      </c>
    </row>
    <row r="2764" spans="1:26">
      <c r="A2764" s="27">
        <v>2011</v>
      </c>
      <c r="B2764" t="s">
        <v>80</v>
      </c>
      <c r="C2764" s="27"/>
      <c r="D2764" s="27"/>
      <c r="E2764" s="27"/>
      <c r="F2764" s="27">
        <v>0</v>
      </c>
      <c r="G2764" s="27">
        <v>0</v>
      </c>
      <c r="H2764" s="27">
        <v>1</v>
      </c>
      <c r="I2764" s="27">
        <v>0</v>
      </c>
      <c r="J2764" s="27">
        <v>0</v>
      </c>
      <c r="K2764" s="27">
        <v>1</v>
      </c>
      <c r="L2764" s="27">
        <v>1</v>
      </c>
      <c r="M2764" s="27">
        <v>0</v>
      </c>
      <c r="N2764" s="27">
        <v>0</v>
      </c>
      <c r="O2764" s="27">
        <v>0</v>
      </c>
      <c r="P2764" s="27">
        <v>779000000</v>
      </c>
      <c r="Q2764" s="27">
        <v>778655925.92592585</v>
      </c>
      <c r="R2764" s="27">
        <v>1</v>
      </c>
      <c r="S2764" s="27">
        <v>1</v>
      </c>
      <c r="T2764" s="33">
        <v>1.116808011796752</v>
      </c>
      <c r="U2764" s="27">
        <v>45926323.100000001</v>
      </c>
      <c r="V2764" s="27">
        <v>12491000</v>
      </c>
      <c r="W2764" s="27">
        <v>45199000</v>
      </c>
      <c r="X2764" s="27">
        <v>10000000</v>
      </c>
      <c r="Y2764" s="27"/>
      <c r="Z2764" s="27">
        <v>1</v>
      </c>
    </row>
    <row r="2765" spans="1:26">
      <c r="A2765" s="27">
        <v>2012</v>
      </c>
      <c r="B2765" t="s">
        <v>80</v>
      </c>
      <c r="C2765" s="27"/>
      <c r="D2765" s="27"/>
      <c r="E2765" s="27"/>
      <c r="F2765" s="27">
        <v>0</v>
      </c>
      <c r="G2765" s="27">
        <v>0</v>
      </c>
      <c r="H2765" s="27">
        <v>1</v>
      </c>
      <c r="I2765" s="27">
        <v>0</v>
      </c>
      <c r="J2765" s="27">
        <v>0</v>
      </c>
      <c r="K2765" s="27">
        <v>1</v>
      </c>
      <c r="L2765" s="27">
        <v>1</v>
      </c>
      <c r="M2765" s="27">
        <v>0</v>
      </c>
      <c r="N2765" s="27">
        <v>0</v>
      </c>
      <c r="O2765" s="27">
        <v>0</v>
      </c>
      <c r="P2765" s="27">
        <v>800000000</v>
      </c>
      <c r="Q2765" s="27">
        <v>799882259.25925922</v>
      </c>
      <c r="R2765" s="27">
        <v>1</v>
      </c>
      <c r="S2765" s="27">
        <v>1</v>
      </c>
      <c r="T2765" s="33">
        <v>0.99562684078172081</v>
      </c>
      <c r="U2765" s="27">
        <v>45496162.5</v>
      </c>
      <c r="V2765" s="27">
        <v>11259000</v>
      </c>
      <c r="W2765" s="27">
        <v>48402000</v>
      </c>
      <c r="X2765" s="27">
        <v>11000000</v>
      </c>
      <c r="Y2765" s="27"/>
      <c r="Z2765" s="27">
        <v>1</v>
      </c>
    </row>
    <row r="2766" spans="1:26">
      <c r="A2766" s="27">
        <v>2013</v>
      </c>
      <c r="B2766" t="s">
        <v>80</v>
      </c>
      <c r="C2766" s="27"/>
      <c r="D2766" s="27"/>
      <c r="E2766" s="27"/>
      <c r="F2766" s="27">
        <v>26685184</v>
      </c>
      <c r="G2766" s="27">
        <v>0</v>
      </c>
      <c r="H2766" s="27">
        <v>1</v>
      </c>
      <c r="I2766" s="27">
        <v>0</v>
      </c>
      <c r="J2766" s="27">
        <v>0</v>
      </c>
      <c r="K2766" s="27">
        <v>1</v>
      </c>
      <c r="L2766" s="27">
        <v>1</v>
      </c>
      <c r="M2766" s="27">
        <v>0</v>
      </c>
      <c r="N2766" s="27">
        <v>0</v>
      </c>
      <c r="O2766" s="27">
        <v>0</v>
      </c>
      <c r="P2766" s="27">
        <v>843000000</v>
      </c>
      <c r="Q2766" s="27">
        <v>842620111.11111128</v>
      </c>
      <c r="R2766" s="27">
        <v>1</v>
      </c>
      <c r="S2766" s="27">
        <v>1</v>
      </c>
      <c r="T2766" s="33">
        <v>0.99710818219516861</v>
      </c>
      <c r="U2766" s="27">
        <v>45106857.200000003</v>
      </c>
      <c r="V2766" s="27">
        <v>9860000</v>
      </c>
      <c r="W2766" s="27">
        <v>54171000</v>
      </c>
      <c r="X2766" s="27">
        <v>11000000</v>
      </c>
      <c r="Y2766" s="27"/>
      <c r="Z2766" s="27">
        <v>1</v>
      </c>
    </row>
    <row r="2767" spans="1:26">
      <c r="A2767" s="27">
        <v>2014</v>
      </c>
      <c r="B2767" t="s">
        <v>80</v>
      </c>
      <c r="C2767" s="27"/>
      <c r="D2767" s="27"/>
      <c r="E2767" s="27"/>
      <c r="F2767" s="27">
        <v>0</v>
      </c>
      <c r="G2767" s="27">
        <v>0</v>
      </c>
      <c r="H2767" s="27">
        <v>1</v>
      </c>
      <c r="I2767" s="27">
        <v>0</v>
      </c>
      <c r="J2767" s="27">
        <v>0</v>
      </c>
      <c r="K2767" s="27">
        <v>1</v>
      </c>
      <c r="L2767" s="27">
        <v>1</v>
      </c>
      <c r="M2767" s="27">
        <v>0</v>
      </c>
      <c r="N2767" s="27">
        <v>0</v>
      </c>
      <c r="O2767" s="27">
        <v>0</v>
      </c>
      <c r="P2767" s="27">
        <v>911000000</v>
      </c>
      <c r="Q2767" s="27">
        <v>911497407.4074074</v>
      </c>
      <c r="R2767" s="27">
        <v>1</v>
      </c>
      <c r="S2767" s="27">
        <v>1</v>
      </c>
      <c r="T2767" s="33">
        <v>0.96696016921402161</v>
      </c>
      <c r="U2767" s="27">
        <v>45714302</v>
      </c>
      <c r="V2767" s="27">
        <v>8528000</v>
      </c>
      <c r="W2767" s="27">
        <v>66174000</v>
      </c>
      <c r="X2767" s="27">
        <v>11000000</v>
      </c>
      <c r="Y2767" s="27"/>
      <c r="Z2767" s="27">
        <v>1</v>
      </c>
    </row>
    <row r="2768" spans="1:26">
      <c r="A2768" s="27">
        <v>2015</v>
      </c>
      <c r="B2768" t="s">
        <v>80</v>
      </c>
      <c r="C2768" s="27"/>
      <c r="D2768" s="27"/>
      <c r="E2768" s="27"/>
      <c r="F2768" s="27">
        <v>0</v>
      </c>
      <c r="G2768" s="27">
        <v>0</v>
      </c>
      <c r="H2768" s="27">
        <v>1</v>
      </c>
      <c r="I2768" s="27">
        <v>0</v>
      </c>
      <c r="J2768" s="27">
        <v>0</v>
      </c>
      <c r="K2768" s="27">
        <v>1</v>
      </c>
      <c r="L2768" s="27">
        <v>1</v>
      </c>
      <c r="M2768" s="27">
        <v>0</v>
      </c>
      <c r="N2768" s="27">
        <v>0</v>
      </c>
      <c r="O2768" s="27">
        <v>0</v>
      </c>
      <c r="P2768" s="27">
        <v>997000000</v>
      </c>
      <c r="Q2768" s="27">
        <v>997007925.92592585</v>
      </c>
      <c r="R2768" s="27">
        <v>1</v>
      </c>
      <c r="S2768" s="27">
        <v>1</v>
      </c>
      <c r="T2768" s="33">
        <v>0.821813335342235</v>
      </c>
      <c r="U2768" s="27">
        <v>44782636.5</v>
      </c>
      <c r="V2768" s="27">
        <v>12091000</v>
      </c>
      <c r="W2768" s="27">
        <v>77697000</v>
      </c>
      <c r="X2768" s="27">
        <v>12000000</v>
      </c>
      <c r="Y2768" s="27"/>
      <c r="Z2768" s="27">
        <v>1</v>
      </c>
    </row>
    <row r="2769" spans="1:26">
      <c r="A2769" s="27">
        <v>2016</v>
      </c>
      <c r="B2769" t="s">
        <v>80</v>
      </c>
      <c r="C2769" s="27"/>
      <c r="D2769" s="27"/>
      <c r="E2769" s="27"/>
      <c r="F2769" s="27">
        <v>0</v>
      </c>
      <c r="G2769" s="27">
        <v>0</v>
      </c>
      <c r="H2769" s="27">
        <v>1</v>
      </c>
      <c r="I2769" s="27">
        <v>0</v>
      </c>
      <c r="J2769" s="27">
        <v>0</v>
      </c>
      <c r="K2769" s="27">
        <v>1</v>
      </c>
      <c r="L2769" s="27">
        <v>1</v>
      </c>
      <c r="M2769" s="27">
        <v>0</v>
      </c>
      <c r="N2769" s="27">
        <v>0</v>
      </c>
      <c r="O2769" s="27">
        <v>0</v>
      </c>
      <c r="P2769" s="27">
        <v>1056000000</v>
      </c>
      <c r="Q2769" s="27">
        <v>1061631222.2222222</v>
      </c>
      <c r="R2769" s="27">
        <v>1</v>
      </c>
      <c r="S2769" s="27">
        <v>1</v>
      </c>
      <c r="T2769" s="33">
        <v>0.86004996979414983</v>
      </c>
      <c r="U2769" s="27">
        <v>43948836.399999999</v>
      </c>
      <c r="V2769" s="27">
        <v>10958000</v>
      </c>
      <c r="W2769" s="27">
        <v>78518000</v>
      </c>
      <c r="X2769" s="27">
        <v>9000000</v>
      </c>
      <c r="Y2769" s="27"/>
      <c r="Z2769" s="27">
        <v>1</v>
      </c>
    </row>
    <row r="2770" spans="1:26">
      <c r="A2770" s="27">
        <v>2017</v>
      </c>
      <c r="B2770" t="s">
        <v>80</v>
      </c>
      <c r="C2770" s="27"/>
      <c r="D2770" s="27"/>
      <c r="E2770" s="27"/>
      <c r="F2770" s="27">
        <v>0</v>
      </c>
      <c r="G2770" s="27">
        <v>0</v>
      </c>
      <c r="H2770" s="27">
        <v>1</v>
      </c>
      <c r="I2770" s="27">
        <v>0</v>
      </c>
      <c r="J2770" s="27">
        <v>0</v>
      </c>
      <c r="K2770" s="27">
        <v>1</v>
      </c>
      <c r="L2770" s="27">
        <v>1</v>
      </c>
      <c r="M2770" s="27">
        <v>0</v>
      </c>
      <c r="N2770" s="27">
        <v>0</v>
      </c>
      <c r="O2770" s="27">
        <v>0</v>
      </c>
      <c r="P2770" s="27">
        <v>1119000000</v>
      </c>
      <c r="Q2770" s="27">
        <v>1126882296.2962961</v>
      </c>
      <c r="R2770" s="27">
        <v>1</v>
      </c>
      <c r="S2770" s="27">
        <v>1</v>
      </c>
      <c r="T2770" s="33">
        <v>0.90809244833766045</v>
      </c>
      <c r="U2770" s="27">
        <v>44465743.100000001</v>
      </c>
      <c r="V2770" s="27">
        <v>9921000</v>
      </c>
      <c r="W2770" s="27">
        <v>92058000</v>
      </c>
      <c r="X2770" s="27">
        <v>9000000</v>
      </c>
      <c r="Y2770" s="27"/>
      <c r="Z2770" s="27">
        <v>1</v>
      </c>
    </row>
    <row r="2771" spans="1:26">
      <c r="A2771" s="27">
        <v>1950</v>
      </c>
      <c r="B2771" t="s">
        <v>33</v>
      </c>
      <c r="C2771" s="27"/>
      <c r="D2771" s="27"/>
      <c r="E2771" s="27"/>
      <c r="F2771" s="27">
        <v>0</v>
      </c>
      <c r="G2771" s="27">
        <v>0</v>
      </c>
      <c r="H2771" s="27">
        <v>1</v>
      </c>
      <c r="I2771" s="27">
        <v>0</v>
      </c>
      <c r="J2771" s="27">
        <v>0</v>
      </c>
      <c r="K2771" s="27">
        <v>1</v>
      </c>
      <c r="L2771" s="27">
        <v>1</v>
      </c>
      <c r="M2771" s="27">
        <v>0</v>
      </c>
      <c r="N2771" s="27">
        <v>0</v>
      </c>
      <c r="O2771" s="27">
        <v>0</v>
      </c>
      <c r="P2771" s="27"/>
      <c r="Q2771" s="27"/>
      <c r="R2771" s="27">
        <v>0</v>
      </c>
      <c r="S2771" s="27">
        <v>1</v>
      </c>
      <c r="T2771" s="33">
        <v>1.287837882863923</v>
      </c>
      <c r="U2771" s="27"/>
      <c r="V2771" s="27"/>
      <c r="W2771" s="27"/>
      <c r="X2771" s="27"/>
      <c r="Y2771" s="27"/>
      <c r="Z2771" s="27">
        <v>1</v>
      </c>
    </row>
    <row r="2772" spans="1:26">
      <c r="A2772" s="27">
        <v>1951</v>
      </c>
      <c r="B2772" t="s">
        <v>33</v>
      </c>
      <c r="C2772" s="27"/>
      <c r="D2772" s="27"/>
      <c r="E2772" s="27"/>
      <c r="F2772" s="27">
        <v>0</v>
      </c>
      <c r="G2772" s="27">
        <v>0</v>
      </c>
      <c r="H2772" s="27">
        <v>1</v>
      </c>
      <c r="I2772" s="27">
        <v>0</v>
      </c>
      <c r="J2772" s="27">
        <v>0</v>
      </c>
      <c r="K2772" s="27">
        <v>1</v>
      </c>
      <c r="L2772" s="27">
        <v>1</v>
      </c>
      <c r="M2772" s="27">
        <v>0</v>
      </c>
      <c r="N2772" s="27">
        <v>0</v>
      </c>
      <c r="O2772" s="27">
        <v>0</v>
      </c>
      <c r="P2772" s="27"/>
      <c r="Q2772" s="27"/>
      <c r="R2772" s="27">
        <v>0</v>
      </c>
      <c r="S2772" s="27">
        <v>1</v>
      </c>
      <c r="T2772" s="33">
        <v>1.3439935487765553</v>
      </c>
      <c r="U2772" s="27"/>
      <c r="V2772" s="27"/>
      <c r="W2772" s="27"/>
      <c r="X2772" s="27"/>
      <c r="Y2772" s="27"/>
      <c r="Z2772" s="27">
        <v>1</v>
      </c>
    </row>
    <row r="2773" spans="1:26">
      <c r="A2773" s="27">
        <v>1952</v>
      </c>
      <c r="B2773" t="s">
        <v>33</v>
      </c>
      <c r="C2773" s="27"/>
      <c r="D2773" s="27"/>
      <c r="E2773" s="27"/>
      <c r="F2773" s="27">
        <v>0</v>
      </c>
      <c r="G2773" s="27">
        <v>0</v>
      </c>
      <c r="H2773" s="27">
        <v>1</v>
      </c>
      <c r="I2773" s="27">
        <v>0</v>
      </c>
      <c r="J2773" s="27">
        <v>0</v>
      </c>
      <c r="K2773" s="27">
        <v>1</v>
      </c>
      <c r="L2773" s="27">
        <v>1</v>
      </c>
      <c r="M2773" s="27">
        <v>0</v>
      </c>
      <c r="N2773" s="27">
        <v>0</v>
      </c>
      <c r="O2773" s="27">
        <v>0</v>
      </c>
      <c r="P2773" s="27"/>
      <c r="Q2773" s="27"/>
      <c r="R2773" s="27">
        <v>0</v>
      </c>
      <c r="S2773" s="27">
        <v>1</v>
      </c>
      <c r="T2773" s="33">
        <v>1.1861288455441423</v>
      </c>
      <c r="U2773" s="27"/>
      <c r="V2773" s="27"/>
      <c r="W2773" s="27"/>
      <c r="X2773" s="27"/>
      <c r="Y2773" s="27"/>
      <c r="Z2773" s="27">
        <v>1</v>
      </c>
    </row>
    <row r="2774" spans="1:26">
      <c r="A2774" s="27">
        <v>1953</v>
      </c>
      <c r="B2774" t="s">
        <v>33</v>
      </c>
      <c r="C2774" s="27"/>
      <c r="D2774" s="27"/>
      <c r="E2774" s="27"/>
      <c r="F2774" s="27">
        <v>0</v>
      </c>
      <c r="G2774" s="27">
        <v>0</v>
      </c>
      <c r="H2774" s="27">
        <v>1</v>
      </c>
      <c r="I2774" s="27">
        <v>0</v>
      </c>
      <c r="J2774" s="27">
        <v>0</v>
      </c>
      <c r="K2774" s="27">
        <v>1</v>
      </c>
      <c r="L2774" s="27">
        <v>1</v>
      </c>
      <c r="M2774" s="27">
        <v>0</v>
      </c>
      <c r="N2774" s="27">
        <v>0</v>
      </c>
      <c r="O2774" s="27">
        <v>0</v>
      </c>
      <c r="P2774" s="27"/>
      <c r="Q2774" s="27"/>
      <c r="R2774" s="27">
        <v>0</v>
      </c>
      <c r="S2774" s="27">
        <v>1</v>
      </c>
      <c r="T2774" s="33">
        <v>1.1355764645766917</v>
      </c>
      <c r="U2774" s="27"/>
      <c r="V2774" s="27"/>
      <c r="W2774" s="27"/>
      <c r="X2774" s="27"/>
      <c r="Y2774" s="27"/>
      <c r="Z2774" s="27">
        <v>1</v>
      </c>
    </row>
    <row r="2775" spans="1:26">
      <c r="A2775" s="27">
        <v>1954</v>
      </c>
      <c r="B2775" t="s">
        <v>33</v>
      </c>
      <c r="C2775" s="27"/>
      <c r="D2775" s="27"/>
      <c r="E2775" s="27"/>
      <c r="F2775" s="27">
        <v>0</v>
      </c>
      <c r="G2775" s="27">
        <v>0</v>
      </c>
      <c r="H2775" s="27">
        <v>1</v>
      </c>
      <c r="I2775" s="27">
        <v>0</v>
      </c>
      <c r="J2775" s="27">
        <v>0</v>
      </c>
      <c r="K2775" s="27">
        <v>1</v>
      </c>
      <c r="L2775" s="27">
        <v>1</v>
      </c>
      <c r="M2775" s="27">
        <v>0</v>
      </c>
      <c r="N2775" s="27">
        <v>0</v>
      </c>
      <c r="O2775" s="27">
        <v>0</v>
      </c>
      <c r="P2775" s="27"/>
      <c r="Q2775" s="27"/>
      <c r="R2775" s="27">
        <v>0</v>
      </c>
      <c r="S2775" s="27">
        <v>1</v>
      </c>
      <c r="T2775" s="33">
        <v>1.2456557755316726</v>
      </c>
      <c r="U2775" s="27"/>
      <c r="V2775" s="27"/>
      <c r="W2775" s="27"/>
      <c r="X2775" s="27"/>
      <c r="Y2775" s="27"/>
      <c r="Z2775" s="27">
        <v>1</v>
      </c>
    </row>
    <row r="2776" spans="1:26">
      <c r="A2776" s="27">
        <v>1955</v>
      </c>
      <c r="B2776" t="s">
        <v>33</v>
      </c>
      <c r="C2776" s="27"/>
      <c r="D2776" s="27"/>
      <c r="E2776" s="27"/>
      <c r="F2776" s="27">
        <v>0</v>
      </c>
      <c r="G2776" s="27">
        <v>0</v>
      </c>
      <c r="H2776" s="27">
        <v>1</v>
      </c>
      <c r="I2776" s="27">
        <v>0</v>
      </c>
      <c r="J2776" s="27">
        <v>0</v>
      </c>
      <c r="K2776" s="27">
        <v>1</v>
      </c>
      <c r="L2776" s="27">
        <v>1</v>
      </c>
      <c r="M2776" s="27">
        <v>0</v>
      </c>
      <c r="N2776" s="27">
        <v>0</v>
      </c>
      <c r="O2776" s="27">
        <v>0</v>
      </c>
      <c r="P2776" s="27"/>
      <c r="Q2776" s="27"/>
      <c r="R2776" s="27">
        <v>0</v>
      </c>
      <c r="S2776" s="27">
        <v>1</v>
      </c>
      <c r="T2776" s="33">
        <v>1.2093425125419712</v>
      </c>
      <c r="U2776" s="27"/>
      <c r="V2776" s="27"/>
      <c r="W2776" s="27"/>
      <c r="X2776" s="27"/>
      <c r="Y2776" s="27"/>
      <c r="Z2776" s="27">
        <v>1</v>
      </c>
    </row>
    <row r="2777" spans="1:26">
      <c r="A2777" s="27">
        <v>1956</v>
      </c>
      <c r="B2777" t="s">
        <v>33</v>
      </c>
      <c r="C2777" s="27"/>
      <c r="D2777" s="27"/>
      <c r="E2777" s="27"/>
      <c r="F2777" s="27">
        <v>0</v>
      </c>
      <c r="G2777" s="27">
        <v>0</v>
      </c>
      <c r="H2777" s="27">
        <v>1</v>
      </c>
      <c r="I2777" s="27">
        <v>0</v>
      </c>
      <c r="J2777" s="27">
        <v>0</v>
      </c>
      <c r="K2777" s="27">
        <v>1</v>
      </c>
      <c r="L2777" s="27">
        <v>1</v>
      </c>
      <c r="M2777" s="27">
        <v>0</v>
      </c>
      <c r="N2777" s="27">
        <v>0</v>
      </c>
      <c r="O2777" s="27">
        <v>0</v>
      </c>
      <c r="P2777" s="27"/>
      <c r="Q2777" s="27"/>
      <c r="R2777" s="27">
        <v>0</v>
      </c>
      <c r="S2777" s="27">
        <v>1</v>
      </c>
      <c r="T2777" s="33">
        <v>1.188247729709901</v>
      </c>
      <c r="U2777" s="27"/>
      <c r="V2777" s="27"/>
      <c r="W2777" s="27"/>
      <c r="X2777" s="27"/>
      <c r="Y2777" s="27"/>
      <c r="Z2777" s="27">
        <v>1</v>
      </c>
    </row>
    <row r="2778" spans="1:26">
      <c r="A2778" s="27">
        <v>1957</v>
      </c>
      <c r="B2778" t="s">
        <v>33</v>
      </c>
      <c r="C2778" s="27"/>
      <c r="D2778" s="27"/>
      <c r="E2778" s="27"/>
      <c r="F2778" s="27">
        <v>0</v>
      </c>
      <c r="G2778" s="27">
        <v>0</v>
      </c>
      <c r="H2778" s="27">
        <v>1</v>
      </c>
      <c r="I2778" s="27">
        <v>0</v>
      </c>
      <c r="J2778" s="27">
        <v>0</v>
      </c>
      <c r="K2778" s="27">
        <v>1</v>
      </c>
      <c r="L2778" s="27">
        <v>1</v>
      </c>
      <c r="M2778" s="27">
        <v>0</v>
      </c>
      <c r="N2778" s="27">
        <v>0</v>
      </c>
      <c r="O2778" s="27">
        <v>0</v>
      </c>
      <c r="P2778" s="27"/>
      <c r="Q2778" s="27"/>
      <c r="R2778" s="27">
        <v>0</v>
      </c>
      <c r="S2778" s="27">
        <v>1</v>
      </c>
      <c r="T2778" s="33">
        <v>1.1056830722153153</v>
      </c>
      <c r="U2778" s="27"/>
      <c r="V2778" s="27"/>
      <c r="W2778" s="27"/>
      <c r="X2778" s="27"/>
      <c r="Y2778" s="27"/>
      <c r="Z2778" s="27">
        <v>1</v>
      </c>
    </row>
    <row r="2779" spans="1:26">
      <c r="A2779" s="27">
        <v>1958</v>
      </c>
      <c r="B2779" t="s">
        <v>33</v>
      </c>
      <c r="C2779" s="27"/>
      <c r="D2779" s="27"/>
      <c r="E2779" s="27"/>
      <c r="F2779" s="27">
        <v>0</v>
      </c>
      <c r="G2779" s="27">
        <v>0</v>
      </c>
      <c r="H2779" s="27">
        <v>1</v>
      </c>
      <c r="I2779" s="27">
        <v>0</v>
      </c>
      <c r="J2779" s="27">
        <v>0</v>
      </c>
      <c r="K2779" s="27">
        <v>1</v>
      </c>
      <c r="L2779" s="27">
        <v>1</v>
      </c>
      <c r="M2779" s="27">
        <v>0</v>
      </c>
      <c r="N2779" s="27">
        <v>0</v>
      </c>
      <c r="O2779" s="27">
        <v>0</v>
      </c>
      <c r="P2779" s="27"/>
      <c r="Q2779" s="27"/>
      <c r="R2779" s="27">
        <v>0</v>
      </c>
      <c r="S2779" s="27">
        <v>1</v>
      </c>
      <c r="T2779" s="33">
        <v>1.0176220702015186</v>
      </c>
      <c r="U2779" s="27"/>
      <c r="V2779" s="27"/>
      <c r="W2779" s="27"/>
      <c r="X2779" s="27"/>
      <c r="Y2779" s="27"/>
      <c r="Z2779" s="27">
        <v>1</v>
      </c>
    </row>
    <row r="2780" spans="1:26">
      <c r="A2780" s="27">
        <v>1959</v>
      </c>
      <c r="B2780" t="s">
        <v>33</v>
      </c>
      <c r="C2780" s="27"/>
      <c r="D2780" s="27"/>
      <c r="E2780" s="27"/>
      <c r="F2780" s="27">
        <v>0</v>
      </c>
      <c r="G2780" s="27">
        <v>0</v>
      </c>
      <c r="H2780" s="27">
        <v>1</v>
      </c>
      <c r="I2780" s="27">
        <v>0</v>
      </c>
      <c r="J2780" s="27">
        <v>0</v>
      </c>
      <c r="K2780" s="27">
        <v>1</v>
      </c>
      <c r="L2780" s="27">
        <v>1</v>
      </c>
      <c r="M2780" s="27">
        <v>0</v>
      </c>
      <c r="N2780" s="27">
        <v>0</v>
      </c>
      <c r="O2780" s="27">
        <v>0</v>
      </c>
      <c r="P2780" s="27"/>
      <c r="Q2780" s="27"/>
      <c r="R2780" s="27">
        <v>0</v>
      </c>
      <c r="S2780" s="27">
        <v>1</v>
      </c>
      <c r="T2780" s="33">
        <v>1.0157995537348996</v>
      </c>
      <c r="U2780" s="27"/>
      <c r="V2780" s="27"/>
      <c r="W2780" s="27"/>
      <c r="X2780" s="27"/>
      <c r="Y2780" s="27"/>
      <c r="Z2780" s="27">
        <v>1</v>
      </c>
    </row>
    <row r="2781" spans="1:26">
      <c r="A2781" s="27">
        <v>1960</v>
      </c>
      <c r="B2781" t="s">
        <v>33</v>
      </c>
      <c r="C2781" s="27"/>
      <c r="D2781" s="27"/>
      <c r="E2781" s="27"/>
      <c r="F2781" s="27">
        <v>0</v>
      </c>
      <c r="G2781" s="27">
        <v>0</v>
      </c>
      <c r="H2781" s="27">
        <v>1</v>
      </c>
      <c r="I2781" s="27">
        <v>0</v>
      </c>
      <c r="J2781" s="27">
        <v>0</v>
      </c>
      <c r="K2781" s="27">
        <v>1</v>
      </c>
      <c r="L2781" s="27">
        <v>1</v>
      </c>
      <c r="M2781" s="27">
        <v>0</v>
      </c>
      <c r="N2781" s="27">
        <v>0</v>
      </c>
      <c r="O2781" s="27">
        <v>0</v>
      </c>
      <c r="P2781" s="27"/>
      <c r="Q2781" s="27">
        <v>1043599899.9999999</v>
      </c>
      <c r="R2781" s="27">
        <v>0</v>
      </c>
      <c r="S2781" s="27">
        <v>1</v>
      </c>
      <c r="T2781" s="33">
        <v>0.99364431383616725</v>
      </c>
      <c r="U2781" s="27"/>
      <c r="V2781" s="27"/>
      <c r="W2781" s="27"/>
      <c r="X2781" s="27"/>
      <c r="Y2781" s="27"/>
      <c r="Z2781" s="27">
        <v>1</v>
      </c>
    </row>
    <row r="2782" spans="1:26">
      <c r="A2782" s="27">
        <v>1961</v>
      </c>
      <c r="B2782" t="s">
        <v>33</v>
      </c>
      <c r="C2782" s="27"/>
      <c r="D2782" s="27"/>
      <c r="E2782" s="27"/>
      <c r="F2782" s="27">
        <v>0</v>
      </c>
      <c r="G2782" s="27">
        <v>0</v>
      </c>
      <c r="H2782" s="27">
        <v>1</v>
      </c>
      <c r="I2782" s="27">
        <v>0</v>
      </c>
      <c r="J2782" s="27">
        <v>0</v>
      </c>
      <c r="K2782" s="27">
        <v>1</v>
      </c>
      <c r="L2782" s="27">
        <v>1</v>
      </c>
      <c r="M2782" s="27">
        <v>0</v>
      </c>
      <c r="N2782" s="27">
        <v>0</v>
      </c>
      <c r="O2782" s="27">
        <v>0</v>
      </c>
      <c r="P2782" s="27"/>
      <c r="Q2782" s="27">
        <v>1076699900</v>
      </c>
      <c r="R2782" s="27">
        <v>0</v>
      </c>
      <c r="S2782" s="27">
        <v>1</v>
      </c>
      <c r="T2782" s="33">
        <v>0.97346733996739376</v>
      </c>
      <c r="U2782" s="27"/>
      <c r="V2782" s="27"/>
      <c r="W2782" s="27"/>
      <c r="X2782" s="27"/>
      <c r="Y2782" s="27"/>
      <c r="Z2782" s="27">
        <v>1</v>
      </c>
    </row>
    <row r="2783" spans="1:26">
      <c r="A2783" s="27">
        <v>1962</v>
      </c>
      <c r="B2783" t="s">
        <v>33</v>
      </c>
      <c r="C2783" s="27"/>
      <c r="D2783" s="27"/>
      <c r="E2783" s="27"/>
      <c r="F2783" s="27">
        <v>0</v>
      </c>
      <c r="G2783" s="27">
        <v>0</v>
      </c>
      <c r="H2783" s="27">
        <v>1</v>
      </c>
      <c r="I2783" s="27">
        <v>0</v>
      </c>
      <c r="J2783" s="27">
        <v>0</v>
      </c>
      <c r="K2783" s="27">
        <v>1</v>
      </c>
      <c r="L2783" s="27">
        <v>1</v>
      </c>
      <c r="M2783" s="27">
        <v>0</v>
      </c>
      <c r="N2783" s="27">
        <v>0</v>
      </c>
      <c r="O2783" s="27">
        <v>0</v>
      </c>
      <c r="P2783" s="27"/>
      <c r="Q2783" s="27">
        <v>1143600000</v>
      </c>
      <c r="R2783" s="27">
        <v>0</v>
      </c>
      <c r="S2783" s="27">
        <v>1</v>
      </c>
      <c r="T2783" s="33">
        <v>0.97699079984331827</v>
      </c>
      <c r="U2783" s="27"/>
      <c r="V2783" s="27"/>
      <c r="W2783" s="27"/>
      <c r="X2783" s="27"/>
      <c r="Y2783" s="27"/>
      <c r="Z2783" s="27">
        <v>1</v>
      </c>
    </row>
    <row r="2784" spans="1:26">
      <c r="A2784" s="27">
        <v>1963</v>
      </c>
      <c r="B2784" t="s">
        <v>33</v>
      </c>
      <c r="C2784" s="27"/>
      <c r="D2784" s="27"/>
      <c r="E2784" s="27"/>
      <c r="F2784" s="27">
        <v>0</v>
      </c>
      <c r="G2784" s="27">
        <v>0</v>
      </c>
      <c r="H2784" s="27">
        <v>1</v>
      </c>
      <c r="I2784" s="27">
        <v>0</v>
      </c>
      <c r="J2784" s="27">
        <v>0</v>
      </c>
      <c r="K2784" s="27">
        <v>1</v>
      </c>
      <c r="L2784" s="27">
        <v>1</v>
      </c>
      <c r="M2784" s="27">
        <v>0</v>
      </c>
      <c r="N2784" s="27">
        <v>0</v>
      </c>
      <c r="O2784" s="27">
        <v>0</v>
      </c>
      <c r="P2784" s="27"/>
      <c r="Q2784" s="27">
        <v>1262800000</v>
      </c>
      <c r="R2784" s="27">
        <v>0</v>
      </c>
      <c r="S2784" s="27">
        <v>1</v>
      </c>
      <c r="T2784" s="33">
        <v>0.98866747285419376</v>
      </c>
      <c r="U2784" s="27"/>
      <c r="V2784" s="27"/>
      <c r="W2784" s="27"/>
      <c r="X2784" s="27"/>
      <c r="Y2784" s="27"/>
      <c r="Z2784" s="27">
        <v>1</v>
      </c>
    </row>
    <row r="2785" spans="1:26">
      <c r="A2785" s="27">
        <v>1964</v>
      </c>
      <c r="B2785" t="s">
        <v>33</v>
      </c>
      <c r="C2785" s="27"/>
      <c r="D2785" s="27"/>
      <c r="E2785" s="27"/>
      <c r="F2785" s="27">
        <v>0</v>
      </c>
      <c r="G2785" s="27">
        <v>0</v>
      </c>
      <c r="H2785" s="27">
        <v>1</v>
      </c>
      <c r="I2785" s="27">
        <v>0</v>
      </c>
      <c r="J2785" s="27">
        <v>0</v>
      </c>
      <c r="K2785" s="27">
        <v>1</v>
      </c>
      <c r="L2785" s="27">
        <v>1</v>
      </c>
      <c r="M2785" s="27">
        <v>0</v>
      </c>
      <c r="N2785" s="27">
        <v>0</v>
      </c>
      <c r="O2785" s="27">
        <v>0</v>
      </c>
      <c r="P2785" s="27"/>
      <c r="Q2785" s="27">
        <v>1299099899.9999998</v>
      </c>
      <c r="R2785" s="27">
        <v>0</v>
      </c>
      <c r="S2785" s="27">
        <v>1</v>
      </c>
      <c r="T2785" s="33">
        <v>1.0337554660061781</v>
      </c>
      <c r="U2785" s="27"/>
      <c r="V2785" s="27"/>
      <c r="W2785" s="27"/>
      <c r="X2785" s="27"/>
      <c r="Y2785" s="27"/>
      <c r="Z2785" s="27">
        <v>1</v>
      </c>
    </row>
    <row r="2786" spans="1:26">
      <c r="A2786" s="27">
        <v>1965</v>
      </c>
      <c r="B2786" t="s">
        <v>33</v>
      </c>
      <c r="C2786" s="27"/>
      <c r="D2786" s="27"/>
      <c r="E2786" s="27"/>
      <c r="F2786" s="27">
        <v>0</v>
      </c>
      <c r="G2786" s="27">
        <v>0</v>
      </c>
      <c r="H2786" s="27">
        <v>1</v>
      </c>
      <c r="I2786" s="27">
        <v>0</v>
      </c>
      <c r="J2786" s="27">
        <v>0</v>
      </c>
      <c r="K2786" s="27">
        <v>1</v>
      </c>
      <c r="L2786" s="27">
        <v>1</v>
      </c>
      <c r="M2786" s="27">
        <v>0</v>
      </c>
      <c r="N2786" s="27">
        <v>0</v>
      </c>
      <c r="O2786" s="27">
        <v>0</v>
      </c>
      <c r="P2786" s="27"/>
      <c r="Q2786" s="27">
        <v>1331399900</v>
      </c>
      <c r="R2786" s="27">
        <v>0</v>
      </c>
      <c r="S2786" s="27">
        <v>1</v>
      </c>
      <c r="T2786" s="33">
        <v>1.0227515959565798</v>
      </c>
      <c r="U2786" s="27"/>
      <c r="V2786" s="27"/>
      <c r="W2786" s="27"/>
      <c r="X2786" s="27"/>
      <c r="Y2786" s="27"/>
      <c r="Z2786" s="27">
        <v>1</v>
      </c>
    </row>
    <row r="2787" spans="1:26">
      <c r="A2787" s="27">
        <v>1966</v>
      </c>
      <c r="B2787" t="s">
        <v>33</v>
      </c>
      <c r="C2787" s="27"/>
      <c r="D2787" s="27"/>
      <c r="E2787" s="27"/>
      <c r="F2787" s="27">
        <v>0</v>
      </c>
      <c r="G2787" s="27">
        <v>0</v>
      </c>
      <c r="H2787" s="27">
        <v>1</v>
      </c>
      <c r="I2787" s="27">
        <v>0</v>
      </c>
      <c r="J2787" s="27">
        <v>0</v>
      </c>
      <c r="K2787" s="27">
        <v>1</v>
      </c>
      <c r="L2787" s="27">
        <v>1</v>
      </c>
      <c r="M2787" s="27">
        <v>0</v>
      </c>
      <c r="N2787" s="27">
        <v>0</v>
      </c>
      <c r="O2787" s="27">
        <v>0</v>
      </c>
      <c r="P2787" s="27"/>
      <c r="Q2787" s="27">
        <v>1390700000</v>
      </c>
      <c r="R2787" s="27">
        <v>0</v>
      </c>
      <c r="S2787" s="27">
        <v>1</v>
      </c>
      <c r="T2787" s="33">
        <v>1.060453919000093</v>
      </c>
      <c r="U2787" s="27"/>
      <c r="V2787" s="27"/>
      <c r="W2787" s="27"/>
      <c r="X2787" s="27"/>
      <c r="Y2787" s="27"/>
      <c r="Z2787" s="27">
        <v>1</v>
      </c>
    </row>
    <row r="2788" spans="1:26">
      <c r="A2788" s="27">
        <v>1967</v>
      </c>
      <c r="B2788" t="s">
        <v>33</v>
      </c>
      <c r="C2788" s="27"/>
      <c r="D2788" s="27"/>
      <c r="E2788" s="27"/>
      <c r="F2788" s="27">
        <v>0</v>
      </c>
      <c r="G2788" s="27">
        <v>0</v>
      </c>
      <c r="H2788" s="27">
        <v>1</v>
      </c>
      <c r="I2788" s="27">
        <v>0</v>
      </c>
      <c r="J2788" s="27">
        <v>0</v>
      </c>
      <c r="K2788" s="27">
        <v>1</v>
      </c>
      <c r="L2788" s="27">
        <v>1</v>
      </c>
      <c r="M2788" s="27">
        <v>0</v>
      </c>
      <c r="N2788" s="27">
        <v>0</v>
      </c>
      <c r="O2788" s="27">
        <v>0</v>
      </c>
      <c r="P2788" s="27"/>
      <c r="Q2788" s="27">
        <v>1453500000</v>
      </c>
      <c r="R2788" s="27">
        <v>0</v>
      </c>
      <c r="S2788" s="27">
        <v>1</v>
      </c>
      <c r="T2788" s="33">
        <v>1.0100991944882907</v>
      </c>
      <c r="U2788" s="27"/>
      <c r="V2788" s="27"/>
      <c r="W2788" s="27"/>
      <c r="X2788" s="27"/>
      <c r="Y2788" s="27"/>
      <c r="Z2788" s="27">
        <v>1</v>
      </c>
    </row>
    <row r="2789" spans="1:26">
      <c r="A2789" s="27">
        <v>1968</v>
      </c>
      <c r="B2789" t="s">
        <v>33</v>
      </c>
      <c r="C2789" s="27"/>
      <c r="D2789" s="27"/>
      <c r="E2789" s="27"/>
      <c r="F2789" s="27">
        <v>0</v>
      </c>
      <c r="G2789" s="27">
        <v>0</v>
      </c>
      <c r="H2789" s="27">
        <v>1</v>
      </c>
      <c r="I2789" s="27">
        <v>0</v>
      </c>
      <c r="J2789" s="27">
        <v>0</v>
      </c>
      <c r="K2789" s="27">
        <v>1</v>
      </c>
      <c r="L2789" s="27">
        <v>1</v>
      </c>
      <c r="M2789" s="27">
        <v>0</v>
      </c>
      <c r="N2789" s="27">
        <v>0</v>
      </c>
      <c r="O2789" s="27">
        <v>0</v>
      </c>
      <c r="P2789" s="27"/>
      <c r="Q2789" s="27">
        <v>1610500000</v>
      </c>
      <c r="R2789" s="27">
        <v>0</v>
      </c>
      <c r="S2789" s="27">
        <v>1</v>
      </c>
      <c r="T2789" s="33">
        <v>0.99765870157012104</v>
      </c>
      <c r="U2789" s="27"/>
      <c r="V2789" s="27"/>
      <c r="W2789" s="27"/>
      <c r="X2789" s="27"/>
      <c r="Y2789" s="27"/>
      <c r="Z2789" s="27">
        <v>1</v>
      </c>
    </row>
    <row r="2790" spans="1:26">
      <c r="A2790" s="27">
        <v>1969</v>
      </c>
      <c r="B2790" t="s">
        <v>33</v>
      </c>
      <c r="C2790" s="27"/>
      <c r="D2790" s="27"/>
      <c r="E2790" s="27"/>
      <c r="F2790" s="27">
        <v>0</v>
      </c>
      <c r="G2790" s="27">
        <v>0</v>
      </c>
      <c r="H2790" s="27">
        <v>1</v>
      </c>
      <c r="I2790" s="27">
        <v>0</v>
      </c>
      <c r="J2790" s="27">
        <v>0</v>
      </c>
      <c r="K2790" s="27">
        <v>1</v>
      </c>
      <c r="L2790" s="27">
        <v>1</v>
      </c>
      <c r="M2790" s="27">
        <v>0</v>
      </c>
      <c r="N2790" s="27">
        <v>0</v>
      </c>
      <c r="O2790" s="27">
        <v>0</v>
      </c>
      <c r="P2790" s="27"/>
      <c r="Q2790" s="27">
        <v>1715399899.9999998</v>
      </c>
      <c r="R2790" s="27">
        <v>0</v>
      </c>
      <c r="S2790" s="27">
        <v>1</v>
      </c>
      <c r="T2790" s="33">
        <v>1.0058077459461789</v>
      </c>
      <c r="U2790" s="27"/>
      <c r="V2790" s="27"/>
      <c r="W2790" s="27"/>
      <c r="X2790" s="27"/>
      <c r="Y2790" s="27"/>
      <c r="Z2790" s="27">
        <v>1</v>
      </c>
    </row>
    <row r="2791" spans="1:26">
      <c r="A2791" s="27">
        <v>1970</v>
      </c>
      <c r="B2791" t="s">
        <v>33</v>
      </c>
      <c r="C2791" s="27"/>
      <c r="D2791" s="27"/>
      <c r="E2791" s="27"/>
      <c r="F2791" s="27">
        <v>0</v>
      </c>
      <c r="G2791" s="27">
        <v>0</v>
      </c>
      <c r="H2791" s="27">
        <v>1</v>
      </c>
      <c r="I2791" s="27">
        <v>0</v>
      </c>
      <c r="J2791" s="27">
        <v>0</v>
      </c>
      <c r="K2791" s="27">
        <v>1</v>
      </c>
      <c r="L2791" s="27">
        <v>1</v>
      </c>
      <c r="M2791" s="27">
        <v>0</v>
      </c>
      <c r="N2791" s="27">
        <v>0</v>
      </c>
      <c r="O2791" s="27">
        <v>0</v>
      </c>
      <c r="P2791" s="27"/>
      <c r="Q2791" s="27">
        <v>1903999999.9999998</v>
      </c>
      <c r="R2791" s="27">
        <v>0</v>
      </c>
      <c r="S2791" s="27">
        <v>1</v>
      </c>
      <c r="T2791" s="33">
        <v>1</v>
      </c>
      <c r="U2791" s="27">
        <v>0</v>
      </c>
      <c r="V2791" s="27">
        <v>13765000</v>
      </c>
      <c r="W2791" s="27">
        <v>0</v>
      </c>
      <c r="X2791" s="27"/>
      <c r="Y2791" s="27">
        <v>0</v>
      </c>
      <c r="Z2791" s="27">
        <v>1</v>
      </c>
    </row>
    <row r="2792" spans="1:26">
      <c r="A2792" s="27">
        <v>1971</v>
      </c>
      <c r="B2792" t="s">
        <v>33</v>
      </c>
      <c r="C2792" s="27"/>
      <c r="D2792" s="27"/>
      <c r="E2792" s="27"/>
      <c r="F2792" s="27">
        <v>0</v>
      </c>
      <c r="G2792" s="27">
        <v>0</v>
      </c>
      <c r="H2792" s="27">
        <v>1</v>
      </c>
      <c r="I2792" s="27">
        <v>0</v>
      </c>
      <c r="J2792" s="27">
        <v>0</v>
      </c>
      <c r="K2792" s="27">
        <v>1</v>
      </c>
      <c r="L2792" s="27">
        <v>1</v>
      </c>
      <c r="M2792" s="27">
        <v>0</v>
      </c>
      <c r="N2792" s="27">
        <v>0</v>
      </c>
      <c r="O2792" s="27">
        <v>0</v>
      </c>
      <c r="P2792" s="27"/>
      <c r="Q2792" s="27">
        <v>1984800000</v>
      </c>
      <c r="R2792" s="27">
        <v>0</v>
      </c>
      <c r="S2792" s="27">
        <v>1</v>
      </c>
      <c r="T2792" s="33">
        <v>0.92761372871024128</v>
      </c>
      <c r="U2792" s="27">
        <v>0</v>
      </c>
      <c r="V2792" s="27">
        <v>17052000</v>
      </c>
      <c r="W2792" s="27">
        <v>0</v>
      </c>
      <c r="X2792" s="27"/>
      <c r="Y2792" s="27">
        <v>0</v>
      </c>
      <c r="Z2792" s="27">
        <v>1</v>
      </c>
    </row>
    <row r="2793" spans="1:26">
      <c r="A2793" s="27">
        <v>1972</v>
      </c>
      <c r="B2793" t="s">
        <v>33</v>
      </c>
      <c r="C2793" s="27"/>
      <c r="D2793" s="27"/>
      <c r="E2793" s="27"/>
      <c r="F2793" s="27">
        <v>0</v>
      </c>
      <c r="G2793" s="27">
        <v>0</v>
      </c>
      <c r="H2793" s="27">
        <v>1</v>
      </c>
      <c r="I2793" s="27">
        <v>0</v>
      </c>
      <c r="J2793" s="27">
        <v>0</v>
      </c>
      <c r="K2793" s="27">
        <v>1</v>
      </c>
      <c r="L2793" s="27">
        <v>1</v>
      </c>
      <c r="M2793" s="27">
        <v>0</v>
      </c>
      <c r="N2793" s="27">
        <v>0</v>
      </c>
      <c r="O2793" s="27">
        <v>0</v>
      </c>
      <c r="P2793" s="27"/>
      <c r="Q2793" s="27">
        <v>2101300000.0000002</v>
      </c>
      <c r="R2793" s="27">
        <v>0</v>
      </c>
      <c r="S2793" s="27">
        <v>1</v>
      </c>
      <c r="T2793" s="33">
        <v>0.92122545142259926</v>
      </c>
      <c r="U2793" s="27">
        <v>0</v>
      </c>
      <c r="V2793" s="27">
        <v>21544000</v>
      </c>
      <c r="W2793" s="27">
        <v>0</v>
      </c>
      <c r="X2793" s="27"/>
      <c r="Y2793" s="27">
        <v>0</v>
      </c>
      <c r="Z2793" s="27">
        <v>1</v>
      </c>
    </row>
    <row r="2794" spans="1:26">
      <c r="A2794" s="27">
        <v>1973</v>
      </c>
      <c r="B2794" t="s">
        <v>33</v>
      </c>
      <c r="C2794" s="27"/>
      <c r="D2794" s="27"/>
      <c r="E2794" s="27"/>
      <c r="F2794" s="27">
        <v>0</v>
      </c>
      <c r="G2794" s="27">
        <v>0</v>
      </c>
      <c r="H2794" s="27">
        <v>1</v>
      </c>
      <c r="I2794" s="27">
        <v>0</v>
      </c>
      <c r="J2794" s="27">
        <v>0</v>
      </c>
      <c r="K2794" s="27">
        <v>1</v>
      </c>
      <c r="L2794" s="27">
        <v>1</v>
      </c>
      <c r="M2794" s="27">
        <v>0</v>
      </c>
      <c r="N2794" s="27">
        <v>0</v>
      </c>
      <c r="O2794" s="27">
        <v>0</v>
      </c>
      <c r="P2794" s="27"/>
      <c r="Q2794" s="27">
        <v>2569200100</v>
      </c>
      <c r="R2794" s="27">
        <v>0</v>
      </c>
      <c r="S2794" s="27">
        <v>1</v>
      </c>
      <c r="T2794" s="33">
        <v>1.2798279189511945</v>
      </c>
      <c r="U2794" s="27">
        <v>0</v>
      </c>
      <c r="V2794" s="27">
        <v>27061000</v>
      </c>
      <c r="W2794" s="27">
        <v>0</v>
      </c>
      <c r="X2794" s="27"/>
      <c r="Y2794" s="27">
        <v>0</v>
      </c>
      <c r="Z2794" s="27">
        <v>1</v>
      </c>
    </row>
    <row r="2795" spans="1:26">
      <c r="A2795" s="27">
        <v>1974</v>
      </c>
      <c r="B2795" t="s">
        <v>33</v>
      </c>
      <c r="C2795" s="27"/>
      <c r="D2795" s="27"/>
      <c r="E2795" s="27"/>
      <c r="F2795" s="27">
        <v>0</v>
      </c>
      <c r="G2795" s="27">
        <v>0</v>
      </c>
      <c r="H2795" s="27">
        <v>1</v>
      </c>
      <c r="I2795" s="27">
        <v>0</v>
      </c>
      <c r="J2795" s="27">
        <v>0</v>
      </c>
      <c r="K2795" s="27">
        <v>1</v>
      </c>
      <c r="L2795" s="27">
        <v>1</v>
      </c>
      <c r="M2795" s="27">
        <v>0</v>
      </c>
      <c r="N2795" s="27">
        <v>0</v>
      </c>
      <c r="O2795" s="27">
        <v>0</v>
      </c>
      <c r="P2795" s="27"/>
      <c r="Q2795" s="27">
        <v>3161499900</v>
      </c>
      <c r="R2795" s="27">
        <v>0</v>
      </c>
      <c r="S2795" s="27">
        <v>1</v>
      </c>
      <c r="T2795" s="33">
        <v>1.2793035310212315</v>
      </c>
      <c r="U2795" s="27">
        <v>0</v>
      </c>
      <c r="V2795" s="27">
        <v>33704000</v>
      </c>
      <c r="W2795" s="27">
        <v>0</v>
      </c>
      <c r="X2795" s="27"/>
      <c r="Y2795" s="27">
        <v>0</v>
      </c>
      <c r="Z2795" s="27">
        <v>1</v>
      </c>
    </row>
    <row r="2796" spans="1:26">
      <c r="A2796" s="27">
        <v>1975</v>
      </c>
      <c r="B2796" t="s">
        <v>33</v>
      </c>
      <c r="C2796" s="27"/>
      <c r="D2796" s="27"/>
      <c r="E2796" s="27"/>
      <c r="F2796" s="27">
        <v>0</v>
      </c>
      <c r="G2796" s="27">
        <v>0</v>
      </c>
      <c r="H2796" s="27">
        <v>1</v>
      </c>
      <c r="I2796" s="27">
        <v>0</v>
      </c>
      <c r="J2796" s="27">
        <v>0</v>
      </c>
      <c r="K2796" s="27">
        <v>1</v>
      </c>
      <c r="L2796" s="27">
        <v>1</v>
      </c>
      <c r="M2796" s="27">
        <v>0</v>
      </c>
      <c r="N2796" s="27">
        <v>0</v>
      </c>
      <c r="O2796" s="27">
        <v>0</v>
      </c>
      <c r="P2796" s="27"/>
      <c r="Q2796" s="27">
        <v>3645900000</v>
      </c>
      <c r="R2796" s="27">
        <v>0</v>
      </c>
      <c r="S2796" s="27">
        <v>1</v>
      </c>
      <c r="T2796" s="33">
        <v>0.94696688960437181</v>
      </c>
      <c r="U2796" s="27">
        <v>0</v>
      </c>
      <c r="V2796" s="27">
        <v>39381000</v>
      </c>
      <c r="W2796" s="27">
        <v>0</v>
      </c>
      <c r="X2796" s="27"/>
      <c r="Y2796" s="27">
        <v>0</v>
      </c>
      <c r="Z2796" s="27">
        <v>1</v>
      </c>
    </row>
    <row r="2797" spans="1:26">
      <c r="A2797" s="27">
        <v>1976</v>
      </c>
      <c r="B2797" t="s">
        <v>33</v>
      </c>
      <c r="C2797" s="27"/>
      <c r="D2797" s="27"/>
      <c r="E2797" s="27"/>
      <c r="F2797" s="27">
        <v>25000</v>
      </c>
      <c r="G2797" s="27">
        <v>0</v>
      </c>
      <c r="H2797" s="27">
        <v>1</v>
      </c>
      <c r="I2797" s="27">
        <v>0</v>
      </c>
      <c r="J2797" s="27">
        <v>0</v>
      </c>
      <c r="K2797" s="27">
        <v>1</v>
      </c>
      <c r="L2797" s="27">
        <v>1</v>
      </c>
      <c r="M2797" s="27">
        <v>0</v>
      </c>
      <c r="N2797" s="27">
        <v>0</v>
      </c>
      <c r="O2797" s="27">
        <v>0</v>
      </c>
      <c r="P2797" s="27"/>
      <c r="Q2797" s="27">
        <v>4365300199.999999</v>
      </c>
      <c r="R2797" s="27">
        <v>1</v>
      </c>
      <c r="S2797" s="27">
        <v>1</v>
      </c>
      <c r="T2797" s="33">
        <v>1.0219497573337515</v>
      </c>
      <c r="U2797" s="27">
        <v>0</v>
      </c>
      <c r="V2797" s="27">
        <v>42379000</v>
      </c>
      <c r="W2797" s="27">
        <v>0</v>
      </c>
      <c r="X2797" s="27"/>
      <c r="Y2797" s="27">
        <v>15000000</v>
      </c>
      <c r="Z2797" s="27">
        <v>1</v>
      </c>
    </row>
    <row r="2798" spans="1:26">
      <c r="A2798" s="27">
        <v>1977</v>
      </c>
      <c r="B2798" t="s">
        <v>33</v>
      </c>
      <c r="C2798" s="27"/>
      <c r="D2798" s="27"/>
      <c r="E2798" s="27"/>
      <c r="F2798" s="27">
        <v>0</v>
      </c>
      <c r="G2798" s="27">
        <v>0</v>
      </c>
      <c r="H2798" s="27">
        <v>1</v>
      </c>
      <c r="I2798" s="27">
        <v>0</v>
      </c>
      <c r="J2798" s="27">
        <v>0</v>
      </c>
      <c r="K2798" s="27">
        <v>1</v>
      </c>
      <c r="L2798" s="27">
        <v>1</v>
      </c>
      <c r="M2798" s="27">
        <v>0</v>
      </c>
      <c r="N2798" s="27">
        <v>0</v>
      </c>
      <c r="O2798" s="27">
        <v>0</v>
      </c>
      <c r="P2798" s="27"/>
      <c r="Q2798" s="27">
        <v>5480500200.000001</v>
      </c>
      <c r="R2798" s="27">
        <v>1</v>
      </c>
      <c r="S2798" s="27">
        <v>1</v>
      </c>
      <c r="T2798" s="33">
        <v>1.0409624303569636</v>
      </c>
      <c r="U2798" s="27">
        <v>0</v>
      </c>
      <c r="V2798" s="27">
        <v>46405000</v>
      </c>
      <c r="W2798" s="27">
        <v>0</v>
      </c>
      <c r="X2798" s="27"/>
      <c r="Y2798" s="27">
        <v>0</v>
      </c>
      <c r="Z2798" s="27">
        <v>1</v>
      </c>
    </row>
    <row r="2799" spans="1:26">
      <c r="A2799" s="27">
        <v>1978</v>
      </c>
      <c r="B2799" t="s">
        <v>33</v>
      </c>
      <c r="C2799" s="27"/>
      <c r="D2799" s="27"/>
      <c r="E2799" s="27"/>
      <c r="F2799" s="27">
        <v>0</v>
      </c>
      <c r="G2799" s="27">
        <v>0</v>
      </c>
      <c r="H2799" s="27">
        <v>1</v>
      </c>
      <c r="I2799" s="27">
        <v>0</v>
      </c>
      <c r="J2799" s="27">
        <v>0</v>
      </c>
      <c r="K2799" s="27">
        <v>1</v>
      </c>
      <c r="L2799" s="27">
        <v>1</v>
      </c>
      <c r="M2799" s="27">
        <v>0</v>
      </c>
      <c r="N2799" s="27">
        <v>0</v>
      </c>
      <c r="O2799" s="27">
        <v>0</v>
      </c>
      <c r="P2799" s="27"/>
      <c r="Q2799" s="27">
        <v>6070600199.999999</v>
      </c>
      <c r="R2799" s="27">
        <v>1</v>
      </c>
      <c r="S2799" s="27">
        <v>1</v>
      </c>
      <c r="T2799" s="33">
        <v>0.91734575384516981</v>
      </c>
      <c r="U2799" s="27">
        <v>0</v>
      </c>
      <c r="V2799" s="27">
        <v>64278000</v>
      </c>
      <c r="W2799" s="27">
        <v>0</v>
      </c>
      <c r="X2799" s="27"/>
      <c r="Y2799" s="27">
        <v>0</v>
      </c>
      <c r="Z2799" s="27">
        <v>1</v>
      </c>
    </row>
    <row r="2800" spans="1:26">
      <c r="A2800" s="27">
        <v>1979</v>
      </c>
      <c r="B2800" t="s">
        <v>33</v>
      </c>
      <c r="C2800" s="27"/>
      <c r="D2800" s="27"/>
      <c r="E2800" s="27"/>
      <c r="F2800" s="27">
        <v>0</v>
      </c>
      <c r="G2800" s="27">
        <v>0</v>
      </c>
      <c r="H2800" s="27">
        <v>1</v>
      </c>
      <c r="I2800" s="27">
        <v>0</v>
      </c>
      <c r="J2800" s="27">
        <v>0</v>
      </c>
      <c r="K2800" s="27">
        <v>1</v>
      </c>
      <c r="L2800" s="27">
        <v>1</v>
      </c>
      <c r="M2800" s="27">
        <v>0</v>
      </c>
      <c r="N2800" s="27">
        <v>0</v>
      </c>
      <c r="O2800" s="27">
        <v>0</v>
      </c>
      <c r="P2800" s="27"/>
      <c r="Q2800" s="27">
        <v>6902600200</v>
      </c>
      <c r="R2800" s="27">
        <v>1</v>
      </c>
      <c r="S2800" s="27">
        <v>1</v>
      </c>
      <c r="T2800" s="33">
        <v>0.9810294585578897</v>
      </c>
      <c r="U2800" s="27">
        <v>0</v>
      </c>
      <c r="V2800" s="27">
        <v>108390000</v>
      </c>
      <c r="W2800" s="27">
        <v>0</v>
      </c>
      <c r="X2800" s="27"/>
      <c r="Y2800" s="27">
        <v>0</v>
      </c>
      <c r="Z2800" s="27">
        <v>1</v>
      </c>
    </row>
    <row r="2801" spans="1:26">
      <c r="A2801" s="27">
        <v>1980</v>
      </c>
      <c r="B2801" t="s">
        <v>33</v>
      </c>
      <c r="C2801" s="27"/>
      <c r="D2801" s="27"/>
      <c r="E2801" s="27"/>
      <c r="F2801" s="27">
        <v>0</v>
      </c>
      <c r="G2801" s="27">
        <v>0</v>
      </c>
      <c r="H2801" s="27">
        <v>1</v>
      </c>
      <c r="I2801" s="27">
        <v>0</v>
      </c>
      <c r="J2801" s="27">
        <v>0</v>
      </c>
      <c r="K2801" s="27">
        <v>1</v>
      </c>
      <c r="L2801" s="27">
        <v>1</v>
      </c>
      <c r="M2801" s="27">
        <v>0</v>
      </c>
      <c r="N2801" s="27">
        <v>0</v>
      </c>
      <c r="O2801" s="27">
        <v>0</v>
      </c>
      <c r="P2801" s="27">
        <v>7319000000</v>
      </c>
      <c r="Q2801" s="27">
        <v>7878700000</v>
      </c>
      <c r="R2801" s="27">
        <v>1</v>
      </c>
      <c r="S2801" s="27">
        <v>1</v>
      </c>
      <c r="T2801" s="33">
        <v>0.94044734443210454</v>
      </c>
      <c r="U2801" s="27">
        <v>0</v>
      </c>
      <c r="V2801" s="27">
        <v>143809000</v>
      </c>
      <c r="W2801" s="27">
        <v>0</v>
      </c>
      <c r="X2801" s="27"/>
      <c r="Y2801" s="27">
        <v>50000000</v>
      </c>
      <c r="Z2801" s="27">
        <v>1</v>
      </c>
    </row>
    <row r="2802" spans="1:26">
      <c r="A2802" s="27">
        <v>1981</v>
      </c>
      <c r="B2802" t="s">
        <v>33</v>
      </c>
      <c r="C2802" s="27"/>
      <c r="D2802" s="27"/>
      <c r="E2802" s="27"/>
      <c r="F2802" s="27">
        <v>0</v>
      </c>
      <c r="G2802" s="27">
        <v>0</v>
      </c>
      <c r="H2802" s="27">
        <v>1</v>
      </c>
      <c r="I2802" s="27">
        <v>0</v>
      </c>
      <c r="J2802" s="27">
        <v>0</v>
      </c>
      <c r="K2802" s="27">
        <v>1</v>
      </c>
      <c r="L2802" s="27">
        <v>1</v>
      </c>
      <c r="M2802" s="27">
        <v>0</v>
      </c>
      <c r="N2802" s="27">
        <v>0</v>
      </c>
      <c r="O2802" s="27">
        <v>0</v>
      </c>
      <c r="P2802" s="27">
        <v>7995000000</v>
      </c>
      <c r="Q2802" s="27">
        <v>8607500300</v>
      </c>
      <c r="R2802" s="27">
        <v>1</v>
      </c>
      <c r="S2802" s="27">
        <v>1</v>
      </c>
      <c r="T2802" s="33">
        <v>0.83355014400471705</v>
      </c>
      <c r="U2802" s="27">
        <v>111300000</v>
      </c>
      <c r="V2802" s="27">
        <v>171292000</v>
      </c>
      <c r="W2802" s="27">
        <v>0</v>
      </c>
      <c r="X2802" s="27"/>
      <c r="Y2802" s="27">
        <v>208000000</v>
      </c>
      <c r="Z2802" s="27">
        <v>1</v>
      </c>
    </row>
    <row r="2803" spans="1:26">
      <c r="A2803" s="27">
        <v>1982</v>
      </c>
      <c r="B2803" t="s">
        <v>33</v>
      </c>
      <c r="C2803" s="27"/>
      <c r="D2803" s="27"/>
      <c r="E2803" s="27"/>
      <c r="F2803" s="27">
        <v>0</v>
      </c>
      <c r="G2803" s="27">
        <v>0</v>
      </c>
      <c r="H2803" s="27">
        <v>1</v>
      </c>
      <c r="I2803" s="27">
        <v>0</v>
      </c>
      <c r="J2803" s="27">
        <v>0</v>
      </c>
      <c r="K2803" s="27">
        <v>1</v>
      </c>
      <c r="L2803" s="27">
        <v>1</v>
      </c>
      <c r="M2803" s="27">
        <v>0</v>
      </c>
      <c r="N2803" s="27">
        <v>0</v>
      </c>
      <c r="O2803" s="27">
        <v>0</v>
      </c>
      <c r="P2803" s="27">
        <v>8098000000.000001</v>
      </c>
      <c r="Q2803" s="27">
        <v>8716999700</v>
      </c>
      <c r="R2803" s="27">
        <v>0</v>
      </c>
      <c r="S2803" s="27">
        <v>1</v>
      </c>
      <c r="T2803" s="33">
        <v>0.78443295677873848</v>
      </c>
      <c r="U2803" s="27">
        <v>105500000</v>
      </c>
      <c r="V2803" s="27">
        <v>186059000</v>
      </c>
      <c r="W2803" s="27">
        <v>0</v>
      </c>
      <c r="X2803" s="27"/>
      <c r="Y2803" s="27">
        <v>0</v>
      </c>
      <c r="Z2803" s="27">
        <v>1</v>
      </c>
    </row>
    <row r="2804" spans="1:26">
      <c r="A2804" s="27">
        <v>1983</v>
      </c>
      <c r="B2804" t="s">
        <v>33</v>
      </c>
      <c r="C2804" s="27"/>
      <c r="D2804" s="27"/>
      <c r="E2804" s="27"/>
      <c r="F2804" s="27">
        <v>0</v>
      </c>
      <c r="G2804" s="27">
        <v>0</v>
      </c>
      <c r="H2804" s="27">
        <v>1</v>
      </c>
      <c r="I2804" s="27">
        <v>0</v>
      </c>
      <c r="J2804" s="27">
        <v>0</v>
      </c>
      <c r="K2804" s="27">
        <v>1</v>
      </c>
      <c r="L2804" s="27">
        <v>1</v>
      </c>
      <c r="M2804" s="27">
        <v>0</v>
      </c>
      <c r="N2804" s="27">
        <v>0</v>
      </c>
      <c r="O2804" s="27">
        <v>0</v>
      </c>
      <c r="P2804" s="27">
        <v>8406000000.000001</v>
      </c>
      <c r="Q2804" s="27">
        <v>9050000400</v>
      </c>
      <c r="R2804" s="27">
        <v>0</v>
      </c>
      <c r="S2804" s="27">
        <v>1</v>
      </c>
      <c r="T2804" s="33">
        <v>0.83426891623154475</v>
      </c>
      <c r="U2804" s="27">
        <v>140100000</v>
      </c>
      <c r="V2804" s="27">
        <v>192537000</v>
      </c>
      <c r="W2804" s="27">
        <v>0</v>
      </c>
      <c r="X2804" s="27"/>
      <c r="Y2804" s="27">
        <v>0</v>
      </c>
      <c r="Z2804" s="27">
        <v>1</v>
      </c>
    </row>
    <row r="2805" spans="1:26">
      <c r="A2805" s="27">
        <v>1984</v>
      </c>
      <c r="B2805" t="s">
        <v>33</v>
      </c>
      <c r="C2805" s="27"/>
      <c r="D2805" s="27"/>
      <c r="E2805" s="27"/>
      <c r="F2805" s="27">
        <v>0</v>
      </c>
      <c r="G2805" s="27">
        <v>0</v>
      </c>
      <c r="H2805" s="27">
        <v>1</v>
      </c>
      <c r="I2805" s="27">
        <v>0</v>
      </c>
      <c r="J2805" s="27">
        <v>0</v>
      </c>
      <c r="K2805" s="27">
        <v>1</v>
      </c>
      <c r="L2805" s="27">
        <v>1</v>
      </c>
      <c r="M2805" s="27">
        <v>0</v>
      </c>
      <c r="N2805" s="27">
        <v>0</v>
      </c>
      <c r="O2805" s="27">
        <v>0</v>
      </c>
      <c r="P2805" s="27">
        <v>8796000000</v>
      </c>
      <c r="Q2805" s="27">
        <v>9470000100</v>
      </c>
      <c r="R2805" s="27">
        <v>0</v>
      </c>
      <c r="S2805" s="27">
        <v>1</v>
      </c>
      <c r="T2805" s="33">
        <v>0.82999599794502654</v>
      </c>
      <c r="U2805" s="27">
        <v>149900000</v>
      </c>
      <c r="V2805" s="27">
        <v>150520000</v>
      </c>
      <c r="W2805" s="27">
        <v>0</v>
      </c>
      <c r="X2805" s="27"/>
      <c r="Y2805" s="27"/>
      <c r="Z2805" s="27">
        <v>1</v>
      </c>
    </row>
    <row r="2806" spans="1:26">
      <c r="A2806" s="27">
        <v>1985</v>
      </c>
      <c r="B2806" t="s">
        <v>33</v>
      </c>
      <c r="C2806" s="27"/>
      <c r="D2806" s="27"/>
      <c r="E2806" s="27"/>
      <c r="F2806" s="27">
        <v>0</v>
      </c>
      <c r="G2806" s="27">
        <v>0</v>
      </c>
      <c r="H2806" s="27">
        <v>1</v>
      </c>
      <c r="I2806" s="27">
        <v>0</v>
      </c>
      <c r="J2806" s="27">
        <v>0</v>
      </c>
      <c r="K2806" s="27">
        <v>1</v>
      </c>
      <c r="L2806" s="27">
        <v>1</v>
      </c>
      <c r="M2806" s="27">
        <v>0</v>
      </c>
      <c r="N2806" s="27">
        <v>0</v>
      </c>
      <c r="O2806" s="27">
        <v>0</v>
      </c>
      <c r="P2806" s="27">
        <v>10385000000</v>
      </c>
      <c r="Q2806" s="27">
        <v>9721652086.956522</v>
      </c>
      <c r="R2806" s="27">
        <v>0</v>
      </c>
      <c r="S2806" s="27">
        <v>1</v>
      </c>
      <c r="T2806" s="33">
        <v>0.74915719568429318</v>
      </c>
      <c r="U2806" s="27">
        <v>115530000</v>
      </c>
      <c r="V2806" s="27">
        <v>225253000</v>
      </c>
      <c r="W2806" s="27">
        <v>0</v>
      </c>
      <c r="X2806" s="27"/>
      <c r="Y2806" s="27"/>
      <c r="Z2806" s="27">
        <v>1</v>
      </c>
    </row>
    <row r="2807" spans="1:26">
      <c r="A2807" s="27">
        <v>1986</v>
      </c>
      <c r="B2807" t="s">
        <v>33</v>
      </c>
      <c r="C2807" s="27"/>
      <c r="D2807" s="27"/>
      <c r="E2807" s="27"/>
      <c r="F2807" s="27">
        <v>0</v>
      </c>
      <c r="G2807" s="27">
        <v>0</v>
      </c>
      <c r="H2807" s="27">
        <v>1</v>
      </c>
      <c r="I2807" s="27">
        <v>0</v>
      </c>
      <c r="J2807" s="27">
        <v>0</v>
      </c>
      <c r="K2807" s="27">
        <v>1</v>
      </c>
      <c r="L2807" s="27">
        <v>1</v>
      </c>
      <c r="M2807" s="27">
        <v>0</v>
      </c>
      <c r="N2807" s="27">
        <v>0</v>
      </c>
      <c r="O2807" s="27">
        <v>0</v>
      </c>
      <c r="P2807" s="27">
        <v>5615000000</v>
      </c>
      <c r="Q2807" s="27">
        <v>7231963515.9817343</v>
      </c>
      <c r="R2807" s="27">
        <v>0</v>
      </c>
      <c r="S2807" s="27">
        <v>1</v>
      </c>
      <c r="T2807" s="33">
        <v>0.7030572776909082</v>
      </c>
      <c r="U2807" s="27">
        <v>69960000</v>
      </c>
      <c r="V2807" s="27">
        <v>276699000</v>
      </c>
      <c r="W2807" s="27">
        <v>0</v>
      </c>
      <c r="X2807" s="27"/>
      <c r="Y2807" s="27"/>
      <c r="Z2807" s="27">
        <v>1</v>
      </c>
    </row>
    <row r="2808" spans="1:26">
      <c r="A2808" s="27">
        <v>1987</v>
      </c>
      <c r="B2808" t="s">
        <v>33</v>
      </c>
      <c r="C2808" s="27"/>
      <c r="D2808" s="27"/>
      <c r="E2808" s="27"/>
      <c r="F2808" s="27">
        <v>0</v>
      </c>
      <c r="G2808" s="27">
        <v>0</v>
      </c>
      <c r="H2808" s="27">
        <v>1</v>
      </c>
      <c r="I2808" s="27">
        <v>0</v>
      </c>
      <c r="J2808" s="27">
        <v>0</v>
      </c>
      <c r="K2808" s="27">
        <v>1</v>
      </c>
      <c r="L2808" s="27">
        <v>1</v>
      </c>
      <c r="M2808" s="27">
        <v>0</v>
      </c>
      <c r="N2808" s="27">
        <v>0</v>
      </c>
      <c r="O2808" s="27">
        <v>0</v>
      </c>
      <c r="P2808" s="27">
        <v>6502000000</v>
      </c>
      <c r="Q2808" s="27">
        <v>7084399840</v>
      </c>
      <c r="R2808" s="27">
        <v>0</v>
      </c>
      <c r="S2808" s="27">
        <v>1</v>
      </c>
      <c r="T2808" s="33">
        <v>0.74330063470010233</v>
      </c>
      <c r="U2808" s="27">
        <v>59087189</v>
      </c>
      <c r="V2808" s="27">
        <v>330041000</v>
      </c>
      <c r="W2808" s="27">
        <v>0</v>
      </c>
      <c r="X2808" s="27"/>
      <c r="Y2808" s="27"/>
      <c r="Z2808" s="27">
        <v>1</v>
      </c>
    </row>
    <row r="2809" spans="1:26">
      <c r="A2809" s="27">
        <v>1988</v>
      </c>
      <c r="B2809" t="s">
        <v>33</v>
      </c>
      <c r="C2809" s="27"/>
      <c r="D2809" s="27"/>
      <c r="E2809" s="27"/>
      <c r="F2809" s="27">
        <v>0</v>
      </c>
      <c r="G2809" s="27">
        <v>0</v>
      </c>
      <c r="H2809" s="27">
        <v>1</v>
      </c>
      <c r="I2809" s="27">
        <v>0</v>
      </c>
      <c r="J2809" s="27">
        <v>0</v>
      </c>
      <c r="K2809" s="27">
        <v>1</v>
      </c>
      <c r="L2809" s="27">
        <v>1</v>
      </c>
      <c r="M2809" s="27">
        <v>0</v>
      </c>
      <c r="N2809" s="27">
        <v>0</v>
      </c>
      <c r="O2809" s="27">
        <v>0</v>
      </c>
      <c r="P2809" s="27">
        <v>7042000000</v>
      </c>
      <c r="Q2809" s="27">
        <v>7841602824.4274817</v>
      </c>
      <c r="R2809" s="27">
        <v>0</v>
      </c>
      <c r="S2809" s="27">
        <v>1</v>
      </c>
      <c r="T2809" s="33">
        <v>0.80560957079318884</v>
      </c>
      <c r="U2809" s="27">
        <v>88007434.299999997</v>
      </c>
      <c r="V2809" s="27">
        <v>280133000</v>
      </c>
      <c r="W2809" s="27">
        <v>0</v>
      </c>
      <c r="X2809" s="27"/>
      <c r="Y2809" s="27"/>
      <c r="Z2809" s="27">
        <v>1</v>
      </c>
    </row>
    <row r="2810" spans="1:26">
      <c r="A2810" s="27">
        <v>1989</v>
      </c>
      <c r="B2810" t="s">
        <v>33</v>
      </c>
      <c r="C2810" s="27"/>
      <c r="D2810" s="27"/>
      <c r="E2810" s="27"/>
      <c r="F2810" s="27">
        <v>0</v>
      </c>
      <c r="G2810" s="27">
        <v>0</v>
      </c>
      <c r="H2810" s="27">
        <v>1</v>
      </c>
      <c r="I2810" s="27">
        <v>0</v>
      </c>
      <c r="J2810" s="27">
        <v>0</v>
      </c>
      <c r="K2810" s="27">
        <v>1</v>
      </c>
      <c r="L2810" s="27">
        <v>1</v>
      </c>
      <c r="M2810" s="27">
        <v>0</v>
      </c>
      <c r="N2810" s="27">
        <v>0</v>
      </c>
      <c r="O2810" s="27">
        <v>0</v>
      </c>
      <c r="P2810" s="27">
        <v>8118000000</v>
      </c>
      <c r="Q2810" s="27">
        <v>8410724360.795455</v>
      </c>
      <c r="R2810" s="27">
        <v>0</v>
      </c>
      <c r="S2810" s="27">
        <v>1</v>
      </c>
      <c r="T2810" s="33">
        <v>0.74679040704290955</v>
      </c>
      <c r="U2810" s="27">
        <v>72954278.200000003</v>
      </c>
      <c r="V2810" s="27">
        <v>260453000</v>
      </c>
      <c r="W2810" s="27">
        <v>0</v>
      </c>
      <c r="X2810" s="27"/>
      <c r="Y2810" s="27"/>
      <c r="Z2810" s="27">
        <v>1</v>
      </c>
    </row>
    <row r="2811" spans="1:26">
      <c r="A2811" s="27">
        <v>1990</v>
      </c>
      <c r="B2811" t="s">
        <v>33</v>
      </c>
      <c r="C2811" s="27"/>
      <c r="D2811" s="27"/>
      <c r="E2811" s="27"/>
      <c r="F2811" s="27">
        <v>0</v>
      </c>
      <c r="G2811" s="27">
        <v>0</v>
      </c>
      <c r="H2811" s="27">
        <v>1</v>
      </c>
      <c r="I2811" s="27">
        <v>0</v>
      </c>
      <c r="J2811" s="27">
        <v>0</v>
      </c>
      <c r="K2811" s="27">
        <v>1</v>
      </c>
      <c r="L2811" s="27">
        <v>1</v>
      </c>
      <c r="M2811" s="27">
        <v>0</v>
      </c>
      <c r="N2811" s="27">
        <v>0</v>
      </c>
      <c r="O2811" s="27">
        <v>0</v>
      </c>
      <c r="P2811" s="27">
        <v>7106000000</v>
      </c>
      <c r="Q2811" s="27">
        <v>7650125217.3525343</v>
      </c>
      <c r="R2811" s="27">
        <v>0</v>
      </c>
      <c r="S2811" s="27">
        <v>1</v>
      </c>
      <c r="T2811" s="33">
        <v>0.70566019682121295</v>
      </c>
      <c r="U2811" s="27">
        <v>66614631.799999997</v>
      </c>
      <c r="V2811" s="27">
        <v>292918000</v>
      </c>
      <c r="W2811" s="27">
        <v>0</v>
      </c>
      <c r="X2811" s="27"/>
      <c r="Y2811" s="27"/>
      <c r="Z2811" s="27">
        <v>1</v>
      </c>
    </row>
    <row r="2812" spans="1:26">
      <c r="A2812" s="27">
        <v>1991</v>
      </c>
      <c r="B2812" t="s">
        <v>33</v>
      </c>
      <c r="C2812" s="27"/>
      <c r="D2812" s="27"/>
      <c r="E2812" s="27"/>
      <c r="F2812" s="27">
        <v>0</v>
      </c>
      <c r="G2812" s="27">
        <v>0</v>
      </c>
      <c r="H2812" s="27">
        <v>1</v>
      </c>
      <c r="I2812" s="27">
        <v>0</v>
      </c>
      <c r="J2812" s="27">
        <v>0</v>
      </c>
      <c r="K2812" s="27">
        <v>1</v>
      </c>
      <c r="L2812" s="27">
        <v>1</v>
      </c>
      <c r="M2812" s="27">
        <v>0</v>
      </c>
      <c r="N2812" s="27">
        <v>0</v>
      </c>
      <c r="O2812" s="27">
        <v>0</v>
      </c>
      <c r="P2812" s="27">
        <v>8687000000</v>
      </c>
      <c r="Q2812" s="27">
        <v>9406097735.0911732</v>
      </c>
      <c r="R2812" s="27">
        <v>0</v>
      </c>
      <c r="S2812" s="27">
        <v>1</v>
      </c>
      <c r="T2812" s="33">
        <v>0.64778014054484578</v>
      </c>
      <c r="U2812" s="27">
        <v>64026049.200000003</v>
      </c>
      <c r="V2812" s="27">
        <v>278881000</v>
      </c>
      <c r="W2812" s="27">
        <v>0</v>
      </c>
      <c r="X2812" s="27"/>
      <c r="Y2812" s="27"/>
      <c r="Z2812" s="27">
        <v>1</v>
      </c>
    </row>
    <row r="2813" spans="1:26">
      <c r="A2813" s="27">
        <v>1992</v>
      </c>
      <c r="B2813" t="s">
        <v>33</v>
      </c>
      <c r="C2813" s="27"/>
      <c r="D2813" s="27"/>
      <c r="E2813" s="27"/>
      <c r="F2813" s="27">
        <v>0</v>
      </c>
      <c r="G2813" s="27">
        <v>0</v>
      </c>
      <c r="H2813" s="27">
        <v>1</v>
      </c>
      <c r="I2813" s="27">
        <v>0</v>
      </c>
      <c r="J2813" s="27">
        <v>0</v>
      </c>
      <c r="K2813" s="27">
        <v>1</v>
      </c>
      <c r="L2813" s="27">
        <v>1</v>
      </c>
      <c r="M2813" s="27">
        <v>0</v>
      </c>
      <c r="N2813" s="27">
        <v>0</v>
      </c>
      <c r="O2813" s="27">
        <v>0</v>
      </c>
      <c r="P2813" s="27">
        <v>9625000000</v>
      </c>
      <c r="Q2813" s="27">
        <v>10440842165.319305</v>
      </c>
      <c r="R2813" s="27">
        <v>0</v>
      </c>
      <c r="S2813" s="27">
        <v>1</v>
      </c>
      <c r="T2813" s="33">
        <v>0.62587770846912083</v>
      </c>
      <c r="U2813" s="27">
        <v>30772500</v>
      </c>
      <c r="V2813" s="27">
        <v>212559000</v>
      </c>
      <c r="W2813" s="27">
        <v>0</v>
      </c>
      <c r="X2813" s="27"/>
      <c r="Y2813" s="27"/>
      <c r="Z2813" s="27">
        <v>1</v>
      </c>
    </row>
    <row r="2814" spans="1:26">
      <c r="A2814" s="27">
        <v>1993</v>
      </c>
      <c r="B2814" t="s">
        <v>33</v>
      </c>
      <c r="C2814" s="27"/>
      <c r="D2814" s="27"/>
      <c r="E2814" s="27"/>
      <c r="F2814" s="27">
        <v>0</v>
      </c>
      <c r="G2814" s="27">
        <v>0</v>
      </c>
      <c r="H2814" s="27">
        <v>1</v>
      </c>
      <c r="I2814" s="27">
        <v>0</v>
      </c>
      <c r="J2814" s="27">
        <v>0</v>
      </c>
      <c r="K2814" s="27">
        <v>1</v>
      </c>
      <c r="L2814" s="27">
        <v>1</v>
      </c>
      <c r="M2814" s="27">
        <v>0</v>
      </c>
      <c r="N2814" s="27">
        <v>0</v>
      </c>
      <c r="O2814" s="27">
        <v>0</v>
      </c>
      <c r="P2814" s="27">
        <v>10462000000</v>
      </c>
      <c r="Q2814" s="27">
        <v>11399942453.064556</v>
      </c>
      <c r="R2814" s="27">
        <v>0</v>
      </c>
      <c r="S2814" s="27">
        <v>1</v>
      </c>
      <c r="T2814" s="33">
        <v>0.648154718576755</v>
      </c>
      <c r="U2814" s="27">
        <v>0</v>
      </c>
      <c r="V2814" s="27">
        <v>178080000</v>
      </c>
      <c r="W2814" s="27">
        <v>0</v>
      </c>
      <c r="X2814" s="27"/>
      <c r="Y2814" s="27"/>
      <c r="Z2814" s="27">
        <v>1</v>
      </c>
    </row>
    <row r="2815" spans="1:26">
      <c r="A2815" s="27">
        <v>1994</v>
      </c>
      <c r="B2815" t="s">
        <v>33</v>
      </c>
      <c r="C2815" s="27"/>
      <c r="D2815" s="27"/>
      <c r="E2815" s="27"/>
      <c r="F2815" s="27">
        <v>0</v>
      </c>
      <c r="G2815" s="27">
        <v>0</v>
      </c>
      <c r="H2815" s="27">
        <v>1</v>
      </c>
      <c r="I2815" s="27">
        <v>0</v>
      </c>
      <c r="J2815" s="27">
        <v>0</v>
      </c>
      <c r="K2815" s="27">
        <v>1</v>
      </c>
      <c r="L2815" s="27">
        <v>1</v>
      </c>
      <c r="M2815" s="27">
        <v>0</v>
      </c>
      <c r="N2815" s="27">
        <v>0</v>
      </c>
      <c r="O2815" s="27">
        <v>0</v>
      </c>
      <c r="P2815" s="27">
        <v>11855000000</v>
      </c>
      <c r="Q2815" s="27">
        <v>12983235568.229239</v>
      </c>
      <c r="R2815" s="27">
        <v>0</v>
      </c>
      <c r="S2815" s="27">
        <v>1</v>
      </c>
      <c r="T2815" s="33">
        <v>0.69545665111729171</v>
      </c>
      <c r="U2815" s="27">
        <v>0</v>
      </c>
      <c r="V2815" s="27">
        <v>176643000</v>
      </c>
      <c r="W2815" s="27">
        <v>0</v>
      </c>
      <c r="X2815" s="27"/>
      <c r="Y2815" s="27"/>
      <c r="Z2815" s="27">
        <v>1</v>
      </c>
    </row>
    <row r="2816" spans="1:26">
      <c r="A2816" s="27">
        <v>1995</v>
      </c>
      <c r="B2816" t="s">
        <v>33</v>
      </c>
      <c r="C2816" s="27"/>
      <c r="D2816" s="27"/>
      <c r="E2816" s="27"/>
      <c r="F2816" s="27">
        <v>0</v>
      </c>
      <c r="G2816" s="27">
        <v>0</v>
      </c>
      <c r="H2816" s="27">
        <v>1</v>
      </c>
      <c r="I2816" s="27">
        <v>0</v>
      </c>
      <c r="J2816" s="27">
        <v>0</v>
      </c>
      <c r="K2816" s="27">
        <v>1</v>
      </c>
      <c r="L2816" s="27">
        <v>1</v>
      </c>
      <c r="M2816" s="27">
        <v>0</v>
      </c>
      <c r="N2816" s="27">
        <v>0</v>
      </c>
      <c r="O2816" s="27">
        <v>0</v>
      </c>
      <c r="P2816" s="27">
        <v>13314000000</v>
      </c>
      <c r="Q2816" s="27">
        <v>14655404433.277115</v>
      </c>
      <c r="R2816" s="27">
        <v>0</v>
      </c>
      <c r="S2816" s="27">
        <v>1</v>
      </c>
      <c r="T2816" s="33">
        <v>0.69736071622307827</v>
      </c>
      <c r="U2816" s="27">
        <v>0</v>
      </c>
      <c r="V2816" s="27">
        <v>158406000</v>
      </c>
      <c r="W2816" s="27">
        <v>0</v>
      </c>
      <c r="X2816" s="27"/>
      <c r="Y2816" s="27"/>
      <c r="Z2816" s="27">
        <v>1</v>
      </c>
    </row>
    <row r="2817" spans="1:26">
      <c r="A2817" s="27">
        <v>1996</v>
      </c>
      <c r="B2817" t="s">
        <v>33</v>
      </c>
      <c r="C2817" s="27"/>
      <c r="D2817" s="27"/>
      <c r="E2817" s="27"/>
      <c r="F2817" s="27">
        <v>0</v>
      </c>
      <c r="G2817" s="27">
        <v>0</v>
      </c>
      <c r="H2817" s="27">
        <v>1</v>
      </c>
      <c r="I2817" s="27">
        <v>0</v>
      </c>
      <c r="J2817" s="27">
        <v>0</v>
      </c>
      <c r="K2817" s="27">
        <v>1</v>
      </c>
      <c r="L2817" s="27">
        <v>1</v>
      </c>
      <c r="M2817" s="27">
        <v>0</v>
      </c>
      <c r="N2817" s="27">
        <v>0</v>
      </c>
      <c r="O2817" s="27">
        <v>0</v>
      </c>
      <c r="P2817" s="27">
        <v>14218000000</v>
      </c>
      <c r="Q2817" s="27">
        <v>15674835615.313896</v>
      </c>
      <c r="R2817" s="27">
        <v>0</v>
      </c>
      <c r="S2817" s="27">
        <v>1</v>
      </c>
      <c r="T2817" s="33">
        <v>0.69966405838602452</v>
      </c>
      <c r="U2817" s="27">
        <v>0</v>
      </c>
      <c r="V2817" s="27">
        <v>199722000</v>
      </c>
      <c r="W2817" s="27">
        <v>0</v>
      </c>
      <c r="X2817" s="27"/>
      <c r="Y2817" s="27"/>
      <c r="Z2817" s="27">
        <v>1</v>
      </c>
    </row>
    <row r="2818" spans="1:26">
      <c r="A2818" s="27">
        <v>1997</v>
      </c>
      <c r="B2818" t="s">
        <v>33</v>
      </c>
      <c r="C2818" s="27"/>
      <c r="D2818" s="27"/>
      <c r="E2818" s="27"/>
      <c r="F2818" s="27">
        <v>0</v>
      </c>
      <c r="G2818" s="27">
        <v>0</v>
      </c>
      <c r="H2818" s="27">
        <v>1</v>
      </c>
      <c r="I2818" s="27">
        <v>0</v>
      </c>
      <c r="J2818" s="27">
        <v>0</v>
      </c>
      <c r="K2818" s="27">
        <v>1</v>
      </c>
      <c r="L2818" s="27">
        <v>1</v>
      </c>
      <c r="M2818" s="27">
        <v>0</v>
      </c>
      <c r="N2818" s="27">
        <v>0</v>
      </c>
      <c r="O2818" s="27">
        <v>0</v>
      </c>
      <c r="P2818" s="27">
        <v>16103000000.000002</v>
      </c>
      <c r="Q2818" s="27">
        <v>17790026221.613865</v>
      </c>
      <c r="R2818" s="27">
        <v>0</v>
      </c>
      <c r="S2818" s="27">
        <v>1</v>
      </c>
      <c r="T2818" s="33">
        <v>0.71538944173936525</v>
      </c>
      <c r="U2818" s="27">
        <v>0</v>
      </c>
      <c r="V2818" s="27">
        <v>187611000</v>
      </c>
      <c r="W2818" s="27">
        <v>0</v>
      </c>
      <c r="X2818" s="27"/>
      <c r="Y2818" s="27"/>
      <c r="Z2818" s="27">
        <v>1</v>
      </c>
    </row>
    <row r="2819" spans="1:26">
      <c r="A2819" s="27">
        <v>1998</v>
      </c>
      <c r="B2819" t="s">
        <v>33</v>
      </c>
      <c r="C2819" s="27"/>
      <c r="D2819" s="27"/>
      <c r="E2819" s="27"/>
      <c r="F2819" s="27">
        <v>0</v>
      </c>
      <c r="G2819" s="27">
        <v>0</v>
      </c>
      <c r="H2819" s="27">
        <v>1</v>
      </c>
      <c r="I2819" s="27">
        <v>0</v>
      </c>
      <c r="J2819" s="27">
        <v>0</v>
      </c>
      <c r="K2819" s="27">
        <v>1</v>
      </c>
      <c r="L2819" s="27">
        <v>1</v>
      </c>
      <c r="M2819" s="27">
        <v>0</v>
      </c>
      <c r="N2819" s="27">
        <v>0</v>
      </c>
      <c r="O2819" s="27">
        <v>0</v>
      </c>
      <c r="P2819" s="27">
        <v>17488000000</v>
      </c>
      <c r="Q2819" s="27">
        <v>19395491992.99387</v>
      </c>
      <c r="R2819" s="27">
        <v>0</v>
      </c>
      <c r="S2819" s="27">
        <v>1</v>
      </c>
      <c r="T2819" s="33">
        <v>0.63293736472878814</v>
      </c>
      <c r="U2819" s="27">
        <v>0</v>
      </c>
      <c r="V2819" s="27">
        <v>202910000</v>
      </c>
      <c r="W2819" s="27">
        <v>0</v>
      </c>
      <c r="X2819" s="27"/>
      <c r="Y2819" s="27"/>
      <c r="Z2819" s="27">
        <v>1</v>
      </c>
    </row>
    <row r="2820" spans="1:26">
      <c r="A2820" s="27">
        <v>1999</v>
      </c>
      <c r="B2820" t="s">
        <v>33</v>
      </c>
      <c r="C2820" s="27"/>
      <c r="D2820" s="27"/>
      <c r="E2820" s="27"/>
      <c r="F2820" s="27">
        <v>0</v>
      </c>
      <c r="G2820" s="27">
        <v>0</v>
      </c>
      <c r="H2820" s="27">
        <v>1</v>
      </c>
      <c r="I2820" s="27">
        <v>0</v>
      </c>
      <c r="J2820" s="27">
        <v>0</v>
      </c>
      <c r="K2820" s="27">
        <v>1</v>
      </c>
      <c r="L2820" s="27">
        <v>1</v>
      </c>
      <c r="M2820" s="27">
        <v>0</v>
      </c>
      <c r="N2820" s="27">
        <v>0</v>
      </c>
      <c r="O2820" s="27">
        <v>0</v>
      </c>
      <c r="P2820" s="27">
        <v>16492000000</v>
      </c>
      <c r="Q2820" s="27">
        <v>18318412251.364197</v>
      </c>
      <c r="R2820" s="27">
        <v>0</v>
      </c>
      <c r="S2820" s="27">
        <v>1</v>
      </c>
      <c r="T2820" s="33">
        <v>0.59173831677950461</v>
      </c>
      <c r="U2820" s="27">
        <v>37988331.700000003</v>
      </c>
      <c r="V2820" s="27">
        <v>258377000</v>
      </c>
      <c r="W2820" s="27">
        <v>0</v>
      </c>
      <c r="X2820" s="27"/>
      <c r="Y2820" s="27"/>
      <c r="Z2820" s="27">
        <v>1</v>
      </c>
    </row>
    <row r="2821" spans="1:26">
      <c r="A2821" s="27">
        <v>2000</v>
      </c>
      <c r="B2821" t="s">
        <v>33</v>
      </c>
      <c r="C2821" s="27"/>
      <c r="D2821" s="27"/>
      <c r="E2821" s="27"/>
      <c r="F2821" s="27">
        <v>0</v>
      </c>
      <c r="G2821" s="27">
        <v>0</v>
      </c>
      <c r="H2821" s="27">
        <v>1</v>
      </c>
      <c r="I2821" s="27">
        <v>0</v>
      </c>
      <c r="J2821" s="27">
        <v>0</v>
      </c>
      <c r="K2821" s="27">
        <v>1</v>
      </c>
      <c r="L2821" s="27">
        <v>1</v>
      </c>
      <c r="M2821" s="27">
        <v>0</v>
      </c>
      <c r="N2821" s="27">
        <v>0</v>
      </c>
      <c r="O2821" s="27">
        <v>0</v>
      </c>
      <c r="P2821" s="27">
        <v>17187000000</v>
      </c>
      <c r="Q2821" s="27">
        <v>19288827158.903545</v>
      </c>
      <c r="R2821" s="27">
        <v>0</v>
      </c>
      <c r="S2821" s="27">
        <v>1</v>
      </c>
      <c r="T2821" s="33">
        <v>0.62919927379193319</v>
      </c>
      <c r="U2821" s="27">
        <v>36061943</v>
      </c>
      <c r="V2821" s="27">
        <v>295675000</v>
      </c>
      <c r="W2821" s="27">
        <v>0</v>
      </c>
      <c r="X2821" s="27"/>
      <c r="Y2821" s="27"/>
      <c r="Z2821" s="27">
        <v>1</v>
      </c>
    </row>
    <row r="2822" spans="1:26">
      <c r="A2822" s="27">
        <v>2001</v>
      </c>
      <c r="B2822" t="s">
        <v>33</v>
      </c>
      <c r="C2822" s="27"/>
      <c r="D2822" s="27"/>
      <c r="E2822" s="27"/>
      <c r="F2822" s="27">
        <v>0</v>
      </c>
      <c r="G2822" s="27">
        <v>0</v>
      </c>
      <c r="H2822" s="27">
        <v>1</v>
      </c>
      <c r="I2822" s="27">
        <v>0</v>
      </c>
      <c r="J2822" s="27">
        <v>0</v>
      </c>
      <c r="K2822" s="27">
        <v>1</v>
      </c>
      <c r="L2822" s="27">
        <v>1</v>
      </c>
      <c r="M2822" s="27">
        <v>0</v>
      </c>
      <c r="N2822" s="27">
        <v>0</v>
      </c>
      <c r="O2822" s="27">
        <v>0</v>
      </c>
      <c r="P2822" s="27">
        <v>18703000000</v>
      </c>
      <c r="Q2822" s="27">
        <v>18702802783.719875</v>
      </c>
      <c r="R2822" s="27">
        <v>0</v>
      </c>
      <c r="S2822" s="27">
        <v>1</v>
      </c>
      <c r="T2822" s="33">
        <v>0.61588871891054842</v>
      </c>
      <c r="U2822" s="27">
        <v>34783772.899999999</v>
      </c>
      <c r="V2822" s="27">
        <v>329508000</v>
      </c>
      <c r="W2822" s="27">
        <v>0</v>
      </c>
      <c r="X2822" s="27"/>
      <c r="Y2822" s="27"/>
      <c r="Z2822" s="27">
        <v>1</v>
      </c>
    </row>
    <row r="2823" spans="1:26">
      <c r="A2823" s="27">
        <v>2002</v>
      </c>
      <c r="B2823" t="s">
        <v>33</v>
      </c>
      <c r="C2823" s="27"/>
      <c r="D2823" s="27"/>
      <c r="E2823" s="27"/>
      <c r="F2823" s="27">
        <v>0</v>
      </c>
      <c r="G2823" s="27">
        <v>0</v>
      </c>
      <c r="H2823" s="27">
        <v>1</v>
      </c>
      <c r="I2823" s="27">
        <v>0</v>
      </c>
      <c r="J2823" s="27">
        <v>0</v>
      </c>
      <c r="K2823" s="27">
        <v>1</v>
      </c>
      <c r="L2823" s="27">
        <v>1</v>
      </c>
      <c r="M2823" s="27">
        <v>0</v>
      </c>
      <c r="N2823" s="27">
        <v>0</v>
      </c>
      <c r="O2823" s="27">
        <v>0</v>
      </c>
      <c r="P2823" s="27">
        <v>20777000000</v>
      </c>
      <c r="Q2823" s="27">
        <v>20776669472.98455</v>
      </c>
      <c r="R2823" s="27">
        <v>0</v>
      </c>
      <c r="S2823" s="27">
        <v>1</v>
      </c>
      <c r="T2823" s="33">
        <v>0.62466195784303247</v>
      </c>
      <c r="U2823" s="27">
        <v>37628794.600000001</v>
      </c>
      <c r="V2823" s="27">
        <v>399814000</v>
      </c>
      <c r="W2823" s="27">
        <v>0</v>
      </c>
      <c r="X2823" s="27"/>
      <c r="Y2823" s="27"/>
      <c r="Z2823" s="27">
        <v>1</v>
      </c>
    </row>
    <row r="2824" spans="1:26">
      <c r="A2824" s="27">
        <v>2003</v>
      </c>
      <c r="B2824" t="s">
        <v>33</v>
      </c>
      <c r="C2824" s="27"/>
      <c r="D2824" s="27"/>
      <c r="E2824" s="27"/>
      <c r="F2824" s="27">
        <v>0</v>
      </c>
      <c r="G2824" s="27">
        <v>0</v>
      </c>
      <c r="H2824" s="27">
        <v>1</v>
      </c>
      <c r="I2824" s="27">
        <v>0</v>
      </c>
      <c r="J2824" s="27">
        <v>0</v>
      </c>
      <c r="K2824" s="27">
        <v>1</v>
      </c>
      <c r="L2824" s="27">
        <v>1</v>
      </c>
      <c r="M2824" s="27">
        <v>0</v>
      </c>
      <c r="N2824" s="27">
        <v>0</v>
      </c>
      <c r="O2824" s="27">
        <v>0</v>
      </c>
      <c r="P2824" s="27">
        <v>21918000000</v>
      </c>
      <c r="Q2824" s="27">
        <v>21917706484.507103</v>
      </c>
      <c r="R2824" s="27">
        <v>0</v>
      </c>
      <c r="S2824" s="27">
        <v>1</v>
      </c>
      <c r="T2824" s="33">
        <v>0.61793375018798091</v>
      </c>
      <c r="U2824" s="27">
        <v>41128677.700000003</v>
      </c>
      <c r="V2824" s="27">
        <v>427582000</v>
      </c>
      <c r="W2824" s="27">
        <v>0</v>
      </c>
      <c r="X2824" s="27"/>
      <c r="Y2824" s="27"/>
      <c r="Z2824" s="27">
        <v>1</v>
      </c>
    </row>
    <row r="2825" spans="1:26">
      <c r="A2825" s="27">
        <v>2004</v>
      </c>
      <c r="B2825" t="s">
        <v>33</v>
      </c>
      <c r="C2825" s="27"/>
      <c r="D2825" s="27"/>
      <c r="E2825" s="27"/>
      <c r="F2825" s="27">
        <v>0</v>
      </c>
      <c r="G2825" s="27">
        <v>0</v>
      </c>
      <c r="H2825" s="27">
        <v>1</v>
      </c>
      <c r="I2825" s="27">
        <v>0</v>
      </c>
      <c r="J2825" s="27">
        <v>0</v>
      </c>
      <c r="K2825" s="27">
        <v>1</v>
      </c>
      <c r="L2825" s="27">
        <v>1</v>
      </c>
      <c r="M2825" s="27">
        <v>0</v>
      </c>
      <c r="N2825" s="27">
        <v>0</v>
      </c>
      <c r="O2825" s="27">
        <v>0</v>
      </c>
      <c r="P2825" s="27">
        <v>23965000000</v>
      </c>
      <c r="Q2825" s="27">
        <v>23965275999.642609</v>
      </c>
      <c r="R2825" s="27">
        <v>0</v>
      </c>
      <c r="S2825" s="27">
        <v>1</v>
      </c>
      <c r="T2825" s="33">
        <v>0.67108711240801089</v>
      </c>
      <c r="U2825" s="27">
        <v>42984210.799999997</v>
      </c>
      <c r="V2825" s="27">
        <v>477760000</v>
      </c>
      <c r="W2825" s="27">
        <v>0</v>
      </c>
      <c r="X2825" s="27"/>
      <c r="Y2825" s="27"/>
      <c r="Z2825" s="27">
        <v>1</v>
      </c>
    </row>
    <row r="2826" spans="1:26">
      <c r="A2826" s="27">
        <v>2005</v>
      </c>
      <c r="B2826" t="s">
        <v>33</v>
      </c>
      <c r="C2826" s="27"/>
      <c r="D2826" s="27"/>
      <c r="E2826" s="27"/>
      <c r="F2826" s="27">
        <v>0</v>
      </c>
      <c r="G2826" s="27">
        <v>0</v>
      </c>
      <c r="H2826" s="27">
        <v>1</v>
      </c>
      <c r="I2826" s="27">
        <v>0</v>
      </c>
      <c r="J2826" s="27">
        <v>0</v>
      </c>
      <c r="K2826" s="27">
        <v>1</v>
      </c>
      <c r="L2826" s="27">
        <v>1</v>
      </c>
      <c r="M2826" s="27">
        <v>0</v>
      </c>
      <c r="N2826" s="27">
        <v>0</v>
      </c>
      <c r="O2826" s="27">
        <v>0</v>
      </c>
      <c r="P2826" s="27">
        <v>27211000000</v>
      </c>
      <c r="Q2826" s="27">
        <v>27211377220.067726</v>
      </c>
      <c r="R2826" s="27">
        <v>0</v>
      </c>
      <c r="S2826" s="27">
        <v>1</v>
      </c>
      <c r="T2826" s="33">
        <v>0.69599608558540027</v>
      </c>
      <c r="U2826" s="27">
        <v>39559335.100000001</v>
      </c>
      <c r="V2826" s="27">
        <v>478952000</v>
      </c>
      <c r="W2826" s="27">
        <v>0</v>
      </c>
      <c r="X2826" s="27"/>
      <c r="Y2826" s="27"/>
      <c r="Z2826" s="27">
        <v>1</v>
      </c>
    </row>
    <row r="2827" spans="1:26">
      <c r="A2827" s="27">
        <v>2006</v>
      </c>
      <c r="B2827" t="s">
        <v>33</v>
      </c>
      <c r="C2827" s="27"/>
      <c r="D2827" s="27"/>
      <c r="E2827" s="27"/>
      <c r="F2827" s="27">
        <v>0</v>
      </c>
      <c r="G2827" s="27">
        <v>0</v>
      </c>
      <c r="H2827" s="27">
        <v>1</v>
      </c>
      <c r="I2827" s="27">
        <v>0</v>
      </c>
      <c r="J2827" s="27">
        <v>0</v>
      </c>
      <c r="K2827" s="27">
        <v>1</v>
      </c>
      <c r="L2827" s="27">
        <v>1</v>
      </c>
      <c r="M2827" s="27">
        <v>0</v>
      </c>
      <c r="N2827" s="27">
        <v>0</v>
      </c>
      <c r="O2827" s="27">
        <v>0</v>
      </c>
      <c r="P2827" s="27">
        <v>30231000000</v>
      </c>
      <c r="Q2827" s="27">
        <v>30231249362.205692</v>
      </c>
      <c r="R2827" s="27">
        <v>0</v>
      </c>
      <c r="S2827" s="27">
        <v>1</v>
      </c>
      <c r="T2827" s="33">
        <v>0.83568345932575372</v>
      </c>
      <c r="U2827" s="27">
        <v>41638783.200000003</v>
      </c>
      <c r="V2827" s="27">
        <v>641531000</v>
      </c>
      <c r="W2827" s="27">
        <v>0</v>
      </c>
      <c r="X2827" s="27"/>
      <c r="Y2827" s="27"/>
      <c r="Z2827" s="27">
        <v>1</v>
      </c>
    </row>
    <row r="2828" spans="1:26">
      <c r="A2828" s="27">
        <v>2007</v>
      </c>
      <c r="B2828" t="s">
        <v>33</v>
      </c>
      <c r="C2828" s="27"/>
      <c r="D2828" s="27"/>
      <c r="E2828" s="27"/>
      <c r="F2828" s="27">
        <v>0</v>
      </c>
      <c r="G2828" s="27">
        <v>0</v>
      </c>
      <c r="H2828" s="27">
        <v>1</v>
      </c>
      <c r="I2828" s="27">
        <v>0</v>
      </c>
      <c r="J2828" s="27">
        <v>0</v>
      </c>
      <c r="K2828" s="27">
        <v>1</v>
      </c>
      <c r="L2828" s="27">
        <v>1</v>
      </c>
      <c r="M2828" s="27">
        <v>0</v>
      </c>
      <c r="N2828" s="27">
        <v>0</v>
      </c>
      <c r="O2828" s="27">
        <v>0</v>
      </c>
      <c r="P2828" s="27">
        <v>34113000000</v>
      </c>
      <c r="Q2828" s="27">
        <v>34113107084.943638</v>
      </c>
      <c r="R2828" s="27">
        <v>0</v>
      </c>
      <c r="S2828" s="27">
        <v>1</v>
      </c>
      <c r="T2828" s="33">
        <v>0.90473952627382648</v>
      </c>
      <c r="U2828" s="27">
        <v>43738159.5</v>
      </c>
      <c r="V2828" s="27">
        <v>739705000</v>
      </c>
      <c r="W2828" s="27">
        <v>0</v>
      </c>
      <c r="X2828" s="27"/>
      <c r="Y2828" s="27"/>
      <c r="Z2828" s="27">
        <v>1</v>
      </c>
    </row>
    <row r="2829" spans="1:26">
      <c r="A2829" s="27">
        <v>2008</v>
      </c>
      <c r="B2829" t="s">
        <v>33</v>
      </c>
      <c r="C2829" s="27"/>
      <c r="D2829" s="27"/>
      <c r="E2829" s="27"/>
      <c r="F2829" s="27">
        <v>0</v>
      </c>
      <c r="G2829" s="27">
        <v>0</v>
      </c>
      <c r="H2829" s="27">
        <v>1</v>
      </c>
      <c r="I2829" s="27">
        <v>0</v>
      </c>
      <c r="J2829" s="27">
        <v>0</v>
      </c>
      <c r="K2829" s="27">
        <v>1</v>
      </c>
      <c r="L2829" s="27">
        <v>1</v>
      </c>
      <c r="M2829" s="27">
        <v>0</v>
      </c>
      <c r="N2829" s="27">
        <v>0</v>
      </c>
      <c r="O2829" s="27">
        <v>0</v>
      </c>
      <c r="P2829" s="27">
        <v>39137000000</v>
      </c>
      <c r="Q2829" s="27">
        <v>39136954237.847855</v>
      </c>
      <c r="R2829" s="27">
        <v>0</v>
      </c>
      <c r="S2829" s="27">
        <v>1</v>
      </c>
      <c r="T2829" s="33">
        <v>0.91944034308119871</v>
      </c>
      <c r="U2829" s="27">
        <v>42631593.100000001</v>
      </c>
      <c r="V2829" s="27">
        <v>805818000</v>
      </c>
      <c r="W2829" s="27">
        <v>0</v>
      </c>
      <c r="X2829" s="27">
        <v>292000000</v>
      </c>
      <c r="Y2829" s="27"/>
      <c r="Z2829" s="27">
        <v>1</v>
      </c>
    </row>
    <row r="2830" spans="1:26">
      <c r="A2830" s="27">
        <v>2009</v>
      </c>
      <c r="B2830" t="s">
        <v>33</v>
      </c>
      <c r="C2830" s="27"/>
      <c r="D2830" s="27"/>
      <c r="E2830" s="27"/>
      <c r="F2830" s="27">
        <v>0</v>
      </c>
      <c r="G2830" s="27">
        <v>0</v>
      </c>
      <c r="H2830" s="27">
        <v>1</v>
      </c>
      <c r="I2830" s="27">
        <v>0</v>
      </c>
      <c r="J2830" s="27">
        <v>0</v>
      </c>
      <c r="K2830" s="27">
        <v>1</v>
      </c>
      <c r="L2830" s="27">
        <v>1</v>
      </c>
      <c r="M2830" s="27">
        <v>0</v>
      </c>
      <c r="N2830" s="27">
        <v>0</v>
      </c>
      <c r="O2830" s="27">
        <v>0</v>
      </c>
      <c r="P2830" s="27">
        <v>37734000000</v>
      </c>
      <c r="Q2830" s="27">
        <v>37734072275.594559</v>
      </c>
      <c r="R2830" s="27">
        <v>0</v>
      </c>
      <c r="S2830" s="27">
        <v>1</v>
      </c>
      <c r="T2830" s="33">
        <v>0.81595367947064712</v>
      </c>
      <c r="U2830" s="27">
        <v>314966170.30000001</v>
      </c>
      <c r="V2830" s="27">
        <v>1112114000</v>
      </c>
      <c r="W2830" s="27">
        <v>0</v>
      </c>
      <c r="X2830" s="27">
        <v>306000000</v>
      </c>
      <c r="Y2830" s="27"/>
      <c r="Z2830" s="27">
        <v>1</v>
      </c>
    </row>
    <row r="2831" spans="1:26">
      <c r="A2831" s="27">
        <v>2010</v>
      </c>
      <c r="B2831" t="s">
        <v>33</v>
      </c>
      <c r="C2831" s="27"/>
      <c r="D2831" s="27"/>
      <c r="E2831" s="27"/>
      <c r="F2831" s="27">
        <v>0</v>
      </c>
      <c r="G2831" s="27">
        <v>0</v>
      </c>
      <c r="H2831" s="27">
        <v>1</v>
      </c>
      <c r="I2831" s="27">
        <v>0</v>
      </c>
      <c r="J2831" s="27">
        <v>0</v>
      </c>
      <c r="K2831" s="27">
        <v>1</v>
      </c>
      <c r="L2831" s="27">
        <v>1</v>
      </c>
      <c r="M2831" s="27">
        <v>0</v>
      </c>
      <c r="N2831" s="27">
        <v>0</v>
      </c>
      <c r="O2831" s="27">
        <v>0</v>
      </c>
      <c r="P2831" s="27">
        <v>41338000000</v>
      </c>
      <c r="Q2831" s="27">
        <v>41338521642.027374</v>
      </c>
      <c r="R2831" s="27">
        <v>0</v>
      </c>
      <c r="S2831" s="27">
        <v>1</v>
      </c>
      <c r="T2831" s="33">
        <v>1.0070075781651076</v>
      </c>
      <c r="U2831" s="27">
        <v>309408972</v>
      </c>
      <c r="V2831" s="27">
        <v>1372093000</v>
      </c>
      <c r="W2831" s="27">
        <v>0</v>
      </c>
      <c r="X2831" s="27">
        <v>319000000</v>
      </c>
      <c r="Y2831" s="27"/>
      <c r="Z2831" s="27">
        <v>1</v>
      </c>
    </row>
    <row r="2832" spans="1:26">
      <c r="A2832" s="27">
        <v>2011</v>
      </c>
      <c r="B2832" t="s">
        <v>33</v>
      </c>
      <c r="C2832" s="27"/>
      <c r="D2832" s="27"/>
      <c r="E2832" s="27"/>
      <c r="F2832" s="27">
        <v>0</v>
      </c>
      <c r="G2832" s="27">
        <v>0</v>
      </c>
      <c r="H2832" s="27">
        <v>1</v>
      </c>
      <c r="I2832" s="27">
        <v>0</v>
      </c>
      <c r="J2832" s="27">
        <v>0</v>
      </c>
      <c r="K2832" s="27">
        <v>1</v>
      </c>
      <c r="L2832" s="27">
        <v>1</v>
      </c>
      <c r="M2832" s="27">
        <v>0</v>
      </c>
      <c r="N2832" s="27">
        <v>0</v>
      </c>
      <c r="O2832" s="27">
        <v>0</v>
      </c>
      <c r="P2832" s="27">
        <v>47655000000</v>
      </c>
      <c r="Q2832" s="27">
        <v>47654783850.638756</v>
      </c>
      <c r="R2832" s="27">
        <v>0</v>
      </c>
      <c r="S2832" s="27">
        <v>1</v>
      </c>
      <c r="T2832" s="33">
        <v>1.116808011796752</v>
      </c>
      <c r="U2832" s="27">
        <v>308452635.60000002</v>
      </c>
      <c r="V2832" s="27">
        <v>1392129000</v>
      </c>
      <c r="W2832" s="27">
        <v>0</v>
      </c>
      <c r="X2832" s="27">
        <v>315000000</v>
      </c>
      <c r="Y2832" s="27"/>
      <c r="Z2832" s="27">
        <v>1</v>
      </c>
    </row>
    <row r="2833" spans="1:26">
      <c r="A2833" s="27">
        <v>2012</v>
      </c>
      <c r="B2833" t="s">
        <v>33</v>
      </c>
      <c r="C2833" s="27"/>
      <c r="D2833" s="27"/>
      <c r="E2833" s="27"/>
      <c r="F2833" s="27">
        <v>0</v>
      </c>
      <c r="G2833" s="27">
        <v>0</v>
      </c>
      <c r="H2833" s="27">
        <v>1</v>
      </c>
      <c r="I2833" s="27">
        <v>0</v>
      </c>
      <c r="J2833" s="27">
        <v>0</v>
      </c>
      <c r="K2833" s="27">
        <v>1</v>
      </c>
      <c r="L2833" s="27">
        <v>1</v>
      </c>
      <c r="M2833" s="27">
        <v>0</v>
      </c>
      <c r="N2833" s="27">
        <v>0</v>
      </c>
      <c r="O2833" s="27">
        <v>0</v>
      </c>
      <c r="P2833" s="27">
        <v>50388000000</v>
      </c>
      <c r="Q2833" s="27">
        <v>50388460920.182037</v>
      </c>
      <c r="R2833" s="27">
        <v>0</v>
      </c>
      <c r="S2833" s="27">
        <v>1</v>
      </c>
      <c r="T2833" s="33">
        <v>0.99562684078172081</v>
      </c>
      <c r="U2833" s="27">
        <v>308784138.69999999</v>
      </c>
      <c r="V2833" s="27">
        <v>1394610000</v>
      </c>
      <c r="W2833" s="27">
        <v>0</v>
      </c>
      <c r="X2833" s="27">
        <v>289000000</v>
      </c>
      <c r="Y2833" s="27"/>
      <c r="Z2833" s="27">
        <v>1</v>
      </c>
    </row>
    <row r="2834" spans="1:26">
      <c r="A2834" s="27">
        <v>2013</v>
      </c>
      <c r="B2834" t="s">
        <v>33</v>
      </c>
      <c r="C2834" s="27"/>
      <c r="D2834" s="27"/>
      <c r="E2834" s="27"/>
      <c r="F2834" s="27">
        <v>0</v>
      </c>
      <c r="G2834" s="27">
        <v>0</v>
      </c>
      <c r="H2834" s="27">
        <v>1</v>
      </c>
      <c r="I2834" s="27">
        <v>0</v>
      </c>
      <c r="J2834" s="27">
        <v>0</v>
      </c>
      <c r="K2834" s="27">
        <v>1</v>
      </c>
      <c r="L2834" s="27">
        <v>1</v>
      </c>
      <c r="M2834" s="27">
        <v>0</v>
      </c>
      <c r="N2834" s="27">
        <v>0</v>
      </c>
      <c r="O2834" s="27">
        <v>0</v>
      </c>
      <c r="P2834" s="27">
        <v>53851000000</v>
      </c>
      <c r="Q2834" s="27">
        <v>53851148431.931969</v>
      </c>
      <c r="R2834" s="27">
        <v>0</v>
      </c>
      <c r="S2834" s="27">
        <v>1</v>
      </c>
      <c r="T2834" s="33">
        <v>0.99710818219516861</v>
      </c>
      <c r="U2834" s="27">
        <v>309402940</v>
      </c>
      <c r="V2834" s="27">
        <v>1548763000</v>
      </c>
      <c r="W2834" s="27">
        <v>0</v>
      </c>
      <c r="X2834" s="27">
        <v>250000000</v>
      </c>
      <c r="Y2834" s="27"/>
      <c r="Z2834" s="27">
        <v>1</v>
      </c>
    </row>
    <row r="2835" spans="1:26">
      <c r="A2835" s="27">
        <v>2014</v>
      </c>
      <c r="B2835" t="s">
        <v>33</v>
      </c>
      <c r="C2835" s="27"/>
      <c r="D2835" s="27"/>
      <c r="E2835" s="27"/>
      <c r="F2835" s="27">
        <v>0</v>
      </c>
      <c r="G2835" s="27">
        <v>0</v>
      </c>
      <c r="H2835" s="27">
        <v>1</v>
      </c>
      <c r="I2835" s="27">
        <v>0</v>
      </c>
      <c r="J2835" s="27">
        <v>0</v>
      </c>
      <c r="K2835" s="27">
        <v>1</v>
      </c>
      <c r="L2835" s="27">
        <v>1</v>
      </c>
      <c r="M2835" s="27">
        <v>0</v>
      </c>
      <c r="N2835" s="27">
        <v>0</v>
      </c>
      <c r="O2835" s="27">
        <v>0</v>
      </c>
      <c r="P2835" s="27">
        <v>58722000000</v>
      </c>
      <c r="Q2835" s="27">
        <v>58722323918.160423</v>
      </c>
      <c r="R2835" s="27">
        <v>0</v>
      </c>
      <c r="S2835" s="27">
        <v>1</v>
      </c>
      <c r="T2835" s="33">
        <v>0.96696016921402161</v>
      </c>
      <c r="U2835" s="27">
        <v>291081865.89999998</v>
      </c>
      <c r="V2835" s="27">
        <v>1496604000</v>
      </c>
      <c r="W2835" s="27">
        <v>0</v>
      </c>
      <c r="X2835" s="27">
        <v>212000000</v>
      </c>
      <c r="Y2835" s="27"/>
      <c r="Z2835" s="27">
        <v>1</v>
      </c>
    </row>
    <row r="2836" spans="1:26">
      <c r="A2836" s="27">
        <v>2015</v>
      </c>
      <c r="B2836" t="s">
        <v>33</v>
      </c>
      <c r="C2836" s="27"/>
      <c r="D2836" s="27"/>
      <c r="E2836" s="27"/>
      <c r="F2836" s="27">
        <v>0</v>
      </c>
      <c r="G2836" s="27">
        <v>0</v>
      </c>
      <c r="H2836" s="27">
        <v>1</v>
      </c>
      <c r="I2836" s="27">
        <v>0</v>
      </c>
      <c r="J2836" s="27">
        <v>0</v>
      </c>
      <c r="K2836" s="27">
        <v>1</v>
      </c>
      <c r="L2836" s="27">
        <v>1</v>
      </c>
      <c r="M2836" s="27">
        <v>0</v>
      </c>
      <c r="N2836" s="27">
        <v>0</v>
      </c>
      <c r="O2836" s="27">
        <v>0</v>
      </c>
      <c r="P2836" s="27">
        <v>63767000000</v>
      </c>
      <c r="Q2836" s="27">
        <v>63767597193.917542</v>
      </c>
      <c r="R2836" s="27">
        <v>0</v>
      </c>
      <c r="S2836" s="27">
        <v>1</v>
      </c>
      <c r="T2836" s="33">
        <v>0.821813335342235</v>
      </c>
      <c r="U2836" s="27">
        <v>278408400</v>
      </c>
      <c r="V2836" s="27">
        <v>1765416000</v>
      </c>
      <c r="W2836" s="27">
        <v>0</v>
      </c>
      <c r="X2836" s="27">
        <v>196000000</v>
      </c>
      <c r="Y2836" s="27"/>
      <c r="Z2836" s="27">
        <v>1</v>
      </c>
    </row>
    <row r="2837" spans="1:26">
      <c r="A2837" s="27">
        <v>2016</v>
      </c>
      <c r="B2837" t="s">
        <v>33</v>
      </c>
      <c r="C2837" s="27"/>
      <c r="D2837" s="27"/>
      <c r="E2837" s="27"/>
      <c r="F2837" s="27">
        <v>0</v>
      </c>
      <c r="G2837" s="27">
        <v>0</v>
      </c>
      <c r="H2837" s="27">
        <v>1</v>
      </c>
      <c r="I2837" s="27">
        <v>0</v>
      </c>
      <c r="J2837" s="27">
        <v>0</v>
      </c>
      <c r="K2837" s="27">
        <v>1</v>
      </c>
      <c r="L2837" s="27">
        <v>1</v>
      </c>
      <c r="M2837" s="27">
        <v>0</v>
      </c>
      <c r="N2837" s="27">
        <v>0</v>
      </c>
      <c r="O2837" s="27">
        <v>0</v>
      </c>
      <c r="P2837" s="27">
        <v>68663000000</v>
      </c>
      <c r="Q2837" s="27">
        <v>68663653469.124603</v>
      </c>
      <c r="R2837" s="27">
        <v>0</v>
      </c>
      <c r="S2837" s="27">
        <v>1</v>
      </c>
      <c r="T2837" s="33">
        <v>0.86004996979414983</v>
      </c>
      <c r="U2837" s="27">
        <v>270090684.60000002</v>
      </c>
      <c r="V2837" s="27">
        <v>1679137000</v>
      </c>
      <c r="W2837" s="27">
        <v>0</v>
      </c>
      <c r="X2837" s="27">
        <v>186000000</v>
      </c>
      <c r="Y2837" s="27"/>
      <c r="Z2837" s="27">
        <v>1</v>
      </c>
    </row>
    <row r="2838" spans="1:26">
      <c r="A2838" s="27">
        <v>2017</v>
      </c>
      <c r="B2838" t="s">
        <v>33</v>
      </c>
      <c r="C2838" s="27"/>
      <c r="D2838" s="27"/>
      <c r="E2838" s="27"/>
      <c r="F2838" s="27">
        <v>0</v>
      </c>
      <c r="G2838" s="27">
        <v>0</v>
      </c>
      <c r="H2838" s="27">
        <v>1</v>
      </c>
      <c r="I2838" s="27">
        <v>0</v>
      </c>
      <c r="J2838" s="27">
        <v>0</v>
      </c>
      <c r="K2838" s="27">
        <v>1</v>
      </c>
      <c r="L2838" s="27">
        <v>1</v>
      </c>
      <c r="M2838" s="27">
        <v>0</v>
      </c>
      <c r="N2838" s="27">
        <v>0</v>
      </c>
      <c r="O2838" s="27">
        <v>0</v>
      </c>
      <c r="P2838" s="27">
        <v>75620000000</v>
      </c>
      <c r="Q2838" s="27">
        <v>75620095537.500504</v>
      </c>
      <c r="R2838" s="27">
        <v>0</v>
      </c>
      <c r="S2838" s="27">
        <v>1</v>
      </c>
      <c r="T2838" s="33">
        <v>0.90809244833766045</v>
      </c>
      <c r="U2838" s="27">
        <v>286124232.89999998</v>
      </c>
      <c r="V2838" s="27">
        <v>1555282000</v>
      </c>
      <c r="W2838" s="27">
        <v>0</v>
      </c>
      <c r="X2838" s="27">
        <v>186000000</v>
      </c>
      <c r="Y2838" s="27"/>
      <c r="Z2838" s="27">
        <v>1</v>
      </c>
    </row>
    <row r="2839" spans="1:26">
      <c r="A2839" s="27">
        <v>1958</v>
      </c>
      <c r="B2839" t="s">
        <v>126</v>
      </c>
      <c r="C2839" s="27"/>
      <c r="D2839" s="27"/>
      <c r="E2839" s="27"/>
      <c r="F2839" s="27">
        <v>0</v>
      </c>
      <c r="G2839" s="27">
        <v>0</v>
      </c>
      <c r="H2839" s="27">
        <v>0</v>
      </c>
      <c r="I2839" s="27">
        <v>1</v>
      </c>
      <c r="J2839" s="27">
        <v>0</v>
      </c>
      <c r="K2839" s="27">
        <v>4</v>
      </c>
      <c r="L2839" s="27">
        <v>1</v>
      </c>
      <c r="M2839" s="27">
        <v>0</v>
      </c>
      <c r="N2839" s="27">
        <v>1</v>
      </c>
      <c r="O2839" s="27">
        <v>0</v>
      </c>
      <c r="P2839" s="27"/>
      <c r="Q2839" s="27"/>
      <c r="R2839" s="27">
        <v>0</v>
      </c>
      <c r="S2839" s="27">
        <v>0</v>
      </c>
      <c r="T2839" s="33">
        <v>1.0176220702015186</v>
      </c>
      <c r="U2839" s="27"/>
      <c r="V2839" s="27"/>
      <c r="W2839" s="27"/>
      <c r="X2839" s="27"/>
      <c r="Y2839" s="27"/>
      <c r="Z2839" s="27">
        <v>1</v>
      </c>
    </row>
    <row r="2840" spans="1:26">
      <c r="A2840" s="27">
        <v>1959</v>
      </c>
      <c r="B2840" t="s">
        <v>126</v>
      </c>
      <c r="C2840" s="27"/>
      <c r="D2840" s="27"/>
      <c r="E2840" s="27"/>
      <c r="F2840" s="27">
        <v>500000</v>
      </c>
      <c r="G2840" s="27">
        <v>0</v>
      </c>
      <c r="H2840" s="27">
        <v>0</v>
      </c>
      <c r="I2840" s="27">
        <v>1</v>
      </c>
      <c r="J2840" s="27">
        <v>0</v>
      </c>
      <c r="K2840" s="27">
        <v>4</v>
      </c>
      <c r="L2840" s="27">
        <v>1</v>
      </c>
      <c r="M2840" s="27">
        <v>0</v>
      </c>
      <c r="N2840" s="27">
        <v>1</v>
      </c>
      <c r="O2840" s="27">
        <v>0</v>
      </c>
      <c r="P2840" s="27"/>
      <c r="Q2840" s="27"/>
      <c r="R2840" s="27">
        <v>1</v>
      </c>
      <c r="S2840" s="27">
        <v>1</v>
      </c>
      <c r="T2840" s="33">
        <v>1.0157995537348996</v>
      </c>
      <c r="U2840" s="27"/>
      <c r="V2840" s="27"/>
      <c r="W2840" s="27"/>
      <c r="X2840" s="27"/>
      <c r="Y2840" s="27"/>
      <c r="Z2840" s="27">
        <v>1</v>
      </c>
    </row>
    <row r="2841" spans="1:26">
      <c r="A2841" s="27">
        <v>1960</v>
      </c>
      <c r="B2841" t="s">
        <v>126</v>
      </c>
      <c r="C2841" s="27"/>
      <c r="D2841" s="27"/>
      <c r="E2841" s="27"/>
      <c r="F2841" s="27">
        <v>26000000</v>
      </c>
      <c r="G2841" s="27">
        <v>0</v>
      </c>
      <c r="H2841" s="27">
        <v>0</v>
      </c>
      <c r="I2841" s="27">
        <v>1</v>
      </c>
      <c r="J2841" s="27">
        <v>0</v>
      </c>
      <c r="K2841" s="27">
        <v>4</v>
      </c>
      <c r="L2841" s="27">
        <v>1</v>
      </c>
      <c r="M2841" s="27">
        <v>0</v>
      </c>
      <c r="N2841" s="27">
        <v>1</v>
      </c>
      <c r="O2841" s="27">
        <v>0</v>
      </c>
      <c r="P2841" s="27"/>
      <c r="Q2841" s="27"/>
      <c r="R2841" s="27">
        <v>1</v>
      </c>
      <c r="S2841" s="27">
        <v>1</v>
      </c>
      <c r="T2841" s="33">
        <v>0.99364431383616725</v>
      </c>
      <c r="U2841" s="27"/>
      <c r="V2841" s="27"/>
      <c r="W2841" s="27"/>
      <c r="X2841" s="27"/>
      <c r="Y2841" s="27"/>
      <c r="Z2841" s="27">
        <v>1</v>
      </c>
    </row>
    <row r="2842" spans="1:26">
      <c r="A2842" s="27">
        <v>1961</v>
      </c>
      <c r="B2842" t="s">
        <v>126</v>
      </c>
      <c r="C2842" s="27"/>
      <c r="D2842" s="27"/>
      <c r="E2842" s="27"/>
      <c r="F2842" s="27">
        <v>0</v>
      </c>
      <c r="G2842" s="27">
        <v>0</v>
      </c>
      <c r="H2842" s="27">
        <v>0</v>
      </c>
      <c r="I2842" s="27">
        <v>1</v>
      </c>
      <c r="J2842" s="27">
        <v>0</v>
      </c>
      <c r="K2842" s="27">
        <v>4</v>
      </c>
      <c r="L2842" s="27">
        <v>1</v>
      </c>
      <c r="M2842" s="27">
        <v>0</v>
      </c>
      <c r="N2842" s="27">
        <v>1</v>
      </c>
      <c r="O2842" s="27">
        <v>0</v>
      </c>
      <c r="P2842" s="27"/>
      <c r="Q2842" s="27"/>
      <c r="R2842" s="27">
        <v>1</v>
      </c>
      <c r="S2842" s="27">
        <v>1</v>
      </c>
      <c r="T2842" s="33">
        <v>0.97346733996739376</v>
      </c>
      <c r="U2842" s="27"/>
      <c r="V2842" s="27"/>
      <c r="W2842" s="27"/>
      <c r="X2842" s="27"/>
      <c r="Y2842" s="27"/>
      <c r="Z2842" s="27">
        <v>1</v>
      </c>
    </row>
    <row r="2843" spans="1:26">
      <c r="A2843" s="27">
        <v>1962</v>
      </c>
      <c r="B2843" t="s">
        <v>126</v>
      </c>
      <c r="C2843" s="27"/>
      <c r="D2843" s="27"/>
      <c r="E2843" s="27"/>
      <c r="F2843" s="27">
        <v>0</v>
      </c>
      <c r="G2843" s="27">
        <v>0</v>
      </c>
      <c r="H2843" s="27">
        <v>0</v>
      </c>
      <c r="I2843" s="27">
        <v>1</v>
      </c>
      <c r="J2843" s="27">
        <v>0</v>
      </c>
      <c r="K2843" s="27">
        <v>4</v>
      </c>
      <c r="L2843" s="27">
        <v>1</v>
      </c>
      <c r="M2843" s="27">
        <v>0</v>
      </c>
      <c r="N2843" s="27">
        <v>1</v>
      </c>
      <c r="O2843" s="27">
        <v>0</v>
      </c>
      <c r="P2843" s="27"/>
      <c r="Q2843" s="27"/>
      <c r="R2843" s="27">
        <v>1</v>
      </c>
      <c r="S2843" s="27">
        <v>1</v>
      </c>
      <c r="T2843" s="33">
        <v>0.97699079984331827</v>
      </c>
      <c r="U2843" s="27"/>
      <c r="V2843" s="27"/>
      <c r="W2843" s="27"/>
      <c r="X2843" s="27"/>
      <c r="Y2843" s="27"/>
      <c r="Z2843" s="27">
        <v>1</v>
      </c>
    </row>
    <row r="2844" spans="1:26">
      <c r="A2844" s="27">
        <v>1963</v>
      </c>
      <c r="B2844" t="s">
        <v>126</v>
      </c>
      <c r="C2844" s="27"/>
      <c r="D2844" s="27"/>
      <c r="E2844" s="27"/>
      <c r="F2844" s="27">
        <v>0</v>
      </c>
      <c r="G2844" s="27">
        <v>0</v>
      </c>
      <c r="H2844" s="27">
        <v>0</v>
      </c>
      <c r="I2844" s="27">
        <v>1</v>
      </c>
      <c r="J2844" s="27">
        <v>0</v>
      </c>
      <c r="K2844" s="27">
        <v>4</v>
      </c>
      <c r="L2844" s="27">
        <v>1</v>
      </c>
      <c r="M2844" s="27">
        <v>0</v>
      </c>
      <c r="N2844" s="27">
        <v>1</v>
      </c>
      <c r="O2844" s="27">
        <v>0</v>
      </c>
      <c r="P2844" s="27"/>
      <c r="Q2844" s="27"/>
      <c r="R2844" s="27">
        <v>1</v>
      </c>
      <c r="S2844" s="27">
        <v>1</v>
      </c>
      <c r="T2844" s="33">
        <v>0.98866747285419376</v>
      </c>
      <c r="U2844" s="27"/>
      <c r="V2844" s="27"/>
      <c r="W2844" s="27"/>
      <c r="X2844" s="27"/>
      <c r="Y2844" s="27"/>
      <c r="Z2844" s="27">
        <v>1</v>
      </c>
    </row>
    <row r="2845" spans="1:26">
      <c r="A2845" s="27">
        <v>1964</v>
      </c>
      <c r="B2845" t="s">
        <v>126</v>
      </c>
      <c r="C2845" s="27"/>
      <c r="D2845" s="27"/>
      <c r="E2845" s="27"/>
      <c r="F2845" s="27">
        <v>0</v>
      </c>
      <c r="G2845" s="27">
        <v>0</v>
      </c>
      <c r="H2845" s="27">
        <v>0</v>
      </c>
      <c r="I2845" s="27">
        <v>1</v>
      </c>
      <c r="J2845" s="27">
        <v>0</v>
      </c>
      <c r="K2845" s="27">
        <v>4</v>
      </c>
      <c r="L2845" s="27">
        <v>1</v>
      </c>
      <c r="M2845" s="27">
        <v>0</v>
      </c>
      <c r="N2845" s="27">
        <v>1</v>
      </c>
      <c r="O2845" s="27">
        <v>0</v>
      </c>
      <c r="P2845" s="27"/>
      <c r="Q2845" s="27"/>
      <c r="R2845" s="27">
        <v>1</v>
      </c>
      <c r="S2845" s="27">
        <v>1</v>
      </c>
      <c r="T2845" s="33">
        <v>1.0337554660061781</v>
      </c>
      <c r="U2845" s="27"/>
      <c r="V2845" s="27"/>
      <c r="W2845" s="27"/>
      <c r="X2845" s="27"/>
      <c r="Y2845" s="27"/>
      <c r="Z2845" s="27">
        <v>1</v>
      </c>
    </row>
    <row r="2846" spans="1:26">
      <c r="A2846" s="27">
        <v>1965</v>
      </c>
      <c r="B2846" t="s">
        <v>126</v>
      </c>
      <c r="C2846" s="27"/>
      <c r="D2846" s="27"/>
      <c r="E2846" s="27"/>
      <c r="F2846" s="27">
        <v>0</v>
      </c>
      <c r="G2846" s="27">
        <v>0</v>
      </c>
      <c r="H2846" s="27">
        <v>0</v>
      </c>
      <c r="I2846" s="27">
        <v>1</v>
      </c>
      <c r="J2846" s="27">
        <v>0</v>
      </c>
      <c r="K2846" s="27">
        <v>4</v>
      </c>
      <c r="L2846" s="27">
        <v>1</v>
      </c>
      <c r="M2846" s="27">
        <v>0</v>
      </c>
      <c r="N2846" s="27">
        <v>1</v>
      </c>
      <c r="O2846" s="27">
        <v>0</v>
      </c>
      <c r="P2846" s="27"/>
      <c r="Q2846" s="27"/>
      <c r="R2846" s="27">
        <v>1</v>
      </c>
      <c r="S2846" s="27">
        <v>1</v>
      </c>
      <c r="T2846" s="33">
        <v>1.0227515959565798</v>
      </c>
      <c r="U2846" s="27"/>
      <c r="V2846" s="27"/>
      <c r="W2846" s="27"/>
      <c r="X2846" s="27"/>
      <c r="Y2846" s="27"/>
      <c r="Z2846" s="27">
        <v>1</v>
      </c>
    </row>
    <row r="2847" spans="1:26">
      <c r="A2847" s="27">
        <v>1966</v>
      </c>
      <c r="B2847" t="s">
        <v>126</v>
      </c>
      <c r="C2847" s="27"/>
      <c r="D2847" s="27"/>
      <c r="E2847" s="27"/>
      <c r="F2847" s="27">
        <v>31200000</v>
      </c>
      <c r="G2847" s="27">
        <v>0</v>
      </c>
      <c r="H2847" s="27">
        <v>0</v>
      </c>
      <c r="I2847" s="27">
        <v>1</v>
      </c>
      <c r="J2847" s="27">
        <v>0</v>
      </c>
      <c r="K2847" s="27">
        <v>4</v>
      </c>
      <c r="L2847" s="27">
        <v>1</v>
      </c>
      <c r="M2847" s="27">
        <v>0</v>
      </c>
      <c r="N2847" s="27">
        <v>1</v>
      </c>
      <c r="O2847" s="27">
        <v>0</v>
      </c>
      <c r="P2847" s="27"/>
      <c r="Q2847" s="27"/>
      <c r="R2847" s="27">
        <v>1</v>
      </c>
      <c r="S2847" s="27">
        <v>1</v>
      </c>
      <c r="T2847" s="33">
        <v>1.060453919000093</v>
      </c>
      <c r="U2847" s="27"/>
      <c r="V2847" s="27"/>
      <c r="W2847" s="27"/>
      <c r="X2847" s="27"/>
      <c r="Y2847" s="27"/>
      <c r="Z2847" s="27">
        <v>1</v>
      </c>
    </row>
    <row r="2848" spans="1:26">
      <c r="A2848" s="27">
        <v>1967</v>
      </c>
      <c r="B2848" t="s">
        <v>126</v>
      </c>
      <c r="C2848" s="27"/>
      <c r="D2848" s="27"/>
      <c r="E2848" s="27"/>
      <c r="F2848" s="27">
        <v>0</v>
      </c>
      <c r="G2848" s="27">
        <v>0</v>
      </c>
      <c r="H2848" s="27">
        <v>0</v>
      </c>
      <c r="I2848" s="27">
        <v>1</v>
      </c>
      <c r="J2848" s="27">
        <v>0</v>
      </c>
      <c r="K2848" s="27">
        <v>4</v>
      </c>
      <c r="L2848" s="27">
        <v>1</v>
      </c>
      <c r="M2848" s="27">
        <v>0</v>
      </c>
      <c r="N2848" s="27">
        <v>1</v>
      </c>
      <c r="O2848" s="27">
        <v>0</v>
      </c>
      <c r="P2848" s="27"/>
      <c r="Q2848" s="27"/>
      <c r="R2848" s="27">
        <v>1</v>
      </c>
      <c r="S2848" s="27">
        <v>1</v>
      </c>
      <c r="T2848" s="33">
        <v>1.0100991944882907</v>
      </c>
      <c r="U2848" s="27"/>
      <c r="V2848" s="27"/>
      <c r="W2848" s="27"/>
      <c r="X2848" s="27"/>
      <c r="Y2848" s="27"/>
      <c r="Z2848" s="27">
        <v>1</v>
      </c>
    </row>
    <row r="2849" spans="1:26">
      <c r="A2849" s="27">
        <v>1968</v>
      </c>
      <c r="B2849" t="s">
        <v>126</v>
      </c>
      <c r="C2849" s="27"/>
      <c r="D2849" s="27"/>
      <c r="E2849" s="27"/>
      <c r="F2849" s="27">
        <v>300000</v>
      </c>
      <c r="G2849" s="27">
        <v>0</v>
      </c>
      <c r="H2849" s="27">
        <v>0</v>
      </c>
      <c r="I2849" s="27">
        <v>1</v>
      </c>
      <c r="J2849" s="27">
        <v>0</v>
      </c>
      <c r="K2849" s="27">
        <v>4</v>
      </c>
      <c r="L2849" s="27">
        <v>1</v>
      </c>
      <c r="M2849" s="27">
        <v>0</v>
      </c>
      <c r="N2849" s="27">
        <v>1</v>
      </c>
      <c r="O2849" s="27">
        <v>0</v>
      </c>
      <c r="P2849" s="27"/>
      <c r="Q2849" s="27"/>
      <c r="R2849" s="27">
        <v>1</v>
      </c>
      <c r="S2849" s="27">
        <v>1</v>
      </c>
      <c r="T2849" s="33">
        <v>0.99765870157012104</v>
      </c>
      <c r="U2849" s="27"/>
      <c r="V2849" s="27"/>
      <c r="W2849" s="27"/>
      <c r="X2849" s="27"/>
      <c r="Y2849" s="27"/>
      <c r="Z2849" s="27">
        <v>1</v>
      </c>
    </row>
    <row r="2850" spans="1:26">
      <c r="A2850" s="27">
        <v>1969</v>
      </c>
      <c r="B2850" t="s">
        <v>126</v>
      </c>
      <c r="C2850" s="27"/>
      <c r="D2850" s="27"/>
      <c r="E2850" s="27"/>
      <c r="F2850" s="27">
        <v>11500000</v>
      </c>
      <c r="G2850" s="27">
        <v>0</v>
      </c>
      <c r="H2850" s="27">
        <v>0</v>
      </c>
      <c r="I2850" s="27">
        <v>1</v>
      </c>
      <c r="J2850" s="27">
        <v>0</v>
      </c>
      <c r="K2850" s="27">
        <v>4</v>
      </c>
      <c r="L2850" s="27">
        <v>1</v>
      </c>
      <c r="M2850" s="27">
        <v>0</v>
      </c>
      <c r="N2850" s="27">
        <v>1</v>
      </c>
      <c r="O2850" s="27">
        <v>0</v>
      </c>
      <c r="P2850" s="27"/>
      <c r="Q2850" s="27"/>
      <c r="R2850" s="27">
        <v>1</v>
      </c>
      <c r="S2850" s="27">
        <v>1</v>
      </c>
      <c r="T2850" s="33">
        <v>1.0058077459461789</v>
      </c>
      <c r="U2850" s="27"/>
      <c r="V2850" s="27"/>
      <c r="W2850" s="27"/>
      <c r="X2850" s="27"/>
      <c r="Y2850" s="27"/>
      <c r="Z2850" s="27">
        <v>1</v>
      </c>
    </row>
    <row r="2851" spans="1:26">
      <c r="A2851" s="27">
        <v>1970</v>
      </c>
      <c r="B2851" t="s">
        <v>126</v>
      </c>
      <c r="C2851" s="27"/>
      <c r="D2851" s="27"/>
      <c r="E2851" s="27"/>
      <c r="F2851" s="27">
        <v>10000000</v>
      </c>
      <c r="G2851" s="27">
        <v>0</v>
      </c>
      <c r="H2851" s="27">
        <v>0</v>
      </c>
      <c r="I2851" s="27">
        <v>1</v>
      </c>
      <c r="J2851" s="27">
        <v>0</v>
      </c>
      <c r="K2851" s="27">
        <v>4</v>
      </c>
      <c r="L2851" s="27">
        <v>1</v>
      </c>
      <c r="M2851" s="27">
        <v>0</v>
      </c>
      <c r="N2851" s="27">
        <v>1</v>
      </c>
      <c r="O2851" s="27">
        <v>0</v>
      </c>
      <c r="P2851" s="27"/>
      <c r="Q2851" s="27"/>
      <c r="R2851" s="27">
        <v>1</v>
      </c>
      <c r="S2851" s="27">
        <v>1</v>
      </c>
      <c r="T2851" s="33">
        <v>1</v>
      </c>
      <c r="U2851" s="27">
        <v>3450000</v>
      </c>
      <c r="V2851" s="27">
        <v>20405000</v>
      </c>
      <c r="W2851" s="27">
        <v>0</v>
      </c>
      <c r="X2851" s="27"/>
      <c r="Y2851" s="27">
        <v>0</v>
      </c>
      <c r="Z2851" s="27">
        <v>1</v>
      </c>
    </row>
    <row r="2852" spans="1:26">
      <c r="A2852" s="27">
        <v>1971</v>
      </c>
      <c r="B2852" t="s">
        <v>126</v>
      </c>
      <c r="C2852" s="27"/>
      <c r="D2852" s="27"/>
      <c r="E2852" s="27"/>
      <c r="F2852" s="27">
        <v>0</v>
      </c>
      <c r="G2852" s="27">
        <v>0</v>
      </c>
      <c r="H2852" s="27">
        <v>0</v>
      </c>
      <c r="I2852" s="27">
        <v>1</v>
      </c>
      <c r="J2852" s="27">
        <v>0</v>
      </c>
      <c r="K2852" s="27">
        <v>4</v>
      </c>
      <c r="L2852" s="27">
        <v>1</v>
      </c>
      <c r="M2852" s="27">
        <v>0</v>
      </c>
      <c r="N2852" s="27">
        <v>1</v>
      </c>
      <c r="O2852" s="27">
        <v>0</v>
      </c>
      <c r="P2852" s="27"/>
      <c r="Q2852" s="27"/>
      <c r="R2852" s="27">
        <v>1</v>
      </c>
      <c r="S2852" s="27">
        <v>1</v>
      </c>
      <c r="T2852" s="33">
        <v>0.92761372871024128</v>
      </c>
      <c r="U2852" s="27">
        <v>3202815</v>
      </c>
      <c r="V2852" s="27">
        <v>44564000</v>
      </c>
      <c r="W2852" s="27">
        <v>0</v>
      </c>
      <c r="X2852" s="27"/>
      <c r="Y2852" s="27">
        <v>0</v>
      </c>
      <c r="Z2852" s="27">
        <v>1</v>
      </c>
    </row>
    <row r="2853" spans="1:26">
      <c r="A2853" s="27">
        <v>1972</v>
      </c>
      <c r="B2853" t="s">
        <v>126</v>
      </c>
      <c r="C2853" s="27"/>
      <c r="D2853" s="27"/>
      <c r="E2853" s="27"/>
      <c r="F2853" s="27">
        <v>17800000</v>
      </c>
      <c r="G2853" s="27">
        <v>0</v>
      </c>
      <c r="H2853" s="27">
        <v>0</v>
      </c>
      <c r="I2853" s="27">
        <v>1</v>
      </c>
      <c r="J2853" s="27">
        <v>0</v>
      </c>
      <c r="K2853" s="27">
        <v>4</v>
      </c>
      <c r="L2853" s="27">
        <v>1</v>
      </c>
      <c r="M2853" s="27">
        <v>0</v>
      </c>
      <c r="N2853" s="27">
        <v>1</v>
      </c>
      <c r="O2853" s="27">
        <v>0</v>
      </c>
      <c r="P2853" s="27"/>
      <c r="Q2853" s="27"/>
      <c r="R2853" s="27">
        <v>1</v>
      </c>
      <c r="S2853" s="27">
        <v>1</v>
      </c>
      <c r="T2853" s="33">
        <v>0.92122545142259926</v>
      </c>
      <c r="U2853" s="27">
        <v>3202815</v>
      </c>
      <c r="V2853" s="27">
        <v>66665000</v>
      </c>
      <c r="W2853" s="27">
        <v>0</v>
      </c>
      <c r="X2853" s="27"/>
      <c r="Y2853" s="27">
        <v>40000000</v>
      </c>
      <c r="Z2853" s="27">
        <v>1</v>
      </c>
    </row>
    <row r="2854" spans="1:26">
      <c r="A2854" s="27">
        <v>1973</v>
      </c>
      <c r="B2854" t="s">
        <v>126</v>
      </c>
      <c r="C2854" s="27"/>
      <c r="D2854" s="27"/>
      <c r="E2854" s="27"/>
      <c r="F2854" s="27">
        <v>0</v>
      </c>
      <c r="G2854" s="27">
        <v>0</v>
      </c>
      <c r="H2854" s="27">
        <v>0</v>
      </c>
      <c r="I2854" s="27">
        <v>1</v>
      </c>
      <c r="J2854" s="27">
        <v>0</v>
      </c>
      <c r="K2854" s="27">
        <v>4</v>
      </c>
      <c r="L2854" s="27">
        <v>1</v>
      </c>
      <c r="M2854" s="27">
        <v>0</v>
      </c>
      <c r="N2854" s="27">
        <v>1</v>
      </c>
      <c r="O2854" s="27">
        <v>0</v>
      </c>
      <c r="P2854" s="27"/>
      <c r="Q2854" s="27"/>
      <c r="R2854" s="27">
        <v>1</v>
      </c>
      <c r="S2854" s="27">
        <v>1</v>
      </c>
      <c r="T2854" s="33">
        <v>1.2798279189511945</v>
      </c>
      <c r="U2854" s="27">
        <v>1230528</v>
      </c>
      <c r="V2854" s="27">
        <v>72545000</v>
      </c>
      <c r="W2854" s="27">
        <v>0</v>
      </c>
      <c r="X2854" s="27"/>
      <c r="Y2854" s="27">
        <v>0</v>
      </c>
      <c r="Z2854" s="27">
        <v>1</v>
      </c>
    </row>
    <row r="2855" spans="1:26">
      <c r="A2855" s="27">
        <v>1974</v>
      </c>
      <c r="B2855" t="s">
        <v>126</v>
      </c>
      <c r="C2855" s="27"/>
      <c r="D2855" s="27"/>
      <c r="E2855" s="27"/>
      <c r="F2855" s="27">
        <v>1500000</v>
      </c>
      <c r="G2855" s="27">
        <v>0</v>
      </c>
      <c r="H2855" s="27">
        <v>0</v>
      </c>
      <c r="I2855" s="27">
        <v>1</v>
      </c>
      <c r="J2855" s="27">
        <v>0</v>
      </c>
      <c r="K2855" s="27">
        <v>4</v>
      </c>
      <c r="L2855" s="27">
        <v>1</v>
      </c>
      <c r="M2855" s="27">
        <v>0</v>
      </c>
      <c r="N2855" s="27">
        <v>1</v>
      </c>
      <c r="O2855" s="27">
        <v>0</v>
      </c>
      <c r="P2855" s="27"/>
      <c r="Q2855" s="27"/>
      <c r="R2855" s="27">
        <v>1</v>
      </c>
      <c r="S2855" s="27">
        <v>1</v>
      </c>
      <c r="T2855" s="33">
        <v>1.2793035310212315</v>
      </c>
      <c r="U2855" s="27">
        <v>11644044</v>
      </c>
      <c r="V2855" s="27">
        <v>70550000</v>
      </c>
      <c r="W2855" s="27">
        <v>0</v>
      </c>
      <c r="X2855" s="27"/>
      <c r="Y2855" s="27">
        <v>0</v>
      </c>
      <c r="Z2855" s="27">
        <v>1</v>
      </c>
    </row>
    <row r="2856" spans="1:26">
      <c r="A2856" s="27">
        <v>1975</v>
      </c>
      <c r="B2856" t="s">
        <v>126</v>
      </c>
      <c r="C2856" s="27"/>
      <c r="D2856" s="27"/>
      <c r="E2856" s="27"/>
      <c r="F2856" s="27">
        <v>0</v>
      </c>
      <c r="G2856" s="27">
        <v>0</v>
      </c>
      <c r="H2856" s="27">
        <v>0</v>
      </c>
      <c r="I2856" s="27">
        <v>1</v>
      </c>
      <c r="J2856" s="27">
        <v>0</v>
      </c>
      <c r="K2856" s="27">
        <v>4</v>
      </c>
      <c r="L2856" s="27">
        <v>1</v>
      </c>
      <c r="M2856" s="27">
        <v>0</v>
      </c>
      <c r="N2856" s="27">
        <v>1</v>
      </c>
      <c r="O2856" s="27">
        <v>0</v>
      </c>
      <c r="P2856" s="27"/>
      <c r="Q2856" s="27"/>
      <c r="R2856" s="27">
        <v>1</v>
      </c>
      <c r="S2856" s="27">
        <v>1</v>
      </c>
      <c r="T2856" s="33">
        <v>0.94696688960437181</v>
      </c>
      <c r="U2856" s="27">
        <v>8323677</v>
      </c>
      <c r="V2856" s="27">
        <v>68415000</v>
      </c>
      <c r="W2856" s="27">
        <v>0</v>
      </c>
      <c r="X2856" s="27"/>
      <c r="Y2856" s="27">
        <v>0</v>
      </c>
      <c r="Z2856" s="27">
        <v>1</v>
      </c>
    </row>
    <row r="2857" spans="1:26">
      <c r="A2857" s="27">
        <v>1976</v>
      </c>
      <c r="B2857" t="s">
        <v>126</v>
      </c>
      <c r="C2857" s="27"/>
      <c r="D2857" s="27"/>
      <c r="E2857" s="27"/>
      <c r="F2857" s="27">
        <v>0</v>
      </c>
      <c r="G2857" s="27">
        <v>0</v>
      </c>
      <c r="H2857" s="27">
        <v>0</v>
      </c>
      <c r="I2857" s="27">
        <v>1</v>
      </c>
      <c r="J2857" s="27">
        <v>0</v>
      </c>
      <c r="K2857" s="27">
        <v>4</v>
      </c>
      <c r="L2857" s="27">
        <v>1</v>
      </c>
      <c r="M2857" s="27">
        <v>0</v>
      </c>
      <c r="N2857" s="27">
        <v>1</v>
      </c>
      <c r="O2857" s="27">
        <v>0</v>
      </c>
      <c r="P2857" s="27"/>
      <c r="Q2857" s="27"/>
      <c r="R2857" s="27">
        <v>1</v>
      </c>
      <c r="S2857" s="27">
        <v>1</v>
      </c>
      <c r="T2857" s="33">
        <v>1.0219497573337515</v>
      </c>
      <c r="U2857" s="27">
        <v>8260611.2999999998</v>
      </c>
      <c r="V2857" s="27">
        <v>66135000</v>
      </c>
      <c r="W2857" s="27">
        <v>1170000</v>
      </c>
      <c r="X2857" s="27"/>
      <c r="Y2857" s="27">
        <v>0</v>
      </c>
      <c r="Z2857" s="27">
        <v>1</v>
      </c>
    </row>
    <row r="2858" spans="1:26">
      <c r="A2858" s="27">
        <v>1977</v>
      </c>
      <c r="B2858" t="s">
        <v>126</v>
      </c>
      <c r="C2858" s="27"/>
      <c r="D2858" s="27"/>
      <c r="E2858" s="27"/>
      <c r="F2858" s="27">
        <v>0</v>
      </c>
      <c r="G2858" s="27">
        <v>0</v>
      </c>
      <c r="H2858" s="27">
        <v>0</v>
      </c>
      <c r="I2858" s="27">
        <v>1</v>
      </c>
      <c r="J2858" s="27">
        <v>0</v>
      </c>
      <c r="K2858" s="27">
        <v>4</v>
      </c>
      <c r="L2858" s="27">
        <v>1</v>
      </c>
      <c r="M2858" s="27">
        <v>0</v>
      </c>
      <c r="N2858" s="27">
        <v>1</v>
      </c>
      <c r="O2858" s="27">
        <v>0</v>
      </c>
      <c r="P2858" s="27"/>
      <c r="Q2858" s="27"/>
      <c r="R2858" s="27">
        <v>1</v>
      </c>
      <c r="S2858" s="27">
        <v>1</v>
      </c>
      <c r="T2858" s="33">
        <v>1.0409624303569636</v>
      </c>
      <c r="U2858" s="27">
        <v>22323940.399999999</v>
      </c>
      <c r="V2858" s="27">
        <v>63705000</v>
      </c>
      <c r="W2858" s="27">
        <v>7460000</v>
      </c>
      <c r="X2858" s="27"/>
      <c r="Y2858" s="27">
        <v>0</v>
      </c>
      <c r="Z2858" s="27">
        <v>1</v>
      </c>
    </row>
    <row r="2859" spans="1:26">
      <c r="A2859" s="27">
        <v>1978</v>
      </c>
      <c r="B2859" t="s">
        <v>126</v>
      </c>
      <c r="C2859" s="27"/>
      <c r="D2859" s="27"/>
      <c r="E2859" s="27"/>
      <c r="F2859" s="27">
        <v>700000</v>
      </c>
      <c r="G2859" s="27">
        <v>0</v>
      </c>
      <c r="H2859" s="27">
        <v>0</v>
      </c>
      <c r="I2859" s="27">
        <v>1</v>
      </c>
      <c r="J2859" s="27">
        <v>0</v>
      </c>
      <c r="K2859" s="27">
        <v>4</v>
      </c>
      <c r="L2859" s="27">
        <v>1</v>
      </c>
      <c r="M2859" s="27">
        <v>0</v>
      </c>
      <c r="N2859" s="27">
        <v>1</v>
      </c>
      <c r="O2859" s="27">
        <v>0</v>
      </c>
      <c r="P2859" s="27"/>
      <c r="Q2859" s="27"/>
      <c r="R2859" s="27">
        <v>1</v>
      </c>
      <c r="S2859" s="27">
        <v>1</v>
      </c>
      <c r="T2859" s="33">
        <v>0.91734575384516981</v>
      </c>
      <c r="U2859" s="27">
        <v>26025835.800000001</v>
      </c>
      <c r="V2859" s="27">
        <v>61110000</v>
      </c>
      <c r="W2859" s="27">
        <v>14872000</v>
      </c>
      <c r="X2859" s="27"/>
      <c r="Y2859" s="27">
        <v>15000000</v>
      </c>
      <c r="Z2859" s="27">
        <v>1</v>
      </c>
    </row>
    <row r="2860" spans="1:26">
      <c r="A2860" s="27">
        <v>1979</v>
      </c>
      <c r="B2860" t="s">
        <v>126</v>
      </c>
      <c r="C2860" s="27"/>
      <c r="D2860" s="27"/>
      <c r="E2860" s="27"/>
      <c r="F2860" s="27">
        <v>0</v>
      </c>
      <c r="G2860" s="27">
        <v>0</v>
      </c>
      <c r="H2860" s="27">
        <v>0</v>
      </c>
      <c r="I2860" s="27">
        <v>1</v>
      </c>
      <c r="J2860" s="27">
        <v>0</v>
      </c>
      <c r="K2860" s="27">
        <v>4</v>
      </c>
      <c r="L2860" s="27">
        <v>1</v>
      </c>
      <c r="M2860" s="27">
        <v>0</v>
      </c>
      <c r="N2860" s="27">
        <v>1</v>
      </c>
      <c r="O2860" s="27">
        <v>0</v>
      </c>
      <c r="P2860" s="27"/>
      <c r="Q2860" s="27"/>
      <c r="R2860" s="27">
        <v>1</v>
      </c>
      <c r="S2860" s="27">
        <v>1</v>
      </c>
      <c r="T2860" s="33">
        <v>0.9810294585578897</v>
      </c>
      <c r="U2860" s="27">
        <v>34460035.5</v>
      </c>
      <c r="V2860" s="27">
        <v>58345000</v>
      </c>
      <c r="W2860" s="27">
        <v>22113000</v>
      </c>
      <c r="X2860" s="27"/>
      <c r="Y2860" s="27">
        <v>45000000</v>
      </c>
      <c r="Z2860" s="27">
        <v>1</v>
      </c>
    </row>
    <row r="2861" spans="1:26">
      <c r="A2861" s="27">
        <v>1980</v>
      </c>
      <c r="B2861" t="s">
        <v>126</v>
      </c>
      <c r="C2861" s="27"/>
      <c r="D2861" s="27"/>
      <c r="E2861" s="27"/>
      <c r="F2861" s="27">
        <v>34000000</v>
      </c>
      <c r="G2861" s="27">
        <v>0</v>
      </c>
      <c r="H2861" s="27">
        <v>0</v>
      </c>
      <c r="I2861" s="27">
        <v>1</v>
      </c>
      <c r="J2861" s="27">
        <v>0</v>
      </c>
      <c r="K2861" s="27">
        <v>4</v>
      </c>
      <c r="L2861" s="27">
        <v>1</v>
      </c>
      <c r="M2861" s="27">
        <v>0</v>
      </c>
      <c r="N2861" s="27">
        <v>1</v>
      </c>
      <c r="O2861" s="27">
        <v>0</v>
      </c>
      <c r="P2861" s="27">
        <v>2400000000</v>
      </c>
      <c r="Q2861" s="27"/>
      <c r="R2861" s="27">
        <v>1</v>
      </c>
      <c r="S2861" s="27">
        <v>1</v>
      </c>
      <c r="T2861" s="33">
        <v>0.94044734443210454</v>
      </c>
      <c r="U2861" s="27">
        <v>34997403.799999997</v>
      </c>
      <c r="V2861" s="27">
        <v>55395000</v>
      </c>
      <c r="W2861" s="27">
        <v>31904000</v>
      </c>
      <c r="X2861" s="27"/>
      <c r="Y2861" s="27">
        <v>0</v>
      </c>
      <c r="Z2861" s="27">
        <v>1</v>
      </c>
    </row>
    <row r="2862" spans="1:26">
      <c r="A2862" s="27">
        <v>1981</v>
      </c>
      <c r="B2862" t="s">
        <v>126</v>
      </c>
      <c r="C2862" s="27"/>
      <c r="D2862" s="27"/>
      <c r="E2862" s="27"/>
      <c r="F2862" s="27">
        <v>0</v>
      </c>
      <c r="G2862" s="27">
        <v>0</v>
      </c>
      <c r="H2862" s="27">
        <v>0</v>
      </c>
      <c r="I2862" s="27">
        <v>1</v>
      </c>
      <c r="J2862" s="27">
        <v>0</v>
      </c>
      <c r="K2862" s="27">
        <v>4</v>
      </c>
      <c r="L2862" s="27">
        <v>1</v>
      </c>
      <c r="M2862" s="27">
        <v>0</v>
      </c>
      <c r="N2862" s="27">
        <v>1</v>
      </c>
      <c r="O2862" s="27">
        <v>0</v>
      </c>
      <c r="P2862" s="27">
        <v>2381000000</v>
      </c>
      <c r="Q2862" s="27"/>
      <c r="R2862" s="27">
        <v>1</v>
      </c>
      <c r="S2862" s="27">
        <v>1</v>
      </c>
      <c r="T2862" s="33">
        <v>0.83355014400471705</v>
      </c>
      <c r="U2862" s="27">
        <v>27599517.800000001</v>
      </c>
      <c r="V2862" s="27">
        <v>52245000</v>
      </c>
      <c r="W2862" s="27">
        <v>45327840</v>
      </c>
      <c r="X2862" s="27"/>
      <c r="Y2862" s="27">
        <v>0</v>
      </c>
      <c r="Z2862" s="27">
        <v>1</v>
      </c>
    </row>
    <row r="2863" spans="1:26">
      <c r="A2863" s="27">
        <v>1982</v>
      </c>
      <c r="B2863" t="s">
        <v>126</v>
      </c>
      <c r="C2863" s="27"/>
      <c r="D2863" s="27"/>
      <c r="E2863" s="27"/>
      <c r="F2863" s="27">
        <v>10000000</v>
      </c>
      <c r="G2863" s="27">
        <v>0</v>
      </c>
      <c r="H2863" s="27">
        <v>0</v>
      </c>
      <c r="I2863" s="27">
        <v>1</v>
      </c>
      <c r="J2863" s="27">
        <v>0</v>
      </c>
      <c r="K2863" s="27">
        <v>4</v>
      </c>
      <c r="L2863" s="27">
        <v>1</v>
      </c>
      <c r="M2863" s="27">
        <v>0</v>
      </c>
      <c r="N2863" s="27">
        <v>1</v>
      </c>
      <c r="O2863" s="27">
        <v>0</v>
      </c>
      <c r="P2863" s="27">
        <v>2335000000</v>
      </c>
      <c r="Q2863" s="27"/>
      <c r="R2863" s="27">
        <v>1</v>
      </c>
      <c r="S2863" s="27">
        <v>1</v>
      </c>
      <c r="T2863" s="33">
        <v>0.78443295677873848</v>
      </c>
      <c r="U2863" s="27">
        <v>38572341.899999999</v>
      </c>
      <c r="V2863" s="27">
        <v>48880000</v>
      </c>
      <c r="W2863" s="27">
        <v>56510595.299999997</v>
      </c>
      <c r="X2863" s="27"/>
      <c r="Y2863" s="27">
        <v>0</v>
      </c>
      <c r="Z2863" s="27">
        <v>1</v>
      </c>
    </row>
    <row r="2864" spans="1:26">
      <c r="A2864" s="27">
        <v>1983</v>
      </c>
      <c r="B2864" t="s">
        <v>126</v>
      </c>
      <c r="C2864" s="27"/>
      <c r="D2864" s="27"/>
      <c r="E2864" s="27"/>
      <c r="F2864" s="27">
        <v>0</v>
      </c>
      <c r="G2864" s="27">
        <v>0</v>
      </c>
      <c r="H2864" s="27">
        <v>0</v>
      </c>
      <c r="I2864" s="27">
        <v>1</v>
      </c>
      <c r="J2864" s="27">
        <v>0</v>
      </c>
      <c r="K2864" s="27">
        <v>4</v>
      </c>
      <c r="L2864" s="27">
        <v>1</v>
      </c>
      <c r="M2864" s="27">
        <v>0</v>
      </c>
      <c r="N2864" s="27">
        <v>1</v>
      </c>
      <c r="O2864" s="27">
        <v>0</v>
      </c>
      <c r="P2864" s="27">
        <v>2284000000</v>
      </c>
      <c r="Q2864" s="27"/>
      <c r="R2864" s="27">
        <v>1</v>
      </c>
      <c r="S2864" s="27">
        <v>1</v>
      </c>
      <c r="T2864" s="33">
        <v>0.83426891623154475</v>
      </c>
      <c r="U2864" s="27">
        <v>35851614.899999999</v>
      </c>
      <c r="V2864" s="27">
        <v>45295000</v>
      </c>
      <c r="W2864" s="27">
        <v>71837723</v>
      </c>
      <c r="X2864" s="27"/>
      <c r="Y2864" s="27">
        <v>0</v>
      </c>
      <c r="Z2864" s="27">
        <v>1</v>
      </c>
    </row>
    <row r="2865" spans="1:26">
      <c r="A2865" s="27">
        <v>1984</v>
      </c>
      <c r="B2865" t="s">
        <v>126</v>
      </c>
      <c r="C2865" s="27"/>
      <c r="D2865" s="27"/>
      <c r="E2865" s="27"/>
      <c r="F2865" s="27">
        <v>0</v>
      </c>
      <c r="G2865" s="27">
        <v>0</v>
      </c>
      <c r="H2865" s="27">
        <v>0</v>
      </c>
      <c r="I2865" s="27">
        <v>1</v>
      </c>
      <c r="J2865" s="27">
        <v>0</v>
      </c>
      <c r="K2865" s="27">
        <v>4</v>
      </c>
      <c r="L2865" s="27">
        <v>1</v>
      </c>
      <c r="M2865" s="27">
        <v>0</v>
      </c>
      <c r="N2865" s="27">
        <v>1</v>
      </c>
      <c r="O2865" s="27">
        <v>0</v>
      </c>
      <c r="P2865" s="27">
        <v>2327000000</v>
      </c>
      <c r="Q2865" s="27"/>
      <c r="R2865" s="27">
        <v>1</v>
      </c>
      <c r="S2865" s="27">
        <v>1</v>
      </c>
      <c r="T2865" s="33">
        <v>0.82999599794502654</v>
      </c>
      <c r="U2865" s="27">
        <v>31679546.100000001</v>
      </c>
      <c r="V2865" s="27">
        <v>48411000</v>
      </c>
      <c r="W2865" s="27">
        <v>89885771.299999997</v>
      </c>
      <c r="X2865" s="27"/>
      <c r="Y2865" s="27"/>
      <c r="Z2865" s="27">
        <v>1</v>
      </c>
    </row>
    <row r="2866" spans="1:26">
      <c r="A2866" s="27">
        <v>1985</v>
      </c>
      <c r="B2866" t="s">
        <v>126</v>
      </c>
      <c r="C2866" s="27"/>
      <c r="D2866" s="27"/>
      <c r="E2866" s="27"/>
      <c r="F2866" s="27">
        <v>730000</v>
      </c>
      <c r="G2866" s="27">
        <v>0</v>
      </c>
      <c r="H2866" s="27">
        <v>0</v>
      </c>
      <c r="I2866" s="27">
        <v>1</v>
      </c>
      <c r="J2866" s="27">
        <v>0</v>
      </c>
      <c r="K2866" s="27">
        <v>4</v>
      </c>
      <c r="L2866" s="27">
        <v>1</v>
      </c>
      <c r="M2866" s="27">
        <v>0</v>
      </c>
      <c r="N2866" s="27">
        <v>1</v>
      </c>
      <c r="O2866" s="27">
        <v>0</v>
      </c>
      <c r="P2866" s="27">
        <v>2473000000</v>
      </c>
      <c r="Q2866" s="27"/>
      <c r="R2866" s="27">
        <v>1</v>
      </c>
      <c r="S2866" s="27">
        <v>1</v>
      </c>
      <c r="T2866" s="33">
        <v>0.74915719568429318</v>
      </c>
      <c r="U2866" s="27">
        <v>31107278.600000001</v>
      </c>
      <c r="V2866" s="27">
        <v>55209000</v>
      </c>
      <c r="W2866" s="27">
        <v>116518812.40000001</v>
      </c>
      <c r="X2866" s="27"/>
      <c r="Y2866" s="27"/>
      <c r="Z2866" s="27">
        <v>1</v>
      </c>
    </row>
    <row r="2867" spans="1:26">
      <c r="A2867" s="27">
        <v>1986</v>
      </c>
      <c r="B2867" t="s">
        <v>126</v>
      </c>
      <c r="C2867" s="27"/>
      <c r="D2867" s="27"/>
      <c r="E2867" s="27"/>
      <c r="F2867" s="27">
        <v>0</v>
      </c>
      <c r="G2867" s="27">
        <v>0</v>
      </c>
      <c r="H2867" s="27">
        <v>0</v>
      </c>
      <c r="I2867" s="27">
        <v>1</v>
      </c>
      <c r="J2867" s="27">
        <v>0</v>
      </c>
      <c r="K2867" s="27">
        <v>4</v>
      </c>
      <c r="L2867" s="27">
        <v>1</v>
      </c>
      <c r="M2867" s="27">
        <v>0</v>
      </c>
      <c r="N2867" s="27">
        <v>1</v>
      </c>
      <c r="O2867" s="27">
        <v>0</v>
      </c>
      <c r="P2867" s="27">
        <v>2675000000</v>
      </c>
      <c r="Q2867" s="27">
        <v>1922600899.3843303</v>
      </c>
      <c r="R2867" s="27">
        <v>1</v>
      </c>
      <c r="S2867" s="27">
        <v>1</v>
      </c>
      <c r="T2867" s="33">
        <v>0.7030572776909082</v>
      </c>
      <c r="U2867" s="27">
        <v>40273683.200000003</v>
      </c>
      <c r="V2867" s="27">
        <v>61063000</v>
      </c>
      <c r="W2867" s="27">
        <v>159617747.19999999</v>
      </c>
      <c r="X2867" s="27"/>
      <c r="Y2867" s="27"/>
      <c r="Z2867" s="27">
        <v>1</v>
      </c>
    </row>
    <row r="2868" spans="1:26">
      <c r="A2868" s="27">
        <v>1987</v>
      </c>
      <c r="B2868" t="s">
        <v>126</v>
      </c>
      <c r="C2868" s="27"/>
      <c r="D2868" s="27"/>
      <c r="E2868" s="27"/>
      <c r="F2868" s="27">
        <v>0</v>
      </c>
      <c r="G2868" s="27">
        <v>0</v>
      </c>
      <c r="H2868" s="27">
        <v>0</v>
      </c>
      <c r="I2868" s="27">
        <v>1</v>
      </c>
      <c r="J2868" s="27">
        <v>0</v>
      </c>
      <c r="K2868" s="27">
        <v>4</v>
      </c>
      <c r="L2868" s="27">
        <v>1</v>
      </c>
      <c r="M2868" s="27">
        <v>0</v>
      </c>
      <c r="N2868" s="27">
        <v>1</v>
      </c>
      <c r="O2868" s="27">
        <v>0</v>
      </c>
      <c r="P2868" s="27">
        <v>2840000000</v>
      </c>
      <c r="Q2868" s="27">
        <v>2041538057.0288842</v>
      </c>
      <c r="R2868" s="27">
        <v>1</v>
      </c>
      <c r="S2868" s="27">
        <v>1</v>
      </c>
      <c r="T2868" s="33">
        <v>0.74330063470010233</v>
      </c>
      <c r="U2868" s="27">
        <v>40437484.600000001</v>
      </c>
      <c r="V2868" s="27">
        <v>64845000</v>
      </c>
      <c r="W2868" s="27">
        <v>217132727.30000001</v>
      </c>
      <c r="X2868" s="27"/>
      <c r="Y2868" s="27"/>
      <c r="Z2868" s="27">
        <v>1</v>
      </c>
    </row>
    <row r="2869" spans="1:26">
      <c r="A2869" s="27">
        <v>1988</v>
      </c>
      <c r="B2869" t="s">
        <v>126</v>
      </c>
      <c r="C2869" s="27"/>
      <c r="D2869" s="27"/>
      <c r="E2869" s="27"/>
      <c r="F2869" s="27">
        <v>13000000</v>
      </c>
      <c r="G2869" s="27">
        <v>0</v>
      </c>
      <c r="H2869" s="27">
        <v>0</v>
      </c>
      <c r="I2869" s="27">
        <v>1</v>
      </c>
      <c r="J2869" s="27">
        <v>0</v>
      </c>
      <c r="K2869" s="27">
        <v>4</v>
      </c>
      <c r="L2869" s="27">
        <v>1</v>
      </c>
      <c r="M2869" s="27">
        <v>0</v>
      </c>
      <c r="N2869" s="27">
        <v>1</v>
      </c>
      <c r="O2869" s="27">
        <v>0</v>
      </c>
      <c r="P2869" s="27">
        <v>3317000000</v>
      </c>
      <c r="Q2869" s="27">
        <v>2384295763.7252836</v>
      </c>
      <c r="R2869" s="27">
        <v>1</v>
      </c>
      <c r="S2869" s="27">
        <v>1</v>
      </c>
      <c r="T2869" s="33">
        <v>0.80560957079318884</v>
      </c>
      <c r="U2869" s="27">
        <v>48556893.100000001</v>
      </c>
      <c r="V2869" s="27">
        <v>47433000</v>
      </c>
      <c r="W2869" s="27">
        <v>256971896</v>
      </c>
      <c r="X2869" s="27"/>
      <c r="Y2869" s="27"/>
      <c r="Z2869" s="27">
        <v>1</v>
      </c>
    </row>
    <row r="2870" spans="1:26">
      <c r="A2870" s="27">
        <v>1989</v>
      </c>
      <c r="B2870" t="s">
        <v>126</v>
      </c>
      <c r="C2870" s="27"/>
      <c r="D2870" s="27"/>
      <c r="E2870" s="27"/>
      <c r="F2870" s="27">
        <v>0</v>
      </c>
      <c r="G2870" s="27">
        <v>0</v>
      </c>
      <c r="H2870" s="27">
        <v>0</v>
      </c>
      <c r="I2870" s="27">
        <v>1</v>
      </c>
      <c r="J2870" s="27">
        <v>0</v>
      </c>
      <c r="K2870" s="27">
        <v>4</v>
      </c>
      <c r="L2870" s="27">
        <v>1</v>
      </c>
      <c r="M2870" s="27">
        <v>0</v>
      </c>
      <c r="N2870" s="27">
        <v>1</v>
      </c>
      <c r="O2870" s="27">
        <v>0</v>
      </c>
      <c r="P2870" s="27">
        <v>3384000000</v>
      </c>
      <c r="Q2870" s="27">
        <v>2432029380.4368639</v>
      </c>
      <c r="R2870" s="27">
        <v>1</v>
      </c>
      <c r="S2870" s="27">
        <v>1</v>
      </c>
      <c r="T2870" s="33">
        <v>0.74679040704290955</v>
      </c>
      <c r="U2870" s="27">
        <v>61298993.200000003</v>
      </c>
      <c r="V2870" s="27">
        <v>36909000</v>
      </c>
      <c r="W2870" s="27">
        <v>317124640.80000001</v>
      </c>
      <c r="X2870" s="27"/>
      <c r="Y2870" s="27"/>
      <c r="Z2870" s="27">
        <v>1</v>
      </c>
    </row>
    <row r="2871" spans="1:26">
      <c r="A2871" s="27">
        <v>1990</v>
      </c>
      <c r="B2871" t="s">
        <v>126</v>
      </c>
      <c r="C2871" s="27"/>
      <c r="D2871" s="27"/>
      <c r="E2871" s="27"/>
      <c r="F2871" s="27">
        <v>0</v>
      </c>
      <c r="G2871" s="27">
        <v>0</v>
      </c>
      <c r="H2871" s="27">
        <v>0</v>
      </c>
      <c r="I2871" s="27">
        <v>1</v>
      </c>
      <c r="J2871" s="27">
        <v>0</v>
      </c>
      <c r="K2871" s="27">
        <v>4</v>
      </c>
      <c r="L2871" s="27">
        <v>1</v>
      </c>
      <c r="M2871" s="27">
        <v>0</v>
      </c>
      <c r="N2871" s="27">
        <v>1</v>
      </c>
      <c r="O2871" s="27">
        <v>0</v>
      </c>
      <c r="P2871" s="27">
        <v>3710000000</v>
      </c>
      <c r="Q2871" s="27">
        <v>2666616176.9160857</v>
      </c>
      <c r="R2871" s="27">
        <v>1</v>
      </c>
      <c r="S2871" s="27">
        <v>1</v>
      </c>
      <c r="T2871" s="33">
        <v>0.70566019682121295</v>
      </c>
      <c r="U2871" s="27">
        <v>51451921.600000001</v>
      </c>
      <c r="V2871" s="27">
        <v>27763000</v>
      </c>
      <c r="W2871" s="27">
        <v>391668738.89999998</v>
      </c>
      <c r="X2871" s="27"/>
      <c r="Y2871" s="27"/>
      <c r="Z2871" s="27">
        <v>1</v>
      </c>
    </row>
    <row r="2872" spans="1:26">
      <c r="A2872" s="27">
        <v>1991</v>
      </c>
      <c r="B2872" t="s">
        <v>126</v>
      </c>
      <c r="C2872" s="27"/>
      <c r="D2872" s="27"/>
      <c r="E2872" s="27"/>
      <c r="F2872" s="27">
        <v>0</v>
      </c>
      <c r="G2872" s="27">
        <v>0</v>
      </c>
      <c r="H2872" s="27">
        <v>0</v>
      </c>
      <c r="I2872" s="27">
        <v>1</v>
      </c>
      <c r="J2872" s="27">
        <v>0</v>
      </c>
      <c r="K2872" s="27">
        <v>4</v>
      </c>
      <c r="L2872" s="27">
        <v>1</v>
      </c>
      <c r="M2872" s="27">
        <v>0</v>
      </c>
      <c r="N2872" s="27">
        <v>1</v>
      </c>
      <c r="O2872" s="27">
        <v>0</v>
      </c>
      <c r="P2872" s="27">
        <v>4195000000.0000005</v>
      </c>
      <c r="Q2872" s="27">
        <v>3014890569.040987</v>
      </c>
      <c r="R2872" s="27">
        <v>1</v>
      </c>
      <c r="S2872" s="27">
        <v>1</v>
      </c>
      <c r="T2872" s="33">
        <v>0.64778014054484578</v>
      </c>
      <c r="U2872" s="27">
        <v>54907057.600000001</v>
      </c>
      <c r="V2872" s="27">
        <v>14634000</v>
      </c>
      <c r="W2872" s="27">
        <v>479105466.30000001</v>
      </c>
      <c r="X2872" s="27"/>
      <c r="Y2872" s="27"/>
      <c r="Z2872" s="27">
        <v>1</v>
      </c>
    </row>
    <row r="2873" spans="1:26">
      <c r="A2873" s="27">
        <v>1992</v>
      </c>
      <c r="B2873" t="s">
        <v>126</v>
      </c>
      <c r="C2873" s="27"/>
      <c r="D2873" s="27"/>
      <c r="E2873" s="27"/>
      <c r="F2873" s="27">
        <v>0</v>
      </c>
      <c r="G2873" s="27">
        <v>0</v>
      </c>
      <c r="H2873" s="27">
        <v>0</v>
      </c>
      <c r="I2873" s="27">
        <v>1</v>
      </c>
      <c r="J2873" s="27">
        <v>0</v>
      </c>
      <c r="K2873" s="27">
        <v>4</v>
      </c>
      <c r="L2873" s="27">
        <v>1</v>
      </c>
      <c r="M2873" s="27">
        <v>0</v>
      </c>
      <c r="N2873" s="27">
        <v>1</v>
      </c>
      <c r="O2873" s="27">
        <v>0</v>
      </c>
      <c r="P2873" s="27">
        <v>4570000000</v>
      </c>
      <c r="Q2873" s="27">
        <v>3284625277.1618624</v>
      </c>
      <c r="R2873" s="27">
        <v>1</v>
      </c>
      <c r="S2873" s="27">
        <v>1</v>
      </c>
      <c r="T2873" s="33">
        <v>0.62587770846912083</v>
      </c>
      <c r="U2873" s="27">
        <v>63690000</v>
      </c>
      <c r="V2873" s="27">
        <v>0</v>
      </c>
      <c r="W2873" s="27">
        <v>547771000</v>
      </c>
      <c r="X2873" s="27"/>
      <c r="Y2873" s="27"/>
      <c r="Z2873" s="27">
        <v>1</v>
      </c>
    </row>
    <row r="2874" spans="1:26">
      <c r="A2874" s="27">
        <v>1993</v>
      </c>
      <c r="B2874" t="s">
        <v>126</v>
      </c>
      <c r="C2874" s="27"/>
      <c r="D2874" s="27"/>
      <c r="E2874" s="27"/>
      <c r="F2874" s="27">
        <v>0</v>
      </c>
      <c r="G2874" s="27">
        <v>0</v>
      </c>
      <c r="H2874" s="27">
        <v>0</v>
      </c>
      <c r="I2874" s="27">
        <v>1</v>
      </c>
      <c r="J2874" s="27">
        <v>0</v>
      </c>
      <c r="K2874" s="27">
        <v>4</v>
      </c>
      <c r="L2874" s="27">
        <v>1</v>
      </c>
      <c r="M2874" s="27">
        <v>0</v>
      </c>
      <c r="N2874" s="27">
        <v>1</v>
      </c>
      <c r="O2874" s="27">
        <v>0</v>
      </c>
      <c r="P2874" s="27">
        <v>4562000000</v>
      </c>
      <c r="Q2874" s="27">
        <v>3279063317.6347461</v>
      </c>
      <c r="R2874" s="27">
        <v>1</v>
      </c>
      <c r="S2874" s="27">
        <v>1</v>
      </c>
      <c r="T2874" s="33">
        <v>0.648154718576755</v>
      </c>
      <c r="U2874" s="27">
        <v>60442132.100000001</v>
      </c>
      <c r="V2874" s="27">
        <v>0</v>
      </c>
      <c r="W2874" s="27">
        <v>680808000</v>
      </c>
      <c r="X2874" s="27"/>
      <c r="Y2874" s="27"/>
      <c r="Z2874" s="27">
        <v>1</v>
      </c>
    </row>
    <row r="2875" spans="1:26">
      <c r="A2875" s="27">
        <v>1994</v>
      </c>
      <c r="B2875" t="s">
        <v>126</v>
      </c>
      <c r="C2875" s="27"/>
      <c r="D2875" s="27"/>
      <c r="E2875" s="27"/>
      <c r="F2875" s="27">
        <v>0</v>
      </c>
      <c r="G2875" s="27">
        <v>0</v>
      </c>
      <c r="H2875" s="27">
        <v>0</v>
      </c>
      <c r="I2875" s="27">
        <v>1</v>
      </c>
      <c r="J2875" s="27">
        <v>0</v>
      </c>
      <c r="K2875" s="27">
        <v>4</v>
      </c>
      <c r="L2875" s="27">
        <v>1</v>
      </c>
      <c r="M2875" s="27">
        <v>0</v>
      </c>
      <c r="N2875" s="27">
        <v>1</v>
      </c>
      <c r="O2875" s="27">
        <v>0</v>
      </c>
      <c r="P2875" s="27">
        <v>4707000000</v>
      </c>
      <c r="Q2875" s="27">
        <v>3383218922.7933645</v>
      </c>
      <c r="R2875" s="27">
        <v>1</v>
      </c>
      <c r="S2875" s="27">
        <v>1</v>
      </c>
      <c r="T2875" s="33">
        <v>0.69545665111729171</v>
      </c>
      <c r="U2875" s="27">
        <v>71001262.299999997</v>
      </c>
      <c r="V2875" s="27">
        <v>0</v>
      </c>
      <c r="W2875" s="27">
        <v>773128000</v>
      </c>
      <c r="X2875" s="27"/>
      <c r="Y2875" s="27"/>
      <c r="Z2875" s="27">
        <v>1</v>
      </c>
    </row>
    <row r="2876" spans="1:26">
      <c r="A2876" s="27">
        <v>1995</v>
      </c>
      <c r="B2876" t="s">
        <v>126</v>
      </c>
      <c r="C2876" s="27"/>
      <c r="D2876" s="27"/>
      <c r="E2876" s="27"/>
      <c r="F2876" s="27">
        <v>0</v>
      </c>
      <c r="G2876" s="27">
        <v>0</v>
      </c>
      <c r="H2876" s="27">
        <v>0</v>
      </c>
      <c r="I2876" s="27">
        <v>1</v>
      </c>
      <c r="J2876" s="27">
        <v>0</v>
      </c>
      <c r="K2876" s="27">
        <v>4</v>
      </c>
      <c r="L2876" s="27">
        <v>1</v>
      </c>
      <c r="M2876" s="27">
        <v>0</v>
      </c>
      <c r="N2876" s="27">
        <v>1</v>
      </c>
      <c r="O2876" s="27">
        <v>0</v>
      </c>
      <c r="P2876" s="27">
        <v>5139000000</v>
      </c>
      <c r="Q2876" s="27">
        <v>3693753379.0599155</v>
      </c>
      <c r="R2876" s="27">
        <v>1</v>
      </c>
      <c r="S2876" s="27">
        <v>1</v>
      </c>
      <c r="T2876" s="33">
        <v>0.69736071622307827</v>
      </c>
      <c r="U2876" s="27">
        <v>93813871.099999994</v>
      </c>
      <c r="V2876" s="27">
        <v>0</v>
      </c>
      <c r="W2876" s="27">
        <v>847047000</v>
      </c>
      <c r="X2876" s="27"/>
      <c r="Y2876" s="27"/>
      <c r="Z2876" s="27">
        <v>1</v>
      </c>
    </row>
    <row r="2877" spans="1:26">
      <c r="A2877" s="27">
        <v>1996</v>
      </c>
      <c r="B2877" t="s">
        <v>126</v>
      </c>
      <c r="C2877" s="27"/>
      <c r="D2877" s="27"/>
      <c r="E2877" s="27"/>
      <c r="F2877" s="27">
        <v>0</v>
      </c>
      <c r="G2877" s="27">
        <v>0</v>
      </c>
      <c r="H2877" s="27">
        <v>0</v>
      </c>
      <c r="I2877" s="27">
        <v>1</v>
      </c>
      <c r="J2877" s="27">
        <v>0</v>
      </c>
      <c r="K2877" s="27">
        <v>4</v>
      </c>
      <c r="L2877" s="27">
        <v>1</v>
      </c>
      <c r="M2877" s="27">
        <v>0</v>
      </c>
      <c r="N2877" s="27">
        <v>1</v>
      </c>
      <c r="O2877" s="27">
        <v>0</v>
      </c>
      <c r="P2877" s="27">
        <v>5316000000</v>
      </c>
      <c r="Q2877" s="27">
        <v>3869032270.9163346</v>
      </c>
      <c r="R2877" s="27">
        <v>1</v>
      </c>
      <c r="S2877" s="27">
        <v>1</v>
      </c>
      <c r="T2877" s="33">
        <v>0.69966405838602452</v>
      </c>
      <c r="U2877" s="27">
        <v>82425306.799999997</v>
      </c>
      <c r="V2877" s="27">
        <v>0</v>
      </c>
      <c r="W2877" s="27">
        <v>862608000</v>
      </c>
      <c r="X2877" s="27"/>
      <c r="Y2877" s="27"/>
      <c r="Z2877" s="27">
        <v>1</v>
      </c>
    </row>
    <row r="2878" spans="1:26">
      <c r="A2878" s="27">
        <v>1997</v>
      </c>
      <c r="B2878" t="s">
        <v>126</v>
      </c>
      <c r="C2878" s="27"/>
      <c r="D2878" s="27"/>
      <c r="E2878" s="27"/>
      <c r="F2878" s="27">
        <v>0</v>
      </c>
      <c r="G2878" s="27">
        <v>0</v>
      </c>
      <c r="H2878" s="27">
        <v>0</v>
      </c>
      <c r="I2878" s="27">
        <v>1</v>
      </c>
      <c r="J2878" s="27">
        <v>0</v>
      </c>
      <c r="K2878" s="27">
        <v>4</v>
      </c>
      <c r="L2878" s="27">
        <v>1</v>
      </c>
      <c r="M2878" s="27">
        <v>0</v>
      </c>
      <c r="N2878" s="27">
        <v>1</v>
      </c>
      <c r="O2878" s="27">
        <v>0</v>
      </c>
      <c r="P2878" s="27">
        <v>5212000000</v>
      </c>
      <c r="Q2878" s="27">
        <v>3783788551.0818954</v>
      </c>
      <c r="R2878" s="27">
        <v>1</v>
      </c>
      <c r="S2878" s="27">
        <v>1</v>
      </c>
      <c r="T2878" s="33">
        <v>0.71538944173936525</v>
      </c>
      <c r="U2878" s="27">
        <v>99026851.5</v>
      </c>
      <c r="V2878" s="27">
        <v>0</v>
      </c>
      <c r="W2878" s="27">
        <v>921622000</v>
      </c>
      <c r="X2878" s="27"/>
      <c r="Y2878" s="27"/>
      <c r="Z2878" s="27">
        <v>1</v>
      </c>
    </row>
    <row r="2879" spans="1:26">
      <c r="A2879" s="27">
        <v>1998</v>
      </c>
      <c r="B2879" t="s">
        <v>126</v>
      </c>
      <c r="C2879" s="27"/>
      <c r="D2879" s="27"/>
      <c r="E2879" s="27"/>
      <c r="F2879" s="27">
        <v>0</v>
      </c>
      <c r="G2879" s="27">
        <v>0</v>
      </c>
      <c r="H2879" s="27">
        <v>0</v>
      </c>
      <c r="I2879" s="27">
        <v>1</v>
      </c>
      <c r="J2879" s="27">
        <v>0</v>
      </c>
      <c r="K2879" s="27">
        <v>4</v>
      </c>
      <c r="L2879" s="27">
        <v>1</v>
      </c>
      <c r="M2879" s="27">
        <v>0</v>
      </c>
      <c r="N2879" s="27">
        <v>1</v>
      </c>
      <c r="O2879" s="27">
        <v>0</v>
      </c>
      <c r="P2879" s="27">
        <v>5003000000</v>
      </c>
      <c r="Q2879" s="27">
        <v>3588376057.0153608</v>
      </c>
      <c r="R2879" s="27">
        <v>1</v>
      </c>
      <c r="S2879" s="27">
        <v>1</v>
      </c>
      <c r="T2879" s="33">
        <v>0.63293736472878814</v>
      </c>
      <c r="U2879" s="27">
        <v>126787472.40000001</v>
      </c>
      <c r="V2879" s="27">
        <v>0</v>
      </c>
      <c r="W2879" s="27">
        <v>1015979000</v>
      </c>
      <c r="X2879" s="27"/>
      <c r="Y2879" s="27"/>
      <c r="Z2879" s="27">
        <v>1</v>
      </c>
    </row>
    <row r="2880" spans="1:26">
      <c r="A2880" s="27">
        <v>1999</v>
      </c>
      <c r="B2880" t="s">
        <v>126</v>
      </c>
      <c r="C2880" s="27"/>
      <c r="D2880" s="27"/>
      <c r="E2880" s="27"/>
      <c r="F2880" s="27">
        <v>0</v>
      </c>
      <c r="G2880" s="27">
        <v>0</v>
      </c>
      <c r="H2880" s="27">
        <v>0</v>
      </c>
      <c r="I2880" s="27">
        <v>1</v>
      </c>
      <c r="J2880" s="27">
        <v>0</v>
      </c>
      <c r="K2880" s="27">
        <v>4</v>
      </c>
      <c r="L2880" s="27">
        <v>1</v>
      </c>
      <c r="M2880" s="27">
        <v>0</v>
      </c>
      <c r="N2880" s="27">
        <v>1</v>
      </c>
      <c r="O2880" s="27">
        <v>0</v>
      </c>
      <c r="P2880" s="27">
        <v>4798000000</v>
      </c>
      <c r="Q2880" s="27">
        <v>3461282293.6462374</v>
      </c>
      <c r="R2880" s="27">
        <v>1</v>
      </c>
      <c r="S2880" s="27">
        <v>1</v>
      </c>
      <c r="T2880" s="33">
        <v>0.59173831677950461</v>
      </c>
      <c r="U2880" s="27">
        <v>151400201.5</v>
      </c>
      <c r="V2880" s="27">
        <v>0</v>
      </c>
      <c r="W2880" s="27">
        <v>1013673838.6</v>
      </c>
      <c r="X2880" s="27"/>
      <c r="Y2880" s="27"/>
      <c r="Z2880" s="27">
        <v>1</v>
      </c>
    </row>
    <row r="2881" spans="1:26">
      <c r="A2881" s="27">
        <v>2000</v>
      </c>
      <c r="B2881" t="s">
        <v>126</v>
      </c>
      <c r="C2881" s="27">
        <v>0</v>
      </c>
      <c r="D2881" s="27">
        <v>0</v>
      </c>
      <c r="E2881" s="27">
        <v>0</v>
      </c>
      <c r="F2881" s="27">
        <v>0</v>
      </c>
      <c r="G2881" s="27">
        <v>0</v>
      </c>
      <c r="H2881" s="27">
        <v>0</v>
      </c>
      <c r="I2881" s="27">
        <v>1</v>
      </c>
      <c r="J2881" s="27">
        <v>0</v>
      </c>
      <c r="K2881" s="27">
        <v>4</v>
      </c>
      <c r="L2881" s="27">
        <v>1</v>
      </c>
      <c r="M2881" s="27">
        <v>1</v>
      </c>
      <c r="N2881" s="27">
        <v>1</v>
      </c>
      <c r="O2881" s="27">
        <v>0</v>
      </c>
      <c r="P2881" s="27">
        <v>4038999999.9999995</v>
      </c>
      <c r="Q2881" s="27">
        <v>2995360969.1619868</v>
      </c>
      <c r="R2881" s="27">
        <v>1</v>
      </c>
      <c r="S2881" s="27">
        <v>1</v>
      </c>
      <c r="T2881" s="33">
        <v>0.62919927379193319</v>
      </c>
      <c r="U2881" s="27">
        <v>135802309.30000001</v>
      </c>
      <c r="V2881" s="27">
        <v>0</v>
      </c>
      <c r="W2881" s="27">
        <v>981869000</v>
      </c>
      <c r="X2881" s="27"/>
      <c r="Y2881" s="27"/>
      <c r="Z2881" s="27">
        <v>1</v>
      </c>
    </row>
    <row r="2882" spans="1:26">
      <c r="A2882" s="27">
        <v>2001</v>
      </c>
      <c r="B2882" t="s">
        <v>126</v>
      </c>
      <c r="C2882" s="27">
        <v>0</v>
      </c>
      <c r="D2882" s="27">
        <v>0</v>
      </c>
      <c r="E2882" s="27">
        <v>0</v>
      </c>
      <c r="F2882" s="27">
        <v>0</v>
      </c>
      <c r="G2882" s="27">
        <v>0</v>
      </c>
      <c r="H2882" s="27">
        <v>0</v>
      </c>
      <c r="I2882" s="27">
        <v>1</v>
      </c>
      <c r="J2882" s="27">
        <v>0</v>
      </c>
      <c r="K2882" s="27">
        <v>4</v>
      </c>
      <c r="L2882" s="27">
        <v>1</v>
      </c>
      <c r="M2882" s="27">
        <v>1</v>
      </c>
      <c r="N2882" s="27">
        <v>1</v>
      </c>
      <c r="O2882" s="27">
        <v>0</v>
      </c>
      <c r="P2882" s="27">
        <v>3806000000</v>
      </c>
      <c r="Q2882" s="27">
        <v>2833442750.4363899</v>
      </c>
      <c r="R2882" s="27">
        <v>1</v>
      </c>
      <c r="S2882" s="27">
        <v>1</v>
      </c>
      <c r="T2882" s="33">
        <v>0.61588871891054842</v>
      </c>
      <c r="U2882" s="27">
        <v>145388580.19999999</v>
      </c>
      <c r="V2882" s="27">
        <v>0</v>
      </c>
      <c r="W2882" s="27">
        <v>1003117000</v>
      </c>
      <c r="X2882" s="27"/>
      <c r="Y2882" s="27"/>
      <c r="Z2882" s="27">
        <v>1</v>
      </c>
    </row>
    <row r="2883" spans="1:26">
      <c r="A2883" s="27">
        <v>2002</v>
      </c>
      <c r="B2883" t="s">
        <v>126</v>
      </c>
      <c r="C2883" s="27">
        <v>0</v>
      </c>
      <c r="D2883" s="27">
        <v>0</v>
      </c>
      <c r="E2883" s="27">
        <v>0</v>
      </c>
      <c r="F2883" s="27">
        <v>0</v>
      </c>
      <c r="G2883" s="27">
        <v>0</v>
      </c>
      <c r="H2883" s="27">
        <v>0</v>
      </c>
      <c r="I2883" s="27">
        <v>1</v>
      </c>
      <c r="J2883" s="27">
        <v>0</v>
      </c>
      <c r="K2883" s="27">
        <v>4</v>
      </c>
      <c r="L2883" s="27">
        <v>1</v>
      </c>
      <c r="M2883" s="27">
        <v>1</v>
      </c>
      <c r="N2883" s="27">
        <v>1</v>
      </c>
      <c r="O2883" s="27">
        <v>0</v>
      </c>
      <c r="P2883" s="27">
        <v>4022000000.0000005</v>
      </c>
      <c r="Q2883" s="27">
        <v>2949637039.0442357</v>
      </c>
      <c r="R2883" s="27">
        <v>1</v>
      </c>
      <c r="S2883" s="27">
        <v>1</v>
      </c>
      <c r="T2883" s="33">
        <v>0.62466195784303247</v>
      </c>
      <c r="U2883" s="27">
        <v>162915360.19999999</v>
      </c>
      <c r="V2883" s="27">
        <v>0</v>
      </c>
      <c r="W2883" s="27">
        <v>1096012000</v>
      </c>
      <c r="X2883" s="27"/>
      <c r="Y2883" s="27"/>
      <c r="Z2883" s="27">
        <v>1</v>
      </c>
    </row>
    <row r="2884" spans="1:26">
      <c r="A2884" s="27">
        <v>2003</v>
      </c>
      <c r="B2884" t="s">
        <v>126</v>
      </c>
      <c r="C2884" s="27">
        <v>0</v>
      </c>
      <c r="D2884" s="27">
        <v>0</v>
      </c>
      <c r="E2884" s="27">
        <v>0</v>
      </c>
      <c r="F2884" s="27">
        <v>6000000</v>
      </c>
      <c r="G2884" s="27">
        <v>0</v>
      </c>
      <c r="H2884" s="27">
        <v>0</v>
      </c>
      <c r="I2884" s="27">
        <v>1</v>
      </c>
      <c r="J2884" s="27">
        <v>0</v>
      </c>
      <c r="K2884" s="27">
        <v>4</v>
      </c>
      <c r="L2884" s="27">
        <v>1</v>
      </c>
      <c r="M2884" s="27">
        <v>1</v>
      </c>
      <c r="N2884" s="27">
        <v>1</v>
      </c>
      <c r="O2884" s="27">
        <v>0</v>
      </c>
      <c r="P2884" s="27">
        <v>4759000000</v>
      </c>
      <c r="Q2884" s="27">
        <v>3446442218.8982892</v>
      </c>
      <c r="R2884" s="27">
        <v>1</v>
      </c>
      <c r="S2884" s="27">
        <v>1</v>
      </c>
      <c r="T2884" s="33">
        <v>0.61793375018798091</v>
      </c>
      <c r="U2884" s="27">
        <v>162418007</v>
      </c>
      <c r="V2884" s="27">
        <v>0</v>
      </c>
      <c r="W2884" s="27">
        <v>1212237000</v>
      </c>
      <c r="X2884" s="27"/>
      <c r="Y2884" s="27"/>
      <c r="Z2884" s="27">
        <v>1</v>
      </c>
    </row>
    <row r="2885" spans="1:26">
      <c r="A2885" s="27">
        <v>2004</v>
      </c>
      <c r="B2885" t="s">
        <v>126</v>
      </c>
      <c r="C2885" s="27">
        <v>0</v>
      </c>
      <c r="D2885" s="27">
        <v>0</v>
      </c>
      <c r="E2885" s="27">
        <v>0</v>
      </c>
      <c r="F2885" s="27">
        <v>6000000</v>
      </c>
      <c r="G2885" s="27">
        <v>0</v>
      </c>
      <c r="H2885" s="27">
        <v>0</v>
      </c>
      <c r="I2885" s="27">
        <v>1</v>
      </c>
      <c r="J2885" s="27">
        <v>0</v>
      </c>
      <c r="K2885" s="27">
        <v>4</v>
      </c>
      <c r="L2885" s="27">
        <v>1</v>
      </c>
      <c r="M2885" s="27">
        <v>1</v>
      </c>
      <c r="N2885" s="27">
        <v>1</v>
      </c>
      <c r="O2885" s="27">
        <v>0</v>
      </c>
      <c r="P2885" s="27">
        <v>5054000000</v>
      </c>
      <c r="Q2885" s="27">
        <v>3666349049.4264107</v>
      </c>
      <c r="R2885" s="27">
        <v>1</v>
      </c>
      <c r="S2885" s="27">
        <v>1</v>
      </c>
      <c r="T2885" s="33">
        <v>0.67108711240801089</v>
      </c>
      <c r="U2885" s="27">
        <v>149273768.19999999</v>
      </c>
      <c r="V2885" s="27">
        <v>0</v>
      </c>
      <c r="W2885" s="27">
        <v>1287046000</v>
      </c>
      <c r="X2885" s="27"/>
      <c r="Y2885" s="27"/>
      <c r="Z2885" s="27">
        <v>1</v>
      </c>
    </row>
    <row r="2886" spans="1:26">
      <c r="A2886" s="27">
        <v>2005</v>
      </c>
      <c r="B2886" t="s">
        <v>126</v>
      </c>
      <c r="C2886" s="27">
        <v>0</v>
      </c>
      <c r="D2886" s="27">
        <v>0</v>
      </c>
      <c r="E2886" s="27">
        <v>0</v>
      </c>
      <c r="F2886" s="27">
        <v>18000000</v>
      </c>
      <c r="G2886" s="27">
        <v>0</v>
      </c>
      <c r="H2886" s="27">
        <v>0</v>
      </c>
      <c r="I2886" s="27">
        <v>1</v>
      </c>
      <c r="J2886" s="27">
        <v>0</v>
      </c>
      <c r="K2886" s="27">
        <v>4</v>
      </c>
      <c r="L2886" s="27">
        <v>1</v>
      </c>
      <c r="M2886" s="27">
        <v>1</v>
      </c>
      <c r="N2886" s="27">
        <v>1</v>
      </c>
      <c r="O2886" s="27">
        <v>0</v>
      </c>
      <c r="P2886" s="27">
        <v>4506000000</v>
      </c>
      <c r="Q2886" s="27">
        <v>2937071767.2557559</v>
      </c>
      <c r="R2886" s="27">
        <v>1</v>
      </c>
      <c r="S2886" s="27">
        <v>1</v>
      </c>
      <c r="T2886" s="33">
        <v>0.69599608558540027</v>
      </c>
      <c r="U2886" s="27">
        <v>112503558.8</v>
      </c>
      <c r="V2886" s="27">
        <v>0</v>
      </c>
      <c r="W2886" s="27">
        <v>1204761000</v>
      </c>
      <c r="X2886" s="27"/>
      <c r="Y2886" s="27"/>
      <c r="Z2886" s="27">
        <v>1</v>
      </c>
    </row>
    <row r="2887" spans="1:26">
      <c r="A2887" s="27">
        <v>2006</v>
      </c>
      <c r="B2887" t="s">
        <v>126</v>
      </c>
      <c r="C2887" s="27">
        <v>2500000</v>
      </c>
      <c r="D2887" s="27">
        <v>500000</v>
      </c>
      <c r="E2887" s="27">
        <v>2500000</v>
      </c>
      <c r="F2887" s="27">
        <v>16733551.94921875</v>
      </c>
      <c r="G2887" s="27">
        <v>0</v>
      </c>
      <c r="H2887" s="27">
        <v>0</v>
      </c>
      <c r="I2887" s="27">
        <v>1</v>
      </c>
      <c r="J2887" s="27">
        <v>0</v>
      </c>
      <c r="K2887" s="27">
        <v>4</v>
      </c>
      <c r="L2887" s="27">
        <v>1</v>
      </c>
      <c r="M2887" s="27">
        <v>1</v>
      </c>
      <c r="N2887" s="27">
        <v>1</v>
      </c>
      <c r="O2887" s="27">
        <v>0</v>
      </c>
      <c r="P2887" s="27">
        <v>4178000000</v>
      </c>
      <c r="Q2887" s="27">
        <v>4220019227.9679527</v>
      </c>
      <c r="R2887" s="27">
        <v>1</v>
      </c>
      <c r="S2887" s="27">
        <v>1</v>
      </c>
      <c r="T2887" s="33">
        <v>0.83568345932575372</v>
      </c>
      <c r="U2887" s="27">
        <v>98544217.599999994</v>
      </c>
      <c r="V2887" s="27">
        <v>0</v>
      </c>
      <c r="W2887" s="27">
        <v>1259015000</v>
      </c>
      <c r="X2887" s="27"/>
      <c r="Y2887" s="27"/>
      <c r="Z2887" s="27">
        <v>1</v>
      </c>
    </row>
    <row r="2888" spans="1:26">
      <c r="A2888" s="27">
        <v>2007</v>
      </c>
      <c r="B2888" t="s">
        <v>126</v>
      </c>
      <c r="C2888" s="27">
        <v>2500000</v>
      </c>
      <c r="D2888" s="27">
        <v>1000000</v>
      </c>
      <c r="E2888" s="27">
        <v>2500000</v>
      </c>
      <c r="F2888" s="27">
        <v>50000000</v>
      </c>
      <c r="G2888" s="27">
        <v>0</v>
      </c>
      <c r="H2888" s="27">
        <v>0</v>
      </c>
      <c r="I2888" s="27">
        <v>1</v>
      </c>
      <c r="J2888" s="27">
        <v>0</v>
      </c>
      <c r="K2888" s="27">
        <v>4</v>
      </c>
      <c r="L2888" s="27">
        <v>1</v>
      </c>
      <c r="M2888" s="27">
        <v>1</v>
      </c>
      <c r="N2888" s="27">
        <v>1</v>
      </c>
      <c r="O2888" s="27">
        <v>0</v>
      </c>
      <c r="P2888" s="27">
        <v>6317000000</v>
      </c>
      <c r="Q2888" s="27">
        <v>6281917559.6843252</v>
      </c>
      <c r="R2888" s="27">
        <v>1</v>
      </c>
      <c r="S2888" s="27">
        <v>1</v>
      </c>
      <c r="T2888" s="33">
        <v>0.90473952627382648</v>
      </c>
      <c r="U2888" s="27">
        <v>92498353.5</v>
      </c>
      <c r="V2888" s="27">
        <v>0</v>
      </c>
      <c r="W2888" s="27">
        <v>1305197000</v>
      </c>
      <c r="X2888" s="27"/>
      <c r="Y2888" s="27"/>
      <c r="Z2888" s="27">
        <v>1</v>
      </c>
    </row>
    <row r="2889" spans="1:26">
      <c r="A2889" s="27">
        <v>2008</v>
      </c>
      <c r="B2889" t="s">
        <v>126</v>
      </c>
      <c r="C2889" s="27">
        <v>2500000</v>
      </c>
      <c r="D2889" s="27">
        <v>1500000</v>
      </c>
      <c r="E2889" s="27">
        <v>2500000</v>
      </c>
      <c r="F2889" s="27">
        <v>10000000</v>
      </c>
      <c r="G2889" s="27">
        <v>0</v>
      </c>
      <c r="H2889" s="27">
        <v>0</v>
      </c>
      <c r="I2889" s="27">
        <v>1</v>
      </c>
      <c r="J2889" s="27">
        <v>0</v>
      </c>
      <c r="K2889" s="27">
        <v>4</v>
      </c>
      <c r="L2889" s="27">
        <v>1</v>
      </c>
      <c r="M2889" s="27">
        <v>1</v>
      </c>
      <c r="N2889" s="27">
        <v>1</v>
      </c>
      <c r="O2889" s="27">
        <v>0</v>
      </c>
      <c r="P2889" s="27">
        <v>6966000000</v>
      </c>
      <c r="Q2889" s="27">
        <v>6964179254.9738779</v>
      </c>
      <c r="R2889" s="27">
        <v>1</v>
      </c>
      <c r="S2889" s="27">
        <v>1</v>
      </c>
      <c r="T2889" s="33">
        <v>0.91944034308119871</v>
      </c>
      <c r="U2889" s="27">
        <v>97828708.799999997</v>
      </c>
      <c r="V2889" s="27">
        <v>0</v>
      </c>
      <c r="W2889" s="27">
        <v>1288171000</v>
      </c>
      <c r="X2889" s="27">
        <v>695000000</v>
      </c>
      <c r="Y2889" s="27"/>
      <c r="Z2889" s="27">
        <v>1</v>
      </c>
    </row>
    <row r="2890" spans="1:26">
      <c r="A2890" s="27">
        <v>2009</v>
      </c>
      <c r="B2890" t="s">
        <v>126</v>
      </c>
      <c r="C2890" s="27">
        <v>2500000</v>
      </c>
      <c r="D2890" s="27">
        <v>2000000</v>
      </c>
      <c r="E2890" s="27">
        <v>2500000</v>
      </c>
      <c r="F2890" s="27">
        <v>0</v>
      </c>
      <c r="G2890" s="27">
        <v>0</v>
      </c>
      <c r="H2890" s="27">
        <v>0</v>
      </c>
      <c r="I2890" s="27">
        <v>1</v>
      </c>
      <c r="J2890" s="27">
        <v>0</v>
      </c>
      <c r="K2890" s="27">
        <v>4</v>
      </c>
      <c r="L2890" s="27">
        <v>1</v>
      </c>
      <c r="M2890" s="27">
        <v>1</v>
      </c>
      <c r="N2890" s="27">
        <v>1</v>
      </c>
      <c r="O2890" s="27">
        <v>0</v>
      </c>
      <c r="P2890" s="27">
        <v>6753000000</v>
      </c>
      <c r="Q2890" s="27">
        <v>6716904635.1873264</v>
      </c>
      <c r="R2890" s="27">
        <v>1</v>
      </c>
      <c r="S2890" s="27">
        <v>1</v>
      </c>
      <c r="T2890" s="33">
        <v>0.81595367947064712</v>
      </c>
      <c r="U2890" s="27">
        <v>219612684.90000001</v>
      </c>
      <c r="V2890" s="27">
        <v>0</v>
      </c>
      <c r="W2890" s="27">
        <v>1269404000</v>
      </c>
      <c r="X2890" s="27">
        <v>771000000</v>
      </c>
      <c r="Y2890" s="27"/>
      <c r="Z2890" s="27">
        <v>1</v>
      </c>
    </row>
    <row r="2891" spans="1:26">
      <c r="A2891" s="27">
        <v>2010</v>
      </c>
      <c r="B2891" t="s">
        <v>126</v>
      </c>
      <c r="C2891" s="27">
        <v>2500000</v>
      </c>
      <c r="D2891" s="27">
        <v>2500000</v>
      </c>
      <c r="E2891" s="27">
        <v>2500000</v>
      </c>
      <c r="F2891" s="27">
        <v>0</v>
      </c>
      <c r="G2891" s="27">
        <v>0</v>
      </c>
      <c r="H2891" s="27">
        <v>0</v>
      </c>
      <c r="I2891" s="27">
        <v>1</v>
      </c>
      <c r="J2891" s="27">
        <v>0</v>
      </c>
      <c r="K2891" s="27">
        <v>4</v>
      </c>
      <c r="L2891" s="27">
        <v>1</v>
      </c>
      <c r="M2891" s="27">
        <v>1</v>
      </c>
      <c r="N2891" s="27">
        <v>1</v>
      </c>
      <c r="O2891" s="27">
        <v>0</v>
      </c>
      <c r="P2891" s="27">
        <v>6866000000</v>
      </c>
      <c r="Q2891" s="27">
        <v>6853467936.3912888</v>
      </c>
      <c r="R2891" s="27">
        <v>1</v>
      </c>
      <c r="S2891" s="27">
        <v>1</v>
      </c>
      <c r="T2891" s="33">
        <v>1.0070075781651076</v>
      </c>
      <c r="U2891" s="27">
        <v>205396582.40000001</v>
      </c>
      <c r="V2891" s="27">
        <v>0</v>
      </c>
      <c r="W2891" s="27">
        <v>1247632540</v>
      </c>
      <c r="X2891" s="27">
        <v>747000000</v>
      </c>
      <c r="Y2891" s="27"/>
      <c r="Z2891" s="27">
        <v>1</v>
      </c>
    </row>
    <row r="2892" spans="1:26">
      <c r="A2892" s="27">
        <v>2011</v>
      </c>
      <c r="B2892" t="s">
        <v>126</v>
      </c>
      <c r="C2892" s="27">
        <v>337500000</v>
      </c>
      <c r="D2892" s="27">
        <v>69500000</v>
      </c>
      <c r="E2892" s="27">
        <v>337500000</v>
      </c>
      <c r="F2892" s="27">
        <v>338464291.25</v>
      </c>
      <c r="G2892" s="27">
        <v>0</v>
      </c>
      <c r="H2892" s="27">
        <v>0</v>
      </c>
      <c r="I2892" s="27">
        <v>1</v>
      </c>
      <c r="J2892" s="27">
        <v>0</v>
      </c>
      <c r="K2892" s="27">
        <v>4</v>
      </c>
      <c r="L2892" s="27">
        <v>1</v>
      </c>
      <c r="M2892" s="27">
        <v>1</v>
      </c>
      <c r="N2892" s="27">
        <v>1</v>
      </c>
      <c r="O2892" s="27">
        <v>0</v>
      </c>
      <c r="P2892" s="27">
        <v>6034000000</v>
      </c>
      <c r="Q2892" s="27">
        <v>6785137222.1695623</v>
      </c>
      <c r="R2892" s="27">
        <v>1</v>
      </c>
      <c r="S2892" s="27">
        <v>1</v>
      </c>
      <c r="T2892" s="33">
        <v>1.116808011796752</v>
      </c>
      <c r="U2892" s="27">
        <v>198841731.5</v>
      </c>
      <c r="V2892" s="27">
        <v>0</v>
      </c>
      <c r="W2892" s="27">
        <v>1165841000</v>
      </c>
      <c r="X2892" s="27">
        <v>731000000</v>
      </c>
      <c r="Y2892" s="27"/>
      <c r="Z2892" s="27">
        <v>1</v>
      </c>
    </row>
    <row r="2893" spans="1:26">
      <c r="A2893" s="27">
        <v>2012</v>
      </c>
      <c r="B2893" t="s">
        <v>126</v>
      </c>
      <c r="C2893" s="27">
        <v>337333333.25</v>
      </c>
      <c r="D2893" s="27">
        <v>136333333.25</v>
      </c>
      <c r="E2893" s="27">
        <v>337333333.25</v>
      </c>
      <c r="F2893" s="27">
        <v>0</v>
      </c>
      <c r="G2893" s="27">
        <v>0</v>
      </c>
      <c r="H2893" s="27">
        <v>0</v>
      </c>
      <c r="I2893" s="27">
        <v>1</v>
      </c>
      <c r="J2893" s="27">
        <v>0</v>
      </c>
      <c r="K2893" s="27">
        <v>4</v>
      </c>
      <c r="L2893" s="27">
        <v>1</v>
      </c>
      <c r="M2893" s="27">
        <v>1</v>
      </c>
      <c r="N2893" s="27">
        <v>1</v>
      </c>
      <c r="O2893" s="27">
        <v>0</v>
      </c>
      <c r="P2893" s="27">
        <v>7304000000</v>
      </c>
      <c r="Q2893" s="27">
        <v>7638045248.4594173</v>
      </c>
      <c r="R2893" s="27">
        <v>1</v>
      </c>
      <c r="S2893" s="27">
        <v>1</v>
      </c>
      <c r="T2893" s="33">
        <v>0.99562684078172081</v>
      </c>
      <c r="U2893" s="27">
        <v>214693593.59999999</v>
      </c>
      <c r="V2893" s="27">
        <v>0</v>
      </c>
      <c r="W2893" s="27">
        <v>158959000</v>
      </c>
      <c r="X2893" s="27">
        <v>518000000</v>
      </c>
      <c r="Y2893" s="27"/>
      <c r="Z2893" s="27">
        <v>1</v>
      </c>
    </row>
    <row r="2894" spans="1:26">
      <c r="A2894" s="27">
        <v>2013</v>
      </c>
      <c r="B2894" t="s">
        <v>126</v>
      </c>
      <c r="C2894" s="27">
        <v>337166666.75</v>
      </c>
      <c r="D2894" s="27">
        <v>203166666.75</v>
      </c>
      <c r="E2894" s="27">
        <v>337166666.75</v>
      </c>
      <c r="F2894" s="27">
        <v>0</v>
      </c>
      <c r="G2894" s="27">
        <v>0</v>
      </c>
      <c r="H2894" s="27">
        <v>0</v>
      </c>
      <c r="I2894" s="27">
        <v>1</v>
      </c>
      <c r="J2894" s="27">
        <v>0</v>
      </c>
      <c r="K2894" s="27">
        <v>4</v>
      </c>
      <c r="L2894" s="27">
        <v>1</v>
      </c>
      <c r="M2894" s="27">
        <v>1</v>
      </c>
      <c r="N2894" s="27">
        <v>1</v>
      </c>
      <c r="O2894" s="27">
        <v>0</v>
      </c>
      <c r="P2894" s="27">
        <v>8374000000.000001</v>
      </c>
      <c r="Q2894" s="27">
        <v>8376613796.9342566</v>
      </c>
      <c r="R2894" s="27">
        <v>1</v>
      </c>
      <c r="S2894" s="27">
        <v>1</v>
      </c>
      <c r="T2894" s="33">
        <v>0.99710818219516861</v>
      </c>
      <c r="U2894" s="27">
        <v>243398540</v>
      </c>
      <c r="V2894" s="27">
        <v>0</v>
      </c>
      <c r="W2894" s="27">
        <v>168047000</v>
      </c>
      <c r="X2894" s="27">
        <v>251000000</v>
      </c>
      <c r="Y2894" s="27"/>
      <c r="Z2894" s="27">
        <v>1</v>
      </c>
    </row>
    <row r="2895" spans="1:26">
      <c r="A2895" s="27">
        <v>2014</v>
      </c>
      <c r="B2895" t="s">
        <v>126</v>
      </c>
      <c r="C2895" s="27">
        <v>601000000</v>
      </c>
      <c r="D2895" s="27">
        <v>322800000</v>
      </c>
      <c r="E2895" s="27">
        <v>601000000</v>
      </c>
      <c r="F2895" s="27">
        <v>276046037.90625</v>
      </c>
      <c r="G2895" s="27">
        <v>0</v>
      </c>
      <c r="H2895" s="27">
        <v>0</v>
      </c>
      <c r="I2895" s="27">
        <v>1</v>
      </c>
      <c r="J2895" s="27">
        <v>0</v>
      </c>
      <c r="K2895" s="27">
        <v>4</v>
      </c>
      <c r="L2895" s="27">
        <v>1</v>
      </c>
      <c r="M2895" s="27">
        <v>1</v>
      </c>
      <c r="N2895" s="27">
        <v>1</v>
      </c>
      <c r="O2895" s="27">
        <v>0</v>
      </c>
      <c r="P2895" s="27">
        <v>8790000000</v>
      </c>
      <c r="Q2895" s="27">
        <v>8778473640.908392</v>
      </c>
      <c r="R2895" s="27">
        <v>1</v>
      </c>
      <c r="S2895" s="27">
        <v>1</v>
      </c>
      <c r="T2895" s="33">
        <v>0.96696016921402161</v>
      </c>
      <c r="U2895" s="27">
        <v>320978060.30000001</v>
      </c>
      <c r="V2895" s="27">
        <v>0</v>
      </c>
      <c r="W2895" s="27">
        <v>196542000</v>
      </c>
      <c r="X2895" s="27">
        <v>279000000</v>
      </c>
      <c r="Y2895" s="27"/>
      <c r="Z2895" s="27">
        <v>1</v>
      </c>
    </row>
    <row r="2896" spans="1:26">
      <c r="A2896" s="27">
        <v>2015</v>
      </c>
      <c r="B2896" t="s">
        <v>126</v>
      </c>
      <c r="C2896" s="27">
        <v>600833333.25</v>
      </c>
      <c r="D2896" s="27">
        <v>442433333.25</v>
      </c>
      <c r="E2896" s="27">
        <v>600833333.25</v>
      </c>
      <c r="F2896" s="27">
        <v>0</v>
      </c>
      <c r="G2896" s="27">
        <v>0</v>
      </c>
      <c r="H2896" s="27">
        <v>0</v>
      </c>
      <c r="I2896" s="27">
        <v>1</v>
      </c>
      <c r="J2896" s="27">
        <v>0</v>
      </c>
      <c r="K2896" s="27">
        <v>4</v>
      </c>
      <c r="L2896" s="27">
        <v>1</v>
      </c>
      <c r="M2896" s="27">
        <v>1</v>
      </c>
      <c r="N2896" s="27">
        <v>1</v>
      </c>
      <c r="O2896" s="27">
        <v>0</v>
      </c>
      <c r="P2896" s="27">
        <v>8790000000</v>
      </c>
      <c r="Q2896" s="27">
        <v>8794202409.5678005</v>
      </c>
      <c r="R2896" s="27">
        <v>1</v>
      </c>
      <c r="S2896" s="27">
        <v>1</v>
      </c>
      <c r="T2896" s="33">
        <v>0.821813335342235</v>
      </c>
      <c r="U2896" s="27">
        <v>339865525.60000002</v>
      </c>
      <c r="V2896" s="27">
        <v>0</v>
      </c>
      <c r="W2896" s="27">
        <v>186017000</v>
      </c>
      <c r="X2896" s="27">
        <v>252000000</v>
      </c>
      <c r="Y2896" s="27"/>
      <c r="Z2896" s="27">
        <v>1</v>
      </c>
    </row>
    <row r="2897" spans="1:26">
      <c r="A2897" s="27">
        <v>2016</v>
      </c>
      <c r="B2897" t="s">
        <v>126</v>
      </c>
      <c r="C2897" s="27">
        <v>600666666.625</v>
      </c>
      <c r="D2897" s="27">
        <v>495066666.625</v>
      </c>
      <c r="E2897" s="27">
        <v>600666666.625</v>
      </c>
      <c r="F2897" s="27">
        <v>0</v>
      </c>
      <c r="G2897" s="27">
        <v>0</v>
      </c>
      <c r="H2897" s="27">
        <v>0</v>
      </c>
      <c r="I2897" s="27">
        <v>1</v>
      </c>
      <c r="J2897" s="27">
        <v>0</v>
      </c>
      <c r="K2897" s="27">
        <v>4</v>
      </c>
      <c r="L2897" s="27">
        <v>1</v>
      </c>
      <c r="M2897" s="27">
        <v>1</v>
      </c>
      <c r="N2897" s="27">
        <v>1</v>
      </c>
      <c r="O2897" s="27">
        <v>0</v>
      </c>
      <c r="P2897" s="27">
        <v>8695000000</v>
      </c>
      <c r="Q2897" s="27">
        <v>8694360304.5636692</v>
      </c>
      <c r="R2897" s="27">
        <v>1</v>
      </c>
      <c r="S2897" s="27">
        <v>1</v>
      </c>
      <c r="T2897" s="33">
        <v>0.86004996979414983</v>
      </c>
      <c r="U2897" s="27">
        <v>379075517.80000001</v>
      </c>
      <c r="V2897" s="27">
        <v>0</v>
      </c>
      <c r="W2897" s="27">
        <v>221594000</v>
      </c>
      <c r="X2897" s="27">
        <v>235000000</v>
      </c>
      <c r="Y2897" s="27"/>
      <c r="Z2897" s="27">
        <v>1</v>
      </c>
    </row>
    <row r="2898" spans="1:26">
      <c r="A2898" s="27">
        <v>2017</v>
      </c>
      <c r="B2898" t="s">
        <v>126</v>
      </c>
      <c r="C2898" s="27">
        <v>572583328</v>
      </c>
      <c r="D2898" s="27">
        <v>519783328</v>
      </c>
      <c r="E2898" s="27">
        <v>572583328</v>
      </c>
      <c r="F2898" s="27">
        <v>0</v>
      </c>
      <c r="G2898" s="27">
        <v>0</v>
      </c>
      <c r="H2898" s="27">
        <v>0</v>
      </c>
      <c r="I2898" s="27">
        <v>1</v>
      </c>
      <c r="J2898" s="27">
        <v>0</v>
      </c>
      <c r="K2898" s="27">
        <v>4</v>
      </c>
      <c r="L2898" s="27">
        <v>1</v>
      </c>
      <c r="M2898" s="27">
        <v>1</v>
      </c>
      <c r="N2898" s="27">
        <v>1</v>
      </c>
      <c r="O2898" s="27">
        <v>0</v>
      </c>
      <c r="P2898" s="27">
        <v>10251000000</v>
      </c>
      <c r="Q2898" s="27">
        <v>10472514514.619976</v>
      </c>
      <c r="R2898" s="27">
        <v>1</v>
      </c>
      <c r="S2898" s="27">
        <v>1</v>
      </c>
      <c r="T2898" s="33">
        <v>0.90809244833766045</v>
      </c>
      <c r="U2898" s="27">
        <v>426088145.30000001</v>
      </c>
      <c r="V2898" s="27">
        <v>0</v>
      </c>
      <c r="W2898" s="27">
        <v>252496000</v>
      </c>
      <c r="X2898" s="27">
        <v>241000000</v>
      </c>
      <c r="Y2898" s="27"/>
      <c r="Z2898" s="27">
        <v>1</v>
      </c>
    </row>
    <row r="2899" spans="1:26">
      <c r="A2899" s="27">
        <v>1974</v>
      </c>
      <c r="B2899" t="s">
        <v>22</v>
      </c>
      <c r="C2899" s="27"/>
      <c r="D2899" s="27"/>
      <c r="E2899" s="27"/>
      <c r="F2899" s="27">
        <v>0</v>
      </c>
      <c r="G2899" s="27">
        <v>0</v>
      </c>
      <c r="H2899" s="27">
        <v>0</v>
      </c>
      <c r="I2899" s="27">
        <v>1</v>
      </c>
      <c r="J2899" s="27">
        <v>0</v>
      </c>
      <c r="K2899" s="27">
        <v>4</v>
      </c>
      <c r="L2899" s="27">
        <v>1</v>
      </c>
      <c r="M2899" s="27">
        <v>0</v>
      </c>
      <c r="N2899" s="27">
        <v>0</v>
      </c>
      <c r="O2899" s="27">
        <v>0</v>
      </c>
      <c r="P2899" s="27"/>
      <c r="Q2899" s="27">
        <v>98775328.947368413</v>
      </c>
      <c r="R2899" s="27">
        <v>0</v>
      </c>
      <c r="S2899" s="27">
        <v>0</v>
      </c>
      <c r="T2899" s="33">
        <v>1.2793035310212315</v>
      </c>
      <c r="U2899" s="27">
        <v>0</v>
      </c>
      <c r="V2899" s="27">
        <v>0</v>
      </c>
      <c r="W2899" s="27">
        <v>0</v>
      </c>
      <c r="X2899" s="27"/>
      <c r="Y2899" s="27">
        <v>0</v>
      </c>
      <c r="Z2899" s="27">
        <v>1</v>
      </c>
    </row>
    <row r="2900" spans="1:26">
      <c r="A2900" s="27">
        <v>1975</v>
      </c>
      <c r="B2900" t="s">
        <v>22</v>
      </c>
      <c r="C2900" s="27"/>
      <c r="D2900" s="27"/>
      <c r="E2900" s="27"/>
      <c r="F2900" s="27">
        <v>0</v>
      </c>
      <c r="G2900" s="27">
        <v>0</v>
      </c>
      <c r="H2900" s="27">
        <v>0</v>
      </c>
      <c r="I2900" s="27">
        <v>1</v>
      </c>
      <c r="J2900" s="27">
        <v>0</v>
      </c>
      <c r="K2900" s="27">
        <v>4</v>
      </c>
      <c r="L2900" s="27">
        <v>1</v>
      </c>
      <c r="M2900" s="27">
        <v>0</v>
      </c>
      <c r="N2900" s="27">
        <v>0</v>
      </c>
      <c r="O2900" s="27">
        <v>0</v>
      </c>
      <c r="P2900" s="27"/>
      <c r="Q2900" s="27">
        <v>108985740.155434</v>
      </c>
      <c r="R2900" s="27">
        <v>0</v>
      </c>
      <c r="S2900" s="27">
        <v>0</v>
      </c>
      <c r="T2900" s="33">
        <v>0.94696688960437181</v>
      </c>
      <c r="U2900" s="27">
        <v>0</v>
      </c>
      <c r="V2900" s="27">
        <v>0</v>
      </c>
      <c r="W2900" s="27">
        <v>0</v>
      </c>
      <c r="X2900" s="27"/>
      <c r="Y2900" s="27">
        <v>0</v>
      </c>
      <c r="Z2900" s="27">
        <v>1</v>
      </c>
    </row>
    <row r="2901" spans="1:26">
      <c r="A2901" s="27">
        <v>1976</v>
      </c>
      <c r="B2901" t="s">
        <v>22</v>
      </c>
      <c r="C2901" s="27"/>
      <c r="D2901" s="27"/>
      <c r="E2901" s="27"/>
      <c r="F2901" s="27">
        <v>0</v>
      </c>
      <c r="G2901" s="27">
        <v>0</v>
      </c>
      <c r="H2901" s="27">
        <v>0</v>
      </c>
      <c r="I2901" s="27">
        <v>1</v>
      </c>
      <c r="J2901" s="27">
        <v>0</v>
      </c>
      <c r="K2901" s="27">
        <v>4</v>
      </c>
      <c r="L2901" s="27">
        <v>1</v>
      </c>
      <c r="M2901" s="27">
        <v>0</v>
      </c>
      <c r="N2901" s="27">
        <v>0</v>
      </c>
      <c r="O2901" s="27">
        <v>0</v>
      </c>
      <c r="P2901" s="27"/>
      <c r="Q2901" s="27">
        <v>112386489.00567651</v>
      </c>
      <c r="R2901" s="27">
        <v>0</v>
      </c>
      <c r="S2901" s="27">
        <v>0</v>
      </c>
      <c r="T2901" s="33">
        <v>1.0219497573337515</v>
      </c>
      <c r="U2901" s="27">
        <v>0</v>
      </c>
      <c r="V2901" s="27">
        <v>0</v>
      </c>
      <c r="W2901" s="27">
        <v>0</v>
      </c>
      <c r="X2901" s="27"/>
      <c r="Y2901" s="27">
        <v>0</v>
      </c>
      <c r="Z2901" s="27">
        <v>1</v>
      </c>
    </row>
    <row r="2902" spans="1:26">
      <c r="A2902" s="27">
        <v>1977</v>
      </c>
      <c r="B2902" t="s">
        <v>22</v>
      </c>
      <c r="C2902" s="27"/>
      <c r="D2902" s="27"/>
      <c r="E2902" s="27"/>
      <c r="F2902" s="27">
        <v>0</v>
      </c>
      <c r="G2902" s="27">
        <v>0</v>
      </c>
      <c r="H2902" s="27">
        <v>0</v>
      </c>
      <c r="I2902" s="27">
        <v>1</v>
      </c>
      <c r="J2902" s="27">
        <v>0</v>
      </c>
      <c r="K2902" s="27">
        <v>4</v>
      </c>
      <c r="L2902" s="27">
        <v>1</v>
      </c>
      <c r="M2902" s="27">
        <v>0</v>
      </c>
      <c r="N2902" s="27">
        <v>0</v>
      </c>
      <c r="O2902" s="27">
        <v>0</v>
      </c>
      <c r="P2902" s="27"/>
      <c r="Q2902" s="27">
        <v>114971207.20538434</v>
      </c>
      <c r="R2902" s="27">
        <v>0</v>
      </c>
      <c r="S2902" s="27">
        <v>0</v>
      </c>
      <c r="T2902" s="33">
        <v>1.0409624303569636</v>
      </c>
      <c r="U2902" s="27">
        <v>0</v>
      </c>
      <c r="V2902" s="27">
        <v>0</v>
      </c>
      <c r="W2902" s="27">
        <v>0</v>
      </c>
      <c r="X2902" s="27"/>
      <c r="Y2902" s="27">
        <v>0</v>
      </c>
      <c r="Z2902" s="27">
        <v>1</v>
      </c>
    </row>
    <row r="2903" spans="1:26">
      <c r="A2903" s="27">
        <v>1978</v>
      </c>
      <c r="B2903" t="s">
        <v>22</v>
      </c>
      <c r="C2903" s="27"/>
      <c r="D2903" s="27"/>
      <c r="E2903" s="27"/>
      <c r="F2903" s="27">
        <v>0</v>
      </c>
      <c r="G2903" s="27">
        <v>0</v>
      </c>
      <c r="H2903" s="27">
        <v>0</v>
      </c>
      <c r="I2903" s="27">
        <v>1</v>
      </c>
      <c r="J2903" s="27">
        <v>0</v>
      </c>
      <c r="K2903" s="27">
        <v>4</v>
      </c>
      <c r="L2903" s="27">
        <v>1</v>
      </c>
      <c r="M2903" s="27">
        <v>0</v>
      </c>
      <c r="N2903" s="27">
        <v>0</v>
      </c>
      <c r="O2903" s="27">
        <v>0</v>
      </c>
      <c r="P2903" s="27"/>
      <c r="Q2903" s="27">
        <v>122666858.78962538</v>
      </c>
      <c r="R2903" s="27">
        <v>0</v>
      </c>
      <c r="S2903" s="27">
        <v>0</v>
      </c>
      <c r="T2903" s="33">
        <v>0.91734575384516981</v>
      </c>
      <c r="U2903" s="27">
        <v>0</v>
      </c>
      <c r="V2903" s="27">
        <v>0</v>
      </c>
      <c r="W2903" s="27">
        <v>0</v>
      </c>
      <c r="X2903" s="27"/>
      <c r="Y2903" s="27">
        <v>0</v>
      </c>
      <c r="Z2903" s="27">
        <v>1</v>
      </c>
    </row>
    <row r="2904" spans="1:26">
      <c r="A2904" s="27">
        <v>1979</v>
      </c>
      <c r="B2904" t="s">
        <v>22</v>
      </c>
      <c r="C2904" s="27"/>
      <c r="D2904" s="27"/>
      <c r="E2904" s="27"/>
      <c r="F2904" s="27">
        <v>0</v>
      </c>
      <c r="G2904" s="27">
        <v>0</v>
      </c>
      <c r="H2904" s="27">
        <v>0</v>
      </c>
      <c r="I2904" s="27">
        <v>1</v>
      </c>
      <c r="J2904" s="27">
        <v>0</v>
      </c>
      <c r="K2904" s="27">
        <v>4</v>
      </c>
      <c r="L2904" s="27">
        <v>1</v>
      </c>
      <c r="M2904" s="27">
        <v>0</v>
      </c>
      <c r="N2904" s="27">
        <v>0</v>
      </c>
      <c r="O2904" s="27">
        <v>0</v>
      </c>
      <c r="P2904" s="27"/>
      <c r="Q2904" s="27">
        <v>118537875.13304359</v>
      </c>
      <c r="R2904" s="27">
        <v>0</v>
      </c>
      <c r="S2904" s="27">
        <v>0</v>
      </c>
      <c r="T2904" s="33">
        <v>0.9810294585578897</v>
      </c>
      <c r="U2904" s="27">
        <v>1449063</v>
      </c>
      <c r="V2904" s="27">
        <v>0</v>
      </c>
      <c r="W2904" s="27">
        <v>503000</v>
      </c>
      <c r="X2904" s="27"/>
      <c r="Y2904" s="27">
        <v>0</v>
      </c>
      <c r="Z2904" s="27">
        <v>1</v>
      </c>
    </row>
    <row r="2905" spans="1:26">
      <c r="A2905" s="27">
        <v>1980</v>
      </c>
      <c r="B2905" t="s">
        <v>22</v>
      </c>
      <c r="C2905" s="27"/>
      <c r="D2905" s="27"/>
      <c r="E2905" s="27"/>
      <c r="F2905" s="27">
        <v>0</v>
      </c>
      <c r="G2905" s="27">
        <v>0</v>
      </c>
      <c r="H2905" s="27">
        <v>0</v>
      </c>
      <c r="I2905" s="27">
        <v>1</v>
      </c>
      <c r="J2905" s="27">
        <v>0</v>
      </c>
      <c r="K2905" s="27">
        <v>4</v>
      </c>
      <c r="L2905" s="27">
        <v>1</v>
      </c>
      <c r="M2905" s="27">
        <v>0</v>
      </c>
      <c r="N2905" s="27">
        <v>0</v>
      </c>
      <c r="O2905" s="27">
        <v>0</v>
      </c>
      <c r="P2905" s="27">
        <v>171000000</v>
      </c>
      <c r="Q2905" s="27">
        <v>110653830.72270393</v>
      </c>
      <c r="R2905" s="27">
        <v>0</v>
      </c>
      <c r="S2905" s="27">
        <v>0</v>
      </c>
      <c r="T2905" s="33">
        <v>0.94044734443210454</v>
      </c>
      <c r="U2905" s="27">
        <v>1400000</v>
      </c>
      <c r="V2905" s="27">
        <v>0</v>
      </c>
      <c r="W2905" s="27">
        <v>4692000</v>
      </c>
      <c r="X2905" s="27"/>
      <c r="Y2905" s="27">
        <v>0</v>
      </c>
      <c r="Z2905" s="27">
        <v>1</v>
      </c>
    </row>
    <row r="2906" spans="1:26">
      <c r="A2906" s="27">
        <v>1981</v>
      </c>
      <c r="B2906" t="s">
        <v>22</v>
      </c>
      <c r="C2906" s="27"/>
      <c r="D2906" s="27"/>
      <c r="E2906" s="27"/>
      <c r="F2906" s="27">
        <v>0</v>
      </c>
      <c r="G2906" s="27">
        <v>0</v>
      </c>
      <c r="H2906" s="27">
        <v>0</v>
      </c>
      <c r="I2906" s="27">
        <v>1</v>
      </c>
      <c r="J2906" s="27">
        <v>0</v>
      </c>
      <c r="K2906" s="27">
        <v>4</v>
      </c>
      <c r="L2906" s="27">
        <v>1</v>
      </c>
      <c r="M2906" s="27">
        <v>0</v>
      </c>
      <c r="N2906" s="27">
        <v>0</v>
      </c>
      <c r="O2906" s="27">
        <v>0</v>
      </c>
      <c r="P2906" s="27">
        <v>219000000</v>
      </c>
      <c r="Q2906" s="27">
        <v>154731969.69696969</v>
      </c>
      <c r="R2906" s="27">
        <v>0</v>
      </c>
      <c r="S2906" s="27">
        <v>1</v>
      </c>
      <c r="T2906" s="33">
        <v>0.83355014400471705</v>
      </c>
      <c r="U2906" s="27">
        <v>3400000</v>
      </c>
      <c r="V2906" s="27">
        <v>0</v>
      </c>
      <c r="W2906" s="27">
        <v>9817880</v>
      </c>
      <c r="X2906" s="27"/>
      <c r="Y2906" s="27">
        <v>0</v>
      </c>
      <c r="Z2906" s="27">
        <v>1</v>
      </c>
    </row>
    <row r="2907" spans="1:26">
      <c r="A2907" s="27">
        <v>1982</v>
      </c>
      <c r="B2907" t="s">
        <v>22</v>
      </c>
      <c r="C2907" s="27"/>
      <c r="D2907" s="27"/>
      <c r="E2907" s="27"/>
      <c r="F2907" s="27">
        <v>0</v>
      </c>
      <c r="G2907" s="27">
        <v>0</v>
      </c>
      <c r="H2907" s="27">
        <v>0</v>
      </c>
      <c r="I2907" s="27">
        <v>1</v>
      </c>
      <c r="J2907" s="27">
        <v>0</v>
      </c>
      <c r="K2907" s="27">
        <v>4</v>
      </c>
      <c r="L2907" s="27">
        <v>1</v>
      </c>
      <c r="M2907" s="27">
        <v>0</v>
      </c>
      <c r="N2907" s="27">
        <v>0</v>
      </c>
      <c r="O2907" s="27">
        <v>0</v>
      </c>
      <c r="P2907" s="27">
        <v>249000000</v>
      </c>
      <c r="Q2907" s="27">
        <v>165523634.5037176</v>
      </c>
      <c r="R2907" s="27">
        <v>0</v>
      </c>
      <c r="S2907" s="27">
        <v>1</v>
      </c>
      <c r="T2907" s="33">
        <v>0.78443295677873848</v>
      </c>
      <c r="U2907" s="27">
        <v>3000000</v>
      </c>
      <c r="V2907" s="27">
        <v>0</v>
      </c>
      <c r="W2907" s="27">
        <v>12548937.6</v>
      </c>
      <c r="X2907" s="27"/>
      <c r="Y2907" s="27">
        <v>0</v>
      </c>
      <c r="Z2907" s="27">
        <v>1</v>
      </c>
    </row>
    <row r="2908" spans="1:26">
      <c r="A2908" s="27">
        <v>1983</v>
      </c>
      <c r="B2908" t="s">
        <v>22</v>
      </c>
      <c r="C2908" s="27"/>
      <c r="D2908" s="27"/>
      <c r="E2908" s="27"/>
      <c r="F2908" s="27">
        <v>0</v>
      </c>
      <c r="G2908" s="27">
        <v>0</v>
      </c>
      <c r="H2908" s="27">
        <v>0</v>
      </c>
      <c r="I2908" s="27">
        <v>1</v>
      </c>
      <c r="J2908" s="27">
        <v>0</v>
      </c>
      <c r="K2908" s="27">
        <v>4</v>
      </c>
      <c r="L2908" s="27">
        <v>1</v>
      </c>
      <c r="M2908" s="27">
        <v>0</v>
      </c>
      <c r="N2908" s="27">
        <v>0</v>
      </c>
      <c r="O2908" s="27">
        <v>0</v>
      </c>
      <c r="P2908" s="27">
        <v>281000000</v>
      </c>
      <c r="Q2908" s="27">
        <v>163577538.326314</v>
      </c>
      <c r="R2908" s="27">
        <v>0</v>
      </c>
      <c r="S2908" s="27">
        <v>1</v>
      </c>
      <c r="T2908" s="33">
        <v>0.83426891623154475</v>
      </c>
      <c r="U2908" s="27">
        <v>2400000</v>
      </c>
      <c r="V2908" s="27">
        <v>0</v>
      </c>
      <c r="W2908" s="27">
        <v>22851233.5</v>
      </c>
      <c r="X2908" s="27"/>
      <c r="Y2908" s="27">
        <v>0</v>
      </c>
      <c r="Z2908" s="27">
        <v>1</v>
      </c>
    </row>
    <row r="2909" spans="1:26">
      <c r="A2909" s="27">
        <v>1984</v>
      </c>
      <c r="B2909" t="s">
        <v>22</v>
      </c>
      <c r="C2909" s="27"/>
      <c r="D2909" s="27"/>
      <c r="E2909" s="27"/>
      <c r="F2909" s="27">
        <v>0</v>
      </c>
      <c r="G2909" s="27">
        <v>0</v>
      </c>
      <c r="H2909" s="27">
        <v>0</v>
      </c>
      <c r="I2909" s="27">
        <v>1</v>
      </c>
      <c r="J2909" s="27">
        <v>0</v>
      </c>
      <c r="K2909" s="27">
        <v>4</v>
      </c>
      <c r="L2909" s="27">
        <v>1</v>
      </c>
      <c r="M2909" s="27">
        <v>0</v>
      </c>
      <c r="N2909" s="27">
        <v>0</v>
      </c>
      <c r="O2909" s="27">
        <v>0</v>
      </c>
      <c r="P2909" s="27">
        <v>195000000</v>
      </c>
      <c r="Q2909" s="27">
        <v>138478900.62860888</v>
      </c>
      <c r="R2909" s="27">
        <v>0</v>
      </c>
      <c r="S2909" s="27">
        <v>1</v>
      </c>
      <c r="T2909" s="33">
        <v>0.82999599794502654</v>
      </c>
      <c r="U2909" s="27">
        <v>3700000</v>
      </c>
      <c r="V2909" s="27">
        <v>0</v>
      </c>
      <c r="W2909" s="27">
        <v>26441856.800000001</v>
      </c>
      <c r="X2909" s="27"/>
      <c r="Y2909" s="27"/>
      <c r="Z2909" s="27">
        <v>1</v>
      </c>
    </row>
    <row r="2910" spans="1:26">
      <c r="A2910" s="27">
        <v>1985</v>
      </c>
      <c r="B2910" t="s">
        <v>22</v>
      </c>
      <c r="C2910" s="27"/>
      <c r="D2910" s="27"/>
      <c r="E2910" s="27"/>
      <c r="F2910" s="27">
        <v>0</v>
      </c>
      <c r="G2910" s="27">
        <v>0</v>
      </c>
      <c r="H2910" s="27">
        <v>0</v>
      </c>
      <c r="I2910" s="27">
        <v>1</v>
      </c>
      <c r="J2910" s="27">
        <v>0</v>
      </c>
      <c r="K2910" s="27">
        <v>4</v>
      </c>
      <c r="L2910" s="27">
        <v>1</v>
      </c>
      <c r="M2910" s="27">
        <v>0</v>
      </c>
      <c r="N2910" s="27">
        <v>0</v>
      </c>
      <c r="O2910" s="27">
        <v>0</v>
      </c>
      <c r="P2910" s="27">
        <v>287000000</v>
      </c>
      <c r="Q2910" s="27">
        <v>143856253.12724775</v>
      </c>
      <c r="R2910" s="27">
        <v>0</v>
      </c>
      <c r="S2910" s="27">
        <v>1</v>
      </c>
      <c r="T2910" s="33">
        <v>0.74915719568429318</v>
      </c>
      <c r="U2910" s="27">
        <v>3100000</v>
      </c>
      <c r="V2910" s="27">
        <v>0</v>
      </c>
      <c r="W2910" s="27">
        <v>44332876.200000003</v>
      </c>
      <c r="X2910" s="27"/>
      <c r="Y2910" s="27"/>
      <c r="Z2910" s="27">
        <v>1</v>
      </c>
    </row>
    <row r="2911" spans="1:26">
      <c r="A2911" s="27">
        <v>1986</v>
      </c>
      <c r="B2911" t="s">
        <v>22</v>
      </c>
      <c r="C2911" s="27"/>
      <c r="D2911" s="27"/>
      <c r="E2911" s="27"/>
      <c r="F2911" s="27">
        <v>0</v>
      </c>
      <c r="G2911" s="27">
        <v>0</v>
      </c>
      <c r="H2911" s="27">
        <v>0</v>
      </c>
      <c r="I2911" s="27">
        <v>1</v>
      </c>
      <c r="J2911" s="27">
        <v>0</v>
      </c>
      <c r="K2911" s="27">
        <v>4</v>
      </c>
      <c r="L2911" s="27">
        <v>1</v>
      </c>
      <c r="M2911" s="27">
        <v>0</v>
      </c>
      <c r="N2911" s="27">
        <v>0</v>
      </c>
      <c r="O2911" s="27">
        <v>0</v>
      </c>
      <c r="P2911" s="27">
        <v>280000000</v>
      </c>
      <c r="Q2911" s="27">
        <v>130225018.75115098</v>
      </c>
      <c r="R2911" s="27">
        <v>0</v>
      </c>
      <c r="S2911" s="27">
        <v>1</v>
      </c>
      <c r="T2911" s="33">
        <v>0.7030572776909082</v>
      </c>
      <c r="U2911" s="27">
        <v>2290000</v>
      </c>
      <c r="V2911" s="27">
        <v>0</v>
      </c>
      <c r="W2911" s="27">
        <v>58823382.399999999</v>
      </c>
      <c r="X2911" s="27"/>
      <c r="Y2911" s="27"/>
      <c r="Z2911" s="27">
        <v>1</v>
      </c>
    </row>
    <row r="2912" spans="1:26">
      <c r="A2912" s="27">
        <v>1987</v>
      </c>
      <c r="B2912" t="s">
        <v>22</v>
      </c>
      <c r="C2912" s="27"/>
      <c r="D2912" s="27"/>
      <c r="E2912" s="27"/>
      <c r="F2912" s="27">
        <v>0</v>
      </c>
      <c r="G2912" s="27">
        <v>0</v>
      </c>
      <c r="H2912" s="27">
        <v>0</v>
      </c>
      <c r="I2912" s="27">
        <v>1</v>
      </c>
      <c r="J2912" s="27">
        <v>0</v>
      </c>
      <c r="K2912" s="27">
        <v>4</v>
      </c>
      <c r="L2912" s="27">
        <v>1</v>
      </c>
      <c r="M2912" s="27">
        <v>0</v>
      </c>
      <c r="N2912" s="27">
        <v>0</v>
      </c>
      <c r="O2912" s="27">
        <v>0</v>
      </c>
      <c r="P2912" s="27">
        <v>237000000</v>
      </c>
      <c r="Q2912" s="27">
        <v>173836362.01067731</v>
      </c>
      <c r="R2912" s="27">
        <v>0</v>
      </c>
      <c r="S2912" s="27">
        <v>1</v>
      </c>
      <c r="T2912" s="33">
        <v>0.74330063470010233</v>
      </c>
      <c r="U2912" s="27">
        <v>4456011.0999999996</v>
      </c>
      <c r="V2912" s="27">
        <v>0</v>
      </c>
      <c r="W2912" s="27">
        <v>87334149.099999994</v>
      </c>
      <c r="X2912" s="27"/>
      <c r="Y2912" s="27"/>
      <c r="Z2912" s="27">
        <v>1</v>
      </c>
    </row>
    <row r="2913" spans="1:26">
      <c r="A2913" s="27">
        <v>1988</v>
      </c>
      <c r="B2913" t="s">
        <v>22</v>
      </c>
      <c r="C2913" s="27"/>
      <c r="D2913" s="27"/>
      <c r="E2913" s="27"/>
      <c r="F2913" s="27">
        <v>0</v>
      </c>
      <c r="G2913" s="27">
        <v>0</v>
      </c>
      <c r="H2913" s="27">
        <v>0</v>
      </c>
      <c r="I2913" s="27">
        <v>1</v>
      </c>
      <c r="J2913" s="27">
        <v>0</v>
      </c>
      <c r="K2913" s="27">
        <v>4</v>
      </c>
      <c r="L2913" s="27">
        <v>1</v>
      </c>
      <c r="M2913" s="27">
        <v>0</v>
      </c>
      <c r="N2913" s="27">
        <v>0</v>
      </c>
      <c r="O2913" s="27">
        <v>0</v>
      </c>
      <c r="P2913" s="27">
        <v>221000000</v>
      </c>
      <c r="Q2913" s="27">
        <v>164458120.31417578</v>
      </c>
      <c r="R2913" s="27">
        <v>0</v>
      </c>
      <c r="S2913" s="27">
        <v>1</v>
      </c>
      <c r="T2913" s="33">
        <v>0.80560957079318884</v>
      </c>
      <c r="U2913" s="27">
        <v>2964577.1</v>
      </c>
      <c r="V2913" s="27">
        <v>0</v>
      </c>
      <c r="W2913" s="27">
        <v>100071593.2</v>
      </c>
      <c r="X2913" s="27"/>
      <c r="Y2913" s="27"/>
      <c r="Z2913" s="27">
        <v>1</v>
      </c>
    </row>
    <row r="2914" spans="1:26">
      <c r="A2914" s="27">
        <v>1989</v>
      </c>
      <c r="B2914" t="s">
        <v>22</v>
      </c>
      <c r="C2914" s="27"/>
      <c r="D2914" s="27"/>
      <c r="E2914" s="27"/>
      <c r="F2914" s="27">
        <v>0</v>
      </c>
      <c r="G2914" s="27">
        <v>0</v>
      </c>
      <c r="H2914" s="27">
        <v>0</v>
      </c>
      <c r="I2914" s="27">
        <v>1</v>
      </c>
      <c r="J2914" s="27">
        <v>0</v>
      </c>
      <c r="K2914" s="27">
        <v>4</v>
      </c>
      <c r="L2914" s="27">
        <v>1</v>
      </c>
      <c r="M2914" s="27">
        <v>0</v>
      </c>
      <c r="N2914" s="27">
        <v>0</v>
      </c>
      <c r="O2914" s="27">
        <v>0</v>
      </c>
      <c r="P2914" s="27">
        <v>266000000</v>
      </c>
      <c r="Q2914" s="27">
        <v>213143016.44331634</v>
      </c>
      <c r="R2914" s="27">
        <v>0</v>
      </c>
      <c r="S2914" s="27">
        <v>1</v>
      </c>
      <c r="T2914" s="33">
        <v>0.74679040704290955</v>
      </c>
      <c r="U2914" s="27">
        <v>4928100</v>
      </c>
      <c r="V2914" s="27">
        <v>0</v>
      </c>
      <c r="W2914" s="27">
        <v>120119475.7</v>
      </c>
      <c r="X2914" s="27"/>
      <c r="Y2914" s="27"/>
      <c r="Z2914" s="27">
        <v>1</v>
      </c>
    </row>
    <row r="2915" spans="1:26">
      <c r="A2915" s="27">
        <v>1990</v>
      </c>
      <c r="B2915" t="s">
        <v>22</v>
      </c>
      <c r="C2915" s="27"/>
      <c r="D2915" s="27"/>
      <c r="E2915" s="27"/>
      <c r="F2915" s="27">
        <v>0</v>
      </c>
      <c r="G2915" s="27">
        <v>0</v>
      </c>
      <c r="H2915" s="27">
        <v>0</v>
      </c>
      <c r="I2915" s="27">
        <v>1</v>
      </c>
      <c r="J2915" s="27">
        <v>0</v>
      </c>
      <c r="K2915" s="27">
        <v>4</v>
      </c>
      <c r="L2915" s="27">
        <v>1</v>
      </c>
      <c r="M2915" s="27">
        <v>0</v>
      </c>
      <c r="N2915" s="27">
        <v>0</v>
      </c>
      <c r="O2915" s="27">
        <v>0</v>
      </c>
      <c r="P2915" s="27">
        <v>324000000</v>
      </c>
      <c r="Q2915" s="27">
        <v>243961995.50978482</v>
      </c>
      <c r="R2915" s="27">
        <v>0</v>
      </c>
      <c r="S2915" s="27">
        <v>1</v>
      </c>
      <c r="T2915" s="33">
        <v>0.70566019682121295</v>
      </c>
      <c r="U2915" s="27">
        <v>5334975</v>
      </c>
      <c r="V2915" s="27">
        <v>0</v>
      </c>
      <c r="W2915" s="27">
        <v>145459379.69999999</v>
      </c>
      <c r="X2915" s="27"/>
      <c r="Y2915" s="27"/>
      <c r="Z2915" s="27">
        <v>1</v>
      </c>
    </row>
    <row r="2916" spans="1:26">
      <c r="A2916" s="27">
        <v>1991</v>
      </c>
      <c r="B2916" t="s">
        <v>22</v>
      </c>
      <c r="C2916" s="27"/>
      <c r="D2916" s="27"/>
      <c r="E2916" s="27"/>
      <c r="F2916" s="27">
        <v>0</v>
      </c>
      <c r="G2916" s="27">
        <v>0</v>
      </c>
      <c r="H2916" s="27">
        <v>0</v>
      </c>
      <c r="I2916" s="27">
        <v>1</v>
      </c>
      <c r="J2916" s="27">
        <v>0</v>
      </c>
      <c r="K2916" s="27">
        <v>4</v>
      </c>
      <c r="L2916" s="27">
        <v>1</v>
      </c>
      <c r="M2916" s="27">
        <v>0</v>
      </c>
      <c r="N2916" s="27">
        <v>0</v>
      </c>
      <c r="O2916" s="27">
        <v>0</v>
      </c>
      <c r="P2916" s="27">
        <v>456000000</v>
      </c>
      <c r="Q2916" s="27">
        <v>257150374.06971148</v>
      </c>
      <c r="R2916" s="27">
        <v>0</v>
      </c>
      <c r="S2916" s="27">
        <v>1</v>
      </c>
      <c r="T2916" s="33">
        <v>0.64778014054484578</v>
      </c>
      <c r="U2916" s="27">
        <v>5364112.7</v>
      </c>
      <c r="V2916" s="27">
        <v>0</v>
      </c>
      <c r="W2916" s="27">
        <v>160288355.40000001</v>
      </c>
      <c r="X2916" s="27"/>
      <c r="Y2916" s="27"/>
      <c r="Z2916" s="27">
        <v>1</v>
      </c>
    </row>
    <row r="2917" spans="1:26">
      <c r="A2917" s="27">
        <v>1992</v>
      </c>
      <c r="B2917" t="s">
        <v>22</v>
      </c>
      <c r="C2917" s="27"/>
      <c r="D2917" s="27"/>
      <c r="E2917" s="27"/>
      <c r="F2917" s="27">
        <v>0</v>
      </c>
      <c r="G2917" s="27">
        <v>0</v>
      </c>
      <c r="H2917" s="27">
        <v>0</v>
      </c>
      <c r="I2917" s="27">
        <v>1</v>
      </c>
      <c r="J2917" s="27">
        <v>0</v>
      </c>
      <c r="K2917" s="27">
        <v>4</v>
      </c>
      <c r="L2917" s="27">
        <v>1</v>
      </c>
      <c r="M2917" s="27">
        <v>0</v>
      </c>
      <c r="N2917" s="27">
        <v>0</v>
      </c>
      <c r="O2917" s="27">
        <v>0</v>
      </c>
      <c r="P2917" s="27">
        <v>500000000</v>
      </c>
      <c r="Q2917" s="27">
        <v>226313443.74908602</v>
      </c>
      <c r="R2917" s="27">
        <v>0</v>
      </c>
      <c r="S2917" s="27">
        <v>1</v>
      </c>
      <c r="T2917" s="33">
        <v>0.62587770846912083</v>
      </c>
      <c r="U2917" s="27">
        <v>5156250</v>
      </c>
      <c r="V2917" s="27">
        <v>0</v>
      </c>
      <c r="W2917" s="27">
        <v>164653000</v>
      </c>
      <c r="X2917" s="27"/>
      <c r="Y2917" s="27"/>
      <c r="Z2917" s="27">
        <v>1</v>
      </c>
    </row>
    <row r="2918" spans="1:26">
      <c r="A2918" s="27">
        <v>1993</v>
      </c>
      <c r="B2918" t="s">
        <v>22</v>
      </c>
      <c r="C2918" s="27"/>
      <c r="D2918" s="27"/>
      <c r="E2918" s="27"/>
      <c r="F2918" s="27">
        <v>0</v>
      </c>
      <c r="G2918" s="27">
        <v>0</v>
      </c>
      <c r="H2918" s="27">
        <v>0</v>
      </c>
      <c r="I2918" s="27">
        <v>1</v>
      </c>
      <c r="J2918" s="27">
        <v>0</v>
      </c>
      <c r="K2918" s="27">
        <v>4</v>
      </c>
      <c r="L2918" s="27">
        <v>1</v>
      </c>
      <c r="M2918" s="27">
        <v>0</v>
      </c>
      <c r="N2918" s="27">
        <v>0</v>
      </c>
      <c r="O2918" s="27">
        <v>0</v>
      </c>
      <c r="P2918" s="27">
        <v>386000000</v>
      </c>
      <c r="Q2918" s="27">
        <v>236880821.65638769</v>
      </c>
      <c r="R2918" s="27">
        <v>0</v>
      </c>
      <c r="S2918" s="27">
        <v>1</v>
      </c>
      <c r="T2918" s="33">
        <v>0.648154718576755</v>
      </c>
      <c r="U2918" s="27">
        <v>4738781.8</v>
      </c>
      <c r="V2918" s="27">
        <v>0</v>
      </c>
      <c r="W2918" s="27">
        <v>178377000</v>
      </c>
      <c r="X2918" s="27"/>
      <c r="Y2918" s="27"/>
      <c r="Z2918" s="27">
        <v>1</v>
      </c>
    </row>
    <row r="2919" spans="1:26">
      <c r="A2919" s="27">
        <v>1994</v>
      </c>
      <c r="B2919" t="s">
        <v>22</v>
      </c>
      <c r="C2919" s="27"/>
      <c r="D2919" s="27"/>
      <c r="E2919" s="27"/>
      <c r="F2919" s="27">
        <v>0</v>
      </c>
      <c r="G2919" s="27">
        <v>0</v>
      </c>
      <c r="H2919" s="27">
        <v>0</v>
      </c>
      <c r="I2919" s="27">
        <v>1</v>
      </c>
      <c r="J2919" s="27">
        <v>0</v>
      </c>
      <c r="K2919" s="27">
        <v>4</v>
      </c>
      <c r="L2919" s="27">
        <v>1</v>
      </c>
      <c r="M2919" s="27">
        <v>0</v>
      </c>
      <c r="N2919" s="27">
        <v>0</v>
      </c>
      <c r="O2919" s="27">
        <v>0</v>
      </c>
      <c r="P2919" s="27">
        <v>435000000</v>
      </c>
      <c r="Q2919" s="27">
        <v>235620043.50092715</v>
      </c>
      <c r="R2919" s="27">
        <v>0</v>
      </c>
      <c r="S2919" s="27">
        <v>1</v>
      </c>
      <c r="T2919" s="33">
        <v>0.69545665111729171</v>
      </c>
      <c r="U2919" s="27">
        <v>4598527.4000000004</v>
      </c>
      <c r="V2919" s="27">
        <v>0</v>
      </c>
      <c r="W2919" s="27">
        <v>197324000</v>
      </c>
      <c r="X2919" s="27"/>
      <c r="Y2919" s="27"/>
      <c r="Z2919" s="27">
        <v>1</v>
      </c>
    </row>
    <row r="2920" spans="1:26">
      <c r="A2920" s="27">
        <v>1995</v>
      </c>
      <c r="B2920" t="s">
        <v>22</v>
      </c>
      <c r="C2920" s="27"/>
      <c r="D2920" s="27"/>
      <c r="E2920" s="27"/>
      <c r="F2920" s="27">
        <v>0</v>
      </c>
      <c r="G2920" s="27">
        <v>0</v>
      </c>
      <c r="H2920" s="27">
        <v>0</v>
      </c>
      <c r="I2920" s="27">
        <v>1</v>
      </c>
      <c r="J2920" s="27">
        <v>0</v>
      </c>
      <c r="K2920" s="27">
        <v>4</v>
      </c>
      <c r="L2920" s="27">
        <v>1</v>
      </c>
      <c r="M2920" s="27">
        <v>0</v>
      </c>
      <c r="N2920" s="27">
        <v>0</v>
      </c>
      <c r="O2920" s="27">
        <v>0</v>
      </c>
      <c r="P2920" s="27">
        <v>460000000</v>
      </c>
      <c r="Q2920" s="27">
        <v>253966922.27819756</v>
      </c>
      <c r="R2920" s="27">
        <v>0</v>
      </c>
      <c r="S2920" s="27">
        <v>1</v>
      </c>
      <c r="T2920" s="33">
        <v>0.69736071622307827</v>
      </c>
      <c r="U2920" s="27">
        <v>5908797.7999999998</v>
      </c>
      <c r="V2920" s="27">
        <v>0</v>
      </c>
      <c r="W2920" s="27">
        <v>209919000</v>
      </c>
      <c r="X2920" s="27"/>
      <c r="Y2920" s="27"/>
      <c r="Z2920" s="27">
        <v>1</v>
      </c>
    </row>
    <row r="2921" spans="1:26">
      <c r="A2921" s="27">
        <v>1996</v>
      </c>
      <c r="B2921" t="s">
        <v>22</v>
      </c>
      <c r="C2921" s="27"/>
      <c r="D2921" s="27"/>
      <c r="E2921" s="27"/>
      <c r="F2921" s="27">
        <v>0</v>
      </c>
      <c r="G2921" s="27">
        <v>0</v>
      </c>
      <c r="H2921" s="27">
        <v>0</v>
      </c>
      <c r="I2921" s="27">
        <v>1</v>
      </c>
      <c r="J2921" s="27">
        <v>0</v>
      </c>
      <c r="K2921" s="27">
        <v>4</v>
      </c>
      <c r="L2921" s="27">
        <v>1</v>
      </c>
      <c r="M2921" s="27">
        <v>0</v>
      </c>
      <c r="N2921" s="27">
        <v>0</v>
      </c>
      <c r="O2921" s="27">
        <v>0</v>
      </c>
      <c r="P2921" s="27">
        <v>438000000</v>
      </c>
      <c r="Q2921" s="27">
        <v>270419779.41810745</v>
      </c>
      <c r="R2921" s="27">
        <v>0</v>
      </c>
      <c r="S2921" s="27">
        <v>1</v>
      </c>
      <c r="T2921" s="33">
        <v>0.69966405838602452</v>
      </c>
      <c r="U2921" s="27">
        <v>7657137.2000000002</v>
      </c>
      <c r="V2921" s="27">
        <v>0</v>
      </c>
      <c r="W2921" s="27">
        <v>216193000</v>
      </c>
      <c r="X2921" s="27"/>
      <c r="Y2921" s="27"/>
      <c r="Z2921" s="27">
        <v>1</v>
      </c>
    </row>
    <row r="2922" spans="1:26">
      <c r="A2922" s="27">
        <v>1997</v>
      </c>
      <c r="B2922" t="s">
        <v>22</v>
      </c>
      <c r="C2922" s="27"/>
      <c r="D2922" s="27"/>
      <c r="E2922" s="27"/>
      <c r="F2922" s="27">
        <v>0</v>
      </c>
      <c r="G2922" s="27">
        <v>0</v>
      </c>
      <c r="H2922" s="27">
        <v>0</v>
      </c>
      <c r="I2922" s="27">
        <v>1</v>
      </c>
      <c r="J2922" s="27">
        <v>0</v>
      </c>
      <c r="K2922" s="27">
        <v>4</v>
      </c>
      <c r="L2922" s="27">
        <v>1</v>
      </c>
      <c r="M2922" s="27">
        <v>0</v>
      </c>
      <c r="N2922" s="27">
        <v>0</v>
      </c>
      <c r="O2922" s="27">
        <v>0</v>
      </c>
      <c r="P2922" s="27">
        <v>416000000</v>
      </c>
      <c r="Q2922" s="27">
        <v>268550998.21919739</v>
      </c>
      <c r="R2922" s="27">
        <v>0</v>
      </c>
      <c r="S2922" s="27">
        <v>1</v>
      </c>
      <c r="T2922" s="33">
        <v>0.71538944173936525</v>
      </c>
      <c r="U2922" s="27">
        <v>12194521.1</v>
      </c>
      <c r="V2922" s="27">
        <v>0</v>
      </c>
      <c r="W2922" s="27">
        <v>220734000</v>
      </c>
      <c r="X2922" s="27"/>
      <c r="Y2922" s="27"/>
      <c r="Z2922" s="27">
        <v>1</v>
      </c>
    </row>
    <row r="2923" spans="1:26">
      <c r="A2923" s="27">
        <v>1998</v>
      </c>
      <c r="B2923" t="s">
        <v>22</v>
      </c>
      <c r="C2923" s="27"/>
      <c r="D2923" s="27"/>
      <c r="E2923" s="27"/>
      <c r="F2923" s="27">
        <v>0</v>
      </c>
      <c r="G2923" s="27">
        <v>0</v>
      </c>
      <c r="H2923" s="27">
        <v>0</v>
      </c>
      <c r="I2923" s="27">
        <v>1</v>
      </c>
      <c r="J2923" s="27">
        <v>0</v>
      </c>
      <c r="K2923" s="27">
        <v>4</v>
      </c>
      <c r="L2923" s="27">
        <v>1</v>
      </c>
      <c r="M2923" s="27">
        <v>0</v>
      </c>
      <c r="N2923" s="27">
        <v>0</v>
      </c>
      <c r="O2923" s="27">
        <v>0</v>
      </c>
      <c r="P2923" s="27">
        <v>376000000</v>
      </c>
      <c r="Q2923" s="27">
        <v>206457544.49770302</v>
      </c>
      <c r="R2923" s="27">
        <v>0</v>
      </c>
      <c r="S2923" s="27">
        <v>1</v>
      </c>
      <c r="T2923" s="33">
        <v>0.63293736472878814</v>
      </c>
      <c r="U2923" s="27">
        <v>15417928.9</v>
      </c>
      <c r="V2923" s="27">
        <v>0</v>
      </c>
      <c r="W2923" s="27">
        <v>233548000</v>
      </c>
      <c r="X2923" s="27"/>
      <c r="Y2923" s="27"/>
      <c r="Z2923" s="27">
        <v>1</v>
      </c>
    </row>
    <row r="2924" spans="1:26">
      <c r="A2924" s="27">
        <v>1999</v>
      </c>
      <c r="B2924" t="s">
        <v>22</v>
      </c>
      <c r="C2924" s="27"/>
      <c r="D2924" s="27"/>
      <c r="E2924" s="27"/>
      <c r="F2924" s="27">
        <v>0</v>
      </c>
      <c r="G2924" s="27">
        <v>0</v>
      </c>
      <c r="H2924" s="27">
        <v>0</v>
      </c>
      <c r="I2924" s="27">
        <v>1</v>
      </c>
      <c r="J2924" s="27">
        <v>0</v>
      </c>
      <c r="K2924" s="27">
        <v>4</v>
      </c>
      <c r="L2924" s="27">
        <v>1</v>
      </c>
      <c r="M2924" s="27">
        <v>0</v>
      </c>
      <c r="N2924" s="27">
        <v>0</v>
      </c>
      <c r="O2924" s="27">
        <v>0</v>
      </c>
      <c r="P2924" s="27">
        <v>406000000</v>
      </c>
      <c r="Q2924" s="27">
        <v>224446663.80054802</v>
      </c>
      <c r="R2924" s="27">
        <v>0</v>
      </c>
      <c r="S2924" s="27">
        <v>1</v>
      </c>
      <c r="T2924" s="33">
        <v>0.59173831677950461</v>
      </c>
      <c r="U2924" s="27">
        <v>18998831.800000001</v>
      </c>
      <c r="V2924" s="27">
        <v>0</v>
      </c>
      <c r="W2924" s="27">
        <v>227931000</v>
      </c>
      <c r="X2924" s="27"/>
      <c r="Y2924" s="27"/>
      <c r="Z2924" s="27">
        <v>1</v>
      </c>
    </row>
    <row r="2925" spans="1:26">
      <c r="A2925" s="27">
        <v>2000</v>
      </c>
      <c r="B2925" t="s">
        <v>22</v>
      </c>
      <c r="C2925" s="27">
        <v>0</v>
      </c>
      <c r="D2925" s="27">
        <v>0</v>
      </c>
      <c r="E2925" s="27">
        <v>0</v>
      </c>
      <c r="F2925" s="27">
        <v>0</v>
      </c>
      <c r="G2925" s="27">
        <v>0</v>
      </c>
      <c r="H2925" s="27">
        <v>0</v>
      </c>
      <c r="I2925" s="27">
        <v>1</v>
      </c>
      <c r="J2925" s="27">
        <v>0</v>
      </c>
      <c r="K2925" s="27">
        <v>4</v>
      </c>
      <c r="L2925" s="27">
        <v>1</v>
      </c>
      <c r="M2925" s="27">
        <v>1</v>
      </c>
      <c r="N2925" s="27">
        <v>0</v>
      </c>
      <c r="O2925" s="27">
        <v>0</v>
      </c>
      <c r="P2925" s="27">
        <v>364000000</v>
      </c>
      <c r="Q2925" s="27">
        <v>370173838.65165174</v>
      </c>
      <c r="R2925" s="27">
        <v>0</v>
      </c>
      <c r="S2925" s="27">
        <v>1</v>
      </c>
      <c r="T2925" s="33">
        <v>0.62919927379193319</v>
      </c>
      <c r="U2925" s="27">
        <v>26299759.5</v>
      </c>
      <c r="V2925" s="27">
        <v>0</v>
      </c>
      <c r="W2925" s="27">
        <v>227590000</v>
      </c>
      <c r="X2925" s="27"/>
      <c r="Y2925" s="27"/>
      <c r="Z2925" s="27">
        <v>1</v>
      </c>
    </row>
    <row r="2926" spans="1:26">
      <c r="A2926" s="27">
        <v>2001</v>
      </c>
      <c r="B2926" t="s">
        <v>22</v>
      </c>
      <c r="C2926" s="27">
        <v>0</v>
      </c>
      <c r="D2926" s="27">
        <v>0</v>
      </c>
      <c r="E2926" s="27">
        <v>0</v>
      </c>
      <c r="F2926" s="27">
        <v>0</v>
      </c>
      <c r="G2926" s="27">
        <v>0</v>
      </c>
      <c r="H2926" s="27">
        <v>0</v>
      </c>
      <c r="I2926" s="27">
        <v>1</v>
      </c>
      <c r="J2926" s="27">
        <v>0</v>
      </c>
      <c r="K2926" s="27">
        <v>4</v>
      </c>
      <c r="L2926" s="27">
        <v>1</v>
      </c>
      <c r="M2926" s="27">
        <v>1</v>
      </c>
      <c r="N2926" s="27">
        <v>0</v>
      </c>
      <c r="O2926" s="27">
        <v>0</v>
      </c>
      <c r="P2926" s="27">
        <v>380000000</v>
      </c>
      <c r="Q2926" s="27">
        <v>392278168.19989675</v>
      </c>
      <c r="R2926" s="27">
        <v>0</v>
      </c>
      <c r="S2926" s="27">
        <v>1</v>
      </c>
      <c r="T2926" s="33">
        <v>0.61588871891054842</v>
      </c>
      <c r="U2926" s="27">
        <v>24707814.5</v>
      </c>
      <c r="V2926" s="27">
        <v>0</v>
      </c>
      <c r="W2926" s="27">
        <v>219889000</v>
      </c>
      <c r="X2926" s="27"/>
      <c r="Y2926" s="27"/>
      <c r="Z2926" s="27">
        <v>1</v>
      </c>
    </row>
    <row r="2927" spans="1:26">
      <c r="A2927" s="27">
        <v>2002</v>
      </c>
      <c r="B2927" t="s">
        <v>22</v>
      </c>
      <c r="C2927" s="27">
        <v>0</v>
      </c>
      <c r="D2927" s="27">
        <v>0</v>
      </c>
      <c r="E2927" s="27">
        <v>0</v>
      </c>
      <c r="F2927" s="27">
        <v>0</v>
      </c>
      <c r="G2927" s="27">
        <v>0</v>
      </c>
      <c r="H2927" s="27">
        <v>0</v>
      </c>
      <c r="I2927" s="27">
        <v>1</v>
      </c>
      <c r="J2927" s="27">
        <v>0</v>
      </c>
      <c r="K2927" s="27">
        <v>4</v>
      </c>
      <c r="L2927" s="27">
        <v>1</v>
      </c>
      <c r="M2927" s="27">
        <v>1</v>
      </c>
      <c r="N2927" s="27">
        <v>0</v>
      </c>
      <c r="O2927" s="27">
        <v>0</v>
      </c>
      <c r="P2927" s="27">
        <v>410000000</v>
      </c>
      <c r="Q2927" s="27">
        <v>415843481.99869096</v>
      </c>
      <c r="R2927" s="27">
        <v>0</v>
      </c>
      <c r="S2927" s="27">
        <v>1</v>
      </c>
      <c r="T2927" s="33">
        <v>0.62466195784303247</v>
      </c>
      <c r="U2927" s="27">
        <v>25082328.300000001</v>
      </c>
      <c r="V2927" s="27">
        <v>0</v>
      </c>
      <c r="W2927" s="27">
        <v>237097000</v>
      </c>
      <c r="X2927" s="27"/>
      <c r="Y2927" s="27"/>
      <c r="Z2927" s="27">
        <v>1</v>
      </c>
    </row>
    <row r="2928" spans="1:26">
      <c r="A2928" s="27">
        <v>2003</v>
      </c>
      <c r="B2928" t="s">
        <v>22</v>
      </c>
      <c r="C2928" s="27">
        <v>0</v>
      </c>
      <c r="D2928" s="27">
        <v>0</v>
      </c>
      <c r="E2928" s="27">
        <v>0</v>
      </c>
      <c r="F2928" s="27">
        <v>0</v>
      </c>
      <c r="G2928" s="27">
        <v>0</v>
      </c>
      <c r="H2928" s="27">
        <v>0</v>
      </c>
      <c r="I2928" s="27">
        <v>1</v>
      </c>
      <c r="J2928" s="27">
        <v>0</v>
      </c>
      <c r="K2928" s="27">
        <v>4</v>
      </c>
      <c r="L2928" s="27">
        <v>1</v>
      </c>
      <c r="M2928" s="27">
        <v>1</v>
      </c>
      <c r="N2928" s="27">
        <v>0</v>
      </c>
      <c r="O2928" s="27">
        <v>0</v>
      </c>
      <c r="P2928" s="27">
        <v>477000000</v>
      </c>
      <c r="Q2928" s="27">
        <v>476388260.63923234</v>
      </c>
      <c r="R2928" s="27">
        <v>0</v>
      </c>
      <c r="S2928" s="27">
        <v>1</v>
      </c>
      <c r="T2928" s="33">
        <v>0.61793375018798091</v>
      </c>
      <c r="U2928" s="27">
        <v>22270826.699999999</v>
      </c>
      <c r="V2928" s="27">
        <v>0</v>
      </c>
      <c r="W2928" s="27">
        <v>267299000</v>
      </c>
      <c r="X2928" s="27"/>
      <c r="Y2928" s="27"/>
      <c r="Z2928" s="27">
        <v>1</v>
      </c>
    </row>
    <row r="2929" spans="1:26">
      <c r="A2929" s="27">
        <v>2004</v>
      </c>
      <c r="B2929" t="s">
        <v>22</v>
      </c>
      <c r="C2929" s="27">
        <v>0</v>
      </c>
      <c r="D2929" s="27">
        <v>0</v>
      </c>
      <c r="E2929" s="27">
        <v>0</v>
      </c>
      <c r="F2929" s="27">
        <v>0</v>
      </c>
      <c r="G2929" s="27">
        <v>0</v>
      </c>
      <c r="H2929" s="27">
        <v>0</v>
      </c>
      <c r="I2929" s="27">
        <v>1</v>
      </c>
      <c r="J2929" s="27">
        <v>0</v>
      </c>
      <c r="K2929" s="27">
        <v>4</v>
      </c>
      <c r="L2929" s="27">
        <v>1</v>
      </c>
      <c r="M2929" s="27">
        <v>1</v>
      </c>
      <c r="N2929" s="27">
        <v>0</v>
      </c>
      <c r="O2929" s="27">
        <v>0</v>
      </c>
      <c r="P2929" s="27">
        <v>532000000</v>
      </c>
      <c r="Q2929" s="27">
        <v>531109356.16546226</v>
      </c>
      <c r="R2929" s="27">
        <v>0</v>
      </c>
      <c r="S2929" s="27">
        <v>1</v>
      </c>
      <c r="T2929" s="33">
        <v>0.67108711240801089</v>
      </c>
      <c r="U2929" s="27">
        <v>17672322</v>
      </c>
      <c r="V2929" s="27">
        <v>0</v>
      </c>
      <c r="W2929" s="27">
        <v>300502000</v>
      </c>
      <c r="X2929" s="27"/>
      <c r="Y2929" s="27"/>
      <c r="Z2929" s="27">
        <v>1</v>
      </c>
    </row>
    <row r="2930" spans="1:26">
      <c r="A2930" s="27">
        <v>2005</v>
      </c>
      <c r="B2930" t="s">
        <v>22</v>
      </c>
      <c r="C2930" s="27">
        <v>0</v>
      </c>
      <c r="D2930" s="27">
        <v>0</v>
      </c>
      <c r="E2930" s="27">
        <v>0</v>
      </c>
      <c r="F2930" s="27">
        <v>0</v>
      </c>
      <c r="G2930" s="27">
        <v>0</v>
      </c>
      <c r="H2930" s="27">
        <v>0</v>
      </c>
      <c r="I2930" s="27">
        <v>1</v>
      </c>
      <c r="J2930" s="27">
        <v>0</v>
      </c>
      <c r="K2930" s="27">
        <v>4</v>
      </c>
      <c r="L2930" s="27">
        <v>1</v>
      </c>
      <c r="M2930" s="27">
        <v>1</v>
      </c>
      <c r="N2930" s="27">
        <v>0</v>
      </c>
      <c r="O2930" s="27">
        <v>0</v>
      </c>
      <c r="P2930" s="27">
        <v>588000000</v>
      </c>
      <c r="Q2930" s="27">
        <v>586795675.41620052</v>
      </c>
      <c r="R2930" s="27">
        <v>0</v>
      </c>
      <c r="S2930" s="27">
        <v>1</v>
      </c>
      <c r="T2930" s="33">
        <v>0.69599608558540027</v>
      </c>
      <c r="U2930" s="27">
        <v>13232753.300000001</v>
      </c>
      <c r="V2930" s="27">
        <v>0</v>
      </c>
      <c r="W2930" s="27">
        <v>283890000</v>
      </c>
      <c r="X2930" s="27"/>
      <c r="Y2930" s="27"/>
      <c r="Z2930" s="27">
        <v>1</v>
      </c>
    </row>
    <row r="2931" spans="1:26">
      <c r="A2931" s="27">
        <v>2006</v>
      </c>
      <c r="B2931" t="s">
        <v>22</v>
      </c>
      <c r="C2931" s="27">
        <v>0</v>
      </c>
      <c r="D2931" s="27">
        <v>0</v>
      </c>
      <c r="E2931" s="27">
        <v>0</v>
      </c>
      <c r="F2931" s="27">
        <v>0</v>
      </c>
      <c r="G2931" s="27">
        <v>0</v>
      </c>
      <c r="H2931" s="27">
        <v>0</v>
      </c>
      <c r="I2931" s="27">
        <v>1</v>
      </c>
      <c r="J2931" s="27">
        <v>0</v>
      </c>
      <c r="K2931" s="27">
        <v>4</v>
      </c>
      <c r="L2931" s="27">
        <v>1</v>
      </c>
      <c r="M2931" s="27">
        <v>1</v>
      </c>
      <c r="N2931" s="27">
        <v>0</v>
      </c>
      <c r="O2931" s="27">
        <v>0</v>
      </c>
      <c r="P2931" s="27">
        <v>592000000</v>
      </c>
      <c r="Q2931" s="27">
        <v>591839470.66505945</v>
      </c>
      <c r="R2931" s="27">
        <v>0</v>
      </c>
      <c r="S2931" s="27">
        <v>1</v>
      </c>
      <c r="T2931" s="33">
        <v>0.83568345932575372</v>
      </c>
      <c r="U2931" s="27">
        <v>10031941</v>
      </c>
      <c r="V2931" s="27">
        <v>0</v>
      </c>
      <c r="W2931" s="27">
        <v>297010000</v>
      </c>
      <c r="X2931" s="27"/>
      <c r="Y2931" s="27"/>
      <c r="Z2931" s="27">
        <v>1</v>
      </c>
    </row>
    <row r="2932" spans="1:26">
      <c r="A2932" s="27">
        <v>2007</v>
      </c>
      <c r="B2932" t="s">
        <v>22</v>
      </c>
      <c r="C2932" s="27">
        <v>60000000</v>
      </c>
      <c r="D2932" s="27">
        <v>12000000</v>
      </c>
      <c r="E2932" s="27">
        <v>60000000</v>
      </c>
      <c r="F2932" s="27">
        <v>60000000</v>
      </c>
      <c r="G2932" s="27">
        <v>0</v>
      </c>
      <c r="H2932" s="27">
        <v>0</v>
      </c>
      <c r="I2932" s="27">
        <v>1</v>
      </c>
      <c r="J2932" s="27">
        <v>0</v>
      </c>
      <c r="K2932" s="27">
        <v>4</v>
      </c>
      <c r="L2932" s="27">
        <v>1</v>
      </c>
      <c r="M2932" s="27">
        <v>1</v>
      </c>
      <c r="N2932" s="27">
        <v>0</v>
      </c>
      <c r="O2932" s="27">
        <v>0</v>
      </c>
      <c r="P2932" s="27">
        <v>697000000</v>
      </c>
      <c r="Q2932" s="27">
        <v>695990208.37662864</v>
      </c>
      <c r="R2932" s="27">
        <v>1</v>
      </c>
      <c r="S2932" s="27">
        <v>1</v>
      </c>
      <c r="T2932" s="33">
        <v>0.90473952627382648</v>
      </c>
      <c r="U2932" s="27">
        <v>7107016.4000000004</v>
      </c>
      <c r="V2932" s="27">
        <v>0</v>
      </c>
      <c r="W2932" s="27">
        <v>314601000</v>
      </c>
      <c r="X2932" s="27"/>
      <c r="Y2932" s="27"/>
      <c r="Z2932" s="27">
        <v>1</v>
      </c>
    </row>
    <row r="2933" spans="1:26">
      <c r="A2933" s="27">
        <v>2008</v>
      </c>
      <c r="B2933" t="s">
        <v>22</v>
      </c>
      <c r="C2933" s="27">
        <v>60000000</v>
      </c>
      <c r="D2933" s="27">
        <v>24000000</v>
      </c>
      <c r="E2933" s="27">
        <v>60000000</v>
      </c>
      <c r="F2933" s="27">
        <v>0</v>
      </c>
      <c r="G2933" s="27">
        <v>0</v>
      </c>
      <c r="H2933" s="27">
        <v>0</v>
      </c>
      <c r="I2933" s="27">
        <v>1</v>
      </c>
      <c r="J2933" s="27">
        <v>0</v>
      </c>
      <c r="K2933" s="27">
        <v>4</v>
      </c>
      <c r="L2933" s="27">
        <v>1</v>
      </c>
      <c r="M2933" s="27">
        <v>1</v>
      </c>
      <c r="N2933" s="27">
        <v>0</v>
      </c>
      <c r="O2933" s="27">
        <v>0</v>
      </c>
      <c r="P2933" s="27">
        <v>869000000</v>
      </c>
      <c r="Q2933" s="27">
        <v>864654795.28714824</v>
      </c>
      <c r="R2933" s="27">
        <v>1</v>
      </c>
      <c r="S2933" s="27">
        <v>1</v>
      </c>
      <c r="T2933" s="33">
        <v>0.91944034308119871</v>
      </c>
      <c r="U2933" s="27">
        <v>10465210.4</v>
      </c>
      <c r="V2933" s="27">
        <v>0</v>
      </c>
      <c r="W2933" s="27">
        <v>308702000</v>
      </c>
      <c r="X2933" s="27">
        <v>116000000</v>
      </c>
      <c r="Y2933" s="27"/>
      <c r="Z2933" s="27">
        <v>1</v>
      </c>
    </row>
    <row r="2934" spans="1:26">
      <c r="A2934" s="27">
        <v>2009</v>
      </c>
      <c r="B2934" t="s">
        <v>22</v>
      </c>
      <c r="C2934" s="27">
        <v>60000000</v>
      </c>
      <c r="D2934" s="27">
        <v>36000000</v>
      </c>
      <c r="E2934" s="27">
        <v>60000000</v>
      </c>
      <c r="F2934" s="27">
        <v>0</v>
      </c>
      <c r="G2934" s="27">
        <v>0</v>
      </c>
      <c r="H2934" s="27">
        <v>0</v>
      </c>
      <c r="I2934" s="27">
        <v>1</v>
      </c>
      <c r="J2934" s="27">
        <v>0</v>
      </c>
      <c r="K2934" s="27">
        <v>4</v>
      </c>
      <c r="L2934" s="27">
        <v>1</v>
      </c>
      <c r="M2934" s="27">
        <v>1</v>
      </c>
      <c r="N2934" s="27">
        <v>0</v>
      </c>
      <c r="O2934" s="27">
        <v>0</v>
      </c>
      <c r="P2934" s="27">
        <v>829000000</v>
      </c>
      <c r="Q2934" s="27">
        <v>826798659.76628292</v>
      </c>
      <c r="R2934" s="27">
        <v>1</v>
      </c>
      <c r="S2934" s="27">
        <v>1</v>
      </c>
      <c r="T2934" s="33">
        <v>0.81595367947064712</v>
      </c>
      <c r="U2934" s="27">
        <v>31268763.800000001</v>
      </c>
      <c r="V2934" s="27">
        <v>0</v>
      </c>
      <c r="W2934" s="27">
        <v>303752000</v>
      </c>
      <c r="X2934" s="27">
        <v>119000000</v>
      </c>
      <c r="Y2934" s="27"/>
      <c r="Z2934" s="27">
        <v>1</v>
      </c>
    </row>
    <row r="2935" spans="1:26">
      <c r="A2935" s="27">
        <v>2010</v>
      </c>
      <c r="B2935" t="s">
        <v>22</v>
      </c>
      <c r="C2935" s="27">
        <v>60000000</v>
      </c>
      <c r="D2935" s="27">
        <v>48000000</v>
      </c>
      <c r="E2935" s="27">
        <v>60000000</v>
      </c>
      <c r="F2935" s="27">
        <v>0</v>
      </c>
      <c r="G2935" s="27">
        <v>0</v>
      </c>
      <c r="H2935" s="27">
        <v>0</v>
      </c>
      <c r="I2935" s="27">
        <v>1</v>
      </c>
      <c r="J2935" s="27">
        <v>0</v>
      </c>
      <c r="K2935" s="27">
        <v>4</v>
      </c>
      <c r="L2935" s="27">
        <v>1</v>
      </c>
      <c r="M2935" s="27">
        <v>1</v>
      </c>
      <c r="N2935" s="27">
        <v>0</v>
      </c>
      <c r="O2935" s="27">
        <v>0</v>
      </c>
      <c r="P2935" s="27">
        <v>851000000</v>
      </c>
      <c r="Q2935" s="27">
        <v>849050127.50440669</v>
      </c>
      <c r="R2935" s="27">
        <v>1</v>
      </c>
      <c r="S2935" s="27">
        <v>1</v>
      </c>
      <c r="T2935" s="33">
        <v>1.0070075781651076</v>
      </c>
      <c r="U2935" s="27">
        <v>24669366.300000001</v>
      </c>
      <c r="V2935" s="27">
        <v>0</v>
      </c>
      <c r="W2935" s="27">
        <v>288571000</v>
      </c>
      <c r="X2935" s="27">
        <v>129000000</v>
      </c>
      <c r="Y2935" s="27"/>
      <c r="Z2935" s="27">
        <v>1</v>
      </c>
    </row>
    <row r="2936" spans="1:26">
      <c r="A2936" s="27">
        <v>2011</v>
      </c>
      <c r="B2936" t="s">
        <v>22</v>
      </c>
      <c r="C2936" s="27">
        <v>60000000</v>
      </c>
      <c r="D2936" s="27">
        <v>60000000</v>
      </c>
      <c r="E2936" s="27">
        <v>60000000</v>
      </c>
      <c r="F2936" s="27">
        <v>0</v>
      </c>
      <c r="G2936" s="27">
        <v>0</v>
      </c>
      <c r="H2936" s="27">
        <v>0</v>
      </c>
      <c r="I2936" s="27">
        <v>1</v>
      </c>
      <c r="J2936" s="27">
        <v>0</v>
      </c>
      <c r="K2936" s="27">
        <v>4</v>
      </c>
      <c r="L2936" s="27">
        <v>1</v>
      </c>
      <c r="M2936" s="27">
        <v>1</v>
      </c>
      <c r="N2936" s="27">
        <v>0</v>
      </c>
      <c r="O2936" s="27">
        <v>0</v>
      </c>
      <c r="P2936" s="27">
        <v>1099000000</v>
      </c>
      <c r="Q2936" s="27">
        <v>1098379391.950386</v>
      </c>
      <c r="R2936" s="27">
        <v>1</v>
      </c>
      <c r="S2936" s="27">
        <v>1</v>
      </c>
      <c r="T2936" s="33">
        <v>1.116808011796752</v>
      </c>
      <c r="U2936" s="27">
        <v>32005400.600000001</v>
      </c>
      <c r="V2936" s="27">
        <v>0</v>
      </c>
      <c r="W2936" s="27">
        <v>57084000</v>
      </c>
      <c r="X2936" s="27">
        <v>120000000</v>
      </c>
      <c r="Y2936" s="27"/>
      <c r="Z2936" s="27">
        <v>1</v>
      </c>
    </row>
    <row r="2937" spans="1:26">
      <c r="A2937" s="27">
        <v>2012</v>
      </c>
      <c r="B2937" t="s">
        <v>22</v>
      </c>
      <c r="C2937" s="27">
        <v>60000000</v>
      </c>
      <c r="D2937" s="27">
        <v>60000000</v>
      </c>
      <c r="E2937" s="27">
        <v>60000000</v>
      </c>
      <c r="F2937" s="27">
        <v>0</v>
      </c>
      <c r="G2937" s="27">
        <v>0</v>
      </c>
      <c r="H2937" s="27">
        <v>0</v>
      </c>
      <c r="I2937" s="27">
        <v>1</v>
      </c>
      <c r="J2937" s="27">
        <v>0</v>
      </c>
      <c r="K2937" s="27">
        <v>4</v>
      </c>
      <c r="L2937" s="27">
        <v>1</v>
      </c>
      <c r="M2937" s="27">
        <v>1</v>
      </c>
      <c r="N2937" s="27">
        <v>0</v>
      </c>
      <c r="O2937" s="27">
        <v>0</v>
      </c>
      <c r="P2937" s="27">
        <v>990000000</v>
      </c>
      <c r="Q2937" s="27">
        <v>989327811.78511393</v>
      </c>
      <c r="R2937" s="27">
        <v>1</v>
      </c>
      <c r="S2937" s="27">
        <v>1</v>
      </c>
      <c r="T2937" s="33">
        <v>0.99562684078172081</v>
      </c>
      <c r="U2937" s="27">
        <v>32039797.699999999</v>
      </c>
      <c r="V2937" s="27">
        <v>0</v>
      </c>
      <c r="W2937" s="27">
        <v>56124000</v>
      </c>
      <c r="X2937" s="27">
        <v>105000000</v>
      </c>
      <c r="Y2937" s="27"/>
      <c r="Z2937" s="27">
        <v>1</v>
      </c>
    </row>
    <row r="2938" spans="1:26">
      <c r="A2938" s="27">
        <v>2013</v>
      </c>
      <c r="B2938" t="s">
        <v>22</v>
      </c>
      <c r="C2938" s="27">
        <v>56000000</v>
      </c>
      <c r="D2938" s="27">
        <v>56000000</v>
      </c>
      <c r="E2938" s="27">
        <v>56000000</v>
      </c>
      <c r="F2938" s="27">
        <v>0</v>
      </c>
      <c r="G2938" s="27">
        <v>0</v>
      </c>
      <c r="H2938" s="27">
        <v>0</v>
      </c>
      <c r="I2938" s="27">
        <v>1</v>
      </c>
      <c r="J2938" s="27">
        <v>0</v>
      </c>
      <c r="K2938" s="27">
        <v>4</v>
      </c>
      <c r="L2938" s="27">
        <v>1</v>
      </c>
      <c r="M2938" s="27">
        <v>1</v>
      </c>
      <c r="N2938" s="27">
        <v>0</v>
      </c>
      <c r="O2938" s="27">
        <v>0</v>
      </c>
      <c r="P2938" s="27">
        <v>1046000000</v>
      </c>
      <c r="Q2938" s="27">
        <v>1045790132.9851835</v>
      </c>
      <c r="R2938" s="27">
        <v>0</v>
      </c>
      <c r="S2938" s="27">
        <v>1</v>
      </c>
      <c r="T2938" s="33">
        <v>0.99710818219516861</v>
      </c>
      <c r="U2938" s="27">
        <v>32104005.800000001</v>
      </c>
      <c r="V2938" s="27">
        <v>0</v>
      </c>
      <c r="W2938" s="27">
        <v>55215000</v>
      </c>
      <c r="X2938" s="27">
        <v>106000000</v>
      </c>
      <c r="Y2938" s="27"/>
      <c r="Z2938" s="27">
        <v>1</v>
      </c>
    </row>
    <row r="2939" spans="1:26">
      <c r="A2939" s="27">
        <v>2014</v>
      </c>
      <c r="B2939" t="s">
        <v>22</v>
      </c>
      <c r="C2939" s="27">
        <v>72000000</v>
      </c>
      <c r="D2939" s="27">
        <v>54000000</v>
      </c>
      <c r="E2939" s="27">
        <v>72000000</v>
      </c>
      <c r="F2939" s="27">
        <v>20000000</v>
      </c>
      <c r="G2939" s="27">
        <v>0</v>
      </c>
      <c r="H2939" s="27">
        <v>0</v>
      </c>
      <c r="I2939" s="27">
        <v>1</v>
      </c>
      <c r="J2939" s="27">
        <v>0</v>
      </c>
      <c r="K2939" s="27">
        <v>4</v>
      </c>
      <c r="L2939" s="27">
        <v>1</v>
      </c>
      <c r="M2939" s="27">
        <v>1</v>
      </c>
      <c r="N2939" s="27">
        <v>0</v>
      </c>
      <c r="O2939" s="27">
        <v>0</v>
      </c>
      <c r="P2939" s="27">
        <v>1054999999.9999999</v>
      </c>
      <c r="Q2939" s="27">
        <v>1053512334.1727091</v>
      </c>
      <c r="R2939" s="27">
        <v>1</v>
      </c>
      <c r="S2939" s="27">
        <v>1</v>
      </c>
      <c r="T2939" s="33">
        <v>0.96696016921402161</v>
      </c>
      <c r="U2939" s="27">
        <v>35346617.600000001</v>
      </c>
      <c r="V2939" s="27">
        <v>0</v>
      </c>
      <c r="W2939" s="27">
        <v>53148000</v>
      </c>
      <c r="X2939" s="27">
        <v>100000000</v>
      </c>
      <c r="Y2939" s="27"/>
      <c r="Z2939" s="27">
        <v>1</v>
      </c>
    </row>
    <row r="2940" spans="1:26">
      <c r="A2940" s="27">
        <v>2015</v>
      </c>
      <c r="B2940" t="s">
        <v>22</v>
      </c>
      <c r="C2940" s="27">
        <v>68000000</v>
      </c>
      <c r="D2940" s="27">
        <v>52000000</v>
      </c>
      <c r="E2940" s="27">
        <v>68000000</v>
      </c>
      <c r="F2940" s="27">
        <v>0</v>
      </c>
      <c r="G2940" s="27">
        <v>0</v>
      </c>
      <c r="H2940" s="27">
        <v>0</v>
      </c>
      <c r="I2940" s="27">
        <v>1</v>
      </c>
      <c r="J2940" s="27">
        <v>0</v>
      </c>
      <c r="K2940" s="27">
        <v>4</v>
      </c>
      <c r="L2940" s="27">
        <v>1</v>
      </c>
      <c r="M2940" s="27">
        <v>1</v>
      </c>
      <c r="N2940" s="27">
        <v>0</v>
      </c>
      <c r="O2940" s="27">
        <v>0</v>
      </c>
      <c r="P2940" s="27">
        <v>1048000000</v>
      </c>
      <c r="Q2940" s="27">
        <v>1047808175.0005708</v>
      </c>
      <c r="R2940" s="27">
        <v>1</v>
      </c>
      <c r="S2940" s="27">
        <v>1</v>
      </c>
      <c r="T2940" s="33">
        <v>0.821813335342235</v>
      </c>
      <c r="U2940" s="27">
        <v>37743128</v>
      </c>
      <c r="V2940" s="27">
        <v>0</v>
      </c>
      <c r="W2940" s="27">
        <v>53028000</v>
      </c>
      <c r="X2940" s="27">
        <v>101000000</v>
      </c>
      <c r="Y2940" s="27"/>
      <c r="Z2940" s="27">
        <v>1</v>
      </c>
    </row>
    <row r="2941" spans="1:26">
      <c r="A2941" s="27">
        <v>2016</v>
      </c>
      <c r="B2941" t="s">
        <v>22</v>
      </c>
      <c r="C2941" s="27">
        <v>64000000</v>
      </c>
      <c r="D2941" s="27">
        <v>50000000</v>
      </c>
      <c r="E2941" s="27">
        <v>64000000</v>
      </c>
      <c r="F2941" s="27">
        <v>0</v>
      </c>
      <c r="G2941" s="27">
        <v>0</v>
      </c>
      <c r="H2941" s="27">
        <v>0</v>
      </c>
      <c r="I2941" s="27">
        <v>1</v>
      </c>
      <c r="J2941" s="27">
        <v>0</v>
      </c>
      <c r="K2941" s="27">
        <v>4</v>
      </c>
      <c r="L2941" s="27">
        <v>1</v>
      </c>
      <c r="M2941" s="27">
        <v>1</v>
      </c>
      <c r="N2941" s="27">
        <v>0</v>
      </c>
      <c r="O2941" s="27">
        <v>0</v>
      </c>
      <c r="P2941" s="27">
        <v>1179000000</v>
      </c>
      <c r="Q2941" s="27">
        <v>1178204501.3880079</v>
      </c>
      <c r="R2941" s="27">
        <v>1</v>
      </c>
      <c r="S2941" s="27">
        <v>1</v>
      </c>
      <c r="T2941" s="33">
        <v>0.86004996979414983</v>
      </c>
      <c r="U2941" s="27">
        <v>42514436.299999997</v>
      </c>
      <c r="V2941" s="27">
        <v>0</v>
      </c>
      <c r="W2941" s="27">
        <v>54146000</v>
      </c>
      <c r="X2941" s="27">
        <v>74000000</v>
      </c>
      <c r="Y2941" s="27"/>
      <c r="Z2941" s="27">
        <v>1</v>
      </c>
    </row>
    <row r="2942" spans="1:26">
      <c r="A2942" s="27">
        <v>2017</v>
      </c>
      <c r="B2942" t="s">
        <v>22</v>
      </c>
      <c r="C2942" s="27">
        <v>60000000</v>
      </c>
      <c r="D2942" s="27">
        <v>48000000</v>
      </c>
      <c r="E2942" s="27">
        <v>60000000</v>
      </c>
      <c r="F2942" s="27">
        <v>0</v>
      </c>
      <c r="G2942" s="27">
        <v>0</v>
      </c>
      <c r="H2942" s="27">
        <v>0</v>
      </c>
      <c r="I2942" s="27">
        <v>1</v>
      </c>
      <c r="J2942" s="27">
        <v>0</v>
      </c>
      <c r="K2942" s="27">
        <v>4</v>
      </c>
      <c r="L2942" s="27">
        <v>1</v>
      </c>
      <c r="M2942" s="27">
        <v>1</v>
      </c>
      <c r="N2942" s="27">
        <v>0</v>
      </c>
      <c r="O2942" s="27">
        <v>0</v>
      </c>
      <c r="P2942" s="27">
        <v>1350000000</v>
      </c>
      <c r="Q2942" s="27">
        <v>1346841897.00437</v>
      </c>
      <c r="R2942" s="27">
        <v>1</v>
      </c>
      <c r="S2942" s="27">
        <v>1</v>
      </c>
      <c r="T2942" s="33">
        <v>0.90809244833766045</v>
      </c>
      <c r="U2942" s="27">
        <v>51604928</v>
      </c>
      <c r="V2942" s="27">
        <v>0</v>
      </c>
      <c r="W2942" s="27">
        <v>66995000</v>
      </c>
      <c r="X2942" s="27">
        <v>74000000</v>
      </c>
      <c r="Y2942" s="27"/>
      <c r="Z2942" s="27">
        <v>1</v>
      </c>
    </row>
    <row r="2943" spans="1:26">
      <c r="A2943" s="27">
        <v>1966</v>
      </c>
      <c r="B2943" t="s">
        <v>34</v>
      </c>
      <c r="C2943" s="27"/>
      <c r="D2943" s="27"/>
      <c r="E2943" s="27"/>
      <c r="F2943" s="27">
        <v>0</v>
      </c>
      <c r="G2943" s="27">
        <v>0</v>
      </c>
      <c r="H2943" s="27">
        <v>1</v>
      </c>
      <c r="I2943" s="27">
        <v>0</v>
      </c>
      <c r="J2943" s="27">
        <v>0</v>
      </c>
      <c r="K2943" s="27">
        <v>1</v>
      </c>
      <c r="L2943" s="27">
        <v>1</v>
      </c>
      <c r="M2943" s="27">
        <v>0</v>
      </c>
      <c r="N2943" s="27">
        <v>1</v>
      </c>
      <c r="O2943" s="27">
        <v>0</v>
      </c>
      <c r="P2943" s="27"/>
      <c r="Q2943" s="27">
        <v>228705882.35294119</v>
      </c>
      <c r="R2943" s="27">
        <v>0</v>
      </c>
      <c r="S2943" s="27">
        <v>1</v>
      </c>
      <c r="T2943" s="33">
        <v>1.060453919000093</v>
      </c>
      <c r="U2943" s="27"/>
      <c r="V2943" s="27"/>
      <c r="W2943" s="27"/>
      <c r="X2943" s="27"/>
      <c r="Y2943" s="27"/>
      <c r="Z2943" s="27">
        <v>1</v>
      </c>
    </row>
    <row r="2944" spans="1:26">
      <c r="A2944" s="27">
        <v>1967</v>
      </c>
      <c r="B2944" t="s">
        <v>34</v>
      </c>
      <c r="C2944" s="27"/>
      <c r="D2944" s="27"/>
      <c r="E2944" s="27"/>
      <c r="F2944" s="27">
        <v>0</v>
      </c>
      <c r="G2944" s="27">
        <v>0</v>
      </c>
      <c r="H2944" s="27">
        <v>1</v>
      </c>
      <c r="I2944" s="27">
        <v>0</v>
      </c>
      <c r="J2944" s="27">
        <v>0</v>
      </c>
      <c r="K2944" s="27">
        <v>1</v>
      </c>
      <c r="L2944" s="27">
        <v>1</v>
      </c>
      <c r="M2944" s="27">
        <v>0</v>
      </c>
      <c r="N2944" s="27">
        <v>1</v>
      </c>
      <c r="O2944" s="27">
        <v>0</v>
      </c>
      <c r="P2944" s="27"/>
      <c r="Q2944" s="27">
        <v>250176470.58823529</v>
      </c>
      <c r="R2944" s="27">
        <v>0</v>
      </c>
      <c r="S2944" s="27">
        <v>1</v>
      </c>
      <c r="T2944" s="33">
        <v>1.0100991944882907</v>
      </c>
      <c r="U2944" s="27"/>
      <c r="V2944" s="27"/>
      <c r="W2944" s="27"/>
      <c r="X2944" s="27"/>
      <c r="Y2944" s="27"/>
      <c r="Z2944" s="27">
        <v>1</v>
      </c>
    </row>
    <row r="2945" spans="1:26">
      <c r="A2945" s="27">
        <v>1968</v>
      </c>
      <c r="B2945" t="s">
        <v>34</v>
      </c>
      <c r="C2945" s="27"/>
      <c r="D2945" s="27"/>
      <c r="E2945" s="27"/>
      <c r="F2945" s="27">
        <v>0</v>
      </c>
      <c r="G2945" s="27">
        <v>0</v>
      </c>
      <c r="H2945" s="27">
        <v>1</v>
      </c>
      <c r="I2945" s="27">
        <v>0</v>
      </c>
      <c r="J2945" s="27">
        <v>0</v>
      </c>
      <c r="K2945" s="27">
        <v>1</v>
      </c>
      <c r="L2945" s="27">
        <v>1</v>
      </c>
      <c r="M2945" s="27">
        <v>0</v>
      </c>
      <c r="N2945" s="27">
        <v>1</v>
      </c>
      <c r="O2945" s="27">
        <v>0</v>
      </c>
      <c r="P2945" s="27"/>
      <c r="Q2945" s="27">
        <v>229750000</v>
      </c>
      <c r="R2945" s="27">
        <v>0</v>
      </c>
      <c r="S2945" s="27">
        <v>1</v>
      </c>
      <c r="T2945" s="33">
        <v>0.99765870157012104</v>
      </c>
      <c r="U2945" s="27"/>
      <c r="V2945" s="27"/>
      <c r="W2945" s="27"/>
      <c r="X2945" s="27"/>
      <c r="Y2945" s="27"/>
      <c r="Z2945" s="27">
        <v>1</v>
      </c>
    </row>
    <row r="2946" spans="1:26">
      <c r="A2946" s="27">
        <v>1969</v>
      </c>
      <c r="B2946" t="s">
        <v>34</v>
      </c>
      <c r="C2946" s="27"/>
      <c r="D2946" s="27"/>
      <c r="E2946" s="27"/>
      <c r="F2946" s="27">
        <v>0</v>
      </c>
      <c r="G2946" s="27">
        <v>0</v>
      </c>
      <c r="H2946" s="27">
        <v>1</v>
      </c>
      <c r="I2946" s="27">
        <v>0</v>
      </c>
      <c r="J2946" s="27">
        <v>0</v>
      </c>
      <c r="K2946" s="27">
        <v>1</v>
      </c>
      <c r="L2946" s="27">
        <v>1</v>
      </c>
      <c r="M2946" s="27">
        <v>0</v>
      </c>
      <c r="N2946" s="27">
        <v>1</v>
      </c>
      <c r="O2946" s="27">
        <v>0</v>
      </c>
      <c r="P2946" s="27"/>
      <c r="Q2946" s="27">
        <v>249300000</v>
      </c>
      <c r="R2946" s="27">
        <v>0</v>
      </c>
      <c r="S2946" s="27">
        <v>1</v>
      </c>
      <c r="T2946" s="33">
        <v>1.0058077459461789</v>
      </c>
      <c r="U2946" s="27"/>
      <c r="V2946" s="27"/>
      <c r="W2946" s="27"/>
      <c r="X2946" s="27"/>
      <c r="Y2946" s="27"/>
      <c r="Z2946" s="27">
        <v>1</v>
      </c>
    </row>
    <row r="2947" spans="1:26">
      <c r="A2947" s="27">
        <v>1970</v>
      </c>
      <c r="B2947" t="s">
        <v>34</v>
      </c>
      <c r="C2947" s="27"/>
      <c r="D2947" s="27"/>
      <c r="E2947" s="27"/>
      <c r="F2947" s="27">
        <v>0</v>
      </c>
      <c r="G2947" s="27">
        <v>0</v>
      </c>
      <c r="H2947" s="27">
        <v>1</v>
      </c>
      <c r="I2947" s="27">
        <v>0</v>
      </c>
      <c r="J2947" s="27">
        <v>0</v>
      </c>
      <c r="K2947" s="27">
        <v>1</v>
      </c>
      <c r="L2947" s="27">
        <v>1</v>
      </c>
      <c r="M2947" s="27">
        <v>0</v>
      </c>
      <c r="N2947" s="27">
        <v>1</v>
      </c>
      <c r="O2947" s="27">
        <v>0</v>
      </c>
      <c r="P2947" s="27"/>
      <c r="Q2947" s="27">
        <v>267800000</v>
      </c>
      <c r="R2947" s="27">
        <v>0</v>
      </c>
      <c r="S2947" s="27">
        <v>1</v>
      </c>
      <c r="T2947" s="33">
        <v>1</v>
      </c>
      <c r="U2947" s="27">
        <v>0</v>
      </c>
      <c r="V2947" s="27">
        <v>306000</v>
      </c>
      <c r="W2947" s="27">
        <v>365000</v>
      </c>
      <c r="X2947" s="27"/>
      <c r="Y2947" s="27">
        <v>0</v>
      </c>
      <c r="Z2947" s="27">
        <v>1</v>
      </c>
    </row>
    <row r="2948" spans="1:26">
      <c r="A2948" s="27">
        <v>1971</v>
      </c>
      <c r="B2948" t="s">
        <v>34</v>
      </c>
      <c r="C2948" s="27"/>
      <c r="D2948" s="27"/>
      <c r="E2948" s="27"/>
      <c r="F2948" s="27">
        <v>0</v>
      </c>
      <c r="G2948" s="27">
        <v>0</v>
      </c>
      <c r="H2948" s="27">
        <v>1</v>
      </c>
      <c r="I2948" s="27">
        <v>0</v>
      </c>
      <c r="J2948" s="27">
        <v>0</v>
      </c>
      <c r="K2948" s="27">
        <v>1</v>
      </c>
      <c r="L2948" s="27">
        <v>1</v>
      </c>
      <c r="M2948" s="27">
        <v>0</v>
      </c>
      <c r="N2948" s="27">
        <v>1</v>
      </c>
      <c r="O2948" s="27">
        <v>0</v>
      </c>
      <c r="P2948" s="27"/>
      <c r="Q2948" s="27">
        <v>282050000</v>
      </c>
      <c r="R2948" s="27">
        <v>0</v>
      </c>
      <c r="S2948" s="27">
        <v>1</v>
      </c>
      <c r="T2948" s="33">
        <v>0.92761372871024128</v>
      </c>
      <c r="U2948" s="27">
        <v>2236542</v>
      </c>
      <c r="V2948" s="27">
        <v>2023000</v>
      </c>
      <c r="W2948" s="27">
        <v>541000</v>
      </c>
      <c r="X2948" s="27"/>
      <c r="Y2948" s="27">
        <v>0</v>
      </c>
      <c r="Z2948" s="27">
        <v>1</v>
      </c>
    </row>
    <row r="2949" spans="1:26">
      <c r="A2949" s="27">
        <v>1972</v>
      </c>
      <c r="B2949" t="s">
        <v>34</v>
      </c>
      <c r="C2949" s="27"/>
      <c r="D2949" s="27"/>
      <c r="E2949" s="27"/>
      <c r="F2949" s="27">
        <v>26000000</v>
      </c>
      <c r="G2949" s="27">
        <v>0</v>
      </c>
      <c r="H2949" s="27">
        <v>1</v>
      </c>
      <c r="I2949" s="27">
        <v>0</v>
      </c>
      <c r="J2949" s="27">
        <v>0</v>
      </c>
      <c r="K2949" s="27">
        <v>1</v>
      </c>
      <c r="L2949" s="27">
        <v>1</v>
      </c>
      <c r="M2949" s="27">
        <v>0</v>
      </c>
      <c r="N2949" s="27">
        <v>1</v>
      </c>
      <c r="O2949" s="27">
        <v>0</v>
      </c>
      <c r="P2949" s="27"/>
      <c r="Q2949" s="27">
        <v>285380952.38095236</v>
      </c>
      <c r="R2949" s="27">
        <v>1</v>
      </c>
      <c r="S2949" s="27">
        <v>1</v>
      </c>
      <c r="T2949" s="33">
        <v>0.92122545142259926</v>
      </c>
      <c r="U2949" s="27">
        <v>0</v>
      </c>
      <c r="V2949" s="27">
        <v>4031000</v>
      </c>
      <c r="W2949" s="27">
        <v>765000</v>
      </c>
      <c r="X2949" s="27"/>
      <c r="Y2949" s="27">
        <v>0</v>
      </c>
      <c r="Z2949" s="27">
        <v>1</v>
      </c>
    </row>
    <row r="2950" spans="1:26">
      <c r="A2950" s="27">
        <v>1973</v>
      </c>
      <c r="B2950" t="s">
        <v>34</v>
      </c>
      <c r="C2950" s="27"/>
      <c r="D2950" s="27"/>
      <c r="E2950" s="27"/>
      <c r="F2950" s="27">
        <v>0</v>
      </c>
      <c r="G2950" s="27">
        <v>0</v>
      </c>
      <c r="H2950" s="27">
        <v>1</v>
      </c>
      <c r="I2950" s="27">
        <v>0</v>
      </c>
      <c r="J2950" s="27">
        <v>0</v>
      </c>
      <c r="K2950" s="27">
        <v>1</v>
      </c>
      <c r="L2950" s="27">
        <v>1</v>
      </c>
      <c r="M2950" s="27">
        <v>0</v>
      </c>
      <c r="N2950" s="27">
        <v>1</v>
      </c>
      <c r="O2950" s="27">
        <v>0</v>
      </c>
      <c r="P2950" s="27"/>
      <c r="Q2950" s="27">
        <v>307047619.04761904</v>
      </c>
      <c r="R2950" s="27">
        <v>1</v>
      </c>
      <c r="S2950" s="27">
        <v>1</v>
      </c>
      <c r="T2950" s="33">
        <v>1.2798279189511945</v>
      </c>
      <c r="U2950" s="27">
        <v>4668768</v>
      </c>
      <c r="V2950" s="27">
        <v>6467000</v>
      </c>
      <c r="W2950" s="27">
        <v>2202000</v>
      </c>
      <c r="X2950" s="27"/>
      <c r="Y2950" s="27">
        <v>0</v>
      </c>
      <c r="Z2950" s="27">
        <v>1</v>
      </c>
    </row>
    <row r="2951" spans="1:26">
      <c r="A2951" s="27">
        <v>1974</v>
      </c>
      <c r="B2951" t="s">
        <v>34</v>
      </c>
      <c r="C2951" s="27"/>
      <c r="D2951" s="27"/>
      <c r="E2951" s="27"/>
      <c r="F2951" s="27">
        <v>0</v>
      </c>
      <c r="G2951" s="27">
        <v>0</v>
      </c>
      <c r="H2951" s="27">
        <v>1</v>
      </c>
      <c r="I2951" s="27">
        <v>0</v>
      </c>
      <c r="J2951" s="27">
        <v>0</v>
      </c>
      <c r="K2951" s="27">
        <v>1</v>
      </c>
      <c r="L2951" s="27">
        <v>1</v>
      </c>
      <c r="M2951" s="27">
        <v>0</v>
      </c>
      <c r="N2951" s="27">
        <v>1</v>
      </c>
      <c r="O2951" s="27">
        <v>0</v>
      </c>
      <c r="P2951" s="27"/>
      <c r="Q2951" s="27">
        <v>433954545.45454544</v>
      </c>
      <c r="R2951" s="27">
        <v>1</v>
      </c>
      <c r="S2951" s="27">
        <v>1</v>
      </c>
      <c r="T2951" s="33">
        <v>1.2793035310212315</v>
      </c>
      <c r="U2951" s="27">
        <v>6122000</v>
      </c>
      <c r="V2951" s="27">
        <v>10087000</v>
      </c>
      <c r="W2951" s="27">
        <v>4205000</v>
      </c>
      <c r="X2951" s="27"/>
      <c r="Y2951" s="27">
        <v>15000000</v>
      </c>
      <c r="Z2951" s="27">
        <v>1</v>
      </c>
    </row>
    <row r="2952" spans="1:26">
      <c r="A2952" s="27">
        <v>1975</v>
      </c>
      <c r="B2952" t="s">
        <v>34</v>
      </c>
      <c r="C2952" s="27"/>
      <c r="D2952" s="27"/>
      <c r="E2952" s="27"/>
      <c r="F2952" s="27">
        <v>10000000</v>
      </c>
      <c r="G2952" s="27">
        <v>0</v>
      </c>
      <c r="H2952" s="27">
        <v>1</v>
      </c>
      <c r="I2952" s="27">
        <v>0</v>
      </c>
      <c r="J2952" s="27">
        <v>0</v>
      </c>
      <c r="K2952" s="27">
        <v>1</v>
      </c>
      <c r="L2952" s="27">
        <v>1</v>
      </c>
      <c r="M2952" s="27">
        <v>0</v>
      </c>
      <c r="N2952" s="27">
        <v>1</v>
      </c>
      <c r="O2952" s="27">
        <v>0</v>
      </c>
      <c r="P2952" s="27"/>
      <c r="Q2952" s="27">
        <v>494791666.66666669</v>
      </c>
      <c r="R2952" s="27">
        <v>1</v>
      </c>
      <c r="S2952" s="27">
        <v>1</v>
      </c>
      <c r="T2952" s="33">
        <v>0.94696688960437181</v>
      </c>
      <c r="U2952" s="27">
        <v>0</v>
      </c>
      <c r="V2952" s="27">
        <v>15431000</v>
      </c>
      <c r="W2952" s="27">
        <v>4577000</v>
      </c>
      <c r="X2952" s="27"/>
      <c r="Y2952" s="27">
        <v>24000000</v>
      </c>
      <c r="Z2952" s="27">
        <v>1</v>
      </c>
    </row>
    <row r="2953" spans="1:26">
      <c r="A2953" s="27">
        <v>1976</v>
      </c>
      <c r="B2953" t="s">
        <v>34</v>
      </c>
      <c r="C2953" s="27"/>
      <c r="D2953" s="27"/>
      <c r="E2953" s="27"/>
      <c r="F2953" s="27">
        <v>0</v>
      </c>
      <c r="G2953" s="27">
        <v>0</v>
      </c>
      <c r="H2953" s="27">
        <v>1</v>
      </c>
      <c r="I2953" s="27">
        <v>0</v>
      </c>
      <c r="J2953" s="27">
        <v>0</v>
      </c>
      <c r="K2953" s="27">
        <v>1</v>
      </c>
      <c r="L2953" s="27">
        <v>1</v>
      </c>
      <c r="M2953" s="27">
        <v>0</v>
      </c>
      <c r="N2953" s="27">
        <v>1</v>
      </c>
      <c r="O2953" s="27">
        <v>0</v>
      </c>
      <c r="P2953" s="27"/>
      <c r="Q2953" s="27">
        <v>454440000</v>
      </c>
      <c r="R2953" s="27">
        <v>1</v>
      </c>
      <c r="S2953" s="27">
        <v>1</v>
      </c>
      <c r="T2953" s="33">
        <v>1.0219497573337515</v>
      </c>
      <c r="U2953" s="27">
        <v>20041567.5</v>
      </c>
      <c r="V2953" s="27">
        <v>18595000</v>
      </c>
      <c r="W2953" s="27">
        <v>5114000</v>
      </c>
      <c r="X2953" s="27"/>
      <c r="Y2953" s="27">
        <v>4000000</v>
      </c>
      <c r="Z2953" s="27">
        <v>1</v>
      </c>
    </row>
    <row r="2954" spans="1:26">
      <c r="A2954" s="27">
        <v>1977</v>
      </c>
      <c r="B2954" t="s">
        <v>34</v>
      </c>
      <c r="C2954" s="27"/>
      <c r="D2954" s="27"/>
      <c r="E2954" s="27"/>
      <c r="F2954" s="27">
        <v>0</v>
      </c>
      <c r="G2954" s="27">
        <v>0</v>
      </c>
      <c r="H2954" s="27">
        <v>1</v>
      </c>
      <c r="I2954" s="27">
        <v>0</v>
      </c>
      <c r="J2954" s="27">
        <v>0</v>
      </c>
      <c r="K2954" s="27">
        <v>1</v>
      </c>
      <c r="L2954" s="27">
        <v>1</v>
      </c>
      <c r="M2954" s="27">
        <v>0</v>
      </c>
      <c r="N2954" s="27">
        <v>1</v>
      </c>
      <c r="O2954" s="27">
        <v>0</v>
      </c>
      <c r="P2954" s="27"/>
      <c r="Q2954" s="27">
        <v>449880000</v>
      </c>
      <c r="R2954" s="27">
        <v>1</v>
      </c>
      <c r="S2954" s="27">
        <v>1</v>
      </c>
      <c r="T2954" s="33">
        <v>1.0409624303569636</v>
      </c>
      <c r="U2954" s="27">
        <v>20953747.5</v>
      </c>
      <c r="V2954" s="27">
        <v>20092000</v>
      </c>
      <c r="W2954" s="27">
        <v>6684000</v>
      </c>
      <c r="X2954" s="27"/>
      <c r="Y2954" s="27">
        <v>0</v>
      </c>
      <c r="Z2954" s="27">
        <v>1</v>
      </c>
    </row>
    <row r="2955" spans="1:26">
      <c r="A2955" s="27">
        <v>1978</v>
      </c>
      <c r="B2955" t="s">
        <v>34</v>
      </c>
      <c r="C2955" s="27"/>
      <c r="D2955" s="27"/>
      <c r="E2955" s="27"/>
      <c r="F2955" s="27">
        <v>0</v>
      </c>
      <c r="G2955" s="27">
        <v>0</v>
      </c>
      <c r="H2955" s="27">
        <v>1</v>
      </c>
      <c r="I2955" s="27">
        <v>0</v>
      </c>
      <c r="J2955" s="27">
        <v>0</v>
      </c>
      <c r="K2955" s="27">
        <v>1</v>
      </c>
      <c r="L2955" s="27">
        <v>1</v>
      </c>
      <c r="M2955" s="27">
        <v>0</v>
      </c>
      <c r="N2955" s="27">
        <v>1</v>
      </c>
      <c r="O2955" s="27">
        <v>0</v>
      </c>
      <c r="P2955" s="27"/>
      <c r="Q2955" s="27">
        <v>507080000</v>
      </c>
      <c r="R2955" s="27">
        <v>1</v>
      </c>
      <c r="S2955" s="27">
        <v>1</v>
      </c>
      <c r="T2955" s="33">
        <v>0.91734575384516981</v>
      </c>
      <c r="U2955" s="27">
        <v>39435453.299999997</v>
      </c>
      <c r="V2955" s="27">
        <v>25346000</v>
      </c>
      <c r="W2955" s="27">
        <v>9617000</v>
      </c>
      <c r="X2955" s="27"/>
      <c r="Y2955" s="27">
        <v>0</v>
      </c>
      <c r="Z2955" s="27">
        <v>1</v>
      </c>
    </row>
    <row r="2956" spans="1:26">
      <c r="A2956" s="27">
        <v>1979</v>
      </c>
      <c r="B2956" t="s">
        <v>34</v>
      </c>
      <c r="C2956" s="27"/>
      <c r="D2956" s="27"/>
      <c r="E2956" s="27"/>
      <c r="F2956" s="27">
        <v>1300000</v>
      </c>
      <c r="G2956" s="27">
        <v>0</v>
      </c>
      <c r="H2956" s="27">
        <v>1</v>
      </c>
      <c r="I2956" s="27">
        <v>0</v>
      </c>
      <c r="J2956" s="27">
        <v>0</v>
      </c>
      <c r="K2956" s="27">
        <v>1</v>
      </c>
      <c r="L2956" s="27">
        <v>1</v>
      </c>
      <c r="M2956" s="27">
        <v>0</v>
      </c>
      <c r="N2956" s="27">
        <v>1</v>
      </c>
      <c r="O2956" s="27">
        <v>0</v>
      </c>
      <c r="P2956" s="27"/>
      <c r="Q2956" s="27">
        <v>530440000</v>
      </c>
      <c r="R2956" s="27">
        <v>1</v>
      </c>
      <c r="S2956" s="27">
        <v>1</v>
      </c>
      <c r="T2956" s="33">
        <v>0.9810294585578897</v>
      </c>
      <c r="U2956" s="27">
        <v>53338691.700000003</v>
      </c>
      <c r="V2956" s="27">
        <v>34444000</v>
      </c>
      <c r="W2956" s="27">
        <v>15989000</v>
      </c>
      <c r="X2956" s="27"/>
      <c r="Y2956" s="27">
        <v>0</v>
      </c>
      <c r="Z2956" s="27">
        <v>1</v>
      </c>
    </row>
    <row r="2957" spans="1:26">
      <c r="A2957" s="27">
        <v>1980</v>
      </c>
      <c r="B2957" t="s">
        <v>34</v>
      </c>
      <c r="C2957" s="27"/>
      <c r="D2957" s="27"/>
      <c r="E2957" s="27"/>
      <c r="F2957" s="27">
        <v>0</v>
      </c>
      <c r="G2957" s="27">
        <v>0</v>
      </c>
      <c r="H2957" s="27">
        <v>1</v>
      </c>
      <c r="I2957" s="27">
        <v>0</v>
      </c>
      <c r="J2957" s="27">
        <v>0</v>
      </c>
      <c r="K2957" s="27">
        <v>1</v>
      </c>
      <c r="L2957" s="27">
        <v>1</v>
      </c>
      <c r="M2957" s="27">
        <v>0</v>
      </c>
      <c r="N2957" s="27">
        <v>1</v>
      </c>
      <c r="O2957" s="27">
        <v>0</v>
      </c>
      <c r="P2957" s="27">
        <v>559000000</v>
      </c>
      <c r="Q2957" s="27">
        <v>603200000</v>
      </c>
      <c r="R2957" s="27">
        <v>1</v>
      </c>
      <c r="S2957" s="27">
        <v>1</v>
      </c>
      <c r="T2957" s="33">
        <v>0.94044734443210454</v>
      </c>
      <c r="U2957" s="27">
        <v>86000000</v>
      </c>
      <c r="V2957" s="27">
        <v>35862000</v>
      </c>
      <c r="W2957" s="27">
        <v>18125000</v>
      </c>
      <c r="X2957" s="27"/>
      <c r="Y2957" s="27">
        <v>0</v>
      </c>
      <c r="Z2957" s="27">
        <v>1</v>
      </c>
    </row>
    <row r="2958" spans="1:26">
      <c r="A2958" s="27">
        <v>1981</v>
      </c>
      <c r="B2958" t="s">
        <v>34</v>
      </c>
      <c r="C2958" s="27"/>
      <c r="D2958" s="27"/>
      <c r="E2958" s="27"/>
      <c r="F2958" s="27">
        <v>0</v>
      </c>
      <c r="G2958" s="27">
        <v>0</v>
      </c>
      <c r="H2958" s="27">
        <v>1</v>
      </c>
      <c r="I2958" s="27">
        <v>0</v>
      </c>
      <c r="J2958" s="27">
        <v>0</v>
      </c>
      <c r="K2958" s="27">
        <v>1</v>
      </c>
      <c r="L2958" s="27">
        <v>1</v>
      </c>
      <c r="M2958" s="27">
        <v>0</v>
      </c>
      <c r="N2958" s="27">
        <v>1</v>
      </c>
      <c r="O2958" s="27">
        <v>0</v>
      </c>
      <c r="P2958" s="27">
        <v>544000000</v>
      </c>
      <c r="Q2958" s="27">
        <v>570357107.14285719</v>
      </c>
      <c r="R2958" s="27">
        <v>1</v>
      </c>
      <c r="S2958" s="27">
        <v>1</v>
      </c>
      <c r="T2958" s="33">
        <v>0.83355014400471705</v>
      </c>
      <c r="U2958" s="27">
        <v>99301533.799999997</v>
      </c>
      <c r="V2958" s="27">
        <v>41960000</v>
      </c>
      <c r="W2958" s="27">
        <v>25816792.5</v>
      </c>
      <c r="X2958" s="27"/>
      <c r="Y2958" s="27">
        <v>5230000</v>
      </c>
      <c r="Z2958" s="27">
        <v>1</v>
      </c>
    </row>
    <row r="2959" spans="1:26">
      <c r="A2959" s="27">
        <v>1982</v>
      </c>
      <c r="B2959" t="s">
        <v>34</v>
      </c>
      <c r="C2959" s="27"/>
      <c r="D2959" s="27"/>
      <c r="E2959" s="27"/>
      <c r="F2959" s="27">
        <v>1100000</v>
      </c>
      <c r="G2959" s="27">
        <v>0</v>
      </c>
      <c r="H2959" s="27">
        <v>1</v>
      </c>
      <c r="I2959" s="27">
        <v>0</v>
      </c>
      <c r="J2959" s="27">
        <v>0</v>
      </c>
      <c r="K2959" s="27">
        <v>1</v>
      </c>
      <c r="L2959" s="27">
        <v>1</v>
      </c>
      <c r="M2959" s="27">
        <v>0</v>
      </c>
      <c r="N2959" s="27">
        <v>1</v>
      </c>
      <c r="O2959" s="27">
        <v>0</v>
      </c>
      <c r="P2959" s="27">
        <v>459000000</v>
      </c>
      <c r="Q2959" s="27">
        <v>482000000</v>
      </c>
      <c r="R2959" s="27">
        <v>1</v>
      </c>
      <c r="S2959" s="27">
        <v>1</v>
      </c>
      <c r="T2959" s="33">
        <v>0.78443295677873848</v>
      </c>
      <c r="U2959" s="27">
        <v>98216606.200000003</v>
      </c>
      <c r="V2959" s="27">
        <v>55127000</v>
      </c>
      <c r="W2959" s="27">
        <v>25722593</v>
      </c>
      <c r="X2959" s="27"/>
      <c r="Y2959" s="27">
        <v>0</v>
      </c>
      <c r="Z2959" s="27">
        <v>1</v>
      </c>
    </row>
    <row r="2960" spans="1:26">
      <c r="A2960" s="27">
        <v>1983</v>
      </c>
      <c r="B2960" t="s">
        <v>34</v>
      </c>
      <c r="C2960" s="27"/>
      <c r="D2960" s="27"/>
      <c r="E2960" s="27"/>
      <c r="F2960" s="27">
        <v>0</v>
      </c>
      <c r="G2960" s="27">
        <v>0</v>
      </c>
      <c r="H2960" s="27">
        <v>1</v>
      </c>
      <c r="I2960" s="27">
        <v>0</v>
      </c>
      <c r="J2960" s="27">
        <v>0</v>
      </c>
      <c r="K2960" s="27">
        <v>1</v>
      </c>
      <c r="L2960" s="27">
        <v>1</v>
      </c>
      <c r="M2960" s="27">
        <v>0</v>
      </c>
      <c r="N2960" s="27">
        <v>1</v>
      </c>
      <c r="O2960" s="27">
        <v>0</v>
      </c>
      <c r="P2960" s="27">
        <v>466000000</v>
      </c>
      <c r="Q2960" s="27">
        <v>489333333.33333331</v>
      </c>
      <c r="R2960" s="27">
        <v>1</v>
      </c>
      <c r="S2960" s="27">
        <v>1</v>
      </c>
      <c r="T2960" s="33">
        <v>0.83426891623154475</v>
      </c>
      <c r="U2960" s="27">
        <v>88994469.200000003</v>
      </c>
      <c r="V2960" s="27">
        <v>62418000</v>
      </c>
      <c r="W2960" s="27">
        <v>25272785</v>
      </c>
      <c r="X2960" s="27"/>
      <c r="Y2960" s="27">
        <v>0</v>
      </c>
      <c r="Z2960" s="27">
        <v>1</v>
      </c>
    </row>
    <row r="2961" spans="1:26">
      <c r="A2961" s="27">
        <v>1984</v>
      </c>
      <c r="B2961" t="s">
        <v>34</v>
      </c>
      <c r="C2961" s="27"/>
      <c r="D2961" s="27"/>
      <c r="E2961" s="27"/>
      <c r="F2961" s="27">
        <v>0</v>
      </c>
      <c r="G2961" s="27">
        <v>0</v>
      </c>
      <c r="H2961" s="27">
        <v>1</v>
      </c>
      <c r="I2961" s="27">
        <v>0</v>
      </c>
      <c r="J2961" s="27">
        <v>0</v>
      </c>
      <c r="K2961" s="27">
        <v>1</v>
      </c>
      <c r="L2961" s="27">
        <v>1</v>
      </c>
      <c r="M2961" s="27">
        <v>0</v>
      </c>
      <c r="N2961" s="27">
        <v>1</v>
      </c>
      <c r="O2961" s="27">
        <v>0</v>
      </c>
      <c r="P2961" s="27">
        <v>465000000</v>
      </c>
      <c r="Q2961" s="27">
        <v>437631605.2631579</v>
      </c>
      <c r="R2961" s="27">
        <v>1</v>
      </c>
      <c r="S2961" s="27">
        <v>1</v>
      </c>
      <c r="T2961" s="33">
        <v>0.82999599794502654</v>
      </c>
      <c r="U2961" s="27">
        <v>82343243.799999997</v>
      </c>
      <c r="V2961" s="27">
        <v>54058000</v>
      </c>
      <c r="W2961" s="27">
        <v>25056564.100000001</v>
      </c>
      <c r="X2961" s="27"/>
      <c r="Y2961" s="27"/>
      <c r="Z2961" s="27">
        <v>1</v>
      </c>
    </row>
    <row r="2962" spans="1:26">
      <c r="A2962" s="27">
        <v>1985</v>
      </c>
      <c r="B2962" t="s">
        <v>34</v>
      </c>
      <c r="C2962" s="27"/>
      <c r="D2962" s="27"/>
      <c r="E2962" s="27"/>
      <c r="F2962" s="27">
        <v>0</v>
      </c>
      <c r="G2962" s="27">
        <v>0</v>
      </c>
      <c r="H2962" s="27">
        <v>1</v>
      </c>
      <c r="I2962" s="27">
        <v>0</v>
      </c>
      <c r="J2962" s="27">
        <v>0</v>
      </c>
      <c r="K2962" s="27">
        <v>1</v>
      </c>
      <c r="L2962" s="27">
        <v>1</v>
      </c>
      <c r="M2962" s="27">
        <v>0</v>
      </c>
      <c r="N2962" s="27">
        <v>1</v>
      </c>
      <c r="O2962" s="27">
        <v>0</v>
      </c>
      <c r="P2962" s="27">
        <v>474000000</v>
      </c>
      <c r="Q2962" s="27">
        <v>453488372.0930233</v>
      </c>
      <c r="R2962" s="27">
        <v>1</v>
      </c>
      <c r="S2962" s="27">
        <v>1</v>
      </c>
      <c r="T2962" s="33">
        <v>0.74915719568429318</v>
      </c>
      <c r="U2962" s="27">
        <v>91173815.5</v>
      </c>
      <c r="V2962" s="27">
        <v>65130000</v>
      </c>
      <c r="W2962" s="27">
        <v>27056711.300000001</v>
      </c>
      <c r="X2962" s="27"/>
      <c r="Y2962" s="27"/>
      <c r="Z2962" s="27">
        <v>1</v>
      </c>
    </row>
    <row r="2963" spans="1:26">
      <c r="A2963" s="27">
        <v>1986</v>
      </c>
      <c r="B2963" t="s">
        <v>34</v>
      </c>
      <c r="C2963" s="27"/>
      <c r="D2963" s="27"/>
      <c r="E2963" s="27"/>
      <c r="F2963" s="27">
        <v>0</v>
      </c>
      <c r="G2963" s="27">
        <v>0</v>
      </c>
      <c r="H2963" s="27">
        <v>1</v>
      </c>
      <c r="I2963" s="27">
        <v>0</v>
      </c>
      <c r="J2963" s="27">
        <v>0</v>
      </c>
      <c r="K2963" s="27">
        <v>1</v>
      </c>
      <c r="L2963" s="27">
        <v>1</v>
      </c>
      <c r="M2963" s="27">
        <v>0</v>
      </c>
      <c r="N2963" s="27">
        <v>1</v>
      </c>
      <c r="O2963" s="27">
        <v>0</v>
      </c>
      <c r="P2963" s="27">
        <v>523000000</v>
      </c>
      <c r="Q2963" s="27">
        <v>504651139.53488374</v>
      </c>
      <c r="R2963" s="27">
        <v>1</v>
      </c>
      <c r="S2963" s="27">
        <v>1</v>
      </c>
      <c r="T2963" s="33">
        <v>0.7030572776909082</v>
      </c>
      <c r="U2963" s="27">
        <v>100843347.2</v>
      </c>
      <c r="V2963" s="27">
        <v>78101000</v>
      </c>
      <c r="W2963" s="27">
        <v>33664794.399999999</v>
      </c>
      <c r="X2963" s="27"/>
      <c r="Y2963" s="27"/>
      <c r="Z2963" s="27">
        <v>1</v>
      </c>
    </row>
    <row r="2964" spans="1:26">
      <c r="A2964" s="27">
        <v>1987</v>
      </c>
      <c r="B2964" t="s">
        <v>34</v>
      </c>
      <c r="C2964" s="27"/>
      <c r="D2964" s="27"/>
      <c r="E2964" s="27"/>
      <c r="F2964" s="27">
        <v>6000000</v>
      </c>
      <c r="G2964" s="27">
        <v>0</v>
      </c>
      <c r="H2964" s="27">
        <v>1</v>
      </c>
      <c r="I2964" s="27">
        <v>0</v>
      </c>
      <c r="J2964" s="27">
        <v>0</v>
      </c>
      <c r="K2964" s="27">
        <v>1</v>
      </c>
      <c r="L2964" s="27">
        <v>1</v>
      </c>
      <c r="M2964" s="27">
        <v>0</v>
      </c>
      <c r="N2964" s="27">
        <v>1</v>
      </c>
      <c r="O2964" s="27">
        <v>0</v>
      </c>
      <c r="P2964" s="27">
        <v>655000000</v>
      </c>
      <c r="Q2964" s="27">
        <v>354591846.93877548</v>
      </c>
      <c r="R2964" s="27">
        <v>1</v>
      </c>
      <c r="S2964" s="27">
        <v>1</v>
      </c>
      <c r="T2964" s="33">
        <v>0.74330063470010233</v>
      </c>
      <c r="U2964" s="27">
        <v>115954175.09999999</v>
      </c>
      <c r="V2964" s="27">
        <v>95858000</v>
      </c>
      <c r="W2964" s="27">
        <v>36603044.200000003</v>
      </c>
      <c r="X2964" s="27"/>
      <c r="Y2964" s="27"/>
      <c r="Z2964" s="27">
        <v>1</v>
      </c>
    </row>
    <row r="2965" spans="1:26">
      <c r="A2965" s="27">
        <v>1988</v>
      </c>
      <c r="B2965" t="s">
        <v>34</v>
      </c>
      <c r="C2965" s="27"/>
      <c r="D2965" s="27"/>
      <c r="E2965" s="27"/>
      <c r="F2965" s="27">
        <v>0</v>
      </c>
      <c r="G2965" s="27">
        <v>0</v>
      </c>
      <c r="H2965" s="27">
        <v>1</v>
      </c>
      <c r="I2965" s="27">
        <v>0</v>
      </c>
      <c r="J2965" s="27">
        <v>0</v>
      </c>
      <c r="K2965" s="27">
        <v>1</v>
      </c>
      <c r="L2965" s="27">
        <v>1</v>
      </c>
      <c r="M2965" s="27">
        <v>0</v>
      </c>
      <c r="N2965" s="27">
        <v>1</v>
      </c>
      <c r="O2965" s="27">
        <v>0</v>
      </c>
      <c r="P2965" s="27">
        <v>615000000</v>
      </c>
      <c r="Q2965" s="27">
        <v>413799990</v>
      </c>
      <c r="R2965" s="27">
        <v>1</v>
      </c>
      <c r="S2965" s="27">
        <v>1</v>
      </c>
      <c r="T2965" s="33">
        <v>0.80560957079318884</v>
      </c>
      <c r="U2965" s="27">
        <v>109990789.5</v>
      </c>
      <c r="V2965" s="27">
        <v>88579000</v>
      </c>
      <c r="W2965" s="27">
        <v>35526877.399999999</v>
      </c>
      <c r="X2965" s="27"/>
      <c r="Y2965" s="27"/>
      <c r="Z2965" s="27">
        <v>1</v>
      </c>
    </row>
    <row r="2966" spans="1:26">
      <c r="A2966" s="27">
        <v>1989</v>
      </c>
      <c r="B2966" t="s">
        <v>34</v>
      </c>
      <c r="C2966" s="27"/>
      <c r="D2966" s="27"/>
      <c r="E2966" s="27"/>
      <c r="F2966" s="27">
        <v>0</v>
      </c>
      <c r="G2966" s="27">
        <v>0</v>
      </c>
      <c r="H2966" s="27">
        <v>1</v>
      </c>
      <c r="I2966" s="27">
        <v>0</v>
      </c>
      <c r="J2966" s="27">
        <v>0</v>
      </c>
      <c r="K2966" s="27">
        <v>1</v>
      </c>
      <c r="L2966" s="27">
        <v>1</v>
      </c>
      <c r="M2966" s="27">
        <v>0</v>
      </c>
      <c r="N2966" s="27">
        <v>1</v>
      </c>
      <c r="O2966" s="27">
        <v>0</v>
      </c>
      <c r="P2966" s="27">
        <v>779000000</v>
      </c>
      <c r="Q2966" s="27">
        <v>379779389.70588237</v>
      </c>
      <c r="R2966" s="27">
        <v>1</v>
      </c>
      <c r="S2966" s="27">
        <v>1</v>
      </c>
      <c r="T2966" s="33">
        <v>0.74679040704290955</v>
      </c>
      <c r="U2966" s="27">
        <v>106331313.90000001</v>
      </c>
      <c r="V2966" s="27">
        <v>85051000</v>
      </c>
      <c r="W2966" s="27">
        <v>34843425.200000003</v>
      </c>
      <c r="X2966" s="27"/>
      <c r="Y2966" s="27"/>
      <c r="Z2966" s="27">
        <v>1</v>
      </c>
    </row>
    <row r="2967" spans="1:26">
      <c r="A2967" s="27">
        <v>1990</v>
      </c>
      <c r="B2967" t="s">
        <v>34</v>
      </c>
      <c r="C2967" s="27"/>
      <c r="D2967" s="27"/>
      <c r="E2967" s="27"/>
      <c r="F2967" s="27">
        <v>0</v>
      </c>
      <c r="G2967" s="27">
        <v>0</v>
      </c>
      <c r="H2967" s="27">
        <v>1</v>
      </c>
      <c r="I2967" s="27">
        <v>0</v>
      </c>
      <c r="J2967" s="27">
        <v>0</v>
      </c>
      <c r="K2967" s="27">
        <v>1</v>
      </c>
      <c r="L2967" s="27">
        <v>1</v>
      </c>
      <c r="M2967" s="27">
        <v>0</v>
      </c>
      <c r="N2967" s="27">
        <v>1</v>
      </c>
      <c r="O2967" s="27">
        <v>0</v>
      </c>
      <c r="P2967" s="27">
        <v>652000000</v>
      </c>
      <c r="Q2967" s="27">
        <v>396582263.29113925</v>
      </c>
      <c r="R2967" s="27">
        <v>1</v>
      </c>
      <c r="S2967" s="27">
        <v>1</v>
      </c>
      <c r="T2967" s="33">
        <v>0.70566019682121295</v>
      </c>
      <c r="U2967" s="27">
        <v>112947822.7</v>
      </c>
      <c r="V2967" s="27">
        <v>59380000</v>
      </c>
      <c r="W2967" s="27">
        <v>92558397.799999997</v>
      </c>
      <c r="X2967" s="27"/>
      <c r="Y2967" s="27"/>
      <c r="Z2967" s="27">
        <v>1</v>
      </c>
    </row>
    <row r="2968" spans="1:26">
      <c r="A2968" s="27">
        <v>1991</v>
      </c>
      <c r="B2968" t="s">
        <v>34</v>
      </c>
      <c r="C2968" s="27"/>
      <c r="D2968" s="27"/>
      <c r="E2968" s="27"/>
      <c r="F2968" s="27">
        <v>0</v>
      </c>
      <c r="G2968" s="27">
        <v>0</v>
      </c>
      <c r="H2968" s="27">
        <v>1</v>
      </c>
      <c r="I2968" s="27">
        <v>0</v>
      </c>
      <c r="J2968" s="27">
        <v>0</v>
      </c>
      <c r="K2968" s="27">
        <v>1</v>
      </c>
      <c r="L2968" s="27">
        <v>1</v>
      </c>
      <c r="M2968" s="27">
        <v>0</v>
      </c>
      <c r="N2968" s="27">
        <v>1</v>
      </c>
      <c r="O2968" s="27">
        <v>0</v>
      </c>
      <c r="P2968" s="27">
        <v>735000000</v>
      </c>
      <c r="Q2968" s="27">
        <v>348533094.8121646</v>
      </c>
      <c r="R2968" s="27">
        <v>1</v>
      </c>
      <c r="S2968" s="27">
        <v>1</v>
      </c>
      <c r="T2968" s="33">
        <v>0.64778014054484578</v>
      </c>
      <c r="U2968" s="27">
        <v>149417001.80000001</v>
      </c>
      <c r="V2968" s="27">
        <v>54557000</v>
      </c>
      <c r="W2968" s="27">
        <v>134386930.19999999</v>
      </c>
      <c r="X2968" s="27"/>
      <c r="Y2968" s="27"/>
      <c r="Z2968" s="27">
        <v>1</v>
      </c>
    </row>
    <row r="2969" spans="1:26">
      <c r="A2969" s="27">
        <v>1992</v>
      </c>
      <c r="B2969" t="s">
        <v>34</v>
      </c>
      <c r="C2969" s="27"/>
      <c r="D2969" s="27"/>
      <c r="E2969" s="27"/>
      <c r="F2969" s="27">
        <v>0</v>
      </c>
      <c r="G2969" s="27">
        <v>0</v>
      </c>
      <c r="H2969" s="27">
        <v>1</v>
      </c>
      <c r="I2969" s="27">
        <v>0</v>
      </c>
      <c r="J2969" s="27">
        <v>0</v>
      </c>
      <c r="K2969" s="27">
        <v>1</v>
      </c>
      <c r="L2969" s="27">
        <v>1</v>
      </c>
      <c r="M2969" s="27">
        <v>0</v>
      </c>
      <c r="N2969" s="27">
        <v>1</v>
      </c>
      <c r="O2969" s="27">
        <v>0</v>
      </c>
      <c r="P2969" s="27">
        <v>602000000</v>
      </c>
      <c r="Q2969" s="27">
        <v>373573141.48681056</v>
      </c>
      <c r="R2969" s="27">
        <v>1</v>
      </c>
      <c r="S2969" s="27">
        <v>1</v>
      </c>
      <c r="T2969" s="33">
        <v>0.62587770846912083</v>
      </c>
      <c r="U2969" s="27">
        <v>167981000</v>
      </c>
      <c r="V2969" s="27">
        <v>45480000</v>
      </c>
      <c r="W2969" s="27">
        <v>133647000</v>
      </c>
      <c r="X2969" s="27"/>
      <c r="Y2969" s="27"/>
      <c r="Z2969" s="27">
        <v>1</v>
      </c>
    </row>
    <row r="2970" spans="1:26">
      <c r="A2970" s="27">
        <v>1993</v>
      </c>
      <c r="B2970" t="s">
        <v>34</v>
      </c>
      <c r="C2970" s="27"/>
      <c r="D2970" s="27"/>
      <c r="E2970" s="27"/>
      <c r="F2970" s="27">
        <v>0</v>
      </c>
      <c r="G2970" s="27">
        <v>0</v>
      </c>
      <c r="H2970" s="27">
        <v>1</v>
      </c>
      <c r="I2970" s="27">
        <v>0</v>
      </c>
      <c r="J2970" s="27">
        <v>0</v>
      </c>
      <c r="K2970" s="27">
        <v>1</v>
      </c>
      <c r="L2970" s="27">
        <v>1</v>
      </c>
      <c r="M2970" s="27">
        <v>0</v>
      </c>
      <c r="N2970" s="27">
        <v>1</v>
      </c>
      <c r="O2970" s="27">
        <v>0</v>
      </c>
      <c r="P2970" s="27">
        <v>721000000</v>
      </c>
      <c r="Q2970" s="27">
        <v>454101382.48847932</v>
      </c>
      <c r="R2970" s="27">
        <v>1</v>
      </c>
      <c r="S2970" s="27">
        <v>1</v>
      </c>
      <c r="T2970" s="33">
        <v>0.648154718576755</v>
      </c>
      <c r="U2970" s="27">
        <v>176642556.90000001</v>
      </c>
      <c r="V2970" s="27">
        <v>40922000</v>
      </c>
      <c r="W2970" s="27">
        <v>163230000</v>
      </c>
      <c r="X2970" s="27"/>
      <c r="Y2970" s="27"/>
      <c r="Z2970" s="27">
        <v>1</v>
      </c>
    </row>
    <row r="2971" spans="1:26">
      <c r="A2971" s="27">
        <v>1994</v>
      </c>
      <c r="B2971" t="s">
        <v>34</v>
      </c>
      <c r="C2971" s="27"/>
      <c r="D2971" s="27"/>
      <c r="E2971" s="27"/>
      <c r="F2971" s="27">
        <v>0</v>
      </c>
      <c r="G2971" s="27">
        <v>0</v>
      </c>
      <c r="H2971" s="27">
        <v>1</v>
      </c>
      <c r="I2971" s="27">
        <v>0</v>
      </c>
      <c r="J2971" s="27">
        <v>0</v>
      </c>
      <c r="K2971" s="27">
        <v>1</v>
      </c>
      <c r="L2971" s="27">
        <v>1</v>
      </c>
      <c r="M2971" s="27">
        <v>0</v>
      </c>
      <c r="N2971" s="27">
        <v>1</v>
      </c>
      <c r="O2971" s="27">
        <v>0</v>
      </c>
      <c r="P2971" s="27">
        <v>874000000</v>
      </c>
      <c r="Q2971" s="27">
        <v>540874934.20101225</v>
      </c>
      <c r="R2971" s="27">
        <v>1</v>
      </c>
      <c r="S2971" s="27">
        <v>1</v>
      </c>
      <c r="T2971" s="33">
        <v>0.69545665111729171</v>
      </c>
      <c r="U2971" s="27">
        <v>178468116.69999999</v>
      </c>
      <c r="V2971" s="27">
        <v>38898000</v>
      </c>
      <c r="W2971" s="27">
        <v>182291000</v>
      </c>
      <c r="X2971" s="27"/>
      <c r="Y2971" s="27"/>
      <c r="Z2971" s="27">
        <v>1</v>
      </c>
    </row>
    <row r="2972" spans="1:26">
      <c r="A2972" s="27">
        <v>1995</v>
      </c>
      <c r="B2972" t="s">
        <v>34</v>
      </c>
      <c r="C2972" s="27"/>
      <c r="D2972" s="27"/>
      <c r="E2972" s="27"/>
      <c r="F2972" s="27">
        <v>0</v>
      </c>
      <c r="G2972" s="27">
        <v>0</v>
      </c>
      <c r="H2972" s="27">
        <v>1</v>
      </c>
      <c r="I2972" s="27">
        <v>0</v>
      </c>
      <c r="J2972" s="27">
        <v>0</v>
      </c>
      <c r="K2972" s="27">
        <v>1</v>
      </c>
      <c r="L2972" s="27">
        <v>1</v>
      </c>
      <c r="M2972" s="27">
        <v>0</v>
      </c>
      <c r="N2972" s="27">
        <v>1</v>
      </c>
      <c r="O2972" s="27">
        <v>0</v>
      </c>
      <c r="P2972" s="27">
        <v>993000000</v>
      </c>
      <c r="Q2972" s="27">
        <v>621626785.91549301</v>
      </c>
      <c r="R2972" s="27">
        <v>1</v>
      </c>
      <c r="S2972" s="27">
        <v>1</v>
      </c>
      <c r="T2972" s="33">
        <v>0.69736071622307827</v>
      </c>
      <c r="U2972" s="27">
        <v>171832299.40000001</v>
      </c>
      <c r="V2972" s="27">
        <v>35103000</v>
      </c>
      <c r="W2972" s="27">
        <v>203365000</v>
      </c>
      <c r="X2972" s="27"/>
      <c r="Y2972" s="27"/>
      <c r="Z2972" s="27">
        <v>1</v>
      </c>
    </row>
    <row r="2973" spans="1:26">
      <c r="A2973" s="27">
        <v>1996</v>
      </c>
      <c r="B2973" t="s">
        <v>34</v>
      </c>
      <c r="C2973" s="27"/>
      <c r="D2973" s="27"/>
      <c r="E2973" s="27"/>
      <c r="F2973" s="27">
        <v>0</v>
      </c>
      <c r="G2973" s="27">
        <v>0</v>
      </c>
      <c r="H2973" s="27">
        <v>1</v>
      </c>
      <c r="I2973" s="27">
        <v>0</v>
      </c>
      <c r="J2973" s="27">
        <v>0</v>
      </c>
      <c r="K2973" s="27">
        <v>1</v>
      </c>
      <c r="L2973" s="27">
        <v>1</v>
      </c>
      <c r="M2973" s="27">
        <v>0</v>
      </c>
      <c r="N2973" s="27">
        <v>1</v>
      </c>
      <c r="O2973" s="27">
        <v>0</v>
      </c>
      <c r="P2973" s="27">
        <v>1116000000</v>
      </c>
      <c r="Q2973" s="27">
        <v>705406001.42450142</v>
      </c>
      <c r="R2973" s="27">
        <v>1</v>
      </c>
      <c r="S2973" s="27">
        <v>1</v>
      </c>
      <c r="T2973" s="33">
        <v>0.69966405838602452</v>
      </c>
      <c r="U2973" s="27">
        <v>168393747.09999999</v>
      </c>
      <c r="V2973" s="27">
        <v>26560000</v>
      </c>
      <c r="W2973" s="27">
        <v>212236000</v>
      </c>
      <c r="X2973" s="27"/>
      <c r="Y2973" s="27"/>
      <c r="Z2973" s="27">
        <v>1</v>
      </c>
    </row>
    <row r="2974" spans="1:26">
      <c r="A2974" s="27">
        <v>1997</v>
      </c>
      <c r="B2974" t="s">
        <v>34</v>
      </c>
      <c r="C2974" s="27"/>
      <c r="D2974" s="27"/>
      <c r="E2974" s="27"/>
      <c r="F2974" s="27">
        <v>0</v>
      </c>
      <c r="G2974" s="27">
        <v>0</v>
      </c>
      <c r="H2974" s="27">
        <v>1</v>
      </c>
      <c r="I2974" s="27">
        <v>0</v>
      </c>
      <c r="J2974" s="27">
        <v>0</v>
      </c>
      <c r="K2974" s="27">
        <v>1</v>
      </c>
      <c r="L2974" s="27">
        <v>1</v>
      </c>
      <c r="M2974" s="27">
        <v>0</v>
      </c>
      <c r="N2974" s="27">
        <v>1</v>
      </c>
      <c r="O2974" s="27">
        <v>0</v>
      </c>
      <c r="P2974" s="27">
        <v>1188000000</v>
      </c>
      <c r="Q2974" s="27">
        <v>749138009.56453955</v>
      </c>
      <c r="R2974" s="27">
        <v>0</v>
      </c>
      <c r="S2974" s="27">
        <v>1</v>
      </c>
      <c r="T2974" s="33">
        <v>0.71538944173936525</v>
      </c>
      <c r="U2974" s="27">
        <v>157101268.19999999</v>
      </c>
      <c r="V2974" s="27">
        <v>19409000</v>
      </c>
      <c r="W2974" s="27">
        <v>218085000</v>
      </c>
      <c r="X2974" s="27"/>
      <c r="Y2974" s="27"/>
      <c r="Z2974" s="27">
        <v>1</v>
      </c>
    </row>
    <row r="2975" spans="1:26">
      <c r="A2975" s="27">
        <v>1998</v>
      </c>
      <c r="B2975" t="s">
        <v>34</v>
      </c>
      <c r="C2975" s="27"/>
      <c r="D2975" s="27"/>
      <c r="E2975" s="27"/>
      <c r="F2975" s="27">
        <v>0</v>
      </c>
      <c r="G2975" s="27">
        <v>0</v>
      </c>
      <c r="H2975" s="27">
        <v>1</v>
      </c>
      <c r="I2975" s="27">
        <v>0</v>
      </c>
      <c r="J2975" s="27">
        <v>0</v>
      </c>
      <c r="K2975" s="27">
        <v>1</v>
      </c>
      <c r="L2975" s="27">
        <v>1</v>
      </c>
      <c r="M2975" s="27">
        <v>0</v>
      </c>
      <c r="N2975" s="27">
        <v>1</v>
      </c>
      <c r="O2975" s="27">
        <v>0</v>
      </c>
      <c r="P2975" s="27">
        <v>1114000000</v>
      </c>
      <c r="Q2975" s="27">
        <v>717530683.16956663</v>
      </c>
      <c r="R2975" s="27">
        <v>0</v>
      </c>
      <c r="S2975" s="27">
        <v>1</v>
      </c>
      <c r="T2975" s="33">
        <v>0.63293736472878814</v>
      </c>
      <c r="U2975" s="27">
        <v>154177880.59999999</v>
      </c>
      <c r="V2975" s="27">
        <v>15924000</v>
      </c>
      <c r="W2975" s="27">
        <v>234463000</v>
      </c>
      <c r="X2975" s="27"/>
      <c r="Y2975" s="27"/>
      <c r="Z2975" s="27">
        <v>1</v>
      </c>
    </row>
    <row r="2976" spans="1:26">
      <c r="A2976" s="27">
        <v>1999</v>
      </c>
      <c r="B2976" t="s">
        <v>34</v>
      </c>
      <c r="C2976" s="27"/>
      <c r="D2976" s="27"/>
      <c r="E2976" s="27"/>
      <c r="F2976" s="27">
        <v>0</v>
      </c>
      <c r="G2976" s="27">
        <v>0</v>
      </c>
      <c r="H2976" s="27">
        <v>1</v>
      </c>
      <c r="I2976" s="27">
        <v>0</v>
      </c>
      <c r="J2976" s="27">
        <v>0</v>
      </c>
      <c r="K2976" s="27">
        <v>1</v>
      </c>
      <c r="L2976" s="27">
        <v>1</v>
      </c>
      <c r="M2976" s="27">
        <v>0</v>
      </c>
      <c r="N2976" s="27">
        <v>1</v>
      </c>
      <c r="O2976" s="27">
        <v>0</v>
      </c>
      <c r="P2976" s="27">
        <v>1147000000</v>
      </c>
      <c r="Q2976" s="27">
        <v>694754988.25829506</v>
      </c>
      <c r="R2976" s="27">
        <v>1</v>
      </c>
      <c r="S2976" s="27">
        <v>1</v>
      </c>
      <c r="T2976" s="33">
        <v>0.59173831677950461</v>
      </c>
      <c r="U2976" s="27">
        <v>160151324.80000001</v>
      </c>
      <c r="V2976" s="27">
        <v>12336000</v>
      </c>
      <c r="W2976" s="27">
        <v>183501000</v>
      </c>
      <c r="X2976" s="27"/>
      <c r="Y2976" s="27"/>
      <c r="Z2976" s="27">
        <v>1</v>
      </c>
    </row>
    <row r="2977" spans="1:26">
      <c r="A2977" s="27">
        <v>2000</v>
      </c>
      <c r="B2977" t="s">
        <v>34</v>
      </c>
      <c r="C2977" s="27">
        <v>0</v>
      </c>
      <c r="D2977" s="27">
        <v>0</v>
      </c>
      <c r="E2977" s="27">
        <v>0</v>
      </c>
      <c r="F2977" s="27">
        <v>0</v>
      </c>
      <c r="G2977" s="27">
        <v>0</v>
      </c>
      <c r="H2977" s="27">
        <v>1</v>
      </c>
      <c r="I2977" s="27">
        <v>0</v>
      </c>
      <c r="J2977" s="27">
        <v>0</v>
      </c>
      <c r="K2977" s="27">
        <v>1</v>
      </c>
      <c r="L2977" s="27">
        <v>1</v>
      </c>
      <c r="M2977" s="27">
        <v>1</v>
      </c>
      <c r="N2977" s="27">
        <v>1</v>
      </c>
      <c r="O2977" s="27">
        <v>0</v>
      </c>
      <c r="P2977" s="27">
        <v>1123000000</v>
      </c>
      <c r="Q2977" s="27">
        <v>712667896.72751188</v>
      </c>
      <c r="R2977" s="27">
        <v>1</v>
      </c>
      <c r="S2977" s="27">
        <v>1</v>
      </c>
      <c r="T2977" s="33">
        <v>0.62919927379193319</v>
      </c>
      <c r="U2977" s="27">
        <v>136352137.30000001</v>
      </c>
      <c r="V2977" s="27">
        <v>8315000</v>
      </c>
      <c r="W2977" s="27">
        <v>179589000</v>
      </c>
      <c r="X2977" s="27"/>
      <c r="Y2977" s="27"/>
      <c r="Z2977" s="27">
        <v>1</v>
      </c>
    </row>
    <row r="2978" spans="1:26">
      <c r="A2978" s="27">
        <v>2001</v>
      </c>
      <c r="B2978" t="s">
        <v>34</v>
      </c>
      <c r="C2978" s="27">
        <v>0</v>
      </c>
      <c r="D2978" s="27">
        <v>0</v>
      </c>
      <c r="E2978" s="27">
        <v>0</v>
      </c>
      <c r="F2978" s="27">
        <v>0</v>
      </c>
      <c r="G2978" s="27">
        <v>0</v>
      </c>
      <c r="H2978" s="27">
        <v>1</v>
      </c>
      <c r="I2978" s="27">
        <v>0</v>
      </c>
      <c r="J2978" s="27">
        <v>0</v>
      </c>
      <c r="K2978" s="27">
        <v>1</v>
      </c>
      <c r="L2978" s="27">
        <v>1</v>
      </c>
      <c r="M2978" s="27">
        <v>1</v>
      </c>
      <c r="N2978" s="27">
        <v>1</v>
      </c>
      <c r="O2978" s="27">
        <v>0</v>
      </c>
      <c r="P2978" s="27">
        <v>1127000000</v>
      </c>
      <c r="Q2978" s="27">
        <v>712167575.62427664</v>
      </c>
      <c r="R2978" s="27">
        <v>1</v>
      </c>
      <c r="S2978" s="27">
        <v>1</v>
      </c>
      <c r="T2978" s="33">
        <v>0.61588871891054842</v>
      </c>
      <c r="U2978" s="27">
        <v>115871762.7</v>
      </c>
      <c r="V2978" s="27">
        <v>5184000</v>
      </c>
      <c r="W2978" s="27">
        <v>177903000</v>
      </c>
      <c r="X2978" s="27"/>
      <c r="Y2978" s="27"/>
      <c r="Z2978" s="27">
        <v>1</v>
      </c>
    </row>
    <row r="2979" spans="1:26">
      <c r="A2979" s="27">
        <v>2002</v>
      </c>
      <c r="B2979" t="s">
        <v>34</v>
      </c>
      <c r="C2979" s="27">
        <v>0</v>
      </c>
      <c r="D2979" s="27">
        <v>0</v>
      </c>
      <c r="E2979" s="27">
        <v>0</v>
      </c>
      <c r="F2979" s="27">
        <v>8000000</v>
      </c>
      <c r="G2979" s="27">
        <v>0</v>
      </c>
      <c r="H2979" s="27">
        <v>1</v>
      </c>
      <c r="I2979" s="27">
        <v>0</v>
      </c>
      <c r="J2979" s="27">
        <v>0</v>
      </c>
      <c r="K2979" s="27">
        <v>1</v>
      </c>
      <c r="L2979" s="27">
        <v>1</v>
      </c>
      <c r="M2979" s="27">
        <v>1</v>
      </c>
      <c r="N2979" s="27">
        <v>1</v>
      </c>
      <c r="O2979" s="27">
        <v>0</v>
      </c>
      <c r="P2979" s="27">
        <v>1160000000</v>
      </c>
      <c r="Q2979" s="27">
        <v>726131434.71533847</v>
      </c>
      <c r="R2979" s="27">
        <v>1</v>
      </c>
      <c r="S2979" s="27">
        <v>1</v>
      </c>
      <c r="T2979" s="33">
        <v>0.62466195784303247</v>
      </c>
      <c r="U2979" s="27">
        <v>115911315.7</v>
      </c>
      <c r="V2979" s="27">
        <v>3010000</v>
      </c>
      <c r="W2979" s="27">
        <v>195593000</v>
      </c>
      <c r="X2979" s="27"/>
      <c r="Y2979" s="27"/>
      <c r="Z2979" s="27">
        <v>1</v>
      </c>
    </row>
    <row r="2980" spans="1:26">
      <c r="A2980" s="27">
        <v>2003</v>
      </c>
      <c r="B2980" t="s">
        <v>34</v>
      </c>
      <c r="C2980" s="27">
        <v>0</v>
      </c>
      <c r="D2980" s="27">
        <v>0</v>
      </c>
      <c r="E2980" s="27">
        <v>0</v>
      </c>
      <c r="F2980" s="27">
        <v>5000000</v>
      </c>
      <c r="G2980" s="27">
        <v>0</v>
      </c>
      <c r="H2980" s="27">
        <v>1</v>
      </c>
      <c r="I2980" s="27">
        <v>0</v>
      </c>
      <c r="J2980" s="27">
        <v>0</v>
      </c>
      <c r="K2980" s="27">
        <v>1</v>
      </c>
      <c r="L2980" s="27">
        <v>1</v>
      </c>
      <c r="M2980" s="27">
        <v>1</v>
      </c>
      <c r="N2980" s="27">
        <v>1</v>
      </c>
      <c r="O2980" s="27">
        <v>0</v>
      </c>
      <c r="P2980" s="27">
        <v>1197000000</v>
      </c>
      <c r="Q2980" s="27">
        <v>743064076.79456651</v>
      </c>
      <c r="R2980" s="27">
        <v>1</v>
      </c>
      <c r="S2980" s="27">
        <v>1</v>
      </c>
      <c r="T2980" s="33">
        <v>0.61793375018798091</v>
      </c>
      <c r="U2980" s="27">
        <v>116954754.8</v>
      </c>
      <c r="V2980" s="27">
        <v>930000</v>
      </c>
      <c r="W2980" s="27">
        <v>232071000</v>
      </c>
      <c r="X2980" s="27"/>
      <c r="Y2980" s="27"/>
      <c r="Z2980" s="27">
        <v>1</v>
      </c>
    </row>
    <row r="2981" spans="1:26">
      <c r="A2981" s="27">
        <v>2004</v>
      </c>
      <c r="B2981" t="s">
        <v>34</v>
      </c>
      <c r="C2981" s="27">
        <v>32200000</v>
      </c>
      <c r="D2981" s="27">
        <v>6440000</v>
      </c>
      <c r="E2981" s="27">
        <v>32200000</v>
      </c>
      <c r="F2981" s="27">
        <v>32200000</v>
      </c>
      <c r="G2981" s="27">
        <v>0</v>
      </c>
      <c r="H2981" s="27">
        <v>1</v>
      </c>
      <c r="I2981" s="27">
        <v>0</v>
      </c>
      <c r="J2981" s="27">
        <v>0</v>
      </c>
      <c r="K2981" s="27">
        <v>1</v>
      </c>
      <c r="L2981" s="27">
        <v>1</v>
      </c>
      <c r="M2981" s="27">
        <v>1</v>
      </c>
      <c r="N2981" s="27">
        <v>1</v>
      </c>
      <c r="O2981" s="27">
        <v>0</v>
      </c>
      <c r="P2981" s="27">
        <v>1260000000</v>
      </c>
      <c r="Q2981" s="27">
        <v>787814379.18384326</v>
      </c>
      <c r="R2981" s="27">
        <v>1</v>
      </c>
      <c r="S2981" s="27">
        <v>1</v>
      </c>
      <c r="T2981" s="33">
        <v>0.67108711240801089</v>
      </c>
      <c r="U2981" s="27">
        <v>110630220.40000001</v>
      </c>
      <c r="V2981" s="27">
        <v>0</v>
      </c>
      <c r="W2981" s="27">
        <v>246427000</v>
      </c>
      <c r="X2981" s="27"/>
      <c r="Y2981" s="27"/>
      <c r="Z2981" s="27">
        <v>1</v>
      </c>
    </row>
    <row r="2982" spans="1:26">
      <c r="A2982" s="27">
        <v>2005</v>
      </c>
      <c r="B2982" t="s">
        <v>34</v>
      </c>
      <c r="C2982" s="27">
        <v>32200000</v>
      </c>
      <c r="D2982" s="27">
        <v>12880000</v>
      </c>
      <c r="E2982" s="27">
        <v>32200000</v>
      </c>
      <c r="F2982" s="27">
        <v>3800000</v>
      </c>
      <c r="G2982" s="27">
        <v>0</v>
      </c>
      <c r="H2982" s="27">
        <v>1</v>
      </c>
      <c r="I2982" s="27">
        <v>0</v>
      </c>
      <c r="J2982" s="27">
        <v>0</v>
      </c>
      <c r="K2982" s="27">
        <v>1</v>
      </c>
      <c r="L2982" s="27">
        <v>1</v>
      </c>
      <c r="M2982" s="27">
        <v>1</v>
      </c>
      <c r="N2982" s="27">
        <v>1</v>
      </c>
      <c r="O2982" s="27">
        <v>0</v>
      </c>
      <c r="P2982" s="27">
        <v>1311000000</v>
      </c>
      <c r="Q2982" s="27">
        <v>824880550.34396493</v>
      </c>
      <c r="R2982" s="27">
        <v>1</v>
      </c>
      <c r="S2982" s="27">
        <v>1</v>
      </c>
      <c r="T2982" s="33">
        <v>0.69599608558540027</v>
      </c>
      <c r="U2982" s="27">
        <v>111666006.59999999</v>
      </c>
      <c r="V2982" s="27">
        <v>0</v>
      </c>
      <c r="W2982" s="27">
        <v>226360000</v>
      </c>
      <c r="X2982" s="27"/>
      <c r="Y2982" s="27"/>
      <c r="Z2982" s="27">
        <v>1</v>
      </c>
    </row>
    <row r="2983" spans="1:26">
      <c r="A2983" s="27">
        <v>2006</v>
      </c>
      <c r="B2983" t="s">
        <v>34</v>
      </c>
      <c r="C2983" s="27">
        <v>32200000</v>
      </c>
      <c r="D2983" s="27">
        <v>19320000</v>
      </c>
      <c r="E2983" s="27">
        <v>32200000</v>
      </c>
      <c r="F2983" s="27">
        <v>0</v>
      </c>
      <c r="G2983" s="27">
        <v>0</v>
      </c>
      <c r="H2983" s="27">
        <v>1</v>
      </c>
      <c r="I2983" s="27">
        <v>0</v>
      </c>
      <c r="J2983" s="27">
        <v>0</v>
      </c>
      <c r="K2983" s="27">
        <v>1</v>
      </c>
      <c r="L2983" s="27">
        <v>1</v>
      </c>
      <c r="M2983" s="27">
        <v>1</v>
      </c>
      <c r="N2983" s="27">
        <v>1</v>
      </c>
      <c r="O2983" s="27">
        <v>0</v>
      </c>
      <c r="P2983" s="27">
        <v>1455000000</v>
      </c>
      <c r="Q2983" s="27">
        <v>1458453715.3270197</v>
      </c>
      <c r="R2983" s="27">
        <v>1</v>
      </c>
      <c r="S2983" s="27">
        <v>1</v>
      </c>
      <c r="T2983" s="33">
        <v>0.83568345932575372</v>
      </c>
      <c r="U2983" s="27">
        <v>77611996</v>
      </c>
      <c r="V2983" s="27">
        <v>0</v>
      </c>
      <c r="W2983" s="27">
        <v>9164000</v>
      </c>
      <c r="X2983" s="27"/>
      <c r="Y2983" s="27"/>
      <c r="Z2983" s="27">
        <v>1</v>
      </c>
    </row>
    <row r="2984" spans="1:26">
      <c r="A2984" s="27">
        <v>2007</v>
      </c>
      <c r="B2984" t="s">
        <v>34</v>
      </c>
      <c r="C2984" s="27">
        <v>32200000</v>
      </c>
      <c r="D2984" s="27">
        <v>25760000</v>
      </c>
      <c r="E2984" s="27">
        <v>32200000</v>
      </c>
      <c r="F2984" s="27">
        <v>0</v>
      </c>
      <c r="G2984" s="27">
        <v>0</v>
      </c>
      <c r="H2984" s="27">
        <v>1</v>
      </c>
      <c r="I2984" s="27">
        <v>0</v>
      </c>
      <c r="J2984" s="27">
        <v>0</v>
      </c>
      <c r="K2984" s="27">
        <v>1</v>
      </c>
      <c r="L2984" s="27">
        <v>1</v>
      </c>
      <c r="M2984" s="27">
        <v>1</v>
      </c>
      <c r="N2984" s="27">
        <v>1</v>
      </c>
      <c r="O2984" s="27">
        <v>0</v>
      </c>
      <c r="P2984" s="27">
        <v>1741000000</v>
      </c>
      <c r="Q2984" s="27">
        <v>1740180444.2573068</v>
      </c>
      <c r="R2984" s="27">
        <v>1</v>
      </c>
      <c r="S2984" s="27">
        <v>1</v>
      </c>
      <c r="T2984" s="33">
        <v>0.90473952627382648</v>
      </c>
      <c r="U2984" s="27">
        <v>81525097.5</v>
      </c>
      <c r="V2984" s="27">
        <v>0</v>
      </c>
      <c r="W2984" s="27">
        <v>9973000</v>
      </c>
      <c r="X2984" s="27"/>
      <c r="Y2984" s="27"/>
      <c r="Z2984" s="27">
        <v>1</v>
      </c>
    </row>
    <row r="2985" spans="1:26">
      <c r="A2985" s="27">
        <v>2008</v>
      </c>
      <c r="B2985" t="s">
        <v>34</v>
      </c>
      <c r="C2985" s="27">
        <v>71160000</v>
      </c>
      <c r="D2985" s="27">
        <v>39992000</v>
      </c>
      <c r="E2985" s="27">
        <v>71160000</v>
      </c>
      <c r="F2985" s="27">
        <v>38960000</v>
      </c>
      <c r="G2985" s="27">
        <v>0</v>
      </c>
      <c r="H2985" s="27">
        <v>1</v>
      </c>
      <c r="I2985" s="27">
        <v>0</v>
      </c>
      <c r="J2985" s="27">
        <v>0</v>
      </c>
      <c r="K2985" s="27">
        <v>1</v>
      </c>
      <c r="L2985" s="27">
        <v>1</v>
      </c>
      <c r="M2985" s="27">
        <v>1</v>
      </c>
      <c r="N2985" s="27">
        <v>1</v>
      </c>
      <c r="O2985" s="27">
        <v>0</v>
      </c>
      <c r="P2985" s="27">
        <v>1916000000</v>
      </c>
      <c r="Q2985" s="27">
        <v>1916996251.5953925</v>
      </c>
      <c r="R2985" s="27">
        <v>1</v>
      </c>
      <c r="S2985" s="27">
        <v>1</v>
      </c>
      <c r="T2985" s="33">
        <v>0.91944034308119871</v>
      </c>
      <c r="U2985" s="27">
        <v>79462529.299999997</v>
      </c>
      <c r="V2985" s="27">
        <v>0</v>
      </c>
      <c r="W2985" s="27">
        <v>9775000</v>
      </c>
      <c r="X2985" s="27">
        <v>6000000</v>
      </c>
      <c r="Y2985" s="27"/>
      <c r="Z2985" s="27">
        <v>1</v>
      </c>
    </row>
    <row r="2986" spans="1:26">
      <c r="A2986" s="27">
        <v>2009</v>
      </c>
      <c r="B2986" t="s">
        <v>34</v>
      </c>
      <c r="C2986" s="27">
        <v>71160000</v>
      </c>
      <c r="D2986" s="27">
        <v>47784000</v>
      </c>
      <c r="E2986" s="27">
        <v>71160000</v>
      </c>
      <c r="F2986" s="27">
        <v>102467.7734375</v>
      </c>
      <c r="G2986" s="27">
        <v>0</v>
      </c>
      <c r="H2986" s="27">
        <v>1</v>
      </c>
      <c r="I2986" s="27">
        <v>0</v>
      </c>
      <c r="J2986" s="27">
        <v>0</v>
      </c>
      <c r="K2986" s="27">
        <v>1</v>
      </c>
      <c r="L2986" s="27">
        <v>1</v>
      </c>
      <c r="M2986" s="27">
        <v>1</v>
      </c>
      <c r="N2986" s="27">
        <v>1</v>
      </c>
      <c r="O2986" s="27">
        <v>0</v>
      </c>
      <c r="P2986" s="27">
        <v>2023000000.0000002</v>
      </c>
      <c r="Q2986" s="27">
        <v>2061324145.6239276</v>
      </c>
      <c r="R2986" s="27">
        <v>1</v>
      </c>
      <c r="S2986" s="27">
        <v>1</v>
      </c>
      <c r="T2986" s="33">
        <v>0.81595367947064712</v>
      </c>
      <c r="U2986" s="27">
        <v>194621299.90000001</v>
      </c>
      <c r="V2986" s="27">
        <v>0</v>
      </c>
      <c r="W2986" s="27">
        <v>9712000</v>
      </c>
      <c r="X2986" s="27">
        <v>5000000</v>
      </c>
      <c r="Y2986" s="27"/>
      <c r="Z2986" s="27">
        <v>1</v>
      </c>
    </row>
    <row r="2987" spans="1:26">
      <c r="A2987" s="27">
        <v>2010</v>
      </c>
      <c r="B2987" t="s">
        <v>34</v>
      </c>
      <c r="C2987" s="27">
        <v>69013334</v>
      </c>
      <c r="D2987" s="27">
        <v>53429334</v>
      </c>
      <c r="E2987" s="27">
        <v>69013334</v>
      </c>
      <c r="F2987" s="27">
        <v>37530000</v>
      </c>
      <c r="G2987" s="27">
        <v>0</v>
      </c>
      <c r="H2987" s="27">
        <v>1</v>
      </c>
      <c r="I2987" s="27">
        <v>0</v>
      </c>
      <c r="J2987" s="27">
        <v>0</v>
      </c>
      <c r="K2987" s="27">
        <v>1</v>
      </c>
      <c r="L2987" s="27">
        <v>1</v>
      </c>
      <c r="M2987" s="27">
        <v>1</v>
      </c>
      <c r="N2987" s="27">
        <v>1</v>
      </c>
      <c r="O2987" s="27">
        <v>0</v>
      </c>
      <c r="P2987" s="27">
        <v>2262000000</v>
      </c>
      <c r="Q2987" s="27">
        <v>2273224261.1564374</v>
      </c>
      <c r="R2987" s="27">
        <v>1</v>
      </c>
      <c r="S2987" s="27">
        <v>1</v>
      </c>
      <c r="T2987" s="33">
        <v>1.0070075781651076</v>
      </c>
      <c r="U2987" s="27">
        <v>189759833.90000001</v>
      </c>
      <c r="V2987" s="27">
        <v>0</v>
      </c>
      <c r="W2987" s="27">
        <v>9411000</v>
      </c>
      <c r="X2987" s="27">
        <v>5000000</v>
      </c>
      <c r="Y2987" s="27"/>
      <c r="Z2987" s="27">
        <v>1</v>
      </c>
    </row>
    <row r="2988" spans="1:26">
      <c r="A2988" s="27">
        <v>2011</v>
      </c>
      <c r="B2988" t="s">
        <v>34</v>
      </c>
      <c r="C2988" s="27">
        <v>66866666</v>
      </c>
      <c r="D2988" s="27">
        <v>59074666</v>
      </c>
      <c r="E2988" s="27">
        <v>66866666</v>
      </c>
      <c r="F2988" s="27">
        <v>0</v>
      </c>
      <c r="G2988" s="27">
        <v>0</v>
      </c>
      <c r="H2988" s="27">
        <v>1</v>
      </c>
      <c r="I2988" s="27">
        <v>0</v>
      </c>
      <c r="J2988" s="27">
        <v>0</v>
      </c>
      <c r="K2988" s="27">
        <v>1</v>
      </c>
      <c r="L2988" s="27">
        <v>1</v>
      </c>
      <c r="M2988" s="27">
        <v>1</v>
      </c>
      <c r="N2988" s="27">
        <v>1</v>
      </c>
      <c r="O2988" s="27">
        <v>0</v>
      </c>
      <c r="P2988" s="27">
        <v>2582000000</v>
      </c>
      <c r="Q2988" s="27">
        <v>2576024015.5868979</v>
      </c>
      <c r="R2988" s="27">
        <v>1</v>
      </c>
      <c r="S2988" s="27">
        <v>1</v>
      </c>
      <c r="T2988" s="33">
        <v>1.116808011796752</v>
      </c>
      <c r="U2988" s="27">
        <v>182057338.5</v>
      </c>
      <c r="V2988" s="27">
        <v>0</v>
      </c>
      <c r="W2988" s="27">
        <v>10017000</v>
      </c>
      <c r="X2988" s="27">
        <v>5000000</v>
      </c>
      <c r="Y2988" s="27"/>
      <c r="Z2988" s="27">
        <v>1</v>
      </c>
    </row>
    <row r="2989" spans="1:26">
      <c r="A2989" s="27">
        <v>2012</v>
      </c>
      <c r="B2989" t="s">
        <v>34</v>
      </c>
      <c r="C2989" s="27">
        <v>195416528</v>
      </c>
      <c r="D2989" s="27">
        <v>90859306</v>
      </c>
      <c r="E2989" s="27">
        <v>195416528</v>
      </c>
      <c r="F2989" s="27">
        <v>147496536</v>
      </c>
      <c r="G2989" s="27">
        <v>0</v>
      </c>
      <c r="H2989" s="27">
        <v>1</v>
      </c>
      <c r="I2989" s="27">
        <v>0</v>
      </c>
      <c r="J2989" s="27">
        <v>0</v>
      </c>
      <c r="K2989" s="27">
        <v>1</v>
      </c>
      <c r="L2989" s="27">
        <v>1</v>
      </c>
      <c r="M2989" s="27">
        <v>1</v>
      </c>
      <c r="N2989" s="27">
        <v>1</v>
      </c>
      <c r="O2989" s="27">
        <v>0</v>
      </c>
      <c r="P2989" s="27">
        <v>2865000000</v>
      </c>
      <c r="Q2989" s="27">
        <v>2861560060.9321957</v>
      </c>
      <c r="R2989" s="27">
        <v>1</v>
      </c>
      <c r="S2989" s="27">
        <v>1</v>
      </c>
      <c r="T2989" s="33">
        <v>0.99562684078172081</v>
      </c>
      <c r="U2989" s="27">
        <v>170861349.80000001</v>
      </c>
      <c r="V2989" s="27">
        <v>0</v>
      </c>
      <c r="W2989" s="27">
        <v>10995000</v>
      </c>
      <c r="X2989" s="27">
        <v>5000000</v>
      </c>
      <c r="Y2989" s="27"/>
      <c r="Z2989" s="27">
        <v>1</v>
      </c>
    </row>
    <row r="2990" spans="1:26">
      <c r="A2990" s="27">
        <v>2013</v>
      </c>
      <c r="B2990" t="s">
        <v>34</v>
      </c>
      <c r="C2990" s="27">
        <v>195728948</v>
      </c>
      <c r="D2990" s="27">
        <v>115835576</v>
      </c>
      <c r="E2990" s="27">
        <v>195728948</v>
      </c>
      <c r="F2990" s="27">
        <v>0</v>
      </c>
      <c r="G2990" s="27">
        <v>0</v>
      </c>
      <c r="H2990" s="27">
        <v>1</v>
      </c>
      <c r="I2990" s="27">
        <v>0</v>
      </c>
      <c r="J2990" s="27">
        <v>0</v>
      </c>
      <c r="K2990" s="27">
        <v>1</v>
      </c>
      <c r="L2990" s="27">
        <v>1</v>
      </c>
      <c r="M2990" s="27">
        <v>1</v>
      </c>
      <c r="N2990" s="27">
        <v>1</v>
      </c>
      <c r="O2990" s="27">
        <v>0</v>
      </c>
      <c r="P2990" s="27">
        <v>2988000000</v>
      </c>
      <c r="Q2990" s="27">
        <v>2987684143.4665632</v>
      </c>
      <c r="R2990" s="27">
        <v>1</v>
      </c>
      <c r="S2990" s="27">
        <v>1</v>
      </c>
      <c r="T2990" s="33">
        <v>0.99710818219516861</v>
      </c>
      <c r="U2990" s="27">
        <v>159788860</v>
      </c>
      <c r="V2990" s="27">
        <v>0</v>
      </c>
      <c r="W2990" s="27">
        <v>12858000</v>
      </c>
      <c r="X2990" s="27">
        <v>5000000</v>
      </c>
      <c r="Y2990" s="27"/>
      <c r="Z2990" s="27">
        <v>1</v>
      </c>
    </row>
    <row r="2991" spans="1:26">
      <c r="A2991" s="27">
        <v>2014</v>
      </c>
      <c r="B2991" t="s">
        <v>34</v>
      </c>
      <c r="C2991" s="27">
        <v>192119046</v>
      </c>
      <c r="D2991" s="27">
        <v>138403158</v>
      </c>
      <c r="E2991" s="27">
        <v>192119046</v>
      </c>
      <c r="F2991" s="27">
        <v>0</v>
      </c>
      <c r="G2991" s="27">
        <v>0</v>
      </c>
      <c r="H2991" s="27">
        <v>1</v>
      </c>
      <c r="I2991" s="27">
        <v>0</v>
      </c>
      <c r="J2991" s="27">
        <v>0</v>
      </c>
      <c r="K2991" s="27">
        <v>1</v>
      </c>
      <c r="L2991" s="27">
        <v>1</v>
      </c>
      <c r="M2991" s="27">
        <v>1</v>
      </c>
      <c r="N2991" s="27">
        <v>1</v>
      </c>
      <c r="O2991" s="27">
        <v>0</v>
      </c>
      <c r="P2991" s="27">
        <v>3079000000</v>
      </c>
      <c r="Q2991" s="27">
        <v>3077643261.3931179</v>
      </c>
      <c r="R2991" s="27">
        <v>1</v>
      </c>
      <c r="S2991" s="27">
        <v>1</v>
      </c>
      <c r="T2991" s="33">
        <v>0.96696016921402161</v>
      </c>
      <c r="U2991" s="27">
        <v>139588497.09999999</v>
      </c>
      <c r="V2991" s="27">
        <v>0</v>
      </c>
      <c r="W2991" s="27">
        <v>14207000</v>
      </c>
      <c r="X2991" s="27">
        <v>5000000</v>
      </c>
      <c r="Y2991" s="27"/>
      <c r="Z2991" s="27">
        <v>1</v>
      </c>
    </row>
    <row r="2992" spans="1:26">
      <c r="A2992" s="27">
        <v>2015</v>
      </c>
      <c r="B2992" t="s">
        <v>34</v>
      </c>
      <c r="C2992" s="27">
        <v>185562492</v>
      </c>
      <c r="D2992" s="27">
        <v>159067060</v>
      </c>
      <c r="E2992" s="27">
        <v>185562492</v>
      </c>
      <c r="F2992" s="27">
        <v>0</v>
      </c>
      <c r="G2992" s="27">
        <v>0</v>
      </c>
      <c r="H2992" s="27">
        <v>1</v>
      </c>
      <c r="I2992" s="27">
        <v>0</v>
      </c>
      <c r="J2992" s="27">
        <v>0</v>
      </c>
      <c r="K2992" s="27">
        <v>1</v>
      </c>
      <c r="L2992" s="27">
        <v>1</v>
      </c>
      <c r="M2992" s="27">
        <v>1</v>
      </c>
      <c r="N2992" s="27">
        <v>1</v>
      </c>
      <c r="O2992" s="27">
        <v>0</v>
      </c>
      <c r="P2992" s="27">
        <v>3197000000</v>
      </c>
      <c r="Q2992" s="27">
        <v>3197222215.0121064</v>
      </c>
      <c r="R2992" s="27">
        <v>1</v>
      </c>
      <c r="S2992" s="27">
        <v>1</v>
      </c>
      <c r="T2992" s="33">
        <v>0.821813335342235</v>
      </c>
      <c r="U2992" s="27">
        <v>124524469.3</v>
      </c>
      <c r="V2992" s="27">
        <v>0</v>
      </c>
      <c r="W2992" s="27">
        <v>20436000</v>
      </c>
      <c r="X2992" s="27">
        <v>4000000</v>
      </c>
      <c r="Y2992" s="27"/>
      <c r="Z2992" s="27">
        <v>1</v>
      </c>
    </row>
    <row r="2993" spans="1:26">
      <c r="A2993" s="27">
        <v>2016</v>
      </c>
      <c r="B2993" t="s">
        <v>34</v>
      </c>
      <c r="C2993" s="27">
        <v>172504588</v>
      </c>
      <c r="D2993" s="27">
        <v>172504588</v>
      </c>
      <c r="E2993" s="27">
        <v>172504588</v>
      </c>
      <c r="F2993" s="27">
        <v>0</v>
      </c>
      <c r="G2993" s="27">
        <v>0</v>
      </c>
      <c r="H2993" s="27">
        <v>1</v>
      </c>
      <c r="I2993" s="27">
        <v>0</v>
      </c>
      <c r="J2993" s="27">
        <v>0</v>
      </c>
      <c r="K2993" s="27">
        <v>1</v>
      </c>
      <c r="L2993" s="27">
        <v>1</v>
      </c>
      <c r="M2993" s="27">
        <v>1</v>
      </c>
      <c r="N2993" s="27">
        <v>1</v>
      </c>
      <c r="O2993" s="27">
        <v>0</v>
      </c>
      <c r="P2993" s="27">
        <v>3504000000</v>
      </c>
      <c r="Q2993" s="27">
        <v>3504024213.0750604</v>
      </c>
      <c r="R2993" s="27">
        <v>1</v>
      </c>
      <c r="S2993" s="27">
        <v>1</v>
      </c>
      <c r="T2993" s="33">
        <v>0.86004996979414983</v>
      </c>
      <c r="U2993" s="27">
        <v>117070978.09999999</v>
      </c>
      <c r="V2993" s="27">
        <v>0</v>
      </c>
      <c r="W2993" s="27">
        <v>25005000</v>
      </c>
      <c r="X2993" s="27">
        <v>4000000</v>
      </c>
      <c r="Y2993" s="27"/>
      <c r="Z2993" s="27">
        <v>1</v>
      </c>
    </row>
    <row r="2994" spans="1:26">
      <c r="A2994" s="27">
        <v>2017</v>
      </c>
      <c r="B2994" t="s">
        <v>34</v>
      </c>
      <c r="C2994" s="27">
        <v>210661230</v>
      </c>
      <c r="D2994" s="27">
        <v>174661230</v>
      </c>
      <c r="E2994" s="27">
        <v>210661230</v>
      </c>
      <c r="F2994" s="27">
        <v>45000000</v>
      </c>
      <c r="G2994" s="27">
        <v>0</v>
      </c>
      <c r="H2994" s="27">
        <v>1</v>
      </c>
      <c r="I2994" s="27">
        <v>0</v>
      </c>
      <c r="J2994" s="27">
        <v>0</v>
      </c>
      <c r="K2994" s="27">
        <v>1</v>
      </c>
      <c r="L2994" s="27">
        <v>1</v>
      </c>
      <c r="M2994" s="27">
        <v>1</v>
      </c>
      <c r="N2994" s="27">
        <v>1</v>
      </c>
      <c r="O2994" s="27">
        <v>0</v>
      </c>
      <c r="P2994" s="27">
        <v>3561000000</v>
      </c>
      <c r="Q2994" s="27">
        <v>3621046004.8426151</v>
      </c>
      <c r="R2994" s="27">
        <v>1</v>
      </c>
      <c r="S2994" s="27">
        <v>1</v>
      </c>
      <c r="T2994" s="33">
        <v>0.90809244833766045</v>
      </c>
      <c r="U2994" s="27">
        <v>124020729.7</v>
      </c>
      <c r="V2994" s="27">
        <v>0</v>
      </c>
      <c r="W2994" s="27">
        <v>35563000</v>
      </c>
      <c r="X2994" s="27">
        <v>4000000</v>
      </c>
      <c r="Y2994" s="27"/>
      <c r="Z2994" s="27">
        <v>1</v>
      </c>
    </row>
    <row r="2995" spans="1:26">
      <c r="A2995" s="27">
        <v>1950</v>
      </c>
      <c r="B2995" t="s">
        <v>61</v>
      </c>
      <c r="C2995" s="27"/>
      <c r="D2995" s="27"/>
      <c r="E2995" s="27"/>
      <c r="F2995" s="27">
        <v>0</v>
      </c>
      <c r="G2995" s="27">
        <v>0</v>
      </c>
      <c r="H2995" s="27">
        <v>0</v>
      </c>
      <c r="I2995" s="27">
        <v>1</v>
      </c>
      <c r="J2995" s="27">
        <v>0</v>
      </c>
      <c r="K2995" s="27">
        <v>1</v>
      </c>
      <c r="L2995" s="27">
        <v>1</v>
      </c>
      <c r="M2995" s="27">
        <v>0</v>
      </c>
      <c r="N2995" s="27">
        <v>0</v>
      </c>
      <c r="O2995" s="27">
        <v>0</v>
      </c>
      <c r="P2995" s="27"/>
      <c r="Q2995" s="27"/>
      <c r="R2995" s="27">
        <v>0</v>
      </c>
      <c r="S2995" s="27">
        <v>1</v>
      </c>
      <c r="T2995" s="33">
        <v>1.287837882863923</v>
      </c>
      <c r="U2995" s="27"/>
      <c r="V2995" s="27"/>
      <c r="W2995" s="27"/>
      <c r="X2995" s="27"/>
      <c r="Y2995" s="27"/>
      <c r="Z2995" s="27">
        <v>1</v>
      </c>
    </row>
    <row r="2996" spans="1:26">
      <c r="A2996" s="27">
        <v>1951</v>
      </c>
      <c r="B2996" t="s">
        <v>61</v>
      </c>
      <c r="C2996" s="27"/>
      <c r="D2996" s="27"/>
      <c r="E2996" s="27"/>
      <c r="F2996" s="27">
        <v>0</v>
      </c>
      <c r="G2996" s="27">
        <v>0</v>
      </c>
      <c r="H2996" s="27">
        <v>0</v>
      </c>
      <c r="I2996" s="27">
        <v>1</v>
      </c>
      <c r="J2996" s="27">
        <v>0</v>
      </c>
      <c r="K2996" s="27">
        <v>1</v>
      </c>
      <c r="L2996" s="27">
        <v>1</v>
      </c>
      <c r="M2996" s="27">
        <v>0</v>
      </c>
      <c r="N2996" s="27">
        <v>0</v>
      </c>
      <c r="O2996" s="27">
        <v>0</v>
      </c>
      <c r="P2996" s="27"/>
      <c r="Q2996" s="27"/>
      <c r="R2996" s="27">
        <v>0</v>
      </c>
      <c r="S2996" s="27">
        <v>1</v>
      </c>
      <c r="T2996" s="33">
        <v>1.3439935487765553</v>
      </c>
      <c r="U2996" s="27"/>
      <c r="V2996" s="27"/>
      <c r="W2996" s="27"/>
      <c r="X2996" s="27"/>
      <c r="Y2996" s="27"/>
      <c r="Z2996" s="27">
        <v>1</v>
      </c>
    </row>
    <row r="2997" spans="1:26">
      <c r="A2997" s="27">
        <v>1952</v>
      </c>
      <c r="B2997" t="s">
        <v>61</v>
      </c>
      <c r="C2997" s="27"/>
      <c r="D2997" s="27"/>
      <c r="E2997" s="27"/>
      <c r="F2997" s="27">
        <v>0</v>
      </c>
      <c r="G2997" s="27">
        <v>0</v>
      </c>
      <c r="H2997" s="27">
        <v>0</v>
      </c>
      <c r="I2997" s="27">
        <v>1</v>
      </c>
      <c r="J2997" s="27">
        <v>0</v>
      </c>
      <c r="K2997" s="27">
        <v>1</v>
      </c>
      <c r="L2997" s="27">
        <v>1</v>
      </c>
      <c r="M2997" s="27">
        <v>0</v>
      </c>
      <c r="N2997" s="27">
        <v>0</v>
      </c>
      <c r="O2997" s="27">
        <v>0</v>
      </c>
      <c r="P2997" s="27"/>
      <c r="Q2997" s="27"/>
      <c r="R2997" s="27">
        <v>0</v>
      </c>
      <c r="S2997" s="27">
        <v>1</v>
      </c>
      <c r="T2997" s="33">
        <v>1.1861288455441423</v>
      </c>
      <c r="U2997" s="27"/>
      <c r="V2997" s="27"/>
      <c r="W2997" s="27"/>
      <c r="X2997" s="27"/>
      <c r="Y2997" s="27"/>
      <c r="Z2997" s="27">
        <v>1</v>
      </c>
    </row>
    <row r="2998" spans="1:26">
      <c r="A2998" s="27">
        <v>1953</v>
      </c>
      <c r="B2998" t="s">
        <v>61</v>
      </c>
      <c r="C2998" s="27"/>
      <c r="D2998" s="27"/>
      <c r="E2998" s="27"/>
      <c r="F2998" s="27">
        <v>0</v>
      </c>
      <c r="G2998" s="27">
        <v>0</v>
      </c>
      <c r="H2998" s="27">
        <v>0</v>
      </c>
      <c r="I2998" s="27">
        <v>1</v>
      </c>
      <c r="J2998" s="27">
        <v>0</v>
      </c>
      <c r="K2998" s="27">
        <v>1</v>
      </c>
      <c r="L2998" s="27">
        <v>1</v>
      </c>
      <c r="M2998" s="27">
        <v>0</v>
      </c>
      <c r="N2998" s="27">
        <v>0</v>
      </c>
      <c r="O2998" s="27">
        <v>0</v>
      </c>
      <c r="P2998" s="27"/>
      <c r="Q2998" s="27"/>
      <c r="R2998" s="27">
        <v>0</v>
      </c>
      <c r="S2998" s="27">
        <v>1</v>
      </c>
      <c r="T2998" s="33">
        <v>1.1355764645766917</v>
      </c>
      <c r="U2998" s="27"/>
      <c r="V2998" s="27"/>
      <c r="W2998" s="27"/>
      <c r="X2998" s="27"/>
      <c r="Y2998" s="27"/>
      <c r="Z2998" s="27">
        <v>1</v>
      </c>
    </row>
    <row r="2999" spans="1:26">
      <c r="A2999" s="27">
        <v>1954</v>
      </c>
      <c r="B2999" t="s">
        <v>61</v>
      </c>
      <c r="C2999" s="27"/>
      <c r="D2999" s="27"/>
      <c r="E2999" s="27"/>
      <c r="F2999" s="27">
        <v>0</v>
      </c>
      <c r="G2999" s="27">
        <v>0</v>
      </c>
      <c r="H2999" s="27">
        <v>0</v>
      </c>
      <c r="I2999" s="27">
        <v>1</v>
      </c>
      <c r="J2999" s="27">
        <v>0</v>
      </c>
      <c r="K2999" s="27">
        <v>1</v>
      </c>
      <c r="L2999" s="27">
        <v>1</v>
      </c>
      <c r="M2999" s="27">
        <v>0</v>
      </c>
      <c r="N2999" s="27">
        <v>0</v>
      </c>
      <c r="O2999" s="27">
        <v>0</v>
      </c>
      <c r="P2999" s="27"/>
      <c r="Q2999" s="27"/>
      <c r="R2999" s="27">
        <v>0</v>
      </c>
      <c r="S2999" s="27">
        <v>1</v>
      </c>
      <c r="T2999" s="33">
        <v>1.2456557755316726</v>
      </c>
      <c r="U2999" s="27"/>
      <c r="V2999" s="27"/>
      <c r="W2999" s="27"/>
      <c r="X2999" s="27"/>
      <c r="Y2999" s="27"/>
      <c r="Z2999" s="27">
        <v>1</v>
      </c>
    </row>
    <row r="3000" spans="1:26">
      <c r="A3000" s="27">
        <v>1955</v>
      </c>
      <c r="B3000" t="s">
        <v>61</v>
      </c>
      <c r="C3000" s="27"/>
      <c r="D3000" s="27"/>
      <c r="E3000" s="27"/>
      <c r="F3000" s="27">
        <v>0</v>
      </c>
      <c r="G3000" s="27">
        <v>0</v>
      </c>
      <c r="H3000" s="27">
        <v>0</v>
      </c>
      <c r="I3000" s="27">
        <v>1</v>
      </c>
      <c r="J3000" s="27">
        <v>0</v>
      </c>
      <c r="K3000" s="27">
        <v>1</v>
      </c>
      <c r="L3000" s="27">
        <v>1</v>
      </c>
      <c r="M3000" s="27">
        <v>0</v>
      </c>
      <c r="N3000" s="27">
        <v>0</v>
      </c>
      <c r="O3000" s="27">
        <v>0</v>
      </c>
      <c r="P3000" s="27"/>
      <c r="Q3000" s="27"/>
      <c r="R3000" s="27">
        <v>0</v>
      </c>
      <c r="S3000" s="27">
        <v>1</v>
      </c>
      <c r="T3000" s="33">
        <v>1.2093425125419712</v>
      </c>
      <c r="U3000" s="27"/>
      <c r="V3000" s="27"/>
      <c r="W3000" s="27"/>
      <c r="X3000" s="27"/>
      <c r="Y3000" s="27"/>
      <c r="Z3000" s="27">
        <v>1</v>
      </c>
    </row>
    <row r="3001" spans="1:26">
      <c r="A3001" s="27">
        <v>1956</v>
      </c>
      <c r="B3001" t="s">
        <v>61</v>
      </c>
      <c r="C3001" s="27"/>
      <c r="D3001" s="27"/>
      <c r="E3001" s="27"/>
      <c r="F3001" s="27">
        <v>0</v>
      </c>
      <c r="G3001" s="27">
        <v>0</v>
      </c>
      <c r="H3001" s="27">
        <v>0</v>
      </c>
      <c r="I3001" s="27">
        <v>1</v>
      </c>
      <c r="J3001" s="27">
        <v>0</v>
      </c>
      <c r="K3001" s="27">
        <v>1</v>
      </c>
      <c r="L3001" s="27">
        <v>1</v>
      </c>
      <c r="M3001" s="27">
        <v>0</v>
      </c>
      <c r="N3001" s="27">
        <v>0</v>
      </c>
      <c r="O3001" s="27">
        <v>0</v>
      </c>
      <c r="P3001" s="27"/>
      <c r="Q3001" s="27"/>
      <c r="R3001" s="27">
        <v>0</v>
      </c>
      <c r="S3001" s="27">
        <v>1</v>
      </c>
      <c r="T3001" s="33">
        <v>1.188247729709901</v>
      </c>
      <c r="U3001" s="27"/>
      <c r="V3001" s="27"/>
      <c r="W3001" s="27"/>
      <c r="X3001" s="27"/>
      <c r="Y3001" s="27"/>
      <c r="Z3001" s="27">
        <v>1</v>
      </c>
    </row>
    <row r="3002" spans="1:26">
      <c r="A3002" s="27">
        <v>1957</v>
      </c>
      <c r="B3002" t="s">
        <v>61</v>
      </c>
      <c r="C3002" s="27"/>
      <c r="D3002" s="27"/>
      <c r="E3002" s="27"/>
      <c r="F3002" s="27">
        <v>0</v>
      </c>
      <c r="G3002" s="27">
        <v>0</v>
      </c>
      <c r="H3002" s="27">
        <v>0</v>
      </c>
      <c r="I3002" s="27">
        <v>1</v>
      </c>
      <c r="J3002" s="27">
        <v>0</v>
      </c>
      <c r="K3002" s="27">
        <v>1</v>
      </c>
      <c r="L3002" s="27">
        <v>1</v>
      </c>
      <c r="M3002" s="27">
        <v>0</v>
      </c>
      <c r="N3002" s="27">
        <v>0</v>
      </c>
      <c r="O3002" s="27">
        <v>0</v>
      </c>
      <c r="P3002" s="27"/>
      <c r="Q3002" s="27"/>
      <c r="R3002" s="27">
        <v>0</v>
      </c>
      <c r="S3002" s="27">
        <v>1</v>
      </c>
      <c r="T3002" s="33">
        <v>1.1056830722153153</v>
      </c>
      <c r="U3002" s="27"/>
      <c r="V3002" s="27"/>
      <c r="W3002" s="27"/>
      <c r="X3002" s="27"/>
      <c r="Y3002" s="27"/>
      <c r="Z3002" s="27">
        <v>1</v>
      </c>
    </row>
    <row r="3003" spans="1:26">
      <c r="A3003" s="27">
        <v>1958</v>
      </c>
      <c r="B3003" t="s">
        <v>61</v>
      </c>
      <c r="C3003" s="27"/>
      <c r="D3003" s="27"/>
      <c r="E3003" s="27"/>
      <c r="F3003" s="27">
        <v>0</v>
      </c>
      <c r="G3003" s="27">
        <v>0</v>
      </c>
      <c r="H3003" s="27">
        <v>0</v>
      </c>
      <c r="I3003" s="27">
        <v>1</v>
      </c>
      <c r="J3003" s="27">
        <v>0</v>
      </c>
      <c r="K3003" s="27">
        <v>1</v>
      </c>
      <c r="L3003" s="27">
        <v>1</v>
      </c>
      <c r="M3003" s="27">
        <v>0</v>
      </c>
      <c r="N3003" s="27">
        <v>0</v>
      </c>
      <c r="O3003" s="27">
        <v>0</v>
      </c>
      <c r="P3003" s="27"/>
      <c r="Q3003" s="27"/>
      <c r="R3003" s="27">
        <v>0</v>
      </c>
      <c r="S3003" s="27">
        <v>1</v>
      </c>
      <c r="T3003" s="33">
        <v>1.0176220702015186</v>
      </c>
      <c r="U3003" s="27"/>
      <c r="V3003" s="27"/>
      <c r="W3003" s="27"/>
      <c r="X3003" s="27"/>
      <c r="Y3003" s="27"/>
      <c r="Z3003" s="27">
        <v>1</v>
      </c>
    </row>
    <row r="3004" spans="1:26">
      <c r="A3004" s="27">
        <v>1959</v>
      </c>
      <c r="B3004" t="s">
        <v>61</v>
      </c>
      <c r="C3004" s="27"/>
      <c r="D3004" s="27"/>
      <c r="E3004" s="27"/>
      <c r="F3004" s="27">
        <v>0</v>
      </c>
      <c r="G3004" s="27">
        <v>0</v>
      </c>
      <c r="H3004" s="27">
        <v>0</v>
      </c>
      <c r="I3004" s="27">
        <v>1</v>
      </c>
      <c r="J3004" s="27">
        <v>0</v>
      </c>
      <c r="K3004" s="27">
        <v>1</v>
      </c>
      <c r="L3004" s="27">
        <v>1</v>
      </c>
      <c r="M3004" s="27">
        <v>0</v>
      </c>
      <c r="N3004" s="27">
        <v>0</v>
      </c>
      <c r="O3004" s="27">
        <v>0</v>
      </c>
      <c r="P3004" s="27"/>
      <c r="Q3004" s="27"/>
      <c r="R3004" s="27">
        <v>0</v>
      </c>
      <c r="S3004" s="27">
        <v>1</v>
      </c>
      <c r="T3004" s="33">
        <v>1.0157995537348996</v>
      </c>
      <c r="U3004" s="27"/>
      <c r="V3004" s="27"/>
      <c r="W3004" s="27"/>
      <c r="X3004" s="27"/>
      <c r="Y3004" s="27"/>
      <c r="Z3004" s="27">
        <v>1</v>
      </c>
    </row>
    <row r="3005" spans="1:26">
      <c r="A3005" s="27">
        <v>1960</v>
      </c>
      <c r="B3005" t="s">
        <v>61</v>
      </c>
      <c r="C3005" s="27"/>
      <c r="D3005" s="27"/>
      <c r="E3005" s="27"/>
      <c r="F3005" s="27">
        <v>0</v>
      </c>
      <c r="G3005" s="27">
        <v>0</v>
      </c>
      <c r="H3005" s="27">
        <v>0</v>
      </c>
      <c r="I3005" s="27">
        <v>1</v>
      </c>
      <c r="J3005" s="27">
        <v>0</v>
      </c>
      <c r="K3005" s="27">
        <v>1</v>
      </c>
      <c r="L3005" s="27">
        <v>1</v>
      </c>
      <c r="M3005" s="27">
        <v>0</v>
      </c>
      <c r="N3005" s="27">
        <v>0</v>
      </c>
      <c r="O3005" s="27">
        <v>0</v>
      </c>
      <c r="P3005" s="27"/>
      <c r="Q3005" s="27">
        <v>273187200</v>
      </c>
      <c r="R3005" s="27">
        <v>0</v>
      </c>
      <c r="S3005" s="27">
        <v>1</v>
      </c>
      <c r="T3005" s="33">
        <v>0.99364431383616725</v>
      </c>
      <c r="U3005" s="27"/>
      <c r="V3005" s="27"/>
      <c r="W3005" s="27"/>
      <c r="X3005" s="27"/>
      <c r="Y3005" s="27"/>
      <c r="Z3005" s="27">
        <v>1</v>
      </c>
    </row>
    <row r="3006" spans="1:26">
      <c r="A3006" s="27">
        <v>1961</v>
      </c>
      <c r="B3006" t="s">
        <v>61</v>
      </c>
      <c r="C3006" s="27"/>
      <c r="D3006" s="27"/>
      <c r="E3006" s="27"/>
      <c r="F3006" s="27">
        <v>0</v>
      </c>
      <c r="G3006" s="27">
        <v>0</v>
      </c>
      <c r="H3006" s="27">
        <v>0</v>
      </c>
      <c r="I3006" s="27">
        <v>1</v>
      </c>
      <c r="J3006" s="27">
        <v>0</v>
      </c>
      <c r="K3006" s="27">
        <v>1</v>
      </c>
      <c r="L3006" s="27">
        <v>1</v>
      </c>
      <c r="M3006" s="27">
        <v>0</v>
      </c>
      <c r="N3006" s="27">
        <v>0</v>
      </c>
      <c r="O3006" s="27">
        <v>0</v>
      </c>
      <c r="P3006" s="27"/>
      <c r="Q3006" s="27">
        <v>271066000</v>
      </c>
      <c r="R3006" s="27">
        <v>0</v>
      </c>
      <c r="S3006" s="27">
        <v>1</v>
      </c>
      <c r="T3006" s="33">
        <v>0.97346733996739376</v>
      </c>
      <c r="U3006" s="27"/>
      <c r="V3006" s="27"/>
      <c r="W3006" s="27"/>
      <c r="X3006" s="27"/>
      <c r="Y3006" s="27"/>
      <c r="Z3006" s="27">
        <v>1</v>
      </c>
    </row>
    <row r="3007" spans="1:26">
      <c r="A3007" s="27">
        <v>1962</v>
      </c>
      <c r="B3007" t="s">
        <v>61</v>
      </c>
      <c r="C3007" s="27"/>
      <c r="D3007" s="27"/>
      <c r="E3007" s="27"/>
      <c r="F3007" s="27">
        <v>0</v>
      </c>
      <c r="G3007" s="27">
        <v>0</v>
      </c>
      <c r="H3007" s="27">
        <v>0</v>
      </c>
      <c r="I3007" s="27">
        <v>1</v>
      </c>
      <c r="J3007" s="27">
        <v>0</v>
      </c>
      <c r="K3007" s="27">
        <v>1</v>
      </c>
      <c r="L3007" s="27">
        <v>1</v>
      </c>
      <c r="M3007" s="27">
        <v>0</v>
      </c>
      <c r="N3007" s="27">
        <v>0</v>
      </c>
      <c r="O3007" s="27">
        <v>0</v>
      </c>
      <c r="P3007" s="27"/>
      <c r="Q3007" s="27">
        <v>281896800</v>
      </c>
      <c r="R3007" s="27">
        <v>0</v>
      </c>
      <c r="S3007" s="27">
        <v>1</v>
      </c>
      <c r="T3007" s="33">
        <v>0.97699079984331827</v>
      </c>
      <c r="U3007" s="27"/>
      <c r="V3007" s="27"/>
      <c r="W3007" s="27"/>
      <c r="X3007" s="27"/>
      <c r="Y3007" s="27"/>
      <c r="Z3007" s="27">
        <v>1</v>
      </c>
    </row>
    <row r="3008" spans="1:26">
      <c r="A3008" s="27">
        <v>1963</v>
      </c>
      <c r="B3008" t="s">
        <v>61</v>
      </c>
      <c r="C3008" s="27"/>
      <c r="D3008" s="27"/>
      <c r="E3008" s="27"/>
      <c r="F3008" s="27">
        <v>0</v>
      </c>
      <c r="G3008" s="27">
        <v>0</v>
      </c>
      <c r="H3008" s="27">
        <v>0</v>
      </c>
      <c r="I3008" s="27">
        <v>1</v>
      </c>
      <c r="J3008" s="27">
        <v>0</v>
      </c>
      <c r="K3008" s="27">
        <v>1</v>
      </c>
      <c r="L3008" s="27">
        <v>1</v>
      </c>
      <c r="M3008" s="27">
        <v>0</v>
      </c>
      <c r="N3008" s="27">
        <v>0</v>
      </c>
      <c r="O3008" s="27">
        <v>0</v>
      </c>
      <c r="P3008" s="27"/>
      <c r="Q3008" s="27">
        <v>294883400</v>
      </c>
      <c r="R3008" s="27">
        <v>0</v>
      </c>
      <c r="S3008" s="27">
        <v>1</v>
      </c>
      <c r="T3008" s="33">
        <v>0.98866747285419376</v>
      </c>
      <c r="U3008" s="27"/>
      <c r="V3008" s="27"/>
      <c r="W3008" s="27"/>
      <c r="X3008" s="27"/>
      <c r="Y3008" s="27"/>
      <c r="Z3008" s="27">
        <v>1</v>
      </c>
    </row>
    <row r="3009" spans="1:26">
      <c r="A3009" s="27">
        <v>1964</v>
      </c>
      <c r="B3009" t="s">
        <v>61</v>
      </c>
      <c r="C3009" s="27"/>
      <c r="D3009" s="27"/>
      <c r="E3009" s="27"/>
      <c r="F3009" s="27">
        <v>0</v>
      </c>
      <c r="G3009" s="27">
        <v>0</v>
      </c>
      <c r="H3009" s="27">
        <v>0</v>
      </c>
      <c r="I3009" s="27">
        <v>1</v>
      </c>
      <c r="J3009" s="27">
        <v>0</v>
      </c>
      <c r="K3009" s="27">
        <v>1</v>
      </c>
      <c r="L3009" s="27">
        <v>1</v>
      </c>
      <c r="M3009" s="27">
        <v>0</v>
      </c>
      <c r="N3009" s="27">
        <v>0</v>
      </c>
      <c r="O3009" s="27">
        <v>0</v>
      </c>
      <c r="P3009" s="27"/>
      <c r="Q3009" s="27">
        <v>325281199.99999994</v>
      </c>
      <c r="R3009" s="27">
        <v>0</v>
      </c>
      <c r="S3009" s="27">
        <v>1</v>
      </c>
      <c r="T3009" s="33">
        <v>1.0337554660061781</v>
      </c>
      <c r="U3009" s="27"/>
      <c r="V3009" s="27"/>
      <c r="W3009" s="27"/>
      <c r="X3009" s="27"/>
      <c r="Y3009" s="27"/>
      <c r="Z3009" s="27">
        <v>1</v>
      </c>
    </row>
    <row r="3010" spans="1:26">
      <c r="A3010" s="27">
        <v>1965</v>
      </c>
      <c r="B3010" t="s">
        <v>61</v>
      </c>
      <c r="C3010" s="27"/>
      <c r="D3010" s="27"/>
      <c r="E3010" s="27"/>
      <c r="F3010" s="27">
        <v>0</v>
      </c>
      <c r="G3010" s="27">
        <v>0</v>
      </c>
      <c r="H3010" s="27">
        <v>0</v>
      </c>
      <c r="I3010" s="27">
        <v>1</v>
      </c>
      <c r="J3010" s="27">
        <v>0</v>
      </c>
      <c r="K3010" s="27">
        <v>1</v>
      </c>
      <c r="L3010" s="27">
        <v>1</v>
      </c>
      <c r="M3010" s="27">
        <v>0</v>
      </c>
      <c r="N3010" s="27">
        <v>0</v>
      </c>
      <c r="O3010" s="27">
        <v>0</v>
      </c>
      <c r="P3010" s="27"/>
      <c r="Q3010" s="27">
        <v>353251800</v>
      </c>
      <c r="R3010" s="27">
        <v>0</v>
      </c>
      <c r="S3010" s="27">
        <v>1</v>
      </c>
      <c r="T3010" s="33">
        <v>1.0227515959565798</v>
      </c>
      <c r="U3010" s="27"/>
      <c r="V3010" s="27"/>
      <c r="W3010" s="27"/>
      <c r="X3010" s="27"/>
      <c r="Y3010" s="27"/>
      <c r="Z3010" s="27">
        <v>1</v>
      </c>
    </row>
    <row r="3011" spans="1:26">
      <c r="A3011" s="27">
        <v>1966</v>
      </c>
      <c r="B3011" t="s">
        <v>61</v>
      </c>
      <c r="C3011" s="27"/>
      <c r="D3011" s="27"/>
      <c r="E3011" s="27"/>
      <c r="F3011" s="27">
        <v>0</v>
      </c>
      <c r="G3011" s="27">
        <v>0</v>
      </c>
      <c r="H3011" s="27">
        <v>0</v>
      </c>
      <c r="I3011" s="27">
        <v>1</v>
      </c>
      <c r="J3011" s="27">
        <v>0</v>
      </c>
      <c r="K3011" s="27">
        <v>1</v>
      </c>
      <c r="L3011" s="27">
        <v>1</v>
      </c>
      <c r="M3011" s="27">
        <v>0</v>
      </c>
      <c r="N3011" s="27">
        <v>0</v>
      </c>
      <c r="O3011" s="27">
        <v>0</v>
      </c>
      <c r="P3011" s="27"/>
      <c r="Q3011" s="27">
        <v>368948599.99999994</v>
      </c>
      <c r="R3011" s="27">
        <v>0</v>
      </c>
      <c r="S3011" s="27">
        <v>1</v>
      </c>
      <c r="T3011" s="33">
        <v>1.060453919000093</v>
      </c>
      <c r="U3011" s="27"/>
      <c r="V3011" s="27"/>
      <c r="W3011" s="27"/>
      <c r="X3011" s="27"/>
      <c r="Y3011" s="27"/>
      <c r="Z3011" s="27">
        <v>1</v>
      </c>
    </row>
    <row r="3012" spans="1:26">
      <c r="A3012" s="27">
        <v>1967</v>
      </c>
      <c r="B3012" t="s">
        <v>61</v>
      </c>
      <c r="C3012" s="27"/>
      <c r="D3012" s="27"/>
      <c r="E3012" s="27"/>
      <c r="F3012" s="27">
        <v>0</v>
      </c>
      <c r="G3012" s="27">
        <v>0</v>
      </c>
      <c r="H3012" s="27">
        <v>0</v>
      </c>
      <c r="I3012" s="27">
        <v>1</v>
      </c>
      <c r="J3012" s="27">
        <v>0</v>
      </c>
      <c r="K3012" s="27">
        <v>1</v>
      </c>
      <c r="L3012" s="27">
        <v>1</v>
      </c>
      <c r="M3012" s="27">
        <v>0</v>
      </c>
      <c r="N3012" s="27">
        <v>0</v>
      </c>
      <c r="O3012" s="27">
        <v>0</v>
      </c>
      <c r="P3012" s="27"/>
      <c r="Q3012" s="27">
        <v>369124200.00000006</v>
      </c>
      <c r="R3012" s="27">
        <v>0</v>
      </c>
      <c r="S3012" s="27">
        <v>1</v>
      </c>
      <c r="T3012" s="33">
        <v>1.0100991944882907</v>
      </c>
      <c r="U3012" s="27"/>
      <c r="V3012" s="27"/>
      <c r="W3012" s="27"/>
      <c r="X3012" s="27"/>
      <c r="Y3012" s="27"/>
      <c r="Z3012" s="27">
        <v>1</v>
      </c>
    </row>
    <row r="3013" spans="1:26">
      <c r="A3013" s="27">
        <v>1968</v>
      </c>
      <c r="B3013" t="s">
        <v>61</v>
      </c>
      <c r="C3013" s="27"/>
      <c r="D3013" s="27"/>
      <c r="E3013" s="27"/>
      <c r="F3013" s="27">
        <v>0</v>
      </c>
      <c r="G3013" s="27">
        <v>0</v>
      </c>
      <c r="H3013" s="27">
        <v>0</v>
      </c>
      <c r="I3013" s="27">
        <v>1</v>
      </c>
      <c r="J3013" s="27">
        <v>0</v>
      </c>
      <c r="K3013" s="27">
        <v>1</v>
      </c>
      <c r="L3013" s="27">
        <v>1</v>
      </c>
      <c r="M3013" s="27">
        <v>0</v>
      </c>
      <c r="N3013" s="27">
        <v>0</v>
      </c>
      <c r="O3013" s="27">
        <v>0</v>
      </c>
      <c r="P3013" s="27"/>
      <c r="Q3013" s="27">
        <v>367968800.00000006</v>
      </c>
      <c r="R3013" s="27">
        <v>0</v>
      </c>
      <c r="S3013" s="27">
        <v>1</v>
      </c>
      <c r="T3013" s="33">
        <v>0.99765870157012104</v>
      </c>
      <c r="U3013" s="27"/>
      <c r="V3013" s="27"/>
      <c r="W3013" s="27"/>
      <c r="X3013" s="27"/>
      <c r="Y3013" s="27"/>
      <c r="Z3013" s="27">
        <v>1</v>
      </c>
    </row>
    <row r="3014" spans="1:26">
      <c r="A3014" s="27">
        <v>1969</v>
      </c>
      <c r="B3014" t="s">
        <v>61</v>
      </c>
      <c r="C3014" s="27"/>
      <c r="D3014" s="27"/>
      <c r="E3014" s="27"/>
      <c r="F3014" s="27">
        <v>0</v>
      </c>
      <c r="G3014" s="27">
        <v>0</v>
      </c>
      <c r="H3014" s="27">
        <v>0</v>
      </c>
      <c r="I3014" s="27">
        <v>1</v>
      </c>
      <c r="J3014" s="27">
        <v>0</v>
      </c>
      <c r="K3014" s="27">
        <v>1</v>
      </c>
      <c r="L3014" s="27">
        <v>1</v>
      </c>
      <c r="M3014" s="27">
        <v>0</v>
      </c>
      <c r="N3014" s="27">
        <v>0</v>
      </c>
      <c r="O3014" s="27">
        <v>0</v>
      </c>
      <c r="P3014" s="27"/>
      <c r="Q3014" s="27">
        <v>391820400</v>
      </c>
      <c r="R3014" s="27">
        <v>0</v>
      </c>
      <c r="S3014" s="27">
        <v>1</v>
      </c>
      <c r="T3014" s="33">
        <v>1.0058077459461789</v>
      </c>
      <c r="U3014" s="27"/>
      <c r="V3014" s="27"/>
      <c r="W3014" s="27"/>
      <c r="X3014" s="27"/>
      <c r="Y3014" s="27"/>
      <c r="Z3014" s="27">
        <v>1</v>
      </c>
    </row>
    <row r="3015" spans="1:26">
      <c r="A3015" s="27">
        <v>1970</v>
      </c>
      <c r="B3015" t="s">
        <v>61</v>
      </c>
      <c r="C3015" s="27"/>
      <c r="D3015" s="27"/>
      <c r="E3015" s="27"/>
      <c r="F3015" s="27">
        <v>0</v>
      </c>
      <c r="G3015" s="27">
        <v>0</v>
      </c>
      <c r="H3015" s="27">
        <v>0</v>
      </c>
      <c r="I3015" s="27">
        <v>1</v>
      </c>
      <c r="J3015" s="27">
        <v>0</v>
      </c>
      <c r="K3015" s="27">
        <v>1</v>
      </c>
      <c r="L3015" s="27">
        <v>1</v>
      </c>
      <c r="M3015" s="27">
        <v>0</v>
      </c>
      <c r="N3015" s="27">
        <v>0</v>
      </c>
      <c r="O3015" s="27">
        <v>0</v>
      </c>
      <c r="P3015" s="27"/>
      <c r="Q3015" s="27">
        <v>331200000</v>
      </c>
      <c r="R3015" s="27">
        <v>0</v>
      </c>
      <c r="S3015" s="27">
        <v>1</v>
      </c>
      <c r="T3015" s="33">
        <v>1</v>
      </c>
      <c r="U3015" s="27">
        <v>2890000</v>
      </c>
      <c r="V3015" s="27">
        <v>0</v>
      </c>
      <c r="W3015" s="27">
        <v>350000</v>
      </c>
      <c r="X3015" s="27"/>
      <c r="Y3015" s="27">
        <v>0</v>
      </c>
      <c r="Z3015" s="27">
        <v>1</v>
      </c>
    </row>
    <row r="3016" spans="1:26">
      <c r="A3016" s="27">
        <v>1971</v>
      </c>
      <c r="B3016" t="s">
        <v>61</v>
      </c>
      <c r="C3016" s="27"/>
      <c r="D3016" s="27"/>
      <c r="E3016" s="27"/>
      <c r="F3016" s="27">
        <v>0</v>
      </c>
      <c r="G3016" s="27">
        <v>0</v>
      </c>
      <c r="H3016" s="27">
        <v>0</v>
      </c>
      <c r="I3016" s="27">
        <v>1</v>
      </c>
      <c r="J3016" s="27">
        <v>0</v>
      </c>
      <c r="K3016" s="27">
        <v>1</v>
      </c>
      <c r="L3016" s="27">
        <v>1</v>
      </c>
      <c r="M3016" s="27">
        <v>0</v>
      </c>
      <c r="N3016" s="27">
        <v>0</v>
      </c>
      <c r="O3016" s="27">
        <v>0</v>
      </c>
      <c r="P3016" s="27"/>
      <c r="Q3016" s="27">
        <v>362800000</v>
      </c>
      <c r="R3016" s="27">
        <v>0</v>
      </c>
      <c r="S3016" s="27">
        <v>1</v>
      </c>
      <c r="T3016" s="33">
        <v>0.92761372871024128</v>
      </c>
      <c r="U3016" s="27">
        <v>1200000</v>
      </c>
      <c r="V3016" s="27">
        <v>0</v>
      </c>
      <c r="W3016" s="27">
        <v>350000</v>
      </c>
      <c r="X3016" s="27"/>
      <c r="Y3016" s="27">
        <v>0</v>
      </c>
      <c r="Z3016" s="27">
        <v>1</v>
      </c>
    </row>
    <row r="3017" spans="1:26">
      <c r="A3017" s="27">
        <v>1972</v>
      </c>
      <c r="B3017" t="s">
        <v>61</v>
      </c>
      <c r="C3017" s="27"/>
      <c r="D3017" s="27"/>
      <c r="E3017" s="27"/>
      <c r="F3017" s="27">
        <v>0</v>
      </c>
      <c r="G3017" s="27">
        <v>0</v>
      </c>
      <c r="H3017" s="27">
        <v>0</v>
      </c>
      <c r="I3017" s="27">
        <v>1</v>
      </c>
      <c r="J3017" s="27">
        <v>0</v>
      </c>
      <c r="K3017" s="27">
        <v>1</v>
      </c>
      <c r="L3017" s="27">
        <v>1</v>
      </c>
      <c r="M3017" s="27">
        <v>0</v>
      </c>
      <c r="N3017" s="27">
        <v>0</v>
      </c>
      <c r="O3017" s="27">
        <v>0</v>
      </c>
      <c r="P3017" s="27"/>
      <c r="Q3017" s="27">
        <v>372000000</v>
      </c>
      <c r="R3017" s="27">
        <v>0</v>
      </c>
      <c r="S3017" s="27">
        <v>1</v>
      </c>
      <c r="T3017" s="33">
        <v>0.92122545142259926</v>
      </c>
      <c r="U3017" s="27">
        <v>0</v>
      </c>
      <c r="V3017" s="27">
        <v>0</v>
      </c>
      <c r="W3017" s="27">
        <v>378000</v>
      </c>
      <c r="X3017" s="27"/>
      <c r="Y3017" s="27">
        <v>0</v>
      </c>
      <c r="Z3017" s="27">
        <v>1</v>
      </c>
    </row>
    <row r="3018" spans="1:26">
      <c r="A3018" s="27">
        <v>1973</v>
      </c>
      <c r="B3018" t="s">
        <v>61</v>
      </c>
      <c r="C3018" s="27"/>
      <c r="D3018" s="27"/>
      <c r="E3018" s="27"/>
      <c r="F3018" s="27">
        <v>0</v>
      </c>
      <c r="G3018" s="27">
        <v>0</v>
      </c>
      <c r="H3018" s="27">
        <v>0</v>
      </c>
      <c r="I3018" s="27">
        <v>1</v>
      </c>
      <c r="J3018" s="27">
        <v>0</v>
      </c>
      <c r="K3018" s="27">
        <v>1</v>
      </c>
      <c r="L3018" s="27">
        <v>1</v>
      </c>
      <c r="M3018" s="27">
        <v>0</v>
      </c>
      <c r="N3018" s="27">
        <v>0</v>
      </c>
      <c r="O3018" s="27">
        <v>0</v>
      </c>
      <c r="P3018" s="27"/>
      <c r="Q3018" s="27">
        <v>466800000</v>
      </c>
      <c r="R3018" s="27">
        <v>0</v>
      </c>
      <c r="S3018" s="27">
        <v>1</v>
      </c>
      <c r="T3018" s="33">
        <v>1.2798279189511945</v>
      </c>
      <c r="U3018" s="27">
        <v>0</v>
      </c>
      <c r="V3018" s="27">
        <v>0</v>
      </c>
      <c r="W3018" s="27">
        <v>416000</v>
      </c>
      <c r="X3018" s="27"/>
      <c r="Y3018" s="27">
        <v>0</v>
      </c>
      <c r="Z3018" s="27">
        <v>1</v>
      </c>
    </row>
    <row r="3019" spans="1:26">
      <c r="A3019" s="27">
        <v>1974</v>
      </c>
      <c r="B3019" t="s">
        <v>61</v>
      </c>
      <c r="C3019" s="27"/>
      <c r="D3019" s="27"/>
      <c r="E3019" s="27"/>
      <c r="F3019" s="27">
        <v>0</v>
      </c>
      <c r="G3019" s="27">
        <v>0</v>
      </c>
      <c r="H3019" s="27">
        <v>0</v>
      </c>
      <c r="I3019" s="27">
        <v>1</v>
      </c>
      <c r="J3019" s="27">
        <v>0</v>
      </c>
      <c r="K3019" s="27">
        <v>1</v>
      </c>
      <c r="L3019" s="27">
        <v>1</v>
      </c>
      <c r="M3019" s="27">
        <v>0</v>
      </c>
      <c r="N3019" s="27">
        <v>0</v>
      </c>
      <c r="O3019" s="27">
        <v>0</v>
      </c>
      <c r="P3019" s="27"/>
      <c r="Q3019" s="27">
        <v>565400000</v>
      </c>
      <c r="R3019" s="27">
        <v>0</v>
      </c>
      <c r="S3019" s="27">
        <v>1</v>
      </c>
      <c r="T3019" s="33">
        <v>1.2793035310212315</v>
      </c>
      <c r="U3019" s="27">
        <v>3739365</v>
      </c>
      <c r="V3019" s="27">
        <v>0</v>
      </c>
      <c r="W3019" s="27">
        <v>412000</v>
      </c>
      <c r="X3019" s="27"/>
      <c r="Y3019" s="27">
        <v>0</v>
      </c>
      <c r="Z3019" s="27">
        <v>1</v>
      </c>
    </row>
    <row r="3020" spans="1:26">
      <c r="A3020" s="27">
        <v>1975</v>
      </c>
      <c r="B3020" t="s">
        <v>61</v>
      </c>
      <c r="C3020" s="27"/>
      <c r="D3020" s="27"/>
      <c r="E3020" s="27"/>
      <c r="F3020" s="27">
        <v>0</v>
      </c>
      <c r="G3020" s="27">
        <v>0</v>
      </c>
      <c r="H3020" s="27">
        <v>0</v>
      </c>
      <c r="I3020" s="27">
        <v>1</v>
      </c>
      <c r="J3020" s="27">
        <v>0</v>
      </c>
      <c r="K3020" s="27">
        <v>1</v>
      </c>
      <c r="L3020" s="27">
        <v>1</v>
      </c>
      <c r="M3020" s="27">
        <v>0</v>
      </c>
      <c r="N3020" s="27">
        <v>0</v>
      </c>
      <c r="O3020" s="27">
        <v>0</v>
      </c>
      <c r="P3020" s="27"/>
      <c r="Q3020" s="27">
        <v>681400000</v>
      </c>
      <c r="R3020" s="27">
        <v>0</v>
      </c>
      <c r="S3020" s="27">
        <v>1</v>
      </c>
      <c r="T3020" s="33">
        <v>0.94696688960437181</v>
      </c>
      <c r="U3020" s="27">
        <v>12981945</v>
      </c>
      <c r="V3020" s="27">
        <v>0</v>
      </c>
      <c r="W3020" s="27">
        <v>6256000</v>
      </c>
      <c r="X3020" s="27"/>
      <c r="Y3020" s="27">
        <v>0</v>
      </c>
      <c r="Z3020" s="27">
        <v>1</v>
      </c>
    </row>
    <row r="3021" spans="1:26">
      <c r="A3021" s="27">
        <v>1976</v>
      </c>
      <c r="B3021" t="s">
        <v>61</v>
      </c>
      <c r="C3021" s="27"/>
      <c r="D3021" s="27"/>
      <c r="E3021" s="27"/>
      <c r="F3021" s="27">
        <v>0</v>
      </c>
      <c r="G3021" s="27">
        <v>0</v>
      </c>
      <c r="H3021" s="27">
        <v>0</v>
      </c>
      <c r="I3021" s="27">
        <v>1</v>
      </c>
      <c r="J3021" s="27">
        <v>0</v>
      </c>
      <c r="K3021" s="27">
        <v>1</v>
      </c>
      <c r="L3021" s="27">
        <v>1</v>
      </c>
      <c r="M3021" s="27">
        <v>0</v>
      </c>
      <c r="N3021" s="27">
        <v>0</v>
      </c>
      <c r="O3021" s="27">
        <v>0</v>
      </c>
      <c r="P3021" s="27"/>
      <c r="Q3021" s="27">
        <v>879000000</v>
      </c>
      <c r="R3021" s="27">
        <v>0</v>
      </c>
      <c r="S3021" s="27">
        <v>1</v>
      </c>
      <c r="T3021" s="33">
        <v>1.0219497573337515</v>
      </c>
      <c r="U3021" s="27">
        <v>14498337.699999999</v>
      </c>
      <c r="V3021" s="27">
        <v>0</v>
      </c>
      <c r="W3021" s="27">
        <v>19421000</v>
      </c>
      <c r="X3021" s="27"/>
      <c r="Y3021" s="27">
        <v>0</v>
      </c>
      <c r="Z3021" s="27">
        <v>1</v>
      </c>
    </row>
    <row r="3022" spans="1:26">
      <c r="A3022" s="27">
        <v>1977</v>
      </c>
      <c r="B3022" t="s">
        <v>61</v>
      </c>
      <c r="C3022" s="27"/>
      <c r="D3022" s="27"/>
      <c r="E3022" s="27"/>
      <c r="F3022" s="27">
        <v>0</v>
      </c>
      <c r="G3022" s="27">
        <v>0</v>
      </c>
      <c r="H3022" s="27">
        <v>0</v>
      </c>
      <c r="I3022" s="27">
        <v>1</v>
      </c>
      <c r="J3022" s="27">
        <v>0</v>
      </c>
      <c r="K3022" s="27">
        <v>1</v>
      </c>
      <c r="L3022" s="27">
        <v>1</v>
      </c>
      <c r="M3022" s="27">
        <v>0</v>
      </c>
      <c r="N3022" s="27">
        <v>0</v>
      </c>
      <c r="O3022" s="27">
        <v>0</v>
      </c>
      <c r="P3022" s="27"/>
      <c r="Q3022" s="27">
        <v>947000000</v>
      </c>
      <c r="R3022" s="27">
        <v>0</v>
      </c>
      <c r="S3022" s="27">
        <v>1</v>
      </c>
      <c r="T3022" s="33">
        <v>1.0409624303569636</v>
      </c>
      <c r="U3022" s="27">
        <v>12267202.199999999</v>
      </c>
      <c r="V3022" s="27">
        <v>0</v>
      </c>
      <c r="W3022" s="27">
        <v>37340000</v>
      </c>
      <c r="X3022" s="27"/>
      <c r="Y3022" s="27">
        <v>0</v>
      </c>
      <c r="Z3022" s="27">
        <v>1</v>
      </c>
    </row>
    <row r="3023" spans="1:26">
      <c r="A3023" s="27">
        <v>1978</v>
      </c>
      <c r="B3023" t="s">
        <v>61</v>
      </c>
      <c r="C3023" s="27"/>
      <c r="D3023" s="27"/>
      <c r="E3023" s="27"/>
      <c r="F3023" s="27">
        <v>0</v>
      </c>
      <c r="G3023" s="27">
        <v>0</v>
      </c>
      <c r="H3023" s="27">
        <v>0</v>
      </c>
      <c r="I3023" s="27">
        <v>1</v>
      </c>
      <c r="J3023" s="27">
        <v>0</v>
      </c>
      <c r="K3023" s="27">
        <v>1</v>
      </c>
      <c r="L3023" s="27">
        <v>1</v>
      </c>
      <c r="M3023" s="27">
        <v>0</v>
      </c>
      <c r="N3023" s="27">
        <v>0</v>
      </c>
      <c r="O3023" s="27">
        <v>0</v>
      </c>
      <c r="P3023" s="27"/>
      <c r="Q3023" s="27">
        <v>974200000</v>
      </c>
      <c r="R3023" s="27">
        <v>0</v>
      </c>
      <c r="S3023" s="27">
        <v>1</v>
      </c>
      <c r="T3023" s="33">
        <v>0.91734575384516981</v>
      </c>
      <c r="U3023" s="27">
        <v>20375418.300000001</v>
      </c>
      <c r="V3023" s="27">
        <v>0</v>
      </c>
      <c r="W3023" s="27">
        <v>45255000</v>
      </c>
      <c r="X3023" s="27"/>
      <c r="Y3023" s="27">
        <v>0</v>
      </c>
      <c r="Z3023" s="27">
        <v>1</v>
      </c>
    </row>
    <row r="3024" spans="1:26">
      <c r="A3024" s="27">
        <v>1979</v>
      </c>
      <c r="B3024" t="s">
        <v>61</v>
      </c>
      <c r="C3024" s="27"/>
      <c r="D3024" s="27"/>
      <c r="E3024" s="27"/>
      <c r="F3024" s="27">
        <v>0</v>
      </c>
      <c r="G3024" s="27">
        <v>0</v>
      </c>
      <c r="H3024" s="27">
        <v>0</v>
      </c>
      <c r="I3024" s="27">
        <v>1</v>
      </c>
      <c r="J3024" s="27">
        <v>0</v>
      </c>
      <c r="K3024" s="27">
        <v>1</v>
      </c>
      <c r="L3024" s="27">
        <v>1</v>
      </c>
      <c r="M3024" s="27">
        <v>0</v>
      </c>
      <c r="N3024" s="27">
        <v>0</v>
      </c>
      <c r="O3024" s="27">
        <v>0</v>
      </c>
      <c r="P3024" s="27"/>
      <c r="Q3024" s="27">
        <v>1080600000</v>
      </c>
      <c r="R3024" s="27">
        <v>0</v>
      </c>
      <c r="S3024" s="27">
        <v>1</v>
      </c>
      <c r="T3024" s="33">
        <v>0.9810294585578897</v>
      </c>
      <c r="U3024" s="27">
        <v>24573402</v>
      </c>
      <c r="V3024" s="27">
        <v>0</v>
      </c>
      <c r="W3024" s="27">
        <v>53198000</v>
      </c>
      <c r="X3024" s="27"/>
      <c r="Y3024" s="27">
        <v>0</v>
      </c>
      <c r="Z3024" s="27">
        <v>1</v>
      </c>
    </row>
    <row r="3025" spans="1:26">
      <c r="A3025" s="27">
        <v>1980</v>
      </c>
      <c r="B3025" t="s">
        <v>61</v>
      </c>
      <c r="C3025" s="27"/>
      <c r="D3025" s="27"/>
      <c r="E3025" s="27"/>
      <c r="F3025" s="27">
        <v>0</v>
      </c>
      <c r="G3025" s="27">
        <v>0</v>
      </c>
      <c r="H3025" s="27">
        <v>0</v>
      </c>
      <c r="I3025" s="27">
        <v>1</v>
      </c>
      <c r="J3025" s="27">
        <v>0</v>
      </c>
      <c r="K3025" s="27">
        <v>1</v>
      </c>
      <c r="L3025" s="27">
        <v>1</v>
      </c>
      <c r="M3025" s="27">
        <v>0</v>
      </c>
      <c r="N3025" s="27">
        <v>0</v>
      </c>
      <c r="O3025" s="27">
        <v>0</v>
      </c>
      <c r="P3025" s="27">
        <v>1546000000</v>
      </c>
      <c r="Q3025" s="27">
        <v>1383799999.9999998</v>
      </c>
      <c r="R3025" s="27">
        <v>0</v>
      </c>
      <c r="S3025" s="27">
        <v>1</v>
      </c>
      <c r="T3025" s="33">
        <v>0.94044734443210454</v>
      </c>
      <c r="U3025" s="27">
        <v>46174890.200000003</v>
      </c>
      <c r="V3025" s="27">
        <v>0</v>
      </c>
      <c r="W3025" s="27">
        <v>66265000</v>
      </c>
      <c r="X3025" s="27"/>
      <c r="Y3025" s="27">
        <v>0</v>
      </c>
      <c r="Z3025" s="27">
        <v>1</v>
      </c>
    </row>
    <row r="3026" spans="1:26">
      <c r="A3026" s="27">
        <v>1981</v>
      </c>
      <c r="B3026" t="s">
        <v>61</v>
      </c>
      <c r="C3026" s="27"/>
      <c r="D3026" s="27"/>
      <c r="E3026" s="27"/>
      <c r="F3026" s="27">
        <v>0</v>
      </c>
      <c r="G3026" s="27">
        <v>0</v>
      </c>
      <c r="H3026" s="27">
        <v>0</v>
      </c>
      <c r="I3026" s="27">
        <v>1</v>
      </c>
      <c r="J3026" s="27">
        <v>0</v>
      </c>
      <c r="K3026" s="27">
        <v>1</v>
      </c>
      <c r="L3026" s="27">
        <v>1</v>
      </c>
      <c r="M3026" s="27">
        <v>0</v>
      </c>
      <c r="N3026" s="27">
        <v>0</v>
      </c>
      <c r="O3026" s="27">
        <v>0</v>
      </c>
      <c r="P3026" s="27">
        <v>1702000000</v>
      </c>
      <c r="Q3026" s="27">
        <v>1479400000</v>
      </c>
      <c r="R3026" s="27">
        <v>0</v>
      </c>
      <c r="S3026" s="27">
        <v>1</v>
      </c>
      <c r="T3026" s="33">
        <v>0.83355014400471705</v>
      </c>
      <c r="U3026" s="27">
        <v>58452932.799999997</v>
      </c>
      <c r="V3026" s="27">
        <v>0</v>
      </c>
      <c r="W3026" s="27">
        <v>82405760</v>
      </c>
      <c r="X3026" s="27"/>
      <c r="Y3026" s="27">
        <v>41800000</v>
      </c>
      <c r="Z3026" s="27">
        <v>1</v>
      </c>
    </row>
    <row r="3027" spans="1:26">
      <c r="A3027" s="27">
        <v>1982</v>
      </c>
      <c r="B3027" t="s">
        <v>61</v>
      </c>
      <c r="C3027" s="27"/>
      <c r="D3027" s="27"/>
      <c r="E3027" s="27"/>
      <c r="F3027" s="27">
        <v>0</v>
      </c>
      <c r="G3027" s="27">
        <v>0</v>
      </c>
      <c r="H3027" s="27">
        <v>0</v>
      </c>
      <c r="I3027" s="27">
        <v>1</v>
      </c>
      <c r="J3027" s="27">
        <v>0</v>
      </c>
      <c r="K3027" s="27">
        <v>1</v>
      </c>
      <c r="L3027" s="27">
        <v>1</v>
      </c>
      <c r="M3027" s="27">
        <v>0</v>
      </c>
      <c r="N3027" s="27">
        <v>0</v>
      </c>
      <c r="O3027" s="27">
        <v>0</v>
      </c>
      <c r="P3027" s="27">
        <v>1770000000</v>
      </c>
      <c r="Q3027" s="27">
        <v>1474200000</v>
      </c>
      <c r="R3027" s="27">
        <v>0</v>
      </c>
      <c r="S3027" s="27">
        <v>1</v>
      </c>
      <c r="T3027" s="33">
        <v>0.78443295677873848</v>
      </c>
      <c r="U3027" s="27">
        <v>67202902.799999997</v>
      </c>
      <c r="V3027" s="27">
        <v>0</v>
      </c>
      <c r="W3027" s="27">
        <v>96207530.799999997</v>
      </c>
      <c r="X3027" s="27"/>
      <c r="Y3027" s="27">
        <v>0</v>
      </c>
      <c r="Z3027" s="27">
        <v>1</v>
      </c>
    </row>
    <row r="3028" spans="1:26">
      <c r="A3028" s="27">
        <v>1983</v>
      </c>
      <c r="B3028" t="s">
        <v>61</v>
      </c>
      <c r="C3028" s="27"/>
      <c r="D3028" s="27"/>
      <c r="E3028" s="27"/>
      <c r="F3028" s="27">
        <v>0</v>
      </c>
      <c r="G3028" s="27">
        <v>0</v>
      </c>
      <c r="H3028" s="27">
        <v>0</v>
      </c>
      <c r="I3028" s="27">
        <v>1</v>
      </c>
      <c r="J3028" s="27">
        <v>0</v>
      </c>
      <c r="K3028" s="27">
        <v>1</v>
      </c>
      <c r="L3028" s="27">
        <v>1</v>
      </c>
      <c r="M3028" s="27">
        <v>0</v>
      </c>
      <c r="N3028" s="27">
        <v>0</v>
      </c>
      <c r="O3028" s="27">
        <v>0</v>
      </c>
      <c r="P3028" s="27">
        <v>1900000000</v>
      </c>
      <c r="Q3028" s="27">
        <v>1623599999.9999998</v>
      </c>
      <c r="R3028" s="27">
        <v>0</v>
      </c>
      <c r="S3028" s="27">
        <v>1</v>
      </c>
      <c r="T3028" s="33">
        <v>0.83426891623154475</v>
      </c>
      <c r="U3028" s="27">
        <v>94453368.599999994</v>
      </c>
      <c r="V3028" s="27">
        <v>0</v>
      </c>
      <c r="W3028" s="27">
        <v>122202815.59999999</v>
      </c>
      <c r="X3028" s="27"/>
      <c r="Y3028" s="27">
        <v>0</v>
      </c>
      <c r="Z3028" s="27">
        <v>1</v>
      </c>
    </row>
    <row r="3029" spans="1:26">
      <c r="A3029" s="27">
        <v>1984</v>
      </c>
      <c r="B3029" t="s">
        <v>61</v>
      </c>
      <c r="C3029" s="27"/>
      <c r="D3029" s="27"/>
      <c r="E3029" s="27"/>
      <c r="F3029" s="27">
        <v>0</v>
      </c>
      <c r="G3029" s="27">
        <v>0</v>
      </c>
      <c r="H3029" s="27">
        <v>0</v>
      </c>
      <c r="I3029" s="27">
        <v>1</v>
      </c>
      <c r="J3029" s="27">
        <v>0</v>
      </c>
      <c r="K3029" s="27">
        <v>1</v>
      </c>
      <c r="L3029" s="27">
        <v>1</v>
      </c>
      <c r="M3029" s="27">
        <v>0</v>
      </c>
      <c r="N3029" s="27">
        <v>0</v>
      </c>
      <c r="O3029" s="27">
        <v>0</v>
      </c>
      <c r="P3029" s="27">
        <v>2105000000</v>
      </c>
      <c r="Q3029" s="27">
        <v>1816200000</v>
      </c>
      <c r="R3029" s="27">
        <v>0</v>
      </c>
      <c r="S3029" s="27">
        <v>1</v>
      </c>
      <c r="T3029" s="33">
        <v>0.82999599794502654</v>
      </c>
      <c r="U3029" s="27">
        <v>100741805.59999999</v>
      </c>
      <c r="V3029" s="27">
        <v>0</v>
      </c>
      <c r="W3029" s="27">
        <v>150357578.40000001</v>
      </c>
      <c r="X3029" s="27"/>
      <c r="Y3029" s="27"/>
      <c r="Z3029" s="27">
        <v>1</v>
      </c>
    </row>
    <row r="3030" spans="1:26">
      <c r="A3030" s="27">
        <v>1985</v>
      </c>
      <c r="B3030" t="s">
        <v>61</v>
      </c>
      <c r="C3030" s="27"/>
      <c r="D3030" s="27"/>
      <c r="E3030" s="27"/>
      <c r="F3030" s="27">
        <v>0</v>
      </c>
      <c r="G3030" s="27">
        <v>0</v>
      </c>
      <c r="H3030" s="27">
        <v>0</v>
      </c>
      <c r="I3030" s="27">
        <v>1</v>
      </c>
      <c r="J3030" s="27">
        <v>0</v>
      </c>
      <c r="K3030" s="27">
        <v>1</v>
      </c>
      <c r="L3030" s="27">
        <v>1</v>
      </c>
      <c r="M3030" s="27">
        <v>0</v>
      </c>
      <c r="N3030" s="27">
        <v>0</v>
      </c>
      <c r="O3030" s="27">
        <v>0</v>
      </c>
      <c r="P3030" s="27">
        <v>2337000000</v>
      </c>
      <c r="Q3030" s="27">
        <v>2009400000</v>
      </c>
      <c r="R3030" s="27">
        <v>0</v>
      </c>
      <c r="S3030" s="27">
        <v>1</v>
      </c>
      <c r="T3030" s="33">
        <v>0.74915719568429318</v>
      </c>
      <c r="U3030" s="27">
        <v>95846168.200000003</v>
      </c>
      <c r="V3030" s="27">
        <v>0</v>
      </c>
      <c r="W3030" s="27">
        <v>173895182</v>
      </c>
      <c r="X3030" s="27"/>
      <c r="Y3030" s="27"/>
      <c r="Z3030" s="27">
        <v>1</v>
      </c>
    </row>
    <row r="3031" spans="1:26">
      <c r="A3031" s="27">
        <v>1986</v>
      </c>
      <c r="B3031" t="s">
        <v>61</v>
      </c>
      <c r="C3031" s="27"/>
      <c r="D3031" s="27"/>
      <c r="E3031" s="27"/>
      <c r="F3031" s="27">
        <v>0</v>
      </c>
      <c r="G3031" s="27">
        <v>0</v>
      </c>
      <c r="H3031" s="27">
        <v>0</v>
      </c>
      <c r="I3031" s="27">
        <v>1</v>
      </c>
      <c r="J3031" s="27">
        <v>0</v>
      </c>
      <c r="K3031" s="27">
        <v>1</v>
      </c>
      <c r="L3031" s="27">
        <v>1</v>
      </c>
      <c r="M3031" s="27">
        <v>0</v>
      </c>
      <c r="N3031" s="27">
        <v>0</v>
      </c>
      <c r="O3031" s="27">
        <v>0</v>
      </c>
      <c r="P3031" s="27">
        <v>2597000000</v>
      </c>
      <c r="Q3031" s="27">
        <v>2318000000</v>
      </c>
      <c r="R3031" s="27">
        <v>0</v>
      </c>
      <c r="S3031" s="27">
        <v>1</v>
      </c>
      <c r="T3031" s="33">
        <v>0.7030572776909082</v>
      </c>
      <c r="U3031" s="27">
        <v>78576783.5</v>
      </c>
      <c r="V3031" s="27">
        <v>0</v>
      </c>
      <c r="W3031" s="27">
        <v>209306002.59999999</v>
      </c>
      <c r="X3031" s="27"/>
      <c r="Y3031" s="27"/>
      <c r="Z3031" s="27">
        <v>1</v>
      </c>
    </row>
    <row r="3032" spans="1:26">
      <c r="A3032" s="27">
        <v>1987</v>
      </c>
      <c r="B3032" t="s">
        <v>61</v>
      </c>
      <c r="C3032" s="27"/>
      <c r="D3032" s="27"/>
      <c r="E3032" s="27"/>
      <c r="F3032" s="27">
        <v>0</v>
      </c>
      <c r="G3032" s="27">
        <v>0</v>
      </c>
      <c r="H3032" s="27">
        <v>0</v>
      </c>
      <c r="I3032" s="27">
        <v>1</v>
      </c>
      <c r="J3032" s="27">
        <v>0</v>
      </c>
      <c r="K3032" s="27">
        <v>1</v>
      </c>
      <c r="L3032" s="27">
        <v>1</v>
      </c>
      <c r="M3032" s="27">
        <v>0</v>
      </c>
      <c r="N3032" s="27">
        <v>0</v>
      </c>
      <c r="O3032" s="27">
        <v>0</v>
      </c>
      <c r="P3032" s="27">
        <v>1279000000</v>
      </c>
      <c r="Q3032" s="27">
        <v>2047200000</v>
      </c>
      <c r="R3032" s="27">
        <v>0</v>
      </c>
      <c r="S3032" s="27">
        <v>1</v>
      </c>
      <c r="T3032" s="33">
        <v>0.74330063470010233</v>
      </c>
      <c r="U3032" s="27">
        <v>80237990.900000006</v>
      </c>
      <c r="V3032" s="27">
        <v>0</v>
      </c>
      <c r="W3032" s="27">
        <v>280046915</v>
      </c>
      <c r="X3032" s="27"/>
      <c r="Y3032" s="27"/>
      <c r="Z3032" s="27">
        <v>1</v>
      </c>
    </row>
    <row r="3033" spans="1:26">
      <c r="A3033" s="27">
        <v>1988</v>
      </c>
      <c r="B3033" t="s">
        <v>61</v>
      </c>
      <c r="C3033" s="27"/>
      <c r="D3033" s="27"/>
      <c r="E3033" s="27"/>
      <c r="F3033" s="27">
        <v>0</v>
      </c>
      <c r="G3033" s="27">
        <v>0</v>
      </c>
      <c r="H3033" s="27">
        <v>0</v>
      </c>
      <c r="I3033" s="27">
        <v>1</v>
      </c>
      <c r="J3033" s="27">
        <v>0</v>
      </c>
      <c r="K3033" s="27">
        <v>1</v>
      </c>
      <c r="L3033" s="27">
        <v>1</v>
      </c>
      <c r="M3033" s="27">
        <v>0</v>
      </c>
      <c r="N3033" s="27">
        <v>0</v>
      </c>
      <c r="O3033" s="27">
        <v>0</v>
      </c>
      <c r="P3033" s="27">
        <v>841000000</v>
      </c>
      <c r="Q3033" s="27">
        <v>2613926800</v>
      </c>
      <c r="R3033" s="27">
        <v>0</v>
      </c>
      <c r="S3033" s="27">
        <v>1</v>
      </c>
      <c r="T3033" s="33">
        <v>0.80560957079318884</v>
      </c>
      <c r="U3033" s="27">
        <v>47414090.200000003</v>
      </c>
      <c r="V3033" s="27">
        <v>0</v>
      </c>
      <c r="W3033" s="27">
        <v>285253132.10000002</v>
      </c>
      <c r="X3033" s="27"/>
      <c r="Y3033" s="27"/>
      <c r="Z3033" s="27">
        <v>1</v>
      </c>
    </row>
    <row r="3034" spans="1:26">
      <c r="A3034" s="27">
        <v>1989</v>
      </c>
      <c r="B3034" t="s">
        <v>61</v>
      </c>
      <c r="C3034" s="27"/>
      <c r="D3034" s="27"/>
      <c r="E3034" s="27"/>
      <c r="F3034" s="27">
        <v>0</v>
      </c>
      <c r="G3034" s="27">
        <v>0</v>
      </c>
      <c r="H3034" s="27">
        <v>0</v>
      </c>
      <c r="I3034" s="27">
        <v>1</v>
      </c>
      <c r="J3034" s="27">
        <v>0</v>
      </c>
      <c r="K3034" s="27">
        <v>1</v>
      </c>
      <c r="L3034" s="27">
        <v>1</v>
      </c>
      <c r="M3034" s="27">
        <v>0</v>
      </c>
      <c r="N3034" s="27">
        <v>0</v>
      </c>
      <c r="O3034" s="27">
        <v>0</v>
      </c>
      <c r="P3034" s="27">
        <v>778000000</v>
      </c>
      <c r="Q3034" s="27">
        <v>2736243799.9999995</v>
      </c>
      <c r="R3034" s="27">
        <v>0</v>
      </c>
      <c r="S3034" s="27">
        <v>1</v>
      </c>
      <c r="T3034" s="33">
        <v>0.74679040704290955</v>
      </c>
      <c r="U3034" s="27">
        <v>41348101.5</v>
      </c>
      <c r="V3034" s="27">
        <v>0</v>
      </c>
      <c r="W3034" s="27">
        <v>293805608.19999999</v>
      </c>
      <c r="X3034" s="27"/>
      <c r="Y3034" s="27"/>
      <c r="Z3034" s="27">
        <v>1</v>
      </c>
    </row>
    <row r="3035" spans="1:26">
      <c r="A3035" s="27">
        <v>1990</v>
      </c>
      <c r="B3035" t="s">
        <v>61</v>
      </c>
      <c r="C3035" s="27"/>
      <c r="D3035" s="27"/>
      <c r="E3035" s="27"/>
      <c r="F3035" s="27">
        <v>0</v>
      </c>
      <c r="G3035" s="27">
        <v>0</v>
      </c>
      <c r="H3035" s="27">
        <v>0</v>
      </c>
      <c r="I3035" s="27">
        <v>1</v>
      </c>
      <c r="J3035" s="27">
        <v>0</v>
      </c>
      <c r="K3035" s="27">
        <v>1</v>
      </c>
      <c r="L3035" s="27">
        <v>1</v>
      </c>
      <c r="M3035" s="27">
        <v>0</v>
      </c>
      <c r="N3035" s="27">
        <v>0</v>
      </c>
      <c r="O3035" s="27">
        <v>0</v>
      </c>
      <c r="P3035" s="27">
        <v>990000000</v>
      </c>
      <c r="Q3035" s="27">
        <v>3096289800.0000005</v>
      </c>
      <c r="R3035" s="27">
        <v>0</v>
      </c>
      <c r="S3035" s="27">
        <v>1</v>
      </c>
      <c r="T3035" s="33">
        <v>0.70566019682121295</v>
      </c>
      <c r="U3035" s="27">
        <v>37597727.5</v>
      </c>
      <c r="V3035" s="27">
        <v>0</v>
      </c>
      <c r="W3035" s="27">
        <v>323580615.39999998</v>
      </c>
      <c r="X3035" s="27"/>
      <c r="Y3035" s="27"/>
      <c r="Z3035" s="27">
        <v>1</v>
      </c>
    </row>
    <row r="3036" spans="1:26">
      <c r="A3036" s="27">
        <v>1991</v>
      </c>
      <c r="B3036" t="s">
        <v>61</v>
      </c>
      <c r="C3036" s="27"/>
      <c r="D3036" s="27"/>
      <c r="E3036" s="27"/>
      <c r="F3036" s="27">
        <v>0</v>
      </c>
      <c r="G3036" s="27">
        <v>0</v>
      </c>
      <c r="H3036" s="27">
        <v>0</v>
      </c>
      <c r="I3036" s="27">
        <v>1</v>
      </c>
      <c r="J3036" s="27">
        <v>0</v>
      </c>
      <c r="K3036" s="27">
        <v>1</v>
      </c>
      <c r="L3036" s="27">
        <v>1</v>
      </c>
      <c r="M3036" s="27">
        <v>0</v>
      </c>
      <c r="N3036" s="27">
        <v>0</v>
      </c>
      <c r="O3036" s="27">
        <v>0</v>
      </c>
      <c r="P3036" s="27">
        <v>888000000</v>
      </c>
      <c r="Q3036" s="27">
        <v>3473540601.8216057</v>
      </c>
      <c r="R3036" s="27">
        <v>0</v>
      </c>
      <c r="S3036" s="27">
        <v>1</v>
      </c>
      <c r="T3036" s="33">
        <v>0.64778014054484578</v>
      </c>
      <c r="U3036" s="27">
        <v>32585760.800000001</v>
      </c>
      <c r="V3036" s="27">
        <v>0</v>
      </c>
      <c r="W3036" s="27">
        <v>329813389.10000002</v>
      </c>
      <c r="X3036" s="27"/>
      <c r="Y3036" s="27"/>
      <c r="Z3036" s="27">
        <v>1</v>
      </c>
    </row>
    <row r="3037" spans="1:26">
      <c r="A3037" s="27">
        <v>1992</v>
      </c>
      <c r="B3037" t="s">
        <v>61</v>
      </c>
      <c r="C3037" s="27"/>
      <c r="D3037" s="27"/>
      <c r="E3037" s="27"/>
      <c r="F3037" s="27">
        <v>0</v>
      </c>
      <c r="G3037" s="27">
        <v>0</v>
      </c>
      <c r="H3037" s="27">
        <v>0</v>
      </c>
      <c r="I3037" s="27">
        <v>1</v>
      </c>
      <c r="J3037" s="27">
        <v>0</v>
      </c>
      <c r="K3037" s="27">
        <v>1</v>
      </c>
      <c r="L3037" s="27">
        <v>1</v>
      </c>
      <c r="M3037" s="27">
        <v>0</v>
      </c>
      <c r="N3037" s="27">
        <v>0</v>
      </c>
      <c r="O3037" s="27">
        <v>0</v>
      </c>
      <c r="P3037" s="27">
        <v>533000000</v>
      </c>
      <c r="Q3037" s="27">
        <v>2257121668.1935172</v>
      </c>
      <c r="R3037" s="27">
        <v>0</v>
      </c>
      <c r="S3037" s="27">
        <v>1</v>
      </c>
      <c r="T3037" s="33">
        <v>0.62587770846912083</v>
      </c>
      <c r="U3037" s="27">
        <v>35083047.700000003</v>
      </c>
      <c r="V3037" s="27">
        <v>0</v>
      </c>
      <c r="W3037" s="27">
        <v>343517000</v>
      </c>
      <c r="X3037" s="27"/>
      <c r="Y3037" s="27"/>
      <c r="Z3037" s="27">
        <v>1</v>
      </c>
    </row>
    <row r="3038" spans="1:26">
      <c r="A3038" s="27">
        <v>1993</v>
      </c>
      <c r="B3038" t="s">
        <v>61</v>
      </c>
      <c r="C3038" s="27"/>
      <c r="D3038" s="27"/>
      <c r="E3038" s="27"/>
      <c r="F3038" s="27">
        <v>0</v>
      </c>
      <c r="G3038" s="27">
        <v>0</v>
      </c>
      <c r="H3038" s="27">
        <v>0</v>
      </c>
      <c r="I3038" s="27">
        <v>1</v>
      </c>
      <c r="J3038" s="27">
        <v>0</v>
      </c>
      <c r="K3038" s="27">
        <v>1</v>
      </c>
      <c r="L3038" s="27">
        <v>1</v>
      </c>
      <c r="M3038" s="27">
        <v>0</v>
      </c>
      <c r="N3038" s="27">
        <v>0</v>
      </c>
      <c r="O3038" s="27">
        <v>0</v>
      </c>
      <c r="P3038" s="27">
        <v>610000000</v>
      </c>
      <c r="Q3038" s="27">
        <v>1878248741.0494905</v>
      </c>
      <c r="R3038" s="27">
        <v>0</v>
      </c>
      <c r="S3038" s="27">
        <v>1</v>
      </c>
      <c r="T3038" s="33">
        <v>0.648154718576755</v>
      </c>
      <c r="U3038" s="27">
        <v>33786289.100000001</v>
      </c>
      <c r="V3038" s="27">
        <v>0</v>
      </c>
      <c r="W3038" s="27">
        <v>337325000</v>
      </c>
      <c r="X3038" s="27"/>
      <c r="Y3038" s="27"/>
      <c r="Z3038" s="27">
        <v>1</v>
      </c>
    </row>
    <row r="3039" spans="1:26">
      <c r="A3039" s="27">
        <v>1994</v>
      </c>
      <c r="B3039" t="s">
        <v>61</v>
      </c>
      <c r="C3039" s="27"/>
      <c r="D3039" s="27"/>
      <c r="E3039" s="27"/>
      <c r="F3039" s="27">
        <v>0</v>
      </c>
      <c r="G3039" s="27">
        <v>0</v>
      </c>
      <c r="H3039" s="27">
        <v>0</v>
      </c>
      <c r="I3039" s="27">
        <v>1</v>
      </c>
      <c r="J3039" s="27">
        <v>0</v>
      </c>
      <c r="K3039" s="27">
        <v>1</v>
      </c>
      <c r="L3039" s="27">
        <v>1</v>
      </c>
      <c r="M3039" s="27">
        <v>0</v>
      </c>
      <c r="N3039" s="27">
        <v>0</v>
      </c>
      <c r="O3039" s="27">
        <v>0</v>
      </c>
      <c r="P3039" s="27">
        <v>1775000000</v>
      </c>
      <c r="Q3039" s="27">
        <v>2167564194.7342005</v>
      </c>
      <c r="R3039" s="27">
        <v>0</v>
      </c>
      <c r="S3039" s="27">
        <v>1</v>
      </c>
      <c r="T3039" s="33">
        <v>0.69545665111729171</v>
      </c>
      <c r="U3039" s="27">
        <v>34952992.700000003</v>
      </c>
      <c r="V3039" s="27">
        <v>0</v>
      </c>
      <c r="W3039" s="27">
        <v>346153000</v>
      </c>
      <c r="X3039" s="27"/>
      <c r="Y3039" s="27"/>
      <c r="Z3039" s="27">
        <v>1</v>
      </c>
    </row>
    <row r="3040" spans="1:26">
      <c r="A3040" s="27">
        <v>1995</v>
      </c>
      <c r="B3040" t="s">
        <v>61</v>
      </c>
      <c r="C3040" s="27"/>
      <c r="D3040" s="27"/>
      <c r="E3040" s="27"/>
      <c r="F3040" s="27">
        <v>0</v>
      </c>
      <c r="G3040" s="27">
        <v>0</v>
      </c>
      <c r="H3040" s="27">
        <v>0</v>
      </c>
      <c r="I3040" s="27">
        <v>1</v>
      </c>
      <c r="J3040" s="27">
        <v>0</v>
      </c>
      <c r="K3040" s="27">
        <v>1</v>
      </c>
      <c r="L3040" s="27">
        <v>1</v>
      </c>
      <c r="M3040" s="27">
        <v>0</v>
      </c>
      <c r="N3040" s="27">
        <v>0</v>
      </c>
      <c r="O3040" s="27">
        <v>0</v>
      </c>
      <c r="P3040" s="27">
        <v>2813000000</v>
      </c>
      <c r="Q3040" s="27">
        <v>2813313278.8108196</v>
      </c>
      <c r="R3040" s="27">
        <v>0</v>
      </c>
      <c r="S3040" s="27">
        <v>1</v>
      </c>
      <c r="T3040" s="33">
        <v>0.69736071622307827</v>
      </c>
      <c r="U3040" s="27">
        <v>28689370.699999999</v>
      </c>
      <c r="V3040" s="27">
        <v>0</v>
      </c>
      <c r="W3040" s="27">
        <v>389384000</v>
      </c>
      <c r="X3040" s="27"/>
      <c r="Y3040" s="27"/>
      <c r="Z3040" s="27">
        <v>1</v>
      </c>
    </row>
    <row r="3041" spans="1:26">
      <c r="A3041" s="27">
        <v>1996</v>
      </c>
      <c r="B3041" t="s">
        <v>61</v>
      </c>
      <c r="C3041" s="27"/>
      <c r="D3041" s="27"/>
      <c r="E3041" s="27"/>
      <c r="F3041" s="27">
        <v>0</v>
      </c>
      <c r="G3041" s="27">
        <v>0</v>
      </c>
      <c r="H3041" s="27">
        <v>0</v>
      </c>
      <c r="I3041" s="27">
        <v>1</v>
      </c>
      <c r="J3041" s="27">
        <v>0</v>
      </c>
      <c r="K3041" s="27">
        <v>1</v>
      </c>
      <c r="L3041" s="27">
        <v>1</v>
      </c>
      <c r="M3041" s="27">
        <v>0</v>
      </c>
      <c r="N3041" s="27">
        <v>0</v>
      </c>
      <c r="O3041" s="27">
        <v>0</v>
      </c>
      <c r="P3041" s="27">
        <v>2908000000</v>
      </c>
      <c r="Q3041" s="27">
        <v>2907514522.9250288</v>
      </c>
      <c r="R3041" s="27">
        <v>0</v>
      </c>
      <c r="S3041" s="27">
        <v>1</v>
      </c>
      <c r="T3041" s="33">
        <v>0.69966405838602452</v>
      </c>
      <c r="U3041" s="27">
        <v>24875193</v>
      </c>
      <c r="V3041" s="27">
        <v>0</v>
      </c>
      <c r="W3041" s="27">
        <v>441526000</v>
      </c>
      <c r="X3041" s="27"/>
      <c r="Y3041" s="27"/>
      <c r="Z3041" s="27">
        <v>1</v>
      </c>
    </row>
    <row r="3042" spans="1:26">
      <c r="A3042" s="27">
        <v>1997</v>
      </c>
      <c r="B3042" t="s">
        <v>61</v>
      </c>
      <c r="C3042" s="27"/>
      <c r="D3042" s="27"/>
      <c r="E3042" s="27"/>
      <c r="F3042" s="27">
        <v>0</v>
      </c>
      <c r="G3042" s="27">
        <v>0</v>
      </c>
      <c r="H3042" s="27">
        <v>0</v>
      </c>
      <c r="I3042" s="27">
        <v>1</v>
      </c>
      <c r="J3042" s="27">
        <v>0</v>
      </c>
      <c r="K3042" s="27">
        <v>1</v>
      </c>
      <c r="L3042" s="27">
        <v>1</v>
      </c>
      <c r="M3042" s="27">
        <v>0</v>
      </c>
      <c r="N3042" s="27">
        <v>0</v>
      </c>
      <c r="O3042" s="27">
        <v>0</v>
      </c>
      <c r="P3042" s="27">
        <v>3339000000</v>
      </c>
      <c r="Q3042" s="27">
        <v>3338938830.0174346</v>
      </c>
      <c r="R3042" s="27">
        <v>0</v>
      </c>
      <c r="S3042" s="27">
        <v>1</v>
      </c>
      <c r="T3042" s="33">
        <v>0.71538944173936525</v>
      </c>
      <c r="U3042" s="27">
        <v>43106507.5</v>
      </c>
      <c r="V3042" s="27">
        <v>0</v>
      </c>
      <c r="W3042" s="27">
        <v>458056000</v>
      </c>
      <c r="X3042" s="27"/>
      <c r="Y3042" s="27"/>
      <c r="Z3042" s="27">
        <v>1</v>
      </c>
    </row>
    <row r="3043" spans="1:26">
      <c r="A3043" s="27">
        <v>1998</v>
      </c>
      <c r="B3043" t="s">
        <v>61</v>
      </c>
      <c r="C3043" s="27"/>
      <c r="D3043" s="27"/>
      <c r="E3043" s="27"/>
      <c r="F3043" s="27">
        <v>0</v>
      </c>
      <c r="G3043" s="27">
        <v>0</v>
      </c>
      <c r="H3043" s="27">
        <v>0</v>
      </c>
      <c r="I3043" s="27">
        <v>1</v>
      </c>
      <c r="J3043" s="27">
        <v>0</v>
      </c>
      <c r="K3043" s="27">
        <v>1</v>
      </c>
      <c r="L3043" s="27">
        <v>1</v>
      </c>
      <c r="M3043" s="27">
        <v>0</v>
      </c>
      <c r="N3043" s="27">
        <v>0</v>
      </c>
      <c r="O3043" s="27">
        <v>0</v>
      </c>
      <c r="P3043" s="27">
        <v>3724000000</v>
      </c>
      <c r="Q3043" s="27">
        <v>3723909226.8678069</v>
      </c>
      <c r="R3043" s="27">
        <v>0</v>
      </c>
      <c r="S3043" s="27">
        <v>1</v>
      </c>
      <c r="T3043" s="33">
        <v>0.63293736472878814</v>
      </c>
      <c r="U3043" s="27">
        <v>37882715.200000003</v>
      </c>
      <c r="V3043" s="27">
        <v>0</v>
      </c>
      <c r="W3043" s="27">
        <v>492919000</v>
      </c>
      <c r="X3043" s="27"/>
      <c r="Y3043" s="27"/>
      <c r="Z3043" s="27">
        <v>1</v>
      </c>
    </row>
    <row r="3044" spans="1:26">
      <c r="A3044" s="27">
        <v>1999</v>
      </c>
      <c r="B3044" t="s">
        <v>61</v>
      </c>
      <c r="C3044" s="27"/>
      <c r="D3044" s="27"/>
      <c r="E3044" s="27"/>
      <c r="F3044" s="27">
        <v>0</v>
      </c>
      <c r="G3044" s="27">
        <v>0</v>
      </c>
      <c r="H3044" s="27">
        <v>0</v>
      </c>
      <c r="I3044" s="27">
        <v>1</v>
      </c>
      <c r="J3044" s="27">
        <v>0</v>
      </c>
      <c r="K3044" s="27">
        <v>1</v>
      </c>
      <c r="L3044" s="27">
        <v>1</v>
      </c>
      <c r="M3044" s="27">
        <v>0</v>
      </c>
      <c r="N3044" s="27">
        <v>0</v>
      </c>
      <c r="O3044" s="27">
        <v>0</v>
      </c>
      <c r="P3044" s="27">
        <v>4154000000</v>
      </c>
      <c r="Q3044" s="27">
        <v>4153736347.4422264</v>
      </c>
      <c r="R3044" s="27">
        <v>0</v>
      </c>
      <c r="S3044" s="27">
        <v>1</v>
      </c>
      <c r="T3044" s="33">
        <v>0.59173831677950461</v>
      </c>
      <c r="U3044" s="27">
        <v>67021261.399999999</v>
      </c>
      <c r="V3044" s="27">
        <v>0</v>
      </c>
      <c r="W3044" s="27">
        <v>503634000</v>
      </c>
      <c r="X3044" s="27"/>
      <c r="Y3044" s="27"/>
      <c r="Z3044" s="27">
        <v>1</v>
      </c>
    </row>
    <row r="3045" spans="1:26">
      <c r="A3045" s="27">
        <v>2000</v>
      </c>
      <c r="B3045" t="s">
        <v>61</v>
      </c>
      <c r="C3045" s="27"/>
      <c r="D3045" s="27"/>
      <c r="E3045" s="27"/>
      <c r="F3045" s="27">
        <v>0</v>
      </c>
      <c r="G3045" s="27">
        <v>0</v>
      </c>
      <c r="H3045" s="27">
        <v>0</v>
      </c>
      <c r="I3045" s="27">
        <v>1</v>
      </c>
      <c r="J3045" s="27">
        <v>0</v>
      </c>
      <c r="K3045" s="27">
        <v>1</v>
      </c>
      <c r="L3045" s="27">
        <v>1</v>
      </c>
      <c r="M3045" s="27">
        <v>0</v>
      </c>
      <c r="N3045" s="27">
        <v>0</v>
      </c>
      <c r="O3045" s="27">
        <v>0</v>
      </c>
      <c r="P3045" s="27">
        <v>3954000000</v>
      </c>
      <c r="Q3045" s="27">
        <v>3953846310.660809</v>
      </c>
      <c r="R3045" s="27">
        <v>0</v>
      </c>
      <c r="S3045" s="27">
        <v>1</v>
      </c>
      <c r="T3045" s="33">
        <v>0.62919927379193319</v>
      </c>
      <c r="U3045" s="27">
        <v>57168160.899999999</v>
      </c>
      <c r="V3045" s="27">
        <v>0</v>
      </c>
      <c r="W3045" s="27">
        <v>480060000</v>
      </c>
      <c r="X3045" s="27"/>
      <c r="Y3045" s="27"/>
      <c r="Z3045" s="27">
        <v>1</v>
      </c>
    </row>
    <row r="3046" spans="1:26">
      <c r="A3046" s="27">
        <v>2001</v>
      </c>
      <c r="B3046" t="s">
        <v>61</v>
      </c>
      <c r="C3046" s="27"/>
      <c r="D3046" s="27"/>
      <c r="E3046" s="27"/>
      <c r="F3046" s="27">
        <v>0</v>
      </c>
      <c r="G3046" s="27">
        <v>0</v>
      </c>
      <c r="H3046" s="27">
        <v>0</v>
      </c>
      <c r="I3046" s="27">
        <v>1</v>
      </c>
      <c r="J3046" s="27">
        <v>0</v>
      </c>
      <c r="K3046" s="27">
        <v>1</v>
      </c>
      <c r="L3046" s="27">
        <v>1</v>
      </c>
      <c r="M3046" s="27">
        <v>0</v>
      </c>
      <c r="N3046" s="27">
        <v>0</v>
      </c>
      <c r="O3046" s="27">
        <v>0</v>
      </c>
      <c r="P3046" s="27">
        <v>3596000000</v>
      </c>
      <c r="Q3046" s="27">
        <v>3596443004.5616493</v>
      </c>
      <c r="R3046" s="27">
        <v>0</v>
      </c>
      <c r="S3046" s="27">
        <v>1</v>
      </c>
      <c r="T3046" s="33">
        <v>0.61588871891054842</v>
      </c>
      <c r="U3046" s="27">
        <v>56777023.600000001</v>
      </c>
      <c r="V3046" s="27">
        <v>0</v>
      </c>
      <c r="W3046" s="27">
        <v>466777000</v>
      </c>
      <c r="X3046" s="27"/>
      <c r="Y3046" s="27"/>
      <c r="Z3046" s="27">
        <v>1</v>
      </c>
    </row>
    <row r="3047" spans="1:26">
      <c r="A3047" s="27">
        <v>2002</v>
      </c>
      <c r="B3047" t="s">
        <v>61</v>
      </c>
      <c r="C3047" s="27"/>
      <c r="D3047" s="27"/>
      <c r="E3047" s="27"/>
      <c r="F3047" s="27">
        <v>0</v>
      </c>
      <c r="G3047" s="27">
        <v>0</v>
      </c>
      <c r="H3047" s="27">
        <v>0</v>
      </c>
      <c r="I3047" s="27">
        <v>1</v>
      </c>
      <c r="J3047" s="27">
        <v>0</v>
      </c>
      <c r="K3047" s="27">
        <v>1</v>
      </c>
      <c r="L3047" s="27">
        <v>1</v>
      </c>
      <c r="M3047" s="27">
        <v>0</v>
      </c>
      <c r="N3047" s="27">
        <v>0</v>
      </c>
      <c r="O3047" s="27">
        <v>0</v>
      </c>
      <c r="P3047" s="27">
        <v>3472000000</v>
      </c>
      <c r="Q3047" s="27">
        <v>3472191962.4228683</v>
      </c>
      <c r="R3047" s="27">
        <v>0</v>
      </c>
      <c r="S3047" s="27">
        <v>1</v>
      </c>
      <c r="T3047" s="33">
        <v>0.62466195784303247</v>
      </c>
      <c r="U3047" s="27">
        <v>48727899.600000001</v>
      </c>
      <c r="V3047" s="27">
        <v>0</v>
      </c>
      <c r="W3047" s="27">
        <v>501182000</v>
      </c>
      <c r="X3047" s="27"/>
      <c r="Y3047" s="27"/>
      <c r="Z3047" s="27">
        <v>1</v>
      </c>
    </row>
    <row r="3048" spans="1:26">
      <c r="A3048" s="27">
        <v>2003</v>
      </c>
      <c r="B3048" t="s">
        <v>61</v>
      </c>
      <c r="C3048" s="27"/>
      <c r="D3048" s="27"/>
      <c r="E3048" s="27"/>
      <c r="F3048" s="27">
        <v>0</v>
      </c>
      <c r="G3048" s="27">
        <v>0</v>
      </c>
      <c r="H3048" s="27">
        <v>0</v>
      </c>
      <c r="I3048" s="27">
        <v>1</v>
      </c>
      <c r="J3048" s="27">
        <v>0</v>
      </c>
      <c r="K3048" s="27">
        <v>1</v>
      </c>
      <c r="L3048" s="27">
        <v>1</v>
      </c>
      <c r="M3048" s="27">
        <v>0</v>
      </c>
      <c r="N3048" s="27">
        <v>0</v>
      </c>
      <c r="O3048" s="27">
        <v>0</v>
      </c>
      <c r="P3048" s="27">
        <v>2960000000</v>
      </c>
      <c r="Q3048" s="27">
        <v>2960306120.9355674</v>
      </c>
      <c r="R3048" s="27">
        <v>0</v>
      </c>
      <c r="S3048" s="27">
        <v>1</v>
      </c>
      <c r="T3048" s="33">
        <v>0.61793375018798091</v>
      </c>
      <c r="U3048" s="27">
        <v>37484804.399999999</v>
      </c>
      <c r="V3048" s="27">
        <v>0</v>
      </c>
      <c r="W3048" s="27">
        <v>517647000</v>
      </c>
      <c r="X3048" s="27"/>
      <c r="Y3048" s="27"/>
      <c r="Z3048" s="27">
        <v>1</v>
      </c>
    </row>
    <row r="3049" spans="1:26">
      <c r="A3049" s="27">
        <v>2004</v>
      </c>
      <c r="B3049" t="s">
        <v>61</v>
      </c>
      <c r="C3049" s="27"/>
      <c r="D3049" s="27"/>
      <c r="E3049" s="27"/>
      <c r="F3049" s="27">
        <v>0</v>
      </c>
      <c r="G3049" s="27">
        <v>0</v>
      </c>
      <c r="H3049" s="27">
        <v>0</v>
      </c>
      <c r="I3049" s="27">
        <v>1</v>
      </c>
      <c r="J3049" s="27">
        <v>0</v>
      </c>
      <c r="K3049" s="27">
        <v>1</v>
      </c>
      <c r="L3049" s="27">
        <v>1</v>
      </c>
      <c r="M3049" s="27">
        <v>0</v>
      </c>
      <c r="N3049" s="27">
        <v>0</v>
      </c>
      <c r="O3049" s="27">
        <v>0</v>
      </c>
      <c r="P3049" s="27">
        <v>3538000000</v>
      </c>
      <c r="Q3049" s="27">
        <v>3537720277.4998808</v>
      </c>
      <c r="R3049" s="27">
        <v>1</v>
      </c>
      <c r="S3049" s="27">
        <v>1</v>
      </c>
      <c r="T3049" s="33">
        <v>0.67108711240801089</v>
      </c>
      <c r="U3049" s="27">
        <v>31267452.100000001</v>
      </c>
      <c r="V3049" s="27">
        <v>0</v>
      </c>
      <c r="W3049" s="27">
        <v>504382000</v>
      </c>
      <c r="X3049" s="27"/>
      <c r="Y3049" s="27"/>
      <c r="Z3049" s="27">
        <v>1</v>
      </c>
    </row>
    <row r="3050" spans="1:26">
      <c r="A3050" s="27">
        <v>2005</v>
      </c>
      <c r="B3050" t="s">
        <v>61</v>
      </c>
      <c r="C3050" s="27"/>
      <c r="D3050" s="27"/>
      <c r="E3050" s="27"/>
      <c r="F3050" s="27">
        <v>0</v>
      </c>
      <c r="G3050" s="27">
        <v>0</v>
      </c>
      <c r="H3050" s="27">
        <v>0</v>
      </c>
      <c r="I3050" s="27">
        <v>1</v>
      </c>
      <c r="J3050" s="27">
        <v>0</v>
      </c>
      <c r="K3050" s="27">
        <v>1</v>
      </c>
      <c r="L3050" s="27">
        <v>1</v>
      </c>
      <c r="M3050" s="27">
        <v>0</v>
      </c>
      <c r="N3050" s="27">
        <v>0</v>
      </c>
      <c r="O3050" s="27">
        <v>0</v>
      </c>
      <c r="P3050" s="27">
        <v>4310000000</v>
      </c>
      <c r="Q3050" s="27">
        <v>4310358095.6289759</v>
      </c>
      <c r="R3050" s="27">
        <v>1</v>
      </c>
      <c r="S3050" s="27">
        <v>1</v>
      </c>
      <c r="T3050" s="33">
        <v>0.69599608558540027</v>
      </c>
      <c r="U3050" s="27">
        <v>41280620.799999997</v>
      </c>
      <c r="V3050" s="27">
        <v>0</v>
      </c>
      <c r="W3050" s="27">
        <v>505484000</v>
      </c>
      <c r="X3050" s="27"/>
      <c r="Y3050" s="27"/>
      <c r="Z3050" s="27">
        <v>1</v>
      </c>
    </row>
    <row r="3051" spans="1:26">
      <c r="A3051" s="27">
        <v>2006</v>
      </c>
      <c r="B3051" t="s">
        <v>61</v>
      </c>
      <c r="C3051" s="27"/>
      <c r="D3051" s="27"/>
      <c r="E3051" s="27"/>
      <c r="F3051" s="27">
        <v>0</v>
      </c>
      <c r="G3051" s="27">
        <v>0</v>
      </c>
      <c r="H3051" s="27">
        <v>0</v>
      </c>
      <c r="I3051" s="27">
        <v>1</v>
      </c>
      <c r="J3051" s="27">
        <v>0</v>
      </c>
      <c r="K3051" s="27">
        <v>1</v>
      </c>
      <c r="L3051" s="27">
        <v>1</v>
      </c>
      <c r="M3051" s="27">
        <v>0</v>
      </c>
      <c r="N3051" s="27">
        <v>0</v>
      </c>
      <c r="O3051" s="27">
        <v>0</v>
      </c>
      <c r="P3051" s="27">
        <v>4756000000</v>
      </c>
      <c r="Q3051" s="27">
        <v>4756204069.6187572</v>
      </c>
      <c r="R3051" s="27">
        <v>1</v>
      </c>
      <c r="S3051" s="27">
        <v>1</v>
      </c>
      <c r="T3051" s="33">
        <v>0.83568345932575372</v>
      </c>
      <c r="U3051" s="27">
        <v>52690169</v>
      </c>
      <c r="V3051" s="27">
        <v>0</v>
      </c>
      <c r="W3051" s="27">
        <v>511457000</v>
      </c>
      <c r="X3051" s="27"/>
      <c r="Y3051" s="27"/>
      <c r="Z3051" s="27">
        <v>1</v>
      </c>
    </row>
    <row r="3052" spans="1:26">
      <c r="A3052" s="27">
        <v>2007</v>
      </c>
      <c r="B3052" t="s">
        <v>61</v>
      </c>
      <c r="C3052" s="27"/>
      <c r="D3052" s="27"/>
      <c r="E3052" s="27"/>
      <c r="F3052" s="27">
        <v>0</v>
      </c>
      <c r="G3052" s="27">
        <v>0</v>
      </c>
      <c r="H3052" s="27">
        <v>0</v>
      </c>
      <c r="I3052" s="27">
        <v>1</v>
      </c>
      <c r="J3052" s="27">
        <v>0</v>
      </c>
      <c r="K3052" s="27">
        <v>1</v>
      </c>
      <c r="L3052" s="27">
        <v>1</v>
      </c>
      <c r="M3052" s="27">
        <v>0</v>
      </c>
      <c r="N3052" s="27">
        <v>0</v>
      </c>
      <c r="O3052" s="27">
        <v>0</v>
      </c>
      <c r="P3052" s="27">
        <v>5885000000</v>
      </c>
      <c r="Q3052" s="27">
        <v>5885325589.9764175</v>
      </c>
      <c r="R3052" s="27">
        <v>1</v>
      </c>
      <c r="S3052" s="27">
        <v>1</v>
      </c>
      <c r="T3052" s="33">
        <v>0.90473952627382648</v>
      </c>
      <c r="U3052" s="27">
        <v>76893840.099999994</v>
      </c>
      <c r="V3052" s="27">
        <v>0</v>
      </c>
      <c r="W3052" s="27">
        <v>518369000</v>
      </c>
      <c r="X3052" s="27"/>
      <c r="Y3052" s="27"/>
      <c r="Z3052" s="27">
        <v>1</v>
      </c>
    </row>
    <row r="3053" spans="1:26">
      <c r="A3053" s="27">
        <v>2008</v>
      </c>
      <c r="B3053" t="s">
        <v>61</v>
      </c>
      <c r="C3053" s="27"/>
      <c r="D3053" s="27"/>
      <c r="E3053" s="27"/>
      <c r="F3053" s="27">
        <v>0</v>
      </c>
      <c r="G3053" s="27">
        <v>0</v>
      </c>
      <c r="H3053" s="27">
        <v>0</v>
      </c>
      <c r="I3053" s="27">
        <v>1</v>
      </c>
      <c r="J3053" s="27">
        <v>0</v>
      </c>
      <c r="K3053" s="27">
        <v>1</v>
      </c>
      <c r="L3053" s="27">
        <v>1</v>
      </c>
      <c r="M3053" s="27">
        <v>0</v>
      </c>
      <c r="N3053" s="27">
        <v>0</v>
      </c>
      <c r="O3053" s="27">
        <v>0</v>
      </c>
      <c r="P3053" s="27">
        <v>6550000000</v>
      </c>
      <c r="Q3053" s="27">
        <v>6548530572.3529139</v>
      </c>
      <c r="R3053" s="27">
        <v>1</v>
      </c>
      <c r="S3053" s="27">
        <v>1</v>
      </c>
      <c r="T3053" s="33">
        <v>0.91944034308119871</v>
      </c>
      <c r="U3053" s="27">
        <v>126099003.90000001</v>
      </c>
      <c r="V3053" s="27">
        <v>0</v>
      </c>
      <c r="W3053" s="27">
        <v>507237000</v>
      </c>
      <c r="X3053" s="27">
        <v>187000000</v>
      </c>
      <c r="Y3053" s="27"/>
      <c r="Z3053" s="27">
        <v>1</v>
      </c>
    </row>
    <row r="3054" spans="1:26">
      <c r="A3054" s="27">
        <v>2009</v>
      </c>
      <c r="B3054" t="s">
        <v>61</v>
      </c>
      <c r="C3054" s="27"/>
      <c r="D3054" s="27"/>
      <c r="E3054" s="27"/>
      <c r="F3054" s="27">
        <v>0</v>
      </c>
      <c r="G3054" s="27">
        <v>0</v>
      </c>
      <c r="H3054" s="27">
        <v>0</v>
      </c>
      <c r="I3054" s="27">
        <v>1</v>
      </c>
      <c r="J3054" s="27">
        <v>0</v>
      </c>
      <c r="K3054" s="27">
        <v>1</v>
      </c>
      <c r="L3054" s="27">
        <v>1</v>
      </c>
      <c r="M3054" s="27">
        <v>0</v>
      </c>
      <c r="N3054" s="27">
        <v>0</v>
      </c>
      <c r="O3054" s="27">
        <v>0</v>
      </c>
      <c r="P3054" s="27">
        <v>6584000000</v>
      </c>
      <c r="Q3054" s="27">
        <v>6584649419.2834768</v>
      </c>
      <c r="R3054" s="27">
        <v>1</v>
      </c>
      <c r="S3054" s="27">
        <v>1</v>
      </c>
      <c r="T3054" s="33">
        <v>0.81595367947064712</v>
      </c>
      <c r="U3054" s="27">
        <v>290747738.69999999</v>
      </c>
      <c r="V3054" s="27">
        <v>0</v>
      </c>
      <c r="W3054" s="27">
        <v>38500191</v>
      </c>
      <c r="X3054" s="27">
        <v>171000000</v>
      </c>
      <c r="Y3054" s="27"/>
      <c r="Z3054" s="27">
        <v>1</v>
      </c>
    </row>
    <row r="3055" spans="1:26">
      <c r="A3055" s="27">
        <v>2010</v>
      </c>
      <c r="B3055" t="s">
        <v>61</v>
      </c>
      <c r="C3055" s="27"/>
      <c r="D3055" s="27"/>
      <c r="E3055" s="27"/>
      <c r="F3055" s="27">
        <v>8931138.75</v>
      </c>
      <c r="G3055" s="27">
        <v>0</v>
      </c>
      <c r="H3055" s="27">
        <v>0</v>
      </c>
      <c r="I3055" s="27">
        <v>1</v>
      </c>
      <c r="J3055" s="27">
        <v>0</v>
      </c>
      <c r="K3055" s="27">
        <v>1</v>
      </c>
      <c r="L3055" s="27">
        <v>1</v>
      </c>
      <c r="M3055" s="27">
        <v>0</v>
      </c>
      <c r="N3055" s="27">
        <v>0</v>
      </c>
      <c r="O3055" s="27">
        <v>0</v>
      </c>
      <c r="P3055" s="27">
        <v>6620000000</v>
      </c>
      <c r="Q3055" s="27">
        <v>6622541528.5688763</v>
      </c>
      <c r="R3055" s="27">
        <v>1</v>
      </c>
      <c r="S3055" s="27">
        <v>1</v>
      </c>
      <c r="T3055" s="33">
        <v>1.0070075781651076</v>
      </c>
      <c r="U3055" s="27">
        <v>134918560.59999999</v>
      </c>
      <c r="V3055" s="27">
        <v>0</v>
      </c>
      <c r="W3055" s="27">
        <v>0</v>
      </c>
      <c r="X3055" s="27">
        <v>0</v>
      </c>
      <c r="Y3055" s="27"/>
      <c r="Z3055" s="27">
        <v>1</v>
      </c>
    </row>
    <row r="3056" spans="1:26">
      <c r="A3056" s="27">
        <v>2011</v>
      </c>
      <c r="B3056" t="s">
        <v>61</v>
      </c>
      <c r="C3056" s="27"/>
      <c r="D3056" s="27"/>
      <c r="E3056" s="27"/>
      <c r="F3056" s="27">
        <v>0</v>
      </c>
      <c r="G3056" s="27">
        <v>0</v>
      </c>
      <c r="H3056" s="27">
        <v>0</v>
      </c>
      <c r="I3056" s="27">
        <v>1</v>
      </c>
      <c r="J3056" s="27">
        <v>0</v>
      </c>
      <c r="K3056" s="27">
        <v>1</v>
      </c>
      <c r="L3056" s="27">
        <v>1</v>
      </c>
      <c r="M3056" s="27">
        <v>0</v>
      </c>
      <c r="N3056" s="27">
        <v>0</v>
      </c>
      <c r="O3056" s="27">
        <v>0</v>
      </c>
      <c r="P3056" s="27">
        <v>7516000000</v>
      </c>
      <c r="Q3056" s="27">
        <v>7516834160.2527666</v>
      </c>
      <c r="R3056" s="27">
        <v>1</v>
      </c>
      <c r="S3056" s="27">
        <v>1</v>
      </c>
      <c r="T3056" s="33">
        <v>1.116808011796752</v>
      </c>
      <c r="U3056" s="27">
        <v>148178998.59999999</v>
      </c>
      <c r="V3056" s="27">
        <v>0</v>
      </c>
      <c r="W3056" s="27">
        <v>0</v>
      </c>
      <c r="X3056" s="27">
        <v>0</v>
      </c>
      <c r="Y3056" s="27"/>
      <c r="Z3056" s="27">
        <v>1</v>
      </c>
    </row>
    <row r="3057" spans="1:26">
      <c r="A3057" s="27">
        <v>2012</v>
      </c>
      <c r="B3057" t="s">
        <v>61</v>
      </c>
      <c r="C3057" s="27"/>
      <c r="D3057" s="27"/>
      <c r="E3057" s="27"/>
      <c r="F3057" s="27">
        <v>0</v>
      </c>
      <c r="G3057" s="27">
        <v>0</v>
      </c>
      <c r="H3057" s="27">
        <v>0</v>
      </c>
      <c r="I3057" s="27">
        <v>1</v>
      </c>
      <c r="J3057" s="27">
        <v>0</v>
      </c>
      <c r="K3057" s="27">
        <v>1</v>
      </c>
      <c r="L3057" s="27">
        <v>1</v>
      </c>
      <c r="M3057" s="27">
        <v>0</v>
      </c>
      <c r="N3057" s="27">
        <v>0</v>
      </c>
      <c r="O3057" s="27">
        <v>0</v>
      </c>
      <c r="P3057" s="27">
        <v>7890000000</v>
      </c>
      <c r="Q3057" s="27">
        <v>7890216507.689127</v>
      </c>
      <c r="R3057" s="27">
        <v>1</v>
      </c>
      <c r="S3057" s="27">
        <v>1</v>
      </c>
      <c r="T3057" s="33">
        <v>0.99562684078172081</v>
      </c>
      <c r="U3057" s="27">
        <v>169070289.69999999</v>
      </c>
      <c r="V3057" s="27">
        <v>0</v>
      </c>
      <c r="W3057" s="27">
        <v>0</v>
      </c>
      <c r="X3057" s="27">
        <v>0</v>
      </c>
      <c r="Y3057" s="27"/>
      <c r="Z3057" s="27">
        <v>1</v>
      </c>
    </row>
    <row r="3058" spans="1:26">
      <c r="A3058" s="27">
        <v>2013</v>
      </c>
      <c r="B3058" t="s">
        <v>61</v>
      </c>
      <c r="C3058" s="27"/>
      <c r="D3058" s="27"/>
      <c r="E3058" s="27"/>
      <c r="F3058" s="27">
        <v>0</v>
      </c>
      <c r="G3058" s="27">
        <v>0</v>
      </c>
      <c r="H3058" s="27">
        <v>0</v>
      </c>
      <c r="I3058" s="27">
        <v>1</v>
      </c>
      <c r="J3058" s="27">
        <v>0</v>
      </c>
      <c r="K3058" s="27">
        <v>1</v>
      </c>
      <c r="L3058" s="27">
        <v>1</v>
      </c>
      <c r="M3058" s="27">
        <v>0</v>
      </c>
      <c r="N3058" s="27">
        <v>0</v>
      </c>
      <c r="O3058" s="27">
        <v>0</v>
      </c>
      <c r="P3058" s="27">
        <v>8451000000.000001</v>
      </c>
      <c r="Q3058" s="27">
        <v>8452509315.8772221</v>
      </c>
      <c r="R3058" s="27">
        <v>1</v>
      </c>
      <c r="S3058" s="27">
        <v>1</v>
      </c>
      <c r="T3058" s="33">
        <v>0.99710818219516861</v>
      </c>
      <c r="U3058" s="27">
        <v>178232482.5</v>
      </c>
      <c r="V3058" s="27">
        <v>0</v>
      </c>
      <c r="W3058" s="27">
        <v>0</v>
      </c>
      <c r="X3058" s="27">
        <v>0</v>
      </c>
      <c r="Y3058" s="27"/>
      <c r="Z3058" s="27">
        <v>1</v>
      </c>
    </row>
    <row r="3059" spans="1:26">
      <c r="A3059" s="27">
        <v>2014</v>
      </c>
      <c r="B3059" t="s">
        <v>61</v>
      </c>
      <c r="C3059" s="27"/>
      <c r="D3059" s="27"/>
      <c r="E3059" s="27"/>
      <c r="F3059" s="27">
        <v>0</v>
      </c>
      <c r="G3059" s="27">
        <v>0</v>
      </c>
      <c r="H3059" s="27">
        <v>0</v>
      </c>
      <c r="I3059" s="27">
        <v>1</v>
      </c>
      <c r="J3059" s="27">
        <v>0</v>
      </c>
      <c r="K3059" s="27">
        <v>1</v>
      </c>
      <c r="L3059" s="27">
        <v>1</v>
      </c>
      <c r="M3059" s="27">
        <v>0</v>
      </c>
      <c r="N3059" s="27">
        <v>0</v>
      </c>
      <c r="O3059" s="27">
        <v>0</v>
      </c>
      <c r="P3059" s="27">
        <v>8774000000</v>
      </c>
      <c r="Q3059" s="27">
        <v>8776350789.5992966</v>
      </c>
      <c r="R3059" s="27">
        <v>1</v>
      </c>
      <c r="S3059" s="27">
        <v>1</v>
      </c>
      <c r="T3059" s="33">
        <v>0.96696016921402161</v>
      </c>
      <c r="U3059" s="27">
        <v>177106041.59999999</v>
      </c>
      <c r="V3059" s="27">
        <v>0</v>
      </c>
      <c r="W3059" s="27">
        <v>0</v>
      </c>
      <c r="X3059" s="27">
        <v>0</v>
      </c>
      <c r="Y3059" s="27"/>
      <c r="Z3059" s="27">
        <v>1</v>
      </c>
    </row>
    <row r="3060" spans="1:26">
      <c r="A3060" s="27">
        <v>2015</v>
      </c>
      <c r="B3060" t="s">
        <v>61</v>
      </c>
      <c r="C3060" s="27"/>
      <c r="D3060" s="27"/>
      <c r="E3060" s="27"/>
      <c r="F3060" s="27">
        <v>0</v>
      </c>
      <c r="G3060" s="27">
        <v>0</v>
      </c>
      <c r="H3060" s="27">
        <v>0</v>
      </c>
      <c r="I3060" s="27">
        <v>1</v>
      </c>
      <c r="J3060" s="27">
        <v>0</v>
      </c>
      <c r="K3060" s="27">
        <v>1</v>
      </c>
      <c r="L3060" s="27">
        <v>1</v>
      </c>
      <c r="M3060" s="27">
        <v>0</v>
      </c>
      <c r="N3060" s="27">
        <v>0</v>
      </c>
      <c r="O3060" s="27">
        <v>0</v>
      </c>
      <c r="P3060" s="27">
        <v>8672000000</v>
      </c>
      <c r="Q3060" s="27">
        <v>8724656126.4984932</v>
      </c>
      <c r="R3060" s="27">
        <v>1</v>
      </c>
      <c r="S3060" s="27">
        <v>1</v>
      </c>
      <c r="T3060" s="33">
        <v>0.821813335342235</v>
      </c>
      <c r="U3060" s="27">
        <v>177542227.69999999</v>
      </c>
      <c r="V3060" s="27">
        <v>0</v>
      </c>
      <c r="W3060" s="27">
        <v>0</v>
      </c>
      <c r="X3060" s="27">
        <v>0</v>
      </c>
      <c r="Y3060" s="27"/>
      <c r="Z3060" s="27">
        <v>1</v>
      </c>
    </row>
    <row r="3061" spans="1:26">
      <c r="A3061" s="27">
        <v>2016</v>
      </c>
      <c r="B3061" t="s">
        <v>61</v>
      </c>
      <c r="C3061" s="27"/>
      <c r="D3061" s="27"/>
      <c r="E3061" s="27"/>
      <c r="F3061" s="27">
        <v>0</v>
      </c>
      <c r="G3061" s="27">
        <v>0</v>
      </c>
      <c r="H3061" s="27">
        <v>0</v>
      </c>
      <c r="I3061" s="27">
        <v>1</v>
      </c>
      <c r="J3061" s="27">
        <v>0</v>
      </c>
      <c r="K3061" s="27">
        <v>1</v>
      </c>
      <c r="L3061" s="27">
        <v>1</v>
      </c>
      <c r="M3061" s="27">
        <v>0</v>
      </c>
      <c r="N3061" s="27">
        <v>0</v>
      </c>
      <c r="O3061" s="27">
        <v>0</v>
      </c>
      <c r="P3061" s="27">
        <v>8178000000.000001</v>
      </c>
      <c r="Q3061" s="27">
        <v>7970649131.2341614</v>
      </c>
      <c r="R3061" s="27">
        <v>0</v>
      </c>
      <c r="S3061" s="27">
        <v>1</v>
      </c>
      <c r="T3061" s="33">
        <v>0.86004996979414983</v>
      </c>
      <c r="U3061" s="27">
        <v>215979264.59999999</v>
      </c>
      <c r="V3061" s="27">
        <v>0</v>
      </c>
      <c r="W3061" s="27">
        <v>0</v>
      </c>
      <c r="X3061" s="27">
        <v>0</v>
      </c>
      <c r="Y3061" s="27"/>
      <c r="Z3061" s="27">
        <v>1</v>
      </c>
    </row>
    <row r="3062" spans="1:26">
      <c r="A3062" s="27">
        <v>2017</v>
      </c>
      <c r="B3062" t="s">
        <v>61</v>
      </c>
      <c r="C3062" s="27"/>
      <c r="D3062" s="27"/>
      <c r="E3062" s="27"/>
      <c r="F3062" s="27">
        <v>0</v>
      </c>
      <c r="G3062" s="27">
        <v>0</v>
      </c>
      <c r="H3062" s="27">
        <v>0</v>
      </c>
      <c r="I3062" s="27">
        <v>1</v>
      </c>
      <c r="J3062" s="27">
        <v>0</v>
      </c>
      <c r="K3062" s="27">
        <v>1</v>
      </c>
      <c r="L3062" s="27">
        <v>1</v>
      </c>
      <c r="M3062" s="27">
        <v>0</v>
      </c>
      <c r="N3062" s="27">
        <v>0</v>
      </c>
      <c r="O3062" s="27">
        <v>0</v>
      </c>
      <c r="P3062" s="27">
        <v>8608000000</v>
      </c>
      <c r="Q3062" s="27">
        <v>8408150517.9768429</v>
      </c>
      <c r="R3062" s="27">
        <v>0</v>
      </c>
      <c r="S3062" s="27">
        <v>1</v>
      </c>
      <c r="T3062" s="33">
        <v>0.90809244833766045</v>
      </c>
      <c r="U3062" s="27">
        <v>212665673.59999999</v>
      </c>
      <c r="V3062" s="27">
        <v>0</v>
      </c>
      <c r="W3062" s="27">
        <v>0</v>
      </c>
      <c r="X3062" s="27">
        <v>0</v>
      </c>
      <c r="Y3062" s="27"/>
      <c r="Z3062" s="27">
        <v>1</v>
      </c>
    </row>
    <row r="3063" spans="1:26">
      <c r="A3063" s="27">
        <v>1950</v>
      </c>
      <c r="B3063" t="s">
        <v>67</v>
      </c>
      <c r="C3063" s="27"/>
      <c r="D3063" s="27"/>
      <c r="E3063" s="27"/>
      <c r="F3063" s="27">
        <v>0</v>
      </c>
      <c r="G3063" s="27">
        <v>0</v>
      </c>
      <c r="H3063" s="27">
        <v>0</v>
      </c>
      <c r="I3063" s="27">
        <v>1</v>
      </c>
      <c r="J3063" s="27">
        <v>0</v>
      </c>
      <c r="K3063" s="27">
        <v>1</v>
      </c>
      <c r="L3063" s="27">
        <v>1</v>
      </c>
      <c r="M3063" s="27">
        <v>0</v>
      </c>
      <c r="N3063" s="27">
        <v>0</v>
      </c>
      <c r="O3063" s="27">
        <v>0</v>
      </c>
      <c r="P3063" s="27"/>
      <c r="Q3063" s="27"/>
      <c r="R3063" s="27">
        <v>0</v>
      </c>
      <c r="S3063" s="27">
        <v>1</v>
      </c>
      <c r="T3063" s="33">
        <v>1.287837882863923</v>
      </c>
      <c r="U3063" s="27"/>
      <c r="V3063" s="27"/>
      <c r="W3063" s="27"/>
      <c r="X3063" s="27"/>
      <c r="Y3063" s="27"/>
      <c r="Z3063" s="27">
        <v>1</v>
      </c>
    </row>
    <row r="3064" spans="1:26">
      <c r="A3064" s="27">
        <v>1951</v>
      </c>
      <c r="B3064" t="s">
        <v>67</v>
      </c>
      <c r="C3064" s="27"/>
      <c r="D3064" s="27"/>
      <c r="E3064" s="27"/>
      <c r="F3064" s="27">
        <v>0</v>
      </c>
      <c r="G3064" s="27">
        <v>0</v>
      </c>
      <c r="H3064" s="27">
        <v>0</v>
      </c>
      <c r="I3064" s="27">
        <v>1</v>
      </c>
      <c r="J3064" s="27">
        <v>0</v>
      </c>
      <c r="K3064" s="27">
        <v>1</v>
      </c>
      <c r="L3064" s="27">
        <v>1</v>
      </c>
      <c r="M3064" s="27">
        <v>0</v>
      </c>
      <c r="N3064" s="27">
        <v>0</v>
      </c>
      <c r="O3064" s="27">
        <v>0</v>
      </c>
      <c r="P3064" s="27"/>
      <c r="Q3064" s="27"/>
      <c r="R3064" s="27">
        <v>0</v>
      </c>
      <c r="S3064" s="27">
        <v>1</v>
      </c>
      <c r="T3064" s="33">
        <v>1.3439935487765553</v>
      </c>
      <c r="U3064" s="27"/>
      <c r="V3064" s="27"/>
      <c r="W3064" s="27"/>
      <c r="X3064" s="27"/>
      <c r="Y3064" s="27"/>
      <c r="Z3064" s="27">
        <v>1</v>
      </c>
    </row>
    <row r="3065" spans="1:26">
      <c r="A3065" s="27">
        <v>1952</v>
      </c>
      <c r="B3065" t="s">
        <v>67</v>
      </c>
      <c r="C3065" s="27"/>
      <c r="D3065" s="27"/>
      <c r="E3065" s="27"/>
      <c r="F3065" s="27">
        <v>0</v>
      </c>
      <c r="G3065" s="27">
        <v>0</v>
      </c>
      <c r="H3065" s="27">
        <v>0</v>
      </c>
      <c r="I3065" s="27">
        <v>1</v>
      </c>
      <c r="J3065" s="27">
        <v>0</v>
      </c>
      <c r="K3065" s="27">
        <v>1</v>
      </c>
      <c r="L3065" s="27">
        <v>1</v>
      </c>
      <c r="M3065" s="27">
        <v>0</v>
      </c>
      <c r="N3065" s="27">
        <v>0</v>
      </c>
      <c r="O3065" s="27">
        <v>0</v>
      </c>
      <c r="P3065" s="27"/>
      <c r="Q3065" s="27"/>
      <c r="R3065" s="27">
        <v>0</v>
      </c>
      <c r="S3065" s="27">
        <v>1</v>
      </c>
      <c r="T3065" s="33">
        <v>1.1861288455441423</v>
      </c>
      <c r="U3065" s="27"/>
      <c r="V3065" s="27"/>
      <c r="W3065" s="27"/>
      <c r="X3065" s="27"/>
      <c r="Y3065" s="27"/>
      <c r="Z3065" s="27">
        <v>1</v>
      </c>
    </row>
    <row r="3066" spans="1:26">
      <c r="A3066" s="27">
        <v>1953</v>
      </c>
      <c r="B3066" t="s">
        <v>67</v>
      </c>
      <c r="C3066" s="27"/>
      <c r="D3066" s="27"/>
      <c r="E3066" s="27"/>
      <c r="F3066" s="27">
        <v>0</v>
      </c>
      <c r="G3066" s="27">
        <v>0</v>
      </c>
      <c r="H3066" s="27">
        <v>0</v>
      </c>
      <c r="I3066" s="27">
        <v>1</v>
      </c>
      <c r="J3066" s="27">
        <v>0</v>
      </c>
      <c r="K3066" s="27">
        <v>1</v>
      </c>
      <c r="L3066" s="27">
        <v>1</v>
      </c>
      <c r="M3066" s="27">
        <v>0</v>
      </c>
      <c r="N3066" s="27">
        <v>0</v>
      </c>
      <c r="O3066" s="27">
        <v>0</v>
      </c>
      <c r="P3066" s="27"/>
      <c r="Q3066" s="27"/>
      <c r="R3066" s="27">
        <v>0</v>
      </c>
      <c r="S3066" s="27">
        <v>1</v>
      </c>
      <c r="T3066" s="33">
        <v>1.1355764645766917</v>
      </c>
      <c r="U3066" s="27"/>
      <c r="V3066" s="27"/>
      <c r="W3066" s="27"/>
      <c r="X3066" s="27"/>
      <c r="Y3066" s="27"/>
      <c r="Z3066" s="27">
        <v>1</v>
      </c>
    </row>
    <row r="3067" spans="1:26">
      <c r="A3067" s="27">
        <v>1954</v>
      </c>
      <c r="B3067" t="s">
        <v>67</v>
      </c>
      <c r="C3067" s="27"/>
      <c r="D3067" s="27"/>
      <c r="E3067" s="27"/>
      <c r="F3067" s="27">
        <v>0</v>
      </c>
      <c r="G3067" s="27">
        <v>0</v>
      </c>
      <c r="H3067" s="27">
        <v>0</v>
      </c>
      <c r="I3067" s="27">
        <v>1</v>
      </c>
      <c r="J3067" s="27">
        <v>0</v>
      </c>
      <c r="K3067" s="27">
        <v>1</v>
      </c>
      <c r="L3067" s="27">
        <v>1</v>
      </c>
      <c r="M3067" s="27">
        <v>0</v>
      </c>
      <c r="N3067" s="27">
        <v>0</v>
      </c>
      <c r="O3067" s="27">
        <v>0</v>
      </c>
      <c r="P3067" s="27"/>
      <c r="Q3067" s="27"/>
      <c r="R3067" s="27">
        <v>0</v>
      </c>
      <c r="S3067" s="27">
        <v>1</v>
      </c>
      <c r="T3067" s="33">
        <v>1.2456557755316726</v>
      </c>
      <c r="U3067" s="27"/>
      <c r="V3067" s="27"/>
      <c r="W3067" s="27"/>
      <c r="X3067" s="27"/>
      <c r="Y3067" s="27"/>
      <c r="Z3067" s="27">
        <v>1</v>
      </c>
    </row>
    <row r="3068" spans="1:26">
      <c r="A3068" s="27">
        <v>1955</v>
      </c>
      <c r="B3068" t="s">
        <v>67</v>
      </c>
      <c r="C3068" s="27"/>
      <c r="D3068" s="27"/>
      <c r="E3068" s="27"/>
      <c r="F3068" s="27">
        <v>0</v>
      </c>
      <c r="G3068" s="27">
        <v>0</v>
      </c>
      <c r="H3068" s="27">
        <v>0</v>
      </c>
      <c r="I3068" s="27">
        <v>1</v>
      </c>
      <c r="J3068" s="27">
        <v>0</v>
      </c>
      <c r="K3068" s="27">
        <v>1</v>
      </c>
      <c r="L3068" s="27">
        <v>1</v>
      </c>
      <c r="M3068" s="27">
        <v>0</v>
      </c>
      <c r="N3068" s="27">
        <v>0</v>
      </c>
      <c r="O3068" s="27">
        <v>0</v>
      </c>
      <c r="P3068" s="27"/>
      <c r="Q3068" s="27"/>
      <c r="R3068" s="27">
        <v>0</v>
      </c>
      <c r="S3068" s="27">
        <v>1</v>
      </c>
      <c r="T3068" s="33">
        <v>1.2093425125419712</v>
      </c>
      <c r="U3068" s="27"/>
      <c r="V3068" s="27"/>
      <c r="W3068" s="27"/>
      <c r="X3068" s="27"/>
      <c r="Y3068" s="27"/>
      <c r="Z3068" s="27">
        <v>1</v>
      </c>
    </row>
    <row r="3069" spans="1:26">
      <c r="A3069" s="27">
        <v>1956</v>
      </c>
      <c r="B3069" t="s">
        <v>67</v>
      </c>
      <c r="C3069" s="27"/>
      <c r="D3069" s="27"/>
      <c r="E3069" s="27"/>
      <c r="F3069" s="27">
        <v>0</v>
      </c>
      <c r="G3069" s="27">
        <v>0</v>
      </c>
      <c r="H3069" s="27">
        <v>0</v>
      </c>
      <c r="I3069" s="27">
        <v>1</v>
      </c>
      <c r="J3069" s="27">
        <v>0</v>
      </c>
      <c r="K3069" s="27">
        <v>1</v>
      </c>
      <c r="L3069" s="27">
        <v>1</v>
      </c>
      <c r="M3069" s="27">
        <v>0</v>
      </c>
      <c r="N3069" s="27">
        <v>0</v>
      </c>
      <c r="O3069" s="27">
        <v>0</v>
      </c>
      <c r="P3069" s="27"/>
      <c r="Q3069" s="27"/>
      <c r="R3069" s="27">
        <v>0</v>
      </c>
      <c r="S3069" s="27">
        <v>1</v>
      </c>
      <c r="T3069" s="33">
        <v>1.188247729709901</v>
      </c>
      <c r="U3069" s="27"/>
      <c r="V3069" s="27"/>
      <c r="W3069" s="27"/>
      <c r="X3069" s="27"/>
      <c r="Y3069" s="27"/>
      <c r="Z3069" s="27">
        <v>1</v>
      </c>
    </row>
    <row r="3070" spans="1:26">
      <c r="A3070" s="27">
        <v>1957</v>
      </c>
      <c r="B3070" t="s">
        <v>67</v>
      </c>
      <c r="C3070" s="27"/>
      <c r="D3070" s="27"/>
      <c r="E3070" s="27"/>
      <c r="F3070" s="27">
        <v>0</v>
      </c>
      <c r="G3070" s="27">
        <v>0</v>
      </c>
      <c r="H3070" s="27">
        <v>0</v>
      </c>
      <c r="I3070" s="27">
        <v>1</v>
      </c>
      <c r="J3070" s="27">
        <v>0</v>
      </c>
      <c r="K3070" s="27">
        <v>1</v>
      </c>
      <c r="L3070" s="27">
        <v>1</v>
      </c>
      <c r="M3070" s="27">
        <v>0</v>
      </c>
      <c r="N3070" s="27">
        <v>0</v>
      </c>
      <c r="O3070" s="27">
        <v>0</v>
      </c>
      <c r="P3070" s="27"/>
      <c r="Q3070" s="27"/>
      <c r="R3070" s="27">
        <v>0</v>
      </c>
      <c r="S3070" s="27">
        <v>1</v>
      </c>
      <c r="T3070" s="33">
        <v>1.1056830722153153</v>
      </c>
      <c r="U3070" s="27"/>
      <c r="V3070" s="27"/>
      <c r="W3070" s="27"/>
      <c r="X3070" s="27"/>
      <c r="Y3070" s="27"/>
      <c r="Z3070" s="27">
        <v>1</v>
      </c>
    </row>
    <row r="3071" spans="1:26">
      <c r="A3071" s="27">
        <v>1958</v>
      </c>
      <c r="B3071" t="s">
        <v>67</v>
      </c>
      <c r="C3071" s="27"/>
      <c r="D3071" s="27"/>
      <c r="E3071" s="27"/>
      <c r="F3071" s="27">
        <v>0</v>
      </c>
      <c r="G3071" s="27">
        <v>0</v>
      </c>
      <c r="H3071" s="27">
        <v>0</v>
      </c>
      <c r="I3071" s="27">
        <v>1</v>
      </c>
      <c r="J3071" s="27">
        <v>0</v>
      </c>
      <c r="K3071" s="27">
        <v>1</v>
      </c>
      <c r="L3071" s="27">
        <v>1</v>
      </c>
      <c r="M3071" s="27">
        <v>0</v>
      </c>
      <c r="N3071" s="27">
        <v>0</v>
      </c>
      <c r="O3071" s="27">
        <v>0</v>
      </c>
      <c r="P3071" s="27"/>
      <c r="Q3071" s="27"/>
      <c r="R3071" s="27">
        <v>0</v>
      </c>
      <c r="S3071" s="27">
        <v>1</v>
      </c>
      <c r="T3071" s="33">
        <v>1.0176220702015186</v>
      </c>
      <c r="U3071" s="27"/>
      <c r="V3071" s="27"/>
      <c r="W3071" s="27"/>
      <c r="X3071" s="27"/>
      <c r="Y3071" s="27"/>
      <c r="Z3071" s="27">
        <v>1</v>
      </c>
    </row>
    <row r="3072" spans="1:26">
      <c r="A3072" s="27">
        <v>1959</v>
      </c>
      <c r="B3072" t="s">
        <v>67</v>
      </c>
      <c r="C3072" s="27"/>
      <c r="D3072" s="27"/>
      <c r="E3072" s="27"/>
      <c r="F3072" s="27">
        <v>0</v>
      </c>
      <c r="G3072" s="27">
        <v>0</v>
      </c>
      <c r="H3072" s="27">
        <v>0</v>
      </c>
      <c r="I3072" s="27">
        <v>1</v>
      </c>
      <c r="J3072" s="27">
        <v>0</v>
      </c>
      <c r="K3072" s="27">
        <v>1</v>
      </c>
      <c r="L3072" s="27">
        <v>1</v>
      </c>
      <c r="M3072" s="27">
        <v>0</v>
      </c>
      <c r="N3072" s="27">
        <v>0</v>
      </c>
      <c r="O3072" s="27">
        <v>0</v>
      </c>
      <c r="P3072" s="27"/>
      <c r="Q3072" s="27"/>
      <c r="R3072" s="27">
        <v>0</v>
      </c>
      <c r="S3072" s="27">
        <v>1</v>
      </c>
      <c r="T3072" s="33">
        <v>1.0157995537348996</v>
      </c>
      <c r="U3072" s="27"/>
      <c r="V3072" s="27"/>
      <c r="W3072" s="27"/>
      <c r="X3072" s="27"/>
      <c r="Y3072" s="27"/>
      <c r="Z3072" s="27">
        <v>1</v>
      </c>
    </row>
    <row r="3073" spans="1:26">
      <c r="A3073" s="27">
        <v>1960</v>
      </c>
      <c r="B3073" t="s">
        <v>67</v>
      </c>
      <c r="C3073" s="27"/>
      <c r="D3073" s="27"/>
      <c r="E3073" s="27"/>
      <c r="F3073" s="27">
        <v>0</v>
      </c>
      <c r="G3073" s="27">
        <v>0</v>
      </c>
      <c r="H3073" s="27">
        <v>0</v>
      </c>
      <c r="I3073" s="27">
        <v>1</v>
      </c>
      <c r="J3073" s="27">
        <v>0</v>
      </c>
      <c r="K3073" s="27">
        <v>1</v>
      </c>
      <c r="L3073" s="27">
        <v>1</v>
      </c>
      <c r="M3073" s="27">
        <v>0</v>
      </c>
      <c r="N3073" s="27">
        <v>0</v>
      </c>
      <c r="O3073" s="27">
        <v>0</v>
      </c>
      <c r="P3073" s="27"/>
      <c r="Q3073" s="27">
        <v>335649999.99999994</v>
      </c>
      <c r="R3073" s="27">
        <v>0</v>
      </c>
      <c r="S3073" s="27">
        <v>1</v>
      </c>
      <c r="T3073" s="33">
        <v>0.99364431383616725</v>
      </c>
      <c r="U3073" s="27"/>
      <c r="V3073" s="27"/>
      <c r="W3073" s="27"/>
      <c r="X3073" s="27"/>
      <c r="Y3073" s="27"/>
      <c r="Z3073" s="27">
        <v>1</v>
      </c>
    </row>
    <row r="3074" spans="1:26">
      <c r="A3074" s="27">
        <v>1961</v>
      </c>
      <c r="B3074" t="s">
        <v>67</v>
      </c>
      <c r="C3074" s="27"/>
      <c r="D3074" s="27"/>
      <c r="E3074" s="27"/>
      <c r="F3074" s="27">
        <v>0</v>
      </c>
      <c r="G3074" s="27">
        <v>0</v>
      </c>
      <c r="H3074" s="27">
        <v>0</v>
      </c>
      <c r="I3074" s="27">
        <v>1</v>
      </c>
      <c r="J3074" s="27">
        <v>0</v>
      </c>
      <c r="K3074" s="27">
        <v>1</v>
      </c>
      <c r="L3074" s="27">
        <v>1</v>
      </c>
      <c r="M3074" s="27">
        <v>0</v>
      </c>
      <c r="N3074" s="27">
        <v>0</v>
      </c>
      <c r="O3074" s="27">
        <v>0</v>
      </c>
      <c r="P3074" s="27"/>
      <c r="Q3074" s="27">
        <v>356199999.99999994</v>
      </c>
      <c r="R3074" s="27">
        <v>0</v>
      </c>
      <c r="S3074" s="27">
        <v>1</v>
      </c>
      <c r="T3074" s="33">
        <v>0.97346733996739376</v>
      </c>
      <c r="U3074" s="27"/>
      <c r="V3074" s="27"/>
      <c r="W3074" s="27"/>
      <c r="X3074" s="27"/>
      <c r="Y3074" s="27"/>
      <c r="Z3074" s="27">
        <v>1</v>
      </c>
    </row>
    <row r="3075" spans="1:26">
      <c r="A3075" s="27">
        <v>1962</v>
      </c>
      <c r="B3075" t="s">
        <v>67</v>
      </c>
      <c r="C3075" s="27"/>
      <c r="D3075" s="27"/>
      <c r="E3075" s="27"/>
      <c r="F3075" s="27">
        <v>0</v>
      </c>
      <c r="G3075" s="27">
        <v>0</v>
      </c>
      <c r="H3075" s="27">
        <v>0</v>
      </c>
      <c r="I3075" s="27">
        <v>1</v>
      </c>
      <c r="J3075" s="27">
        <v>0</v>
      </c>
      <c r="K3075" s="27">
        <v>1</v>
      </c>
      <c r="L3075" s="27">
        <v>1</v>
      </c>
      <c r="M3075" s="27">
        <v>0</v>
      </c>
      <c r="N3075" s="27">
        <v>0</v>
      </c>
      <c r="O3075" s="27">
        <v>0</v>
      </c>
      <c r="P3075" s="27"/>
      <c r="Q3075" s="27">
        <v>387750000</v>
      </c>
      <c r="R3075" s="27">
        <v>0</v>
      </c>
      <c r="S3075" s="27">
        <v>1</v>
      </c>
      <c r="T3075" s="33">
        <v>0.97699079984331827</v>
      </c>
      <c r="U3075" s="27"/>
      <c r="V3075" s="27"/>
      <c r="W3075" s="27"/>
      <c r="X3075" s="27"/>
      <c r="Y3075" s="27"/>
      <c r="Z3075" s="27">
        <v>1</v>
      </c>
    </row>
    <row r="3076" spans="1:26">
      <c r="A3076" s="27">
        <v>1963</v>
      </c>
      <c r="B3076" t="s">
        <v>67</v>
      </c>
      <c r="C3076" s="27"/>
      <c r="D3076" s="27"/>
      <c r="E3076" s="27"/>
      <c r="F3076" s="27">
        <v>0</v>
      </c>
      <c r="G3076" s="27">
        <v>0</v>
      </c>
      <c r="H3076" s="27">
        <v>0</v>
      </c>
      <c r="I3076" s="27">
        <v>1</v>
      </c>
      <c r="J3076" s="27">
        <v>0</v>
      </c>
      <c r="K3076" s="27">
        <v>1</v>
      </c>
      <c r="L3076" s="27">
        <v>1</v>
      </c>
      <c r="M3076" s="27">
        <v>0</v>
      </c>
      <c r="N3076" s="27">
        <v>0</v>
      </c>
      <c r="O3076" s="27">
        <v>0</v>
      </c>
      <c r="P3076" s="27"/>
      <c r="Q3076" s="27">
        <v>410199999.99999994</v>
      </c>
      <c r="R3076" s="27">
        <v>0</v>
      </c>
      <c r="S3076" s="27">
        <v>1</v>
      </c>
      <c r="T3076" s="33">
        <v>0.98866747285419376</v>
      </c>
      <c r="U3076" s="27"/>
      <c r="V3076" s="27"/>
      <c r="W3076" s="27"/>
      <c r="X3076" s="27"/>
      <c r="Y3076" s="27"/>
      <c r="Z3076" s="27">
        <v>1</v>
      </c>
    </row>
    <row r="3077" spans="1:26">
      <c r="A3077" s="27">
        <v>1964</v>
      </c>
      <c r="B3077" t="s">
        <v>67</v>
      </c>
      <c r="C3077" s="27"/>
      <c r="D3077" s="27"/>
      <c r="E3077" s="27"/>
      <c r="F3077" s="27">
        <v>0</v>
      </c>
      <c r="G3077" s="27">
        <v>0</v>
      </c>
      <c r="H3077" s="27">
        <v>0</v>
      </c>
      <c r="I3077" s="27">
        <v>1</v>
      </c>
      <c r="J3077" s="27">
        <v>0</v>
      </c>
      <c r="K3077" s="27">
        <v>1</v>
      </c>
      <c r="L3077" s="27">
        <v>1</v>
      </c>
      <c r="M3077" s="27">
        <v>0</v>
      </c>
      <c r="N3077" s="27">
        <v>0</v>
      </c>
      <c r="O3077" s="27">
        <v>0</v>
      </c>
      <c r="P3077" s="27"/>
      <c r="Q3077" s="27">
        <v>457000000</v>
      </c>
      <c r="R3077" s="27">
        <v>0</v>
      </c>
      <c r="S3077" s="27">
        <v>1</v>
      </c>
      <c r="T3077" s="33">
        <v>1.0337554660061781</v>
      </c>
      <c r="U3077" s="27"/>
      <c r="V3077" s="27"/>
      <c r="W3077" s="27"/>
      <c r="X3077" s="27"/>
      <c r="Y3077" s="27"/>
      <c r="Z3077" s="27">
        <v>1</v>
      </c>
    </row>
    <row r="3078" spans="1:26">
      <c r="A3078" s="27">
        <v>1965</v>
      </c>
      <c r="B3078" t="s">
        <v>67</v>
      </c>
      <c r="C3078" s="27"/>
      <c r="D3078" s="27"/>
      <c r="E3078" s="27"/>
      <c r="F3078" s="27">
        <v>0</v>
      </c>
      <c r="G3078" s="27">
        <v>0</v>
      </c>
      <c r="H3078" s="27">
        <v>0</v>
      </c>
      <c r="I3078" s="27">
        <v>1</v>
      </c>
      <c r="J3078" s="27">
        <v>0</v>
      </c>
      <c r="K3078" s="27">
        <v>1</v>
      </c>
      <c r="L3078" s="27">
        <v>1</v>
      </c>
      <c r="M3078" s="27">
        <v>0</v>
      </c>
      <c r="N3078" s="27">
        <v>0</v>
      </c>
      <c r="O3078" s="27">
        <v>0</v>
      </c>
      <c r="P3078" s="27"/>
      <c r="Q3078" s="27">
        <v>508650000</v>
      </c>
      <c r="R3078" s="27">
        <v>0</v>
      </c>
      <c r="S3078" s="27">
        <v>1</v>
      </c>
      <c r="T3078" s="33">
        <v>1.0227515959565798</v>
      </c>
      <c r="U3078" s="27"/>
      <c r="V3078" s="27"/>
      <c r="W3078" s="27"/>
      <c r="X3078" s="27"/>
      <c r="Y3078" s="27"/>
      <c r="Z3078" s="27">
        <v>1</v>
      </c>
    </row>
    <row r="3079" spans="1:26">
      <c r="A3079" s="27">
        <v>1966</v>
      </c>
      <c r="B3079" t="s">
        <v>67</v>
      </c>
      <c r="C3079" s="27"/>
      <c r="D3079" s="27"/>
      <c r="E3079" s="27"/>
      <c r="F3079" s="27">
        <v>0</v>
      </c>
      <c r="G3079" s="27">
        <v>0</v>
      </c>
      <c r="H3079" s="27">
        <v>0</v>
      </c>
      <c r="I3079" s="27">
        <v>1</v>
      </c>
      <c r="J3079" s="27">
        <v>0</v>
      </c>
      <c r="K3079" s="27">
        <v>1</v>
      </c>
      <c r="L3079" s="27">
        <v>1</v>
      </c>
      <c r="M3079" s="27">
        <v>0</v>
      </c>
      <c r="N3079" s="27">
        <v>0</v>
      </c>
      <c r="O3079" s="27">
        <v>0</v>
      </c>
      <c r="P3079" s="27"/>
      <c r="Q3079" s="27">
        <v>549950000</v>
      </c>
      <c r="R3079" s="27">
        <v>0</v>
      </c>
      <c r="S3079" s="27">
        <v>1</v>
      </c>
      <c r="T3079" s="33">
        <v>1.060453919000093</v>
      </c>
      <c r="U3079" s="27"/>
      <c r="V3079" s="27"/>
      <c r="W3079" s="27"/>
      <c r="X3079" s="27"/>
      <c r="Y3079" s="27"/>
      <c r="Z3079" s="27">
        <v>1</v>
      </c>
    </row>
    <row r="3080" spans="1:26">
      <c r="A3080" s="27">
        <v>1967</v>
      </c>
      <c r="B3080" t="s">
        <v>67</v>
      </c>
      <c r="C3080" s="27"/>
      <c r="D3080" s="27"/>
      <c r="E3080" s="27"/>
      <c r="F3080" s="27">
        <v>0</v>
      </c>
      <c r="G3080" s="27">
        <v>0</v>
      </c>
      <c r="H3080" s="27">
        <v>0</v>
      </c>
      <c r="I3080" s="27">
        <v>1</v>
      </c>
      <c r="J3080" s="27">
        <v>0</v>
      </c>
      <c r="K3080" s="27">
        <v>1</v>
      </c>
      <c r="L3080" s="27">
        <v>1</v>
      </c>
      <c r="M3080" s="27">
        <v>0</v>
      </c>
      <c r="N3080" s="27">
        <v>0</v>
      </c>
      <c r="O3080" s="27">
        <v>0</v>
      </c>
      <c r="P3080" s="27"/>
      <c r="Q3080" s="27">
        <v>598100000</v>
      </c>
      <c r="R3080" s="27">
        <v>0</v>
      </c>
      <c r="S3080" s="27">
        <v>1</v>
      </c>
      <c r="T3080" s="33">
        <v>1.0100991944882907</v>
      </c>
      <c r="U3080" s="27"/>
      <c r="V3080" s="27"/>
      <c r="W3080" s="27"/>
      <c r="X3080" s="27"/>
      <c r="Y3080" s="27"/>
      <c r="Z3080" s="27">
        <v>1</v>
      </c>
    </row>
    <row r="3081" spans="1:26">
      <c r="A3081" s="27">
        <v>1968</v>
      </c>
      <c r="B3081" t="s">
        <v>67</v>
      </c>
      <c r="C3081" s="27"/>
      <c r="D3081" s="27"/>
      <c r="E3081" s="27"/>
      <c r="F3081" s="27">
        <v>0</v>
      </c>
      <c r="G3081" s="27">
        <v>0</v>
      </c>
      <c r="H3081" s="27">
        <v>0</v>
      </c>
      <c r="I3081" s="27">
        <v>1</v>
      </c>
      <c r="J3081" s="27">
        <v>0</v>
      </c>
      <c r="K3081" s="27">
        <v>1</v>
      </c>
      <c r="L3081" s="27">
        <v>1</v>
      </c>
      <c r="M3081" s="27">
        <v>0</v>
      </c>
      <c r="N3081" s="27">
        <v>0</v>
      </c>
      <c r="O3081" s="27">
        <v>0</v>
      </c>
      <c r="P3081" s="27"/>
      <c r="Q3081" s="27">
        <v>646800000</v>
      </c>
      <c r="R3081" s="27">
        <v>0</v>
      </c>
      <c r="S3081" s="27">
        <v>1</v>
      </c>
      <c r="T3081" s="33">
        <v>0.99765870157012104</v>
      </c>
      <c r="U3081" s="27"/>
      <c r="V3081" s="27"/>
      <c r="W3081" s="27"/>
      <c r="X3081" s="27"/>
      <c r="Y3081" s="27"/>
      <c r="Z3081" s="27">
        <v>1</v>
      </c>
    </row>
    <row r="3082" spans="1:26">
      <c r="A3082" s="27">
        <v>1969</v>
      </c>
      <c r="B3082" t="s">
        <v>67</v>
      </c>
      <c r="C3082" s="27"/>
      <c r="D3082" s="27"/>
      <c r="E3082" s="27"/>
      <c r="F3082" s="27">
        <v>0</v>
      </c>
      <c r="G3082" s="27">
        <v>0</v>
      </c>
      <c r="H3082" s="27">
        <v>0</v>
      </c>
      <c r="I3082" s="27">
        <v>1</v>
      </c>
      <c r="J3082" s="27">
        <v>0</v>
      </c>
      <c r="K3082" s="27">
        <v>1</v>
      </c>
      <c r="L3082" s="27">
        <v>1</v>
      </c>
      <c r="M3082" s="27">
        <v>0</v>
      </c>
      <c r="N3082" s="27">
        <v>0</v>
      </c>
      <c r="O3082" s="27">
        <v>0</v>
      </c>
      <c r="P3082" s="27"/>
      <c r="Q3082" s="27">
        <v>668000050</v>
      </c>
      <c r="R3082" s="27">
        <v>0</v>
      </c>
      <c r="S3082" s="27">
        <v>1</v>
      </c>
      <c r="T3082" s="33">
        <v>1.0058077459461789</v>
      </c>
      <c r="U3082" s="27"/>
      <c r="V3082" s="27"/>
      <c r="W3082" s="27"/>
      <c r="X3082" s="27"/>
      <c r="Y3082" s="27"/>
      <c r="Z3082" s="27">
        <v>1</v>
      </c>
    </row>
    <row r="3083" spans="1:26">
      <c r="A3083" s="27">
        <v>1970</v>
      </c>
      <c r="B3083" t="s">
        <v>67</v>
      </c>
      <c r="C3083" s="27"/>
      <c r="D3083" s="27"/>
      <c r="E3083" s="27"/>
      <c r="F3083" s="27">
        <v>0</v>
      </c>
      <c r="G3083" s="27">
        <v>0</v>
      </c>
      <c r="H3083" s="27">
        <v>0</v>
      </c>
      <c r="I3083" s="27">
        <v>1</v>
      </c>
      <c r="J3083" s="27">
        <v>0</v>
      </c>
      <c r="K3083" s="27">
        <v>1</v>
      </c>
      <c r="L3083" s="27">
        <v>1</v>
      </c>
      <c r="M3083" s="27">
        <v>0</v>
      </c>
      <c r="N3083" s="27">
        <v>0</v>
      </c>
      <c r="O3083" s="27">
        <v>0</v>
      </c>
      <c r="P3083" s="27"/>
      <c r="Q3083" s="27">
        <v>723000000</v>
      </c>
      <c r="R3083" s="27">
        <v>0</v>
      </c>
      <c r="S3083" s="27">
        <v>1</v>
      </c>
      <c r="T3083" s="33">
        <v>1</v>
      </c>
      <c r="U3083" s="27">
        <v>0</v>
      </c>
      <c r="V3083" s="27">
        <v>29955000</v>
      </c>
      <c r="W3083" s="27">
        <v>15153000</v>
      </c>
      <c r="X3083" s="27"/>
      <c r="Y3083" s="27">
        <v>0</v>
      </c>
      <c r="Z3083" s="27">
        <v>1</v>
      </c>
    </row>
    <row r="3084" spans="1:26">
      <c r="A3084" s="27">
        <v>1971</v>
      </c>
      <c r="B3084" t="s">
        <v>67</v>
      </c>
      <c r="C3084" s="27"/>
      <c r="D3084" s="27"/>
      <c r="E3084" s="27"/>
      <c r="F3084" s="27">
        <v>0</v>
      </c>
      <c r="G3084" s="27">
        <v>0</v>
      </c>
      <c r="H3084" s="27">
        <v>0</v>
      </c>
      <c r="I3084" s="27">
        <v>1</v>
      </c>
      <c r="J3084" s="27">
        <v>0</v>
      </c>
      <c r="K3084" s="27">
        <v>1</v>
      </c>
      <c r="L3084" s="27">
        <v>1</v>
      </c>
      <c r="M3084" s="27">
        <v>0</v>
      </c>
      <c r="N3084" s="27">
        <v>0</v>
      </c>
      <c r="O3084" s="27">
        <v>0</v>
      </c>
      <c r="P3084" s="27"/>
      <c r="Q3084" s="27">
        <v>731000000</v>
      </c>
      <c r="R3084" s="27">
        <v>0</v>
      </c>
      <c r="S3084" s="27">
        <v>1</v>
      </c>
      <c r="T3084" s="33">
        <v>0.92761372871024128</v>
      </c>
      <c r="U3084" s="27">
        <v>0</v>
      </c>
      <c r="V3084" s="27">
        <v>33587000</v>
      </c>
      <c r="W3084" s="27">
        <v>16798000</v>
      </c>
      <c r="X3084" s="27"/>
      <c r="Y3084" s="27">
        <v>0</v>
      </c>
      <c r="Z3084" s="27">
        <v>1</v>
      </c>
    </row>
    <row r="3085" spans="1:26">
      <c r="A3085" s="27">
        <v>1972</v>
      </c>
      <c r="B3085" t="s">
        <v>67</v>
      </c>
      <c r="C3085" s="27"/>
      <c r="D3085" s="27"/>
      <c r="E3085" s="27"/>
      <c r="F3085" s="27">
        <v>0</v>
      </c>
      <c r="G3085" s="27">
        <v>0</v>
      </c>
      <c r="H3085" s="27">
        <v>0</v>
      </c>
      <c r="I3085" s="27">
        <v>1</v>
      </c>
      <c r="J3085" s="27">
        <v>0</v>
      </c>
      <c r="K3085" s="27">
        <v>1</v>
      </c>
      <c r="L3085" s="27">
        <v>1</v>
      </c>
      <c r="M3085" s="27">
        <v>0</v>
      </c>
      <c r="N3085" s="27">
        <v>0</v>
      </c>
      <c r="O3085" s="27">
        <v>0</v>
      </c>
      <c r="P3085" s="27"/>
      <c r="Q3085" s="27">
        <v>802999950</v>
      </c>
      <c r="R3085" s="27">
        <v>0</v>
      </c>
      <c r="S3085" s="27">
        <v>1</v>
      </c>
      <c r="T3085" s="33">
        <v>0.92122545142259926</v>
      </c>
      <c r="U3085" s="27">
        <v>0</v>
      </c>
      <c r="V3085" s="27">
        <v>34089000</v>
      </c>
      <c r="W3085" s="27">
        <v>22175000</v>
      </c>
      <c r="X3085" s="27"/>
      <c r="Y3085" s="27">
        <v>0</v>
      </c>
      <c r="Z3085" s="27">
        <v>1</v>
      </c>
    </row>
    <row r="3086" spans="1:26">
      <c r="A3086" s="27">
        <v>1973</v>
      </c>
      <c r="B3086" t="s">
        <v>67</v>
      </c>
      <c r="C3086" s="27"/>
      <c r="D3086" s="27"/>
      <c r="E3086" s="27"/>
      <c r="F3086" s="27">
        <v>0</v>
      </c>
      <c r="G3086" s="27">
        <v>0</v>
      </c>
      <c r="H3086" s="27">
        <v>0</v>
      </c>
      <c r="I3086" s="27">
        <v>1</v>
      </c>
      <c r="J3086" s="27">
        <v>0</v>
      </c>
      <c r="K3086" s="27">
        <v>1</v>
      </c>
      <c r="L3086" s="27">
        <v>1</v>
      </c>
      <c r="M3086" s="27">
        <v>0</v>
      </c>
      <c r="N3086" s="27">
        <v>0</v>
      </c>
      <c r="O3086" s="27">
        <v>0</v>
      </c>
      <c r="P3086" s="27"/>
      <c r="Q3086" s="27">
        <v>912499950</v>
      </c>
      <c r="R3086" s="27">
        <v>0</v>
      </c>
      <c r="S3086" s="27">
        <v>1</v>
      </c>
      <c r="T3086" s="33">
        <v>1.2798279189511945</v>
      </c>
      <c r="U3086" s="27">
        <v>0</v>
      </c>
      <c r="V3086" s="27">
        <v>40024000</v>
      </c>
      <c r="W3086" s="27">
        <v>25800000</v>
      </c>
      <c r="X3086" s="27"/>
      <c r="Y3086" s="27">
        <v>0</v>
      </c>
      <c r="Z3086" s="27">
        <v>1</v>
      </c>
    </row>
    <row r="3087" spans="1:26">
      <c r="A3087" s="27">
        <v>1974</v>
      </c>
      <c r="B3087" t="s">
        <v>67</v>
      </c>
      <c r="C3087" s="27"/>
      <c r="D3087" s="27"/>
      <c r="E3087" s="27"/>
      <c r="F3087" s="27">
        <v>0</v>
      </c>
      <c r="G3087" s="27">
        <v>0</v>
      </c>
      <c r="H3087" s="27">
        <v>0</v>
      </c>
      <c r="I3087" s="27">
        <v>1</v>
      </c>
      <c r="J3087" s="27">
        <v>0</v>
      </c>
      <c r="K3087" s="27">
        <v>1</v>
      </c>
      <c r="L3087" s="27">
        <v>1</v>
      </c>
      <c r="M3087" s="27">
        <v>0</v>
      </c>
      <c r="N3087" s="27">
        <v>0</v>
      </c>
      <c r="O3087" s="27">
        <v>0</v>
      </c>
      <c r="P3087" s="27"/>
      <c r="Q3087" s="27">
        <v>1034500000</v>
      </c>
      <c r="R3087" s="27">
        <v>0</v>
      </c>
      <c r="S3087" s="27">
        <v>1</v>
      </c>
      <c r="T3087" s="33">
        <v>1.2793035310212315</v>
      </c>
      <c r="U3087" s="27">
        <v>20545432</v>
      </c>
      <c r="V3087" s="27">
        <v>45426000</v>
      </c>
      <c r="W3087" s="27">
        <v>26949000</v>
      </c>
      <c r="X3087" s="27"/>
      <c r="Y3087" s="27">
        <v>0</v>
      </c>
      <c r="Z3087" s="27">
        <v>1</v>
      </c>
    </row>
    <row r="3088" spans="1:26">
      <c r="A3088" s="27">
        <v>1975</v>
      </c>
      <c r="B3088" t="s">
        <v>67</v>
      </c>
      <c r="C3088" s="27"/>
      <c r="D3088" s="27"/>
      <c r="E3088" s="27"/>
      <c r="F3088" s="27">
        <v>0</v>
      </c>
      <c r="G3088" s="27">
        <v>0</v>
      </c>
      <c r="H3088" s="27">
        <v>0</v>
      </c>
      <c r="I3088" s="27">
        <v>1</v>
      </c>
      <c r="J3088" s="27">
        <v>0</v>
      </c>
      <c r="K3088" s="27">
        <v>1</v>
      </c>
      <c r="L3088" s="27">
        <v>1</v>
      </c>
      <c r="M3088" s="27">
        <v>0</v>
      </c>
      <c r="N3088" s="27">
        <v>0</v>
      </c>
      <c r="O3088" s="27">
        <v>0</v>
      </c>
      <c r="P3088" s="27"/>
      <c r="Q3088" s="27">
        <v>1124000000</v>
      </c>
      <c r="R3088" s="27">
        <v>0</v>
      </c>
      <c r="S3088" s="27">
        <v>1</v>
      </c>
      <c r="T3088" s="33">
        <v>0.94696688960437181</v>
      </c>
      <c r="U3088" s="27">
        <v>19644346</v>
      </c>
      <c r="V3088" s="27">
        <v>56661000</v>
      </c>
      <c r="W3088" s="27">
        <v>28690000</v>
      </c>
      <c r="X3088" s="27"/>
      <c r="Y3088" s="27">
        <v>0</v>
      </c>
      <c r="Z3088" s="27">
        <v>1</v>
      </c>
    </row>
    <row r="3089" spans="1:26">
      <c r="A3089" s="27">
        <v>1976</v>
      </c>
      <c r="B3089" t="s">
        <v>67</v>
      </c>
      <c r="C3089" s="27"/>
      <c r="D3089" s="27"/>
      <c r="E3089" s="27"/>
      <c r="F3089" s="27">
        <v>0</v>
      </c>
      <c r="G3089" s="27">
        <v>0</v>
      </c>
      <c r="H3089" s="27">
        <v>0</v>
      </c>
      <c r="I3089" s="27">
        <v>1</v>
      </c>
      <c r="J3089" s="27">
        <v>0</v>
      </c>
      <c r="K3089" s="27">
        <v>1</v>
      </c>
      <c r="L3089" s="27">
        <v>1</v>
      </c>
      <c r="M3089" s="27">
        <v>0</v>
      </c>
      <c r="N3089" s="27">
        <v>0</v>
      </c>
      <c r="O3089" s="27">
        <v>0</v>
      </c>
      <c r="P3089" s="27"/>
      <c r="Q3089" s="27">
        <v>1347999949.9999998</v>
      </c>
      <c r="R3089" s="27">
        <v>0</v>
      </c>
      <c r="S3089" s="27">
        <v>1</v>
      </c>
      <c r="T3089" s="33">
        <v>1.0219497573337515</v>
      </c>
      <c r="U3089" s="27">
        <v>19495507.399999999</v>
      </c>
      <c r="V3089" s="27">
        <v>67441000</v>
      </c>
      <c r="W3089" s="27">
        <v>30397000</v>
      </c>
      <c r="X3089" s="27"/>
      <c r="Y3089" s="27">
        <v>10000000</v>
      </c>
      <c r="Z3089" s="27">
        <v>1</v>
      </c>
    </row>
    <row r="3090" spans="1:26">
      <c r="A3090" s="27">
        <v>1977</v>
      </c>
      <c r="B3090" t="s">
        <v>67</v>
      </c>
      <c r="C3090" s="27"/>
      <c r="D3090" s="27"/>
      <c r="E3090" s="27"/>
      <c r="F3090" s="27">
        <v>0</v>
      </c>
      <c r="G3090" s="27">
        <v>0</v>
      </c>
      <c r="H3090" s="27">
        <v>0</v>
      </c>
      <c r="I3090" s="27">
        <v>1</v>
      </c>
      <c r="J3090" s="27">
        <v>0</v>
      </c>
      <c r="K3090" s="27">
        <v>1</v>
      </c>
      <c r="L3090" s="27">
        <v>1</v>
      </c>
      <c r="M3090" s="27">
        <v>0</v>
      </c>
      <c r="N3090" s="27">
        <v>0</v>
      </c>
      <c r="O3090" s="27">
        <v>0</v>
      </c>
      <c r="P3090" s="27"/>
      <c r="Q3090" s="27">
        <v>1669499950</v>
      </c>
      <c r="R3090" s="27">
        <v>0</v>
      </c>
      <c r="S3090" s="27">
        <v>1</v>
      </c>
      <c r="T3090" s="33">
        <v>1.0409624303569636</v>
      </c>
      <c r="U3090" s="27">
        <v>5211105.9000000004</v>
      </c>
      <c r="V3090" s="27">
        <v>86964000</v>
      </c>
      <c r="W3090" s="27">
        <v>32815000</v>
      </c>
      <c r="X3090" s="27"/>
      <c r="Y3090" s="27">
        <v>0</v>
      </c>
      <c r="Z3090" s="27">
        <v>1</v>
      </c>
    </row>
    <row r="3091" spans="1:26">
      <c r="A3091" s="27">
        <v>1978</v>
      </c>
      <c r="B3091" t="s">
        <v>67</v>
      </c>
      <c r="C3091" s="27"/>
      <c r="D3091" s="27"/>
      <c r="E3091" s="27"/>
      <c r="F3091" s="27">
        <v>0</v>
      </c>
      <c r="G3091" s="27">
        <v>0</v>
      </c>
      <c r="H3091" s="27">
        <v>0</v>
      </c>
      <c r="I3091" s="27">
        <v>1</v>
      </c>
      <c r="J3091" s="27">
        <v>0</v>
      </c>
      <c r="K3091" s="27">
        <v>1</v>
      </c>
      <c r="L3091" s="27">
        <v>1</v>
      </c>
      <c r="M3091" s="27">
        <v>0</v>
      </c>
      <c r="N3091" s="27">
        <v>0</v>
      </c>
      <c r="O3091" s="27">
        <v>0</v>
      </c>
      <c r="P3091" s="27"/>
      <c r="Q3091" s="27">
        <v>3097242093.2244096</v>
      </c>
      <c r="R3091" s="27">
        <v>0</v>
      </c>
      <c r="S3091" s="27">
        <v>1</v>
      </c>
      <c r="T3091" s="33">
        <v>0.91734575384516981</v>
      </c>
      <c r="U3091" s="27">
        <v>0</v>
      </c>
      <c r="V3091" s="27">
        <v>108729000</v>
      </c>
      <c r="W3091" s="27">
        <v>41075000</v>
      </c>
      <c r="X3091" s="27"/>
      <c r="Y3091" s="27">
        <v>0</v>
      </c>
      <c r="Z3091" s="27">
        <v>1</v>
      </c>
    </row>
    <row r="3092" spans="1:26">
      <c r="A3092" s="27">
        <v>1979</v>
      </c>
      <c r="B3092" t="s">
        <v>67</v>
      </c>
      <c r="C3092" s="27"/>
      <c r="D3092" s="27"/>
      <c r="E3092" s="27"/>
      <c r="F3092" s="27">
        <v>0</v>
      </c>
      <c r="G3092" s="27">
        <v>0</v>
      </c>
      <c r="H3092" s="27">
        <v>0</v>
      </c>
      <c r="I3092" s="27">
        <v>1</v>
      </c>
      <c r="J3092" s="27">
        <v>0</v>
      </c>
      <c r="K3092" s="27">
        <v>1</v>
      </c>
      <c r="L3092" s="27">
        <v>1</v>
      </c>
      <c r="M3092" s="27">
        <v>0</v>
      </c>
      <c r="N3092" s="27">
        <v>0</v>
      </c>
      <c r="O3092" s="27">
        <v>0</v>
      </c>
      <c r="P3092" s="27"/>
      <c r="Q3092" s="27">
        <v>3544281976.2919798</v>
      </c>
      <c r="R3092" s="27">
        <v>0</v>
      </c>
      <c r="S3092" s="27">
        <v>1</v>
      </c>
      <c r="T3092" s="33">
        <v>0.9810294585578897</v>
      </c>
      <c r="U3092" s="27">
        <v>9978774.6999999993</v>
      </c>
      <c r="V3092" s="27">
        <v>131872000</v>
      </c>
      <c r="W3092" s="27">
        <v>46588000</v>
      </c>
      <c r="X3092" s="27"/>
      <c r="Y3092" s="27">
        <v>93000000</v>
      </c>
      <c r="Z3092" s="27">
        <v>1</v>
      </c>
    </row>
    <row r="3093" spans="1:26">
      <c r="A3093" s="27">
        <v>1980</v>
      </c>
      <c r="B3093" t="s">
        <v>67</v>
      </c>
      <c r="C3093" s="27"/>
      <c r="D3093" s="27"/>
      <c r="E3093" s="27"/>
      <c r="F3093" s="27">
        <v>0</v>
      </c>
      <c r="G3093" s="27">
        <v>0</v>
      </c>
      <c r="H3093" s="27">
        <v>0</v>
      </c>
      <c r="I3093" s="27">
        <v>1</v>
      </c>
      <c r="J3093" s="27">
        <v>0</v>
      </c>
      <c r="K3093" s="27">
        <v>1</v>
      </c>
      <c r="L3093" s="27">
        <v>1</v>
      </c>
      <c r="M3093" s="27">
        <v>0</v>
      </c>
      <c r="N3093" s="27">
        <v>0</v>
      </c>
      <c r="O3093" s="27">
        <v>0</v>
      </c>
      <c r="P3093" s="27">
        <v>3508000000</v>
      </c>
      <c r="Q3093" s="27">
        <v>3968160045.986835</v>
      </c>
      <c r="R3093" s="27">
        <v>0</v>
      </c>
      <c r="S3093" s="27">
        <v>1</v>
      </c>
      <c r="T3093" s="33">
        <v>0.94044734443210454</v>
      </c>
      <c r="U3093" s="27">
        <v>32823854.800000001</v>
      </c>
      <c r="V3093" s="27">
        <v>152150000</v>
      </c>
      <c r="W3093" s="27">
        <v>64048000</v>
      </c>
      <c r="X3093" s="27"/>
      <c r="Y3093" s="27">
        <v>0</v>
      </c>
      <c r="Z3093" s="27">
        <v>1</v>
      </c>
    </row>
    <row r="3094" spans="1:26">
      <c r="A3094" s="27">
        <v>1981</v>
      </c>
      <c r="B3094" t="s">
        <v>67</v>
      </c>
      <c r="C3094" s="27"/>
      <c r="D3094" s="27"/>
      <c r="E3094" s="27"/>
      <c r="F3094" s="27">
        <v>0</v>
      </c>
      <c r="G3094" s="27">
        <v>0</v>
      </c>
      <c r="H3094" s="27">
        <v>0</v>
      </c>
      <c r="I3094" s="27">
        <v>1</v>
      </c>
      <c r="J3094" s="27">
        <v>0</v>
      </c>
      <c r="K3094" s="27">
        <v>1</v>
      </c>
      <c r="L3094" s="27">
        <v>1</v>
      </c>
      <c r="M3094" s="27">
        <v>0</v>
      </c>
      <c r="N3094" s="27">
        <v>0</v>
      </c>
      <c r="O3094" s="27">
        <v>0</v>
      </c>
      <c r="P3094" s="27">
        <v>3855000000</v>
      </c>
      <c r="Q3094" s="27">
        <v>4043894878.58005</v>
      </c>
      <c r="R3094" s="27">
        <v>0</v>
      </c>
      <c r="S3094" s="27">
        <v>1</v>
      </c>
      <c r="T3094" s="33">
        <v>0.83355014400471705</v>
      </c>
      <c r="U3094" s="27">
        <v>54075753.200000003</v>
      </c>
      <c r="V3094" s="27">
        <v>176362000</v>
      </c>
      <c r="W3094" s="27">
        <v>76603000</v>
      </c>
      <c r="X3094" s="27"/>
      <c r="Y3094" s="27">
        <v>4200000</v>
      </c>
      <c r="Z3094" s="27">
        <v>1</v>
      </c>
    </row>
    <row r="3095" spans="1:26">
      <c r="A3095" s="27">
        <v>1982</v>
      </c>
      <c r="B3095" t="s">
        <v>67</v>
      </c>
      <c r="C3095" s="27"/>
      <c r="D3095" s="27"/>
      <c r="E3095" s="27"/>
      <c r="F3095" s="27">
        <v>0</v>
      </c>
      <c r="G3095" s="27">
        <v>0</v>
      </c>
      <c r="H3095" s="27">
        <v>0</v>
      </c>
      <c r="I3095" s="27">
        <v>1</v>
      </c>
      <c r="J3095" s="27">
        <v>0</v>
      </c>
      <c r="K3095" s="27">
        <v>1</v>
      </c>
      <c r="L3095" s="27">
        <v>1</v>
      </c>
      <c r="M3095" s="27">
        <v>0</v>
      </c>
      <c r="N3095" s="27">
        <v>0</v>
      </c>
      <c r="O3095" s="27">
        <v>0</v>
      </c>
      <c r="P3095" s="27">
        <v>3970000000</v>
      </c>
      <c r="Q3095" s="27">
        <v>4266503525.6105103</v>
      </c>
      <c r="R3095" s="27">
        <v>0</v>
      </c>
      <c r="S3095" s="27">
        <v>1</v>
      </c>
      <c r="T3095" s="33">
        <v>0.78443295677873848</v>
      </c>
      <c r="U3095" s="27">
        <v>119319654.59999999</v>
      </c>
      <c r="V3095" s="27">
        <v>217395000</v>
      </c>
      <c r="W3095" s="27">
        <v>79325000</v>
      </c>
      <c r="X3095" s="27"/>
      <c r="Y3095" s="27">
        <v>0</v>
      </c>
      <c r="Z3095" s="27">
        <v>1</v>
      </c>
    </row>
    <row r="3096" spans="1:26">
      <c r="A3096" s="27">
        <v>1983</v>
      </c>
      <c r="B3096" t="s">
        <v>67</v>
      </c>
      <c r="C3096" s="27"/>
      <c r="D3096" s="27"/>
      <c r="E3096" s="27"/>
      <c r="F3096" s="27">
        <v>0</v>
      </c>
      <c r="G3096" s="27">
        <v>0</v>
      </c>
      <c r="H3096" s="27">
        <v>0</v>
      </c>
      <c r="I3096" s="27">
        <v>1</v>
      </c>
      <c r="J3096" s="27">
        <v>0</v>
      </c>
      <c r="K3096" s="27">
        <v>1</v>
      </c>
      <c r="L3096" s="27">
        <v>1</v>
      </c>
      <c r="M3096" s="27">
        <v>0</v>
      </c>
      <c r="N3096" s="27">
        <v>0</v>
      </c>
      <c r="O3096" s="27">
        <v>0</v>
      </c>
      <c r="P3096" s="27">
        <v>4207000000</v>
      </c>
      <c r="Q3096" s="27">
        <v>4476697184.8598051</v>
      </c>
      <c r="R3096" s="27">
        <v>0</v>
      </c>
      <c r="S3096" s="27">
        <v>1</v>
      </c>
      <c r="T3096" s="33">
        <v>0.83426891623154475</v>
      </c>
      <c r="U3096" s="27">
        <v>161289539.59999999</v>
      </c>
      <c r="V3096" s="27">
        <v>267753000</v>
      </c>
      <c r="W3096" s="27">
        <v>80812000</v>
      </c>
      <c r="X3096" s="27"/>
      <c r="Y3096" s="27">
        <v>0</v>
      </c>
      <c r="Z3096" s="27">
        <v>1</v>
      </c>
    </row>
    <row r="3097" spans="1:26">
      <c r="A3097" s="27">
        <v>1984</v>
      </c>
      <c r="B3097" t="s">
        <v>67</v>
      </c>
      <c r="C3097" s="27"/>
      <c r="D3097" s="27"/>
      <c r="E3097" s="27"/>
      <c r="F3097" s="27">
        <v>0</v>
      </c>
      <c r="G3097" s="27">
        <v>0</v>
      </c>
      <c r="H3097" s="27">
        <v>0</v>
      </c>
      <c r="I3097" s="27">
        <v>1</v>
      </c>
      <c r="J3097" s="27">
        <v>0</v>
      </c>
      <c r="K3097" s="27">
        <v>1</v>
      </c>
      <c r="L3097" s="27">
        <v>1</v>
      </c>
      <c r="M3097" s="27">
        <v>0</v>
      </c>
      <c r="N3097" s="27">
        <v>0</v>
      </c>
      <c r="O3097" s="27">
        <v>0</v>
      </c>
      <c r="P3097" s="27">
        <v>4538000000</v>
      </c>
      <c r="Q3097" s="27">
        <v>4915311846.4882698</v>
      </c>
      <c r="R3097" s="27">
        <v>0</v>
      </c>
      <c r="S3097" s="27">
        <v>1</v>
      </c>
      <c r="T3097" s="33">
        <v>0.82999599794502654</v>
      </c>
      <c r="U3097" s="27">
        <v>149450574.5</v>
      </c>
      <c r="V3097" s="27">
        <v>273104000</v>
      </c>
      <c r="W3097" s="27">
        <v>81378000</v>
      </c>
      <c r="X3097" s="27"/>
      <c r="Y3097" s="27"/>
      <c r="Z3097" s="27">
        <v>1</v>
      </c>
    </row>
    <row r="3098" spans="1:26">
      <c r="A3098" s="27">
        <v>1985</v>
      </c>
      <c r="B3098" t="s">
        <v>67</v>
      </c>
      <c r="C3098" s="27"/>
      <c r="D3098" s="27"/>
      <c r="E3098" s="27"/>
      <c r="F3098" s="27">
        <v>0</v>
      </c>
      <c r="G3098" s="27">
        <v>0</v>
      </c>
      <c r="H3098" s="27">
        <v>0</v>
      </c>
      <c r="I3098" s="27">
        <v>1</v>
      </c>
      <c r="J3098" s="27">
        <v>0</v>
      </c>
      <c r="K3098" s="27">
        <v>1</v>
      </c>
      <c r="L3098" s="27">
        <v>1</v>
      </c>
      <c r="M3098" s="27">
        <v>0</v>
      </c>
      <c r="N3098" s="27">
        <v>0</v>
      </c>
      <c r="O3098" s="27">
        <v>0</v>
      </c>
      <c r="P3098" s="27">
        <v>4976000000</v>
      </c>
      <c r="Q3098" s="27">
        <v>5278120712.5458994</v>
      </c>
      <c r="R3098" s="27">
        <v>0</v>
      </c>
      <c r="S3098" s="27">
        <v>1</v>
      </c>
      <c r="T3098" s="33">
        <v>0.74915719568429318</v>
      </c>
      <c r="U3098" s="27">
        <v>146887287.90000001</v>
      </c>
      <c r="V3098" s="27">
        <v>368557000</v>
      </c>
      <c r="W3098" s="27">
        <v>81443000</v>
      </c>
      <c r="X3098" s="27"/>
      <c r="Y3098" s="27"/>
      <c r="Z3098" s="27">
        <v>1</v>
      </c>
    </row>
    <row r="3099" spans="1:26">
      <c r="A3099" s="27">
        <v>1986</v>
      </c>
      <c r="B3099" t="s">
        <v>67</v>
      </c>
      <c r="C3099" s="27"/>
      <c r="D3099" s="27"/>
      <c r="E3099" s="27"/>
      <c r="F3099" s="27">
        <v>0</v>
      </c>
      <c r="G3099" s="27">
        <v>0</v>
      </c>
      <c r="H3099" s="27">
        <v>0</v>
      </c>
      <c r="I3099" s="27">
        <v>1</v>
      </c>
      <c r="J3099" s="27">
        <v>0</v>
      </c>
      <c r="K3099" s="27">
        <v>1</v>
      </c>
      <c r="L3099" s="27">
        <v>1</v>
      </c>
      <c r="M3099" s="27">
        <v>0</v>
      </c>
      <c r="N3099" s="27">
        <v>0</v>
      </c>
      <c r="O3099" s="27">
        <v>0</v>
      </c>
      <c r="P3099" s="27">
        <v>5207000000</v>
      </c>
      <c r="Q3099" s="27">
        <v>5677828958.9060497</v>
      </c>
      <c r="R3099" s="27">
        <v>0</v>
      </c>
      <c r="S3099" s="27">
        <v>1</v>
      </c>
      <c r="T3099" s="33">
        <v>0.7030572776909082</v>
      </c>
      <c r="U3099" s="27">
        <v>109519921.59999999</v>
      </c>
      <c r="V3099" s="27">
        <v>465371000</v>
      </c>
      <c r="W3099" s="27">
        <v>80761000</v>
      </c>
      <c r="X3099" s="27"/>
      <c r="Y3099" s="27"/>
      <c r="Z3099" s="27">
        <v>1</v>
      </c>
    </row>
    <row r="3100" spans="1:26">
      <c r="A3100" s="27">
        <v>1987</v>
      </c>
      <c r="B3100" t="s">
        <v>67</v>
      </c>
      <c r="C3100" s="27"/>
      <c r="D3100" s="27"/>
      <c r="E3100" s="27"/>
      <c r="F3100" s="27">
        <v>0</v>
      </c>
      <c r="G3100" s="27">
        <v>0</v>
      </c>
      <c r="H3100" s="27">
        <v>0</v>
      </c>
      <c r="I3100" s="27">
        <v>1</v>
      </c>
      <c r="J3100" s="27">
        <v>0</v>
      </c>
      <c r="K3100" s="27">
        <v>1</v>
      </c>
      <c r="L3100" s="27">
        <v>1</v>
      </c>
      <c r="M3100" s="27">
        <v>0</v>
      </c>
      <c r="N3100" s="27">
        <v>0</v>
      </c>
      <c r="O3100" s="27">
        <v>0</v>
      </c>
      <c r="P3100" s="27">
        <v>5678000000</v>
      </c>
      <c r="Q3100" s="27">
        <v>6190521241.4649506</v>
      </c>
      <c r="R3100" s="27">
        <v>0</v>
      </c>
      <c r="S3100" s="27">
        <v>1</v>
      </c>
      <c r="T3100" s="33">
        <v>0.74330063470010233</v>
      </c>
      <c r="U3100" s="27">
        <v>77105589.599999994</v>
      </c>
      <c r="V3100" s="27">
        <v>575252000</v>
      </c>
      <c r="W3100" s="27">
        <v>80046000</v>
      </c>
      <c r="X3100" s="27"/>
      <c r="Y3100" s="27"/>
      <c r="Z3100" s="27">
        <v>1</v>
      </c>
    </row>
    <row r="3101" spans="1:26">
      <c r="A3101" s="27">
        <v>1988</v>
      </c>
      <c r="B3101" t="s">
        <v>67</v>
      </c>
      <c r="C3101" s="27"/>
      <c r="D3101" s="27"/>
      <c r="E3101" s="27"/>
      <c r="F3101" s="27">
        <v>0</v>
      </c>
      <c r="G3101" s="27">
        <v>0</v>
      </c>
      <c r="H3101" s="27">
        <v>0</v>
      </c>
      <c r="I3101" s="27">
        <v>1</v>
      </c>
      <c r="J3101" s="27">
        <v>0</v>
      </c>
      <c r="K3101" s="27">
        <v>1</v>
      </c>
      <c r="L3101" s="27">
        <v>1</v>
      </c>
      <c r="M3101" s="27">
        <v>0</v>
      </c>
      <c r="N3101" s="27">
        <v>0</v>
      </c>
      <c r="O3101" s="27">
        <v>0</v>
      </c>
      <c r="P3101" s="27">
        <v>6324000000</v>
      </c>
      <c r="Q3101" s="27">
        <v>5902717091.5474672</v>
      </c>
      <c r="R3101" s="27">
        <v>0</v>
      </c>
      <c r="S3101" s="27">
        <v>1</v>
      </c>
      <c r="T3101" s="33">
        <v>0.80560957079318884</v>
      </c>
      <c r="U3101" s="27">
        <v>36717424.5</v>
      </c>
      <c r="V3101" s="27">
        <v>537485000</v>
      </c>
      <c r="W3101" s="27">
        <v>79170000</v>
      </c>
      <c r="X3101" s="27"/>
      <c r="Y3101" s="27"/>
      <c r="Z3101" s="27">
        <v>1</v>
      </c>
    </row>
    <row r="3102" spans="1:26">
      <c r="A3102" s="27">
        <v>1989</v>
      </c>
      <c r="B3102" t="s">
        <v>67</v>
      </c>
      <c r="C3102" s="27"/>
      <c r="D3102" s="27"/>
      <c r="E3102" s="27"/>
      <c r="F3102" s="27">
        <v>0</v>
      </c>
      <c r="G3102" s="27">
        <v>0</v>
      </c>
      <c r="H3102" s="27">
        <v>0</v>
      </c>
      <c r="I3102" s="27">
        <v>1</v>
      </c>
      <c r="J3102" s="27">
        <v>0</v>
      </c>
      <c r="K3102" s="27">
        <v>1</v>
      </c>
      <c r="L3102" s="27">
        <v>1</v>
      </c>
      <c r="M3102" s="27">
        <v>0</v>
      </c>
      <c r="N3102" s="27">
        <v>0</v>
      </c>
      <c r="O3102" s="27">
        <v>0</v>
      </c>
      <c r="P3102" s="27">
        <v>7065000000</v>
      </c>
      <c r="Q3102" s="27">
        <v>5432344901.7782068</v>
      </c>
      <c r="R3102" s="27">
        <v>0</v>
      </c>
      <c r="S3102" s="27">
        <v>1</v>
      </c>
      <c r="T3102" s="33">
        <v>0.74679040704290955</v>
      </c>
      <c r="U3102" s="27">
        <v>35435010.200000003</v>
      </c>
      <c r="V3102" s="27">
        <v>527611000</v>
      </c>
      <c r="W3102" s="27">
        <v>79170000</v>
      </c>
      <c r="X3102" s="27"/>
      <c r="Y3102" s="27"/>
      <c r="Z3102" s="27">
        <v>1</v>
      </c>
    </row>
    <row r="3103" spans="1:26">
      <c r="A3103" s="27">
        <v>1990</v>
      </c>
      <c r="B3103" t="s">
        <v>67</v>
      </c>
      <c r="C3103" s="27"/>
      <c r="D3103" s="27"/>
      <c r="E3103" s="27"/>
      <c r="F3103" s="27">
        <v>0</v>
      </c>
      <c r="G3103" s="27">
        <v>0</v>
      </c>
      <c r="H3103" s="27">
        <v>0</v>
      </c>
      <c r="I3103" s="27">
        <v>1</v>
      </c>
      <c r="J3103" s="27">
        <v>0</v>
      </c>
      <c r="K3103" s="27">
        <v>1</v>
      </c>
      <c r="L3103" s="27">
        <v>1</v>
      </c>
      <c r="M3103" s="27">
        <v>0</v>
      </c>
      <c r="N3103" s="27">
        <v>0</v>
      </c>
      <c r="O3103" s="27">
        <v>0</v>
      </c>
      <c r="P3103" s="27">
        <v>4168999999.9999995</v>
      </c>
      <c r="Q3103" s="27">
        <v>4923009551.5156136</v>
      </c>
      <c r="R3103" s="27">
        <v>0</v>
      </c>
      <c r="S3103" s="27">
        <v>1</v>
      </c>
      <c r="T3103" s="33">
        <v>0.70566019682121295</v>
      </c>
      <c r="U3103" s="27">
        <v>32238898.199999999</v>
      </c>
      <c r="V3103" s="27">
        <v>558014000</v>
      </c>
      <c r="W3103" s="27">
        <v>76933000</v>
      </c>
      <c r="X3103" s="27"/>
      <c r="Y3103" s="27"/>
      <c r="Z3103" s="27">
        <v>1</v>
      </c>
    </row>
    <row r="3104" spans="1:26">
      <c r="A3104" s="27">
        <v>1991</v>
      </c>
      <c r="B3104" t="s">
        <v>67</v>
      </c>
      <c r="C3104" s="27"/>
      <c r="D3104" s="27"/>
      <c r="E3104" s="27"/>
      <c r="F3104" s="27">
        <v>0</v>
      </c>
      <c r="G3104" s="27">
        <v>0</v>
      </c>
      <c r="H3104" s="27">
        <v>0</v>
      </c>
      <c r="I3104" s="27">
        <v>1</v>
      </c>
      <c r="J3104" s="27">
        <v>0</v>
      </c>
      <c r="K3104" s="27">
        <v>1</v>
      </c>
      <c r="L3104" s="27">
        <v>1</v>
      </c>
      <c r="M3104" s="27">
        <v>0</v>
      </c>
      <c r="N3104" s="27">
        <v>0</v>
      </c>
      <c r="O3104" s="27">
        <v>0</v>
      </c>
      <c r="P3104" s="27">
        <v>4195000000.0000005</v>
      </c>
      <c r="Q3104" s="27">
        <v>4648668470.2177296</v>
      </c>
      <c r="R3104" s="27">
        <v>0</v>
      </c>
      <c r="S3104" s="27">
        <v>1</v>
      </c>
      <c r="T3104" s="33">
        <v>0.64778014054484578</v>
      </c>
      <c r="U3104" s="27">
        <v>33686627.799999997</v>
      </c>
      <c r="V3104" s="27">
        <v>550962000</v>
      </c>
      <c r="W3104" s="27">
        <v>125779260.09999999</v>
      </c>
      <c r="X3104" s="27"/>
      <c r="Y3104" s="27"/>
      <c r="Z3104" s="27">
        <v>1</v>
      </c>
    </row>
    <row r="3105" spans="1:26">
      <c r="A3105" s="27">
        <v>1992</v>
      </c>
      <c r="B3105" t="s">
        <v>67</v>
      </c>
      <c r="C3105" s="27"/>
      <c r="D3105" s="27"/>
      <c r="E3105" s="27"/>
      <c r="F3105" s="27">
        <v>0</v>
      </c>
      <c r="G3105" s="27">
        <v>0</v>
      </c>
      <c r="H3105" s="27">
        <v>0</v>
      </c>
      <c r="I3105" s="27">
        <v>1</v>
      </c>
      <c r="J3105" s="27">
        <v>0</v>
      </c>
      <c r="K3105" s="27">
        <v>1</v>
      </c>
      <c r="L3105" s="27">
        <v>1</v>
      </c>
      <c r="M3105" s="27">
        <v>0</v>
      </c>
      <c r="N3105" s="27">
        <v>0</v>
      </c>
      <c r="O3105" s="27">
        <v>0</v>
      </c>
      <c r="P3105" s="27">
        <v>4675000000</v>
      </c>
      <c r="Q3105" s="27">
        <v>4943700428.0766115</v>
      </c>
      <c r="R3105" s="27">
        <v>0</v>
      </c>
      <c r="S3105" s="27">
        <v>1</v>
      </c>
      <c r="T3105" s="33">
        <v>0.62587770846912083</v>
      </c>
      <c r="U3105" s="27">
        <v>111856250</v>
      </c>
      <c r="V3105" s="27">
        <v>489426000</v>
      </c>
      <c r="W3105" s="27">
        <v>182260000</v>
      </c>
      <c r="X3105" s="27"/>
      <c r="Y3105" s="27"/>
      <c r="Z3105" s="27">
        <v>1</v>
      </c>
    </row>
    <row r="3106" spans="1:26">
      <c r="A3106" s="27">
        <v>1993</v>
      </c>
      <c r="B3106" t="s">
        <v>67</v>
      </c>
      <c r="C3106" s="27"/>
      <c r="D3106" s="27"/>
      <c r="E3106" s="27"/>
      <c r="F3106" s="27">
        <v>0</v>
      </c>
      <c r="G3106" s="27">
        <v>0</v>
      </c>
      <c r="H3106" s="27">
        <v>0</v>
      </c>
      <c r="I3106" s="27">
        <v>1</v>
      </c>
      <c r="J3106" s="27">
        <v>0</v>
      </c>
      <c r="K3106" s="27">
        <v>1</v>
      </c>
      <c r="L3106" s="27">
        <v>1</v>
      </c>
      <c r="M3106" s="27">
        <v>0</v>
      </c>
      <c r="N3106" s="27">
        <v>0</v>
      </c>
      <c r="O3106" s="27">
        <v>0</v>
      </c>
      <c r="P3106" s="27">
        <v>4794000000</v>
      </c>
      <c r="Q3106" s="27">
        <v>4926728938.8682804</v>
      </c>
      <c r="R3106" s="27">
        <v>0</v>
      </c>
      <c r="S3106" s="27">
        <v>1</v>
      </c>
      <c r="T3106" s="33">
        <v>0.648154718576755</v>
      </c>
      <c r="U3106" s="27">
        <v>118141265</v>
      </c>
      <c r="V3106" s="27">
        <v>479390000</v>
      </c>
      <c r="W3106" s="27">
        <v>235987000</v>
      </c>
      <c r="X3106" s="27"/>
      <c r="Y3106" s="27"/>
      <c r="Z3106" s="27">
        <v>1</v>
      </c>
    </row>
    <row r="3107" spans="1:26">
      <c r="A3107" s="27">
        <v>1994</v>
      </c>
      <c r="B3107" t="s">
        <v>67</v>
      </c>
      <c r="C3107" s="27"/>
      <c r="D3107" s="27"/>
      <c r="E3107" s="27"/>
      <c r="F3107" s="27">
        <v>0</v>
      </c>
      <c r="G3107" s="27">
        <v>0</v>
      </c>
      <c r="H3107" s="27">
        <v>0</v>
      </c>
      <c r="I3107" s="27">
        <v>1</v>
      </c>
      <c r="J3107" s="27">
        <v>0</v>
      </c>
      <c r="K3107" s="27">
        <v>1</v>
      </c>
      <c r="L3107" s="27">
        <v>1</v>
      </c>
      <c r="M3107" s="27">
        <v>0</v>
      </c>
      <c r="N3107" s="27">
        <v>0</v>
      </c>
      <c r="O3107" s="27">
        <v>0</v>
      </c>
      <c r="P3107" s="27">
        <v>4693000000</v>
      </c>
      <c r="Q3107" s="27">
        <v>4642280683.369874</v>
      </c>
      <c r="R3107" s="27">
        <v>0</v>
      </c>
      <c r="S3107" s="27">
        <v>1</v>
      </c>
      <c r="T3107" s="33">
        <v>0.69545665111729171</v>
      </c>
      <c r="U3107" s="27">
        <v>109212834.90000001</v>
      </c>
      <c r="V3107" s="27">
        <v>468492000</v>
      </c>
      <c r="W3107" s="27">
        <v>306565000</v>
      </c>
      <c r="X3107" s="27"/>
      <c r="Y3107" s="27"/>
      <c r="Z3107" s="27">
        <v>1</v>
      </c>
    </row>
    <row r="3108" spans="1:26">
      <c r="A3108" s="27">
        <v>1995</v>
      </c>
      <c r="B3108" t="s">
        <v>67</v>
      </c>
      <c r="C3108" s="27"/>
      <c r="D3108" s="27"/>
      <c r="E3108" s="27"/>
      <c r="F3108" s="27">
        <v>0</v>
      </c>
      <c r="G3108" s="27">
        <v>0</v>
      </c>
      <c r="H3108" s="27">
        <v>0</v>
      </c>
      <c r="I3108" s="27">
        <v>1</v>
      </c>
      <c r="J3108" s="27">
        <v>0</v>
      </c>
      <c r="K3108" s="27">
        <v>1</v>
      </c>
      <c r="L3108" s="27">
        <v>1</v>
      </c>
      <c r="M3108" s="27">
        <v>0</v>
      </c>
      <c r="N3108" s="27">
        <v>0</v>
      </c>
      <c r="O3108" s="27">
        <v>0</v>
      </c>
      <c r="P3108" s="27">
        <v>5415000000</v>
      </c>
      <c r="Q3108" s="27">
        <v>5347445007.5130863</v>
      </c>
      <c r="R3108" s="27">
        <v>0</v>
      </c>
      <c r="S3108" s="27">
        <v>1</v>
      </c>
      <c r="T3108" s="33">
        <v>0.69736071622307827</v>
      </c>
      <c r="U3108" s="27">
        <v>98647936.599999994</v>
      </c>
      <c r="V3108" s="27">
        <v>442755000</v>
      </c>
      <c r="W3108" s="27">
        <v>385509000</v>
      </c>
      <c r="X3108" s="27"/>
      <c r="Y3108" s="27"/>
      <c r="Z3108" s="27">
        <v>1</v>
      </c>
    </row>
    <row r="3109" spans="1:26">
      <c r="A3109" s="27">
        <v>1996</v>
      </c>
      <c r="B3109" t="s">
        <v>67</v>
      </c>
      <c r="C3109" s="27"/>
      <c r="D3109" s="27"/>
      <c r="E3109" s="27"/>
      <c r="F3109" s="27">
        <v>0</v>
      </c>
      <c r="G3109" s="27">
        <v>0</v>
      </c>
      <c r="H3109" s="27">
        <v>0</v>
      </c>
      <c r="I3109" s="27">
        <v>1</v>
      </c>
      <c r="J3109" s="27">
        <v>0</v>
      </c>
      <c r="K3109" s="27">
        <v>1</v>
      </c>
      <c r="L3109" s="27">
        <v>1</v>
      </c>
      <c r="M3109" s="27">
        <v>0</v>
      </c>
      <c r="N3109" s="27">
        <v>0</v>
      </c>
      <c r="O3109" s="27">
        <v>0</v>
      </c>
      <c r="P3109" s="27">
        <v>5217000000</v>
      </c>
      <c r="Q3109" s="27">
        <v>5215028987.8804054</v>
      </c>
      <c r="R3109" s="27">
        <v>0</v>
      </c>
      <c r="S3109" s="27">
        <v>1</v>
      </c>
      <c r="T3109" s="33">
        <v>0.69966405838602452</v>
      </c>
      <c r="U3109" s="27">
        <v>57918154.100000001</v>
      </c>
      <c r="V3109" s="27">
        <v>349684000</v>
      </c>
      <c r="W3109" s="27">
        <v>424122000</v>
      </c>
      <c r="X3109" s="27"/>
      <c r="Y3109" s="27"/>
      <c r="Z3109" s="27">
        <v>1</v>
      </c>
    </row>
    <row r="3110" spans="1:26">
      <c r="A3110" s="27">
        <v>1997</v>
      </c>
      <c r="B3110" t="s">
        <v>67</v>
      </c>
      <c r="C3110" s="27"/>
      <c r="D3110" s="27"/>
      <c r="E3110" s="27"/>
      <c r="F3110" s="27">
        <v>0</v>
      </c>
      <c r="G3110" s="27">
        <v>0</v>
      </c>
      <c r="H3110" s="27">
        <v>0</v>
      </c>
      <c r="I3110" s="27">
        <v>1</v>
      </c>
      <c r="J3110" s="27">
        <v>0</v>
      </c>
      <c r="K3110" s="27">
        <v>1</v>
      </c>
      <c r="L3110" s="27">
        <v>1</v>
      </c>
      <c r="M3110" s="27">
        <v>0</v>
      </c>
      <c r="N3110" s="27">
        <v>0</v>
      </c>
      <c r="O3110" s="27">
        <v>0</v>
      </c>
      <c r="P3110" s="27">
        <v>5736000000</v>
      </c>
      <c r="Q3110" s="27">
        <v>5737099646.3906317</v>
      </c>
      <c r="R3110" s="27">
        <v>0</v>
      </c>
      <c r="S3110" s="27">
        <v>1</v>
      </c>
      <c r="T3110" s="33">
        <v>0.71538944173936525</v>
      </c>
      <c r="U3110" s="27">
        <v>45739573.600000001</v>
      </c>
      <c r="V3110" s="27">
        <v>275381000</v>
      </c>
      <c r="W3110" s="27">
        <v>496119000</v>
      </c>
      <c r="X3110" s="27"/>
      <c r="Y3110" s="27"/>
      <c r="Z3110" s="27">
        <v>1</v>
      </c>
    </row>
    <row r="3111" spans="1:26">
      <c r="A3111" s="27">
        <v>1998</v>
      </c>
      <c r="B3111" t="s">
        <v>67</v>
      </c>
      <c r="C3111" s="27"/>
      <c r="D3111" s="27"/>
      <c r="E3111" s="27"/>
      <c r="F3111" s="27">
        <v>0</v>
      </c>
      <c r="G3111" s="27">
        <v>0</v>
      </c>
      <c r="H3111" s="27">
        <v>0</v>
      </c>
      <c r="I3111" s="27">
        <v>1</v>
      </c>
      <c r="J3111" s="27">
        <v>0</v>
      </c>
      <c r="K3111" s="27">
        <v>1</v>
      </c>
      <c r="L3111" s="27">
        <v>1</v>
      </c>
      <c r="M3111" s="27">
        <v>0</v>
      </c>
      <c r="N3111" s="27">
        <v>0</v>
      </c>
      <c r="O3111" s="27">
        <v>0</v>
      </c>
      <c r="P3111" s="27">
        <v>6366000000</v>
      </c>
      <c r="Q3111" s="27">
        <v>6366340267.7410793</v>
      </c>
      <c r="R3111" s="27">
        <v>0</v>
      </c>
      <c r="S3111" s="27">
        <v>1</v>
      </c>
      <c r="T3111" s="33">
        <v>0.63293736472878814</v>
      </c>
      <c r="U3111" s="27">
        <v>112704356</v>
      </c>
      <c r="V3111" s="27">
        <v>234873000</v>
      </c>
      <c r="W3111" s="27">
        <v>579256000</v>
      </c>
      <c r="X3111" s="27"/>
      <c r="Y3111" s="27"/>
      <c r="Z3111" s="27">
        <v>1</v>
      </c>
    </row>
    <row r="3112" spans="1:26">
      <c r="A3112" s="27">
        <v>1999</v>
      </c>
      <c r="B3112" t="s">
        <v>67</v>
      </c>
      <c r="C3112" s="27"/>
      <c r="D3112" s="27"/>
      <c r="E3112" s="27"/>
      <c r="F3112" s="27">
        <v>0</v>
      </c>
      <c r="G3112" s="27">
        <v>0</v>
      </c>
      <c r="H3112" s="27">
        <v>0</v>
      </c>
      <c r="I3112" s="27">
        <v>1</v>
      </c>
      <c r="J3112" s="27">
        <v>0</v>
      </c>
      <c r="K3112" s="27">
        <v>1</v>
      </c>
      <c r="L3112" s="27">
        <v>1</v>
      </c>
      <c r="M3112" s="27">
        <v>0</v>
      </c>
      <c r="N3112" s="27">
        <v>0</v>
      </c>
      <c r="O3112" s="27">
        <v>0</v>
      </c>
      <c r="P3112" s="27">
        <v>6417000000</v>
      </c>
      <c r="Q3112" s="27">
        <v>6414520531.6471786</v>
      </c>
      <c r="R3112" s="27">
        <v>0</v>
      </c>
      <c r="S3112" s="27">
        <v>1</v>
      </c>
      <c r="T3112" s="33">
        <v>0.59173831677950461</v>
      </c>
      <c r="U3112" s="27">
        <v>236605619.5</v>
      </c>
      <c r="V3112" s="27">
        <v>185403000</v>
      </c>
      <c r="W3112" s="27">
        <v>841238000</v>
      </c>
      <c r="X3112" s="27"/>
      <c r="Y3112" s="27"/>
      <c r="Z3112" s="27">
        <v>1</v>
      </c>
    </row>
    <row r="3113" spans="1:26">
      <c r="A3113" s="27">
        <v>2000</v>
      </c>
      <c r="B3113" t="s">
        <v>67</v>
      </c>
      <c r="C3113" s="27">
        <v>0</v>
      </c>
      <c r="D3113" s="27">
        <v>0</v>
      </c>
      <c r="E3113" s="27">
        <v>0</v>
      </c>
      <c r="F3113" s="27">
        <v>0</v>
      </c>
      <c r="G3113" s="27">
        <v>0</v>
      </c>
      <c r="H3113" s="27">
        <v>0</v>
      </c>
      <c r="I3113" s="27">
        <v>1</v>
      </c>
      <c r="J3113" s="27">
        <v>0</v>
      </c>
      <c r="K3113" s="27">
        <v>1</v>
      </c>
      <c r="L3113" s="27">
        <v>1</v>
      </c>
      <c r="M3113" s="27">
        <v>1</v>
      </c>
      <c r="N3113" s="27">
        <v>0</v>
      </c>
      <c r="O3113" s="27">
        <v>0</v>
      </c>
      <c r="P3113" s="27">
        <v>7104000000</v>
      </c>
      <c r="Q3113" s="27">
        <v>7103507989.0504379</v>
      </c>
      <c r="R3113" s="27">
        <v>0</v>
      </c>
      <c r="S3113" s="27">
        <v>1</v>
      </c>
      <c r="T3113" s="33">
        <v>0.62919927379193319</v>
      </c>
      <c r="U3113" s="27">
        <v>240790797.09999999</v>
      </c>
      <c r="V3113" s="27">
        <v>151498000</v>
      </c>
      <c r="W3113" s="27">
        <v>837875000</v>
      </c>
      <c r="X3113" s="27"/>
      <c r="Y3113" s="27"/>
      <c r="Z3113" s="27">
        <v>1</v>
      </c>
    </row>
    <row r="3114" spans="1:26">
      <c r="A3114" s="27">
        <v>2001</v>
      </c>
      <c r="B3114" t="s">
        <v>67</v>
      </c>
      <c r="C3114" s="27">
        <v>0</v>
      </c>
      <c r="D3114" s="27">
        <v>0</v>
      </c>
      <c r="E3114" s="27">
        <v>0</v>
      </c>
      <c r="F3114" s="27">
        <v>0</v>
      </c>
      <c r="G3114" s="27">
        <v>0</v>
      </c>
      <c r="H3114" s="27">
        <v>0</v>
      </c>
      <c r="I3114" s="27">
        <v>1</v>
      </c>
      <c r="J3114" s="27">
        <v>0</v>
      </c>
      <c r="K3114" s="27">
        <v>1</v>
      </c>
      <c r="L3114" s="27">
        <v>1</v>
      </c>
      <c r="M3114" s="27">
        <v>1</v>
      </c>
      <c r="N3114" s="27">
        <v>0</v>
      </c>
      <c r="O3114" s="27">
        <v>0</v>
      </c>
      <c r="P3114" s="27">
        <v>7566000000</v>
      </c>
      <c r="Q3114" s="27">
        <v>7565869927.7376318</v>
      </c>
      <c r="R3114" s="27">
        <v>0</v>
      </c>
      <c r="S3114" s="27">
        <v>1</v>
      </c>
      <c r="T3114" s="33">
        <v>0.61588871891054842</v>
      </c>
      <c r="U3114" s="27">
        <v>244031831.40000001</v>
      </c>
      <c r="V3114" s="27">
        <v>127464000</v>
      </c>
      <c r="W3114" s="27">
        <v>901012000</v>
      </c>
      <c r="X3114" s="27"/>
      <c r="Y3114" s="27"/>
      <c r="Z3114" s="27">
        <v>1</v>
      </c>
    </row>
    <row r="3115" spans="1:26">
      <c r="A3115" s="27">
        <v>2002</v>
      </c>
      <c r="B3115" t="s">
        <v>67</v>
      </c>
      <c r="C3115" s="27">
        <v>0</v>
      </c>
      <c r="D3115" s="27">
        <v>0</v>
      </c>
      <c r="E3115" s="27">
        <v>0</v>
      </c>
      <c r="F3115" s="27">
        <v>0</v>
      </c>
      <c r="G3115" s="27">
        <v>0</v>
      </c>
      <c r="H3115" s="27">
        <v>0</v>
      </c>
      <c r="I3115" s="27">
        <v>1</v>
      </c>
      <c r="J3115" s="27">
        <v>0</v>
      </c>
      <c r="K3115" s="27">
        <v>1</v>
      </c>
      <c r="L3115" s="27">
        <v>1</v>
      </c>
      <c r="M3115" s="27">
        <v>1</v>
      </c>
      <c r="N3115" s="27">
        <v>0</v>
      </c>
      <c r="O3115" s="27">
        <v>0</v>
      </c>
      <c r="P3115" s="27">
        <v>7775000000</v>
      </c>
      <c r="Q3115" s="27">
        <v>7775078402.927846</v>
      </c>
      <c r="R3115" s="27">
        <v>0</v>
      </c>
      <c r="S3115" s="27">
        <v>1</v>
      </c>
      <c r="T3115" s="33">
        <v>0.62466195784303247</v>
      </c>
      <c r="U3115" s="27">
        <v>222485448</v>
      </c>
      <c r="V3115" s="27">
        <v>105316000</v>
      </c>
      <c r="W3115" s="27">
        <v>1013974000</v>
      </c>
      <c r="X3115" s="27"/>
      <c r="Y3115" s="27"/>
      <c r="Z3115" s="27">
        <v>1</v>
      </c>
    </row>
    <row r="3116" spans="1:26">
      <c r="A3116" s="27">
        <v>2003</v>
      </c>
      <c r="B3116" t="s">
        <v>67</v>
      </c>
      <c r="C3116" s="27">
        <v>0</v>
      </c>
      <c r="D3116" s="27">
        <v>0</v>
      </c>
      <c r="E3116" s="27">
        <v>0</v>
      </c>
      <c r="F3116" s="27">
        <v>0</v>
      </c>
      <c r="G3116" s="27">
        <v>0</v>
      </c>
      <c r="H3116" s="27">
        <v>0</v>
      </c>
      <c r="I3116" s="27">
        <v>1</v>
      </c>
      <c r="J3116" s="27">
        <v>0</v>
      </c>
      <c r="K3116" s="27">
        <v>1</v>
      </c>
      <c r="L3116" s="27">
        <v>1</v>
      </c>
      <c r="M3116" s="27">
        <v>1</v>
      </c>
      <c r="N3116" s="27">
        <v>0</v>
      </c>
      <c r="O3116" s="27">
        <v>0</v>
      </c>
      <c r="P3116" s="27">
        <v>8140000000.000001</v>
      </c>
      <c r="Q3116" s="27">
        <v>8140271080.5603991</v>
      </c>
      <c r="R3116" s="27">
        <v>0</v>
      </c>
      <c r="S3116" s="27">
        <v>1</v>
      </c>
      <c r="T3116" s="33">
        <v>0.61793375018798091</v>
      </c>
      <c r="U3116" s="27">
        <v>199827301.69999999</v>
      </c>
      <c r="V3116" s="27">
        <v>84719000</v>
      </c>
      <c r="W3116" s="27">
        <v>1142934000</v>
      </c>
      <c r="X3116" s="27"/>
      <c r="Y3116" s="27"/>
      <c r="Z3116" s="27">
        <v>1</v>
      </c>
    </row>
    <row r="3117" spans="1:26">
      <c r="A3117" s="27">
        <v>2004</v>
      </c>
      <c r="B3117" t="s">
        <v>67</v>
      </c>
      <c r="C3117" s="27">
        <v>0</v>
      </c>
      <c r="D3117" s="27">
        <v>0</v>
      </c>
      <c r="E3117" s="27">
        <v>0</v>
      </c>
      <c r="F3117" s="27">
        <v>0</v>
      </c>
      <c r="G3117" s="27">
        <v>0</v>
      </c>
      <c r="H3117" s="27">
        <v>0</v>
      </c>
      <c r="I3117" s="27">
        <v>1</v>
      </c>
      <c r="J3117" s="27">
        <v>0</v>
      </c>
      <c r="K3117" s="27">
        <v>1</v>
      </c>
      <c r="L3117" s="27">
        <v>1</v>
      </c>
      <c r="M3117" s="27">
        <v>1</v>
      </c>
      <c r="N3117" s="27">
        <v>0</v>
      </c>
      <c r="O3117" s="27">
        <v>0</v>
      </c>
      <c r="P3117" s="27">
        <v>8772000000</v>
      </c>
      <c r="Q3117" s="27">
        <v>8772194250.2702141</v>
      </c>
      <c r="R3117" s="27">
        <v>0</v>
      </c>
      <c r="S3117" s="27">
        <v>1</v>
      </c>
      <c r="T3117" s="33">
        <v>0.67108711240801089</v>
      </c>
      <c r="U3117" s="27">
        <v>224821492.69999999</v>
      </c>
      <c r="V3117" s="27">
        <v>69662000</v>
      </c>
      <c r="W3117" s="27">
        <v>1310464000</v>
      </c>
      <c r="X3117" s="27"/>
      <c r="Y3117" s="27"/>
      <c r="Z3117" s="27">
        <v>1</v>
      </c>
    </row>
    <row r="3118" spans="1:26">
      <c r="A3118" s="27">
        <v>2005</v>
      </c>
      <c r="B3118" t="s">
        <v>67</v>
      </c>
      <c r="C3118" s="27">
        <v>0</v>
      </c>
      <c r="D3118" s="27">
        <v>0</v>
      </c>
      <c r="E3118" s="27">
        <v>0</v>
      </c>
      <c r="F3118" s="27">
        <v>0</v>
      </c>
      <c r="G3118" s="27">
        <v>0</v>
      </c>
      <c r="H3118" s="27">
        <v>0</v>
      </c>
      <c r="I3118" s="27">
        <v>1</v>
      </c>
      <c r="J3118" s="27">
        <v>0</v>
      </c>
      <c r="K3118" s="27">
        <v>1</v>
      </c>
      <c r="L3118" s="27">
        <v>1</v>
      </c>
      <c r="M3118" s="27">
        <v>1</v>
      </c>
      <c r="N3118" s="27">
        <v>0</v>
      </c>
      <c r="O3118" s="27">
        <v>0</v>
      </c>
      <c r="P3118" s="27">
        <v>9672000000</v>
      </c>
      <c r="Q3118" s="27">
        <v>9672035709.3979301</v>
      </c>
      <c r="R3118" s="27">
        <v>0</v>
      </c>
      <c r="S3118" s="27">
        <v>1</v>
      </c>
      <c r="T3118" s="33">
        <v>0.69599608558540027</v>
      </c>
      <c r="U3118" s="27">
        <v>195359770</v>
      </c>
      <c r="V3118" s="27">
        <v>0</v>
      </c>
      <c r="W3118" s="27">
        <v>1353327000</v>
      </c>
      <c r="X3118" s="27"/>
      <c r="Y3118" s="27"/>
      <c r="Z3118" s="27">
        <v>1</v>
      </c>
    </row>
    <row r="3119" spans="1:26">
      <c r="A3119" s="27">
        <v>2006</v>
      </c>
      <c r="B3119" t="s">
        <v>67</v>
      </c>
      <c r="C3119" s="27">
        <v>0</v>
      </c>
      <c r="D3119" s="27">
        <v>0</v>
      </c>
      <c r="E3119" s="27">
        <v>0</v>
      </c>
      <c r="F3119" s="27">
        <v>0</v>
      </c>
      <c r="G3119" s="27">
        <v>0</v>
      </c>
      <c r="H3119" s="27">
        <v>0</v>
      </c>
      <c r="I3119" s="27">
        <v>1</v>
      </c>
      <c r="J3119" s="27">
        <v>0</v>
      </c>
      <c r="K3119" s="27">
        <v>1</v>
      </c>
      <c r="L3119" s="27">
        <v>1</v>
      </c>
      <c r="M3119" s="27">
        <v>1</v>
      </c>
      <c r="N3119" s="27">
        <v>0</v>
      </c>
      <c r="O3119" s="27">
        <v>0</v>
      </c>
      <c r="P3119" s="27">
        <v>10842000000</v>
      </c>
      <c r="Q3119" s="27">
        <v>10841742347.796839</v>
      </c>
      <c r="R3119" s="27">
        <v>0</v>
      </c>
      <c r="S3119" s="27">
        <v>1</v>
      </c>
      <c r="T3119" s="33">
        <v>0.83568345932575372</v>
      </c>
      <c r="U3119" s="27">
        <v>59271855.600000001</v>
      </c>
      <c r="V3119" s="27">
        <v>0</v>
      </c>
      <c r="W3119" s="27">
        <v>349270000</v>
      </c>
      <c r="X3119" s="27"/>
      <c r="Y3119" s="27"/>
      <c r="Z3119" s="27">
        <v>1</v>
      </c>
    </row>
    <row r="3120" spans="1:26">
      <c r="A3120" s="27">
        <v>2007</v>
      </c>
      <c r="B3120" t="s">
        <v>67</v>
      </c>
      <c r="C3120" s="27">
        <v>0</v>
      </c>
      <c r="D3120" s="27">
        <v>0</v>
      </c>
      <c r="E3120" s="27">
        <v>0</v>
      </c>
      <c r="F3120" s="27">
        <v>0</v>
      </c>
      <c r="G3120" s="27">
        <v>0</v>
      </c>
      <c r="H3120" s="27">
        <v>0</v>
      </c>
      <c r="I3120" s="27">
        <v>1</v>
      </c>
      <c r="J3120" s="27">
        <v>0</v>
      </c>
      <c r="K3120" s="27">
        <v>1</v>
      </c>
      <c r="L3120" s="27">
        <v>1</v>
      </c>
      <c r="M3120" s="27">
        <v>1</v>
      </c>
      <c r="N3120" s="27">
        <v>0</v>
      </c>
      <c r="O3120" s="27">
        <v>0</v>
      </c>
      <c r="P3120" s="27">
        <v>12275000000</v>
      </c>
      <c r="Q3120" s="27">
        <v>12275501784.297134</v>
      </c>
      <c r="R3120" s="27">
        <v>0</v>
      </c>
      <c r="S3120" s="27">
        <v>1</v>
      </c>
      <c r="T3120" s="33">
        <v>0.90473952627382648</v>
      </c>
      <c r="U3120" s="27">
        <v>62260269.799999997</v>
      </c>
      <c r="V3120" s="27">
        <v>0</v>
      </c>
      <c r="W3120" s="27">
        <v>401254000</v>
      </c>
      <c r="X3120" s="27"/>
      <c r="Y3120" s="27"/>
      <c r="Z3120" s="27">
        <v>1</v>
      </c>
    </row>
    <row r="3121" spans="1:26">
      <c r="A3121" s="27">
        <v>2008</v>
      </c>
      <c r="B3121" t="s">
        <v>67</v>
      </c>
      <c r="C3121" s="27">
        <v>0</v>
      </c>
      <c r="D3121" s="27">
        <v>0</v>
      </c>
      <c r="E3121" s="27">
        <v>0</v>
      </c>
      <c r="F3121" s="27">
        <v>0</v>
      </c>
      <c r="G3121" s="27">
        <v>0</v>
      </c>
      <c r="H3121" s="27">
        <v>0</v>
      </c>
      <c r="I3121" s="27">
        <v>1</v>
      </c>
      <c r="J3121" s="27">
        <v>0</v>
      </c>
      <c r="K3121" s="27">
        <v>1</v>
      </c>
      <c r="L3121" s="27">
        <v>1</v>
      </c>
      <c r="M3121" s="27">
        <v>1</v>
      </c>
      <c r="N3121" s="27">
        <v>0</v>
      </c>
      <c r="O3121" s="27">
        <v>0</v>
      </c>
      <c r="P3121" s="27">
        <v>13790000000</v>
      </c>
      <c r="Q3121" s="27">
        <v>13789715132.50201</v>
      </c>
      <c r="R3121" s="27">
        <v>0</v>
      </c>
      <c r="S3121" s="27">
        <v>1</v>
      </c>
      <c r="T3121" s="33">
        <v>0.91944034308119871</v>
      </c>
      <c r="U3121" s="27">
        <v>60685097.700000003</v>
      </c>
      <c r="V3121" s="27">
        <v>0</v>
      </c>
      <c r="W3121" s="27">
        <v>448637000</v>
      </c>
      <c r="X3121" s="27">
        <v>165000000</v>
      </c>
      <c r="Y3121" s="27"/>
      <c r="Z3121" s="27">
        <v>1</v>
      </c>
    </row>
    <row r="3122" spans="1:26">
      <c r="A3122" s="27">
        <v>2009</v>
      </c>
      <c r="B3122" t="s">
        <v>67</v>
      </c>
      <c r="C3122" s="27">
        <v>0</v>
      </c>
      <c r="D3122" s="27">
        <v>0</v>
      </c>
      <c r="E3122" s="27">
        <v>0</v>
      </c>
      <c r="F3122" s="27">
        <v>0</v>
      </c>
      <c r="G3122" s="27">
        <v>0</v>
      </c>
      <c r="H3122" s="27">
        <v>0</v>
      </c>
      <c r="I3122" s="27">
        <v>1</v>
      </c>
      <c r="J3122" s="27">
        <v>0</v>
      </c>
      <c r="K3122" s="27">
        <v>1</v>
      </c>
      <c r="L3122" s="27">
        <v>1</v>
      </c>
      <c r="M3122" s="27">
        <v>1</v>
      </c>
      <c r="N3122" s="27">
        <v>0</v>
      </c>
      <c r="O3122" s="27">
        <v>0</v>
      </c>
      <c r="P3122" s="27">
        <v>14486000000</v>
      </c>
      <c r="Q3122" s="27">
        <v>14587496229.18111</v>
      </c>
      <c r="R3122" s="27">
        <v>0</v>
      </c>
      <c r="S3122" s="27">
        <v>1</v>
      </c>
      <c r="T3122" s="33">
        <v>0.81595367947064712</v>
      </c>
      <c r="U3122" s="27">
        <v>226047757.59999999</v>
      </c>
      <c r="V3122" s="27">
        <v>0</v>
      </c>
      <c r="W3122" s="27">
        <v>502230000</v>
      </c>
      <c r="X3122" s="27">
        <v>186000000</v>
      </c>
      <c r="Y3122" s="27"/>
      <c r="Z3122" s="27">
        <v>1</v>
      </c>
    </row>
    <row r="3123" spans="1:26">
      <c r="A3123" s="27">
        <v>2010</v>
      </c>
      <c r="B3123" t="s">
        <v>67</v>
      </c>
      <c r="C3123" s="27">
        <v>0</v>
      </c>
      <c r="D3123" s="27">
        <v>0</v>
      </c>
      <c r="E3123" s="27">
        <v>0</v>
      </c>
      <c r="F3123" s="27">
        <v>0</v>
      </c>
      <c r="G3123" s="27">
        <v>0</v>
      </c>
      <c r="H3123" s="27">
        <v>0</v>
      </c>
      <c r="I3123" s="27">
        <v>1</v>
      </c>
      <c r="J3123" s="27">
        <v>0</v>
      </c>
      <c r="K3123" s="27">
        <v>1</v>
      </c>
      <c r="L3123" s="27">
        <v>1</v>
      </c>
      <c r="M3123" s="27">
        <v>1</v>
      </c>
      <c r="N3123" s="27">
        <v>0</v>
      </c>
      <c r="O3123" s="27">
        <v>0</v>
      </c>
      <c r="P3123" s="27">
        <v>15730000000</v>
      </c>
      <c r="Q3123" s="27">
        <v>15839344591.984165</v>
      </c>
      <c r="R3123" s="27">
        <v>0</v>
      </c>
      <c r="S3123" s="27">
        <v>1</v>
      </c>
      <c r="T3123" s="33">
        <v>1.0070075781651076</v>
      </c>
      <c r="U3123" s="27">
        <v>220493207</v>
      </c>
      <c r="V3123" s="27">
        <v>0</v>
      </c>
      <c r="W3123" s="27">
        <v>602290000</v>
      </c>
      <c r="X3123" s="27">
        <v>188000000</v>
      </c>
      <c r="Y3123" s="27"/>
      <c r="Z3123" s="27">
        <v>1</v>
      </c>
    </row>
    <row r="3124" spans="1:26">
      <c r="A3124" s="27">
        <v>2011</v>
      </c>
      <c r="B3124" t="s">
        <v>67</v>
      </c>
      <c r="C3124" s="27">
        <v>0</v>
      </c>
      <c r="D3124" s="27">
        <v>0</v>
      </c>
      <c r="E3124" s="27">
        <v>0</v>
      </c>
      <c r="F3124" s="27">
        <v>0</v>
      </c>
      <c r="G3124" s="27">
        <v>0</v>
      </c>
      <c r="H3124" s="27">
        <v>0</v>
      </c>
      <c r="I3124" s="27">
        <v>1</v>
      </c>
      <c r="J3124" s="27">
        <v>0</v>
      </c>
      <c r="K3124" s="27">
        <v>1</v>
      </c>
      <c r="L3124" s="27">
        <v>1</v>
      </c>
      <c r="M3124" s="27">
        <v>1</v>
      </c>
      <c r="N3124" s="27">
        <v>0</v>
      </c>
      <c r="O3124" s="27">
        <v>0</v>
      </c>
      <c r="P3124" s="27">
        <v>17649000000</v>
      </c>
      <c r="Q3124" s="27">
        <v>17710315005.999863</v>
      </c>
      <c r="R3124" s="27">
        <v>0</v>
      </c>
      <c r="S3124" s="27">
        <v>1</v>
      </c>
      <c r="T3124" s="33">
        <v>1.116808011796752</v>
      </c>
      <c r="U3124" s="27">
        <v>215127587</v>
      </c>
      <c r="V3124" s="27">
        <v>0</v>
      </c>
      <c r="W3124" s="27">
        <v>731692000</v>
      </c>
      <c r="X3124" s="27">
        <v>171000000</v>
      </c>
      <c r="Y3124" s="27"/>
      <c r="Z3124" s="27">
        <v>1</v>
      </c>
    </row>
    <row r="3125" spans="1:26">
      <c r="A3125" s="27">
        <v>2012</v>
      </c>
      <c r="B3125" t="s">
        <v>67</v>
      </c>
      <c r="C3125" s="27">
        <v>0</v>
      </c>
      <c r="D3125" s="27">
        <v>0</v>
      </c>
      <c r="E3125" s="27">
        <v>0</v>
      </c>
      <c r="F3125" s="27">
        <v>0</v>
      </c>
      <c r="G3125" s="27">
        <v>0</v>
      </c>
      <c r="H3125" s="27">
        <v>0</v>
      </c>
      <c r="I3125" s="27">
        <v>1</v>
      </c>
      <c r="J3125" s="27">
        <v>0</v>
      </c>
      <c r="K3125" s="27">
        <v>1</v>
      </c>
      <c r="L3125" s="27">
        <v>1</v>
      </c>
      <c r="M3125" s="27">
        <v>1</v>
      </c>
      <c r="N3125" s="27">
        <v>0</v>
      </c>
      <c r="O3125" s="27">
        <v>0</v>
      </c>
      <c r="P3125" s="27">
        <v>18529000000</v>
      </c>
      <c r="Q3125" s="27">
        <v>18528601901.323956</v>
      </c>
      <c r="R3125" s="27">
        <v>0</v>
      </c>
      <c r="S3125" s="27">
        <v>1</v>
      </c>
      <c r="T3125" s="33">
        <v>0.99562684078172081</v>
      </c>
      <c r="U3125" s="27">
        <v>209105063.5</v>
      </c>
      <c r="V3125" s="27">
        <v>0</v>
      </c>
      <c r="W3125" s="27">
        <v>809383000</v>
      </c>
      <c r="X3125" s="27">
        <v>162000000</v>
      </c>
      <c r="Y3125" s="27"/>
      <c r="Z3125" s="27">
        <v>1</v>
      </c>
    </row>
    <row r="3126" spans="1:26">
      <c r="A3126" s="27">
        <v>2013</v>
      </c>
      <c r="B3126" t="s">
        <v>67</v>
      </c>
      <c r="C3126" s="27">
        <v>298000000</v>
      </c>
      <c r="D3126" s="27">
        <v>74500000</v>
      </c>
      <c r="E3126" s="27">
        <v>298000000</v>
      </c>
      <c r="F3126" s="27">
        <v>298000000</v>
      </c>
      <c r="G3126" s="27">
        <v>0</v>
      </c>
      <c r="H3126" s="27">
        <v>0</v>
      </c>
      <c r="I3126" s="27">
        <v>1</v>
      </c>
      <c r="J3126" s="27">
        <v>0</v>
      </c>
      <c r="K3126" s="27">
        <v>1</v>
      </c>
      <c r="L3126" s="27">
        <v>1</v>
      </c>
      <c r="M3126" s="27">
        <v>1</v>
      </c>
      <c r="N3126" s="27">
        <v>0</v>
      </c>
      <c r="O3126" s="27">
        <v>0</v>
      </c>
      <c r="P3126" s="27">
        <v>18499000000</v>
      </c>
      <c r="Q3126" s="27">
        <v>18499710127.838539</v>
      </c>
      <c r="R3126" s="27">
        <v>1</v>
      </c>
      <c r="S3126" s="27">
        <v>1</v>
      </c>
      <c r="T3126" s="33">
        <v>0.99710818219516861</v>
      </c>
      <c r="U3126" s="27">
        <v>203259391.69999999</v>
      </c>
      <c r="V3126" s="27">
        <v>0</v>
      </c>
      <c r="W3126" s="27">
        <v>898909000</v>
      </c>
      <c r="X3126" s="27">
        <v>171000000</v>
      </c>
      <c r="Y3126" s="27"/>
      <c r="Z3126" s="27">
        <v>1</v>
      </c>
    </row>
    <row r="3127" spans="1:26">
      <c r="A3127" s="27">
        <v>2014</v>
      </c>
      <c r="B3127" t="s">
        <v>67</v>
      </c>
      <c r="C3127" s="27">
        <v>298000000</v>
      </c>
      <c r="D3127" s="27">
        <v>149000000</v>
      </c>
      <c r="E3127" s="27">
        <v>298000000</v>
      </c>
      <c r="F3127" s="27">
        <v>0</v>
      </c>
      <c r="G3127" s="27">
        <v>0</v>
      </c>
      <c r="H3127" s="27">
        <v>0</v>
      </c>
      <c r="I3127" s="27">
        <v>1</v>
      </c>
      <c r="J3127" s="27">
        <v>0</v>
      </c>
      <c r="K3127" s="27">
        <v>1</v>
      </c>
      <c r="L3127" s="27">
        <v>1</v>
      </c>
      <c r="M3127" s="27">
        <v>1</v>
      </c>
      <c r="N3127" s="27">
        <v>0</v>
      </c>
      <c r="O3127" s="27">
        <v>0</v>
      </c>
      <c r="P3127" s="27">
        <v>19757000000</v>
      </c>
      <c r="Q3127" s="27">
        <v>19756494434.703056</v>
      </c>
      <c r="R3127" s="27">
        <v>1</v>
      </c>
      <c r="S3127" s="27">
        <v>1</v>
      </c>
      <c r="T3127" s="33">
        <v>0.96696016921402161</v>
      </c>
      <c r="U3127" s="27">
        <v>185328877.59999999</v>
      </c>
      <c r="V3127" s="27">
        <v>0</v>
      </c>
      <c r="W3127" s="27">
        <v>935517000</v>
      </c>
      <c r="X3127" s="27">
        <v>171000000</v>
      </c>
      <c r="Y3127" s="27"/>
      <c r="Z3127" s="27">
        <v>1</v>
      </c>
    </row>
    <row r="3128" spans="1:26">
      <c r="A3128" s="27">
        <v>2015</v>
      </c>
      <c r="B3128" t="s">
        <v>67</v>
      </c>
      <c r="C3128" s="27">
        <v>298000000</v>
      </c>
      <c r="D3128" s="27">
        <v>223500000</v>
      </c>
      <c r="E3128" s="27">
        <v>298000000</v>
      </c>
      <c r="F3128" s="27">
        <v>0</v>
      </c>
      <c r="G3128" s="27">
        <v>0</v>
      </c>
      <c r="H3128" s="27">
        <v>0</v>
      </c>
      <c r="I3128" s="27">
        <v>1</v>
      </c>
      <c r="J3128" s="27">
        <v>0</v>
      </c>
      <c r="K3128" s="27">
        <v>1</v>
      </c>
      <c r="L3128" s="27">
        <v>1</v>
      </c>
      <c r="M3128" s="27">
        <v>1</v>
      </c>
      <c r="N3128" s="27">
        <v>0</v>
      </c>
      <c r="O3128" s="27">
        <v>0</v>
      </c>
      <c r="P3128" s="27">
        <v>20980000000</v>
      </c>
      <c r="Q3128" s="27">
        <v>20979767785.210438</v>
      </c>
      <c r="R3128" s="27">
        <v>1</v>
      </c>
      <c r="S3128" s="27">
        <v>1</v>
      </c>
      <c r="T3128" s="33">
        <v>0.821813335342235</v>
      </c>
      <c r="U3128" s="27">
        <v>173031947.90000001</v>
      </c>
      <c r="V3128" s="27">
        <v>0</v>
      </c>
      <c r="W3128" s="27">
        <v>965348000</v>
      </c>
      <c r="X3128" s="27">
        <v>182000000</v>
      </c>
      <c r="Y3128" s="27"/>
      <c r="Z3128" s="27">
        <v>1</v>
      </c>
    </row>
    <row r="3129" spans="1:26">
      <c r="A3129" s="27">
        <v>2016</v>
      </c>
      <c r="B3129" t="s">
        <v>67</v>
      </c>
      <c r="C3129" s="27">
        <v>298000000</v>
      </c>
      <c r="D3129" s="27">
        <v>298000000</v>
      </c>
      <c r="E3129" s="27">
        <v>298000000</v>
      </c>
      <c r="F3129" s="27">
        <v>0</v>
      </c>
      <c r="G3129" s="27">
        <v>0</v>
      </c>
      <c r="H3129" s="27">
        <v>0</v>
      </c>
      <c r="I3129" s="27">
        <v>1</v>
      </c>
      <c r="J3129" s="27">
        <v>0</v>
      </c>
      <c r="K3129" s="27">
        <v>1</v>
      </c>
      <c r="L3129" s="27">
        <v>1</v>
      </c>
      <c r="M3129" s="27">
        <v>1</v>
      </c>
      <c r="N3129" s="27">
        <v>0</v>
      </c>
      <c r="O3129" s="27">
        <v>0</v>
      </c>
      <c r="P3129" s="27">
        <v>21644000000</v>
      </c>
      <c r="Q3129" s="27">
        <v>21643936938.909569</v>
      </c>
      <c r="R3129" s="27">
        <v>1</v>
      </c>
      <c r="S3129" s="27">
        <v>1</v>
      </c>
      <c r="T3129" s="33">
        <v>0.86004996979414983</v>
      </c>
      <c r="U3129" s="27">
        <v>166495270.5</v>
      </c>
      <c r="V3129" s="27">
        <v>0</v>
      </c>
      <c r="W3129" s="27">
        <v>940247000</v>
      </c>
      <c r="X3129" s="27">
        <v>222000000</v>
      </c>
      <c r="Y3129" s="27"/>
      <c r="Z3129" s="27">
        <v>1</v>
      </c>
    </row>
    <row r="3130" spans="1:26">
      <c r="A3130" s="27">
        <v>2017</v>
      </c>
      <c r="B3130" t="s">
        <v>67</v>
      </c>
      <c r="C3130" s="27">
        <v>298000000</v>
      </c>
      <c r="D3130" s="27">
        <v>298000000</v>
      </c>
      <c r="E3130" s="27">
        <v>298000000</v>
      </c>
      <c r="F3130" s="27">
        <v>0</v>
      </c>
      <c r="G3130" s="27">
        <v>0</v>
      </c>
      <c r="H3130" s="27">
        <v>0</v>
      </c>
      <c r="I3130" s="27">
        <v>1</v>
      </c>
      <c r="J3130" s="27">
        <v>0</v>
      </c>
      <c r="K3130" s="27">
        <v>1</v>
      </c>
      <c r="L3130" s="27">
        <v>1</v>
      </c>
      <c r="M3130" s="27">
        <v>1</v>
      </c>
      <c r="N3130" s="27">
        <v>0</v>
      </c>
      <c r="O3130" s="27">
        <v>0</v>
      </c>
      <c r="P3130" s="27">
        <v>22979000000</v>
      </c>
      <c r="Q3130" s="27">
        <v>22978532896.781631</v>
      </c>
      <c r="R3130" s="27">
        <v>1</v>
      </c>
      <c r="S3130" s="27">
        <v>1</v>
      </c>
      <c r="T3130" s="33">
        <v>0.90809244833766045</v>
      </c>
      <c r="U3130" s="27">
        <v>176379024.80000001</v>
      </c>
      <c r="V3130" s="27">
        <v>0</v>
      </c>
      <c r="W3130" s="27">
        <v>984682000</v>
      </c>
      <c r="X3130" s="27">
        <v>325000000</v>
      </c>
      <c r="Y3130" s="27"/>
      <c r="Z3130" s="27">
        <v>1</v>
      </c>
    </row>
    <row r="3131" spans="1:26">
      <c r="A3131" s="27">
        <v>1950</v>
      </c>
      <c r="B3131" t="s">
        <v>82</v>
      </c>
      <c r="C3131" s="27"/>
      <c r="D3131" s="27"/>
      <c r="E3131" s="27"/>
      <c r="F3131" s="27">
        <v>0</v>
      </c>
      <c r="G3131" s="27">
        <v>1</v>
      </c>
      <c r="H3131" s="27">
        <v>1</v>
      </c>
      <c r="I3131" s="27">
        <v>0</v>
      </c>
      <c r="J3131" s="27">
        <v>0</v>
      </c>
      <c r="K3131" s="27">
        <v>5</v>
      </c>
      <c r="L3131" s="27">
        <v>1</v>
      </c>
      <c r="M3131" s="27">
        <v>0</v>
      </c>
      <c r="N3131" s="27">
        <v>0</v>
      </c>
      <c r="O3131" s="27">
        <v>0</v>
      </c>
      <c r="P3131" s="27"/>
      <c r="Q3131" s="27"/>
      <c r="R3131" s="27">
        <v>0</v>
      </c>
      <c r="S3131" s="27">
        <v>0</v>
      </c>
      <c r="T3131" s="33">
        <v>1.287837882863923</v>
      </c>
      <c r="U3131" s="27"/>
      <c r="V3131" s="27"/>
      <c r="W3131" s="27"/>
      <c r="X3131" s="27"/>
      <c r="Y3131" s="27"/>
      <c r="Z3131" s="27">
        <v>0</v>
      </c>
    </row>
    <row r="3132" spans="1:26">
      <c r="A3132" s="27">
        <v>1951</v>
      </c>
      <c r="B3132" t="s">
        <v>82</v>
      </c>
      <c r="C3132" s="27"/>
      <c r="D3132" s="27"/>
      <c r="E3132" s="27"/>
      <c r="F3132" s="27">
        <v>0</v>
      </c>
      <c r="G3132" s="27">
        <v>1</v>
      </c>
      <c r="H3132" s="27">
        <v>1</v>
      </c>
      <c r="I3132" s="27">
        <v>0</v>
      </c>
      <c r="J3132" s="27">
        <v>0</v>
      </c>
      <c r="K3132" s="27">
        <v>5</v>
      </c>
      <c r="L3132" s="27">
        <v>1</v>
      </c>
      <c r="M3132" s="27">
        <v>0</v>
      </c>
      <c r="N3132" s="27">
        <v>0</v>
      </c>
      <c r="O3132" s="27">
        <v>0</v>
      </c>
      <c r="P3132" s="27"/>
      <c r="Q3132" s="27"/>
      <c r="R3132" s="27">
        <v>0</v>
      </c>
      <c r="S3132" s="27">
        <v>0</v>
      </c>
      <c r="T3132" s="33">
        <v>1.3439935487765553</v>
      </c>
      <c r="U3132" s="27"/>
      <c r="V3132" s="27"/>
      <c r="W3132" s="27"/>
      <c r="X3132" s="27"/>
      <c r="Y3132" s="27"/>
      <c r="Z3132" s="27">
        <v>0</v>
      </c>
    </row>
    <row r="3133" spans="1:26">
      <c r="A3133" s="27">
        <v>1952</v>
      </c>
      <c r="B3133" t="s">
        <v>82</v>
      </c>
      <c r="C3133" s="27"/>
      <c r="D3133" s="27"/>
      <c r="E3133" s="27"/>
      <c r="F3133" s="27">
        <v>0</v>
      </c>
      <c r="G3133" s="27">
        <v>1</v>
      </c>
      <c r="H3133" s="27">
        <v>1</v>
      </c>
      <c r="I3133" s="27">
        <v>0</v>
      </c>
      <c r="J3133" s="27">
        <v>0</v>
      </c>
      <c r="K3133" s="27">
        <v>5</v>
      </c>
      <c r="L3133" s="27">
        <v>1</v>
      </c>
      <c r="M3133" s="27">
        <v>0</v>
      </c>
      <c r="N3133" s="27">
        <v>0</v>
      </c>
      <c r="O3133" s="27">
        <v>0</v>
      </c>
      <c r="P3133" s="27"/>
      <c r="Q3133" s="27"/>
      <c r="R3133" s="27">
        <v>0</v>
      </c>
      <c r="S3133" s="27">
        <v>0</v>
      </c>
      <c r="T3133" s="33">
        <v>1.1861288455441423</v>
      </c>
      <c r="U3133" s="27"/>
      <c r="V3133" s="27"/>
      <c r="W3133" s="27"/>
      <c r="X3133" s="27"/>
      <c r="Y3133" s="27"/>
      <c r="Z3133" s="27">
        <v>0</v>
      </c>
    </row>
    <row r="3134" spans="1:26">
      <c r="A3134" s="27">
        <v>1953</v>
      </c>
      <c r="B3134" t="s">
        <v>82</v>
      </c>
      <c r="C3134" s="27"/>
      <c r="D3134" s="27"/>
      <c r="E3134" s="27"/>
      <c r="F3134" s="27">
        <v>0</v>
      </c>
      <c r="G3134" s="27">
        <v>1</v>
      </c>
      <c r="H3134" s="27">
        <v>1</v>
      </c>
      <c r="I3134" s="27">
        <v>0</v>
      </c>
      <c r="J3134" s="27">
        <v>0</v>
      </c>
      <c r="K3134" s="27">
        <v>5</v>
      </c>
      <c r="L3134" s="27">
        <v>1</v>
      </c>
      <c r="M3134" s="27">
        <v>0</v>
      </c>
      <c r="N3134" s="27">
        <v>0</v>
      </c>
      <c r="O3134" s="27">
        <v>0</v>
      </c>
      <c r="P3134" s="27"/>
      <c r="Q3134" s="27"/>
      <c r="R3134" s="27">
        <v>0</v>
      </c>
      <c r="S3134" s="27">
        <v>0</v>
      </c>
      <c r="T3134" s="33">
        <v>1.1355764645766917</v>
      </c>
      <c r="U3134" s="27"/>
      <c r="V3134" s="27"/>
      <c r="W3134" s="27"/>
      <c r="X3134" s="27"/>
      <c r="Y3134" s="27"/>
      <c r="Z3134" s="27">
        <v>0</v>
      </c>
    </row>
    <row r="3135" spans="1:26">
      <c r="A3135" s="27">
        <v>1954</v>
      </c>
      <c r="B3135" t="s">
        <v>82</v>
      </c>
      <c r="C3135" s="27"/>
      <c r="D3135" s="27"/>
      <c r="E3135" s="27"/>
      <c r="F3135" s="27">
        <v>0</v>
      </c>
      <c r="G3135" s="27">
        <v>1</v>
      </c>
      <c r="H3135" s="27">
        <v>1</v>
      </c>
      <c r="I3135" s="27">
        <v>0</v>
      </c>
      <c r="J3135" s="27">
        <v>0</v>
      </c>
      <c r="K3135" s="27">
        <v>5</v>
      </c>
      <c r="L3135" s="27">
        <v>1</v>
      </c>
      <c r="M3135" s="27">
        <v>0</v>
      </c>
      <c r="N3135" s="27">
        <v>0</v>
      </c>
      <c r="O3135" s="27">
        <v>0</v>
      </c>
      <c r="P3135" s="27"/>
      <c r="Q3135" s="27"/>
      <c r="R3135" s="27">
        <v>0</v>
      </c>
      <c r="S3135" s="27">
        <v>0</v>
      </c>
      <c r="T3135" s="33">
        <v>1.2456557755316726</v>
      </c>
      <c r="U3135" s="27"/>
      <c r="V3135" s="27"/>
      <c r="W3135" s="27"/>
      <c r="X3135" s="27"/>
      <c r="Y3135" s="27"/>
      <c r="Z3135" s="27">
        <v>0</v>
      </c>
    </row>
    <row r="3136" spans="1:26">
      <c r="A3136" s="27">
        <v>1955</v>
      </c>
      <c r="B3136" t="s">
        <v>82</v>
      </c>
      <c r="C3136" s="27"/>
      <c r="D3136" s="27"/>
      <c r="E3136" s="27"/>
      <c r="F3136" s="27">
        <v>0</v>
      </c>
      <c r="G3136" s="27">
        <v>1</v>
      </c>
      <c r="H3136" s="27">
        <v>1</v>
      </c>
      <c r="I3136" s="27">
        <v>0</v>
      </c>
      <c r="J3136" s="27">
        <v>0</v>
      </c>
      <c r="K3136" s="27">
        <v>5</v>
      </c>
      <c r="L3136" s="27">
        <v>1</v>
      </c>
      <c r="M3136" s="27">
        <v>0</v>
      </c>
      <c r="N3136" s="27">
        <v>0</v>
      </c>
      <c r="O3136" s="27">
        <v>0</v>
      </c>
      <c r="P3136" s="27"/>
      <c r="Q3136" s="27"/>
      <c r="R3136" s="27">
        <v>0</v>
      </c>
      <c r="S3136" s="27">
        <v>1</v>
      </c>
      <c r="T3136" s="33">
        <v>1.2093425125419712</v>
      </c>
      <c r="U3136" s="27"/>
      <c r="V3136" s="27"/>
      <c r="W3136" s="27"/>
      <c r="X3136" s="27"/>
      <c r="Y3136" s="27"/>
      <c r="Z3136" s="27">
        <v>0</v>
      </c>
    </row>
    <row r="3137" spans="1:26">
      <c r="A3137" s="27">
        <v>1956</v>
      </c>
      <c r="B3137" t="s">
        <v>82</v>
      </c>
      <c r="C3137" s="27"/>
      <c r="D3137" s="27"/>
      <c r="E3137" s="27"/>
      <c r="F3137" s="27">
        <v>7500000</v>
      </c>
      <c r="G3137" s="27">
        <v>1</v>
      </c>
      <c r="H3137" s="27">
        <v>1</v>
      </c>
      <c r="I3137" s="27">
        <v>0</v>
      </c>
      <c r="J3137" s="27">
        <v>0</v>
      </c>
      <c r="K3137" s="27">
        <v>5</v>
      </c>
      <c r="L3137" s="27">
        <v>1</v>
      </c>
      <c r="M3137" s="27">
        <v>0</v>
      </c>
      <c r="N3137" s="27">
        <v>0</v>
      </c>
      <c r="O3137" s="27">
        <v>0</v>
      </c>
      <c r="P3137" s="27"/>
      <c r="Q3137" s="27"/>
      <c r="R3137" s="27">
        <v>1</v>
      </c>
      <c r="S3137" s="27">
        <v>1</v>
      </c>
      <c r="T3137" s="33">
        <v>1.188247729709901</v>
      </c>
      <c r="U3137" s="27"/>
      <c r="V3137" s="27"/>
      <c r="W3137" s="27"/>
      <c r="X3137" s="27"/>
      <c r="Y3137" s="27"/>
      <c r="Z3137" s="27">
        <v>0</v>
      </c>
    </row>
    <row r="3138" spans="1:26">
      <c r="A3138" s="27">
        <v>1957</v>
      </c>
      <c r="B3138" t="s">
        <v>82</v>
      </c>
      <c r="C3138" s="27"/>
      <c r="D3138" s="27"/>
      <c r="E3138" s="27"/>
      <c r="F3138" s="27">
        <v>25000000</v>
      </c>
      <c r="G3138" s="27">
        <v>1</v>
      </c>
      <c r="H3138" s="27">
        <v>1</v>
      </c>
      <c r="I3138" s="27">
        <v>0</v>
      </c>
      <c r="J3138" s="27">
        <v>0</v>
      </c>
      <c r="K3138" s="27">
        <v>5</v>
      </c>
      <c r="L3138" s="27">
        <v>1</v>
      </c>
      <c r="M3138" s="27">
        <v>0</v>
      </c>
      <c r="N3138" s="27">
        <v>0</v>
      </c>
      <c r="O3138" s="27">
        <v>0</v>
      </c>
      <c r="P3138" s="27"/>
      <c r="Q3138" s="27"/>
      <c r="R3138" s="27">
        <v>1</v>
      </c>
      <c r="S3138" s="27">
        <v>1</v>
      </c>
      <c r="T3138" s="33">
        <v>1.1056830722153153</v>
      </c>
      <c r="U3138" s="27"/>
      <c r="V3138" s="27"/>
      <c r="W3138" s="27"/>
      <c r="X3138" s="27"/>
      <c r="Y3138" s="27"/>
      <c r="Z3138" s="27">
        <v>0</v>
      </c>
    </row>
    <row r="3139" spans="1:26">
      <c r="A3139" s="27">
        <v>1958</v>
      </c>
      <c r="B3139" t="s">
        <v>82</v>
      </c>
      <c r="C3139" s="27"/>
      <c r="D3139" s="27"/>
      <c r="E3139" s="27"/>
      <c r="F3139" s="27">
        <v>0</v>
      </c>
      <c r="G3139" s="27">
        <v>1</v>
      </c>
      <c r="H3139" s="27">
        <v>1</v>
      </c>
      <c r="I3139" s="27">
        <v>0</v>
      </c>
      <c r="J3139" s="27">
        <v>0</v>
      </c>
      <c r="K3139" s="27">
        <v>5</v>
      </c>
      <c r="L3139" s="27">
        <v>1</v>
      </c>
      <c r="M3139" s="27">
        <v>0</v>
      </c>
      <c r="N3139" s="27">
        <v>0</v>
      </c>
      <c r="O3139" s="27">
        <v>0</v>
      </c>
      <c r="P3139" s="27"/>
      <c r="Q3139" s="27"/>
      <c r="R3139" s="27">
        <v>1</v>
      </c>
      <c r="S3139" s="27">
        <v>1</v>
      </c>
      <c r="T3139" s="33">
        <v>1.0176220702015186</v>
      </c>
      <c r="U3139" s="27"/>
      <c r="V3139" s="27"/>
      <c r="W3139" s="27"/>
      <c r="X3139" s="27"/>
      <c r="Y3139" s="27"/>
      <c r="Z3139" s="27">
        <v>0</v>
      </c>
    </row>
    <row r="3140" spans="1:26">
      <c r="A3140" s="27">
        <v>1959</v>
      </c>
      <c r="B3140" t="s">
        <v>82</v>
      </c>
      <c r="C3140" s="27"/>
      <c r="D3140" s="27"/>
      <c r="E3140" s="27"/>
      <c r="F3140" s="27">
        <v>0</v>
      </c>
      <c r="G3140" s="27">
        <v>1</v>
      </c>
      <c r="H3140" s="27">
        <v>1</v>
      </c>
      <c r="I3140" s="27">
        <v>0</v>
      </c>
      <c r="J3140" s="27">
        <v>0</v>
      </c>
      <c r="K3140" s="27">
        <v>5</v>
      </c>
      <c r="L3140" s="27">
        <v>1</v>
      </c>
      <c r="M3140" s="27">
        <v>0</v>
      </c>
      <c r="N3140" s="27">
        <v>0</v>
      </c>
      <c r="O3140" s="27">
        <v>0</v>
      </c>
      <c r="P3140" s="27"/>
      <c r="Q3140" s="27"/>
      <c r="R3140" s="27">
        <v>1</v>
      </c>
      <c r="S3140" s="27">
        <v>1</v>
      </c>
      <c r="T3140" s="33">
        <v>1.0157995537348996</v>
      </c>
      <c r="U3140" s="27"/>
      <c r="V3140" s="27"/>
      <c r="W3140" s="27"/>
      <c r="X3140" s="27"/>
      <c r="Y3140" s="27"/>
      <c r="Z3140" s="27">
        <v>0</v>
      </c>
    </row>
    <row r="3141" spans="1:26">
      <c r="A3141" s="27">
        <v>1960</v>
      </c>
      <c r="B3141" t="s">
        <v>82</v>
      </c>
      <c r="C3141" s="27"/>
      <c r="D3141" s="27"/>
      <c r="E3141" s="27"/>
      <c r="F3141" s="27">
        <v>0</v>
      </c>
      <c r="G3141" s="27">
        <v>1</v>
      </c>
      <c r="H3141" s="27">
        <v>1</v>
      </c>
      <c r="I3141" s="27">
        <v>0</v>
      </c>
      <c r="J3141" s="27">
        <v>0</v>
      </c>
      <c r="K3141" s="27">
        <v>5</v>
      </c>
      <c r="L3141" s="27">
        <v>1</v>
      </c>
      <c r="M3141" s="27">
        <v>0</v>
      </c>
      <c r="N3141" s="27">
        <v>0</v>
      </c>
      <c r="O3141" s="27">
        <v>0</v>
      </c>
      <c r="P3141" s="27"/>
      <c r="Q3141" s="27"/>
      <c r="R3141" s="27">
        <v>1</v>
      </c>
      <c r="S3141" s="27">
        <v>1</v>
      </c>
      <c r="T3141" s="33">
        <v>0.99364431383616725</v>
      </c>
      <c r="U3141" s="27"/>
      <c r="V3141" s="27"/>
      <c r="W3141" s="27"/>
      <c r="X3141" s="27"/>
      <c r="Y3141" s="27"/>
      <c r="Z3141" s="27">
        <v>0</v>
      </c>
    </row>
    <row r="3142" spans="1:26">
      <c r="A3142" s="27">
        <v>1961</v>
      </c>
      <c r="B3142" t="s">
        <v>82</v>
      </c>
      <c r="C3142" s="27"/>
      <c r="D3142" s="27"/>
      <c r="E3142" s="27"/>
      <c r="F3142" s="27">
        <v>0</v>
      </c>
      <c r="G3142" s="27">
        <v>1</v>
      </c>
      <c r="H3142" s="27">
        <v>1</v>
      </c>
      <c r="I3142" s="27">
        <v>0</v>
      </c>
      <c r="J3142" s="27">
        <v>0</v>
      </c>
      <c r="K3142" s="27">
        <v>5</v>
      </c>
      <c r="L3142" s="27">
        <v>1</v>
      </c>
      <c r="M3142" s="27">
        <v>0</v>
      </c>
      <c r="N3142" s="27">
        <v>0</v>
      </c>
      <c r="O3142" s="27">
        <v>0</v>
      </c>
      <c r="P3142" s="27"/>
      <c r="Q3142" s="27"/>
      <c r="R3142" s="27">
        <v>1</v>
      </c>
      <c r="S3142" s="27">
        <v>1</v>
      </c>
      <c r="T3142" s="33">
        <v>0.97346733996739376</v>
      </c>
      <c r="U3142" s="27"/>
      <c r="V3142" s="27"/>
      <c r="W3142" s="27"/>
      <c r="X3142" s="27"/>
      <c r="Y3142" s="27"/>
      <c r="Z3142" s="27">
        <v>0</v>
      </c>
    </row>
    <row r="3143" spans="1:26">
      <c r="A3143" s="27">
        <v>1962</v>
      </c>
      <c r="B3143" t="s">
        <v>82</v>
      </c>
      <c r="C3143" s="27"/>
      <c r="D3143" s="27"/>
      <c r="E3143" s="27"/>
      <c r="F3143" s="27">
        <v>0</v>
      </c>
      <c r="G3143" s="27">
        <v>1</v>
      </c>
      <c r="H3143" s="27">
        <v>1</v>
      </c>
      <c r="I3143" s="27">
        <v>0</v>
      </c>
      <c r="J3143" s="27">
        <v>0</v>
      </c>
      <c r="K3143" s="27">
        <v>5</v>
      </c>
      <c r="L3143" s="27">
        <v>1</v>
      </c>
      <c r="M3143" s="27">
        <v>0</v>
      </c>
      <c r="N3143" s="27">
        <v>0</v>
      </c>
      <c r="O3143" s="27">
        <v>0</v>
      </c>
      <c r="P3143" s="27"/>
      <c r="Q3143" s="27"/>
      <c r="R3143" s="27">
        <v>1</v>
      </c>
      <c r="S3143" s="27">
        <v>1</v>
      </c>
      <c r="T3143" s="33">
        <v>0.97699079984331827</v>
      </c>
      <c r="U3143" s="27"/>
      <c r="V3143" s="27"/>
      <c r="W3143" s="27"/>
      <c r="X3143" s="27"/>
      <c r="Y3143" s="27"/>
      <c r="Z3143" s="27">
        <v>0</v>
      </c>
    </row>
    <row r="3144" spans="1:26">
      <c r="A3144" s="27">
        <v>1963</v>
      </c>
      <c r="B3144" t="s">
        <v>82</v>
      </c>
      <c r="C3144" s="27"/>
      <c r="D3144" s="27"/>
      <c r="E3144" s="27"/>
      <c r="F3144" s="27">
        <v>0</v>
      </c>
      <c r="G3144" s="27">
        <v>1</v>
      </c>
      <c r="H3144" s="27">
        <v>1</v>
      </c>
      <c r="I3144" s="27">
        <v>0</v>
      </c>
      <c r="J3144" s="27">
        <v>0</v>
      </c>
      <c r="K3144" s="27">
        <v>5</v>
      </c>
      <c r="L3144" s="27">
        <v>1</v>
      </c>
      <c r="M3144" s="27">
        <v>0</v>
      </c>
      <c r="N3144" s="27">
        <v>0</v>
      </c>
      <c r="O3144" s="27">
        <v>0</v>
      </c>
      <c r="P3144" s="27"/>
      <c r="Q3144" s="27"/>
      <c r="R3144" s="27">
        <v>0</v>
      </c>
      <c r="S3144" s="27">
        <v>0</v>
      </c>
      <c r="T3144" s="33">
        <v>0.98866747285419376</v>
      </c>
      <c r="U3144" s="27"/>
      <c r="V3144" s="27"/>
      <c r="W3144" s="27"/>
      <c r="X3144" s="27"/>
      <c r="Y3144" s="27"/>
      <c r="Z3144" s="27">
        <v>0</v>
      </c>
    </row>
    <row r="3145" spans="1:26">
      <c r="A3145" s="27">
        <v>1964</v>
      </c>
      <c r="B3145" t="s">
        <v>82</v>
      </c>
      <c r="C3145" s="27"/>
      <c r="D3145" s="27"/>
      <c r="E3145" s="27"/>
      <c r="F3145" s="27">
        <v>0</v>
      </c>
      <c r="G3145" s="27">
        <v>1</v>
      </c>
      <c r="H3145" s="27">
        <v>1</v>
      </c>
      <c r="I3145" s="27">
        <v>0</v>
      </c>
      <c r="J3145" s="27">
        <v>0</v>
      </c>
      <c r="K3145" s="27">
        <v>5</v>
      </c>
      <c r="L3145" s="27">
        <v>1</v>
      </c>
      <c r="M3145" s="27">
        <v>0</v>
      </c>
      <c r="N3145" s="27">
        <v>0</v>
      </c>
      <c r="O3145" s="27">
        <v>0</v>
      </c>
      <c r="P3145" s="27"/>
      <c r="Q3145" s="27"/>
      <c r="R3145" s="27">
        <v>0</v>
      </c>
      <c r="S3145" s="27">
        <v>0</v>
      </c>
      <c r="T3145" s="33">
        <v>1.0337554660061781</v>
      </c>
      <c r="U3145" s="27"/>
      <c r="V3145" s="27"/>
      <c r="W3145" s="27"/>
      <c r="X3145" s="27"/>
      <c r="Y3145" s="27"/>
      <c r="Z3145" s="27">
        <v>0</v>
      </c>
    </row>
    <row r="3146" spans="1:26">
      <c r="A3146" s="27">
        <v>1965</v>
      </c>
      <c r="B3146" t="s">
        <v>82</v>
      </c>
      <c r="C3146" s="27"/>
      <c r="D3146" s="27"/>
      <c r="E3146" s="27"/>
      <c r="F3146" s="27">
        <v>0</v>
      </c>
      <c r="G3146" s="27">
        <v>1</v>
      </c>
      <c r="H3146" s="27">
        <v>1</v>
      </c>
      <c r="I3146" s="27">
        <v>0</v>
      </c>
      <c r="J3146" s="27">
        <v>0</v>
      </c>
      <c r="K3146" s="27">
        <v>5</v>
      </c>
      <c r="L3146" s="27">
        <v>1</v>
      </c>
      <c r="M3146" s="27">
        <v>0</v>
      </c>
      <c r="N3146" s="27">
        <v>0</v>
      </c>
      <c r="O3146" s="27">
        <v>0</v>
      </c>
      <c r="P3146" s="27"/>
      <c r="Q3146" s="27"/>
      <c r="R3146" s="27">
        <v>0</v>
      </c>
      <c r="S3146" s="27">
        <v>0</v>
      </c>
      <c r="T3146" s="33">
        <v>1.0227515959565798</v>
      </c>
      <c r="U3146" s="27"/>
      <c r="V3146" s="27"/>
      <c r="W3146" s="27"/>
      <c r="X3146" s="27"/>
      <c r="Y3146" s="27"/>
      <c r="Z3146" s="27">
        <v>0</v>
      </c>
    </row>
    <row r="3147" spans="1:26">
      <c r="A3147" s="27">
        <v>1966</v>
      </c>
      <c r="B3147" t="s">
        <v>82</v>
      </c>
      <c r="C3147" s="27"/>
      <c r="D3147" s="27"/>
      <c r="E3147" s="27"/>
      <c r="F3147" s="27">
        <v>0</v>
      </c>
      <c r="G3147" s="27">
        <v>1</v>
      </c>
      <c r="H3147" s="27">
        <v>1</v>
      </c>
      <c r="I3147" s="27">
        <v>0</v>
      </c>
      <c r="J3147" s="27">
        <v>0</v>
      </c>
      <c r="K3147" s="27">
        <v>5</v>
      </c>
      <c r="L3147" s="27">
        <v>1</v>
      </c>
      <c r="M3147" s="27">
        <v>0</v>
      </c>
      <c r="N3147" s="27">
        <v>0</v>
      </c>
      <c r="O3147" s="27">
        <v>0</v>
      </c>
      <c r="P3147" s="27"/>
      <c r="Q3147" s="27"/>
      <c r="R3147" s="27">
        <v>0</v>
      </c>
      <c r="S3147" s="27">
        <v>0</v>
      </c>
      <c r="T3147" s="33">
        <v>1.060453919000093</v>
      </c>
      <c r="U3147" s="27"/>
      <c r="V3147" s="27"/>
      <c r="W3147" s="27"/>
      <c r="X3147" s="27"/>
      <c r="Y3147" s="27"/>
      <c r="Z3147" s="27">
        <v>0</v>
      </c>
    </row>
    <row r="3148" spans="1:26">
      <c r="A3148" s="27">
        <v>1967</v>
      </c>
      <c r="B3148" t="s">
        <v>82</v>
      </c>
      <c r="C3148" s="27"/>
      <c r="D3148" s="27"/>
      <c r="E3148" s="27"/>
      <c r="F3148" s="27">
        <v>0</v>
      </c>
      <c r="G3148" s="27">
        <v>1</v>
      </c>
      <c r="H3148" s="27">
        <v>1</v>
      </c>
      <c r="I3148" s="27">
        <v>0</v>
      </c>
      <c r="J3148" s="27">
        <v>0</v>
      </c>
      <c r="K3148" s="27">
        <v>5</v>
      </c>
      <c r="L3148" s="27">
        <v>1</v>
      </c>
      <c r="M3148" s="27">
        <v>0</v>
      </c>
      <c r="N3148" s="27">
        <v>0</v>
      </c>
      <c r="O3148" s="27">
        <v>0</v>
      </c>
      <c r="P3148" s="27"/>
      <c r="Q3148" s="27"/>
      <c r="R3148" s="27">
        <v>0</v>
      </c>
      <c r="S3148" s="27">
        <v>0</v>
      </c>
      <c r="T3148" s="33">
        <v>1.0100991944882907</v>
      </c>
      <c r="U3148" s="27"/>
      <c r="V3148" s="27"/>
      <c r="W3148" s="27"/>
      <c r="X3148" s="27"/>
      <c r="Y3148" s="27"/>
      <c r="Z3148" s="27">
        <v>0</v>
      </c>
    </row>
    <row r="3149" spans="1:26">
      <c r="A3149" s="27">
        <v>1968</v>
      </c>
      <c r="B3149" t="s">
        <v>82</v>
      </c>
      <c r="C3149" s="27"/>
      <c r="D3149" s="27"/>
      <c r="E3149" s="27"/>
      <c r="F3149" s="27">
        <v>0</v>
      </c>
      <c r="G3149" s="27">
        <v>1</v>
      </c>
      <c r="H3149" s="27">
        <v>1</v>
      </c>
      <c r="I3149" s="27">
        <v>0</v>
      </c>
      <c r="J3149" s="27">
        <v>0</v>
      </c>
      <c r="K3149" s="27">
        <v>5</v>
      </c>
      <c r="L3149" s="27">
        <v>1</v>
      </c>
      <c r="M3149" s="27">
        <v>0</v>
      </c>
      <c r="N3149" s="27">
        <v>0</v>
      </c>
      <c r="O3149" s="27">
        <v>0</v>
      </c>
      <c r="P3149" s="27"/>
      <c r="Q3149" s="27"/>
      <c r="R3149" s="27">
        <v>0</v>
      </c>
      <c r="S3149" s="27">
        <v>0</v>
      </c>
      <c r="T3149" s="33">
        <v>0.99765870157012104</v>
      </c>
      <c r="U3149" s="27"/>
      <c r="V3149" s="27"/>
      <c r="W3149" s="27"/>
      <c r="X3149" s="27"/>
      <c r="Y3149" s="27"/>
      <c r="Z3149" s="27">
        <v>0</v>
      </c>
    </row>
    <row r="3150" spans="1:26">
      <c r="A3150" s="27">
        <v>1969</v>
      </c>
      <c r="B3150" t="s">
        <v>82</v>
      </c>
      <c r="C3150" s="27"/>
      <c r="D3150" s="27"/>
      <c r="E3150" s="27"/>
      <c r="F3150" s="27">
        <v>0</v>
      </c>
      <c r="G3150" s="27">
        <v>1</v>
      </c>
      <c r="H3150" s="27">
        <v>1</v>
      </c>
      <c r="I3150" s="27">
        <v>0</v>
      </c>
      <c r="J3150" s="27">
        <v>0</v>
      </c>
      <c r="K3150" s="27">
        <v>5</v>
      </c>
      <c r="L3150" s="27">
        <v>1</v>
      </c>
      <c r="M3150" s="27">
        <v>0</v>
      </c>
      <c r="N3150" s="27">
        <v>0</v>
      </c>
      <c r="O3150" s="27">
        <v>0</v>
      </c>
      <c r="P3150" s="27"/>
      <c r="Q3150" s="27"/>
      <c r="R3150" s="27">
        <v>0</v>
      </c>
      <c r="S3150" s="27">
        <v>0</v>
      </c>
      <c r="T3150" s="33">
        <v>1.0058077459461789</v>
      </c>
      <c r="U3150" s="27"/>
      <c r="V3150" s="27"/>
      <c r="W3150" s="27"/>
      <c r="X3150" s="27"/>
      <c r="Y3150" s="27"/>
      <c r="Z3150" s="27">
        <v>0</v>
      </c>
    </row>
    <row r="3151" spans="1:26">
      <c r="A3151" s="27">
        <v>1970</v>
      </c>
      <c r="B3151" t="s">
        <v>82</v>
      </c>
      <c r="C3151" s="27"/>
      <c r="D3151" s="27"/>
      <c r="E3151" s="27"/>
      <c r="F3151" s="27">
        <v>0</v>
      </c>
      <c r="G3151" s="27">
        <v>1</v>
      </c>
      <c r="H3151" s="27">
        <v>1</v>
      </c>
      <c r="I3151" s="27">
        <v>0</v>
      </c>
      <c r="J3151" s="27">
        <v>0</v>
      </c>
      <c r="K3151" s="27">
        <v>5</v>
      </c>
      <c r="L3151" s="27">
        <v>1</v>
      </c>
      <c r="M3151" s="27">
        <v>0</v>
      </c>
      <c r="N3151" s="27">
        <v>0</v>
      </c>
      <c r="O3151" s="27">
        <v>0</v>
      </c>
      <c r="P3151" s="27"/>
      <c r="Q3151" s="27"/>
      <c r="R3151" s="27">
        <v>0</v>
      </c>
      <c r="S3151" s="27">
        <v>0</v>
      </c>
      <c r="T3151" s="33">
        <v>1</v>
      </c>
      <c r="U3151" s="27"/>
      <c r="V3151" s="27"/>
      <c r="W3151" s="27"/>
      <c r="X3151" s="27"/>
      <c r="Y3151" s="27">
        <v>30000000</v>
      </c>
      <c r="Z3151" s="27">
        <v>0</v>
      </c>
    </row>
    <row r="3152" spans="1:26">
      <c r="A3152" s="27">
        <v>1971</v>
      </c>
      <c r="B3152" t="s">
        <v>82</v>
      </c>
      <c r="C3152" s="27"/>
      <c r="D3152" s="27"/>
      <c r="E3152" s="27"/>
      <c r="F3152" s="27">
        <v>0</v>
      </c>
      <c r="G3152" s="27">
        <v>1</v>
      </c>
      <c r="H3152" s="27">
        <v>1</v>
      </c>
      <c r="I3152" s="27">
        <v>0</v>
      </c>
      <c r="J3152" s="27">
        <v>0</v>
      </c>
      <c r="K3152" s="27">
        <v>5</v>
      </c>
      <c r="L3152" s="27">
        <v>1</v>
      </c>
      <c r="M3152" s="27">
        <v>0</v>
      </c>
      <c r="N3152" s="27">
        <v>0</v>
      </c>
      <c r="O3152" s="27">
        <v>0</v>
      </c>
      <c r="P3152" s="27"/>
      <c r="Q3152" s="27"/>
      <c r="R3152" s="27">
        <v>0</v>
      </c>
      <c r="S3152" s="27">
        <v>0</v>
      </c>
      <c r="T3152" s="33">
        <v>0.92761372871024128</v>
      </c>
      <c r="U3152" s="27"/>
      <c r="V3152" s="27"/>
      <c r="W3152" s="27"/>
      <c r="X3152" s="27"/>
      <c r="Y3152" s="27">
        <v>50000000</v>
      </c>
      <c r="Z3152" s="27">
        <v>0</v>
      </c>
    </row>
    <row r="3153" spans="1:26">
      <c r="A3153" s="27">
        <v>1972</v>
      </c>
      <c r="B3153" t="s">
        <v>82</v>
      </c>
      <c r="C3153" s="27"/>
      <c r="D3153" s="27"/>
      <c r="E3153" s="27"/>
      <c r="F3153" s="27">
        <v>0</v>
      </c>
      <c r="G3153" s="27">
        <v>1</v>
      </c>
      <c r="H3153" s="27">
        <v>1</v>
      </c>
      <c r="I3153" s="27">
        <v>0</v>
      </c>
      <c r="J3153" s="27">
        <v>0</v>
      </c>
      <c r="K3153" s="27">
        <v>5</v>
      </c>
      <c r="L3153" s="27">
        <v>1</v>
      </c>
      <c r="M3153" s="27">
        <v>0</v>
      </c>
      <c r="N3153" s="27">
        <v>0</v>
      </c>
      <c r="O3153" s="27">
        <v>0</v>
      </c>
      <c r="P3153" s="27"/>
      <c r="Q3153" s="27"/>
      <c r="R3153" s="27">
        <v>0</v>
      </c>
      <c r="S3153" s="27">
        <v>0</v>
      </c>
      <c r="T3153" s="33">
        <v>0.92122545142259926</v>
      </c>
      <c r="U3153" s="27"/>
      <c r="V3153" s="27"/>
      <c r="W3153" s="27"/>
      <c r="X3153" s="27"/>
      <c r="Y3153" s="27">
        <v>50000000</v>
      </c>
      <c r="Z3153" s="27">
        <v>0</v>
      </c>
    </row>
    <row r="3154" spans="1:26">
      <c r="A3154" s="27">
        <v>1973</v>
      </c>
      <c r="B3154" t="s">
        <v>82</v>
      </c>
      <c r="C3154" s="27"/>
      <c r="D3154" s="27"/>
      <c r="E3154" s="27"/>
      <c r="F3154" s="27">
        <v>0</v>
      </c>
      <c r="G3154" s="27">
        <v>1</v>
      </c>
      <c r="H3154" s="27">
        <v>1</v>
      </c>
      <c r="I3154" s="27">
        <v>0</v>
      </c>
      <c r="J3154" s="27">
        <v>0</v>
      </c>
      <c r="K3154" s="27">
        <v>5</v>
      </c>
      <c r="L3154" s="27">
        <v>1</v>
      </c>
      <c r="M3154" s="27">
        <v>0</v>
      </c>
      <c r="N3154" s="27">
        <v>0</v>
      </c>
      <c r="O3154" s="27">
        <v>0</v>
      </c>
      <c r="P3154" s="27"/>
      <c r="Q3154" s="27"/>
      <c r="R3154" s="27">
        <v>0</v>
      </c>
      <c r="S3154" s="27">
        <v>0</v>
      </c>
      <c r="T3154" s="33">
        <v>1.2798279189511945</v>
      </c>
      <c r="U3154" s="27"/>
      <c r="V3154" s="27"/>
      <c r="W3154" s="27"/>
      <c r="X3154" s="27"/>
      <c r="Y3154" s="27">
        <v>0</v>
      </c>
      <c r="Z3154" s="27">
        <v>0</v>
      </c>
    </row>
    <row r="3155" spans="1:26">
      <c r="A3155" s="27">
        <v>1974</v>
      </c>
      <c r="B3155" t="s">
        <v>82</v>
      </c>
      <c r="C3155" s="27"/>
      <c r="D3155" s="27"/>
      <c r="E3155" s="27"/>
      <c r="F3155" s="27">
        <v>0</v>
      </c>
      <c r="G3155" s="27">
        <v>1</v>
      </c>
      <c r="H3155" s="27">
        <v>1</v>
      </c>
      <c r="I3155" s="27">
        <v>0</v>
      </c>
      <c r="J3155" s="27">
        <v>0</v>
      </c>
      <c r="K3155" s="27">
        <v>5</v>
      </c>
      <c r="L3155" s="27">
        <v>1</v>
      </c>
      <c r="M3155" s="27">
        <v>0</v>
      </c>
      <c r="N3155" s="27">
        <v>0</v>
      </c>
      <c r="O3155" s="27">
        <v>0</v>
      </c>
      <c r="P3155" s="27"/>
      <c r="Q3155" s="27"/>
      <c r="R3155" s="27">
        <v>0</v>
      </c>
      <c r="S3155" s="27">
        <v>0</v>
      </c>
      <c r="T3155" s="33">
        <v>1.2793035310212315</v>
      </c>
      <c r="U3155" s="27"/>
      <c r="V3155" s="27"/>
      <c r="W3155" s="27"/>
      <c r="X3155" s="27"/>
      <c r="Y3155" s="27">
        <v>150000000</v>
      </c>
      <c r="Z3155" s="27">
        <v>0</v>
      </c>
    </row>
    <row r="3156" spans="1:26">
      <c r="A3156" s="27">
        <v>1975</v>
      </c>
      <c r="B3156" t="s">
        <v>82</v>
      </c>
      <c r="C3156" s="27"/>
      <c r="D3156" s="27"/>
      <c r="E3156" s="27"/>
      <c r="F3156" s="27">
        <v>0</v>
      </c>
      <c r="G3156" s="27">
        <v>1</v>
      </c>
      <c r="H3156" s="27">
        <v>1</v>
      </c>
      <c r="I3156" s="27">
        <v>0</v>
      </c>
      <c r="J3156" s="27">
        <v>0</v>
      </c>
      <c r="K3156" s="27">
        <v>5</v>
      </c>
      <c r="L3156" s="27">
        <v>1</v>
      </c>
      <c r="M3156" s="27">
        <v>0</v>
      </c>
      <c r="N3156" s="27">
        <v>0</v>
      </c>
      <c r="O3156" s="27">
        <v>0</v>
      </c>
      <c r="P3156" s="27"/>
      <c r="Q3156" s="27"/>
      <c r="R3156" s="27">
        <v>0</v>
      </c>
      <c r="S3156" s="27">
        <v>0</v>
      </c>
      <c r="T3156" s="33">
        <v>0.94696688960437181</v>
      </c>
      <c r="U3156" s="27"/>
      <c r="V3156" s="27"/>
      <c r="W3156" s="27"/>
      <c r="X3156" s="27"/>
      <c r="Y3156" s="27">
        <v>250000000</v>
      </c>
      <c r="Z3156" s="27">
        <v>0</v>
      </c>
    </row>
    <row r="3157" spans="1:26">
      <c r="A3157" s="27">
        <v>1976</v>
      </c>
      <c r="B3157" t="s">
        <v>82</v>
      </c>
      <c r="C3157" s="27"/>
      <c r="D3157" s="27"/>
      <c r="E3157" s="27"/>
      <c r="F3157" s="27">
        <v>0</v>
      </c>
      <c r="G3157" s="27">
        <v>1</v>
      </c>
      <c r="H3157" s="27">
        <v>1</v>
      </c>
      <c r="I3157" s="27">
        <v>0</v>
      </c>
      <c r="J3157" s="27">
        <v>0</v>
      </c>
      <c r="K3157" s="27">
        <v>5</v>
      </c>
      <c r="L3157" s="27">
        <v>1</v>
      </c>
      <c r="M3157" s="27">
        <v>0</v>
      </c>
      <c r="N3157" s="27">
        <v>0</v>
      </c>
      <c r="O3157" s="27">
        <v>0</v>
      </c>
      <c r="P3157" s="27"/>
      <c r="Q3157" s="27"/>
      <c r="R3157" s="27">
        <v>0</v>
      </c>
      <c r="S3157" s="27">
        <v>0</v>
      </c>
      <c r="T3157" s="33">
        <v>1.0219497573337515</v>
      </c>
      <c r="U3157" s="27"/>
      <c r="V3157" s="27"/>
      <c r="W3157" s="27"/>
      <c r="X3157" s="27"/>
      <c r="Y3157" s="27">
        <v>300000000</v>
      </c>
      <c r="Z3157" s="27">
        <v>0</v>
      </c>
    </row>
    <row r="3158" spans="1:26">
      <c r="A3158" s="27">
        <v>1977</v>
      </c>
      <c r="B3158" t="s">
        <v>82</v>
      </c>
      <c r="C3158" s="27"/>
      <c r="D3158" s="27"/>
      <c r="E3158" s="27"/>
      <c r="F3158" s="27">
        <v>0</v>
      </c>
      <c r="G3158" s="27">
        <v>1</v>
      </c>
      <c r="H3158" s="27">
        <v>1</v>
      </c>
      <c r="I3158" s="27">
        <v>0</v>
      </c>
      <c r="J3158" s="27">
        <v>0</v>
      </c>
      <c r="K3158" s="27">
        <v>5</v>
      </c>
      <c r="L3158" s="27">
        <v>1</v>
      </c>
      <c r="M3158" s="27">
        <v>0</v>
      </c>
      <c r="N3158" s="27">
        <v>0</v>
      </c>
      <c r="O3158" s="27">
        <v>0</v>
      </c>
      <c r="P3158" s="27"/>
      <c r="Q3158" s="27"/>
      <c r="R3158" s="27">
        <v>0</v>
      </c>
      <c r="S3158" s="27">
        <v>0</v>
      </c>
      <c r="T3158" s="33">
        <v>1.0409624303569636</v>
      </c>
      <c r="U3158" s="27"/>
      <c r="V3158" s="27"/>
      <c r="W3158" s="27"/>
      <c r="X3158" s="27"/>
      <c r="Y3158" s="27">
        <v>200000000</v>
      </c>
      <c r="Z3158" s="27">
        <v>0</v>
      </c>
    </row>
    <row r="3159" spans="1:26">
      <c r="A3159" s="27">
        <v>1978</v>
      </c>
      <c r="B3159" t="s">
        <v>82</v>
      </c>
      <c r="C3159" s="27"/>
      <c r="D3159" s="27"/>
      <c r="E3159" s="27"/>
      <c r="F3159" s="27">
        <v>0</v>
      </c>
      <c r="G3159" s="27">
        <v>1</v>
      </c>
      <c r="H3159" s="27">
        <v>1</v>
      </c>
      <c r="I3159" s="27">
        <v>0</v>
      </c>
      <c r="J3159" s="27">
        <v>0</v>
      </c>
      <c r="K3159" s="27">
        <v>5</v>
      </c>
      <c r="L3159" s="27">
        <v>1</v>
      </c>
      <c r="M3159" s="27">
        <v>0</v>
      </c>
      <c r="N3159" s="27">
        <v>0</v>
      </c>
      <c r="O3159" s="27">
        <v>0</v>
      </c>
      <c r="P3159" s="27"/>
      <c r="Q3159" s="27"/>
      <c r="R3159" s="27">
        <v>0</v>
      </c>
      <c r="S3159" s="27">
        <v>0</v>
      </c>
      <c r="T3159" s="33">
        <v>0.91734575384516981</v>
      </c>
      <c r="U3159" s="27"/>
      <c r="V3159" s="27"/>
      <c r="W3159" s="27"/>
      <c r="X3159" s="27"/>
      <c r="Y3159" s="27">
        <v>515000000</v>
      </c>
      <c r="Z3159" s="27">
        <v>0</v>
      </c>
    </row>
    <row r="3160" spans="1:26">
      <c r="A3160" s="27">
        <v>1979</v>
      </c>
      <c r="B3160" t="s">
        <v>82</v>
      </c>
      <c r="C3160" s="27"/>
      <c r="D3160" s="27"/>
      <c r="E3160" s="27"/>
      <c r="F3160" s="27">
        <v>0</v>
      </c>
      <c r="G3160" s="27">
        <v>1</v>
      </c>
      <c r="H3160" s="27">
        <v>1</v>
      </c>
      <c r="I3160" s="27">
        <v>0</v>
      </c>
      <c r="J3160" s="27">
        <v>0</v>
      </c>
      <c r="K3160" s="27">
        <v>5</v>
      </c>
      <c r="L3160" s="27">
        <v>1</v>
      </c>
      <c r="M3160" s="27">
        <v>0</v>
      </c>
      <c r="N3160" s="27">
        <v>0</v>
      </c>
      <c r="O3160" s="27">
        <v>0</v>
      </c>
      <c r="P3160" s="27"/>
      <c r="Q3160" s="27"/>
      <c r="R3160" s="27">
        <v>0</v>
      </c>
      <c r="S3160" s="27">
        <v>0</v>
      </c>
      <c r="T3160" s="33">
        <v>0.9810294585578897</v>
      </c>
      <c r="U3160" s="27"/>
      <c r="V3160" s="27"/>
      <c r="W3160" s="27"/>
      <c r="X3160" s="27"/>
      <c r="Y3160" s="27">
        <v>550000000</v>
      </c>
      <c r="Z3160" s="27">
        <v>0</v>
      </c>
    </row>
    <row r="3161" spans="1:26">
      <c r="A3161" s="27">
        <v>1980</v>
      </c>
      <c r="B3161" t="s">
        <v>82</v>
      </c>
      <c r="C3161" s="27"/>
      <c r="D3161" s="27"/>
      <c r="E3161" s="27"/>
      <c r="F3161" s="27">
        <v>0</v>
      </c>
      <c r="G3161" s="27">
        <v>1</v>
      </c>
      <c r="H3161" s="27">
        <v>1</v>
      </c>
      <c r="I3161" s="27">
        <v>0</v>
      </c>
      <c r="J3161" s="27">
        <v>0</v>
      </c>
      <c r="K3161" s="27">
        <v>5</v>
      </c>
      <c r="L3161" s="27">
        <v>1</v>
      </c>
      <c r="M3161" s="27">
        <v>0</v>
      </c>
      <c r="N3161" s="27">
        <v>0</v>
      </c>
      <c r="O3161" s="27">
        <v>0</v>
      </c>
      <c r="P3161" s="27">
        <v>23038000000</v>
      </c>
      <c r="Q3161" s="27"/>
      <c r="R3161" s="27">
        <v>0</v>
      </c>
      <c r="S3161" s="27">
        <v>0</v>
      </c>
      <c r="T3161" s="33">
        <v>0.94044734443210454</v>
      </c>
      <c r="U3161" s="27"/>
      <c r="V3161" s="27"/>
      <c r="W3161" s="27"/>
      <c r="X3161" s="27"/>
      <c r="Y3161" s="27">
        <v>550000000</v>
      </c>
      <c r="Z3161" s="27">
        <v>0</v>
      </c>
    </row>
    <row r="3162" spans="1:26">
      <c r="A3162" s="27">
        <v>1981</v>
      </c>
      <c r="B3162" t="s">
        <v>82</v>
      </c>
      <c r="C3162" s="27"/>
      <c r="D3162" s="27"/>
      <c r="E3162" s="27"/>
      <c r="F3162" s="27">
        <v>0</v>
      </c>
      <c r="G3162" s="27">
        <v>1</v>
      </c>
      <c r="H3162" s="27">
        <v>1</v>
      </c>
      <c r="I3162" s="27">
        <v>0</v>
      </c>
      <c r="J3162" s="27">
        <v>0</v>
      </c>
      <c r="K3162" s="27">
        <v>5</v>
      </c>
      <c r="L3162" s="27">
        <v>1</v>
      </c>
      <c r="M3162" s="27">
        <v>0</v>
      </c>
      <c r="N3162" s="27">
        <v>0</v>
      </c>
      <c r="O3162" s="27">
        <v>0</v>
      </c>
      <c r="P3162" s="27">
        <v>23626000000</v>
      </c>
      <c r="Q3162" s="27"/>
      <c r="R3162" s="27">
        <v>0</v>
      </c>
      <c r="S3162" s="27">
        <v>0</v>
      </c>
      <c r="T3162" s="33">
        <v>0.83355014400471705</v>
      </c>
      <c r="U3162" s="27"/>
      <c r="V3162" s="27"/>
      <c r="W3162" s="27"/>
      <c r="X3162" s="27"/>
      <c r="Y3162" s="27">
        <v>1372700032</v>
      </c>
      <c r="Z3162" s="27">
        <v>0</v>
      </c>
    </row>
    <row r="3163" spans="1:26">
      <c r="A3163" s="27">
        <v>1982</v>
      </c>
      <c r="B3163" t="s">
        <v>82</v>
      </c>
      <c r="C3163" s="27"/>
      <c r="D3163" s="27"/>
      <c r="E3163" s="27"/>
      <c r="F3163" s="27">
        <v>0</v>
      </c>
      <c r="G3163" s="27">
        <v>1</v>
      </c>
      <c r="H3163" s="27">
        <v>1</v>
      </c>
      <c r="I3163" s="27">
        <v>0</v>
      </c>
      <c r="J3163" s="27">
        <v>0</v>
      </c>
      <c r="K3163" s="27">
        <v>5</v>
      </c>
      <c r="L3163" s="27">
        <v>1</v>
      </c>
      <c r="M3163" s="27">
        <v>0</v>
      </c>
      <c r="N3163" s="27">
        <v>0</v>
      </c>
      <c r="O3163" s="27">
        <v>0</v>
      </c>
      <c r="P3163" s="27">
        <v>24060000000</v>
      </c>
      <c r="Q3163" s="27"/>
      <c r="R3163" s="27">
        <v>0</v>
      </c>
      <c r="S3163" s="27">
        <v>0</v>
      </c>
      <c r="T3163" s="33">
        <v>0.78443295677873848</v>
      </c>
      <c r="U3163" s="27"/>
      <c r="V3163" s="27"/>
      <c r="W3163" s="27"/>
      <c r="X3163" s="27"/>
      <c r="Y3163" s="27">
        <v>489700000</v>
      </c>
      <c r="Z3163" s="27">
        <v>0</v>
      </c>
    </row>
    <row r="3164" spans="1:26">
      <c r="A3164" s="27">
        <v>1983</v>
      </c>
      <c r="B3164" t="s">
        <v>82</v>
      </c>
      <c r="C3164" s="27"/>
      <c r="D3164" s="27"/>
      <c r="E3164" s="27"/>
      <c r="F3164" s="27">
        <v>0</v>
      </c>
      <c r="G3164" s="27">
        <v>1</v>
      </c>
      <c r="H3164" s="27">
        <v>1</v>
      </c>
      <c r="I3164" s="27">
        <v>0</v>
      </c>
      <c r="J3164" s="27">
        <v>0</v>
      </c>
      <c r="K3164" s="27">
        <v>5</v>
      </c>
      <c r="L3164" s="27">
        <v>1</v>
      </c>
      <c r="M3164" s="27">
        <v>0</v>
      </c>
      <c r="N3164" s="27">
        <v>0</v>
      </c>
      <c r="O3164" s="27">
        <v>0</v>
      </c>
      <c r="P3164" s="27">
        <v>21836000000</v>
      </c>
      <c r="Q3164" s="27"/>
      <c r="R3164" s="27">
        <v>0</v>
      </c>
      <c r="S3164" s="27">
        <v>0</v>
      </c>
      <c r="T3164" s="33">
        <v>0.83426891623154475</v>
      </c>
      <c r="U3164" s="27"/>
      <c r="V3164" s="27"/>
      <c r="W3164" s="27"/>
      <c r="X3164" s="27"/>
      <c r="Y3164" s="27">
        <v>776400000</v>
      </c>
      <c r="Z3164" s="27">
        <v>0</v>
      </c>
    </row>
    <row r="3165" spans="1:26">
      <c r="A3165" s="27">
        <v>1984</v>
      </c>
      <c r="B3165" t="s">
        <v>82</v>
      </c>
      <c r="C3165" s="27"/>
      <c r="D3165" s="27"/>
      <c r="E3165" s="27"/>
      <c r="F3165" s="27">
        <v>0</v>
      </c>
      <c r="G3165" s="27">
        <v>1</v>
      </c>
      <c r="H3165" s="27">
        <v>1</v>
      </c>
      <c r="I3165" s="27">
        <v>0</v>
      </c>
      <c r="J3165" s="27">
        <v>0</v>
      </c>
      <c r="K3165" s="27">
        <v>5</v>
      </c>
      <c r="L3165" s="27">
        <v>1</v>
      </c>
      <c r="M3165" s="27">
        <v>0</v>
      </c>
      <c r="N3165" s="27">
        <v>0</v>
      </c>
      <c r="O3165" s="27">
        <v>0</v>
      </c>
      <c r="P3165" s="27">
        <v>21170000000</v>
      </c>
      <c r="Q3165" s="27"/>
      <c r="R3165" s="27">
        <v>1</v>
      </c>
      <c r="S3165" s="27">
        <v>0</v>
      </c>
      <c r="T3165" s="33">
        <v>0.82999599794502654</v>
      </c>
      <c r="U3165" s="27"/>
      <c r="V3165" s="27"/>
      <c r="W3165" s="27"/>
      <c r="X3165" s="27"/>
      <c r="Y3165" s="27"/>
      <c r="Z3165" s="27">
        <v>0</v>
      </c>
    </row>
    <row r="3166" spans="1:26">
      <c r="A3166" s="27">
        <v>1985</v>
      </c>
      <c r="B3166" t="s">
        <v>82</v>
      </c>
      <c r="C3166" s="27"/>
      <c r="D3166" s="27"/>
      <c r="E3166" s="27"/>
      <c r="F3166" s="27">
        <v>0</v>
      </c>
      <c r="G3166" s="27">
        <v>1</v>
      </c>
      <c r="H3166" s="27">
        <v>1</v>
      </c>
      <c r="I3166" s="27">
        <v>0</v>
      </c>
      <c r="J3166" s="27">
        <v>0</v>
      </c>
      <c r="K3166" s="27">
        <v>5</v>
      </c>
      <c r="L3166" s="27">
        <v>1</v>
      </c>
      <c r="M3166" s="27">
        <v>0</v>
      </c>
      <c r="N3166" s="27">
        <v>0</v>
      </c>
      <c r="O3166" s="27">
        <v>0</v>
      </c>
      <c r="P3166" s="27">
        <v>21438000000</v>
      </c>
      <c r="Q3166" s="27"/>
      <c r="R3166" s="27">
        <v>1</v>
      </c>
      <c r="S3166" s="27">
        <v>0</v>
      </c>
      <c r="T3166" s="33">
        <v>0.74915719568429318</v>
      </c>
      <c r="U3166" s="27"/>
      <c r="V3166" s="27"/>
      <c r="W3166" s="27"/>
      <c r="X3166" s="27"/>
      <c r="Y3166" s="27"/>
      <c r="Z3166" s="27">
        <v>0</v>
      </c>
    </row>
    <row r="3167" spans="1:26">
      <c r="A3167" s="27">
        <v>1986</v>
      </c>
      <c r="B3167" t="s">
        <v>82</v>
      </c>
      <c r="C3167" s="27"/>
      <c r="D3167" s="27"/>
      <c r="E3167" s="27"/>
      <c r="F3167" s="27">
        <v>0</v>
      </c>
      <c r="G3167" s="27">
        <v>1</v>
      </c>
      <c r="H3167" s="27">
        <v>1</v>
      </c>
      <c r="I3167" s="27">
        <v>0</v>
      </c>
      <c r="J3167" s="27">
        <v>0</v>
      </c>
      <c r="K3167" s="27">
        <v>5</v>
      </c>
      <c r="L3167" s="27">
        <v>1</v>
      </c>
      <c r="M3167" s="27">
        <v>0</v>
      </c>
      <c r="N3167" s="27">
        <v>0</v>
      </c>
      <c r="O3167" s="27">
        <v>0</v>
      </c>
      <c r="P3167" s="27">
        <v>24694000000</v>
      </c>
      <c r="Q3167" s="27"/>
      <c r="R3167" s="27">
        <v>1</v>
      </c>
      <c r="S3167" s="27">
        <v>0</v>
      </c>
      <c r="T3167" s="33">
        <v>0.7030572776909082</v>
      </c>
      <c r="U3167" s="27"/>
      <c r="V3167" s="27"/>
      <c r="W3167" s="27"/>
      <c r="X3167" s="27"/>
      <c r="Y3167" s="27"/>
      <c r="Z3167" s="27">
        <v>0</v>
      </c>
    </row>
    <row r="3168" spans="1:26">
      <c r="A3168" s="27">
        <v>1987</v>
      </c>
      <c r="B3168" t="s">
        <v>82</v>
      </c>
      <c r="C3168" s="27"/>
      <c r="D3168" s="27"/>
      <c r="E3168" s="27"/>
      <c r="F3168" s="27">
        <v>0</v>
      </c>
      <c r="G3168" s="27">
        <v>1</v>
      </c>
      <c r="H3168" s="27">
        <v>1</v>
      </c>
      <c r="I3168" s="27">
        <v>0</v>
      </c>
      <c r="J3168" s="27">
        <v>0</v>
      </c>
      <c r="K3168" s="27">
        <v>5</v>
      </c>
      <c r="L3168" s="27">
        <v>1</v>
      </c>
      <c r="M3168" s="27">
        <v>0</v>
      </c>
      <c r="N3168" s="27">
        <v>0</v>
      </c>
      <c r="O3168" s="27">
        <v>0</v>
      </c>
      <c r="P3168" s="27">
        <v>27140000000</v>
      </c>
      <c r="Q3168" s="27"/>
      <c r="R3168" s="27">
        <v>1</v>
      </c>
      <c r="S3168" s="27">
        <v>0</v>
      </c>
      <c r="T3168" s="33">
        <v>0.74330063470010233</v>
      </c>
      <c r="U3168" s="27"/>
      <c r="V3168" s="27"/>
      <c r="W3168" s="27"/>
      <c r="X3168" s="27"/>
      <c r="Y3168" s="27"/>
      <c r="Z3168" s="27">
        <v>0</v>
      </c>
    </row>
    <row r="3169" spans="1:26">
      <c r="A3169" s="27">
        <v>1988</v>
      </c>
      <c r="B3169" t="s">
        <v>82</v>
      </c>
      <c r="C3169" s="27"/>
      <c r="D3169" s="27"/>
      <c r="E3169" s="27"/>
      <c r="F3169" s="27">
        <v>0</v>
      </c>
      <c r="G3169" s="27">
        <v>1</v>
      </c>
      <c r="H3169" s="27">
        <v>1</v>
      </c>
      <c r="I3169" s="27">
        <v>0</v>
      </c>
      <c r="J3169" s="27">
        <v>0</v>
      </c>
      <c r="K3169" s="27">
        <v>5</v>
      </c>
      <c r="L3169" s="27">
        <v>1</v>
      </c>
      <c r="M3169" s="27">
        <v>0</v>
      </c>
      <c r="N3169" s="27">
        <v>0</v>
      </c>
      <c r="O3169" s="27">
        <v>0</v>
      </c>
      <c r="P3169" s="27">
        <v>29699000000</v>
      </c>
      <c r="Q3169" s="27"/>
      <c r="R3169" s="27">
        <v>1</v>
      </c>
      <c r="S3169" s="27">
        <v>0</v>
      </c>
      <c r="T3169" s="33">
        <v>0.80560957079318884</v>
      </c>
      <c r="U3169" s="27"/>
      <c r="V3169" s="27"/>
      <c r="W3169" s="27"/>
      <c r="X3169" s="27"/>
      <c r="Y3169" s="27"/>
      <c r="Z3169" s="27">
        <v>0</v>
      </c>
    </row>
    <row r="3170" spans="1:26">
      <c r="A3170" s="27">
        <v>1989</v>
      </c>
      <c r="B3170" t="s">
        <v>82</v>
      </c>
      <c r="C3170" s="27"/>
      <c r="D3170" s="27"/>
      <c r="E3170" s="27"/>
      <c r="F3170" s="27">
        <v>0</v>
      </c>
      <c r="G3170" s="27">
        <v>1</v>
      </c>
      <c r="H3170" s="27">
        <v>1</v>
      </c>
      <c r="I3170" s="27">
        <v>0</v>
      </c>
      <c r="J3170" s="27">
        <v>0</v>
      </c>
      <c r="K3170" s="27">
        <v>5</v>
      </c>
      <c r="L3170" s="27">
        <v>1</v>
      </c>
      <c r="M3170" s="27">
        <v>0</v>
      </c>
      <c r="N3170" s="27">
        <v>0</v>
      </c>
      <c r="O3170" s="27">
        <v>0</v>
      </c>
      <c r="P3170" s="27">
        <v>30319000000</v>
      </c>
      <c r="Q3170" s="27"/>
      <c r="R3170" s="27">
        <v>1</v>
      </c>
      <c r="S3170" s="27">
        <v>0</v>
      </c>
      <c r="T3170" s="33">
        <v>0.74679040704290955</v>
      </c>
      <c r="U3170" s="27"/>
      <c r="V3170" s="27"/>
      <c r="W3170" s="27"/>
      <c r="X3170" s="27"/>
      <c r="Y3170" s="27"/>
      <c r="Z3170" s="27">
        <v>0</v>
      </c>
    </row>
    <row r="3171" spans="1:26">
      <c r="A3171" s="27">
        <v>1990</v>
      </c>
      <c r="B3171" t="s">
        <v>82</v>
      </c>
      <c r="C3171" s="27"/>
      <c r="D3171" s="27"/>
      <c r="E3171" s="27"/>
      <c r="F3171" s="27">
        <v>0</v>
      </c>
      <c r="G3171" s="27">
        <v>1</v>
      </c>
      <c r="H3171" s="27">
        <v>1</v>
      </c>
      <c r="I3171" s="27">
        <v>0</v>
      </c>
      <c r="J3171" s="27">
        <v>0</v>
      </c>
      <c r="K3171" s="27">
        <v>5</v>
      </c>
      <c r="L3171" s="27">
        <v>1</v>
      </c>
      <c r="M3171" s="27">
        <v>0</v>
      </c>
      <c r="N3171" s="27">
        <v>0</v>
      </c>
      <c r="O3171" s="27">
        <v>0</v>
      </c>
      <c r="P3171" s="27">
        <v>34360000000</v>
      </c>
      <c r="Q3171" s="27"/>
      <c r="R3171" s="27">
        <v>0</v>
      </c>
      <c r="S3171" s="27">
        <v>0</v>
      </c>
      <c r="T3171" s="33">
        <v>0.70566019682121295</v>
      </c>
      <c r="U3171" s="27"/>
      <c r="V3171" s="27"/>
      <c r="W3171" s="27"/>
      <c r="X3171" s="27"/>
      <c r="Y3171" s="27"/>
      <c r="Z3171" s="27">
        <v>0</v>
      </c>
    </row>
    <row r="3172" spans="1:26">
      <c r="A3172" s="27">
        <v>1991</v>
      </c>
      <c r="B3172" t="s">
        <v>82</v>
      </c>
      <c r="C3172" s="27"/>
      <c r="D3172" s="27"/>
      <c r="E3172" s="27"/>
      <c r="F3172" s="27">
        <v>0</v>
      </c>
      <c r="G3172" s="27">
        <v>1</v>
      </c>
      <c r="H3172" s="27">
        <v>1</v>
      </c>
      <c r="I3172" s="27">
        <v>0</v>
      </c>
      <c r="J3172" s="27">
        <v>0</v>
      </c>
      <c r="K3172" s="27">
        <v>5</v>
      </c>
      <c r="L3172" s="27">
        <v>1</v>
      </c>
      <c r="M3172" s="27">
        <v>0</v>
      </c>
      <c r="N3172" s="27">
        <v>0</v>
      </c>
      <c r="O3172" s="27">
        <v>0</v>
      </c>
      <c r="P3172" s="27">
        <v>34748000000</v>
      </c>
      <c r="Q3172" s="27">
        <v>34748508332.106781</v>
      </c>
      <c r="R3172" s="27">
        <v>0</v>
      </c>
      <c r="S3172" s="27">
        <v>1</v>
      </c>
      <c r="T3172" s="33">
        <v>0.64778014054484578</v>
      </c>
      <c r="U3172" s="27"/>
      <c r="V3172" s="27"/>
      <c r="W3172" s="27"/>
      <c r="X3172" s="27"/>
      <c r="Y3172" s="27"/>
      <c r="Z3172" s="27">
        <v>0</v>
      </c>
    </row>
    <row r="3173" spans="1:26">
      <c r="A3173" s="27">
        <v>1992</v>
      </c>
      <c r="B3173" t="s">
        <v>82</v>
      </c>
      <c r="C3173" s="27"/>
      <c r="D3173" s="27"/>
      <c r="E3173" s="27"/>
      <c r="F3173" s="27">
        <v>0</v>
      </c>
      <c r="G3173" s="27">
        <v>1</v>
      </c>
      <c r="H3173" s="27">
        <v>1</v>
      </c>
      <c r="I3173" s="27">
        <v>0</v>
      </c>
      <c r="J3173" s="27">
        <v>0</v>
      </c>
      <c r="K3173" s="27">
        <v>5</v>
      </c>
      <c r="L3173" s="27">
        <v>1</v>
      </c>
      <c r="M3173" s="27">
        <v>0</v>
      </c>
      <c r="N3173" s="27">
        <v>0</v>
      </c>
      <c r="O3173" s="27">
        <v>0</v>
      </c>
      <c r="P3173" s="27">
        <v>38725000000</v>
      </c>
      <c r="Q3173" s="27">
        <v>38724945367.858276</v>
      </c>
      <c r="R3173" s="27">
        <v>0</v>
      </c>
      <c r="S3173" s="27">
        <v>1</v>
      </c>
      <c r="T3173" s="33">
        <v>0.62587770846912083</v>
      </c>
      <c r="U3173" s="27"/>
      <c r="V3173" s="27"/>
      <c r="W3173" s="27"/>
      <c r="X3173" s="27"/>
      <c r="Y3173" s="27"/>
      <c r="Z3173" s="27">
        <v>0</v>
      </c>
    </row>
    <row r="3174" spans="1:26">
      <c r="A3174" s="27">
        <v>1993</v>
      </c>
      <c r="B3174" t="s">
        <v>82</v>
      </c>
      <c r="C3174" s="27"/>
      <c r="D3174" s="27"/>
      <c r="E3174" s="27"/>
      <c r="F3174" s="27">
        <v>0</v>
      </c>
      <c r="G3174" s="27">
        <v>1</v>
      </c>
      <c r="H3174" s="27">
        <v>1</v>
      </c>
      <c r="I3174" s="27">
        <v>0</v>
      </c>
      <c r="J3174" s="27">
        <v>0</v>
      </c>
      <c r="K3174" s="27">
        <v>5</v>
      </c>
      <c r="L3174" s="27">
        <v>1</v>
      </c>
      <c r="M3174" s="27">
        <v>0</v>
      </c>
      <c r="N3174" s="27">
        <v>0</v>
      </c>
      <c r="O3174" s="27">
        <v>0</v>
      </c>
      <c r="P3174" s="27">
        <v>40120000000</v>
      </c>
      <c r="Q3174" s="27">
        <v>40119073326.35733</v>
      </c>
      <c r="R3174" s="27">
        <v>0</v>
      </c>
      <c r="S3174" s="27">
        <v>1</v>
      </c>
      <c r="T3174" s="33">
        <v>0.648154718576755</v>
      </c>
      <c r="U3174" s="27"/>
      <c r="V3174" s="27"/>
      <c r="W3174" s="27"/>
      <c r="X3174" s="27"/>
      <c r="Y3174" s="27"/>
      <c r="Z3174" s="27">
        <v>0</v>
      </c>
    </row>
    <row r="3175" spans="1:26">
      <c r="A3175" s="27">
        <v>1994</v>
      </c>
      <c r="B3175" t="s">
        <v>82</v>
      </c>
      <c r="C3175" s="27"/>
      <c r="D3175" s="27"/>
      <c r="E3175" s="27"/>
      <c r="F3175" s="27">
        <v>0</v>
      </c>
      <c r="G3175" s="27">
        <v>1</v>
      </c>
      <c r="H3175" s="27">
        <v>1</v>
      </c>
      <c r="I3175" s="27">
        <v>0</v>
      </c>
      <c r="J3175" s="27">
        <v>0</v>
      </c>
      <c r="K3175" s="27">
        <v>5</v>
      </c>
      <c r="L3175" s="27">
        <v>1</v>
      </c>
      <c r="M3175" s="27">
        <v>0</v>
      </c>
      <c r="N3175" s="27">
        <v>0</v>
      </c>
      <c r="O3175" s="27">
        <v>0</v>
      </c>
      <c r="P3175" s="27">
        <v>43145000000</v>
      </c>
      <c r="Q3175" s="27">
        <v>43160392123.605309</v>
      </c>
      <c r="R3175" s="27">
        <v>0</v>
      </c>
      <c r="S3175" s="27">
        <v>1</v>
      </c>
      <c r="T3175" s="33">
        <v>0.69545665111729171</v>
      </c>
      <c r="U3175" s="27"/>
      <c r="V3175" s="27"/>
      <c r="W3175" s="27"/>
      <c r="X3175" s="27"/>
      <c r="Y3175" s="27"/>
      <c r="Z3175" s="27">
        <v>0</v>
      </c>
    </row>
    <row r="3176" spans="1:26">
      <c r="A3176" s="27">
        <v>1995</v>
      </c>
      <c r="B3176" t="s">
        <v>82</v>
      </c>
      <c r="C3176" s="27"/>
      <c r="D3176" s="27"/>
      <c r="E3176" s="27"/>
      <c r="F3176" s="27">
        <v>0</v>
      </c>
      <c r="G3176" s="27">
        <v>1</v>
      </c>
      <c r="H3176" s="27">
        <v>1</v>
      </c>
      <c r="I3176" s="27">
        <v>0</v>
      </c>
      <c r="J3176" s="27">
        <v>0</v>
      </c>
      <c r="K3176" s="27">
        <v>5</v>
      </c>
      <c r="L3176" s="27">
        <v>1</v>
      </c>
      <c r="M3176" s="27">
        <v>0</v>
      </c>
      <c r="N3176" s="27">
        <v>0</v>
      </c>
      <c r="O3176" s="27">
        <v>0</v>
      </c>
      <c r="P3176" s="27">
        <v>46432000000</v>
      </c>
      <c r="Q3176" s="27">
        <v>46418916500.353569</v>
      </c>
      <c r="R3176" s="27">
        <v>0</v>
      </c>
      <c r="S3176" s="27">
        <v>1</v>
      </c>
      <c r="T3176" s="33">
        <v>0.69736071622307827</v>
      </c>
      <c r="U3176" s="27"/>
      <c r="V3176" s="27"/>
      <c r="W3176" s="27"/>
      <c r="X3176" s="27"/>
      <c r="Y3176" s="27"/>
      <c r="Z3176" s="27">
        <v>0</v>
      </c>
    </row>
    <row r="3177" spans="1:26">
      <c r="A3177" s="27">
        <v>1996</v>
      </c>
      <c r="B3177" t="s">
        <v>82</v>
      </c>
      <c r="C3177" s="27"/>
      <c r="D3177" s="27"/>
      <c r="E3177" s="27"/>
      <c r="F3177" s="27">
        <v>0</v>
      </c>
      <c r="G3177" s="27">
        <v>1</v>
      </c>
      <c r="H3177" s="27">
        <v>1</v>
      </c>
      <c r="I3177" s="27">
        <v>0</v>
      </c>
      <c r="J3177" s="27">
        <v>0</v>
      </c>
      <c r="K3177" s="27">
        <v>5</v>
      </c>
      <c r="L3177" s="27">
        <v>1</v>
      </c>
      <c r="M3177" s="27">
        <v>0</v>
      </c>
      <c r="N3177" s="27">
        <v>0</v>
      </c>
      <c r="O3177" s="27">
        <v>0</v>
      </c>
      <c r="P3177" s="27">
        <v>46660000000</v>
      </c>
      <c r="Q3177" s="27">
        <v>46659796772.547325</v>
      </c>
      <c r="R3177" s="27">
        <v>0</v>
      </c>
      <c r="S3177" s="27">
        <v>1</v>
      </c>
      <c r="T3177" s="33">
        <v>0.69966405838602452</v>
      </c>
      <c r="U3177" s="27"/>
      <c r="V3177" s="27"/>
      <c r="W3177" s="27"/>
      <c r="X3177" s="27"/>
      <c r="Y3177" s="27"/>
      <c r="Z3177" s="27">
        <v>0</v>
      </c>
    </row>
    <row r="3178" spans="1:26">
      <c r="A3178" s="27">
        <v>1997</v>
      </c>
      <c r="B3178" t="s">
        <v>82</v>
      </c>
      <c r="C3178" s="27"/>
      <c r="D3178" s="27"/>
      <c r="E3178" s="27"/>
      <c r="F3178" s="27">
        <v>0</v>
      </c>
      <c r="G3178" s="27">
        <v>1</v>
      </c>
      <c r="H3178" s="27">
        <v>1</v>
      </c>
      <c r="I3178" s="27">
        <v>0</v>
      </c>
      <c r="J3178" s="27">
        <v>0</v>
      </c>
      <c r="K3178" s="27">
        <v>5</v>
      </c>
      <c r="L3178" s="27">
        <v>1</v>
      </c>
      <c r="M3178" s="27">
        <v>0</v>
      </c>
      <c r="N3178" s="27">
        <v>0</v>
      </c>
      <c r="O3178" s="27">
        <v>0</v>
      </c>
      <c r="P3178" s="27">
        <v>47290000000</v>
      </c>
      <c r="Q3178" s="27">
        <v>47290180588.599342</v>
      </c>
      <c r="R3178" s="27">
        <v>0</v>
      </c>
      <c r="S3178" s="27">
        <v>1</v>
      </c>
      <c r="T3178" s="33">
        <v>0.71538944173936525</v>
      </c>
      <c r="U3178" s="27"/>
      <c r="V3178" s="27"/>
      <c r="W3178" s="27"/>
      <c r="X3178" s="27"/>
      <c r="Y3178" s="27"/>
      <c r="Z3178" s="27">
        <v>0</v>
      </c>
    </row>
    <row r="3179" spans="1:26">
      <c r="A3179" s="27">
        <v>1998</v>
      </c>
      <c r="B3179" t="s">
        <v>82</v>
      </c>
      <c r="C3179" s="27"/>
      <c r="D3179" s="27"/>
      <c r="E3179" s="27"/>
      <c r="F3179" s="27">
        <v>0</v>
      </c>
      <c r="G3179" s="27">
        <v>1</v>
      </c>
      <c r="H3179" s="27">
        <v>1</v>
      </c>
      <c r="I3179" s="27">
        <v>0</v>
      </c>
      <c r="J3179" s="27">
        <v>0</v>
      </c>
      <c r="K3179" s="27">
        <v>5</v>
      </c>
      <c r="L3179" s="27">
        <v>1</v>
      </c>
      <c r="M3179" s="27">
        <v>0</v>
      </c>
      <c r="N3179" s="27">
        <v>0</v>
      </c>
      <c r="O3179" s="27">
        <v>0</v>
      </c>
      <c r="P3179" s="27">
        <v>48770000000</v>
      </c>
      <c r="Q3179" s="27">
        <v>48770466838.649132</v>
      </c>
      <c r="R3179" s="27">
        <v>0</v>
      </c>
      <c r="S3179" s="27">
        <v>1</v>
      </c>
      <c r="T3179" s="33">
        <v>0.63293736472878814</v>
      </c>
      <c r="U3179" s="27"/>
      <c r="V3179" s="27"/>
      <c r="W3179" s="27"/>
      <c r="X3179" s="27"/>
      <c r="Y3179" s="27"/>
      <c r="Z3179" s="27">
        <v>0</v>
      </c>
    </row>
    <row r="3180" spans="1:26">
      <c r="A3180" s="27">
        <v>1999</v>
      </c>
      <c r="B3180" t="s">
        <v>82</v>
      </c>
      <c r="C3180" s="27"/>
      <c r="D3180" s="27"/>
      <c r="E3180" s="27"/>
      <c r="F3180" s="27">
        <v>0</v>
      </c>
      <c r="G3180" s="27">
        <v>1</v>
      </c>
      <c r="H3180" s="27">
        <v>1</v>
      </c>
      <c r="I3180" s="27">
        <v>0</v>
      </c>
      <c r="J3180" s="27">
        <v>0</v>
      </c>
      <c r="K3180" s="27">
        <v>5</v>
      </c>
      <c r="L3180" s="27">
        <v>1</v>
      </c>
      <c r="M3180" s="27">
        <v>0</v>
      </c>
      <c r="N3180" s="27">
        <v>0</v>
      </c>
      <c r="O3180" s="27">
        <v>0</v>
      </c>
      <c r="P3180" s="27">
        <v>49170000000</v>
      </c>
      <c r="Q3180" s="27">
        <v>49170434390.994904</v>
      </c>
      <c r="R3180" s="27">
        <v>0</v>
      </c>
      <c r="S3180" s="27">
        <v>1</v>
      </c>
      <c r="T3180" s="33">
        <v>0.59173831677950461</v>
      </c>
      <c r="U3180" s="27"/>
      <c r="V3180" s="27"/>
      <c r="W3180" s="27"/>
      <c r="X3180" s="27"/>
      <c r="Y3180" s="27"/>
      <c r="Z3180" s="27">
        <v>0</v>
      </c>
    </row>
    <row r="3181" spans="1:26">
      <c r="A3181" s="27">
        <v>2000</v>
      </c>
      <c r="B3181" t="s">
        <v>82</v>
      </c>
      <c r="C3181" s="27"/>
      <c r="D3181" s="27"/>
      <c r="E3181" s="27"/>
      <c r="F3181" s="27">
        <v>0</v>
      </c>
      <c r="G3181" s="27">
        <v>1</v>
      </c>
      <c r="H3181" s="27">
        <v>1</v>
      </c>
      <c r="I3181" s="27">
        <v>0</v>
      </c>
      <c r="J3181" s="27">
        <v>0</v>
      </c>
      <c r="K3181" s="27">
        <v>5</v>
      </c>
      <c r="L3181" s="27">
        <v>1</v>
      </c>
      <c r="M3181" s="27">
        <v>0</v>
      </c>
      <c r="N3181" s="27">
        <v>0</v>
      </c>
      <c r="O3181" s="27">
        <v>0</v>
      </c>
      <c r="P3181" s="27">
        <v>47311000000</v>
      </c>
      <c r="Q3181" s="27">
        <v>47310623887.231949</v>
      </c>
      <c r="R3181" s="27">
        <v>0</v>
      </c>
      <c r="S3181" s="27">
        <v>1</v>
      </c>
      <c r="T3181" s="33">
        <v>0.62919927379193319</v>
      </c>
      <c r="U3181" s="27"/>
      <c r="V3181" s="27"/>
      <c r="W3181" s="27"/>
      <c r="X3181" s="27"/>
      <c r="Y3181" s="27"/>
      <c r="Z3181" s="27">
        <v>0</v>
      </c>
    </row>
    <row r="3182" spans="1:26">
      <c r="A3182" s="27">
        <v>2001</v>
      </c>
      <c r="B3182" t="s">
        <v>82</v>
      </c>
      <c r="C3182" s="27"/>
      <c r="D3182" s="27"/>
      <c r="E3182" s="27"/>
      <c r="F3182" s="27">
        <v>0</v>
      </c>
      <c r="G3182" s="27">
        <v>1</v>
      </c>
      <c r="H3182" s="27">
        <v>1</v>
      </c>
      <c r="I3182" s="27">
        <v>0</v>
      </c>
      <c r="J3182" s="27">
        <v>0</v>
      </c>
      <c r="K3182" s="27">
        <v>5</v>
      </c>
      <c r="L3182" s="27">
        <v>1</v>
      </c>
      <c r="M3182" s="27">
        <v>0</v>
      </c>
      <c r="N3182" s="27">
        <v>0</v>
      </c>
      <c r="O3182" s="27">
        <v>0</v>
      </c>
      <c r="P3182" s="27">
        <v>53821000000</v>
      </c>
      <c r="Q3182" s="27">
        <v>53821315066.102356</v>
      </c>
      <c r="R3182" s="27">
        <v>0</v>
      </c>
      <c r="S3182" s="27">
        <v>1</v>
      </c>
      <c r="T3182" s="33">
        <v>0.61588871891054842</v>
      </c>
      <c r="U3182" s="27"/>
      <c r="V3182" s="27"/>
      <c r="W3182" s="27"/>
      <c r="X3182" s="27"/>
      <c r="Y3182" s="27"/>
      <c r="Z3182" s="27">
        <v>0</v>
      </c>
    </row>
    <row r="3183" spans="1:26">
      <c r="A3183" s="27">
        <v>2002</v>
      </c>
      <c r="B3183" t="s">
        <v>82</v>
      </c>
      <c r="C3183" s="27"/>
      <c r="D3183" s="27"/>
      <c r="E3183" s="27"/>
      <c r="F3183" s="27">
        <v>0</v>
      </c>
      <c r="G3183" s="27">
        <v>1</v>
      </c>
      <c r="H3183" s="27">
        <v>1</v>
      </c>
      <c r="I3183" s="27">
        <v>0</v>
      </c>
      <c r="J3183" s="27">
        <v>0</v>
      </c>
      <c r="K3183" s="27">
        <v>5</v>
      </c>
      <c r="L3183" s="27">
        <v>1</v>
      </c>
      <c r="M3183" s="27">
        <v>0</v>
      </c>
      <c r="N3183" s="27">
        <v>0</v>
      </c>
      <c r="O3183" s="27">
        <v>0</v>
      </c>
      <c r="P3183" s="27">
        <v>67717000000</v>
      </c>
      <c r="Q3183" s="27">
        <v>67716887203.413597</v>
      </c>
      <c r="R3183" s="27">
        <v>0</v>
      </c>
      <c r="S3183" s="27">
        <v>1</v>
      </c>
      <c r="T3183" s="33">
        <v>0.62466195784303247</v>
      </c>
      <c r="U3183" s="27"/>
      <c r="V3183" s="27"/>
      <c r="W3183" s="27"/>
      <c r="X3183" s="27"/>
      <c r="Y3183" s="27"/>
      <c r="Z3183" s="27">
        <v>0</v>
      </c>
    </row>
    <row r="3184" spans="1:26">
      <c r="A3184" s="27">
        <v>2003</v>
      </c>
      <c r="B3184" t="s">
        <v>82</v>
      </c>
      <c r="C3184" s="27"/>
      <c r="D3184" s="27"/>
      <c r="E3184" s="27"/>
      <c r="F3184" s="27">
        <v>0</v>
      </c>
      <c r="G3184" s="27">
        <v>1</v>
      </c>
      <c r="H3184" s="27">
        <v>1</v>
      </c>
      <c r="I3184" s="27">
        <v>0</v>
      </c>
      <c r="J3184" s="27">
        <v>0</v>
      </c>
      <c r="K3184" s="27">
        <v>5</v>
      </c>
      <c r="L3184" s="27">
        <v>1</v>
      </c>
      <c r="M3184" s="27">
        <v>0</v>
      </c>
      <c r="N3184" s="27">
        <v>0</v>
      </c>
      <c r="O3184" s="27">
        <v>0</v>
      </c>
      <c r="P3184" s="27">
        <v>85325000000</v>
      </c>
      <c r="Q3184" s="27">
        <v>85324771841.411774</v>
      </c>
      <c r="R3184" s="27">
        <v>0</v>
      </c>
      <c r="S3184" s="27">
        <v>1</v>
      </c>
      <c r="T3184" s="33">
        <v>0.61793375018798091</v>
      </c>
      <c r="U3184" s="27"/>
      <c r="V3184" s="27"/>
      <c r="W3184" s="27"/>
      <c r="X3184" s="27"/>
      <c r="Y3184" s="27"/>
      <c r="Z3184" s="27">
        <v>0</v>
      </c>
    </row>
    <row r="3185" spans="1:26">
      <c r="A3185" s="27">
        <v>2004</v>
      </c>
      <c r="B3185" t="s">
        <v>82</v>
      </c>
      <c r="C3185" s="27"/>
      <c r="D3185" s="27"/>
      <c r="E3185" s="27"/>
      <c r="F3185" s="27">
        <v>0</v>
      </c>
      <c r="G3185" s="27">
        <v>1</v>
      </c>
      <c r="H3185" s="27">
        <v>1</v>
      </c>
      <c r="I3185" s="27">
        <v>0</v>
      </c>
      <c r="J3185" s="27">
        <v>0</v>
      </c>
      <c r="K3185" s="27">
        <v>5</v>
      </c>
      <c r="L3185" s="27">
        <v>1</v>
      </c>
      <c r="M3185" s="27">
        <v>0</v>
      </c>
      <c r="N3185" s="27">
        <v>0</v>
      </c>
      <c r="O3185" s="27">
        <v>0</v>
      </c>
      <c r="P3185" s="27">
        <v>104144000000</v>
      </c>
      <c r="Q3185" s="27">
        <v>104066609517.92836</v>
      </c>
      <c r="R3185" s="27">
        <v>0</v>
      </c>
      <c r="S3185" s="27">
        <v>1</v>
      </c>
      <c r="T3185" s="33">
        <v>0.67108711240801089</v>
      </c>
      <c r="U3185" s="27"/>
      <c r="V3185" s="27"/>
      <c r="W3185" s="27"/>
      <c r="X3185" s="27"/>
      <c r="Y3185" s="27"/>
      <c r="Z3185" s="27">
        <v>0</v>
      </c>
    </row>
    <row r="3186" spans="1:26">
      <c r="A3186" s="27">
        <v>2005</v>
      </c>
      <c r="B3186" t="s">
        <v>82</v>
      </c>
      <c r="C3186" s="27"/>
      <c r="D3186" s="27"/>
      <c r="E3186" s="27"/>
      <c r="F3186" s="27">
        <v>0</v>
      </c>
      <c r="G3186" s="27">
        <v>1</v>
      </c>
      <c r="H3186" s="27">
        <v>1</v>
      </c>
      <c r="I3186" s="27">
        <v>0</v>
      </c>
      <c r="J3186" s="27">
        <v>0</v>
      </c>
      <c r="K3186" s="27">
        <v>5</v>
      </c>
      <c r="L3186" s="27">
        <v>1</v>
      </c>
      <c r="M3186" s="27">
        <v>0</v>
      </c>
      <c r="N3186" s="27">
        <v>0</v>
      </c>
      <c r="O3186" s="27">
        <v>0</v>
      </c>
      <c r="P3186" s="27">
        <v>113283000000</v>
      </c>
      <c r="Q3186" s="27">
        <v>113035361316.7487</v>
      </c>
      <c r="R3186" s="27">
        <v>0</v>
      </c>
      <c r="S3186" s="27">
        <v>1</v>
      </c>
      <c r="T3186" s="33">
        <v>0.69599608558540027</v>
      </c>
      <c r="U3186" s="27"/>
      <c r="V3186" s="27"/>
      <c r="W3186" s="27"/>
      <c r="X3186" s="27"/>
      <c r="Y3186" s="27"/>
      <c r="Z3186" s="27">
        <v>0</v>
      </c>
    </row>
    <row r="3187" spans="1:26">
      <c r="A3187" s="27">
        <v>2006</v>
      </c>
      <c r="B3187" t="s">
        <v>82</v>
      </c>
      <c r="C3187" s="27"/>
      <c r="D3187" s="27"/>
      <c r="E3187" s="27"/>
      <c r="F3187" s="27">
        <v>0</v>
      </c>
      <c r="G3187" s="27">
        <v>1</v>
      </c>
      <c r="H3187" s="27">
        <v>1</v>
      </c>
      <c r="I3187" s="27">
        <v>0</v>
      </c>
      <c r="J3187" s="27">
        <v>0</v>
      </c>
      <c r="K3187" s="27">
        <v>5</v>
      </c>
      <c r="L3187" s="27">
        <v>1</v>
      </c>
      <c r="M3187" s="27">
        <v>0</v>
      </c>
      <c r="N3187" s="27">
        <v>0</v>
      </c>
      <c r="O3187" s="27">
        <v>0</v>
      </c>
      <c r="P3187" s="27">
        <v>115304000000</v>
      </c>
      <c r="Q3187" s="27">
        <v>115295199391.60608</v>
      </c>
      <c r="R3187" s="27">
        <v>0</v>
      </c>
      <c r="S3187" s="27">
        <v>1</v>
      </c>
      <c r="T3187" s="33">
        <v>0.83568345932575372</v>
      </c>
      <c r="U3187" s="27"/>
      <c r="V3187" s="27"/>
      <c r="W3187" s="27"/>
      <c r="X3187" s="27"/>
      <c r="Y3187" s="27"/>
      <c r="Z3187" s="27">
        <v>0</v>
      </c>
    </row>
    <row r="3188" spans="1:26">
      <c r="A3188" s="27">
        <v>2007</v>
      </c>
      <c r="B3188" t="s">
        <v>82</v>
      </c>
      <c r="C3188" s="27"/>
      <c r="D3188" s="27"/>
      <c r="E3188" s="27"/>
      <c r="F3188" s="27">
        <v>0</v>
      </c>
      <c r="G3188" s="27">
        <v>1</v>
      </c>
      <c r="H3188" s="27">
        <v>1</v>
      </c>
      <c r="I3188" s="27">
        <v>0</v>
      </c>
      <c r="J3188" s="27">
        <v>0</v>
      </c>
      <c r="K3188" s="27">
        <v>5</v>
      </c>
      <c r="L3188" s="27">
        <v>1</v>
      </c>
      <c r="M3188" s="27">
        <v>0</v>
      </c>
      <c r="N3188" s="27">
        <v>0</v>
      </c>
      <c r="O3188" s="27">
        <v>0</v>
      </c>
      <c r="P3188" s="27">
        <v>140057000000</v>
      </c>
      <c r="Q3188" s="27">
        <v>139850794387.2811</v>
      </c>
      <c r="R3188" s="27">
        <v>0</v>
      </c>
      <c r="S3188" s="27">
        <v>1</v>
      </c>
      <c r="T3188" s="33">
        <v>0.90473952627382648</v>
      </c>
      <c r="U3188" s="27"/>
      <c r="V3188" s="27"/>
      <c r="W3188" s="27"/>
      <c r="X3188" s="27"/>
      <c r="Y3188" s="27"/>
      <c r="Z3188" s="27">
        <v>0</v>
      </c>
    </row>
    <row r="3189" spans="1:26">
      <c r="A3189" s="27">
        <v>2008</v>
      </c>
      <c r="B3189" t="s">
        <v>82</v>
      </c>
      <c r="C3189" s="27"/>
      <c r="D3189" s="27"/>
      <c r="E3189" s="27"/>
      <c r="F3189" s="27">
        <v>0</v>
      </c>
      <c r="G3189" s="27">
        <v>1</v>
      </c>
      <c r="H3189" s="27">
        <v>1</v>
      </c>
      <c r="I3189" s="27">
        <v>0</v>
      </c>
      <c r="J3189" s="27">
        <v>0</v>
      </c>
      <c r="K3189" s="27">
        <v>5</v>
      </c>
      <c r="L3189" s="27">
        <v>1</v>
      </c>
      <c r="M3189" s="27">
        <v>0</v>
      </c>
      <c r="N3189" s="27">
        <v>0</v>
      </c>
      <c r="O3189" s="27">
        <v>0</v>
      </c>
      <c r="P3189" s="27">
        <v>159150000000</v>
      </c>
      <c r="Q3189" s="27">
        <v>157998423131.73938</v>
      </c>
      <c r="R3189" s="27">
        <v>0</v>
      </c>
      <c r="S3189" s="27">
        <v>1</v>
      </c>
      <c r="T3189" s="33">
        <v>0.91944034308119871</v>
      </c>
      <c r="U3189" s="27"/>
      <c r="V3189" s="27"/>
      <c r="W3189" s="27"/>
      <c r="X3189" s="27">
        <v>184000000</v>
      </c>
      <c r="Y3189" s="27"/>
      <c r="Z3189" s="27">
        <v>0</v>
      </c>
    </row>
    <row r="3190" spans="1:26">
      <c r="A3190" s="27">
        <v>2009</v>
      </c>
      <c r="B3190" t="s">
        <v>82</v>
      </c>
      <c r="C3190" s="27"/>
      <c r="D3190" s="27"/>
      <c r="E3190" s="27"/>
      <c r="F3190" s="27">
        <v>0</v>
      </c>
      <c r="G3190" s="27">
        <v>1</v>
      </c>
      <c r="H3190" s="27">
        <v>1</v>
      </c>
      <c r="I3190" s="27">
        <v>0</v>
      </c>
      <c r="J3190" s="27">
        <v>0</v>
      </c>
      <c r="K3190" s="27">
        <v>5</v>
      </c>
      <c r="L3190" s="27">
        <v>1</v>
      </c>
      <c r="M3190" s="27">
        <v>0</v>
      </c>
      <c r="N3190" s="27">
        <v>0</v>
      </c>
      <c r="O3190" s="27">
        <v>0</v>
      </c>
      <c r="P3190" s="27">
        <v>130646999999.99998</v>
      </c>
      <c r="Q3190" s="27">
        <v>130593960612.17238</v>
      </c>
      <c r="R3190" s="27">
        <v>0</v>
      </c>
      <c r="S3190" s="27">
        <v>1</v>
      </c>
      <c r="T3190" s="33">
        <v>0.81595367947064712</v>
      </c>
      <c r="U3190" s="27"/>
      <c r="V3190" s="27"/>
      <c r="W3190" s="27"/>
      <c r="X3190" s="27">
        <v>179000000</v>
      </c>
      <c r="Y3190" s="27"/>
      <c r="Z3190" s="27">
        <v>0</v>
      </c>
    </row>
    <row r="3191" spans="1:26">
      <c r="A3191" s="27">
        <v>2010</v>
      </c>
      <c r="B3191" t="s">
        <v>82</v>
      </c>
      <c r="C3191" s="27"/>
      <c r="D3191" s="27"/>
      <c r="E3191" s="27"/>
      <c r="F3191" s="27">
        <v>0</v>
      </c>
      <c r="G3191" s="27">
        <v>1</v>
      </c>
      <c r="H3191" s="27">
        <v>1</v>
      </c>
      <c r="I3191" s="27">
        <v>0</v>
      </c>
      <c r="J3191" s="27">
        <v>0</v>
      </c>
      <c r="K3191" s="27">
        <v>5</v>
      </c>
      <c r="L3191" s="27">
        <v>1</v>
      </c>
      <c r="M3191" s="27">
        <v>0</v>
      </c>
      <c r="N3191" s="27">
        <v>0</v>
      </c>
      <c r="O3191" s="27">
        <v>0</v>
      </c>
      <c r="P3191" s="27">
        <v>130793000000</v>
      </c>
      <c r="Q3191" s="27">
        <v>130922638689.07097</v>
      </c>
      <c r="R3191" s="27">
        <v>0</v>
      </c>
      <c r="S3191" s="27">
        <v>1</v>
      </c>
      <c r="T3191" s="33">
        <v>1.0070075781651076</v>
      </c>
      <c r="U3191" s="27"/>
      <c r="V3191" s="27"/>
      <c r="W3191" s="27"/>
      <c r="X3191" s="27">
        <v>166000000</v>
      </c>
      <c r="Y3191" s="27"/>
      <c r="Z3191" s="27">
        <v>0</v>
      </c>
    </row>
    <row r="3192" spans="1:26">
      <c r="A3192" s="27">
        <v>2011</v>
      </c>
      <c r="B3192" t="s">
        <v>82</v>
      </c>
      <c r="C3192" s="27"/>
      <c r="D3192" s="27"/>
      <c r="E3192" s="27"/>
      <c r="F3192" s="27">
        <v>0</v>
      </c>
      <c r="G3192" s="27">
        <v>1</v>
      </c>
      <c r="H3192" s="27">
        <v>1</v>
      </c>
      <c r="I3192" s="27">
        <v>0</v>
      </c>
      <c r="J3192" s="27">
        <v>0</v>
      </c>
      <c r="K3192" s="27">
        <v>5</v>
      </c>
      <c r="L3192" s="27">
        <v>1</v>
      </c>
      <c r="M3192" s="27">
        <v>0</v>
      </c>
      <c r="N3192" s="27">
        <v>0</v>
      </c>
      <c r="O3192" s="27">
        <v>0</v>
      </c>
      <c r="P3192" s="27">
        <v>140863000000</v>
      </c>
      <c r="Q3192" s="27">
        <v>140782064609.18652</v>
      </c>
      <c r="R3192" s="27">
        <v>0</v>
      </c>
      <c r="S3192" s="27">
        <v>1</v>
      </c>
      <c r="T3192" s="33">
        <v>1.116808011796752</v>
      </c>
      <c r="U3192" s="27"/>
      <c r="V3192" s="27"/>
      <c r="W3192" s="27"/>
      <c r="X3192" s="27">
        <v>161000000</v>
      </c>
      <c r="Y3192" s="27"/>
      <c r="Z3192" s="27">
        <v>0</v>
      </c>
    </row>
    <row r="3193" spans="1:26">
      <c r="A3193" s="27">
        <v>2012</v>
      </c>
      <c r="B3193" t="s">
        <v>82</v>
      </c>
      <c r="C3193" s="27"/>
      <c r="D3193" s="27"/>
      <c r="E3193" s="27"/>
      <c r="F3193" s="27">
        <v>0</v>
      </c>
      <c r="G3193" s="27">
        <v>1</v>
      </c>
      <c r="H3193" s="27">
        <v>1</v>
      </c>
      <c r="I3193" s="27">
        <v>0</v>
      </c>
      <c r="J3193" s="27">
        <v>0</v>
      </c>
      <c r="K3193" s="27">
        <v>5</v>
      </c>
      <c r="L3193" s="27">
        <v>1</v>
      </c>
      <c r="M3193" s="27">
        <v>0</v>
      </c>
      <c r="N3193" s="27">
        <v>0</v>
      </c>
      <c r="O3193" s="27">
        <v>0</v>
      </c>
      <c r="P3193" s="27">
        <v>127706000000</v>
      </c>
      <c r="Q3193" s="27">
        <v>127856647107.82027</v>
      </c>
      <c r="R3193" s="27">
        <v>0</v>
      </c>
      <c r="S3193" s="27">
        <v>1</v>
      </c>
      <c r="T3193" s="33">
        <v>0.99562684078172081</v>
      </c>
      <c r="U3193" s="27"/>
      <c r="V3193" s="27"/>
      <c r="W3193" s="27"/>
      <c r="X3193" s="27">
        <v>165000000</v>
      </c>
      <c r="Y3193" s="27"/>
      <c r="Z3193" s="27">
        <v>0</v>
      </c>
    </row>
    <row r="3194" spans="1:26">
      <c r="A3194" s="27">
        <v>2013</v>
      </c>
      <c r="B3194" t="s">
        <v>82</v>
      </c>
      <c r="C3194" s="27"/>
      <c r="D3194" s="27"/>
      <c r="E3194" s="27"/>
      <c r="F3194" s="27">
        <v>0</v>
      </c>
      <c r="G3194" s="27">
        <v>1</v>
      </c>
      <c r="H3194" s="27">
        <v>1</v>
      </c>
      <c r="I3194" s="27">
        <v>0</v>
      </c>
      <c r="J3194" s="27">
        <v>0</v>
      </c>
      <c r="K3194" s="27">
        <v>5</v>
      </c>
      <c r="L3194" s="27">
        <v>1</v>
      </c>
      <c r="M3194" s="27">
        <v>0</v>
      </c>
      <c r="N3194" s="27">
        <v>0</v>
      </c>
      <c r="O3194" s="27">
        <v>0</v>
      </c>
      <c r="P3194" s="27">
        <v>135213000000</v>
      </c>
      <c r="Q3194" s="27">
        <v>135215704418.96332</v>
      </c>
      <c r="R3194" s="27">
        <v>0</v>
      </c>
      <c r="S3194" s="27">
        <v>1</v>
      </c>
      <c r="T3194" s="33">
        <v>0.99710818219516861</v>
      </c>
      <c r="U3194" s="27"/>
      <c r="V3194" s="27"/>
      <c r="W3194" s="27"/>
      <c r="X3194" s="27">
        <v>173000000</v>
      </c>
      <c r="Y3194" s="27"/>
      <c r="Z3194" s="27">
        <v>0</v>
      </c>
    </row>
    <row r="3195" spans="1:26">
      <c r="A3195" s="27">
        <v>2014</v>
      </c>
      <c r="B3195" t="s">
        <v>82</v>
      </c>
      <c r="C3195" s="27"/>
      <c r="D3195" s="27"/>
      <c r="E3195" s="27"/>
      <c r="F3195" s="27">
        <v>0</v>
      </c>
      <c r="G3195" s="27">
        <v>1</v>
      </c>
      <c r="H3195" s="27">
        <v>1</v>
      </c>
      <c r="I3195" s="27">
        <v>0</v>
      </c>
      <c r="J3195" s="27">
        <v>0</v>
      </c>
      <c r="K3195" s="27">
        <v>5</v>
      </c>
      <c r="L3195" s="27">
        <v>1</v>
      </c>
      <c r="M3195" s="27">
        <v>0</v>
      </c>
      <c r="N3195" s="27">
        <v>0</v>
      </c>
      <c r="O3195" s="27">
        <v>0</v>
      </c>
      <c r="P3195" s="27">
        <v>140167000000</v>
      </c>
      <c r="Q3195" s="27">
        <v>140118140454.71136</v>
      </c>
      <c r="R3195" s="27">
        <v>0</v>
      </c>
      <c r="S3195" s="27">
        <v>1</v>
      </c>
      <c r="T3195" s="33">
        <v>0.96696016921402161</v>
      </c>
      <c r="U3195" s="27"/>
      <c r="V3195" s="27"/>
      <c r="W3195" s="27"/>
      <c r="X3195" s="27">
        <v>152000000</v>
      </c>
      <c r="Y3195" s="27"/>
      <c r="Z3195" s="27">
        <v>0</v>
      </c>
    </row>
    <row r="3196" spans="1:26">
      <c r="A3196" s="27">
        <v>2015</v>
      </c>
      <c r="B3196" t="s">
        <v>82</v>
      </c>
      <c r="C3196" s="27"/>
      <c r="D3196" s="27"/>
      <c r="E3196" s="27"/>
      <c r="F3196" s="27">
        <v>0</v>
      </c>
      <c r="G3196" s="27">
        <v>1</v>
      </c>
      <c r="H3196" s="27">
        <v>1</v>
      </c>
      <c r="I3196" s="27">
        <v>0</v>
      </c>
      <c r="J3196" s="27">
        <v>0</v>
      </c>
      <c r="K3196" s="27">
        <v>5</v>
      </c>
      <c r="L3196" s="27">
        <v>1</v>
      </c>
      <c r="M3196" s="27">
        <v>0</v>
      </c>
      <c r="N3196" s="27">
        <v>0</v>
      </c>
      <c r="O3196" s="27">
        <v>0</v>
      </c>
      <c r="P3196" s="27">
        <v>122823000000</v>
      </c>
      <c r="Q3196" s="27">
        <v>122879042001.91528</v>
      </c>
      <c r="R3196" s="27">
        <v>0</v>
      </c>
      <c r="S3196" s="27">
        <v>1</v>
      </c>
      <c r="T3196" s="33">
        <v>0.821813335342235</v>
      </c>
      <c r="U3196" s="27"/>
      <c r="V3196" s="27"/>
      <c r="W3196" s="27"/>
      <c r="X3196" s="27">
        <v>137000000</v>
      </c>
      <c r="Y3196" s="27"/>
      <c r="Z3196" s="27">
        <v>0</v>
      </c>
    </row>
    <row r="3197" spans="1:26">
      <c r="A3197" s="27">
        <v>2016</v>
      </c>
      <c r="B3197" t="s">
        <v>82</v>
      </c>
      <c r="C3197" s="27"/>
      <c r="D3197" s="27"/>
      <c r="E3197" s="27"/>
      <c r="F3197" s="27">
        <v>0</v>
      </c>
      <c r="G3197" s="27">
        <v>1</v>
      </c>
      <c r="H3197" s="27">
        <v>1</v>
      </c>
      <c r="I3197" s="27">
        <v>0</v>
      </c>
      <c r="J3197" s="27">
        <v>0</v>
      </c>
      <c r="K3197" s="27">
        <v>5</v>
      </c>
      <c r="L3197" s="27">
        <v>1</v>
      </c>
      <c r="M3197" s="27">
        <v>0</v>
      </c>
      <c r="N3197" s="27">
        <v>0</v>
      </c>
      <c r="O3197" s="27">
        <v>0</v>
      </c>
      <c r="P3197" s="27">
        <v>125854000000</v>
      </c>
      <c r="Q3197" s="27">
        <v>125816640420.56918</v>
      </c>
      <c r="R3197" s="27">
        <v>0</v>
      </c>
      <c r="S3197" s="27">
        <v>1</v>
      </c>
      <c r="T3197" s="33">
        <v>0.86004996979414983</v>
      </c>
      <c r="U3197" s="27"/>
      <c r="V3197" s="27"/>
      <c r="W3197" s="27"/>
      <c r="X3197" s="27">
        <v>132000000</v>
      </c>
      <c r="Y3197" s="27"/>
      <c r="Z3197" s="27">
        <v>0</v>
      </c>
    </row>
    <row r="3198" spans="1:26">
      <c r="A3198" s="27">
        <v>2017</v>
      </c>
      <c r="B3198" t="s">
        <v>82</v>
      </c>
      <c r="C3198" s="27"/>
      <c r="D3198" s="27"/>
      <c r="E3198" s="27"/>
      <c r="F3198" s="27">
        <v>0</v>
      </c>
      <c r="G3198" s="27">
        <v>1</v>
      </c>
      <c r="H3198" s="27">
        <v>1</v>
      </c>
      <c r="I3198" s="27">
        <v>0</v>
      </c>
      <c r="J3198" s="27">
        <v>0</v>
      </c>
      <c r="K3198" s="27">
        <v>5</v>
      </c>
      <c r="L3198" s="27">
        <v>1</v>
      </c>
      <c r="M3198" s="27">
        <v>0</v>
      </c>
      <c r="N3198" s="27">
        <v>0</v>
      </c>
      <c r="O3198" s="27">
        <v>0</v>
      </c>
      <c r="P3198" s="27">
        <v>139218000000</v>
      </c>
      <c r="Q3198" s="27">
        <v>139135029758.28998</v>
      </c>
      <c r="R3198" s="27">
        <v>0</v>
      </c>
      <c r="S3198" s="27">
        <v>1</v>
      </c>
      <c r="T3198" s="33">
        <v>0.90809244833766045</v>
      </c>
      <c r="U3198" s="27"/>
      <c r="V3198" s="27"/>
      <c r="W3198" s="27"/>
      <c r="X3198" s="27">
        <v>252000000</v>
      </c>
      <c r="Y3198" s="27"/>
      <c r="Z3198" s="27">
        <v>0</v>
      </c>
    </row>
    <row r="3199" spans="1:26">
      <c r="A3199" s="27">
        <v>1950</v>
      </c>
      <c r="B3199" t="s">
        <v>8</v>
      </c>
      <c r="C3199" s="27"/>
      <c r="D3199" s="27"/>
      <c r="E3199" s="27"/>
      <c r="F3199" s="27">
        <v>0</v>
      </c>
      <c r="G3199" s="27">
        <v>1</v>
      </c>
      <c r="H3199" s="27">
        <v>1</v>
      </c>
      <c r="I3199" s="27">
        <v>0</v>
      </c>
      <c r="J3199" s="27">
        <v>0</v>
      </c>
      <c r="K3199" s="27">
        <v>6</v>
      </c>
      <c r="L3199" s="27">
        <v>1</v>
      </c>
      <c r="M3199" s="27">
        <v>0</v>
      </c>
      <c r="N3199" s="27">
        <v>0</v>
      </c>
      <c r="O3199" s="27">
        <v>0</v>
      </c>
      <c r="P3199" s="27"/>
      <c r="Q3199" s="27"/>
      <c r="R3199" s="27">
        <v>0</v>
      </c>
      <c r="S3199" s="27">
        <v>1</v>
      </c>
      <c r="T3199" s="33">
        <v>1.287837882863923</v>
      </c>
      <c r="U3199" s="27"/>
      <c r="V3199" s="27"/>
      <c r="W3199" s="27"/>
      <c r="X3199" s="27"/>
      <c r="Y3199" s="27"/>
      <c r="Z3199" s="27">
        <v>1</v>
      </c>
    </row>
    <row r="3200" spans="1:26">
      <c r="A3200" s="27">
        <v>1951</v>
      </c>
      <c r="B3200" t="s">
        <v>8</v>
      </c>
      <c r="C3200" s="27"/>
      <c r="D3200" s="27"/>
      <c r="E3200" s="27"/>
      <c r="F3200" s="27">
        <v>0</v>
      </c>
      <c r="G3200" s="27">
        <v>1</v>
      </c>
      <c r="H3200" s="27">
        <v>1</v>
      </c>
      <c r="I3200" s="27">
        <v>0</v>
      </c>
      <c r="J3200" s="27">
        <v>0</v>
      </c>
      <c r="K3200" s="27">
        <v>6</v>
      </c>
      <c r="L3200" s="27">
        <v>1</v>
      </c>
      <c r="M3200" s="27">
        <v>0</v>
      </c>
      <c r="N3200" s="27">
        <v>0</v>
      </c>
      <c r="O3200" s="27">
        <v>0</v>
      </c>
      <c r="P3200" s="27"/>
      <c r="Q3200" s="27"/>
      <c r="R3200" s="27">
        <v>0</v>
      </c>
      <c r="S3200" s="27">
        <v>1</v>
      </c>
      <c r="T3200" s="33">
        <v>1.3439935487765553</v>
      </c>
      <c r="U3200" s="27"/>
      <c r="V3200" s="27"/>
      <c r="W3200" s="27"/>
      <c r="X3200" s="27"/>
      <c r="Y3200" s="27"/>
      <c r="Z3200" s="27">
        <v>1</v>
      </c>
    </row>
    <row r="3201" spans="1:26">
      <c r="A3201" s="27">
        <v>1952</v>
      </c>
      <c r="B3201" t="s">
        <v>8</v>
      </c>
      <c r="C3201" s="27"/>
      <c r="D3201" s="27"/>
      <c r="E3201" s="27"/>
      <c r="F3201" s="27">
        <v>0</v>
      </c>
      <c r="G3201" s="27">
        <v>1</v>
      </c>
      <c r="H3201" s="27">
        <v>1</v>
      </c>
      <c r="I3201" s="27">
        <v>0</v>
      </c>
      <c r="J3201" s="27">
        <v>0</v>
      </c>
      <c r="K3201" s="27">
        <v>6</v>
      </c>
      <c r="L3201" s="27">
        <v>1</v>
      </c>
      <c r="M3201" s="27">
        <v>0</v>
      </c>
      <c r="N3201" s="27">
        <v>0</v>
      </c>
      <c r="O3201" s="27">
        <v>0</v>
      </c>
      <c r="P3201" s="27"/>
      <c r="Q3201" s="27"/>
      <c r="R3201" s="27">
        <v>0</v>
      </c>
      <c r="S3201" s="27">
        <v>1</v>
      </c>
      <c r="T3201" s="33">
        <v>1.1861288455441423</v>
      </c>
      <c r="U3201" s="27"/>
      <c r="V3201" s="27"/>
      <c r="W3201" s="27"/>
      <c r="X3201" s="27"/>
      <c r="Y3201" s="27"/>
      <c r="Z3201" s="27">
        <v>1</v>
      </c>
    </row>
    <row r="3202" spans="1:26">
      <c r="A3202" s="27">
        <v>1953</v>
      </c>
      <c r="B3202" t="s">
        <v>8</v>
      </c>
      <c r="C3202" s="27"/>
      <c r="D3202" s="27"/>
      <c r="E3202" s="27"/>
      <c r="F3202" s="27">
        <v>0</v>
      </c>
      <c r="G3202" s="27">
        <v>1</v>
      </c>
      <c r="H3202" s="27">
        <v>1</v>
      </c>
      <c r="I3202" s="27">
        <v>0</v>
      </c>
      <c r="J3202" s="27">
        <v>0</v>
      </c>
      <c r="K3202" s="27">
        <v>6</v>
      </c>
      <c r="L3202" s="27">
        <v>1</v>
      </c>
      <c r="M3202" s="27">
        <v>0</v>
      </c>
      <c r="N3202" s="27">
        <v>0</v>
      </c>
      <c r="O3202" s="27">
        <v>0</v>
      </c>
      <c r="P3202" s="27"/>
      <c r="Q3202" s="27"/>
      <c r="R3202" s="27">
        <v>0</v>
      </c>
      <c r="S3202" s="27">
        <v>1</v>
      </c>
      <c r="T3202" s="33">
        <v>1.1355764645766917</v>
      </c>
      <c r="U3202" s="27"/>
      <c r="V3202" s="27"/>
      <c r="W3202" s="27"/>
      <c r="X3202" s="27"/>
      <c r="Y3202" s="27"/>
      <c r="Z3202" s="27">
        <v>1</v>
      </c>
    </row>
    <row r="3203" spans="1:26">
      <c r="A3203" s="27">
        <v>1954</v>
      </c>
      <c r="B3203" t="s">
        <v>8</v>
      </c>
      <c r="C3203" s="27"/>
      <c r="D3203" s="27"/>
      <c r="E3203" s="27"/>
      <c r="F3203" s="27">
        <v>0</v>
      </c>
      <c r="G3203" s="27">
        <v>1</v>
      </c>
      <c r="H3203" s="27">
        <v>1</v>
      </c>
      <c r="I3203" s="27">
        <v>0</v>
      </c>
      <c r="J3203" s="27">
        <v>0</v>
      </c>
      <c r="K3203" s="27">
        <v>6</v>
      </c>
      <c r="L3203" s="27">
        <v>1</v>
      </c>
      <c r="M3203" s="27">
        <v>0</v>
      </c>
      <c r="N3203" s="27">
        <v>0</v>
      </c>
      <c r="O3203" s="27">
        <v>0</v>
      </c>
      <c r="P3203" s="27"/>
      <c r="Q3203" s="27"/>
      <c r="R3203" s="27">
        <v>0</v>
      </c>
      <c r="S3203" s="27">
        <v>1</v>
      </c>
      <c r="T3203" s="33">
        <v>1.2456557755316726</v>
      </c>
      <c r="U3203" s="27"/>
      <c r="V3203" s="27"/>
      <c r="W3203" s="27"/>
      <c r="X3203" s="27"/>
      <c r="Y3203" s="27"/>
      <c r="Z3203" s="27">
        <v>1</v>
      </c>
    </row>
    <row r="3204" spans="1:26">
      <c r="A3204" s="27">
        <v>1955</v>
      </c>
      <c r="B3204" t="s">
        <v>8</v>
      </c>
      <c r="C3204" s="27"/>
      <c r="D3204" s="27"/>
      <c r="E3204" s="27"/>
      <c r="F3204" s="27">
        <v>0</v>
      </c>
      <c r="G3204" s="27">
        <v>1</v>
      </c>
      <c r="H3204" s="27">
        <v>1</v>
      </c>
      <c r="I3204" s="27">
        <v>0</v>
      </c>
      <c r="J3204" s="27">
        <v>0</v>
      </c>
      <c r="K3204" s="27">
        <v>6</v>
      </c>
      <c r="L3204" s="27">
        <v>1</v>
      </c>
      <c r="M3204" s="27">
        <v>0</v>
      </c>
      <c r="N3204" s="27">
        <v>0</v>
      </c>
      <c r="O3204" s="27">
        <v>0</v>
      </c>
      <c r="P3204" s="27"/>
      <c r="Q3204" s="27"/>
      <c r="R3204" s="27">
        <v>0</v>
      </c>
      <c r="S3204" s="27">
        <v>1</v>
      </c>
      <c r="T3204" s="33">
        <v>1.2093425125419712</v>
      </c>
      <c r="U3204" s="27"/>
      <c r="V3204" s="27"/>
      <c r="W3204" s="27"/>
      <c r="X3204" s="27"/>
      <c r="Y3204" s="27"/>
      <c r="Z3204" s="27">
        <v>1</v>
      </c>
    </row>
    <row r="3205" spans="1:26">
      <c r="A3205" s="27">
        <v>1956</v>
      </c>
      <c r="B3205" t="s">
        <v>8</v>
      </c>
      <c r="C3205" s="27"/>
      <c r="D3205" s="27"/>
      <c r="E3205" s="27"/>
      <c r="F3205" s="27">
        <v>0</v>
      </c>
      <c r="G3205" s="27">
        <v>1</v>
      </c>
      <c r="H3205" s="27">
        <v>1</v>
      </c>
      <c r="I3205" s="27">
        <v>0</v>
      </c>
      <c r="J3205" s="27">
        <v>0</v>
      </c>
      <c r="K3205" s="27">
        <v>6</v>
      </c>
      <c r="L3205" s="27">
        <v>1</v>
      </c>
      <c r="M3205" s="27">
        <v>0</v>
      </c>
      <c r="N3205" s="27">
        <v>0</v>
      </c>
      <c r="O3205" s="27">
        <v>0</v>
      </c>
      <c r="P3205" s="27"/>
      <c r="Q3205" s="27"/>
      <c r="R3205" s="27">
        <v>0</v>
      </c>
      <c r="S3205" s="27">
        <v>1</v>
      </c>
      <c r="T3205" s="33">
        <v>1.188247729709901</v>
      </c>
      <c r="U3205" s="27"/>
      <c r="V3205" s="27"/>
      <c r="W3205" s="27"/>
      <c r="X3205" s="27"/>
      <c r="Y3205" s="27"/>
      <c r="Z3205" s="27">
        <v>1</v>
      </c>
    </row>
    <row r="3206" spans="1:26">
      <c r="A3206" s="27">
        <v>1957</v>
      </c>
      <c r="B3206" t="s">
        <v>8</v>
      </c>
      <c r="C3206" s="27"/>
      <c r="D3206" s="27"/>
      <c r="E3206" s="27"/>
      <c r="F3206" s="27">
        <v>0</v>
      </c>
      <c r="G3206" s="27">
        <v>1</v>
      </c>
      <c r="H3206" s="27">
        <v>1</v>
      </c>
      <c r="I3206" s="27">
        <v>0</v>
      </c>
      <c r="J3206" s="27">
        <v>0</v>
      </c>
      <c r="K3206" s="27">
        <v>6</v>
      </c>
      <c r="L3206" s="27">
        <v>1</v>
      </c>
      <c r="M3206" s="27">
        <v>0</v>
      </c>
      <c r="N3206" s="27">
        <v>0</v>
      </c>
      <c r="O3206" s="27">
        <v>0</v>
      </c>
      <c r="P3206" s="27"/>
      <c r="Q3206" s="27"/>
      <c r="R3206" s="27">
        <v>0</v>
      </c>
      <c r="S3206" s="27">
        <v>1</v>
      </c>
      <c r="T3206" s="33">
        <v>1.1056830722153153</v>
      </c>
      <c r="U3206" s="27"/>
      <c r="V3206" s="27"/>
      <c r="W3206" s="27"/>
      <c r="X3206" s="27"/>
      <c r="Y3206" s="27"/>
      <c r="Z3206" s="27">
        <v>1</v>
      </c>
    </row>
    <row r="3207" spans="1:26">
      <c r="A3207" s="27">
        <v>1958</v>
      </c>
      <c r="B3207" t="s">
        <v>8</v>
      </c>
      <c r="C3207" s="27"/>
      <c r="D3207" s="27"/>
      <c r="E3207" s="27"/>
      <c r="F3207" s="27">
        <v>0</v>
      </c>
      <c r="G3207" s="27">
        <v>1</v>
      </c>
      <c r="H3207" s="27">
        <v>1</v>
      </c>
      <c r="I3207" s="27">
        <v>0</v>
      </c>
      <c r="J3207" s="27">
        <v>0</v>
      </c>
      <c r="K3207" s="27">
        <v>6</v>
      </c>
      <c r="L3207" s="27">
        <v>1</v>
      </c>
      <c r="M3207" s="27">
        <v>0</v>
      </c>
      <c r="N3207" s="27">
        <v>0</v>
      </c>
      <c r="O3207" s="27">
        <v>0</v>
      </c>
      <c r="P3207" s="27"/>
      <c r="Q3207" s="27"/>
      <c r="R3207" s="27">
        <v>0</v>
      </c>
      <c r="S3207" s="27">
        <v>1</v>
      </c>
      <c r="T3207" s="33">
        <v>1.0176220702015186</v>
      </c>
      <c r="U3207" s="27"/>
      <c r="V3207" s="27"/>
      <c r="W3207" s="27"/>
      <c r="X3207" s="27"/>
      <c r="Y3207" s="27"/>
      <c r="Z3207" s="27">
        <v>1</v>
      </c>
    </row>
    <row r="3208" spans="1:26">
      <c r="A3208" s="27">
        <v>1959</v>
      </c>
      <c r="B3208" t="s">
        <v>8</v>
      </c>
      <c r="C3208" s="27"/>
      <c r="D3208" s="27"/>
      <c r="E3208" s="27"/>
      <c r="F3208" s="27">
        <v>0</v>
      </c>
      <c r="G3208" s="27">
        <v>1</v>
      </c>
      <c r="H3208" s="27">
        <v>1</v>
      </c>
      <c r="I3208" s="27">
        <v>0</v>
      </c>
      <c r="J3208" s="27">
        <v>0</v>
      </c>
      <c r="K3208" s="27">
        <v>6</v>
      </c>
      <c r="L3208" s="27">
        <v>1</v>
      </c>
      <c r="M3208" s="27">
        <v>0</v>
      </c>
      <c r="N3208" s="27">
        <v>0</v>
      </c>
      <c r="O3208" s="27">
        <v>0</v>
      </c>
      <c r="P3208" s="27"/>
      <c r="Q3208" s="27"/>
      <c r="R3208" s="27">
        <v>0</v>
      </c>
      <c r="S3208" s="27">
        <v>1</v>
      </c>
      <c r="T3208" s="33">
        <v>1.0157995537348996</v>
      </c>
      <c r="U3208" s="27"/>
      <c r="V3208" s="27"/>
      <c r="W3208" s="27"/>
      <c r="X3208" s="27"/>
      <c r="Y3208" s="27"/>
      <c r="Z3208" s="27">
        <v>1</v>
      </c>
    </row>
    <row r="3209" spans="1:26">
      <c r="A3209" s="27">
        <v>1960</v>
      </c>
      <c r="B3209" t="s">
        <v>8</v>
      </c>
      <c r="C3209" s="27"/>
      <c r="D3209" s="27"/>
      <c r="E3209" s="27"/>
      <c r="F3209" s="27">
        <v>0</v>
      </c>
      <c r="G3209" s="27">
        <v>1</v>
      </c>
      <c r="H3209" s="27">
        <v>1</v>
      </c>
      <c r="I3209" s="27">
        <v>0</v>
      </c>
      <c r="J3209" s="27">
        <v>0</v>
      </c>
      <c r="K3209" s="27">
        <v>6</v>
      </c>
      <c r="L3209" s="27">
        <v>1</v>
      </c>
      <c r="M3209" s="27">
        <v>0</v>
      </c>
      <c r="N3209" s="27">
        <v>0</v>
      </c>
      <c r="O3209" s="27">
        <v>0</v>
      </c>
      <c r="P3209" s="27"/>
      <c r="Q3209" s="27">
        <v>36535925031.340012</v>
      </c>
      <c r="R3209" s="27">
        <v>0</v>
      </c>
      <c r="S3209" s="27">
        <v>1</v>
      </c>
      <c r="T3209" s="33">
        <v>0.99364431383616725</v>
      </c>
      <c r="U3209" s="27"/>
      <c r="V3209" s="27"/>
      <c r="W3209" s="27"/>
      <c r="X3209" s="27"/>
      <c r="Y3209" s="27"/>
      <c r="Z3209" s="27">
        <v>1</v>
      </c>
    </row>
    <row r="3210" spans="1:26">
      <c r="A3210" s="27">
        <v>1961</v>
      </c>
      <c r="B3210" t="s">
        <v>8</v>
      </c>
      <c r="C3210" s="27"/>
      <c r="D3210" s="27"/>
      <c r="E3210" s="27"/>
      <c r="F3210" s="27">
        <v>0</v>
      </c>
      <c r="G3210" s="27">
        <v>1</v>
      </c>
      <c r="H3210" s="27">
        <v>1</v>
      </c>
      <c r="I3210" s="27">
        <v>0</v>
      </c>
      <c r="J3210" s="27">
        <v>0</v>
      </c>
      <c r="K3210" s="27">
        <v>6</v>
      </c>
      <c r="L3210" s="27">
        <v>1</v>
      </c>
      <c r="M3210" s="27">
        <v>0</v>
      </c>
      <c r="N3210" s="27">
        <v>0</v>
      </c>
      <c r="O3210" s="27">
        <v>0</v>
      </c>
      <c r="P3210" s="27"/>
      <c r="Q3210" s="27">
        <v>38709096075.630524</v>
      </c>
      <c r="R3210" s="27">
        <v>0</v>
      </c>
      <c r="S3210" s="27">
        <v>1</v>
      </c>
      <c r="T3210" s="33">
        <v>0.97346733996739376</v>
      </c>
      <c r="U3210" s="27"/>
      <c r="V3210" s="27"/>
      <c r="W3210" s="27"/>
      <c r="X3210" s="27"/>
      <c r="Y3210" s="27"/>
      <c r="Z3210" s="27">
        <v>1</v>
      </c>
    </row>
    <row r="3211" spans="1:26">
      <c r="A3211" s="27">
        <v>1962</v>
      </c>
      <c r="B3211" t="s">
        <v>8</v>
      </c>
      <c r="C3211" s="27"/>
      <c r="D3211" s="27"/>
      <c r="E3211" s="27"/>
      <c r="F3211" s="27">
        <v>0</v>
      </c>
      <c r="G3211" s="27">
        <v>1</v>
      </c>
      <c r="H3211" s="27">
        <v>1</v>
      </c>
      <c r="I3211" s="27">
        <v>0</v>
      </c>
      <c r="J3211" s="27">
        <v>0</v>
      </c>
      <c r="K3211" s="27">
        <v>6</v>
      </c>
      <c r="L3211" s="27">
        <v>1</v>
      </c>
      <c r="M3211" s="27">
        <v>0</v>
      </c>
      <c r="N3211" s="27">
        <v>0</v>
      </c>
      <c r="O3211" s="27">
        <v>0</v>
      </c>
      <c r="P3211" s="27"/>
      <c r="Q3211" s="27">
        <v>41599070242.309372</v>
      </c>
      <c r="R3211" s="27">
        <v>0</v>
      </c>
      <c r="S3211" s="27">
        <v>1</v>
      </c>
      <c r="T3211" s="33">
        <v>0.97699079984331827</v>
      </c>
      <c r="U3211" s="27"/>
      <c r="V3211" s="27"/>
      <c r="W3211" s="27"/>
      <c r="X3211" s="27"/>
      <c r="Y3211" s="27"/>
      <c r="Z3211" s="27">
        <v>1</v>
      </c>
    </row>
    <row r="3212" spans="1:26">
      <c r="A3212" s="27">
        <v>1963</v>
      </c>
      <c r="B3212" t="s">
        <v>8</v>
      </c>
      <c r="C3212" s="27"/>
      <c r="D3212" s="27"/>
      <c r="E3212" s="27"/>
      <c r="F3212" s="27">
        <v>0</v>
      </c>
      <c r="G3212" s="27">
        <v>1</v>
      </c>
      <c r="H3212" s="27">
        <v>1</v>
      </c>
      <c r="I3212" s="27">
        <v>0</v>
      </c>
      <c r="J3212" s="27">
        <v>0</v>
      </c>
      <c r="K3212" s="27">
        <v>6</v>
      </c>
      <c r="L3212" s="27">
        <v>1</v>
      </c>
      <c r="M3212" s="27">
        <v>0</v>
      </c>
      <c r="N3212" s="27">
        <v>0</v>
      </c>
      <c r="O3212" s="27">
        <v>0</v>
      </c>
      <c r="P3212" s="27"/>
      <c r="Q3212" s="27">
        <v>47776000900.030243</v>
      </c>
      <c r="R3212" s="27">
        <v>0</v>
      </c>
      <c r="S3212" s="27">
        <v>1</v>
      </c>
      <c r="T3212" s="33">
        <v>0.98866747285419376</v>
      </c>
      <c r="U3212" s="27"/>
      <c r="V3212" s="27"/>
      <c r="W3212" s="27"/>
      <c r="X3212" s="27"/>
      <c r="Y3212" s="27"/>
      <c r="Z3212" s="27">
        <v>1</v>
      </c>
    </row>
    <row r="3213" spans="1:26">
      <c r="A3213" s="27">
        <v>1964</v>
      </c>
      <c r="B3213" t="s">
        <v>8</v>
      </c>
      <c r="C3213" s="27"/>
      <c r="D3213" s="27"/>
      <c r="E3213" s="27"/>
      <c r="F3213" s="27">
        <v>0</v>
      </c>
      <c r="G3213" s="27">
        <v>1</v>
      </c>
      <c r="H3213" s="27">
        <v>1</v>
      </c>
      <c r="I3213" s="27">
        <v>0</v>
      </c>
      <c r="J3213" s="27">
        <v>0</v>
      </c>
      <c r="K3213" s="27">
        <v>6</v>
      </c>
      <c r="L3213" s="27">
        <v>1</v>
      </c>
      <c r="M3213" s="27">
        <v>0</v>
      </c>
      <c r="N3213" s="27">
        <v>0</v>
      </c>
      <c r="O3213" s="27">
        <v>0</v>
      </c>
      <c r="P3213" s="27"/>
      <c r="Q3213" s="27">
        <v>55726873083.55426</v>
      </c>
      <c r="R3213" s="27">
        <v>0</v>
      </c>
      <c r="S3213" s="27">
        <v>1</v>
      </c>
      <c r="T3213" s="33">
        <v>1.0337554660061781</v>
      </c>
      <c r="U3213" s="27"/>
      <c r="V3213" s="27"/>
      <c r="W3213" s="27"/>
      <c r="X3213" s="27"/>
      <c r="Y3213" s="27"/>
      <c r="Z3213" s="27">
        <v>1</v>
      </c>
    </row>
    <row r="3214" spans="1:26">
      <c r="A3214" s="27">
        <v>1965</v>
      </c>
      <c r="B3214" t="s">
        <v>8</v>
      </c>
      <c r="C3214" s="27"/>
      <c r="D3214" s="27"/>
      <c r="E3214" s="27"/>
      <c r="F3214" s="27">
        <v>0</v>
      </c>
      <c r="G3214" s="27">
        <v>1</v>
      </c>
      <c r="H3214" s="27">
        <v>1</v>
      </c>
      <c r="I3214" s="27">
        <v>0</v>
      </c>
      <c r="J3214" s="27">
        <v>0</v>
      </c>
      <c r="K3214" s="27">
        <v>6</v>
      </c>
      <c r="L3214" s="27">
        <v>1</v>
      </c>
      <c r="M3214" s="27">
        <v>0</v>
      </c>
      <c r="N3214" s="27">
        <v>0</v>
      </c>
      <c r="O3214" s="27">
        <v>0</v>
      </c>
      <c r="P3214" s="27"/>
      <c r="Q3214" s="27">
        <v>58760424669.848183</v>
      </c>
      <c r="R3214" s="27">
        <v>0</v>
      </c>
      <c r="S3214" s="27">
        <v>1</v>
      </c>
      <c r="T3214" s="33">
        <v>1.0227515959565798</v>
      </c>
      <c r="U3214" s="27"/>
      <c r="V3214" s="27"/>
      <c r="W3214" s="27"/>
      <c r="X3214" s="27"/>
      <c r="Y3214" s="27"/>
      <c r="Z3214" s="27">
        <v>1</v>
      </c>
    </row>
    <row r="3215" spans="1:26">
      <c r="A3215" s="27">
        <v>1966</v>
      </c>
      <c r="B3215" t="s">
        <v>8</v>
      </c>
      <c r="C3215" s="27"/>
      <c r="D3215" s="27"/>
      <c r="E3215" s="27"/>
      <c r="F3215" s="27">
        <v>0</v>
      </c>
      <c r="G3215" s="27">
        <v>1</v>
      </c>
      <c r="H3215" s="27">
        <v>1</v>
      </c>
      <c r="I3215" s="27">
        <v>0</v>
      </c>
      <c r="J3215" s="27">
        <v>0</v>
      </c>
      <c r="K3215" s="27">
        <v>6</v>
      </c>
      <c r="L3215" s="27">
        <v>1</v>
      </c>
      <c r="M3215" s="27">
        <v>0</v>
      </c>
      <c r="N3215" s="27">
        <v>0</v>
      </c>
      <c r="O3215" s="27">
        <v>0</v>
      </c>
      <c r="P3215" s="27"/>
      <c r="Q3215" s="27">
        <v>45253641303.189713</v>
      </c>
      <c r="R3215" s="27">
        <v>0</v>
      </c>
      <c r="S3215" s="27">
        <v>1</v>
      </c>
      <c r="T3215" s="33">
        <v>1.060453919000093</v>
      </c>
      <c r="U3215" s="27"/>
      <c r="V3215" s="27"/>
      <c r="W3215" s="27"/>
      <c r="X3215" s="27"/>
      <c r="Y3215" s="27"/>
      <c r="Z3215" s="27">
        <v>1</v>
      </c>
    </row>
    <row r="3216" spans="1:26">
      <c r="A3216" s="27">
        <v>1967</v>
      </c>
      <c r="B3216" t="s">
        <v>8</v>
      </c>
      <c r="C3216" s="27"/>
      <c r="D3216" s="27"/>
      <c r="E3216" s="27"/>
      <c r="F3216" s="27">
        <v>0</v>
      </c>
      <c r="G3216" s="27">
        <v>1</v>
      </c>
      <c r="H3216" s="27">
        <v>1</v>
      </c>
      <c r="I3216" s="27">
        <v>0</v>
      </c>
      <c r="J3216" s="27">
        <v>0</v>
      </c>
      <c r="K3216" s="27">
        <v>6</v>
      </c>
      <c r="L3216" s="27">
        <v>1</v>
      </c>
      <c r="M3216" s="27">
        <v>0</v>
      </c>
      <c r="N3216" s="27">
        <v>0</v>
      </c>
      <c r="O3216" s="27">
        <v>0</v>
      </c>
      <c r="P3216" s="27"/>
      <c r="Q3216" s="27">
        <v>49466168890.950668</v>
      </c>
      <c r="R3216" s="27">
        <v>0</v>
      </c>
      <c r="S3216" s="27">
        <v>1</v>
      </c>
      <c r="T3216" s="33">
        <v>1.0100991944882907</v>
      </c>
      <c r="U3216" s="27"/>
      <c r="V3216" s="27"/>
      <c r="W3216" s="27"/>
      <c r="X3216" s="27"/>
      <c r="Y3216" s="27"/>
      <c r="Z3216" s="27">
        <v>1</v>
      </c>
    </row>
    <row r="3217" spans="1:26">
      <c r="A3217" s="27">
        <v>1968</v>
      </c>
      <c r="B3217" t="s">
        <v>8</v>
      </c>
      <c r="C3217" s="27"/>
      <c r="D3217" s="27"/>
      <c r="E3217" s="27"/>
      <c r="F3217" s="27">
        <v>0</v>
      </c>
      <c r="G3217" s="27">
        <v>1</v>
      </c>
      <c r="H3217" s="27">
        <v>1</v>
      </c>
      <c r="I3217" s="27">
        <v>0</v>
      </c>
      <c r="J3217" s="27">
        <v>0</v>
      </c>
      <c r="K3217" s="27">
        <v>6</v>
      </c>
      <c r="L3217" s="27">
        <v>1</v>
      </c>
      <c r="M3217" s="27">
        <v>0</v>
      </c>
      <c r="N3217" s="27">
        <v>0</v>
      </c>
      <c r="O3217" s="27">
        <v>0</v>
      </c>
      <c r="P3217" s="27"/>
      <c r="Q3217" s="27">
        <v>52377324284.195068</v>
      </c>
      <c r="R3217" s="27">
        <v>0</v>
      </c>
      <c r="S3217" s="27">
        <v>1</v>
      </c>
      <c r="T3217" s="33">
        <v>0.99765870157012104</v>
      </c>
      <c r="U3217" s="27"/>
      <c r="V3217" s="27"/>
      <c r="W3217" s="27"/>
      <c r="X3217" s="27"/>
      <c r="Y3217" s="27"/>
      <c r="Z3217" s="27">
        <v>1</v>
      </c>
    </row>
    <row r="3218" spans="1:26">
      <c r="A3218" s="27">
        <v>1969</v>
      </c>
      <c r="B3218" t="s">
        <v>8</v>
      </c>
      <c r="C3218" s="27"/>
      <c r="D3218" s="27"/>
      <c r="E3218" s="27"/>
      <c r="F3218" s="27">
        <v>0</v>
      </c>
      <c r="G3218" s="27">
        <v>1</v>
      </c>
      <c r="H3218" s="27">
        <v>1</v>
      </c>
      <c r="I3218" s="27">
        <v>0</v>
      </c>
      <c r="J3218" s="27">
        <v>0</v>
      </c>
      <c r="K3218" s="27">
        <v>6</v>
      </c>
      <c r="L3218" s="27">
        <v>1</v>
      </c>
      <c r="M3218" s="27">
        <v>0</v>
      </c>
      <c r="N3218" s="27">
        <v>0</v>
      </c>
      <c r="O3218" s="27">
        <v>0</v>
      </c>
      <c r="P3218" s="27"/>
      <c r="Q3218" s="27">
        <v>57668330026.36293</v>
      </c>
      <c r="R3218" s="27">
        <v>0</v>
      </c>
      <c r="S3218" s="27">
        <v>1</v>
      </c>
      <c r="T3218" s="33">
        <v>1.0058077459461789</v>
      </c>
      <c r="U3218" s="27"/>
      <c r="V3218" s="27"/>
      <c r="W3218" s="27"/>
      <c r="X3218" s="27"/>
      <c r="Y3218" s="27"/>
      <c r="Z3218" s="27">
        <v>1</v>
      </c>
    </row>
    <row r="3219" spans="1:26">
      <c r="A3219" s="27">
        <v>1970</v>
      </c>
      <c r="B3219" t="s">
        <v>8</v>
      </c>
      <c r="C3219" s="27"/>
      <c r="D3219" s="27"/>
      <c r="E3219" s="27"/>
      <c r="F3219" s="27">
        <v>0</v>
      </c>
      <c r="G3219" s="27">
        <v>1</v>
      </c>
      <c r="H3219" s="27">
        <v>1</v>
      </c>
      <c r="I3219" s="27">
        <v>0</v>
      </c>
      <c r="J3219" s="27">
        <v>0</v>
      </c>
      <c r="K3219" s="27">
        <v>6</v>
      </c>
      <c r="L3219" s="27">
        <v>1</v>
      </c>
      <c r="M3219" s="27">
        <v>0</v>
      </c>
      <c r="N3219" s="27">
        <v>0</v>
      </c>
      <c r="O3219" s="27">
        <v>0</v>
      </c>
      <c r="P3219" s="27"/>
      <c r="Q3219" s="27">
        <v>61589800519.508408</v>
      </c>
      <c r="R3219" s="27">
        <v>0</v>
      </c>
      <c r="S3219" s="27">
        <v>1</v>
      </c>
      <c r="T3219" s="33">
        <v>1</v>
      </c>
      <c r="U3219" s="27">
        <v>0</v>
      </c>
      <c r="V3219" s="27">
        <v>496382000</v>
      </c>
      <c r="W3219" s="27">
        <v>1065196000</v>
      </c>
      <c r="X3219" s="27"/>
      <c r="Y3219" s="27">
        <v>0</v>
      </c>
      <c r="Z3219" s="27">
        <v>1</v>
      </c>
    </row>
    <row r="3220" spans="1:26">
      <c r="A3220" s="27">
        <v>1971</v>
      </c>
      <c r="B3220" t="s">
        <v>8</v>
      </c>
      <c r="C3220" s="27"/>
      <c r="D3220" s="27"/>
      <c r="E3220" s="27"/>
      <c r="F3220" s="27">
        <v>0</v>
      </c>
      <c r="G3220" s="27">
        <v>1</v>
      </c>
      <c r="H3220" s="27">
        <v>1</v>
      </c>
      <c r="I3220" s="27">
        <v>0</v>
      </c>
      <c r="J3220" s="27">
        <v>0</v>
      </c>
      <c r="K3220" s="27">
        <v>6</v>
      </c>
      <c r="L3220" s="27">
        <v>1</v>
      </c>
      <c r="M3220" s="27">
        <v>0</v>
      </c>
      <c r="N3220" s="27">
        <v>0</v>
      </c>
      <c r="O3220" s="27">
        <v>0</v>
      </c>
      <c r="P3220" s="27"/>
      <c r="Q3220" s="27">
        <v>66452561865.833153</v>
      </c>
      <c r="R3220" s="27">
        <v>0</v>
      </c>
      <c r="S3220" s="27">
        <v>1</v>
      </c>
      <c r="T3220" s="33">
        <v>0.92761372871024128</v>
      </c>
      <c r="U3220" s="27">
        <v>0</v>
      </c>
      <c r="V3220" s="27">
        <v>479622000</v>
      </c>
      <c r="W3220" s="27">
        <v>1170138000</v>
      </c>
      <c r="X3220" s="27"/>
      <c r="Y3220" s="27">
        <v>0</v>
      </c>
      <c r="Z3220" s="27">
        <v>1</v>
      </c>
    </row>
    <row r="3221" spans="1:26">
      <c r="A3221" s="27">
        <v>1972</v>
      </c>
      <c r="B3221" t="s">
        <v>8</v>
      </c>
      <c r="C3221" s="27"/>
      <c r="D3221" s="27"/>
      <c r="E3221" s="27"/>
      <c r="F3221" s="27">
        <v>0</v>
      </c>
      <c r="G3221" s="27">
        <v>1</v>
      </c>
      <c r="H3221" s="27">
        <v>1</v>
      </c>
      <c r="I3221" s="27">
        <v>0</v>
      </c>
      <c r="J3221" s="27">
        <v>0</v>
      </c>
      <c r="K3221" s="27">
        <v>6</v>
      </c>
      <c r="L3221" s="27">
        <v>1</v>
      </c>
      <c r="M3221" s="27">
        <v>0</v>
      </c>
      <c r="N3221" s="27">
        <v>0</v>
      </c>
      <c r="O3221" s="27">
        <v>0</v>
      </c>
      <c r="P3221" s="27"/>
      <c r="Q3221" s="27">
        <v>70509913049.400299</v>
      </c>
      <c r="R3221" s="27">
        <v>0</v>
      </c>
      <c r="S3221" s="27">
        <v>1</v>
      </c>
      <c r="T3221" s="33">
        <v>0.92122545142259926</v>
      </c>
      <c r="U3221" s="27">
        <v>0</v>
      </c>
      <c r="V3221" s="27">
        <v>476873000</v>
      </c>
      <c r="W3221" s="27">
        <v>1608727000</v>
      </c>
      <c r="X3221" s="27"/>
      <c r="Y3221" s="27">
        <v>0</v>
      </c>
      <c r="Z3221" s="27">
        <v>1</v>
      </c>
    </row>
    <row r="3222" spans="1:26">
      <c r="A3222" s="27">
        <v>1973</v>
      </c>
      <c r="B3222" t="s">
        <v>8</v>
      </c>
      <c r="C3222" s="27"/>
      <c r="D3222" s="27"/>
      <c r="E3222" s="27"/>
      <c r="F3222" s="27">
        <v>0</v>
      </c>
      <c r="G3222" s="27">
        <v>1</v>
      </c>
      <c r="H3222" s="27">
        <v>1</v>
      </c>
      <c r="I3222" s="27">
        <v>0</v>
      </c>
      <c r="J3222" s="27">
        <v>0</v>
      </c>
      <c r="K3222" s="27">
        <v>6</v>
      </c>
      <c r="L3222" s="27">
        <v>1</v>
      </c>
      <c r="M3222" s="27">
        <v>0</v>
      </c>
      <c r="N3222" s="27">
        <v>0</v>
      </c>
      <c r="O3222" s="27">
        <v>0</v>
      </c>
      <c r="P3222" s="27"/>
      <c r="Q3222" s="27">
        <v>84374541630.206161</v>
      </c>
      <c r="R3222" s="27">
        <v>0</v>
      </c>
      <c r="S3222" s="27">
        <v>1</v>
      </c>
      <c r="T3222" s="33">
        <v>1.2798279189511945</v>
      </c>
      <c r="U3222" s="27">
        <v>74796800</v>
      </c>
      <c r="V3222" s="27">
        <v>463618000</v>
      </c>
      <c r="W3222" s="27">
        <v>1928853000</v>
      </c>
      <c r="X3222" s="27"/>
      <c r="Y3222" s="27">
        <v>0</v>
      </c>
      <c r="Z3222" s="27">
        <v>1</v>
      </c>
    </row>
    <row r="3223" spans="1:26">
      <c r="A3223" s="27">
        <v>1974</v>
      </c>
      <c r="B3223" t="s">
        <v>8</v>
      </c>
      <c r="C3223" s="27"/>
      <c r="D3223" s="27"/>
      <c r="E3223" s="27"/>
      <c r="F3223" s="27">
        <v>0</v>
      </c>
      <c r="G3223" s="27">
        <v>1</v>
      </c>
      <c r="H3223" s="27">
        <v>1</v>
      </c>
      <c r="I3223" s="27">
        <v>0</v>
      </c>
      <c r="J3223" s="27">
        <v>0</v>
      </c>
      <c r="K3223" s="27">
        <v>6</v>
      </c>
      <c r="L3223" s="27">
        <v>1</v>
      </c>
      <c r="M3223" s="27">
        <v>0</v>
      </c>
      <c r="N3223" s="27">
        <v>0</v>
      </c>
      <c r="O3223" s="27">
        <v>0</v>
      </c>
      <c r="P3223" s="27"/>
      <c r="Q3223" s="27">
        <v>98198276856.620941</v>
      </c>
      <c r="R3223" s="27">
        <v>0</v>
      </c>
      <c r="S3223" s="27">
        <v>1</v>
      </c>
      <c r="T3223" s="33">
        <v>1.2793035310212315</v>
      </c>
      <c r="U3223" s="27">
        <v>608514556</v>
      </c>
      <c r="V3223" s="27">
        <v>453789000</v>
      </c>
      <c r="W3223" s="27">
        <v>2323664000</v>
      </c>
      <c r="X3223" s="27"/>
      <c r="Y3223" s="27">
        <v>0</v>
      </c>
      <c r="Z3223" s="27">
        <v>1</v>
      </c>
    </row>
    <row r="3224" spans="1:26">
      <c r="A3224" s="27">
        <v>1975</v>
      </c>
      <c r="B3224" t="s">
        <v>8</v>
      </c>
      <c r="C3224" s="27"/>
      <c r="D3224" s="27"/>
      <c r="E3224" s="27"/>
      <c r="F3224" s="27">
        <v>0</v>
      </c>
      <c r="G3224" s="27">
        <v>1</v>
      </c>
      <c r="H3224" s="27">
        <v>1</v>
      </c>
      <c r="I3224" s="27">
        <v>0</v>
      </c>
      <c r="J3224" s="27">
        <v>0</v>
      </c>
      <c r="K3224" s="27">
        <v>6</v>
      </c>
      <c r="L3224" s="27">
        <v>1</v>
      </c>
      <c r="M3224" s="27">
        <v>0</v>
      </c>
      <c r="N3224" s="27">
        <v>0</v>
      </c>
      <c r="O3224" s="27">
        <v>0</v>
      </c>
      <c r="P3224" s="27"/>
      <c r="Q3224" s="27">
        <v>97159222024.136429</v>
      </c>
      <c r="R3224" s="27">
        <v>0</v>
      </c>
      <c r="S3224" s="27">
        <v>1</v>
      </c>
      <c r="T3224" s="33">
        <v>0.94696688960437181</v>
      </c>
      <c r="U3224" s="27">
        <v>817523224</v>
      </c>
      <c r="V3224" s="27">
        <v>428204000</v>
      </c>
      <c r="W3224" s="27">
        <v>2808602000</v>
      </c>
      <c r="X3224" s="27"/>
      <c r="Y3224" s="27">
        <v>0</v>
      </c>
      <c r="Z3224" s="27">
        <v>1</v>
      </c>
    </row>
    <row r="3225" spans="1:26">
      <c r="A3225" s="27">
        <v>1976</v>
      </c>
      <c r="B3225" t="s">
        <v>8</v>
      </c>
      <c r="C3225" s="27"/>
      <c r="D3225" s="27"/>
      <c r="E3225" s="27"/>
      <c r="F3225" s="27">
        <v>0</v>
      </c>
      <c r="G3225" s="27">
        <v>1</v>
      </c>
      <c r="H3225" s="27">
        <v>1</v>
      </c>
      <c r="I3225" s="27">
        <v>0</v>
      </c>
      <c r="J3225" s="27">
        <v>0</v>
      </c>
      <c r="K3225" s="27">
        <v>6</v>
      </c>
      <c r="L3225" s="27">
        <v>1</v>
      </c>
      <c r="M3225" s="27">
        <v>0</v>
      </c>
      <c r="N3225" s="27">
        <v>0</v>
      </c>
      <c r="O3225" s="27">
        <v>0</v>
      </c>
      <c r="P3225" s="27"/>
      <c r="Q3225" s="27">
        <v>101346972433.93364</v>
      </c>
      <c r="R3225" s="27">
        <v>0</v>
      </c>
      <c r="S3225" s="27">
        <v>1</v>
      </c>
      <c r="T3225" s="33">
        <v>1.0219497573337515</v>
      </c>
      <c r="U3225" s="27">
        <v>472063147.30000001</v>
      </c>
      <c r="V3225" s="27">
        <v>445740000</v>
      </c>
      <c r="W3225" s="27">
        <v>3332968000</v>
      </c>
      <c r="X3225" s="27"/>
      <c r="Y3225" s="27">
        <v>0</v>
      </c>
      <c r="Z3225" s="27">
        <v>1</v>
      </c>
    </row>
    <row r="3226" spans="1:26">
      <c r="A3226" s="27">
        <v>1977</v>
      </c>
      <c r="B3226" t="s">
        <v>8</v>
      </c>
      <c r="C3226" s="27"/>
      <c r="D3226" s="27"/>
      <c r="E3226" s="27"/>
      <c r="F3226" s="27">
        <v>0</v>
      </c>
      <c r="G3226" s="27">
        <v>1</v>
      </c>
      <c r="H3226" s="27">
        <v>1</v>
      </c>
      <c r="I3226" s="27">
        <v>0</v>
      </c>
      <c r="J3226" s="27">
        <v>0</v>
      </c>
      <c r="K3226" s="27">
        <v>6</v>
      </c>
      <c r="L3226" s="27">
        <v>1</v>
      </c>
      <c r="M3226" s="27">
        <v>0</v>
      </c>
      <c r="N3226" s="27">
        <v>0</v>
      </c>
      <c r="O3226" s="27">
        <v>0</v>
      </c>
      <c r="P3226" s="27"/>
      <c r="Q3226" s="27">
        <v>119866746574.40817</v>
      </c>
      <c r="R3226" s="27">
        <v>0</v>
      </c>
      <c r="S3226" s="27">
        <v>1</v>
      </c>
      <c r="T3226" s="33">
        <v>1.0409624303569636</v>
      </c>
      <c r="U3226" s="27">
        <v>151960221</v>
      </c>
      <c r="V3226" s="27">
        <v>476672000</v>
      </c>
      <c r="W3226" s="27">
        <v>3655841000</v>
      </c>
      <c r="X3226" s="27"/>
      <c r="Y3226" s="27">
        <v>50000000</v>
      </c>
      <c r="Z3226" s="27">
        <v>1</v>
      </c>
    </row>
    <row r="3227" spans="1:26">
      <c r="A3227" s="27">
        <v>1978</v>
      </c>
      <c r="B3227" t="s">
        <v>8</v>
      </c>
      <c r="C3227" s="27"/>
      <c r="D3227" s="27"/>
      <c r="E3227" s="27"/>
      <c r="F3227" s="27">
        <v>0</v>
      </c>
      <c r="G3227" s="27">
        <v>1</v>
      </c>
      <c r="H3227" s="27">
        <v>1</v>
      </c>
      <c r="I3227" s="27">
        <v>0</v>
      </c>
      <c r="J3227" s="27">
        <v>0</v>
      </c>
      <c r="K3227" s="27">
        <v>6</v>
      </c>
      <c r="L3227" s="27">
        <v>1</v>
      </c>
      <c r="M3227" s="27">
        <v>0</v>
      </c>
      <c r="N3227" s="27">
        <v>0</v>
      </c>
      <c r="O3227" s="27">
        <v>0</v>
      </c>
      <c r="P3227" s="27"/>
      <c r="Q3227" s="27">
        <v>135468782808.68977</v>
      </c>
      <c r="R3227" s="27">
        <v>0</v>
      </c>
      <c r="S3227" s="27">
        <v>1</v>
      </c>
      <c r="T3227" s="33">
        <v>0.91734575384516981</v>
      </c>
      <c r="U3227" s="27">
        <v>0</v>
      </c>
      <c r="V3227" s="27">
        <v>459307000</v>
      </c>
      <c r="W3227" s="27">
        <v>3972025000</v>
      </c>
      <c r="X3227" s="27"/>
      <c r="Y3227" s="27">
        <v>75000000</v>
      </c>
      <c r="Z3227" s="27">
        <v>1</v>
      </c>
    </row>
    <row r="3228" spans="1:26">
      <c r="A3228" s="27">
        <v>1979</v>
      </c>
      <c r="B3228" t="s">
        <v>8</v>
      </c>
      <c r="C3228" s="27"/>
      <c r="D3228" s="27"/>
      <c r="E3228" s="27"/>
      <c r="F3228" s="27">
        <v>0</v>
      </c>
      <c r="G3228" s="27">
        <v>1</v>
      </c>
      <c r="H3228" s="27">
        <v>1</v>
      </c>
      <c r="I3228" s="27">
        <v>0</v>
      </c>
      <c r="J3228" s="27">
        <v>0</v>
      </c>
      <c r="K3228" s="27">
        <v>6</v>
      </c>
      <c r="L3228" s="27">
        <v>1</v>
      </c>
      <c r="M3228" s="27">
        <v>0</v>
      </c>
      <c r="N3228" s="27">
        <v>0</v>
      </c>
      <c r="O3228" s="27">
        <v>0</v>
      </c>
      <c r="P3228" s="27"/>
      <c r="Q3228" s="27">
        <v>150950826964.42355</v>
      </c>
      <c r="R3228" s="27">
        <v>0</v>
      </c>
      <c r="S3228" s="27">
        <v>1</v>
      </c>
      <c r="T3228" s="33">
        <v>0.9810294585578897</v>
      </c>
      <c r="U3228" s="27">
        <v>0</v>
      </c>
      <c r="V3228" s="27">
        <v>464520000</v>
      </c>
      <c r="W3228" s="27">
        <v>4505397000</v>
      </c>
      <c r="X3228" s="27"/>
      <c r="Y3228" s="27">
        <v>50000000</v>
      </c>
      <c r="Z3228" s="27">
        <v>1</v>
      </c>
    </row>
    <row r="3229" spans="1:26">
      <c r="A3229" s="27">
        <v>1980</v>
      </c>
      <c r="B3229" t="s">
        <v>8</v>
      </c>
      <c r="C3229" s="27"/>
      <c r="D3229" s="27"/>
      <c r="E3229" s="27"/>
      <c r="F3229" s="27">
        <v>0</v>
      </c>
      <c r="G3229" s="27">
        <v>1</v>
      </c>
      <c r="H3229" s="27">
        <v>1</v>
      </c>
      <c r="I3229" s="27">
        <v>0</v>
      </c>
      <c r="J3229" s="27">
        <v>0</v>
      </c>
      <c r="K3229" s="27">
        <v>6</v>
      </c>
      <c r="L3229" s="27">
        <v>1</v>
      </c>
      <c r="M3229" s="27">
        <v>0</v>
      </c>
      <c r="N3229" s="27">
        <v>0</v>
      </c>
      <c r="O3229" s="27">
        <v>0</v>
      </c>
      <c r="P3229" s="27">
        <v>189438000000</v>
      </c>
      <c r="Q3229" s="27">
        <v>183839864649.14987</v>
      </c>
      <c r="R3229" s="27">
        <v>0</v>
      </c>
      <c r="S3229" s="27">
        <v>1</v>
      </c>
      <c r="T3229" s="33">
        <v>0.94044734443210454</v>
      </c>
      <c r="U3229" s="27">
        <v>1013962428.7</v>
      </c>
      <c r="V3229" s="27">
        <v>462955000</v>
      </c>
      <c r="W3229" s="27">
        <v>5142002000</v>
      </c>
      <c r="X3229" s="27"/>
      <c r="Y3229" s="27">
        <v>111000000</v>
      </c>
      <c r="Z3229" s="27">
        <v>1</v>
      </c>
    </row>
    <row r="3230" spans="1:26">
      <c r="A3230" s="27">
        <v>1981</v>
      </c>
      <c r="B3230" t="s">
        <v>8</v>
      </c>
      <c r="C3230" s="27"/>
      <c r="D3230" s="27"/>
      <c r="E3230" s="27"/>
      <c r="F3230" s="27">
        <v>0</v>
      </c>
      <c r="G3230" s="27">
        <v>1</v>
      </c>
      <c r="H3230" s="27">
        <v>1</v>
      </c>
      <c r="I3230" s="27">
        <v>0</v>
      </c>
      <c r="J3230" s="27">
        <v>0</v>
      </c>
      <c r="K3230" s="27">
        <v>6</v>
      </c>
      <c r="L3230" s="27">
        <v>1</v>
      </c>
      <c r="M3230" s="27">
        <v>0</v>
      </c>
      <c r="N3230" s="27">
        <v>0</v>
      </c>
      <c r="O3230" s="27">
        <v>0</v>
      </c>
      <c r="P3230" s="27">
        <v>196535000000</v>
      </c>
      <c r="Q3230" s="27">
        <v>190909548789.76862</v>
      </c>
      <c r="R3230" s="27">
        <v>0</v>
      </c>
      <c r="S3230" s="27">
        <v>1</v>
      </c>
      <c r="T3230" s="33">
        <v>0.83355014400471705</v>
      </c>
      <c r="U3230" s="27">
        <v>1623734675.5999999</v>
      </c>
      <c r="V3230" s="27">
        <v>468733000</v>
      </c>
      <c r="W3230" s="27">
        <v>5908688256.6000004</v>
      </c>
      <c r="X3230" s="27"/>
      <c r="Y3230" s="27">
        <v>703100032</v>
      </c>
      <c r="Z3230" s="27">
        <v>1</v>
      </c>
    </row>
    <row r="3231" spans="1:26">
      <c r="A3231" s="27">
        <v>1982</v>
      </c>
      <c r="B3231" t="s">
        <v>8</v>
      </c>
      <c r="C3231" s="27"/>
      <c r="D3231" s="27"/>
      <c r="E3231" s="27"/>
      <c r="F3231" s="27">
        <v>0</v>
      </c>
      <c r="G3231" s="27">
        <v>1</v>
      </c>
      <c r="H3231" s="27">
        <v>1</v>
      </c>
      <c r="I3231" s="27">
        <v>0</v>
      </c>
      <c r="J3231" s="27">
        <v>0</v>
      </c>
      <c r="K3231" s="27">
        <v>6</v>
      </c>
      <c r="L3231" s="27">
        <v>1</v>
      </c>
      <c r="M3231" s="27">
        <v>0</v>
      </c>
      <c r="N3231" s="27">
        <v>0</v>
      </c>
      <c r="O3231" s="27">
        <v>0</v>
      </c>
      <c r="P3231" s="27">
        <v>203537000000</v>
      </c>
      <c r="Q3231" s="27">
        <v>198037712681.60529</v>
      </c>
      <c r="R3231" s="27">
        <v>0</v>
      </c>
      <c r="S3231" s="27">
        <v>1</v>
      </c>
      <c r="T3231" s="33">
        <v>0.78443295677873848</v>
      </c>
      <c r="U3231" s="27">
        <v>3524446378</v>
      </c>
      <c r="V3231" s="27">
        <v>527634000</v>
      </c>
      <c r="W3231" s="27">
        <v>6992144618.3000002</v>
      </c>
      <c r="X3231" s="27"/>
      <c r="Y3231" s="27">
        <v>1288560000</v>
      </c>
      <c r="Z3231" s="27">
        <v>1</v>
      </c>
    </row>
    <row r="3232" spans="1:26">
      <c r="A3232" s="27">
        <v>1983</v>
      </c>
      <c r="B3232" t="s">
        <v>8</v>
      </c>
      <c r="C3232" s="27"/>
      <c r="D3232" s="27"/>
      <c r="E3232" s="27"/>
      <c r="F3232" s="27">
        <v>0</v>
      </c>
      <c r="G3232" s="27">
        <v>1</v>
      </c>
      <c r="H3232" s="27">
        <v>1</v>
      </c>
      <c r="I3232" s="27">
        <v>0</v>
      </c>
      <c r="J3232" s="27">
        <v>0</v>
      </c>
      <c r="K3232" s="27">
        <v>6</v>
      </c>
      <c r="L3232" s="27">
        <v>1</v>
      </c>
      <c r="M3232" s="27">
        <v>0</v>
      </c>
      <c r="N3232" s="27">
        <v>0</v>
      </c>
      <c r="O3232" s="27">
        <v>0</v>
      </c>
      <c r="P3232" s="27">
        <v>222049000000</v>
      </c>
      <c r="Q3232" s="27">
        <v>215350771428.33081</v>
      </c>
      <c r="R3232" s="27">
        <v>0</v>
      </c>
      <c r="S3232" s="27">
        <v>1</v>
      </c>
      <c r="T3232" s="33">
        <v>0.83426891623154475</v>
      </c>
      <c r="U3232" s="27">
        <v>4636427497.6000004</v>
      </c>
      <c r="V3232" s="27">
        <v>528374000</v>
      </c>
      <c r="W3232" s="27">
        <v>7807784154.5</v>
      </c>
      <c r="X3232" s="27"/>
      <c r="Y3232" s="27">
        <v>399350016</v>
      </c>
      <c r="Z3232" s="27">
        <v>1</v>
      </c>
    </row>
    <row r="3233" spans="1:26">
      <c r="A3233" s="27">
        <v>1984</v>
      </c>
      <c r="B3233" t="s">
        <v>8</v>
      </c>
      <c r="C3233" s="27"/>
      <c r="D3233" s="27"/>
      <c r="E3233" s="27"/>
      <c r="F3233" s="27">
        <v>0</v>
      </c>
      <c r="G3233" s="27">
        <v>1</v>
      </c>
      <c r="H3233" s="27">
        <v>1</v>
      </c>
      <c r="I3233" s="27">
        <v>0</v>
      </c>
      <c r="J3233" s="27">
        <v>0</v>
      </c>
      <c r="K3233" s="27">
        <v>6</v>
      </c>
      <c r="L3233" s="27">
        <v>1</v>
      </c>
      <c r="M3233" s="27">
        <v>0</v>
      </c>
      <c r="N3233" s="27">
        <v>0</v>
      </c>
      <c r="O3233" s="27">
        <v>0</v>
      </c>
      <c r="P3233" s="27">
        <v>215556000000</v>
      </c>
      <c r="Q3233" s="27">
        <v>209328156800.86652</v>
      </c>
      <c r="R3233" s="27">
        <v>0</v>
      </c>
      <c r="S3233" s="27">
        <v>1</v>
      </c>
      <c r="T3233" s="33">
        <v>0.82999599794502654</v>
      </c>
      <c r="U3233" s="27">
        <v>4406542876.8999996</v>
      </c>
      <c r="V3233" s="27">
        <v>465313000</v>
      </c>
      <c r="W3233" s="27">
        <v>8533133939.1000004</v>
      </c>
      <c r="X3233" s="27"/>
      <c r="Y3233" s="27"/>
      <c r="Z3233" s="27">
        <v>1</v>
      </c>
    </row>
    <row r="3234" spans="1:26">
      <c r="A3234" s="27">
        <v>1985</v>
      </c>
      <c r="B3234" t="s">
        <v>8</v>
      </c>
      <c r="C3234" s="27"/>
      <c r="D3234" s="27"/>
      <c r="E3234" s="27"/>
      <c r="F3234" s="27">
        <v>0</v>
      </c>
      <c r="G3234" s="27">
        <v>1</v>
      </c>
      <c r="H3234" s="27">
        <v>1</v>
      </c>
      <c r="I3234" s="27">
        <v>0</v>
      </c>
      <c r="J3234" s="27">
        <v>0</v>
      </c>
      <c r="K3234" s="27">
        <v>6</v>
      </c>
      <c r="L3234" s="27">
        <v>1</v>
      </c>
      <c r="M3234" s="27">
        <v>0</v>
      </c>
      <c r="N3234" s="27">
        <v>0</v>
      </c>
      <c r="O3234" s="27">
        <v>0</v>
      </c>
      <c r="P3234" s="27">
        <v>237618000000</v>
      </c>
      <c r="Q3234" s="27">
        <v>229410293759.07056</v>
      </c>
      <c r="R3234" s="27">
        <v>0</v>
      </c>
      <c r="S3234" s="27">
        <v>1</v>
      </c>
      <c r="T3234" s="33">
        <v>0.74915719568429318</v>
      </c>
      <c r="U3234" s="27">
        <v>4663026863.5</v>
      </c>
      <c r="V3234" s="27">
        <v>700959000</v>
      </c>
      <c r="W3234" s="27">
        <v>9681355452.8999996</v>
      </c>
      <c r="X3234" s="27"/>
      <c r="Y3234" s="27"/>
      <c r="Z3234" s="27">
        <v>1</v>
      </c>
    </row>
    <row r="3235" spans="1:26">
      <c r="A3235" s="27">
        <v>1986</v>
      </c>
      <c r="B3235" t="s">
        <v>8</v>
      </c>
      <c r="C3235" s="27"/>
      <c r="D3235" s="27"/>
      <c r="E3235" s="27"/>
      <c r="F3235" s="27">
        <v>0</v>
      </c>
      <c r="G3235" s="27">
        <v>1</v>
      </c>
      <c r="H3235" s="27">
        <v>1</v>
      </c>
      <c r="I3235" s="27">
        <v>0</v>
      </c>
      <c r="J3235" s="27">
        <v>0</v>
      </c>
      <c r="K3235" s="27">
        <v>6</v>
      </c>
      <c r="L3235" s="27">
        <v>1</v>
      </c>
      <c r="M3235" s="27">
        <v>0</v>
      </c>
      <c r="N3235" s="27">
        <v>0</v>
      </c>
      <c r="O3235" s="27">
        <v>0</v>
      </c>
      <c r="P3235" s="27">
        <v>252751000000</v>
      </c>
      <c r="Q3235" s="27">
        <v>245664654062.87259</v>
      </c>
      <c r="R3235" s="27">
        <v>0</v>
      </c>
      <c r="S3235" s="27">
        <v>1</v>
      </c>
      <c r="T3235" s="33">
        <v>0.7030572776909082</v>
      </c>
      <c r="U3235" s="27">
        <v>4536691007.1999998</v>
      </c>
      <c r="V3235" s="27">
        <v>1306158000</v>
      </c>
      <c r="W3235" s="27">
        <v>10402579265.6</v>
      </c>
      <c r="X3235" s="27"/>
      <c r="Y3235" s="27"/>
      <c r="Z3235" s="27">
        <v>1</v>
      </c>
    </row>
    <row r="3236" spans="1:26">
      <c r="A3236" s="27">
        <v>1987</v>
      </c>
      <c r="B3236" t="s">
        <v>8</v>
      </c>
      <c r="C3236" s="27"/>
      <c r="D3236" s="27"/>
      <c r="E3236" s="27"/>
      <c r="F3236" s="27">
        <v>0</v>
      </c>
      <c r="G3236" s="27">
        <v>1</v>
      </c>
      <c r="H3236" s="27">
        <v>1</v>
      </c>
      <c r="I3236" s="27">
        <v>0</v>
      </c>
      <c r="J3236" s="27">
        <v>0</v>
      </c>
      <c r="K3236" s="27">
        <v>6</v>
      </c>
      <c r="L3236" s="27">
        <v>1</v>
      </c>
      <c r="M3236" s="27">
        <v>0</v>
      </c>
      <c r="N3236" s="27">
        <v>0</v>
      </c>
      <c r="O3236" s="27">
        <v>0</v>
      </c>
      <c r="P3236" s="27">
        <v>283750000000</v>
      </c>
      <c r="Q3236" s="27">
        <v>275311425331.63971</v>
      </c>
      <c r="R3236" s="27">
        <v>0</v>
      </c>
      <c r="S3236" s="27">
        <v>1</v>
      </c>
      <c r="T3236" s="33">
        <v>0.74330063470010233</v>
      </c>
      <c r="U3236" s="27">
        <v>4113563559.9000001</v>
      </c>
      <c r="V3236" s="27">
        <v>1951975000</v>
      </c>
      <c r="W3236" s="27">
        <v>11698029182</v>
      </c>
      <c r="X3236" s="27"/>
      <c r="Y3236" s="27"/>
      <c r="Z3236" s="27">
        <v>1</v>
      </c>
    </row>
    <row r="3237" spans="1:26">
      <c r="A3237" s="27">
        <v>1988</v>
      </c>
      <c r="B3237" t="s">
        <v>8</v>
      </c>
      <c r="C3237" s="27"/>
      <c r="D3237" s="27"/>
      <c r="E3237" s="27"/>
      <c r="F3237" s="27">
        <v>0</v>
      </c>
      <c r="G3237" s="27">
        <v>1</v>
      </c>
      <c r="H3237" s="27">
        <v>1</v>
      </c>
      <c r="I3237" s="27">
        <v>0</v>
      </c>
      <c r="J3237" s="27">
        <v>0</v>
      </c>
      <c r="K3237" s="27">
        <v>6</v>
      </c>
      <c r="L3237" s="27">
        <v>1</v>
      </c>
      <c r="M3237" s="27">
        <v>0</v>
      </c>
      <c r="N3237" s="27">
        <v>0</v>
      </c>
      <c r="O3237" s="27">
        <v>0</v>
      </c>
      <c r="P3237" s="27">
        <v>299645000000</v>
      </c>
      <c r="Q3237" s="27">
        <v>292632656262.68695</v>
      </c>
      <c r="R3237" s="27">
        <v>0</v>
      </c>
      <c r="S3237" s="27">
        <v>1</v>
      </c>
      <c r="T3237" s="33">
        <v>0.80560957079318884</v>
      </c>
      <c r="U3237" s="27">
        <v>2678419377.8000002</v>
      </c>
      <c r="V3237" s="27">
        <v>3219535000</v>
      </c>
      <c r="W3237" s="27">
        <v>12185908716</v>
      </c>
      <c r="X3237" s="27"/>
      <c r="Y3237" s="27"/>
      <c r="Z3237" s="27">
        <v>1</v>
      </c>
    </row>
    <row r="3238" spans="1:26">
      <c r="A3238" s="27">
        <v>1989</v>
      </c>
      <c r="B3238" t="s">
        <v>8</v>
      </c>
      <c r="C3238" s="27"/>
      <c r="D3238" s="27"/>
      <c r="E3238" s="27"/>
      <c r="F3238" s="27">
        <v>0</v>
      </c>
      <c r="G3238" s="27">
        <v>1</v>
      </c>
      <c r="H3238" s="27">
        <v>1</v>
      </c>
      <c r="I3238" s="27">
        <v>0</v>
      </c>
      <c r="J3238" s="27">
        <v>0</v>
      </c>
      <c r="K3238" s="27">
        <v>6</v>
      </c>
      <c r="L3238" s="27">
        <v>1</v>
      </c>
      <c r="M3238" s="27">
        <v>0</v>
      </c>
      <c r="N3238" s="27">
        <v>0</v>
      </c>
      <c r="O3238" s="27">
        <v>0</v>
      </c>
      <c r="P3238" s="27">
        <v>300187000000</v>
      </c>
      <c r="Q3238" s="27">
        <v>292093308319.64178</v>
      </c>
      <c r="R3238" s="27">
        <v>0</v>
      </c>
      <c r="S3238" s="27">
        <v>1</v>
      </c>
      <c r="T3238" s="33">
        <v>0.74679040704290955</v>
      </c>
      <c r="U3238" s="27">
        <v>1582264409.9000001</v>
      </c>
      <c r="V3238" s="27">
        <v>4394344000</v>
      </c>
      <c r="W3238" s="27">
        <v>12568023648</v>
      </c>
      <c r="X3238" s="27"/>
      <c r="Y3238" s="27"/>
      <c r="Z3238" s="27">
        <v>1</v>
      </c>
    </row>
    <row r="3239" spans="1:26">
      <c r="A3239" s="27">
        <v>1990</v>
      </c>
      <c r="B3239" t="s">
        <v>8</v>
      </c>
      <c r="C3239" s="27"/>
      <c r="D3239" s="27"/>
      <c r="E3239" s="27"/>
      <c r="F3239" s="27">
        <v>0</v>
      </c>
      <c r="G3239" s="27">
        <v>1</v>
      </c>
      <c r="H3239" s="27">
        <v>1</v>
      </c>
      <c r="I3239" s="27">
        <v>0</v>
      </c>
      <c r="J3239" s="27">
        <v>0</v>
      </c>
      <c r="K3239" s="27">
        <v>6</v>
      </c>
      <c r="L3239" s="27">
        <v>1</v>
      </c>
      <c r="M3239" s="27">
        <v>0</v>
      </c>
      <c r="N3239" s="27">
        <v>0</v>
      </c>
      <c r="O3239" s="27">
        <v>0</v>
      </c>
      <c r="P3239" s="27">
        <v>326608000000</v>
      </c>
      <c r="Q3239" s="27">
        <v>316697337894.51312</v>
      </c>
      <c r="R3239" s="27">
        <v>0</v>
      </c>
      <c r="S3239" s="27">
        <v>1</v>
      </c>
      <c r="T3239" s="33">
        <v>0.70566019682121295</v>
      </c>
      <c r="U3239" s="27">
        <v>2771330298.6999998</v>
      </c>
      <c r="V3239" s="27">
        <v>5494636000</v>
      </c>
      <c r="W3239" s="27">
        <v>13621962774.6</v>
      </c>
      <c r="X3239" s="27"/>
      <c r="Y3239" s="27"/>
      <c r="Z3239" s="27">
        <v>1</v>
      </c>
    </row>
    <row r="3240" spans="1:26">
      <c r="A3240" s="27">
        <v>1991</v>
      </c>
      <c r="B3240" t="s">
        <v>8</v>
      </c>
      <c r="C3240" s="27"/>
      <c r="D3240" s="27"/>
      <c r="E3240" s="27"/>
      <c r="F3240" s="27">
        <v>0</v>
      </c>
      <c r="G3240" s="27">
        <v>1</v>
      </c>
      <c r="H3240" s="27">
        <v>1</v>
      </c>
      <c r="I3240" s="27">
        <v>0</v>
      </c>
      <c r="J3240" s="27">
        <v>0</v>
      </c>
      <c r="K3240" s="27">
        <v>6</v>
      </c>
      <c r="L3240" s="27">
        <v>1</v>
      </c>
      <c r="M3240" s="27">
        <v>0</v>
      </c>
      <c r="N3240" s="27">
        <v>0</v>
      </c>
      <c r="O3240" s="27">
        <v>0</v>
      </c>
      <c r="P3240" s="27">
        <v>274841999999.99997</v>
      </c>
      <c r="Q3240" s="27">
        <v>266502281092.72147</v>
      </c>
      <c r="R3240" s="27">
        <v>0</v>
      </c>
      <c r="S3240" s="27">
        <v>1</v>
      </c>
      <c r="T3240" s="33">
        <v>0.64778014054484578</v>
      </c>
      <c r="U3240" s="27">
        <v>3598349793.5</v>
      </c>
      <c r="V3240" s="27">
        <v>6446801000</v>
      </c>
      <c r="W3240" s="27">
        <v>14203381000</v>
      </c>
      <c r="X3240" s="27"/>
      <c r="Y3240" s="27"/>
      <c r="Z3240" s="27">
        <v>1</v>
      </c>
    </row>
    <row r="3241" spans="1:26">
      <c r="A3241" s="27">
        <v>1992</v>
      </c>
      <c r="B3241" t="s">
        <v>8</v>
      </c>
      <c r="C3241" s="27"/>
      <c r="D3241" s="27"/>
      <c r="E3241" s="27"/>
      <c r="F3241" s="27">
        <v>0</v>
      </c>
      <c r="G3241" s="27">
        <v>1</v>
      </c>
      <c r="H3241" s="27">
        <v>1</v>
      </c>
      <c r="I3241" s="27">
        <v>0</v>
      </c>
      <c r="J3241" s="27">
        <v>0</v>
      </c>
      <c r="K3241" s="27">
        <v>6</v>
      </c>
      <c r="L3241" s="27">
        <v>1</v>
      </c>
      <c r="M3241" s="27">
        <v>0</v>
      </c>
      <c r="N3241" s="27">
        <v>0</v>
      </c>
      <c r="O3241" s="27">
        <v>0</v>
      </c>
      <c r="P3241" s="27">
        <v>293262000000</v>
      </c>
      <c r="Q3241" s="27">
        <v>284363884079.92035</v>
      </c>
      <c r="R3241" s="27">
        <v>0</v>
      </c>
      <c r="S3241" s="27">
        <v>1</v>
      </c>
      <c r="T3241" s="33">
        <v>0.62587770846912083</v>
      </c>
      <c r="U3241" s="27">
        <v>4720474000</v>
      </c>
      <c r="V3241" s="27">
        <v>7180574000</v>
      </c>
      <c r="W3241" s="27">
        <v>15339123000</v>
      </c>
      <c r="X3241" s="27"/>
      <c r="Y3241" s="27"/>
      <c r="Z3241" s="27">
        <v>1</v>
      </c>
    </row>
    <row r="3242" spans="1:26">
      <c r="A3242" s="27">
        <v>1993</v>
      </c>
      <c r="B3242" t="s">
        <v>8</v>
      </c>
      <c r="C3242" s="27"/>
      <c r="D3242" s="27"/>
      <c r="E3242" s="27"/>
      <c r="F3242" s="27">
        <v>0</v>
      </c>
      <c r="G3242" s="27">
        <v>1</v>
      </c>
      <c r="H3242" s="27">
        <v>1</v>
      </c>
      <c r="I3242" s="27">
        <v>0</v>
      </c>
      <c r="J3242" s="27">
        <v>0</v>
      </c>
      <c r="K3242" s="27">
        <v>6</v>
      </c>
      <c r="L3242" s="27">
        <v>1</v>
      </c>
      <c r="M3242" s="27">
        <v>0</v>
      </c>
      <c r="N3242" s="27">
        <v>0</v>
      </c>
      <c r="O3242" s="27">
        <v>0</v>
      </c>
      <c r="P3242" s="27">
        <v>284194000000</v>
      </c>
      <c r="Q3242" s="27">
        <v>275570363432.31</v>
      </c>
      <c r="R3242" s="27">
        <v>0</v>
      </c>
      <c r="S3242" s="27">
        <v>1</v>
      </c>
      <c r="T3242" s="33">
        <v>0.648154718576755</v>
      </c>
      <c r="U3242" s="27">
        <v>4901188815.1999998</v>
      </c>
      <c r="V3242" s="27">
        <v>8145213000</v>
      </c>
      <c r="W3242" s="27">
        <v>15978150000</v>
      </c>
      <c r="X3242" s="27"/>
      <c r="Y3242" s="27"/>
      <c r="Z3242" s="27">
        <v>1</v>
      </c>
    </row>
    <row r="3243" spans="1:26">
      <c r="A3243" s="27">
        <v>1994</v>
      </c>
      <c r="B3243" t="s">
        <v>8</v>
      </c>
      <c r="C3243" s="27"/>
      <c r="D3243" s="27"/>
      <c r="E3243" s="27"/>
      <c r="F3243" s="27">
        <v>0</v>
      </c>
      <c r="G3243" s="27">
        <v>1</v>
      </c>
      <c r="H3243" s="27">
        <v>1</v>
      </c>
      <c r="I3243" s="27">
        <v>0</v>
      </c>
      <c r="J3243" s="27">
        <v>0</v>
      </c>
      <c r="K3243" s="27">
        <v>6</v>
      </c>
      <c r="L3243" s="27">
        <v>1</v>
      </c>
      <c r="M3243" s="27">
        <v>0</v>
      </c>
      <c r="N3243" s="27">
        <v>0</v>
      </c>
      <c r="O3243" s="27">
        <v>0</v>
      </c>
      <c r="P3243" s="27">
        <v>333014000000</v>
      </c>
      <c r="Q3243" s="27">
        <v>322909902308.13086</v>
      </c>
      <c r="R3243" s="27">
        <v>0</v>
      </c>
      <c r="S3243" s="27">
        <v>1</v>
      </c>
      <c r="T3243" s="33">
        <v>0.69545665111729171</v>
      </c>
      <c r="U3243" s="27">
        <v>4033829654.8000002</v>
      </c>
      <c r="V3243" s="27">
        <v>9410378000</v>
      </c>
      <c r="W3243" s="27">
        <v>17666075000</v>
      </c>
      <c r="X3243" s="27"/>
      <c r="Y3243" s="27"/>
      <c r="Z3243" s="27">
        <v>1</v>
      </c>
    </row>
    <row r="3244" spans="1:26">
      <c r="A3244" s="27">
        <v>1995</v>
      </c>
      <c r="B3244" t="s">
        <v>8</v>
      </c>
      <c r="C3244" s="27"/>
      <c r="D3244" s="27"/>
      <c r="E3244" s="27"/>
      <c r="F3244" s="27">
        <v>0</v>
      </c>
      <c r="G3244" s="27">
        <v>1</v>
      </c>
      <c r="H3244" s="27">
        <v>1</v>
      </c>
      <c r="I3244" s="27">
        <v>0</v>
      </c>
      <c r="J3244" s="27">
        <v>0</v>
      </c>
      <c r="K3244" s="27">
        <v>6</v>
      </c>
      <c r="L3244" s="27">
        <v>1</v>
      </c>
      <c r="M3244" s="27">
        <v>0</v>
      </c>
      <c r="N3244" s="27">
        <v>0</v>
      </c>
      <c r="O3244" s="27">
        <v>0</v>
      </c>
      <c r="P3244" s="27">
        <v>366600000000</v>
      </c>
      <c r="Q3244" s="27">
        <v>355475984176.17493</v>
      </c>
      <c r="R3244" s="27">
        <v>0</v>
      </c>
      <c r="S3244" s="27">
        <v>1</v>
      </c>
      <c r="T3244" s="33">
        <v>0.69736071622307827</v>
      </c>
      <c r="U3244" s="27">
        <v>2415513565.4000001</v>
      </c>
      <c r="V3244" s="27">
        <v>8566457000</v>
      </c>
      <c r="W3244" s="27">
        <v>17499054000</v>
      </c>
      <c r="X3244" s="27"/>
      <c r="Y3244" s="27"/>
      <c r="Z3244" s="27">
        <v>1</v>
      </c>
    </row>
    <row r="3245" spans="1:26">
      <c r="A3245" s="27">
        <v>1996</v>
      </c>
      <c r="B3245" t="s">
        <v>8</v>
      </c>
      <c r="C3245" s="27"/>
      <c r="D3245" s="27"/>
      <c r="E3245" s="27"/>
      <c r="F3245" s="27">
        <v>0</v>
      </c>
      <c r="G3245" s="27">
        <v>1</v>
      </c>
      <c r="H3245" s="27">
        <v>1</v>
      </c>
      <c r="I3245" s="27">
        <v>0</v>
      </c>
      <c r="J3245" s="27">
        <v>0</v>
      </c>
      <c r="K3245" s="27">
        <v>6</v>
      </c>
      <c r="L3245" s="27">
        <v>1</v>
      </c>
      <c r="M3245" s="27">
        <v>0</v>
      </c>
      <c r="N3245" s="27">
        <v>0</v>
      </c>
      <c r="O3245" s="27">
        <v>0</v>
      </c>
      <c r="P3245" s="27">
        <v>399791000000</v>
      </c>
      <c r="Q3245" s="27">
        <v>387656017799.59888</v>
      </c>
      <c r="R3245" s="27">
        <v>0</v>
      </c>
      <c r="S3245" s="27">
        <v>1</v>
      </c>
      <c r="T3245" s="33">
        <v>0.69966405838602452</v>
      </c>
      <c r="U3245" s="27">
        <v>1361208912.0999999</v>
      </c>
      <c r="V3245" s="27">
        <v>7824222000</v>
      </c>
      <c r="W3245" s="27">
        <v>17615773000</v>
      </c>
      <c r="X3245" s="27"/>
      <c r="Y3245" s="27"/>
      <c r="Z3245" s="27">
        <v>1</v>
      </c>
    </row>
    <row r="3246" spans="1:26">
      <c r="A3246" s="27">
        <v>1997</v>
      </c>
      <c r="B3246" t="s">
        <v>8</v>
      </c>
      <c r="C3246" s="27"/>
      <c r="D3246" s="27"/>
      <c r="E3246" s="27"/>
      <c r="F3246" s="27">
        <v>0</v>
      </c>
      <c r="G3246" s="27">
        <v>1</v>
      </c>
      <c r="H3246" s="27">
        <v>1</v>
      </c>
      <c r="I3246" s="27">
        <v>0</v>
      </c>
      <c r="J3246" s="27">
        <v>0</v>
      </c>
      <c r="K3246" s="27">
        <v>6</v>
      </c>
      <c r="L3246" s="27">
        <v>1</v>
      </c>
      <c r="M3246" s="27">
        <v>0</v>
      </c>
      <c r="N3246" s="27">
        <v>0</v>
      </c>
      <c r="O3246" s="27">
        <v>0</v>
      </c>
      <c r="P3246" s="27">
        <v>423189000000</v>
      </c>
      <c r="Q3246" s="27">
        <v>410320300471.22717</v>
      </c>
      <c r="R3246" s="27">
        <v>0</v>
      </c>
      <c r="S3246" s="27">
        <v>1</v>
      </c>
      <c r="T3246" s="33">
        <v>0.71538944173936525</v>
      </c>
      <c r="U3246" s="27">
        <v>671083198.39999998</v>
      </c>
      <c r="V3246" s="27">
        <v>7496421000</v>
      </c>
      <c r="W3246" s="27">
        <v>17911693000</v>
      </c>
      <c r="X3246" s="27"/>
      <c r="Y3246" s="27"/>
      <c r="Z3246" s="27">
        <v>1</v>
      </c>
    </row>
    <row r="3247" spans="1:26">
      <c r="A3247" s="27">
        <v>1998</v>
      </c>
      <c r="B3247" t="s">
        <v>8</v>
      </c>
      <c r="C3247" s="27"/>
      <c r="D3247" s="27"/>
      <c r="E3247" s="27"/>
      <c r="F3247" s="27">
        <v>0</v>
      </c>
      <c r="G3247" s="27">
        <v>1</v>
      </c>
      <c r="H3247" s="27">
        <v>1</v>
      </c>
      <c r="I3247" s="27">
        <v>0</v>
      </c>
      <c r="J3247" s="27">
        <v>0</v>
      </c>
      <c r="K3247" s="27">
        <v>6</v>
      </c>
      <c r="L3247" s="27">
        <v>1</v>
      </c>
      <c r="M3247" s="27">
        <v>0</v>
      </c>
      <c r="N3247" s="27">
        <v>0</v>
      </c>
      <c r="O3247" s="27">
        <v>0</v>
      </c>
      <c r="P3247" s="27">
        <v>428767000000</v>
      </c>
      <c r="Q3247" s="27">
        <v>415730874172.05951</v>
      </c>
      <c r="R3247" s="27">
        <v>0</v>
      </c>
      <c r="S3247" s="27">
        <v>1</v>
      </c>
      <c r="T3247" s="33">
        <v>0.63293736472878814</v>
      </c>
      <c r="U3247" s="27">
        <v>298150359.5</v>
      </c>
      <c r="V3247" s="27">
        <v>7550815532.1000004</v>
      </c>
      <c r="W3247" s="27">
        <v>18561718000</v>
      </c>
      <c r="X3247" s="27"/>
      <c r="Y3247" s="27"/>
      <c r="Z3247" s="27">
        <v>1</v>
      </c>
    </row>
    <row r="3248" spans="1:26">
      <c r="A3248" s="27">
        <v>1999</v>
      </c>
      <c r="B3248" t="s">
        <v>8</v>
      </c>
      <c r="C3248" s="27"/>
      <c r="D3248" s="27"/>
      <c r="E3248" s="27"/>
      <c r="F3248" s="27">
        <v>0</v>
      </c>
      <c r="G3248" s="27">
        <v>1</v>
      </c>
      <c r="H3248" s="27">
        <v>1</v>
      </c>
      <c r="I3248" s="27">
        <v>0</v>
      </c>
      <c r="J3248" s="27">
        <v>0</v>
      </c>
      <c r="K3248" s="27">
        <v>6</v>
      </c>
      <c r="L3248" s="27">
        <v>1</v>
      </c>
      <c r="M3248" s="27">
        <v>0</v>
      </c>
      <c r="N3248" s="27">
        <v>0</v>
      </c>
      <c r="O3248" s="27">
        <v>0</v>
      </c>
      <c r="P3248" s="27">
        <v>466841000000</v>
      </c>
      <c r="Q3248" s="27">
        <v>452699998386.95532</v>
      </c>
      <c r="R3248" s="27">
        <v>0</v>
      </c>
      <c r="S3248" s="27">
        <v>1</v>
      </c>
      <c r="T3248" s="33">
        <v>0.59173831677950461</v>
      </c>
      <c r="U3248" s="27">
        <v>961333449.79999995</v>
      </c>
      <c r="V3248" s="27">
        <v>7531457000</v>
      </c>
      <c r="W3248" s="27">
        <v>18929685000</v>
      </c>
      <c r="X3248" s="27"/>
      <c r="Y3248" s="27"/>
      <c r="Z3248" s="27">
        <v>1</v>
      </c>
    </row>
    <row r="3249" spans="1:26">
      <c r="A3249" s="27">
        <v>2000</v>
      </c>
      <c r="B3249" t="s">
        <v>8</v>
      </c>
      <c r="C3249" s="27">
        <v>0</v>
      </c>
      <c r="D3249" s="27">
        <v>0</v>
      </c>
      <c r="E3249" s="27">
        <v>0</v>
      </c>
      <c r="F3249" s="27">
        <v>0</v>
      </c>
      <c r="G3249" s="27">
        <v>1</v>
      </c>
      <c r="H3249" s="27">
        <v>1</v>
      </c>
      <c r="I3249" s="27">
        <v>0</v>
      </c>
      <c r="J3249" s="27">
        <v>0</v>
      </c>
      <c r="K3249" s="27">
        <v>6</v>
      </c>
      <c r="L3249" s="27">
        <v>1</v>
      </c>
      <c r="M3249" s="27">
        <v>1</v>
      </c>
      <c r="N3249" s="27">
        <v>0</v>
      </c>
      <c r="O3249" s="27">
        <v>0</v>
      </c>
      <c r="P3249" s="27">
        <v>476636000000</v>
      </c>
      <c r="Q3249" s="27">
        <v>462146799336.76996</v>
      </c>
      <c r="R3249" s="27">
        <v>0</v>
      </c>
      <c r="S3249" s="27">
        <v>1</v>
      </c>
      <c r="T3249" s="33">
        <v>0.62919927379193319</v>
      </c>
      <c r="U3249" s="27">
        <v>887503204.70000005</v>
      </c>
      <c r="V3249" s="27">
        <v>7079515000</v>
      </c>
      <c r="W3249" s="27">
        <v>18888421000</v>
      </c>
      <c r="X3249" s="27"/>
      <c r="Y3249" s="27"/>
      <c r="Z3249" s="27">
        <v>1</v>
      </c>
    </row>
    <row r="3250" spans="1:26">
      <c r="A3250" s="27">
        <v>2001</v>
      </c>
      <c r="B3250" t="s">
        <v>8</v>
      </c>
      <c r="C3250" s="27">
        <v>0</v>
      </c>
      <c r="D3250" s="27">
        <v>0</v>
      </c>
      <c r="E3250" s="27">
        <v>0</v>
      </c>
      <c r="F3250" s="27">
        <v>50000</v>
      </c>
      <c r="G3250" s="27">
        <v>1</v>
      </c>
      <c r="H3250" s="27">
        <v>1</v>
      </c>
      <c r="I3250" s="27">
        <v>0</v>
      </c>
      <c r="J3250" s="27">
        <v>0</v>
      </c>
      <c r="K3250" s="27">
        <v>6</v>
      </c>
      <c r="L3250" s="27">
        <v>1</v>
      </c>
      <c r="M3250" s="27">
        <v>1</v>
      </c>
      <c r="N3250" s="27">
        <v>0</v>
      </c>
      <c r="O3250" s="27">
        <v>0</v>
      </c>
      <c r="P3250" s="27">
        <v>493934000000</v>
      </c>
      <c r="Q3250" s="27">
        <v>478965491061.69385</v>
      </c>
      <c r="R3250" s="27">
        <v>1</v>
      </c>
      <c r="S3250" s="27">
        <v>1</v>
      </c>
      <c r="T3250" s="33">
        <v>0.61588871891054842</v>
      </c>
      <c r="U3250" s="27">
        <v>856046774.10000002</v>
      </c>
      <c r="V3250" s="27">
        <v>7010259000</v>
      </c>
      <c r="W3250" s="27">
        <v>19457962000</v>
      </c>
      <c r="X3250" s="27"/>
      <c r="Y3250" s="27"/>
      <c r="Z3250" s="27">
        <v>1</v>
      </c>
    </row>
    <row r="3251" spans="1:26">
      <c r="A3251" s="27">
        <v>2002</v>
      </c>
      <c r="B3251" t="s">
        <v>8</v>
      </c>
      <c r="C3251" s="27">
        <v>0</v>
      </c>
      <c r="D3251" s="27">
        <v>0</v>
      </c>
      <c r="E3251" s="27">
        <v>0</v>
      </c>
      <c r="F3251" s="27">
        <v>0</v>
      </c>
      <c r="G3251" s="27">
        <v>1</v>
      </c>
      <c r="H3251" s="27">
        <v>1</v>
      </c>
      <c r="I3251" s="27">
        <v>0</v>
      </c>
      <c r="J3251" s="27">
        <v>0</v>
      </c>
      <c r="K3251" s="27">
        <v>6</v>
      </c>
      <c r="L3251" s="27">
        <v>1</v>
      </c>
      <c r="M3251" s="27">
        <v>1</v>
      </c>
      <c r="N3251" s="27">
        <v>0</v>
      </c>
      <c r="O3251" s="27">
        <v>0</v>
      </c>
      <c r="P3251" s="27">
        <v>523768000000</v>
      </c>
      <c r="Q3251" s="27">
        <v>508068952065.9585</v>
      </c>
      <c r="R3251" s="27">
        <v>1</v>
      </c>
      <c r="S3251" s="27">
        <v>1</v>
      </c>
      <c r="T3251" s="33">
        <v>0.62466195784303247</v>
      </c>
      <c r="U3251" s="27">
        <v>926064238.39999998</v>
      </c>
      <c r="V3251" s="27">
        <v>5081946000</v>
      </c>
      <c r="W3251" s="27">
        <v>21010862000</v>
      </c>
      <c r="X3251" s="27"/>
      <c r="Y3251" s="27"/>
      <c r="Z3251" s="27">
        <v>1</v>
      </c>
    </row>
    <row r="3252" spans="1:26">
      <c r="A3252" s="27">
        <v>2003</v>
      </c>
      <c r="B3252" t="s">
        <v>8</v>
      </c>
      <c r="C3252" s="27">
        <v>0</v>
      </c>
      <c r="D3252" s="27">
        <v>0</v>
      </c>
      <c r="E3252" s="27">
        <v>0</v>
      </c>
      <c r="F3252" s="27">
        <v>0</v>
      </c>
      <c r="G3252" s="27">
        <v>1</v>
      </c>
      <c r="H3252" s="27">
        <v>1</v>
      </c>
      <c r="I3252" s="27">
        <v>0</v>
      </c>
      <c r="J3252" s="27">
        <v>0</v>
      </c>
      <c r="K3252" s="27">
        <v>6</v>
      </c>
      <c r="L3252" s="27">
        <v>1</v>
      </c>
      <c r="M3252" s="27">
        <v>1</v>
      </c>
      <c r="N3252" s="27">
        <v>0</v>
      </c>
      <c r="O3252" s="27">
        <v>0</v>
      </c>
      <c r="P3252" s="27">
        <v>618369000000</v>
      </c>
      <c r="Q3252" s="27">
        <v>599592902016.2124</v>
      </c>
      <c r="R3252" s="27">
        <v>1</v>
      </c>
      <c r="S3252" s="27">
        <v>1</v>
      </c>
      <c r="T3252" s="33">
        <v>0.61793375018798091</v>
      </c>
      <c r="U3252" s="27">
        <v>1012198184.9</v>
      </c>
      <c r="V3252" s="27">
        <v>3905693000</v>
      </c>
      <c r="W3252" s="27">
        <v>22598691000</v>
      </c>
      <c r="X3252" s="27"/>
      <c r="Y3252" s="27"/>
      <c r="Z3252" s="27">
        <v>1</v>
      </c>
    </row>
    <row r="3253" spans="1:26">
      <c r="A3253" s="27">
        <v>2004</v>
      </c>
      <c r="B3253" t="s">
        <v>8</v>
      </c>
      <c r="C3253" s="27">
        <v>0</v>
      </c>
      <c r="D3253" s="27">
        <v>0</v>
      </c>
      <c r="E3253" s="27">
        <v>0</v>
      </c>
      <c r="F3253" s="27">
        <v>0</v>
      </c>
      <c r="G3253" s="27">
        <v>1</v>
      </c>
      <c r="H3253" s="27">
        <v>1</v>
      </c>
      <c r="I3253" s="27">
        <v>0</v>
      </c>
      <c r="J3253" s="27">
        <v>0</v>
      </c>
      <c r="K3253" s="27">
        <v>6</v>
      </c>
      <c r="L3253" s="27">
        <v>1</v>
      </c>
      <c r="M3253" s="27">
        <v>1</v>
      </c>
      <c r="N3253" s="27">
        <v>0</v>
      </c>
      <c r="O3253" s="27">
        <v>0</v>
      </c>
      <c r="P3253" s="27">
        <v>721589000000</v>
      </c>
      <c r="Q3253" s="27">
        <v>699688852930.44116</v>
      </c>
      <c r="R3253" s="27">
        <v>1</v>
      </c>
      <c r="S3253" s="27">
        <v>1</v>
      </c>
      <c r="T3253" s="33">
        <v>0.67108711240801089</v>
      </c>
      <c r="U3253" s="27">
        <v>1057863821.7</v>
      </c>
      <c r="V3253" s="27">
        <v>4662452000</v>
      </c>
      <c r="W3253" s="27">
        <v>23716798000.099998</v>
      </c>
      <c r="X3253" s="27"/>
      <c r="Y3253" s="27"/>
      <c r="Z3253" s="27">
        <v>1</v>
      </c>
    </row>
    <row r="3254" spans="1:26">
      <c r="A3254" s="27">
        <v>2005</v>
      </c>
      <c r="B3254" t="s">
        <v>8</v>
      </c>
      <c r="C3254" s="27">
        <v>0</v>
      </c>
      <c r="D3254" s="27">
        <v>0</v>
      </c>
      <c r="E3254" s="27">
        <v>0</v>
      </c>
      <c r="F3254" s="27">
        <v>0</v>
      </c>
      <c r="G3254" s="27">
        <v>1</v>
      </c>
      <c r="H3254" s="27">
        <v>1</v>
      </c>
      <c r="I3254" s="27">
        <v>0</v>
      </c>
      <c r="J3254" s="27">
        <v>0</v>
      </c>
      <c r="K3254" s="27">
        <v>6</v>
      </c>
      <c r="L3254" s="27">
        <v>1</v>
      </c>
      <c r="M3254" s="27">
        <v>1</v>
      </c>
      <c r="N3254" s="27">
        <v>0</v>
      </c>
      <c r="O3254" s="27">
        <v>0</v>
      </c>
      <c r="P3254" s="27">
        <v>834218000000</v>
      </c>
      <c r="Q3254" s="27">
        <v>808901077222.09167</v>
      </c>
      <c r="R3254" s="27">
        <v>1</v>
      </c>
      <c r="S3254" s="27">
        <v>1</v>
      </c>
      <c r="T3254" s="33">
        <v>0.69599608558540027</v>
      </c>
      <c r="U3254" s="27">
        <v>973575845.89999998</v>
      </c>
      <c r="V3254" s="27">
        <v>5275938000</v>
      </c>
      <c r="W3254" s="27">
        <v>22728227000</v>
      </c>
      <c r="X3254" s="27"/>
      <c r="Y3254" s="27"/>
      <c r="Z3254" s="27">
        <v>1</v>
      </c>
    </row>
    <row r="3255" spans="1:26">
      <c r="A3255" s="27">
        <v>2006</v>
      </c>
      <c r="B3255" t="s">
        <v>8</v>
      </c>
      <c r="C3255" s="27">
        <v>0</v>
      </c>
      <c r="D3255" s="27">
        <v>0</v>
      </c>
      <c r="E3255" s="27">
        <v>0</v>
      </c>
      <c r="F3255" s="27">
        <v>0</v>
      </c>
      <c r="G3255" s="27">
        <v>1</v>
      </c>
      <c r="H3255" s="27">
        <v>1</v>
      </c>
      <c r="I3255" s="27">
        <v>0</v>
      </c>
      <c r="J3255" s="27">
        <v>0</v>
      </c>
      <c r="K3255" s="27">
        <v>6</v>
      </c>
      <c r="L3255" s="27">
        <v>1</v>
      </c>
      <c r="M3255" s="27">
        <v>1</v>
      </c>
      <c r="N3255" s="27">
        <v>0</v>
      </c>
      <c r="O3255" s="27">
        <v>0</v>
      </c>
      <c r="P3255" s="27">
        <v>949118000000</v>
      </c>
      <c r="Q3255" s="27">
        <v>920316529729.61035</v>
      </c>
      <c r="R3255" s="27">
        <v>1</v>
      </c>
      <c r="S3255" s="27">
        <v>1</v>
      </c>
      <c r="T3255" s="33">
        <v>0.83568345932575372</v>
      </c>
      <c r="U3255" s="27">
        <v>1024752148</v>
      </c>
      <c r="V3255" s="27">
        <v>6007319000</v>
      </c>
      <c r="W3255" s="27">
        <v>24433023000</v>
      </c>
      <c r="X3255" s="27"/>
      <c r="Y3255" s="27"/>
      <c r="Z3255" s="27">
        <v>1</v>
      </c>
    </row>
    <row r="3256" spans="1:26">
      <c r="A3256" s="27">
        <v>2007</v>
      </c>
      <c r="B3256" t="s">
        <v>8</v>
      </c>
      <c r="C3256" s="27">
        <v>0</v>
      </c>
      <c r="D3256" s="27">
        <v>0</v>
      </c>
      <c r="E3256" s="27">
        <v>0</v>
      </c>
      <c r="F3256" s="27">
        <v>0</v>
      </c>
      <c r="G3256" s="27">
        <v>1</v>
      </c>
      <c r="H3256" s="27">
        <v>1</v>
      </c>
      <c r="I3256" s="27">
        <v>0</v>
      </c>
      <c r="J3256" s="27">
        <v>0</v>
      </c>
      <c r="K3256" s="27">
        <v>6</v>
      </c>
      <c r="L3256" s="27">
        <v>1</v>
      </c>
      <c r="M3256" s="27">
        <v>1</v>
      </c>
      <c r="N3256" s="27">
        <v>0</v>
      </c>
      <c r="O3256" s="27">
        <v>0</v>
      </c>
      <c r="P3256" s="27">
        <v>1238700000000</v>
      </c>
      <c r="Q3256" s="27">
        <v>1201111768409.3921</v>
      </c>
      <c r="R3256" s="27">
        <v>0</v>
      </c>
      <c r="S3256" s="27">
        <v>1</v>
      </c>
      <c r="T3256" s="33">
        <v>0.90473952627382648</v>
      </c>
      <c r="U3256" s="27">
        <v>1076418892.5</v>
      </c>
      <c r="V3256" s="27">
        <v>6680041000</v>
      </c>
      <c r="W3256" s="27">
        <v>25318674000</v>
      </c>
      <c r="X3256" s="27"/>
      <c r="Y3256" s="27"/>
      <c r="Z3256" s="27">
        <v>1</v>
      </c>
    </row>
    <row r="3257" spans="1:26">
      <c r="A3257" s="27">
        <v>2008</v>
      </c>
      <c r="B3257" t="s">
        <v>8</v>
      </c>
      <c r="C3257" s="27">
        <v>750000000</v>
      </c>
      <c r="D3257" s="27">
        <v>187500000</v>
      </c>
      <c r="E3257" s="27">
        <v>0</v>
      </c>
      <c r="F3257" s="27">
        <v>750000000</v>
      </c>
      <c r="G3257" s="27">
        <v>1</v>
      </c>
      <c r="H3257" s="27">
        <v>1</v>
      </c>
      <c r="I3257" s="27">
        <v>0</v>
      </c>
      <c r="J3257" s="27">
        <v>0</v>
      </c>
      <c r="K3257" s="27">
        <v>6</v>
      </c>
      <c r="L3257" s="27">
        <v>1</v>
      </c>
      <c r="M3257" s="27">
        <v>1</v>
      </c>
      <c r="N3257" s="27">
        <v>0</v>
      </c>
      <c r="O3257" s="27">
        <v>0</v>
      </c>
      <c r="P3257" s="27">
        <v>1224096000000</v>
      </c>
      <c r="Q3257" s="27">
        <v>1186952757635.845</v>
      </c>
      <c r="R3257" s="27">
        <v>1</v>
      </c>
      <c r="S3257" s="27">
        <v>1</v>
      </c>
      <c r="T3257" s="33">
        <v>0.91944034308119871</v>
      </c>
      <c r="U3257" s="27">
        <v>1049185715.9</v>
      </c>
      <c r="V3257" s="27">
        <v>7429338000</v>
      </c>
      <c r="W3257" s="27">
        <v>25365082000</v>
      </c>
      <c r="X3257" s="27">
        <v>18985000000</v>
      </c>
      <c r="Y3257" s="27"/>
      <c r="Z3257" s="27">
        <v>1</v>
      </c>
    </row>
    <row r="3258" spans="1:26">
      <c r="A3258" s="27">
        <v>2009</v>
      </c>
      <c r="B3258" t="s">
        <v>8</v>
      </c>
      <c r="C3258" s="27">
        <v>848000000</v>
      </c>
      <c r="D3258" s="27">
        <v>394600000</v>
      </c>
      <c r="E3258" s="27">
        <v>0</v>
      </c>
      <c r="F3258" s="27">
        <v>98000000</v>
      </c>
      <c r="G3258" s="27">
        <v>1</v>
      </c>
      <c r="H3258" s="27">
        <v>1</v>
      </c>
      <c r="I3258" s="27">
        <v>0</v>
      </c>
      <c r="J3258" s="27">
        <v>0</v>
      </c>
      <c r="K3258" s="27">
        <v>6</v>
      </c>
      <c r="L3258" s="27">
        <v>1</v>
      </c>
      <c r="M3258" s="27">
        <v>1</v>
      </c>
      <c r="N3258" s="27">
        <v>0</v>
      </c>
      <c r="O3258" s="27">
        <v>0</v>
      </c>
      <c r="P3258" s="27">
        <v>1365373000000</v>
      </c>
      <c r="Q3258" s="27">
        <v>1323940295874.9001</v>
      </c>
      <c r="R3258" s="27">
        <v>1</v>
      </c>
      <c r="S3258" s="27">
        <v>1</v>
      </c>
      <c r="T3258" s="33">
        <v>0.81595367947064712</v>
      </c>
      <c r="U3258" s="27">
        <v>6236675801.3999996</v>
      </c>
      <c r="V3258" s="27">
        <v>8382384000</v>
      </c>
      <c r="W3258" s="27">
        <v>26049870000</v>
      </c>
      <c r="X3258" s="27">
        <v>21361000000</v>
      </c>
      <c r="Y3258" s="27"/>
      <c r="Z3258" s="27">
        <v>1</v>
      </c>
    </row>
    <row r="3259" spans="1:26">
      <c r="A3259" s="27">
        <v>2010</v>
      </c>
      <c r="B3259" t="s">
        <v>8</v>
      </c>
      <c r="C3259" s="27">
        <v>4736000000</v>
      </c>
      <c r="D3259" s="27">
        <v>1573699968</v>
      </c>
      <c r="E3259" s="27">
        <v>0</v>
      </c>
      <c r="F3259" s="27">
        <v>3888000000</v>
      </c>
      <c r="G3259" s="27">
        <v>1</v>
      </c>
      <c r="H3259" s="27">
        <v>1</v>
      </c>
      <c r="I3259" s="27">
        <v>0</v>
      </c>
      <c r="J3259" s="27">
        <v>0</v>
      </c>
      <c r="K3259" s="27">
        <v>6</v>
      </c>
      <c r="L3259" s="27">
        <v>1</v>
      </c>
      <c r="M3259" s="27">
        <v>1</v>
      </c>
      <c r="N3259" s="27">
        <v>0</v>
      </c>
      <c r="O3259" s="27">
        <v>0</v>
      </c>
      <c r="P3259" s="27">
        <v>1708460000000</v>
      </c>
      <c r="Q3259" s="27">
        <v>1656617073124.2126</v>
      </c>
      <c r="R3259" s="27">
        <v>1</v>
      </c>
      <c r="S3259" s="27">
        <v>1</v>
      </c>
      <c r="T3259" s="33">
        <v>1.0070075781651076</v>
      </c>
      <c r="U3259" s="27">
        <v>6126637175.8999996</v>
      </c>
      <c r="V3259" s="27">
        <v>11179829000</v>
      </c>
      <c r="W3259" s="27">
        <v>25888349000</v>
      </c>
      <c r="X3259" s="27">
        <v>23697000000</v>
      </c>
      <c r="Y3259" s="27"/>
      <c r="Z3259" s="27">
        <v>1</v>
      </c>
    </row>
    <row r="3260" spans="1:26">
      <c r="A3260" s="27">
        <v>2011</v>
      </c>
      <c r="B3260" t="s">
        <v>8</v>
      </c>
      <c r="C3260" s="27">
        <v>4736000000</v>
      </c>
      <c r="D3260" s="27">
        <v>2752800000</v>
      </c>
      <c r="E3260" s="27">
        <v>0</v>
      </c>
      <c r="F3260" s="27">
        <v>0</v>
      </c>
      <c r="G3260" s="27">
        <v>1</v>
      </c>
      <c r="H3260" s="27">
        <v>1</v>
      </c>
      <c r="I3260" s="27">
        <v>0</v>
      </c>
      <c r="J3260" s="27">
        <v>0</v>
      </c>
      <c r="K3260" s="27">
        <v>6</v>
      </c>
      <c r="L3260" s="27">
        <v>1</v>
      </c>
      <c r="M3260" s="27">
        <v>1</v>
      </c>
      <c r="N3260" s="27">
        <v>0</v>
      </c>
      <c r="O3260" s="27">
        <v>0</v>
      </c>
      <c r="P3260" s="27">
        <v>1823052000000</v>
      </c>
      <c r="Q3260" s="27">
        <v>1823049927771.4595</v>
      </c>
      <c r="R3260" s="27">
        <v>1</v>
      </c>
      <c r="S3260" s="27">
        <v>1</v>
      </c>
      <c r="T3260" s="33">
        <v>1.116808011796752</v>
      </c>
      <c r="U3260" s="27">
        <v>6107700666.3000002</v>
      </c>
      <c r="V3260" s="27">
        <v>11524241000</v>
      </c>
      <c r="W3260" s="27">
        <v>26604766000</v>
      </c>
      <c r="X3260" s="27">
        <v>24989000000</v>
      </c>
      <c r="Y3260" s="27"/>
      <c r="Z3260" s="27">
        <v>1</v>
      </c>
    </row>
    <row r="3261" spans="1:26">
      <c r="A3261" s="27">
        <v>2012</v>
      </c>
      <c r="B3261" t="s">
        <v>8</v>
      </c>
      <c r="C3261" s="27">
        <v>4736000000</v>
      </c>
      <c r="D3261" s="27">
        <v>3744400000</v>
      </c>
      <c r="E3261" s="27">
        <v>0</v>
      </c>
      <c r="F3261" s="27">
        <v>0</v>
      </c>
      <c r="G3261" s="27">
        <v>1</v>
      </c>
      <c r="H3261" s="27">
        <v>1</v>
      </c>
      <c r="I3261" s="27">
        <v>0</v>
      </c>
      <c r="J3261" s="27">
        <v>0</v>
      </c>
      <c r="K3261" s="27">
        <v>6</v>
      </c>
      <c r="L3261" s="27">
        <v>1</v>
      </c>
      <c r="M3261" s="27">
        <v>1</v>
      </c>
      <c r="N3261" s="27">
        <v>0</v>
      </c>
      <c r="O3261" s="27">
        <v>0</v>
      </c>
      <c r="P3261" s="27">
        <v>1827637000000</v>
      </c>
      <c r="Q3261" s="27">
        <v>1827637859135.6963</v>
      </c>
      <c r="R3261" s="27">
        <v>1</v>
      </c>
      <c r="S3261" s="27">
        <v>1</v>
      </c>
      <c r="T3261" s="33">
        <v>0.99562684078172081</v>
      </c>
      <c r="U3261" s="27">
        <v>6114264792.5</v>
      </c>
      <c r="V3261" s="27">
        <v>11778894000</v>
      </c>
      <c r="W3261" s="27">
        <v>26383891000</v>
      </c>
      <c r="X3261" s="27">
        <v>23886000000</v>
      </c>
      <c r="Y3261" s="27"/>
      <c r="Z3261" s="27">
        <v>1</v>
      </c>
    </row>
    <row r="3262" spans="1:26">
      <c r="A3262" s="27">
        <v>2013</v>
      </c>
      <c r="B3262" t="s">
        <v>8</v>
      </c>
      <c r="C3262" s="27">
        <v>4778000000</v>
      </c>
      <c r="D3262" s="27">
        <v>4652750000</v>
      </c>
      <c r="E3262" s="27">
        <v>0</v>
      </c>
      <c r="F3262" s="27">
        <v>167000000</v>
      </c>
      <c r="G3262" s="27">
        <v>1</v>
      </c>
      <c r="H3262" s="27">
        <v>1</v>
      </c>
      <c r="I3262" s="27">
        <v>0</v>
      </c>
      <c r="J3262" s="27">
        <v>0</v>
      </c>
      <c r="K3262" s="27">
        <v>6</v>
      </c>
      <c r="L3262" s="27">
        <v>1</v>
      </c>
      <c r="M3262" s="27">
        <v>1</v>
      </c>
      <c r="N3262" s="27">
        <v>0</v>
      </c>
      <c r="O3262" s="27">
        <v>0</v>
      </c>
      <c r="P3262" s="27">
        <v>1856721000000</v>
      </c>
      <c r="Q3262" s="27">
        <v>1856722121394.5347</v>
      </c>
      <c r="R3262" s="27">
        <v>1</v>
      </c>
      <c r="S3262" s="27">
        <v>1</v>
      </c>
      <c r="T3262" s="33">
        <v>0.99710818219516861</v>
      </c>
      <c r="U3262" s="27">
        <v>6126517828.1999998</v>
      </c>
      <c r="V3262" s="27">
        <v>11780055000</v>
      </c>
      <c r="W3262" s="27">
        <v>26405903000</v>
      </c>
      <c r="X3262" s="27">
        <v>21232000000</v>
      </c>
      <c r="Y3262" s="27"/>
      <c r="Z3262" s="27">
        <v>1</v>
      </c>
    </row>
    <row r="3263" spans="1:26">
      <c r="A3263" s="27">
        <v>2014</v>
      </c>
      <c r="B3263" t="s">
        <v>8</v>
      </c>
      <c r="C3263" s="27">
        <v>4653000000</v>
      </c>
      <c r="D3263" s="27">
        <v>4569500000</v>
      </c>
      <c r="E3263" s="27">
        <v>0</v>
      </c>
      <c r="F3263" s="27">
        <v>0</v>
      </c>
      <c r="G3263" s="27">
        <v>1</v>
      </c>
      <c r="H3263" s="27">
        <v>1</v>
      </c>
      <c r="I3263" s="27">
        <v>0</v>
      </c>
      <c r="J3263" s="27">
        <v>0</v>
      </c>
      <c r="K3263" s="27">
        <v>6</v>
      </c>
      <c r="L3263" s="27">
        <v>1</v>
      </c>
      <c r="M3263" s="27">
        <v>1</v>
      </c>
      <c r="N3263" s="27">
        <v>0</v>
      </c>
      <c r="O3263" s="27">
        <v>0</v>
      </c>
      <c r="P3263" s="27">
        <v>2039127000000</v>
      </c>
      <c r="Q3263" s="27">
        <v>2039127446298.5498</v>
      </c>
      <c r="R3263" s="27">
        <v>1</v>
      </c>
      <c r="S3263" s="27">
        <v>1</v>
      </c>
      <c r="T3263" s="33">
        <v>0.96696016921402161</v>
      </c>
      <c r="U3263" s="27">
        <v>5763739973</v>
      </c>
      <c r="V3263" s="27">
        <v>11894987000</v>
      </c>
      <c r="W3263" s="27">
        <v>25343487000</v>
      </c>
      <c r="X3263" s="27">
        <v>19095000000</v>
      </c>
      <c r="Y3263" s="27"/>
      <c r="Z3263" s="27">
        <v>1</v>
      </c>
    </row>
    <row r="3264" spans="1:26">
      <c r="A3264" s="27">
        <v>2015</v>
      </c>
      <c r="B3264" t="s">
        <v>8</v>
      </c>
      <c r="C3264" s="27">
        <v>4056133304</v>
      </c>
      <c r="D3264" s="27">
        <v>4014383304</v>
      </c>
      <c r="E3264" s="27">
        <v>0</v>
      </c>
      <c r="F3264" s="27">
        <v>0</v>
      </c>
      <c r="G3264" s="27">
        <v>1</v>
      </c>
      <c r="H3264" s="27">
        <v>1</v>
      </c>
      <c r="I3264" s="27">
        <v>0</v>
      </c>
      <c r="J3264" s="27">
        <v>0</v>
      </c>
      <c r="K3264" s="27">
        <v>6</v>
      </c>
      <c r="L3264" s="27">
        <v>1</v>
      </c>
      <c r="M3264" s="27">
        <v>1</v>
      </c>
      <c r="N3264" s="27">
        <v>0</v>
      </c>
      <c r="O3264" s="27">
        <v>0</v>
      </c>
      <c r="P3264" s="27">
        <v>2102391999999.9998</v>
      </c>
      <c r="Q3264" s="27">
        <v>2102390808996.6926</v>
      </c>
      <c r="R3264" s="27">
        <v>1</v>
      </c>
      <c r="S3264" s="27">
        <v>1</v>
      </c>
      <c r="T3264" s="33">
        <v>0.821813335342235</v>
      </c>
      <c r="U3264" s="27">
        <v>5512791458.3000002</v>
      </c>
      <c r="V3264" s="27">
        <v>12387674000</v>
      </c>
      <c r="W3264" s="27">
        <v>24120935000</v>
      </c>
      <c r="X3264" s="27">
        <v>19857000000</v>
      </c>
      <c r="Y3264" s="27"/>
      <c r="Z3264" s="27">
        <v>1</v>
      </c>
    </row>
    <row r="3265" spans="1:26">
      <c r="A3265" s="27">
        <v>2016</v>
      </c>
      <c r="B3265" t="s">
        <v>8</v>
      </c>
      <c r="C3265" s="27">
        <v>3459266632</v>
      </c>
      <c r="D3265" s="27">
        <v>3459266632</v>
      </c>
      <c r="E3265" s="27">
        <v>0</v>
      </c>
      <c r="F3265" s="27">
        <v>0</v>
      </c>
      <c r="G3265" s="27">
        <v>1</v>
      </c>
      <c r="H3265" s="27">
        <v>1</v>
      </c>
      <c r="I3265" s="27">
        <v>0</v>
      </c>
      <c r="J3265" s="27">
        <v>0</v>
      </c>
      <c r="K3265" s="27">
        <v>6</v>
      </c>
      <c r="L3265" s="27">
        <v>1</v>
      </c>
      <c r="M3265" s="27">
        <v>1</v>
      </c>
      <c r="N3265" s="27">
        <v>0</v>
      </c>
      <c r="O3265" s="27">
        <v>0</v>
      </c>
      <c r="P3265" s="27">
        <v>2273556000000</v>
      </c>
      <c r="Q3265" s="27">
        <v>2274229710530.4741</v>
      </c>
      <c r="R3265" s="27">
        <v>1</v>
      </c>
      <c r="S3265" s="27">
        <v>1</v>
      </c>
      <c r="T3265" s="33">
        <v>0.86004996979414983</v>
      </c>
      <c r="U3265" s="27">
        <v>5348091577.1000004</v>
      </c>
      <c r="V3265" s="27">
        <v>12828396000</v>
      </c>
      <c r="W3265" s="27">
        <v>23519621000</v>
      </c>
      <c r="X3265" s="27">
        <v>21263000000</v>
      </c>
      <c r="Y3265" s="27"/>
      <c r="Z3265" s="27">
        <v>1</v>
      </c>
    </row>
    <row r="3266" spans="1:26">
      <c r="A3266" s="27">
        <v>2017</v>
      </c>
      <c r="B3266" t="s">
        <v>8</v>
      </c>
      <c r="C3266" s="27">
        <v>2862400032</v>
      </c>
      <c r="D3266" s="27">
        <v>2862400032</v>
      </c>
      <c r="E3266" s="27">
        <v>0</v>
      </c>
      <c r="F3266" s="27">
        <v>0</v>
      </c>
      <c r="G3266" s="27">
        <v>1</v>
      </c>
      <c r="H3266" s="27">
        <v>1</v>
      </c>
      <c r="I3266" s="27">
        <v>0</v>
      </c>
      <c r="J3266" s="27">
        <v>0</v>
      </c>
      <c r="K3266" s="27">
        <v>6</v>
      </c>
      <c r="L3266" s="27">
        <v>1</v>
      </c>
      <c r="M3266" s="27">
        <v>1</v>
      </c>
      <c r="N3266" s="27">
        <v>0</v>
      </c>
      <c r="O3266" s="27">
        <v>0</v>
      </c>
      <c r="P3266" s="27">
        <v>2602309000000</v>
      </c>
      <c r="Q3266" s="27">
        <v>2600818243559.6465</v>
      </c>
      <c r="R3266" s="27">
        <v>1</v>
      </c>
      <c r="S3266" s="27">
        <v>1</v>
      </c>
      <c r="T3266" s="33">
        <v>0.90809244833766045</v>
      </c>
      <c r="U3266" s="27">
        <v>5665573406.3000002</v>
      </c>
      <c r="V3266" s="27">
        <v>12854611000</v>
      </c>
      <c r="W3266" s="27">
        <v>24379153000</v>
      </c>
      <c r="X3266" s="27">
        <v>24037000000</v>
      </c>
      <c r="Y3266" s="27"/>
      <c r="Z3266" s="27">
        <v>1</v>
      </c>
    </row>
    <row r="3267" spans="1:26">
      <c r="A3267" s="27">
        <v>1950</v>
      </c>
      <c r="B3267" t="s">
        <v>121</v>
      </c>
      <c r="C3267" s="27"/>
      <c r="D3267" s="27"/>
      <c r="E3267" s="27"/>
      <c r="F3267" s="27">
        <v>0</v>
      </c>
      <c r="G3267" s="27">
        <v>1</v>
      </c>
      <c r="H3267" s="27">
        <v>1</v>
      </c>
      <c r="I3267" s="27">
        <v>0</v>
      </c>
      <c r="J3267" s="27">
        <v>0</v>
      </c>
      <c r="K3267" s="27">
        <v>6</v>
      </c>
      <c r="L3267" s="27">
        <v>1</v>
      </c>
      <c r="M3267" s="27">
        <v>0</v>
      </c>
      <c r="N3267" s="27">
        <v>0</v>
      </c>
      <c r="O3267" s="27">
        <v>0</v>
      </c>
      <c r="P3267" s="27"/>
      <c r="Q3267" s="27"/>
      <c r="R3267" s="27">
        <v>0</v>
      </c>
      <c r="S3267" s="27">
        <v>1</v>
      </c>
      <c r="T3267" s="33">
        <v>1.287837882863923</v>
      </c>
      <c r="U3267" s="27"/>
      <c r="V3267" s="27"/>
      <c r="W3267" s="27"/>
      <c r="X3267" s="27"/>
      <c r="Y3267" s="27"/>
      <c r="Z3267" s="27">
        <v>1</v>
      </c>
    </row>
    <row r="3268" spans="1:26">
      <c r="A3268" s="27">
        <v>1951</v>
      </c>
      <c r="B3268" t="s">
        <v>121</v>
      </c>
      <c r="C3268" s="27"/>
      <c r="D3268" s="27"/>
      <c r="E3268" s="27"/>
      <c r="F3268" s="27">
        <v>0</v>
      </c>
      <c r="G3268" s="27">
        <v>1</v>
      </c>
      <c r="H3268" s="27">
        <v>1</v>
      </c>
      <c r="I3268" s="27">
        <v>0</v>
      </c>
      <c r="J3268" s="27">
        <v>0</v>
      </c>
      <c r="K3268" s="27">
        <v>6</v>
      </c>
      <c r="L3268" s="27">
        <v>1</v>
      </c>
      <c r="M3268" s="27">
        <v>0</v>
      </c>
      <c r="N3268" s="27">
        <v>0</v>
      </c>
      <c r="O3268" s="27">
        <v>0</v>
      </c>
      <c r="P3268" s="27"/>
      <c r="Q3268" s="27"/>
      <c r="R3268" s="27">
        <v>0</v>
      </c>
      <c r="S3268" s="27">
        <v>1</v>
      </c>
      <c r="T3268" s="33">
        <v>1.3439935487765553</v>
      </c>
      <c r="U3268" s="27"/>
      <c r="V3268" s="27"/>
      <c r="W3268" s="27"/>
      <c r="X3268" s="27"/>
      <c r="Y3268" s="27"/>
      <c r="Z3268" s="27">
        <v>1</v>
      </c>
    </row>
    <row r="3269" spans="1:26">
      <c r="A3269" s="27">
        <v>1952</v>
      </c>
      <c r="B3269" t="s">
        <v>121</v>
      </c>
      <c r="C3269" s="27"/>
      <c r="D3269" s="27"/>
      <c r="E3269" s="27"/>
      <c r="F3269" s="27">
        <v>0</v>
      </c>
      <c r="G3269" s="27">
        <v>1</v>
      </c>
      <c r="H3269" s="27">
        <v>1</v>
      </c>
      <c r="I3269" s="27">
        <v>0</v>
      </c>
      <c r="J3269" s="27">
        <v>0</v>
      </c>
      <c r="K3269" s="27">
        <v>6</v>
      </c>
      <c r="L3269" s="27">
        <v>1</v>
      </c>
      <c r="M3269" s="27">
        <v>0</v>
      </c>
      <c r="N3269" s="27">
        <v>0</v>
      </c>
      <c r="O3269" s="27">
        <v>0</v>
      </c>
      <c r="P3269" s="27"/>
      <c r="Q3269" s="27"/>
      <c r="R3269" s="27">
        <v>0</v>
      </c>
      <c r="S3269" s="27">
        <v>1</v>
      </c>
      <c r="T3269" s="33">
        <v>1.1861288455441423</v>
      </c>
      <c r="U3269" s="27"/>
      <c r="V3269" s="27"/>
      <c r="W3269" s="27"/>
      <c r="X3269" s="27"/>
      <c r="Y3269" s="27"/>
      <c r="Z3269" s="27">
        <v>1</v>
      </c>
    </row>
    <row r="3270" spans="1:26">
      <c r="A3270" s="27">
        <v>1953</v>
      </c>
      <c r="B3270" t="s">
        <v>121</v>
      </c>
      <c r="C3270" s="27"/>
      <c r="D3270" s="27"/>
      <c r="E3270" s="27"/>
      <c r="F3270" s="27">
        <v>0</v>
      </c>
      <c r="G3270" s="27">
        <v>1</v>
      </c>
      <c r="H3270" s="27">
        <v>1</v>
      </c>
      <c r="I3270" s="27">
        <v>0</v>
      </c>
      <c r="J3270" s="27">
        <v>0</v>
      </c>
      <c r="K3270" s="27">
        <v>6</v>
      </c>
      <c r="L3270" s="27">
        <v>1</v>
      </c>
      <c r="M3270" s="27">
        <v>0</v>
      </c>
      <c r="N3270" s="27">
        <v>0</v>
      </c>
      <c r="O3270" s="27">
        <v>0</v>
      </c>
      <c r="P3270" s="27"/>
      <c r="Q3270" s="27"/>
      <c r="R3270" s="27">
        <v>0</v>
      </c>
      <c r="S3270" s="27">
        <v>1</v>
      </c>
      <c r="T3270" s="33">
        <v>1.1355764645766917</v>
      </c>
      <c r="U3270" s="27"/>
      <c r="V3270" s="27"/>
      <c r="W3270" s="27"/>
      <c r="X3270" s="27"/>
      <c r="Y3270" s="27"/>
      <c r="Z3270" s="27">
        <v>1</v>
      </c>
    </row>
    <row r="3271" spans="1:26">
      <c r="A3271" s="27">
        <v>1954</v>
      </c>
      <c r="B3271" t="s">
        <v>121</v>
      </c>
      <c r="C3271" s="27"/>
      <c r="D3271" s="27"/>
      <c r="E3271" s="27"/>
      <c r="F3271" s="27">
        <v>0</v>
      </c>
      <c r="G3271" s="27">
        <v>1</v>
      </c>
      <c r="H3271" s="27">
        <v>1</v>
      </c>
      <c r="I3271" s="27">
        <v>0</v>
      </c>
      <c r="J3271" s="27">
        <v>0</v>
      </c>
      <c r="K3271" s="27">
        <v>6</v>
      </c>
      <c r="L3271" s="27">
        <v>1</v>
      </c>
      <c r="M3271" s="27">
        <v>0</v>
      </c>
      <c r="N3271" s="27">
        <v>0</v>
      </c>
      <c r="O3271" s="27">
        <v>0</v>
      </c>
      <c r="P3271" s="27"/>
      <c r="Q3271" s="27"/>
      <c r="R3271" s="27">
        <v>0</v>
      </c>
      <c r="S3271" s="27">
        <v>1</v>
      </c>
      <c r="T3271" s="33">
        <v>1.2456557755316726</v>
      </c>
      <c r="U3271" s="27"/>
      <c r="V3271" s="27"/>
      <c r="W3271" s="27"/>
      <c r="X3271" s="27"/>
      <c r="Y3271" s="27"/>
      <c r="Z3271" s="27">
        <v>1</v>
      </c>
    </row>
    <row r="3272" spans="1:26">
      <c r="A3272" s="27">
        <v>1955</v>
      </c>
      <c r="B3272" t="s">
        <v>121</v>
      </c>
      <c r="C3272" s="27"/>
      <c r="D3272" s="27"/>
      <c r="E3272" s="27"/>
      <c r="F3272" s="27">
        <v>0</v>
      </c>
      <c r="G3272" s="27">
        <v>1</v>
      </c>
      <c r="H3272" s="27">
        <v>1</v>
      </c>
      <c r="I3272" s="27">
        <v>0</v>
      </c>
      <c r="J3272" s="27">
        <v>0</v>
      </c>
      <c r="K3272" s="27">
        <v>6</v>
      </c>
      <c r="L3272" s="27">
        <v>1</v>
      </c>
      <c r="M3272" s="27">
        <v>0</v>
      </c>
      <c r="N3272" s="27">
        <v>0</v>
      </c>
      <c r="O3272" s="27">
        <v>0</v>
      </c>
      <c r="P3272" s="27"/>
      <c r="Q3272" s="27"/>
      <c r="R3272" s="27">
        <v>0</v>
      </c>
      <c r="S3272" s="27">
        <v>1</v>
      </c>
      <c r="T3272" s="33">
        <v>1.2093425125419712</v>
      </c>
      <c r="U3272" s="27"/>
      <c r="V3272" s="27"/>
      <c r="W3272" s="27"/>
      <c r="X3272" s="27"/>
      <c r="Y3272" s="27"/>
      <c r="Z3272" s="27">
        <v>1</v>
      </c>
    </row>
    <row r="3273" spans="1:26">
      <c r="A3273" s="27">
        <v>1956</v>
      </c>
      <c r="B3273" t="s">
        <v>121</v>
      </c>
      <c r="C3273" s="27"/>
      <c r="D3273" s="27"/>
      <c r="E3273" s="27"/>
      <c r="F3273" s="27">
        <v>16200000</v>
      </c>
      <c r="G3273" s="27">
        <v>1</v>
      </c>
      <c r="H3273" s="27">
        <v>1</v>
      </c>
      <c r="I3273" s="27">
        <v>0</v>
      </c>
      <c r="J3273" s="27">
        <v>0</v>
      </c>
      <c r="K3273" s="27">
        <v>6</v>
      </c>
      <c r="L3273" s="27">
        <v>1</v>
      </c>
      <c r="M3273" s="27">
        <v>0</v>
      </c>
      <c r="N3273" s="27">
        <v>0</v>
      </c>
      <c r="O3273" s="27">
        <v>0</v>
      </c>
      <c r="P3273" s="27"/>
      <c r="Q3273" s="27"/>
      <c r="R3273" s="27">
        <v>1</v>
      </c>
      <c r="S3273" s="27">
        <v>1</v>
      </c>
      <c r="T3273" s="33">
        <v>1.188247729709901</v>
      </c>
      <c r="U3273" s="27"/>
      <c r="V3273" s="27"/>
      <c r="W3273" s="27"/>
      <c r="X3273" s="27"/>
      <c r="Y3273" s="27"/>
      <c r="Z3273" s="27">
        <v>1</v>
      </c>
    </row>
    <row r="3274" spans="1:26">
      <c r="A3274" s="27">
        <v>1957</v>
      </c>
      <c r="B3274" t="s">
        <v>121</v>
      </c>
      <c r="C3274" s="27"/>
      <c r="D3274" s="27"/>
      <c r="E3274" s="27"/>
      <c r="F3274" s="27">
        <v>0</v>
      </c>
      <c r="G3274" s="27">
        <v>1</v>
      </c>
      <c r="H3274" s="27">
        <v>1</v>
      </c>
      <c r="I3274" s="27">
        <v>0</v>
      </c>
      <c r="J3274" s="27">
        <v>0</v>
      </c>
      <c r="K3274" s="27">
        <v>6</v>
      </c>
      <c r="L3274" s="27">
        <v>1</v>
      </c>
      <c r="M3274" s="27">
        <v>0</v>
      </c>
      <c r="N3274" s="27">
        <v>0</v>
      </c>
      <c r="O3274" s="27">
        <v>0</v>
      </c>
      <c r="P3274" s="27"/>
      <c r="Q3274" s="27"/>
      <c r="R3274" s="27">
        <v>1</v>
      </c>
      <c r="S3274" s="27">
        <v>1</v>
      </c>
      <c r="T3274" s="33">
        <v>1.1056830722153153</v>
      </c>
      <c r="U3274" s="27"/>
      <c r="V3274" s="27"/>
      <c r="W3274" s="27"/>
      <c r="X3274" s="27"/>
      <c r="Y3274" s="27"/>
      <c r="Z3274" s="27">
        <v>1</v>
      </c>
    </row>
    <row r="3275" spans="1:26">
      <c r="A3275" s="27">
        <v>1958</v>
      </c>
      <c r="B3275" t="s">
        <v>121</v>
      </c>
      <c r="C3275" s="27"/>
      <c r="D3275" s="27"/>
      <c r="E3275" s="27"/>
      <c r="F3275" s="27">
        <v>10900000</v>
      </c>
      <c r="G3275" s="27">
        <v>1</v>
      </c>
      <c r="H3275" s="27">
        <v>1</v>
      </c>
      <c r="I3275" s="27">
        <v>0</v>
      </c>
      <c r="J3275" s="27">
        <v>0</v>
      </c>
      <c r="K3275" s="27">
        <v>6</v>
      </c>
      <c r="L3275" s="27">
        <v>1</v>
      </c>
      <c r="M3275" s="27">
        <v>0</v>
      </c>
      <c r="N3275" s="27">
        <v>0</v>
      </c>
      <c r="O3275" s="27">
        <v>0</v>
      </c>
      <c r="P3275" s="27"/>
      <c r="Q3275" s="27"/>
      <c r="R3275" s="27">
        <v>1</v>
      </c>
      <c r="S3275" s="27">
        <v>1</v>
      </c>
      <c r="T3275" s="33">
        <v>1.0176220702015186</v>
      </c>
      <c r="U3275" s="27"/>
      <c r="V3275" s="27"/>
      <c r="W3275" s="27"/>
      <c r="X3275" s="27"/>
      <c r="Y3275" s="27"/>
      <c r="Z3275" s="27">
        <v>1</v>
      </c>
    </row>
    <row r="3276" spans="1:26">
      <c r="A3276" s="27">
        <v>1959</v>
      </c>
      <c r="B3276" t="s">
        <v>121</v>
      </c>
      <c r="C3276" s="27"/>
      <c r="D3276" s="27"/>
      <c r="E3276" s="27"/>
      <c r="F3276" s="27">
        <v>0</v>
      </c>
      <c r="G3276" s="27">
        <v>1</v>
      </c>
      <c r="H3276" s="27">
        <v>1</v>
      </c>
      <c r="I3276" s="27">
        <v>0</v>
      </c>
      <c r="J3276" s="27">
        <v>0</v>
      </c>
      <c r="K3276" s="27">
        <v>6</v>
      </c>
      <c r="L3276" s="27">
        <v>1</v>
      </c>
      <c r="M3276" s="27">
        <v>0</v>
      </c>
      <c r="N3276" s="27">
        <v>0</v>
      </c>
      <c r="O3276" s="27">
        <v>0</v>
      </c>
      <c r="P3276" s="27"/>
      <c r="Q3276" s="27"/>
      <c r="R3276" s="27">
        <v>1</v>
      </c>
      <c r="S3276" s="27">
        <v>1</v>
      </c>
      <c r="T3276" s="33">
        <v>1.0157995537348996</v>
      </c>
      <c r="U3276" s="27"/>
      <c r="V3276" s="27"/>
      <c r="W3276" s="27"/>
      <c r="X3276" s="27"/>
      <c r="Y3276" s="27"/>
      <c r="Z3276" s="27">
        <v>1</v>
      </c>
    </row>
    <row r="3277" spans="1:26">
      <c r="A3277" s="27">
        <v>1960</v>
      </c>
      <c r="B3277" t="s">
        <v>121</v>
      </c>
      <c r="C3277" s="27"/>
      <c r="D3277" s="27"/>
      <c r="E3277" s="27"/>
      <c r="F3277" s="27">
        <v>0</v>
      </c>
      <c r="G3277" s="27">
        <v>1</v>
      </c>
      <c r="H3277" s="27">
        <v>1</v>
      </c>
      <c r="I3277" s="27">
        <v>0</v>
      </c>
      <c r="J3277" s="27">
        <v>0</v>
      </c>
      <c r="K3277" s="27">
        <v>6</v>
      </c>
      <c r="L3277" s="27">
        <v>1</v>
      </c>
      <c r="M3277" s="27">
        <v>0</v>
      </c>
      <c r="N3277" s="27">
        <v>0</v>
      </c>
      <c r="O3277" s="27">
        <v>0</v>
      </c>
      <c r="P3277" s="27"/>
      <c r="Q3277" s="27"/>
      <c r="R3277" s="27">
        <v>1</v>
      </c>
      <c r="S3277" s="27">
        <v>1</v>
      </c>
      <c r="T3277" s="33">
        <v>0.99364431383616725</v>
      </c>
      <c r="U3277" s="27"/>
      <c r="V3277" s="27"/>
      <c r="W3277" s="27"/>
      <c r="X3277" s="27"/>
      <c r="Y3277" s="27"/>
      <c r="Z3277" s="27">
        <v>1</v>
      </c>
    </row>
    <row r="3278" spans="1:26">
      <c r="A3278" s="27">
        <v>1961</v>
      </c>
      <c r="B3278" t="s">
        <v>121</v>
      </c>
      <c r="C3278" s="27"/>
      <c r="D3278" s="27"/>
      <c r="E3278" s="27"/>
      <c r="F3278" s="27">
        <v>0</v>
      </c>
      <c r="G3278" s="27">
        <v>1</v>
      </c>
      <c r="H3278" s="27">
        <v>1</v>
      </c>
      <c r="I3278" s="27">
        <v>0</v>
      </c>
      <c r="J3278" s="27">
        <v>0</v>
      </c>
      <c r="K3278" s="27">
        <v>6</v>
      </c>
      <c r="L3278" s="27">
        <v>1</v>
      </c>
      <c r="M3278" s="27">
        <v>0</v>
      </c>
      <c r="N3278" s="27">
        <v>0</v>
      </c>
      <c r="O3278" s="27">
        <v>0</v>
      </c>
      <c r="P3278" s="27"/>
      <c r="Q3278" s="27"/>
      <c r="R3278" s="27">
        <v>1</v>
      </c>
      <c r="S3278" s="27">
        <v>1</v>
      </c>
      <c r="T3278" s="33">
        <v>0.97346733996739376</v>
      </c>
      <c r="U3278" s="27"/>
      <c r="V3278" s="27"/>
      <c r="W3278" s="27"/>
      <c r="X3278" s="27"/>
      <c r="Y3278" s="27"/>
      <c r="Z3278" s="27">
        <v>1</v>
      </c>
    </row>
    <row r="3279" spans="1:26">
      <c r="A3279" s="27">
        <v>1962</v>
      </c>
      <c r="B3279" t="s">
        <v>121</v>
      </c>
      <c r="C3279" s="27"/>
      <c r="D3279" s="27"/>
      <c r="E3279" s="27"/>
      <c r="F3279" s="27">
        <v>0</v>
      </c>
      <c r="G3279" s="27">
        <v>1</v>
      </c>
      <c r="H3279" s="27">
        <v>1</v>
      </c>
      <c r="I3279" s="27">
        <v>0</v>
      </c>
      <c r="J3279" s="27">
        <v>0</v>
      </c>
      <c r="K3279" s="27">
        <v>6</v>
      </c>
      <c r="L3279" s="27">
        <v>1</v>
      </c>
      <c r="M3279" s="27">
        <v>0</v>
      </c>
      <c r="N3279" s="27">
        <v>0</v>
      </c>
      <c r="O3279" s="27">
        <v>0</v>
      </c>
      <c r="P3279" s="27"/>
      <c r="Q3279" s="27"/>
      <c r="R3279" s="27">
        <v>1</v>
      </c>
      <c r="S3279" s="27">
        <v>1</v>
      </c>
      <c r="T3279" s="33">
        <v>0.97699079984331827</v>
      </c>
      <c r="U3279" s="27"/>
      <c r="V3279" s="27"/>
      <c r="W3279" s="27"/>
      <c r="X3279" s="27"/>
      <c r="Y3279" s="27"/>
      <c r="Z3279" s="27">
        <v>1</v>
      </c>
    </row>
    <row r="3280" spans="1:26">
      <c r="A3280" s="27">
        <v>1963</v>
      </c>
      <c r="B3280" t="s">
        <v>121</v>
      </c>
      <c r="C3280" s="27"/>
      <c r="D3280" s="27"/>
      <c r="E3280" s="27"/>
      <c r="F3280" s="27">
        <v>0</v>
      </c>
      <c r="G3280" s="27">
        <v>1</v>
      </c>
      <c r="H3280" s="27">
        <v>1</v>
      </c>
      <c r="I3280" s="27">
        <v>0</v>
      </c>
      <c r="J3280" s="27">
        <v>0</v>
      </c>
      <c r="K3280" s="27">
        <v>6</v>
      </c>
      <c r="L3280" s="27">
        <v>1</v>
      </c>
      <c r="M3280" s="27">
        <v>0</v>
      </c>
      <c r="N3280" s="27">
        <v>0</v>
      </c>
      <c r="O3280" s="27">
        <v>0</v>
      </c>
      <c r="P3280" s="27"/>
      <c r="Q3280" s="27"/>
      <c r="R3280" s="27">
        <v>1</v>
      </c>
      <c r="S3280" s="27">
        <v>1</v>
      </c>
      <c r="T3280" s="33">
        <v>0.98866747285419376</v>
      </c>
      <c r="U3280" s="27"/>
      <c r="V3280" s="27"/>
      <c r="W3280" s="27"/>
      <c r="X3280" s="27"/>
      <c r="Y3280" s="27"/>
      <c r="Z3280" s="27">
        <v>1</v>
      </c>
    </row>
    <row r="3281" spans="1:26">
      <c r="A3281" s="27">
        <v>1964</v>
      </c>
      <c r="B3281" t="s">
        <v>121</v>
      </c>
      <c r="C3281" s="27"/>
      <c r="D3281" s="27"/>
      <c r="E3281" s="27"/>
      <c r="F3281" s="27">
        <v>0</v>
      </c>
      <c r="G3281" s="27">
        <v>1</v>
      </c>
      <c r="H3281" s="27">
        <v>1</v>
      </c>
      <c r="I3281" s="27">
        <v>0</v>
      </c>
      <c r="J3281" s="27">
        <v>0</v>
      </c>
      <c r="K3281" s="27">
        <v>6</v>
      </c>
      <c r="L3281" s="27">
        <v>1</v>
      </c>
      <c r="M3281" s="27">
        <v>0</v>
      </c>
      <c r="N3281" s="27">
        <v>0</v>
      </c>
      <c r="O3281" s="27">
        <v>0</v>
      </c>
      <c r="P3281" s="27"/>
      <c r="Q3281" s="27"/>
      <c r="R3281" s="27">
        <v>0</v>
      </c>
      <c r="S3281" s="27">
        <v>1</v>
      </c>
      <c r="T3281" s="33">
        <v>1.0337554660061781</v>
      </c>
      <c r="U3281" s="27"/>
      <c r="V3281" s="27"/>
      <c r="W3281" s="27"/>
      <c r="X3281" s="27"/>
      <c r="Y3281" s="27"/>
      <c r="Z3281" s="27">
        <v>1</v>
      </c>
    </row>
    <row r="3282" spans="1:26">
      <c r="A3282" s="27">
        <v>1965</v>
      </c>
      <c r="B3282" t="s">
        <v>121</v>
      </c>
      <c r="C3282" s="27"/>
      <c r="D3282" s="27"/>
      <c r="E3282" s="27"/>
      <c r="F3282" s="27">
        <v>0</v>
      </c>
      <c r="G3282" s="27">
        <v>1</v>
      </c>
      <c r="H3282" s="27">
        <v>1</v>
      </c>
      <c r="I3282" s="27">
        <v>0</v>
      </c>
      <c r="J3282" s="27">
        <v>0</v>
      </c>
      <c r="K3282" s="27">
        <v>6</v>
      </c>
      <c r="L3282" s="27">
        <v>1</v>
      </c>
      <c r="M3282" s="27">
        <v>0</v>
      </c>
      <c r="N3282" s="27">
        <v>0</v>
      </c>
      <c r="O3282" s="27">
        <v>0</v>
      </c>
      <c r="P3282" s="27"/>
      <c r="Q3282" s="27"/>
      <c r="R3282" s="27">
        <v>0</v>
      </c>
      <c r="S3282" s="27">
        <v>1</v>
      </c>
      <c r="T3282" s="33">
        <v>1.0227515959565798</v>
      </c>
      <c r="U3282" s="27"/>
      <c r="V3282" s="27"/>
      <c r="W3282" s="27"/>
      <c r="X3282" s="27"/>
      <c r="Y3282" s="27"/>
      <c r="Z3282" s="27">
        <v>1</v>
      </c>
    </row>
    <row r="3283" spans="1:26">
      <c r="A3283" s="27">
        <v>1966</v>
      </c>
      <c r="B3283" t="s">
        <v>121</v>
      </c>
      <c r="C3283" s="27"/>
      <c r="D3283" s="27"/>
      <c r="E3283" s="27"/>
      <c r="F3283" s="27">
        <v>0</v>
      </c>
      <c r="G3283" s="27">
        <v>1</v>
      </c>
      <c r="H3283" s="27">
        <v>1</v>
      </c>
      <c r="I3283" s="27">
        <v>0</v>
      </c>
      <c r="J3283" s="27">
        <v>0</v>
      </c>
      <c r="K3283" s="27">
        <v>6</v>
      </c>
      <c r="L3283" s="27">
        <v>1</v>
      </c>
      <c r="M3283" s="27">
        <v>0</v>
      </c>
      <c r="N3283" s="27">
        <v>0</v>
      </c>
      <c r="O3283" s="27">
        <v>0</v>
      </c>
      <c r="P3283" s="27"/>
      <c r="Q3283" s="27"/>
      <c r="R3283" s="27">
        <v>0</v>
      </c>
      <c r="S3283" s="27">
        <v>1</v>
      </c>
      <c r="T3283" s="33">
        <v>1.060453919000093</v>
      </c>
      <c r="U3283" s="27"/>
      <c r="V3283" s="27"/>
      <c r="W3283" s="27"/>
      <c r="X3283" s="27"/>
      <c r="Y3283" s="27"/>
      <c r="Z3283" s="27">
        <v>1</v>
      </c>
    </row>
    <row r="3284" spans="1:26">
      <c r="A3284" s="27">
        <v>1967</v>
      </c>
      <c r="B3284" t="s">
        <v>121</v>
      </c>
      <c r="C3284" s="27"/>
      <c r="D3284" s="27"/>
      <c r="E3284" s="27"/>
      <c r="F3284" s="27">
        <v>0</v>
      </c>
      <c r="G3284" s="27">
        <v>1</v>
      </c>
      <c r="H3284" s="27">
        <v>1</v>
      </c>
      <c r="I3284" s="27">
        <v>0</v>
      </c>
      <c r="J3284" s="27">
        <v>0</v>
      </c>
      <c r="K3284" s="27">
        <v>6</v>
      </c>
      <c r="L3284" s="27">
        <v>1</v>
      </c>
      <c r="M3284" s="27">
        <v>0</v>
      </c>
      <c r="N3284" s="27">
        <v>0</v>
      </c>
      <c r="O3284" s="27">
        <v>0</v>
      </c>
      <c r="P3284" s="27"/>
      <c r="Q3284" s="27">
        <v>5667756644.8314066</v>
      </c>
      <c r="R3284" s="27">
        <v>0</v>
      </c>
      <c r="S3284" s="27">
        <v>1</v>
      </c>
      <c r="T3284" s="33">
        <v>1.0100991944882907</v>
      </c>
      <c r="U3284" s="27"/>
      <c r="V3284" s="27"/>
      <c r="W3284" s="27"/>
      <c r="X3284" s="27"/>
      <c r="Y3284" s="27"/>
      <c r="Z3284" s="27">
        <v>1</v>
      </c>
    </row>
    <row r="3285" spans="1:26">
      <c r="A3285" s="27">
        <v>1968</v>
      </c>
      <c r="B3285" t="s">
        <v>121</v>
      </c>
      <c r="C3285" s="27"/>
      <c r="D3285" s="27"/>
      <c r="E3285" s="27"/>
      <c r="F3285" s="27">
        <v>0</v>
      </c>
      <c r="G3285" s="27">
        <v>1</v>
      </c>
      <c r="H3285" s="27">
        <v>1</v>
      </c>
      <c r="I3285" s="27">
        <v>0</v>
      </c>
      <c r="J3285" s="27">
        <v>0</v>
      </c>
      <c r="K3285" s="27">
        <v>6</v>
      </c>
      <c r="L3285" s="27">
        <v>1</v>
      </c>
      <c r="M3285" s="27">
        <v>0</v>
      </c>
      <c r="N3285" s="27">
        <v>0</v>
      </c>
      <c r="O3285" s="27">
        <v>0</v>
      </c>
      <c r="P3285" s="27"/>
      <c r="Q3285" s="27">
        <v>7076465295.3332701</v>
      </c>
      <c r="R3285" s="27">
        <v>0</v>
      </c>
      <c r="S3285" s="27">
        <v>1</v>
      </c>
      <c r="T3285" s="33">
        <v>0.99765870157012104</v>
      </c>
      <c r="U3285" s="27"/>
      <c r="V3285" s="27"/>
      <c r="W3285" s="27"/>
      <c r="X3285" s="27"/>
      <c r="Y3285" s="27"/>
      <c r="Z3285" s="27">
        <v>1</v>
      </c>
    </row>
    <row r="3286" spans="1:26">
      <c r="A3286" s="27">
        <v>1969</v>
      </c>
      <c r="B3286" t="s">
        <v>121</v>
      </c>
      <c r="C3286" s="27"/>
      <c r="D3286" s="27"/>
      <c r="E3286" s="27"/>
      <c r="F3286" s="27">
        <v>0</v>
      </c>
      <c r="G3286" s="27">
        <v>1</v>
      </c>
      <c r="H3286" s="27">
        <v>1</v>
      </c>
      <c r="I3286" s="27">
        <v>0</v>
      </c>
      <c r="J3286" s="27">
        <v>0</v>
      </c>
      <c r="K3286" s="27">
        <v>6</v>
      </c>
      <c r="L3286" s="27">
        <v>1</v>
      </c>
      <c r="M3286" s="27">
        <v>0</v>
      </c>
      <c r="N3286" s="27">
        <v>0</v>
      </c>
      <c r="O3286" s="27">
        <v>0</v>
      </c>
      <c r="P3286" s="27"/>
      <c r="Q3286" s="27">
        <v>8337423312.8834352</v>
      </c>
      <c r="R3286" s="27">
        <v>0</v>
      </c>
      <c r="S3286" s="27">
        <v>1</v>
      </c>
      <c r="T3286" s="33">
        <v>1.0058077459461789</v>
      </c>
      <c r="U3286" s="27"/>
      <c r="V3286" s="27"/>
      <c r="W3286" s="27"/>
      <c r="X3286" s="27"/>
      <c r="Y3286" s="27"/>
      <c r="Z3286" s="27">
        <v>1</v>
      </c>
    </row>
    <row r="3287" spans="1:26">
      <c r="A3287" s="27">
        <v>1970</v>
      </c>
      <c r="B3287" t="s">
        <v>121</v>
      </c>
      <c r="C3287" s="27"/>
      <c r="D3287" s="27"/>
      <c r="E3287" s="27"/>
      <c r="F3287" s="27">
        <v>0</v>
      </c>
      <c r="G3287" s="27">
        <v>1</v>
      </c>
      <c r="H3287" s="27">
        <v>1</v>
      </c>
      <c r="I3287" s="27">
        <v>0</v>
      </c>
      <c r="J3287" s="27">
        <v>0</v>
      </c>
      <c r="K3287" s="27">
        <v>6</v>
      </c>
      <c r="L3287" s="27">
        <v>1</v>
      </c>
      <c r="M3287" s="27">
        <v>0</v>
      </c>
      <c r="N3287" s="27">
        <v>0</v>
      </c>
      <c r="O3287" s="27">
        <v>0</v>
      </c>
      <c r="P3287" s="27"/>
      <c r="Q3287" s="27">
        <v>9150684931.5068512</v>
      </c>
      <c r="R3287" s="27">
        <v>0</v>
      </c>
      <c r="S3287" s="27">
        <v>1</v>
      </c>
      <c r="T3287" s="33">
        <v>1</v>
      </c>
      <c r="U3287" s="27">
        <v>138460000</v>
      </c>
      <c r="V3287" s="27">
        <v>0</v>
      </c>
      <c r="W3287" s="27">
        <v>5108000</v>
      </c>
      <c r="X3287" s="27"/>
      <c r="Y3287" s="27">
        <v>0</v>
      </c>
      <c r="Z3287" s="27">
        <v>1</v>
      </c>
    </row>
    <row r="3288" spans="1:26">
      <c r="A3288" s="27">
        <v>1971</v>
      </c>
      <c r="B3288" t="s">
        <v>121</v>
      </c>
      <c r="C3288" s="27"/>
      <c r="D3288" s="27"/>
      <c r="E3288" s="27"/>
      <c r="F3288" s="27">
        <v>0</v>
      </c>
      <c r="G3288" s="27">
        <v>1</v>
      </c>
      <c r="H3288" s="27">
        <v>1</v>
      </c>
      <c r="I3288" s="27">
        <v>0</v>
      </c>
      <c r="J3288" s="27">
        <v>0</v>
      </c>
      <c r="K3288" s="27">
        <v>6</v>
      </c>
      <c r="L3288" s="27">
        <v>1</v>
      </c>
      <c r="M3288" s="27">
        <v>0</v>
      </c>
      <c r="N3288" s="27">
        <v>0</v>
      </c>
      <c r="O3288" s="27">
        <v>0</v>
      </c>
      <c r="P3288" s="27"/>
      <c r="Q3288" s="27">
        <v>9333536359.7988758</v>
      </c>
      <c r="R3288" s="27">
        <v>0</v>
      </c>
      <c r="S3288" s="27">
        <v>1</v>
      </c>
      <c r="T3288" s="33">
        <v>0.92761372871024128</v>
      </c>
      <c r="U3288" s="27">
        <v>136091000</v>
      </c>
      <c r="V3288" s="27">
        <v>0</v>
      </c>
      <c r="W3288" s="27">
        <v>31916000</v>
      </c>
      <c r="X3288" s="27"/>
      <c r="Y3288" s="27">
        <v>0</v>
      </c>
      <c r="Z3288" s="27">
        <v>1</v>
      </c>
    </row>
    <row r="3289" spans="1:26">
      <c r="A3289" s="27">
        <v>1972</v>
      </c>
      <c r="B3289" t="s">
        <v>121</v>
      </c>
      <c r="C3289" s="27"/>
      <c r="D3289" s="27"/>
      <c r="E3289" s="27"/>
      <c r="F3289" s="27">
        <v>0</v>
      </c>
      <c r="G3289" s="27">
        <v>1</v>
      </c>
      <c r="H3289" s="27">
        <v>1</v>
      </c>
      <c r="I3289" s="27">
        <v>0</v>
      </c>
      <c r="J3289" s="27">
        <v>0</v>
      </c>
      <c r="K3289" s="27">
        <v>6</v>
      </c>
      <c r="L3289" s="27">
        <v>1</v>
      </c>
      <c r="M3289" s="27">
        <v>0</v>
      </c>
      <c r="N3289" s="27">
        <v>0</v>
      </c>
      <c r="O3289" s="27">
        <v>0</v>
      </c>
      <c r="P3289" s="27"/>
      <c r="Q3289" s="27">
        <v>10997590361.445784</v>
      </c>
      <c r="R3289" s="27">
        <v>0</v>
      </c>
      <c r="S3289" s="27">
        <v>1</v>
      </c>
      <c r="T3289" s="33">
        <v>0.92122545142259926</v>
      </c>
      <c r="U3289" s="27">
        <v>116300000</v>
      </c>
      <c r="V3289" s="27">
        <v>0</v>
      </c>
      <c r="W3289" s="27">
        <v>67514000</v>
      </c>
      <c r="X3289" s="27"/>
      <c r="Y3289" s="27">
        <v>137600000</v>
      </c>
      <c r="Z3289" s="27">
        <v>1</v>
      </c>
    </row>
    <row r="3290" spans="1:26">
      <c r="A3290" s="27">
        <v>1973</v>
      </c>
      <c r="B3290" t="s">
        <v>121</v>
      </c>
      <c r="C3290" s="27"/>
      <c r="D3290" s="27"/>
      <c r="E3290" s="27"/>
      <c r="F3290" s="27">
        <v>0</v>
      </c>
      <c r="G3290" s="27">
        <v>1</v>
      </c>
      <c r="H3290" s="27">
        <v>1</v>
      </c>
      <c r="I3290" s="27">
        <v>0</v>
      </c>
      <c r="J3290" s="27">
        <v>0</v>
      </c>
      <c r="K3290" s="27">
        <v>6</v>
      </c>
      <c r="L3290" s="27">
        <v>1</v>
      </c>
      <c r="M3290" s="27">
        <v>0</v>
      </c>
      <c r="N3290" s="27">
        <v>0</v>
      </c>
      <c r="O3290" s="27">
        <v>0</v>
      </c>
      <c r="P3290" s="27"/>
      <c r="Q3290" s="27">
        <v>16273253012.048193</v>
      </c>
      <c r="R3290" s="27">
        <v>0</v>
      </c>
      <c r="S3290" s="27">
        <v>1</v>
      </c>
      <c r="T3290" s="33">
        <v>1.2798279189511945</v>
      </c>
      <c r="U3290" s="27">
        <v>23114000</v>
      </c>
      <c r="V3290" s="27">
        <v>0</v>
      </c>
      <c r="W3290" s="27">
        <v>134842000</v>
      </c>
      <c r="X3290" s="27"/>
      <c r="Y3290" s="27">
        <v>78000000</v>
      </c>
      <c r="Z3290" s="27">
        <v>1</v>
      </c>
    </row>
    <row r="3291" spans="1:26">
      <c r="A3291" s="27">
        <v>1974</v>
      </c>
      <c r="B3291" t="s">
        <v>121</v>
      </c>
      <c r="C3291" s="27"/>
      <c r="D3291" s="27"/>
      <c r="E3291" s="27"/>
      <c r="F3291" s="27">
        <v>0</v>
      </c>
      <c r="G3291" s="27">
        <v>1</v>
      </c>
      <c r="H3291" s="27">
        <v>1</v>
      </c>
      <c r="I3291" s="27">
        <v>0</v>
      </c>
      <c r="J3291" s="27">
        <v>0</v>
      </c>
      <c r="K3291" s="27">
        <v>6</v>
      </c>
      <c r="L3291" s="27">
        <v>1</v>
      </c>
      <c r="M3291" s="27">
        <v>0</v>
      </c>
      <c r="N3291" s="27">
        <v>0</v>
      </c>
      <c r="O3291" s="27">
        <v>0</v>
      </c>
      <c r="P3291" s="27"/>
      <c r="Q3291" s="27">
        <v>25802409638.554211</v>
      </c>
      <c r="R3291" s="27">
        <v>0</v>
      </c>
      <c r="S3291" s="27">
        <v>1</v>
      </c>
      <c r="T3291" s="33">
        <v>1.2793035310212315</v>
      </c>
      <c r="U3291" s="27">
        <v>0</v>
      </c>
      <c r="V3291" s="27">
        <v>0</v>
      </c>
      <c r="W3291" s="27">
        <v>211174000</v>
      </c>
      <c r="X3291" s="27"/>
      <c r="Y3291" s="27">
        <v>367500000</v>
      </c>
      <c r="Z3291" s="27">
        <v>1</v>
      </c>
    </row>
    <row r="3292" spans="1:26">
      <c r="A3292" s="27">
        <v>1975</v>
      </c>
      <c r="B3292" t="s">
        <v>121</v>
      </c>
      <c r="C3292" s="27"/>
      <c r="D3292" s="27"/>
      <c r="E3292" s="27"/>
      <c r="F3292" s="27">
        <v>0</v>
      </c>
      <c r="G3292" s="27">
        <v>1</v>
      </c>
      <c r="H3292" s="27">
        <v>1</v>
      </c>
      <c r="I3292" s="27">
        <v>0</v>
      </c>
      <c r="J3292" s="27">
        <v>0</v>
      </c>
      <c r="K3292" s="27">
        <v>6</v>
      </c>
      <c r="L3292" s="27">
        <v>1</v>
      </c>
      <c r="M3292" s="27">
        <v>0</v>
      </c>
      <c r="N3292" s="27">
        <v>0</v>
      </c>
      <c r="O3292" s="27">
        <v>0</v>
      </c>
      <c r="P3292" s="27"/>
      <c r="Q3292" s="27">
        <v>30463855421.686749</v>
      </c>
      <c r="R3292" s="27">
        <v>0</v>
      </c>
      <c r="S3292" s="27">
        <v>1</v>
      </c>
      <c r="T3292" s="33">
        <v>0.94696688960437181</v>
      </c>
      <c r="U3292" s="27">
        <v>0</v>
      </c>
      <c r="V3292" s="27">
        <v>56808000</v>
      </c>
      <c r="W3292" s="27">
        <v>318062000</v>
      </c>
      <c r="X3292" s="27"/>
      <c r="Y3292" s="27">
        <v>1607500032</v>
      </c>
      <c r="Z3292" s="27">
        <v>1</v>
      </c>
    </row>
    <row r="3293" spans="1:26">
      <c r="A3293" s="27">
        <v>1976</v>
      </c>
      <c r="B3293" t="s">
        <v>121</v>
      </c>
      <c r="C3293" s="27"/>
      <c r="D3293" s="27"/>
      <c r="E3293" s="27"/>
      <c r="F3293" s="27">
        <v>0</v>
      </c>
      <c r="G3293" s="27">
        <v>1</v>
      </c>
      <c r="H3293" s="27">
        <v>1</v>
      </c>
      <c r="I3293" s="27">
        <v>0</v>
      </c>
      <c r="J3293" s="27">
        <v>0</v>
      </c>
      <c r="K3293" s="27">
        <v>6</v>
      </c>
      <c r="L3293" s="27">
        <v>1</v>
      </c>
      <c r="M3293" s="27">
        <v>0</v>
      </c>
      <c r="N3293" s="27">
        <v>0</v>
      </c>
      <c r="O3293" s="27">
        <v>0</v>
      </c>
      <c r="P3293" s="27"/>
      <c r="Q3293" s="27">
        <v>37269156626.50602</v>
      </c>
      <c r="R3293" s="27">
        <v>0</v>
      </c>
      <c r="S3293" s="27">
        <v>1</v>
      </c>
      <c r="T3293" s="33">
        <v>1.0219497573337515</v>
      </c>
      <c r="U3293" s="27">
        <v>0</v>
      </c>
      <c r="V3293" s="27">
        <v>213175000</v>
      </c>
      <c r="W3293" s="27">
        <v>417478000</v>
      </c>
      <c r="X3293" s="27"/>
      <c r="Y3293" s="27">
        <v>514800000</v>
      </c>
      <c r="Z3293" s="27">
        <v>1</v>
      </c>
    </row>
    <row r="3294" spans="1:26">
      <c r="A3294" s="27">
        <v>1977</v>
      </c>
      <c r="B3294" t="s">
        <v>121</v>
      </c>
      <c r="C3294" s="27"/>
      <c r="D3294" s="27"/>
      <c r="E3294" s="27"/>
      <c r="F3294" s="27">
        <v>0</v>
      </c>
      <c r="G3294" s="27">
        <v>1</v>
      </c>
      <c r="H3294" s="27">
        <v>1</v>
      </c>
      <c r="I3294" s="27">
        <v>0</v>
      </c>
      <c r="J3294" s="27">
        <v>0</v>
      </c>
      <c r="K3294" s="27">
        <v>6</v>
      </c>
      <c r="L3294" s="27">
        <v>1</v>
      </c>
      <c r="M3294" s="27">
        <v>0</v>
      </c>
      <c r="N3294" s="27">
        <v>0</v>
      </c>
      <c r="O3294" s="27">
        <v>0</v>
      </c>
      <c r="P3294" s="27"/>
      <c r="Q3294" s="27">
        <v>45808915662.650604</v>
      </c>
      <c r="R3294" s="27">
        <v>0</v>
      </c>
      <c r="S3294" s="27">
        <v>1</v>
      </c>
      <c r="T3294" s="33">
        <v>1.0409624303569636</v>
      </c>
      <c r="U3294" s="27">
        <v>0</v>
      </c>
      <c r="V3294" s="27">
        <v>402316000</v>
      </c>
      <c r="W3294" s="27">
        <v>466437000</v>
      </c>
      <c r="X3294" s="27"/>
      <c r="Y3294" s="27">
        <v>87700000</v>
      </c>
      <c r="Z3294" s="27">
        <v>1</v>
      </c>
    </row>
    <row r="3295" spans="1:26">
      <c r="A3295" s="27">
        <v>1978</v>
      </c>
      <c r="B3295" t="s">
        <v>121</v>
      </c>
      <c r="C3295" s="27"/>
      <c r="D3295" s="27"/>
      <c r="E3295" s="27"/>
      <c r="F3295" s="27">
        <v>0</v>
      </c>
      <c r="G3295" s="27">
        <v>1</v>
      </c>
      <c r="H3295" s="27">
        <v>1</v>
      </c>
      <c r="I3295" s="27">
        <v>0</v>
      </c>
      <c r="J3295" s="27">
        <v>0</v>
      </c>
      <c r="K3295" s="27">
        <v>6</v>
      </c>
      <c r="L3295" s="27">
        <v>1</v>
      </c>
      <c r="M3295" s="27">
        <v>0</v>
      </c>
      <c r="N3295" s="27">
        <v>0</v>
      </c>
      <c r="O3295" s="27">
        <v>0</v>
      </c>
      <c r="P3295" s="27"/>
      <c r="Q3295" s="27">
        <v>51455719099.920738</v>
      </c>
      <c r="R3295" s="27">
        <v>0</v>
      </c>
      <c r="S3295" s="27">
        <v>1</v>
      </c>
      <c r="T3295" s="33">
        <v>0.91734575384516981</v>
      </c>
      <c r="U3295" s="27">
        <v>0</v>
      </c>
      <c r="V3295" s="27">
        <v>563476000</v>
      </c>
      <c r="W3295" s="27">
        <v>495908000</v>
      </c>
      <c r="X3295" s="27"/>
      <c r="Y3295" s="27">
        <v>1689799936</v>
      </c>
      <c r="Z3295" s="27">
        <v>1</v>
      </c>
    </row>
    <row r="3296" spans="1:26">
      <c r="A3296" s="27">
        <v>1979</v>
      </c>
      <c r="B3296" t="s">
        <v>121</v>
      </c>
      <c r="C3296" s="27"/>
      <c r="D3296" s="27"/>
      <c r="E3296" s="27"/>
      <c r="F3296" s="27">
        <v>0</v>
      </c>
      <c r="G3296" s="27">
        <v>1</v>
      </c>
      <c r="H3296" s="27">
        <v>1</v>
      </c>
      <c r="I3296" s="27">
        <v>0</v>
      </c>
      <c r="J3296" s="27">
        <v>0</v>
      </c>
      <c r="K3296" s="27">
        <v>6</v>
      </c>
      <c r="L3296" s="27">
        <v>1</v>
      </c>
      <c r="M3296" s="27">
        <v>0</v>
      </c>
      <c r="N3296" s="27">
        <v>0</v>
      </c>
      <c r="O3296" s="27">
        <v>0</v>
      </c>
      <c r="P3296" s="27"/>
      <c r="Q3296" s="27">
        <v>51400186379.302818</v>
      </c>
      <c r="R3296" s="27">
        <v>0</v>
      </c>
      <c r="S3296" s="27">
        <v>1</v>
      </c>
      <c r="T3296" s="33">
        <v>0.9810294585578897</v>
      </c>
      <c r="U3296" s="27">
        <v>0</v>
      </c>
      <c r="V3296" s="27">
        <v>739059000</v>
      </c>
      <c r="W3296" s="27">
        <v>525357000</v>
      </c>
      <c r="X3296" s="27"/>
      <c r="Y3296" s="27">
        <v>1205600000</v>
      </c>
      <c r="Z3296" s="27">
        <v>1</v>
      </c>
    </row>
    <row r="3297" spans="1:26">
      <c r="A3297" s="27">
        <v>1980</v>
      </c>
      <c r="B3297" t="s">
        <v>121</v>
      </c>
      <c r="C3297" s="27"/>
      <c r="D3297" s="27"/>
      <c r="E3297" s="27"/>
      <c r="F3297" s="27">
        <v>0</v>
      </c>
      <c r="G3297" s="27">
        <v>1</v>
      </c>
      <c r="H3297" s="27">
        <v>1</v>
      </c>
      <c r="I3297" s="27">
        <v>0</v>
      </c>
      <c r="J3297" s="27">
        <v>0</v>
      </c>
      <c r="K3297" s="27">
        <v>6</v>
      </c>
      <c r="L3297" s="27">
        <v>1</v>
      </c>
      <c r="M3297" s="27">
        <v>0</v>
      </c>
      <c r="N3297" s="27">
        <v>0</v>
      </c>
      <c r="O3297" s="27">
        <v>0</v>
      </c>
      <c r="P3297" s="27">
        <v>99296000000</v>
      </c>
      <c r="Q3297" s="27">
        <v>72482337370.346436</v>
      </c>
      <c r="R3297" s="27">
        <v>0</v>
      </c>
      <c r="S3297" s="27">
        <v>1</v>
      </c>
      <c r="T3297" s="33">
        <v>0.94044734443210454</v>
      </c>
      <c r="U3297" s="27">
        <v>0</v>
      </c>
      <c r="V3297" s="27">
        <v>1039686000</v>
      </c>
      <c r="W3297" s="27">
        <v>565794000</v>
      </c>
      <c r="X3297" s="27"/>
      <c r="Y3297" s="27">
        <v>1946499968</v>
      </c>
      <c r="Z3297" s="27">
        <v>1</v>
      </c>
    </row>
    <row r="3298" spans="1:26">
      <c r="A3298" s="27">
        <v>1981</v>
      </c>
      <c r="B3298" t="s">
        <v>121</v>
      </c>
      <c r="C3298" s="27"/>
      <c r="D3298" s="27"/>
      <c r="E3298" s="27"/>
      <c r="F3298" s="27">
        <v>0</v>
      </c>
      <c r="G3298" s="27">
        <v>1</v>
      </c>
      <c r="H3298" s="27">
        <v>1</v>
      </c>
      <c r="I3298" s="27">
        <v>0</v>
      </c>
      <c r="J3298" s="27">
        <v>0</v>
      </c>
      <c r="K3298" s="27">
        <v>6</v>
      </c>
      <c r="L3298" s="27">
        <v>1</v>
      </c>
      <c r="M3298" s="27">
        <v>0</v>
      </c>
      <c r="N3298" s="27">
        <v>0</v>
      </c>
      <c r="O3298" s="27">
        <v>0</v>
      </c>
      <c r="P3298" s="27">
        <v>110848000000</v>
      </c>
      <c r="Q3298" s="27">
        <v>85518233450.77742</v>
      </c>
      <c r="R3298" s="27">
        <v>0</v>
      </c>
      <c r="S3298" s="27">
        <v>1</v>
      </c>
      <c r="T3298" s="33">
        <v>0.83355014400471705</v>
      </c>
      <c r="U3298" s="27">
        <v>0</v>
      </c>
      <c r="V3298" s="27">
        <v>1308699000</v>
      </c>
      <c r="W3298" s="27">
        <v>632223000</v>
      </c>
      <c r="X3298" s="27"/>
      <c r="Y3298" s="27">
        <v>912339968</v>
      </c>
      <c r="Z3298" s="27">
        <v>1</v>
      </c>
    </row>
    <row r="3299" spans="1:26">
      <c r="A3299" s="27">
        <v>1982</v>
      </c>
      <c r="B3299" t="s">
        <v>121</v>
      </c>
      <c r="C3299" s="27"/>
      <c r="D3299" s="27"/>
      <c r="E3299" s="27"/>
      <c r="F3299" s="27">
        <v>0</v>
      </c>
      <c r="G3299" s="27">
        <v>1</v>
      </c>
      <c r="H3299" s="27">
        <v>1</v>
      </c>
      <c r="I3299" s="27">
        <v>0</v>
      </c>
      <c r="J3299" s="27">
        <v>0</v>
      </c>
      <c r="K3299" s="27">
        <v>6</v>
      </c>
      <c r="L3299" s="27">
        <v>1</v>
      </c>
      <c r="M3299" s="27">
        <v>0</v>
      </c>
      <c r="N3299" s="27">
        <v>0</v>
      </c>
      <c r="O3299" s="27">
        <v>0</v>
      </c>
      <c r="P3299" s="27">
        <v>113799000000</v>
      </c>
      <c r="Q3299" s="27">
        <v>90158449307.232712</v>
      </c>
      <c r="R3299" s="27">
        <v>0</v>
      </c>
      <c r="S3299" s="27">
        <v>1</v>
      </c>
      <c r="T3299" s="33">
        <v>0.78443295677873848</v>
      </c>
      <c r="U3299" s="27">
        <v>0</v>
      </c>
      <c r="V3299" s="27">
        <v>1734578000</v>
      </c>
      <c r="W3299" s="27">
        <v>707271000</v>
      </c>
      <c r="X3299" s="27"/>
      <c r="Y3299" s="27">
        <v>1855980032</v>
      </c>
      <c r="Z3299" s="27">
        <v>1</v>
      </c>
    </row>
    <row r="3300" spans="1:26">
      <c r="A3300" s="27">
        <v>1983</v>
      </c>
      <c r="B3300" t="s">
        <v>121</v>
      </c>
      <c r="C3300" s="27"/>
      <c r="D3300" s="27"/>
      <c r="E3300" s="27"/>
      <c r="F3300" s="27">
        <v>0</v>
      </c>
      <c r="G3300" s="27">
        <v>1</v>
      </c>
      <c r="H3300" s="27">
        <v>1</v>
      </c>
      <c r="I3300" s="27">
        <v>0</v>
      </c>
      <c r="J3300" s="27">
        <v>0</v>
      </c>
      <c r="K3300" s="27">
        <v>6</v>
      </c>
      <c r="L3300" s="27">
        <v>1</v>
      </c>
      <c r="M3300" s="27">
        <v>0</v>
      </c>
      <c r="N3300" s="27">
        <v>0</v>
      </c>
      <c r="O3300" s="27">
        <v>0</v>
      </c>
      <c r="P3300" s="27">
        <v>103149000000</v>
      </c>
      <c r="Q3300" s="27">
        <v>81052283404.610153</v>
      </c>
      <c r="R3300" s="27">
        <v>0</v>
      </c>
      <c r="S3300" s="27">
        <v>1</v>
      </c>
      <c r="T3300" s="33">
        <v>0.83426891623154475</v>
      </c>
      <c r="U3300" s="27">
        <v>445100000</v>
      </c>
      <c r="V3300" s="27">
        <v>2136387000</v>
      </c>
      <c r="W3300" s="27">
        <v>762589000</v>
      </c>
      <c r="X3300" s="27"/>
      <c r="Y3300" s="27">
        <v>3146680064</v>
      </c>
      <c r="Z3300" s="27">
        <v>1</v>
      </c>
    </row>
    <row r="3301" spans="1:26">
      <c r="A3301" s="27">
        <v>1984</v>
      </c>
      <c r="B3301" t="s">
        <v>121</v>
      </c>
      <c r="C3301" s="27"/>
      <c r="D3301" s="27"/>
      <c r="E3301" s="27"/>
      <c r="F3301" s="27">
        <v>0</v>
      </c>
      <c r="G3301" s="27">
        <v>1</v>
      </c>
      <c r="H3301" s="27">
        <v>1</v>
      </c>
      <c r="I3301" s="27">
        <v>0</v>
      </c>
      <c r="J3301" s="27">
        <v>0</v>
      </c>
      <c r="K3301" s="27">
        <v>6</v>
      </c>
      <c r="L3301" s="27">
        <v>1</v>
      </c>
      <c r="M3301" s="27">
        <v>0</v>
      </c>
      <c r="N3301" s="27">
        <v>0</v>
      </c>
      <c r="O3301" s="27">
        <v>0</v>
      </c>
      <c r="P3301" s="27">
        <v>107218000000</v>
      </c>
      <c r="Q3301" s="27">
        <v>84853699994.046661</v>
      </c>
      <c r="R3301" s="27">
        <v>0</v>
      </c>
      <c r="S3301" s="27">
        <v>1</v>
      </c>
      <c r="T3301" s="33">
        <v>0.82999599794502654</v>
      </c>
      <c r="U3301" s="27">
        <v>413100000</v>
      </c>
      <c r="V3301" s="27">
        <v>2364513000</v>
      </c>
      <c r="W3301" s="27">
        <v>811594000</v>
      </c>
      <c r="X3301" s="27"/>
      <c r="Y3301" s="27"/>
      <c r="Z3301" s="27">
        <v>1</v>
      </c>
    </row>
    <row r="3302" spans="1:26">
      <c r="A3302" s="27">
        <v>1985</v>
      </c>
      <c r="B3302" t="s">
        <v>121</v>
      </c>
      <c r="C3302" s="27"/>
      <c r="D3302" s="27"/>
      <c r="E3302" s="27"/>
      <c r="F3302" s="27">
        <v>0</v>
      </c>
      <c r="G3302" s="27">
        <v>1</v>
      </c>
      <c r="H3302" s="27">
        <v>1</v>
      </c>
      <c r="I3302" s="27">
        <v>0</v>
      </c>
      <c r="J3302" s="27">
        <v>0</v>
      </c>
      <c r="K3302" s="27">
        <v>6</v>
      </c>
      <c r="L3302" s="27">
        <v>1</v>
      </c>
      <c r="M3302" s="27">
        <v>0</v>
      </c>
      <c r="N3302" s="27">
        <v>0</v>
      </c>
      <c r="O3302" s="27">
        <v>0</v>
      </c>
      <c r="P3302" s="27">
        <v>107062000000</v>
      </c>
      <c r="Q3302" s="27">
        <v>85289491750.321732</v>
      </c>
      <c r="R3302" s="27">
        <v>0</v>
      </c>
      <c r="S3302" s="27">
        <v>1</v>
      </c>
      <c r="T3302" s="33">
        <v>0.74915719568429318</v>
      </c>
      <c r="U3302" s="27">
        <v>46090000</v>
      </c>
      <c r="V3302" s="27">
        <v>3589824000</v>
      </c>
      <c r="W3302" s="27">
        <v>844326000</v>
      </c>
      <c r="X3302" s="27"/>
      <c r="Y3302" s="27"/>
      <c r="Z3302" s="27">
        <v>1</v>
      </c>
    </row>
    <row r="3303" spans="1:26">
      <c r="A3303" s="27">
        <v>1986</v>
      </c>
      <c r="B3303" t="s">
        <v>121</v>
      </c>
      <c r="C3303" s="27"/>
      <c r="D3303" s="27"/>
      <c r="E3303" s="27"/>
      <c r="F3303" s="27">
        <v>0</v>
      </c>
      <c r="G3303" s="27">
        <v>1</v>
      </c>
      <c r="H3303" s="27">
        <v>1</v>
      </c>
      <c r="I3303" s="27">
        <v>0</v>
      </c>
      <c r="J3303" s="27">
        <v>0</v>
      </c>
      <c r="K3303" s="27">
        <v>6</v>
      </c>
      <c r="L3303" s="27">
        <v>1</v>
      </c>
      <c r="M3303" s="27">
        <v>0</v>
      </c>
      <c r="N3303" s="27">
        <v>0</v>
      </c>
      <c r="O3303" s="27">
        <v>0</v>
      </c>
      <c r="P3303" s="27">
        <v>101220000000</v>
      </c>
      <c r="Q3303" s="27">
        <v>79954072569.850189</v>
      </c>
      <c r="R3303" s="27">
        <v>0</v>
      </c>
      <c r="S3303" s="27">
        <v>1</v>
      </c>
      <c r="T3303" s="33">
        <v>0.7030572776909082</v>
      </c>
      <c r="U3303" s="27">
        <v>51330000</v>
      </c>
      <c r="V3303" s="27">
        <v>5057803000</v>
      </c>
      <c r="W3303" s="27">
        <v>856755000</v>
      </c>
      <c r="X3303" s="27"/>
      <c r="Y3303" s="27"/>
      <c r="Z3303" s="27">
        <v>1</v>
      </c>
    </row>
    <row r="3304" spans="1:26">
      <c r="A3304" s="27">
        <v>1987</v>
      </c>
      <c r="B3304" t="s">
        <v>121</v>
      </c>
      <c r="C3304" s="27"/>
      <c r="D3304" s="27"/>
      <c r="E3304" s="27"/>
      <c r="F3304" s="27">
        <v>0</v>
      </c>
      <c r="G3304" s="27">
        <v>1</v>
      </c>
      <c r="H3304" s="27">
        <v>1</v>
      </c>
      <c r="I3304" s="27">
        <v>0</v>
      </c>
      <c r="J3304" s="27">
        <v>0</v>
      </c>
      <c r="K3304" s="27">
        <v>6</v>
      </c>
      <c r="L3304" s="27">
        <v>1</v>
      </c>
      <c r="M3304" s="27">
        <v>0</v>
      </c>
      <c r="N3304" s="27">
        <v>0</v>
      </c>
      <c r="O3304" s="27">
        <v>0</v>
      </c>
      <c r="P3304" s="27">
        <v>95214000000</v>
      </c>
      <c r="Q3304" s="27">
        <v>75929617576.87944</v>
      </c>
      <c r="R3304" s="27">
        <v>0</v>
      </c>
      <c r="S3304" s="27">
        <v>1</v>
      </c>
      <c r="T3304" s="33">
        <v>0.74330063470010233</v>
      </c>
      <c r="U3304" s="27">
        <v>716227524.89999998</v>
      </c>
      <c r="V3304" s="27">
        <v>7390769000</v>
      </c>
      <c r="W3304" s="27">
        <v>865479000</v>
      </c>
      <c r="X3304" s="27"/>
      <c r="Y3304" s="27"/>
      <c r="Z3304" s="27">
        <v>1</v>
      </c>
    </row>
    <row r="3305" spans="1:26">
      <c r="A3305" s="27">
        <v>1988</v>
      </c>
      <c r="B3305" t="s">
        <v>121</v>
      </c>
      <c r="C3305" s="27"/>
      <c r="D3305" s="27"/>
      <c r="E3305" s="27"/>
      <c r="F3305" s="27">
        <v>0</v>
      </c>
      <c r="G3305" s="27">
        <v>1</v>
      </c>
      <c r="H3305" s="27">
        <v>1</v>
      </c>
      <c r="I3305" s="27">
        <v>0</v>
      </c>
      <c r="J3305" s="27">
        <v>0</v>
      </c>
      <c r="K3305" s="27">
        <v>6</v>
      </c>
      <c r="L3305" s="27">
        <v>1</v>
      </c>
      <c r="M3305" s="27">
        <v>0</v>
      </c>
      <c r="N3305" s="27">
        <v>0</v>
      </c>
      <c r="O3305" s="27">
        <v>0</v>
      </c>
      <c r="P3305" s="27">
        <v>107279000000</v>
      </c>
      <c r="Q3305" s="27">
        <v>84300174477.200775</v>
      </c>
      <c r="R3305" s="27">
        <v>0</v>
      </c>
      <c r="S3305" s="27">
        <v>1</v>
      </c>
      <c r="T3305" s="33">
        <v>0.80560957079318884</v>
      </c>
      <c r="U3305" s="27">
        <v>622924530</v>
      </c>
      <c r="V3305" s="27">
        <v>8003021000</v>
      </c>
      <c r="W3305" s="27">
        <v>860643000</v>
      </c>
      <c r="X3305" s="27"/>
      <c r="Y3305" s="27"/>
      <c r="Z3305" s="27">
        <v>1</v>
      </c>
    </row>
    <row r="3306" spans="1:26">
      <c r="A3306" s="27">
        <v>1989</v>
      </c>
      <c r="B3306" t="s">
        <v>121</v>
      </c>
      <c r="C3306" s="27"/>
      <c r="D3306" s="27"/>
      <c r="E3306" s="27"/>
      <c r="F3306" s="27">
        <v>0</v>
      </c>
      <c r="G3306" s="27">
        <v>1</v>
      </c>
      <c r="H3306" s="27">
        <v>1</v>
      </c>
      <c r="I3306" s="27">
        <v>0</v>
      </c>
      <c r="J3306" s="27">
        <v>0</v>
      </c>
      <c r="K3306" s="27">
        <v>6</v>
      </c>
      <c r="L3306" s="27">
        <v>1</v>
      </c>
      <c r="M3306" s="27">
        <v>0</v>
      </c>
      <c r="N3306" s="27">
        <v>0</v>
      </c>
      <c r="O3306" s="27">
        <v>0</v>
      </c>
      <c r="P3306" s="27">
        <v>122582000000</v>
      </c>
      <c r="Q3306" s="27">
        <v>94451427898.33786</v>
      </c>
      <c r="R3306" s="27">
        <v>0</v>
      </c>
      <c r="S3306" s="27">
        <v>1</v>
      </c>
      <c r="T3306" s="33">
        <v>0.74679040704290955</v>
      </c>
      <c r="U3306" s="27">
        <v>608324664</v>
      </c>
      <c r="V3306" s="27">
        <v>8542224000</v>
      </c>
      <c r="W3306" s="27">
        <v>853598000</v>
      </c>
      <c r="X3306" s="27"/>
      <c r="Y3306" s="27"/>
      <c r="Z3306" s="27">
        <v>1</v>
      </c>
    </row>
    <row r="3307" spans="1:26">
      <c r="A3307" s="27">
        <v>1990</v>
      </c>
      <c r="B3307" t="s">
        <v>121</v>
      </c>
      <c r="C3307" s="27"/>
      <c r="D3307" s="27"/>
      <c r="E3307" s="27"/>
      <c r="F3307" s="27">
        <v>0</v>
      </c>
      <c r="G3307" s="27">
        <v>1</v>
      </c>
      <c r="H3307" s="27">
        <v>1</v>
      </c>
      <c r="I3307" s="27">
        <v>0</v>
      </c>
      <c r="J3307" s="27">
        <v>0</v>
      </c>
      <c r="K3307" s="27">
        <v>6</v>
      </c>
      <c r="L3307" s="27">
        <v>1</v>
      </c>
      <c r="M3307" s="27">
        <v>0</v>
      </c>
      <c r="N3307" s="27">
        <v>0</v>
      </c>
      <c r="O3307" s="27">
        <v>0</v>
      </c>
      <c r="P3307" s="27">
        <v>138258000000</v>
      </c>
      <c r="Q3307" s="27">
        <v>106140727357.03163</v>
      </c>
      <c r="R3307" s="27">
        <v>0</v>
      </c>
      <c r="S3307" s="27">
        <v>1</v>
      </c>
      <c r="T3307" s="33">
        <v>0.70566019682121295</v>
      </c>
      <c r="U3307" s="27">
        <v>493911985.5</v>
      </c>
      <c r="V3307" s="27">
        <v>9542263000</v>
      </c>
      <c r="W3307" s="27">
        <v>842438000</v>
      </c>
      <c r="X3307" s="27"/>
      <c r="Y3307" s="27"/>
      <c r="Z3307" s="27">
        <v>1</v>
      </c>
    </row>
    <row r="3308" spans="1:26">
      <c r="A3308" s="27">
        <v>1991</v>
      </c>
      <c r="B3308" t="s">
        <v>121</v>
      </c>
      <c r="C3308" s="27"/>
      <c r="D3308" s="27"/>
      <c r="E3308" s="27"/>
      <c r="F3308" s="27">
        <v>0</v>
      </c>
      <c r="G3308" s="27">
        <v>1</v>
      </c>
      <c r="H3308" s="27">
        <v>1</v>
      </c>
      <c r="I3308" s="27">
        <v>0</v>
      </c>
      <c r="J3308" s="27">
        <v>0</v>
      </c>
      <c r="K3308" s="27">
        <v>6</v>
      </c>
      <c r="L3308" s="27">
        <v>1</v>
      </c>
      <c r="M3308" s="27">
        <v>0</v>
      </c>
      <c r="N3308" s="27">
        <v>0</v>
      </c>
      <c r="O3308" s="27">
        <v>0</v>
      </c>
      <c r="P3308" s="27">
        <v>154558000000</v>
      </c>
      <c r="Q3308" s="27">
        <v>116621996217.13342</v>
      </c>
      <c r="R3308" s="27">
        <v>0</v>
      </c>
      <c r="S3308" s="27">
        <v>1</v>
      </c>
      <c r="T3308" s="33">
        <v>0.64778014054484578</v>
      </c>
      <c r="U3308" s="27">
        <v>165536518.09999999</v>
      </c>
      <c r="V3308" s="27">
        <v>10597020000</v>
      </c>
      <c r="W3308" s="27">
        <v>829079000</v>
      </c>
      <c r="X3308" s="27"/>
      <c r="Y3308" s="27"/>
      <c r="Z3308" s="27">
        <v>1</v>
      </c>
    </row>
    <row r="3309" spans="1:26">
      <c r="A3309" s="27">
        <v>1992</v>
      </c>
      <c r="B3309" t="s">
        <v>121</v>
      </c>
      <c r="C3309" s="27"/>
      <c r="D3309" s="27"/>
      <c r="E3309" s="27"/>
      <c r="F3309" s="27">
        <v>0</v>
      </c>
      <c r="G3309" s="27">
        <v>1</v>
      </c>
      <c r="H3309" s="27">
        <v>1</v>
      </c>
      <c r="I3309" s="27">
        <v>0</v>
      </c>
      <c r="J3309" s="27">
        <v>0</v>
      </c>
      <c r="K3309" s="27">
        <v>6</v>
      </c>
      <c r="L3309" s="27">
        <v>1</v>
      </c>
      <c r="M3309" s="27">
        <v>0</v>
      </c>
      <c r="N3309" s="27">
        <v>0</v>
      </c>
      <c r="O3309" s="27">
        <v>0</v>
      </c>
      <c r="P3309" s="27">
        <v>168280000000</v>
      </c>
      <c r="Q3309" s="27">
        <v>128026966579.96375</v>
      </c>
      <c r="R3309" s="27">
        <v>0</v>
      </c>
      <c r="S3309" s="27">
        <v>1</v>
      </c>
      <c r="T3309" s="33">
        <v>0.62587770846912083</v>
      </c>
      <c r="U3309" s="27">
        <v>0</v>
      </c>
      <c r="V3309" s="27">
        <v>10639595000</v>
      </c>
      <c r="W3309" s="27">
        <v>813798000</v>
      </c>
      <c r="X3309" s="27"/>
      <c r="Y3309" s="27"/>
      <c r="Z3309" s="27">
        <v>1</v>
      </c>
    </row>
    <row r="3310" spans="1:26">
      <c r="A3310" s="27">
        <v>1993</v>
      </c>
      <c r="B3310" t="s">
        <v>121</v>
      </c>
      <c r="C3310" s="27"/>
      <c r="D3310" s="27"/>
      <c r="E3310" s="27"/>
      <c r="F3310" s="27">
        <v>0</v>
      </c>
      <c r="G3310" s="27">
        <v>1</v>
      </c>
      <c r="H3310" s="27">
        <v>1</v>
      </c>
      <c r="I3310" s="27">
        <v>0</v>
      </c>
      <c r="J3310" s="27">
        <v>0</v>
      </c>
      <c r="K3310" s="27">
        <v>6</v>
      </c>
      <c r="L3310" s="27">
        <v>1</v>
      </c>
      <c r="M3310" s="27">
        <v>0</v>
      </c>
      <c r="N3310" s="27">
        <v>0</v>
      </c>
      <c r="O3310" s="27">
        <v>0</v>
      </c>
      <c r="P3310" s="27">
        <v>190913000000</v>
      </c>
      <c r="Q3310" s="27">
        <v>158006700301.5332</v>
      </c>
      <c r="R3310" s="27">
        <v>0</v>
      </c>
      <c r="S3310" s="27">
        <v>1</v>
      </c>
      <c r="T3310" s="33">
        <v>0.648154718576755</v>
      </c>
      <c r="U3310" s="27">
        <v>0</v>
      </c>
      <c r="V3310" s="27">
        <v>11283401000</v>
      </c>
      <c r="W3310" s="27">
        <v>796191000</v>
      </c>
      <c r="X3310" s="27"/>
      <c r="Y3310" s="27"/>
      <c r="Z3310" s="27">
        <v>1</v>
      </c>
    </row>
    <row r="3311" spans="1:26">
      <c r="A3311" s="27">
        <v>1994</v>
      </c>
      <c r="B3311" t="s">
        <v>121</v>
      </c>
      <c r="C3311" s="27"/>
      <c r="D3311" s="27"/>
      <c r="E3311" s="27"/>
      <c r="F3311" s="27">
        <v>0</v>
      </c>
      <c r="G3311" s="27">
        <v>1</v>
      </c>
      <c r="H3311" s="27">
        <v>1</v>
      </c>
      <c r="I3311" s="27">
        <v>0</v>
      </c>
      <c r="J3311" s="27">
        <v>0</v>
      </c>
      <c r="K3311" s="27">
        <v>6</v>
      </c>
      <c r="L3311" s="27">
        <v>1</v>
      </c>
      <c r="M3311" s="27">
        <v>0</v>
      </c>
      <c r="N3311" s="27">
        <v>0</v>
      </c>
      <c r="O3311" s="27">
        <v>0</v>
      </c>
      <c r="P3311" s="27">
        <v>213727000000</v>
      </c>
      <c r="Q3311" s="27">
        <v>176892143931.50528</v>
      </c>
      <c r="R3311" s="27">
        <v>0</v>
      </c>
      <c r="S3311" s="27">
        <v>1</v>
      </c>
      <c r="T3311" s="33">
        <v>0.69545665111729171</v>
      </c>
      <c r="U3311" s="27">
        <v>0</v>
      </c>
      <c r="V3311" s="27">
        <v>12008248000</v>
      </c>
      <c r="W3311" s="27">
        <v>776321000</v>
      </c>
      <c r="X3311" s="27"/>
      <c r="Y3311" s="27"/>
      <c r="Z3311" s="27">
        <v>1</v>
      </c>
    </row>
    <row r="3312" spans="1:26">
      <c r="A3312" s="27">
        <v>1995</v>
      </c>
      <c r="B3312" t="s">
        <v>121</v>
      </c>
      <c r="C3312" s="27"/>
      <c r="D3312" s="27"/>
      <c r="E3312" s="27"/>
      <c r="F3312" s="27">
        <v>0</v>
      </c>
      <c r="G3312" s="27">
        <v>1</v>
      </c>
      <c r="H3312" s="27">
        <v>1</v>
      </c>
      <c r="I3312" s="27">
        <v>0</v>
      </c>
      <c r="J3312" s="27">
        <v>0</v>
      </c>
      <c r="K3312" s="27">
        <v>6</v>
      </c>
      <c r="L3312" s="27">
        <v>1</v>
      </c>
      <c r="M3312" s="27">
        <v>0</v>
      </c>
      <c r="N3312" s="27">
        <v>0</v>
      </c>
      <c r="O3312" s="27">
        <v>0</v>
      </c>
      <c r="P3312" s="27">
        <v>244227000000</v>
      </c>
      <c r="Q3312" s="27">
        <v>202132028723.11533</v>
      </c>
      <c r="R3312" s="27">
        <v>0</v>
      </c>
      <c r="S3312" s="27">
        <v>1</v>
      </c>
      <c r="T3312" s="33">
        <v>0.69736071622307827</v>
      </c>
      <c r="U3312" s="27">
        <v>0</v>
      </c>
      <c r="V3312" s="27">
        <v>12502807000</v>
      </c>
      <c r="W3312" s="27">
        <v>755937000</v>
      </c>
      <c r="X3312" s="27"/>
      <c r="Y3312" s="27"/>
      <c r="Z3312" s="27">
        <v>1</v>
      </c>
    </row>
    <row r="3313" spans="1:26">
      <c r="A3313" s="27">
        <v>1996</v>
      </c>
      <c r="B3313" t="s">
        <v>121</v>
      </c>
      <c r="C3313" s="27"/>
      <c r="D3313" s="27"/>
      <c r="E3313" s="27"/>
      <c r="F3313" s="27">
        <v>0</v>
      </c>
      <c r="G3313" s="27">
        <v>1</v>
      </c>
      <c r="H3313" s="27">
        <v>1</v>
      </c>
      <c r="I3313" s="27">
        <v>0</v>
      </c>
      <c r="J3313" s="27">
        <v>0</v>
      </c>
      <c r="K3313" s="27">
        <v>6</v>
      </c>
      <c r="L3313" s="27">
        <v>1</v>
      </c>
      <c r="M3313" s="27">
        <v>0</v>
      </c>
      <c r="N3313" s="27">
        <v>0</v>
      </c>
      <c r="O3313" s="27">
        <v>0</v>
      </c>
      <c r="P3313" s="27">
        <v>274721999999.99997</v>
      </c>
      <c r="Q3313" s="27">
        <v>227369679374.9733</v>
      </c>
      <c r="R3313" s="27">
        <v>0</v>
      </c>
      <c r="S3313" s="27">
        <v>1</v>
      </c>
      <c r="T3313" s="33">
        <v>0.69966405838602452</v>
      </c>
      <c r="U3313" s="27">
        <v>0</v>
      </c>
      <c r="V3313" s="27">
        <v>11138491000</v>
      </c>
      <c r="W3313" s="27">
        <v>735546000</v>
      </c>
      <c r="X3313" s="27"/>
      <c r="Y3313" s="27"/>
      <c r="Z3313" s="27">
        <v>1</v>
      </c>
    </row>
    <row r="3314" spans="1:26">
      <c r="A3314" s="27">
        <v>1997</v>
      </c>
      <c r="B3314" t="s">
        <v>121</v>
      </c>
      <c r="C3314" s="27"/>
      <c r="D3314" s="27"/>
      <c r="E3314" s="27"/>
      <c r="F3314" s="27">
        <v>3120000000</v>
      </c>
      <c r="G3314" s="27">
        <v>1</v>
      </c>
      <c r="H3314" s="27">
        <v>1</v>
      </c>
      <c r="I3314" s="27">
        <v>0</v>
      </c>
      <c r="J3314" s="27">
        <v>0</v>
      </c>
      <c r="K3314" s="27">
        <v>6</v>
      </c>
      <c r="L3314" s="27">
        <v>1</v>
      </c>
      <c r="M3314" s="27">
        <v>0</v>
      </c>
      <c r="N3314" s="27">
        <v>0</v>
      </c>
      <c r="O3314" s="27">
        <v>0</v>
      </c>
      <c r="P3314" s="27">
        <v>260680000000</v>
      </c>
      <c r="Q3314" s="27">
        <v>215748998609.63501</v>
      </c>
      <c r="R3314" s="27">
        <v>1</v>
      </c>
      <c r="S3314" s="27">
        <v>1</v>
      </c>
      <c r="T3314" s="33">
        <v>0.71538944173936525</v>
      </c>
      <c r="U3314" s="27">
        <v>2970336005.6999998</v>
      </c>
      <c r="V3314" s="27">
        <v>9991194000</v>
      </c>
      <c r="W3314" s="27">
        <v>715158000</v>
      </c>
      <c r="X3314" s="27"/>
      <c r="Y3314" s="27"/>
      <c r="Z3314" s="27">
        <v>1</v>
      </c>
    </row>
    <row r="3315" spans="1:26">
      <c r="A3315" s="27">
        <v>1998</v>
      </c>
      <c r="B3315" t="s">
        <v>121</v>
      </c>
      <c r="C3315" s="27"/>
      <c r="D3315" s="27"/>
      <c r="E3315" s="27"/>
      <c r="F3315" s="27">
        <v>0</v>
      </c>
      <c r="G3315" s="27">
        <v>1</v>
      </c>
      <c r="H3315" s="27">
        <v>1</v>
      </c>
      <c r="I3315" s="27">
        <v>0</v>
      </c>
      <c r="J3315" s="27">
        <v>0</v>
      </c>
      <c r="K3315" s="27">
        <v>6</v>
      </c>
      <c r="L3315" s="27">
        <v>1</v>
      </c>
      <c r="M3315" s="27">
        <v>0</v>
      </c>
      <c r="N3315" s="27">
        <v>0</v>
      </c>
      <c r="O3315" s="27">
        <v>0</v>
      </c>
      <c r="P3315" s="27">
        <v>115323000000</v>
      </c>
      <c r="Q3315" s="27">
        <v>95445547872.715027</v>
      </c>
      <c r="R3315" s="27">
        <v>1</v>
      </c>
      <c r="S3315" s="27">
        <v>1</v>
      </c>
      <c r="T3315" s="33">
        <v>0.63293736472878814</v>
      </c>
      <c r="U3315" s="27">
        <v>9089988448.3999996</v>
      </c>
      <c r="V3315" s="27">
        <v>10691742000</v>
      </c>
      <c r="W3315" s="27">
        <v>694088000</v>
      </c>
      <c r="X3315" s="27"/>
      <c r="Y3315" s="27"/>
      <c r="Z3315" s="27">
        <v>1</v>
      </c>
    </row>
    <row r="3316" spans="1:26">
      <c r="A3316" s="27">
        <v>1999</v>
      </c>
      <c r="B3316" t="s">
        <v>121</v>
      </c>
      <c r="C3316" s="27"/>
      <c r="D3316" s="27"/>
      <c r="E3316" s="27"/>
      <c r="F3316" s="27">
        <v>0</v>
      </c>
      <c r="G3316" s="27">
        <v>1</v>
      </c>
      <c r="H3316" s="27">
        <v>1</v>
      </c>
      <c r="I3316" s="27">
        <v>0</v>
      </c>
      <c r="J3316" s="27">
        <v>0</v>
      </c>
      <c r="K3316" s="27">
        <v>6</v>
      </c>
      <c r="L3316" s="27">
        <v>1</v>
      </c>
      <c r="M3316" s="27">
        <v>0</v>
      </c>
      <c r="N3316" s="27">
        <v>0</v>
      </c>
      <c r="O3316" s="27">
        <v>0</v>
      </c>
      <c r="P3316" s="27">
        <v>169158000000</v>
      </c>
      <c r="Q3316" s="27">
        <v>140001351215.46185</v>
      </c>
      <c r="R3316" s="27">
        <v>1</v>
      </c>
      <c r="S3316" s="27">
        <v>1</v>
      </c>
      <c r="T3316" s="33">
        <v>0.59173831677950461</v>
      </c>
      <c r="U3316" s="27">
        <v>10576254291</v>
      </c>
      <c r="V3316" s="27">
        <v>11424439000</v>
      </c>
      <c r="W3316" s="27">
        <v>681784000</v>
      </c>
      <c r="X3316" s="27"/>
      <c r="Y3316" s="27"/>
      <c r="Z3316" s="27">
        <v>1</v>
      </c>
    </row>
    <row r="3317" spans="1:26">
      <c r="A3317" s="27">
        <v>2000</v>
      </c>
      <c r="B3317" t="s">
        <v>121</v>
      </c>
      <c r="C3317" s="27">
        <v>0</v>
      </c>
      <c r="D3317" s="27">
        <v>0</v>
      </c>
      <c r="E3317" s="27">
        <v>0</v>
      </c>
      <c r="F3317" s="27">
        <v>0</v>
      </c>
      <c r="G3317" s="27">
        <v>1</v>
      </c>
      <c r="H3317" s="27">
        <v>1</v>
      </c>
      <c r="I3317" s="27">
        <v>0</v>
      </c>
      <c r="J3317" s="27">
        <v>0</v>
      </c>
      <c r="K3317" s="27">
        <v>6</v>
      </c>
      <c r="L3317" s="27">
        <v>1</v>
      </c>
      <c r="M3317" s="27">
        <v>1</v>
      </c>
      <c r="N3317" s="27">
        <v>0</v>
      </c>
      <c r="O3317" s="27">
        <v>0</v>
      </c>
      <c r="P3317" s="27">
        <v>179482000000</v>
      </c>
      <c r="Q3317" s="27">
        <v>165021012077.80963</v>
      </c>
      <c r="R3317" s="27">
        <v>1</v>
      </c>
      <c r="S3317" s="27">
        <v>1</v>
      </c>
      <c r="T3317" s="33">
        <v>0.62919927379193319</v>
      </c>
      <c r="U3317" s="27">
        <v>11148904454.700001</v>
      </c>
      <c r="V3317" s="27">
        <v>11714727000</v>
      </c>
      <c r="W3317" s="27">
        <v>713566000</v>
      </c>
      <c r="X3317" s="27"/>
      <c r="Y3317" s="27"/>
      <c r="Z3317" s="27">
        <v>1</v>
      </c>
    </row>
    <row r="3318" spans="1:26">
      <c r="A3318" s="27">
        <v>2001</v>
      </c>
      <c r="B3318" t="s">
        <v>121</v>
      </c>
      <c r="C3318" s="27">
        <v>0</v>
      </c>
      <c r="D3318" s="27">
        <v>0</v>
      </c>
      <c r="E3318" s="27">
        <v>0</v>
      </c>
      <c r="F3318" s="27">
        <v>5700000</v>
      </c>
      <c r="G3318" s="27">
        <v>1</v>
      </c>
      <c r="H3318" s="27">
        <v>1</v>
      </c>
      <c r="I3318" s="27">
        <v>0</v>
      </c>
      <c r="J3318" s="27">
        <v>0</v>
      </c>
      <c r="K3318" s="27">
        <v>6</v>
      </c>
      <c r="L3318" s="27">
        <v>1</v>
      </c>
      <c r="M3318" s="27">
        <v>1</v>
      </c>
      <c r="N3318" s="27">
        <v>0</v>
      </c>
      <c r="O3318" s="27">
        <v>0</v>
      </c>
      <c r="P3318" s="27">
        <v>174507000000</v>
      </c>
      <c r="Q3318" s="27">
        <v>160446947784.90857</v>
      </c>
      <c r="R3318" s="27">
        <v>1</v>
      </c>
      <c r="S3318" s="27">
        <v>1</v>
      </c>
      <c r="T3318" s="33">
        <v>0.61588871891054842</v>
      </c>
      <c r="U3318" s="27">
        <v>9413732114.8999996</v>
      </c>
      <c r="V3318" s="27">
        <v>11434689000</v>
      </c>
      <c r="W3318" s="27">
        <v>722268000</v>
      </c>
      <c r="X3318" s="27"/>
      <c r="Y3318" s="27"/>
      <c r="Z3318" s="27">
        <v>1</v>
      </c>
    </row>
    <row r="3319" spans="1:26">
      <c r="A3319" s="27">
        <v>2002</v>
      </c>
      <c r="B3319" t="s">
        <v>121</v>
      </c>
      <c r="C3319" s="27">
        <v>0</v>
      </c>
      <c r="D3319" s="27">
        <v>0</v>
      </c>
      <c r="E3319" s="27">
        <v>0</v>
      </c>
      <c r="F3319" s="27">
        <v>100000</v>
      </c>
      <c r="G3319" s="27">
        <v>1</v>
      </c>
      <c r="H3319" s="27">
        <v>1</v>
      </c>
      <c r="I3319" s="27">
        <v>0</v>
      </c>
      <c r="J3319" s="27">
        <v>0</v>
      </c>
      <c r="K3319" s="27">
        <v>6</v>
      </c>
      <c r="L3319" s="27">
        <v>1</v>
      </c>
      <c r="M3319" s="27">
        <v>1</v>
      </c>
      <c r="N3319" s="27">
        <v>0</v>
      </c>
      <c r="O3319" s="27">
        <v>0</v>
      </c>
      <c r="P3319" s="27">
        <v>212807000000</v>
      </c>
      <c r="Q3319" s="27">
        <v>195660611165.18344</v>
      </c>
      <c r="R3319" s="27">
        <v>1</v>
      </c>
      <c r="S3319" s="27">
        <v>1</v>
      </c>
      <c r="T3319" s="33">
        <v>0.62466195784303247</v>
      </c>
      <c r="U3319" s="27">
        <v>9186352773.1000004</v>
      </c>
      <c r="V3319" s="27">
        <v>10728659000</v>
      </c>
      <c r="W3319" s="27">
        <v>794290000</v>
      </c>
      <c r="X3319" s="27"/>
      <c r="Y3319" s="27"/>
      <c r="Z3319" s="27">
        <v>1</v>
      </c>
    </row>
    <row r="3320" spans="1:26">
      <c r="A3320" s="27">
        <v>2003</v>
      </c>
      <c r="B3320" t="s">
        <v>121</v>
      </c>
      <c r="C3320" s="27">
        <v>408000000</v>
      </c>
      <c r="D3320" s="27">
        <v>102000000</v>
      </c>
      <c r="E3320" s="27">
        <v>408000000</v>
      </c>
      <c r="F3320" s="27">
        <v>414067624.984375</v>
      </c>
      <c r="G3320" s="27">
        <v>1</v>
      </c>
      <c r="H3320" s="27">
        <v>1</v>
      </c>
      <c r="I3320" s="27">
        <v>0</v>
      </c>
      <c r="J3320" s="27">
        <v>0</v>
      </c>
      <c r="K3320" s="27">
        <v>6</v>
      </c>
      <c r="L3320" s="27">
        <v>1</v>
      </c>
      <c r="M3320" s="27">
        <v>1</v>
      </c>
      <c r="N3320" s="27">
        <v>0</v>
      </c>
      <c r="O3320" s="27">
        <v>0</v>
      </c>
      <c r="P3320" s="27">
        <v>255428000000</v>
      </c>
      <c r="Q3320" s="27">
        <v>234772463823.80835</v>
      </c>
      <c r="R3320" s="27">
        <v>1</v>
      </c>
      <c r="S3320" s="27">
        <v>1</v>
      </c>
      <c r="T3320" s="33">
        <v>0.61793375018798091</v>
      </c>
      <c r="U3320" s="27">
        <v>10630687332.799999</v>
      </c>
      <c r="V3320" s="27">
        <v>9778692000</v>
      </c>
      <c r="W3320" s="27">
        <v>879976000</v>
      </c>
      <c r="X3320" s="27"/>
      <c r="Y3320" s="27"/>
      <c r="Z3320" s="27">
        <v>1</v>
      </c>
    </row>
    <row r="3321" spans="1:26">
      <c r="A3321" s="27">
        <v>2004</v>
      </c>
      <c r="B3321" t="s">
        <v>121</v>
      </c>
      <c r="C3321" s="27">
        <v>568000000</v>
      </c>
      <c r="D3321" s="27">
        <v>226857142</v>
      </c>
      <c r="E3321" s="27">
        <v>568000000</v>
      </c>
      <c r="F3321" s="27">
        <v>160800000</v>
      </c>
      <c r="G3321" s="27">
        <v>1</v>
      </c>
      <c r="H3321" s="27">
        <v>1</v>
      </c>
      <c r="I3321" s="27">
        <v>0</v>
      </c>
      <c r="J3321" s="27">
        <v>0</v>
      </c>
      <c r="K3321" s="27">
        <v>6</v>
      </c>
      <c r="L3321" s="27">
        <v>1</v>
      </c>
      <c r="M3321" s="27">
        <v>1</v>
      </c>
      <c r="N3321" s="27">
        <v>0</v>
      </c>
      <c r="O3321" s="27">
        <v>0</v>
      </c>
      <c r="P3321" s="27">
        <v>279556000000</v>
      </c>
      <c r="Q3321" s="27">
        <v>256836875295.4519</v>
      </c>
      <c r="R3321" s="27">
        <v>1</v>
      </c>
      <c r="S3321" s="27">
        <v>1</v>
      </c>
      <c r="T3321" s="33">
        <v>0.67108711240801089</v>
      </c>
      <c r="U3321" s="27">
        <v>10057236851.700001</v>
      </c>
      <c r="V3321" s="27">
        <v>8943072000</v>
      </c>
      <c r="W3321" s="27">
        <v>996077000</v>
      </c>
      <c r="X3321" s="27"/>
      <c r="Y3321" s="27"/>
      <c r="Z3321" s="27">
        <v>1</v>
      </c>
    </row>
    <row r="3322" spans="1:26">
      <c r="A3322" s="27">
        <v>2005</v>
      </c>
      <c r="B3322" t="s">
        <v>121</v>
      </c>
      <c r="C3322" s="27">
        <v>795000000</v>
      </c>
      <c r="D3322" s="27">
        <v>397114284</v>
      </c>
      <c r="E3322" s="27">
        <v>795000000</v>
      </c>
      <c r="F3322" s="27">
        <v>236952839.56362915</v>
      </c>
      <c r="G3322" s="27">
        <v>1</v>
      </c>
      <c r="H3322" s="27">
        <v>1</v>
      </c>
      <c r="I3322" s="27">
        <v>0</v>
      </c>
      <c r="J3322" s="27">
        <v>0</v>
      </c>
      <c r="K3322" s="27">
        <v>6</v>
      </c>
      <c r="L3322" s="27">
        <v>1</v>
      </c>
      <c r="M3322" s="27">
        <v>1</v>
      </c>
      <c r="N3322" s="27">
        <v>0</v>
      </c>
      <c r="O3322" s="27">
        <v>0</v>
      </c>
      <c r="P3322" s="27">
        <v>310815000000</v>
      </c>
      <c r="Q3322" s="27">
        <v>285868618224.01721</v>
      </c>
      <c r="R3322" s="27">
        <v>1</v>
      </c>
      <c r="S3322" s="27">
        <v>1</v>
      </c>
      <c r="T3322" s="33">
        <v>0.69599608558540027</v>
      </c>
      <c r="U3322" s="27">
        <v>8148491236.1000004</v>
      </c>
      <c r="V3322" s="27">
        <v>8131820000</v>
      </c>
      <c r="W3322" s="27">
        <v>1000522000</v>
      </c>
      <c r="X3322" s="27"/>
      <c r="Y3322" s="27"/>
      <c r="Z3322" s="27">
        <v>1</v>
      </c>
    </row>
    <row r="3323" spans="1:26">
      <c r="A3323" s="27">
        <v>2006</v>
      </c>
      <c r="B3323" t="s">
        <v>121</v>
      </c>
      <c r="C3323" s="27">
        <v>795000000</v>
      </c>
      <c r="D3323" s="27">
        <v>567371432</v>
      </c>
      <c r="E3323" s="27">
        <v>795000000</v>
      </c>
      <c r="F3323" s="27">
        <v>3254164.125</v>
      </c>
      <c r="G3323" s="27">
        <v>1</v>
      </c>
      <c r="H3323" s="27">
        <v>1</v>
      </c>
      <c r="I3323" s="27">
        <v>0</v>
      </c>
      <c r="J3323" s="27">
        <v>0</v>
      </c>
      <c r="K3323" s="27">
        <v>6</v>
      </c>
      <c r="L3323" s="27">
        <v>1</v>
      </c>
      <c r="M3323" s="27">
        <v>1</v>
      </c>
      <c r="N3323" s="27">
        <v>0</v>
      </c>
      <c r="O3323" s="27">
        <v>0</v>
      </c>
      <c r="P3323" s="27">
        <v>396293000000</v>
      </c>
      <c r="Q3323" s="27">
        <v>364570514304.85089</v>
      </c>
      <c r="R3323" s="27">
        <v>1</v>
      </c>
      <c r="S3323" s="27">
        <v>1</v>
      </c>
      <c r="T3323" s="33">
        <v>0.83568345932575372</v>
      </c>
      <c r="U3323" s="27">
        <v>359485406.39999998</v>
      </c>
      <c r="V3323" s="27">
        <v>7422552000</v>
      </c>
      <c r="W3323" s="27">
        <v>1318310000</v>
      </c>
      <c r="X3323" s="27"/>
      <c r="Y3323" s="27"/>
      <c r="Z3323" s="27">
        <v>1</v>
      </c>
    </row>
    <row r="3324" spans="1:26">
      <c r="A3324" s="27">
        <v>2007</v>
      </c>
      <c r="B3324" t="s">
        <v>121</v>
      </c>
      <c r="C3324" s="27">
        <v>795000000</v>
      </c>
      <c r="D3324" s="27">
        <v>635628568</v>
      </c>
      <c r="E3324" s="27">
        <v>795000000</v>
      </c>
      <c r="F3324" s="27">
        <v>3050140.6875</v>
      </c>
      <c r="G3324" s="27">
        <v>1</v>
      </c>
      <c r="H3324" s="27">
        <v>1</v>
      </c>
      <c r="I3324" s="27">
        <v>0</v>
      </c>
      <c r="J3324" s="27">
        <v>0</v>
      </c>
      <c r="K3324" s="27">
        <v>6</v>
      </c>
      <c r="L3324" s="27">
        <v>1</v>
      </c>
      <c r="M3324" s="27">
        <v>1</v>
      </c>
      <c r="N3324" s="27">
        <v>0</v>
      </c>
      <c r="O3324" s="27">
        <v>0</v>
      </c>
      <c r="P3324" s="27">
        <v>470144000000</v>
      </c>
      <c r="Q3324" s="27">
        <v>432216737774.8606</v>
      </c>
      <c r="R3324" s="27">
        <v>1</v>
      </c>
      <c r="S3324" s="27">
        <v>1</v>
      </c>
      <c r="T3324" s="33">
        <v>0.90473952627382648</v>
      </c>
      <c r="U3324" s="27">
        <v>377610219</v>
      </c>
      <c r="V3324" s="27">
        <v>6821080000</v>
      </c>
      <c r="W3324" s="27">
        <v>1549561000</v>
      </c>
      <c r="X3324" s="27"/>
      <c r="Y3324" s="27"/>
      <c r="Z3324" s="27">
        <v>1</v>
      </c>
    </row>
    <row r="3325" spans="1:26">
      <c r="A3325" s="27">
        <v>2008</v>
      </c>
      <c r="B3325" t="s">
        <v>121</v>
      </c>
      <c r="C3325" s="27">
        <v>1490666656</v>
      </c>
      <c r="D3325" s="27">
        <v>813302368</v>
      </c>
      <c r="E3325" s="27">
        <v>1490666656</v>
      </c>
      <c r="F3325" s="27">
        <v>742870865.59375</v>
      </c>
      <c r="G3325" s="27">
        <v>1</v>
      </c>
      <c r="H3325" s="27">
        <v>1</v>
      </c>
      <c r="I3325" s="27">
        <v>0</v>
      </c>
      <c r="J3325" s="27">
        <v>0</v>
      </c>
      <c r="K3325" s="27">
        <v>6</v>
      </c>
      <c r="L3325" s="27">
        <v>1</v>
      </c>
      <c r="M3325" s="27">
        <v>1</v>
      </c>
      <c r="N3325" s="27">
        <v>0</v>
      </c>
      <c r="O3325" s="27">
        <v>0</v>
      </c>
      <c r="P3325" s="27">
        <v>558582000000</v>
      </c>
      <c r="Q3325" s="27">
        <v>510228634992.25513</v>
      </c>
      <c r="R3325" s="27">
        <v>1</v>
      </c>
      <c r="S3325" s="27">
        <v>1</v>
      </c>
      <c r="T3325" s="33">
        <v>0.91944034308119871</v>
      </c>
      <c r="U3325" s="27">
        <v>368056758.10000002</v>
      </c>
      <c r="V3325" s="27">
        <v>6967778000</v>
      </c>
      <c r="W3325" s="27">
        <v>2006146000</v>
      </c>
      <c r="X3325" s="27">
        <v>36200000000</v>
      </c>
      <c r="Y3325" s="27"/>
      <c r="Z3325" s="27">
        <v>1</v>
      </c>
    </row>
    <row r="3326" spans="1:26">
      <c r="A3326" s="27">
        <v>2009</v>
      </c>
      <c r="B3326" t="s">
        <v>121</v>
      </c>
      <c r="C3326" s="27">
        <v>3794833344</v>
      </c>
      <c r="D3326" s="27">
        <v>1722059540</v>
      </c>
      <c r="E3326" s="27">
        <v>3794833344</v>
      </c>
      <c r="F3326" s="27">
        <v>2350000000</v>
      </c>
      <c r="G3326" s="27">
        <v>1</v>
      </c>
      <c r="H3326" s="27">
        <v>1</v>
      </c>
      <c r="I3326" s="27">
        <v>0</v>
      </c>
      <c r="J3326" s="27">
        <v>0</v>
      </c>
      <c r="K3326" s="27">
        <v>6</v>
      </c>
      <c r="L3326" s="27">
        <v>1</v>
      </c>
      <c r="M3326" s="27">
        <v>1</v>
      </c>
      <c r="N3326" s="27">
        <v>0</v>
      </c>
      <c r="O3326" s="27">
        <v>0</v>
      </c>
      <c r="P3326" s="27">
        <v>577539000000</v>
      </c>
      <c r="Q3326" s="27">
        <v>539580085612.40143</v>
      </c>
      <c r="R3326" s="27">
        <v>1</v>
      </c>
      <c r="S3326" s="27">
        <v>1</v>
      </c>
      <c r="T3326" s="33">
        <v>0.81595367947064712</v>
      </c>
      <c r="U3326" s="27">
        <v>3104713977</v>
      </c>
      <c r="V3326" s="27">
        <v>7876348000</v>
      </c>
      <c r="W3326" s="27">
        <v>2234469000</v>
      </c>
      <c r="X3326" s="27">
        <v>37901000000</v>
      </c>
      <c r="Y3326" s="27"/>
      <c r="Z3326" s="27">
        <v>1</v>
      </c>
    </row>
    <row r="3327" spans="1:26">
      <c r="A3327" s="27">
        <v>2010</v>
      </c>
      <c r="B3327" t="s">
        <v>121</v>
      </c>
      <c r="C3327" s="27">
        <v>3749500000</v>
      </c>
      <c r="D3327" s="27">
        <v>2585416664</v>
      </c>
      <c r="E3327" s="27">
        <v>3749500000</v>
      </c>
      <c r="F3327" s="27">
        <v>1477046.25</v>
      </c>
      <c r="G3327" s="27">
        <v>1</v>
      </c>
      <c r="H3327" s="27">
        <v>1</v>
      </c>
      <c r="I3327" s="27">
        <v>0</v>
      </c>
      <c r="J3327" s="27">
        <v>0</v>
      </c>
      <c r="K3327" s="27">
        <v>6</v>
      </c>
      <c r="L3327" s="27">
        <v>1</v>
      </c>
      <c r="M3327" s="27">
        <v>1</v>
      </c>
      <c r="N3327" s="27">
        <v>0</v>
      </c>
      <c r="O3327" s="27">
        <v>0</v>
      </c>
      <c r="P3327" s="27">
        <v>755256000000</v>
      </c>
      <c r="Q3327" s="27">
        <v>755094160363.07336</v>
      </c>
      <c r="R3327" s="27">
        <v>1</v>
      </c>
      <c r="S3327" s="27">
        <v>1</v>
      </c>
      <c r="T3327" s="33">
        <v>1.0070075781651076</v>
      </c>
      <c r="U3327" s="27">
        <v>3049935042</v>
      </c>
      <c r="V3327" s="27">
        <v>9053736000</v>
      </c>
      <c r="W3327" s="27">
        <v>2313113000</v>
      </c>
      <c r="X3327" s="27">
        <v>40679000000</v>
      </c>
      <c r="Y3327" s="27"/>
      <c r="Z3327" s="27">
        <v>1</v>
      </c>
    </row>
    <row r="3328" spans="1:26">
      <c r="A3328" s="27">
        <v>2011</v>
      </c>
      <c r="B3328" t="s">
        <v>121</v>
      </c>
      <c r="C3328" s="27">
        <v>3972033344</v>
      </c>
      <c r="D3328" s="27">
        <v>3467383360</v>
      </c>
      <c r="E3328" s="27">
        <v>3972033344</v>
      </c>
      <c r="F3328" s="27">
        <v>437763744</v>
      </c>
      <c r="G3328" s="27">
        <v>1</v>
      </c>
      <c r="H3328" s="27">
        <v>1</v>
      </c>
      <c r="I3328" s="27">
        <v>0</v>
      </c>
      <c r="J3328" s="27">
        <v>0</v>
      </c>
      <c r="K3328" s="27">
        <v>6</v>
      </c>
      <c r="L3328" s="27">
        <v>1</v>
      </c>
      <c r="M3328" s="27">
        <v>1</v>
      </c>
      <c r="N3328" s="27">
        <v>0</v>
      </c>
      <c r="O3328" s="27">
        <v>0</v>
      </c>
      <c r="P3328" s="27">
        <v>892590000000</v>
      </c>
      <c r="Q3328" s="27">
        <v>892969107923.09668</v>
      </c>
      <c r="R3328" s="27">
        <v>1</v>
      </c>
      <c r="S3328" s="27">
        <v>1</v>
      </c>
      <c r="T3328" s="33">
        <v>1.116808011796752</v>
      </c>
      <c r="U3328" s="27">
        <v>3040508153.6999998</v>
      </c>
      <c r="V3328" s="27">
        <v>9717289000</v>
      </c>
      <c r="W3328" s="27">
        <v>2276703000</v>
      </c>
      <c r="X3328" s="27">
        <v>40218000000</v>
      </c>
      <c r="Y3328" s="27"/>
      <c r="Z3328" s="27">
        <v>1</v>
      </c>
    </row>
    <row r="3329" spans="1:26">
      <c r="A3329" s="27">
        <v>2012</v>
      </c>
      <c r="B3329" t="s">
        <v>121</v>
      </c>
      <c r="C3329" s="27">
        <v>4682566672</v>
      </c>
      <c r="D3329" s="27">
        <v>3919516672</v>
      </c>
      <c r="E3329" s="27">
        <v>4682566672</v>
      </c>
      <c r="F3329" s="27">
        <v>791000000</v>
      </c>
      <c r="G3329" s="27">
        <v>1</v>
      </c>
      <c r="H3329" s="27">
        <v>1</v>
      </c>
      <c r="I3329" s="27">
        <v>0</v>
      </c>
      <c r="J3329" s="27">
        <v>0</v>
      </c>
      <c r="K3329" s="27">
        <v>6</v>
      </c>
      <c r="L3329" s="27">
        <v>1</v>
      </c>
      <c r="M3329" s="27">
        <v>1</v>
      </c>
      <c r="N3329" s="27">
        <v>0</v>
      </c>
      <c r="O3329" s="27">
        <v>0</v>
      </c>
      <c r="P3329" s="27">
        <v>919002000000</v>
      </c>
      <c r="Q3329" s="27">
        <v>917869910105.74817</v>
      </c>
      <c r="R3329" s="27">
        <v>1</v>
      </c>
      <c r="S3329" s="27">
        <v>1</v>
      </c>
      <c r="T3329" s="33">
        <v>0.99562684078172081</v>
      </c>
      <c r="U3329" s="27">
        <v>3043775877.5</v>
      </c>
      <c r="V3329" s="27">
        <v>10467698000</v>
      </c>
      <c r="W3329" s="27">
        <v>2199889000</v>
      </c>
      <c r="X3329" s="27">
        <v>35636000000</v>
      </c>
      <c r="Y3329" s="27"/>
      <c r="Z3329" s="27">
        <v>1</v>
      </c>
    </row>
    <row r="3330" spans="1:26">
      <c r="A3330" s="27">
        <v>2013</v>
      </c>
      <c r="B3330" t="s">
        <v>121</v>
      </c>
      <c r="C3330" s="27">
        <v>5259922248</v>
      </c>
      <c r="D3330" s="27">
        <v>4107936534</v>
      </c>
      <c r="E3330" s="27">
        <v>5259922248</v>
      </c>
      <c r="F3330" s="27">
        <v>838000000</v>
      </c>
      <c r="G3330" s="27">
        <v>1</v>
      </c>
      <c r="H3330" s="27">
        <v>1</v>
      </c>
      <c r="I3330" s="27">
        <v>0</v>
      </c>
      <c r="J3330" s="27">
        <v>0</v>
      </c>
      <c r="K3330" s="27">
        <v>6</v>
      </c>
      <c r="L3330" s="27">
        <v>1</v>
      </c>
      <c r="M3330" s="27">
        <v>1</v>
      </c>
      <c r="N3330" s="27">
        <v>0</v>
      </c>
      <c r="O3330" s="27">
        <v>0</v>
      </c>
      <c r="P3330" s="27">
        <v>916646000000</v>
      </c>
      <c r="Q3330" s="27">
        <v>912524136718.01917</v>
      </c>
      <c r="R3330" s="27">
        <v>1</v>
      </c>
      <c r="S3330" s="27">
        <v>1</v>
      </c>
      <c r="T3330" s="33">
        <v>0.99710818219516861</v>
      </c>
      <c r="U3330" s="27">
        <v>3049875628.8000002</v>
      </c>
      <c r="V3330" s="27">
        <v>11339059000</v>
      </c>
      <c r="W3330" s="27">
        <v>2095090000</v>
      </c>
      <c r="X3330" s="27">
        <v>29297000000</v>
      </c>
      <c r="Y3330" s="27"/>
      <c r="Z3330" s="27">
        <v>1</v>
      </c>
    </row>
    <row r="3331" spans="1:26">
      <c r="A3331" s="27">
        <v>2014</v>
      </c>
      <c r="B3331" t="s">
        <v>121</v>
      </c>
      <c r="C3331" s="27">
        <v>6310332368</v>
      </c>
      <c r="D3331" s="27">
        <v>4470478436</v>
      </c>
      <c r="E3331" s="27">
        <v>6310332368</v>
      </c>
      <c r="F3331" s="27">
        <v>1421165647</v>
      </c>
      <c r="G3331" s="27">
        <v>1</v>
      </c>
      <c r="H3331" s="27">
        <v>1</v>
      </c>
      <c r="I3331" s="27">
        <v>0</v>
      </c>
      <c r="J3331" s="27">
        <v>0</v>
      </c>
      <c r="K3331" s="27">
        <v>6</v>
      </c>
      <c r="L3331" s="27">
        <v>1</v>
      </c>
      <c r="M3331" s="27">
        <v>1</v>
      </c>
      <c r="N3331" s="27">
        <v>0</v>
      </c>
      <c r="O3331" s="27">
        <v>0</v>
      </c>
      <c r="P3331" s="27">
        <v>891051000000</v>
      </c>
      <c r="Q3331" s="27">
        <v>890814755233.22546</v>
      </c>
      <c r="R3331" s="27">
        <v>1</v>
      </c>
      <c r="S3331" s="27">
        <v>1</v>
      </c>
      <c r="T3331" s="33">
        <v>0.96696016921402161</v>
      </c>
      <c r="U3331" s="27">
        <v>2869279827.5999999</v>
      </c>
      <c r="V3331" s="27">
        <v>12175538000</v>
      </c>
      <c r="W3331" s="27">
        <v>1877884000</v>
      </c>
      <c r="X3331" s="27">
        <v>24163000000</v>
      </c>
      <c r="Y3331" s="27"/>
      <c r="Z3331" s="27">
        <v>1</v>
      </c>
    </row>
    <row r="3332" spans="1:26">
      <c r="A3332" s="27">
        <v>2015</v>
      </c>
      <c r="B3332" t="s">
        <v>121</v>
      </c>
      <c r="C3332" s="27">
        <v>7939023232</v>
      </c>
      <c r="D3332" s="27">
        <v>5230227384</v>
      </c>
      <c r="E3332" s="27">
        <v>7779023232</v>
      </c>
      <c r="F3332" s="27">
        <v>2010000000</v>
      </c>
      <c r="G3332" s="27">
        <v>1</v>
      </c>
      <c r="H3332" s="27">
        <v>1</v>
      </c>
      <c r="I3332" s="27">
        <v>0</v>
      </c>
      <c r="J3332" s="27">
        <v>0</v>
      </c>
      <c r="K3332" s="27">
        <v>6</v>
      </c>
      <c r="L3332" s="27">
        <v>1</v>
      </c>
      <c r="M3332" s="27">
        <v>1</v>
      </c>
      <c r="N3332" s="27">
        <v>0</v>
      </c>
      <c r="O3332" s="27">
        <v>0</v>
      </c>
      <c r="P3332" s="27">
        <v>860741000000</v>
      </c>
      <c r="Q3332" s="27">
        <v>860854235065.07886</v>
      </c>
      <c r="R3332" s="27">
        <v>1</v>
      </c>
      <c r="S3332" s="27">
        <v>1</v>
      </c>
      <c r="T3332" s="33">
        <v>0.821813335342235</v>
      </c>
      <c r="U3332" s="27">
        <v>2744353735.5</v>
      </c>
      <c r="V3332" s="27">
        <v>14370230000</v>
      </c>
      <c r="W3332" s="27">
        <v>1673832000</v>
      </c>
      <c r="X3332" s="27">
        <v>23670000000</v>
      </c>
      <c r="Y3332" s="27"/>
      <c r="Z3332" s="27">
        <v>1</v>
      </c>
    </row>
    <row r="3333" spans="1:26">
      <c r="A3333" s="27">
        <v>2016</v>
      </c>
      <c r="B3333" t="s">
        <v>121</v>
      </c>
      <c r="C3333" s="27">
        <v>9638768244</v>
      </c>
      <c r="D3333" s="27">
        <v>6255537464</v>
      </c>
      <c r="E3333" s="27">
        <v>9478768244</v>
      </c>
      <c r="F3333" s="27">
        <v>2070000000</v>
      </c>
      <c r="G3333" s="27">
        <v>1</v>
      </c>
      <c r="H3333" s="27">
        <v>1</v>
      </c>
      <c r="I3333" s="27">
        <v>0</v>
      </c>
      <c r="J3333" s="27">
        <v>0</v>
      </c>
      <c r="K3333" s="27">
        <v>6</v>
      </c>
      <c r="L3333" s="27">
        <v>1</v>
      </c>
      <c r="M3333" s="27">
        <v>1</v>
      </c>
      <c r="N3333" s="27">
        <v>0</v>
      </c>
      <c r="O3333" s="27">
        <v>0</v>
      </c>
      <c r="P3333" s="27">
        <v>932445000000</v>
      </c>
      <c r="Q3333" s="27">
        <v>932256495234.24695</v>
      </c>
      <c r="R3333" s="27">
        <v>1</v>
      </c>
      <c r="S3333" s="27">
        <v>1</v>
      </c>
      <c r="T3333" s="33">
        <v>0.86004996979414983</v>
      </c>
      <c r="U3333" s="27">
        <v>2662363560.9000001</v>
      </c>
      <c r="V3333" s="27">
        <v>15747832000</v>
      </c>
      <c r="W3333" s="27">
        <v>1476396000</v>
      </c>
      <c r="X3333" s="27">
        <v>22073000000</v>
      </c>
      <c r="Y3333" s="27"/>
      <c r="Z3333" s="27">
        <v>1</v>
      </c>
    </row>
    <row r="3334" spans="1:26">
      <c r="A3334" s="27">
        <v>2017</v>
      </c>
      <c r="B3334" t="s">
        <v>121</v>
      </c>
      <c r="C3334" s="27">
        <v>9906142324</v>
      </c>
      <c r="D3334" s="27">
        <v>7183866548</v>
      </c>
      <c r="E3334" s="27">
        <v>9746142324</v>
      </c>
      <c r="F3334" s="27">
        <v>700000000</v>
      </c>
      <c r="G3334" s="27">
        <v>1</v>
      </c>
      <c r="H3334" s="27">
        <v>1</v>
      </c>
      <c r="I3334" s="27">
        <v>0</v>
      </c>
      <c r="J3334" s="27">
        <v>0</v>
      </c>
      <c r="K3334" s="27">
        <v>6</v>
      </c>
      <c r="L3334" s="27">
        <v>1</v>
      </c>
      <c r="M3334" s="27">
        <v>1</v>
      </c>
      <c r="N3334" s="27">
        <v>0</v>
      </c>
      <c r="O3334" s="27">
        <v>0</v>
      </c>
      <c r="P3334" s="27">
        <v>1015411000000</v>
      </c>
      <c r="Q3334" s="27">
        <v>1015539017536.5033</v>
      </c>
      <c r="R3334" s="27">
        <v>1</v>
      </c>
      <c r="S3334" s="27">
        <v>1</v>
      </c>
      <c r="T3334" s="33">
        <v>0.90809244833766045</v>
      </c>
      <c r="U3334" s="27">
        <v>2820410976.6999998</v>
      </c>
      <c r="V3334" s="27">
        <v>16550278000</v>
      </c>
      <c r="W3334" s="27">
        <v>1391004000</v>
      </c>
      <c r="X3334" s="27">
        <v>19625000000</v>
      </c>
      <c r="Y3334" s="27"/>
      <c r="Z3334" s="27">
        <v>1</v>
      </c>
    </row>
    <row r="3335" spans="1:26">
      <c r="A3335" s="27">
        <v>1950</v>
      </c>
      <c r="B3335" t="s">
        <v>103</v>
      </c>
      <c r="C3335" s="27"/>
      <c r="D3335" s="27"/>
      <c r="E3335" s="27"/>
      <c r="F3335" s="27">
        <v>0</v>
      </c>
      <c r="G3335" s="27">
        <v>1</v>
      </c>
      <c r="H3335" s="27">
        <v>1</v>
      </c>
      <c r="I3335" s="27">
        <v>0</v>
      </c>
      <c r="J3335" s="27">
        <v>1</v>
      </c>
      <c r="K3335" s="27">
        <v>2</v>
      </c>
      <c r="L3335" s="27">
        <v>1</v>
      </c>
      <c r="M3335" s="27">
        <v>0</v>
      </c>
      <c r="N3335" s="27">
        <v>0</v>
      </c>
      <c r="O3335" s="27">
        <v>0</v>
      </c>
      <c r="P3335" s="27"/>
      <c r="Q3335" s="27"/>
      <c r="R3335" s="27">
        <v>0</v>
      </c>
      <c r="S3335" s="27">
        <v>1</v>
      </c>
      <c r="T3335" s="33">
        <v>1.287837882863923</v>
      </c>
      <c r="U3335" s="27"/>
      <c r="V3335" s="27"/>
      <c r="W3335" s="27"/>
      <c r="X3335" s="27"/>
      <c r="Y3335" s="27"/>
      <c r="Z3335" s="27">
        <v>1</v>
      </c>
    </row>
    <row r="3336" spans="1:26">
      <c r="A3336" s="27">
        <v>1951</v>
      </c>
      <c r="B3336" t="s">
        <v>103</v>
      </c>
      <c r="C3336" s="27"/>
      <c r="D3336" s="27"/>
      <c r="E3336" s="27"/>
      <c r="F3336" s="27">
        <v>0</v>
      </c>
      <c r="G3336" s="27">
        <v>1</v>
      </c>
      <c r="H3336" s="27">
        <v>1</v>
      </c>
      <c r="I3336" s="27">
        <v>0</v>
      </c>
      <c r="J3336" s="27">
        <v>1</v>
      </c>
      <c r="K3336" s="27">
        <v>2</v>
      </c>
      <c r="L3336" s="27">
        <v>1</v>
      </c>
      <c r="M3336" s="27">
        <v>0</v>
      </c>
      <c r="N3336" s="27">
        <v>0</v>
      </c>
      <c r="O3336" s="27">
        <v>0</v>
      </c>
      <c r="P3336" s="27"/>
      <c r="Q3336" s="27"/>
      <c r="R3336" s="27">
        <v>0</v>
      </c>
      <c r="S3336" s="27">
        <v>1</v>
      </c>
      <c r="T3336" s="33">
        <v>1.3439935487765553</v>
      </c>
      <c r="U3336" s="27"/>
      <c r="V3336" s="27"/>
      <c r="W3336" s="27"/>
      <c r="X3336" s="27"/>
      <c r="Y3336" s="27"/>
      <c r="Z3336" s="27">
        <v>1</v>
      </c>
    </row>
    <row r="3337" spans="1:26">
      <c r="A3337" s="27">
        <v>1952</v>
      </c>
      <c r="B3337" t="s">
        <v>103</v>
      </c>
      <c r="C3337" s="27"/>
      <c r="D3337" s="27"/>
      <c r="E3337" s="27"/>
      <c r="F3337" s="27">
        <v>0</v>
      </c>
      <c r="G3337" s="27">
        <v>1</v>
      </c>
      <c r="H3337" s="27">
        <v>1</v>
      </c>
      <c r="I3337" s="27">
        <v>0</v>
      </c>
      <c r="J3337" s="27">
        <v>1</v>
      </c>
      <c r="K3337" s="27">
        <v>2</v>
      </c>
      <c r="L3337" s="27">
        <v>1</v>
      </c>
      <c r="M3337" s="27">
        <v>0</v>
      </c>
      <c r="N3337" s="27">
        <v>0</v>
      </c>
      <c r="O3337" s="27">
        <v>0</v>
      </c>
      <c r="P3337" s="27"/>
      <c r="Q3337" s="27"/>
      <c r="R3337" s="27">
        <v>0</v>
      </c>
      <c r="S3337" s="27">
        <v>1</v>
      </c>
      <c r="T3337" s="33">
        <v>1.1861288455441423</v>
      </c>
      <c r="U3337" s="27"/>
      <c r="V3337" s="27"/>
      <c r="W3337" s="27"/>
      <c r="X3337" s="27"/>
      <c r="Y3337" s="27"/>
      <c r="Z3337" s="27">
        <v>1</v>
      </c>
    </row>
    <row r="3338" spans="1:26">
      <c r="A3338" s="27">
        <v>1953</v>
      </c>
      <c r="B3338" t="s">
        <v>103</v>
      </c>
      <c r="C3338" s="27"/>
      <c r="D3338" s="27"/>
      <c r="E3338" s="27"/>
      <c r="F3338" s="27">
        <v>0</v>
      </c>
      <c r="G3338" s="27">
        <v>1</v>
      </c>
      <c r="H3338" s="27">
        <v>1</v>
      </c>
      <c r="I3338" s="27">
        <v>0</v>
      </c>
      <c r="J3338" s="27">
        <v>1</v>
      </c>
      <c r="K3338" s="27">
        <v>2</v>
      </c>
      <c r="L3338" s="27">
        <v>1</v>
      </c>
      <c r="M3338" s="27">
        <v>0</v>
      </c>
      <c r="N3338" s="27">
        <v>0</v>
      </c>
      <c r="O3338" s="27">
        <v>0</v>
      </c>
      <c r="P3338" s="27"/>
      <c r="Q3338" s="27"/>
      <c r="R3338" s="27">
        <v>0</v>
      </c>
      <c r="S3338" s="27">
        <v>1</v>
      </c>
      <c r="T3338" s="33">
        <v>1.1355764645766917</v>
      </c>
      <c r="U3338" s="27"/>
      <c r="V3338" s="27"/>
      <c r="W3338" s="27"/>
      <c r="X3338" s="27"/>
      <c r="Y3338" s="27"/>
      <c r="Z3338" s="27">
        <v>1</v>
      </c>
    </row>
    <row r="3339" spans="1:26">
      <c r="A3339" s="27">
        <v>1954</v>
      </c>
      <c r="B3339" t="s">
        <v>103</v>
      </c>
      <c r="C3339" s="27"/>
      <c r="D3339" s="27"/>
      <c r="E3339" s="27"/>
      <c r="F3339" s="27">
        <v>0</v>
      </c>
      <c r="G3339" s="27">
        <v>1</v>
      </c>
      <c r="H3339" s="27">
        <v>1</v>
      </c>
      <c r="I3339" s="27">
        <v>0</v>
      </c>
      <c r="J3339" s="27">
        <v>1</v>
      </c>
      <c r="K3339" s="27">
        <v>2</v>
      </c>
      <c r="L3339" s="27">
        <v>1</v>
      </c>
      <c r="M3339" s="27">
        <v>0</v>
      </c>
      <c r="N3339" s="27">
        <v>0</v>
      </c>
      <c r="O3339" s="27">
        <v>0</v>
      </c>
      <c r="P3339" s="27"/>
      <c r="Q3339" s="27"/>
      <c r="R3339" s="27">
        <v>0</v>
      </c>
      <c r="S3339" s="27">
        <v>1</v>
      </c>
      <c r="T3339" s="33">
        <v>1.2456557755316726</v>
      </c>
      <c r="U3339" s="27"/>
      <c r="V3339" s="27"/>
      <c r="W3339" s="27"/>
      <c r="X3339" s="27"/>
      <c r="Y3339" s="27"/>
      <c r="Z3339" s="27">
        <v>1</v>
      </c>
    </row>
    <row r="3340" spans="1:26">
      <c r="A3340" s="27">
        <v>1955</v>
      </c>
      <c r="B3340" t="s">
        <v>103</v>
      </c>
      <c r="C3340" s="27"/>
      <c r="D3340" s="27"/>
      <c r="E3340" s="27"/>
      <c r="F3340" s="27">
        <v>0</v>
      </c>
      <c r="G3340" s="27">
        <v>1</v>
      </c>
      <c r="H3340" s="27">
        <v>1</v>
      </c>
      <c r="I3340" s="27">
        <v>0</v>
      </c>
      <c r="J3340" s="27">
        <v>1</v>
      </c>
      <c r="K3340" s="27">
        <v>2</v>
      </c>
      <c r="L3340" s="27">
        <v>1</v>
      </c>
      <c r="M3340" s="27">
        <v>0</v>
      </c>
      <c r="N3340" s="27">
        <v>0</v>
      </c>
      <c r="O3340" s="27">
        <v>0</v>
      </c>
      <c r="P3340" s="27"/>
      <c r="Q3340" s="27"/>
      <c r="R3340" s="27">
        <v>0</v>
      </c>
      <c r="S3340" s="27">
        <v>1</v>
      </c>
      <c r="T3340" s="33">
        <v>1.2093425125419712</v>
      </c>
      <c r="U3340" s="27"/>
      <c r="V3340" s="27"/>
      <c r="W3340" s="27"/>
      <c r="X3340" s="27"/>
      <c r="Y3340" s="27"/>
      <c r="Z3340" s="27">
        <v>1</v>
      </c>
    </row>
    <row r="3341" spans="1:26">
      <c r="A3341" s="27">
        <v>1956</v>
      </c>
      <c r="B3341" t="s">
        <v>103</v>
      </c>
      <c r="C3341" s="27"/>
      <c r="D3341" s="27"/>
      <c r="E3341" s="27"/>
      <c r="F3341" s="27">
        <v>0</v>
      </c>
      <c r="G3341" s="27">
        <v>1</v>
      </c>
      <c r="H3341" s="27">
        <v>1</v>
      </c>
      <c r="I3341" s="27">
        <v>0</v>
      </c>
      <c r="J3341" s="27">
        <v>1</v>
      </c>
      <c r="K3341" s="27">
        <v>2</v>
      </c>
      <c r="L3341" s="27">
        <v>1</v>
      </c>
      <c r="M3341" s="27">
        <v>0</v>
      </c>
      <c r="N3341" s="27">
        <v>0</v>
      </c>
      <c r="O3341" s="27">
        <v>0</v>
      </c>
      <c r="P3341" s="27"/>
      <c r="Q3341" s="27"/>
      <c r="R3341" s="27">
        <v>0</v>
      </c>
      <c r="S3341" s="27">
        <v>1</v>
      </c>
      <c r="T3341" s="33">
        <v>1.188247729709901</v>
      </c>
      <c r="U3341" s="27"/>
      <c r="V3341" s="27"/>
      <c r="W3341" s="27"/>
      <c r="X3341" s="27"/>
      <c r="Y3341" s="27"/>
      <c r="Z3341" s="27">
        <v>1</v>
      </c>
    </row>
    <row r="3342" spans="1:26">
      <c r="A3342" s="27">
        <v>1957</v>
      </c>
      <c r="B3342" t="s">
        <v>103</v>
      </c>
      <c r="C3342" s="27"/>
      <c r="D3342" s="27"/>
      <c r="E3342" s="27"/>
      <c r="F3342" s="27">
        <v>0</v>
      </c>
      <c r="G3342" s="27">
        <v>1</v>
      </c>
      <c r="H3342" s="27">
        <v>1</v>
      </c>
      <c r="I3342" s="27">
        <v>0</v>
      </c>
      <c r="J3342" s="27">
        <v>1</v>
      </c>
      <c r="K3342" s="27">
        <v>2</v>
      </c>
      <c r="L3342" s="27">
        <v>1</v>
      </c>
      <c r="M3342" s="27">
        <v>0</v>
      </c>
      <c r="N3342" s="27">
        <v>0</v>
      </c>
      <c r="O3342" s="27">
        <v>0</v>
      </c>
      <c r="P3342" s="27"/>
      <c r="Q3342" s="27"/>
      <c r="R3342" s="27">
        <v>0</v>
      </c>
      <c r="S3342" s="27">
        <v>1</v>
      </c>
      <c r="T3342" s="33">
        <v>1.1056830722153153</v>
      </c>
      <c r="U3342" s="27"/>
      <c r="V3342" s="27"/>
      <c r="W3342" s="27"/>
      <c r="X3342" s="27"/>
      <c r="Y3342" s="27"/>
      <c r="Z3342" s="27">
        <v>1</v>
      </c>
    </row>
    <row r="3343" spans="1:26">
      <c r="A3343" s="27">
        <v>1958</v>
      </c>
      <c r="B3343" t="s">
        <v>103</v>
      </c>
      <c r="C3343" s="27"/>
      <c r="D3343" s="27"/>
      <c r="E3343" s="27"/>
      <c r="F3343" s="27">
        <v>0</v>
      </c>
      <c r="G3343" s="27">
        <v>1</v>
      </c>
      <c r="H3343" s="27">
        <v>1</v>
      </c>
      <c r="I3343" s="27">
        <v>0</v>
      </c>
      <c r="J3343" s="27">
        <v>1</v>
      </c>
      <c r="K3343" s="27">
        <v>2</v>
      </c>
      <c r="L3343" s="27">
        <v>1</v>
      </c>
      <c r="M3343" s="27">
        <v>0</v>
      </c>
      <c r="N3343" s="27">
        <v>0</v>
      </c>
      <c r="O3343" s="27">
        <v>0</v>
      </c>
      <c r="P3343" s="27"/>
      <c r="Q3343" s="27"/>
      <c r="R3343" s="27">
        <v>0</v>
      </c>
      <c r="S3343" s="27">
        <v>1</v>
      </c>
      <c r="T3343" s="33">
        <v>1.0176220702015186</v>
      </c>
      <c r="U3343" s="27"/>
      <c r="V3343" s="27"/>
      <c r="W3343" s="27"/>
      <c r="X3343" s="27"/>
      <c r="Y3343" s="27"/>
      <c r="Z3343" s="27">
        <v>1</v>
      </c>
    </row>
    <row r="3344" spans="1:26">
      <c r="A3344" s="27">
        <v>1959</v>
      </c>
      <c r="B3344" t="s">
        <v>103</v>
      </c>
      <c r="C3344" s="27"/>
      <c r="D3344" s="27"/>
      <c r="E3344" s="27"/>
      <c r="F3344" s="27">
        <v>0</v>
      </c>
      <c r="G3344" s="27">
        <v>1</v>
      </c>
      <c r="H3344" s="27">
        <v>1</v>
      </c>
      <c r="I3344" s="27">
        <v>0</v>
      </c>
      <c r="J3344" s="27">
        <v>1</v>
      </c>
      <c r="K3344" s="27">
        <v>2</v>
      </c>
      <c r="L3344" s="27">
        <v>1</v>
      </c>
      <c r="M3344" s="27">
        <v>0</v>
      </c>
      <c r="N3344" s="27">
        <v>0</v>
      </c>
      <c r="O3344" s="27">
        <v>0</v>
      </c>
      <c r="P3344" s="27"/>
      <c r="Q3344" s="27"/>
      <c r="R3344" s="27">
        <v>0</v>
      </c>
      <c r="S3344" s="27">
        <v>1</v>
      </c>
      <c r="T3344" s="33">
        <v>1.0157995537348996</v>
      </c>
      <c r="U3344" s="27"/>
      <c r="V3344" s="27"/>
      <c r="W3344" s="27"/>
      <c r="X3344" s="27"/>
      <c r="Y3344" s="27"/>
      <c r="Z3344" s="27">
        <v>1</v>
      </c>
    </row>
    <row r="3345" spans="1:26">
      <c r="A3345" s="27">
        <v>1960</v>
      </c>
      <c r="B3345" t="s">
        <v>103</v>
      </c>
      <c r="C3345" s="27"/>
      <c r="D3345" s="27"/>
      <c r="E3345" s="27"/>
      <c r="F3345" s="27">
        <v>0</v>
      </c>
      <c r="G3345" s="27">
        <v>1</v>
      </c>
      <c r="H3345" s="27">
        <v>1</v>
      </c>
      <c r="I3345" s="27">
        <v>0</v>
      </c>
      <c r="J3345" s="27">
        <v>1</v>
      </c>
      <c r="K3345" s="27">
        <v>2</v>
      </c>
      <c r="L3345" s="27">
        <v>1</v>
      </c>
      <c r="M3345" s="27">
        <v>0</v>
      </c>
      <c r="N3345" s="27">
        <v>0</v>
      </c>
      <c r="O3345" s="27">
        <v>0</v>
      </c>
      <c r="P3345" s="27"/>
      <c r="Q3345" s="27">
        <v>4199134390.12602</v>
      </c>
      <c r="R3345" s="27">
        <v>0</v>
      </c>
      <c r="S3345" s="27">
        <v>1</v>
      </c>
      <c r="T3345" s="33">
        <v>0.99364431383616725</v>
      </c>
      <c r="U3345" s="27"/>
      <c r="V3345" s="27"/>
      <c r="W3345" s="27"/>
      <c r="X3345" s="27"/>
      <c r="Y3345" s="27"/>
      <c r="Z3345" s="27">
        <v>1</v>
      </c>
    </row>
    <row r="3346" spans="1:26">
      <c r="A3346" s="27">
        <v>1961</v>
      </c>
      <c r="B3346" t="s">
        <v>103</v>
      </c>
      <c r="C3346" s="27"/>
      <c r="D3346" s="27"/>
      <c r="E3346" s="27"/>
      <c r="F3346" s="27">
        <v>0</v>
      </c>
      <c r="G3346" s="27">
        <v>1</v>
      </c>
      <c r="H3346" s="27">
        <v>1</v>
      </c>
      <c r="I3346" s="27">
        <v>0</v>
      </c>
      <c r="J3346" s="27">
        <v>1</v>
      </c>
      <c r="K3346" s="27">
        <v>2</v>
      </c>
      <c r="L3346" s="27">
        <v>1</v>
      </c>
      <c r="M3346" s="27">
        <v>0</v>
      </c>
      <c r="N3346" s="27">
        <v>0</v>
      </c>
      <c r="O3346" s="27">
        <v>0</v>
      </c>
      <c r="P3346" s="27"/>
      <c r="Q3346" s="27">
        <v>4426949094.7523832</v>
      </c>
      <c r="R3346" s="27">
        <v>0</v>
      </c>
      <c r="S3346" s="27">
        <v>1</v>
      </c>
      <c r="T3346" s="33">
        <v>0.97346733996739376</v>
      </c>
      <c r="U3346" s="27"/>
      <c r="V3346" s="27"/>
      <c r="W3346" s="27"/>
      <c r="X3346" s="27"/>
      <c r="Y3346" s="27"/>
      <c r="Z3346" s="27">
        <v>1</v>
      </c>
    </row>
    <row r="3347" spans="1:26">
      <c r="A3347" s="27">
        <v>1962</v>
      </c>
      <c r="B3347" t="s">
        <v>103</v>
      </c>
      <c r="C3347" s="27"/>
      <c r="D3347" s="27"/>
      <c r="E3347" s="27"/>
      <c r="F3347" s="27">
        <v>0</v>
      </c>
      <c r="G3347" s="27">
        <v>1</v>
      </c>
      <c r="H3347" s="27">
        <v>1</v>
      </c>
      <c r="I3347" s="27">
        <v>0</v>
      </c>
      <c r="J3347" s="27">
        <v>1</v>
      </c>
      <c r="K3347" s="27">
        <v>2</v>
      </c>
      <c r="L3347" s="27">
        <v>1</v>
      </c>
      <c r="M3347" s="27">
        <v>0</v>
      </c>
      <c r="N3347" s="27">
        <v>0</v>
      </c>
      <c r="O3347" s="27">
        <v>0</v>
      </c>
      <c r="P3347" s="27"/>
      <c r="Q3347" s="27">
        <v>4693566416.4385872</v>
      </c>
      <c r="R3347" s="27">
        <v>0</v>
      </c>
      <c r="S3347" s="27">
        <v>1</v>
      </c>
      <c r="T3347" s="33">
        <v>0.97699079984331827</v>
      </c>
      <c r="U3347" s="27"/>
      <c r="V3347" s="27"/>
      <c r="W3347" s="27"/>
      <c r="X3347" s="27"/>
      <c r="Y3347" s="27"/>
      <c r="Z3347" s="27">
        <v>1</v>
      </c>
    </row>
    <row r="3348" spans="1:26">
      <c r="A3348" s="27">
        <v>1963</v>
      </c>
      <c r="B3348" t="s">
        <v>103</v>
      </c>
      <c r="C3348" s="27"/>
      <c r="D3348" s="27"/>
      <c r="E3348" s="27"/>
      <c r="F3348" s="27">
        <v>0</v>
      </c>
      <c r="G3348" s="27">
        <v>1</v>
      </c>
      <c r="H3348" s="27">
        <v>1</v>
      </c>
      <c r="I3348" s="27">
        <v>0</v>
      </c>
      <c r="J3348" s="27">
        <v>1</v>
      </c>
      <c r="K3348" s="27">
        <v>2</v>
      </c>
      <c r="L3348" s="27">
        <v>1</v>
      </c>
      <c r="M3348" s="27">
        <v>0</v>
      </c>
      <c r="N3348" s="27">
        <v>0</v>
      </c>
      <c r="O3348" s="27">
        <v>0</v>
      </c>
      <c r="P3348" s="27"/>
      <c r="Q3348" s="27">
        <v>4928628018.3898878</v>
      </c>
      <c r="R3348" s="27">
        <v>0</v>
      </c>
      <c r="S3348" s="27">
        <v>1</v>
      </c>
      <c r="T3348" s="33">
        <v>0.98866747285419376</v>
      </c>
      <c r="U3348" s="27"/>
      <c r="V3348" s="27"/>
      <c r="W3348" s="27"/>
      <c r="X3348" s="27"/>
      <c r="Y3348" s="27"/>
      <c r="Z3348" s="27">
        <v>1</v>
      </c>
    </row>
    <row r="3349" spans="1:26">
      <c r="A3349" s="27">
        <v>1964</v>
      </c>
      <c r="B3349" t="s">
        <v>103</v>
      </c>
      <c r="C3349" s="27"/>
      <c r="D3349" s="27"/>
      <c r="E3349" s="27"/>
      <c r="F3349" s="27">
        <v>0</v>
      </c>
      <c r="G3349" s="27">
        <v>1</v>
      </c>
      <c r="H3349" s="27">
        <v>1</v>
      </c>
      <c r="I3349" s="27">
        <v>0</v>
      </c>
      <c r="J3349" s="27">
        <v>1</v>
      </c>
      <c r="K3349" s="27">
        <v>2</v>
      </c>
      <c r="L3349" s="27">
        <v>1</v>
      </c>
      <c r="M3349" s="27">
        <v>0</v>
      </c>
      <c r="N3349" s="27">
        <v>0</v>
      </c>
      <c r="O3349" s="27">
        <v>0</v>
      </c>
      <c r="P3349" s="27"/>
      <c r="Q3349" s="27">
        <v>5379845647.318284</v>
      </c>
      <c r="R3349" s="27">
        <v>0</v>
      </c>
      <c r="S3349" s="27">
        <v>1</v>
      </c>
      <c r="T3349" s="33">
        <v>1.0337554660061781</v>
      </c>
      <c r="U3349" s="27"/>
      <c r="V3349" s="27"/>
      <c r="W3349" s="27"/>
      <c r="X3349" s="27"/>
      <c r="Y3349" s="27"/>
      <c r="Z3349" s="27">
        <v>1</v>
      </c>
    </row>
    <row r="3350" spans="1:26">
      <c r="A3350" s="27">
        <v>1965</v>
      </c>
      <c r="B3350" t="s">
        <v>103</v>
      </c>
      <c r="C3350" s="27"/>
      <c r="D3350" s="27"/>
      <c r="E3350" s="27"/>
      <c r="F3350" s="27">
        <v>0</v>
      </c>
      <c r="G3350" s="27">
        <v>1</v>
      </c>
      <c r="H3350" s="27">
        <v>1</v>
      </c>
      <c r="I3350" s="27">
        <v>0</v>
      </c>
      <c r="J3350" s="27">
        <v>1</v>
      </c>
      <c r="K3350" s="27">
        <v>2</v>
      </c>
      <c r="L3350" s="27">
        <v>1</v>
      </c>
      <c r="M3350" s="27">
        <v>0</v>
      </c>
      <c r="N3350" s="27">
        <v>0</v>
      </c>
      <c r="O3350" s="27">
        <v>0</v>
      </c>
      <c r="P3350" s="27"/>
      <c r="Q3350" s="27">
        <v>6197319929.6908112</v>
      </c>
      <c r="R3350" s="27">
        <v>0</v>
      </c>
      <c r="S3350" s="27">
        <v>1</v>
      </c>
      <c r="T3350" s="33">
        <v>1.0227515959565798</v>
      </c>
      <c r="U3350" s="27"/>
      <c r="V3350" s="27"/>
      <c r="W3350" s="27"/>
      <c r="X3350" s="27"/>
      <c r="Y3350" s="27"/>
      <c r="Z3350" s="27">
        <v>1</v>
      </c>
    </row>
    <row r="3351" spans="1:26">
      <c r="A3351" s="27">
        <v>1966</v>
      </c>
      <c r="B3351" t="s">
        <v>103</v>
      </c>
      <c r="C3351" s="27"/>
      <c r="D3351" s="27"/>
      <c r="E3351" s="27"/>
      <c r="F3351" s="27">
        <v>0</v>
      </c>
      <c r="G3351" s="27">
        <v>1</v>
      </c>
      <c r="H3351" s="27">
        <v>1</v>
      </c>
      <c r="I3351" s="27">
        <v>0</v>
      </c>
      <c r="J3351" s="27">
        <v>1</v>
      </c>
      <c r="K3351" s="27">
        <v>2</v>
      </c>
      <c r="L3351" s="27">
        <v>1</v>
      </c>
      <c r="M3351" s="27">
        <v>0</v>
      </c>
      <c r="N3351" s="27">
        <v>0</v>
      </c>
      <c r="O3351" s="27">
        <v>0</v>
      </c>
      <c r="P3351" s="27"/>
      <c r="Q3351" s="27">
        <v>6789938673.2110624</v>
      </c>
      <c r="R3351" s="27">
        <v>0</v>
      </c>
      <c r="S3351" s="27">
        <v>1</v>
      </c>
      <c r="T3351" s="33">
        <v>1.060453919000093</v>
      </c>
      <c r="U3351" s="27"/>
      <c r="V3351" s="27"/>
      <c r="W3351" s="27"/>
      <c r="X3351" s="27"/>
      <c r="Y3351" s="27"/>
      <c r="Z3351" s="27">
        <v>1</v>
      </c>
    </row>
    <row r="3352" spans="1:26">
      <c r="A3352" s="27">
        <v>1967</v>
      </c>
      <c r="B3352" t="s">
        <v>103</v>
      </c>
      <c r="C3352" s="27"/>
      <c r="D3352" s="27"/>
      <c r="E3352" s="27"/>
      <c r="F3352" s="27">
        <v>0</v>
      </c>
      <c r="G3352" s="27">
        <v>1</v>
      </c>
      <c r="H3352" s="27">
        <v>1</v>
      </c>
      <c r="I3352" s="27">
        <v>0</v>
      </c>
      <c r="J3352" s="27">
        <v>1</v>
      </c>
      <c r="K3352" s="27">
        <v>2</v>
      </c>
      <c r="L3352" s="27">
        <v>1</v>
      </c>
      <c r="M3352" s="27">
        <v>0</v>
      </c>
      <c r="N3352" s="27">
        <v>0</v>
      </c>
      <c r="O3352" s="27">
        <v>0</v>
      </c>
      <c r="P3352" s="27"/>
      <c r="Q3352" s="27">
        <v>7555383689.957942</v>
      </c>
      <c r="R3352" s="27">
        <v>0</v>
      </c>
      <c r="S3352" s="27">
        <v>1</v>
      </c>
      <c r="T3352" s="33">
        <v>1.0100991944882907</v>
      </c>
      <c r="U3352" s="27"/>
      <c r="V3352" s="27"/>
      <c r="W3352" s="27"/>
      <c r="X3352" s="27"/>
      <c r="Y3352" s="27"/>
      <c r="Z3352" s="27">
        <v>1</v>
      </c>
    </row>
    <row r="3353" spans="1:26">
      <c r="A3353" s="27">
        <v>1968</v>
      </c>
      <c r="B3353" t="s">
        <v>103</v>
      </c>
      <c r="C3353" s="27"/>
      <c r="D3353" s="27"/>
      <c r="E3353" s="27"/>
      <c r="F3353" s="27">
        <v>0</v>
      </c>
      <c r="G3353" s="27">
        <v>1</v>
      </c>
      <c r="H3353" s="27">
        <v>1</v>
      </c>
      <c r="I3353" s="27">
        <v>0</v>
      </c>
      <c r="J3353" s="27">
        <v>1</v>
      </c>
      <c r="K3353" s="27">
        <v>2</v>
      </c>
      <c r="L3353" s="27">
        <v>1</v>
      </c>
      <c r="M3353" s="27">
        <v>0</v>
      </c>
      <c r="N3353" s="27">
        <v>0</v>
      </c>
      <c r="O3353" s="27">
        <v>0</v>
      </c>
      <c r="P3353" s="27"/>
      <c r="Q3353" s="27">
        <v>8623172959.9774246</v>
      </c>
      <c r="R3353" s="27">
        <v>0</v>
      </c>
      <c r="S3353" s="27">
        <v>1</v>
      </c>
      <c r="T3353" s="33">
        <v>0.99765870157012104</v>
      </c>
      <c r="U3353" s="27"/>
      <c r="V3353" s="27"/>
      <c r="W3353" s="27"/>
      <c r="X3353" s="27"/>
      <c r="Y3353" s="27"/>
      <c r="Z3353" s="27">
        <v>1</v>
      </c>
    </row>
    <row r="3354" spans="1:26">
      <c r="A3354" s="27">
        <v>1969</v>
      </c>
      <c r="B3354" t="s">
        <v>103</v>
      </c>
      <c r="C3354" s="27"/>
      <c r="D3354" s="27"/>
      <c r="E3354" s="27"/>
      <c r="F3354" s="27">
        <v>0</v>
      </c>
      <c r="G3354" s="27">
        <v>1</v>
      </c>
      <c r="H3354" s="27">
        <v>1</v>
      </c>
      <c r="I3354" s="27">
        <v>0</v>
      </c>
      <c r="J3354" s="27">
        <v>1</v>
      </c>
      <c r="K3354" s="27">
        <v>2</v>
      </c>
      <c r="L3354" s="27">
        <v>1</v>
      </c>
      <c r="M3354" s="27">
        <v>0</v>
      </c>
      <c r="N3354" s="27">
        <v>0</v>
      </c>
      <c r="O3354" s="27">
        <v>0</v>
      </c>
      <c r="P3354" s="27"/>
      <c r="Q3354" s="27">
        <v>9743089606.1115379</v>
      </c>
      <c r="R3354" s="27">
        <v>0</v>
      </c>
      <c r="S3354" s="27">
        <v>1</v>
      </c>
      <c r="T3354" s="33">
        <v>1.0058077459461789</v>
      </c>
      <c r="U3354" s="27"/>
      <c r="V3354" s="27"/>
      <c r="W3354" s="27"/>
      <c r="X3354" s="27"/>
      <c r="Y3354" s="27"/>
      <c r="Z3354" s="27">
        <v>1</v>
      </c>
    </row>
    <row r="3355" spans="1:26">
      <c r="A3355" s="27">
        <v>1970</v>
      </c>
      <c r="B3355" t="s">
        <v>103</v>
      </c>
      <c r="C3355" s="27"/>
      <c r="D3355" s="27"/>
      <c r="E3355" s="27"/>
      <c r="F3355" s="27">
        <v>0</v>
      </c>
      <c r="G3355" s="27">
        <v>1</v>
      </c>
      <c r="H3355" s="27">
        <v>1</v>
      </c>
      <c r="I3355" s="27">
        <v>0</v>
      </c>
      <c r="J3355" s="27">
        <v>1</v>
      </c>
      <c r="K3355" s="27">
        <v>2</v>
      </c>
      <c r="L3355" s="27">
        <v>1</v>
      </c>
      <c r="M3355" s="27">
        <v>0</v>
      </c>
      <c r="N3355" s="27">
        <v>0</v>
      </c>
      <c r="O3355" s="27">
        <v>0</v>
      </c>
      <c r="P3355" s="27"/>
      <c r="Q3355" s="27">
        <v>10976245154.446854</v>
      </c>
      <c r="R3355" s="27">
        <v>0</v>
      </c>
      <c r="S3355" s="27">
        <v>1</v>
      </c>
      <c r="T3355" s="33">
        <v>1</v>
      </c>
      <c r="U3355" s="27">
        <v>0</v>
      </c>
      <c r="V3355" s="27">
        <v>0</v>
      </c>
      <c r="W3355" s="27">
        <v>0</v>
      </c>
      <c r="X3355" s="27"/>
      <c r="Y3355" s="27">
        <v>123000000</v>
      </c>
      <c r="Z3355" s="27">
        <v>1</v>
      </c>
    </row>
    <row r="3356" spans="1:26">
      <c r="A3356" s="27">
        <v>1971</v>
      </c>
      <c r="B3356" t="s">
        <v>103</v>
      </c>
      <c r="C3356" s="27"/>
      <c r="D3356" s="27"/>
      <c r="E3356" s="27"/>
      <c r="F3356" s="27">
        <v>0</v>
      </c>
      <c r="G3356" s="27">
        <v>1</v>
      </c>
      <c r="H3356" s="27">
        <v>1</v>
      </c>
      <c r="I3356" s="27">
        <v>0</v>
      </c>
      <c r="J3356" s="27">
        <v>1</v>
      </c>
      <c r="K3356" s="27">
        <v>2</v>
      </c>
      <c r="L3356" s="27">
        <v>1</v>
      </c>
      <c r="M3356" s="27">
        <v>0</v>
      </c>
      <c r="N3356" s="27">
        <v>0</v>
      </c>
      <c r="O3356" s="27">
        <v>0</v>
      </c>
      <c r="P3356" s="27"/>
      <c r="Q3356" s="27">
        <v>13731801564.685017</v>
      </c>
      <c r="R3356" s="27">
        <v>0</v>
      </c>
      <c r="S3356" s="27">
        <v>1</v>
      </c>
      <c r="T3356" s="33">
        <v>0.92761372871024128</v>
      </c>
      <c r="U3356" s="27">
        <v>0</v>
      </c>
      <c r="V3356" s="27">
        <v>0</v>
      </c>
      <c r="W3356" s="27">
        <v>0</v>
      </c>
      <c r="X3356" s="27"/>
      <c r="Y3356" s="27">
        <v>111000000</v>
      </c>
      <c r="Z3356" s="27">
        <v>1</v>
      </c>
    </row>
    <row r="3357" spans="1:26">
      <c r="A3357" s="27">
        <v>1972</v>
      </c>
      <c r="B3357" t="s">
        <v>103</v>
      </c>
      <c r="C3357" s="27"/>
      <c r="D3357" s="27"/>
      <c r="E3357" s="27"/>
      <c r="F3357" s="27">
        <v>0</v>
      </c>
      <c r="G3357" s="27">
        <v>1</v>
      </c>
      <c r="H3357" s="27">
        <v>1</v>
      </c>
      <c r="I3357" s="27">
        <v>0</v>
      </c>
      <c r="J3357" s="27">
        <v>1</v>
      </c>
      <c r="K3357" s="27">
        <v>2</v>
      </c>
      <c r="L3357" s="27">
        <v>1</v>
      </c>
      <c r="M3357" s="27">
        <v>0</v>
      </c>
      <c r="N3357" s="27">
        <v>0</v>
      </c>
      <c r="O3357" s="27">
        <v>0</v>
      </c>
      <c r="P3357" s="27"/>
      <c r="Q3357" s="27">
        <v>17153463263.662706</v>
      </c>
      <c r="R3357" s="27">
        <v>0</v>
      </c>
      <c r="S3357" s="27">
        <v>1</v>
      </c>
      <c r="T3357" s="33">
        <v>0.92122545142259926</v>
      </c>
      <c r="U3357" s="27">
        <v>0</v>
      </c>
      <c r="V3357" s="27">
        <v>0</v>
      </c>
      <c r="W3357" s="27">
        <v>0</v>
      </c>
      <c r="X3357" s="27"/>
      <c r="Y3357" s="27">
        <v>375400000</v>
      </c>
      <c r="Z3357" s="27">
        <v>1</v>
      </c>
    </row>
    <row r="3358" spans="1:26">
      <c r="A3358" s="27">
        <v>1973</v>
      </c>
      <c r="B3358" t="s">
        <v>103</v>
      </c>
      <c r="C3358" s="27"/>
      <c r="D3358" s="27"/>
      <c r="E3358" s="27"/>
      <c r="F3358" s="27">
        <v>0</v>
      </c>
      <c r="G3358" s="27">
        <v>1</v>
      </c>
      <c r="H3358" s="27">
        <v>1</v>
      </c>
      <c r="I3358" s="27">
        <v>0</v>
      </c>
      <c r="J3358" s="27">
        <v>1</v>
      </c>
      <c r="K3358" s="27">
        <v>2</v>
      </c>
      <c r="L3358" s="27">
        <v>1</v>
      </c>
      <c r="M3358" s="27">
        <v>0</v>
      </c>
      <c r="N3358" s="27">
        <v>0</v>
      </c>
      <c r="O3358" s="27">
        <v>0</v>
      </c>
      <c r="P3358" s="27"/>
      <c r="Q3358" s="27">
        <v>27081698249.160305</v>
      </c>
      <c r="R3358" s="27">
        <v>0</v>
      </c>
      <c r="S3358" s="27">
        <v>1</v>
      </c>
      <c r="T3358" s="33">
        <v>1.2798279189511945</v>
      </c>
      <c r="U3358" s="27">
        <v>0</v>
      </c>
      <c r="V3358" s="27">
        <v>0</v>
      </c>
      <c r="W3358" s="27">
        <v>0</v>
      </c>
      <c r="X3358" s="27"/>
      <c r="Y3358" s="27">
        <v>760400000</v>
      </c>
      <c r="Z3358" s="27">
        <v>1</v>
      </c>
    </row>
    <row r="3359" spans="1:26">
      <c r="A3359" s="27">
        <v>1974</v>
      </c>
      <c r="B3359" t="s">
        <v>103</v>
      </c>
      <c r="C3359" s="27"/>
      <c r="D3359" s="27"/>
      <c r="E3359" s="27"/>
      <c r="F3359" s="27">
        <v>0</v>
      </c>
      <c r="G3359" s="27">
        <v>1</v>
      </c>
      <c r="H3359" s="27">
        <v>1</v>
      </c>
      <c r="I3359" s="27">
        <v>0</v>
      </c>
      <c r="J3359" s="27">
        <v>1</v>
      </c>
      <c r="K3359" s="27">
        <v>2</v>
      </c>
      <c r="L3359" s="27">
        <v>1</v>
      </c>
      <c r="M3359" s="27">
        <v>0</v>
      </c>
      <c r="N3359" s="27">
        <v>0</v>
      </c>
      <c r="O3359" s="27">
        <v>0</v>
      </c>
      <c r="P3359" s="27"/>
      <c r="Q3359" s="27">
        <v>46209092072.592239</v>
      </c>
      <c r="R3359" s="27">
        <v>0</v>
      </c>
      <c r="S3359" s="27">
        <v>1</v>
      </c>
      <c r="T3359" s="33">
        <v>1.2793035310212315</v>
      </c>
      <c r="U3359" s="27">
        <v>0</v>
      </c>
      <c r="V3359" s="27">
        <v>0</v>
      </c>
      <c r="W3359" s="27">
        <v>0</v>
      </c>
      <c r="X3359" s="27"/>
      <c r="Y3359" s="27">
        <v>114500000</v>
      </c>
      <c r="Z3359" s="27">
        <v>1</v>
      </c>
    </row>
    <row r="3360" spans="1:26">
      <c r="A3360" s="27">
        <v>1975</v>
      </c>
      <c r="B3360" t="s">
        <v>103</v>
      </c>
      <c r="C3360" s="27"/>
      <c r="D3360" s="27"/>
      <c r="E3360" s="27"/>
      <c r="F3360" s="27">
        <v>0</v>
      </c>
      <c r="G3360" s="27">
        <v>1</v>
      </c>
      <c r="H3360" s="27">
        <v>1</v>
      </c>
      <c r="I3360" s="27">
        <v>0</v>
      </c>
      <c r="J3360" s="27">
        <v>1</v>
      </c>
      <c r="K3360" s="27">
        <v>2</v>
      </c>
      <c r="L3360" s="27">
        <v>1</v>
      </c>
      <c r="M3360" s="27">
        <v>0</v>
      </c>
      <c r="N3360" s="27">
        <v>0</v>
      </c>
      <c r="O3360" s="27">
        <v>0</v>
      </c>
      <c r="P3360" s="27"/>
      <c r="Q3360" s="27">
        <v>51776222349.689148</v>
      </c>
      <c r="R3360" s="27">
        <v>0</v>
      </c>
      <c r="S3360" s="27">
        <v>1</v>
      </c>
      <c r="T3360" s="33">
        <v>0.94696688960437181</v>
      </c>
      <c r="U3360" s="27">
        <v>0</v>
      </c>
      <c r="V3360" s="27">
        <v>0</v>
      </c>
      <c r="W3360" s="27">
        <v>0</v>
      </c>
      <c r="X3360" s="27"/>
      <c r="Y3360" s="27">
        <v>245000000</v>
      </c>
      <c r="Z3360" s="27">
        <v>1</v>
      </c>
    </row>
    <row r="3361" spans="1:26">
      <c r="A3361" s="27">
        <v>1976</v>
      </c>
      <c r="B3361" t="s">
        <v>103</v>
      </c>
      <c r="C3361" s="27"/>
      <c r="D3361" s="27"/>
      <c r="E3361" s="27"/>
      <c r="F3361" s="27">
        <v>0</v>
      </c>
      <c r="G3361" s="27">
        <v>1</v>
      </c>
      <c r="H3361" s="27">
        <v>1</v>
      </c>
      <c r="I3361" s="27">
        <v>0</v>
      </c>
      <c r="J3361" s="27">
        <v>1</v>
      </c>
      <c r="K3361" s="27">
        <v>2</v>
      </c>
      <c r="L3361" s="27">
        <v>1</v>
      </c>
      <c r="M3361" s="27">
        <v>0</v>
      </c>
      <c r="N3361" s="27">
        <v>0</v>
      </c>
      <c r="O3361" s="27">
        <v>0</v>
      </c>
      <c r="P3361" s="27"/>
      <c r="Q3361" s="27">
        <v>68055295080.174255</v>
      </c>
      <c r="R3361" s="27">
        <v>0</v>
      </c>
      <c r="S3361" s="27">
        <v>1</v>
      </c>
      <c r="T3361" s="33">
        <v>1.0219497573337515</v>
      </c>
      <c r="U3361" s="27">
        <v>0</v>
      </c>
      <c r="V3361" s="27">
        <v>0</v>
      </c>
      <c r="W3361" s="27">
        <v>0</v>
      </c>
      <c r="X3361" s="27"/>
      <c r="Y3361" s="27">
        <v>1431000064</v>
      </c>
      <c r="Z3361" s="27">
        <v>1</v>
      </c>
    </row>
    <row r="3362" spans="1:26">
      <c r="A3362" s="27">
        <v>1977</v>
      </c>
      <c r="B3362" t="s">
        <v>103</v>
      </c>
      <c r="C3362" s="27"/>
      <c r="D3362" s="27"/>
      <c r="E3362" s="27"/>
      <c r="F3362" s="27">
        <v>0</v>
      </c>
      <c r="G3362" s="27">
        <v>1</v>
      </c>
      <c r="H3362" s="27">
        <v>1</v>
      </c>
      <c r="I3362" s="27">
        <v>0</v>
      </c>
      <c r="J3362" s="27">
        <v>1</v>
      </c>
      <c r="K3362" s="27">
        <v>2</v>
      </c>
      <c r="L3362" s="27">
        <v>1</v>
      </c>
      <c r="M3362" s="27">
        <v>0</v>
      </c>
      <c r="N3362" s="27">
        <v>0</v>
      </c>
      <c r="O3362" s="27">
        <v>0</v>
      </c>
      <c r="P3362" s="27"/>
      <c r="Q3362" s="27">
        <v>80600122701.464752</v>
      </c>
      <c r="R3362" s="27">
        <v>0</v>
      </c>
      <c r="S3362" s="27">
        <v>1</v>
      </c>
      <c r="T3362" s="33">
        <v>1.0409624303569636</v>
      </c>
      <c r="U3362" s="27">
        <v>0</v>
      </c>
      <c r="V3362" s="27">
        <v>0</v>
      </c>
      <c r="W3362" s="27">
        <v>0</v>
      </c>
      <c r="X3362" s="27"/>
      <c r="Y3362" s="27">
        <v>1209500032</v>
      </c>
      <c r="Z3362" s="27">
        <v>1</v>
      </c>
    </row>
    <row r="3363" spans="1:26">
      <c r="A3363" s="27">
        <v>1978</v>
      </c>
      <c r="B3363" t="s">
        <v>103</v>
      </c>
      <c r="C3363" s="27"/>
      <c r="D3363" s="27"/>
      <c r="E3363" s="27"/>
      <c r="F3363" s="27">
        <v>0</v>
      </c>
      <c r="G3363" s="27">
        <v>1</v>
      </c>
      <c r="H3363" s="27">
        <v>1</v>
      </c>
      <c r="I3363" s="27">
        <v>0</v>
      </c>
      <c r="J3363" s="27">
        <v>1</v>
      </c>
      <c r="K3363" s="27">
        <v>2</v>
      </c>
      <c r="L3363" s="27">
        <v>1</v>
      </c>
      <c r="M3363" s="27">
        <v>0</v>
      </c>
      <c r="N3363" s="27">
        <v>0</v>
      </c>
      <c r="O3363" s="27">
        <v>0</v>
      </c>
      <c r="P3363" s="27"/>
      <c r="Q3363" s="27">
        <v>77994316621.62825</v>
      </c>
      <c r="R3363" s="27">
        <v>0</v>
      </c>
      <c r="S3363" s="27">
        <v>1</v>
      </c>
      <c r="T3363" s="33">
        <v>0.91734575384516981</v>
      </c>
      <c r="U3363" s="27">
        <v>0</v>
      </c>
      <c r="V3363" s="27">
        <v>0</v>
      </c>
      <c r="W3363" s="27">
        <v>0</v>
      </c>
      <c r="X3363" s="27"/>
      <c r="Y3363" s="27">
        <v>978099968</v>
      </c>
      <c r="Z3363" s="27">
        <v>1</v>
      </c>
    </row>
    <row r="3364" spans="1:26">
      <c r="A3364" s="27">
        <v>1979</v>
      </c>
      <c r="B3364" t="s">
        <v>103</v>
      </c>
      <c r="C3364" s="27"/>
      <c r="D3364" s="27"/>
      <c r="E3364" s="27"/>
      <c r="F3364" s="27">
        <v>0</v>
      </c>
      <c r="G3364" s="27">
        <v>1</v>
      </c>
      <c r="H3364" s="27">
        <v>1</v>
      </c>
      <c r="I3364" s="27">
        <v>0</v>
      </c>
      <c r="J3364" s="27">
        <v>1</v>
      </c>
      <c r="K3364" s="27">
        <v>2</v>
      </c>
      <c r="L3364" s="27">
        <v>1</v>
      </c>
      <c r="M3364" s="27">
        <v>0</v>
      </c>
      <c r="N3364" s="27">
        <v>0</v>
      </c>
      <c r="O3364" s="27">
        <v>0</v>
      </c>
      <c r="P3364" s="27"/>
      <c r="Q3364" s="27">
        <v>90391877324.986435</v>
      </c>
      <c r="R3364" s="27">
        <v>0</v>
      </c>
      <c r="S3364" s="27">
        <v>1</v>
      </c>
      <c r="T3364" s="33">
        <v>0.9810294585578897</v>
      </c>
      <c r="U3364" s="27">
        <v>0</v>
      </c>
      <c r="V3364" s="27">
        <v>0</v>
      </c>
      <c r="W3364" s="27">
        <v>0</v>
      </c>
      <c r="X3364" s="27"/>
      <c r="Y3364" s="27">
        <v>0</v>
      </c>
      <c r="Z3364" s="27">
        <v>1</v>
      </c>
    </row>
    <row r="3365" spans="1:26">
      <c r="A3365" s="27">
        <v>1980</v>
      </c>
      <c r="B3365" t="s">
        <v>103</v>
      </c>
      <c r="C3365" s="27"/>
      <c r="D3365" s="27"/>
      <c r="E3365" s="27"/>
      <c r="F3365" s="27">
        <v>0</v>
      </c>
      <c r="G3365" s="27">
        <v>1</v>
      </c>
      <c r="H3365" s="27">
        <v>1</v>
      </c>
      <c r="I3365" s="27">
        <v>0</v>
      </c>
      <c r="J3365" s="27">
        <v>1</v>
      </c>
      <c r="K3365" s="27">
        <v>2</v>
      </c>
      <c r="L3365" s="27">
        <v>1</v>
      </c>
      <c r="M3365" s="27">
        <v>0</v>
      </c>
      <c r="N3365" s="27">
        <v>0</v>
      </c>
      <c r="O3365" s="27">
        <v>0</v>
      </c>
      <c r="P3365" s="27">
        <v>93531000000</v>
      </c>
      <c r="Q3365" s="27">
        <v>94362275579.83429</v>
      </c>
      <c r="R3365" s="27">
        <v>0</v>
      </c>
      <c r="S3365" s="27">
        <v>1</v>
      </c>
      <c r="T3365" s="33">
        <v>0.94044734443210454</v>
      </c>
      <c r="U3365" s="27">
        <v>0</v>
      </c>
      <c r="V3365" s="27">
        <v>621490000</v>
      </c>
      <c r="W3365" s="27">
        <v>0</v>
      </c>
      <c r="X3365" s="27"/>
      <c r="Y3365" s="27">
        <v>0</v>
      </c>
      <c r="Z3365" s="27">
        <v>1</v>
      </c>
    </row>
    <row r="3366" spans="1:26">
      <c r="A3366" s="27">
        <v>1981</v>
      </c>
      <c r="B3366" t="s">
        <v>103</v>
      </c>
      <c r="C3366" s="27"/>
      <c r="D3366" s="27"/>
      <c r="E3366" s="27"/>
      <c r="F3366" s="27">
        <v>0</v>
      </c>
      <c r="G3366" s="27">
        <v>1</v>
      </c>
      <c r="H3366" s="27">
        <v>1</v>
      </c>
      <c r="I3366" s="27">
        <v>0</v>
      </c>
      <c r="J3366" s="27">
        <v>1</v>
      </c>
      <c r="K3366" s="27">
        <v>2</v>
      </c>
      <c r="L3366" s="27">
        <v>1</v>
      </c>
      <c r="M3366" s="27">
        <v>0</v>
      </c>
      <c r="N3366" s="27">
        <v>0</v>
      </c>
      <c r="O3366" s="27">
        <v>0</v>
      </c>
      <c r="P3366" s="27">
        <v>101451000000</v>
      </c>
      <c r="Q3366" s="27">
        <v>100499312748.72406</v>
      </c>
      <c r="R3366" s="27">
        <v>0</v>
      </c>
      <c r="S3366" s="27">
        <v>1</v>
      </c>
      <c r="T3366" s="33">
        <v>0.83355014400471705</v>
      </c>
      <c r="U3366" s="27">
        <v>0</v>
      </c>
      <c r="V3366" s="27">
        <v>528638000</v>
      </c>
      <c r="W3366" s="27">
        <v>0</v>
      </c>
      <c r="X3366" s="27"/>
      <c r="Y3366" s="27">
        <v>0</v>
      </c>
      <c r="Z3366" s="27">
        <v>1</v>
      </c>
    </row>
    <row r="3367" spans="1:26">
      <c r="A3367" s="27">
        <v>1982</v>
      </c>
      <c r="B3367" t="s">
        <v>103</v>
      </c>
      <c r="C3367" s="27"/>
      <c r="D3367" s="27"/>
      <c r="E3367" s="27"/>
      <c r="F3367" s="27">
        <v>0</v>
      </c>
      <c r="G3367" s="27">
        <v>1</v>
      </c>
      <c r="H3367" s="27">
        <v>1</v>
      </c>
      <c r="I3367" s="27">
        <v>0</v>
      </c>
      <c r="J3367" s="27">
        <v>1</v>
      </c>
      <c r="K3367" s="27">
        <v>2</v>
      </c>
      <c r="L3367" s="27">
        <v>1</v>
      </c>
      <c r="M3367" s="27">
        <v>0</v>
      </c>
      <c r="N3367" s="27">
        <v>0</v>
      </c>
      <c r="O3367" s="27">
        <v>0</v>
      </c>
      <c r="P3367" s="27">
        <v>127557000000</v>
      </c>
      <c r="Q3367" s="27">
        <v>125948756439.66754</v>
      </c>
      <c r="R3367" s="27">
        <v>0</v>
      </c>
      <c r="S3367" s="27">
        <v>1</v>
      </c>
      <c r="T3367" s="33">
        <v>0.78443295677873848</v>
      </c>
      <c r="U3367" s="27">
        <v>0</v>
      </c>
      <c r="V3367" s="27">
        <v>466455000</v>
      </c>
      <c r="W3367" s="27">
        <v>0</v>
      </c>
      <c r="X3367" s="27"/>
      <c r="Y3367" s="27">
        <v>0</v>
      </c>
      <c r="Z3367" s="27">
        <v>1</v>
      </c>
    </row>
    <row r="3368" spans="1:26">
      <c r="A3368" s="27">
        <v>1983</v>
      </c>
      <c r="B3368" t="s">
        <v>103</v>
      </c>
      <c r="C3368" s="27"/>
      <c r="D3368" s="27"/>
      <c r="E3368" s="27"/>
      <c r="F3368" s="27">
        <v>0</v>
      </c>
      <c r="G3368" s="27">
        <v>1</v>
      </c>
      <c r="H3368" s="27">
        <v>1</v>
      </c>
      <c r="I3368" s="27">
        <v>0</v>
      </c>
      <c r="J3368" s="27">
        <v>1</v>
      </c>
      <c r="K3368" s="27">
        <v>2</v>
      </c>
      <c r="L3368" s="27">
        <v>1</v>
      </c>
      <c r="M3368" s="27">
        <v>0</v>
      </c>
      <c r="N3368" s="27">
        <v>0</v>
      </c>
      <c r="O3368" s="27">
        <v>0</v>
      </c>
      <c r="P3368" s="27">
        <v>155942000000</v>
      </c>
      <c r="Q3368" s="27">
        <v>156365156618.80588</v>
      </c>
      <c r="R3368" s="27">
        <v>0</v>
      </c>
      <c r="S3368" s="27">
        <v>1</v>
      </c>
      <c r="T3368" s="33">
        <v>0.83426891623154475</v>
      </c>
      <c r="U3368" s="27">
        <v>0</v>
      </c>
      <c r="V3368" s="27">
        <v>409310000</v>
      </c>
      <c r="W3368" s="27">
        <v>0</v>
      </c>
      <c r="X3368" s="27"/>
      <c r="Y3368" s="27">
        <v>0</v>
      </c>
      <c r="Z3368" s="27">
        <v>1</v>
      </c>
    </row>
    <row r="3369" spans="1:26">
      <c r="A3369" s="27">
        <v>1984</v>
      </c>
      <c r="B3369" t="s">
        <v>103</v>
      </c>
      <c r="C3369" s="27"/>
      <c r="D3369" s="27"/>
      <c r="E3369" s="27"/>
      <c r="F3369" s="27">
        <v>0</v>
      </c>
      <c r="G3369" s="27">
        <v>1</v>
      </c>
      <c r="H3369" s="27">
        <v>1</v>
      </c>
      <c r="I3369" s="27">
        <v>0</v>
      </c>
      <c r="J3369" s="27">
        <v>1</v>
      </c>
      <c r="K3369" s="27">
        <v>2</v>
      </c>
      <c r="L3369" s="27">
        <v>1</v>
      </c>
      <c r="M3369" s="27">
        <v>0</v>
      </c>
      <c r="N3369" s="27">
        <v>0</v>
      </c>
      <c r="O3369" s="27">
        <v>0</v>
      </c>
      <c r="P3369" s="27">
        <v>160074000000</v>
      </c>
      <c r="Q3369" s="27">
        <v>162276728618.7439</v>
      </c>
      <c r="R3369" s="27">
        <v>0</v>
      </c>
      <c r="S3369" s="27">
        <v>1</v>
      </c>
      <c r="T3369" s="33">
        <v>0.82999599794502654</v>
      </c>
      <c r="U3369" s="27">
        <v>0</v>
      </c>
      <c r="V3369" s="27">
        <v>317468000</v>
      </c>
      <c r="W3369" s="27">
        <v>0</v>
      </c>
      <c r="X3369" s="27"/>
      <c r="Y3369" s="27"/>
      <c r="Z3369" s="27">
        <v>1</v>
      </c>
    </row>
    <row r="3370" spans="1:26">
      <c r="A3370" s="27">
        <v>1985</v>
      </c>
      <c r="B3370" t="s">
        <v>103</v>
      </c>
      <c r="C3370" s="27"/>
      <c r="D3370" s="27"/>
      <c r="E3370" s="27"/>
      <c r="F3370" s="27">
        <v>0</v>
      </c>
      <c r="G3370" s="27">
        <v>1</v>
      </c>
      <c r="H3370" s="27">
        <v>1</v>
      </c>
      <c r="I3370" s="27">
        <v>0</v>
      </c>
      <c r="J3370" s="27">
        <v>1</v>
      </c>
      <c r="K3370" s="27">
        <v>2</v>
      </c>
      <c r="L3370" s="27">
        <v>1</v>
      </c>
      <c r="M3370" s="27">
        <v>0</v>
      </c>
      <c r="N3370" s="27">
        <v>0</v>
      </c>
      <c r="O3370" s="27">
        <v>0</v>
      </c>
      <c r="P3370" s="27">
        <v>179718000000</v>
      </c>
      <c r="Q3370" s="27">
        <v>180183629598.69263</v>
      </c>
      <c r="R3370" s="27">
        <v>0</v>
      </c>
      <c r="S3370" s="27">
        <v>0</v>
      </c>
      <c r="T3370" s="33">
        <v>0.74915719568429318</v>
      </c>
      <c r="U3370" s="27">
        <v>0</v>
      </c>
      <c r="V3370" s="27">
        <v>343770000</v>
      </c>
      <c r="W3370" s="27">
        <v>0</v>
      </c>
      <c r="X3370" s="27"/>
      <c r="Y3370" s="27"/>
      <c r="Z3370" s="27">
        <v>1</v>
      </c>
    </row>
    <row r="3371" spans="1:26">
      <c r="A3371" s="27">
        <v>1986</v>
      </c>
      <c r="B3371" t="s">
        <v>103</v>
      </c>
      <c r="C3371" s="27"/>
      <c r="D3371" s="27"/>
      <c r="E3371" s="27"/>
      <c r="F3371" s="27">
        <v>0</v>
      </c>
      <c r="G3371" s="27">
        <v>1</v>
      </c>
      <c r="H3371" s="27">
        <v>1</v>
      </c>
      <c r="I3371" s="27">
        <v>0</v>
      </c>
      <c r="J3371" s="27">
        <v>1</v>
      </c>
      <c r="K3371" s="27">
        <v>2</v>
      </c>
      <c r="L3371" s="27">
        <v>1</v>
      </c>
      <c r="M3371" s="27">
        <v>0</v>
      </c>
      <c r="N3371" s="27">
        <v>0</v>
      </c>
      <c r="O3371" s="27">
        <v>0</v>
      </c>
      <c r="P3371" s="27">
        <v>208782000000</v>
      </c>
      <c r="Q3371" s="27">
        <v>209094561833.81714</v>
      </c>
      <c r="R3371" s="27">
        <v>0</v>
      </c>
      <c r="S3371" s="27">
        <v>0</v>
      </c>
      <c r="T3371" s="33">
        <v>0.7030572776909082</v>
      </c>
      <c r="U3371" s="27">
        <v>0</v>
      </c>
      <c r="V3371" s="27">
        <v>358716000</v>
      </c>
      <c r="W3371" s="27">
        <v>0</v>
      </c>
      <c r="X3371" s="27"/>
      <c r="Y3371" s="27"/>
      <c r="Z3371" s="27">
        <v>1</v>
      </c>
    </row>
    <row r="3372" spans="1:26">
      <c r="A3372" s="27">
        <v>1987</v>
      </c>
      <c r="B3372" t="s">
        <v>103</v>
      </c>
      <c r="C3372" s="27"/>
      <c r="D3372" s="27"/>
      <c r="E3372" s="27"/>
      <c r="F3372" s="27">
        <v>0</v>
      </c>
      <c r="G3372" s="27">
        <v>1</v>
      </c>
      <c r="H3372" s="27">
        <v>1</v>
      </c>
      <c r="I3372" s="27">
        <v>0</v>
      </c>
      <c r="J3372" s="27">
        <v>1</v>
      </c>
      <c r="K3372" s="27">
        <v>2</v>
      </c>
      <c r="L3372" s="27">
        <v>1</v>
      </c>
      <c r="M3372" s="27">
        <v>0</v>
      </c>
      <c r="N3372" s="27">
        <v>0</v>
      </c>
      <c r="O3372" s="27">
        <v>0</v>
      </c>
      <c r="P3372" s="27">
        <v>276875000000</v>
      </c>
      <c r="Q3372" s="27">
        <v>134009995922.57193</v>
      </c>
      <c r="R3372" s="27">
        <v>0</v>
      </c>
      <c r="S3372" s="27">
        <v>0</v>
      </c>
      <c r="T3372" s="33">
        <v>0.74330063470010233</v>
      </c>
      <c r="U3372" s="27">
        <v>0</v>
      </c>
      <c r="V3372" s="27">
        <v>316807000</v>
      </c>
      <c r="W3372" s="27">
        <v>0</v>
      </c>
      <c r="X3372" s="27"/>
      <c r="Y3372" s="27"/>
      <c r="Z3372" s="27">
        <v>1</v>
      </c>
    </row>
    <row r="3373" spans="1:26">
      <c r="A3373" s="27">
        <v>1988</v>
      </c>
      <c r="B3373" t="s">
        <v>103</v>
      </c>
      <c r="C3373" s="27"/>
      <c r="D3373" s="27"/>
      <c r="E3373" s="27"/>
      <c r="F3373" s="27">
        <v>0</v>
      </c>
      <c r="G3373" s="27">
        <v>1</v>
      </c>
      <c r="H3373" s="27">
        <v>1</v>
      </c>
      <c r="I3373" s="27">
        <v>0</v>
      </c>
      <c r="J3373" s="27">
        <v>1</v>
      </c>
      <c r="K3373" s="27">
        <v>2</v>
      </c>
      <c r="L3373" s="27">
        <v>1</v>
      </c>
      <c r="M3373" s="27">
        <v>0</v>
      </c>
      <c r="N3373" s="27">
        <v>0</v>
      </c>
      <c r="O3373" s="27">
        <v>0</v>
      </c>
      <c r="P3373" s="27">
        <v>318601000000</v>
      </c>
      <c r="Q3373" s="27">
        <v>123057861333.92259</v>
      </c>
      <c r="R3373" s="27">
        <v>0</v>
      </c>
      <c r="S3373" s="27">
        <v>0</v>
      </c>
      <c r="T3373" s="33">
        <v>0.80560957079318884</v>
      </c>
      <c r="U3373" s="27">
        <v>0</v>
      </c>
      <c r="V3373" s="27">
        <v>202443000</v>
      </c>
      <c r="W3373" s="27">
        <v>0</v>
      </c>
      <c r="X3373" s="27"/>
      <c r="Y3373" s="27"/>
      <c r="Z3373" s="27">
        <v>1</v>
      </c>
    </row>
    <row r="3374" spans="1:26">
      <c r="A3374" s="27">
        <v>1989</v>
      </c>
      <c r="B3374" t="s">
        <v>103</v>
      </c>
      <c r="C3374" s="27"/>
      <c r="D3374" s="27"/>
      <c r="E3374" s="27"/>
      <c r="F3374" s="27">
        <v>0</v>
      </c>
      <c r="G3374" s="27">
        <v>1</v>
      </c>
      <c r="H3374" s="27">
        <v>1</v>
      </c>
      <c r="I3374" s="27">
        <v>0</v>
      </c>
      <c r="J3374" s="27">
        <v>1</v>
      </c>
      <c r="K3374" s="27">
        <v>2</v>
      </c>
      <c r="L3374" s="27">
        <v>1</v>
      </c>
      <c r="M3374" s="27">
        <v>0</v>
      </c>
      <c r="N3374" s="27">
        <v>0</v>
      </c>
      <c r="O3374" s="27">
        <v>0</v>
      </c>
      <c r="P3374" s="27">
        <v>379167000000</v>
      </c>
      <c r="Q3374" s="27">
        <v>120496362916.24469</v>
      </c>
      <c r="R3374" s="27">
        <v>0</v>
      </c>
      <c r="S3374" s="27">
        <v>0</v>
      </c>
      <c r="T3374" s="33">
        <v>0.74679040704290955</v>
      </c>
      <c r="U3374" s="27">
        <v>0</v>
      </c>
      <c r="V3374" s="27">
        <v>143117000</v>
      </c>
      <c r="W3374" s="27">
        <v>0</v>
      </c>
      <c r="X3374" s="27"/>
      <c r="Y3374" s="27"/>
      <c r="Z3374" s="27">
        <v>1</v>
      </c>
    </row>
    <row r="3375" spans="1:26">
      <c r="A3375" s="27">
        <v>1990</v>
      </c>
      <c r="B3375" t="s">
        <v>103</v>
      </c>
      <c r="C3375" s="27"/>
      <c r="D3375" s="27"/>
      <c r="E3375" s="27"/>
      <c r="F3375" s="27">
        <v>0</v>
      </c>
      <c r="G3375" s="27">
        <v>1</v>
      </c>
      <c r="H3375" s="27">
        <v>1</v>
      </c>
      <c r="I3375" s="27">
        <v>0</v>
      </c>
      <c r="J3375" s="27">
        <v>1</v>
      </c>
      <c r="K3375" s="27">
        <v>2</v>
      </c>
      <c r="L3375" s="27">
        <v>1</v>
      </c>
      <c r="M3375" s="27">
        <v>0</v>
      </c>
      <c r="N3375" s="27">
        <v>0</v>
      </c>
      <c r="O3375" s="27">
        <v>0</v>
      </c>
      <c r="P3375" s="27">
        <v>575265000000</v>
      </c>
      <c r="Q3375" s="27">
        <v>124813263926.24571</v>
      </c>
      <c r="R3375" s="27">
        <v>0</v>
      </c>
      <c r="S3375" s="27">
        <v>0</v>
      </c>
      <c r="T3375" s="33">
        <v>0.70566019682121295</v>
      </c>
      <c r="U3375" s="27">
        <v>0</v>
      </c>
      <c r="V3375" s="27">
        <v>85651000</v>
      </c>
      <c r="W3375" s="27">
        <v>0</v>
      </c>
      <c r="X3375" s="27"/>
      <c r="Y3375" s="27"/>
      <c r="Z3375" s="27">
        <v>1</v>
      </c>
    </row>
    <row r="3376" spans="1:26">
      <c r="A3376" s="27">
        <v>1991</v>
      </c>
      <c r="B3376" t="s">
        <v>103</v>
      </c>
      <c r="C3376" s="27"/>
      <c r="D3376" s="27"/>
      <c r="E3376" s="27"/>
      <c r="F3376" s="27">
        <v>0</v>
      </c>
      <c r="G3376" s="27">
        <v>1</v>
      </c>
      <c r="H3376" s="27">
        <v>1</v>
      </c>
      <c r="I3376" s="27">
        <v>0</v>
      </c>
      <c r="J3376" s="27">
        <v>1</v>
      </c>
      <c r="K3376" s="27">
        <v>2</v>
      </c>
      <c r="L3376" s="27">
        <v>1</v>
      </c>
      <c r="M3376" s="27">
        <v>0</v>
      </c>
      <c r="N3376" s="27">
        <v>0</v>
      </c>
      <c r="O3376" s="27">
        <v>0</v>
      </c>
      <c r="P3376" s="27">
        <v>302498000000</v>
      </c>
      <c r="Q3376" s="27"/>
      <c r="R3376" s="27">
        <v>0</v>
      </c>
      <c r="S3376" s="27">
        <v>0</v>
      </c>
      <c r="T3376" s="33">
        <v>0.64778014054484578</v>
      </c>
      <c r="U3376" s="27">
        <v>0</v>
      </c>
      <c r="V3376" s="27">
        <v>45555000</v>
      </c>
      <c r="W3376" s="27">
        <v>0</v>
      </c>
      <c r="X3376" s="27"/>
      <c r="Y3376" s="27"/>
      <c r="Z3376" s="27">
        <v>1</v>
      </c>
    </row>
    <row r="3377" spans="1:26">
      <c r="A3377" s="27">
        <v>1992</v>
      </c>
      <c r="B3377" t="s">
        <v>103</v>
      </c>
      <c r="C3377" s="27"/>
      <c r="D3377" s="27"/>
      <c r="E3377" s="27"/>
      <c r="F3377" s="27">
        <v>0</v>
      </c>
      <c r="G3377" s="27">
        <v>1</v>
      </c>
      <c r="H3377" s="27">
        <v>1</v>
      </c>
      <c r="I3377" s="27">
        <v>0</v>
      </c>
      <c r="J3377" s="27">
        <v>1</v>
      </c>
      <c r="K3377" s="27">
        <v>2</v>
      </c>
      <c r="L3377" s="27">
        <v>1</v>
      </c>
      <c r="M3377" s="27">
        <v>0</v>
      </c>
      <c r="N3377" s="27">
        <v>0</v>
      </c>
      <c r="O3377" s="27">
        <v>0</v>
      </c>
      <c r="P3377" s="27">
        <v>49423000000</v>
      </c>
      <c r="Q3377" s="27"/>
      <c r="R3377" s="27">
        <v>0</v>
      </c>
      <c r="S3377" s="27">
        <v>0</v>
      </c>
      <c r="T3377" s="33">
        <v>0.62587770846912083</v>
      </c>
      <c r="U3377" s="27">
        <v>0</v>
      </c>
      <c r="V3377" s="27">
        <v>133261000</v>
      </c>
      <c r="W3377" s="27">
        <v>0</v>
      </c>
      <c r="X3377" s="27"/>
      <c r="Y3377" s="27"/>
      <c r="Z3377" s="27">
        <v>1</v>
      </c>
    </row>
    <row r="3378" spans="1:26">
      <c r="A3378" s="27">
        <v>1993</v>
      </c>
      <c r="B3378" t="s">
        <v>103</v>
      </c>
      <c r="C3378" s="27"/>
      <c r="D3378" s="27"/>
      <c r="E3378" s="27"/>
      <c r="F3378" s="27">
        <v>0</v>
      </c>
      <c r="G3378" s="27">
        <v>1</v>
      </c>
      <c r="H3378" s="27">
        <v>1</v>
      </c>
      <c r="I3378" s="27">
        <v>0</v>
      </c>
      <c r="J3378" s="27">
        <v>1</v>
      </c>
      <c r="K3378" s="27">
        <v>2</v>
      </c>
      <c r="L3378" s="27">
        <v>1</v>
      </c>
      <c r="M3378" s="27">
        <v>0</v>
      </c>
      <c r="N3378" s="27">
        <v>0</v>
      </c>
      <c r="O3378" s="27">
        <v>0</v>
      </c>
      <c r="P3378" s="27">
        <v>65030000000</v>
      </c>
      <c r="Q3378" s="27">
        <v>63743623232.012009</v>
      </c>
      <c r="R3378" s="27">
        <v>0</v>
      </c>
      <c r="S3378" s="27">
        <v>0</v>
      </c>
      <c r="T3378" s="33">
        <v>0.648154718576755</v>
      </c>
      <c r="U3378" s="27">
        <v>0</v>
      </c>
      <c r="V3378" s="27">
        <v>190370000</v>
      </c>
      <c r="W3378" s="27">
        <v>0</v>
      </c>
      <c r="X3378" s="27"/>
      <c r="Y3378" s="27"/>
      <c r="Z3378" s="27">
        <v>1</v>
      </c>
    </row>
    <row r="3379" spans="1:26">
      <c r="A3379" s="27">
        <v>1994</v>
      </c>
      <c r="B3379" t="s">
        <v>103</v>
      </c>
      <c r="C3379" s="27"/>
      <c r="D3379" s="27"/>
      <c r="E3379" s="27"/>
      <c r="F3379" s="27">
        <v>0</v>
      </c>
      <c r="G3379" s="27">
        <v>1</v>
      </c>
      <c r="H3379" s="27">
        <v>1</v>
      </c>
      <c r="I3379" s="27">
        <v>0</v>
      </c>
      <c r="J3379" s="27">
        <v>1</v>
      </c>
      <c r="K3379" s="27">
        <v>2</v>
      </c>
      <c r="L3379" s="27">
        <v>1</v>
      </c>
      <c r="M3379" s="27">
        <v>0</v>
      </c>
      <c r="N3379" s="27">
        <v>0</v>
      </c>
      <c r="O3379" s="27">
        <v>0</v>
      </c>
      <c r="P3379" s="27">
        <v>82405000000</v>
      </c>
      <c r="Q3379" s="27">
        <v>71841461172.544998</v>
      </c>
      <c r="R3379" s="27">
        <v>0</v>
      </c>
      <c r="S3379" s="27">
        <v>0</v>
      </c>
      <c r="T3379" s="33">
        <v>0.69545665111729171</v>
      </c>
      <c r="U3379" s="27">
        <v>0</v>
      </c>
      <c r="V3379" s="27">
        <v>260368000</v>
      </c>
      <c r="W3379" s="27">
        <v>0</v>
      </c>
      <c r="X3379" s="27"/>
      <c r="Y3379" s="27"/>
      <c r="Z3379" s="27">
        <v>1</v>
      </c>
    </row>
    <row r="3380" spans="1:26">
      <c r="A3380" s="27">
        <v>1995</v>
      </c>
      <c r="B3380" t="s">
        <v>103</v>
      </c>
      <c r="C3380" s="27"/>
      <c r="D3380" s="27"/>
      <c r="E3380" s="27"/>
      <c r="F3380" s="27">
        <v>0</v>
      </c>
      <c r="G3380" s="27">
        <v>1</v>
      </c>
      <c r="H3380" s="27">
        <v>1</v>
      </c>
      <c r="I3380" s="27">
        <v>0</v>
      </c>
      <c r="J3380" s="27">
        <v>1</v>
      </c>
      <c r="K3380" s="27">
        <v>2</v>
      </c>
      <c r="L3380" s="27">
        <v>1</v>
      </c>
      <c r="M3380" s="27">
        <v>0</v>
      </c>
      <c r="N3380" s="27">
        <v>0</v>
      </c>
      <c r="O3380" s="27">
        <v>0</v>
      </c>
      <c r="P3380" s="27">
        <v>115703000000</v>
      </c>
      <c r="Q3380" s="27">
        <v>96419225743.624817</v>
      </c>
      <c r="R3380" s="27">
        <v>0</v>
      </c>
      <c r="S3380" s="27">
        <v>0</v>
      </c>
      <c r="T3380" s="33">
        <v>0.69736071622307827</v>
      </c>
      <c r="U3380" s="27">
        <v>0</v>
      </c>
      <c r="V3380" s="27">
        <v>316119000</v>
      </c>
      <c r="W3380" s="27">
        <v>0</v>
      </c>
      <c r="X3380" s="27"/>
      <c r="Y3380" s="27"/>
      <c r="Z3380" s="27">
        <v>1</v>
      </c>
    </row>
    <row r="3381" spans="1:26">
      <c r="A3381" s="27">
        <v>1996</v>
      </c>
      <c r="B3381" t="s">
        <v>103</v>
      </c>
      <c r="C3381" s="27"/>
      <c r="D3381" s="27"/>
      <c r="E3381" s="27"/>
      <c r="F3381" s="27">
        <v>0</v>
      </c>
      <c r="G3381" s="27">
        <v>1</v>
      </c>
      <c r="H3381" s="27">
        <v>1</v>
      </c>
      <c r="I3381" s="27">
        <v>0</v>
      </c>
      <c r="J3381" s="27">
        <v>1</v>
      </c>
      <c r="K3381" s="27">
        <v>2</v>
      </c>
      <c r="L3381" s="27">
        <v>1</v>
      </c>
      <c r="M3381" s="27">
        <v>0</v>
      </c>
      <c r="N3381" s="27">
        <v>0</v>
      </c>
      <c r="O3381" s="27">
        <v>0</v>
      </c>
      <c r="P3381" s="27">
        <v>157347000000</v>
      </c>
      <c r="Q3381" s="27">
        <v>120403931885.44078</v>
      </c>
      <c r="R3381" s="27">
        <v>0</v>
      </c>
      <c r="S3381" s="27">
        <v>0</v>
      </c>
      <c r="T3381" s="33">
        <v>0.69966405838602452</v>
      </c>
      <c r="U3381" s="27">
        <v>0</v>
      </c>
      <c r="V3381" s="27">
        <v>387289000</v>
      </c>
      <c r="W3381" s="27">
        <v>0</v>
      </c>
      <c r="X3381" s="27"/>
      <c r="Y3381" s="27"/>
      <c r="Z3381" s="27">
        <v>1</v>
      </c>
    </row>
    <row r="3382" spans="1:26">
      <c r="A3382" s="27">
        <v>1997</v>
      </c>
      <c r="B3382" t="s">
        <v>103</v>
      </c>
      <c r="C3382" s="27"/>
      <c r="D3382" s="27"/>
      <c r="E3382" s="27"/>
      <c r="F3382" s="27">
        <v>0</v>
      </c>
      <c r="G3382" s="27">
        <v>1</v>
      </c>
      <c r="H3382" s="27">
        <v>1</v>
      </c>
      <c r="I3382" s="27">
        <v>0</v>
      </c>
      <c r="J3382" s="27">
        <v>1</v>
      </c>
      <c r="K3382" s="27">
        <v>2</v>
      </c>
      <c r="L3382" s="27">
        <v>1</v>
      </c>
      <c r="M3382" s="27">
        <v>0</v>
      </c>
      <c r="N3382" s="27">
        <v>0</v>
      </c>
      <c r="O3382" s="27">
        <v>0</v>
      </c>
      <c r="P3382" s="27">
        <v>185727000000</v>
      </c>
      <c r="Q3382" s="27">
        <v>113919163421.11891</v>
      </c>
      <c r="R3382" s="27">
        <v>0</v>
      </c>
      <c r="S3382" s="27">
        <v>0</v>
      </c>
      <c r="T3382" s="33">
        <v>0.71538944173936525</v>
      </c>
      <c r="U3382" s="27">
        <v>0</v>
      </c>
      <c r="V3382" s="27">
        <v>420710000</v>
      </c>
      <c r="W3382" s="27">
        <v>0</v>
      </c>
      <c r="X3382" s="27"/>
      <c r="Y3382" s="27"/>
      <c r="Z3382" s="27">
        <v>1</v>
      </c>
    </row>
    <row r="3383" spans="1:26">
      <c r="A3383" s="27">
        <v>1998</v>
      </c>
      <c r="B3383" t="s">
        <v>103</v>
      </c>
      <c r="C3383" s="27"/>
      <c r="D3383" s="27"/>
      <c r="E3383" s="27"/>
      <c r="F3383" s="27">
        <v>0</v>
      </c>
      <c r="G3383" s="27">
        <v>1</v>
      </c>
      <c r="H3383" s="27">
        <v>1</v>
      </c>
      <c r="I3383" s="27">
        <v>0</v>
      </c>
      <c r="J3383" s="27">
        <v>1</v>
      </c>
      <c r="K3383" s="27">
        <v>2</v>
      </c>
      <c r="L3383" s="27">
        <v>1</v>
      </c>
      <c r="M3383" s="27">
        <v>0</v>
      </c>
      <c r="N3383" s="27">
        <v>0</v>
      </c>
      <c r="O3383" s="27">
        <v>0</v>
      </c>
      <c r="P3383" s="27">
        <v>208928000000</v>
      </c>
      <c r="Q3383" s="27">
        <v>110276913362.53897</v>
      </c>
      <c r="R3383" s="27">
        <v>0</v>
      </c>
      <c r="S3383" s="27">
        <v>0</v>
      </c>
      <c r="T3383" s="33">
        <v>0.63293736472878814</v>
      </c>
      <c r="U3383" s="27">
        <v>0</v>
      </c>
      <c r="V3383" s="27">
        <v>433015000</v>
      </c>
      <c r="W3383" s="27">
        <v>0</v>
      </c>
      <c r="X3383" s="27"/>
      <c r="Y3383" s="27"/>
      <c r="Z3383" s="27">
        <v>1</v>
      </c>
    </row>
    <row r="3384" spans="1:26">
      <c r="A3384" s="27">
        <v>1999</v>
      </c>
      <c r="B3384" t="s">
        <v>103</v>
      </c>
      <c r="C3384" s="27"/>
      <c r="D3384" s="27"/>
      <c r="E3384" s="27"/>
      <c r="F3384" s="27">
        <v>0</v>
      </c>
      <c r="G3384" s="27">
        <v>1</v>
      </c>
      <c r="H3384" s="27">
        <v>1</v>
      </c>
      <c r="I3384" s="27">
        <v>0</v>
      </c>
      <c r="J3384" s="27">
        <v>1</v>
      </c>
      <c r="K3384" s="27">
        <v>2</v>
      </c>
      <c r="L3384" s="27">
        <v>1</v>
      </c>
      <c r="M3384" s="27">
        <v>0</v>
      </c>
      <c r="N3384" s="27">
        <v>0</v>
      </c>
      <c r="O3384" s="27">
        <v>0</v>
      </c>
      <c r="P3384" s="27">
        <v>277095000000</v>
      </c>
      <c r="Q3384" s="27">
        <v>113848450088.35089</v>
      </c>
      <c r="R3384" s="27">
        <v>0</v>
      </c>
      <c r="S3384" s="27">
        <v>0</v>
      </c>
      <c r="T3384" s="33">
        <v>0.59173831677950461</v>
      </c>
      <c r="U3384" s="27">
        <v>334969289.89999998</v>
      </c>
      <c r="V3384" s="27">
        <v>436942000</v>
      </c>
      <c r="W3384" s="27">
        <v>0</v>
      </c>
      <c r="X3384" s="27"/>
      <c r="Y3384" s="27"/>
      <c r="Z3384" s="27">
        <v>1</v>
      </c>
    </row>
    <row r="3385" spans="1:26">
      <c r="A3385" s="27">
        <v>2000</v>
      </c>
      <c r="B3385" t="s">
        <v>103</v>
      </c>
      <c r="C3385" s="27">
        <v>0</v>
      </c>
      <c r="D3385" s="27">
        <v>0</v>
      </c>
      <c r="E3385" s="27">
        <v>0</v>
      </c>
      <c r="F3385" s="27">
        <v>0</v>
      </c>
      <c r="G3385" s="27">
        <v>1</v>
      </c>
      <c r="H3385" s="27">
        <v>1</v>
      </c>
      <c r="I3385" s="27">
        <v>0</v>
      </c>
      <c r="J3385" s="27">
        <v>1</v>
      </c>
      <c r="K3385" s="27">
        <v>2</v>
      </c>
      <c r="L3385" s="27">
        <v>1</v>
      </c>
      <c r="M3385" s="27">
        <v>1</v>
      </c>
      <c r="N3385" s="27">
        <v>0</v>
      </c>
      <c r="O3385" s="27">
        <v>0</v>
      </c>
      <c r="P3385" s="27">
        <v>365946000000</v>
      </c>
      <c r="Q3385" s="27">
        <v>109591707802.23347</v>
      </c>
      <c r="R3385" s="27">
        <v>0</v>
      </c>
      <c r="S3385" s="27">
        <v>0</v>
      </c>
      <c r="T3385" s="33">
        <v>0.62919927379193319</v>
      </c>
      <c r="U3385" s="27">
        <v>317983003</v>
      </c>
      <c r="V3385" s="27">
        <v>481297000</v>
      </c>
      <c r="W3385" s="27">
        <v>0</v>
      </c>
      <c r="X3385" s="27"/>
      <c r="Y3385" s="27"/>
      <c r="Z3385" s="27">
        <v>1</v>
      </c>
    </row>
    <row r="3386" spans="1:26">
      <c r="A3386" s="27">
        <v>2001</v>
      </c>
      <c r="B3386" t="s">
        <v>103</v>
      </c>
      <c r="C3386" s="27">
        <v>130000000</v>
      </c>
      <c r="D3386" s="27">
        <v>26000000</v>
      </c>
      <c r="E3386" s="27">
        <v>130000000</v>
      </c>
      <c r="F3386" s="27">
        <v>130604078.625</v>
      </c>
      <c r="G3386" s="27">
        <v>1</v>
      </c>
      <c r="H3386" s="27">
        <v>1</v>
      </c>
      <c r="I3386" s="27">
        <v>0</v>
      </c>
      <c r="J3386" s="27">
        <v>1</v>
      </c>
      <c r="K3386" s="27">
        <v>2</v>
      </c>
      <c r="L3386" s="27">
        <v>1</v>
      </c>
      <c r="M3386" s="27">
        <v>1</v>
      </c>
      <c r="N3386" s="27">
        <v>0</v>
      </c>
      <c r="O3386" s="27">
        <v>0</v>
      </c>
      <c r="P3386" s="27">
        <v>334323000000</v>
      </c>
      <c r="Q3386" s="27">
        <v>126878750295.9615</v>
      </c>
      <c r="R3386" s="27">
        <v>1</v>
      </c>
      <c r="S3386" s="27">
        <v>0</v>
      </c>
      <c r="T3386" s="33">
        <v>0.61588871891054842</v>
      </c>
      <c r="U3386" s="27">
        <v>306712496.89999998</v>
      </c>
      <c r="V3386" s="27">
        <v>455894000</v>
      </c>
      <c r="W3386" s="27">
        <v>0</v>
      </c>
      <c r="X3386" s="27"/>
      <c r="Y3386" s="27"/>
      <c r="Z3386" s="27">
        <v>1</v>
      </c>
    </row>
    <row r="3387" spans="1:26">
      <c r="A3387" s="27">
        <v>2002</v>
      </c>
      <c r="B3387" t="s">
        <v>103</v>
      </c>
      <c r="C3387" s="27">
        <v>130000000</v>
      </c>
      <c r="D3387" s="27">
        <v>52000000</v>
      </c>
      <c r="E3387" s="27">
        <v>130000000</v>
      </c>
      <c r="F3387" s="27">
        <v>0</v>
      </c>
      <c r="G3387" s="27">
        <v>1</v>
      </c>
      <c r="H3387" s="27">
        <v>1</v>
      </c>
      <c r="I3387" s="27">
        <v>0</v>
      </c>
      <c r="J3387" s="27">
        <v>1</v>
      </c>
      <c r="K3387" s="27">
        <v>2</v>
      </c>
      <c r="L3387" s="27">
        <v>1</v>
      </c>
      <c r="M3387" s="27">
        <v>1</v>
      </c>
      <c r="N3387" s="27">
        <v>0</v>
      </c>
      <c r="O3387" s="27">
        <v>0</v>
      </c>
      <c r="P3387" s="27">
        <v>129777999999.99998</v>
      </c>
      <c r="Q3387" s="27">
        <v>128626917503.71954</v>
      </c>
      <c r="R3387" s="27">
        <v>1</v>
      </c>
      <c r="S3387" s="27">
        <v>1</v>
      </c>
      <c r="T3387" s="33">
        <v>0.62466195784303247</v>
      </c>
      <c r="U3387" s="27">
        <v>331799013.10000002</v>
      </c>
      <c r="V3387" s="27">
        <v>399553000</v>
      </c>
      <c r="W3387" s="27">
        <v>0</v>
      </c>
      <c r="X3387" s="27"/>
      <c r="Y3387" s="27"/>
      <c r="Z3387" s="27">
        <v>1</v>
      </c>
    </row>
    <row r="3388" spans="1:26">
      <c r="A3388" s="27">
        <v>2003</v>
      </c>
      <c r="B3388" t="s">
        <v>103</v>
      </c>
      <c r="C3388" s="27">
        <v>130000000</v>
      </c>
      <c r="D3388" s="27">
        <v>78000000</v>
      </c>
      <c r="E3388" s="27">
        <v>130000000</v>
      </c>
      <c r="F3388" s="27">
        <v>1808161.875</v>
      </c>
      <c r="G3388" s="27">
        <v>1</v>
      </c>
      <c r="H3388" s="27">
        <v>1</v>
      </c>
      <c r="I3388" s="27">
        <v>0</v>
      </c>
      <c r="J3388" s="27">
        <v>1</v>
      </c>
      <c r="K3388" s="27">
        <v>2</v>
      </c>
      <c r="L3388" s="27">
        <v>1</v>
      </c>
      <c r="M3388" s="27">
        <v>1</v>
      </c>
      <c r="N3388" s="27">
        <v>0</v>
      </c>
      <c r="O3388" s="27">
        <v>0</v>
      </c>
      <c r="P3388" s="27">
        <v>152973000000</v>
      </c>
      <c r="Q3388" s="27">
        <v>153544751395.43008</v>
      </c>
      <c r="R3388" s="27">
        <v>1</v>
      </c>
      <c r="S3388" s="27">
        <v>1</v>
      </c>
      <c r="T3388" s="33">
        <v>0.61793375018798091</v>
      </c>
      <c r="U3388" s="27">
        <v>362659894.30000001</v>
      </c>
      <c r="V3388" s="27">
        <v>350296000</v>
      </c>
      <c r="W3388" s="27">
        <v>0</v>
      </c>
      <c r="X3388" s="27"/>
      <c r="Y3388" s="27"/>
      <c r="Z3388" s="27">
        <v>1</v>
      </c>
    </row>
    <row r="3389" spans="1:26">
      <c r="A3389" s="27">
        <v>2004</v>
      </c>
      <c r="B3389" t="s">
        <v>103</v>
      </c>
      <c r="C3389" s="27">
        <v>130000000</v>
      </c>
      <c r="D3389" s="27">
        <v>104000000</v>
      </c>
      <c r="E3389" s="27">
        <v>130000000</v>
      </c>
      <c r="F3389" s="27">
        <v>20000</v>
      </c>
      <c r="G3389" s="27">
        <v>1</v>
      </c>
      <c r="H3389" s="27">
        <v>1</v>
      </c>
      <c r="I3389" s="27">
        <v>0</v>
      </c>
      <c r="J3389" s="27">
        <v>1</v>
      </c>
      <c r="K3389" s="27">
        <v>2</v>
      </c>
      <c r="L3389" s="27">
        <v>1</v>
      </c>
      <c r="M3389" s="27">
        <v>1</v>
      </c>
      <c r="N3389" s="27">
        <v>0</v>
      </c>
      <c r="O3389" s="27">
        <v>0</v>
      </c>
      <c r="P3389" s="27">
        <v>186857000000</v>
      </c>
      <c r="Q3389" s="27">
        <v>190043433964.84137</v>
      </c>
      <c r="R3389" s="27">
        <v>1</v>
      </c>
      <c r="S3389" s="27">
        <v>1</v>
      </c>
      <c r="T3389" s="33">
        <v>0.67108711240801089</v>
      </c>
      <c r="U3389" s="27">
        <v>379021408.60000002</v>
      </c>
      <c r="V3389" s="27">
        <v>315996000</v>
      </c>
      <c r="W3389" s="27">
        <v>0</v>
      </c>
      <c r="X3389" s="27"/>
      <c r="Y3389" s="27"/>
      <c r="Z3389" s="27">
        <v>1</v>
      </c>
    </row>
    <row r="3390" spans="1:26">
      <c r="A3390" s="27">
        <v>2005</v>
      </c>
      <c r="B3390" t="s">
        <v>103</v>
      </c>
      <c r="C3390" s="27">
        <v>130000000</v>
      </c>
      <c r="D3390" s="27">
        <v>130000000</v>
      </c>
      <c r="E3390" s="27">
        <v>130000000</v>
      </c>
      <c r="F3390" s="27">
        <v>0</v>
      </c>
      <c r="G3390" s="27">
        <v>1</v>
      </c>
      <c r="H3390" s="27">
        <v>1</v>
      </c>
      <c r="I3390" s="27">
        <v>0</v>
      </c>
      <c r="J3390" s="27">
        <v>1</v>
      </c>
      <c r="K3390" s="27">
        <v>2</v>
      </c>
      <c r="L3390" s="27">
        <v>1</v>
      </c>
      <c r="M3390" s="27">
        <v>1</v>
      </c>
      <c r="N3390" s="27">
        <v>0</v>
      </c>
      <c r="O3390" s="27">
        <v>0</v>
      </c>
      <c r="P3390" s="27">
        <v>228180000000</v>
      </c>
      <c r="Q3390" s="27">
        <v>226452138291.54214</v>
      </c>
      <c r="R3390" s="27">
        <v>1</v>
      </c>
      <c r="S3390" s="27">
        <v>1</v>
      </c>
      <c r="T3390" s="33">
        <v>0.69599608558540027</v>
      </c>
      <c r="U3390" s="27">
        <v>348821919.10000002</v>
      </c>
      <c r="V3390" s="27">
        <v>378293000</v>
      </c>
      <c r="W3390" s="27">
        <v>0</v>
      </c>
      <c r="X3390" s="27"/>
      <c r="Y3390" s="27"/>
      <c r="Z3390" s="27">
        <v>1</v>
      </c>
    </row>
    <row r="3391" spans="1:26">
      <c r="A3391" s="27">
        <v>2006</v>
      </c>
      <c r="B3391" t="s">
        <v>103</v>
      </c>
      <c r="C3391" s="27">
        <v>130000000</v>
      </c>
      <c r="D3391" s="27">
        <v>130000000</v>
      </c>
      <c r="E3391" s="27">
        <v>130000000</v>
      </c>
      <c r="F3391" s="27">
        <v>0</v>
      </c>
      <c r="G3391" s="27">
        <v>1</v>
      </c>
      <c r="H3391" s="27">
        <v>1</v>
      </c>
      <c r="I3391" s="27">
        <v>0</v>
      </c>
      <c r="J3391" s="27">
        <v>1</v>
      </c>
      <c r="K3391" s="27">
        <v>2</v>
      </c>
      <c r="L3391" s="27">
        <v>1</v>
      </c>
      <c r="M3391" s="27">
        <v>1</v>
      </c>
      <c r="N3391" s="27">
        <v>0</v>
      </c>
      <c r="O3391" s="27">
        <v>0</v>
      </c>
      <c r="P3391" s="27">
        <v>270333000000.00003</v>
      </c>
      <c r="Q3391" s="27">
        <v>266298911661.14441</v>
      </c>
      <c r="R3391" s="27">
        <v>1</v>
      </c>
      <c r="S3391" s="27">
        <v>1</v>
      </c>
      <c r="T3391" s="33">
        <v>0.83568345932575372</v>
      </c>
      <c r="U3391" s="27">
        <v>367157846.39999998</v>
      </c>
      <c r="V3391" s="27">
        <v>559476000</v>
      </c>
      <c r="W3391" s="27">
        <v>0</v>
      </c>
      <c r="X3391" s="27"/>
      <c r="Y3391" s="27"/>
      <c r="Z3391" s="27">
        <v>1</v>
      </c>
    </row>
    <row r="3392" spans="1:26">
      <c r="A3392" s="27">
        <v>2007</v>
      </c>
      <c r="B3392" t="s">
        <v>103</v>
      </c>
      <c r="C3392" s="27">
        <v>121333336</v>
      </c>
      <c r="D3392" s="27">
        <v>121333336</v>
      </c>
      <c r="E3392" s="27">
        <v>121333336</v>
      </c>
      <c r="F3392" s="27">
        <v>0</v>
      </c>
      <c r="G3392" s="27">
        <v>1</v>
      </c>
      <c r="H3392" s="27">
        <v>1</v>
      </c>
      <c r="I3392" s="27">
        <v>0</v>
      </c>
      <c r="J3392" s="27">
        <v>1</v>
      </c>
      <c r="K3392" s="27">
        <v>2</v>
      </c>
      <c r="L3392" s="27">
        <v>1</v>
      </c>
      <c r="M3392" s="27">
        <v>1</v>
      </c>
      <c r="N3392" s="27">
        <v>0</v>
      </c>
      <c r="O3392" s="27">
        <v>0</v>
      </c>
      <c r="P3392" s="27">
        <v>351769000000</v>
      </c>
      <c r="Q3392" s="27">
        <v>349881601458.56036</v>
      </c>
      <c r="R3392" s="27">
        <v>1</v>
      </c>
      <c r="S3392" s="27">
        <v>1</v>
      </c>
      <c r="T3392" s="33">
        <v>0.90473952627382648</v>
      </c>
      <c r="U3392" s="27">
        <v>385669494</v>
      </c>
      <c r="V3392" s="27">
        <v>698979000</v>
      </c>
      <c r="W3392" s="27">
        <v>0</v>
      </c>
      <c r="X3392" s="27"/>
      <c r="Y3392" s="27"/>
      <c r="Z3392" s="27">
        <v>1</v>
      </c>
    </row>
    <row r="3393" spans="1:26">
      <c r="A3393" s="27">
        <v>2008</v>
      </c>
      <c r="B3393" t="s">
        <v>103</v>
      </c>
      <c r="C3393" s="27">
        <v>112666664</v>
      </c>
      <c r="D3393" s="27">
        <v>112666664</v>
      </c>
      <c r="E3393" s="27">
        <v>112666664</v>
      </c>
      <c r="F3393" s="27">
        <v>0</v>
      </c>
      <c r="G3393" s="27">
        <v>1</v>
      </c>
      <c r="H3393" s="27">
        <v>1</v>
      </c>
      <c r="I3393" s="27">
        <v>0</v>
      </c>
      <c r="J3393" s="27">
        <v>1</v>
      </c>
      <c r="K3393" s="27">
        <v>2</v>
      </c>
      <c r="L3393" s="27">
        <v>1</v>
      </c>
      <c r="M3393" s="27">
        <v>1</v>
      </c>
      <c r="N3393" s="27">
        <v>0</v>
      </c>
      <c r="O3393" s="27">
        <v>0</v>
      </c>
      <c r="P3393" s="27">
        <v>406212000000</v>
      </c>
      <c r="Q3393" s="27">
        <v>406070949553.87506</v>
      </c>
      <c r="R3393" s="27">
        <v>1</v>
      </c>
      <c r="S3393" s="27">
        <v>1</v>
      </c>
      <c r="T3393" s="33">
        <v>0.91944034308119871</v>
      </c>
      <c r="U3393" s="27">
        <v>375912135.10000002</v>
      </c>
      <c r="V3393" s="27">
        <v>761144000</v>
      </c>
      <c r="W3393" s="27">
        <v>0</v>
      </c>
      <c r="X3393" s="27">
        <v>1287000000</v>
      </c>
      <c r="Y3393" s="27"/>
      <c r="Z3393" s="27">
        <v>1</v>
      </c>
    </row>
    <row r="3394" spans="1:26">
      <c r="A3394" s="27">
        <v>2009</v>
      </c>
      <c r="B3394" t="s">
        <v>103</v>
      </c>
      <c r="C3394" s="27">
        <v>104000000</v>
      </c>
      <c r="D3394" s="27">
        <v>104000000</v>
      </c>
      <c r="E3394" s="27">
        <v>104000000</v>
      </c>
      <c r="F3394" s="27">
        <v>0</v>
      </c>
      <c r="G3394" s="27">
        <v>1</v>
      </c>
      <c r="H3394" s="27">
        <v>1</v>
      </c>
      <c r="I3394" s="27">
        <v>0</v>
      </c>
      <c r="J3394" s="27">
        <v>1</v>
      </c>
      <c r="K3394" s="27">
        <v>2</v>
      </c>
      <c r="L3394" s="27">
        <v>1</v>
      </c>
      <c r="M3394" s="27">
        <v>1</v>
      </c>
      <c r="N3394" s="27">
        <v>0</v>
      </c>
      <c r="O3394" s="27">
        <v>0</v>
      </c>
      <c r="P3394" s="27">
        <v>410557000000</v>
      </c>
      <c r="Q3394" s="27">
        <v>414059094949.0625</v>
      </c>
      <c r="R3394" s="27">
        <v>1</v>
      </c>
      <c r="S3394" s="27">
        <v>1</v>
      </c>
      <c r="T3394" s="33">
        <v>0.81595367947064712</v>
      </c>
      <c r="U3394" s="27">
        <v>2235620001.4000001</v>
      </c>
      <c r="V3394" s="27">
        <v>835778000</v>
      </c>
      <c r="W3394" s="27">
        <v>0</v>
      </c>
      <c r="X3394" s="27">
        <v>1388000000</v>
      </c>
      <c r="Y3394" s="27"/>
      <c r="Z3394" s="27">
        <v>1</v>
      </c>
    </row>
    <row r="3395" spans="1:26">
      <c r="A3395" s="27">
        <v>2010</v>
      </c>
      <c r="B3395" t="s">
        <v>103</v>
      </c>
      <c r="C3395" s="27">
        <v>95333328</v>
      </c>
      <c r="D3395" s="27">
        <v>95333328</v>
      </c>
      <c r="E3395" s="27">
        <v>95333328</v>
      </c>
      <c r="F3395" s="27">
        <v>0</v>
      </c>
      <c r="G3395" s="27">
        <v>1</v>
      </c>
      <c r="H3395" s="27">
        <v>1</v>
      </c>
      <c r="I3395" s="27">
        <v>0</v>
      </c>
      <c r="J3395" s="27">
        <v>1</v>
      </c>
      <c r="K3395" s="27">
        <v>2</v>
      </c>
      <c r="L3395" s="27">
        <v>1</v>
      </c>
      <c r="M3395" s="27">
        <v>1</v>
      </c>
      <c r="N3395" s="27">
        <v>0</v>
      </c>
      <c r="O3395" s="27">
        <v>0</v>
      </c>
      <c r="P3395" s="27">
        <v>482384000000</v>
      </c>
      <c r="Q3395" s="27">
        <v>487069570463.76837</v>
      </c>
      <c r="R3395" s="27">
        <v>0</v>
      </c>
      <c r="S3395" s="27">
        <v>1</v>
      </c>
      <c r="T3395" s="33">
        <v>1.0070075781651076</v>
      </c>
      <c r="U3395" s="27">
        <v>2196175181.8000002</v>
      </c>
      <c r="V3395" s="27">
        <v>801408000</v>
      </c>
      <c r="W3395" s="27">
        <v>0</v>
      </c>
      <c r="X3395" s="27">
        <v>660000000</v>
      </c>
      <c r="Y3395" s="27"/>
      <c r="Z3395" s="27">
        <v>1</v>
      </c>
    </row>
    <row r="3396" spans="1:26">
      <c r="A3396" s="27">
        <v>2011</v>
      </c>
      <c r="B3396" t="s">
        <v>103</v>
      </c>
      <c r="C3396" s="27">
        <v>86666664</v>
      </c>
      <c r="D3396" s="27">
        <v>86666664</v>
      </c>
      <c r="E3396" s="27">
        <v>86666664</v>
      </c>
      <c r="F3396" s="27">
        <v>0</v>
      </c>
      <c r="G3396" s="27">
        <v>1</v>
      </c>
      <c r="H3396" s="27">
        <v>1</v>
      </c>
      <c r="I3396" s="27">
        <v>0</v>
      </c>
      <c r="J3396" s="27">
        <v>1</v>
      </c>
      <c r="K3396" s="27">
        <v>2</v>
      </c>
      <c r="L3396" s="27">
        <v>1</v>
      </c>
      <c r="M3396" s="27">
        <v>1</v>
      </c>
      <c r="N3396" s="27">
        <v>0</v>
      </c>
      <c r="O3396" s="27">
        <v>0</v>
      </c>
      <c r="P3396" s="27">
        <v>577214000000</v>
      </c>
      <c r="Q3396" s="27">
        <v>583500357530.41418</v>
      </c>
      <c r="R3396" s="27">
        <v>0</v>
      </c>
      <c r="S3396" s="27">
        <v>1</v>
      </c>
      <c r="T3396" s="33">
        <v>1.116808011796752</v>
      </c>
      <c r="U3396" s="27">
        <v>2189387136.1999998</v>
      </c>
      <c r="V3396" s="27">
        <v>738914000</v>
      </c>
      <c r="W3396" s="27">
        <v>0</v>
      </c>
      <c r="X3396" s="27">
        <v>568000000</v>
      </c>
      <c r="Y3396" s="27"/>
      <c r="Z3396" s="27">
        <v>1</v>
      </c>
    </row>
    <row r="3397" spans="1:26">
      <c r="A3397" s="27">
        <v>2012</v>
      </c>
      <c r="B3397" t="s">
        <v>103</v>
      </c>
      <c r="C3397" s="27">
        <v>78000000</v>
      </c>
      <c r="D3397" s="27">
        <v>78000000</v>
      </c>
      <c r="E3397" s="27">
        <v>78000000</v>
      </c>
      <c r="F3397" s="27">
        <v>0</v>
      </c>
      <c r="G3397" s="27">
        <v>1</v>
      </c>
      <c r="H3397" s="27">
        <v>1</v>
      </c>
      <c r="I3397" s="27">
        <v>0</v>
      </c>
      <c r="J3397" s="27">
        <v>1</v>
      </c>
      <c r="K3397" s="27">
        <v>2</v>
      </c>
      <c r="L3397" s="27">
        <v>1</v>
      </c>
      <c r="M3397" s="27">
        <v>1</v>
      </c>
      <c r="N3397" s="27">
        <v>0</v>
      </c>
      <c r="O3397" s="27">
        <v>0</v>
      </c>
      <c r="P3397" s="27">
        <v>389199000000</v>
      </c>
      <c r="Q3397" s="27">
        <v>598853401276.1012</v>
      </c>
      <c r="R3397" s="27">
        <v>0</v>
      </c>
      <c r="S3397" s="27">
        <v>1</v>
      </c>
      <c r="T3397" s="33">
        <v>0.99562684078172081</v>
      </c>
      <c r="U3397" s="27">
        <v>2191740135.1999998</v>
      </c>
      <c r="V3397" s="27">
        <v>702133000</v>
      </c>
      <c r="W3397" s="27">
        <v>0</v>
      </c>
      <c r="X3397" s="27">
        <v>2057000000</v>
      </c>
      <c r="Y3397" s="27"/>
      <c r="Z3397" s="27">
        <v>1</v>
      </c>
    </row>
    <row r="3398" spans="1:26">
      <c r="A3398" s="27">
        <v>2013</v>
      </c>
      <c r="B3398" t="s">
        <v>103</v>
      </c>
      <c r="C3398" s="27">
        <v>69333328</v>
      </c>
      <c r="D3398" s="27">
        <v>69333328</v>
      </c>
      <c r="E3398" s="27">
        <v>69333328</v>
      </c>
      <c r="F3398" s="27">
        <v>0</v>
      </c>
      <c r="G3398" s="27">
        <v>1</v>
      </c>
      <c r="H3398" s="27">
        <v>1</v>
      </c>
      <c r="I3398" s="27">
        <v>0</v>
      </c>
      <c r="J3398" s="27">
        <v>1</v>
      </c>
      <c r="K3398" s="27">
        <v>2</v>
      </c>
      <c r="L3398" s="27">
        <v>1</v>
      </c>
      <c r="M3398" s="27">
        <v>1</v>
      </c>
      <c r="N3398" s="27">
        <v>0</v>
      </c>
      <c r="O3398" s="27">
        <v>0</v>
      </c>
      <c r="P3398" s="27">
        <v>396408000000</v>
      </c>
      <c r="Q3398" s="27">
        <v>467414852231.29913</v>
      </c>
      <c r="R3398" s="27">
        <v>0</v>
      </c>
      <c r="S3398" s="27">
        <v>1</v>
      </c>
      <c r="T3398" s="33">
        <v>0.99710818219516861</v>
      </c>
      <c r="U3398" s="27">
        <v>2196132400</v>
      </c>
      <c r="V3398" s="27">
        <v>578453000</v>
      </c>
      <c r="W3398" s="27">
        <v>0</v>
      </c>
      <c r="X3398" s="27">
        <v>1732000000</v>
      </c>
      <c r="Y3398" s="27"/>
      <c r="Z3398" s="27">
        <v>1</v>
      </c>
    </row>
    <row r="3399" spans="1:26">
      <c r="A3399" s="27">
        <v>2014</v>
      </c>
      <c r="B3399" t="s">
        <v>103</v>
      </c>
      <c r="C3399" s="27">
        <v>60666664</v>
      </c>
      <c r="D3399" s="27">
        <v>60666664</v>
      </c>
      <c r="E3399" s="27">
        <v>60666664</v>
      </c>
      <c r="F3399" s="27">
        <v>0</v>
      </c>
      <c r="G3399" s="27">
        <v>1</v>
      </c>
      <c r="H3399" s="27">
        <v>1</v>
      </c>
      <c r="I3399" s="27">
        <v>0</v>
      </c>
      <c r="J3399" s="27">
        <v>1</v>
      </c>
      <c r="K3399" s="27">
        <v>2</v>
      </c>
      <c r="L3399" s="27">
        <v>1</v>
      </c>
      <c r="M3399" s="27">
        <v>1</v>
      </c>
      <c r="N3399" s="27">
        <v>0</v>
      </c>
      <c r="O3399" s="27">
        <v>0</v>
      </c>
      <c r="P3399" s="27">
        <v>423409000000</v>
      </c>
      <c r="Q3399" s="27">
        <v>434474616831.9137</v>
      </c>
      <c r="R3399" s="27">
        <v>0</v>
      </c>
      <c r="S3399" s="27">
        <v>1</v>
      </c>
      <c r="T3399" s="33">
        <v>0.96696016921402161</v>
      </c>
      <c r="U3399" s="27">
        <v>2066089988.5999999</v>
      </c>
      <c r="V3399" s="27">
        <v>520483000</v>
      </c>
      <c r="W3399" s="27">
        <v>0</v>
      </c>
      <c r="X3399" s="27">
        <v>1996000000</v>
      </c>
      <c r="Y3399" s="27"/>
      <c r="Z3399" s="27">
        <v>1</v>
      </c>
    </row>
    <row r="3400" spans="1:26">
      <c r="A3400" s="27">
        <v>2015</v>
      </c>
      <c r="B3400" t="s">
        <v>103</v>
      </c>
      <c r="C3400" s="27">
        <v>51999996</v>
      </c>
      <c r="D3400" s="27">
        <v>51999996</v>
      </c>
      <c r="E3400" s="27">
        <v>51999996</v>
      </c>
      <c r="F3400" s="27">
        <v>0</v>
      </c>
      <c r="G3400" s="27">
        <v>1</v>
      </c>
      <c r="H3400" s="27">
        <v>1</v>
      </c>
      <c r="I3400" s="27">
        <v>0</v>
      </c>
      <c r="J3400" s="27">
        <v>1</v>
      </c>
      <c r="K3400" s="27">
        <v>2</v>
      </c>
      <c r="L3400" s="27">
        <v>1</v>
      </c>
      <c r="M3400" s="27">
        <v>1</v>
      </c>
      <c r="N3400" s="27">
        <v>0</v>
      </c>
      <c r="O3400" s="27">
        <v>0</v>
      </c>
      <c r="P3400" s="27">
        <v>375404000000</v>
      </c>
      <c r="Q3400" s="27">
        <v>385874474398.59027</v>
      </c>
      <c r="R3400" s="27">
        <v>0</v>
      </c>
      <c r="S3400" s="27">
        <v>1</v>
      </c>
      <c r="T3400" s="33">
        <v>0.821813335342235</v>
      </c>
      <c r="U3400" s="27">
        <v>1976134123.8</v>
      </c>
      <c r="V3400" s="27">
        <v>438026000</v>
      </c>
      <c r="W3400" s="27">
        <v>0</v>
      </c>
      <c r="X3400" s="27">
        <v>2105000000</v>
      </c>
      <c r="Y3400" s="27"/>
      <c r="Z3400" s="27">
        <v>1</v>
      </c>
    </row>
    <row r="3401" spans="1:26">
      <c r="A3401" s="27">
        <v>2016</v>
      </c>
      <c r="B3401" t="s">
        <v>103</v>
      </c>
      <c r="C3401" s="27">
        <v>43333328</v>
      </c>
      <c r="D3401" s="27">
        <v>43333328</v>
      </c>
      <c r="E3401" s="27">
        <v>43333328</v>
      </c>
      <c r="F3401" s="27">
        <v>0</v>
      </c>
      <c r="G3401" s="27">
        <v>1</v>
      </c>
      <c r="H3401" s="27">
        <v>1</v>
      </c>
      <c r="I3401" s="27">
        <v>0</v>
      </c>
      <c r="J3401" s="27">
        <v>1</v>
      </c>
      <c r="K3401" s="27">
        <v>2</v>
      </c>
      <c r="L3401" s="27">
        <v>1</v>
      </c>
      <c r="M3401" s="27">
        <v>1</v>
      </c>
      <c r="N3401" s="27">
        <v>0</v>
      </c>
      <c r="O3401" s="27">
        <v>0</v>
      </c>
      <c r="P3401" s="27">
        <v>404445000000</v>
      </c>
      <c r="Q3401" s="27">
        <v>418976679728.56732</v>
      </c>
      <c r="R3401" s="27">
        <v>0</v>
      </c>
      <c r="S3401" s="27">
        <v>1</v>
      </c>
      <c r="T3401" s="33">
        <v>0.86004996979414983</v>
      </c>
      <c r="U3401" s="27">
        <v>1917095239.8</v>
      </c>
      <c r="V3401" s="27">
        <v>354693000</v>
      </c>
      <c r="W3401" s="27">
        <v>0</v>
      </c>
      <c r="X3401" s="27">
        <v>317000000</v>
      </c>
      <c r="Y3401" s="27"/>
      <c r="Z3401" s="27">
        <v>1</v>
      </c>
    </row>
    <row r="3402" spans="1:26">
      <c r="A3402" s="27">
        <v>2017</v>
      </c>
      <c r="B3402" t="s">
        <v>103</v>
      </c>
      <c r="C3402" s="27">
        <v>1534666664</v>
      </c>
      <c r="D3402" s="27">
        <v>334666664</v>
      </c>
      <c r="E3402" s="27">
        <v>1534666664</v>
      </c>
      <c r="F3402" s="27">
        <v>1500000000</v>
      </c>
      <c r="G3402" s="27">
        <v>1</v>
      </c>
      <c r="H3402" s="27">
        <v>1</v>
      </c>
      <c r="I3402" s="27">
        <v>0</v>
      </c>
      <c r="J3402" s="27">
        <v>1</v>
      </c>
      <c r="K3402" s="27">
        <v>2</v>
      </c>
      <c r="L3402" s="27">
        <v>1</v>
      </c>
      <c r="M3402" s="27">
        <v>1</v>
      </c>
      <c r="N3402" s="27">
        <v>0</v>
      </c>
      <c r="O3402" s="27">
        <v>0</v>
      </c>
      <c r="P3402" s="27">
        <v>430709000000</v>
      </c>
      <c r="Q3402" s="27">
        <v>454012768723.58887</v>
      </c>
      <c r="R3402" s="27">
        <v>1</v>
      </c>
      <c r="S3402" s="27">
        <v>1</v>
      </c>
      <c r="T3402" s="33">
        <v>0.90809244833766045</v>
      </c>
      <c r="U3402" s="27">
        <v>2030900864.5999999</v>
      </c>
      <c r="V3402" s="27">
        <v>271130000</v>
      </c>
      <c r="W3402" s="27">
        <v>0</v>
      </c>
      <c r="X3402" s="27">
        <v>203000000</v>
      </c>
      <c r="Y3402" s="27"/>
      <c r="Z3402" s="27">
        <v>1</v>
      </c>
    </row>
    <row r="3403" spans="1:26">
      <c r="A3403" s="27">
        <v>1950</v>
      </c>
      <c r="B3403" t="s">
        <v>244</v>
      </c>
      <c r="C3403" s="27"/>
      <c r="D3403" s="27"/>
      <c r="E3403" s="27"/>
      <c r="F3403" s="27">
        <v>0</v>
      </c>
      <c r="G3403" s="27">
        <v>1</v>
      </c>
      <c r="H3403" s="27">
        <v>1</v>
      </c>
      <c r="I3403" s="27">
        <v>0</v>
      </c>
      <c r="J3403" s="27">
        <v>1</v>
      </c>
      <c r="K3403" s="27">
        <v>2</v>
      </c>
      <c r="L3403" s="27">
        <v>1</v>
      </c>
      <c r="M3403" s="27">
        <v>0</v>
      </c>
      <c r="N3403" s="27">
        <v>0</v>
      </c>
      <c r="O3403" s="27">
        <v>0</v>
      </c>
      <c r="P3403" s="27"/>
      <c r="Q3403" s="27"/>
      <c r="R3403" s="27">
        <v>0</v>
      </c>
      <c r="S3403" s="27">
        <v>1</v>
      </c>
      <c r="T3403" s="33">
        <v>1.287837882863923</v>
      </c>
      <c r="U3403" s="27"/>
      <c r="V3403" s="27"/>
      <c r="W3403" s="27"/>
      <c r="X3403" s="27"/>
      <c r="Y3403" s="27"/>
      <c r="Z3403" s="27">
        <v>0</v>
      </c>
    </row>
    <row r="3404" spans="1:26">
      <c r="A3404" s="27">
        <v>1951</v>
      </c>
      <c r="B3404" t="s">
        <v>244</v>
      </c>
      <c r="C3404" s="27"/>
      <c r="D3404" s="27"/>
      <c r="E3404" s="27"/>
      <c r="F3404" s="27">
        <v>0</v>
      </c>
      <c r="G3404" s="27">
        <v>1</v>
      </c>
      <c r="H3404" s="27">
        <v>1</v>
      </c>
      <c r="I3404" s="27">
        <v>0</v>
      </c>
      <c r="J3404" s="27">
        <v>1</v>
      </c>
      <c r="K3404" s="27">
        <v>2</v>
      </c>
      <c r="L3404" s="27">
        <v>1</v>
      </c>
      <c r="M3404" s="27">
        <v>0</v>
      </c>
      <c r="N3404" s="27">
        <v>0</v>
      </c>
      <c r="O3404" s="27">
        <v>0</v>
      </c>
      <c r="P3404" s="27"/>
      <c r="Q3404" s="27"/>
      <c r="R3404" s="27">
        <v>0</v>
      </c>
      <c r="S3404" s="27">
        <v>1</v>
      </c>
      <c r="T3404" s="33">
        <v>1.3439935487765553</v>
      </c>
      <c r="U3404" s="27"/>
      <c r="V3404" s="27"/>
      <c r="W3404" s="27"/>
      <c r="X3404" s="27"/>
      <c r="Y3404" s="27"/>
      <c r="Z3404" s="27">
        <v>0</v>
      </c>
    </row>
    <row r="3405" spans="1:26">
      <c r="A3405" s="27">
        <v>1952</v>
      </c>
      <c r="B3405" t="s">
        <v>244</v>
      </c>
      <c r="C3405" s="27"/>
      <c r="D3405" s="27"/>
      <c r="E3405" s="27"/>
      <c r="F3405" s="27">
        <v>0</v>
      </c>
      <c r="G3405" s="27">
        <v>1</v>
      </c>
      <c r="H3405" s="27">
        <v>1</v>
      </c>
      <c r="I3405" s="27">
        <v>0</v>
      </c>
      <c r="J3405" s="27">
        <v>1</v>
      </c>
      <c r="K3405" s="27">
        <v>2</v>
      </c>
      <c r="L3405" s="27">
        <v>1</v>
      </c>
      <c r="M3405" s="27">
        <v>0</v>
      </c>
      <c r="N3405" s="27">
        <v>0</v>
      </c>
      <c r="O3405" s="27">
        <v>0</v>
      </c>
      <c r="P3405" s="27"/>
      <c r="Q3405" s="27"/>
      <c r="R3405" s="27">
        <v>0</v>
      </c>
      <c r="S3405" s="27">
        <v>1</v>
      </c>
      <c r="T3405" s="33">
        <v>1.1861288455441423</v>
      </c>
      <c r="U3405" s="27"/>
      <c r="V3405" s="27"/>
      <c r="W3405" s="27"/>
      <c r="X3405" s="27"/>
      <c r="Y3405" s="27"/>
      <c r="Z3405" s="27">
        <v>0</v>
      </c>
    </row>
    <row r="3406" spans="1:26">
      <c r="A3406" s="27">
        <v>1953</v>
      </c>
      <c r="B3406" t="s">
        <v>244</v>
      </c>
      <c r="C3406" s="27"/>
      <c r="D3406" s="27"/>
      <c r="E3406" s="27"/>
      <c r="F3406" s="27">
        <v>0</v>
      </c>
      <c r="G3406" s="27">
        <v>1</v>
      </c>
      <c r="H3406" s="27">
        <v>1</v>
      </c>
      <c r="I3406" s="27">
        <v>0</v>
      </c>
      <c r="J3406" s="27">
        <v>1</v>
      </c>
      <c r="K3406" s="27">
        <v>2</v>
      </c>
      <c r="L3406" s="27">
        <v>1</v>
      </c>
      <c r="M3406" s="27">
        <v>0</v>
      </c>
      <c r="N3406" s="27">
        <v>0</v>
      </c>
      <c r="O3406" s="27">
        <v>0</v>
      </c>
      <c r="P3406" s="27"/>
      <c r="Q3406" s="27"/>
      <c r="R3406" s="27">
        <v>0</v>
      </c>
      <c r="S3406" s="27">
        <v>1</v>
      </c>
      <c r="T3406" s="33">
        <v>1.1355764645766917</v>
      </c>
      <c r="U3406" s="27"/>
      <c r="V3406" s="27"/>
      <c r="W3406" s="27"/>
      <c r="X3406" s="27"/>
      <c r="Y3406" s="27"/>
      <c r="Z3406" s="27">
        <v>0</v>
      </c>
    </row>
    <row r="3407" spans="1:26">
      <c r="A3407" s="27">
        <v>1954</v>
      </c>
      <c r="B3407" t="s">
        <v>244</v>
      </c>
      <c r="C3407" s="27"/>
      <c r="D3407" s="27"/>
      <c r="E3407" s="27"/>
      <c r="F3407" s="27">
        <v>0</v>
      </c>
      <c r="G3407" s="27">
        <v>1</v>
      </c>
      <c r="H3407" s="27">
        <v>1</v>
      </c>
      <c r="I3407" s="27">
        <v>0</v>
      </c>
      <c r="J3407" s="27">
        <v>1</v>
      </c>
      <c r="K3407" s="27">
        <v>2</v>
      </c>
      <c r="L3407" s="27">
        <v>1</v>
      </c>
      <c r="M3407" s="27">
        <v>0</v>
      </c>
      <c r="N3407" s="27">
        <v>0</v>
      </c>
      <c r="O3407" s="27">
        <v>0</v>
      </c>
      <c r="P3407" s="27"/>
      <c r="Q3407" s="27"/>
      <c r="R3407" s="27">
        <v>0</v>
      </c>
      <c r="S3407" s="27">
        <v>1</v>
      </c>
      <c r="T3407" s="33">
        <v>1.2456557755316726</v>
      </c>
      <c r="U3407" s="27"/>
      <c r="V3407" s="27"/>
      <c r="W3407" s="27"/>
      <c r="X3407" s="27"/>
      <c r="Y3407" s="27"/>
      <c r="Z3407" s="27">
        <v>0</v>
      </c>
    </row>
    <row r="3408" spans="1:26">
      <c r="A3408" s="27">
        <v>1955</v>
      </c>
      <c r="B3408" t="s">
        <v>244</v>
      </c>
      <c r="C3408" s="27"/>
      <c r="D3408" s="27"/>
      <c r="E3408" s="27"/>
      <c r="F3408" s="27">
        <v>0</v>
      </c>
      <c r="G3408" s="27">
        <v>1</v>
      </c>
      <c r="H3408" s="27">
        <v>1</v>
      </c>
      <c r="I3408" s="27">
        <v>0</v>
      </c>
      <c r="J3408" s="27">
        <v>1</v>
      </c>
      <c r="K3408" s="27">
        <v>2</v>
      </c>
      <c r="L3408" s="27">
        <v>1</v>
      </c>
      <c r="M3408" s="27">
        <v>0</v>
      </c>
      <c r="N3408" s="27">
        <v>0</v>
      </c>
      <c r="O3408" s="27">
        <v>0</v>
      </c>
      <c r="P3408" s="27"/>
      <c r="Q3408" s="27"/>
      <c r="R3408" s="27">
        <v>0</v>
      </c>
      <c r="S3408" s="27">
        <v>1</v>
      </c>
      <c r="T3408" s="33">
        <v>1.2093425125419712</v>
      </c>
      <c r="U3408" s="27"/>
      <c r="V3408" s="27"/>
      <c r="W3408" s="27"/>
      <c r="X3408" s="27"/>
      <c r="Y3408" s="27"/>
      <c r="Z3408" s="27">
        <v>0</v>
      </c>
    </row>
    <row r="3409" spans="1:26">
      <c r="A3409" s="27">
        <v>1956</v>
      </c>
      <c r="B3409" t="s">
        <v>244</v>
      </c>
      <c r="C3409" s="27"/>
      <c r="D3409" s="27"/>
      <c r="E3409" s="27"/>
      <c r="F3409" s="27">
        <v>0</v>
      </c>
      <c r="G3409" s="27">
        <v>1</v>
      </c>
      <c r="H3409" s="27">
        <v>1</v>
      </c>
      <c r="I3409" s="27">
        <v>0</v>
      </c>
      <c r="J3409" s="27">
        <v>1</v>
      </c>
      <c r="K3409" s="27">
        <v>2</v>
      </c>
      <c r="L3409" s="27">
        <v>1</v>
      </c>
      <c r="M3409" s="27">
        <v>0</v>
      </c>
      <c r="N3409" s="27">
        <v>0</v>
      </c>
      <c r="O3409" s="27">
        <v>0</v>
      </c>
      <c r="P3409" s="27"/>
      <c r="Q3409" s="27"/>
      <c r="R3409" s="27">
        <v>0</v>
      </c>
      <c r="S3409" s="27">
        <v>1</v>
      </c>
      <c r="T3409" s="33">
        <v>1.188247729709901</v>
      </c>
      <c r="U3409" s="27"/>
      <c r="V3409" s="27"/>
      <c r="W3409" s="27"/>
      <c r="X3409" s="27"/>
      <c r="Y3409" s="27"/>
      <c r="Z3409" s="27">
        <v>0</v>
      </c>
    </row>
    <row r="3410" spans="1:26">
      <c r="A3410" s="27">
        <v>1957</v>
      </c>
      <c r="B3410" t="s">
        <v>244</v>
      </c>
      <c r="C3410" s="27"/>
      <c r="D3410" s="27"/>
      <c r="E3410" s="27"/>
      <c r="F3410" s="27">
        <v>0</v>
      </c>
      <c r="G3410" s="27">
        <v>1</v>
      </c>
      <c r="H3410" s="27">
        <v>1</v>
      </c>
      <c r="I3410" s="27">
        <v>0</v>
      </c>
      <c r="J3410" s="27">
        <v>1</v>
      </c>
      <c r="K3410" s="27">
        <v>2</v>
      </c>
      <c r="L3410" s="27">
        <v>1</v>
      </c>
      <c r="M3410" s="27">
        <v>0</v>
      </c>
      <c r="N3410" s="27">
        <v>0</v>
      </c>
      <c r="O3410" s="27">
        <v>0</v>
      </c>
      <c r="P3410" s="27"/>
      <c r="Q3410" s="27"/>
      <c r="R3410" s="27">
        <v>0</v>
      </c>
      <c r="S3410" s="27">
        <v>1</v>
      </c>
      <c r="T3410" s="33">
        <v>1.1056830722153153</v>
      </c>
      <c r="U3410" s="27"/>
      <c r="V3410" s="27"/>
      <c r="W3410" s="27"/>
      <c r="X3410" s="27"/>
      <c r="Y3410" s="27"/>
      <c r="Z3410" s="27">
        <v>0</v>
      </c>
    </row>
    <row r="3411" spans="1:26">
      <c r="A3411" s="27">
        <v>1958</v>
      </c>
      <c r="B3411" t="s">
        <v>244</v>
      </c>
      <c r="C3411" s="27"/>
      <c r="D3411" s="27"/>
      <c r="E3411" s="27"/>
      <c r="F3411" s="27">
        <v>0</v>
      </c>
      <c r="G3411" s="27">
        <v>1</v>
      </c>
      <c r="H3411" s="27">
        <v>1</v>
      </c>
      <c r="I3411" s="27">
        <v>0</v>
      </c>
      <c r="J3411" s="27">
        <v>1</v>
      </c>
      <c r="K3411" s="27">
        <v>2</v>
      </c>
      <c r="L3411" s="27">
        <v>1</v>
      </c>
      <c r="M3411" s="27">
        <v>0</v>
      </c>
      <c r="N3411" s="27">
        <v>0</v>
      </c>
      <c r="O3411" s="27">
        <v>0</v>
      </c>
      <c r="P3411" s="27"/>
      <c r="Q3411" s="27"/>
      <c r="R3411" s="27">
        <v>0</v>
      </c>
      <c r="S3411" s="27">
        <v>1</v>
      </c>
      <c r="T3411" s="33">
        <v>1.0176220702015186</v>
      </c>
      <c r="U3411" s="27"/>
      <c r="V3411" s="27"/>
      <c r="W3411" s="27"/>
      <c r="X3411" s="27"/>
      <c r="Y3411" s="27"/>
      <c r="Z3411" s="27">
        <v>0</v>
      </c>
    </row>
    <row r="3412" spans="1:26">
      <c r="A3412" s="27">
        <v>1959</v>
      </c>
      <c r="B3412" t="s">
        <v>244</v>
      </c>
      <c r="C3412" s="27"/>
      <c r="D3412" s="27"/>
      <c r="E3412" s="27"/>
      <c r="F3412" s="27">
        <v>0</v>
      </c>
      <c r="G3412" s="27">
        <v>1</v>
      </c>
      <c r="H3412" s="27">
        <v>1</v>
      </c>
      <c r="I3412" s="27">
        <v>0</v>
      </c>
      <c r="J3412" s="27">
        <v>1</v>
      </c>
      <c r="K3412" s="27">
        <v>2</v>
      </c>
      <c r="L3412" s="27">
        <v>1</v>
      </c>
      <c r="M3412" s="27">
        <v>0</v>
      </c>
      <c r="N3412" s="27">
        <v>0</v>
      </c>
      <c r="O3412" s="27">
        <v>0</v>
      </c>
      <c r="P3412" s="27"/>
      <c r="Q3412" s="27"/>
      <c r="R3412" s="27">
        <v>0</v>
      </c>
      <c r="S3412" s="27">
        <v>1</v>
      </c>
      <c r="T3412" s="33">
        <v>1.0157995537348996</v>
      </c>
      <c r="U3412" s="27"/>
      <c r="V3412" s="27"/>
      <c r="W3412" s="27"/>
      <c r="X3412" s="27"/>
      <c r="Y3412" s="27"/>
      <c r="Z3412" s="27">
        <v>0</v>
      </c>
    </row>
    <row r="3413" spans="1:26">
      <c r="A3413" s="27">
        <v>1960</v>
      </c>
      <c r="B3413" t="s">
        <v>244</v>
      </c>
      <c r="C3413" s="27"/>
      <c r="D3413" s="27"/>
      <c r="E3413" s="27"/>
      <c r="F3413" s="27">
        <v>0</v>
      </c>
      <c r="G3413" s="27">
        <v>1</v>
      </c>
      <c r="H3413" s="27">
        <v>1</v>
      </c>
      <c r="I3413" s="27">
        <v>0</v>
      </c>
      <c r="J3413" s="27">
        <v>1</v>
      </c>
      <c r="K3413" s="27">
        <v>2</v>
      </c>
      <c r="L3413" s="27">
        <v>1</v>
      </c>
      <c r="M3413" s="27">
        <v>0</v>
      </c>
      <c r="N3413" s="27">
        <v>0</v>
      </c>
      <c r="O3413" s="27">
        <v>0</v>
      </c>
      <c r="P3413" s="27"/>
      <c r="Q3413" s="27">
        <v>1684121534.5841503</v>
      </c>
      <c r="R3413" s="27">
        <v>0</v>
      </c>
      <c r="S3413" s="27">
        <v>1</v>
      </c>
      <c r="T3413" s="33">
        <v>0.99364431383616725</v>
      </c>
      <c r="U3413" s="27"/>
      <c r="V3413" s="27"/>
      <c r="W3413" s="27"/>
      <c r="X3413" s="27"/>
      <c r="Y3413" s="27"/>
      <c r="Z3413" s="27">
        <v>0</v>
      </c>
    </row>
    <row r="3414" spans="1:26">
      <c r="A3414" s="27">
        <v>1961</v>
      </c>
      <c r="B3414" t="s">
        <v>244</v>
      </c>
      <c r="C3414" s="27"/>
      <c r="D3414" s="27"/>
      <c r="E3414" s="27"/>
      <c r="F3414" s="27">
        <v>0</v>
      </c>
      <c r="G3414" s="27">
        <v>1</v>
      </c>
      <c r="H3414" s="27">
        <v>1</v>
      </c>
      <c r="I3414" s="27">
        <v>0</v>
      </c>
      <c r="J3414" s="27">
        <v>1</v>
      </c>
      <c r="K3414" s="27">
        <v>2</v>
      </c>
      <c r="L3414" s="27">
        <v>1</v>
      </c>
      <c r="M3414" s="27">
        <v>0</v>
      </c>
      <c r="N3414" s="27">
        <v>0</v>
      </c>
      <c r="O3414" s="27">
        <v>0</v>
      </c>
      <c r="P3414" s="27"/>
      <c r="Q3414" s="27">
        <v>1831700364.0436854</v>
      </c>
      <c r="R3414" s="27">
        <v>0</v>
      </c>
      <c r="S3414" s="27">
        <v>1</v>
      </c>
      <c r="T3414" s="33">
        <v>0.97346733996739376</v>
      </c>
      <c r="U3414" s="27"/>
      <c r="V3414" s="27"/>
      <c r="W3414" s="27"/>
      <c r="X3414" s="27"/>
      <c r="Y3414" s="27"/>
      <c r="Z3414" s="27">
        <v>0</v>
      </c>
    </row>
    <row r="3415" spans="1:26">
      <c r="A3415" s="27">
        <v>1962</v>
      </c>
      <c r="B3415" t="s">
        <v>244</v>
      </c>
      <c r="C3415" s="27"/>
      <c r="D3415" s="27"/>
      <c r="E3415" s="27"/>
      <c r="F3415" s="27">
        <v>0</v>
      </c>
      <c r="G3415" s="27">
        <v>1</v>
      </c>
      <c r="H3415" s="27">
        <v>1</v>
      </c>
      <c r="I3415" s="27">
        <v>0</v>
      </c>
      <c r="J3415" s="27">
        <v>1</v>
      </c>
      <c r="K3415" s="27">
        <v>2</v>
      </c>
      <c r="L3415" s="27">
        <v>1</v>
      </c>
      <c r="M3415" s="27">
        <v>0</v>
      </c>
      <c r="N3415" s="27">
        <v>0</v>
      </c>
      <c r="O3415" s="27">
        <v>0</v>
      </c>
      <c r="P3415" s="27"/>
      <c r="Q3415" s="27">
        <v>1954634836.1803415</v>
      </c>
      <c r="R3415" s="27">
        <v>0</v>
      </c>
      <c r="S3415" s="27">
        <v>1</v>
      </c>
      <c r="T3415" s="33">
        <v>0.97699079984331827</v>
      </c>
      <c r="U3415" s="27"/>
      <c r="V3415" s="27"/>
      <c r="W3415" s="27"/>
      <c r="X3415" s="27"/>
      <c r="Y3415" s="27"/>
      <c r="Z3415" s="27">
        <v>0</v>
      </c>
    </row>
    <row r="3416" spans="1:26">
      <c r="A3416" s="27">
        <v>1963</v>
      </c>
      <c r="B3416" t="s">
        <v>244</v>
      </c>
      <c r="C3416" s="27"/>
      <c r="D3416" s="27"/>
      <c r="E3416" s="27"/>
      <c r="F3416" s="27">
        <v>0</v>
      </c>
      <c r="G3416" s="27">
        <v>1</v>
      </c>
      <c r="H3416" s="27">
        <v>1</v>
      </c>
      <c r="I3416" s="27">
        <v>0</v>
      </c>
      <c r="J3416" s="27">
        <v>1</v>
      </c>
      <c r="K3416" s="27">
        <v>2</v>
      </c>
      <c r="L3416" s="27">
        <v>1</v>
      </c>
      <c r="M3416" s="27">
        <v>0</v>
      </c>
      <c r="N3416" s="27">
        <v>0</v>
      </c>
      <c r="O3416" s="27">
        <v>0</v>
      </c>
      <c r="P3416" s="27"/>
      <c r="Q3416" s="27">
        <v>1978437692.523103</v>
      </c>
      <c r="R3416" s="27">
        <v>0</v>
      </c>
      <c r="S3416" s="27">
        <v>1</v>
      </c>
      <c r="T3416" s="33">
        <v>0.98866747285419376</v>
      </c>
      <c r="U3416" s="27"/>
      <c r="V3416" s="27"/>
      <c r="W3416" s="27"/>
      <c r="X3416" s="27"/>
      <c r="Y3416" s="27"/>
      <c r="Z3416" s="27">
        <v>0</v>
      </c>
    </row>
    <row r="3417" spans="1:26">
      <c r="A3417" s="27">
        <v>1964</v>
      </c>
      <c r="B3417" t="s">
        <v>244</v>
      </c>
      <c r="C3417" s="27"/>
      <c r="D3417" s="27"/>
      <c r="E3417" s="27"/>
      <c r="F3417" s="27">
        <v>0</v>
      </c>
      <c r="G3417" s="27">
        <v>1</v>
      </c>
      <c r="H3417" s="27">
        <v>1</v>
      </c>
      <c r="I3417" s="27">
        <v>0</v>
      </c>
      <c r="J3417" s="27">
        <v>1</v>
      </c>
      <c r="K3417" s="27">
        <v>2</v>
      </c>
      <c r="L3417" s="27">
        <v>1</v>
      </c>
      <c r="M3417" s="27">
        <v>0</v>
      </c>
      <c r="N3417" s="27">
        <v>0</v>
      </c>
      <c r="O3417" s="27">
        <v>0</v>
      </c>
      <c r="P3417" s="27"/>
      <c r="Q3417" s="27">
        <v>2340521142.5371046</v>
      </c>
      <c r="R3417" s="27">
        <v>0</v>
      </c>
      <c r="S3417" s="27">
        <v>1</v>
      </c>
      <c r="T3417" s="33">
        <v>1.0337554660061781</v>
      </c>
      <c r="U3417" s="27"/>
      <c r="V3417" s="27"/>
      <c r="W3417" s="27"/>
      <c r="X3417" s="27"/>
      <c r="Y3417" s="27"/>
      <c r="Z3417" s="27">
        <v>0</v>
      </c>
    </row>
    <row r="3418" spans="1:26">
      <c r="A3418" s="27">
        <v>1965</v>
      </c>
      <c r="B3418" t="s">
        <v>244</v>
      </c>
      <c r="C3418" s="27"/>
      <c r="D3418" s="27"/>
      <c r="E3418" s="27"/>
      <c r="F3418" s="27">
        <v>0</v>
      </c>
      <c r="G3418" s="27">
        <v>1</v>
      </c>
      <c r="H3418" s="27">
        <v>1</v>
      </c>
      <c r="I3418" s="27">
        <v>0</v>
      </c>
      <c r="J3418" s="27">
        <v>1</v>
      </c>
      <c r="K3418" s="27">
        <v>2</v>
      </c>
      <c r="L3418" s="27">
        <v>1</v>
      </c>
      <c r="M3418" s="27">
        <v>0</v>
      </c>
      <c r="N3418" s="27">
        <v>0</v>
      </c>
      <c r="O3418" s="27">
        <v>0</v>
      </c>
      <c r="P3418" s="27"/>
      <c r="Q3418" s="27"/>
      <c r="R3418" s="27">
        <v>0</v>
      </c>
      <c r="S3418" s="27">
        <v>1</v>
      </c>
      <c r="T3418" s="33">
        <v>1.0227515959565798</v>
      </c>
      <c r="U3418" s="27"/>
      <c r="V3418" s="27"/>
      <c r="W3418" s="27"/>
      <c r="X3418" s="27"/>
      <c r="Y3418" s="27"/>
      <c r="Z3418" s="27">
        <v>0</v>
      </c>
    </row>
    <row r="3419" spans="1:26">
      <c r="A3419" s="27">
        <v>1966</v>
      </c>
      <c r="B3419" t="s">
        <v>244</v>
      </c>
      <c r="C3419" s="27"/>
      <c r="D3419" s="27"/>
      <c r="E3419" s="27"/>
      <c r="F3419" s="27">
        <v>0</v>
      </c>
      <c r="G3419" s="27">
        <v>1</v>
      </c>
      <c r="H3419" s="27">
        <v>1</v>
      </c>
      <c r="I3419" s="27">
        <v>0</v>
      </c>
      <c r="J3419" s="27">
        <v>1</v>
      </c>
      <c r="K3419" s="27">
        <v>2</v>
      </c>
      <c r="L3419" s="27">
        <v>1</v>
      </c>
      <c r="M3419" s="27">
        <v>0</v>
      </c>
      <c r="N3419" s="27">
        <v>0</v>
      </c>
      <c r="O3419" s="27">
        <v>0</v>
      </c>
      <c r="P3419" s="27"/>
      <c r="Q3419" s="27"/>
      <c r="R3419" s="27">
        <v>0</v>
      </c>
      <c r="S3419" s="27">
        <v>1</v>
      </c>
      <c r="T3419" s="33">
        <v>1.060453919000093</v>
      </c>
      <c r="U3419" s="27"/>
      <c r="V3419" s="27"/>
      <c r="W3419" s="27"/>
      <c r="X3419" s="27"/>
      <c r="Y3419" s="27"/>
      <c r="Z3419" s="27">
        <v>0</v>
      </c>
    </row>
    <row r="3420" spans="1:26">
      <c r="A3420" s="27">
        <v>1967</v>
      </c>
      <c r="B3420" t="s">
        <v>244</v>
      </c>
      <c r="C3420" s="27"/>
      <c r="D3420" s="27"/>
      <c r="E3420" s="27"/>
      <c r="F3420" s="27">
        <v>0</v>
      </c>
      <c r="G3420" s="27">
        <v>1</v>
      </c>
      <c r="H3420" s="27">
        <v>1</v>
      </c>
      <c r="I3420" s="27">
        <v>0</v>
      </c>
      <c r="J3420" s="27">
        <v>1</v>
      </c>
      <c r="K3420" s="27">
        <v>2</v>
      </c>
      <c r="L3420" s="27">
        <v>1</v>
      </c>
      <c r="M3420" s="27">
        <v>0</v>
      </c>
      <c r="N3420" s="27">
        <v>0</v>
      </c>
      <c r="O3420" s="27">
        <v>0</v>
      </c>
      <c r="P3420" s="27"/>
      <c r="Q3420" s="27"/>
      <c r="R3420" s="27">
        <v>0</v>
      </c>
      <c r="S3420" s="27">
        <v>1</v>
      </c>
      <c r="T3420" s="33">
        <v>1.0100991944882907</v>
      </c>
      <c r="U3420" s="27"/>
      <c r="V3420" s="27"/>
      <c r="W3420" s="27"/>
      <c r="X3420" s="27"/>
      <c r="Y3420" s="27"/>
      <c r="Z3420" s="27">
        <v>0</v>
      </c>
    </row>
    <row r="3421" spans="1:26">
      <c r="A3421" s="27">
        <v>1968</v>
      </c>
      <c r="B3421" t="s">
        <v>244</v>
      </c>
      <c r="C3421" s="27"/>
      <c r="D3421" s="27"/>
      <c r="E3421" s="27"/>
      <c r="F3421" s="27">
        <v>0</v>
      </c>
      <c r="G3421" s="27">
        <v>1</v>
      </c>
      <c r="H3421" s="27">
        <v>1</v>
      </c>
      <c r="I3421" s="27">
        <v>0</v>
      </c>
      <c r="J3421" s="27">
        <v>1</v>
      </c>
      <c r="K3421" s="27">
        <v>2</v>
      </c>
      <c r="L3421" s="27">
        <v>1</v>
      </c>
      <c r="M3421" s="27">
        <v>0</v>
      </c>
      <c r="N3421" s="27">
        <v>0</v>
      </c>
      <c r="O3421" s="27">
        <v>0</v>
      </c>
      <c r="P3421" s="27"/>
      <c r="Q3421" s="27">
        <v>2896947633.7160463</v>
      </c>
      <c r="R3421" s="27">
        <v>0</v>
      </c>
      <c r="S3421" s="27">
        <v>1</v>
      </c>
      <c r="T3421" s="33">
        <v>0.99765870157012104</v>
      </c>
      <c r="U3421" s="27"/>
      <c r="V3421" s="27"/>
      <c r="W3421" s="27"/>
      <c r="X3421" s="27"/>
      <c r="Y3421" s="27"/>
      <c r="Z3421" s="27">
        <v>0</v>
      </c>
    </row>
    <row r="3422" spans="1:26">
      <c r="A3422" s="27">
        <v>1969</v>
      </c>
      <c r="B3422" t="s">
        <v>244</v>
      </c>
      <c r="C3422" s="27"/>
      <c r="D3422" s="27"/>
      <c r="E3422" s="27"/>
      <c r="F3422" s="27">
        <v>0</v>
      </c>
      <c r="G3422" s="27">
        <v>1</v>
      </c>
      <c r="H3422" s="27">
        <v>1</v>
      </c>
      <c r="I3422" s="27">
        <v>0</v>
      </c>
      <c r="J3422" s="27">
        <v>1</v>
      </c>
      <c r="K3422" s="27">
        <v>2</v>
      </c>
      <c r="L3422" s="27">
        <v>1</v>
      </c>
      <c r="M3422" s="27">
        <v>0</v>
      </c>
      <c r="N3422" s="27">
        <v>0</v>
      </c>
      <c r="O3422" s="27">
        <v>0</v>
      </c>
      <c r="P3422" s="27"/>
      <c r="Q3422" s="27">
        <v>3008120974.516942</v>
      </c>
      <c r="R3422" s="27">
        <v>0</v>
      </c>
      <c r="S3422" s="27">
        <v>1</v>
      </c>
      <c r="T3422" s="33">
        <v>1.0058077459461789</v>
      </c>
      <c r="U3422" s="27"/>
      <c r="V3422" s="27"/>
      <c r="W3422" s="27"/>
      <c r="X3422" s="27"/>
      <c r="Y3422" s="27"/>
      <c r="Z3422" s="27">
        <v>0</v>
      </c>
    </row>
    <row r="3423" spans="1:26">
      <c r="A3423" s="27">
        <v>1970</v>
      </c>
      <c r="B3423" t="s">
        <v>244</v>
      </c>
      <c r="C3423" s="27"/>
      <c r="D3423" s="27"/>
      <c r="E3423" s="27"/>
      <c r="F3423" s="27">
        <v>0</v>
      </c>
      <c r="G3423" s="27">
        <v>1</v>
      </c>
      <c r="H3423" s="27">
        <v>1</v>
      </c>
      <c r="I3423" s="27">
        <v>0</v>
      </c>
      <c r="J3423" s="27">
        <v>1</v>
      </c>
      <c r="K3423" s="27">
        <v>2</v>
      </c>
      <c r="L3423" s="27">
        <v>1</v>
      </c>
      <c r="M3423" s="27">
        <v>0</v>
      </c>
      <c r="N3423" s="27">
        <v>0</v>
      </c>
      <c r="O3423" s="27">
        <v>0</v>
      </c>
      <c r="P3423" s="27"/>
      <c r="Q3423" s="27">
        <v>3281713805.6566796</v>
      </c>
      <c r="R3423" s="27">
        <v>0</v>
      </c>
      <c r="S3423" s="27">
        <v>1</v>
      </c>
      <c r="T3423" s="33">
        <v>1</v>
      </c>
      <c r="U3423" s="27"/>
      <c r="V3423" s="27"/>
      <c r="W3423" s="27"/>
      <c r="X3423" s="27"/>
      <c r="Y3423" s="27">
        <v>0</v>
      </c>
      <c r="Z3423" s="27">
        <v>0</v>
      </c>
    </row>
    <row r="3424" spans="1:26">
      <c r="A3424" s="27">
        <v>1971</v>
      </c>
      <c r="B3424" t="s">
        <v>244</v>
      </c>
      <c r="C3424" s="27"/>
      <c r="D3424" s="27"/>
      <c r="E3424" s="27"/>
      <c r="F3424" s="27">
        <v>45000000</v>
      </c>
      <c r="G3424" s="27">
        <v>1</v>
      </c>
      <c r="H3424" s="27">
        <v>1</v>
      </c>
      <c r="I3424" s="27">
        <v>0</v>
      </c>
      <c r="J3424" s="27">
        <v>1</v>
      </c>
      <c r="K3424" s="27">
        <v>2</v>
      </c>
      <c r="L3424" s="27">
        <v>1</v>
      </c>
      <c r="M3424" s="27">
        <v>0</v>
      </c>
      <c r="N3424" s="27">
        <v>0</v>
      </c>
      <c r="O3424" s="27">
        <v>0</v>
      </c>
      <c r="P3424" s="27"/>
      <c r="Q3424" s="27">
        <v>3865346534.6534657</v>
      </c>
      <c r="R3424" s="27">
        <v>1</v>
      </c>
      <c r="S3424" s="27">
        <v>1</v>
      </c>
      <c r="T3424" s="33">
        <v>0.92761372871024128</v>
      </c>
      <c r="U3424" s="27"/>
      <c r="V3424" s="27"/>
      <c r="W3424" s="27"/>
      <c r="X3424" s="27"/>
      <c r="Y3424" s="27">
        <v>0</v>
      </c>
      <c r="Z3424" s="27">
        <v>0</v>
      </c>
    </row>
    <row r="3425" spans="1:26">
      <c r="A3425" s="27">
        <v>1972</v>
      </c>
      <c r="B3425" t="s">
        <v>244</v>
      </c>
      <c r="C3425" s="27"/>
      <c r="D3425" s="27"/>
      <c r="E3425" s="27"/>
      <c r="F3425" s="27">
        <v>0</v>
      </c>
      <c r="G3425" s="27">
        <v>1</v>
      </c>
      <c r="H3425" s="27">
        <v>1</v>
      </c>
      <c r="I3425" s="27">
        <v>0</v>
      </c>
      <c r="J3425" s="27">
        <v>1</v>
      </c>
      <c r="K3425" s="27">
        <v>2</v>
      </c>
      <c r="L3425" s="27">
        <v>1</v>
      </c>
      <c r="M3425" s="27">
        <v>0</v>
      </c>
      <c r="N3425" s="27">
        <v>0</v>
      </c>
      <c r="O3425" s="27">
        <v>0</v>
      </c>
      <c r="P3425" s="27"/>
      <c r="Q3425" s="27">
        <v>4113848002.4031243</v>
      </c>
      <c r="R3425" s="27">
        <v>1</v>
      </c>
      <c r="S3425" s="27">
        <v>1</v>
      </c>
      <c r="T3425" s="33">
        <v>0.92122545142259926</v>
      </c>
      <c r="U3425" s="27"/>
      <c r="V3425" s="27"/>
      <c r="W3425" s="27"/>
      <c r="X3425" s="27"/>
      <c r="Y3425" s="27">
        <v>0</v>
      </c>
      <c r="Z3425" s="27">
        <v>0</v>
      </c>
    </row>
    <row r="3426" spans="1:26">
      <c r="A3426" s="27">
        <v>1973</v>
      </c>
      <c r="B3426" t="s">
        <v>244</v>
      </c>
      <c r="C3426" s="27"/>
      <c r="D3426" s="27"/>
      <c r="E3426" s="27"/>
      <c r="F3426" s="27">
        <v>0</v>
      </c>
      <c r="G3426" s="27">
        <v>1</v>
      </c>
      <c r="H3426" s="27">
        <v>1</v>
      </c>
      <c r="I3426" s="27">
        <v>0</v>
      </c>
      <c r="J3426" s="27">
        <v>1</v>
      </c>
      <c r="K3426" s="27">
        <v>2</v>
      </c>
      <c r="L3426" s="27">
        <v>1</v>
      </c>
      <c r="M3426" s="27">
        <v>0</v>
      </c>
      <c r="N3426" s="27">
        <v>0</v>
      </c>
      <c r="O3426" s="27">
        <v>0</v>
      </c>
      <c r="P3426" s="27"/>
      <c r="Q3426" s="27">
        <v>5134367778.1446018</v>
      </c>
      <c r="R3426" s="27">
        <v>1</v>
      </c>
      <c r="S3426" s="27">
        <v>1</v>
      </c>
      <c r="T3426" s="33">
        <v>1.2798279189511945</v>
      </c>
      <c r="U3426" s="27"/>
      <c r="V3426" s="27"/>
      <c r="W3426" s="27"/>
      <c r="X3426" s="27"/>
      <c r="Y3426" s="27">
        <v>0</v>
      </c>
      <c r="Z3426" s="27">
        <v>0</v>
      </c>
    </row>
    <row r="3427" spans="1:26">
      <c r="A3427" s="27">
        <v>1974</v>
      </c>
      <c r="B3427" t="s">
        <v>244</v>
      </c>
      <c r="C3427" s="27"/>
      <c r="D3427" s="27"/>
      <c r="E3427" s="27"/>
      <c r="F3427" s="27">
        <v>0</v>
      </c>
      <c r="G3427" s="27">
        <v>1</v>
      </c>
      <c r="H3427" s="27">
        <v>1</v>
      </c>
      <c r="I3427" s="27">
        <v>0</v>
      </c>
      <c r="J3427" s="27">
        <v>1</v>
      </c>
      <c r="K3427" s="27">
        <v>2</v>
      </c>
      <c r="L3427" s="27">
        <v>1</v>
      </c>
      <c r="M3427" s="27">
        <v>0</v>
      </c>
      <c r="N3427" s="27">
        <v>0</v>
      </c>
      <c r="O3427" s="27">
        <v>0</v>
      </c>
      <c r="P3427" s="27"/>
      <c r="Q3427" s="27">
        <v>11516762614.290552</v>
      </c>
      <c r="R3427" s="27">
        <v>1</v>
      </c>
      <c r="S3427" s="27">
        <v>1</v>
      </c>
      <c r="T3427" s="33">
        <v>1.2793035310212315</v>
      </c>
      <c r="U3427" s="27"/>
      <c r="V3427" s="27"/>
      <c r="W3427" s="27"/>
      <c r="X3427" s="27"/>
      <c r="Y3427" s="27">
        <v>0</v>
      </c>
      <c r="Z3427" s="27">
        <v>0</v>
      </c>
    </row>
    <row r="3428" spans="1:26">
      <c r="A3428" s="27">
        <v>1975</v>
      </c>
      <c r="B3428" t="s">
        <v>244</v>
      </c>
      <c r="C3428" s="27"/>
      <c r="D3428" s="27"/>
      <c r="E3428" s="27"/>
      <c r="F3428" s="27">
        <v>0</v>
      </c>
      <c r="G3428" s="27">
        <v>1</v>
      </c>
      <c r="H3428" s="27">
        <v>1</v>
      </c>
      <c r="I3428" s="27">
        <v>0</v>
      </c>
      <c r="J3428" s="27">
        <v>1</v>
      </c>
      <c r="K3428" s="27">
        <v>2</v>
      </c>
      <c r="L3428" s="27">
        <v>1</v>
      </c>
      <c r="M3428" s="27">
        <v>0</v>
      </c>
      <c r="N3428" s="27">
        <v>0</v>
      </c>
      <c r="O3428" s="27">
        <v>0</v>
      </c>
      <c r="P3428" s="27"/>
      <c r="Q3428" s="27">
        <v>13458516762.614292</v>
      </c>
      <c r="R3428" s="27">
        <v>1</v>
      </c>
      <c r="S3428" s="27">
        <v>1</v>
      </c>
      <c r="T3428" s="33">
        <v>0.94696688960437181</v>
      </c>
      <c r="U3428" s="27"/>
      <c r="V3428" s="27"/>
      <c r="W3428" s="27"/>
      <c r="X3428" s="27"/>
      <c r="Y3428" s="27">
        <v>500000000</v>
      </c>
      <c r="Z3428" s="27">
        <v>0</v>
      </c>
    </row>
    <row r="3429" spans="1:26">
      <c r="A3429" s="27">
        <v>1976</v>
      </c>
      <c r="B3429" t="s">
        <v>244</v>
      </c>
      <c r="C3429" s="27"/>
      <c r="D3429" s="27"/>
      <c r="E3429" s="27"/>
      <c r="F3429" s="27">
        <v>0</v>
      </c>
      <c r="G3429" s="27">
        <v>1</v>
      </c>
      <c r="H3429" s="27">
        <v>1</v>
      </c>
      <c r="I3429" s="27">
        <v>0</v>
      </c>
      <c r="J3429" s="27">
        <v>1</v>
      </c>
      <c r="K3429" s="27">
        <v>2</v>
      </c>
      <c r="L3429" s="27">
        <v>1</v>
      </c>
      <c r="M3429" s="27">
        <v>0</v>
      </c>
      <c r="N3429" s="27">
        <v>0</v>
      </c>
      <c r="O3429" s="27">
        <v>0</v>
      </c>
      <c r="P3429" s="27"/>
      <c r="Q3429" s="27">
        <v>17754825601.083645</v>
      </c>
      <c r="R3429" s="27">
        <v>1</v>
      </c>
      <c r="S3429" s="27">
        <v>1</v>
      </c>
      <c r="T3429" s="33">
        <v>1.0219497573337515</v>
      </c>
      <c r="U3429" s="27"/>
      <c r="V3429" s="27"/>
      <c r="W3429" s="27"/>
      <c r="X3429" s="27"/>
      <c r="Y3429" s="27">
        <v>0</v>
      </c>
      <c r="Z3429" s="27">
        <v>0</v>
      </c>
    </row>
    <row r="3430" spans="1:26">
      <c r="A3430" s="27">
        <v>1977</v>
      </c>
      <c r="B3430" t="s">
        <v>244</v>
      </c>
      <c r="C3430" s="27"/>
      <c r="D3430" s="27"/>
      <c r="E3430" s="27"/>
      <c r="F3430" s="27">
        <v>0</v>
      </c>
      <c r="G3430" s="27">
        <v>1</v>
      </c>
      <c r="H3430" s="27">
        <v>1</v>
      </c>
      <c r="I3430" s="27">
        <v>0</v>
      </c>
      <c r="J3430" s="27">
        <v>1</v>
      </c>
      <c r="K3430" s="27">
        <v>2</v>
      </c>
      <c r="L3430" s="27">
        <v>1</v>
      </c>
      <c r="M3430" s="27">
        <v>0</v>
      </c>
      <c r="N3430" s="27">
        <v>0</v>
      </c>
      <c r="O3430" s="27">
        <v>0</v>
      </c>
      <c r="P3430" s="27"/>
      <c r="Q3430" s="27">
        <v>19838130714.527599</v>
      </c>
      <c r="R3430" s="27">
        <v>0</v>
      </c>
      <c r="S3430" s="27">
        <v>1</v>
      </c>
      <c r="T3430" s="33">
        <v>1.0409624303569636</v>
      </c>
      <c r="U3430" s="27"/>
      <c r="V3430" s="27"/>
      <c r="W3430" s="27"/>
      <c r="X3430" s="27"/>
      <c r="Y3430" s="27">
        <v>0</v>
      </c>
      <c r="Z3430" s="27">
        <v>0</v>
      </c>
    </row>
    <row r="3431" spans="1:26">
      <c r="A3431" s="27">
        <v>1978</v>
      </c>
      <c r="B3431" t="s">
        <v>244</v>
      </c>
      <c r="C3431" s="27"/>
      <c r="D3431" s="27"/>
      <c r="E3431" s="27"/>
      <c r="F3431" s="27">
        <v>0</v>
      </c>
      <c r="G3431" s="27">
        <v>1</v>
      </c>
      <c r="H3431" s="27">
        <v>1</v>
      </c>
      <c r="I3431" s="27">
        <v>0</v>
      </c>
      <c r="J3431" s="27">
        <v>1</v>
      </c>
      <c r="K3431" s="27">
        <v>2</v>
      </c>
      <c r="L3431" s="27">
        <v>1</v>
      </c>
      <c r="M3431" s="27">
        <v>0</v>
      </c>
      <c r="N3431" s="27">
        <v>0</v>
      </c>
      <c r="O3431" s="27">
        <v>0</v>
      </c>
      <c r="P3431" s="27"/>
      <c r="Q3431" s="27">
        <v>23762275651.87944</v>
      </c>
      <c r="R3431" s="27">
        <v>0</v>
      </c>
      <c r="S3431" s="27">
        <v>0</v>
      </c>
      <c r="T3431" s="33">
        <v>0.91734575384516981</v>
      </c>
      <c r="U3431" s="27"/>
      <c r="V3431" s="27"/>
      <c r="W3431" s="27"/>
      <c r="X3431" s="27"/>
      <c r="Y3431" s="27">
        <v>180000000</v>
      </c>
      <c r="Z3431" s="27">
        <v>0</v>
      </c>
    </row>
    <row r="3432" spans="1:26">
      <c r="A3432" s="27">
        <v>1979</v>
      </c>
      <c r="B3432" t="s">
        <v>244</v>
      </c>
      <c r="C3432" s="27"/>
      <c r="D3432" s="27"/>
      <c r="E3432" s="27"/>
      <c r="F3432" s="27">
        <v>0</v>
      </c>
      <c r="G3432" s="27">
        <v>1</v>
      </c>
      <c r="H3432" s="27">
        <v>1</v>
      </c>
      <c r="I3432" s="27">
        <v>0</v>
      </c>
      <c r="J3432" s="27">
        <v>1</v>
      </c>
      <c r="K3432" s="27">
        <v>2</v>
      </c>
      <c r="L3432" s="27">
        <v>1</v>
      </c>
      <c r="M3432" s="27">
        <v>0</v>
      </c>
      <c r="N3432" s="27">
        <v>0</v>
      </c>
      <c r="O3432" s="27">
        <v>0</v>
      </c>
      <c r="P3432" s="27"/>
      <c r="Q3432" s="27">
        <v>37816457839.485275</v>
      </c>
      <c r="R3432" s="27">
        <v>0</v>
      </c>
      <c r="S3432" s="27">
        <v>0</v>
      </c>
      <c r="T3432" s="33">
        <v>0.9810294585578897</v>
      </c>
      <c r="U3432" s="27"/>
      <c r="V3432" s="27"/>
      <c r="W3432" s="27"/>
      <c r="X3432" s="27"/>
      <c r="Y3432" s="27">
        <v>0</v>
      </c>
      <c r="Z3432" s="27">
        <v>0</v>
      </c>
    </row>
    <row r="3433" spans="1:26">
      <c r="A3433" s="27">
        <v>1980</v>
      </c>
      <c r="B3433" t="s">
        <v>244</v>
      </c>
      <c r="C3433" s="27"/>
      <c r="D3433" s="27"/>
      <c r="E3433" s="27"/>
      <c r="F3433" s="27">
        <v>0</v>
      </c>
      <c r="G3433" s="27">
        <v>1</v>
      </c>
      <c r="H3433" s="27">
        <v>1</v>
      </c>
      <c r="I3433" s="27">
        <v>0</v>
      </c>
      <c r="J3433" s="27">
        <v>1</v>
      </c>
      <c r="K3433" s="27">
        <v>2</v>
      </c>
      <c r="L3433" s="27">
        <v>1</v>
      </c>
      <c r="M3433" s="27">
        <v>0</v>
      </c>
      <c r="N3433" s="27">
        <v>0</v>
      </c>
      <c r="O3433" s="27">
        <v>0</v>
      </c>
      <c r="P3433" s="27">
        <v>0</v>
      </c>
      <c r="Q3433" s="27">
        <v>53405689129.698608</v>
      </c>
      <c r="R3433" s="27">
        <v>0</v>
      </c>
      <c r="S3433" s="27">
        <v>0</v>
      </c>
      <c r="T3433" s="33">
        <v>0.94044734443210454</v>
      </c>
      <c r="U3433" s="27"/>
      <c r="V3433" s="27"/>
      <c r="W3433" s="27"/>
      <c r="X3433" s="27"/>
      <c r="Y3433" s="27">
        <v>0</v>
      </c>
      <c r="Z3433" s="27">
        <v>0</v>
      </c>
    </row>
    <row r="3434" spans="1:26">
      <c r="A3434" s="27">
        <v>1981</v>
      </c>
      <c r="B3434" t="s">
        <v>244</v>
      </c>
      <c r="C3434" s="27"/>
      <c r="D3434" s="27"/>
      <c r="E3434" s="27"/>
      <c r="F3434" s="27">
        <v>0</v>
      </c>
      <c r="G3434" s="27">
        <v>1</v>
      </c>
      <c r="H3434" s="27">
        <v>1</v>
      </c>
      <c r="I3434" s="27">
        <v>0</v>
      </c>
      <c r="J3434" s="27">
        <v>1</v>
      </c>
      <c r="K3434" s="27">
        <v>2</v>
      </c>
      <c r="L3434" s="27">
        <v>1</v>
      </c>
      <c r="M3434" s="27">
        <v>0</v>
      </c>
      <c r="N3434" s="27">
        <v>0</v>
      </c>
      <c r="O3434" s="27">
        <v>0</v>
      </c>
      <c r="P3434" s="27">
        <v>0</v>
      </c>
      <c r="Q3434" s="27">
        <v>38424991534.033188</v>
      </c>
      <c r="R3434" s="27">
        <v>1</v>
      </c>
      <c r="S3434" s="27">
        <v>0</v>
      </c>
      <c r="T3434" s="33">
        <v>0.83355014400471705</v>
      </c>
      <c r="U3434" s="27"/>
      <c r="V3434" s="27"/>
      <c r="W3434" s="27"/>
      <c r="X3434" s="27"/>
      <c r="Y3434" s="27">
        <v>0</v>
      </c>
      <c r="Z3434" s="27">
        <v>0</v>
      </c>
    </row>
    <row r="3435" spans="1:26">
      <c r="A3435" s="27">
        <v>1982</v>
      </c>
      <c r="B3435" t="s">
        <v>244</v>
      </c>
      <c r="C3435" s="27"/>
      <c r="D3435" s="27"/>
      <c r="E3435" s="27"/>
      <c r="F3435" s="27">
        <v>0</v>
      </c>
      <c r="G3435" s="27">
        <v>1</v>
      </c>
      <c r="H3435" s="27">
        <v>1</v>
      </c>
      <c r="I3435" s="27">
        <v>0</v>
      </c>
      <c r="J3435" s="27">
        <v>1</v>
      </c>
      <c r="K3435" s="27">
        <v>2</v>
      </c>
      <c r="L3435" s="27">
        <v>1</v>
      </c>
      <c r="M3435" s="27">
        <v>0</v>
      </c>
      <c r="N3435" s="27">
        <v>0</v>
      </c>
      <c r="O3435" s="27">
        <v>0</v>
      </c>
      <c r="P3435" s="27">
        <v>0</v>
      </c>
      <c r="Q3435" s="27">
        <v>42595309882.747078</v>
      </c>
      <c r="R3435" s="27">
        <v>1</v>
      </c>
      <c r="S3435" s="27">
        <v>0</v>
      </c>
      <c r="T3435" s="33">
        <v>0.78443295677873848</v>
      </c>
      <c r="U3435" s="27"/>
      <c r="V3435" s="27"/>
      <c r="W3435" s="27"/>
      <c r="X3435" s="27"/>
      <c r="Y3435" s="27">
        <v>88600000</v>
      </c>
      <c r="Z3435" s="27">
        <v>0</v>
      </c>
    </row>
    <row r="3436" spans="1:26">
      <c r="A3436" s="27">
        <v>1983</v>
      </c>
      <c r="B3436" t="s">
        <v>244</v>
      </c>
      <c r="C3436" s="27"/>
      <c r="D3436" s="27"/>
      <c r="E3436" s="27"/>
      <c r="F3436" s="27">
        <v>0</v>
      </c>
      <c r="G3436" s="27">
        <v>1</v>
      </c>
      <c r="H3436" s="27">
        <v>1</v>
      </c>
      <c r="I3436" s="27">
        <v>0</v>
      </c>
      <c r="J3436" s="27">
        <v>1</v>
      </c>
      <c r="K3436" s="27">
        <v>2</v>
      </c>
      <c r="L3436" s="27">
        <v>1</v>
      </c>
      <c r="M3436" s="27">
        <v>0</v>
      </c>
      <c r="N3436" s="27">
        <v>0</v>
      </c>
      <c r="O3436" s="27">
        <v>0</v>
      </c>
      <c r="P3436" s="27">
        <v>0</v>
      </c>
      <c r="Q3436" s="27">
        <v>40595046638.790604</v>
      </c>
      <c r="R3436" s="27">
        <v>1</v>
      </c>
      <c r="S3436" s="27">
        <v>0</v>
      </c>
      <c r="T3436" s="33">
        <v>0.83426891623154475</v>
      </c>
      <c r="U3436" s="27"/>
      <c r="V3436" s="27"/>
      <c r="W3436" s="27"/>
      <c r="X3436" s="27"/>
      <c r="Y3436" s="27">
        <v>870000000</v>
      </c>
      <c r="Z3436" s="27">
        <v>0</v>
      </c>
    </row>
    <row r="3437" spans="1:26">
      <c r="A3437" s="27">
        <v>1984</v>
      </c>
      <c r="B3437" t="s">
        <v>244</v>
      </c>
      <c r="C3437" s="27"/>
      <c r="D3437" s="27"/>
      <c r="E3437" s="27"/>
      <c r="F3437" s="27">
        <v>0</v>
      </c>
      <c r="G3437" s="27">
        <v>1</v>
      </c>
      <c r="H3437" s="27">
        <v>1</v>
      </c>
      <c r="I3437" s="27">
        <v>0</v>
      </c>
      <c r="J3437" s="27">
        <v>1</v>
      </c>
      <c r="K3437" s="27">
        <v>2</v>
      </c>
      <c r="L3437" s="27">
        <v>1</v>
      </c>
      <c r="M3437" s="27">
        <v>0</v>
      </c>
      <c r="N3437" s="27">
        <v>0</v>
      </c>
      <c r="O3437" s="27">
        <v>0</v>
      </c>
      <c r="P3437" s="27">
        <v>0</v>
      </c>
      <c r="Q3437" s="27">
        <v>46802508845.287872</v>
      </c>
      <c r="R3437" s="27">
        <v>1</v>
      </c>
      <c r="S3437" s="27">
        <v>0</v>
      </c>
      <c r="T3437" s="33">
        <v>0.82999599794502654</v>
      </c>
      <c r="U3437" s="27"/>
      <c r="V3437" s="27"/>
      <c r="W3437" s="27"/>
      <c r="X3437" s="27"/>
      <c r="Y3437" s="27"/>
      <c r="Z3437" s="27">
        <v>0</v>
      </c>
    </row>
    <row r="3438" spans="1:26">
      <c r="A3438" s="27">
        <v>1985</v>
      </c>
      <c r="B3438" t="s">
        <v>244</v>
      </c>
      <c r="C3438" s="27"/>
      <c r="D3438" s="27"/>
      <c r="E3438" s="27"/>
      <c r="F3438" s="27">
        <v>0</v>
      </c>
      <c r="G3438" s="27">
        <v>1</v>
      </c>
      <c r="H3438" s="27">
        <v>1</v>
      </c>
      <c r="I3438" s="27">
        <v>0</v>
      </c>
      <c r="J3438" s="27">
        <v>1</v>
      </c>
      <c r="K3438" s="27">
        <v>2</v>
      </c>
      <c r="L3438" s="27">
        <v>1</v>
      </c>
      <c r="M3438" s="27">
        <v>0</v>
      </c>
      <c r="N3438" s="27">
        <v>0</v>
      </c>
      <c r="O3438" s="27">
        <v>0</v>
      </c>
      <c r="P3438" s="27">
        <v>0</v>
      </c>
      <c r="Q3438" s="27">
        <v>48284979092.955933</v>
      </c>
      <c r="R3438" s="27">
        <v>1</v>
      </c>
      <c r="S3438" s="27">
        <v>0</v>
      </c>
      <c r="T3438" s="33">
        <v>0.74915719568429318</v>
      </c>
      <c r="U3438" s="27"/>
      <c r="V3438" s="27"/>
      <c r="W3438" s="27"/>
      <c r="X3438" s="27"/>
      <c r="Y3438" s="27"/>
      <c r="Z3438" s="27">
        <v>0</v>
      </c>
    </row>
    <row r="3439" spans="1:26">
      <c r="A3439" s="27">
        <v>1986</v>
      </c>
      <c r="B3439" t="s">
        <v>244</v>
      </c>
      <c r="C3439" s="27"/>
      <c r="D3439" s="27"/>
      <c r="E3439" s="27"/>
      <c r="F3439" s="27">
        <v>0</v>
      </c>
      <c r="G3439" s="27">
        <v>1</v>
      </c>
      <c r="H3439" s="27">
        <v>1</v>
      </c>
      <c r="I3439" s="27">
        <v>0</v>
      </c>
      <c r="J3439" s="27">
        <v>1</v>
      </c>
      <c r="K3439" s="27">
        <v>2</v>
      </c>
      <c r="L3439" s="27">
        <v>1</v>
      </c>
      <c r="M3439" s="27">
        <v>0</v>
      </c>
      <c r="N3439" s="27">
        <v>0</v>
      </c>
      <c r="O3439" s="27">
        <v>0</v>
      </c>
      <c r="P3439" s="27">
        <v>0</v>
      </c>
      <c r="Q3439" s="27">
        <v>47127693792.216148</v>
      </c>
      <c r="R3439" s="27">
        <v>1</v>
      </c>
      <c r="S3439" s="27">
        <v>0</v>
      </c>
      <c r="T3439" s="33">
        <v>0.7030572776909082</v>
      </c>
      <c r="U3439" s="27"/>
      <c r="V3439" s="27"/>
      <c r="W3439" s="27"/>
      <c r="X3439" s="27"/>
      <c r="Y3439" s="27"/>
      <c r="Z3439" s="27">
        <v>0</v>
      </c>
    </row>
    <row r="3440" spans="1:26">
      <c r="A3440" s="27">
        <v>1987</v>
      </c>
      <c r="B3440" t="s">
        <v>244</v>
      </c>
      <c r="C3440" s="27"/>
      <c r="D3440" s="27"/>
      <c r="E3440" s="27"/>
      <c r="F3440" s="27">
        <v>0</v>
      </c>
      <c r="G3440" s="27">
        <v>1</v>
      </c>
      <c r="H3440" s="27">
        <v>1</v>
      </c>
      <c r="I3440" s="27">
        <v>0</v>
      </c>
      <c r="J3440" s="27">
        <v>1</v>
      </c>
      <c r="K3440" s="27">
        <v>2</v>
      </c>
      <c r="L3440" s="27">
        <v>1</v>
      </c>
      <c r="M3440" s="27">
        <v>0</v>
      </c>
      <c r="N3440" s="27">
        <v>0</v>
      </c>
      <c r="O3440" s="27">
        <v>0</v>
      </c>
      <c r="P3440" s="27">
        <v>0</v>
      </c>
      <c r="Q3440" s="27">
        <v>56609842393.052429</v>
      </c>
      <c r="R3440" s="27">
        <v>1</v>
      </c>
      <c r="S3440" s="27">
        <v>0</v>
      </c>
      <c r="T3440" s="33">
        <v>0.74330063470010233</v>
      </c>
      <c r="U3440" s="27"/>
      <c r="V3440" s="27"/>
      <c r="W3440" s="27"/>
      <c r="X3440" s="27"/>
      <c r="Y3440" s="27"/>
      <c r="Z3440" s="27">
        <v>0</v>
      </c>
    </row>
    <row r="3441" spans="1:26">
      <c r="A3441" s="27">
        <v>1988</v>
      </c>
      <c r="B3441" t="s">
        <v>244</v>
      </c>
      <c r="C3441" s="27"/>
      <c r="D3441" s="27"/>
      <c r="E3441" s="27"/>
      <c r="F3441" s="27">
        <v>0</v>
      </c>
      <c r="G3441" s="27">
        <v>1</v>
      </c>
      <c r="H3441" s="27">
        <v>1</v>
      </c>
      <c r="I3441" s="27">
        <v>0</v>
      </c>
      <c r="J3441" s="27">
        <v>1</v>
      </c>
      <c r="K3441" s="27">
        <v>2</v>
      </c>
      <c r="L3441" s="27">
        <v>1</v>
      </c>
      <c r="M3441" s="27">
        <v>0</v>
      </c>
      <c r="N3441" s="27">
        <v>0</v>
      </c>
      <c r="O3441" s="27">
        <v>0</v>
      </c>
      <c r="P3441" s="27">
        <v>0</v>
      </c>
      <c r="Q3441" s="27">
        <v>62503055644.901909</v>
      </c>
      <c r="R3441" s="27">
        <v>1</v>
      </c>
      <c r="S3441" s="27">
        <v>0</v>
      </c>
      <c r="T3441" s="33">
        <v>0.80560957079318884</v>
      </c>
      <c r="U3441" s="27"/>
      <c r="V3441" s="27"/>
      <c r="W3441" s="27"/>
      <c r="X3441" s="27"/>
      <c r="Y3441" s="27"/>
      <c r="Z3441" s="27">
        <v>0</v>
      </c>
    </row>
    <row r="3442" spans="1:26">
      <c r="A3442" s="27">
        <v>1989</v>
      </c>
      <c r="B3442" t="s">
        <v>244</v>
      </c>
      <c r="C3442" s="27"/>
      <c r="D3442" s="27"/>
      <c r="E3442" s="27"/>
      <c r="F3442" s="27">
        <v>0</v>
      </c>
      <c r="G3442" s="27">
        <v>1</v>
      </c>
      <c r="H3442" s="27">
        <v>1</v>
      </c>
      <c r="I3442" s="27">
        <v>0</v>
      </c>
      <c r="J3442" s="27">
        <v>1</v>
      </c>
      <c r="K3442" s="27">
        <v>2</v>
      </c>
      <c r="L3442" s="27">
        <v>1</v>
      </c>
      <c r="M3442" s="27">
        <v>0</v>
      </c>
      <c r="N3442" s="27">
        <v>0</v>
      </c>
      <c r="O3442" s="27">
        <v>0</v>
      </c>
      <c r="P3442" s="27">
        <v>0</v>
      </c>
      <c r="Q3442" s="27">
        <v>65641363782.56675</v>
      </c>
      <c r="R3442" s="27">
        <v>1</v>
      </c>
      <c r="S3442" s="27">
        <v>0</v>
      </c>
      <c r="T3442" s="33">
        <v>0.74679040704290955</v>
      </c>
      <c r="U3442" s="27"/>
      <c r="V3442" s="27"/>
      <c r="W3442" s="27"/>
      <c r="X3442" s="27"/>
      <c r="Y3442" s="27"/>
      <c r="Z3442" s="27">
        <v>0</v>
      </c>
    </row>
    <row r="3443" spans="1:26">
      <c r="A3443" s="27">
        <v>1990</v>
      </c>
      <c r="B3443" t="s">
        <v>244</v>
      </c>
      <c r="C3443" s="27"/>
      <c r="D3443" s="27"/>
      <c r="E3443" s="27"/>
      <c r="F3443" s="27">
        <v>0</v>
      </c>
      <c r="G3443" s="27">
        <v>1</v>
      </c>
      <c r="H3443" s="27">
        <v>1</v>
      </c>
      <c r="I3443" s="27">
        <v>0</v>
      </c>
      <c r="J3443" s="27">
        <v>1</v>
      </c>
      <c r="K3443" s="27">
        <v>2</v>
      </c>
      <c r="L3443" s="27">
        <v>1</v>
      </c>
      <c r="M3443" s="27">
        <v>0</v>
      </c>
      <c r="N3443" s="27">
        <v>0</v>
      </c>
      <c r="O3443" s="27">
        <v>0</v>
      </c>
      <c r="P3443" s="27">
        <v>0</v>
      </c>
      <c r="Q3443" s="27">
        <v>179885815374.71857</v>
      </c>
      <c r="R3443" s="27">
        <v>1</v>
      </c>
      <c r="S3443" s="27">
        <v>0</v>
      </c>
      <c r="T3443" s="33">
        <v>0.70566019682121295</v>
      </c>
      <c r="U3443" s="27"/>
      <c r="V3443" s="27"/>
      <c r="W3443" s="27"/>
      <c r="X3443" s="27"/>
      <c r="Y3443" s="27"/>
      <c r="Z3443" s="27">
        <v>0</v>
      </c>
    </row>
    <row r="3444" spans="1:26">
      <c r="A3444" s="27">
        <v>1991</v>
      </c>
      <c r="B3444" t="s">
        <v>244</v>
      </c>
      <c r="C3444" s="27"/>
      <c r="D3444" s="27"/>
      <c r="E3444" s="27"/>
      <c r="F3444" s="27">
        <v>0</v>
      </c>
      <c r="G3444" s="27">
        <v>1</v>
      </c>
      <c r="H3444" s="27">
        <v>1</v>
      </c>
      <c r="I3444" s="27">
        <v>0</v>
      </c>
      <c r="J3444" s="27">
        <v>1</v>
      </c>
      <c r="K3444" s="27">
        <v>2</v>
      </c>
      <c r="L3444" s="27">
        <v>1</v>
      </c>
      <c r="M3444" s="27">
        <v>0</v>
      </c>
      <c r="N3444" s="27">
        <v>0</v>
      </c>
      <c r="O3444" s="27">
        <v>0</v>
      </c>
      <c r="P3444" s="27">
        <v>0</v>
      </c>
      <c r="Q3444" s="27"/>
      <c r="R3444" s="27">
        <v>1</v>
      </c>
      <c r="S3444" s="27">
        <v>0</v>
      </c>
      <c r="T3444" s="33">
        <v>0.64778014054484578</v>
      </c>
      <c r="U3444" s="27"/>
      <c r="V3444" s="27"/>
      <c r="W3444" s="27"/>
      <c r="X3444" s="27"/>
      <c r="Y3444" s="27"/>
      <c r="Z3444" s="27">
        <v>0</v>
      </c>
    </row>
    <row r="3445" spans="1:26">
      <c r="A3445" s="27">
        <v>1992</v>
      </c>
      <c r="B3445" t="s">
        <v>244</v>
      </c>
      <c r="C3445" s="27"/>
      <c r="D3445" s="27"/>
      <c r="E3445" s="27"/>
      <c r="F3445" s="27">
        <v>0</v>
      </c>
      <c r="G3445" s="27">
        <v>1</v>
      </c>
      <c r="H3445" s="27">
        <v>1</v>
      </c>
      <c r="I3445" s="27">
        <v>0</v>
      </c>
      <c r="J3445" s="27">
        <v>1</v>
      </c>
      <c r="K3445" s="27">
        <v>2</v>
      </c>
      <c r="L3445" s="27">
        <v>1</v>
      </c>
      <c r="M3445" s="27">
        <v>0</v>
      </c>
      <c r="N3445" s="27">
        <v>0</v>
      </c>
      <c r="O3445" s="27">
        <v>0</v>
      </c>
      <c r="P3445" s="27">
        <v>0</v>
      </c>
      <c r="Q3445" s="27"/>
      <c r="R3445" s="27">
        <v>0</v>
      </c>
      <c r="S3445" s="27">
        <v>0</v>
      </c>
      <c r="T3445" s="33">
        <v>0.62587770846912083</v>
      </c>
      <c r="U3445" s="27"/>
      <c r="V3445" s="27"/>
      <c r="W3445" s="27"/>
      <c r="X3445" s="27"/>
      <c r="Y3445" s="27"/>
      <c r="Z3445" s="27">
        <v>0</v>
      </c>
    </row>
    <row r="3446" spans="1:26">
      <c r="A3446" s="27">
        <v>1993</v>
      </c>
      <c r="B3446" t="s">
        <v>244</v>
      </c>
      <c r="C3446" s="27"/>
      <c r="D3446" s="27"/>
      <c r="E3446" s="27"/>
      <c r="F3446" s="27">
        <v>0</v>
      </c>
      <c r="G3446" s="27">
        <v>1</v>
      </c>
      <c r="H3446" s="27">
        <v>1</v>
      </c>
      <c r="I3446" s="27">
        <v>0</v>
      </c>
      <c r="J3446" s="27">
        <v>1</v>
      </c>
      <c r="K3446" s="27">
        <v>2</v>
      </c>
      <c r="L3446" s="27">
        <v>1</v>
      </c>
      <c r="M3446" s="27">
        <v>0</v>
      </c>
      <c r="N3446" s="27">
        <v>0</v>
      </c>
      <c r="O3446" s="27">
        <v>0</v>
      </c>
      <c r="P3446" s="27">
        <v>0</v>
      </c>
      <c r="Q3446" s="27"/>
      <c r="R3446" s="27">
        <v>0</v>
      </c>
      <c r="S3446" s="27">
        <v>0</v>
      </c>
      <c r="T3446" s="33">
        <v>0.648154718576755</v>
      </c>
      <c r="U3446" s="27"/>
      <c r="V3446" s="27"/>
      <c r="W3446" s="27"/>
      <c r="X3446" s="27"/>
      <c r="Y3446" s="27"/>
      <c r="Z3446" s="27">
        <v>0</v>
      </c>
    </row>
    <row r="3447" spans="1:26">
      <c r="A3447" s="27">
        <v>1994</v>
      </c>
      <c r="B3447" t="s">
        <v>244</v>
      </c>
      <c r="C3447" s="27"/>
      <c r="D3447" s="27"/>
      <c r="E3447" s="27"/>
      <c r="F3447" s="27">
        <v>0</v>
      </c>
      <c r="G3447" s="27">
        <v>1</v>
      </c>
      <c r="H3447" s="27">
        <v>1</v>
      </c>
      <c r="I3447" s="27">
        <v>0</v>
      </c>
      <c r="J3447" s="27">
        <v>1</v>
      </c>
      <c r="K3447" s="27">
        <v>2</v>
      </c>
      <c r="L3447" s="27">
        <v>1</v>
      </c>
      <c r="M3447" s="27">
        <v>0</v>
      </c>
      <c r="N3447" s="27">
        <v>0</v>
      </c>
      <c r="O3447" s="27">
        <v>0</v>
      </c>
      <c r="P3447" s="27">
        <v>0</v>
      </c>
      <c r="Q3447" s="27"/>
      <c r="R3447" s="27">
        <v>0</v>
      </c>
      <c r="S3447" s="27">
        <v>0</v>
      </c>
      <c r="T3447" s="33">
        <v>0.69545665111729171</v>
      </c>
      <c r="U3447" s="27"/>
      <c r="V3447" s="27"/>
      <c r="W3447" s="27"/>
      <c r="X3447" s="27"/>
      <c r="Y3447" s="27"/>
      <c r="Z3447" s="27">
        <v>0</v>
      </c>
    </row>
    <row r="3448" spans="1:26">
      <c r="A3448" s="27">
        <v>1995</v>
      </c>
      <c r="B3448" t="s">
        <v>244</v>
      </c>
      <c r="C3448" s="27"/>
      <c r="D3448" s="27"/>
      <c r="E3448" s="27"/>
      <c r="F3448" s="27">
        <v>0</v>
      </c>
      <c r="G3448" s="27">
        <v>1</v>
      </c>
      <c r="H3448" s="27">
        <v>1</v>
      </c>
      <c r="I3448" s="27">
        <v>0</v>
      </c>
      <c r="J3448" s="27">
        <v>1</v>
      </c>
      <c r="K3448" s="27">
        <v>2</v>
      </c>
      <c r="L3448" s="27">
        <v>1</v>
      </c>
      <c r="M3448" s="27">
        <v>0</v>
      </c>
      <c r="N3448" s="27">
        <v>0</v>
      </c>
      <c r="O3448" s="27">
        <v>0</v>
      </c>
      <c r="P3448" s="27">
        <v>0</v>
      </c>
      <c r="Q3448" s="27"/>
      <c r="R3448" s="27">
        <v>0</v>
      </c>
      <c r="S3448" s="27">
        <v>0</v>
      </c>
      <c r="T3448" s="33">
        <v>0.69736071622307827</v>
      </c>
      <c r="U3448" s="27"/>
      <c r="V3448" s="27"/>
      <c r="W3448" s="27"/>
      <c r="X3448" s="27"/>
      <c r="Y3448" s="27"/>
      <c r="Z3448" s="27">
        <v>0</v>
      </c>
    </row>
    <row r="3449" spans="1:26">
      <c r="A3449" s="27">
        <v>1996</v>
      </c>
      <c r="B3449" t="s">
        <v>244</v>
      </c>
      <c r="C3449" s="27"/>
      <c r="D3449" s="27"/>
      <c r="E3449" s="27"/>
      <c r="F3449" s="27">
        <v>0</v>
      </c>
      <c r="G3449" s="27">
        <v>1</v>
      </c>
      <c r="H3449" s="27">
        <v>1</v>
      </c>
      <c r="I3449" s="27">
        <v>0</v>
      </c>
      <c r="J3449" s="27">
        <v>1</v>
      </c>
      <c r="K3449" s="27">
        <v>2</v>
      </c>
      <c r="L3449" s="27">
        <v>1</v>
      </c>
      <c r="M3449" s="27">
        <v>0</v>
      </c>
      <c r="N3449" s="27">
        <v>0</v>
      </c>
      <c r="O3449" s="27">
        <v>0</v>
      </c>
      <c r="P3449" s="27">
        <v>0</v>
      </c>
      <c r="Q3449" s="27"/>
      <c r="R3449" s="27">
        <v>0</v>
      </c>
      <c r="S3449" s="27">
        <v>0</v>
      </c>
      <c r="T3449" s="33">
        <v>0.69966405838602452</v>
      </c>
      <c r="U3449" s="27"/>
      <c r="V3449" s="27"/>
      <c r="W3449" s="27"/>
      <c r="X3449" s="27"/>
      <c r="Y3449" s="27"/>
      <c r="Z3449" s="27">
        <v>0</v>
      </c>
    </row>
    <row r="3450" spans="1:26">
      <c r="A3450" s="27">
        <v>1997</v>
      </c>
      <c r="B3450" t="s">
        <v>244</v>
      </c>
      <c r="C3450" s="27"/>
      <c r="D3450" s="27"/>
      <c r="E3450" s="27"/>
      <c r="F3450" s="27">
        <v>0</v>
      </c>
      <c r="G3450" s="27">
        <v>1</v>
      </c>
      <c r="H3450" s="27">
        <v>1</v>
      </c>
      <c r="I3450" s="27">
        <v>0</v>
      </c>
      <c r="J3450" s="27">
        <v>1</v>
      </c>
      <c r="K3450" s="27">
        <v>2</v>
      </c>
      <c r="L3450" s="27">
        <v>1</v>
      </c>
      <c r="M3450" s="27">
        <v>0</v>
      </c>
      <c r="N3450" s="27">
        <v>0</v>
      </c>
      <c r="O3450" s="27">
        <v>0</v>
      </c>
      <c r="P3450" s="27">
        <v>0</v>
      </c>
      <c r="Q3450" s="27"/>
      <c r="R3450" s="27">
        <v>0</v>
      </c>
      <c r="S3450" s="27">
        <v>1</v>
      </c>
      <c r="T3450" s="33">
        <v>0.71538944173936525</v>
      </c>
      <c r="U3450" s="27"/>
      <c r="V3450" s="27"/>
      <c r="W3450" s="27"/>
      <c r="X3450" s="27"/>
      <c r="Y3450" s="27"/>
      <c r="Z3450" s="27">
        <v>0</v>
      </c>
    </row>
    <row r="3451" spans="1:26">
      <c r="A3451" s="27">
        <v>1998</v>
      </c>
      <c r="B3451" t="s">
        <v>244</v>
      </c>
      <c r="C3451" s="27"/>
      <c r="D3451" s="27"/>
      <c r="E3451" s="27"/>
      <c r="F3451" s="27">
        <v>0</v>
      </c>
      <c r="G3451" s="27">
        <v>1</v>
      </c>
      <c r="H3451" s="27">
        <v>1</v>
      </c>
      <c r="I3451" s="27">
        <v>0</v>
      </c>
      <c r="J3451" s="27">
        <v>1</v>
      </c>
      <c r="K3451" s="27">
        <v>2</v>
      </c>
      <c r="L3451" s="27">
        <v>1</v>
      </c>
      <c r="M3451" s="27">
        <v>0</v>
      </c>
      <c r="N3451" s="27">
        <v>0</v>
      </c>
      <c r="O3451" s="27">
        <v>0</v>
      </c>
      <c r="P3451" s="27">
        <v>10469000000</v>
      </c>
      <c r="Q3451" s="27"/>
      <c r="R3451" s="27">
        <v>0</v>
      </c>
      <c r="S3451" s="27">
        <v>1</v>
      </c>
      <c r="T3451" s="33">
        <v>0.63293736472878814</v>
      </c>
      <c r="U3451" s="27"/>
      <c r="V3451" s="27"/>
      <c r="W3451" s="27"/>
      <c r="X3451" s="27"/>
      <c r="Y3451" s="27"/>
      <c r="Z3451" s="27">
        <v>0</v>
      </c>
    </row>
    <row r="3452" spans="1:26">
      <c r="A3452" s="27">
        <v>1999</v>
      </c>
      <c r="B3452" t="s">
        <v>244</v>
      </c>
      <c r="C3452" s="27"/>
      <c r="D3452" s="27"/>
      <c r="E3452" s="27"/>
      <c r="F3452" s="27">
        <v>0</v>
      </c>
      <c r="G3452" s="27">
        <v>1</v>
      </c>
      <c r="H3452" s="27">
        <v>1</v>
      </c>
      <c r="I3452" s="27">
        <v>0</v>
      </c>
      <c r="J3452" s="27">
        <v>1</v>
      </c>
      <c r="K3452" s="27">
        <v>2</v>
      </c>
      <c r="L3452" s="27">
        <v>1</v>
      </c>
      <c r="M3452" s="27">
        <v>0</v>
      </c>
      <c r="N3452" s="27">
        <v>0</v>
      </c>
      <c r="O3452" s="27">
        <v>0</v>
      </c>
      <c r="P3452" s="27">
        <v>18449000000</v>
      </c>
      <c r="Q3452" s="27"/>
      <c r="R3452" s="27">
        <v>0</v>
      </c>
      <c r="S3452" s="27">
        <v>1</v>
      </c>
      <c r="T3452" s="33">
        <v>0.59173831677950461</v>
      </c>
      <c r="U3452" s="27"/>
      <c r="V3452" s="27"/>
      <c r="W3452" s="27"/>
      <c r="X3452" s="27"/>
      <c r="Y3452" s="27"/>
      <c r="Z3452" s="27">
        <v>0</v>
      </c>
    </row>
    <row r="3453" spans="1:26">
      <c r="A3453" s="27">
        <v>2000</v>
      </c>
      <c r="B3453" t="s">
        <v>244</v>
      </c>
      <c r="C3453" s="27"/>
      <c r="D3453" s="27"/>
      <c r="E3453" s="27"/>
      <c r="F3453" s="27">
        <v>0</v>
      </c>
      <c r="G3453" s="27">
        <v>1</v>
      </c>
      <c r="H3453" s="27">
        <v>1</v>
      </c>
      <c r="I3453" s="27">
        <v>0</v>
      </c>
      <c r="J3453" s="27">
        <v>1</v>
      </c>
      <c r="K3453" s="27">
        <v>2</v>
      </c>
      <c r="L3453" s="27">
        <v>1</v>
      </c>
      <c r="M3453" s="27">
        <v>0</v>
      </c>
      <c r="N3453" s="27">
        <v>0</v>
      </c>
      <c r="O3453" s="27">
        <v>0</v>
      </c>
      <c r="P3453" s="27">
        <v>25857000000</v>
      </c>
      <c r="Q3453" s="27"/>
      <c r="R3453" s="27">
        <v>1</v>
      </c>
      <c r="S3453" s="27">
        <v>1</v>
      </c>
      <c r="T3453" s="33">
        <v>0.62919927379193319</v>
      </c>
      <c r="U3453" s="27"/>
      <c r="V3453" s="27"/>
      <c r="W3453" s="27"/>
      <c r="X3453" s="27"/>
      <c r="Y3453" s="27"/>
      <c r="Z3453" s="27">
        <v>0</v>
      </c>
    </row>
    <row r="3454" spans="1:26">
      <c r="A3454" s="27">
        <v>2001</v>
      </c>
      <c r="B3454" t="s">
        <v>244</v>
      </c>
      <c r="C3454" s="27"/>
      <c r="D3454" s="27"/>
      <c r="E3454" s="27"/>
      <c r="F3454" s="27">
        <v>0</v>
      </c>
      <c r="G3454" s="27">
        <v>1</v>
      </c>
      <c r="H3454" s="27">
        <v>1</v>
      </c>
      <c r="I3454" s="27">
        <v>0</v>
      </c>
      <c r="J3454" s="27">
        <v>1</v>
      </c>
      <c r="K3454" s="27">
        <v>2</v>
      </c>
      <c r="L3454" s="27">
        <v>1</v>
      </c>
      <c r="M3454" s="27">
        <v>0</v>
      </c>
      <c r="N3454" s="27">
        <v>0</v>
      </c>
      <c r="O3454" s="27">
        <v>0</v>
      </c>
      <c r="P3454" s="27">
        <v>18936000000</v>
      </c>
      <c r="Q3454" s="27"/>
      <c r="R3454" s="27">
        <v>1</v>
      </c>
      <c r="S3454" s="27">
        <v>1</v>
      </c>
      <c r="T3454" s="33">
        <v>0.61588871891054842</v>
      </c>
      <c r="U3454" s="27"/>
      <c r="V3454" s="27"/>
      <c r="W3454" s="27"/>
      <c r="X3454" s="27"/>
      <c r="Y3454" s="27"/>
      <c r="Z3454" s="27">
        <v>0</v>
      </c>
    </row>
    <row r="3455" spans="1:26">
      <c r="A3455" s="27">
        <v>2002</v>
      </c>
      <c r="B3455" t="s">
        <v>244</v>
      </c>
      <c r="C3455" s="27"/>
      <c r="D3455" s="27"/>
      <c r="E3455" s="27"/>
      <c r="F3455" s="27">
        <v>0</v>
      </c>
      <c r="G3455" s="27">
        <v>1</v>
      </c>
      <c r="H3455" s="27">
        <v>1</v>
      </c>
      <c r="I3455" s="27">
        <v>0</v>
      </c>
      <c r="J3455" s="27">
        <v>1</v>
      </c>
      <c r="K3455" s="27">
        <v>2</v>
      </c>
      <c r="L3455" s="27">
        <v>1</v>
      </c>
      <c r="M3455" s="27">
        <v>0</v>
      </c>
      <c r="N3455" s="27">
        <v>0</v>
      </c>
      <c r="O3455" s="27">
        <v>0</v>
      </c>
      <c r="P3455" s="27">
        <v>18970000000</v>
      </c>
      <c r="Q3455" s="27"/>
      <c r="R3455" s="27">
        <v>1</v>
      </c>
      <c r="S3455" s="27">
        <v>1</v>
      </c>
      <c r="T3455" s="33">
        <v>0.62466195784303247</v>
      </c>
      <c r="U3455" s="27"/>
      <c r="V3455" s="27"/>
      <c r="W3455" s="27"/>
      <c r="X3455" s="27"/>
      <c r="Y3455" s="27"/>
      <c r="Z3455" s="27">
        <v>0</v>
      </c>
    </row>
    <row r="3456" spans="1:26">
      <c r="A3456" s="27">
        <v>2003</v>
      </c>
      <c r="B3456" t="s">
        <v>244</v>
      </c>
      <c r="C3456" s="27"/>
      <c r="D3456" s="27"/>
      <c r="E3456" s="27"/>
      <c r="F3456" s="27">
        <v>0</v>
      </c>
      <c r="G3456" s="27">
        <v>1</v>
      </c>
      <c r="H3456" s="27">
        <v>1</v>
      </c>
      <c r="I3456" s="27">
        <v>0</v>
      </c>
      <c r="J3456" s="27">
        <v>1</v>
      </c>
      <c r="K3456" s="27">
        <v>2</v>
      </c>
      <c r="L3456" s="27">
        <v>1</v>
      </c>
      <c r="M3456" s="27">
        <v>0</v>
      </c>
      <c r="N3456" s="27">
        <v>0</v>
      </c>
      <c r="O3456" s="27">
        <v>0</v>
      </c>
      <c r="P3456" s="27">
        <v>15800000000</v>
      </c>
      <c r="Q3456" s="27"/>
      <c r="R3456" s="27">
        <v>1</v>
      </c>
      <c r="S3456" s="27">
        <v>1</v>
      </c>
      <c r="T3456" s="33">
        <v>0.61793375018798091</v>
      </c>
      <c r="U3456" s="27"/>
      <c r="V3456" s="27"/>
      <c r="W3456" s="27"/>
      <c r="X3456" s="27"/>
      <c r="Y3456" s="27"/>
      <c r="Z3456" s="27">
        <v>0</v>
      </c>
    </row>
    <row r="3457" spans="1:26">
      <c r="A3457" s="27">
        <v>2004</v>
      </c>
      <c r="B3457" t="s">
        <v>244</v>
      </c>
      <c r="C3457" s="27"/>
      <c r="D3457" s="27"/>
      <c r="E3457" s="27"/>
      <c r="F3457" s="27">
        <v>0</v>
      </c>
      <c r="G3457" s="27">
        <v>1</v>
      </c>
      <c r="H3457" s="27">
        <v>1</v>
      </c>
      <c r="I3457" s="27">
        <v>0</v>
      </c>
      <c r="J3457" s="27">
        <v>1</v>
      </c>
      <c r="K3457" s="27">
        <v>2</v>
      </c>
      <c r="L3457" s="27">
        <v>1</v>
      </c>
      <c r="M3457" s="27">
        <v>0</v>
      </c>
      <c r="N3457" s="27">
        <v>0</v>
      </c>
      <c r="O3457" s="27">
        <v>0</v>
      </c>
      <c r="P3457" s="27">
        <v>36642000000</v>
      </c>
      <c r="Q3457" s="27">
        <v>36627901762.063011</v>
      </c>
      <c r="R3457" s="27">
        <v>1</v>
      </c>
      <c r="S3457" s="27">
        <v>1</v>
      </c>
      <c r="T3457" s="33">
        <v>0.67108711240801089</v>
      </c>
      <c r="U3457" s="27"/>
      <c r="V3457" s="27"/>
      <c r="W3457" s="27"/>
      <c r="X3457" s="27"/>
      <c r="Y3457" s="27"/>
      <c r="Z3457" s="27">
        <v>0</v>
      </c>
    </row>
    <row r="3458" spans="1:26">
      <c r="A3458" s="27">
        <v>2005</v>
      </c>
      <c r="B3458" t="s">
        <v>244</v>
      </c>
      <c r="C3458" s="27"/>
      <c r="D3458" s="27"/>
      <c r="E3458" s="27"/>
      <c r="F3458" s="27">
        <v>0</v>
      </c>
      <c r="G3458" s="27">
        <v>1</v>
      </c>
      <c r="H3458" s="27">
        <v>1</v>
      </c>
      <c r="I3458" s="27">
        <v>0</v>
      </c>
      <c r="J3458" s="27">
        <v>1</v>
      </c>
      <c r="K3458" s="27">
        <v>2</v>
      </c>
      <c r="L3458" s="27">
        <v>1</v>
      </c>
      <c r="M3458" s="27">
        <v>0</v>
      </c>
      <c r="N3458" s="27">
        <v>0</v>
      </c>
      <c r="O3458" s="27">
        <v>0</v>
      </c>
      <c r="P3458" s="27">
        <v>50065000000</v>
      </c>
      <c r="Q3458" s="27">
        <v>49954890353.260872</v>
      </c>
      <c r="R3458" s="27">
        <v>1</v>
      </c>
      <c r="S3458" s="27">
        <v>1</v>
      </c>
      <c r="T3458" s="33">
        <v>0.69599608558540027</v>
      </c>
      <c r="U3458" s="27"/>
      <c r="V3458" s="27"/>
      <c r="W3458" s="27"/>
      <c r="X3458" s="27"/>
      <c r="Y3458" s="27"/>
      <c r="Z3458" s="27">
        <v>0</v>
      </c>
    </row>
    <row r="3459" spans="1:26">
      <c r="A3459" s="27">
        <v>2006</v>
      </c>
      <c r="B3459" t="s">
        <v>244</v>
      </c>
      <c r="C3459" s="27"/>
      <c r="D3459" s="27"/>
      <c r="E3459" s="27"/>
      <c r="F3459" s="27">
        <v>0</v>
      </c>
      <c r="G3459" s="27">
        <v>1</v>
      </c>
      <c r="H3459" s="27">
        <v>1</v>
      </c>
      <c r="I3459" s="27">
        <v>0</v>
      </c>
      <c r="J3459" s="27">
        <v>1</v>
      </c>
      <c r="K3459" s="27">
        <v>2</v>
      </c>
      <c r="L3459" s="27">
        <v>1</v>
      </c>
      <c r="M3459" s="27">
        <v>0</v>
      </c>
      <c r="N3459" s="27">
        <v>0</v>
      </c>
      <c r="O3459" s="27">
        <v>0</v>
      </c>
      <c r="P3459" s="27">
        <v>65144000000.000008</v>
      </c>
      <c r="Q3459" s="27">
        <v>65140293687.539459</v>
      </c>
      <c r="R3459" s="27">
        <v>0</v>
      </c>
      <c r="S3459" s="27">
        <v>1</v>
      </c>
      <c r="T3459" s="33">
        <v>0.83568345932575372</v>
      </c>
      <c r="U3459" s="27"/>
      <c r="V3459" s="27"/>
      <c r="W3459" s="27"/>
      <c r="X3459" s="27"/>
      <c r="Y3459" s="27"/>
      <c r="Z3459" s="27">
        <v>0</v>
      </c>
    </row>
    <row r="3460" spans="1:26">
      <c r="A3460" s="27">
        <v>2007</v>
      </c>
      <c r="B3460" t="s">
        <v>244</v>
      </c>
      <c r="C3460" s="27"/>
      <c r="D3460" s="27"/>
      <c r="E3460" s="27"/>
      <c r="F3460" s="27">
        <v>0</v>
      </c>
      <c r="G3460" s="27">
        <v>1</v>
      </c>
      <c r="H3460" s="27">
        <v>1</v>
      </c>
      <c r="I3460" s="27">
        <v>0</v>
      </c>
      <c r="J3460" s="27">
        <v>1</v>
      </c>
      <c r="K3460" s="27">
        <v>2</v>
      </c>
      <c r="L3460" s="27">
        <v>1</v>
      </c>
      <c r="M3460" s="27">
        <v>0</v>
      </c>
      <c r="N3460" s="27">
        <v>0</v>
      </c>
      <c r="O3460" s="27">
        <v>0</v>
      </c>
      <c r="P3460" s="27">
        <v>88833000000</v>
      </c>
      <c r="Q3460" s="27">
        <v>88840050497.095734</v>
      </c>
      <c r="R3460" s="27">
        <v>1</v>
      </c>
      <c r="S3460" s="27">
        <v>1</v>
      </c>
      <c r="T3460" s="33">
        <v>0.90473952627382648</v>
      </c>
      <c r="U3460" s="27"/>
      <c r="V3460" s="27"/>
      <c r="W3460" s="27"/>
      <c r="X3460" s="27"/>
      <c r="Y3460" s="27"/>
      <c r="Z3460" s="27">
        <v>0</v>
      </c>
    </row>
    <row r="3461" spans="1:26">
      <c r="A3461" s="27">
        <v>2008</v>
      </c>
      <c r="B3461" t="s">
        <v>244</v>
      </c>
      <c r="C3461" s="27"/>
      <c r="D3461" s="27"/>
      <c r="E3461" s="27"/>
      <c r="F3461" s="27">
        <v>0</v>
      </c>
      <c r="G3461" s="27">
        <v>1</v>
      </c>
      <c r="H3461" s="27">
        <v>1</v>
      </c>
      <c r="I3461" s="27">
        <v>0</v>
      </c>
      <c r="J3461" s="27">
        <v>1</v>
      </c>
      <c r="K3461" s="27">
        <v>2</v>
      </c>
      <c r="L3461" s="27">
        <v>1</v>
      </c>
      <c r="M3461" s="27">
        <v>0</v>
      </c>
      <c r="N3461" s="27">
        <v>0</v>
      </c>
      <c r="O3461" s="27">
        <v>0</v>
      </c>
      <c r="P3461" s="27">
        <v>131614000000</v>
      </c>
      <c r="Q3461" s="27">
        <v>131613661510.47458</v>
      </c>
      <c r="R3461" s="27">
        <v>1</v>
      </c>
      <c r="S3461" s="27">
        <v>1</v>
      </c>
      <c r="T3461" s="33">
        <v>0.91944034308119871</v>
      </c>
      <c r="U3461" s="27"/>
      <c r="V3461" s="27"/>
      <c r="W3461" s="27"/>
      <c r="X3461" s="27">
        <v>16781000000</v>
      </c>
      <c r="Y3461" s="27"/>
      <c r="Z3461" s="27">
        <v>0</v>
      </c>
    </row>
    <row r="3462" spans="1:26">
      <c r="A3462" s="27">
        <v>2009</v>
      </c>
      <c r="B3462" t="s">
        <v>244</v>
      </c>
      <c r="C3462" s="27"/>
      <c r="D3462" s="27"/>
      <c r="E3462" s="27"/>
      <c r="F3462" s="27">
        <v>0</v>
      </c>
      <c r="G3462" s="27">
        <v>1</v>
      </c>
      <c r="H3462" s="27">
        <v>1</v>
      </c>
      <c r="I3462" s="27">
        <v>0</v>
      </c>
      <c r="J3462" s="27">
        <v>1</v>
      </c>
      <c r="K3462" s="27">
        <v>2</v>
      </c>
      <c r="L3462" s="27">
        <v>1</v>
      </c>
      <c r="M3462" s="27">
        <v>0</v>
      </c>
      <c r="N3462" s="27">
        <v>0</v>
      </c>
      <c r="O3462" s="27">
        <v>0</v>
      </c>
      <c r="P3462" s="27">
        <v>111660000000</v>
      </c>
      <c r="Q3462" s="27">
        <v>111660855042.73506</v>
      </c>
      <c r="R3462" s="27">
        <v>1</v>
      </c>
      <c r="S3462" s="27">
        <v>1</v>
      </c>
      <c r="T3462" s="33">
        <v>0.81595367947064712</v>
      </c>
      <c r="U3462" s="27"/>
      <c r="V3462" s="27"/>
      <c r="W3462" s="27"/>
      <c r="X3462" s="27">
        <v>9398000000</v>
      </c>
      <c r="Y3462" s="27"/>
      <c r="Z3462" s="27">
        <v>0</v>
      </c>
    </row>
    <row r="3463" spans="1:26">
      <c r="A3463" s="27">
        <v>2010</v>
      </c>
      <c r="B3463" t="s">
        <v>244</v>
      </c>
      <c r="C3463" s="27"/>
      <c r="D3463" s="27"/>
      <c r="E3463" s="27"/>
      <c r="F3463" s="27">
        <v>0</v>
      </c>
      <c r="G3463" s="27">
        <v>1</v>
      </c>
      <c r="H3463" s="27">
        <v>1</v>
      </c>
      <c r="I3463" s="27">
        <v>0</v>
      </c>
      <c r="J3463" s="27">
        <v>1</v>
      </c>
      <c r="K3463" s="27">
        <v>2</v>
      </c>
      <c r="L3463" s="27">
        <v>1</v>
      </c>
      <c r="M3463" s="27">
        <v>0</v>
      </c>
      <c r="N3463" s="27">
        <v>0</v>
      </c>
      <c r="O3463" s="27">
        <v>0</v>
      </c>
      <c r="P3463" s="27">
        <v>138517000000</v>
      </c>
      <c r="Q3463" s="27">
        <v>138516722649.57266</v>
      </c>
      <c r="R3463" s="27">
        <v>1</v>
      </c>
      <c r="S3463" s="27">
        <v>1</v>
      </c>
      <c r="T3463" s="33">
        <v>1.0070075781651076</v>
      </c>
      <c r="U3463" s="27"/>
      <c r="V3463" s="27"/>
      <c r="W3463" s="27"/>
      <c r="X3463" s="27">
        <v>9700000000</v>
      </c>
      <c r="Y3463" s="27"/>
      <c r="Z3463" s="27">
        <v>0</v>
      </c>
    </row>
    <row r="3464" spans="1:26">
      <c r="A3464" s="27">
        <v>2011</v>
      </c>
      <c r="B3464" t="s">
        <v>244</v>
      </c>
      <c r="C3464" s="27"/>
      <c r="D3464" s="27"/>
      <c r="E3464" s="27"/>
      <c r="F3464" s="27">
        <v>0</v>
      </c>
      <c r="G3464" s="27">
        <v>1</v>
      </c>
      <c r="H3464" s="27">
        <v>1</v>
      </c>
      <c r="I3464" s="27">
        <v>0</v>
      </c>
      <c r="J3464" s="27">
        <v>1</v>
      </c>
      <c r="K3464" s="27">
        <v>2</v>
      </c>
      <c r="L3464" s="27">
        <v>1</v>
      </c>
      <c r="M3464" s="27">
        <v>0</v>
      </c>
      <c r="N3464" s="27">
        <v>0</v>
      </c>
      <c r="O3464" s="27">
        <v>0</v>
      </c>
      <c r="P3464" s="27">
        <v>185750000000</v>
      </c>
      <c r="Q3464" s="27">
        <v>185749664444.44446</v>
      </c>
      <c r="R3464" s="27">
        <v>1</v>
      </c>
      <c r="S3464" s="27">
        <v>1</v>
      </c>
      <c r="T3464" s="33">
        <v>1.116808011796752</v>
      </c>
      <c r="U3464" s="27"/>
      <c r="V3464" s="27"/>
      <c r="W3464" s="27"/>
      <c r="X3464" s="27">
        <v>10552000000</v>
      </c>
      <c r="Y3464" s="27"/>
      <c r="Z3464" s="27">
        <v>0</v>
      </c>
    </row>
    <row r="3465" spans="1:26">
      <c r="A3465" s="27">
        <v>2012</v>
      </c>
      <c r="B3465" t="s">
        <v>244</v>
      </c>
      <c r="C3465" s="27"/>
      <c r="D3465" s="27"/>
      <c r="E3465" s="27"/>
      <c r="F3465" s="27">
        <v>0</v>
      </c>
      <c r="G3465" s="27">
        <v>1</v>
      </c>
      <c r="H3465" s="27">
        <v>1</v>
      </c>
      <c r="I3465" s="27">
        <v>0</v>
      </c>
      <c r="J3465" s="27">
        <v>1</v>
      </c>
      <c r="K3465" s="27">
        <v>2</v>
      </c>
      <c r="L3465" s="27">
        <v>1</v>
      </c>
      <c r="M3465" s="27">
        <v>0</v>
      </c>
      <c r="N3465" s="27">
        <v>0</v>
      </c>
      <c r="O3465" s="27">
        <v>0</v>
      </c>
      <c r="P3465" s="27">
        <v>218032000000</v>
      </c>
      <c r="Q3465" s="27">
        <v>218000986222.63867</v>
      </c>
      <c r="R3465" s="27">
        <v>1</v>
      </c>
      <c r="S3465" s="27">
        <v>1</v>
      </c>
      <c r="T3465" s="33">
        <v>0.99562684078172081</v>
      </c>
      <c r="U3465" s="27"/>
      <c r="V3465" s="27"/>
      <c r="W3465" s="27"/>
      <c r="X3465" s="27">
        <v>9866000000</v>
      </c>
      <c r="Y3465" s="27"/>
      <c r="Z3465" s="27">
        <v>0</v>
      </c>
    </row>
    <row r="3466" spans="1:26">
      <c r="A3466" s="27">
        <v>2013</v>
      </c>
      <c r="B3466" t="s">
        <v>244</v>
      </c>
      <c r="C3466" s="27"/>
      <c r="D3466" s="27"/>
      <c r="E3466" s="27"/>
      <c r="F3466" s="27">
        <v>0</v>
      </c>
      <c r="G3466" s="27">
        <v>1</v>
      </c>
      <c r="H3466" s="27">
        <v>1</v>
      </c>
      <c r="I3466" s="27">
        <v>0</v>
      </c>
      <c r="J3466" s="27">
        <v>1</v>
      </c>
      <c r="K3466" s="27">
        <v>2</v>
      </c>
      <c r="L3466" s="27">
        <v>1</v>
      </c>
      <c r="M3466" s="27">
        <v>0</v>
      </c>
      <c r="N3466" s="27">
        <v>0</v>
      </c>
      <c r="O3466" s="27">
        <v>0</v>
      </c>
      <c r="P3466" s="27">
        <v>234638000000</v>
      </c>
      <c r="Q3466" s="27">
        <v>234648370497.42709</v>
      </c>
      <c r="R3466" s="27">
        <v>1</v>
      </c>
      <c r="S3466" s="27">
        <v>1</v>
      </c>
      <c r="T3466" s="33">
        <v>0.99710818219516861</v>
      </c>
      <c r="U3466" s="27"/>
      <c r="V3466" s="27"/>
      <c r="W3466" s="27"/>
      <c r="X3466" s="27">
        <v>9689000000</v>
      </c>
      <c r="Y3466" s="27"/>
      <c r="Z3466" s="27">
        <v>0</v>
      </c>
    </row>
    <row r="3467" spans="1:26">
      <c r="A3467" s="27">
        <v>2014</v>
      </c>
      <c r="B3467" t="s">
        <v>244</v>
      </c>
      <c r="C3467" s="27"/>
      <c r="D3467" s="27"/>
      <c r="E3467" s="27"/>
      <c r="F3467" s="27">
        <v>0</v>
      </c>
      <c r="G3467" s="27">
        <v>1</v>
      </c>
      <c r="H3467" s="27">
        <v>1</v>
      </c>
      <c r="I3467" s="27">
        <v>0</v>
      </c>
      <c r="J3467" s="27">
        <v>1</v>
      </c>
      <c r="K3467" s="27">
        <v>2</v>
      </c>
      <c r="L3467" s="27">
        <v>1</v>
      </c>
      <c r="M3467" s="27">
        <v>0</v>
      </c>
      <c r="N3467" s="27">
        <v>0</v>
      </c>
      <c r="O3467" s="27">
        <v>0</v>
      </c>
      <c r="P3467" s="27">
        <v>234651000000</v>
      </c>
      <c r="Q3467" s="27">
        <v>234648370497.42709</v>
      </c>
      <c r="R3467" s="27">
        <v>1</v>
      </c>
      <c r="S3467" s="27">
        <v>1</v>
      </c>
      <c r="T3467" s="33">
        <v>0.96696016921402161</v>
      </c>
      <c r="U3467" s="27"/>
      <c r="V3467" s="27"/>
      <c r="W3467" s="27"/>
      <c r="X3467" s="27">
        <v>8633000000</v>
      </c>
      <c r="Y3467" s="27"/>
      <c r="Z3467" s="27">
        <v>0</v>
      </c>
    </row>
    <row r="3468" spans="1:26">
      <c r="A3468" s="27">
        <v>2015</v>
      </c>
      <c r="B3468" t="s">
        <v>244</v>
      </c>
      <c r="C3468" s="27"/>
      <c r="D3468" s="27"/>
      <c r="E3468" s="27"/>
      <c r="F3468" s="27">
        <v>0</v>
      </c>
      <c r="G3468" s="27">
        <v>1</v>
      </c>
      <c r="H3468" s="27">
        <v>1</v>
      </c>
      <c r="I3468" s="27">
        <v>0</v>
      </c>
      <c r="J3468" s="27">
        <v>1</v>
      </c>
      <c r="K3468" s="27">
        <v>2</v>
      </c>
      <c r="L3468" s="27">
        <v>1</v>
      </c>
      <c r="M3468" s="27">
        <v>0</v>
      </c>
      <c r="N3468" s="27">
        <v>0</v>
      </c>
      <c r="O3468" s="27">
        <v>0</v>
      </c>
      <c r="P3468" s="27">
        <v>177722000000</v>
      </c>
      <c r="Q3468" s="27">
        <v>177498577312.9234</v>
      </c>
      <c r="R3468" s="27">
        <v>0</v>
      </c>
      <c r="S3468" s="27">
        <v>1</v>
      </c>
      <c r="T3468" s="33">
        <v>0.821813335342235</v>
      </c>
      <c r="U3468" s="27"/>
      <c r="V3468" s="27"/>
      <c r="W3468" s="27"/>
      <c r="X3468" s="27">
        <v>8109000000</v>
      </c>
      <c r="Y3468" s="27"/>
      <c r="Z3468" s="27">
        <v>0</v>
      </c>
    </row>
    <row r="3469" spans="1:26">
      <c r="A3469" s="27">
        <v>2016</v>
      </c>
      <c r="B3469" t="s">
        <v>244</v>
      </c>
      <c r="C3469" s="27"/>
      <c r="D3469" s="27"/>
      <c r="E3469" s="27"/>
      <c r="F3469" s="27">
        <v>0</v>
      </c>
      <c r="G3469" s="27">
        <v>1</v>
      </c>
      <c r="H3469" s="27">
        <v>1</v>
      </c>
      <c r="I3469" s="27">
        <v>0</v>
      </c>
      <c r="J3469" s="27">
        <v>1</v>
      </c>
      <c r="K3469" s="27">
        <v>2</v>
      </c>
      <c r="L3469" s="27">
        <v>1</v>
      </c>
      <c r="M3469" s="27">
        <v>0</v>
      </c>
      <c r="N3469" s="27">
        <v>0</v>
      </c>
      <c r="O3469" s="27">
        <v>0</v>
      </c>
      <c r="P3469" s="27">
        <v>170677000000</v>
      </c>
      <c r="Q3469" s="27">
        <v>170559560067.68188</v>
      </c>
      <c r="R3469" s="27">
        <v>0</v>
      </c>
      <c r="S3469" s="27">
        <v>1</v>
      </c>
      <c r="T3469" s="33">
        <v>0.86004996979414983</v>
      </c>
      <c r="U3469" s="27"/>
      <c r="V3469" s="27"/>
      <c r="W3469" s="27"/>
      <c r="X3469" s="27">
        <v>9487000000</v>
      </c>
      <c r="Y3469" s="27"/>
      <c r="Z3469" s="27">
        <v>0</v>
      </c>
    </row>
    <row r="3470" spans="1:26">
      <c r="A3470" s="27">
        <v>2017</v>
      </c>
      <c r="B3470" t="s">
        <v>244</v>
      </c>
      <c r="C3470" s="27"/>
      <c r="D3470" s="27"/>
      <c r="E3470" s="27"/>
      <c r="F3470" s="27">
        <v>0</v>
      </c>
      <c r="G3470" s="27">
        <v>1</v>
      </c>
      <c r="H3470" s="27">
        <v>1</v>
      </c>
      <c r="I3470" s="27">
        <v>0</v>
      </c>
      <c r="J3470" s="27">
        <v>1</v>
      </c>
      <c r="K3470" s="27">
        <v>2</v>
      </c>
      <c r="L3470" s="27">
        <v>1</v>
      </c>
      <c r="M3470" s="27">
        <v>0</v>
      </c>
      <c r="N3470" s="27">
        <v>0</v>
      </c>
      <c r="O3470" s="27">
        <v>0</v>
      </c>
      <c r="P3470" s="27">
        <v>192358000000</v>
      </c>
      <c r="Q3470" s="27">
        <v>192060810810.81082</v>
      </c>
      <c r="R3470" s="27">
        <v>0</v>
      </c>
      <c r="S3470" s="27">
        <v>1</v>
      </c>
      <c r="T3470" s="33">
        <v>0.90809244833766045</v>
      </c>
      <c r="U3470" s="27"/>
      <c r="V3470" s="27"/>
      <c r="W3470" s="27"/>
      <c r="X3470" s="27">
        <v>11770000000</v>
      </c>
      <c r="Y3470" s="27"/>
      <c r="Z3470" s="27">
        <v>0</v>
      </c>
    </row>
    <row r="3471" spans="1:26">
      <c r="A3471" s="27">
        <v>1962</v>
      </c>
      <c r="B3471" t="s">
        <v>49</v>
      </c>
      <c r="C3471" s="27"/>
      <c r="D3471" s="27"/>
      <c r="E3471" s="27"/>
      <c r="F3471" s="27">
        <v>0</v>
      </c>
      <c r="G3471" s="27">
        <v>0</v>
      </c>
      <c r="H3471" s="27">
        <v>1</v>
      </c>
      <c r="I3471" s="27">
        <v>0</v>
      </c>
      <c r="J3471" s="27">
        <v>0</v>
      </c>
      <c r="K3471" s="27">
        <v>1</v>
      </c>
      <c r="L3471" s="27">
        <v>1</v>
      </c>
      <c r="M3471" s="27">
        <v>0</v>
      </c>
      <c r="N3471" s="27">
        <v>1</v>
      </c>
      <c r="O3471" s="27">
        <v>1</v>
      </c>
      <c r="P3471" s="27"/>
      <c r="Q3471" s="27">
        <v>777712445.75108492</v>
      </c>
      <c r="R3471" s="27">
        <v>0</v>
      </c>
      <c r="S3471" s="27">
        <v>1</v>
      </c>
      <c r="T3471" s="33">
        <v>0.97699079984331827</v>
      </c>
      <c r="U3471" s="27"/>
      <c r="V3471" s="27"/>
      <c r="W3471" s="27"/>
      <c r="X3471" s="27"/>
      <c r="Y3471" s="27"/>
      <c r="Z3471" s="27">
        <v>1</v>
      </c>
    </row>
    <row r="3472" spans="1:26">
      <c r="A3472" s="27">
        <v>1963</v>
      </c>
      <c r="B3472" t="s">
        <v>49</v>
      </c>
      <c r="C3472" s="27"/>
      <c r="D3472" s="27"/>
      <c r="E3472" s="27"/>
      <c r="F3472" s="27">
        <v>0</v>
      </c>
      <c r="G3472" s="27">
        <v>0</v>
      </c>
      <c r="H3472" s="27">
        <v>1</v>
      </c>
      <c r="I3472" s="27">
        <v>0</v>
      </c>
      <c r="J3472" s="27">
        <v>0</v>
      </c>
      <c r="K3472" s="27">
        <v>1</v>
      </c>
      <c r="L3472" s="27">
        <v>1</v>
      </c>
      <c r="M3472" s="27">
        <v>0</v>
      </c>
      <c r="N3472" s="27">
        <v>1</v>
      </c>
      <c r="O3472" s="27">
        <v>1</v>
      </c>
      <c r="P3472" s="27"/>
      <c r="Q3472" s="27">
        <v>826690466.19067609</v>
      </c>
      <c r="R3472" s="27">
        <v>0</v>
      </c>
      <c r="S3472" s="27">
        <v>1</v>
      </c>
      <c r="T3472" s="33">
        <v>0.98866747285419376</v>
      </c>
      <c r="U3472" s="27"/>
      <c r="V3472" s="27"/>
      <c r="W3472" s="27"/>
      <c r="X3472" s="27"/>
      <c r="Y3472" s="27"/>
      <c r="Z3472" s="27">
        <v>1</v>
      </c>
    </row>
    <row r="3473" spans="1:26">
      <c r="A3473" s="27">
        <v>1964</v>
      </c>
      <c r="B3473" t="s">
        <v>49</v>
      </c>
      <c r="C3473" s="27"/>
      <c r="D3473" s="27"/>
      <c r="E3473" s="27"/>
      <c r="F3473" s="27">
        <v>0</v>
      </c>
      <c r="G3473" s="27">
        <v>0</v>
      </c>
      <c r="H3473" s="27">
        <v>1</v>
      </c>
      <c r="I3473" s="27">
        <v>0</v>
      </c>
      <c r="J3473" s="27">
        <v>0</v>
      </c>
      <c r="K3473" s="27">
        <v>1</v>
      </c>
      <c r="L3473" s="27">
        <v>1</v>
      </c>
      <c r="M3473" s="27">
        <v>0</v>
      </c>
      <c r="N3473" s="27">
        <v>1</v>
      </c>
      <c r="O3473" s="27">
        <v>1</v>
      </c>
      <c r="P3473" s="27"/>
      <c r="Q3473" s="27">
        <v>897931401.37197232</v>
      </c>
      <c r="R3473" s="27">
        <v>0</v>
      </c>
      <c r="S3473" s="27">
        <v>1</v>
      </c>
      <c r="T3473" s="33">
        <v>1.0337554660061781</v>
      </c>
      <c r="U3473" s="27"/>
      <c r="V3473" s="27"/>
      <c r="W3473" s="27"/>
      <c r="X3473" s="27"/>
      <c r="Y3473" s="27"/>
      <c r="Z3473" s="27">
        <v>1</v>
      </c>
    </row>
    <row r="3474" spans="1:26">
      <c r="A3474" s="27">
        <v>1965</v>
      </c>
      <c r="B3474" t="s">
        <v>49</v>
      </c>
      <c r="C3474" s="27"/>
      <c r="D3474" s="27"/>
      <c r="E3474" s="27"/>
      <c r="F3474" s="27">
        <v>0</v>
      </c>
      <c r="G3474" s="27">
        <v>0</v>
      </c>
      <c r="H3474" s="27">
        <v>1</v>
      </c>
      <c r="I3474" s="27">
        <v>0</v>
      </c>
      <c r="J3474" s="27">
        <v>0</v>
      </c>
      <c r="K3474" s="27">
        <v>1</v>
      </c>
      <c r="L3474" s="27">
        <v>1</v>
      </c>
      <c r="M3474" s="27">
        <v>0</v>
      </c>
      <c r="N3474" s="27">
        <v>1</v>
      </c>
      <c r="O3474" s="27">
        <v>1</v>
      </c>
      <c r="P3474" s="27"/>
      <c r="Q3474" s="27">
        <v>972140557.18885612</v>
      </c>
      <c r="R3474" s="27">
        <v>0</v>
      </c>
      <c r="S3474" s="27">
        <v>1</v>
      </c>
      <c r="T3474" s="33">
        <v>1.0227515959565798</v>
      </c>
      <c r="U3474" s="27"/>
      <c r="V3474" s="27"/>
      <c r="W3474" s="27"/>
      <c r="X3474" s="27"/>
      <c r="Y3474" s="27"/>
      <c r="Z3474" s="27">
        <v>1</v>
      </c>
    </row>
    <row r="3475" spans="1:26">
      <c r="A3475" s="27">
        <v>1966</v>
      </c>
      <c r="B3475" t="s">
        <v>49</v>
      </c>
      <c r="C3475" s="27"/>
      <c r="D3475" s="27"/>
      <c r="E3475" s="27"/>
      <c r="F3475" s="27">
        <v>0</v>
      </c>
      <c r="G3475" s="27">
        <v>0</v>
      </c>
      <c r="H3475" s="27">
        <v>1</v>
      </c>
      <c r="I3475" s="27">
        <v>0</v>
      </c>
      <c r="J3475" s="27">
        <v>0</v>
      </c>
      <c r="K3475" s="27">
        <v>1</v>
      </c>
      <c r="L3475" s="27">
        <v>1</v>
      </c>
      <c r="M3475" s="27">
        <v>0</v>
      </c>
      <c r="N3475" s="27">
        <v>1</v>
      </c>
      <c r="O3475" s="27">
        <v>1</v>
      </c>
      <c r="P3475" s="27"/>
      <c r="Q3475" s="27">
        <v>1096738065.2386951</v>
      </c>
      <c r="R3475" s="27">
        <v>0</v>
      </c>
      <c r="S3475" s="27">
        <v>1</v>
      </c>
      <c r="T3475" s="33">
        <v>1.060453919000093</v>
      </c>
      <c r="U3475" s="27"/>
      <c r="V3475" s="27"/>
      <c r="W3475" s="27"/>
      <c r="X3475" s="27"/>
      <c r="Y3475" s="27"/>
      <c r="Z3475" s="27">
        <v>1</v>
      </c>
    </row>
    <row r="3476" spans="1:26">
      <c r="A3476" s="27">
        <v>1967</v>
      </c>
      <c r="B3476" t="s">
        <v>49</v>
      </c>
      <c r="C3476" s="27"/>
      <c r="D3476" s="27"/>
      <c r="E3476" s="27"/>
      <c r="F3476" s="27">
        <v>0</v>
      </c>
      <c r="G3476" s="27">
        <v>0</v>
      </c>
      <c r="H3476" s="27">
        <v>1</v>
      </c>
      <c r="I3476" s="27">
        <v>0</v>
      </c>
      <c r="J3476" s="27">
        <v>0</v>
      </c>
      <c r="K3476" s="27">
        <v>1</v>
      </c>
      <c r="L3476" s="27">
        <v>1</v>
      </c>
      <c r="M3476" s="27">
        <v>0</v>
      </c>
      <c r="N3476" s="27">
        <v>1</v>
      </c>
      <c r="O3476" s="27">
        <v>1</v>
      </c>
      <c r="P3476" s="27"/>
      <c r="Q3476" s="27">
        <v>1148025407.3460371</v>
      </c>
      <c r="R3476" s="27">
        <v>0</v>
      </c>
      <c r="S3476" s="27">
        <v>1</v>
      </c>
      <c r="T3476" s="33">
        <v>1.0100991944882907</v>
      </c>
      <c r="U3476" s="27"/>
      <c r="V3476" s="27"/>
      <c r="W3476" s="27"/>
      <c r="X3476" s="27"/>
      <c r="Y3476" s="27"/>
      <c r="Z3476" s="27">
        <v>1</v>
      </c>
    </row>
    <row r="3477" spans="1:26">
      <c r="A3477" s="27">
        <v>1968</v>
      </c>
      <c r="B3477" t="s">
        <v>49</v>
      </c>
      <c r="C3477" s="27"/>
      <c r="D3477" s="27"/>
      <c r="E3477" s="27"/>
      <c r="F3477" s="27">
        <v>0</v>
      </c>
      <c r="G3477" s="27">
        <v>0</v>
      </c>
      <c r="H3477" s="27">
        <v>1</v>
      </c>
      <c r="I3477" s="27">
        <v>0</v>
      </c>
      <c r="J3477" s="27">
        <v>0</v>
      </c>
      <c r="K3477" s="27">
        <v>1</v>
      </c>
      <c r="L3477" s="27">
        <v>1</v>
      </c>
      <c r="M3477" s="27">
        <v>0</v>
      </c>
      <c r="N3477" s="27">
        <v>1</v>
      </c>
      <c r="O3477" s="27">
        <v>1</v>
      </c>
      <c r="P3477" s="27"/>
      <c r="Q3477" s="27">
        <v>1083883355.3342135</v>
      </c>
      <c r="R3477" s="27">
        <v>0</v>
      </c>
      <c r="S3477" s="27">
        <v>1</v>
      </c>
      <c r="T3477" s="33">
        <v>0.99765870157012104</v>
      </c>
      <c r="U3477" s="27"/>
      <c r="V3477" s="27"/>
      <c r="W3477" s="27"/>
      <c r="X3477" s="27"/>
      <c r="Y3477" s="27"/>
      <c r="Z3477" s="27">
        <v>1</v>
      </c>
    </row>
    <row r="3478" spans="1:26">
      <c r="A3478" s="27">
        <v>1969</v>
      </c>
      <c r="B3478" t="s">
        <v>49</v>
      </c>
      <c r="C3478" s="27"/>
      <c r="D3478" s="27"/>
      <c r="E3478" s="27"/>
      <c r="F3478" s="27">
        <v>0</v>
      </c>
      <c r="G3478" s="27">
        <v>0</v>
      </c>
      <c r="H3478" s="27">
        <v>1</v>
      </c>
      <c r="I3478" s="27">
        <v>0</v>
      </c>
      <c r="J3478" s="27">
        <v>0</v>
      </c>
      <c r="K3478" s="27">
        <v>1</v>
      </c>
      <c r="L3478" s="27">
        <v>1</v>
      </c>
      <c r="M3478" s="27">
        <v>0</v>
      </c>
      <c r="N3478" s="27">
        <v>1</v>
      </c>
      <c r="O3478" s="27">
        <v>1</v>
      </c>
      <c r="P3478" s="27"/>
      <c r="Q3478" s="27">
        <v>1191287651.5060601</v>
      </c>
      <c r="R3478" s="27">
        <v>0</v>
      </c>
      <c r="S3478" s="27">
        <v>1</v>
      </c>
      <c r="T3478" s="33">
        <v>1.0058077459461789</v>
      </c>
      <c r="U3478" s="27"/>
      <c r="V3478" s="27"/>
      <c r="W3478" s="27"/>
      <c r="X3478" s="27"/>
      <c r="Y3478" s="27"/>
      <c r="Z3478" s="27">
        <v>1</v>
      </c>
    </row>
    <row r="3479" spans="1:26">
      <c r="A3479" s="27">
        <v>1970</v>
      </c>
      <c r="B3479" t="s">
        <v>49</v>
      </c>
      <c r="C3479" s="27"/>
      <c r="D3479" s="27"/>
      <c r="E3479" s="27"/>
      <c r="F3479" s="27">
        <v>0</v>
      </c>
      <c r="G3479" s="27">
        <v>0</v>
      </c>
      <c r="H3479" s="27">
        <v>1</v>
      </c>
      <c r="I3479" s="27">
        <v>0</v>
      </c>
      <c r="J3479" s="27">
        <v>0</v>
      </c>
      <c r="K3479" s="27">
        <v>1</v>
      </c>
      <c r="L3479" s="27">
        <v>1</v>
      </c>
      <c r="M3479" s="27">
        <v>0</v>
      </c>
      <c r="N3479" s="27">
        <v>1</v>
      </c>
      <c r="O3479" s="27">
        <v>1</v>
      </c>
      <c r="P3479" s="27"/>
      <c r="Q3479" s="27">
        <v>1404776071.0428414</v>
      </c>
      <c r="R3479" s="27">
        <v>0</v>
      </c>
      <c r="S3479" s="27">
        <v>1</v>
      </c>
      <c r="T3479" s="33">
        <v>1</v>
      </c>
      <c r="U3479" s="27">
        <v>0</v>
      </c>
      <c r="V3479" s="27">
        <v>29781000</v>
      </c>
      <c r="W3479" s="27">
        <v>0</v>
      </c>
      <c r="X3479" s="27"/>
      <c r="Y3479" s="27">
        <v>0</v>
      </c>
      <c r="Z3479" s="27">
        <v>1</v>
      </c>
    </row>
    <row r="3480" spans="1:26">
      <c r="A3480" s="27">
        <v>1971</v>
      </c>
      <c r="B3480" t="s">
        <v>49</v>
      </c>
      <c r="C3480" s="27"/>
      <c r="D3480" s="27"/>
      <c r="E3480" s="27"/>
      <c r="F3480" s="27">
        <v>0</v>
      </c>
      <c r="G3480" s="27">
        <v>0</v>
      </c>
      <c r="H3480" s="27">
        <v>1</v>
      </c>
      <c r="I3480" s="27">
        <v>0</v>
      </c>
      <c r="J3480" s="27">
        <v>0</v>
      </c>
      <c r="K3480" s="27">
        <v>1</v>
      </c>
      <c r="L3480" s="27">
        <v>1</v>
      </c>
      <c r="M3480" s="27">
        <v>0</v>
      </c>
      <c r="N3480" s="27">
        <v>1</v>
      </c>
      <c r="O3480" s="27">
        <v>1</v>
      </c>
      <c r="P3480" s="27"/>
      <c r="Q3480" s="27">
        <v>1539865513.9289145</v>
      </c>
      <c r="R3480" s="27">
        <v>0</v>
      </c>
      <c r="S3480" s="27">
        <v>1</v>
      </c>
      <c r="T3480" s="33">
        <v>0.92761372871024128</v>
      </c>
      <c r="U3480" s="27">
        <v>0</v>
      </c>
      <c r="V3480" s="27">
        <v>33664000</v>
      </c>
      <c r="W3480" s="27">
        <v>0</v>
      </c>
      <c r="X3480" s="27"/>
      <c r="Y3480" s="27">
        <v>0</v>
      </c>
      <c r="Z3480" s="27">
        <v>1</v>
      </c>
    </row>
    <row r="3481" spans="1:26">
      <c r="A3481" s="27">
        <v>1972</v>
      </c>
      <c r="B3481" t="s">
        <v>49</v>
      </c>
      <c r="C3481" s="27"/>
      <c r="D3481" s="27"/>
      <c r="E3481" s="27"/>
      <c r="F3481" s="27">
        <v>0</v>
      </c>
      <c r="G3481" s="27">
        <v>0</v>
      </c>
      <c r="H3481" s="27">
        <v>1</v>
      </c>
      <c r="I3481" s="27">
        <v>0</v>
      </c>
      <c r="J3481" s="27">
        <v>0</v>
      </c>
      <c r="K3481" s="27">
        <v>1</v>
      </c>
      <c r="L3481" s="27">
        <v>1</v>
      </c>
      <c r="M3481" s="27">
        <v>0</v>
      </c>
      <c r="N3481" s="27">
        <v>1</v>
      </c>
      <c r="O3481" s="27">
        <v>1</v>
      </c>
      <c r="P3481" s="27"/>
      <c r="Q3481" s="27">
        <v>1875048859.9348536</v>
      </c>
      <c r="R3481" s="27">
        <v>0</v>
      </c>
      <c r="S3481" s="27">
        <v>1</v>
      </c>
      <c r="T3481" s="33">
        <v>0.92122545142259926</v>
      </c>
      <c r="U3481" s="27">
        <v>0</v>
      </c>
      <c r="V3481" s="27">
        <v>34803000</v>
      </c>
      <c r="W3481" s="27">
        <v>0</v>
      </c>
      <c r="X3481" s="27"/>
      <c r="Y3481" s="27">
        <v>0</v>
      </c>
      <c r="Z3481" s="27">
        <v>1</v>
      </c>
    </row>
    <row r="3482" spans="1:26">
      <c r="A3482" s="27">
        <v>1973</v>
      </c>
      <c r="B3482" t="s">
        <v>49</v>
      </c>
      <c r="C3482" s="27"/>
      <c r="D3482" s="27"/>
      <c r="E3482" s="27"/>
      <c r="F3482" s="27">
        <v>0</v>
      </c>
      <c r="G3482" s="27">
        <v>0</v>
      </c>
      <c r="H3482" s="27">
        <v>1</v>
      </c>
      <c r="I3482" s="27">
        <v>0</v>
      </c>
      <c r="J3482" s="27">
        <v>0</v>
      </c>
      <c r="K3482" s="27">
        <v>1</v>
      </c>
      <c r="L3482" s="27">
        <v>1</v>
      </c>
      <c r="M3482" s="27">
        <v>0</v>
      </c>
      <c r="N3482" s="27">
        <v>1</v>
      </c>
      <c r="O3482" s="27">
        <v>1</v>
      </c>
      <c r="P3482" s="27"/>
      <c r="Q3482" s="27">
        <v>1905917553.1914895</v>
      </c>
      <c r="R3482" s="27">
        <v>0</v>
      </c>
      <c r="S3482" s="27">
        <v>1</v>
      </c>
      <c r="T3482" s="33">
        <v>1.2798279189511945</v>
      </c>
      <c r="U3482" s="27">
        <v>15984800</v>
      </c>
      <c r="V3482" s="27">
        <v>36605000</v>
      </c>
      <c r="W3482" s="27">
        <v>0</v>
      </c>
      <c r="X3482" s="27"/>
      <c r="Y3482" s="27">
        <v>35600000</v>
      </c>
      <c r="Z3482" s="27">
        <v>1</v>
      </c>
    </row>
    <row r="3483" spans="1:26">
      <c r="A3483" s="27">
        <v>1974</v>
      </c>
      <c r="B3483" t="s">
        <v>49</v>
      </c>
      <c r="C3483" s="27"/>
      <c r="D3483" s="27"/>
      <c r="E3483" s="27"/>
      <c r="F3483" s="27">
        <v>8500000</v>
      </c>
      <c r="G3483" s="27">
        <v>0</v>
      </c>
      <c r="H3483" s="27">
        <v>1</v>
      </c>
      <c r="I3483" s="27">
        <v>0</v>
      </c>
      <c r="J3483" s="27">
        <v>0</v>
      </c>
      <c r="K3483" s="27">
        <v>1</v>
      </c>
      <c r="L3483" s="27">
        <v>1</v>
      </c>
      <c r="M3483" s="27">
        <v>0</v>
      </c>
      <c r="N3483" s="27">
        <v>1</v>
      </c>
      <c r="O3483" s="27">
        <v>1</v>
      </c>
      <c r="P3483" s="27"/>
      <c r="Q3483" s="27">
        <v>2375096249.0375094</v>
      </c>
      <c r="R3483" s="27">
        <v>1</v>
      </c>
      <c r="S3483" s="27">
        <v>1</v>
      </c>
      <c r="T3483" s="33">
        <v>1.2793035310212315</v>
      </c>
      <c r="U3483" s="27">
        <v>16223300</v>
      </c>
      <c r="V3483" s="27">
        <v>37823000</v>
      </c>
      <c r="W3483" s="27">
        <v>0</v>
      </c>
      <c r="X3483" s="27"/>
      <c r="Y3483" s="27">
        <v>95000000</v>
      </c>
      <c r="Z3483" s="27">
        <v>1</v>
      </c>
    </row>
    <row r="3484" spans="1:26">
      <c r="A3484" s="27">
        <v>1975</v>
      </c>
      <c r="B3484" t="s">
        <v>49</v>
      </c>
      <c r="C3484" s="27"/>
      <c r="D3484" s="27"/>
      <c r="E3484" s="27"/>
      <c r="F3484" s="27">
        <v>0</v>
      </c>
      <c r="G3484" s="27">
        <v>0</v>
      </c>
      <c r="H3484" s="27">
        <v>1</v>
      </c>
      <c r="I3484" s="27">
        <v>0</v>
      </c>
      <c r="J3484" s="27">
        <v>0</v>
      </c>
      <c r="K3484" s="27">
        <v>1</v>
      </c>
      <c r="L3484" s="27">
        <v>1</v>
      </c>
      <c r="M3484" s="27">
        <v>0</v>
      </c>
      <c r="N3484" s="27">
        <v>1</v>
      </c>
      <c r="O3484" s="27">
        <v>1</v>
      </c>
      <c r="P3484" s="27"/>
      <c r="Q3484" s="27">
        <v>2860411285.8871412</v>
      </c>
      <c r="R3484" s="27">
        <v>1</v>
      </c>
      <c r="S3484" s="27">
        <v>1</v>
      </c>
      <c r="T3484" s="33">
        <v>0.94696688960437181</v>
      </c>
      <c r="U3484" s="27">
        <v>15511775</v>
      </c>
      <c r="V3484" s="27">
        <v>44107000</v>
      </c>
      <c r="W3484" s="27">
        <v>0</v>
      </c>
      <c r="X3484" s="27"/>
      <c r="Y3484" s="27">
        <v>103000000</v>
      </c>
      <c r="Z3484" s="27">
        <v>1</v>
      </c>
    </row>
    <row r="3485" spans="1:26">
      <c r="A3485" s="27">
        <v>1976</v>
      </c>
      <c r="B3485" t="s">
        <v>49</v>
      </c>
      <c r="C3485" s="27"/>
      <c r="D3485" s="27"/>
      <c r="E3485" s="27"/>
      <c r="F3485" s="27">
        <v>1200000</v>
      </c>
      <c r="G3485" s="27">
        <v>0</v>
      </c>
      <c r="H3485" s="27">
        <v>1</v>
      </c>
      <c r="I3485" s="27">
        <v>0</v>
      </c>
      <c r="J3485" s="27">
        <v>0</v>
      </c>
      <c r="K3485" s="27">
        <v>1</v>
      </c>
      <c r="L3485" s="27">
        <v>1</v>
      </c>
      <c r="M3485" s="27">
        <v>0</v>
      </c>
      <c r="N3485" s="27">
        <v>1</v>
      </c>
      <c r="O3485" s="27">
        <v>1</v>
      </c>
      <c r="P3485" s="27"/>
      <c r="Q3485" s="27">
        <v>2966010229.8977008</v>
      </c>
      <c r="R3485" s="27">
        <v>1</v>
      </c>
      <c r="S3485" s="27">
        <v>1</v>
      </c>
      <c r="T3485" s="33">
        <v>1.0219497573337515</v>
      </c>
      <c r="U3485" s="27">
        <v>80096560.200000003</v>
      </c>
      <c r="V3485" s="27">
        <v>58703000</v>
      </c>
      <c r="W3485" s="27">
        <v>0</v>
      </c>
      <c r="X3485" s="27"/>
      <c r="Y3485" s="27">
        <v>15000000</v>
      </c>
      <c r="Z3485" s="27">
        <v>1</v>
      </c>
    </row>
    <row r="3486" spans="1:26">
      <c r="A3486" s="27">
        <v>1977</v>
      </c>
      <c r="B3486" t="s">
        <v>49</v>
      </c>
      <c r="C3486" s="27"/>
      <c r="D3486" s="27"/>
      <c r="E3486" s="27"/>
      <c r="F3486" s="27">
        <v>0</v>
      </c>
      <c r="G3486" s="27">
        <v>0</v>
      </c>
      <c r="H3486" s="27">
        <v>1</v>
      </c>
      <c r="I3486" s="27">
        <v>0</v>
      </c>
      <c r="J3486" s="27">
        <v>0</v>
      </c>
      <c r="K3486" s="27">
        <v>1</v>
      </c>
      <c r="L3486" s="27">
        <v>1</v>
      </c>
      <c r="M3486" s="27">
        <v>0</v>
      </c>
      <c r="N3486" s="27">
        <v>1</v>
      </c>
      <c r="O3486" s="27">
        <v>1</v>
      </c>
      <c r="P3486" s="27"/>
      <c r="Q3486" s="27">
        <v>3249697393.0260696</v>
      </c>
      <c r="R3486" s="27">
        <v>1</v>
      </c>
      <c r="S3486" s="27">
        <v>1</v>
      </c>
      <c r="T3486" s="33">
        <v>1.0409624303569636</v>
      </c>
      <c r="U3486" s="27">
        <v>107064539.40000001</v>
      </c>
      <c r="V3486" s="27">
        <v>68145000</v>
      </c>
      <c r="W3486" s="27">
        <v>0</v>
      </c>
      <c r="X3486" s="27"/>
      <c r="Y3486" s="27">
        <v>32000000</v>
      </c>
      <c r="Z3486" s="27">
        <v>1</v>
      </c>
    </row>
    <row r="3487" spans="1:26">
      <c r="A3487" s="27">
        <v>1978</v>
      </c>
      <c r="B3487" t="s">
        <v>49</v>
      </c>
      <c r="C3487" s="27"/>
      <c r="D3487" s="27"/>
      <c r="E3487" s="27"/>
      <c r="F3487" s="27">
        <v>1700000</v>
      </c>
      <c r="G3487" s="27">
        <v>0</v>
      </c>
      <c r="H3487" s="27">
        <v>1</v>
      </c>
      <c r="I3487" s="27">
        <v>0</v>
      </c>
      <c r="J3487" s="27">
        <v>0</v>
      </c>
      <c r="K3487" s="27">
        <v>1</v>
      </c>
      <c r="L3487" s="27">
        <v>1</v>
      </c>
      <c r="M3487" s="27">
        <v>0</v>
      </c>
      <c r="N3487" s="27">
        <v>1</v>
      </c>
      <c r="O3487" s="27">
        <v>1</v>
      </c>
      <c r="P3487" s="27"/>
      <c r="Q3487" s="27">
        <v>2644449232.2932143</v>
      </c>
      <c r="R3487" s="27">
        <v>1</v>
      </c>
      <c r="S3487" s="27">
        <v>1</v>
      </c>
      <c r="T3487" s="33">
        <v>0.91734575384516981</v>
      </c>
      <c r="U3487" s="27">
        <v>180540638.19999999</v>
      </c>
      <c r="V3487" s="27">
        <v>112172000</v>
      </c>
      <c r="W3487" s="27">
        <v>0</v>
      </c>
      <c r="X3487" s="27"/>
      <c r="Y3487" s="27">
        <v>0</v>
      </c>
      <c r="Z3487" s="27">
        <v>1</v>
      </c>
    </row>
    <row r="3488" spans="1:26">
      <c r="A3488" s="27">
        <v>1979</v>
      </c>
      <c r="B3488" t="s">
        <v>49</v>
      </c>
      <c r="C3488" s="27"/>
      <c r="D3488" s="27"/>
      <c r="E3488" s="27"/>
      <c r="F3488" s="27">
        <v>0</v>
      </c>
      <c r="G3488" s="27">
        <v>0</v>
      </c>
      <c r="H3488" s="27">
        <v>1</v>
      </c>
      <c r="I3488" s="27">
        <v>0</v>
      </c>
      <c r="J3488" s="27">
        <v>0</v>
      </c>
      <c r="K3488" s="27">
        <v>1</v>
      </c>
      <c r="L3488" s="27">
        <v>1</v>
      </c>
      <c r="M3488" s="27">
        <v>0</v>
      </c>
      <c r="N3488" s="27">
        <v>1</v>
      </c>
      <c r="O3488" s="27">
        <v>1</v>
      </c>
      <c r="P3488" s="27"/>
      <c r="Q3488" s="27">
        <v>2425033998.1867633</v>
      </c>
      <c r="R3488" s="27">
        <v>1</v>
      </c>
      <c r="S3488" s="27">
        <v>1</v>
      </c>
      <c r="T3488" s="33">
        <v>0.9810294585578897</v>
      </c>
      <c r="U3488" s="27">
        <v>351410950.80000001</v>
      </c>
      <c r="V3488" s="27">
        <v>126606000</v>
      </c>
      <c r="W3488" s="27">
        <v>0</v>
      </c>
      <c r="X3488" s="27"/>
      <c r="Y3488" s="27">
        <v>126000000</v>
      </c>
      <c r="Z3488" s="27">
        <v>1</v>
      </c>
    </row>
    <row r="3489" spans="1:26">
      <c r="A3489" s="27">
        <v>1980</v>
      </c>
      <c r="B3489" t="s">
        <v>49</v>
      </c>
      <c r="C3489" s="27"/>
      <c r="D3489" s="27"/>
      <c r="E3489" s="27"/>
      <c r="F3489" s="27">
        <v>0</v>
      </c>
      <c r="G3489" s="27">
        <v>0</v>
      </c>
      <c r="H3489" s="27">
        <v>1</v>
      </c>
      <c r="I3489" s="27">
        <v>0</v>
      </c>
      <c r="J3489" s="27">
        <v>0</v>
      </c>
      <c r="K3489" s="27">
        <v>1</v>
      </c>
      <c r="L3489" s="27">
        <v>1</v>
      </c>
      <c r="M3489" s="27">
        <v>0</v>
      </c>
      <c r="N3489" s="27">
        <v>1</v>
      </c>
      <c r="O3489" s="27">
        <v>1</v>
      </c>
      <c r="P3489" s="27">
        <v>2565000000</v>
      </c>
      <c r="Q3489" s="27">
        <v>2679409453.2390251</v>
      </c>
      <c r="R3489" s="27">
        <v>1</v>
      </c>
      <c r="S3489" s="27">
        <v>1</v>
      </c>
      <c r="T3489" s="33">
        <v>0.94044734443210454</v>
      </c>
      <c r="U3489" s="27">
        <v>309300000</v>
      </c>
      <c r="V3489" s="27">
        <v>176385000</v>
      </c>
      <c r="W3489" s="27">
        <v>0</v>
      </c>
      <c r="X3489" s="27"/>
      <c r="Y3489" s="27">
        <v>0</v>
      </c>
      <c r="Z3489" s="27">
        <v>1</v>
      </c>
    </row>
    <row r="3490" spans="1:26">
      <c r="A3490" s="27">
        <v>1981</v>
      </c>
      <c r="B3490" t="s">
        <v>49</v>
      </c>
      <c r="C3490" s="27"/>
      <c r="D3490" s="27"/>
      <c r="E3490" s="27"/>
      <c r="F3490" s="27">
        <v>0</v>
      </c>
      <c r="G3490" s="27">
        <v>0</v>
      </c>
      <c r="H3490" s="27">
        <v>1</v>
      </c>
      <c r="I3490" s="27">
        <v>0</v>
      </c>
      <c r="J3490" s="27">
        <v>0</v>
      </c>
      <c r="K3490" s="27">
        <v>1</v>
      </c>
      <c r="L3490" s="27">
        <v>1</v>
      </c>
      <c r="M3490" s="27">
        <v>0</v>
      </c>
      <c r="N3490" s="27">
        <v>1</v>
      </c>
      <c r="O3490" s="27">
        <v>1</v>
      </c>
      <c r="P3490" s="27">
        <v>2817000000</v>
      </c>
      <c r="Q3490" s="27">
        <v>2979061412.3722906</v>
      </c>
      <c r="R3490" s="27">
        <v>1</v>
      </c>
      <c r="S3490" s="27">
        <v>1</v>
      </c>
      <c r="T3490" s="33">
        <v>0.83355014400471705</v>
      </c>
      <c r="U3490" s="27">
        <v>469700000</v>
      </c>
      <c r="V3490" s="27">
        <v>211935000</v>
      </c>
      <c r="W3490" s="27">
        <v>0</v>
      </c>
      <c r="X3490" s="27"/>
      <c r="Y3490" s="27">
        <v>353000000</v>
      </c>
      <c r="Z3490" s="27">
        <v>1</v>
      </c>
    </row>
    <row r="3491" spans="1:26">
      <c r="A3491" s="27">
        <v>1982</v>
      </c>
      <c r="B3491" t="s">
        <v>49</v>
      </c>
      <c r="C3491" s="27"/>
      <c r="D3491" s="27"/>
      <c r="E3491" s="27"/>
      <c r="F3491" s="27">
        <v>0</v>
      </c>
      <c r="G3491" s="27">
        <v>0</v>
      </c>
      <c r="H3491" s="27">
        <v>1</v>
      </c>
      <c r="I3491" s="27">
        <v>0</v>
      </c>
      <c r="J3491" s="27">
        <v>0</v>
      </c>
      <c r="K3491" s="27">
        <v>1</v>
      </c>
      <c r="L3491" s="27">
        <v>1</v>
      </c>
      <c r="M3491" s="27">
        <v>0</v>
      </c>
      <c r="N3491" s="27">
        <v>1</v>
      </c>
      <c r="O3491" s="27">
        <v>1</v>
      </c>
      <c r="P3491" s="27">
        <v>3235000000</v>
      </c>
      <c r="Q3491" s="27">
        <v>3293533288.4248343</v>
      </c>
      <c r="R3491" s="27">
        <v>1</v>
      </c>
      <c r="S3491" s="27">
        <v>1</v>
      </c>
      <c r="T3491" s="33">
        <v>0.78443295677873848</v>
      </c>
      <c r="U3491" s="27">
        <v>582900000</v>
      </c>
      <c r="V3491" s="27">
        <v>321973000</v>
      </c>
      <c r="W3491" s="27">
        <v>0</v>
      </c>
      <c r="X3491" s="27"/>
      <c r="Y3491" s="27">
        <v>20000000</v>
      </c>
      <c r="Z3491" s="27">
        <v>1</v>
      </c>
    </row>
    <row r="3492" spans="1:26">
      <c r="A3492" s="27">
        <v>1983</v>
      </c>
      <c r="B3492" t="s">
        <v>49</v>
      </c>
      <c r="C3492" s="27"/>
      <c r="D3492" s="27"/>
      <c r="E3492" s="27"/>
      <c r="F3492" s="27">
        <v>0</v>
      </c>
      <c r="G3492" s="27">
        <v>0</v>
      </c>
      <c r="H3492" s="27">
        <v>1</v>
      </c>
      <c r="I3492" s="27">
        <v>0</v>
      </c>
      <c r="J3492" s="27">
        <v>0</v>
      </c>
      <c r="K3492" s="27">
        <v>1</v>
      </c>
      <c r="L3492" s="27">
        <v>1</v>
      </c>
      <c r="M3492" s="27">
        <v>0</v>
      </c>
      <c r="N3492" s="27">
        <v>1</v>
      </c>
      <c r="O3492" s="27">
        <v>1</v>
      </c>
      <c r="P3492" s="27">
        <v>2875000000</v>
      </c>
      <c r="Q3492" s="27">
        <v>3619294120.6914401</v>
      </c>
      <c r="R3492" s="27">
        <v>1</v>
      </c>
      <c r="S3492" s="27">
        <v>1</v>
      </c>
      <c r="T3492" s="33">
        <v>0.83426891623154475</v>
      </c>
      <c r="U3492" s="27">
        <v>627200000</v>
      </c>
      <c r="V3492" s="27">
        <v>368439000</v>
      </c>
      <c r="W3492" s="27">
        <v>0</v>
      </c>
      <c r="X3492" s="27"/>
      <c r="Y3492" s="27">
        <v>168000000</v>
      </c>
      <c r="Z3492" s="27">
        <v>1</v>
      </c>
    </row>
    <row r="3493" spans="1:26">
      <c r="A3493" s="27">
        <v>1984</v>
      </c>
      <c r="B3493" t="s">
        <v>49</v>
      </c>
      <c r="C3493" s="27"/>
      <c r="D3493" s="27"/>
      <c r="E3493" s="27"/>
      <c r="F3493" s="27">
        <v>0</v>
      </c>
      <c r="G3493" s="27">
        <v>0</v>
      </c>
      <c r="H3493" s="27">
        <v>1</v>
      </c>
      <c r="I3493" s="27">
        <v>0</v>
      </c>
      <c r="J3493" s="27">
        <v>0</v>
      </c>
      <c r="K3493" s="27">
        <v>1</v>
      </c>
      <c r="L3493" s="27">
        <v>1</v>
      </c>
      <c r="M3493" s="27">
        <v>0</v>
      </c>
      <c r="N3493" s="27">
        <v>1</v>
      </c>
      <c r="O3493" s="27">
        <v>1</v>
      </c>
      <c r="P3493" s="27">
        <v>2119000000.0000002</v>
      </c>
      <c r="Q3493" s="27">
        <v>2373566957.4921374</v>
      </c>
      <c r="R3493" s="27">
        <v>0</v>
      </c>
      <c r="S3493" s="27">
        <v>1</v>
      </c>
      <c r="T3493" s="33">
        <v>0.82999599794502654</v>
      </c>
      <c r="U3493" s="27">
        <v>628720000</v>
      </c>
      <c r="V3493" s="27">
        <v>326241000</v>
      </c>
      <c r="W3493" s="27">
        <v>0</v>
      </c>
      <c r="X3493" s="27"/>
      <c r="Y3493" s="27"/>
      <c r="Z3493" s="27">
        <v>1</v>
      </c>
    </row>
    <row r="3494" spans="1:26">
      <c r="A3494" s="27">
        <v>1985</v>
      </c>
      <c r="B3494" t="s">
        <v>49</v>
      </c>
      <c r="C3494" s="27"/>
      <c r="D3494" s="27"/>
      <c r="E3494" s="27"/>
      <c r="F3494" s="27">
        <v>0</v>
      </c>
      <c r="G3494" s="27">
        <v>0</v>
      </c>
      <c r="H3494" s="27">
        <v>1</v>
      </c>
      <c r="I3494" s="27">
        <v>0</v>
      </c>
      <c r="J3494" s="27">
        <v>0</v>
      </c>
      <c r="K3494" s="27">
        <v>1</v>
      </c>
      <c r="L3494" s="27">
        <v>1</v>
      </c>
      <c r="M3494" s="27">
        <v>0</v>
      </c>
      <c r="N3494" s="27">
        <v>1</v>
      </c>
      <c r="O3494" s="27">
        <v>1</v>
      </c>
      <c r="P3494" s="27">
        <v>1993000000</v>
      </c>
      <c r="Q3494" s="27">
        <v>2100223149.7139566</v>
      </c>
      <c r="R3494" s="27">
        <v>0</v>
      </c>
      <c r="S3494" s="27">
        <v>1</v>
      </c>
      <c r="T3494" s="33">
        <v>0.74915719568429318</v>
      </c>
      <c r="U3494" s="27">
        <v>693210000</v>
      </c>
      <c r="V3494" s="27">
        <v>467924000</v>
      </c>
      <c r="W3494" s="27">
        <v>0</v>
      </c>
      <c r="X3494" s="27"/>
      <c r="Y3494" s="27"/>
      <c r="Z3494" s="27">
        <v>1</v>
      </c>
    </row>
    <row r="3495" spans="1:26">
      <c r="A3495" s="27">
        <v>1986</v>
      </c>
      <c r="B3495" t="s">
        <v>49</v>
      </c>
      <c r="C3495" s="27"/>
      <c r="D3495" s="27"/>
      <c r="E3495" s="27"/>
      <c r="F3495" s="27">
        <v>0</v>
      </c>
      <c r="G3495" s="27">
        <v>0</v>
      </c>
      <c r="H3495" s="27">
        <v>1</v>
      </c>
      <c r="I3495" s="27">
        <v>0</v>
      </c>
      <c r="J3495" s="27">
        <v>0</v>
      </c>
      <c r="K3495" s="27">
        <v>1</v>
      </c>
      <c r="L3495" s="27">
        <v>1</v>
      </c>
      <c r="M3495" s="27">
        <v>0</v>
      </c>
      <c r="N3495" s="27">
        <v>1</v>
      </c>
      <c r="O3495" s="27">
        <v>1</v>
      </c>
      <c r="P3495" s="27">
        <v>2369000000</v>
      </c>
      <c r="Q3495" s="27">
        <v>2754566176.2021246</v>
      </c>
      <c r="R3495" s="27">
        <v>0</v>
      </c>
      <c r="S3495" s="27">
        <v>1</v>
      </c>
      <c r="T3495" s="33">
        <v>0.7030572776909082</v>
      </c>
      <c r="U3495" s="27">
        <v>678160000</v>
      </c>
      <c r="V3495" s="27">
        <v>572477000</v>
      </c>
      <c r="W3495" s="27">
        <v>0</v>
      </c>
      <c r="X3495" s="27"/>
      <c r="Y3495" s="27"/>
      <c r="Z3495" s="27">
        <v>1</v>
      </c>
    </row>
    <row r="3496" spans="1:26">
      <c r="A3496" s="27">
        <v>1987</v>
      </c>
      <c r="B3496" t="s">
        <v>49</v>
      </c>
      <c r="C3496" s="27"/>
      <c r="D3496" s="27"/>
      <c r="E3496" s="27"/>
      <c r="F3496" s="27">
        <v>14000000</v>
      </c>
      <c r="G3496" s="27">
        <v>0</v>
      </c>
      <c r="H3496" s="27">
        <v>1</v>
      </c>
      <c r="I3496" s="27">
        <v>0</v>
      </c>
      <c r="J3496" s="27">
        <v>0</v>
      </c>
      <c r="K3496" s="27">
        <v>1</v>
      </c>
      <c r="L3496" s="27">
        <v>1</v>
      </c>
      <c r="M3496" s="27">
        <v>0</v>
      </c>
      <c r="N3496" s="27">
        <v>1</v>
      </c>
      <c r="O3496" s="27">
        <v>1</v>
      </c>
      <c r="P3496" s="27">
        <v>2672000000</v>
      </c>
      <c r="Q3496" s="27">
        <v>3286987551.7159677</v>
      </c>
      <c r="R3496" s="27">
        <v>1</v>
      </c>
      <c r="S3496" s="27">
        <v>1</v>
      </c>
      <c r="T3496" s="33">
        <v>0.74330063470010233</v>
      </c>
      <c r="U3496" s="27">
        <v>678452865.10000002</v>
      </c>
      <c r="V3496" s="27">
        <v>734895000</v>
      </c>
      <c r="W3496" s="27">
        <v>0</v>
      </c>
      <c r="X3496" s="27"/>
      <c r="Y3496" s="27"/>
      <c r="Z3496" s="27">
        <v>1</v>
      </c>
    </row>
    <row r="3497" spans="1:26">
      <c r="A3497" s="27">
        <v>1988</v>
      </c>
      <c r="B3497" t="s">
        <v>49</v>
      </c>
      <c r="C3497" s="27"/>
      <c r="D3497" s="27"/>
      <c r="E3497" s="27"/>
      <c r="F3497" s="27">
        <v>0</v>
      </c>
      <c r="G3497" s="27">
        <v>0</v>
      </c>
      <c r="H3497" s="27">
        <v>1</v>
      </c>
      <c r="I3497" s="27">
        <v>0</v>
      </c>
      <c r="J3497" s="27">
        <v>0</v>
      </c>
      <c r="K3497" s="27">
        <v>1</v>
      </c>
      <c r="L3497" s="27">
        <v>1</v>
      </c>
      <c r="M3497" s="27">
        <v>0</v>
      </c>
      <c r="N3497" s="27">
        <v>1</v>
      </c>
      <c r="O3497" s="27">
        <v>1</v>
      </c>
      <c r="P3497" s="27">
        <v>3184000000</v>
      </c>
      <c r="Q3497" s="27">
        <v>3828310734.9779544</v>
      </c>
      <c r="R3497" s="27">
        <v>1</v>
      </c>
      <c r="S3497" s="27">
        <v>1</v>
      </c>
      <c r="T3497" s="33">
        <v>0.80560957079318884</v>
      </c>
      <c r="U3497" s="27">
        <v>482795443.30000001</v>
      </c>
      <c r="V3497" s="27">
        <v>671166000</v>
      </c>
      <c r="W3497" s="27">
        <v>0</v>
      </c>
      <c r="X3497" s="27"/>
      <c r="Y3497" s="27"/>
      <c r="Z3497" s="27">
        <v>1</v>
      </c>
    </row>
    <row r="3498" spans="1:26">
      <c r="A3498" s="27">
        <v>1989</v>
      </c>
      <c r="B3498" t="s">
        <v>49</v>
      </c>
      <c r="C3498" s="27"/>
      <c r="D3498" s="27"/>
      <c r="E3498" s="27"/>
      <c r="F3498" s="27">
        <v>0</v>
      </c>
      <c r="G3498" s="27">
        <v>0</v>
      </c>
      <c r="H3498" s="27">
        <v>1</v>
      </c>
      <c r="I3498" s="27">
        <v>0</v>
      </c>
      <c r="J3498" s="27">
        <v>0</v>
      </c>
      <c r="K3498" s="27">
        <v>1</v>
      </c>
      <c r="L3498" s="27">
        <v>1</v>
      </c>
      <c r="M3498" s="27">
        <v>0</v>
      </c>
      <c r="N3498" s="27">
        <v>1</v>
      </c>
      <c r="O3498" s="27">
        <v>1</v>
      </c>
      <c r="P3498" s="27">
        <v>3692000000</v>
      </c>
      <c r="Q3498" s="27">
        <v>4404970058.8378649</v>
      </c>
      <c r="R3498" s="27">
        <v>1</v>
      </c>
      <c r="S3498" s="27">
        <v>1</v>
      </c>
      <c r="T3498" s="33">
        <v>0.74679040704290955</v>
      </c>
      <c r="U3498" s="27">
        <v>383406180</v>
      </c>
      <c r="V3498" s="27">
        <v>649700000</v>
      </c>
      <c r="W3498" s="27">
        <v>0</v>
      </c>
      <c r="X3498" s="27"/>
      <c r="Y3498" s="27"/>
      <c r="Z3498" s="27">
        <v>1</v>
      </c>
    </row>
    <row r="3499" spans="1:26">
      <c r="A3499" s="27">
        <v>1990</v>
      </c>
      <c r="B3499" t="s">
        <v>49</v>
      </c>
      <c r="C3499" s="27"/>
      <c r="D3499" s="27"/>
      <c r="E3499" s="27"/>
      <c r="F3499" s="27">
        <v>0</v>
      </c>
      <c r="G3499" s="27">
        <v>0</v>
      </c>
      <c r="H3499" s="27">
        <v>1</v>
      </c>
      <c r="I3499" s="27">
        <v>0</v>
      </c>
      <c r="J3499" s="27">
        <v>0</v>
      </c>
      <c r="K3499" s="27">
        <v>1</v>
      </c>
      <c r="L3499" s="27">
        <v>1</v>
      </c>
      <c r="M3499" s="27">
        <v>0</v>
      </c>
      <c r="N3499" s="27">
        <v>1</v>
      </c>
      <c r="O3499" s="27">
        <v>1</v>
      </c>
      <c r="P3499" s="27">
        <v>4663000000</v>
      </c>
      <c r="Q3499" s="27">
        <v>4592224067.3719378</v>
      </c>
      <c r="R3499" s="27">
        <v>1</v>
      </c>
      <c r="S3499" s="27">
        <v>1</v>
      </c>
      <c r="T3499" s="33">
        <v>0.70566019682121295</v>
      </c>
      <c r="U3499" s="27">
        <v>356720613.69999999</v>
      </c>
      <c r="V3499" s="27">
        <v>671883000</v>
      </c>
      <c r="W3499" s="27">
        <v>0</v>
      </c>
      <c r="X3499" s="27"/>
      <c r="Y3499" s="27"/>
      <c r="Z3499" s="27">
        <v>1</v>
      </c>
    </row>
    <row r="3500" spans="1:26">
      <c r="A3500" s="27">
        <v>1991</v>
      </c>
      <c r="B3500" t="s">
        <v>49</v>
      </c>
      <c r="C3500" s="27"/>
      <c r="D3500" s="27"/>
      <c r="E3500" s="27"/>
      <c r="F3500" s="27">
        <v>0</v>
      </c>
      <c r="G3500" s="27">
        <v>0</v>
      </c>
      <c r="H3500" s="27">
        <v>1</v>
      </c>
      <c r="I3500" s="27">
        <v>0</v>
      </c>
      <c r="J3500" s="27">
        <v>0</v>
      </c>
      <c r="K3500" s="27">
        <v>1</v>
      </c>
      <c r="L3500" s="27">
        <v>1</v>
      </c>
      <c r="M3500" s="27">
        <v>0</v>
      </c>
      <c r="N3500" s="27">
        <v>1</v>
      </c>
      <c r="O3500" s="27">
        <v>1</v>
      </c>
      <c r="P3500" s="27">
        <v>4285000000</v>
      </c>
      <c r="Q3500" s="27">
        <v>4071219198.0360065</v>
      </c>
      <c r="R3500" s="27">
        <v>1</v>
      </c>
      <c r="S3500" s="27">
        <v>1</v>
      </c>
      <c r="T3500" s="33">
        <v>0.64778014054484578</v>
      </c>
      <c r="U3500" s="27">
        <v>391425741</v>
      </c>
      <c r="V3500" s="27">
        <v>664121000</v>
      </c>
      <c r="W3500" s="27">
        <v>0</v>
      </c>
      <c r="X3500" s="27"/>
      <c r="Y3500" s="27"/>
      <c r="Z3500" s="27">
        <v>1</v>
      </c>
    </row>
    <row r="3501" spans="1:26">
      <c r="A3501" s="27">
        <v>1992</v>
      </c>
      <c r="B3501" t="s">
        <v>49</v>
      </c>
      <c r="C3501" s="27"/>
      <c r="D3501" s="27"/>
      <c r="E3501" s="27"/>
      <c r="F3501" s="27">
        <v>0</v>
      </c>
      <c r="G3501" s="27">
        <v>0</v>
      </c>
      <c r="H3501" s="27">
        <v>1</v>
      </c>
      <c r="I3501" s="27">
        <v>0</v>
      </c>
      <c r="J3501" s="27">
        <v>0</v>
      </c>
      <c r="K3501" s="27">
        <v>1</v>
      </c>
      <c r="L3501" s="27">
        <v>1</v>
      </c>
      <c r="M3501" s="27">
        <v>0</v>
      </c>
      <c r="N3501" s="27">
        <v>1</v>
      </c>
      <c r="O3501" s="27">
        <v>1</v>
      </c>
      <c r="P3501" s="27">
        <v>4328000000</v>
      </c>
      <c r="Q3501" s="27">
        <v>3530892749.0213137</v>
      </c>
      <c r="R3501" s="27">
        <v>1</v>
      </c>
      <c r="S3501" s="27">
        <v>1</v>
      </c>
      <c r="T3501" s="33">
        <v>0.62587770846912083</v>
      </c>
      <c r="U3501" s="27">
        <v>357077875</v>
      </c>
      <c r="V3501" s="27">
        <v>593703000</v>
      </c>
      <c r="W3501" s="27">
        <v>0</v>
      </c>
      <c r="X3501" s="27"/>
      <c r="Y3501" s="27"/>
      <c r="Z3501" s="27">
        <v>1</v>
      </c>
    </row>
    <row r="3502" spans="1:26">
      <c r="A3502" s="27">
        <v>1993</v>
      </c>
      <c r="B3502" t="s">
        <v>49</v>
      </c>
      <c r="C3502" s="27"/>
      <c r="D3502" s="27"/>
      <c r="E3502" s="27"/>
      <c r="F3502" s="27">
        <v>0</v>
      </c>
      <c r="G3502" s="27">
        <v>0</v>
      </c>
      <c r="H3502" s="27">
        <v>1</v>
      </c>
      <c r="I3502" s="27">
        <v>0</v>
      </c>
      <c r="J3502" s="27">
        <v>0</v>
      </c>
      <c r="K3502" s="27">
        <v>1</v>
      </c>
      <c r="L3502" s="27">
        <v>1</v>
      </c>
      <c r="M3502" s="27">
        <v>0</v>
      </c>
      <c r="N3502" s="27">
        <v>1</v>
      </c>
      <c r="O3502" s="27">
        <v>1</v>
      </c>
      <c r="P3502" s="27">
        <v>5516000000</v>
      </c>
      <c r="Q3502" s="27">
        <v>5405097570.6889687</v>
      </c>
      <c r="R3502" s="27">
        <v>0</v>
      </c>
      <c r="S3502" s="27">
        <v>1</v>
      </c>
      <c r="T3502" s="33">
        <v>0.648154718576755</v>
      </c>
      <c r="U3502" s="27">
        <v>335413725.30000001</v>
      </c>
      <c r="V3502" s="27">
        <v>607378000</v>
      </c>
      <c r="W3502" s="27">
        <v>0</v>
      </c>
      <c r="X3502" s="27"/>
      <c r="Y3502" s="27"/>
      <c r="Z3502" s="27">
        <v>1</v>
      </c>
    </row>
    <row r="3503" spans="1:26">
      <c r="A3503" s="27">
        <v>1994</v>
      </c>
      <c r="B3503" t="s">
        <v>49</v>
      </c>
      <c r="C3503" s="27"/>
      <c r="D3503" s="27"/>
      <c r="E3503" s="27"/>
      <c r="F3503" s="27">
        <v>0</v>
      </c>
      <c r="G3503" s="27">
        <v>0</v>
      </c>
      <c r="H3503" s="27">
        <v>1</v>
      </c>
      <c r="I3503" s="27">
        <v>0</v>
      </c>
      <c r="J3503" s="27">
        <v>0</v>
      </c>
      <c r="K3503" s="27">
        <v>1</v>
      </c>
      <c r="L3503" s="27">
        <v>1</v>
      </c>
      <c r="M3503" s="27">
        <v>0</v>
      </c>
      <c r="N3503" s="27">
        <v>1</v>
      </c>
      <c r="O3503" s="27">
        <v>1</v>
      </c>
      <c r="P3503" s="27">
        <v>5529000000</v>
      </c>
      <c r="Q3503" s="27">
        <v>5419134875.3379393</v>
      </c>
      <c r="R3503" s="27">
        <v>0</v>
      </c>
      <c r="S3503" s="27">
        <v>1</v>
      </c>
      <c r="T3503" s="33">
        <v>0.69545665111729171</v>
      </c>
      <c r="U3503" s="27">
        <v>317724663.60000002</v>
      </c>
      <c r="V3503" s="27">
        <v>594822000</v>
      </c>
      <c r="W3503" s="27">
        <v>0</v>
      </c>
      <c r="X3503" s="27"/>
      <c r="Y3503" s="27"/>
      <c r="Z3503" s="27">
        <v>1</v>
      </c>
    </row>
    <row r="3504" spans="1:26">
      <c r="A3504" s="27">
        <v>1995</v>
      </c>
      <c r="B3504" t="s">
        <v>49</v>
      </c>
      <c r="C3504" s="27"/>
      <c r="D3504" s="27"/>
      <c r="E3504" s="27"/>
      <c r="F3504" s="27">
        <v>0</v>
      </c>
      <c r="G3504" s="27">
        <v>0</v>
      </c>
      <c r="H3504" s="27">
        <v>1</v>
      </c>
      <c r="I3504" s="27">
        <v>0</v>
      </c>
      <c r="J3504" s="27">
        <v>0</v>
      </c>
      <c r="K3504" s="27">
        <v>1</v>
      </c>
      <c r="L3504" s="27">
        <v>1</v>
      </c>
      <c r="M3504" s="27">
        <v>0</v>
      </c>
      <c r="N3504" s="27">
        <v>1</v>
      </c>
      <c r="O3504" s="27">
        <v>1</v>
      </c>
      <c r="P3504" s="27">
        <v>6543000000</v>
      </c>
      <c r="Q3504" s="27">
        <v>6538840169.7312593</v>
      </c>
      <c r="R3504" s="27">
        <v>0</v>
      </c>
      <c r="S3504" s="27">
        <v>1</v>
      </c>
      <c r="T3504" s="33">
        <v>0.69736071622307827</v>
      </c>
      <c r="U3504" s="27">
        <v>240387732.19999999</v>
      </c>
      <c r="V3504" s="27">
        <v>594898000</v>
      </c>
      <c r="W3504" s="27">
        <v>0</v>
      </c>
      <c r="X3504" s="27"/>
      <c r="Y3504" s="27"/>
      <c r="Z3504" s="27">
        <v>1</v>
      </c>
    </row>
    <row r="3505" spans="1:26">
      <c r="A3505" s="27">
        <v>1996</v>
      </c>
      <c r="B3505" t="s">
        <v>49</v>
      </c>
      <c r="C3505" s="27"/>
      <c r="D3505" s="27"/>
      <c r="E3505" s="27"/>
      <c r="F3505" s="27">
        <v>0</v>
      </c>
      <c r="G3505" s="27">
        <v>0</v>
      </c>
      <c r="H3505" s="27">
        <v>1</v>
      </c>
      <c r="I3505" s="27">
        <v>0</v>
      </c>
      <c r="J3505" s="27">
        <v>0</v>
      </c>
      <c r="K3505" s="27">
        <v>1</v>
      </c>
      <c r="L3505" s="27">
        <v>1</v>
      </c>
      <c r="M3505" s="27">
        <v>0</v>
      </c>
      <c r="N3505" s="27">
        <v>1</v>
      </c>
      <c r="O3505" s="27">
        <v>1</v>
      </c>
      <c r="P3505" s="27">
        <v>7394000000</v>
      </c>
      <c r="Q3505" s="27">
        <v>7368000000</v>
      </c>
      <c r="R3505" s="27">
        <v>0</v>
      </c>
      <c r="S3505" s="27">
        <v>1</v>
      </c>
      <c r="T3505" s="33">
        <v>0.69966405838602452</v>
      </c>
      <c r="U3505" s="27">
        <v>161396633.59999999</v>
      </c>
      <c r="V3505" s="27">
        <v>515151000</v>
      </c>
      <c r="W3505" s="27">
        <v>0</v>
      </c>
      <c r="X3505" s="27"/>
      <c r="Y3505" s="27"/>
      <c r="Z3505" s="27">
        <v>1</v>
      </c>
    </row>
    <row r="3506" spans="1:26">
      <c r="A3506" s="27">
        <v>1997</v>
      </c>
      <c r="B3506" t="s">
        <v>49</v>
      </c>
      <c r="C3506" s="27"/>
      <c r="D3506" s="27"/>
      <c r="E3506" s="27"/>
      <c r="F3506" s="27">
        <v>0</v>
      </c>
      <c r="G3506" s="27">
        <v>0</v>
      </c>
      <c r="H3506" s="27">
        <v>1</v>
      </c>
      <c r="I3506" s="27">
        <v>0</v>
      </c>
      <c r="J3506" s="27">
        <v>0</v>
      </c>
      <c r="K3506" s="27">
        <v>1</v>
      </c>
      <c r="L3506" s="27">
        <v>1</v>
      </c>
      <c r="M3506" s="27">
        <v>0</v>
      </c>
      <c r="N3506" s="27">
        <v>1</v>
      </c>
      <c r="O3506" s="27">
        <v>1</v>
      </c>
      <c r="P3506" s="27">
        <v>8400000000</v>
      </c>
      <c r="Q3506" s="27">
        <v>8375077442.9738102</v>
      </c>
      <c r="R3506" s="27">
        <v>0</v>
      </c>
      <c r="S3506" s="27">
        <v>1</v>
      </c>
      <c r="T3506" s="33">
        <v>0.71538944173936525</v>
      </c>
      <c r="U3506" s="27">
        <v>117556101.2</v>
      </c>
      <c r="V3506" s="27">
        <v>431019000</v>
      </c>
      <c r="W3506" s="27">
        <v>0</v>
      </c>
      <c r="X3506" s="27"/>
      <c r="Y3506" s="27"/>
      <c r="Z3506" s="27">
        <v>1</v>
      </c>
    </row>
    <row r="3507" spans="1:26">
      <c r="A3507" s="27">
        <v>1998</v>
      </c>
      <c r="B3507" t="s">
        <v>49</v>
      </c>
      <c r="C3507" s="27"/>
      <c r="D3507" s="27"/>
      <c r="E3507" s="27"/>
      <c r="F3507" s="27">
        <v>0</v>
      </c>
      <c r="G3507" s="27">
        <v>0</v>
      </c>
      <c r="H3507" s="27">
        <v>1</v>
      </c>
      <c r="I3507" s="27">
        <v>0</v>
      </c>
      <c r="J3507" s="27">
        <v>0</v>
      </c>
      <c r="K3507" s="27">
        <v>1</v>
      </c>
      <c r="L3507" s="27">
        <v>1</v>
      </c>
      <c r="M3507" s="27">
        <v>0</v>
      </c>
      <c r="N3507" s="27">
        <v>1</v>
      </c>
      <c r="O3507" s="27">
        <v>1</v>
      </c>
      <c r="P3507" s="27">
        <v>8787000000</v>
      </c>
      <c r="Q3507" s="27">
        <v>8763219645.2933159</v>
      </c>
      <c r="R3507" s="27">
        <v>0</v>
      </c>
      <c r="S3507" s="27">
        <v>1</v>
      </c>
      <c r="T3507" s="33">
        <v>0.63293736472878814</v>
      </c>
      <c r="U3507" s="27">
        <v>105117890.2</v>
      </c>
      <c r="V3507" s="27">
        <v>409467000</v>
      </c>
      <c r="W3507" s="27">
        <v>0</v>
      </c>
      <c r="X3507" s="27"/>
      <c r="Y3507" s="27"/>
      <c r="Z3507" s="27">
        <v>1</v>
      </c>
    </row>
    <row r="3508" spans="1:26">
      <c r="A3508" s="27">
        <v>1999</v>
      </c>
      <c r="B3508" t="s">
        <v>49</v>
      </c>
      <c r="C3508" s="27"/>
      <c r="D3508" s="27"/>
      <c r="E3508" s="27"/>
      <c r="F3508" s="27">
        <v>0</v>
      </c>
      <c r="G3508" s="27">
        <v>0</v>
      </c>
      <c r="H3508" s="27">
        <v>1</v>
      </c>
      <c r="I3508" s="27">
        <v>0</v>
      </c>
      <c r="J3508" s="27">
        <v>0</v>
      </c>
      <c r="K3508" s="27">
        <v>1</v>
      </c>
      <c r="L3508" s="27">
        <v>1</v>
      </c>
      <c r="M3508" s="27">
        <v>0</v>
      </c>
      <c r="N3508" s="27">
        <v>1</v>
      </c>
      <c r="O3508" s="27">
        <v>1</v>
      </c>
      <c r="P3508" s="27">
        <v>8887000000</v>
      </c>
      <c r="Q3508" s="27">
        <v>8851581632.6530609</v>
      </c>
      <c r="R3508" s="27">
        <v>0</v>
      </c>
      <c r="S3508" s="27">
        <v>1</v>
      </c>
      <c r="T3508" s="33">
        <v>0.59173831677950461</v>
      </c>
      <c r="U3508" s="27">
        <v>139164276.09999999</v>
      </c>
      <c r="V3508" s="27">
        <v>393384000</v>
      </c>
      <c r="W3508" s="27">
        <v>0</v>
      </c>
      <c r="X3508" s="27"/>
      <c r="Y3508" s="27"/>
      <c r="Z3508" s="27">
        <v>1</v>
      </c>
    </row>
    <row r="3509" spans="1:26">
      <c r="A3509" s="27">
        <v>2000</v>
      </c>
      <c r="B3509" t="s">
        <v>49</v>
      </c>
      <c r="C3509" s="27">
        <v>0</v>
      </c>
      <c r="D3509" s="27">
        <v>0</v>
      </c>
      <c r="E3509" s="27">
        <v>0</v>
      </c>
      <c r="F3509" s="27">
        <v>0</v>
      </c>
      <c r="G3509" s="27">
        <v>0</v>
      </c>
      <c r="H3509" s="27">
        <v>1</v>
      </c>
      <c r="I3509" s="27">
        <v>0</v>
      </c>
      <c r="J3509" s="27">
        <v>0</v>
      </c>
      <c r="K3509" s="27">
        <v>1</v>
      </c>
      <c r="L3509" s="27">
        <v>1</v>
      </c>
      <c r="M3509" s="27">
        <v>1</v>
      </c>
      <c r="N3509" s="27">
        <v>1</v>
      </c>
      <c r="O3509" s="27">
        <v>1</v>
      </c>
      <c r="P3509" s="27">
        <v>9065000000</v>
      </c>
      <c r="Q3509" s="27">
        <v>8985352831.9405766</v>
      </c>
      <c r="R3509" s="27">
        <v>0</v>
      </c>
      <c r="S3509" s="27">
        <v>1</v>
      </c>
      <c r="T3509" s="33">
        <v>0.62919927379193319</v>
      </c>
      <c r="U3509" s="27">
        <v>113269783.7</v>
      </c>
      <c r="V3509" s="27">
        <v>414610000</v>
      </c>
      <c r="W3509" s="27">
        <v>0</v>
      </c>
      <c r="X3509" s="27"/>
      <c r="Y3509" s="27"/>
      <c r="Z3509" s="27">
        <v>1</v>
      </c>
    </row>
    <row r="3510" spans="1:26">
      <c r="A3510" s="27">
        <v>2001</v>
      </c>
      <c r="B3510" t="s">
        <v>49</v>
      </c>
      <c r="C3510" s="27">
        <v>0</v>
      </c>
      <c r="D3510" s="27">
        <v>0</v>
      </c>
      <c r="E3510" s="27">
        <v>0</v>
      </c>
      <c r="F3510" s="27">
        <v>0</v>
      </c>
      <c r="G3510" s="27">
        <v>0</v>
      </c>
      <c r="H3510" s="27">
        <v>1</v>
      </c>
      <c r="I3510" s="27">
        <v>0</v>
      </c>
      <c r="J3510" s="27">
        <v>0</v>
      </c>
      <c r="K3510" s="27">
        <v>1</v>
      </c>
      <c r="L3510" s="27">
        <v>1</v>
      </c>
      <c r="M3510" s="27">
        <v>1</v>
      </c>
      <c r="N3510" s="27">
        <v>1</v>
      </c>
      <c r="O3510" s="27">
        <v>1</v>
      </c>
      <c r="P3510" s="27">
        <v>9195000000</v>
      </c>
      <c r="Q3510" s="27">
        <v>9178016493.0555553</v>
      </c>
      <c r="R3510" s="27">
        <v>0</v>
      </c>
      <c r="S3510" s="27">
        <v>1</v>
      </c>
      <c r="T3510" s="33">
        <v>0.61588871891054842</v>
      </c>
      <c r="U3510" s="27">
        <v>91085277</v>
      </c>
      <c r="V3510" s="27">
        <v>442570000</v>
      </c>
      <c r="W3510" s="27">
        <v>0</v>
      </c>
      <c r="X3510" s="27"/>
      <c r="Y3510" s="27"/>
      <c r="Z3510" s="27">
        <v>1</v>
      </c>
    </row>
    <row r="3511" spans="1:26">
      <c r="A3511" s="27">
        <v>2002</v>
      </c>
      <c r="B3511" t="s">
        <v>49</v>
      </c>
      <c r="C3511" s="27">
        <v>0</v>
      </c>
      <c r="D3511" s="27">
        <v>0</v>
      </c>
      <c r="E3511" s="27">
        <v>0</v>
      </c>
      <c r="F3511" s="27">
        <v>0</v>
      </c>
      <c r="G3511" s="27">
        <v>0</v>
      </c>
      <c r="H3511" s="27">
        <v>1</v>
      </c>
      <c r="I3511" s="27">
        <v>0</v>
      </c>
      <c r="J3511" s="27">
        <v>0</v>
      </c>
      <c r="K3511" s="27">
        <v>1</v>
      </c>
      <c r="L3511" s="27">
        <v>1</v>
      </c>
      <c r="M3511" s="27">
        <v>1</v>
      </c>
      <c r="N3511" s="27">
        <v>1</v>
      </c>
      <c r="O3511" s="27">
        <v>1</v>
      </c>
      <c r="P3511" s="27">
        <v>9719000000</v>
      </c>
      <c r="Q3511" s="27">
        <v>9694169756.9015255</v>
      </c>
      <c r="R3511" s="27">
        <v>0</v>
      </c>
      <c r="S3511" s="27">
        <v>1</v>
      </c>
      <c r="T3511" s="33">
        <v>0.62466195784303247</v>
      </c>
      <c r="U3511" s="27">
        <v>78877990.900000006</v>
      </c>
      <c r="V3511" s="27">
        <v>494622000</v>
      </c>
      <c r="W3511" s="27">
        <v>0</v>
      </c>
      <c r="X3511" s="27"/>
      <c r="Y3511" s="27"/>
      <c r="Z3511" s="27">
        <v>1</v>
      </c>
    </row>
    <row r="3512" spans="1:26">
      <c r="A3512" s="27">
        <v>2003</v>
      </c>
      <c r="B3512" t="s">
        <v>49</v>
      </c>
      <c r="C3512" s="27">
        <v>0</v>
      </c>
      <c r="D3512" s="27">
        <v>0</v>
      </c>
      <c r="E3512" s="27">
        <v>0</v>
      </c>
      <c r="F3512" s="27">
        <v>250000</v>
      </c>
      <c r="G3512" s="27">
        <v>0</v>
      </c>
      <c r="H3512" s="27">
        <v>1</v>
      </c>
      <c r="I3512" s="27">
        <v>0</v>
      </c>
      <c r="J3512" s="27">
        <v>0</v>
      </c>
      <c r="K3512" s="27">
        <v>1</v>
      </c>
      <c r="L3512" s="27">
        <v>1</v>
      </c>
      <c r="M3512" s="27">
        <v>1</v>
      </c>
      <c r="N3512" s="27">
        <v>1</v>
      </c>
      <c r="O3512" s="27">
        <v>1</v>
      </c>
      <c r="P3512" s="27">
        <v>9430000000</v>
      </c>
      <c r="Q3512" s="27">
        <v>9399447609.1834965</v>
      </c>
      <c r="R3512" s="27">
        <v>1</v>
      </c>
      <c r="S3512" s="27">
        <v>1</v>
      </c>
      <c r="T3512" s="33">
        <v>0.61793375018798091</v>
      </c>
      <c r="U3512" s="27">
        <v>69234314.200000003</v>
      </c>
      <c r="V3512" s="27">
        <v>475946000</v>
      </c>
      <c r="W3512" s="27">
        <v>0</v>
      </c>
      <c r="X3512" s="27"/>
      <c r="Y3512" s="27"/>
      <c r="Z3512" s="27">
        <v>1</v>
      </c>
    </row>
    <row r="3513" spans="1:26">
      <c r="A3513" s="27">
        <v>2004</v>
      </c>
      <c r="B3513" t="s">
        <v>49</v>
      </c>
      <c r="C3513" s="27">
        <v>0</v>
      </c>
      <c r="D3513" s="27">
        <v>0</v>
      </c>
      <c r="E3513" s="27">
        <v>0</v>
      </c>
      <c r="F3513" s="27">
        <v>0</v>
      </c>
      <c r="G3513" s="27">
        <v>0</v>
      </c>
      <c r="H3513" s="27">
        <v>1</v>
      </c>
      <c r="I3513" s="27">
        <v>0</v>
      </c>
      <c r="J3513" s="27">
        <v>0</v>
      </c>
      <c r="K3513" s="27">
        <v>1</v>
      </c>
      <c r="L3513" s="27">
        <v>1</v>
      </c>
      <c r="M3513" s="27">
        <v>1</v>
      </c>
      <c r="N3513" s="27">
        <v>1</v>
      </c>
      <c r="O3513" s="27">
        <v>1</v>
      </c>
      <c r="P3513" s="27">
        <v>10175000000</v>
      </c>
      <c r="Q3513" s="27">
        <v>10150978154.548418</v>
      </c>
      <c r="R3513" s="27">
        <v>1</v>
      </c>
      <c r="S3513" s="27">
        <v>1</v>
      </c>
      <c r="T3513" s="33">
        <v>0.67108711240801089</v>
      </c>
      <c r="U3513" s="27">
        <v>63977799.899999999</v>
      </c>
      <c r="V3513" s="27">
        <v>439102000</v>
      </c>
      <c r="W3513" s="27">
        <v>0</v>
      </c>
      <c r="X3513" s="27"/>
      <c r="Y3513" s="27"/>
      <c r="Z3513" s="27">
        <v>1</v>
      </c>
    </row>
    <row r="3514" spans="1:26">
      <c r="A3514" s="27">
        <v>2005</v>
      </c>
      <c r="B3514" t="s">
        <v>49</v>
      </c>
      <c r="C3514" s="27">
        <v>35000000</v>
      </c>
      <c r="D3514" s="27">
        <v>7000000</v>
      </c>
      <c r="E3514" s="27">
        <v>35000000</v>
      </c>
      <c r="F3514" s="27">
        <v>35000000</v>
      </c>
      <c r="G3514" s="27">
        <v>0</v>
      </c>
      <c r="H3514" s="27">
        <v>1</v>
      </c>
      <c r="I3514" s="27">
        <v>0</v>
      </c>
      <c r="J3514" s="27">
        <v>0</v>
      </c>
      <c r="K3514" s="27">
        <v>1</v>
      </c>
      <c r="L3514" s="27">
        <v>1</v>
      </c>
      <c r="M3514" s="27">
        <v>1</v>
      </c>
      <c r="N3514" s="27">
        <v>1</v>
      </c>
      <c r="O3514" s="27">
        <v>1</v>
      </c>
      <c r="P3514" s="27">
        <v>11233000000</v>
      </c>
      <c r="Q3514" s="27">
        <v>11204416000</v>
      </c>
      <c r="R3514" s="27">
        <v>1</v>
      </c>
      <c r="S3514" s="27">
        <v>1</v>
      </c>
      <c r="T3514" s="33">
        <v>0.69599608558540027</v>
      </c>
      <c r="U3514" s="27">
        <v>58046942.5</v>
      </c>
      <c r="V3514" s="27">
        <v>410228000</v>
      </c>
      <c r="W3514" s="27">
        <v>0</v>
      </c>
      <c r="X3514" s="27"/>
      <c r="Y3514" s="27"/>
      <c r="Z3514" s="27">
        <v>1</v>
      </c>
    </row>
    <row r="3515" spans="1:26">
      <c r="A3515" s="27">
        <v>2006</v>
      </c>
      <c r="B3515" t="s">
        <v>49</v>
      </c>
      <c r="C3515" s="27">
        <v>35000000</v>
      </c>
      <c r="D3515" s="27">
        <v>14000000</v>
      </c>
      <c r="E3515" s="27">
        <v>35000000</v>
      </c>
      <c r="F3515" s="27">
        <v>0</v>
      </c>
      <c r="G3515" s="27">
        <v>0</v>
      </c>
      <c r="H3515" s="27">
        <v>1</v>
      </c>
      <c r="I3515" s="27">
        <v>0</v>
      </c>
      <c r="J3515" s="27">
        <v>0</v>
      </c>
      <c r="K3515" s="27">
        <v>1</v>
      </c>
      <c r="L3515" s="27">
        <v>1</v>
      </c>
      <c r="M3515" s="27">
        <v>1</v>
      </c>
      <c r="N3515" s="27">
        <v>1</v>
      </c>
      <c r="O3515" s="27">
        <v>1</v>
      </c>
      <c r="P3515" s="27">
        <v>11946000000</v>
      </c>
      <c r="Q3515" s="27">
        <v>11901911987.860394</v>
      </c>
      <c r="R3515" s="27">
        <v>1</v>
      </c>
      <c r="S3515" s="27">
        <v>1</v>
      </c>
      <c r="T3515" s="33">
        <v>0.83568345932575372</v>
      </c>
      <c r="U3515" s="27">
        <v>61098197.200000003</v>
      </c>
      <c r="V3515" s="27">
        <v>386953000</v>
      </c>
      <c r="W3515" s="27">
        <v>0</v>
      </c>
      <c r="X3515" s="27"/>
      <c r="Y3515" s="27"/>
      <c r="Z3515" s="27">
        <v>1</v>
      </c>
    </row>
    <row r="3516" spans="1:26">
      <c r="A3516" s="27">
        <v>2007</v>
      </c>
      <c r="B3516" t="s">
        <v>49</v>
      </c>
      <c r="C3516" s="27">
        <v>35000000</v>
      </c>
      <c r="D3516" s="27">
        <v>21000000</v>
      </c>
      <c r="E3516" s="27">
        <v>35000000</v>
      </c>
      <c r="F3516" s="27">
        <v>0</v>
      </c>
      <c r="G3516" s="27">
        <v>0</v>
      </c>
      <c r="H3516" s="27">
        <v>1</v>
      </c>
      <c r="I3516" s="27">
        <v>0</v>
      </c>
      <c r="J3516" s="27">
        <v>0</v>
      </c>
      <c r="K3516" s="27">
        <v>1</v>
      </c>
      <c r="L3516" s="27">
        <v>1</v>
      </c>
      <c r="M3516" s="27">
        <v>1</v>
      </c>
      <c r="N3516" s="27">
        <v>1</v>
      </c>
      <c r="O3516" s="27">
        <v>1</v>
      </c>
      <c r="P3516" s="27">
        <v>12881000000</v>
      </c>
      <c r="Q3516" s="27">
        <v>12827809965.237541</v>
      </c>
      <c r="R3516" s="27">
        <v>1</v>
      </c>
      <c r="S3516" s="27">
        <v>1</v>
      </c>
      <c r="T3516" s="33">
        <v>0.90473952627382648</v>
      </c>
      <c r="U3516" s="27">
        <v>64178693.299999997</v>
      </c>
      <c r="V3516" s="27">
        <v>359781000</v>
      </c>
      <c r="W3516" s="27">
        <v>0</v>
      </c>
      <c r="X3516" s="27"/>
      <c r="Y3516" s="27"/>
      <c r="Z3516" s="27">
        <v>1</v>
      </c>
    </row>
    <row r="3517" spans="1:26">
      <c r="A3517" s="27">
        <v>2008</v>
      </c>
      <c r="B3517" t="s">
        <v>49</v>
      </c>
      <c r="C3517" s="27">
        <v>80000000</v>
      </c>
      <c r="D3517" s="27">
        <v>37000000</v>
      </c>
      <c r="E3517" s="27">
        <v>80000000</v>
      </c>
      <c r="F3517" s="27">
        <v>45000000</v>
      </c>
      <c r="G3517" s="27">
        <v>0</v>
      </c>
      <c r="H3517" s="27">
        <v>1</v>
      </c>
      <c r="I3517" s="27">
        <v>0</v>
      </c>
      <c r="J3517" s="27">
        <v>0</v>
      </c>
      <c r="K3517" s="27">
        <v>1</v>
      </c>
      <c r="L3517" s="27">
        <v>1</v>
      </c>
      <c r="M3517" s="27">
        <v>1</v>
      </c>
      <c r="N3517" s="27">
        <v>1</v>
      </c>
      <c r="O3517" s="27">
        <v>1</v>
      </c>
      <c r="P3517" s="27">
        <v>13743000000</v>
      </c>
      <c r="Q3517" s="27">
        <v>13680482786.997669</v>
      </c>
      <c r="R3517" s="27">
        <v>1</v>
      </c>
      <c r="S3517" s="27">
        <v>1</v>
      </c>
      <c r="T3517" s="33">
        <v>0.91944034308119871</v>
      </c>
      <c r="U3517" s="27">
        <v>62554985.5</v>
      </c>
      <c r="V3517" s="27">
        <v>327100000</v>
      </c>
      <c r="W3517" s="27">
        <v>0</v>
      </c>
      <c r="X3517" s="27">
        <v>482000000</v>
      </c>
      <c r="Y3517" s="27"/>
      <c r="Z3517" s="27">
        <v>1</v>
      </c>
    </row>
    <row r="3518" spans="1:26">
      <c r="A3518" s="27">
        <v>2009</v>
      </c>
      <c r="B3518" t="s">
        <v>49</v>
      </c>
      <c r="C3518" s="27">
        <v>80000000</v>
      </c>
      <c r="D3518" s="27">
        <v>53000000</v>
      </c>
      <c r="E3518" s="27">
        <v>80000000</v>
      </c>
      <c r="F3518" s="27">
        <v>0</v>
      </c>
      <c r="G3518" s="27">
        <v>0</v>
      </c>
      <c r="H3518" s="27">
        <v>1</v>
      </c>
      <c r="I3518" s="27">
        <v>0</v>
      </c>
      <c r="J3518" s="27">
        <v>0</v>
      </c>
      <c r="K3518" s="27">
        <v>1</v>
      </c>
      <c r="L3518" s="27">
        <v>1</v>
      </c>
      <c r="M3518" s="27">
        <v>1</v>
      </c>
      <c r="N3518" s="27">
        <v>1</v>
      </c>
      <c r="O3518" s="27">
        <v>1</v>
      </c>
      <c r="P3518" s="27">
        <v>12107000000</v>
      </c>
      <c r="Q3518" s="27">
        <v>12067478477.571362</v>
      </c>
      <c r="R3518" s="27">
        <v>1</v>
      </c>
      <c r="S3518" s="27">
        <v>1</v>
      </c>
      <c r="T3518" s="33">
        <v>0.81595367947064712</v>
      </c>
      <c r="U3518" s="27">
        <v>410176133.69999999</v>
      </c>
      <c r="V3518" s="27">
        <v>398221000</v>
      </c>
      <c r="W3518" s="27">
        <v>0</v>
      </c>
      <c r="X3518" s="27">
        <v>430000000</v>
      </c>
      <c r="Y3518" s="27"/>
      <c r="Z3518" s="27">
        <v>1</v>
      </c>
    </row>
    <row r="3519" spans="1:26">
      <c r="A3519" s="27">
        <v>2010</v>
      </c>
      <c r="B3519" t="s">
        <v>49</v>
      </c>
      <c r="C3519" s="27">
        <v>478100000</v>
      </c>
      <c r="D3519" s="27">
        <v>141620000</v>
      </c>
      <c r="E3519" s="27">
        <v>478100000</v>
      </c>
      <c r="F3519" s="27">
        <v>398100000</v>
      </c>
      <c r="G3519" s="27">
        <v>0</v>
      </c>
      <c r="H3519" s="27">
        <v>1</v>
      </c>
      <c r="I3519" s="27">
        <v>0</v>
      </c>
      <c r="J3519" s="27">
        <v>0</v>
      </c>
      <c r="K3519" s="27">
        <v>1</v>
      </c>
      <c r="L3519" s="27">
        <v>1</v>
      </c>
      <c r="M3519" s="27">
        <v>1</v>
      </c>
      <c r="N3519" s="27">
        <v>1</v>
      </c>
      <c r="O3519" s="27">
        <v>1</v>
      </c>
      <c r="P3519" s="27">
        <v>13193000000</v>
      </c>
      <c r="Q3519" s="27">
        <v>13200286270.468338</v>
      </c>
      <c r="R3519" s="27">
        <v>1</v>
      </c>
      <c r="S3519" s="27">
        <v>1</v>
      </c>
      <c r="T3519" s="33">
        <v>1.0070075781651076</v>
      </c>
      <c r="U3519" s="27">
        <v>1188200367.3</v>
      </c>
      <c r="V3519" s="27">
        <v>578571000</v>
      </c>
      <c r="W3519" s="27">
        <v>0</v>
      </c>
      <c r="X3519" s="27">
        <v>399000000</v>
      </c>
      <c r="Y3519" s="27"/>
      <c r="Z3519" s="27">
        <v>1</v>
      </c>
    </row>
    <row r="3520" spans="1:26">
      <c r="A3520" s="27">
        <v>2011</v>
      </c>
      <c r="B3520" t="s">
        <v>49</v>
      </c>
      <c r="C3520" s="27">
        <v>546766666</v>
      </c>
      <c r="D3520" s="27">
        <v>242106666</v>
      </c>
      <c r="E3520" s="27">
        <v>546766666</v>
      </c>
      <c r="F3520" s="27">
        <v>78892951.25</v>
      </c>
      <c r="G3520" s="27">
        <v>0</v>
      </c>
      <c r="H3520" s="27">
        <v>1</v>
      </c>
      <c r="I3520" s="27">
        <v>0</v>
      </c>
      <c r="J3520" s="27">
        <v>0</v>
      </c>
      <c r="K3520" s="27">
        <v>1</v>
      </c>
      <c r="L3520" s="27">
        <v>1</v>
      </c>
      <c r="M3520" s="27">
        <v>1</v>
      </c>
      <c r="N3520" s="27">
        <v>1</v>
      </c>
      <c r="O3520" s="27">
        <v>1</v>
      </c>
      <c r="P3520" s="27">
        <v>14413000000</v>
      </c>
      <c r="Q3520" s="27">
        <v>14413359665.427509</v>
      </c>
      <c r="R3520" s="27">
        <v>1</v>
      </c>
      <c r="S3520" s="27">
        <v>1</v>
      </c>
      <c r="T3520" s="33">
        <v>1.116808011796752</v>
      </c>
      <c r="U3520" s="27">
        <v>1233502932.5</v>
      </c>
      <c r="V3520" s="27">
        <v>668768000</v>
      </c>
      <c r="W3520" s="27">
        <v>0</v>
      </c>
      <c r="X3520" s="27">
        <v>351000000</v>
      </c>
      <c r="Y3520" s="27"/>
      <c r="Z3520" s="27">
        <v>1</v>
      </c>
    </row>
    <row r="3521" spans="1:26">
      <c r="A3521" s="27">
        <v>2012</v>
      </c>
      <c r="B3521" t="s">
        <v>49</v>
      </c>
      <c r="C3521" s="27">
        <v>544433334</v>
      </c>
      <c r="D3521" s="27">
        <v>342593334</v>
      </c>
      <c r="E3521" s="27">
        <v>544433334</v>
      </c>
      <c r="F3521" s="27">
        <v>0</v>
      </c>
      <c r="G3521" s="27">
        <v>0</v>
      </c>
      <c r="H3521" s="27">
        <v>1</v>
      </c>
      <c r="I3521" s="27">
        <v>0</v>
      </c>
      <c r="J3521" s="27">
        <v>0</v>
      </c>
      <c r="K3521" s="27">
        <v>1</v>
      </c>
      <c r="L3521" s="27">
        <v>1</v>
      </c>
      <c r="M3521" s="27">
        <v>1</v>
      </c>
      <c r="N3521" s="27">
        <v>1</v>
      </c>
      <c r="O3521" s="27">
        <v>1</v>
      </c>
      <c r="P3521" s="27">
        <v>14765000000</v>
      </c>
      <c r="Q3521" s="27">
        <v>14798716216.216217</v>
      </c>
      <c r="R3521" s="27">
        <v>1</v>
      </c>
      <c r="S3521" s="27">
        <v>1</v>
      </c>
      <c r="T3521" s="33">
        <v>0.99562684078172081</v>
      </c>
      <c r="U3521" s="27">
        <v>1234828614.5999999</v>
      </c>
      <c r="V3521" s="27">
        <v>659191000</v>
      </c>
      <c r="W3521" s="27">
        <v>0</v>
      </c>
      <c r="X3521" s="27">
        <v>268000000</v>
      </c>
      <c r="Y3521" s="27"/>
      <c r="Z3521" s="27">
        <v>1</v>
      </c>
    </row>
    <row r="3522" spans="1:26">
      <c r="A3522" s="27">
        <v>2013</v>
      </c>
      <c r="B3522" t="s">
        <v>49</v>
      </c>
      <c r="C3522" s="27">
        <v>1298100000</v>
      </c>
      <c r="D3522" s="27">
        <v>608080000</v>
      </c>
      <c r="E3522" s="27">
        <v>1298100000</v>
      </c>
      <c r="F3522" s="27">
        <v>772220774.375</v>
      </c>
      <c r="G3522" s="27">
        <v>0</v>
      </c>
      <c r="H3522" s="27">
        <v>1</v>
      </c>
      <c r="I3522" s="27">
        <v>0</v>
      </c>
      <c r="J3522" s="27">
        <v>0</v>
      </c>
      <c r="K3522" s="27">
        <v>1</v>
      </c>
      <c r="L3522" s="27">
        <v>1</v>
      </c>
      <c r="M3522" s="27">
        <v>1</v>
      </c>
      <c r="N3522" s="27">
        <v>1</v>
      </c>
      <c r="O3522" s="27">
        <v>1</v>
      </c>
      <c r="P3522" s="27">
        <v>14211000000</v>
      </c>
      <c r="Q3522" s="27">
        <v>14193012191.495687</v>
      </c>
      <c r="R3522" s="27">
        <v>1</v>
      </c>
      <c r="S3522" s="27">
        <v>1</v>
      </c>
      <c r="T3522" s="33">
        <v>0.99710818219516861</v>
      </c>
      <c r="U3522" s="27">
        <v>1239482321</v>
      </c>
      <c r="V3522" s="27">
        <v>779125000</v>
      </c>
      <c r="W3522" s="27">
        <v>0</v>
      </c>
      <c r="X3522" s="27">
        <v>196000000</v>
      </c>
      <c r="Y3522" s="27"/>
      <c r="Z3522" s="27">
        <v>1</v>
      </c>
    </row>
    <row r="3523" spans="1:26">
      <c r="A3523" s="27">
        <v>2014</v>
      </c>
      <c r="B3523" t="s">
        <v>49</v>
      </c>
      <c r="C3523" s="27">
        <v>1292766668</v>
      </c>
      <c r="D3523" s="27">
        <v>870566668</v>
      </c>
      <c r="E3523" s="27">
        <v>1292766668</v>
      </c>
      <c r="F3523" s="27">
        <v>0</v>
      </c>
      <c r="G3523" s="27">
        <v>0</v>
      </c>
      <c r="H3523" s="27">
        <v>1</v>
      </c>
      <c r="I3523" s="27">
        <v>0</v>
      </c>
      <c r="J3523" s="27">
        <v>0</v>
      </c>
      <c r="K3523" s="27">
        <v>1</v>
      </c>
      <c r="L3523" s="27">
        <v>1</v>
      </c>
      <c r="M3523" s="27">
        <v>1</v>
      </c>
      <c r="N3523" s="27">
        <v>1</v>
      </c>
      <c r="O3523" s="27">
        <v>1</v>
      </c>
      <c r="P3523" s="27">
        <v>13864000000</v>
      </c>
      <c r="Q3523" s="27">
        <v>13852192273.135672</v>
      </c>
      <c r="R3523" s="27">
        <v>1</v>
      </c>
      <c r="S3523" s="27">
        <v>1</v>
      </c>
      <c r="T3523" s="33">
        <v>0.96696016921402161</v>
      </c>
      <c r="U3523" s="27">
        <v>1045674271</v>
      </c>
      <c r="V3523" s="27">
        <v>753814000</v>
      </c>
      <c r="W3523" s="27">
        <v>0</v>
      </c>
      <c r="X3523" s="27">
        <v>145000000</v>
      </c>
      <c r="Y3523" s="27"/>
      <c r="Z3523" s="27">
        <v>1</v>
      </c>
    </row>
    <row r="3524" spans="1:26">
      <c r="A3524" s="27">
        <v>2015</v>
      </c>
      <c r="B3524" t="s">
        <v>49</v>
      </c>
      <c r="C3524" s="27">
        <v>1287433334</v>
      </c>
      <c r="D3524" s="27">
        <v>1053433334</v>
      </c>
      <c r="E3524" s="27">
        <v>1287433334</v>
      </c>
      <c r="F3524" s="27">
        <v>0</v>
      </c>
      <c r="G3524" s="27">
        <v>0</v>
      </c>
      <c r="H3524" s="27">
        <v>1</v>
      </c>
      <c r="I3524" s="27">
        <v>0</v>
      </c>
      <c r="J3524" s="27">
        <v>0</v>
      </c>
      <c r="K3524" s="27">
        <v>1</v>
      </c>
      <c r="L3524" s="27">
        <v>1</v>
      </c>
      <c r="M3524" s="27">
        <v>1</v>
      </c>
      <c r="N3524" s="27">
        <v>1</v>
      </c>
      <c r="O3524" s="27">
        <v>1</v>
      </c>
      <c r="P3524" s="27">
        <v>14152000000</v>
      </c>
      <c r="Q3524" s="27">
        <v>14145469269.456993</v>
      </c>
      <c r="R3524" s="27">
        <v>1</v>
      </c>
      <c r="S3524" s="27">
        <v>1</v>
      </c>
      <c r="T3524" s="33">
        <v>0.821813335342235</v>
      </c>
      <c r="U3524" s="27">
        <v>1024611533.4</v>
      </c>
      <c r="V3524" s="27">
        <v>825535000</v>
      </c>
      <c r="W3524" s="27">
        <v>0</v>
      </c>
      <c r="X3524" s="27">
        <v>114000000</v>
      </c>
      <c r="Y3524" s="27"/>
      <c r="Z3524" s="27">
        <v>1</v>
      </c>
    </row>
    <row r="3525" spans="1:26">
      <c r="A3525" s="27">
        <v>2016</v>
      </c>
      <c r="B3525" t="s">
        <v>49</v>
      </c>
      <c r="C3525" s="27">
        <v>1255560012</v>
      </c>
      <c r="D3525" s="27">
        <v>1195560012</v>
      </c>
      <c r="E3525" s="27">
        <v>1255560012</v>
      </c>
      <c r="F3525" s="27">
        <v>0</v>
      </c>
      <c r="G3525" s="27">
        <v>0</v>
      </c>
      <c r="H3525" s="27">
        <v>1</v>
      </c>
      <c r="I3525" s="27">
        <v>0</v>
      </c>
      <c r="J3525" s="27">
        <v>0</v>
      </c>
      <c r="K3525" s="27">
        <v>1</v>
      </c>
      <c r="L3525" s="27">
        <v>1</v>
      </c>
      <c r="M3525" s="27">
        <v>1</v>
      </c>
      <c r="N3525" s="27">
        <v>1</v>
      </c>
      <c r="O3525" s="27">
        <v>1</v>
      </c>
      <c r="P3525" s="27">
        <v>14022000000</v>
      </c>
      <c r="Q3525" s="27">
        <v>14072135208.566406</v>
      </c>
      <c r="R3525" s="27">
        <v>1</v>
      </c>
      <c r="S3525" s="27">
        <v>1</v>
      </c>
      <c r="T3525" s="33">
        <v>0.86004996979414983</v>
      </c>
      <c r="U3525" s="27">
        <v>1102853379.4000001</v>
      </c>
      <c r="V3525" s="27">
        <v>809074000</v>
      </c>
      <c r="W3525" s="27">
        <v>0</v>
      </c>
      <c r="X3525" s="27">
        <v>90000000</v>
      </c>
      <c r="Y3525" s="27"/>
      <c r="Z3525" s="27">
        <v>1</v>
      </c>
    </row>
    <row r="3526" spans="1:26">
      <c r="A3526" s="27">
        <v>2017</v>
      </c>
      <c r="B3526" t="s">
        <v>49</v>
      </c>
      <c r="C3526" s="27">
        <v>1544953324</v>
      </c>
      <c r="D3526" s="27">
        <v>1284153324</v>
      </c>
      <c r="E3526" s="27">
        <v>1544953324</v>
      </c>
      <c r="F3526" s="27">
        <v>326000000</v>
      </c>
      <c r="G3526" s="27">
        <v>0</v>
      </c>
      <c r="H3526" s="27">
        <v>1</v>
      </c>
      <c r="I3526" s="27">
        <v>0</v>
      </c>
      <c r="J3526" s="27">
        <v>0</v>
      </c>
      <c r="K3526" s="27">
        <v>1</v>
      </c>
      <c r="L3526" s="27">
        <v>1</v>
      </c>
      <c r="M3526" s="27">
        <v>1</v>
      </c>
      <c r="N3526" s="27">
        <v>1</v>
      </c>
      <c r="O3526" s="27">
        <v>1</v>
      </c>
      <c r="P3526" s="27">
        <v>14772000000</v>
      </c>
      <c r="Q3526" s="27">
        <v>14781107821.751324</v>
      </c>
      <c r="R3526" s="27">
        <v>1</v>
      </c>
      <c r="S3526" s="27">
        <v>1</v>
      </c>
      <c r="T3526" s="33">
        <v>0.90809244833766045</v>
      </c>
      <c r="U3526" s="27">
        <v>1152093263.7</v>
      </c>
      <c r="V3526" s="27">
        <v>862037000</v>
      </c>
      <c r="W3526" s="27">
        <v>0</v>
      </c>
      <c r="X3526" s="27">
        <v>73000000</v>
      </c>
      <c r="Y3526" s="27"/>
      <c r="Z3526" s="27">
        <v>1</v>
      </c>
    </row>
    <row r="3527" spans="1:26">
      <c r="A3527" s="27">
        <v>1950</v>
      </c>
      <c r="B3527" t="s">
        <v>23</v>
      </c>
      <c r="C3527" s="27"/>
      <c r="D3527" s="27"/>
      <c r="E3527" s="27"/>
      <c r="F3527" s="27">
        <v>0</v>
      </c>
      <c r="G3527" s="27">
        <v>1</v>
      </c>
      <c r="H3527" s="27">
        <v>1</v>
      </c>
      <c r="I3527" s="27">
        <v>0</v>
      </c>
      <c r="J3527" s="27">
        <v>0</v>
      </c>
      <c r="K3527" s="27">
        <v>2</v>
      </c>
      <c r="L3527" s="27">
        <v>1</v>
      </c>
      <c r="M3527" s="27">
        <v>0</v>
      </c>
      <c r="N3527" s="27">
        <v>0</v>
      </c>
      <c r="O3527" s="27">
        <v>0</v>
      </c>
      <c r="P3527" s="27"/>
      <c r="Q3527" s="27"/>
      <c r="R3527" s="27">
        <v>0</v>
      </c>
      <c r="S3527" s="27">
        <v>0</v>
      </c>
      <c r="T3527" s="33">
        <v>1.287837882863923</v>
      </c>
      <c r="U3527" s="27"/>
      <c r="V3527" s="27"/>
      <c r="W3527" s="27"/>
      <c r="X3527" s="27"/>
      <c r="Y3527" s="27"/>
      <c r="Z3527" s="27">
        <v>1</v>
      </c>
    </row>
    <row r="3528" spans="1:26">
      <c r="A3528" s="27">
        <v>1951</v>
      </c>
      <c r="B3528" t="s">
        <v>23</v>
      </c>
      <c r="C3528" s="27"/>
      <c r="D3528" s="27"/>
      <c r="E3528" s="27"/>
      <c r="F3528" s="27">
        <v>0</v>
      </c>
      <c r="G3528" s="27">
        <v>1</v>
      </c>
      <c r="H3528" s="27">
        <v>1</v>
      </c>
      <c r="I3528" s="27">
        <v>0</v>
      </c>
      <c r="J3528" s="27">
        <v>0</v>
      </c>
      <c r="K3528" s="27">
        <v>2</v>
      </c>
      <c r="L3528" s="27">
        <v>1</v>
      </c>
      <c r="M3528" s="27">
        <v>0</v>
      </c>
      <c r="N3528" s="27">
        <v>0</v>
      </c>
      <c r="O3528" s="27">
        <v>0</v>
      </c>
      <c r="P3528" s="27"/>
      <c r="Q3528" s="27"/>
      <c r="R3528" s="27">
        <v>0</v>
      </c>
      <c r="S3528" s="27">
        <v>1</v>
      </c>
      <c r="T3528" s="33">
        <v>1.3439935487765553</v>
      </c>
      <c r="U3528" s="27"/>
      <c r="V3528" s="27"/>
      <c r="W3528" s="27"/>
      <c r="X3528" s="27"/>
      <c r="Y3528" s="27"/>
      <c r="Z3528" s="27">
        <v>1</v>
      </c>
    </row>
    <row r="3529" spans="1:26">
      <c r="A3529" s="27">
        <v>1952</v>
      </c>
      <c r="B3529" t="s">
        <v>23</v>
      </c>
      <c r="C3529" s="27"/>
      <c r="D3529" s="27"/>
      <c r="E3529" s="27"/>
      <c r="F3529" s="27">
        <v>0</v>
      </c>
      <c r="G3529" s="27">
        <v>1</v>
      </c>
      <c r="H3529" s="27">
        <v>1</v>
      </c>
      <c r="I3529" s="27">
        <v>0</v>
      </c>
      <c r="J3529" s="27">
        <v>0</v>
      </c>
      <c r="K3529" s="27">
        <v>2</v>
      </c>
      <c r="L3529" s="27">
        <v>1</v>
      </c>
      <c r="M3529" s="27">
        <v>0</v>
      </c>
      <c r="N3529" s="27">
        <v>0</v>
      </c>
      <c r="O3529" s="27">
        <v>0</v>
      </c>
      <c r="P3529" s="27"/>
      <c r="Q3529" s="27"/>
      <c r="R3529" s="27">
        <v>0</v>
      </c>
      <c r="S3529" s="27">
        <v>1</v>
      </c>
      <c r="T3529" s="33">
        <v>1.1861288455441423</v>
      </c>
      <c r="U3529" s="27"/>
      <c r="V3529" s="27"/>
      <c r="W3529" s="27"/>
      <c r="X3529" s="27"/>
      <c r="Y3529" s="27"/>
      <c r="Z3529" s="27">
        <v>1</v>
      </c>
    </row>
    <row r="3530" spans="1:26">
      <c r="A3530" s="27">
        <v>1953</v>
      </c>
      <c r="B3530" t="s">
        <v>23</v>
      </c>
      <c r="C3530" s="27"/>
      <c r="D3530" s="27"/>
      <c r="E3530" s="27"/>
      <c r="F3530" s="27">
        <v>0</v>
      </c>
      <c r="G3530" s="27">
        <v>1</v>
      </c>
      <c r="H3530" s="27">
        <v>1</v>
      </c>
      <c r="I3530" s="27">
        <v>0</v>
      </c>
      <c r="J3530" s="27">
        <v>0</v>
      </c>
      <c r="K3530" s="27">
        <v>2</v>
      </c>
      <c r="L3530" s="27">
        <v>1</v>
      </c>
      <c r="M3530" s="27">
        <v>0</v>
      </c>
      <c r="N3530" s="27">
        <v>0</v>
      </c>
      <c r="O3530" s="27">
        <v>0</v>
      </c>
      <c r="P3530" s="27"/>
      <c r="Q3530" s="27"/>
      <c r="R3530" s="27">
        <v>0</v>
      </c>
      <c r="S3530" s="27">
        <v>1</v>
      </c>
      <c r="T3530" s="33">
        <v>1.1355764645766917</v>
      </c>
      <c r="U3530" s="27"/>
      <c r="V3530" s="27"/>
      <c r="W3530" s="27"/>
      <c r="X3530" s="27"/>
      <c r="Y3530" s="27"/>
      <c r="Z3530" s="27">
        <v>1</v>
      </c>
    </row>
    <row r="3531" spans="1:26">
      <c r="A3531" s="27">
        <v>1954</v>
      </c>
      <c r="B3531" t="s">
        <v>23</v>
      </c>
      <c r="C3531" s="27"/>
      <c r="D3531" s="27"/>
      <c r="E3531" s="27"/>
      <c r="F3531" s="27">
        <v>0</v>
      </c>
      <c r="G3531" s="27">
        <v>1</v>
      </c>
      <c r="H3531" s="27">
        <v>1</v>
      </c>
      <c r="I3531" s="27">
        <v>0</v>
      </c>
      <c r="J3531" s="27">
        <v>0</v>
      </c>
      <c r="K3531" s="27">
        <v>2</v>
      </c>
      <c r="L3531" s="27">
        <v>1</v>
      </c>
      <c r="M3531" s="27">
        <v>0</v>
      </c>
      <c r="N3531" s="27">
        <v>0</v>
      </c>
      <c r="O3531" s="27">
        <v>0</v>
      </c>
      <c r="P3531" s="27"/>
      <c r="Q3531" s="27"/>
      <c r="R3531" s="27">
        <v>0</v>
      </c>
      <c r="S3531" s="27">
        <v>1</v>
      </c>
      <c r="T3531" s="33">
        <v>1.2456557755316726</v>
      </c>
      <c r="U3531" s="27"/>
      <c r="V3531" s="27"/>
      <c r="W3531" s="27"/>
      <c r="X3531" s="27"/>
      <c r="Y3531" s="27"/>
      <c r="Z3531" s="27">
        <v>1</v>
      </c>
    </row>
    <row r="3532" spans="1:26">
      <c r="A3532" s="27">
        <v>1955</v>
      </c>
      <c r="B3532" t="s">
        <v>23</v>
      </c>
      <c r="C3532" s="27"/>
      <c r="D3532" s="27"/>
      <c r="E3532" s="27"/>
      <c r="F3532" s="27">
        <v>0</v>
      </c>
      <c r="G3532" s="27">
        <v>1</v>
      </c>
      <c r="H3532" s="27">
        <v>1</v>
      </c>
      <c r="I3532" s="27">
        <v>0</v>
      </c>
      <c r="J3532" s="27">
        <v>0</v>
      </c>
      <c r="K3532" s="27">
        <v>2</v>
      </c>
      <c r="L3532" s="27">
        <v>1</v>
      </c>
      <c r="M3532" s="27">
        <v>0</v>
      </c>
      <c r="N3532" s="27">
        <v>0</v>
      </c>
      <c r="O3532" s="27">
        <v>0</v>
      </c>
      <c r="P3532" s="27"/>
      <c r="Q3532" s="27"/>
      <c r="R3532" s="27">
        <v>0</v>
      </c>
      <c r="S3532" s="27">
        <v>1</v>
      </c>
      <c r="T3532" s="33">
        <v>1.2093425125419712</v>
      </c>
      <c r="U3532" s="27"/>
      <c r="V3532" s="27"/>
      <c r="W3532" s="27"/>
      <c r="X3532" s="27"/>
      <c r="Y3532" s="27"/>
      <c r="Z3532" s="27">
        <v>1</v>
      </c>
    </row>
    <row r="3533" spans="1:26">
      <c r="A3533" s="27">
        <v>1956</v>
      </c>
      <c r="B3533" t="s">
        <v>23</v>
      </c>
      <c r="C3533" s="27"/>
      <c r="D3533" s="27"/>
      <c r="E3533" s="27"/>
      <c r="F3533" s="27">
        <v>0</v>
      </c>
      <c r="G3533" s="27">
        <v>1</v>
      </c>
      <c r="H3533" s="27">
        <v>1</v>
      </c>
      <c r="I3533" s="27">
        <v>0</v>
      </c>
      <c r="J3533" s="27">
        <v>0</v>
      </c>
      <c r="K3533" s="27">
        <v>2</v>
      </c>
      <c r="L3533" s="27">
        <v>1</v>
      </c>
      <c r="M3533" s="27">
        <v>0</v>
      </c>
      <c r="N3533" s="27">
        <v>0</v>
      </c>
      <c r="O3533" s="27">
        <v>0</v>
      </c>
      <c r="P3533" s="27"/>
      <c r="Q3533" s="27"/>
      <c r="R3533" s="27">
        <v>0</v>
      </c>
      <c r="S3533" s="27">
        <v>1</v>
      </c>
      <c r="T3533" s="33">
        <v>1.188247729709901</v>
      </c>
      <c r="U3533" s="27"/>
      <c r="V3533" s="27"/>
      <c r="W3533" s="27"/>
      <c r="X3533" s="27"/>
      <c r="Y3533" s="27"/>
      <c r="Z3533" s="27">
        <v>1</v>
      </c>
    </row>
    <row r="3534" spans="1:26">
      <c r="A3534" s="27">
        <v>1957</v>
      </c>
      <c r="B3534" t="s">
        <v>23</v>
      </c>
      <c r="C3534" s="27"/>
      <c r="D3534" s="27"/>
      <c r="E3534" s="27"/>
      <c r="F3534" s="27">
        <v>0</v>
      </c>
      <c r="G3534" s="27">
        <v>1</v>
      </c>
      <c r="H3534" s="27">
        <v>1</v>
      </c>
      <c r="I3534" s="27">
        <v>0</v>
      </c>
      <c r="J3534" s="27">
        <v>0</v>
      </c>
      <c r="K3534" s="27">
        <v>2</v>
      </c>
      <c r="L3534" s="27">
        <v>1</v>
      </c>
      <c r="M3534" s="27">
        <v>0</v>
      </c>
      <c r="N3534" s="27">
        <v>0</v>
      </c>
      <c r="O3534" s="27">
        <v>0</v>
      </c>
      <c r="P3534" s="27"/>
      <c r="Q3534" s="27"/>
      <c r="R3534" s="27">
        <v>0</v>
      </c>
      <c r="S3534" s="27">
        <v>1</v>
      </c>
      <c r="T3534" s="33">
        <v>1.1056830722153153</v>
      </c>
      <c r="U3534" s="27"/>
      <c r="V3534" s="27"/>
      <c r="W3534" s="27"/>
      <c r="X3534" s="27"/>
      <c r="Y3534" s="27"/>
      <c r="Z3534" s="27">
        <v>1</v>
      </c>
    </row>
    <row r="3535" spans="1:26">
      <c r="A3535" s="27">
        <v>1958</v>
      </c>
      <c r="B3535" t="s">
        <v>23</v>
      </c>
      <c r="C3535" s="27"/>
      <c r="D3535" s="27"/>
      <c r="E3535" s="27"/>
      <c r="F3535" s="27">
        <v>0</v>
      </c>
      <c r="G3535" s="27">
        <v>1</v>
      </c>
      <c r="H3535" s="27">
        <v>1</v>
      </c>
      <c r="I3535" s="27">
        <v>0</v>
      </c>
      <c r="J3535" s="27">
        <v>0</v>
      </c>
      <c r="K3535" s="27">
        <v>2</v>
      </c>
      <c r="L3535" s="27">
        <v>1</v>
      </c>
      <c r="M3535" s="27">
        <v>0</v>
      </c>
      <c r="N3535" s="27">
        <v>0</v>
      </c>
      <c r="O3535" s="27">
        <v>0</v>
      </c>
      <c r="P3535" s="27"/>
      <c r="Q3535" s="27"/>
      <c r="R3535" s="27">
        <v>0</v>
      </c>
      <c r="S3535" s="27">
        <v>1</v>
      </c>
      <c r="T3535" s="33">
        <v>1.0176220702015186</v>
      </c>
      <c r="U3535" s="27"/>
      <c r="V3535" s="27"/>
      <c r="W3535" s="27"/>
      <c r="X3535" s="27"/>
      <c r="Y3535" s="27"/>
      <c r="Z3535" s="27">
        <v>1</v>
      </c>
    </row>
    <row r="3536" spans="1:26">
      <c r="A3536" s="27">
        <v>1959</v>
      </c>
      <c r="B3536" t="s">
        <v>23</v>
      </c>
      <c r="C3536" s="27"/>
      <c r="D3536" s="27"/>
      <c r="E3536" s="27"/>
      <c r="F3536" s="27">
        <v>0</v>
      </c>
      <c r="G3536" s="27">
        <v>1</v>
      </c>
      <c r="H3536" s="27">
        <v>1</v>
      </c>
      <c r="I3536" s="27">
        <v>0</v>
      </c>
      <c r="J3536" s="27">
        <v>0</v>
      </c>
      <c r="K3536" s="27">
        <v>2</v>
      </c>
      <c r="L3536" s="27">
        <v>1</v>
      </c>
      <c r="M3536" s="27">
        <v>0</v>
      </c>
      <c r="N3536" s="27">
        <v>0</v>
      </c>
      <c r="O3536" s="27">
        <v>0</v>
      </c>
      <c r="P3536" s="27"/>
      <c r="Q3536" s="27"/>
      <c r="R3536" s="27">
        <v>0</v>
      </c>
      <c r="S3536" s="27">
        <v>1</v>
      </c>
      <c r="T3536" s="33">
        <v>1.0157995537348996</v>
      </c>
      <c r="U3536" s="27"/>
      <c r="V3536" s="27"/>
      <c r="W3536" s="27"/>
      <c r="X3536" s="27"/>
      <c r="Y3536" s="27"/>
      <c r="Z3536" s="27">
        <v>1</v>
      </c>
    </row>
    <row r="3537" spans="1:26">
      <c r="A3537" s="27">
        <v>1960</v>
      </c>
      <c r="B3537" t="s">
        <v>23</v>
      </c>
      <c r="C3537" s="27"/>
      <c r="D3537" s="27"/>
      <c r="E3537" s="27"/>
      <c r="F3537" s="27">
        <v>0</v>
      </c>
      <c r="G3537" s="27">
        <v>1</v>
      </c>
      <c r="H3537" s="27">
        <v>1</v>
      </c>
      <c r="I3537" s="27">
        <v>0</v>
      </c>
      <c r="J3537" s="27">
        <v>0</v>
      </c>
      <c r="K3537" s="27">
        <v>2</v>
      </c>
      <c r="L3537" s="27">
        <v>1</v>
      </c>
      <c r="M3537" s="27">
        <v>0</v>
      </c>
      <c r="N3537" s="27">
        <v>0</v>
      </c>
      <c r="O3537" s="27">
        <v>0</v>
      </c>
      <c r="P3537" s="27"/>
      <c r="Q3537" s="27"/>
      <c r="R3537" s="27">
        <v>0</v>
      </c>
      <c r="S3537" s="27">
        <v>1</v>
      </c>
      <c r="T3537" s="33">
        <v>0.99364431383616725</v>
      </c>
      <c r="U3537" s="27"/>
      <c r="V3537" s="27"/>
      <c r="W3537" s="27"/>
      <c r="X3537" s="27"/>
      <c r="Y3537" s="27"/>
      <c r="Z3537" s="27">
        <v>1</v>
      </c>
    </row>
    <row r="3538" spans="1:26">
      <c r="A3538" s="27">
        <v>1961</v>
      </c>
      <c r="B3538" t="s">
        <v>23</v>
      </c>
      <c r="C3538" s="27"/>
      <c r="D3538" s="27"/>
      <c r="E3538" s="27"/>
      <c r="F3538" s="27">
        <v>0</v>
      </c>
      <c r="G3538" s="27">
        <v>1</v>
      </c>
      <c r="H3538" s="27">
        <v>1</v>
      </c>
      <c r="I3538" s="27">
        <v>0</v>
      </c>
      <c r="J3538" s="27">
        <v>0</v>
      </c>
      <c r="K3538" s="27">
        <v>2</v>
      </c>
      <c r="L3538" s="27">
        <v>1</v>
      </c>
      <c r="M3538" s="27">
        <v>0</v>
      </c>
      <c r="N3538" s="27">
        <v>0</v>
      </c>
      <c r="O3538" s="27">
        <v>0</v>
      </c>
      <c r="P3538" s="27"/>
      <c r="Q3538" s="27"/>
      <c r="R3538" s="27">
        <v>0</v>
      </c>
      <c r="S3538" s="27">
        <v>1</v>
      </c>
      <c r="T3538" s="33">
        <v>0.97346733996739376</v>
      </c>
      <c r="U3538" s="27"/>
      <c r="V3538" s="27"/>
      <c r="W3538" s="27"/>
      <c r="X3538" s="27"/>
      <c r="Y3538" s="27"/>
      <c r="Z3538" s="27">
        <v>1</v>
      </c>
    </row>
    <row r="3539" spans="1:26">
      <c r="A3539" s="27">
        <v>1962</v>
      </c>
      <c r="B3539" t="s">
        <v>23</v>
      </c>
      <c r="C3539" s="27"/>
      <c r="D3539" s="27"/>
      <c r="E3539" s="27"/>
      <c r="F3539" s="27">
        <v>0</v>
      </c>
      <c r="G3539" s="27">
        <v>1</v>
      </c>
      <c r="H3539" s="27">
        <v>1</v>
      </c>
      <c r="I3539" s="27">
        <v>0</v>
      </c>
      <c r="J3539" s="27">
        <v>0</v>
      </c>
      <c r="K3539" s="27">
        <v>2</v>
      </c>
      <c r="L3539" s="27">
        <v>1</v>
      </c>
      <c r="M3539" s="27">
        <v>0</v>
      </c>
      <c r="N3539" s="27">
        <v>0</v>
      </c>
      <c r="O3539" s="27">
        <v>0</v>
      </c>
      <c r="P3539" s="27"/>
      <c r="Q3539" s="27"/>
      <c r="R3539" s="27">
        <v>0</v>
      </c>
      <c r="S3539" s="27">
        <v>1</v>
      </c>
      <c r="T3539" s="33">
        <v>0.97699079984331827</v>
      </c>
      <c r="U3539" s="27"/>
      <c r="V3539" s="27"/>
      <c r="W3539" s="27"/>
      <c r="X3539" s="27"/>
      <c r="Y3539" s="27"/>
      <c r="Z3539" s="27">
        <v>1</v>
      </c>
    </row>
    <row r="3540" spans="1:26">
      <c r="A3540" s="27">
        <v>1963</v>
      </c>
      <c r="B3540" t="s">
        <v>23</v>
      </c>
      <c r="C3540" s="27"/>
      <c r="D3540" s="27"/>
      <c r="E3540" s="27"/>
      <c r="F3540" s="27">
        <v>0</v>
      </c>
      <c r="G3540" s="27">
        <v>1</v>
      </c>
      <c r="H3540" s="27">
        <v>1</v>
      </c>
      <c r="I3540" s="27">
        <v>0</v>
      </c>
      <c r="J3540" s="27">
        <v>0</v>
      </c>
      <c r="K3540" s="27">
        <v>2</v>
      </c>
      <c r="L3540" s="27">
        <v>1</v>
      </c>
      <c r="M3540" s="27">
        <v>0</v>
      </c>
      <c r="N3540" s="27">
        <v>0</v>
      </c>
      <c r="O3540" s="27">
        <v>0</v>
      </c>
      <c r="P3540" s="27"/>
      <c r="Q3540" s="27"/>
      <c r="R3540" s="27">
        <v>0</v>
      </c>
      <c r="S3540" s="27">
        <v>1</v>
      </c>
      <c r="T3540" s="33">
        <v>0.98866747285419376</v>
      </c>
      <c r="U3540" s="27"/>
      <c r="V3540" s="27"/>
      <c r="W3540" s="27"/>
      <c r="X3540" s="27"/>
      <c r="Y3540" s="27"/>
      <c r="Z3540" s="27">
        <v>1</v>
      </c>
    </row>
    <row r="3541" spans="1:26">
      <c r="A3541" s="27">
        <v>1964</v>
      </c>
      <c r="B3541" t="s">
        <v>23</v>
      </c>
      <c r="C3541" s="27"/>
      <c r="D3541" s="27"/>
      <c r="E3541" s="27"/>
      <c r="F3541" s="27">
        <v>0</v>
      </c>
      <c r="G3541" s="27">
        <v>1</v>
      </c>
      <c r="H3541" s="27">
        <v>1</v>
      </c>
      <c r="I3541" s="27">
        <v>0</v>
      </c>
      <c r="J3541" s="27">
        <v>0</v>
      </c>
      <c r="K3541" s="27">
        <v>2</v>
      </c>
      <c r="L3541" s="27">
        <v>1</v>
      </c>
      <c r="M3541" s="27">
        <v>0</v>
      </c>
      <c r="N3541" s="27">
        <v>0</v>
      </c>
      <c r="O3541" s="27">
        <v>0</v>
      </c>
      <c r="P3541" s="27"/>
      <c r="Q3541" s="27"/>
      <c r="R3541" s="27">
        <v>0</v>
      </c>
      <c r="S3541" s="27">
        <v>1</v>
      </c>
      <c r="T3541" s="33">
        <v>1.0337554660061781</v>
      </c>
      <c r="U3541" s="27"/>
      <c r="V3541" s="27"/>
      <c r="W3541" s="27"/>
      <c r="X3541" s="27"/>
      <c r="Y3541" s="27"/>
      <c r="Z3541" s="27">
        <v>1</v>
      </c>
    </row>
    <row r="3542" spans="1:26">
      <c r="A3542" s="27">
        <v>1965</v>
      </c>
      <c r="B3542" t="s">
        <v>23</v>
      </c>
      <c r="C3542" s="27"/>
      <c r="D3542" s="27"/>
      <c r="E3542" s="27"/>
      <c r="F3542" s="27">
        <v>0</v>
      </c>
      <c r="G3542" s="27">
        <v>1</v>
      </c>
      <c r="H3542" s="27">
        <v>1</v>
      </c>
      <c r="I3542" s="27">
        <v>0</v>
      </c>
      <c r="J3542" s="27">
        <v>0</v>
      </c>
      <c r="K3542" s="27">
        <v>2</v>
      </c>
      <c r="L3542" s="27">
        <v>1</v>
      </c>
      <c r="M3542" s="27">
        <v>0</v>
      </c>
      <c r="N3542" s="27">
        <v>0</v>
      </c>
      <c r="O3542" s="27">
        <v>0</v>
      </c>
      <c r="P3542" s="27"/>
      <c r="Q3542" s="27">
        <v>599831979.83758056</v>
      </c>
      <c r="R3542" s="27">
        <v>0</v>
      </c>
      <c r="S3542" s="27">
        <v>1</v>
      </c>
      <c r="T3542" s="33">
        <v>1.0227515959565798</v>
      </c>
      <c r="U3542" s="27"/>
      <c r="V3542" s="27"/>
      <c r="W3542" s="27"/>
      <c r="X3542" s="27"/>
      <c r="Y3542" s="27"/>
      <c r="Z3542" s="27">
        <v>1</v>
      </c>
    </row>
    <row r="3543" spans="1:26">
      <c r="A3543" s="27">
        <v>1966</v>
      </c>
      <c r="B3543" t="s">
        <v>23</v>
      </c>
      <c r="C3543" s="27"/>
      <c r="D3543" s="27"/>
      <c r="E3543" s="27"/>
      <c r="F3543" s="27">
        <v>0</v>
      </c>
      <c r="G3543" s="27">
        <v>1</v>
      </c>
      <c r="H3543" s="27">
        <v>1</v>
      </c>
      <c r="I3543" s="27">
        <v>0</v>
      </c>
      <c r="J3543" s="27">
        <v>0</v>
      </c>
      <c r="K3543" s="27">
        <v>2</v>
      </c>
      <c r="L3543" s="27">
        <v>1</v>
      </c>
      <c r="M3543" s="27">
        <v>0</v>
      </c>
      <c r="N3543" s="27">
        <v>0</v>
      </c>
      <c r="O3543" s="27">
        <v>0</v>
      </c>
      <c r="P3543" s="27"/>
      <c r="Q3543" s="27">
        <v>658078969.47633719</v>
      </c>
      <c r="R3543" s="27">
        <v>0</v>
      </c>
      <c r="S3543" s="27">
        <v>1</v>
      </c>
      <c r="T3543" s="33">
        <v>1.060453919000093</v>
      </c>
      <c r="U3543" s="27"/>
      <c r="V3543" s="27"/>
      <c r="W3543" s="27"/>
      <c r="X3543" s="27"/>
      <c r="Y3543" s="27"/>
      <c r="Z3543" s="27">
        <v>1</v>
      </c>
    </row>
    <row r="3544" spans="1:26">
      <c r="A3544" s="27">
        <v>1967</v>
      </c>
      <c r="B3544" t="s">
        <v>23</v>
      </c>
      <c r="C3544" s="27"/>
      <c r="D3544" s="27"/>
      <c r="E3544" s="27"/>
      <c r="F3544" s="27">
        <v>0</v>
      </c>
      <c r="G3544" s="27">
        <v>1</v>
      </c>
      <c r="H3544" s="27">
        <v>1</v>
      </c>
      <c r="I3544" s="27">
        <v>0</v>
      </c>
      <c r="J3544" s="27">
        <v>0</v>
      </c>
      <c r="K3544" s="27">
        <v>2</v>
      </c>
      <c r="L3544" s="27">
        <v>1</v>
      </c>
      <c r="M3544" s="27">
        <v>0</v>
      </c>
      <c r="N3544" s="27">
        <v>0</v>
      </c>
      <c r="O3544" s="27">
        <v>0</v>
      </c>
      <c r="P3544" s="27"/>
      <c r="Q3544" s="27">
        <v>631755810.69728363</v>
      </c>
      <c r="R3544" s="27">
        <v>0</v>
      </c>
      <c r="S3544" s="27">
        <v>1</v>
      </c>
      <c r="T3544" s="33">
        <v>1.0100991944882907</v>
      </c>
      <c r="U3544" s="27"/>
      <c r="V3544" s="27"/>
      <c r="W3544" s="27"/>
      <c r="X3544" s="27"/>
      <c r="Y3544" s="27"/>
      <c r="Z3544" s="27">
        <v>1</v>
      </c>
    </row>
    <row r="3545" spans="1:26">
      <c r="A3545" s="27">
        <v>1968</v>
      </c>
      <c r="B3545" t="s">
        <v>23</v>
      </c>
      <c r="C3545" s="27"/>
      <c r="D3545" s="27"/>
      <c r="E3545" s="27"/>
      <c r="F3545" s="27">
        <v>0</v>
      </c>
      <c r="G3545" s="27">
        <v>1</v>
      </c>
      <c r="H3545" s="27">
        <v>1</v>
      </c>
      <c r="I3545" s="27">
        <v>0</v>
      </c>
      <c r="J3545" s="27">
        <v>0</v>
      </c>
      <c r="K3545" s="27">
        <v>2</v>
      </c>
      <c r="L3545" s="27">
        <v>1</v>
      </c>
      <c r="M3545" s="27">
        <v>0</v>
      </c>
      <c r="N3545" s="27">
        <v>0</v>
      </c>
      <c r="O3545" s="27">
        <v>0</v>
      </c>
      <c r="P3545" s="27"/>
      <c r="Q3545" s="27">
        <v>561187342.48109782</v>
      </c>
      <c r="R3545" s="27">
        <v>0</v>
      </c>
      <c r="S3545" s="27">
        <v>1</v>
      </c>
      <c r="T3545" s="33">
        <v>0.99765870157012104</v>
      </c>
      <c r="U3545" s="27"/>
      <c r="V3545" s="27"/>
      <c r="W3545" s="27"/>
      <c r="X3545" s="27"/>
      <c r="Y3545" s="27"/>
      <c r="Z3545" s="27">
        <v>1</v>
      </c>
    </row>
    <row r="3546" spans="1:26">
      <c r="A3546" s="27">
        <v>1969</v>
      </c>
      <c r="B3546" t="s">
        <v>23</v>
      </c>
      <c r="C3546" s="27"/>
      <c r="D3546" s="27"/>
      <c r="E3546" s="27"/>
      <c r="F3546" s="27">
        <v>0</v>
      </c>
      <c r="G3546" s="27">
        <v>1</v>
      </c>
      <c r="H3546" s="27">
        <v>1</v>
      </c>
      <c r="I3546" s="27">
        <v>0</v>
      </c>
      <c r="J3546" s="27">
        <v>0</v>
      </c>
      <c r="K3546" s="27">
        <v>2</v>
      </c>
      <c r="L3546" s="27">
        <v>1</v>
      </c>
      <c r="M3546" s="27">
        <v>0</v>
      </c>
      <c r="N3546" s="27">
        <v>0</v>
      </c>
      <c r="O3546" s="27">
        <v>0</v>
      </c>
      <c r="P3546" s="27"/>
      <c r="Q3546" s="27">
        <v>698963875.66507983</v>
      </c>
      <c r="R3546" s="27">
        <v>0</v>
      </c>
      <c r="S3546" s="27">
        <v>1</v>
      </c>
      <c r="T3546" s="33">
        <v>1.0058077459461789</v>
      </c>
      <c r="U3546" s="27"/>
      <c r="V3546" s="27"/>
      <c r="W3546" s="27"/>
      <c r="X3546" s="27"/>
      <c r="Y3546" s="27"/>
      <c r="Z3546" s="27">
        <v>1</v>
      </c>
    </row>
    <row r="3547" spans="1:26">
      <c r="A3547" s="27">
        <v>1970</v>
      </c>
      <c r="B3547" t="s">
        <v>23</v>
      </c>
      <c r="C3547" s="27"/>
      <c r="D3547" s="27"/>
      <c r="E3547" s="27"/>
      <c r="F3547" s="27">
        <v>0</v>
      </c>
      <c r="G3547" s="27">
        <v>1</v>
      </c>
      <c r="H3547" s="27">
        <v>1</v>
      </c>
      <c r="I3547" s="27">
        <v>0</v>
      </c>
      <c r="J3547" s="27">
        <v>0</v>
      </c>
      <c r="K3547" s="27">
        <v>2</v>
      </c>
      <c r="L3547" s="27">
        <v>1</v>
      </c>
      <c r="M3547" s="27">
        <v>0</v>
      </c>
      <c r="N3547" s="27">
        <v>0</v>
      </c>
      <c r="O3547" s="27">
        <v>0</v>
      </c>
      <c r="P3547" s="27"/>
      <c r="Q3547" s="27">
        <v>639596751.61019325</v>
      </c>
      <c r="R3547" s="27">
        <v>0</v>
      </c>
      <c r="S3547" s="27">
        <v>1</v>
      </c>
      <c r="T3547" s="33">
        <v>1</v>
      </c>
      <c r="U3547" s="27">
        <v>0</v>
      </c>
      <c r="V3547" s="27">
        <v>0</v>
      </c>
      <c r="W3547" s="27">
        <v>9075000</v>
      </c>
      <c r="X3547" s="27"/>
      <c r="Y3547" s="27">
        <v>0</v>
      </c>
      <c r="Z3547" s="27">
        <v>1</v>
      </c>
    </row>
    <row r="3548" spans="1:26">
      <c r="A3548" s="27">
        <v>1971</v>
      </c>
      <c r="B3548" t="s">
        <v>23</v>
      </c>
      <c r="C3548" s="27"/>
      <c r="D3548" s="27"/>
      <c r="E3548" s="27"/>
      <c r="F3548" s="27">
        <v>0</v>
      </c>
      <c r="G3548" s="27">
        <v>1</v>
      </c>
      <c r="H3548" s="27">
        <v>1</v>
      </c>
      <c r="I3548" s="27">
        <v>0</v>
      </c>
      <c r="J3548" s="27">
        <v>0</v>
      </c>
      <c r="K3548" s="27">
        <v>2</v>
      </c>
      <c r="L3548" s="27">
        <v>1</v>
      </c>
      <c r="M3548" s="27">
        <v>0</v>
      </c>
      <c r="N3548" s="27">
        <v>0</v>
      </c>
      <c r="O3548" s="27">
        <v>0</v>
      </c>
      <c r="P3548" s="27"/>
      <c r="Q3548" s="27">
        <v>678241388.966676</v>
      </c>
      <c r="R3548" s="27">
        <v>0</v>
      </c>
      <c r="S3548" s="27">
        <v>1</v>
      </c>
      <c r="T3548" s="33">
        <v>0.92761372871024128</v>
      </c>
      <c r="U3548" s="27">
        <v>4874000</v>
      </c>
      <c r="V3548" s="27">
        <v>0</v>
      </c>
      <c r="W3548" s="27">
        <v>9548000</v>
      </c>
      <c r="X3548" s="27"/>
      <c r="Y3548" s="27">
        <v>0</v>
      </c>
      <c r="Z3548" s="27">
        <v>1</v>
      </c>
    </row>
    <row r="3549" spans="1:26">
      <c r="A3549" s="27">
        <v>1972</v>
      </c>
      <c r="B3549" t="s">
        <v>23</v>
      </c>
      <c r="C3549" s="27"/>
      <c r="D3549" s="27"/>
      <c r="E3549" s="27"/>
      <c r="F3549" s="27">
        <v>0</v>
      </c>
      <c r="G3549" s="27">
        <v>1</v>
      </c>
      <c r="H3549" s="27">
        <v>1</v>
      </c>
      <c r="I3549" s="27">
        <v>0</v>
      </c>
      <c r="J3549" s="27">
        <v>0</v>
      </c>
      <c r="K3549" s="27">
        <v>2</v>
      </c>
      <c r="L3549" s="27">
        <v>1</v>
      </c>
      <c r="M3549" s="27">
        <v>0</v>
      </c>
      <c r="N3549" s="27">
        <v>0</v>
      </c>
      <c r="O3549" s="27">
        <v>0</v>
      </c>
      <c r="P3549" s="27"/>
      <c r="Q3549" s="27">
        <v>788574628.95547485</v>
      </c>
      <c r="R3549" s="27">
        <v>0</v>
      </c>
      <c r="S3549" s="27">
        <v>1</v>
      </c>
      <c r="T3549" s="33">
        <v>0.92122545142259926</v>
      </c>
      <c r="U3549" s="27">
        <v>4875000</v>
      </c>
      <c r="V3549" s="27">
        <v>0</v>
      </c>
      <c r="W3549" s="27">
        <v>12446000</v>
      </c>
      <c r="X3549" s="27"/>
      <c r="Y3549" s="27">
        <v>0</v>
      </c>
      <c r="Z3549" s="27">
        <v>1</v>
      </c>
    </row>
    <row r="3550" spans="1:26">
      <c r="A3550" s="27">
        <v>1973</v>
      </c>
      <c r="B3550" t="s">
        <v>23</v>
      </c>
      <c r="C3550" s="27"/>
      <c r="D3550" s="27"/>
      <c r="E3550" s="27"/>
      <c r="F3550" s="27">
        <v>0</v>
      </c>
      <c r="G3550" s="27">
        <v>1</v>
      </c>
      <c r="H3550" s="27">
        <v>1</v>
      </c>
      <c r="I3550" s="27">
        <v>0</v>
      </c>
      <c r="J3550" s="27">
        <v>0</v>
      </c>
      <c r="K3550" s="27">
        <v>2</v>
      </c>
      <c r="L3550" s="27">
        <v>1</v>
      </c>
      <c r="M3550" s="27">
        <v>0</v>
      </c>
      <c r="N3550" s="27">
        <v>0</v>
      </c>
      <c r="O3550" s="27">
        <v>0</v>
      </c>
      <c r="P3550" s="27"/>
      <c r="Q3550" s="27">
        <v>943700547.77845407</v>
      </c>
      <c r="R3550" s="27">
        <v>0</v>
      </c>
      <c r="S3550" s="27">
        <v>1</v>
      </c>
      <c r="T3550" s="33">
        <v>1.2798279189511945</v>
      </c>
      <c r="U3550" s="27">
        <v>1918000</v>
      </c>
      <c r="V3550" s="27">
        <v>0</v>
      </c>
      <c r="W3550" s="27">
        <v>17980000</v>
      </c>
      <c r="X3550" s="27"/>
      <c r="Y3550" s="27">
        <v>0</v>
      </c>
      <c r="Z3550" s="27">
        <v>1</v>
      </c>
    </row>
    <row r="3551" spans="1:26">
      <c r="A3551" s="27">
        <v>1974</v>
      </c>
      <c r="B3551" t="s">
        <v>23</v>
      </c>
      <c r="C3551" s="27"/>
      <c r="D3551" s="27"/>
      <c r="E3551" s="27"/>
      <c r="F3551" s="27">
        <v>0</v>
      </c>
      <c r="G3551" s="27">
        <v>1</v>
      </c>
      <c r="H3551" s="27">
        <v>1</v>
      </c>
      <c r="I3551" s="27">
        <v>0</v>
      </c>
      <c r="J3551" s="27">
        <v>0</v>
      </c>
      <c r="K3551" s="27">
        <v>2</v>
      </c>
      <c r="L3551" s="27">
        <v>1</v>
      </c>
      <c r="M3551" s="27">
        <v>0</v>
      </c>
      <c r="N3551" s="27">
        <v>0</v>
      </c>
      <c r="O3551" s="27">
        <v>0</v>
      </c>
      <c r="P3551" s="27"/>
      <c r="Q3551" s="27">
        <v>1197454206.7680845</v>
      </c>
      <c r="R3551" s="27">
        <v>0</v>
      </c>
      <c r="S3551" s="27">
        <v>1</v>
      </c>
      <c r="T3551" s="33">
        <v>1.2793035310212315</v>
      </c>
      <c r="U3551" s="27">
        <v>12000</v>
      </c>
      <c r="V3551" s="27">
        <v>0</v>
      </c>
      <c r="W3551" s="27">
        <v>22662000</v>
      </c>
      <c r="X3551" s="27"/>
      <c r="Y3551" s="27">
        <v>0</v>
      </c>
      <c r="Z3551" s="27">
        <v>1</v>
      </c>
    </row>
    <row r="3552" spans="1:26">
      <c r="A3552" s="27">
        <v>1975</v>
      </c>
      <c r="B3552" t="s">
        <v>23</v>
      </c>
      <c r="C3552" s="27"/>
      <c r="D3552" s="27"/>
      <c r="E3552" s="27"/>
      <c r="F3552" s="27">
        <v>0</v>
      </c>
      <c r="G3552" s="27">
        <v>1</v>
      </c>
      <c r="H3552" s="27">
        <v>1</v>
      </c>
      <c r="I3552" s="27">
        <v>0</v>
      </c>
      <c r="J3552" s="27">
        <v>0</v>
      </c>
      <c r="K3552" s="27">
        <v>2</v>
      </c>
      <c r="L3552" s="27">
        <v>1</v>
      </c>
      <c r="M3552" s="27">
        <v>0</v>
      </c>
      <c r="N3552" s="27">
        <v>0</v>
      </c>
      <c r="O3552" s="27">
        <v>0</v>
      </c>
      <c r="P3552" s="27"/>
      <c r="Q3552" s="27">
        <v>1363039399.6247654</v>
      </c>
      <c r="R3552" s="27">
        <v>0</v>
      </c>
      <c r="S3552" s="27">
        <v>1</v>
      </c>
      <c r="T3552" s="33">
        <v>0.94696688960437181</v>
      </c>
      <c r="U3552" s="27">
        <v>12000</v>
      </c>
      <c r="V3552" s="27">
        <v>0</v>
      </c>
      <c r="W3552" s="27">
        <v>32692000</v>
      </c>
      <c r="X3552" s="27"/>
      <c r="Y3552" s="27">
        <v>0</v>
      </c>
      <c r="Z3552" s="27">
        <v>1</v>
      </c>
    </row>
    <row r="3553" spans="1:26">
      <c r="A3553" s="27">
        <v>1976</v>
      </c>
      <c r="B3553" t="s">
        <v>23</v>
      </c>
      <c r="C3553" s="27"/>
      <c r="D3553" s="27"/>
      <c r="E3553" s="27"/>
      <c r="F3553" s="27">
        <v>0</v>
      </c>
      <c r="G3553" s="27">
        <v>1</v>
      </c>
      <c r="H3553" s="27">
        <v>1</v>
      </c>
      <c r="I3553" s="27">
        <v>0</v>
      </c>
      <c r="J3553" s="27">
        <v>0</v>
      </c>
      <c r="K3553" s="27">
        <v>2</v>
      </c>
      <c r="L3553" s="27">
        <v>1</v>
      </c>
      <c r="M3553" s="27">
        <v>0</v>
      </c>
      <c r="N3553" s="27">
        <v>0</v>
      </c>
      <c r="O3553" s="27">
        <v>0</v>
      </c>
      <c r="P3553" s="27"/>
      <c r="Q3553" s="27">
        <v>1708734939.7590356</v>
      </c>
      <c r="R3553" s="27">
        <v>0</v>
      </c>
      <c r="S3553" s="27">
        <v>1</v>
      </c>
      <c r="T3553" s="33">
        <v>1.0219497573337515</v>
      </c>
      <c r="U3553" s="27">
        <v>12000</v>
      </c>
      <c r="V3553" s="27">
        <v>0</v>
      </c>
      <c r="W3553" s="27">
        <v>39071000</v>
      </c>
      <c r="X3553" s="27"/>
      <c r="Y3553" s="27">
        <v>0</v>
      </c>
      <c r="Z3553" s="27">
        <v>1</v>
      </c>
    </row>
    <row r="3554" spans="1:26">
      <c r="A3554" s="27">
        <v>1977</v>
      </c>
      <c r="B3554" t="s">
        <v>23</v>
      </c>
      <c r="C3554" s="27"/>
      <c r="D3554" s="27"/>
      <c r="E3554" s="27"/>
      <c r="F3554" s="27">
        <v>0</v>
      </c>
      <c r="G3554" s="27">
        <v>1</v>
      </c>
      <c r="H3554" s="27">
        <v>1</v>
      </c>
      <c r="I3554" s="27">
        <v>0</v>
      </c>
      <c r="J3554" s="27">
        <v>0</v>
      </c>
      <c r="K3554" s="27">
        <v>2</v>
      </c>
      <c r="L3554" s="27">
        <v>1</v>
      </c>
      <c r="M3554" s="27">
        <v>0</v>
      </c>
      <c r="N3554" s="27">
        <v>0</v>
      </c>
      <c r="O3554" s="27">
        <v>0</v>
      </c>
      <c r="P3554" s="27"/>
      <c r="Q3554" s="27">
        <v>2096568478.5909507</v>
      </c>
      <c r="R3554" s="27">
        <v>0</v>
      </c>
      <c r="S3554" s="27">
        <v>1</v>
      </c>
      <c r="T3554" s="33">
        <v>1.0409624303569636</v>
      </c>
      <c r="U3554" s="27">
        <v>12000</v>
      </c>
      <c r="V3554" s="27">
        <v>0</v>
      </c>
      <c r="W3554" s="27">
        <v>47709000</v>
      </c>
      <c r="X3554" s="27"/>
      <c r="Y3554" s="27">
        <v>197000000</v>
      </c>
      <c r="Z3554" s="27">
        <v>1</v>
      </c>
    </row>
    <row r="3555" spans="1:26">
      <c r="A3555" s="27">
        <v>1978</v>
      </c>
      <c r="B3555" t="s">
        <v>23</v>
      </c>
      <c r="C3555" s="27"/>
      <c r="D3555" s="27"/>
      <c r="E3555" s="27"/>
      <c r="F3555" s="27">
        <v>0</v>
      </c>
      <c r="G3555" s="27">
        <v>1</v>
      </c>
      <c r="H3555" s="27">
        <v>1</v>
      </c>
      <c r="I3555" s="27">
        <v>0</v>
      </c>
      <c r="J3555" s="27">
        <v>0</v>
      </c>
      <c r="K3555" s="27">
        <v>2</v>
      </c>
      <c r="L3555" s="27">
        <v>1</v>
      </c>
      <c r="M3555" s="27">
        <v>0</v>
      </c>
      <c r="N3555" s="27">
        <v>0</v>
      </c>
      <c r="O3555" s="27">
        <v>0</v>
      </c>
      <c r="P3555" s="27"/>
      <c r="Q3555" s="27">
        <v>2602748691.0994768</v>
      </c>
      <c r="R3555" s="27">
        <v>0</v>
      </c>
      <c r="S3555" s="27">
        <v>1</v>
      </c>
      <c r="T3555" s="33">
        <v>0.91734575384516981</v>
      </c>
      <c r="U3555" s="27">
        <v>0</v>
      </c>
      <c r="V3555" s="27">
        <v>0</v>
      </c>
      <c r="W3555" s="27">
        <v>53384000</v>
      </c>
      <c r="X3555" s="27"/>
      <c r="Y3555" s="27">
        <v>100000000</v>
      </c>
      <c r="Z3555" s="27">
        <v>1</v>
      </c>
    </row>
    <row r="3556" spans="1:26">
      <c r="A3556" s="27">
        <v>1979</v>
      </c>
      <c r="B3556" t="s">
        <v>23</v>
      </c>
      <c r="C3556" s="27"/>
      <c r="D3556" s="27"/>
      <c r="E3556" s="27"/>
      <c r="F3556" s="27">
        <v>0</v>
      </c>
      <c r="G3556" s="27">
        <v>1</v>
      </c>
      <c r="H3556" s="27">
        <v>1</v>
      </c>
      <c r="I3556" s="27">
        <v>0</v>
      </c>
      <c r="J3556" s="27">
        <v>0</v>
      </c>
      <c r="K3556" s="27">
        <v>2</v>
      </c>
      <c r="L3556" s="27">
        <v>1</v>
      </c>
      <c r="M3556" s="27">
        <v>0</v>
      </c>
      <c r="N3556" s="27">
        <v>0</v>
      </c>
      <c r="O3556" s="27">
        <v>0</v>
      </c>
      <c r="P3556" s="27"/>
      <c r="Q3556" s="27">
        <v>3271728271.7282715</v>
      </c>
      <c r="R3556" s="27">
        <v>0</v>
      </c>
      <c r="S3556" s="27">
        <v>1</v>
      </c>
      <c r="T3556" s="33">
        <v>0.9810294585578897</v>
      </c>
      <c r="U3556" s="27">
        <v>0</v>
      </c>
      <c r="V3556" s="27">
        <v>3722000</v>
      </c>
      <c r="W3556" s="27">
        <v>66621000</v>
      </c>
      <c r="X3556" s="27"/>
      <c r="Y3556" s="27">
        <v>118000000</v>
      </c>
      <c r="Z3556" s="27">
        <v>1</v>
      </c>
    </row>
    <row r="3557" spans="1:26">
      <c r="A3557" s="27">
        <v>1980</v>
      </c>
      <c r="B3557" t="s">
        <v>23</v>
      </c>
      <c r="C3557" s="27"/>
      <c r="D3557" s="27"/>
      <c r="E3557" s="27"/>
      <c r="F3557" s="27">
        <v>0</v>
      </c>
      <c r="G3557" s="27">
        <v>1</v>
      </c>
      <c r="H3557" s="27">
        <v>1</v>
      </c>
      <c r="I3557" s="27">
        <v>0</v>
      </c>
      <c r="J3557" s="27">
        <v>0</v>
      </c>
      <c r="K3557" s="27">
        <v>2</v>
      </c>
      <c r="L3557" s="27">
        <v>1</v>
      </c>
      <c r="M3557" s="27">
        <v>0</v>
      </c>
      <c r="N3557" s="27">
        <v>0</v>
      </c>
      <c r="O3557" s="27">
        <v>0</v>
      </c>
      <c r="P3557" s="27">
        <v>3908000000</v>
      </c>
      <c r="Q3557" s="27">
        <v>3910036925.1426654</v>
      </c>
      <c r="R3557" s="27">
        <v>0</v>
      </c>
      <c r="S3557" s="27">
        <v>1</v>
      </c>
      <c r="T3557" s="33">
        <v>0.94044734443210454</v>
      </c>
      <c r="U3557" s="27">
        <v>0</v>
      </c>
      <c r="V3557" s="27">
        <v>25978000</v>
      </c>
      <c r="W3557" s="27">
        <v>75518000</v>
      </c>
      <c r="X3557" s="27"/>
      <c r="Y3557" s="27">
        <v>251900000</v>
      </c>
      <c r="Z3557" s="27">
        <v>1</v>
      </c>
    </row>
    <row r="3558" spans="1:26">
      <c r="A3558" s="27">
        <v>1981</v>
      </c>
      <c r="B3558" t="s">
        <v>23</v>
      </c>
      <c r="C3558" s="27"/>
      <c r="D3558" s="27"/>
      <c r="E3558" s="27"/>
      <c r="F3558" s="27">
        <v>0</v>
      </c>
      <c r="G3558" s="27">
        <v>1</v>
      </c>
      <c r="H3558" s="27">
        <v>1</v>
      </c>
      <c r="I3558" s="27">
        <v>0</v>
      </c>
      <c r="J3558" s="27">
        <v>0</v>
      </c>
      <c r="K3558" s="27">
        <v>2</v>
      </c>
      <c r="L3558" s="27">
        <v>1</v>
      </c>
      <c r="M3558" s="27">
        <v>0</v>
      </c>
      <c r="N3558" s="27">
        <v>0</v>
      </c>
      <c r="O3558" s="27">
        <v>0</v>
      </c>
      <c r="P3558" s="27">
        <v>4388000000</v>
      </c>
      <c r="Q3558" s="27">
        <v>4384685230.0242138</v>
      </c>
      <c r="R3558" s="27">
        <v>0</v>
      </c>
      <c r="S3558" s="27">
        <v>1</v>
      </c>
      <c r="T3558" s="33">
        <v>0.83355014400471705</v>
      </c>
      <c r="U3558" s="27">
        <v>0</v>
      </c>
      <c r="V3558" s="27">
        <v>45132000</v>
      </c>
      <c r="W3558" s="27">
        <v>78160000</v>
      </c>
      <c r="X3558" s="27"/>
      <c r="Y3558" s="27">
        <v>46940000</v>
      </c>
      <c r="Z3558" s="27">
        <v>1</v>
      </c>
    </row>
    <row r="3559" spans="1:26">
      <c r="A3559" s="27">
        <v>1982</v>
      </c>
      <c r="B3559" t="s">
        <v>23</v>
      </c>
      <c r="C3559" s="27"/>
      <c r="D3559" s="27"/>
      <c r="E3559" s="27"/>
      <c r="F3559" s="27">
        <v>0</v>
      </c>
      <c r="G3559" s="27">
        <v>1</v>
      </c>
      <c r="H3559" s="27">
        <v>1</v>
      </c>
      <c r="I3559" s="27">
        <v>0</v>
      </c>
      <c r="J3559" s="27">
        <v>0</v>
      </c>
      <c r="K3559" s="27">
        <v>2</v>
      </c>
      <c r="L3559" s="27">
        <v>1</v>
      </c>
      <c r="M3559" s="27">
        <v>0</v>
      </c>
      <c r="N3559" s="27">
        <v>0</v>
      </c>
      <c r="O3559" s="27">
        <v>0</v>
      </c>
      <c r="P3559" s="27">
        <v>4684000000</v>
      </c>
      <c r="Q3559" s="27">
        <v>4680567375.8865261</v>
      </c>
      <c r="R3559" s="27">
        <v>0</v>
      </c>
      <c r="S3559" s="27">
        <v>1</v>
      </c>
      <c r="T3559" s="33">
        <v>0.78443295677873848</v>
      </c>
      <c r="U3559" s="27">
        <v>0</v>
      </c>
      <c r="V3559" s="27">
        <v>55740000</v>
      </c>
      <c r="W3559" s="27">
        <v>81986000</v>
      </c>
      <c r="X3559" s="27"/>
      <c r="Y3559" s="27">
        <v>130060000</v>
      </c>
      <c r="Z3559" s="27">
        <v>1</v>
      </c>
    </row>
    <row r="3560" spans="1:26">
      <c r="A3560" s="27">
        <v>1983</v>
      </c>
      <c r="B3560" t="s">
        <v>23</v>
      </c>
      <c r="C3560" s="27"/>
      <c r="D3560" s="27"/>
      <c r="E3560" s="27"/>
      <c r="F3560" s="27">
        <v>4000000</v>
      </c>
      <c r="G3560" s="27">
        <v>1</v>
      </c>
      <c r="H3560" s="27">
        <v>1</v>
      </c>
      <c r="I3560" s="27">
        <v>0</v>
      </c>
      <c r="J3560" s="27">
        <v>0</v>
      </c>
      <c r="K3560" s="27">
        <v>2</v>
      </c>
      <c r="L3560" s="27">
        <v>1</v>
      </c>
      <c r="M3560" s="27">
        <v>0</v>
      </c>
      <c r="N3560" s="27">
        <v>0</v>
      </c>
      <c r="O3560" s="27">
        <v>0</v>
      </c>
      <c r="P3560" s="27">
        <v>4922000000</v>
      </c>
      <c r="Q3560" s="27">
        <v>4920407601.2117872</v>
      </c>
      <c r="R3560" s="27">
        <v>1</v>
      </c>
      <c r="S3560" s="27">
        <v>1</v>
      </c>
      <c r="T3560" s="33">
        <v>0.83426891623154475</v>
      </c>
      <c r="U3560" s="27">
        <v>0</v>
      </c>
      <c r="V3560" s="27">
        <v>82915000</v>
      </c>
      <c r="W3560" s="27">
        <v>83866000</v>
      </c>
      <c r="X3560" s="27"/>
      <c r="Y3560" s="27">
        <v>265500000</v>
      </c>
      <c r="Z3560" s="27">
        <v>1</v>
      </c>
    </row>
    <row r="3561" spans="1:26">
      <c r="A3561" s="27">
        <v>1984</v>
      </c>
      <c r="B3561" t="s">
        <v>23</v>
      </c>
      <c r="C3561" s="27"/>
      <c r="D3561" s="27"/>
      <c r="E3561" s="27"/>
      <c r="F3561" s="27">
        <v>0</v>
      </c>
      <c r="G3561" s="27">
        <v>1</v>
      </c>
      <c r="H3561" s="27">
        <v>1</v>
      </c>
      <c r="I3561" s="27">
        <v>0</v>
      </c>
      <c r="J3561" s="27">
        <v>0</v>
      </c>
      <c r="K3561" s="27">
        <v>2</v>
      </c>
      <c r="L3561" s="27">
        <v>1</v>
      </c>
      <c r="M3561" s="27">
        <v>0</v>
      </c>
      <c r="N3561" s="27">
        <v>0</v>
      </c>
      <c r="O3561" s="27">
        <v>0</v>
      </c>
      <c r="P3561" s="27">
        <v>4972000000</v>
      </c>
      <c r="Q3561" s="27">
        <v>4966710013.0039015</v>
      </c>
      <c r="R3561" s="27">
        <v>1</v>
      </c>
      <c r="S3561" s="27">
        <v>1</v>
      </c>
      <c r="T3561" s="33">
        <v>0.82999599794502654</v>
      </c>
      <c r="U3561" s="27">
        <v>0</v>
      </c>
      <c r="V3561" s="27">
        <v>85469000</v>
      </c>
      <c r="W3561" s="27">
        <v>83032000</v>
      </c>
      <c r="X3561" s="27"/>
      <c r="Y3561" s="27"/>
      <c r="Z3561" s="27">
        <v>1</v>
      </c>
    </row>
    <row r="3562" spans="1:26">
      <c r="A3562" s="27">
        <v>1985</v>
      </c>
      <c r="B3562" t="s">
        <v>23</v>
      </c>
      <c r="C3562" s="27"/>
      <c r="D3562" s="27"/>
      <c r="E3562" s="27"/>
      <c r="F3562" s="27">
        <v>0</v>
      </c>
      <c r="G3562" s="27">
        <v>1</v>
      </c>
      <c r="H3562" s="27">
        <v>1</v>
      </c>
      <c r="I3562" s="27">
        <v>0</v>
      </c>
      <c r="J3562" s="27">
        <v>0</v>
      </c>
      <c r="K3562" s="27">
        <v>2</v>
      </c>
      <c r="L3562" s="27">
        <v>1</v>
      </c>
      <c r="M3562" s="27">
        <v>0</v>
      </c>
      <c r="N3562" s="27">
        <v>0</v>
      </c>
      <c r="O3562" s="27">
        <v>0</v>
      </c>
      <c r="P3562" s="27">
        <v>5001000000</v>
      </c>
      <c r="Q3562" s="27">
        <v>4993829194.1206293</v>
      </c>
      <c r="R3562" s="27">
        <v>1</v>
      </c>
      <c r="S3562" s="27">
        <v>1</v>
      </c>
      <c r="T3562" s="33">
        <v>0.74915719568429318</v>
      </c>
      <c r="U3562" s="27">
        <v>63050000</v>
      </c>
      <c r="V3562" s="27">
        <v>167500000</v>
      </c>
      <c r="W3562" s="27">
        <v>82173000</v>
      </c>
      <c r="X3562" s="27"/>
      <c r="Y3562" s="27"/>
      <c r="Z3562" s="27">
        <v>1</v>
      </c>
    </row>
    <row r="3563" spans="1:26">
      <c r="A3563" s="27">
        <v>1986</v>
      </c>
      <c r="B3563" t="s">
        <v>23</v>
      </c>
      <c r="C3563" s="27"/>
      <c r="D3563" s="27"/>
      <c r="E3563" s="27"/>
      <c r="F3563" s="27">
        <v>0</v>
      </c>
      <c r="G3563" s="27">
        <v>1</v>
      </c>
      <c r="H3563" s="27">
        <v>1</v>
      </c>
      <c r="I3563" s="27">
        <v>0</v>
      </c>
      <c r="J3563" s="27">
        <v>0</v>
      </c>
      <c r="K3563" s="27">
        <v>2</v>
      </c>
      <c r="L3563" s="27">
        <v>1</v>
      </c>
      <c r="M3563" s="27">
        <v>0</v>
      </c>
      <c r="N3563" s="27">
        <v>0</v>
      </c>
      <c r="O3563" s="27">
        <v>0</v>
      </c>
      <c r="P3563" s="27">
        <v>6404000000</v>
      </c>
      <c r="Q3563" s="27">
        <v>6401380000</v>
      </c>
      <c r="R3563" s="27">
        <v>1</v>
      </c>
      <c r="S3563" s="27">
        <v>1</v>
      </c>
      <c r="T3563" s="33">
        <v>0.7030572776909082</v>
      </c>
      <c r="U3563" s="27">
        <v>70210000</v>
      </c>
      <c r="V3563" s="27">
        <v>281473000</v>
      </c>
      <c r="W3563" s="27">
        <v>81290000</v>
      </c>
      <c r="X3563" s="27"/>
      <c r="Y3563" s="27"/>
      <c r="Z3563" s="27">
        <v>1</v>
      </c>
    </row>
    <row r="3564" spans="1:26">
      <c r="A3564" s="27">
        <v>1987</v>
      </c>
      <c r="B3564" t="s">
        <v>23</v>
      </c>
      <c r="C3564" s="27"/>
      <c r="D3564" s="27"/>
      <c r="E3564" s="27"/>
      <c r="F3564" s="27">
        <v>0</v>
      </c>
      <c r="G3564" s="27">
        <v>1</v>
      </c>
      <c r="H3564" s="27">
        <v>1</v>
      </c>
      <c r="I3564" s="27">
        <v>0</v>
      </c>
      <c r="J3564" s="27">
        <v>0</v>
      </c>
      <c r="K3564" s="27">
        <v>2</v>
      </c>
      <c r="L3564" s="27">
        <v>1</v>
      </c>
      <c r="M3564" s="27">
        <v>0</v>
      </c>
      <c r="N3564" s="27">
        <v>0</v>
      </c>
      <c r="O3564" s="27">
        <v>0</v>
      </c>
      <c r="P3564" s="27">
        <v>6751000000</v>
      </c>
      <c r="Q3564" s="27">
        <v>6755599113.7370749</v>
      </c>
      <c r="R3564" s="27">
        <v>1</v>
      </c>
      <c r="S3564" s="27">
        <v>1</v>
      </c>
      <c r="T3564" s="33">
        <v>0.74330063470010233</v>
      </c>
      <c r="U3564" s="27">
        <v>81431084</v>
      </c>
      <c r="V3564" s="27">
        <v>427271000</v>
      </c>
      <c r="W3564" s="27">
        <v>80332000</v>
      </c>
      <c r="X3564" s="27"/>
      <c r="Y3564" s="27"/>
      <c r="Z3564" s="27">
        <v>1</v>
      </c>
    </row>
    <row r="3565" spans="1:26">
      <c r="A3565" s="27">
        <v>1988</v>
      </c>
      <c r="B3565" t="s">
        <v>23</v>
      </c>
      <c r="C3565" s="27"/>
      <c r="D3565" s="27"/>
      <c r="E3565" s="27"/>
      <c r="F3565" s="27">
        <v>0</v>
      </c>
      <c r="G3565" s="27">
        <v>1</v>
      </c>
      <c r="H3565" s="27">
        <v>1</v>
      </c>
      <c r="I3565" s="27">
        <v>0</v>
      </c>
      <c r="J3565" s="27">
        <v>0</v>
      </c>
      <c r="K3565" s="27">
        <v>2</v>
      </c>
      <c r="L3565" s="27">
        <v>1</v>
      </c>
      <c r="M3565" s="27">
        <v>0</v>
      </c>
      <c r="N3565" s="27">
        <v>0</v>
      </c>
      <c r="O3565" s="27">
        <v>0</v>
      </c>
      <c r="P3565" s="27">
        <v>6324000000</v>
      </c>
      <c r="Q3565" s="27">
        <v>6277197435.2123957</v>
      </c>
      <c r="R3565" s="27">
        <v>1</v>
      </c>
      <c r="S3565" s="27">
        <v>1</v>
      </c>
      <c r="T3565" s="33">
        <v>0.80560957079318884</v>
      </c>
      <c r="U3565" s="27">
        <v>48276987.5</v>
      </c>
      <c r="V3565" s="27">
        <v>414294000</v>
      </c>
      <c r="W3565" s="27">
        <v>79351000</v>
      </c>
      <c r="X3565" s="27"/>
      <c r="Y3565" s="27"/>
      <c r="Z3565" s="27">
        <v>1</v>
      </c>
    </row>
    <row r="3566" spans="1:26">
      <c r="A3566" s="27">
        <v>1989</v>
      </c>
      <c r="B3566" t="s">
        <v>23</v>
      </c>
      <c r="C3566" s="27"/>
      <c r="D3566" s="27"/>
      <c r="E3566" s="27"/>
      <c r="F3566" s="27">
        <v>0</v>
      </c>
      <c r="G3566" s="27">
        <v>1</v>
      </c>
      <c r="H3566" s="27">
        <v>1</v>
      </c>
      <c r="I3566" s="27">
        <v>0</v>
      </c>
      <c r="J3566" s="27">
        <v>0</v>
      </c>
      <c r="K3566" s="27">
        <v>2</v>
      </c>
      <c r="L3566" s="27">
        <v>1</v>
      </c>
      <c r="M3566" s="27">
        <v>0</v>
      </c>
      <c r="N3566" s="27">
        <v>0</v>
      </c>
      <c r="O3566" s="27">
        <v>0</v>
      </c>
      <c r="P3566" s="27">
        <v>4252000000</v>
      </c>
      <c r="Q3566" s="27">
        <v>4220945005.2210236</v>
      </c>
      <c r="R3566" s="27">
        <v>0</v>
      </c>
      <c r="S3566" s="27">
        <v>1</v>
      </c>
      <c r="T3566" s="33">
        <v>0.74679040704290955</v>
      </c>
      <c r="U3566" s="27">
        <v>96472485.599999994</v>
      </c>
      <c r="V3566" s="27">
        <v>411785000</v>
      </c>
      <c r="W3566" s="27">
        <v>78257000</v>
      </c>
      <c r="X3566" s="27"/>
      <c r="Y3566" s="27"/>
      <c r="Z3566" s="27">
        <v>1</v>
      </c>
    </row>
    <row r="3567" spans="1:26">
      <c r="A3567" s="27">
        <v>1990</v>
      </c>
      <c r="B3567" t="s">
        <v>23</v>
      </c>
      <c r="C3567" s="27"/>
      <c r="D3567" s="27"/>
      <c r="E3567" s="27"/>
      <c r="F3567" s="27">
        <v>0</v>
      </c>
      <c r="G3567" s="27">
        <v>1</v>
      </c>
      <c r="H3567" s="27">
        <v>1</v>
      </c>
      <c r="I3567" s="27">
        <v>0</v>
      </c>
      <c r="J3567" s="27">
        <v>0</v>
      </c>
      <c r="K3567" s="27">
        <v>2</v>
      </c>
      <c r="L3567" s="27">
        <v>1</v>
      </c>
      <c r="M3567" s="27">
        <v>0</v>
      </c>
      <c r="N3567" s="27">
        <v>0</v>
      </c>
      <c r="O3567" s="27">
        <v>0</v>
      </c>
      <c r="P3567" s="27">
        <v>4160999999.9999995</v>
      </c>
      <c r="Q3567" s="27">
        <v>4160003917.4325752</v>
      </c>
      <c r="R3567" s="27">
        <v>1</v>
      </c>
      <c r="S3567" s="27">
        <v>1</v>
      </c>
      <c r="T3567" s="33">
        <v>0.70566019682121295</v>
      </c>
      <c r="U3567" s="27">
        <v>94229885.099999994</v>
      </c>
      <c r="V3567" s="27">
        <v>516062000</v>
      </c>
      <c r="W3567" s="27">
        <v>77184000</v>
      </c>
      <c r="X3567" s="27"/>
      <c r="Y3567" s="27"/>
      <c r="Z3567" s="27">
        <v>1</v>
      </c>
    </row>
    <row r="3568" spans="1:26">
      <c r="A3568" s="27">
        <v>1991</v>
      </c>
      <c r="B3568" t="s">
        <v>23</v>
      </c>
      <c r="C3568" s="27"/>
      <c r="D3568" s="27"/>
      <c r="E3568" s="27"/>
      <c r="F3568" s="27">
        <v>0</v>
      </c>
      <c r="G3568" s="27">
        <v>1</v>
      </c>
      <c r="H3568" s="27">
        <v>1</v>
      </c>
      <c r="I3568" s="27">
        <v>0</v>
      </c>
      <c r="J3568" s="27">
        <v>0</v>
      </c>
      <c r="K3568" s="27">
        <v>2</v>
      </c>
      <c r="L3568" s="27">
        <v>1</v>
      </c>
      <c r="M3568" s="27">
        <v>0</v>
      </c>
      <c r="N3568" s="27">
        <v>0</v>
      </c>
      <c r="O3568" s="27">
        <v>0</v>
      </c>
      <c r="P3568" s="27">
        <v>4345000000</v>
      </c>
      <c r="Q3568" s="27">
        <v>4344250257.0127764</v>
      </c>
      <c r="R3568" s="27">
        <v>1</v>
      </c>
      <c r="S3568" s="27">
        <v>1</v>
      </c>
      <c r="T3568" s="33">
        <v>0.64778014054484578</v>
      </c>
      <c r="U3568" s="27">
        <v>94744534.700000003</v>
      </c>
      <c r="V3568" s="27">
        <v>511333000</v>
      </c>
      <c r="W3568" s="27">
        <v>76010000</v>
      </c>
      <c r="X3568" s="27"/>
      <c r="Y3568" s="27"/>
      <c r="Z3568" s="27">
        <v>1</v>
      </c>
    </row>
    <row r="3569" spans="1:26">
      <c r="A3569" s="27">
        <v>1992</v>
      </c>
      <c r="B3569" t="s">
        <v>23</v>
      </c>
      <c r="C3569" s="27"/>
      <c r="D3569" s="27"/>
      <c r="E3569" s="27"/>
      <c r="F3569" s="27">
        <v>0</v>
      </c>
      <c r="G3569" s="27">
        <v>1</v>
      </c>
      <c r="H3569" s="27">
        <v>1</v>
      </c>
      <c r="I3569" s="27">
        <v>0</v>
      </c>
      <c r="J3569" s="27">
        <v>0</v>
      </c>
      <c r="K3569" s="27">
        <v>2</v>
      </c>
      <c r="L3569" s="27">
        <v>1</v>
      </c>
      <c r="M3569" s="27">
        <v>0</v>
      </c>
      <c r="N3569" s="27">
        <v>0</v>
      </c>
      <c r="O3569" s="27">
        <v>0</v>
      </c>
      <c r="P3569" s="27">
        <v>5369000000</v>
      </c>
      <c r="Q3569" s="27">
        <v>5311329067.3727579</v>
      </c>
      <c r="R3569" s="27">
        <v>1</v>
      </c>
      <c r="S3569" s="27">
        <v>1</v>
      </c>
      <c r="T3569" s="33">
        <v>0.62587770846912083</v>
      </c>
      <c r="U3569" s="27">
        <v>111640375</v>
      </c>
      <c r="V3569" s="27">
        <v>569305000</v>
      </c>
      <c r="W3569" s="27">
        <v>74692000</v>
      </c>
      <c r="X3569" s="27"/>
      <c r="Y3569" s="27"/>
      <c r="Z3569" s="27">
        <v>1</v>
      </c>
    </row>
    <row r="3570" spans="1:26">
      <c r="A3570" s="27">
        <v>1993</v>
      </c>
      <c r="B3570" t="s">
        <v>23</v>
      </c>
      <c r="C3570" s="27"/>
      <c r="D3570" s="27"/>
      <c r="E3570" s="27"/>
      <c r="F3570" s="27">
        <v>0</v>
      </c>
      <c r="G3570" s="27">
        <v>1</v>
      </c>
      <c r="H3570" s="27">
        <v>1</v>
      </c>
      <c r="I3570" s="27">
        <v>0</v>
      </c>
      <c r="J3570" s="27">
        <v>0</v>
      </c>
      <c r="K3570" s="27">
        <v>2</v>
      </c>
      <c r="L3570" s="27">
        <v>1</v>
      </c>
      <c r="M3570" s="27">
        <v>0</v>
      </c>
      <c r="N3570" s="27">
        <v>0</v>
      </c>
      <c r="O3570" s="27">
        <v>0</v>
      </c>
      <c r="P3570" s="27">
        <v>5532000000</v>
      </c>
      <c r="Q3570" s="27">
        <v>5605841535.57512</v>
      </c>
      <c r="R3570" s="27">
        <v>1</v>
      </c>
      <c r="S3570" s="27">
        <v>1</v>
      </c>
      <c r="T3570" s="33">
        <v>0.648154718576755</v>
      </c>
      <c r="U3570" s="27">
        <v>81281783.700000003</v>
      </c>
      <c r="V3570" s="27">
        <v>592443000</v>
      </c>
      <c r="W3570" s="27">
        <v>73167000</v>
      </c>
      <c r="X3570" s="27"/>
      <c r="Y3570" s="27"/>
      <c r="Z3570" s="27">
        <v>1</v>
      </c>
    </row>
    <row r="3571" spans="1:26">
      <c r="A3571" s="27">
        <v>1994</v>
      </c>
      <c r="B3571" t="s">
        <v>23</v>
      </c>
      <c r="C3571" s="27"/>
      <c r="D3571" s="27"/>
      <c r="E3571" s="27"/>
      <c r="F3571" s="27">
        <v>0</v>
      </c>
      <c r="G3571" s="27">
        <v>1</v>
      </c>
      <c r="H3571" s="27">
        <v>1</v>
      </c>
      <c r="I3571" s="27">
        <v>0</v>
      </c>
      <c r="J3571" s="27">
        <v>0</v>
      </c>
      <c r="K3571" s="27">
        <v>2</v>
      </c>
      <c r="L3571" s="27">
        <v>1</v>
      </c>
      <c r="M3571" s="27">
        <v>0</v>
      </c>
      <c r="N3571" s="27">
        <v>0</v>
      </c>
      <c r="O3571" s="27">
        <v>0</v>
      </c>
      <c r="P3571" s="27">
        <v>6197000000</v>
      </c>
      <c r="Q3571" s="27">
        <v>6237739516.2444544</v>
      </c>
      <c r="R3571" s="27">
        <v>1</v>
      </c>
      <c r="S3571" s="27">
        <v>1</v>
      </c>
      <c r="T3571" s="33">
        <v>0.69545665111729171</v>
      </c>
      <c r="U3571" s="27">
        <v>144364561.90000001</v>
      </c>
      <c r="V3571" s="27">
        <v>635046000</v>
      </c>
      <c r="W3571" s="27">
        <v>71390000</v>
      </c>
      <c r="X3571" s="27"/>
      <c r="Y3571" s="27"/>
      <c r="Z3571" s="27">
        <v>1</v>
      </c>
    </row>
    <row r="3572" spans="1:26">
      <c r="A3572" s="27">
        <v>1995</v>
      </c>
      <c r="B3572" t="s">
        <v>23</v>
      </c>
      <c r="C3572" s="27"/>
      <c r="D3572" s="27"/>
      <c r="E3572" s="27"/>
      <c r="F3572" s="27">
        <v>0</v>
      </c>
      <c r="G3572" s="27">
        <v>1</v>
      </c>
      <c r="H3572" s="27">
        <v>1</v>
      </c>
      <c r="I3572" s="27">
        <v>0</v>
      </c>
      <c r="J3572" s="27">
        <v>0</v>
      </c>
      <c r="K3572" s="27">
        <v>2</v>
      </c>
      <c r="L3572" s="27">
        <v>1</v>
      </c>
      <c r="M3572" s="27">
        <v>0</v>
      </c>
      <c r="N3572" s="27">
        <v>0</v>
      </c>
      <c r="O3572" s="27">
        <v>0</v>
      </c>
      <c r="P3572" s="27">
        <v>6650000000</v>
      </c>
      <c r="Q3572" s="27">
        <v>6727446632.4200926</v>
      </c>
      <c r="R3572" s="27">
        <v>1</v>
      </c>
      <c r="S3572" s="27">
        <v>1</v>
      </c>
      <c r="T3572" s="33">
        <v>0.69736071622307827</v>
      </c>
      <c r="U3572" s="27">
        <v>251469515.19999999</v>
      </c>
      <c r="V3572" s="27">
        <v>736140000</v>
      </c>
      <c r="W3572" s="27">
        <v>69364000</v>
      </c>
      <c r="X3572" s="27"/>
      <c r="Y3572" s="27"/>
      <c r="Z3572" s="27">
        <v>1</v>
      </c>
    </row>
    <row r="3573" spans="1:26">
      <c r="A3573" s="27">
        <v>1996</v>
      </c>
      <c r="B3573" t="s">
        <v>23</v>
      </c>
      <c r="C3573" s="27"/>
      <c r="D3573" s="27"/>
      <c r="E3573" s="27"/>
      <c r="F3573" s="27">
        <v>0</v>
      </c>
      <c r="G3573" s="27">
        <v>1</v>
      </c>
      <c r="H3573" s="27">
        <v>1</v>
      </c>
      <c r="I3573" s="27">
        <v>0</v>
      </c>
      <c r="J3573" s="27">
        <v>0</v>
      </c>
      <c r="K3573" s="27">
        <v>2</v>
      </c>
      <c r="L3573" s="27">
        <v>1</v>
      </c>
      <c r="M3573" s="27">
        <v>0</v>
      </c>
      <c r="N3573" s="27">
        <v>0</v>
      </c>
      <c r="O3573" s="27">
        <v>0</v>
      </c>
      <c r="P3573" s="27">
        <v>6928000000</v>
      </c>
      <c r="Q3573" s="27">
        <v>6928359238.3638916</v>
      </c>
      <c r="R3573" s="27">
        <v>0</v>
      </c>
      <c r="S3573" s="27">
        <v>1</v>
      </c>
      <c r="T3573" s="33">
        <v>0.69966405838602452</v>
      </c>
      <c r="U3573" s="27">
        <v>339513866.39999998</v>
      </c>
      <c r="V3573" s="27">
        <v>776586000</v>
      </c>
      <c r="W3573" s="27">
        <v>67090000</v>
      </c>
      <c r="X3573" s="27"/>
      <c r="Y3573" s="27"/>
      <c r="Z3573" s="27">
        <v>1</v>
      </c>
    </row>
    <row r="3574" spans="1:26">
      <c r="A3574" s="27">
        <v>1997</v>
      </c>
      <c r="B3574" t="s">
        <v>23</v>
      </c>
      <c r="C3574" s="27"/>
      <c r="D3574" s="27"/>
      <c r="E3574" s="27"/>
      <c r="F3574" s="27">
        <v>0</v>
      </c>
      <c r="G3574" s="27">
        <v>1</v>
      </c>
      <c r="H3574" s="27">
        <v>1</v>
      </c>
      <c r="I3574" s="27">
        <v>0</v>
      </c>
      <c r="J3574" s="27">
        <v>0</v>
      </c>
      <c r="K3574" s="27">
        <v>2</v>
      </c>
      <c r="L3574" s="27">
        <v>1</v>
      </c>
      <c r="M3574" s="27">
        <v>0</v>
      </c>
      <c r="N3574" s="27">
        <v>0</v>
      </c>
      <c r="O3574" s="27">
        <v>0</v>
      </c>
      <c r="P3574" s="27">
        <v>7246000000</v>
      </c>
      <c r="Q3574" s="27">
        <v>7246188575.4583921</v>
      </c>
      <c r="R3574" s="27">
        <v>0</v>
      </c>
      <c r="S3574" s="27">
        <v>1</v>
      </c>
      <c r="T3574" s="33">
        <v>0.71538944173936525</v>
      </c>
      <c r="U3574" s="27">
        <v>427145552</v>
      </c>
      <c r="V3574" s="27">
        <v>749105000</v>
      </c>
      <c r="W3574" s="27">
        <v>64817000</v>
      </c>
      <c r="X3574" s="27"/>
      <c r="Y3574" s="27"/>
      <c r="Z3574" s="27">
        <v>1</v>
      </c>
    </row>
    <row r="3575" spans="1:26">
      <c r="A3575" s="27">
        <v>1998</v>
      </c>
      <c r="B3575" t="s">
        <v>23</v>
      </c>
      <c r="C3575" s="27"/>
      <c r="D3575" s="27"/>
      <c r="E3575" s="27"/>
      <c r="F3575" s="27">
        <v>0</v>
      </c>
      <c r="G3575" s="27">
        <v>1</v>
      </c>
      <c r="H3575" s="27">
        <v>1</v>
      </c>
      <c r="I3575" s="27">
        <v>0</v>
      </c>
      <c r="J3575" s="27">
        <v>0</v>
      </c>
      <c r="K3575" s="27">
        <v>2</v>
      </c>
      <c r="L3575" s="27">
        <v>1</v>
      </c>
      <c r="M3575" s="27">
        <v>0</v>
      </c>
      <c r="N3575" s="27">
        <v>0</v>
      </c>
      <c r="O3575" s="27">
        <v>0</v>
      </c>
      <c r="P3575" s="27">
        <v>7912000000</v>
      </c>
      <c r="Q3575" s="27">
        <v>7912327362.4823704</v>
      </c>
      <c r="R3575" s="27">
        <v>0</v>
      </c>
      <c r="S3575" s="27">
        <v>1</v>
      </c>
      <c r="T3575" s="33">
        <v>0.63293736472878814</v>
      </c>
      <c r="U3575" s="27">
        <v>469448477.30000001</v>
      </c>
      <c r="V3575" s="27">
        <v>744989000</v>
      </c>
      <c r="W3575" s="27">
        <v>62403000</v>
      </c>
      <c r="X3575" s="27"/>
      <c r="Y3575" s="27"/>
      <c r="Z3575" s="27">
        <v>1</v>
      </c>
    </row>
    <row r="3576" spans="1:26">
      <c r="A3576" s="27">
        <v>1999</v>
      </c>
      <c r="B3576" t="s">
        <v>23</v>
      </c>
      <c r="C3576" s="27"/>
      <c r="D3576" s="27"/>
      <c r="E3576" s="27"/>
      <c r="F3576" s="27">
        <v>0</v>
      </c>
      <c r="G3576" s="27">
        <v>1</v>
      </c>
      <c r="H3576" s="27">
        <v>1</v>
      </c>
      <c r="I3576" s="27">
        <v>0</v>
      </c>
      <c r="J3576" s="27">
        <v>0</v>
      </c>
      <c r="K3576" s="27">
        <v>2</v>
      </c>
      <c r="L3576" s="27">
        <v>1</v>
      </c>
      <c r="M3576" s="27">
        <v>0</v>
      </c>
      <c r="N3576" s="27">
        <v>0</v>
      </c>
      <c r="O3576" s="27">
        <v>0</v>
      </c>
      <c r="P3576" s="27">
        <v>8148999999.999999</v>
      </c>
      <c r="Q3576" s="27">
        <v>8149106064.8801136</v>
      </c>
      <c r="R3576" s="27">
        <v>0</v>
      </c>
      <c r="S3576" s="27">
        <v>1</v>
      </c>
      <c r="T3576" s="33">
        <v>0.59173831677950461</v>
      </c>
      <c r="U3576" s="27">
        <v>521210656.5</v>
      </c>
      <c r="V3576" s="27">
        <v>835135000</v>
      </c>
      <c r="W3576" s="27">
        <v>59848000</v>
      </c>
      <c r="X3576" s="27"/>
      <c r="Y3576" s="27"/>
      <c r="Z3576" s="27">
        <v>1</v>
      </c>
    </row>
    <row r="3577" spans="1:26">
      <c r="A3577" s="27">
        <v>2000</v>
      </c>
      <c r="B3577" t="s">
        <v>23</v>
      </c>
      <c r="C3577" s="27">
        <v>0</v>
      </c>
      <c r="D3577" s="27">
        <v>0</v>
      </c>
      <c r="E3577" s="27">
        <v>0</v>
      </c>
      <c r="F3577" s="27">
        <v>0</v>
      </c>
      <c r="G3577" s="27">
        <v>1</v>
      </c>
      <c r="H3577" s="27">
        <v>1</v>
      </c>
      <c r="I3577" s="27">
        <v>0</v>
      </c>
      <c r="J3577" s="27">
        <v>0</v>
      </c>
      <c r="K3577" s="27">
        <v>2</v>
      </c>
      <c r="L3577" s="27">
        <v>1</v>
      </c>
      <c r="M3577" s="27">
        <v>1</v>
      </c>
      <c r="N3577" s="27">
        <v>0</v>
      </c>
      <c r="O3577" s="27">
        <v>0</v>
      </c>
      <c r="P3577" s="27">
        <v>8461000000</v>
      </c>
      <c r="Q3577" s="27">
        <v>8460424400.5641756</v>
      </c>
      <c r="R3577" s="27">
        <v>0</v>
      </c>
      <c r="S3577" s="27">
        <v>1</v>
      </c>
      <c r="T3577" s="33">
        <v>0.62919927379193319</v>
      </c>
      <c r="U3577" s="27">
        <v>483595893.10000002</v>
      </c>
      <c r="V3577" s="27">
        <v>798437000</v>
      </c>
      <c r="W3577" s="27">
        <v>57295000</v>
      </c>
      <c r="X3577" s="27"/>
      <c r="Y3577" s="27"/>
      <c r="Z3577" s="27">
        <v>1</v>
      </c>
    </row>
    <row r="3578" spans="1:26">
      <c r="A3578" s="27">
        <v>2001</v>
      </c>
      <c r="B3578" t="s">
        <v>23</v>
      </c>
      <c r="C3578" s="27">
        <v>0</v>
      </c>
      <c r="D3578" s="27">
        <v>0</v>
      </c>
      <c r="E3578" s="27">
        <v>0</v>
      </c>
      <c r="F3578" s="27">
        <v>800000</v>
      </c>
      <c r="G3578" s="27">
        <v>1</v>
      </c>
      <c r="H3578" s="27">
        <v>1</v>
      </c>
      <c r="I3578" s="27">
        <v>0</v>
      </c>
      <c r="J3578" s="27">
        <v>0</v>
      </c>
      <c r="K3578" s="27">
        <v>2</v>
      </c>
      <c r="L3578" s="27">
        <v>1</v>
      </c>
      <c r="M3578" s="27">
        <v>1</v>
      </c>
      <c r="N3578" s="27">
        <v>0</v>
      </c>
      <c r="O3578" s="27">
        <v>0</v>
      </c>
      <c r="P3578" s="27">
        <v>8975000000</v>
      </c>
      <c r="Q3578" s="27">
        <v>8975689844.8519039</v>
      </c>
      <c r="R3578" s="27">
        <v>1</v>
      </c>
      <c r="S3578" s="27">
        <v>1</v>
      </c>
      <c r="T3578" s="33">
        <v>0.61588871891054842</v>
      </c>
      <c r="U3578" s="27">
        <v>454160857.60000002</v>
      </c>
      <c r="V3578" s="27">
        <v>886371000</v>
      </c>
      <c r="W3578" s="27">
        <v>54741000</v>
      </c>
      <c r="X3578" s="27"/>
      <c r="Y3578" s="27"/>
      <c r="Z3578" s="27">
        <v>1</v>
      </c>
    </row>
    <row r="3579" spans="1:26">
      <c r="A3579" s="27">
        <v>2002</v>
      </c>
      <c r="B3579" t="s">
        <v>23</v>
      </c>
      <c r="C3579" s="27">
        <v>0</v>
      </c>
      <c r="D3579" s="27">
        <v>0</v>
      </c>
      <c r="E3579" s="27">
        <v>0</v>
      </c>
      <c r="F3579" s="27">
        <v>0</v>
      </c>
      <c r="G3579" s="27">
        <v>1</v>
      </c>
      <c r="H3579" s="27">
        <v>1</v>
      </c>
      <c r="I3579" s="27">
        <v>0</v>
      </c>
      <c r="J3579" s="27">
        <v>0</v>
      </c>
      <c r="K3579" s="27">
        <v>2</v>
      </c>
      <c r="L3579" s="27">
        <v>1</v>
      </c>
      <c r="M3579" s="27">
        <v>1</v>
      </c>
      <c r="N3579" s="27">
        <v>0</v>
      </c>
      <c r="O3579" s="27">
        <v>0</v>
      </c>
      <c r="P3579" s="27">
        <v>9582000000</v>
      </c>
      <c r="Q3579" s="27">
        <v>9582453032.4400578</v>
      </c>
      <c r="R3579" s="27">
        <v>1</v>
      </c>
      <c r="S3579" s="27">
        <v>1</v>
      </c>
      <c r="T3579" s="33">
        <v>0.62466195784303247</v>
      </c>
      <c r="U3579" s="27">
        <v>505594611.80000001</v>
      </c>
      <c r="V3579" s="27">
        <v>1019656000</v>
      </c>
      <c r="W3579" s="27">
        <v>52186000</v>
      </c>
      <c r="X3579" s="27"/>
      <c r="Y3579" s="27"/>
      <c r="Z3579" s="27">
        <v>1</v>
      </c>
    </row>
    <row r="3580" spans="1:26">
      <c r="A3580" s="27">
        <v>2003</v>
      </c>
      <c r="B3580" t="s">
        <v>23</v>
      </c>
      <c r="C3580" s="27">
        <v>7973868.5</v>
      </c>
      <c r="D3580" s="27">
        <v>797386.8125</v>
      </c>
      <c r="E3580" s="27">
        <v>7973868.5</v>
      </c>
      <c r="F3580" s="27">
        <v>9743378.09375</v>
      </c>
      <c r="G3580" s="27">
        <v>1</v>
      </c>
      <c r="H3580" s="27">
        <v>1</v>
      </c>
      <c r="I3580" s="27">
        <v>0</v>
      </c>
      <c r="J3580" s="27">
        <v>0</v>
      </c>
      <c r="K3580" s="27">
        <v>2</v>
      </c>
      <c r="L3580" s="27">
        <v>1</v>
      </c>
      <c r="M3580" s="27">
        <v>1</v>
      </c>
      <c r="N3580" s="27">
        <v>0</v>
      </c>
      <c r="O3580" s="27">
        <v>0</v>
      </c>
      <c r="P3580" s="27">
        <v>10196000000</v>
      </c>
      <c r="Q3580" s="27">
        <v>10195660789.844852</v>
      </c>
      <c r="R3580" s="27">
        <v>1</v>
      </c>
      <c r="S3580" s="27">
        <v>1</v>
      </c>
      <c r="T3580" s="33">
        <v>0.61793375018798091</v>
      </c>
      <c r="U3580" s="27">
        <v>446462658.5</v>
      </c>
      <c r="V3580" s="27">
        <v>1016989000</v>
      </c>
      <c r="W3580" s="27">
        <v>49633000</v>
      </c>
      <c r="X3580" s="27"/>
      <c r="Y3580" s="27"/>
      <c r="Z3580" s="27">
        <v>1</v>
      </c>
    </row>
    <row r="3581" spans="1:26">
      <c r="A3581" s="27">
        <v>2004</v>
      </c>
      <c r="B3581" t="s">
        <v>23</v>
      </c>
      <c r="C3581" s="27">
        <v>31974095.5</v>
      </c>
      <c r="D3581" s="27">
        <v>6394819.125</v>
      </c>
      <c r="E3581" s="27">
        <v>31974095.5</v>
      </c>
      <c r="F3581" s="27">
        <v>25220000</v>
      </c>
      <c r="G3581" s="27">
        <v>1</v>
      </c>
      <c r="H3581" s="27">
        <v>1</v>
      </c>
      <c r="I3581" s="27">
        <v>0</v>
      </c>
      <c r="J3581" s="27">
        <v>0</v>
      </c>
      <c r="K3581" s="27">
        <v>2</v>
      </c>
      <c r="L3581" s="27">
        <v>1</v>
      </c>
      <c r="M3581" s="27">
        <v>1</v>
      </c>
      <c r="N3581" s="27">
        <v>0</v>
      </c>
      <c r="O3581" s="27">
        <v>0</v>
      </c>
      <c r="P3581" s="27">
        <v>11411000000</v>
      </c>
      <c r="Q3581" s="27">
        <v>11411390409.026798</v>
      </c>
      <c r="R3581" s="27">
        <v>1</v>
      </c>
      <c r="S3581" s="27">
        <v>1</v>
      </c>
      <c r="T3581" s="33">
        <v>0.67108711240801089</v>
      </c>
      <c r="U3581" s="27">
        <v>363961870.60000002</v>
      </c>
      <c r="V3581" s="27">
        <v>971136000</v>
      </c>
      <c r="W3581" s="27">
        <v>47078000</v>
      </c>
      <c r="X3581" s="27"/>
      <c r="Y3581" s="27"/>
      <c r="Z3581" s="27">
        <v>1</v>
      </c>
    </row>
    <row r="3582" spans="1:26">
      <c r="A3582" s="27">
        <v>2005</v>
      </c>
      <c r="B3582" t="s">
        <v>23</v>
      </c>
      <c r="C3582" s="27">
        <v>32054363</v>
      </c>
      <c r="D3582" s="27">
        <v>12016308.75</v>
      </c>
      <c r="E3582" s="27">
        <v>32054363</v>
      </c>
      <c r="F3582" s="27">
        <v>0</v>
      </c>
      <c r="G3582" s="27">
        <v>1</v>
      </c>
      <c r="H3582" s="27">
        <v>1</v>
      </c>
      <c r="I3582" s="27">
        <v>0</v>
      </c>
      <c r="J3582" s="27">
        <v>0</v>
      </c>
      <c r="K3582" s="27">
        <v>2</v>
      </c>
      <c r="L3582" s="27">
        <v>1</v>
      </c>
      <c r="M3582" s="27">
        <v>1</v>
      </c>
      <c r="N3582" s="27">
        <v>0</v>
      </c>
      <c r="O3582" s="27">
        <v>0</v>
      </c>
      <c r="P3582" s="27">
        <v>12589000000</v>
      </c>
      <c r="Q3582" s="27">
        <v>12588665303.244007</v>
      </c>
      <c r="R3582" s="27">
        <v>1</v>
      </c>
      <c r="S3582" s="27">
        <v>1</v>
      </c>
      <c r="T3582" s="33">
        <v>0.69599608558540027</v>
      </c>
      <c r="U3582" s="27">
        <v>260391555</v>
      </c>
      <c r="V3582" s="27">
        <v>925397000</v>
      </c>
      <c r="W3582" s="27">
        <v>44525000</v>
      </c>
      <c r="X3582" s="27"/>
      <c r="Y3582" s="27"/>
      <c r="Z3582" s="27">
        <v>1</v>
      </c>
    </row>
    <row r="3583" spans="1:26">
      <c r="A3583" s="27">
        <v>2006</v>
      </c>
      <c r="B3583" t="s">
        <v>23</v>
      </c>
      <c r="C3583" s="27">
        <v>32277483</v>
      </c>
      <c r="D3583" s="27">
        <v>17710993.25</v>
      </c>
      <c r="E3583" s="27">
        <v>32277483</v>
      </c>
      <c r="F3583" s="27">
        <v>0</v>
      </c>
      <c r="G3583" s="27">
        <v>1</v>
      </c>
      <c r="H3583" s="27">
        <v>1</v>
      </c>
      <c r="I3583" s="27">
        <v>0</v>
      </c>
      <c r="J3583" s="27">
        <v>0</v>
      </c>
      <c r="K3583" s="27">
        <v>2</v>
      </c>
      <c r="L3583" s="27">
        <v>1</v>
      </c>
      <c r="M3583" s="27">
        <v>1</v>
      </c>
      <c r="N3583" s="27">
        <v>0</v>
      </c>
      <c r="O3583" s="27">
        <v>0</v>
      </c>
      <c r="P3583" s="27">
        <v>15057000000</v>
      </c>
      <c r="Q3583" s="27">
        <v>15056929760.22567</v>
      </c>
      <c r="R3583" s="27">
        <v>1</v>
      </c>
      <c r="S3583" s="27">
        <v>1</v>
      </c>
      <c r="T3583" s="33">
        <v>0.83568345932575372</v>
      </c>
      <c r="U3583" s="27">
        <v>183688744.40000001</v>
      </c>
      <c r="V3583" s="27">
        <v>897364000</v>
      </c>
      <c r="W3583" s="27">
        <v>41971000</v>
      </c>
      <c r="X3583" s="27"/>
      <c r="Y3583" s="27"/>
      <c r="Z3583" s="27">
        <v>1</v>
      </c>
    </row>
    <row r="3584" spans="1:26">
      <c r="A3584" s="27">
        <v>2007</v>
      </c>
      <c r="B3584" t="s">
        <v>23</v>
      </c>
      <c r="C3584" s="27">
        <v>35275612</v>
      </c>
      <c r="D3584" s="27">
        <v>24057806</v>
      </c>
      <c r="E3584" s="27">
        <v>35275612</v>
      </c>
      <c r="F3584" s="27">
        <v>10400000</v>
      </c>
      <c r="G3584" s="27">
        <v>1</v>
      </c>
      <c r="H3584" s="27">
        <v>1</v>
      </c>
      <c r="I3584" s="27">
        <v>0</v>
      </c>
      <c r="J3584" s="27">
        <v>0</v>
      </c>
      <c r="K3584" s="27">
        <v>2</v>
      </c>
      <c r="L3584" s="27">
        <v>1</v>
      </c>
      <c r="M3584" s="27">
        <v>1</v>
      </c>
      <c r="N3584" s="27">
        <v>0</v>
      </c>
      <c r="O3584" s="27">
        <v>0</v>
      </c>
      <c r="P3584" s="27">
        <v>17111000000</v>
      </c>
      <c r="Q3584" s="27">
        <v>17110587447.108603</v>
      </c>
      <c r="R3584" s="27">
        <v>1</v>
      </c>
      <c r="S3584" s="27">
        <v>1</v>
      </c>
      <c r="T3584" s="33">
        <v>0.90473952627382648</v>
      </c>
      <c r="U3584" s="27">
        <v>114245754.09999999</v>
      </c>
      <c r="V3584" s="27">
        <v>868330000</v>
      </c>
      <c r="W3584" s="27">
        <v>39415000</v>
      </c>
      <c r="X3584" s="27"/>
      <c r="Y3584" s="27"/>
      <c r="Z3584" s="27">
        <v>1</v>
      </c>
    </row>
    <row r="3585" spans="1:26">
      <c r="A3585" s="27">
        <v>2008</v>
      </c>
      <c r="B3585" t="s">
        <v>23</v>
      </c>
      <c r="C3585" s="27">
        <v>36098241</v>
      </c>
      <c r="D3585" s="27">
        <v>30738944.5</v>
      </c>
      <c r="E3585" s="27">
        <v>36098241</v>
      </c>
      <c r="F3585" s="27">
        <v>2600000</v>
      </c>
      <c r="G3585" s="27">
        <v>1</v>
      </c>
      <c r="H3585" s="27">
        <v>1</v>
      </c>
      <c r="I3585" s="27">
        <v>0</v>
      </c>
      <c r="J3585" s="27">
        <v>0</v>
      </c>
      <c r="K3585" s="27">
        <v>2</v>
      </c>
      <c r="L3585" s="27">
        <v>1</v>
      </c>
      <c r="M3585" s="27">
        <v>1</v>
      </c>
      <c r="N3585" s="27">
        <v>0</v>
      </c>
      <c r="O3585" s="27">
        <v>0</v>
      </c>
      <c r="P3585" s="27">
        <v>21963000000</v>
      </c>
      <c r="Q3585" s="27">
        <v>21972004086.23362</v>
      </c>
      <c r="R3585" s="27">
        <v>1</v>
      </c>
      <c r="S3585" s="27">
        <v>1</v>
      </c>
      <c r="T3585" s="33">
        <v>0.91944034308119871</v>
      </c>
      <c r="U3585" s="27">
        <v>53561349</v>
      </c>
      <c r="V3585" s="27">
        <v>835334000</v>
      </c>
      <c r="W3585" s="27">
        <v>36876000</v>
      </c>
      <c r="X3585" s="27">
        <v>2322000000</v>
      </c>
      <c r="Y3585" s="27"/>
      <c r="Z3585" s="27">
        <v>1</v>
      </c>
    </row>
    <row r="3586" spans="1:26">
      <c r="A3586" s="27">
        <v>2009</v>
      </c>
      <c r="B3586" t="s">
        <v>23</v>
      </c>
      <c r="C3586" s="27">
        <v>36261247</v>
      </c>
      <c r="D3586" s="27">
        <v>32322873</v>
      </c>
      <c r="E3586" s="27">
        <v>36261247</v>
      </c>
      <c r="F3586" s="27">
        <v>15000000</v>
      </c>
      <c r="G3586" s="27">
        <v>1</v>
      </c>
      <c r="H3586" s="27">
        <v>1</v>
      </c>
      <c r="I3586" s="27">
        <v>0</v>
      </c>
      <c r="J3586" s="27">
        <v>0</v>
      </c>
      <c r="K3586" s="27">
        <v>2</v>
      </c>
      <c r="L3586" s="27">
        <v>1</v>
      </c>
      <c r="M3586" s="27">
        <v>1</v>
      </c>
      <c r="N3586" s="27">
        <v>0</v>
      </c>
      <c r="O3586" s="27">
        <v>0</v>
      </c>
      <c r="P3586" s="27">
        <v>23820000000</v>
      </c>
      <c r="Q3586" s="27">
        <v>23820230000.000004</v>
      </c>
      <c r="R3586" s="27">
        <v>1</v>
      </c>
      <c r="S3586" s="27">
        <v>1</v>
      </c>
      <c r="T3586" s="33">
        <v>0.81595367947064712</v>
      </c>
      <c r="U3586" s="27">
        <v>266008204</v>
      </c>
      <c r="V3586" s="27">
        <v>1074368000</v>
      </c>
      <c r="W3586" s="27">
        <v>34308000</v>
      </c>
      <c r="X3586" s="27">
        <v>2599000000</v>
      </c>
      <c r="Y3586" s="27"/>
      <c r="Z3586" s="27">
        <v>1</v>
      </c>
    </row>
    <row r="3587" spans="1:26">
      <c r="A3587" s="27">
        <v>2010</v>
      </c>
      <c r="B3587" t="s">
        <v>23</v>
      </c>
      <c r="C3587" s="27">
        <v>34748505</v>
      </c>
      <c r="D3587" s="27">
        <v>32278804</v>
      </c>
      <c r="E3587" s="27">
        <v>34748505</v>
      </c>
      <c r="F3587" s="27">
        <v>5000000</v>
      </c>
      <c r="G3587" s="27">
        <v>1</v>
      </c>
      <c r="H3587" s="27">
        <v>1</v>
      </c>
      <c r="I3587" s="27">
        <v>0</v>
      </c>
      <c r="J3587" s="27">
        <v>0</v>
      </c>
      <c r="K3587" s="27">
        <v>2</v>
      </c>
      <c r="L3587" s="27">
        <v>1</v>
      </c>
      <c r="M3587" s="27">
        <v>1</v>
      </c>
      <c r="N3587" s="27">
        <v>0</v>
      </c>
      <c r="O3587" s="27">
        <v>0</v>
      </c>
      <c r="P3587" s="27">
        <v>26425000000</v>
      </c>
      <c r="Q3587" s="27">
        <v>26425379436.61972</v>
      </c>
      <c r="R3587" s="27">
        <v>1</v>
      </c>
      <c r="S3587" s="27">
        <v>1</v>
      </c>
      <c r="T3587" s="33">
        <v>1.0070075781651076</v>
      </c>
      <c r="U3587" s="27">
        <v>257407753.80000001</v>
      </c>
      <c r="V3587" s="27">
        <v>1008289000</v>
      </c>
      <c r="W3587" s="27">
        <v>31754000</v>
      </c>
      <c r="X3587" s="27">
        <v>2694000000</v>
      </c>
      <c r="Y3587" s="27"/>
      <c r="Z3587" s="27">
        <v>1</v>
      </c>
    </row>
    <row r="3588" spans="1:26">
      <c r="A3588" s="27">
        <v>2011</v>
      </c>
      <c r="B3588" t="s">
        <v>23</v>
      </c>
      <c r="C3588" s="27">
        <v>33614408</v>
      </c>
      <c r="D3588" s="27">
        <v>32592967</v>
      </c>
      <c r="E3588" s="27">
        <v>33614408</v>
      </c>
      <c r="F3588" s="27">
        <v>2800000</v>
      </c>
      <c r="G3588" s="27">
        <v>1</v>
      </c>
      <c r="H3588" s="27">
        <v>1</v>
      </c>
      <c r="I3588" s="27">
        <v>0</v>
      </c>
      <c r="J3588" s="27">
        <v>0</v>
      </c>
      <c r="K3588" s="27">
        <v>2</v>
      </c>
      <c r="L3588" s="27">
        <v>1</v>
      </c>
      <c r="M3588" s="27">
        <v>1</v>
      </c>
      <c r="N3588" s="27">
        <v>0</v>
      </c>
      <c r="O3588" s="27">
        <v>0</v>
      </c>
      <c r="P3588" s="27">
        <v>28840000000</v>
      </c>
      <c r="Q3588" s="27">
        <v>28840263380.281693</v>
      </c>
      <c r="R3588" s="27">
        <v>1</v>
      </c>
      <c r="S3588" s="27">
        <v>1</v>
      </c>
      <c r="T3588" s="33">
        <v>1.116808011796752</v>
      </c>
      <c r="U3588" s="27">
        <v>256612145.30000001</v>
      </c>
      <c r="V3588" s="27">
        <v>926744000</v>
      </c>
      <c r="W3588" s="27">
        <v>29227000</v>
      </c>
      <c r="X3588" s="27">
        <v>2571000000</v>
      </c>
      <c r="Y3588" s="27"/>
      <c r="Z3588" s="27">
        <v>1</v>
      </c>
    </row>
    <row r="3589" spans="1:26">
      <c r="A3589" s="27">
        <v>2012</v>
      </c>
      <c r="B3589" t="s">
        <v>23</v>
      </c>
      <c r="C3589" s="27">
        <v>32255722</v>
      </c>
      <c r="D3589" s="27">
        <v>32255722</v>
      </c>
      <c r="E3589" s="27">
        <v>32255722</v>
      </c>
      <c r="F3589" s="27">
        <v>15000000</v>
      </c>
      <c r="G3589" s="27">
        <v>1</v>
      </c>
      <c r="H3589" s="27">
        <v>1</v>
      </c>
      <c r="I3589" s="27">
        <v>0</v>
      </c>
      <c r="J3589" s="27">
        <v>0</v>
      </c>
      <c r="K3589" s="27">
        <v>2</v>
      </c>
      <c r="L3589" s="27">
        <v>1</v>
      </c>
      <c r="M3589" s="27">
        <v>1</v>
      </c>
      <c r="N3589" s="27">
        <v>0</v>
      </c>
      <c r="O3589" s="27">
        <v>0</v>
      </c>
      <c r="P3589" s="27">
        <v>30981000000</v>
      </c>
      <c r="Q3589" s="27">
        <v>30937277605.633804</v>
      </c>
      <c r="R3589" s="27">
        <v>1</v>
      </c>
      <c r="S3589" s="27">
        <v>1</v>
      </c>
      <c r="T3589" s="33">
        <v>0.99562684078172081</v>
      </c>
      <c r="U3589" s="27">
        <v>642156891.89999998</v>
      </c>
      <c r="V3589" s="27">
        <v>1091857000</v>
      </c>
      <c r="W3589" s="27">
        <v>26729000</v>
      </c>
      <c r="X3589" s="27">
        <v>2172000000</v>
      </c>
      <c r="Y3589" s="27"/>
      <c r="Z3589" s="27">
        <v>1</v>
      </c>
    </row>
    <row r="3590" spans="1:26">
      <c r="A3590" s="27">
        <v>2013</v>
      </c>
      <c r="B3590" t="s">
        <v>23</v>
      </c>
      <c r="C3590" s="27">
        <v>30679115.75</v>
      </c>
      <c r="D3590" s="27">
        <v>30679115.75</v>
      </c>
      <c r="E3590" s="27">
        <v>30679115.75</v>
      </c>
      <c r="F3590" s="27">
        <v>200000</v>
      </c>
      <c r="G3590" s="27">
        <v>1</v>
      </c>
      <c r="H3590" s="27">
        <v>1</v>
      </c>
      <c r="I3590" s="27">
        <v>0</v>
      </c>
      <c r="J3590" s="27">
        <v>0</v>
      </c>
      <c r="K3590" s="27">
        <v>2</v>
      </c>
      <c r="L3590" s="27">
        <v>1</v>
      </c>
      <c r="M3590" s="27">
        <v>1</v>
      </c>
      <c r="N3590" s="27">
        <v>0</v>
      </c>
      <c r="O3590" s="27">
        <v>0</v>
      </c>
      <c r="P3590" s="27">
        <v>33641000000</v>
      </c>
      <c r="Q3590" s="27">
        <v>33593843661.971832</v>
      </c>
      <c r="R3590" s="27">
        <v>1</v>
      </c>
      <c r="S3590" s="27">
        <v>1</v>
      </c>
      <c r="T3590" s="33">
        <v>0.99710818219516861</v>
      </c>
      <c r="U3590" s="27">
        <v>1299868779.4000001</v>
      </c>
      <c r="V3590" s="27">
        <v>1119922000</v>
      </c>
      <c r="W3590" s="27">
        <v>24228000</v>
      </c>
      <c r="X3590" s="27">
        <v>1919000000</v>
      </c>
      <c r="Y3590" s="27"/>
      <c r="Z3590" s="27">
        <v>1</v>
      </c>
    </row>
    <row r="3591" spans="1:26">
      <c r="A3591" s="27">
        <v>2014</v>
      </c>
      <c r="B3591" t="s">
        <v>23</v>
      </c>
      <c r="C3591" s="27">
        <v>27922192.25</v>
      </c>
      <c r="D3591" s="27">
        <v>27922192.25</v>
      </c>
      <c r="E3591" s="27">
        <v>27922192.25</v>
      </c>
      <c r="F3591" s="27">
        <v>0</v>
      </c>
      <c r="G3591" s="27">
        <v>1</v>
      </c>
      <c r="H3591" s="27">
        <v>1</v>
      </c>
      <c r="I3591" s="27">
        <v>0</v>
      </c>
      <c r="J3591" s="27">
        <v>0</v>
      </c>
      <c r="K3591" s="27">
        <v>2</v>
      </c>
      <c r="L3591" s="27">
        <v>1</v>
      </c>
      <c r="M3591" s="27">
        <v>1</v>
      </c>
      <c r="N3591" s="27">
        <v>0</v>
      </c>
      <c r="O3591" s="27">
        <v>0</v>
      </c>
      <c r="P3591" s="27">
        <v>35878000000</v>
      </c>
      <c r="Q3591" s="27">
        <v>35826925774.647896</v>
      </c>
      <c r="R3591" s="27">
        <v>1</v>
      </c>
      <c r="S3591" s="27">
        <v>1</v>
      </c>
      <c r="T3591" s="33">
        <v>0.96696016921402161</v>
      </c>
      <c r="U3591" s="27">
        <v>1593431663</v>
      </c>
      <c r="V3591" s="27">
        <v>1372512000</v>
      </c>
      <c r="W3591" s="27">
        <v>21928000</v>
      </c>
      <c r="X3591" s="27">
        <v>1699000000</v>
      </c>
      <c r="Y3591" s="27"/>
      <c r="Z3591" s="27">
        <v>1</v>
      </c>
    </row>
    <row r="3592" spans="1:26">
      <c r="A3592" s="27">
        <v>2015</v>
      </c>
      <c r="B3592" t="s">
        <v>23</v>
      </c>
      <c r="C3592" s="27">
        <v>24958538</v>
      </c>
      <c r="D3592" s="27">
        <v>24958538</v>
      </c>
      <c r="E3592" s="27">
        <v>24958538</v>
      </c>
      <c r="F3592" s="27">
        <v>0</v>
      </c>
      <c r="G3592" s="27">
        <v>1</v>
      </c>
      <c r="H3592" s="27">
        <v>1</v>
      </c>
      <c r="I3592" s="27">
        <v>0</v>
      </c>
      <c r="J3592" s="27">
        <v>0</v>
      </c>
      <c r="K3592" s="27">
        <v>2</v>
      </c>
      <c r="L3592" s="27">
        <v>1</v>
      </c>
      <c r="M3592" s="27">
        <v>1</v>
      </c>
      <c r="N3592" s="27">
        <v>0</v>
      </c>
      <c r="O3592" s="27">
        <v>0</v>
      </c>
      <c r="P3592" s="27">
        <v>37570000000</v>
      </c>
      <c r="Q3592" s="27">
        <v>37517410281.69014</v>
      </c>
      <c r="R3592" s="27">
        <v>1</v>
      </c>
      <c r="S3592" s="27">
        <v>1</v>
      </c>
      <c r="T3592" s="33">
        <v>0.821813335342235</v>
      </c>
      <c r="U3592" s="27">
        <v>2070421964.4000001</v>
      </c>
      <c r="V3592" s="27">
        <v>1529979000</v>
      </c>
      <c r="W3592" s="27">
        <v>19626000</v>
      </c>
      <c r="X3592" s="27">
        <v>1975000000</v>
      </c>
      <c r="Y3592" s="27"/>
      <c r="Z3592" s="27">
        <v>1</v>
      </c>
    </row>
    <row r="3593" spans="1:26">
      <c r="A3593" s="27">
        <v>2016</v>
      </c>
      <c r="B3593" t="s">
        <v>23</v>
      </c>
      <c r="C3593" s="27">
        <v>21659809.25</v>
      </c>
      <c r="D3593" s="27">
        <v>21659809.25</v>
      </c>
      <c r="E3593" s="27">
        <v>21659809.25</v>
      </c>
      <c r="F3593" s="27">
        <v>0</v>
      </c>
      <c r="G3593" s="27">
        <v>1</v>
      </c>
      <c r="H3593" s="27">
        <v>1</v>
      </c>
      <c r="I3593" s="27">
        <v>0</v>
      </c>
      <c r="J3593" s="27">
        <v>0</v>
      </c>
      <c r="K3593" s="27">
        <v>2</v>
      </c>
      <c r="L3593" s="27">
        <v>1</v>
      </c>
      <c r="M3593" s="27">
        <v>1</v>
      </c>
      <c r="N3593" s="27">
        <v>0</v>
      </c>
      <c r="O3593" s="27">
        <v>0</v>
      </c>
      <c r="P3593" s="27">
        <v>38709000000</v>
      </c>
      <c r="Q3593" s="27">
        <v>38654727746.478874</v>
      </c>
      <c r="R3593" s="27">
        <v>1</v>
      </c>
      <c r="S3593" s="27">
        <v>1</v>
      </c>
      <c r="T3593" s="33">
        <v>0.86004996979414983</v>
      </c>
      <c r="U3593" s="27">
        <v>1819893459.0999999</v>
      </c>
      <c r="V3593" s="27">
        <v>1791506000</v>
      </c>
      <c r="W3593" s="27">
        <v>65667000</v>
      </c>
      <c r="X3593" s="27">
        <v>2252000000</v>
      </c>
      <c r="Y3593" s="27"/>
      <c r="Z3593" s="27">
        <v>1</v>
      </c>
    </row>
    <row r="3594" spans="1:26">
      <c r="A3594" s="27">
        <v>2017</v>
      </c>
      <c r="B3594" t="s">
        <v>23</v>
      </c>
      <c r="C3594" s="27">
        <v>1641792464.375</v>
      </c>
      <c r="D3594" s="27">
        <v>424542416.375</v>
      </c>
      <c r="E3594" s="27">
        <v>1641792464.375</v>
      </c>
      <c r="F3594" s="27">
        <v>1623000064</v>
      </c>
      <c r="G3594" s="27">
        <v>1</v>
      </c>
      <c r="H3594" s="27">
        <v>1</v>
      </c>
      <c r="I3594" s="27">
        <v>0</v>
      </c>
      <c r="J3594" s="27">
        <v>0</v>
      </c>
      <c r="K3594" s="27">
        <v>2</v>
      </c>
      <c r="L3594" s="27">
        <v>1</v>
      </c>
      <c r="M3594" s="27">
        <v>1</v>
      </c>
      <c r="N3594" s="27">
        <v>0</v>
      </c>
      <c r="O3594" s="27">
        <v>0</v>
      </c>
      <c r="P3594" s="27">
        <v>40125000000</v>
      </c>
      <c r="Q3594" s="27">
        <v>40068308450.704224</v>
      </c>
      <c r="R3594" s="27">
        <v>1</v>
      </c>
      <c r="S3594" s="27">
        <v>1</v>
      </c>
      <c r="T3594" s="33">
        <v>0.90809244833766045</v>
      </c>
      <c r="U3594" s="27">
        <v>1500416559.3</v>
      </c>
      <c r="V3594" s="27">
        <v>1804523000</v>
      </c>
      <c r="W3594" s="27">
        <v>71804000</v>
      </c>
      <c r="X3594" s="27">
        <v>2622000000</v>
      </c>
      <c r="Y3594" s="27"/>
      <c r="Z3594" s="27">
        <v>1</v>
      </c>
    </row>
    <row r="3595" spans="1:26">
      <c r="A3595" s="27">
        <v>1991</v>
      </c>
      <c r="B3595" t="s">
        <v>140</v>
      </c>
      <c r="C3595" s="27"/>
      <c r="D3595" s="27"/>
      <c r="E3595" s="27"/>
      <c r="F3595" s="27">
        <v>0</v>
      </c>
      <c r="G3595" s="27">
        <v>1</v>
      </c>
      <c r="H3595" s="27">
        <v>1</v>
      </c>
      <c r="I3595" s="27">
        <v>0</v>
      </c>
      <c r="J3595" s="27">
        <v>1</v>
      </c>
      <c r="K3595" s="27">
        <v>3</v>
      </c>
      <c r="L3595" s="27">
        <v>1</v>
      </c>
      <c r="M3595" s="27">
        <v>0</v>
      </c>
      <c r="N3595" s="27">
        <v>0</v>
      </c>
      <c r="O3595" s="27">
        <v>0</v>
      </c>
      <c r="P3595" s="27">
        <v>0</v>
      </c>
      <c r="Q3595" s="27">
        <v>24881135586.39896</v>
      </c>
      <c r="R3595" s="27">
        <v>0</v>
      </c>
      <c r="S3595" s="27">
        <v>0</v>
      </c>
      <c r="T3595" s="33">
        <v>0.64778014054484578</v>
      </c>
      <c r="U3595" s="27">
        <v>0</v>
      </c>
      <c r="V3595" s="27">
        <v>0</v>
      </c>
      <c r="W3595" s="27">
        <v>0</v>
      </c>
      <c r="X3595" s="27"/>
      <c r="Y3595" s="27"/>
      <c r="Z3595" s="27">
        <v>1</v>
      </c>
    </row>
    <row r="3596" spans="1:26">
      <c r="A3596" s="27">
        <v>1992</v>
      </c>
      <c r="B3596" t="s">
        <v>140</v>
      </c>
      <c r="C3596" s="27"/>
      <c r="D3596" s="27"/>
      <c r="E3596" s="27"/>
      <c r="F3596" s="27">
        <v>0</v>
      </c>
      <c r="G3596" s="27">
        <v>1</v>
      </c>
      <c r="H3596" s="27">
        <v>1</v>
      </c>
      <c r="I3596" s="27">
        <v>0</v>
      </c>
      <c r="J3596" s="27">
        <v>1</v>
      </c>
      <c r="K3596" s="27">
        <v>3</v>
      </c>
      <c r="L3596" s="27">
        <v>1</v>
      </c>
      <c r="M3596" s="27">
        <v>0</v>
      </c>
      <c r="N3596" s="27">
        <v>0</v>
      </c>
      <c r="O3596" s="27">
        <v>0</v>
      </c>
      <c r="P3596" s="27">
        <v>2875000000</v>
      </c>
      <c r="Q3596" s="27">
        <v>24906939560.10984</v>
      </c>
      <c r="R3596" s="27">
        <v>0</v>
      </c>
      <c r="S3596" s="27">
        <v>0</v>
      </c>
      <c r="T3596" s="33">
        <v>0.62587770846912083</v>
      </c>
      <c r="U3596" s="27">
        <v>0</v>
      </c>
      <c r="V3596" s="27">
        <v>0</v>
      </c>
      <c r="W3596" s="27">
        <v>0</v>
      </c>
      <c r="X3596" s="27"/>
      <c r="Y3596" s="27"/>
      <c r="Z3596" s="27">
        <v>1</v>
      </c>
    </row>
    <row r="3597" spans="1:26">
      <c r="A3597" s="27">
        <v>1993</v>
      </c>
      <c r="B3597" t="s">
        <v>140</v>
      </c>
      <c r="C3597" s="27"/>
      <c r="D3597" s="27"/>
      <c r="E3597" s="27"/>
      <c r="F3597" s="27">
        <v>0</v>
      </c>
      <c r="G3597" s="27">
        <v>1</v>
      </c>
      <c r="H3597" s="27">
        <v>1</v>
      </c>
      <c r="I3597" s="27">
        <v>0</v>
      </c>
      <c r="J3597" s="27">
        <v>1</v>
      </c>
      <c r="K3597" s="27">
        <v>3</v>
      </c>
      <c r="L3597" s="27">
        <v>1</v>
      </c>
      <c r="M3597" s="27">
        <v>0</v>
      </c>
      <c r="N3597" s="27">
        <v>0</v>
      </c>
      <c r="O3597" s="27">
        <v>0</v>
      </c>
      <c r="P3597" s="27">
        <v>5152000000</v>
      </c>
      <c r="Q3597" s="27">
        <v>23409027475.687862</v>
      </c>
      <c r="R3597" s="27">
        <v>0</v>
      </c>
      <c r="S3597" s="27">
        <v>1</v>
      </c>
      <c r="T3597" s="33">
        <v>0.648154718576755</v>
      </c>
      <c r="U3597" s="27">
        <v>84989022</v>
      </c>
      <c r="V3597" s="27">
        <v>0</v>
      </c>
      <c r="W3597" s="27">
        <v>0</v>
      </c>
      <c r="X3597" s="27"/>
      <c r="Y3597" s="27"/>
      <c r="Z3597" s="27">
        <v>1</v>
      </c>
    </row>
    <row r="3598" spans="1:26">
      <c r="A3598" s="27">
        <v>1994</v>
      </c>
      <c r="B3598" t="s">
        <v>140</v>
      </c>
      <c r="C3598" s="27"/>
      <c r="D3598" s="27"/>
      <c r="E3598" s="27"/>
      <c r="F3598" s="27">
        <v>0</v>
      </c>
      <c r="G3598" s="27">
        <v>1</v>
      </c>
      <c r="H3598" s="27">
        <v>1</v>
      </c>
      <c r="I3598" s="27">
        <v>0</v>
      </c>
      <c r="J3598" s="27">
        <v>1</v>
      </c>
      <c r="K3598" s="27">
        <v>3</v>
      </c>
      <c r="L3598" s="27">
        <v>1</v>
      </c>
      <c r="M3598" s="27">
        <v>0</v>
      </c>
      <c r="N3598" s="27">
        <v>0</v>
      </c>
      <c r="O3598" s="27">
        <v>0</v>
      </c>
      <c r="P3598" s="27">
        <v>11648000000</v>
      </c>
      <c r="Q3598" s="27">
        <v>21250839258.090054</v>
      </c>
      <c r="R3598" s="27">
        <v>0</v>
      </c>
      <c r="S3598" s="27">
        <v>1</v>
      </c>
      <c r="T3598" s="33">
        <v>0.69545665111729171</v>
      </c>
      <c r="U3598" s="27">
        <v>289050290.80000001</v>
      </c>
      <c r="V3598" s="27">
        <v>186772000</v>
      </c>
      <c r="W3598" s="27">
        <v>0</v>
      </c>
      <c r="X3598" s="27"/>
      <c r="Y3598" s="27"/>
      <c r="Z3598" s="27">
        <v>1</v>
      </c>
    </row>
    <row r="3599" spans="1:26">
      <c r="A3599" s="27">
        <v>1995</v>
      </c>
      <c r="B3599" t="s">
        <v>140</v>
      </c>
      <c r="C3599" s="27"/>
      <c r="D3599" s="27"/>
      <c r="E3599" s="27"/>
      <c r="F3599" s="27">
        <v>0</v>
      </c>
      <c r="G3599" s="27">
        <v>1</v>
      </c>
      <c r="H3599" s="27">
        <v>1</v>
      </c>
      <c r="I3599" s="27">
        <v>0</v>
      </c>
      <c r="J3599" s="27">
        <v>1</v>
      </c>
      <c r="K3599" s="27">
        <v>3</v>
      </c>
      <c r="L3599" s="27">
        <v>1</v>
      </c>
      <c r="M3599" s="27">
        <v>0</v>
      </c>
      <c r="N3599" s="27">
        <v>0</v>
      </c>
      <c r="O3599" s="27">
        <v>0</v>
      </c>
      <c r="P3599" s="27">
        <v>16594000000.000002</v>
      </c>
      <c r="Q3599" s="27">
        <v>20374307047.114986</v>
      </c>
      <c r="R3599" s="27">
        <v>0</v>
      </c>
      <c r="S3599" s="27">
        <v>1</v>
      </c>
      <c r="T3599" s="33">
        <v>0.69736071622307827</v>
      </c>
      <c r="U3599" s="27">
        <v>432301025.10000002</v>
      </c>
      <c r="V3599" s="27">
        <v>295244000</v>
      </c>
      <c r="W3599" s="27">
        <v>0</v>
      </c>
      <c r="X3599" s="27"/>
      <c r="Y3599" s="27"/>
      <c r="Z3599" s="27">
        <v>1</v>
      </c>
    </row>
    <row r="3600" spans="1:26">
      <c r="A3600" s="27">
        <v>1996</v>
      </c>
      <c r="B3600" t="s">
        <v>140</v>
      </c>
      <c r="C3600" s="27"/>
      <c r="D3600" s="27"/>
      <c r="E3600" s="27"/>
      <c r="F3600" s="27">
        <v>0</v>
      </c>
      <c r="G3600" s="27">
        <v>1</v>
      </c>
      <c r="H3600" s="27">
        <v>1</v>
      </c>
      <c r="I3600" s="27">
        <v>0</v>
      </c>
      <c r="J3600" s="27">
        <v>1</v>
      </c>
      <c r="K3600" s="27">
        <v>3</v>
      </c>
      <c r="L3600" s="27">
        <v>1</v>
      </c>
      <c r="M3600" s="27">
        <v>0</v>
      </c>
      <c r="N3600" s="27">
        <v>0</v>
      </c>
      <c r="O3600" s="27">
        <v>0</v>
      </c>
      <c r="P3600" s="27">
        <v>20893000000</v>
      </c>
      <c r="Q3600" s="27">
        <v>21035357832.801922</v>
      </c>
      <c r="R3600" s="27">
        <v>0</v>
      </c>
      <c r="S3600" s="27">
        <v>1</v>
      </c>
      <c r="T3600" s="33">
        <v>0.69966405838602452</v>
      </c>
      <c r="U3600" s="27">
        <v>551601467</v>
      </c>
      <c r="V3600" s="27">
        <v>489653000</v>
      </c>
      <c r="W3600" s="27">
        <v>0</v>
      </c>
      <c r="X3600" s="27"/>
      <c r="Y3600" s="27"/>
      <c r="Z3600" s="27">
        <v>1</v>
      </c>
    </row>
    <row r="3601" spans="1:26">
      <c r="A3601" s="27">
        <v>1997</v>
      </c>
      <c r="B3601" t="s">
        <v>140</v>
      </c>
      <c r="C3601" s="27"/>
      <c r="D3601" s="27"/>
      <c r="E3601" s="27"/>
      <c r="F3601" s="27">
        <v>0</v>
      </c>
      <c r="G3601" s="27">
        <v>1</v>
      </c>
      <c r="H3601" s="27">
        <v>1</v>
      </c>
      <c r="I3601" s="27">
        <v>0</v>
      </c>
      <c r="J3601" s="27">
        <v>1</v>
      </c>
      <c r="K3601" s="27">
        <v>3</v>
      </c>
      <c r="L3601" s="27">
        <v>1</v>
      </c>
      <c r="M3601" s="27">
        <v>0</v>
      </c>
      <c r="N3601" s="27">
        <v>0</v>
      </c>
      <c r="O3601" s="27">
        <v>0</v>
      </c>
      <c r="P3601" s="27">
        <v>22130000000</v>
      </c>
      <c r="Q3601" s="27">
        <v>22165932062.96603</v>
      </c>
      <c r="R3601" s="27">
        <v>0</v>
      </c>
      <c r="S3601" s="27">
        <v>1</v>
      </c>
      <c r="T3601" s="33">
        <v>0.71538944173936525</v>
      </c>
      <c r="U3601" s="27">
        <v>511310415.19999999</v>
      </c>
      <c r="V3601" s="27">
        <v>647613000</v>
      </c>
      <c r="W3601" s="27">
        <v>0</v>
      </c>
      <c r="X3601" s="27"/>
      <c r="Y3601" s="27"/>
      <c r="Z3601" s="27">
        <v>1</v>
      </c>
    </row>
    <row r="3602" spans="1:26">
      <c r="A3602" s="27">
        <v>1998</v>
      </c>
      <c r="B3602" t="s">
        <v>140</v>
      </c>
      <c r="C3602" s="27"/>
      <c r="D3602" s="27"/>
      <c r="E3602" s="27"/>
      <c r="F3602" s="27">
        <v>0</v>
      </c>
      <c r="G3602" s="27">
        <v>1</v>
      </c>
      <c r="H3602" s="27">
        <v>1</v>
      </c>
      <c r="I3602" s="27">
        <v>0</v>
      </c>
      <c r="J3602" s="27">
        <v>1</v>
      </c>
      <c r="K3602" s="27">
        <v>3</v>
      </c>
      <c r="L3602" s="27">
        <v>1</v>
      </c>
      <c r="M3602" s="27">
        <v>0</v>
      </c>
      <c r="N3602" s="27">
        <v>0</v>
      </c>
      <c r="O3602" s="27">
        <v>0</v>
      </c>
      <c r="P3602" s="27">
        <v>21624000000</v>
      </c>
      <c r="Q3602" s="27">
        <v>22135245413.231174</v>
      </c>
      <c r="R3602" s="27">
        <v>0</v>
      </c>
      <c r="S3602" s="27">
        <v>1</v>
      </c>
      <c r="T3602" s="33">
        <v>0.63293736472878814</v>
      </c>
      <c r="U3602" s="27">
        <v>652850021.20000005</v>
      </c>
      <c r="V3602" s="27">
        <v>899393000</v>
      </c>
      <c r="W3602" s="27">
        <v>0</v>
      </c>
      <c r="X3602" s="27"/>
      <c r="Y3602" s="27"/>
      <c r="Z3602" s="27">
        <v>1</v>
      </c>
    </row>
    <row r="3603" spans="1:26">
      <c r="A3603" s="27">
        <v>1999</v>
      </c>
      <c r="B3603" t="s">
        <v>140</v>
      </c>
      <c r="C3603" s="27"/>
      <c r="D3603" s="27"/>
      <c r="E3603" s="27"/>
      <c r="F3603" s="27">
        <v>0</v>
      </c>
      <c r="G3603" s="27">
        <v>1</v>
      </c>
      <c r="H3603" s="27">
        <v>1</v>
      </c>
      <c r="I3603" s="27">
        <v>0</v>
      </c>
      <c r="J3603" s="27">
        <v>1</v>
      </c>
      <c r="K3603" s="27">
        <v>3</v>
      </c>
      <c r="L3603" s="27">
        <v>1</v>
      </c>
      <c r="M3603" s="27">
        <v>0</v>
      </c>
      <c r="N3603" s="27">
        <v>0</v>
      </c>
      <c r="O3603" s="27">
        <v>0</v>
      </c>
      <c r="P3603" s="27">
        <v>16870000000.000002</v>
      </c>
      <c r="Q3603" s="27">
        <v>16870817134.776672</v>
      </c>
      <c r="R3603" s="27">
        <v>0</v>
      </c>
      <c r="S3603" s="27">
        <v>1</v>
      </c>
      <c r="T3603" s="33">
        <v>0.59173831677950461</v>
      </c>
      <c r="U3603" s="27">
        <v>931659169.5</v>
      </c>
      <c r="V3603" s="27">
        <v>1082146000</v>
      </c>
      <c r="W3603" s="27">
        <v>0</v>
      </c>
      <c r="X3603" s="27"/>
      <c r="Y3603" s="27"/>
      <c r="Z3603" s="27">
        <v>1</v>
      </c>
    </row>
    <row r="3604" spans="1:26">
      <c r="A3604" s="27">
        <v>2000</v>
      </c>
      <c r="B3604" t="s">
        <v>140</v>
      </c>
      <c r="C3604" s="27">
        <v>0</v>
      </c>
      <c r="D3604" s="27">
        <v>0</v>
      </c>
      <c r="E3604" s="27">
        <v>0</v>
      </c>
      <c r="F3604" s="27">
        <v>0</v>
      </c>
      <c r="G3604" s="27">
        <v>1</v>
      </c>
      <c r="H3604" s="27">
        <v>1</v>
      </c>
      <c r="I3604" s="27">
        <v>0</v>
      </c>
      <c r="J3604" s="27">
        <v>1</v>
      </c>
      <c r="K3604" s="27">
        <v>3</v>
      </c>
      <c r="L3604" s="27">
        <v>1</v>
      </c>
      <c r="M3604" s="27">
        <v>1</v>
      </c>
      <c r="N3604" s="27">
        <v>0</v>
      </c>
      <c r="O3604" s="27">
        <v>0</v>
      </c>
      <c r="P3604" s="27">
        <v>18292000000</v>
      </c>
      <c r="Q3604" s="27">
        <v>18291990619.137001</v>
      </c>
      <c r="R3604" s="27">
        <v>0</v>
      </c>
      <c r="S3604" s="27">
        <v>1</v>
      </c>
      <c r="T3604" s="33">
        <v>0.62919927379193319</v>
      </c>
      <c r="U3604" s="27">
        <v>447749674.19999999</v>
      </c>
      <c r="V3604" s="27">
        <v>1056836000</v>
      </c>
      <c r="W3604" s="27">
        <v>0</v>
      </c>
      <c r="X3604" s="27"/>
      <c r="Y3604" s="27"/>
      <c r="Z3604" s="27">
        <v>1</v>
      </c>
    </row>
    <row r="3605" spans="1:26">
      <c r="A3605" s="27">
        <v>2001</v>
      </c>
      <c r="B3605" t="s">
        <v>140</v>
      </c>
      <c r="C3605" s="27">
        <v>0</v>
      </c>
      <c r="D3605" s="27">
        <v>0</v>
      </c>
      <c r="E3605" s="27">
        <v>0</v>
      </c>
      <c r="F3605" s="27">
        <v>0</v>
      </c>
      <c r="G3605" s="27">
        <v>1</v>
      </c>
      <c r="H3605" s="27">
        <v>1</v>
      </c>
      <c r="I3605" s="27">
        <v>0</v>
      </c>
      <c r="J3605" s="27">
        <v>1</v>
      </c>
      <c r="K3605" s="27">
        <v>3</v>
      </c>
      <c r="L3605" s="27">
        <v>1</v>
      </c>
      <c r="M3605" s="27">
        <v>1</v>
      </c>
      <c r="N3605" s="27">
        <v>0</v>
      </c>
      <c r="O3605" s="27">
        <v>0</v>
      </c>
      <c r="P3605" s="27">
        <v>22153000000</v>
      </c>
      <c r="Q3605" s="27">
        <v>22152694161.888237</v>
      </c>
      <c r="R3605" s="27">
        <v>0</v>
      </c>
      <c r="S3605" s="27">
        <v>1</v>
      </c>
      <c r="T3605" s="33">
        <v>0.61588871891054842</v>
      </c>
      <c r="U3605" s="27">
        <v>431879752.30000001</v>
      </c>
      <c r="V3605" s="27">
        <v>1070169000</v>
      </c>
      <c r="W3605" s="27">
        <v>0</v>
      </c>
      <c r="X3605" s="27"/>
      <c r="Y3605" s="27"/>
      <c r="Z3605" s="27">
        <v>1</v>
      </c>
    </row>
    <row r="3606" spans="1:26">
      <c r="A3606" s="27">
        <v>2002</v>
      </c>
      <c r="B3606" t="s">
        <v>140</v>
      </c>
      <c r="C3606" s="27">
        <v>172000000</v>
      </c>
      <c r="D3606" s="27">
        <v>43000000</v>
      </c>
      <c r="E3606" s="27">
        <v>172000000</v>
      </c>
      <c r="F3606" s="27">
        <v>172120817.34375</v>
      </c>
      <c r="G3606" s="27">
        <v>1</v>
      </c>
      <c r="H3606" s="27">
        <v>1</v>
      </c>
      <c r="I3606" s="27">
        <v>0</v>
      </c>
      <c r="J3606" s="27">
        <v>1</v>
      </c>
      <c r="K3606" s="27">
        <v>3</v>
      </c>
      <c r="L3606" s="27">
        <v>1</v>
      </c>
      <c r="M3606" s="27">
        <v>1</v>
      </c>
      <c r="N3606" s="27">
        <v>0</v>
      </c>
      <c r="O3606" s="27">
        <v>0</v>
      </c>
      <c r="P3606" s="27">
        <v>24637000000</v>
      </c>
      <c r="Q3606" s="27">
        <v>24636593223.346672</v>
      </c>
      <c r="R3606" s="27">
        <v>1</v>
      </c>
      <c r="S3606" s="27">
        <v>1</v>
      </c>
      <c r="T3606" s="33">
        <v>0.62466195784303247</v>
      </c>
      <c r="U3606" s="27">
        <v>467203902.80000001</v>
      </c>
      <c r="V3606" s="27">
        <v>1177821000</v>
      </c>
      <c r="W3606" s="27">
        <v>0</v>
      </c>
      <c r="X3606" s="27"/>
      <c r="Y3606" s="27"/>
      <c r="Z3606" s="27">
        <v>1</v>
      </c>
    </row>
    <row r="3607" spans="1:26">
      <c r="A3607" s="27">
        <v>2003</v>
      </c>
      <c r="B3607" t="s">
        <v>140</v>
      </c>
      <c r="C3607" s="27">
        <v>172000000</v>
      </c>
      <c r="D3607" s="27">
        <v>86000000</v>
      </c>
      <c r="E3607" s="27">
        <v>172000000</v>
      </c>
      <c r="F3607" s="27">
        <v>0</v>
      </c>
      <c r="G3607" s="27">
        <v>1</v>
      </c>
      <c r="H3607" s="27">
        <v>1</v>
      </c>
      <c r="I3607" s="27">
        <v>0</v>
      </c>
      <c r="J3607" s="27">
        <v>1</v>
      </c>
      <c r="K3607" s="27">
        <v>3</v>
      </c>
      <c r="L3607" s="27">
        <v>1</v>
      </c>
      <c r="M3607" s="27">
        <v>1</v>
      </c>
      <c r="N3607" s="27">
        <v>0</v>
      </c>
      <c r="O3607" s="27">
        <v>0</v>
      </c>
      <c r="P3607" s="27">
        <v>30834000000</v>
      </c>
      <c r="Q3607" s="27">
        <v>30833699702.759407</v>
      </c>
      <c r="R3607" s="27">
        <v>1</v>
      </c>
      <c r="S3607" s="27">
        <v>1</v>
      </c>
      <c r="T3607" s="33">
        <v>0.61793375018798091</v>
      </c>
      <c r="U3607" s="27">
        <v>510658896.89999998</v>
      </c>
      <c r="V3607" s="27">
        <v>1265026000</v>
      </c>
      <c r="W3607" s="27">
        <v>0</v>
      </c>
      <c r="X3607" s="27"/>
      <c r="Y3607" s="27"/>
      <c r="Z3607" s="27">
        <v>1</v>
      </c>
    </row>
    <row r="3608" spans="1:26">
      <c r="A3608" s="27">
        <v>2004</v>
      </c>
      <c r="B3608" t="s">
        <v>140</v>
      </c>
      <c r="C3608" s="27">
        <v>172000000</v>
      </c>
      <c r="D3608" s="27">
        <v>129000000</v>
      </c>
      <c r="E3608" s="27">
        <v>172000000</v>
      </c>
      <c r="F3608" s="27">
        <v>0</v>
      </c>
      <c r="G3608" s="27">
        <v>1</v>
      </c>
      <c r="H3608" s="27">
        <v>1</v>
      </c>
      <c r="I3608" s="27">
        <v>0</v>
      </c>
      <c r="J3608" s="27">
        <v>1</v>
      </c>
      <c r="K3608" s="27">
        <v>3</v>
      </c>
      <c r="L3608" s="27">
        <v>1</v>
      </c>
      <c r="M3608" s="27">
        <v>1</v>
      </c>
      <c r="N3608" s="27">
        <v>0</v>
      </c>
      <c r="O3608" s="27">
        <v>0</v>
      </c>
      <c r="P3608" s="27">
        <v>43152000000</v>
      </c>
      <c r="Q3608" s="27">
        <v>43151647002.609627</v>
      </c>
      <c r="R3608" s="27">
        <v>1</v>
      </c>
      <c r="S3608" s="27">
        <v>1</v>
      </c>
      <c r="T3608" s="33">
        <v>0.67108711240801089</v>
      </c>
      <c r="U3608" s="27">
        <v>533697432.30000001</v>
      </c>
      <c r="V3608" s="27">
        <v>1274897000</v>
      </c>
      <c r="W3608" s="27">
        <v>0</v>
      </c>
      <c r="X3608" s="27"/>
      <c r="Y3608" s="27"/>
      <c r="Z3608" s="27">
        <v>1</v>
      </c>
    </row>
    <row r="3609" spans="1:26">
      <c r="A3609" s="27">
        <v>2005</v>
      </c>
      <c r="B3609" t="s">
        <v>140</v>
      </c>
      <c r="C3609" s="27">
        <v>172000000</v>
      </c>
      <c r="D3609" s="27">
        <v>172000000</v>
      </c>
      <c r="E3609" s="27">
        <v>172000000</v>
      </c>
      <c r="F3609" s="27">
        <v>0</v>
      </c>
      <c r="G3609" s="27">
        <v>1</v>
      </c>
      <c r="H3609" s="27">
        <v>1</v>
      </c>
      <c r="I3609" s="27">
        <v>0</v>
      </c>
      <c r="J3609" s="27">
        <v>1</v>
      </c>
      <c r="K3609" s="27">
        <v>3</v>
      </c>
      <c r="L3609" s="27">
        <v>1</v>
      </c>
      <c r="M3609" s="27">
        <v>1</v>
      </c>
      <c r="N3609" s="27">
        <v>0</v>
      </c>
      <c r="O3609" s="27">
        <v>0</v>
      </c>
      <c r="P3609" s="27">
        <v>57125000000</v>
      </c>
      <c r="Q3609" s="27">
        <v>57123671733.895256</v>
      </c>
      <c r="R3609" s="27">
        <v>1</v>
      </c>
      <c r="S3609" s="27">
        <v>1</v>
      </c>
      <c r="T3609" s="33">
        <v>0.69599608558540027</v>
      </c>
      <c r="U3609" s="27">
        <v>491173739.39999998</v>
      </c>
      <c r="V3609" s="27">
        <v>599318000</v>
      </c>
      <c r="W3609" s="27">
        <v>0</v>
      </c>
      <c r="X3609" s="27"/>
      <c r="Y3609" s="27"/>
      <c r="Z3609" s="27">
        <v>1</v>
      </c>
    </row>
    <row r="3610" spans="1:26">
      <c r="A3610" s="27">
        <v>2006</v>
      </c>
      <c r="B3610" t="s">
        <v>140</v>
      </c>
      <c r="C3610" s="27">
        <v>372000000</v>
      </c>
      <c r="D3610" s="27">
        <v>222000000</v>
      </c>
      <c r="E3610" s="27">
        <v>372000000</v>
      </c>
      <c r="F3610" s="27">
        <v>200627082.0625</v>
      </c>
      <c r="G3610" s="27">
        <v>1</v>
      </c>
      <c r="H3610" s="27">
        <v>1</v>
      </c>
      <c r="I3610" s="27">
        <v>0</v>
      </c>
      <c r="J3610" s="27">
        <v>1</v>
      </c>
      <c r="K3610" s="27">
        <v>3</v>
      </c>
      <c r="L3610" s="27">
        <v>1</v>
      </c>
      <c r="M3610" s="27">
        <v>1</v>
      </c>
      <c r="N3610" s="27">
        <v>0</v>
      </c>
      <c r="O3610" s="27">
        <v>0</v>
      </c>
      <c r="P3610" s="27">
        <v>81003000000</v>
      </c>
      <c r="Q3610" s="27">
        <v>81003884545.409836</v>
      </c>
      <c r="R3610" s="27">
        <v>1</v>
      </c>
      <c r="S3610" s="27">
        <v>1</v>
      </c>
      <c r="T3610" s="33">
        <v>0.83568345932575372</v>
      </c>
      <c r="U3610" s="27">
        <v>516992432.19999999</v>
      </c>
      <c r="V3610" s="27">
        <v>501840000</v>
      </c>
      <c r="W3610" s="27">
        <v>0</v>
      </c>
      <c r="X3610" s="27"/>
      <c r="Y3610" s="27"/>
      <c r="Z3610" s="27">
        <v>1</v>
      </c>
    </row>
    <row r="3611" spans="1:26">
      <c r="A3611" s="27">
        <v>2007</v>
      </c>
      <c r="B3611" t="s">
        <v>140</v>
      </c>
      <c r="C3611" s="27">
        <v>681600000</v>
      </c>
      <c r="D3611" s="27">
        <v>336500000</v>
      </c>
      <c r="E3611" s="27">
        <v>354800000</v>
      </c>
      <c r="F3611" s="27">
        <v>327196000</v>
      </c>
      <c r="G3611" s="27">
        <v>1</v>
      </c>
      <c r="H3611" s="27">
        <v>1</v>
      </c>
      <c r="I3611" s="27">
        <v>0</v>
      </c>
      <c r="J3611" s="27">
        <v>1</v>
      </c>
      <c r="K3611" s="27">
        <v>3</v>
      </c>
      <c r="L3611" s="27">
        <v>1</v>
      </c>
      <c r="M3611" s="27">
        <v>1</v>
      </c>
      <c r="N3611" s="27">
        <v>0</v>
      </c>
      <c r="O3611" s="27">
        <v>0</v>
      </c>
      <c r="P3611" s="27">
        <v>104850000000</v>
      </c>
      <c r="Q3611" s="27">
        <v>104849886825.58414</v>
      </c>
      <c r="R3611" s="27">
        <v>1</v>
      </c>
      <c r="S3611" s="27">
        <v>1</v>
      </c>
      <c r="T3611" s="33">
        <v>0.90473952627382648</v>
      </c>
      <c r="U3611" s="27">
        <v>543058555.60000002</v>
      </c>
      <c r="V3611" s="27">
        <v>426690000</v>
      </c>
      <c r="W3611" s="27">
        <v>0</v>
      </c>
      <c r="X3611" s="27"/>
      <c r="Y3611" s="27"/>
      <c r="Z3611" s="27">
        <v>1</v>
      </c>
    </row>
    <row r="3612" spans="1:26">
      <c r="A3612" s="27">
        <v>2008</v>
      </c>
      <c r="B3612" t="s">
        <v>140</v>
      </c>
      <c r="C3612" s="27">
        <v>864400000</v>
      </c>
      <c r="D3612" s="27">
        <v>501000000</v>
      </c>
      <c r="E3612" s="27">
        <v>537600000</v>
      </c>
      <c r="F3612" s="27">
        <v>200000000</v>
      </c>
      <c r="G3612" s="27">
        <v>1</v>
      </c>
      <c r="H3612" s="27">
        <v>1</v>
      </c>
      <c r="I3612" s="27">
        <v>0</v>
      </c>
      <c r="J3612" s="27">
        <v>1</v>
      </c>
      <c r="K3612" s="27">
        <v>3</v>
      </c>
      <c r="L3612" s="27">
        <v>1</v>
      </c>
      <c r="M3612" s="27">
        <v>1</v>
      </c>
      <c r="N3612" s="27">
        <v>0</v>
      </c>
      <c r="O3612" s="27">
        <v>0</v>
      </c>
      <c r="P3612" s="27">
        <v>133441000000</v>
      </c>
      <c r="Q3612" s="27">
        <v>133441612246.79799</v>
      </c>
      <c r="R3612" s="27">
        <v>1</v>
      </c>
      <c r="S3612" s="27">
        <v>1</v>
      </c>
      <c r="T3612" s="33">
        <v>0.91944034308119871</v>
      </c>
      <c r="U3612" s="27">
        <v>529319285.80000001</v>
      </c>
      <c r="V3612" s="27">
        <v>463042000</v>
      </c>
      <c r="W3612" s="27">
        <v>0</v>
      </c>
      <c r="X3612" s="27">
        <v>924000000</v>
      </c>
      <c r="Y3612" s="27"/>
      <c r="Z3612" s="27">
        <v>1</v>
      </c>
    </row>
    <row r="3613" spans="1:26">
      <c r="A3613" s="27">
        <v>2009</v>
      </c>
      <c r="B3613" t="s">
        <v>140</v>
      </c>
      <c r="C3613" s="27">
        <v>847200000</v>
      </c>
      <c r="D3613" s="27">
        <v>665500000</v>
      </c>
      <c r="E3613" s="27">
        <v>520400000</v>
      </c>
      <c r="F3613" s="27">
        <v>0</v>
      </c>
      <c r="G3613" s="27">
        <v>1</v>
      </c>
      <c r="H3613" s="27">
        <v>1</v>
      </c>
      <c r="I3613" s="27">
        <v>0</v>
      </c>
      <c r="J3613" s="27">
        <v>1</v>
      </c>
      <c r="K3613" s="27">
        <v>3</v>
      </c>
      <c r="L3613" s="27">
        <v>1</v>
      </c>
      <c r="M3613" s="27">
        <v>1</v>
      </c>
      <c r="N3613" s="27">
        <v>0</v>
      </c>
      <c r="O3613" s="27">
        <v>0</v>
      </c>
      <c r="P3613" s="27">
        <v>115309000000</v>
      </c>
      <c r="Q3613" s="27">
        <v>115308661142.92726</v>
      </c>
      <c r="R3613" s="27">
        <v>1</v>
      </c>
      <c r="S3613" s="27">
        <v>1</v>
      </c>
      <c r="T3613" s="33">
        <v>0.81595367947064712</v>
      </c>
      <c r="U3613" s="27">
        <v>538742266.70000005</v>
      </c>
      <c r="V3613" s="27">
        <v>546879000</v>
      </c>
      <c r="W3613" s="27">
        <v>0</v>
      </c>
      <c r="X3613" s="27">
        <v>1082000000</v>
      </c>
      <c r="Y3613" s="27"/>
      <c r="Z3613" s="27">
        <v>1</v>
      </c>
    </row>
    <row r="3614" spans="1:26">
      <c r="A3614" s="27">
        <v>2010</v>
      </c>
      <c r="B3614" t="s">
        <v>140</v>
      </c>
      <c r="C3614" s="27">
        <v>1062000000</v>
      </c>
      <c r="D3614" s="27">
        <v>838000000</v>
      </c>
      <c r="E3614" s="27">
        <v>735200000</v>
      </c>
      <c r="F3614" s="27">
        <v>232000000</v>
      </c>
      <c r="G3614" s="27">
        <v>1</v>
      </c>
      <c r="H3614" s="27">
        <v>1</v>
      </c>
      <c r="I3614" s="27">
        <v>0</v>
      </c>
      <c r="J3614" s="27">
        <v>1</v>
      </c>
      <c r="K3614" s="27">
        <v>3</v>
      </c>
      <c r="L3614" s="27">
        <v>1</v>
      </c>
      <c r="M3614" s="27">
        <v>1</v>
      </c>
      <c r="N3614" s="27">
        <v>0</v>
      </c>
      <c r="O3614" s="27">
        <v>0</v>
      </c>
      <c r="P3614" s="27">
        <v>148047000000</v>
      </c>
      <c r="Q3614" s="27">
        <v>148047348240.64334</v>
      </c>
      <c r="R3614" s="27">
        <v>1</v>
      </c>
      <c r="S3614" s="27">
        <v>1</v>
      </c>
      <c r="T3614" s="33">
        <v>1.0070075781651076</v>
      </c>
      <c r="U3614" s="27">
        <v>529236808.89999998</v>
      </c>
      <c r="V3614" s="27">
        <v>1829914000</v>
      </c>
      <c r="W3614" s="27">
        <v>0</v>
      </c>
      <c r="X3614" s="27">
        <v>1016000000</v>
      </c>
      <c r="Y3614" s="27"/>
      <c r="Z3614" s="27">
        <v>1</v>
      </c>
    </row>
    <row r="3615" spans="1:26">
      <c r="A3615" s="27">
        <v>2011</v>
      </c>
      <c r="B3615" t="s">
        <v>140</v>
      </c>
      <c r="C3615" s="27">
        <v>4402577776</v>
      </c>
      <c r="D3615" s="27">
        <v>1682577776</v>
      </c>
      <c r="E3615" s="27">
        <v>4075777776</v>
      </c>
      <c r="F3615" s="27">
        <v>3380000000</v>
      </c>
      <c r="G3615" s="27">
        <v>1</v>
      </c>
      <c r="H3615" s="27">
        <v>1</v>
      </c>
      <c r="I3615" s="27">
        <v>0</v>
      </c>
      <c r="J3615" s="27">
        <v>1</v>
      </c>
      <c r="K3615" s="27">
        <v>3</v>
      </c>
      <c r="L3615" s="27">
        <v>1</v>
      </c>
      <c r="M3615" s="27">
        <v>1</v>
      </c>
      <c r="N3615" s="27">
        <v>0</v>
      </c>
      <c r="O3615" s="27">
        <v>0</v>
      </c>
      <c r="P3615" s="27">
        <v>192626000000</v>
      </c>
      <c r="Q3615" s="27">
        <v>192626507971.58383</v>
      </c>
      <c r="R3615" s="27">
        <v>1</v>
      </c>
      <c r="S3615" s="27">
        <v>1</v>
      </c>
      <c r="T3615" s="33">
        <v>1.116808011796752</v>
      </c>
      <c r="U3615" s="27">
        <v>527601017.89999998</v>
      </c>
      <c r="V3615" s="27">
        <v>2307600000</v>
      </c>
      <c r="W3615" s="27">
        <v>0</v>
      </c>
      <c r="X3615" s="27">
        <v>1066000000</v>
      </c>
      <c r="Y3615" s="27"/>
      <c r="Z3615" s="27">
        <v>1</v>
      </c>
    </row>
    <row r="3616" spans="1:26">
      <c r="A3616" s="27">
        <v>2012</v>
      </c>
      <c r="B3616" t="s">
        <v>140</v>
      </c>
      <c r="C3616" s="27">
        <v>6877708924</v>
      </c>
      <c r="D3616" s="27">
        <v>3033095572</v>
      </c>
      <c r="E3616" s="27">
        <v>5096355552</v>
      </c>
      <c r="F3616" s="27">
        <v>2558420048</v>
      </c>
      <c r="G3616" s="27">
        <v>1</v>
      </c>
      <c r="H3616" s="27">
        <v>1</v>
      </c>
      <c r="I3616" s="27">
        <v>0</v>
      </c>
      <c r="J3616" s="27">
        <v>1</v>
      </c>
      <c r="K3616" s="27">
        <v>3</v>
      </c>
      <c r="L3616" s="27">
        <v>1</v>
      </c>
      <c r="M3616" s="27">
        <v>1</v>
      </c>
      <c r="N3616" s="27">
        <v>0</v>
      </c>
      <c r="O3616" s="27">
        <v>0</v>
      </c>
      <c r="P3616" s="27">
        <v>207999000000</v>
      </c>
      <c r="Q3616" s="27">
        <v>207998568865.78928</v>
      </c>
      <c r="R3616" s="27">
        <v>1</v>
      </c>
      <c r="S3616" s="27">
        <v>1</v>
      </c>
      <c r="T3616" s="33">
        <v>0.99562684078172081</v>
      </c>
      <c r="U3616" s="27">
        <v>528168046.30000001</v>
      </c>
      <c r="V3616" s="27">
        <v>2640643000</v>
      </c>
      <c r="W3616" s="27">
        <v>0</v>
      </c>
      <c r="X3616" s="27">
        <v>947000000</v>
      </c>
      <c r="Y3616" s="27"/>
      <c r="Z3616" s="27">
        <v>1</v>
      </c>
    </row>
    <row r="3617" spans="1:26">
      <c r="A3617" s="27">
        <v>2013</v>
      </c>
      <c r="B3617" t="s">
        <v>140</v>
      </c>
      <c r="C3617" s="27">
        <v>7175178510</v>
      </c>
      <c r="D3617" s="27">
        <v>4463378270</v>
      </c>
      <c r="E3617" s="27">
        <v>5434711112</v>
      </c>
      <c r="F3617" s="27">
        <v>400000000</v>
      </c>
      <c r="G3617" s="27">
        <v>1</v>
      </c>
      <c r="H3617" s="27">
        <v>1</v>
      </c>
      <c r="I3617" s="27">
        <v>0</v>
      </c>
      <c r="J3617" s="27">
        <v>1</v>
      </c>
      <c r="K3617" s="27">
        <v>3</v>
      </c>
      <c r="L3617" s="27">
        <v>1</v>
      </c>
      <c r="M3617" s="27">
        <v>1</v>
      </c>
      <c r="N3617" s="27">
        <v>0</v>
      </c>
      <c r="O3617" s="27">
        <v>0</v>
      </c>
      <c r="P3617" s="27">
        <v>236635000000</v>
      </c>
      <c r="Q3617" s="27">
        <v>236634552078.10205</v>
      </c>
      <c r="R3617" s="27">
        <v>1</v>
      </c>
      <c r="S3617" s="27">
        <v>1</v>
      </c>
      <c r="T3617" s="33">
        <v>0.99710818219516861</v>
      </c>
      <c r="U3617" s="27">
        <v>529226499.30000001</v>
      </c>
      <c r="V3617" s="27">
        <v>3096616000</v>
      </c>
      <c r="W3617" s="27">
        <v>0</v>
      </c>
      <c r="X3617" s="27">
        <v>749000000</v>
      </c>
      <c r="Y3617" s="27"/>
      <c r="Z3617" s="27">
        <v>1</v>
      </c>
    </row>
    <row r="3618" spans="1:26">
      <c r="A3618" s="27">
        <v>2014</v>
      </c>
      <c r="B3618" t="s">
        <v>140</v>
      </c>
      <c r="C3618" s="27">
        <v>7071042073</v>
      </c>
      <c r="D3618" s="27">
        <v>5836042073</v>
      </c>
      <c r="E3618" s="27">
        <v>5373066664</v>
      </c>
      <c r="F3618" s="27">
        <v>0</v>
      </c>
      <c r="G3618" s="27">
        <v>1</v>
      </c>
      <c r="H3618" s="27">
        <v>1</v>
      </c>
      <c r="I3618" s="27">
        <v>0</v>
      </c>
      <c r="J3618" s="27">
        <v>1</v>
      </c>
      <c r="K3618" s="27">
        <v>3</v>
      </c>
      <c r="L3618" s="27">
        <v>1</v>
      </c>
      <c r="M3618" s="27">
        <v>1</v>
      </c>
      <c r="N3618" s="27">
        <v>0</v>
      </c>
      <c r="O3618" s="27">
        <v>0</v>
      </c>
      <c r="P3618" s="27">
        <v>221416000000</v>
      </c>
      <c r="Q3618" s="27">
        <v>221415572819.5</v>
      </c>
      <c r="R3618" s="27">
        <v>1</v>
      </c>
      <c r="S3618" s="27">
        <v>1</v>
      </c>
      <c r="T3618" s="33">
        <v>0.96696016921402161</v>
      </c>
      <c r="U3618" s="27">
        <v>497889351.69999999</v>
      </c>
      <c r="V3618" s="27">
        <v>3428914000</v>
      </c>
      <c r="W3618" s="27">
        <v>0</v>
      </c>
      <c r="X3618" s="27">
        <v>619000000</v>
      </c>
      <c r="Y3618" s="27"/>
      <c r="Z3618" s="27">
        <v>1</v>
      </c>
    </row>
    <row r="3619" spans="1:26">
      <c r="A3619" s="27">
        <v>2015</v>
      </c>
      <c r="B3619" t="s">
        <v>140</v>
      </c>
      <c r="C3619" s="27">
        <v>6948889472</v>
      </c>
      <c r="D3619" s="27">
        <v>6636889472</v>
      </c>
      <c r="E3619" s="27">
        <v>5285644448</v>
      </c>
      <c r="F3619" s="27">
        <v>0</v>
      </c>
      <c r="G3619" s="27">
        <v>1</v>
      </c>
      <c r="H3619" s="27">
        <v>1</v>
      </c>
      <c r="I3619" s="27">
        <v>0</v>
      </c>
      <c r="J3619" s="27">
        <v>1</v>
      </c>
      <c r="K3619" s="27">
        <v>3</v>
      </c>
      <c r="L3619" s="27">
        <v>1</v>
      </c>
      <c r="M3619" s="27">
        <v>1</v>
      </c>
      <c r="N3619" s="27">
        <v>0</v>
      </c>
      <c r="O3619" s="27">
        <v>0</v>
      </c>
      <c r="P3619" s="27">
        <v>184388000000</v>
      </c>
      <c r="Q3619" s="27">
        <v>184388432148.71533</v>
      </c>
      <c r="R3619" s="27">
        <v>1</v>
      </c>
      <c r="S3619" s="27">
        <v>1</v>
      </c>
      <c r="T3619" s="33">
        <v>0.821813335342235</v>
      </c>
      <c r="U3619" s="27">
        <v>476211657.39999998</v>
      </c>
      <c r="V3619" s="27">
        <v>3261017000</v>
      </c>
      <c r="W3619" s="27">
        <v>0</v>
      </c>
      <c r="X3619" s="27">
        <v>754000000</v>
      </c>
      <c r="Y3619" s="27"/>
      <c r="Z3619" s="27">
        <v>1</v>
      </c>
    </row>
    <row r="3620" spans="1:26">
      <c r="A3620" s="27">
        <v>2016</v>
      </c>
      <c r="B3620" t="s">
        <v>140</v>
      </c>
      <c r="C3620" s="27">
        <v>6584092500</v>
      </c>
      <c r="D3620" s="27">
        <v>6584092500</v>
      </c>
      <c r="E3620" s="27">
        <v>4975999988</v>
      </c>
      <c r="F3620" s="27">
        <v>0</v>
      </c>
      <c r="G3620" s="27">
        <v>1</v>
      </c>
      <c r="H3620" s="27">
        <v>1</v>
      </c>
      <c r="I3620" s="27">
        <v>0</v>
      </c>
      <c r="J3620" s="27">
        <v>1</v>
      </c>
      <c r="K3620" s="27">
        <v>3</v>
      </c>
      <c r="L3620" s="27">
        <v>1</v>
      </c>
      <c r="M3620" s="27">
        <v>1</v>
      </c>
      <c r="N3620" s="27">
        <v>0</v>
      </c>
      <c r="O3620" s="27">
        <v>0</v>
      </c>
      <c r="P3620" s="27">
        <v>137288999999.99998</v>
      </c>
      <c r="Q3620" s="27">
        <v>137278320084.17114</v>
      </c>
      <c r="R3620" s="27">
        <v>1</v>
      </c>
      <c r="S3620" s="27">
        <v>1</v>
      </c>
      <c r="T3620" s="33">
        <v>0.86004996979414983</v>
      </c>
      <c r="U3620" s="27">
        <v>461984381.80000001</v>
      </c>
      <c r="V3620" s="27">
        <v>4313483000</v>
      </c>
      <c r="W3620" s="27">
        <v>0</v>
      </c>
      <c r="X3620" s="27">
        <v>547000000</v>
      </c>
      <c r="Y3620" s="27"/>
      <c r="Z3620" s="27">
        <v>1</v>
      </c>
    </row>
    <row r="3621" spans="1:26">
      <c r="A3621" s="27">
        <v>2017</v>
      </c>
      <c r="B3621" t="s">
        <v>140</v>
      </c>
      <c r="C3621" s="27">
        <v>5942230184</v>
      </c>
      <c r="D3621" s="27">
        <v>5942230184</v>
      </c>
      <c r="E3621" s="27">
        <v>4530222152</v>
      </c>
      <c r="F3621" s="27">
        <v>0</v>
      </c>
      <c r="G3621" s="27">
        <v>1</v>
      </c>
      <c r="H3621" s="27">
        <v>1</v>
      </c>
      <c r="I3621" s="27">
        <v>0</v>
      </c>
      <c r="J3621" s="27">
        <v>1</v>
      </c>
      <c r="K3621" s="27">
        <v>3</v>
      </c>
      <c r="L3621" s="27">
        <v>1</v>
      </c>
      <c r="M3621" s="27">
        <v>1</v>
      </c>
      <c r="N3621" s="27">
        <v>0</v>
      </c>
      <c r="O3621" s="27">
        <v>0</v>
      </c>
      <c r="P3621" s="27">
        <v>159407000000</v>
      </c>
      <c r="Q3621" s="27">
        <v>162886867831.69376</v>
      </c>
      <c r="R3621" s="27">
        <v>1</v>
      </c>
      <c r="S3621" s="27">
        <v>1</v>
      </c>
      <c r="T3621" s="33">
        <v>0.90809244833766045</v>
      </c>
      <c r="U3621" s="27">
        <v>489409425.80000001</v>
      </c>
      <c r="V3621" s="27">
        <v>4184924000</v>
      </c>
      <c r="W3621" s="27">
        <v>0</v>
      </c>
      <c r="X3621" s="27">
        <v>520000000</v>
      </c>
      <c r="Y3621" s="27"/>
      <c r="Z3621" s="27">
        <v>1</v>
      </c>
    </row>
    <row r="3622" spans="1:26">
      <c r="A3622" s="27">
        <v>1963</v>
      </c>
      <c r="B3622" t="s">
        <v>97</v>
      </c>
      <c r="C3622" s="27"/>
      <c r="D3622" s="27"/>
      <c r="E3622" s="27"/>
      <c r="F3622" s="27">
        <v>0</v>
      </c>
      <c r="G3622" s="27">
        <v>1</v>
      </c>
      <c r="H3622" s="27">
        <v>0</v>
      </c>
      <c r="I3622" s="27">
        <v>1</v>
      </c>
      <c r="J3622" s="27">
        <v>0</v>
      </c>
      <c r="K3622" s="27">
        <v>4</v>
      </c>
      <c r="L3622" s="27">
        <v>1</v>
      </c>
      <c r="M3622" s="27">
        <v>0</v>
      </c>
      <c r="N3622" s="27">
        <v>1</v>
      </c>
      <c r="O3622" s="27">
        <v>1</v>
      </c>
      <c r="P3622" s="27"/>
      <c r="Q3622" s="27">
        <v>926589348.57295322</v>
      </c>
      <c r="R3622" s="27">
        <v>0</v>
      </c>
      <c r="S3622" s="27">
        <v>1</v>
      </c>
      <c r="T3622" s="33">
        <v>0.98866747285419376</v>
      </c>
      <c r="U3622" s="27"/>
      <c r="V3622" s="27"/>
      <c r="W3622" s="27"/>
      <c r="X3622" s="27"/>
      <c r="Y3622" s="27"/>
      <c r="Z3622" s="27">
        <v>1</v>
      </c>
    </row>
    <row r="3623" spans="1:26">
      <c r="A3623" s="27">
        <v>1964</v>
      </c>
      <c r="B3623" t="s">
        <v>97</v>
      </c>
      <c r="C3623" s="27"/>
      <c r="D3623" s="27"/>
      <c r="E3623" s="27"/>
      <c r="F3623" s="27">
        <v>17900000</v>
      </c>
      <c r="G3623" s="27">
        <v>1</v>
      </c>
      <c r="H3623" s="27">
        <v>0</v>
      </c>
      <c r="I3623" s="27">
        <v>1</v>
      </c>
      <c r="J3623" s="27">
        <v>0</v>
      </c>
      <c r="K3623" s="27">
        <v>4</v>
      </c>
      <c r="L3623" s="27">
        <v>1</v>
      </c>
      <c r="M3623" s="27">
        <v>0</v>
      </c>
      <c r="N3623" s="27">
        <v>1</v>
      </c>
      <c r="O3623" s="27">
        <v>1</v>
      </c>
      <c r="P3623" s="27"/>
      <c r="Q3623" s="27">
        <v>998759333.64332592</v>
      </c>
      <c r="R3623" s="27">
        <v>1</v>
      </c>
      <c r="S3623" s="27">
        <v>1</v>
      </c>
      <c r="T3623" s="33">
        <v>1.0337554660061781</v>
      </c>
      <c r="U3623" s="27"/>
      <c r="V3623" s="27"/>
      <c r="W3623" s="27"/>
      <c r="X3623" s="27"/>
      <c r="Y3623" s="27"/>
      <c r="Z3623" s="27">
        <v>1</v>
      </c>
    </row>
    <row r="3624" spans="1:26">
      <c r="A3624" s="27">
        <v>1965</v>
      </c>
      <c r="B3624" t="s">
        <v>97</v>
      </c>
      <c r="C3624" s="27"/>
      <c r="D3624" s="27"/>
      <c r="E3624" s="27"/>
      <c r="F3624" s="27">
        <v>0</v>
      </c>
      <c r="G3624" s="27">
        <v>1</v>
      </c>
      <c r="H3624" s="27">
        <v>0</v>
      </c>
      <c r="I3624" s="27">
        <v>1</v>
      </c>
      <c r="J3624" s="27">
        <v>0</v>
      </c>
      <c r="K3624" s="27">
        <v>4</v>
      </c>
      <c r="L3624" s="27">
        <v>1</v>
      </c>
      <c r="M3624" s="27">
        <v>0</v>
      </c>
      <c r="N3624" s="27">
        <v>1</v>
      </c>
      <c r="O3624" s="27">
        <v>1</v>
      </c>
      <c r="P3624" s="27"/>
      <c r="Q3624" s="27">
        <v>997919319.98004889</v>
      </c>
      <c r="R3624" s="27">
        <v>1</v>
      </c>
      <c r="S3624" s="27">
        <v>1</v>
      </c>
      <c r="T3624" s="33">
        <v>1.0227515959565798</v>
      </c>
      <c r="U3624" s="27"/>
      <c r="V3624" s="27"/>
      <c r="W3624" s="27"/>
      <c r="X3624" s="27"/>
      <c r="Y3624" s="27"/>
      <c r="Z3624" s="27">
        <v>1</v>
      </c>
    </row>
    <row r="3625" spans="1:26">
      <c r="A3625" s="27">
        <v>1966</v>
      </c>
      <c r="B3625" t="s">
        <v>97</v>
      </c>
      <c r="C3625" s="27"/>
      <c r="D3625" s="27"/>
      <c r="E3625" s="27"/>
      <c r="F3625" s="27">
        <v>0</v>
      </c>
      <c r="G3625" s="27">
        <v>1</v>
      </c>
      <c r="H3625" s="27">
        <v>0</v>
      </c>
      <c r="I3625" s="27">
        <v>1</v>
      </c>
      <c r="J3625" s="27">
        <v>0</v>
      </c>
      <c r="K3625" s="27">
        <v>4</v>
      </c>
      <c r="L3625" s="27">
        <v>1</v>
      </c>
      <c r="M3625" s="27">
        <v>0</v>
      </c>
      <c r="N3625" s="27">
        <v>1</v>
      </c>
      <c r="O3625" s="27">
        <v>1</v>
      </c>
      <c r="P3625" s="27"/>
      <c r="Q3625" s="27">
        <v>1164519673.1976309</v>
      </c>
      <c r="R3625" s="27">
        <v>1</v>
      </c>
      <c r="S3625" s="27">
        <v>1</v>
      </c>
      <c r="T3625" s="33">
        <v>1.060453919000093</v>
      </c>
      <c r="U3625" s="27"/>
      <c r="V3625" s="27"/>
      <c r="W3625" s="27"/>
      <c r="X3625" s="27"/>
      <c r="Y3625" s="27"/>
      <c r="Z3625" s="27">
        <v>1</v>
      </c>
    </row>
    <row r="3626" spans="1:26">
      <c r="A3626" s="27">
        <v>1967</v>
      </c>
      <c r="B3626" t="s">
        <v>97</v>
      </c>
      <c r="C3626" s="27"/>
      <c r="D3626" s="27"/>
      <c r="E3626" s="27"/>
      <c r="F3626" s="27">
        <v>0</v>
      </c>
      <c r="G3626" s="27">
        <v>1</v>
      </c>
      <c r="H3626" s="27">
        <v>0</v>
      </c>
      <c r="I3626" s="27">
        <v>1</v>
      </c>
      <c r="J3626" s="27">
        <v>0</v>
      </c>
      <c r="K3626" s="27">
        <v>4</v>
      </c>
      <c r="L3626" s="27">
        <v>1</v>
      </c>
      <c r="M3626" s="27">
        <v>0</v>
      </c>
      <c r="N3626" s="27">
        <v>1</v>
      </c>
      <c r="O3626" s="27">
        <v>1</v>
      </c>
      <c r="P3626" s="27"/>
      <c r="Q3626" s="27">
        <v>1232559505.9235919</v>
      </c>
      <c r="R3626" s="27">
        <v>1</v>
      </c>
      <c r="S3626" s="27">
        <v>1</v>
      </c>
      <c r="T3626" s="33">
        <v>1.0100991944882907</v>
      </c>
      <c r="U3626" s="27"/>
      <c r="V3626" s="27"/>
      <c r="W3626" s="27"/>
      <c r="X3626" s="27"/>
      <c r="Y3626" s="27"/>
      <c r="Z3626" s="27">
        <v>1</v>
      </c>
    </row>
    <row r="3627" spans="1:26">
      <c r="A3627" s="27">
        <v>1968</v>
      </c>
      <c r="B3627" t="s">
        <v>97</v>
      </c>
      <c r="C3627" s="27"/>
      <c r="D3627" s="27"/>
      <c r="E3627" s="27"/>
      <c r="F3627" s="27">
        <v>0</v>
      </c>
      <c r="G3627" s="27">
        <v>1</v>
      </c>
      <c r="H3627" s="27">
        <v>0</v>
      </c>
      <c r="I3627" s="27">
        <v>1</v>
      </c>
      <c r="J3627" s="27">
        <v>0</v>
      </c>
      <c r="K3627" s="27">
        <v>4</v>
      </c>
      <c r="L3627" s="27">
        <v>1</v>
      </c>
      <c r="M3627" s="27">
        <v>0</v>
      </c>
      <c r="N3627" s="27">
        <v>1</v>
      </c>
      <c r="O3627" s="27">
        <v>1</v>
      </c>
      <c r="P3627" s="27"/>
      <c r="Q3627" s="27">
        <v>1353295457.5261025</v>
      </c>
      <c r="R3627" s="27">
        <v>1</v>
      </c>
      <c r="S3627" s="27">
        <v>1</v>
      </c>
      <c r="T3627" s="33">
        <v>0.99765870157012104</v>
      </c>
      <c r="U3627" s="27"/>
      <c r="V3627" s="27"/>
      <c r="W3627" s="27"/>
      <c r="X3627" s="27"/>
      <c r="Y3627" s="27"/>
      <c r="Z3627" s="27">
        <v>1</v>
      </c>
    </row>
    <row r="3628" spans="1:26">
      <c r="A3628" s="27">
        <v>1969</v>
      </c>
      <c r="B3628" t="s">
        <v>97</v>
      </c>
      <c r="C3628" s="27"/>
      <c r="D3628" s="27"/>
      <c r="E3628" s="27"/>
      <c r="F3628" s="27">
        <v>0</v>
      </c>
      <c r="G3628" s="27">
        <v>1</v>
      </c>
      <c r="H3628" s="27">
        <v>0</v>
      </c>
      <c r="I3628" s="27">
        <v>1</v>
      </c>
      <c r="J3628" s="27">
        <v>0</v>
      </c>
      <c r="K3628" s="27">
        <v>4</v>
      </c>
      <c r="L3628" s="27">
        <v>1</v>
      </c>
      <c r="M3628" s="27">
        <v>0</v>
      </c>
      <c r="N3628" s="27">
        <v>1</v>
      </c>
      <c r="O3628" s="27">
        <v>1</v>
      </c>
      <c r="P3628" s="27"/>
      <c r="Q3628" s="27">
        <v>1458379415.4027777</v>
      </c>
      <c r="R3628" s="27">
        <v>1</v>
      </c>
      <c r="S3628" s="27">
        <v>1</v>
      </c>
      <c r="T3628" s="33">
        <v>1.0058077459461789</v>
      </c>
      <c r="U3628" s="27"/>
      <c r="V3628" s="27"/>
      <c r="W3628" s="27"/>
      <c r="X3628" s="27"/>
      <c r="Y3628" s="27"/>
      <c r="Z3628" s="27">
        <v>1</v>
      </c>
    </row>
    <row r="3629" spans="1:26">
      <c r="A3629" s="27">
        <v>1970</v>
      </c>
      <c r="B3629" t="s">
        <v>97</v>
      </c>
      <c r="C3629" s="27"/>
      <c r="D3629" s="27"/>
      <c r="E3629" s="27"/>
      <c r="F3629" s="27">
        <v>0</v>
      </c>
      <c r="G3629" s="27">
        <v>1</v>
      </c>
      <c r="H3629" s="27">
        <v>0</v>
      </c>
      <c r="I3629" s="27">
        <v>1</v>
      </c>
      <c r="J3629" s="27">
        <v>0</v>
      </c>
      <c r="K3629" s="27">
        <v>4</v>
      </c>
      <c r="L3629" s="27">
        <v>1</v>
      </c>
      <c r="M3629" s="27">
        <v>0</v>
      </c>
      <c r="N3629" s="27">
        <v>1</v>
      </c>
      <c r="O3629" s="27">
        <v>1</v>
      </c>
      <c r="P3629" s="27"/>
      <c r="Q3629" s="27">
        <v>1603447357.251713</v>
      </c>
      <c r="R3629" s="27">
        <v>0</v>
      </c>
      <c r="S3629" s="27">
        <v>1</v>
      </c>
      <c r="T3629" s="33">
        <v>1</v>
      </c>
      <c r="U3629" s="27">
        <v>0</v>
      </c>
      <c r="V3629" s="27">
        <v>5471000</v>
      </c>
      <c r="W3629" s="27">
        <v>31768000</v>
      </c>
      <c r="X3629" s="27"/>
      <c r="Y3629" s="27">
        <v>0</v>
      </c>
      <c r="Z3629" s="27">
        <v>1</v>
      </c>
    </row>
    <row r="3630" spans="1:26">
      <c r="A3630" s="27">
        <v>1971</v>
      </c>
      <c r="B3630" t="s">
        <v>97</v>
      </c>
      <c r="C3630" s="27"/>
      <c r="D3630" s="27"/>
      <c r="E3630" s="27"/>
      <c r="F3630" s="27">
        <v>0</v>
      </c>
      <c r="G3630" s="27">
        <v>1</v>
      </c>
      <c r="H3630" s="27">
        <v>0</v>
      </c>
      <c r="I3630" s="27">
        <v>1</v>
      </c>
      <c r="J3630" s="27">
        <v>0</v>
      </c>
      <c r="K3630" s="27">
        <v>4</v>
      </c>
      <c r="L3630" s="27">
        <v>1</v>
      </c>
      <c r="M3630" s="27">
        <v>0</v>
      </c>
      <c r="N3630" s="27">
        <v>1</v>
      </c>
      <c r="O3630" s="27">
        <v>1</v>
      </c>
      <c r="P3630" s="27"/>
      <c r="Q3630" s="27">
        <v>1778391289.1912289</v>
      </c>
      <c r="R3630" s="27">
        <v>0</v>
      </c>
      <c r="S3630" s="27">
        <v>1</v>
      </c>
      <c r="T3630" s="33">
        <v>0.92761372871024128</v>
      </c>
      <c r="U3630" s="27">
        <v>0</v>
      </c>
      <c r="V3630" s="27">
        <v>11941000</v>
      </c>
      <c r="W3630" s="27">
        <v>34838000</v>
      </c>
      <c r="X3630" s="27"/>
      <c r="Y3630" s="27">
        <v>0</v>
      </c>
      <c r="Z3630" s="27">
        <v>1</v>
      </c>
    </row>
    <row r="3631" spans="1:26">
      <c r="A3631" s="27">
        <v>1972</v>
      </c>
      <c r="B3631" t="s">
        <v>97</v>
      </c>
      <c r="C3631" s="27"/>
      <c r="D3631" s="27"/>
      <c r="E3631" s="27"/>
      <c r="F3631" s="27">
        <v>0</v>
      </c>
      <c r="G3631" s="27">
        <v>1</v>
      </c>
      <c r="H3631" s="27">
        <v>0</v>
      </c>
      <c r="I3631" s="27">
        <v>1</v>
      </c>
      <c r="J3631" s="27">
        <v>0</v>
      </c>
      <c r="K3631" s="27">
        <v>4</v>
      </c>
      <c r="L3631" s="27">
        <v>1</v>
      </c>
      <c r="M3631" s="27">
        <v>0</v>
      </c>
      <c r="N3631" s="27">
        <v>1</v>
      </c>
      <c r="O3631" s="27">
        <v>1</v>
      </c>
      <c r="P3631" s="27"/>
      <c r="Q3631" s="27">
        <v>2107279157.3833563</v>
      </c>
      <c r="R3631" s="27">
        <v>0</v>
      </c>
      <c r="S3631" s="27">
        <v>1</v>
      </c>
      <c r="T3631" s="33">
        <v>0.92122545142259926</v>
      </c>
      <c r="U3631" s="27">
        <v>0</v>
      </c>
      <c r="V3631" s="27">
        <v>32590000</v>
      </c>
      <c r="W3631" s="27">
        <v>43829000</v>
      </c>
      <c r="X3631" s="27"/>
      <c r="Y3631" s="27">
        <v>15000000</v>
      </c>
      <c r="Z3631" s="27">
        <v>1</v>
      </c>
    </row>
    <row r="3632" spans="1:26">
      <c r="A3632" s="27">
        <v>1973</v>
      </c>
      <c r="B3632" t="s">
        <v>97</v>
      </c>
      <c r="C3632" s="27"/>
      <c r="D3632" s="27"/>
      <c r="E3632" s="27"/>
      <c r="F3632" s="27">
        <v>0</v>
      </c>
      <c r="G3632" s="27">
        <v>1</v>
      </c>
      <c r="H3632" s="27">
        <v>0</v>
      </c>
      <c r="I3632" s="27">
        <v>1</v>
      </c>
      <c r="J3632" s="27">
        <v>0</v>
      </c>
      <c r="K3632" s="27">
        <v>4</v>
      </c>
      <c r="L3632" s="27">
        <v>1</v>
      </c>
      <c r="M3632" s="27">
        <v>0</v>
      </c>
      <c r="N3632" s="27">
        <v>1</v>
      </c>
      <c r="O3632" s="27">
        <v>1</v>
      </c>
      <c r="P3632" s="27"/>
      <c r="Q3632" s="27">
        <v>2502142444.1552544</v>
      </c>
      <c r="R3632" s="27">
        <v>0</v>
      </c>
      <c r="S3632" s="27">
        <v>1</v>
      </c>
      <c r="T3632" s="33">
        <v>1.2798279189511945</v>
      </c>
      <c r="U3632" s="27">
        <v>0</v>
      </c>
      <c r="V3632" s="27">
        <v>49774000</v>
      </c>
      <c r="W3632" s="27">
        <v>63421000</v>
      </c>
      <c r="X3632" s="27"/>
      <c r="Y3632" s="27">
        <v>1800000</v>
      </c>
      <c r="Z3632" s="27">
        <v>1</v>
      </c>
    </row>
    <row r="3633" spans="1:26">
      <c r="A3633" s="27">
        <v>1974</v>
      </c>
      <c r="B3633" t="s">
        <v>97</v>
      </c>
      <c r="C3633" s="27"/>
      <c r="D3633" s="27"/>
      <c r="E3633" s="27"/>
      <c r="F3633" s="27">
        <v>0</v>
      </c>
      <c r="G3633" s="27">
        <v>1</v>
      </c>
      <c r="H3633" s="27">
        <v>0</v>
      </c>
      <c r="I3633" s="27">
        <v>1</v>
      </c>
      <c r="J3633" s="27">
        <v>0</v>
      </c>
      <c r="K3633" s="27">
        <v>4</v>
      </c>
      <c r="L3633" s="27">
        <v>1</v>
      </c>
      <c r="M3633" s="27">
        <v>0</v>
      </c>
      <c r="N3633" s="27">
        <v>1</v>
      </c>
      <c r="O3633" s="27">
        <v>1</v>
      </c>
      <c r="P3633" s="27"/>
      <c r="Q3633" s="27">
        <v>2973309272.0448732</v>
      </c>
      <c r="R3633" s="27">
        <v>0</v>
      </c>
      <c r="S3633" s="27">
        <v>1</v>
      </c>
      <c r="T3633" s="33">
        <v>1.2793035310212315</v>
      </c>
      <c r="U3633" s="27">
        <v>39242020</v>
      </c>
      <c r="V3633" s="27">
        <v>62247000</v>
      </c>
      <c r="W3633" s="27">
        <v>74550000</v>
      </c>
      <c r="X3633" s="27"/>
      <c r="Y3633" s="27">
        <v>0</v>
      </c>
      <c r="Z3633" s="27">
        <v>1</v>
      </c>
    </row>
    <row r="3634" spans="1:26">
      <c r="A3634" s="27">
        <v>1975</v>
      </c>
      <c r="B3634" t="s">
        <v>97</v>
      </c>
      <c r="C3634" s="27"/>
      <c r="D3634" s="27"/>
      <c r="E3634" s="27"/>
      <c r="F3634" s="27">
        <v>0</v>
      </c>
      <c r="G3634" s="27">
        <v>1</v>
      </c>
      <c r="H3634" s="27">
        <v>0</v>
      </c>
      <c r="I3634" s="27">
        <v>1</v>
      </c>
      <c r="J3634" s="27">
        <v>0</v>
      </c>
      <c r="K3634" s="27">
        <v>4</v>
      </c>
      <c r="L3634" s="27">
        <v>1</v>
      </c>
      <c r="M3634" s="27">
        <v>0</v>
      </c>
      <c r="N3634" s="27">
        <v>1</v>
      </c>
      <c r="O3634" s="27">
        <v>1</v>
      </c>
      <c r="P3634" s="27"/>
      <c r="Q3634" s="27">
        <v>3259344935.7683606</v>
      </c>
      <c r="R3634" s="27">
        <v>0</v>
      </c>
      <c r="S3634" s="27">
        <v>1</v>
      </c>
      <c r="T3634" s="33">
        <v>0.94696688960437181</v>
      </c>
      <c r="U3634" s="27">
        <v>80251485</v>
      </c>
      <c r="V3634" s="27">
        <v>105960000</v>
      </c>
      <c r="W3634" s="27">
        <v>81165000</v>
      </c>
      <c r="X3634" s="27"/>
      <c r="Y3634" s="27">
        <v>0</v>
      </c>
      <c r="Z3634" s="27">
        <v>1</v>
      </c>
    </row>
    <row r="3635" spans="1:26">
      <c r="A3635" s="27">
        <v>1976</v>
      </c>
      <c r="B3635" t="s">
        <v>97</v>
      </c>
      <c r="C3635" s="27"/>
      <c r="D3635" s="27"/>
      <c r="E3635" s="27"/>
      <c r="F3635" s="27">
        <v>0</v>
      </c>
      <c r="G3635" s="27">
        <v>1</v>
      </c>
      <c r="H3635" s="27">
        <v>0</v>
      </c>
      <c r="I3635" s="27">
        <v>1</v>
      </c>
      <c r="J3635" s="27">
        <v>0</v>
      </c>
      <c r="K3635" s="27">
        <v>4</v>
      </c>
      <c r="L3635" s="27">
        <v>1</v>
      </c>
      <c r="M3635" s="27">
        <v>0</v>
      </c>
      <c r="N3635" s="27">
        <v>1</v>
      </c>
      <c r="O3635" s="27">
        <v>1</v>
      </c>
      <c r="P3635" s="27"/>
      <c r="Q3635" s="27">
        <v>3474542392.0321245</v>
      </c>
      <c r="R3635" s="27">
        <v>0</v>
      </c>
      <c r="S3635" s="27">
        <v>1</v>
      </c>
      <c r="T3635" s="33">
        <v>1.0219497573337515</v>
      </c>
      <c r="U3635" s="27">
        <v>98790404.900000006</v>
      </c>
      <c r="V3635" s="27">
        <v>169511000</v>
      </c>
      <c r="W3635" s="27">
        <v>94573000</v>
      </c>
      <c r="X3635" s="27"/>
      <c r="Y3635" s="27">
        <v>0</v>
      </c>
      <c r="Z3635" s="27">
        <v>1</v>
      </c>
    </row>
    <row r="3636" spans="1:26">
      <c r="A3636" s="27">
        <v>1977</v>
      </c>
      <c r="B3636" t="s">
        <v>97</v>
      </c>
      <c r="C3636" s="27"/>
      <c r="D3636" s="27"/>
      <c r="E3636" s="27"/>
      <c r="F3636" s="27">
        <v>0</v>
      </c>
      <c r="G3636" s="27">
        <v>1</v>
      </c>
      <c r="H3636" s="27">
        <v>0</v>
      </c>
      <c r="I3636" s="27">
        <v>1</v>
      </c>
      <c r="J3636" s="27">
        <v>0</v>
      </c>
      <c r="K3636" s="27">
        <v>4</v>
      </c>
      <c r="L3636" s="27">
        <v>1</v>
      </c>
      <c r="M3636" s="27">
        <v>0</v>
      </c>
      <c r="N3636" s="27">
        <v>1</v>
      </c>
      <c r="O3636" s="27">
        <v>1</v>
      </c>
      <c r="P3636" s="27"/>
      <c r="Q3636" s="27">
        <v>4494378855.3310852</v>
      </c>
      <c r="R3636" s="27">
        <v>0</v>
      </c>
      <c r="S3636" s="27">
        <v>1</v>
      </c>
      <c r="T3636" s="33">
        <v>1.0409624303569636</v>
      </c>
      <c r="U3636" s="27">
        <v>64119682.100000001</v>
      </c>
      <c r="V3636" s="27">
        <v>201755000</v>
      </c>
      <c r="W3636" s="27">
        <v>111988000</v>
      </c>
      <c r="X3636" s="27"/>
      <c r="Y3636" s="27">
        <v>0</v>
      </c>
      <c r="Z3636" s="27">
        <v>1</v>
      </c>
    </row>
    <row r="3637" spans="1:26">
      <c r="A3637" s="27">
        <v>1978</v>
      </c>
      <c r="B3637" t="s">
        <v>97</v>
      </c>
      <c r="C3637" s="27"/>
      <c r="D3637" s="27"/>
      <c r="E3637" s="27"/>
      <c r="F3637" s="27">
        <v>0</v>
      </c>
      <c r="G3637" s="27">
        <v>1</v>
      </c>
      <c r="H3637" s="27">
        <v>0</v>
      </c>
      <c r="I3637" s="27">
        <v>1</v>
      </c>
      <c r="J3637" s="27">
        <v>0</v>
      </c>
      <c r="K3637" s="27">
        <v>4</v>
      </c>
      <c r="L3637" s="27">
        <v>1</v>
      </c>
      <c r="M3637" s="27">
        <v>0</v>
      </c>
      <c r="N3637" s="27">
        <v>1</v>
      </c>
      <c r="O3637" s="27">
        <v>1</v>
      </c>
      <c r="P3637" s="27"/>
      <c r="Q3637" s="27">
        <v>5303734882.5344648</v>
      </c>
      <c r="R3637" s="27">
        <v>0</v>
      </c>
      <c r="S3637" s="27">
        <v>1</v>
      </c>
      <c r="T3637" s="33">
        <v>0.91734575384516981</v>
      </c>
      <c r="U3637" s="27">
        <v>94041896.099999994</v>
      </c>
      <c r="V3637" s="27">
        <v>240337000</v>
      </c>
      <c r="W3637" s="27">
        <v>127916000</v>
      </c>
      <c r="X3637" s="27"/>
      <c r="Y3637" s="27">
        <v>0</v>
      </c>
      <c r="Z3637" s="27">
        <v>1</v>
      </c>
    </row>
    <row r="3638" spans="1:26">
      <c r="A3638" s="27">
        <v>1979</v>
      </c>
      <c r="B3638" t="s">
        <v>97</v>
      </c>
      <c r="C3638" s="27"/>
      <c r="D3638" s="27"/>
      <c r="E3638" s="27"/>
      <c r="F3638" s="27">
        <v>0</v>
      </c>
      <c r="G3638" s="27">
        <v>1</v>
      </c>
      <c r="H3638" s="27">
        <v>0</v>
      </c>
      <c r="I3638" s="27">
        <v>1</v>
      </c>
      <c r="J3638" s="27">
        <v>0</v>
      </c>
      <c r="K3638" s="27">
        <v>4</v>
      </c>
      <c r="L3638" s="27">
        <v>1</v>
      </c>
      <c r="M3638" s="27">
        <v>0</v>
      </c>
      <c r="N3638" s="27">
        <v>1</v>
      </c>
      <c r="O3638" s="27">
        <v>1</v>
      </c>
      <c r="P3638" s="27"/>
      <c r="Q3638" s="27">
        <v>6234390975.2709103</v>
      </c>
      <c r="R3638" s="27">
        <v>0</v>
      </c>
      <c r="S3638" s="27">
        <v>1</v>
      </c>
      <c r="T3638" s="33">
        <v>0.9810294585578897</v>
      </c>
      <c r="U3638" s="27">
        <v>188034366.90000001</v>
      </c>
      <c r="V3638" s="27">
        <v>273693000</v>
      </c>
      <c r="W3638" s="27">
        <v>148945000</v>
      </c>
      <c r="X3638" s="27"/>
      <c r="Y3638" s="27">
        <v>212000000</v>
      </c>
      <c r="Z3638" s="27">
        <v>1</v>
      </c>
    </row>
    <row r="3639" spans="1:26">
      <c r="A3639" s="27">
        <v>1980</v>
      </c>
      <c r="B3639" t="s">
        <v>97</v>
      </c>
      <c r="C3639" s="27"/>
      <c r="D3639" s="27"/>
      <c r="E3639" s="27"/>
      <c r="F3639" s="27">
        <v>46400000</v>
      </c>
      <c r="G3639" s="27">
        <v>1</v>
      </c>
      <c r="H3639" s="27">
        <v>0</v>
      </c>
      <c r="I3639" s="27">
        <v>1</v>
      </c>
      <c r="J3639" s="27">
        <v>0</v>
      </c>
      <c r="K3639" s="27">
        <v>4</v>
      </c>
      <c r="L3639" s="27">
        <v>1</v>
      </c>
      <c r="M3639" s="27">
        <v>0</v>
      </c>
      <c r="N3639" s="27">
        <v>1</v>
      </c>
      <c r="O3639" s="27">
        <v>1</v>
      </c>
      <c r="P3639" s="27">
        <v>10099000000</v>
      </c>
      <c r="Q3639" s="27">
        <v>7265315331.6227274</v>
      </c>
      <c r="R3639" s="27">
        <v>1</v>
      </c>
      <c r="S3639" s="27">
        <v>1</v>
      </c>
      <c r="T3639" s="33">
        <v>0.94044734443210454</v>
      </c>
      <c r="U3639" s="27">
        <v>253896083.09999999</v>
      </c>
      <c r="V3639" s="27">
        <v>308255000</v>
      </c>
      <c r="W3639" s="27">
        <v>220025000</v>
      </c>
      <c r="X3639" s="27"/>
      <c r="Y3639" s="27">
        <v>0</v>
      </c>
      <c r="Z3639" s="27">
        <v>1</v>
      </c>
    </row>
    <row r="3640" spans="1:26">
      <c r="A3640" s="27">
        <v>1981</v>
      </c>
      <c r="B3640" t="s">
        <v>97</v>
      </c>
      <c r="C3640" s="27"/>
      <c r="D3640" s="27"/>
      <c r="E3640" s="27"/>
      <c r="F3640" s="27">
        <v>0</v>
      </c>
      <c r="G3640" s="27">
        <v>1</v>
      </c>
      <c r="H3640" s="27">
        <v>0</v>
      </c>
      <c r="I3640" s="27">
        <v>1</v>
      </c>
      <c r="J3640" s="27">
        <v>0</v>
      </c>
      <c r="K3640" s="27">
        <v>4</v>
      </c>
      <c r="L3640" s="27">
        <v>1</v>
      </c>
      <c r="M3640" s="27">
        <v>0</v>
      </c>
      <c r="N3640" s="27">
        <v>1</v>
      </c>
      <c r="O3640" s="27">
        <v>1</v>
      </c>
      <c r="P3640" s="27">
        <v>9513000000</v>
      </c>
      <c r="Q3640" s="27">
        <v>6854491453.9020777</v>
      </c>
      <c r="R3640" s="27">
        <v>1</v>
      </c>
      <c r="S3640" s="27">
        <v>1</v>
      </c>
      <c r="T3640" s="33">
        <v>0.83355014400471705</v>
      </c>
      <c r="U3640" s="27">
        <v>258599035.69999999</v>
      </c>
      <c r="V3640" s="27">
        <v>351379000</v>
      </c>
      <c r="W3640" s="27">
        <v>234132131.5</v>
      </c>
      <c r="X3640" s="27"/>
      <c r="Y3640" s="27">
        <v>115000000</v>
      </c>
      <c r="Z3640" s="27">
        <v>1</v>
      </c>
    </row>
    <row r="3641" spans="1:26">
      <c r="A3641" s="27">
        <v>1982</v>
      </c>
      <c r="B3641" t="s">
        <v>97</v>
      </c>
      <c r="C3641" s="27"/>
      <c r="D3641" s="27"/>
      <c r="E3641" s="27"/>
      <c r="F3641" s="27">
        <v>0</v>
      </c>
      <c r="G3641" s="27">
        <v>1</v>
      </c>
      <c r="H3641" s="27">
        <v>0</v>
      </c>
      <c r="I3641" s="27">
        <v>1</v>
      </c>
      <c r="J3641" s="27">
        <v>0</v>
      </c>
      <c r="K3641" s="27">
        <v>4</v>
      </c>
      <c r="L3641" s="27">
        <v>1</v>
      </c>
      <c r="M3641" s="27">
        <v>0</v>
      </c>
      <c r="N3641" s="27">
        <v>1</v>
      </c>
      <c r="O3641" s="27">
        <v>1</v>
      </c>
      <c r="P3641" s="27">
        <v>9159000000</v>
      </c>
      <c r="Q3641" s="27">
        <v>6431579357.3125629</v>
      </c>
      <c r="R3641" s="27">
        <v>1</v>
      </c>
      <c r="S3641" s="27">
        <v>1</v>
      </c>
      <c r="T3641" s="33">
        <v>0.78443295677873848</v>
      </c>
      <c r="U3641" s="27">
        <v>393464493.89999998</v>
      </c>
      <c r="V3641" s="27">
        <v>423577000</v>
      </c>
      <c r="W3641" s="27">
        <v>318685049.60000002</v>
      </c>
      <c r="X3641" s="27"/>
      <c r="Y3641" s="27">
        <v>33800000</v>
      </c>
      <c r="Z3641" s="27">
        <v>1</v>
      </c>
    </row>
    <row r="3642" spans="1:26">
      <c r="A3642" s="27">
        <v>1983</v>
      </c>
      <c r="B3642" t="s">
        <v>97</v>
      </c>
      <c r="C3642" s="27"/>
      <c r="D3642" s="27"/>
      <c r="E3642" s="27"/>
      <c r="F3642" s="27">
        <v>0</v>
      </c>
      <c r="G3642" s="27">
        <v>1</v>
      </c>
      <c r="H3642" s="27">
        <v>0</v>
      </c>
      <c r="I3642" s="27">
        <v>1</v>
      </c>
      <c r="J3642" s="27">
        <v>0</v>
      </c>
      <c r="K3642" s="27">
        <v>4</v>
      </c>
      <c r="L3642" s="27">
        <v>1</v>
      </c>
      <c r="M3642" s="27">
        <v>0</v>
      </c>
      <c r="N3642" s="27">
        <v>1</v>
      </c>
      <c r="O3642" s="27">
        <v>1</v>
      </c>
      <c r="P3642" s="27">
        <v>8470000000.000001</v>
      </c>
      <c r="Q3642" s="27">
        <v>5979198463.8302469</v>
      </c>
      <c r="R3642" s="27">
        <v>1</v>
      </c>
      <c r="S3642" s="27">
        <v>1</v>
      </c>
      <c r="T3642" s="33">
        <v>0.83426891623154475</v>
      </c>
      <c r="U3642" s="27">
        <v>464237304.5</v>
      </c>
      <c r="V3642" s="27">
        <v>506354000</v>
      </c>
      <c r="W3642" s="27">
        <v>333943772</v>
      </c>
      <c r="X3642" s="27"/>
      <c r="Y3642" s="27">
        <v>0</v>
      </c>
      <c r="Z3642" s="27">
        <v>1</v>
      </c>
    </row>
    <row r="3643" spans="1:26">
      <c r="A3643" s="27">
        <v>1984</v>
      </c>
      <c r="B3643" t="s">
        <v>97</v>
      </c>
      <c r="C3643" s="27"/>
      <c r="D3643" s="27"/>
      <c r="E3643" s="27"/>
      <c r="F3643" s="27">
        <v>0</v>
      </c>
      <c r="G3643" s="27">
        <v>1</v>
      </c>
      <c r="H3643" s="27">
        <v>0</v>
      </c>
      <c r="I3643" s="27">
        <v>1</v>
      </c>
      <c r="J3643" s="27">
        <v>0</v>
      </c>
      <c r="K3643" s="27">
        <v>4</v>
      </c>
      <c r="L3643" s="27">
        <v>1</v>
      </c>
      <c r="M3643" s="27">
        <v>0</v>
      </c>
      <c r="N3643" s="27">
        <v>1</v>
      </c>
      <c r="O3643" s="27">
        <v>1</v>
      </c>
      <c r="P3643" s="27">
        <v>8788000000</v>
      </c>
      <c r="Q3643" s="27">
        <v>6191437070.4418402</v>
      </c>
      <c r="R3643" s="27">
        <v>1</v>
      </c>
      <c r="S3643" s="27">
        <v>1</v>
      </c>
      <c r="T3643" s="33">
        <v>0.82999599794502654</v>
      </c>
      <c r="U3643" s="27">
        <v>419810230.39999998</v>
      </c>
      <c r="V3643" s="27">
        <v>582948000</v>
      </c>
      <c r="W3643" s="27">
        <v>363118998.30000001</v>
      </c>
      <c r="X3643" s="27"/>
      <c r="Y3643" s="27"/>
      <c r="Z3643" s="27">
        <v>1</v>
      </c>
    </row>
    <row r="3644" spans="1:26">
      <c r="A3644" s="27">
        <v>1985</v>
      </c>
      <c r="B3644" t="s">
        <v>97</v>
      </c>
      <c r="C3644" s="27"/>
      <c r="D3644" s="27"/>
      <c r="E3644" s="27"/>
      <c r="F3644" s="27">
        <v>13000000</v>
      </c>
      <c r="G3644" s="27">
        <v>1</v>
      </c>
      <c r="H3644" s="27">
        <v>0</v>
      </c>
      <c r="I3644" s="27">
        <v>1</v>
      </c>
      <c r="J3644" s="27">
        <v>0</v>
      </c>
      <c r="K3644" s="27">
        <v>4</v>
      </c>
      <c r="L3644" s="27">
        <v>1</v>
      </c>
      <c r="M3644" s="27">
        <v>0</v>
      </c>
      <c r="N3644" s="27">
        <v>1</v>
      </c>
      <c r="O3644" s="27">
        <v>1</v>
      </c>
      <c r="P3644" s="27">
        <v>8746000000</v>
      </c>
      <c r="Q3644" s="27">
        <v>6135034338.3043079</v>
      </c>
      <c r="R3644" s="27">
        <v>1</v>
      </c>
      <c r="S3644" s="27">
        <v>1</v>
      </c>
      <c r="T3644" s="33">
        <v>0.74915719568429318</v>
      </c>
      <c r="U3644" s="27">
        <v>521810030.19999999</v>
      </c>
      <c r="V3644" s="27">
        <v>750865000</v>
      </c>
      <c r="W3644" s="27">
        <v>408479154</v>
      </c>
      <c r="X3644" s="27"/>
      <c r="Y3644" s="27"/>
      <c r="Z3644" s="27">
        <v>1</v>
      </c>
    </row>
    <row r="3645" spans="1:26">
      <c r="A3645" s="27">
        <v>1986</v>
      </c>
      <c r="B3645" t="s">
        <v>97</v>
      </c>
      <c r="C3645" s="27"/>
      <c r="D3645" s="27"/>
      <c r="E3645" s="27"/>
      <c r="F3645" s="27">
        <v>0</v>
      </c>
      <c r="G3645" s="27">
        <v>1</v>
      </c>
      <c r="H3645" s="27">
        <v>0</v>
      </c>
      <c r="I3645" s="27">
        <v>1</v>
      </c>
      <c r="J3645" s="27">
        <v>0</v>
      </c>
      <c r="K3645" s="27">
        <v>4</v>
      </c>
      <c r="L3645" s="27">
        <v>1</v>
      </c>
      <c r="M3645" s="27">
        <v>0</v>
      </c>
      <c r="N3645" s="27">
        <v>1</v>
      </c>
      <c r="O3645" s="27">
        <v>1</v>
      </c>
      <c r="P3645" s="27">
        <v>10387000000</v>
      </c>
      <c r="Q3645" s="27">
        <v>7239126716.9321909</v>
      </c>
      <c r="R3645" s="27">
        <v>1</v>
      </c>
      <c r="S3645" s="27">
        <v>1</v>
      </c>
      <c r="T3645" s="33">
        <v>0.7030572776909082</v>
      </c>
      <c r="U3645" s="27">
        <v>459803182.39999998</v>
      </c>
      <c r="V3645" s="27">
        <v>931183000</v>
      </c>
      <c r="W3645" s="27">
        <v>450939296.80000001</v>
      </c>
      <c r="X3645" s="27"/>
      <c r="Y3645" s="27"/>
      <c r="Z3645" s="27">
        <v>1</v>
      </c>
    </row>
    <row r="3646" spans="1:26">
      <c r="A3646" s="27">
        <v>1987</v>
      </c>
      <c r="B3646" t="s">
        <v>97</v>
      </c>
      <c r="C3646" s="27"/>
      <c r="D3646" s="27"/>
      <c r="E3646" s="27"/>
      <c r="F3646" s="27">
        <v>0</v>
      </c>
      <c r="G3646" s="27">
        <v>1</v>
      </c>
      <c r="H3646" s="27">
        <v>0</v>
      </c>
      <c r="I3646" s="27">
        <v>1</v>
      </c>
      <c r="J3646" s="27">
        <v>0</v>
      </c>
      <c r="K3646" s="27">
        <v>4</v>
      </c>
      <c r="L3646" s="27">
        <v>1</v>
      </c>
      <c r="M3646" s="27">
        <v>0</v>
      </c>
      <c r="N3646" s="27">
        <v>1</v>
      </c>
      <c r="O3646" s="27">
        <v>1</v>
      </c>
      <c r="P3646" s="27">
        <v>11387000000</v>
      </c>
      <c r="Q3646" s="27">
        <v>7970820530.7507801</v>
      </c>
      <c r="R3646" s="27">
        <v>1</v>
      </c>
      <c r="S3646" s="27">
        <v>1</v>
      </c>
      <c r="T3646" s="33">
        <v>0.74330063470010233</v>
      </c>
      <c r="U3646" s="27">
        <v>401317634.10000002</v>
      </c>
      <c r="V3646" s="27">
        <v>1128299000</v>
      </c>
      <c r="W3646" s="27">
        <v>553117579.20000005</v>
      </c>
      <c r="X3646" s="27"/>
      <c r="Y3646" s="27"/>
      <c r="Z3646" s="27">
        <v>1</v>
      </c>
    </row>
    <row r="3647" spans="1:26">
      <c r="A3647" s="27">
        <v>1988</v>
      </c>
      <c r="B3647" t="s">
        <v>97</v>
      </c>
      <c r="C3647" s="27"/>
      <c r="D3647" s="27"/>
      <c r="E3647" s="27"/>
      <c r="F3647" s="27">
        <v>13000000</v>
      </c>
      <c r="G3647" s="27">
        <v>1</v>
      </c>
      <c r="H3647" s="27">
        <v>0</v>
      </c>
      <c r="I3647" s="27">
        <v>1</v>
      </c>
      <c r="J3647" s="27">
        <v>0</v>
      </c>
      <c r="K3647" s="27">
        <v>4</v>
      </c>
      <c r="L3647" s="27">
        <v>1</v>
      </c>
      <c r="M3647" s="27">
        <v>0</v>
      </c>
      <c r="N3647" s="27">
        <v>1</v>
      </c>
      <c r="O3647" s="27">
        <v>1</v>
      </c>
      <c r="P3647" s="27">
        <v>11806000000</v>
      </c>
      <c r="Q3647" s="27">
        <v>8355380879.1295481</v>
      </c>
      <c r="R3647" s="27">
        <v>1</v>
      </c>
      <c r="S3647" s="27">
        <v>1</v>
      </c>
      <c r="T3647" s="33">
        <v>0.80560957079318884</v>
      </c>
      <c r="U3647" s="27">
        <v>455445436.5</v>
      </c>
      <c r="V3647" s="27">
        <v>973045000</v>
      </c>
      <c r="W3647" s="27">
        <v>672698712.10000002</v>
      </c>
      <c r="X3647" s="27"/>
      <c r="Y3647" s="27"/>
      <c r="Z3647" s="27">
        <v>1</v>
      </c>
    </row>
    <row r="3648" spans="1:26">
      <c r="A3648" s="27">
        <v>1989</v>
      </c>
      <c r="B3648" t="s">
        <v>97</v>
      </c>
      <c r="C3648" s="27"/>
      <c r="D3648" s="27"/>
      <c r="E3648" s="27"/>
      <c r="F3648" s="27">
        <v>0</v>
      </c>
      <c r="G3648" s="27">
        <v>1</v>
      </c>
      <c r="H3648" s="27">
        <v>0</v>
      </c>
      <c r="I3648" s="27">
        <v>1</v>
      </c>
      <c r="J3648" s="27">
        <v>0</v>
      </c>
      <c r="K3648" s="27">
        <v>4</v>
      </c>
      <c r="L3648" s="27">
        <v>1</v>
      </c>
      <c r="M3648" s="27">
        <v>0</v>
      </c>
      <c r="N3648" s="27">
        <v>1</v>
      </c>
      <c r="O3648" s="27">
        <v>1</v>
      </c>
      <c r="P3648" s="27">
        <v>11705000000</v>
      </c>
      <c r="Q3648" s="27">
        <v>8283114648.3677502</v>
      </c>
      <c r="R3648" s="27">
        <v>1</v>
      </c>
      <c r="S3648" s="27">
        <v>1</v>
      </c>
      <c r="T3648" s="33">
        <v>0.74679040704290955</v>
      </c>
      <c r="U3648" s="27">
        <v>415432259.19999999</v>
      </c>
      <c r="V3648" s="27">
        <v>889011000</v>
      </c>
      <c r="W3648" s="27">
        <v>893099347.70000005</v>
      </c>
      <c r="X3648" s="27"/>
      <c r="Y3648" s="27"/>
      <c r="Z3648" s="27">
        <v>1</v>
      </c>
    </row>
    <row r="3649" spans="1:26">
      <c r="A3649" s="27">
        <v>1990</v>
      </c>
      <c r="B3649" t="s">
        <v>97</v>
      </c>
      <c r="C3649" s="27"/>
      <c r="D3649" s="27"/>
      <c r="E3649" s="27"/>
      <c r="F3649" s="27">
        <v>0</v>
      </c>
      <c r="G3649" s="27">
        <v>1</v>
      </c>
      <c r="H3649" s="27">
        <v>0</v>
      </c>
      <c r="I3649" s="27">
        <v>1</v>
      </c>
      <c r="J3649" s="27">
        <v>0</v>
      </c>
      <c r="K3649" s="27">
        <v>4</v>
      </c>
      <c r="L3649" s="27">
        <v>1</v>
      </c>
      <c r="M3649" s="27">
        <v>0</v>
      </c>
      <c r="N3649" s="27">
        <v>1</v>
      </c>
      <c r="O3649" s="27">
        <v>1</v>
      </c>
      <c r="P3649" s="27">
        <v>12180000000</v>
      </c>
      <c r="Q3649" s="27">
        <v>8572359162.8563061</v>
      </c>
      <c r="R3649" s="27">
        <v>1</v>
      </c>
      <c r="S3649" s="27">
        <v>1</v>
      </c>
      <c r="T3649" s="33">
        <v>0.70566019682121295</v>
      </c>
      <c r="U3649" s="27">
        <v>482115288.80000001</v>
      </c>
      <c r="V3649" s="27">
        <v>871482000</v>
      </c>
      <c r="W3649" s="27">
        <v>1184554018.5</v>
      </c>
      <c r="X3649" s="27"/>
      <c r="Y3649" s="27"/>
      <c r="Z3649" s="27">
        <v>1</v>
      </c>
    </row>
    <row r="3650" spans="1:26">
      <c r="A3650" s="27">
        <v>1991</v>
      </c>
      <c r="B3650" t="s">
        <v>97</v>
      </c>
      <c r="C3650" s="27"/>
      <c r="D3650" s="27"/>
      <c r="E3650" s="27"/>
      <c r="F3650" s="27">
        <v>0</v>
      </c>
      <c r="G3650" s="27">
        <v>1</v>
      </c>
      <c r="H3650" s="27">
        <v>0</v>
      </c>
      <c r="I3650" s="27">
        <v>1</v>
      </c>
      <c r="J3650" s="27">
        <v>0</v>
      </c>
      <c r="K3650" s="27">
        <v>4</v>
      </c>
      <c r="L3650" s="27">
        <v>1</v>
      </c>
      <c r="M3650" s="27">
        <v>0</v>
      </c>
      <c r="N3650" s="27">
        <v>1</v>
      </c>
      <c r="O3650" s="27">
        <v>1</v>
      </c>
      <c r="P3650" s="27">
        <v>11501000000</v>
      </c>
      <c r="Q3650" s="27">
        <v>8151479004.213335</v>
      </c>
      <c r="R3650" s="27">
        <v>1</v>
      </c>
      <c r="S3650" s="27">
        <v>1</v>
      </c>
      <c r="T3650" s="33">
        <v>0.64778014054484578</v>
      </c>
      <c r="U3650" s="27">
        <v>493272360.89999998</v>
      </c>
      <c r="V3650" s="27">
        <v>783086000</v>
      </c>
      <c r="W3650" s="27">
        <v>1370366066.8</v>
      </c>
      <c r="X3650" s="27"/>
      <c r="Y3650" s="27"/>
      <c r="Z3650" s="27">
        <v>1</v>
      </c>
    </row>
    <row r="3651" spans="1:26">
      <c r="A3651" s="27">
        <v>1992</v>
      </c>
      <c r="B3651" t="s">
        <v>97</v>
      </c>
      <c r="C3651" s="27"/>
      <c r="D3651" s="27"/>
      <c r="E3651" s="27"/>
      <c r="F3651" s="27">
        <v>0</v>
      </c>
      <c r="G3651" s="27">
        <v>1</v>
      </c>
      <c r="H3651" s="27">
        <v>0</v>
      </c>
      <c r="I3651" s="27">
        <v>1</v>
      </c>
      <c r="J3651" s="27">
        <v>0</v>
      </c>
      <c r="K3651" s="27">
        <v>4</v>
      </c>
      <c r="L3651" s="27">
        <v>1</v>
      </c>
      <c r="M3651" s="27">
        <v>0</v>
      </c>
      <c r="N3651" s="27">
        <v>1</v>
      </c>
      <c r="O3651" s="27">
        <v>1</v>
      </c>
      <c r="P3651" s="27">
        <v>11327000000</v>
      </c>
      <c r="Q3651" s="27">
        <v>8209129171.7364855</v>
      </c>
      <c r="R3651" s="27">
        <v>1</v>
      </c>
      <c r="S3651" s="27">
        <v>1</v>
      </c>
      <c r="T3651" s="33">
        <v>0.62587770846912083</v>
      </c>
      <c r="U3651" s="27">
        <v>393368250</v>
      </c>
      <c r="V3651" s="27">
        <v>656246000</v>
      </c>
      <c r="W3651" s="27">
        <v>1410555000</v>
      </c>
      <c r="X3651" s="27"/>
      <c r="Y3651" s="27"/>
      <c r="Z3651" s="27">
        <v>1</v>
      </c>
    </row>
    <row r="3652" spans="1:26">
      <c r="A3652" s="27">
        <v>1993</v>
      </c>
      <c r="B3652" t="s">
        <v>97</v>
      </c>
      <c r="C3652" s="27"/>
      <c r="D3652" s="27"/>
      <c r="E3652" s="27"/>
      <c r="F3652" s="27">
        <v>0</v>
      </c>
      <c r="G3652" s="27">
        <v>1</v>
      </c>
      <c r="H3652" s="27">
        <v>0</v>
      </c>
      <c r="I3652" s="27">
        <v>1</v>
      </c>
      <c r="J3652" s="27">
        <v>0</v>
      </c>
      <c r="K3652" s="27">
        <v>4</v>
      </c>
      <c r="L3652" s="27">
        <v>1</v>
      </c>
      <c r="M3652" s="27">
        <v>0</v>
      </c>
      <c r="N3652" s="27">
        <v>1</v>
      </c>
      <c r="O3652" s="27">
        <v>1</v>
      </c>
      <c r="P3652" s="27">
        <v>7869000000</v>
      </c>
      <c r="Q3652" s="27">
        <v>5751789915.053628</v>
      </c>
      <c r="R3652" s="27">
        <v>1</v>
      </c>
      <c r="S3652" s="27">
        <v>1</v>
      </c>
      <c r="T3652" s="33">
        <v>0.648154718576755</v>
      </c>
      <c r="U3652" s="27">
        <v>363089584.80000001</v>
      </c>
      <c r="V3652" s="27">
        <v>566289000</v>
      </c>
      <c r="W3652" s="27">
        <v>1631042000</v>
      </c>
      <c r="X3652" s="27"/>
      <c r="Y3652" s="27"/>
      <c r="Z3652" s="27">
        <v>1</v>
      </c>
    </row>
    <row r="3653" spans="1:26">
      <c r="A3653" s="27">
        <v>1994</v>
      </c>
      <c r="B3653" t="s">
        <v>97</v>
      </c>
      <c r="C3653" s="27"/>
      <c r="D3653" s="27"/>
      <c r="E3653" s="27"/>
      <c r="F3653" s="27">
        <v>0</v>
      </c>
      <c r="G3653" s="27">
        <v>1</v>
      </c>
      <c r="H3653" s="27">
        <v>0</v>
      </c>
      <c r="I3653" s="27">
        <v>1</v>
      </c>
      <c r="J3653" s="27">
        <v>0</v>
      </c>
      <c r="K3653" s="27">
        <v>4</v>
      </c>
      <c r="L3653" s="27">
        <v>1</v>
      </c>
      <c r="M3653" s="27">
        <v>0</v>
      </c>
      <c r="N3653" s="27">
        <v>1</v>
      </c>
      <c r="O3653" s="27">
        <v>1</v>
      </c>
      <c r="P3653" s="27">
        <v>9422000000</v>
      </c>
      <c r="Q3653" s="27">
        <v>7148145375.7854509</v>
      </c>
      <c r="R3653" s="27">
        <v>1</v>
      </c>
      <c r="S3653" s="27">
        <v>1</v>
      </c>
      <c r="T3653" s="33">
        <v>0.69545665111729171</v>
      </c>
      <c r="U3653" s="27">
        <v>404747779.19999999</v>
      </c>
      <c r="V3653" s="27">
        <v>501277000</v>
      </c>
      <c r="W3653" s="27">
        <v>1788798000</v>
      </c>
      <c r="X3653" s="27"/>
      <c r="Y3653" s="27"/>
      <c r="Z3653" s="27">
        <v>1</v>
      </c>
    </row>
    <row r="3654" spans="1:26">
      <c r="A3654" s="27">
        <v>1995</v>
      </c>
      <c r="B3654" t="s">
        <v>97</v>
      </c>
      <c r="C3654" s="27"/>
      <c r="D3654" s="27"/>
      <c r="E3654" s="27"/>
      <c r="F3654" s="27">
        <v>0</v>
      </c>
      <c r="G3654" s="27">
        <v>1</v>
      </c>
      <c r="H3654" s="27">
        <v>0</v>
      </c>
      <c r="I3654" s="27">
        <v>1</v>
      </c>
      <c r="J3654" s="27">
        <v>0</v>
      </c>
      <c r="K3654" s="27">
        <v>4</v>
      </c>
      <c r="L3654" s="27">
        <v>1</v>
      </c>
      <c r="M3654" s="27">
        <v>0</v>
      </c>
      <c r="N3654" s="27">
        <v>1</v>
      </c>
      <c r="O3654" s="27">
        <v>1</v>
      </c>
      <c r="P3654" s="27">
        <v>11944000000</v>
      </c>
      <c r="Q3654" s="27">
        <v>9046326059.9885654</v>
      </c>
      <c r="R3654" s="27">
        <v>1</v>
      </c>
      <c r="S3654" s="27">
        <v>1</v>
      </c>
      <c r="T3654" s="33">
        <v>0.69736071622307827</v>
      </c>
      <c r="U3654" s="27">
        <v>373788318.80000001</v>
      </c>
      <c r="V3654" s="27">
        <v>435115000</v>
      </c>
      <c r="W3654" s="27">
        <v>1976772000</v>
      </c>
      <c r="X3654" s="27"/>
      <c r="Y3654" s="27"/>
      <c r="Z3654" s="27">
        <v>1</v>
      </c>
    </row>
    <row r="3655" spans="1:26">
      <c r="A3655" s="27">
        <v>1996</v>
      </c>
      <c r="B3655" t="s">
        <v>97</v>
      </c>
      <c r="C3655" s="27"/>
      <c r="D3655" s="27"/>
      <c r="E3655" s="27"/>
      <c r="F3655" s="27">
        <v>0</v>
      </c>
      <c r="G3655" s="27">
        <v>1</v>
      </c>
      <c r="H3655" s="27">
        <v>0</v>
      </c>
      <c r="I3655" s="27">
        <v>1</v>
      </c>
      <c r="J3655" s="27">
        <v>0</v>
      </c>
      <c r="K3655" s="27">
        <v>4</v>
      </c>
      <c r="L3655" s="27">
        <v>1</v>
      </c>
      <c r="M3655" s="27">
        <v>0</v>
      </c>
      <c r="N3655" s="27">
        <v>1</v>
      </c>
      <c r="O3655" s="27">
        <v>1</v>
      </c>
      <c r="P3655" s="27">
        <v>13565000000</v>
      </c>
      <c r="Q3655" s="27">
        <v>12045858436.239931</v>
      </c>
      <c r="R3655" s="27">
        <v>1</v>
      </c>
      <c r="S3655" s="27">
        <v>1</v>
      </c>
      <c r="T3655" s="33">
        <v>0.69966405838602452</v>
      </c>
      <c r="U3655" s="27">
        <v>337223196.10000002</v>
      </c>
      <c r="V3655" s="27">
        <v>312445000</v>
      </c>
      <c r="W3655" s="27">
        <v>2062398000</v>
      </c>
      <c r="X3655" s="27"/>
      <c r="Y3655" s="27"/>
      <c r="Z3655" s="27">
        <v>1</v>
      </c>
    </row>
    <row r="3656" spans="1:26">
      <c r="A3656" s="27">
        <v>1997</v>
      </c>
      <c r="B3656" t="s">
        <v>97</v>
      </c>
      <c r="C3656" s="27"/>
      <c r="D3656" s="27"/>
      <c r="E3656" s="27"/>
      <c r="F3656" s="27">
        <v>0</v>
      </c>
      <c r="G3656" s="27">
        <v>1</v>
      </c>
      <c r="H3656" s="27">
        <v>0</v>
      </c>
      <c r="I3656" s="27">
        <v>1</v>
      </c>
      <c r="J3656" s="27">
        <v>0</v>
      </c>
      <c r="K3656" s="27">
        <v>4</v>
      </c>
      <c r="L3656" s="27">
        <v>1</v>
      </c>
      <c r="M3656" s="27">
        <v>0</v>
      </c>
      <c r="N3656" s="27">
        <v>1</v>
      </c>
      <c r="O3656" s="27">
        <v>1</v>
      </c>
      <c r="P3656" s="27">
        <v>13742000000</v>
      </c>
      <c r="Q3656" s="27">
        <v>13115773737.566362</v>
      </c>
      <c r="R3656" s="27">
        <v>1</v>
      </c>
      <c r="S3656" s="27">
        <v>1</v>
      </c>
      <c r="T3656" s="33">
        <v>0.71538944173936525</v>
      </c>
      <c r="U3656" s="27">
        <v>250423490.90000001</v>
      </c>
      <c r="V3656" s="27">
        <v>213218000</v>
      </c>
      <c r="W3656" s="27">
        <v>2032105000</v>
      </c>
      <c r="X3656" s="27"/>
      <c r="Y3656" s="27"/>
      <c r="Z3656" s="27">
        <v>1</v>
      </c>
    </row>
    <row r="3657" spans="1:26">
      <c r="A3657" s="27">
        <v>1998</v>
      </c>
      <c r="B3657" t="s">
        <v>97</v>
      </c>
      <c r="C3657" s="27"/>
      <c r="D3657" s="27"/>
      <c r="E3657" s="27"/>
      <c r="F3657" s="27">
        <v>0</v>
      </c>
      <c r="G3657" s="27">
        <v>1</v>
      </c>
      <c r="H3657" s="27">
        <v>0</v>
      </c>
      <c r="I3657" s="27">
        <v>1</v>
      </c>
      <c r="J3657" s="27">
        <v>0</v>
      </c>
      <c r="K3657" s="27">
        <v>4</v>
      </c>
      <c r="L3657" s="27">
        <v>1</v>
      </c>
      <c r="M3657" s="27">
        <v>0</v>
      </c>
      <c r="N3657" s="27">
        <v>1</v>
      </c>
      <c r="O3657" s="27">
        <v>1</v>
      </c>
      <c r="P3657" s="27">
        <v>15739000000</v>
      </c>
      <c r="Q3657" s="27">
        <v>14093998843.733381</v>
      </c>
      <c r="R3657" s="27">
        <v>1</v>
      </c>
      <c r="S3657" s="27">
        <v>1</v>
      </c>
      <c r="T3657" s="33">
        <v>0.63293736472878814</v>
      </c>
      <c r="U3657" s="27">
        <v>196459614.5</v>
      </c>
      <c r="V3657" s="27">
        <v>154375000</v>
      </c>
      <c r="W3657" s="27">
        <v>2210056000</v>
      </c>
      <c r="X3657" s="27"/>
      <c r="Y3657" s="27"/>
      <c r="Z3657" s="27">
        <v>1</v>
      </c>
    </row>
    <row r="3658" spans="1:26">
      <c r="A3658" s="27">
        <v>1999</v>
      </c>
      <c r="B3658" t="s">
        <v>97</v>
      </c>
      <c r="C3658" s="27"/>
      <c r="D3658" s="27"/>
      <c r="E3658" s="27"/>
      <c r="F3658" s="27">
        <v>0</v>
      </c>
      <c r="G3658" s="27">
        <v>1</v>
      </c>
      <c r="H3658" s="27">
        <v>0</v>
      </c>
      <c r="I3658" s="27">
        <v>1</v>
      </c>
      <c r="J3658" s="27">
        <v>0</v>
      </c>
      <c r="K3658" s="27">
        <v>4</v>
      </c>
      <c r="L3658" s="27">
        <v>1</v>
      </c>
      <c r="M3658" s="27">
        <v>0</v>
      </c>
      <c r="N3658" s="27">
        <v>1</v>
      </c>
      <c r="O3658" s="27">
        <v>1</v>
      </c>
      <c r="P3658" s="27">
        <v>14353000000</v>
      </c>
      <c r="Q3658" s="27">
        <v>12896013576.732428</v>
      </c>
      <c r="R3658" s="27">
        <v>1</v>
      </c>
      <c r="S3658" s="27">
        <v>1</v>
      </c>
      <c r="T3658" s="33">
        <v>0.59173831677950461</v>
      </c>
      <c r="U3658" s="27">
        <v>182248736</v>
      </c>
      <c r="V3658" s="27">
        <v>90768000</v>
      </c>
      <c r="W3658" s="27">
        <v>2219853000</v>
      </c>
      <c r="X3658" s="27"/>
      <c r="Y3658" s="27"/>
      <c r="Z3658" s="27">
        <v>1</v>
      </c>
    </row>
    <row r="3659" spans="1:26">
      <c r="A3659" s="27">
        <v>2000</v>
      </c>
      <c r="B3659" t="s">
        <v>97</v>
      </c>
      <c r="C3659" s="27">
        <v>0</v>
      </c>
      <c r="D3659" s="27">
        <v>0</v>
      </c>
      <c r="E3659" s="27">
        <v>0</v>
      </c>
      <c r="F3659" s="27">
        <v>108000000</v>
      </c>
      <c r="G3659" s="27">
        <v>1</v>
      </c>
      <c r="H3659" s="27">
        <v>0</v>
      </c>
      <c r="I3659" s="27">
        <v>1</v>
      </c>
      <c r="J3659" s="27">
        <v>0</v>
      </c>
      <c r="K3659" s="27">
        <v>4</v>
      </c>
      <c r="L3659" s="27">
        <v>1</v>
      </c>
      <c r="M3659" s="27">
        <v>1</v>
      </c>
      <c r="N3659" s="27">
        <v>1</v>
      </c>
      <c r="O3659" s="27">
        <v>1</v>
      </c>
      <c r="P3659" s="27">
        <v>14136000000</v>
      </c>
      <c r="Q3659" s="27">
        <v>12705357103.00556</v>
      </c>
      <c r="R3659" s="27">
        <v>1</v>
      </c>
      <c r="S3659" s="27">
        <v>1</v>
      </c>
      <c r="T3659" s="33">
        <v>0.62919927379193319</v>
      </c>
      <c r="U3659" s="27">
        <v>174880488.90000001</v>
      </c>
      <c r="V3659" s="27">
        <v>47399000</v>
      </c>
      <c r="W3659" s="27">
        <v>2262010000</v>
      </c>
      <c r="X3659" s="27"/>
      <c r="Y3659" s="27"/>
      <c r="Z3659" s="27">
        <v>1</v>
      </c>
    </row>
    <row r="3660" spans="1:26">
      <c r="A3660" s="27">
        <v>2001</v>
      </c>
      <c r="B3660" t="s">
        <v>97</v>
      </c>
      <c r="C3660" s="27">
        <v>19092452</v>
      </c>
      <c r="D3660" s="27">
        <v>1909245.125</v>
      </c>
      <c r="E3660" s="27">
        <v>19092452</v>
      </c>
      <c r="F3660" s="27">
        <v>19092910</v>
      </c>
      <c r="G3660" s="27">
        <v>1</v>
      </c>
      <c r="H3660" s="27">
        <v>0</v>
      </c>
      <c r="I3660" s="27">
        <v>1</v>
      </c>
      <c r="J3660" s="27">
        <v>0</v>
      </c>
      <c r="K3660" s="27">
        <v>4</v>
      </c>
      <c r="L3660" s="27">
        <v>1</v>
      </c>
      <c r="M3660" s="27">
        <v>1</v>
      </c>
      <c r="N3660" s="27">
        <v>1</v>
      </c>
      <c r="O3660" s="27">
        <v>1</v>
      </c>
      <c r="P3660" s="27">
        <v>14536000000</v>
      </c>
      <c r="Q3660" s="27">
        <v>12986007425.878052</v>
      </c>
      <c r="R3660" s="27">
        <v>1</v>
      </c>
      <c r="S3660" s="27">
        <v>1</v>
      </c>
      <c r="T3660" s="33">
        <v>0.61588871891054842</v>
      </c>
      <c r="U3660" s="27">
        <v>145325743.69999999</v>
      </c>
      <c r="V3660" s="27">
        <v>23458000</v>
      </c>
      <c r="W3660" s="27">
        <v>2263384000</v>
      </c>
      <c r="X3660" s="27"/>
      <c r="Y3660" s="27"/>
      <c r="Z3660" s="27">
        <v>1</v>
      </c>
    </row>
    <row r="3661" spans="1:26">
      <c r="A3661" s="27">
        <v>2002</v>
      </c>
      <c r="B3661" t="s">
        <v>97</v>
      </c>
      <c r="C3661" s="27">
        <v>19048308</v>
      </c>
      <c r="D3661" s="27">
        <v>3809661.5</v>
      </c>
      <c r="E3661" s="27">
        <v>19048308</v>
      </c>
      <c r="F3661" s="27">
        <v>4063492.7578125</v>
      </c>
      <c r="G3661" s="27">
        <v>1</v>
      </c>
      <c r="H3661" s="27">
        <v>0</v>
      </c>
      <c r="I3661" s="27">
        <v>1</v>
      </c>
      <c r="J3661" s="27">
        <v>0</v>
      </c>
      <c r="K3661" s="27">
        <v>4</v>
      </c>
      <c r="L3661" s="27">
        <v>1</v>
      </c>
      <c r="M3661" s="27">
        <v>1</v>
      </c>
      <c r="N3661" s="27">
        <v>1</v>
      </c>
      <c r="O3661" s="27">
        <v>1</v>
      </c>
      <c r="P3661" s="27">
        <v>14764000000</v>
      </c>
      <c r="Q3661" s="27">
        <v>13147743910.72406</v>
      </c>
      <c r="R3661" s="27">
        <v>1</v>
      </c>
      <c r="S3661" s="27">
        <v>1</v>
      </c>
      <c r="T3661" s="33">
        <v>0.62466195784303247</v>
      </c>
      <c r="U3661" s="27">
        <v>138136748.59999999</v>
      </c>
      <c r="V3661" s="27">
        <v>12834000</v>
      </c>
      <c r="W3661" s="27">
        <v>2447022000</v>
      </c>
      <c r="X3661" s="27"/>
      <c r="Y3661" s="27"/>
      <c r="Z3661" s="27">
        <v>1</v>
      </c>
    </row>
    <row r="3662" spans="1:26">
      <c r="A3662" s="27">
        <v>2003</v>
      </c>
      <c r="B3662" t="s">
        <v>97</v>
      </c>
      <c r="C3662" s="27">
        <v>19753292</v>
      </c>
      <c r="D3662" s="27">
        <v>5925987.5</v>
      </c>
      <c r="E3662" s="27">
        <v>19753292</v>
      </c>
      <c r="F3662" s="27">
        <v>74578.33203125</v>
      </c>
      <c r="G3662" s="27">
        <v>1</v>
      </c>
      <c r="H3662" s="27">
        <v>0</v>
      </c>
      <c r="I3662" s="27">
        <v>1</v>
      </c>
      <c r="J3662" s="27">
        <v>0</v>
      </c>
      <c r="K3662" s="27">
        <v>4</v>
      </c>
      <c r="L3662" s="27">
        <v>1</v>
      </c>
      <c r="M3662" s="27">
        <v>1</v>
      </c>
      <c r="N3662" s="27">
        <v>1</v>
      </c>
      <c r="O3662" s="27">
        <v>1</v>
      </c>
      <c r="P3662" s="27">
        <v>16796000000</v>
      </c>
      <c r="Q3662" s="27">
        <v>14904517649.847567</v>
      </c>
      <c r="R3662" s="27">
        <v>1</v>
      </c>
      <c r="S3662" s="27">
        <v>1</v>
      </c>
      <c r="T3662" s="33">
        <v>0.61793375018798091</v>
      </c>
      <c r="U3662" s="27">
        <v>167284558.69999999</v>
      </c>
      <c r="V3662" s="27">
        <v>5876000</v>
      </c>
      <c r="W3662" s="27">
        <v>2736088000</v>
      </c>
      <c r="X3662" s="27"/>
      <c r="Y3662" s="27"/>
      <c r="Z3662" s="27">
        <v>1</v>
      </c>
    </row>
    <row r="3663" spans="1:26">
      <c r="A3663" s="27">
        <v>2004</v>
      </c>
      <c r="B3663" t="s">
        <v>97</v>
      </c>
      <c r="C3663" s="27">
        <v>18945694</v>
      </c>
      <c r="D3663" s="27">
        <v>7578278</v>
      </c>
      <c r="E3663" s="27">
        <v>18945694</v>
      </c>
      <c r="F3663" s="27">
        <v>63152.14453125</v>
      </c>
      <c r="G3663" s="27">
        <v>1</v>
      </c>
      <c r="H3663" s="27">
        <v>0</v>
      </c>
      <c r="I3663" s="27">
        <v>1</v>
      </c>
      <c r="J3663" s="27">
        <v>0</v>
      </c>
      <c r="K3663" s="27">
        <v>4</v>
      </c>
      <c r="L3663" s="27">
        <v>1</v>
      </c>
      <c r="M3663" s="27">
        <v>1</v>
      </c>
      <c r="N3663" s="27">
        <v>1</v>
      </c>
      <c r="O3663" s="27">
        <v>1</v>
      </c>
      <c r="P3663" s="27">
        <v>18064000000</v>
      </c>
      <c r="Q3663" s="27">
        <v>16095337093.836601</v>
      </c>
      <c r="R3663" s="27">
        <v>1</v>
      </c>
      <c r="S3663" s="27">
        <v>1</v>
      </c>
      <c r="T3663" s="33">
        <v>0.67108711240801089</v>
      </c>
      <c r="U3663" s="27">
        <v>160065634.69999999</v>
      </c>
      <c r="V3663" s="27">
        <v>1114000</v>
      </c>
      <c r="W3663" s="27">
        <v>2881612000</v>
      </c>
      <c r="X3663" s="27"/>
      <c r="Y3663" s="27"/>
      <c r="Z3663" s="27">
        <v>1</v>
      </c>
    </row>
    <row r="3664" spans="1:26">
      <c r="A3664" s="27">
        <v>2005</v>
      </c>
      <c r="B3664" t="s">
        <v>97</v>
      </c>
      <c r="C3664" s="27">
        <v>19852982</v>
      </c>
      <c r="D3664" s="27">
        <v>9926491</v>
      </c>
      <c r="E3664" s="27">
        <v>19852982</v>
      </c>
      <c r="F3664" s="27">
        <v>0</v>
      </c>
      <c r="G3664" s="27">
        <v>1</v>
      </c>
      <c r="H3664" s="27">
        <v>0</v>
      </c>
      <c r="I3664" s="27">
        <v>1</v>
      </c>
      <c r="J3664" s="27">
        <v>0</v>
      </c>
      <c r="K3664" s="27">
        <v>4</v>
      </c>
      <c r="L3664" s="27">
        <v>1</v>
      </c>
      <c r="M3664" s="27">
        <v>1</v>
      </c>
      <c r="N3664" s="27">
        <v>1</v>
      </c>
      <c r="O3664" s="27">
        <v>1</v>
      </c>
      <c r="P3664" s="27">
        <v>21001000000</v>
      </c>
      <c r="Q3664" s="27">
        <v>18737897744.794788</v>
      </c>
      <c r="R3664" s="27">
        <v>1</v>
      </c>
      <c r="S3664" s="27">
        <v>1</v>
      </c>
      <c r="T3664" s="33">
        <v>0.69599608558540027</v>
      </c>
      <c r="U3664" s="27">
        <v>211650589.40000001</v>
      </c>
      <c r="V3664" s="27">
        <v>4000</v>
      </c>
      <c r="W3664" s="27">
        <v>2663220000</v>
      </c>
      <c r="X3664" s="27"/>
      <c r="Y3664" s="27"/>
      <c r="Z3664" s="27">
        <v>1</v>
      </c>
    </row>
    <row r="3665" spans="1:26">
      <c r="A3665" s="27">
        <v>2006</v>
      </c>
      <c r="B3665" t="s">
        <v>97</v>
      </c>
      <c r="C3665" s="27">
        <v>62386206</v>
      </c>
      <c r="D3665" s="27">
        <v>20829690</v>
      </c>
      <c r="E3665" s="27">
        <v>62386206</v>
      </c>
      <c r="F3665" s="27">
        <v>42835780.125</v>
      </c>
      <c r="G3665" s="27">
        <v>1</v>
      </c>
      <c r="H3665" s="27">
        <v>0</v>
      </c>
      <c r="I3665" s="27">
        <v>1</v>
      </c>
      <c r="J3665" s="27">
        <v>0</v>
      </c>
      <c r="K3665" s="27">
        <v>4</v>
      </c>
      <c r="L3665" s="27">
        <v>1</v>
      </c>
      <c r="M3665" s="27">
        <v>1</v>
      </c>
      <c r="N3665" s="27">
        <v>1</v>
      </c>
      <c r="O3665" s="27">
        <v>1</v>
      </c>
      <c r="P3665" s="27">
        <v>25826000000</v>
      </c>
      <c r="Q3665" s="27">
        <v>25825524820.806427</v>
      </c>
      <c r="R3665" s="27">
        <v>1</v>
      </c>
      <c r="S3665" s="27">
        <v>1</v>
      </c>
      <c r="T3665" s="33">
        <v>0.83568345932575372</v>
      </c>
      <c r="U3665" s="27">
        <v>208916028</v>
      </c>
      <c r="V3665" s="27">
        <v>0</v>
      </c>
      <c r="W3665" s="27">
        <v>2764089000</v>
      </c>
      <c r="X3665" s="27"/>
      <c r="Y3665" s="27"/>
      <c r="Z3665" s="27">
        <v>1</v>
      </c>
    </row>
    <row r="3666" spans="1:26">
      <c r="A3666" s="27">
        <v>2007</v>
      </c>
      <c r="B3666" t="s">
        <v>97</v>
      </c>
      <c r="C3666" s="27">
        <v>127747250</v>
      </c>
      <c r="D3666" s="27">
        <v>41399539.25</v>
      </c>
      <c r="E3666" s="27">
        <v>127747250</v>
      </c>
      <c r="F3666" s="27">
        <v>67824883</v>
      </c>
      <c r="G3666" s="27">
        <v>1</v>
      </c>
      <c r="H3666" s="27">
        <v>0</v>
      </c>
      <c r="I3666" s="27">
        <v>1</v>
      </c>
      <c r="J3666" s="27">
        <v>0</v>
      </c>
      <c r="K3666" s="27">
        <v>4</v>
      </c>
      <c r="L3666" s="27">
        <v>1</v>
      </c>
      <c r="M3666" s="27">
        <v>1</v>
      </c>
      <c r="N3666" s="27">
        <v>1</v>
      </c>
      <c r="O3666" s="27">
        <v>1</v>
      </c>
      <c r="P3666" s="27">
        <v>31958000000</v>
      </c>
      <c r="Q3666" s="27">
        <v>31958195182.240604</v>
      </c>
      <c r="R3666" s="27">
        <v>1</v>
      </c>
      <c r="S3666" s="27">
        <v>1</v>
      </c>
      <c r="T3666" s="33">
        <v>0.90473952627382648</v>
      </c>
      <c r="U3666" s="27">
        <v>327348787.5</v>
      </c>
      <c r="V3666" s="27">
        <v>0</v>
      </c>
      <c r="W3666" s="27">
        <v>2968119000</v>
      </c>
      <c r="X3666" s="27"/>
      <c r="Y3666" s="27"/>
      <c r="Z3666" s="27">
        <v>1</v>
      </c>
    </row>
    <row r="3667" spans="1:26">
      <c r="A3667" s="27">
        <v>2008</v>
      </c>
      <c r="B3667" t="s">
        <v>97</v>
      </c>
      <c r="C3667" s="27">
        <v>299663192</v>
      </c>
      <c r="D3667" s="27">
        <v>85725355</v>
      </c>
      <c r="E3667" s="27">
        <v>299663192</v>
      </c>
      <c r="F3667" s="27">
        <v>167340172.5</v>
      </c>
      <c r="G3667" s="27">
        <v>1</v>
      </c>
      <c r="H3667" s="27">
        <v>0</v>
      </c>
      <c r="I3667" s="27">
        <v>1</v>
      </c>
      <c r="J3667" s="27">
        <v>0</v>
      </c>
      <c r="K3667" s="27">
        <v>4</v>
      </c>
      <c r="L3667" s="27">
        <v>1</v>
      </c>
      <c r="M3667" s="27">
        <v>1</v>
      </c>
      <c r="N3667" s="27">
        <v>1</v>
      </c>
      <c r="O3667" s="27">
        <v>1</v>
      </c>
      <c r="P3667" s="27">
        <v>35895000000</v>
      </c>
      <c r="Q3667" s="27">
        <v>35895153327.849686</v>
      </c>
      <c r="R3667" s="27">
        <v>1</v>
      </c>
      <c r="S3667" s="27">
        <v>1</v>
      </c>
      <c r="T3667" s="33">
        <v>0.91944034308119871</v>
      </c>
      <c r="U3667" s="27">
        <v>308716316.10000002</v>
      </c>
      <c r="V3667" s="27">
        <v>0</v>
      </c>
      <c r="W3667" s="27">
        <v>3050475000</v>
      </c>
      <c r="X3667" s="27">
        <v>2070000000</v>
      </c>
      <c r="Y3667" s="27"/>
      <c r="Z3667" s="27">
        <v>1</v>
      </c>
    </row>
    <row r="3668" spans="1:26">
      <c r="A3668" s="27">
        <v>2009</v>
      </c>
      <c r="B3668" t="s">
        <v>97</v>
      </c>
      <c r="C3668" s="27">
        <v>549242432</v>
      </c>
      <c r="D3668" s="27">
        <v>172342309</v>
      </c>
      <c r="E3668" s="27">
        <v>549242432</v>
      </c>
      <c r="F3668" s="27">
        <v>260156751.1875</v>
      </c>
      <c r="G3668" s="27">
        <v>1</v>
      </c>
      <c r="H3668" s="27">
        <v>0</v>
      </c>
      <c r="I3668" s="27">
        <v>1</v>
      </c>
      <c r="J3668" s="27">
        <v>0</v>
      </c>
      <c r="K3668" s="27">
        <v>4</v>
      </c>
      <c r="L3668" s="27">
        <v>1</v>
      </c>
      <c r="M3668" s="27">
        <v>1</v>
      </c>
      <c r="N3668" s="27">
        <v>1</v>
      </c>
      <c r="O3668" s="27">
        <v>1</v>
      </c>
      <c r="P3668" s="27">
        <v>37022000000</v>
      </c>
      <c r="Q3668" s="27">
        <v>37021512048.815796</v>
      </c>
      <c r="R3668" s="27">
        <v>1</v>
      </c>
      <c r="S3668" s="27">
        <v>1</v>
      </c>
      <c r="T3668" s="33">
        <v>0.81595367947064712</v>
      </c>
      <c r="U3668" s="27">
        <v>857631720.79999995</v>
      </c>
      <c r="V3668" s="27">
        <v>0</v>
      </c>
      <c r="W3668" s="27">
        <v>3156096000</v>
      </c>
      <c r="X3668" s="27">
        <v>2193000000</v>
      </c>
      <c r="Y3668" s="27"/>
      <c r="Z3668" s="27">
        <v>1</v>
      </c>
    </row>
    <row r="3669" spans="1:26">
      <c r="A3669" s="27">
        <v>2010</v>
      </c>
      <c r="B3669" t="s">
        <v>97</v>
      </c>
      <c r="C3669" s="27">
        <v>668120112</v>
      </c>
      <c r="D3669" s="27">
        <v>282351931</v>
      </c>
      <c r="E3669" s="27">
        <v>617300112</v>
      </c>
      <c r="F3669" s="27">
        <v>156911865.921875</v>
      </c>
      <c r="G3669" s="27">
        <v>1</v>
      </c>
      <c r="H3669" s="27">
        <v>0</v>
      </c>
      <c r="I3669" s="27">
        <v>1</v>
      </c>
      <c r="J3669" s="27">
        <v>0</v>
      </c>
      <c r="K3669" s="27">
        <v>4</v>
      </c>
      <c r="L3669" s="27">
        <v>1</v>
      </c>
      <c r="M3669" s="27">
        <v>1</v>
      </c>
      <c r="N3669" s="27">
        <v>1</v>
      </c>
      <c r="O3669" s="27">
        <v>1</v>
      </c>
      <c r="P3669" s="27">
        <v>40000000000</v>
      </c>
      <c r="Q3669" s="27">
        <v>40000088346.804123</v>
      </c>
      <c r="R3669" s="27">
        <v>1</v>
      </c>
      <c r="S3669" s="27">
        <v>1</v>
      </c>
      <c r="T3669" s="33">
        <v>1.0070075781651076</v>
      </c>
      <c r="U3669" s="27">
        <v>816750541.39999998</v>
      </c>
      <c r="V3669" s="27">
        <v>0</v>
      </c>
      <c r="W3669" s="27">
        <v>3237614000</v>
      </c>
      <c r="X3669" s="27">
        <v>2313000000</v>
      </c>
      <c r="Y3669" s="27"/>
      <c r="Z3669" s="27">
        <v>1</v>
      </c>
    </row>
    <row r="3670" spans="1:26">
      <c r="A3670" s="27">
        <v>2011</v>
      </c>
      <c r="B3670" t="s">
        <v>97</v>
      </c>
      <c r="C3670" s="27">
        <v>1019909063</v>
      </c>
      <c r="D3670" s="27">
        <v>450234311</v>
      </c>
      <c r="E3670" s="27">
        <v>969089063</v>
      </c>
      <c r="F3670" s="27">
        <v>406054556.8515625</v>
      </c>
      <c r="G3670" s="27">
        <v>1</v>
      </c>
      <c r="H3670" s="27">
        <v>0</v>
      </c>
      <c r="I3670" s="27">
        <v>1</v>
      </c>
      <c r="J3670" s="27">
        <v>0</v>
      </c>
      <c r="K3670" s="27">
        <v>4</v>
      </c>
      <c r="L3670" s="27">
        <v>1</v>
      </c>
      <c r="M3670" s="27">
        <v>1</v>
      </c>
      <c r="N3670" s="27">
        <v>1</v>
      </c>
      <c r="O3670" s="27">
        <v>1</v>
      </c>
      <c r="P3670" s="27">
        <v>41672000000</v>
      </c>
      <c r="Q3670" s="27">
        <v>41953433591.410057</v>
      </c>
      <c r="R3670" s="27">
        <v>1</v>
      </c>
      <c r="S3670" s="27">
        <v>1</v>
      </c>
      <c r="T3670" s="33">
        <v>1.116808011796752</v>
      </c>
      <c r="U3670" s="27">
        <v>1099534524.5999999</v>
      </c>
      <c r="V3670" s="27">
        <v>0</v>
      </c>
      <c r="W3670" s="27">
        <v>3388428000</v>
      </c>
      <c r="X3670" s="27">
        <v>2322000000</v>
      </c>
      <c r="Y3670" s="27"/>
      <c r="Z3670" s="27">
        <v>1</v>
      </c>
    </row>
    <row r="3671" spans="1:26">
      <c r="A3671" s="27">
        <v>2012</v>
      </c>
      <c r="B3671" t="s">
        <v>97</v>
      </c>
      <c r="C3671" s="27">
        <v>1510645409</v>
      </c>
      <c r="D3671" s="27">
        <v>685205762.25</v>
      </c>
      <c r="E3671" s="27">
        <v>1459825409</v>
      </c>
      <c r="F3671" s="27">
        <v>700549430.69921875</v>
      </c>
      <c r="G3671" s="27">
        <v>1</v>
      </c>
      <c r="H3671" s="27">
        <v>0</v>
      </c>
      <c r="I3671" s="27">
        <v>1</v>
      </c>
      <c r="J3671" s="27">
        <v>0</v>
      </c>
      <c r="K3671" s="27">
        <v>4</v>
      </c>
      <c r="L3671" s="27">
        <v>1</v>
      </c>
      <c r="M3671" s="27">
        <v>1</v>
      </c>
      <c r="N3671" s="27">
        <v>1</v>
      </c>
      <c r="O3671" s="27">
        <v>1</v>
      </c>
      <c r="P3671" s="27">
        <v>50422000000</v>
      </c>
      <c r="Q3671" s="27">
        <v>50412754861.019096</v>
      </c>
      <c r="R3671" s="27">
        <v>1</v>
      </c>
      <c r="S3671" s="27">
        <v>1</v>
      </c>
      <c r="T3671" s="33">
        <v>0.99562684078172081</v>
      </c>
      <c r="U3671" s="27">
        <v>1292972623.5999999</v>
      </c>
      <c r="V3671" s="27">
        <v>0</v>
      </c>
      <c r="W3671" s="27">
        <v>3585785000</v>
      </c>
      <c r="X3671" s="27">
        <v>2296000000</v>
      </c>
      <c r="Y3671" s="27"/>
      <c r="Z3671" s="27">
        <v>1</v>
      </c>
    </row>
    <row r="3672" spans="1:26">
      <c r="A3672" s="27">
        <v>2013</v>
      </c>
      <c r="B3672" t="s">
        <v>97</v>
      </c>
      <c r="C3672" s="27">
        <v>1713862958</v>
      </c>
      <c r="D3672" s="27">
        <v>951073242</v>
      </c>
      <c r="E3672" s="27">
        <v>1583042958</v>
      </c>
      <c r="F3672" s="27">
        <v>208328905.3125</v>
      </c>
      <c r="G3672" s="27">
        <v>1</v>
      </c>
      <c r="H3672" s="27">
        <v>0</v>
      </c>
      <c r="I3672" s="27">
        <v>1</v>
      </c>
      <c r="J3672" s="27">
        <v>0</v>
      </c>
      <c r="K3672" s="27">
        <v>4</v>
      </c>
      <c r="L3672" s="27">
        <v>1</v>
      </c>
      <c r="M3672" s="27">
        <v>1</v>
      </c>
      <c r="N3672" s="27">
        <v>1</v>
      </c>
      <c r="O3672" s="27">
        <v>1</v>
      </c>
      <c r="P3672" s="27">
        <v>55125000000</v>
      </c>
      <c r="Q3672" s="27">
        <v>55096728047.940788</v>
      </c>
      <c r="R3672" s="27">
        <v>1</v>
      </c>
      <c r="S3672" s="27">
        <v>1</v>
      </c>
      <c r="T3672" s="33">
        <v>0.99710818219516861</v>
      </c>
      <c r="U3672" s="27">
        <v>1470880431</v>
      </c>
      <c r="V3672" s="27">
        <v>0</v>
      </c>
      <c r="W3672" s="27">
        <v>3982522000</v>
      </c>
      <c r="X3672" s="27">
        <v>2421000000</v>
      </c>
      <c r="Y3672" s="27"/>
      <c r="Z3672" s="27">
        <v>1</v>
      </c>
    </row>
    <row r="3673" spans="1:26">
      <c r="A3673" s="27">
        <v>2014</v>
      </c>
      <c r="B3673" t="s">
        <v>97</v>
      </c>
      <c r="C3673" s="27">
        <v>5464645069</v>
      </c>
      <c r="D3673" s="27">
        <v>1829842882</v>
      </c>
      <c r="E3673" s="27">
        <v>5333825069</v>
      </c>
      <c r="F3673" s="27">
        <v>3770762747.3925781</v>
      </c>
      <c r="G3673" s="27">
        <v>1</v>
      </c>
      <c r="H3673" s="27">
        <v>0</v>
      </c>
      <c r="I3673" s="27">
        <v>1</v>
      </c>
      <c r="J3673" s="27">
        <v>0</v>
      </c>
      <c r="K3673" s="27">
        <v>4</v>
      </c>
      <c r="L3673" s="27">
        <v>1</v>
      </c>
      <c r="M3673" s="27">
        <v>1</v>
      </c>
      <c r="N3673" s="27">
        <v>1</v>
      </c>
      <c r="O3673" s="27">
        <v>1</v>
      </c>
      <c r="P3673" s="27">
        <v>61547000000</v>
      </c>
      <c r="Q3673" s="27">
        <v>61448041564.019089</v>
      </c>
      <c r="R3673" s="27">
        <v>1</v>
      </c>
      <c r="S3673" s="27">
        <v>1</v>
      </c>
      <c r="T3673" s="33">
        <v>0.96696016921402161</v>
      </c>
      <c r="U3673" s="27">
        <v>1327902459.0999999</v>
      </c>
      <c r="V3673" s="27">
        <v>0</v>
      </c>
      <c r="W3673" s="27">
        <v>4199127000</v>
      </c>
      <c r="X3673" s="27">
        <v>2238000000</v>
      </c>
      <c r="Y3673" s="27"/>
      <c r="Z3673" s="27">
        <v>1</v>
      </c>
    </row>
    <row r="3674" spans="1:26">
      <c r="A3674" s="27">
        <v>2015</v>
      </c>
      <c r="B3674" t="s">
        <v>97</v>
      </c>
      <c r="C3674" s="27">
        <v>7053004197</v>
      </c>
      <c r="D3674" s="27">
        <v>2969346477</v>
      </c>
      <c r="E3674" s="27">
        <v>6927830865</v>
      </c>
      <c r="F3674" s="27">
        <v>1643000000</v>
      </c>
      <c r="G3674" s="27">
        <v>1</v>
      </c>
      <c r="H3674" s="27">
        <v>0</v>
      </c>
      <c r="I3674" s="27">
        <v>1</v>
      </c>
      <c r="J3674" s="27">
        <v>0</v>
      </c>
      <c r="K3674" s="27">
        <v>4</v>
      </c>
      <c r="L3674" s="27">
        <v>1</v>
      </c>
      <c r="M3674" s="27">
        <v>1</v>
      </c>
      <c r="N3674" s="27">
        <v>1</v>
      </c>
      <c r="O3674" s="27">
        <v>1</v>
      </c>
      <c r="P3674" s="27">
        <v>64236000000.000008</v>
      </c>
      <c r="Q3674" s="27">
        <v>64007751187.88736</v>
      </c>
      <c r="R3674" s="27">
        <v>1</v>
      </c>
      <c r="S3674" s="27">
        <v>1</v>
      </c>
      <c r="T3674" s="33">
        <v>0.821813335342235</v>
      </c>
      <c r="U3674" s="27">
        <v>1204763362.0999999</v>
      </c>
      <c r="V3674" s="27">
        <v>0</v>
      </c>
      <c r="W3674" s="27">
        <v>4381759000</v>
      </c>
      <c r="X3674" s="27">
        <v>2289000000</v>
      </c>
      <c r="Y3674" s="27"/>
      <c r="Z3674" s="27">
        <v>1</v>
      </c>
    </row>
    <row r="3675" spans="1:26">
      <c r="A3675" s="27">
        <v>2016</v>
      </c>
      <c r="B3675" t="s">
        <v>97</v>
      </c>
      <c r="C3675" s="27">
        <v>7804675206</v>
      </c>
      <c r="D3675" s="27">
        <v>4222252904</v>
      </c>
      <c r="E3675" s="27">
        <v>7685148538</v>
      </c>
      <c r="F3675" s="27">
        <v>825000000</v>
      </c>
      <c r="G3675" s="27">
        <v>1</v>
      </c>
      <c r="H3675" s="27">
        <v>0</v>
      </c>
      <c r="I3675" s="27">
        <v>1</v>
      </c>
      <c r="J3675" s="27">
        <v>0</v>
      </c>
      <c r="K3675" s="27">
        <v>4</v>
      </c>
      <c r="L3675" s="27">
        <v>1</v>
      </c>
      <c r="M3675" s="27">
        <v>1</v>
      </c>
      <c r="N3675" s="27">
        <v>1</v>
      </c>
      <c r="O3675" s="27">
        <v>1</v>
      </c>
      <c r="P3675" s="27">
        <v>70876000000</v>
      </c>
      <c r="Q3675" s="27">
        <v>70875223143.036163</v>
      </c>
      <c r="R3675" s="27">
        <v>1</v>
      </c>
      <c r="S3675" s="27">
        <v>1</v>
      </c>
      <c r="T3675" s="33">
        <v>0.86004996979414983</v>
      </c>
      <c r="U3675" s="27">
        <v>1103362880.5</v>
      </c>
      <c r="V3675" s="27">
        <v>0</v>
      </c>
      <c r="W3675" s="27">
        <v>4567712000</v>
      </c>
      <c r="X3675" s="27">
        <v>2305000000</v>
      </c>
      <c r="Y3675" s="27"/>
      <c r="Z3675" s="27">
        <v>1</v>
      </c>
    </row>
    <row r="3676" spans="1:26">
      <c r="A3676" s="27">
        <v>2017</v>
      </c>
      <c r="B3676" t="s">
        <v>97</v>
      </c>
      <c r="C3676" s="27">
        <v>8062953012.5</v>
      </c>
      <c r="D3676" s="27">
        <v>5493755144.5</v>
      </c>
      <c r="E3676" s="27">
        <v>7949073012.5</v>
      </c>
      <c r="F3676" s="27">
        <v>562700000</v>
      </c>
      <c r="G3676" s="27">
        <v>1</v>
      </c>
      <c r="H3676" s="27">
        <v>0</v>
      </c>
      <c r="I3676" s="27">
        <v>1</v>
      </c>
      <c r="J3676" s="27">
        <v>0</v>
      </c>
      <c r="K3676" s="27">
        <v>4</v>
      </c>
      <c r="L3676" s="27">
        <v>1</v>
      </c>
      <c r="M3676" s="27">
        <v>1</v>
      </c>
      <c r="N3676" s="27">
        <v>1</v>
      </c>
      <c r="O3676" s="27">
        <v>1</v>
      </c>
      <c r="P3676" s="27">
        <v>79223000000</v>
      </c>
      <c r="Q3676" s="27">
        <v>79263075749.268219</v>
      </c>
      <c r="R3676" s="27">
        <v>1</v>
      </c>
      <c r="S3676" s="27">
        <v>1</v>
      </c>
      <c r="T3676" s="33">
        <v>0.90809244833766045</v>
      </c>
      <c r="U3676" s="27">
        <v>1046744357.9</v>
      </c>
      <c r="V3676" s="27">
        <v>0</v>
      </c>
      <c r="W3676" s="27">
        <v>5303104000</v>
      </c>
      <c r="X3676" s="27">
        <v>2570000000</v>
      </c>
      <c r="Y3676" s="27"/>
      <c r="Z3676" s="27">
        <v>1</v>
      </c>
    </row>
    <row r="3677" spans="1:26">
      <c r="A3677" s="27">
        <v>1979</v>
      </c>
      <c r="B3677" t="s">
        <v>71</v>
      </c>
      <c r="C3677" s="27"/>
      <c r="D3677" s="27"/>
      <c r="E3677" s="27"/>
      <c r="F3677" s="27">
        <v>0</v>
      </c>
      <c r="G3677" s="27">
        <v>0</v>
      </c>
      <c r="H3677" s="27">
        <v>0</v>
      </c>
      <c r="I3677" s="27">
        <v>1</v>
      </c>
      <c r="J3677" s="27">
        <v>0</v>
      </c>
      <c r="K3677" s="27">
        <v>6</v>
      </c>
      <c r="L3677" s="27">
        <v>1</v>
      </c>
      <c r="M3677" s="27">
        <v>0</v>
      </c>
      <c r="N3677" s="27">
        <v>0</v>
      </c>
      <c r="O3677" s="27">
        <v>0</v>
      </c>
      <c r="P3677" s="27"/>
      <c r="Q3677" s="27">
        <v>42620165.437066846</v>
      </c>
      <c r="R3677" s="27">
        <v>0</v>
      </c>
      <c r="S3677" s="27">
        <v>0</v>
      </c>
      <c r="T3677" s="33">
        <v>0.9810294585578897</v>
      </c>
      <c r="U3677" s="27"/>
      <c r="V3677" s="27"/>
      <c r="W3677" s="27"/>
      <c r="X3677" s="27"/>
      <c r="Y3677" s="27">
        <v>0</v>
      </c>
      <c r="Z3677" s="27">
        <v>0</v>
      </c>
    </row>
    <row r="3678" spans="1:26">
      <c r="A3678" s="27">
        <v>1980</v>
      </c>
      <c r="B3678" t="s">
        <v>71</v>
      </c>
      <c r="C3678" s="27"/>
      <c r="D3678" s="27"/>
      <c r="E3678" s="27"/>
      <c r="F3678" s="27">
        <v>0</v>
      </c>
      <c r="G3678" s="27">
        <v>0</v>
      </c>
      <c r="H3678" s="27">
        <v>0</v>
      </c>
      <c r="I3678" s="27">
        <v>1</v>
      </c>
      <c r="J3678" s="27">
        <v>0</v>
      </c>
      <c r="K3678" s="27">
        <v>6</v>
      </c>
      <c r="L3678" s="27">
        <v>1</v>
      </c>
      <c r="M3678" s="27">
        <v>0</v>
      </c>
      <c r="N3678" s="27">
        <v>0</v>
      </c>
      <c r="O3678" s="27">
        <v>0</v>
      </c>
      <c r="P3678" s="27">
        <v>42000000</v>
      </c>
      <c r="Q3678" s="27">
        <v>38715554.543384194</v>
      </c>
      <c r="R3678" s="27">
        <v>0</v>
      </c>
      <c r="S3678" s="27">
        <v>0</v>
      </c>
      <c r="T3678" s="33">
        <v>0.94044734443210454</v>
      </c>
      <c r="U3678" s="27"/>
      <c r="V3678" s="27"/>
      <c r="W3678" s="27"/>
      <c r="X3678" s="27"/>
      <c r="Y3678" s="27">
        <v>0</v>
      </c>
      <c r="Z3678" s="27">
        <v>0</v>
      </c>
    </row>
    <row r="3679" spans="1:26">
      <c r="A3679" s="27">
        <v>1981</v>
      </c>
      <c r="B3679" t="s">
        <v>71</v>
      </c>
      <c r="C3679" s="27"/>
      <c r="D3679" s="27"/>
      <c r="E3679" s="27"/>
      <c r="F3679" s="27">
        <v>0</v>
      </c>
      <c r="G3679" s="27">
        <v>0</v>
      </c>
      <c r="H3679" s="27">
        <v>0</v>
      </c>
      <c r="I3679" s="27">
        <v>1</v>
      </c>
      <c r="J3679" s="27">
        <v>0</v>
      </c>
      <c r="K3679" s="27">
        <v>6</v>
      </c>
      <c r="L3679" s="27">
        <v>1</v>
      </c>
      <c r="M3679" s="27">
        <v>0</v>
      </c>
      <c r="N3679" s="27">
        <v>0</v>
      </c>
      <c r="O3679" s="27">
        <v>0</v>
      </c>
      <c r="P3679" s="27">
        <v>44000000</v>
      </c>
      <c r="Q3679" s="27">
        <v>41369800.045966446</v>
      </c>
      <c r="R3679" s="27">
        <v>0</v>
      </c>
      <c r="S3679" s="27">
        <v>1</v>
      </c>
      <c r="T3679" s="33">
        <v>0.83355014400471705</v>
      </c>
      <c r="U3679" s="27"/>
      <c r="V3679" s="27"/>
      <c r="W3679" s="27"/>
      <c r="X3679" s="27"/>
      <c r="Y3679" s="27">
        <v>0</v>
      </c>
      <c r="Z3679" s="27">
        <v>0</v>
      </c>
    </row>
    <row r="3680" spans="1:26">
      <c r="A3680" s="27">
        <v>1982</v>
      </c>
      <c r="B3680" t="s">
        <v>71</v>
      </c>
      <c r="C3680" s="27"/>
      <c r="D3680" s="27"/>
      <c r="E3680" s="27"/>
      <c r="F3680" s="27">
        <v>0</v>
      </c>
      <c r="G3680" s="27">
        <v>0</v>
      </c>
      <c r="H3680" s="27">
        <v>0</v>
      </c>
      <c r="I3680" s="27">
        <v>1</v>
      </c>
      <c r="J3680" s="27">
        <v>0</v>
      </c>
      <c r="K3680" s="27">
        <v>6</v>
      </c>
      <c r="L3680" s="27">
        <v>1</v>
      </c>
      <c r="M3680" s="27">
        <v>0</v>
      </c>
      <c r="N3680" s="27">
        <v>0</v>
      </c>
      <c r="O3680" s="27">
        <v>0</v>
      </c>
      <c r="P3680" s="27">
        <v>41000000</v>
      </c>
      <c r="Q3680" s="27">
        <v>40572066.132467791</v>
      </c>
      <c r="R3680" s="27">
        <v>0</v>
      </c>
      <c r="S3680" s="27">
        <v>1</v>
      </c>
      <c r="T3680" s="33">
        <v>0.78443295677873848</v>
      </c>
      <c r="U3680" s="27"/>
      <c r="V3680" s="27"/>
      <c r="W3680" s="27"/>
      <c r="X3680" s="27"/>
      <c r="Y3680" s="27">
        <v>0</v>
      </c>
      <c r="Z3680" s="27">
        <v>0</v>
      </c>
    </row>
    <row r="3681" spans="1:26">
      <c r="A3681" s="27">
        <v>1983</v>
      </c>
      <c r="B3681" t="s">
        <v>71</v>
      </c>
      <c r="C3681" s="27"/>
      <c r="D3681" s="27"/>
      <c r="E3681" s="27"/>
      <c r="F3681" s="27">
        <v>500000</v>
      </c>
      <c r="G3681" s="27">
        <v>0</v>
      </c>
      <c r="H3681" s="27">
        <v>0</v>
      </c>
      <c r="I3681" s="27">
        <v>1</v>
      </c>
      <c r="J3681" s="27">
        <v>0</v>
      </c>
      <c r="K3681" s="27">
        <v>6</v>
      </c>
      <c r="L3681" s="27">
        <v>1</v>
      </c>
      <c r="M3681" s="27">
        <v>0</v>
      </c>
      <c r="N3681" s="27">
        <v>0</v>
      </c>
      <c r="O3681" s="27">
        <v>0</v>
      </c>
      <c r="P3681" s="27">
        <v>38000000</v>
      </c>
      <c r="Q3681" s="27">
        <v>37837837.837837838</v>
      </c>
      <c r="R3681" s="27">
        <v>1</v>
      </c>
      <c r="S3681" s="27">
        <v>1</v>
      </c>
      <c r="T3681" s="33">
        <v>0.83426891623154475</v>
      </c>
      <c r="U3681" s="27"/>
      <c r="V3681" s="27"/>
      <c r="W3681" s="27"/>
      <c r="X3681" s="27"/>
      <c r="Y3681" s="27">
        <v>0</v>
      </c>
      <c r="Z3681" s="27">
        <v>0</v>
      </c>
    </row>
    <row r="3682" spans="1:26">
      <c r="A3682" s="27">
        <v>1984</v>
      </c>
      <c r="B3682" t="s">
        <v>71</v>
      </c>
      <c r="C3682" s="27"/>
      <c r="D3682" s="27"/>
      <c r="E3682" s="27"/>
      <c r="F3682" s="27">
        <v>0</v>
      </c>
      <c r="G3682" s="27">
        <v>0</v>
      </c>
      <c r="H3682" s="27">
        <v>0</v>
      </c>
      <c r="I3682" s="27">
        <v>1</v>
      </c>
      <c r="J3682" s="27">
        <v>0</v>
      </c>
      <c r="K3682" s="27">
        <v>6</v>
      </c>
      <c r="L3682" s="27">
        <v>1</v>
      </c>
      <c r="M3682" s="27">
        <v>0</v>
      </c>
      <c r="N3682" s="27">
        <v>0</v>
      </c>
      <c r="O3682" s="27">
        <v>0</v>
      </c>
      <c r="P3682" s="27">
        <v>42000000</v>
      </c>
      <c r="Q3682" s="27">
        <v>41246160.596752964</v>
      </c>
      <c r="R3682" s="27">
        <v>1</v>
      </c>
      <c r="S3682" s="27">
        <v>1</v>
      </c>
      <c r="T3682" s="33">
        <v>0.82999599794502654</v>
      </c>
      <c r="U3682" s="27"/>
      <c r="V3682" s="27"/>
      <c r="W3682" s="27"/>
      <c r="X3682" s="27"/>
      <c r="Y3682" s="27"/>
      <c r="Z3682" s="27">
        <v>0</v>
      </c>
    </row>
    <row r="3683" spans="1:26">
      <c r="A3683" s="27">
        <v>1985</v>
      </c>
      <c r="B3683" t="s">
        <v>71</v>
      </c>
      <c r="C3683" s="27"/>
      <c r="D3683" s="27"/>
      <c r="E3683" s="27"/>
      <c r="F3683" s="27">
        <v>0</v>
      </c>
      <c r="G3683" s="27">
        <v>0</v>
      </c>
      <c r="H3683" s="27">
        <v>0</v>
      </c>
      <c r="I3683" s="27">
        <v>1</v>
      </c>
      <c r="J3683" s="27">
        <v>0</v>
      </c>
      <c r="K3683" s="27">
        <v>6</v>
      </c>
      <c r="L3683" s="27">
        <v>1</v>
      </c>
      <c r="M3683" s="27">
        <v>0</v>
      </c>
      <c r="N3683" s="27">
        <v>0</v>
      </c>
      <c r="O3683" s="27">
        <v>0</v>
      </c>
      <c r="P3683" s="27">
        <v>32000000</v>
      </c>
      <c r="Q3683" s="27">
        <v>32125148.404218167</v>
      </c>
      <c r="R3683" s="27">
        <v>1</v>
      </c>
      <c r="S3683" s="27">
        <v>1</v>
      </c>
      <c r="T3683" s="33">
        <v>0.74915719568429318</v>
      </c>
      <c r="U3683" s="27"/>
      <c r="V3683" s="27"/>
      <c r="W3683" s="27"/>
      <c r="X3683" s="27"/>
      <c r="Y3683" s="27"/>
      <c r="Z3683" s="27">
        <v>0</v>
      </c>
    </row>
    <row r="3684" spans="1:26">
      <c r="A3684" s="27">
        <v>1986</v>
      </c>
      <c r="B3684" t="s">
        <v>71</v>
      </c>
      <c r="C3684" s="27"/>
      <c r="D3684" s="27"/>
      <c r="E3684" s="27"/>
      <c r="F3684" s="27">
        <v>0</v>
      </c>
      <c r="G3684" s="27">
        <v>0</v>
      </c>
      <c r="H3684" s="27">
        <v>0</v>
      </c>
      <c r="I3684" s="27">
        <v>1</v>
      </c>
      <c r="J3684" s="27">
        <v>0</v>
      </c>
      <c r="K3684" s="27">
        <v>6</v>
      </c>
      <c r="L3684" s="27">
        <v>1</v>
      </c>
      <c r="M3684" s="27">
        <v>0</v>
      </c>
      <c r="N3684" s="27">
        <v>0</v>
      </c>
      <c r="O3684" s="27">
        <v>0</v>
      </c>
      <c r="P3684" s="27">
        <v>31000000</v>
      </c>
      <c r="Q3684" s="27">
        <v>32085561.497326203</v>
      </c>
      <c r="R3684" s="27">
        <v>1</v>
      </c>
      <c r="S3684" s="27">
        <v>1</v>
      </c>
      <c r="T3684" s="33">
        <v>0.7030572776909082</v>
      </c>
      <c r="U3684" s="27"/>
      <c r="V3684" s="27"/>
      <c r="W3684" s="27"/>
      <c r="X3684" s="27"/>
      <c r="Y3684" s="27"/>
      <c r="Z3684" s="27">
        <v>0</v>
      </c>
    </row>
    <row r="3685" spans="1:26">
      <c r="A3685" s="27">
        <v>1987</v>
      </c>
      <c r="B3685" t="s">
        <v>71</v>
      </c>
      <c r="C3685" s="27"/>
      <c r="D3685" s="27"/>
      <c r="E3685" s="27"/>
      <c r="F3685" s="27">
        <v>0</v>
      </c>
      <c r="G3685" s="27">
        <v>0</v>
      </c>
      <c r="H3685" s="27">
        <v>0</v>
      </c>
      <c r="I3685" s="27">
        <v>1</v>
      </c>
      <c r="J3685" s="27">
        <v>0</v>
      </c>
      <c r="K3685" s="27">
        <v>6</v>
      </c>
      <c r="L3685" s="27">
        <v>1</v>
      </c>
      <c r="M3685" s="27">
        <v>0</v>
      </c>
      <c r="N3685" s="27">
        <v>0</v>
      </c>
      <c r="O3685" s="27">
        <v>0</v>
      </c>
      <c r="P3685" s="27">
        <v>73000000</v>
      </c>
      <c r="Q3685" s="27">
        <v>33608738.271950707</v>
      </c>
      <c r="R3685" s="27">
        <v>1</v>
      </c>
      <c r="S3685" s="27">
        <v>0</v>
      </c>
      <c r="T3685" s="33">
        <v>0.74330063470010233</v>
      </c>
      <c r="U3685" s="27"/>
      <c r="V3685" s="27"/>
      <c r="W3685" s="27"/>
      <c r="X3685" s="27"/>
      <c r="Y3685" s="27"/>
      <c r="Z3685" s="27">
        <v>0</v>
      </c>
    </row>
    <row r="3686" spans="1:26">
      <c r="A3686" s="27">
        <v>1988</v>
      </c>
      <c r="B3686" t="s">
        <v>71</v>
      </c>
      <c r="C3686" s="27"/>
      <c r="D3686" s="27"/>
      <c r="E3686" s="27"/>
      <c r="F3686" s="27">
        <v>0</v>
      </c>
      <c r="G3686" s="27">
        <v>0</v>
      </c>
      <c r="H3686" s="27">
        <v>0</v>
      </c>
      <c r="I3686" s="27">
        <v>1</v>
      </c>
      <c r="J3686" s="27">
        <v>0</v>
      </c>
      <c r="K3686" s="27">
        <v>6</v>
      </c>
      <c r="L3686" s="27">
        <v>1</v>
      </c>
      <c r="M3686" s="27">
        <v>0</v>
      </c>
      <c r="N3686" s="27">
        <v>0</v>
      </c>
      <c r="O3686" s="27">
        <v>0</v>
      </c>
      <c r="P3686" s="27">
        <v>45000000</v>
      </c>
      <c r="Q3686" s="27">
        <v>42972107.195874669</v>
      </c>
      <c r="R3686" s="27">
        <v>1</v>
      </c>
      <c r="S3686" s="27">
        <v>0</v>
      </c>
      <c r="T3686" s="33">
        <v>0.80560957079318884</v>
      </c>
      <c r="U3686" s="27"/>
      <c r="V3686" s="27"/>
      <c r="W3686" s="27"/>
      <c r="X3686" s="27"/>
      <c r="Y3686" s="27"/>
      <c r="Z3686" s="27">
        <v>0</v>
      </c>
    </row>
    <row r="3687" spans="1:26">
      <c r="A3687" s="27">
        <v>1989</v>
      </c>
      <c r="B3687" t="s">
        <v>71</v>
      </c>
      <c r="C3687" s="27"/>
      <c r="D3687" s="27"/>
      <c r="E3687" s="27"/>
      <c r="F3687" s="27">
        <v>0</v>
      </c>
      <c r="G3687" s="27">
        <v>0</v>
      </c>
      <c r="H3687" s="27">
        <v>0</v>
      </c>
      <c r="I3687" s="27">
        <v>1</v>
      </c>
      <c r="J3687" s="27">
        <v>0</v>
      </c>
      <c r="K3687" s="27">
        <v>6</v>
      </c>
      <c r="L3687" s="27">
        <v>1</v>
      </c>
      <c r="M3687" s="27">
        <v>0</v>
      </c>
      <c r="N3687" s="27">
        <v>0</v>
      </c>
      <c r="O3687" s="27">
        <v>0</v>
      </c>
      <c r="P3687" s="27">
        <v>44000000</v>
      </c>
      <c r="Q3687" s="27">
        <v>41119721.651114978</v>
      </c>
      <c r="R3687" s="27">
        <v>0</v>
      </c>
      <c r="S3687" s="27">
        <v>0</v>
      </c>
      <c r="T3687" s="33">
        <v>0.74679040704290955</v>
      </c>
      <c r="U3687" s="27"/>
      <c r="V3687" s="27"/>
      <c r="W3687" s="27"/>
      <c r="X3687" s="27"/>
      <c r="Y3687" s="27"/>
      <c r="Z3687" s="27">
        <v>0</v>
      </c>
    </row>
    <row r="3688" spans="1:26">
      <c r="A3688" s="27">
        <v>1990</v>
      </c>
      <c r="B3688" t="s">
        <v>71</v>
      </c>
      <c r="C3688" s="27"/>
      <c r="D3688" s="27"/>
      <c r="E3688" s="27"/>
      <c r="F3688" s="27">
        <v>0</v>
      </c>
      <c r="G3688" s="27">
        <v>0</v>
      </c>
      <c r="H3688" s="27">
        <v>0</v>
      </c>
      <c r="I3688" s="27">
        <v>1</v>
      </c>
      <c r="J3688" s="27">
        <v>0</v>
      </c>
      <c r="K3688" s="27">
        <v>6</v>
      </c>
      <c r="L3688" s="27">
        <v>1</v>
      </c>
      <c r="M3688" s="27">
        <v>0</v>
      </c>
      <c r="N3688" s="27">
        <v>0</v>
      </c>
      <c r="O3688" s="27">
        <v>0</v>
      </c>
      <c r="P3688" s="27">
        <v>43000000</v>
      </c>
      <c r="Q3688" s="27">
        <v>39809538.677698858</v>
      </c>
      <c r="R3688" s="27">
        <v>0</v>
      </c>
      <c r="S3688" s="27">
        <v>0</v>
      </c>
      <c r="T3688" s="33">
        <v>0.70566019682121295</v>
      </c>
      <c r="U3688" s="27"/>
      <c r="V3688" s="27"/>
      <c r="W3688" s="27"/>
      <c r="X3688" s="27"/>
      <c r="Y3688" s="27"/>
      <c r="Z3688" s="27">
        <v>0</v>
      </c>
    </row>
    <row r="3689" spans="1:26">
      <c r="A3689" s="27">
        <v>1991</v>
      </c>
      <c r="B3689" t="s">
        <v>71</v>
      </c>
      <c r="C3689" s="27"/>
      <c r="D3689" s="27"/>
      <c r="E3689" s="27"/>
      <c r="F3689" s="27">
        <v>0</v>
      </c>
      <c r="G3689" s="27">
        <v>0</v>
      </c>
      <c r="H3689" s="27">
        <v>0</v>
      </c>
      <c r="I3689" s="27">
        <v>1</v>
      </c>
      <c r="J3689" s="27">
        <v>0</v>
      </c>
      <c r="K3689" s="27">
        <v>6</v>
      </c>
      <c r="L3689" s="27">
        <v>1</v>
      </c>
      <c r="M3689" s="27">
        <v>0</v>
      </c>
      <c r="N3689" s="27">
        <v>0</v>
      </c>
      <c r="O3689" s="27">
        <v>0</v>
      </c>
      <c r="P3689" s="27">
        <v>47000000</v>
      </c>
      <c r="Q3689" s="27">
        <v>47515189.281819597</v>
      </c>
      <c r="R3689" s="27">
        <v>0</v>
      </c>
      <c r="S3689" s="27">
        <v>0</v>
      </c>
      <c r="T3689" s="33">
        <v>0.64778014054484578</v>
      </c>
      <c r="U3689" s="27"/>
      <c r="V3689" s="27"/>
      <c r="W3689" s="27"/>
      <c r="X3689" s="27"/>
      <c r="Y3689" s="27"/>
      <c r="Z3689" s="27">
        <v>0</v>
      </c>
    </row>
    <row r="3690" spans="1:26">
      <c r="A3690" s="27">
        <v>1992</v>
      </c>
      <c r="B3690" t="s">
        <v>71</v>
      </c>
      <c r="C3690" s="27"/>
      <c r="D3690" s="27"/>
      <c r="E3690" s="27"/>
      <c r="F3690" s="27">
        <v>0</v>
      </c>
      <c r="G3690" s="27">
        <v>0</v>
      </c>
      <c r="H3690" s="27">
        <v>0</v>
      </c>
      <c r="I3690" s="27">
        <v>1</v>
      </c>
      <c r="J3690" s="27">
        <v>0</v>
      </c>
      <c r="K3690" s="27">
        <v>6</v>
      </c>
      <c r="L3690" s="27">
        <v>1</v>
      </c>
      <c r="M3690" s="27">
        <v>0</v>
      </c>
      <c r="N3690" s="27">
        <v>0</v>
      </c>
      <c r="O3690" s="27">
        <v>0</v>
      </c>
      <c r="P3690" s="27">
        <v>48000000</v>
      </c>
      <c r="Q3690" s="27">
        <v>47737955.346650995</v>
      </c>
      <c r="R3690" s="27">
        <v>0</v>
      </c>
      <c r="S3690" s="27">
        <v>0</v>
      </c>
      <c r="T3690" s="33">
        <v>0.62587770846912083</v>
      </c>
      <c r="U3690" s="27"/>
      <c r="V3690" s="27"/>
      <c r="W3690" s="27"/>
      <c r="X3690" s="27"/>
      <c r="Y3690" s="27"/>
      <c r="Z3690" s="27">
        <v>0</v>
      </c>
    </row>
    <row r="3691" spans="1:26">
      <c r="A3691" s="27">
        <v>1993</v>
      </c>
      <c r="B3691" t="s">
        <v>71</v>
      </c>
      <c r="C3691" s="27"/>
      <c r="D3691" s="27"/>
      <c r="E3691" s="27"/>
      <c r="F3691" s="27">
        <v>0</v>
      </c>
      <c r="G3691" s="27">
        <v>0</v>
      </c>
      <c r="H3691" s="27">
        <v>0</v>
      </c>
      <c r="I3691" s="27">
        <v>1</v>
      </c>
      <c r="J3691" s="27">
        <v>0</v>
      </c>
      <c r="K3691" s="27">
        <v>6</v>
      </c>
      <c r="L3691" s="27">
        <v>1</v>
      </c>
      <c r="M3691" s="27">
        <v>0</v>
      </c>
      <c r="N3691" s="27">
        <v>0</v>
      </c>
      <c r="O3691" s="27">
        <v>0</v>
      </c>
      <c r="P3691" s="27">
        <v>47000000</v>
      </c>
      <c r="Q3691" s="27">
        <v>46919624.64300286</v>
      </c>
      <c r="R3691" s="27">
        <v>0</v>
      </c>
      <c r="S3691" s="27">
        <v>0</v>
      </c>
      <c r="T3691" s="33">
        <v>0.648154718576755</v>
      </c>
      <c r="U3691" s="27"/>
      <c r="V3691" s="27"/>
      <c r="W3691" s="27"/>
      <c r="X3691" s="27"/>
      <c r="Y3691" s="27"/>
      <c r="Z3691" s="27">
        <v>0</v>
      </c>
    </row>
    <row r="3692" spans="1:26">
      <c r="A3692" s="27">
        <v>1994</v>
      </c>
      <c r="B3692" t="s">
        <v>71</v>
      </c>
      <c r="C3692" s="27"/>
      <c r="D3692" s="27"/>
      <c r="E3692" s="27"/>
      <c r="F3692" s="27">
        <v>0</v>
      </c>
      <c r="G3692" s="27">
        <v>0</v>
      </c>
      <c r="H3692" s="27">
        <v>0</v>
      </c>
      <c r="I3692" s="27">
        <v>1</v>
      </c>
      <c r="J3692" s="27">
        <v>0</v>
      </c>
      <c r="K3692" s="27">
        <v>6</v>
      </c>
      <c r="L3692" s="27">
        <v>1</v>
      </c>
      <c r="M3692" s="27">
        <v>0</v>
      </c>
      <c r="N3692" s="27">
        <v>0</v>
      </c>
      <c r="O3692" s="27">
        <v>0</v>
      </c>
      <c r="P3692" s="27">
        <v>55000000</v>
      </c>
      <c r="Q3692" s="27">
        <v>54832577.862260565</v>
      </c>
      <c r="R3692" s="27">
        <v>0</v>
      </c>
      <c r="S3692" s="27">
        <v>0</v>
      </c>
      <c r="T3692" s="33">
        <v>0.69545665111729171</v>
      </c>
      <c r="U3692" s="27"/>
      <c r="V3692" s="27"/>
      <c r="W3692" s="27"/>
      <c r="X3692" s="27"/>
      <c r="Y3692" s="27"/>
      <c r="Z3692" s="27">
        <v>0</v>
      </c>
    </row>
    <row r="3693" spans="1:26">
      <c r="A3693" s="27">
        <v>1995</v>
      </c>
      <c r="B3693" t="s">
        <v>71</v>
      </c>
      <c r="C3693" s="27"/>
      <c r="D3693" s="27"/>
      <c r="E3693" s="27"/>
      <c r="F3693" s="27">
        <v>0</v>
      </c>
      <c r="G3693" s="27">
        <v>0</v>
      </c>
      <c r="H3693" s="27">
        <v>0</v>
      </c>
      <c r="I3693" s="27">
        <v>1</v>
      </c>
      <c r="J3693" s="27">
        <v>0</v>
      </c>
      <c r="K3693" s="27">
        <v>6</v>
      </c>
      <c r="L3693" s="27">
        <v>1</v>
      </c>
      <c r="M3693" s="27">
        <v>0</v>
      </c>
      <c r="N3693" s="27">
        <v>0</v>
      </c>
      <c r="O3693" s="27">
        <v>0</v>
      </c>
      <c r="P3693" s="27">
        <v>56000000</v>
      </c>
      <c r="Q3693" s="27">
        <v>56338028.169014089</v>
      </c>
      <c r="R3693" s="27">
        <v>1</v>
      </c>
      <c r="S3693" s="27">
        <v>0</v>
      </c>
      <c r="T3693" s="33">
        <v>0.69736071622307827</v>
      </c>
      <c r="U3693" s="27"/>
      <c r="V3693" s="27"/>
      <c r="W3693" s="27"/>
      <c r="X3693" s="27"/>
      <c r="Y3693" s="27"/>
      <c r="Z3693" s="27">
        <v>0</v>
      </c>
    </row>
    <row r="3694" spans="1:26">
      <c r="A3694" s="27">
        <v>1996</v>
      </c>
      <c r="B3694" t="s">
        <v>71</v>
      </c>
      <c r="C3694" s="27"/>
      <c r="D3694" s="27"/>
      <c r="E3694" s="27"/>
      <c r="F3694" s="27">
        <v>0</v>
      </c>
      <c r="G3694" s="27">
        <v>0</v>
      </c>
      <c r="H3694" s="27">
        <v>0</v>
      </c>
      <c r="I3694" s="27">
        <v>1</v>
      </c>
      <c r="J3694" s="27">
        <v>0</v>
      </c>
      <c r="K3694" s="27">
        <v>6</v>
      </c>
      <c r="L3694" s="27">
        <v>1</v>
      </c>
      <c r="M3694" s="27">
        <v>0</v>
      </c>
      <c r="N3694" s="27">
        <v>0</v>
      </c>
      <c r="O3694" s="27">
        <v>0</v>
      </c>
      <c r="P3694" s="27">
        <v>67000000.000000007</v>
      </c>
      <c r="Q3694" s="27">
        <v>66515376.79004617</v>
      </c>
      <c r="R3694" s="27">
        <v>1</v>
      </c>
      <c r="S3694" s="27">
        <v>0</v>
      </c>
      <c r="T3694" s="33">
        <v>0.69966405838602452</v>
      </c>
      <c r="U3694" s="27"/>
      <c r="V3694" s="27"/>
      <c r="W3694" s="27"/>
      <c r="X3694" s="27"/>
      <c r="Y3694" s="27"/>
      <c r="Z3694" s="27">
        <v>0</v>
      </c>
    </row>
    <row r="3695" spans="1:26">
      <c r="A3695" s="27">
        <v>1997</v>
      </c>
      <c r="B3695" t="s">
        <v>71</v>
      </c>
      <c r="C3695" s="27"/>
      <c r="D3695" s="27"/>
      <c r="E3695" s="27"/>
      <c r="F3695" s="27">
        <v>0</v>
      </c>
      <c r="G3695" s="27">
        <v>0</v>
      </c>
      <c r="H3695" s="27">
        <v>0</v>
      </c>
      <c r="I3695" s="27">
        <v>1</v>
      </c>
      <c r="J3695" s="27">
        <v>0</v>
      </c>
      <c r="K3695" s="27">
        <v>6</v>
      </c>
      <c r="L3695" s="27">
        <v>1</v>
      </c>
      <c r="M3695" s="27">
        <v>0</v>
      </c>
      <c r="N3695" s="27">
        <v>0</v>
      </c>
      <c r="O3695" s="27">
        <v>0</v>
      </c>
      <c r="P3695" s="27">
        <v>67000000.000000007</v>
      </c>
      <c r="Q3695" s="27">
        <v>67537479.590322107</v>
      </c>
      <c r="R3695" s="27">
        <v>1</v>
      </c>
      <c r="S3695" s="27">
        <v>0</v>
      </c>
      <c r="T3695" s="33">
        <v>0.71538944173936525</v>
      </c>
      <c r="U3695" s="27"/>
      <c r="V3695" s="27"/>
      <c r="W3695" s="27"/>
      <c r="X3695" s="27"/>
      <c r="Y3695" s="27"/>
      <c r="Z3695" s="27">
        <v>0</v>
      </c>
    </row>
    <row r="3696" spans="1:26">
      <c r="A3696" s="27">
        <v>1998</v>
      </c>
      <c r="B3696" t="s">
        <v>71</v>
      </c>
      <c r="C3696" s="27"/>
      <c r="D3696" s="27"/>
      <c r="E3696" s="27"/>
      <c r="F3696" s="27">
        <v>0</v>
      </c>
      <c r="G3696" s="27">
        <v>0</v>
      </c>
      <c r="H3696" s="27">
        <v>0</v>
      </c>
      <c r="I3696" s="27">
        <v>1</v>
      </c>
      <c r="J3696" s="27">
        <v>0</v>
      </c>
      <c r="K3696" s="27">
        <v>6</v>
      </c>
      <c r="L3696" s="27">
        <v>1</v>
      </c>
      <c r="M3696" s="27">
        <v>0</v>
      </c>
      <c r="N3696" s="27">
        <v>0</v>
      </c>
      <c r="O3696" s="27">
        <v>0</v>
      </c>
      <c r="P3696" s="27">
        <v>66000000</v>
      </c>
      <c r="Q3696" s="27">
        <v>65334841.060434721</v>
      </c>
      <c r="R3696" s="27">
        <v>1</v>
      </c>
      <c r="S3696" s="27">
        <v>0</v>
      </c>
      <c r="T3696" s="33">
        <v>0.63293736472878814</v>
      </c>
      <c r="U3696" s="27"/>
      <c r="V3696" s="27"/>
      <c r="W3696" s="27"/>
      <c r="X3696" s="27"/>
      <c r="Y3696" s="27"/>
      <c r="Z3696" s="27">
        <v>0</v>
      </c>
    </row>
    <row r="3697" spans="1:26">
      <c r="A3697" s="27">
        <v>1999</v>
      </c>
      <c r="B3697" t="s">
        <v>71</v>
      </c>
      <c r="C3697" s="27"/>
      <c r="D3697" s="27"/>
      <c r="E3697" s="27"/>
      <c r="F3697" s="27">
        <v>0</v>
      </c>
      <c r="G3697" s="27">
        <v>0</v>
      </c>
      <c r="H3697" s="27">
        <v>0</v>
      </c>
      <c r="I3697" s="27">
        <v>1</v>
      </c>
      <c r="J3697" s="27">
        <v>0</v>
      </c>
      <c r="K3697" s="27">
        <v>6</v>
      </c>
      <c r="L3697" s="27">
        <v>1</v>
      </c>
      <c r="M3697" s="27">
        <v>0</v>
      </c>
      <c r="N3697" s="27">
        <v>0</v>
      </c>
      <c r="O3697" s="27">
        <v>0</v>
      </c>
      <c r="P3697" s="27">
        <v>69000000</v>
      </c>
      <c r="Q3697" s="27">
        <v>69032258.064516112</v>
      </c>
      <c r="R3697" s="27">
        <v>1</v>
      </c>
      <c r="S3697" s="27">
        <v>1</v>
      </c>
      <c r="T3697" s="33">
        <v>0.59173831677950461</v>
      </c>
      <c r="U3697" s="27"/>
      <c r="V3697" s="27"/>
      <c r="W3697" s="27"/>
      <c r="X3697" s="27"/>
      <c r="Y3697" s="27"/>
      <c r="Z3697" s="27">
        <v>0</v>
      </c>
    </row>
    <row r="3698" spans="1:26">
      <c r="A3698" s="27">
        <v>2000</v>
      </c>
      <c r="B3698" t="s">
        <v>71</v>
      </c>
      <c r="C3698" s="27"/>
      <c r="D3698" s="27"/>
      <c r="E3698" s="27"/>
      <c r="F3698" s="27">
        <v>0</v>
      </c>
      <c r="G3698" s="27">
        <v>0</v>
      </c>
      <c r="H3698" s="27">
        <v>0</v>
      </c>
      <c r="I3698" s="27">
        <v>1</v>
      </c>
      <c r="J3698" s="27">
        <v>0</v>
      </c>
      <c r="K3698" s="27">
        <v>6</v>
      </c>
      <c r="L3698" s="27">
        <v>1</v>
      </c>
      <c r="M3698" s="27">
        <v>0</v>
      </c>
      <c r="N3698" s="27">
        <v>0</v>
      </c>
      <c r="O3698" s="27">
        <v>0</v>
      </c>
      <c r="P3698" s="27">
        <v>68000000</v>
      </c>
      <c r="Q3698" s="27">
        <v>67254174.397031531</v>
      </c>
      <c r="R3698" s="27">
        <v>1</v>
      </c>
      <c r="S3698" s="27">
        <v>1</v>
      </c>
      <c r="T3698" s="33">
        <v>0.62919927379193319</v>
      </c>
      <c r="U3698" s="27"/>
      <c r="V3698" s="27"/>
      <c r="W3698" s="27"/>
      <c r="X3698" s="27"/>
      <c r="Y3698" s="27"/>
      <c r="Z3698" s="27">
        <v>0</v>
      </c>
    </row>
    <row r="3699" spans="1:26">
      <c r="A3699" s="27">
        <v>2001</v>
      </c>
      <c r="B3699" t="s">
        <v>71</v>
      </c>
      <c r="C3699" s="27"/>
      <c r="D3699" s="27"/>
      <c r="E3699" s="27"/>
      <c r="F3699" s="27">
        <v>0</v>
      </c>
      <c r="G3699" s="27">
        <v>0</v>
      </c>
      <c r="H3699" s="27">
        <v>0</v>
      </c>
      <c r="I3699" s="27">
        <v>1</v>
      </c>
      <c r="J3699" s="27">
        <v>0</v>
      </c>
      <c r="K3699" s="27">
        <v>6</v>
      </c>
      <c r="L3699" s="27">
        <v>1</v>
      </c>
      <c r="M3699" s="27">
        <v>0</v>
      </c>
      <c r="N3699" s="27">
        <v>0</v>
      </c>
      <c r="O3699" s="27">
        <v>0</v>
      </c>
      <c r="P3699" s="27">
        <v>63000000</v>
      </c>
      <c r="Q3699" s="27">
        <v>63101272.369918279</v>
      </c>
      <c r="R3699" s="27">
        <v>0</v>
      </c>
      <c r="S3699" s="27">
        <v>1</v>
      </c>
      <c r="T3699" s="33">
        <v>0.61588871891054842</v>
      </c>
      <c r="U3699" s="27"/>
      <c r="V3699" s="27"/>
      <c r="W3699" s="27"/>
      <c r="X3699" s="27"/>
      <c r="Y3699" s="27"/>
      <c r="Z3699" s="27">
        <v>0</v>
      </c>
    </row>
    <row r="3700" spans="1:26">
      <c r="A3700" s="27">
        <v>2002</v>
      </c>
      <c r="B3700" t="s">
        <v>71</v>
      </c>
      <c r="C3700" s="27"/>
      <c r="D3700" s="27"/>
      <c r="E3700" s="27"/>
      <c r="F3700" s="27">
        <v>0</v>
      </c>
      <c r="G3700" s="27">
        <v>0</v>
      </c>
      <c r="H3700" s="27">
        <v>0</v>
      </c>
      <c r="I3700" s="27">
        <v>1</v>
      </c>
      <c r="J3700" s="27">
        <v>0</v>
      </c>
      <c r="K3700" s="27">
        <v>6</v>
      </c>
      <c r="L3700" s="27">
        <v>1</v>
      </c>
      <c r="M3700" s="27">
        <v>0</v>
      </c>
      <c r="N3700" s="27">
        <v>0</v>
      </c>
      <c r="O3700" s="27">
        <v>0</v>
      </c>
      <c r="P3700" s="27">
        <v>72000000</v>
      </c>
      <c r="Q3700" s="27">
        <v>72196457.676844507</v>
      </c>
      <c r="R3700" s="27">
        <v>0</v>
      </c>
      <c r="S3700" s="27">
        <v>1</v>
      </c>
      <c r="T3700" s="33">
        <v>0.62466195784303247</v>
      </c>
      <c r="U3700" s="27"/>
      <c r="V3700" s="27"/>
      <c r="W3700" s="27"/>
      <c r="X3700" s="27"/>
      <c r="Y3700" s="27"/>
      <c r="Z3700" s="27">
        <v>0</v>
      </c>
    </row>
    <row r="3701" spans="1:26">
      <c r="A3701" s="27">
        <v>2003</v>
      </c>
      <c r="B3701" t="s">
        <v>71</v>
      </c>
      <c r="C3701" s="27"/>
      <c r="D3701" s="27"/>
      <c r="E3701" s="27"/>
      <c r="F3701" s="27">
        <v>0</v>
      </c>
      <c r="G3701" s="27">
        <v>0</v>
      </c>
      <c r="H3701" s="27">
        <v>0</v>
      </c>
      <c r="I3701" s="27">
        <v>1</v>
      </c>
      <c r="J3701" s="27">
        <v>0</v>
      </c>
      <c r="K3701" s="27">
        <v>6</v>
      </c>
      <c r="L3701" s="27">
        <v>1</v>
      </c>
      <c r="M3701" s="27">
        <v>0</v>
      </c>
      <c r="N3701" s="27">
        <v>0</v>
      </c>
      <c r="O3701" s="27">
        <v>0</v>
      </c>
      <c r="P3701" s="27">
        <v>91000000</v>
      </c>
      <c r="Q3701" s="27">
        <v>90231856.800051883</v>
      </c>
      <c r="R3701" s="27">
        <v>0</v>
      </c>
      <c r="S3701" s="27">
        <v>1</v>
      </c>
      <c r="T3701" s="33">
        <v>0.61793375018798091</v>
      </c>
      <c r="U3701" s="27"/>
      <c r="V3701" s="27"/>
      <c r="W3701" s="27"/>
      <c r="X3701" s="27"/>
      <c r="Y3701" s="27"/>
      <c r="Z3701" s="27">
        <v>0</v>
      </c>
    </row>
    <row r="3702" spans="1:26">
      <c r="A3702" s="27">
        <v>2004</v>
      </c>
      <c r="B3702" t="s">
        <v>71</v>
      </c>
      <c r="C3702" s="27"/>
      <c r="D3702" s="27"/>
      <c r="E3702" s="27"/>
      <c r="F3702" s="27">
        <v>0</v>
      </c>
      <c r="G3702" s="27">
        <v>0</v>
      </c>
      <c r="H3702" s="27">
        <v>0</v>
      </c>
      <c r="I3702" s="27">
        <v>1</v>
      </c>
      <c r="J3702" s="27">
        <v>0</v>
      </c>
      <c r="K3702" s="27">
        <v>6</v>
      </c>
      <c r="L3702" s="27">
        <v>1</v>
      </c>
      <c r="M3702" s="27">
        <v>0</v>
      </c>
      <c r="N3702" s="27">
        <v>0</v>
      </c>
      <c r="O3702" s="27">
        <v>0</v>
      </c>
      <c r="P3702" s="27">
        <v>103000000</v>
      </c>
      <c r="Q3702" s="27">
        <v>102367039.27048096</v>
      </c>
      <c r="R3702" s="27">
        <v>0</v>
      </c>
      <c r="S3702" s="27">
        <v>1</v>
      </c>
      <c r="T3702" s="33">
        <v>0.67108711240801089</v>
      </c>
      <c r="U3702" s="27"/>
      <c r="V3702" s="27"/>
      <c r="W3702" s="27"/>
      <c r="X3702" s="27"/>
      <c r="Y3702" s="27"/>
      <c r="Z3702" s="27">
        <v>0</v>
      </c>
    </row>
    <row r="3703" spans="1:26">
      <c r="A3703" s="27">
        <v>2005</v>
      </c>
      <c r="B3703" t="s">
        <v>71</v>
      </c>
      <c r="C3703" s="27"/>
      <c r="D3703" s="27"/>
      <c r="E3703" s="27"/>
      <c r="F3703" s="27">
        <v>0</v>
      </c>
      <c r="G3703" s="27">
        <v>0</v>
      </c>
      <c r="H3703" s="27">
        <v>0</v>
      </c>
      <c r="I3703" s="27">
        <v>1</v>
      </c>
      <c r="J3703" s="27">
        <v>0</v>
      </c>
      <c r="K3703" s="27">
        <v>6</v>
      </c>
      <c r="L3703" s="27">
        <v>1</v>
      </c>
      <c r="M3703" s="27">
        <v>0</v>
      </c>
      <c r="N3703" s="27">
        <v>0</v>
      </c>
      <c r="O3703" s="27">
        <v>0</v>
      </c>
      <c r="P3703" s="27">
        <v>112000000</v>
      </c>
      <c r="Q3703" s="27">
        <v>112133944.25353187</v>
      </c>
      <c r="R3703" s="27">
        <v>0</v>
      </c>
      <c r="S3703" s="27">
        <v>1</v>
      </c>
      <c r="T3703" s="33">
        <v>0.69599608558540027</v>
      </c>
      <c r="U3703" s="27"/>
      <c r="V3703" s="27"/>
      <c r="W3703" s="27"/>
      <c r="X3703" s="27"/>
      <c r="Y3703" s="27"/>
      <c r="Z3703" s="27">
        <v>0</v>
      </c>
    </row>
    <row r="3704" spans="1:26">
      <c r="A3704" s="27">
        <v>2006</v>
      </c>
      <c r="B3704" t="s">
        <v>71</v>
      </c>
      <c r="C3704" s="27"/>
      <c r="D3704" s="27"/>
      <c r="E3704" s="27"/>
      <c r="F3704" s="27">
        <v>0</v>
      </c>
      <c r="G3704" s="27">
        <v>0</v>
      </c>
      <c r="H3704" s="27">
        <v>0</v>
      </c>
      <c r="I3704" s="27">
        <v>1</v>
      </c>
      <c r="J3704" s="27">
        <v>0</v>
      </c>
      <c r="K3704" s="27">
        <v>6</v>
      </c>
      <c r="L3704" s="27">
        <v>1</v>
      </c>
      <c r="M3704" s="27">
        <v>0</v>
      </c>
      <c r="N3704" s="27">
        <v>0</v>
      </c>
      <c r="O3704" s="27">
        <v>0</v>
      </c>
      <c r="P3704" s="27">
        <v>110000000</v>
      </c>
      <c r="Q3704" s="27">
        <v>110234939.75903614</v>
      </c>
      <c r="R3704" s="27">
        <v>0</v>
      </c>
      <c r="S3704" s="27">
        <v>1</v>
      </c>
      <c r="T3704" s="33">
        <v>0.83568345932575372</v>
      </c>
      <c r="U3704" s="27"/>
      <c r="V3704" s="27"/>
      <c r="W3704" s="27"/>
      <c r="X3704" s="27"/>
      <c r="Y3704" s="27"/>
      <c r="Z3704" s="27">
        <v>0</v>
      </c>
    </row>
    <row r="3705" spans="1:26">
      <c r="A3705" s="27">
        <v>2007</v>
      </c>
      <c r="B3705" t="s">
        <v>71</v>
      </c>
      <c r="C3705" s="27"/>
      <c r="D3705" s="27"/>
      <c r="E3705" s="27"/>
      <c r="F3705" s="27">
        <v>0</v>
      </c>
      <c r="G3705" s="27">
        <v>0</v>
      </c>
      <c r="H3705" s="27">
        <v>0</v>
      </c>
      <c r="I3705" s="27">
        <v>1</v>
      </c>
      <c r="J3705" s="27">
        <v>0</v>
      </c>
      <c r="K3705" s="27">
        <v>6</v>
      </c>
      <c r="L3705" s="27">
        <v>1</v>
      </c>
      <c r="M3705" s="27">
        <v>0</v>
      </c>
      <c r="N3705" s="27">
        <v>0</v>
      </c>
      <c r="O3705" s="27">
        <v>0</v>
      </c>
      <c r="P3705" s="27">
        <v>133000000</v>
      </c>
      <c r="Q3705" s="27">
        <v>132671742.95038071</v>
      </c>
      <c r="R3705" s="27">
        <v>0</v>
      </c>
      <c r="S3705" s="27">
        <v>1</v>
      </c>
      <c r="T3705" s="33">
        <v>0.90473952627382648</v>
      </c>
      <c r="U3705" s="27"/>
      <c r="V3705" s="27"/>
      <c r="W3705" s="27"/>
      <c r="X3705" s="27"/>
      <c r="Y3705" s="27"/>
      <c r="Z3705" s="27">
        <v>0</v>
      </c>
    </row>
    <row r="3706" spans="1:26">
      <c r="A3706" s="27">
        <v>2008</v>
      </c>
      <c r="B3706" t="s">
        <v>71</v>
      </c>
      <c r="C3706" s="27"/>
      <c r="D3706" s="27"/>
      <c r="E3706" s="27"/>
      <c r="F3706" s="27">
        <v>0</v>
      </c>
      <c r="G3706" s="27">
        <v>0</v>
      </c>
      <c r="H3706" s="27">
        <v>0</v>
      </c>
      <c r="I3706" s="27">
        <v>1</v>
      </c>
      <c r="J3706" s="27">
        <v>0</v>
      </c>
      <c r="K3706" s="27">
        <v>6</v>
      </c>
      <c r="L3706" s="27">
        <v>1</v>
      </c>
      <c r="M3706" s="27">
        <v>0</v>
      </c>
      <c r="N3706" s="27">
        <v>0</v>
      </c>
      <c r="O3706" s="27">
        <v>0</v>
      </c>
      <c r="P3706" s="27">
        <v>144000000</v>
      </c>
      <c r="Q3706" s="27">
        <v>141042610.30028519</v>
      </c>
      <c r="R3706" s="27">
        <v>0</v>
      </c>
      <c r="S3706" s="27">
        <v>1</v>
      </c>
      <c r="T3706" s="33">
        <v>0.91944034308119871</v>
      </c>
      <c r="U3706" s="27"/>
      <c r="V3706" s="27"/>
      <c r="W3706" s="27"/>
      <c r="X3706" s="27"/>
      <c r="Y3706" s="27"/>
      <c r="Z3706" s="27">
        <v>0</v>
      </c>
    </row>
    <row r="3707" spans="1:26">
      <c r="A3707" s="27">
        <v>2009</v>
      </c>
      <c r="B3707" t="s">
        <v>71</v>
      </c>
      <c r="C3707" s="27"/>
      <c r="D3707" s="27"/>
      <c r="E3707" s="27"/>
      <c r="F3707" s="27">
        <v>0</v>
      </c>
      <c r="G3707" s="27">
        <v>0</v>
      </c>
      <c r="H3707" s="27">
        <v>0</v>
      </c>
      <c r="I3707" s="27">
        <v>1</v>
      </c>
      <c r="J3707" s="27">
        <v>0</v>
      </c>
      <c r="K3707" s="27">
        <v>6</v>
      </c>
      <c r="L3707" s="27">
        <v>1</v>
      </c>
      <c r="M3707" s="27">
        <v>0</v>
      </c>
      <c r="N3707" s="27">
        <v>0</v>
      </c>
      <c r="O3707" s="27">
        <v>0</v>
      </c>
      <c r="P3707" s="27">
        <v>134000000.00000001</v>
      </c>
      <c r="Q3707" s="27">
        <v>132420059.27312429</v>
      </c>
      <c r="R3707" s="27">
        <v>0</v>
      </c>
      <c r="S3707" s="27">
        <v>1</v>
      </c>
      <c r="T3707" s="33">
        <v>0.81595367947064712</v>
      </c>
      <c r="U3707" s="27"/>
      <c r="V3707" s="27"/>
      <c r="W3707" s="27"/>
      <c r="X3707" s="27"/>
      <c r="Y3707" s="27"/>
      <c r="Z3707" s="27">
        <v>0</v>
      </c>
    </row>
    <row r="3708" spans="1:26">
      <c r="A3708" s="27">
        <v>2010</v>
      </c>
      <c r="B3708" t="s">
        <v>71</v>
      </c>
      <c r="C3708" s="27"/>
      <c r="D3708" s="27"/>
      <c r="E3708" s="27"/>
      <c r="F3708" s="27">
        <v>0</v>
      </c>
      <c r="G3708" s="27">
        <v>0</v>
      </c>
      <c r="H3708" s="27">
        <v>0</v>
      </c>
      <c r="I3708" s="27">
        <v>1</v>
      </c>
      <c r="J3708" s="27">
        <v>0</v>
      </c>
      <c r="K3708" s="27">
        <v>6</v>
      </c>
      <c r="L3708" s="27">
        <v>1</v>
      </c>
      <c r="M3708" s="27">
        <v>0</v>
      </c>
      <c r="N3708" s="27">
        <v>0</v>
      </c>
      <c r="O3708" s="27">
        <v>0</v>
      </c>
      <c r="P3708" s="27">
        <v>157000000</v>
      </c>
      <c r="Q3708" s="27">
        <v>156120895.24857822</v>
      </c>
      <c r="R3708" s="27">
        <v>0</v>
      </c>
      <c r="S3708" s="27">
        <v>1</v>
      </c>
      <c r="T3708" s="33">
        <v>1.0070075781651076</v>
      </c>
      <c r="U3708" s="27"/>
      <c r="V3708" s="27"/>
      <c r="W3708" s="27"/>
      <c r="X3708" s="27"/>
      <c r="Y3708" s="27"/>
      <c r="Z3708" s="27">
        <v>0</v>
      </c>
    </row>
    <row r="3709" spans="1:26">
      <c r="A3709" s="27">
        <v>2011</v>
      </c>
      <c r="B3709" t="s">
        <v>71</v>
      </c>
      <c r="C3709" s="27"/>
      <c r="D3709" s="27"/>
      <c r="E3709" s="27"/>
      <c r="F3709" s="27">
        <v>0</v>
      </c>
      <c r="G3709" s="27">
        <v>0</v>
      </c>
      <c r="H3709" s="27">
        <v>0</v>
      </c>
      <c r="I3709" s="27">
        <v>1</v>
      </c>
      <c r="J3709" s="27">
        <v>0</v>
      </c>
      <c r="K3709" s="27">
        <v>6</v>
      </c>
      <c r="L3709" s="27">
        <v>1</v>
      </c>
      <c r="M3709" s="27">
        <v>0</v>
      </c>
      <c r="N3709" s="27">
        <v>0</v>
      </c>
      <c r="O3709" s="27">
        <v>0</v>
      </c>
      <c r="P3709" s="27">
        <v>182000000</v>
      </c>
      <c r="Q3709" s="27">
        <v>181705002.57864881</v>
      </c>
      <c r="R3709" s="27">
        <v>0</v>
      </c>
      <c r="S3709" s="27">
        <v>1</v>
      </c>
      <c r="T3709" s="33">
        <v>1.116808011796752</v>
      </c>
      <c r="U3709" s="27"/>
      <c r="V3709" s="27"/>
      <c r="W3709" s="27"/>
      <c r="X3709" s="27"/>
      <c r="Y3709" s="27"/>
      <c r="Z3709" s="27">
        <v>0</v>
      </c>
    </row>
    <row r="3710" spans="1:26">
      <c r="A3710" s="27">
        <v>2012</v>
      </c>
      <c r="B3710" t="s">
        <v>71</v>
      </c>
      <c r="C3710" s="27"/>
      <c r="D3710" s="27"/>
      <c r="E3710" s="27"/>
      <c r="F3710" s="27">
        <v>0</v>
      </c>
      <c r="G3710" s="27">
        <v>0</v>
      </c>
      <c r="H3710" s="27">
        <v>0</v>
      </c>
      <c r="I3710" s="27">
        <v>1</v>
      </c>
      <c r="J3710" s="27">
        <v>0</v>
      </c>
      <c r="K3710" s="27">
        <v>6</v>
      </c>
      <c r="L3710" s="27">
        <v>1</v>
      </c>
      <c r="M3710" s="27">
        <v>0</v>
      </c>
      <c r="N3710" s="27">
        <v>0</v>
      </c>
      <c r="O3710" s="27">
        <v>0</v>
      </c>
      <c r="P3710" s="27">
        <v>190000000</v>
      </c>
      <c r="Q3710" s="27">
        <v>190243321.59867465</v>
      </c>
      <c r="R3710" s="27">
        <v>0</v>
      </c>
      <c r="S3710" s="27">
        <v>1</v>
      </c>
      <c r="T3710" s="33">
        <v>0.99562684078172081</v>
      </c>
      <c r="U3710" s="27"/>
      <c r="V3710" s="27"/>
      <c r="W3710" s="27"/>
      <c r="X3710" s="27"/>
      <c r="Y3710" s="27"/>
      <c r="Z3710" s="27">
        <v>0</v>
      </c>
    </row>
    <row r="3711" spans="1:26">
      <c r="A3711" s="27">
        <v>2013</v>
      </c>
      <c r="B3711" t="s">
        <v>71</v>
      </c>
      <c r="C3711" s="27"/>
      <c r="D3711" s="27"/>
      <c r="E3711" s="27"/>
      <c r="F3711" s="27">
        <v>0</v>
      </c>
      <c r="G3711" s="27">
        <v>0</v>
      </c>
      <c r="H3711" s="27">
        <v>0</v>
      </c>
      <c r="I3711" s="27">
        <v>1</v>
      </c>
      <c r="J3711" s="27">
        <v>0</v>
      </c>
      <c r="K3711" s="27">
        <v>6</v>
      </c>
      <c r="L3711" s="27">
        <v>1</v>
      </c>
      <c r="M3711" s="27">
        <v>0</v>
      </c>
      <c r="N3711" s="27">
        <v>0</v>
      </c>
      <c r="O3711" s="27">
        <v>0</v>
      </c>
      <c r="P3711" s="27">
        <v>186000000</v>
      </c>
      <c r="Q3711" s="27">
        <v>185113921.60648772</v>
      </c>
      <c r="R3711" s="27">
        <v>0</v>
      </c>
      <c r="S3711" s="27">
        <v>1</v>
      </c>
      <c r="T3711" s="33">
        <v>0.99710818219516861</v>
      </c>
      <c r="U3711" s="27"/>
      <c r="V3711" s="27"/>
      <c r="W3711" s="27"/>
      <c r="X3711" s="27"/>
      <c r="Y3711" s="27"/>
      <c r="Z3711" s="27">
        <v>0</v>
      </c>
    </row>
    <row r="3712" spans="1:26">
      <c r="A3712" s="27">
        <v>2014</v>
      </c>
      <c r="B3712" t="s">
        <v>71</v>
      </c>
      <c r="C3712" s="27"/>
      <c r="D3712" s="27"/>
      <c r="E3712" s="27"/>
      <c r="F3712" s="27">
        <v>0</v>
      </c>
      <c r="G3712" s="27">
        <v>0</v>
      </c>
      <c r="H3712" s="27">
        <v>0</v>
      </c>
      <c r="I3712" s="27">
        <v>1</v>
      </c>
      <c r="J3712" s="27">
        <v>0</v>
      </c>
      <c r="K3712" s="27">
        <v>6</v>
      </c>
      <c r="L3712" s="27">
        <v>1</v>
      </c>
      <c r="M3712" s="27">
        <v>0</v>
      </c>
      <c r="N3712" s="27">
        <v>0</v>
      </c>
      <c r="O3712" s="27">
        <v>0</v>
      </c>
      <c r="P3712" s="27">
        <v>179000000</v>
      </c>
      <c r="Q3712" s="27">
        <v>179703443.30268615</v>
      </c>
      <c r="R3712" s="27">
        <v>0</v>
      </c>
      <c r="S3712" s="27">
        <v>1</v>
      </c>
      <c r="T3712" s="33">
        <v>0.96696016921402161</v>
      </c>
      <c r="U3712" s="27"/>
      <c r="V3712" s="27"/>
      <c r="W3712" s="27"/>
      <c r="X3712" s="27"/>
      <c r="Y3712" s="27"/>
      <c r="Z3712" s="27">
        <v>0</v>
      </c>
    </row>
    <row r="3713" spans="1:26">
      <c r="A3713" s="27">
        <v>2015</v>
      </c>
      <c r="B3713" t="s">
        <v>71</v>
      </c>
      <c r="C3713" s="27"/>
      <c r="D3713" s="27"/>
      <c r="E3713" s="27"/>
      <c r="F3713" s="27">
        <v>0</v>
      </c>
      <c r="G3713" s="27">
        <v>0</v>
      </c>
      <c r="H3713" s="27">
        <v>0</v>
      </c>
      <c r="I3713" s="27">
        <v>1</v>
      </c>
      <c r="J3713" s="27">
        <v>0</v>
      </c>
      <c r="K3713" s="27">
        <v>6</v>
      </c>
      <c r="L3713" s="27">
        <v>1</v>
      </c>
      <c r="M3713" s="27">
        <v>0</v>
      </c>
      <c r="N3713" s="27">
        <v>0</v>
      </c>
      <c r="O3713" s="27">
        <v>0</v>
      </c>
      <c r="P3713" s="27">
        <v>169000000</v>
      </c>
      <c r="Q3713" s="27">
        <v>171117872.43633088</v>
      </c>
      <c r="R3713" s="27">
        <v>0</v>
      </c>
      <c r="S3713" s="27">
        <v>1</v>
      </c>
      <c r="T3713" s="33">
        <v>0.821813335342235</v>
      </c>
      <c r="U3713" s="27"/>
      <c r="V3713" s="27"/>
      <c r="W3713" s="27"/>
      <c r="X3713" s="27"/>
      <c r="Y3713" s="27"/>
      <c r="Z3713" s="27">
        <v>0</v>
      </c>
    </row>
    <row r="3714" spans="1:26">
      <c r="A3714" s="27">
        <v>2016</v>
      </c>
      <c r="B3714" t="s">
        <v>71</v>
      </c>
      <c r="C3714" s="27"/>
      <c r="D3714" s="27"/>
      <c r="E3714" s="27"/>
      <c r="F3714" s="27">
        <v>0</v>
      </c>
      <c r="G3714" s="27">
        <v>0</v>
      </c>
      <c r="H3714" s="27">
        <v>0</v>
      </c>
      <c r="I3714" s="27">
        <v>1</v>
      </c>
      <c r="J3714" s="27">
        <v>0</v>
      </c>
      <c r="K3714" s="27">
        <v>6</v>
      </c>
      <c r="L3714" s="27">
        <v>1</v>
      </c>
      <c r="M3714" s="27">
        <v>0</v>
      </c>
      <c r="N3714" s="27">
        <v>0</v>
      </c>
      <c r="O3714" s="27">
        <v>0</v>
      </c>
      <c r="P3714" s="27">
        <v>182000000</v>
      </c>
      <c r="Q3714" s="27">
        <v>178328873.03003272</v>
      </c>
      <c r="R3714" s="27">
        <v>0</v>
      </c>
      <c r="S3714" s="27">
        <v>1</v>
      </c>
      <c r="T3714" s="33">
        <v>0.86004996979414983</v>
      </c>
      <c r="U3714" s="27"/>
      <c r="V3714" s="27"/>
      <c r="W3714" s="27"/>
      <c r="X3714" s="27"/>
      <c r="Y3714" s="27"/>
      <c r="Z3714" s="27">
        <v>0</v>
      </c>
    </row>
    <row r="3715" spans="1:26">
      <c r="A3715" s="27">
        <v>2017</v>
      </c>
      <c r="B3715" t="s">
        <v>71</v>
      </c>
      <c r="C3715" s="27"/>
      <c r="D3715" s="27"/>
      <c r="E3715" s="27"/>
      <c r="F3715" s="27">
        <v>0</v>
      </c>
      <c r="G3715" s="27">
        <v>0</v>
      </c>
      <c r="H3715" s="27">
        <v>0</v>
      </c>
      <c r="I3715" s="27">
        <v>1</v>
      </c>
      <c r="J3715" s="27">
        <v>0</v>
      </c>
      <c r="K3715" s="27">
        <v>6</v>
      </c>
      <c r="L3715" s="27">
        <v>1</v>
      </c>
      <c r="M3715" s="27">
        <v>0</v>
      </c>
      <c r="N3715" s="27">
        <v>0</v>
      </c>
      <c r="O3715" s="27">
        <v>0</v>
      </c>
      <c r="P3715" s="27">
        <v>197000000</v>
      </c>
      <c r="Q3715" s="27">
        <v>185572501.53280196</v>
      </c>
      <c r="R3715" s="27">
        <v>0</v>
      </c>
      <c r="S3715" s="27">
        <v>1</v>
      </c>
      <c r="T3715" s="33">
        <v>0.90809244833766045</v>
      </c>
      <c r="U3715" s="27"/>
      <c r="V3715" s="27"/>
      <c r="W3715" s="27"/>
      <c r="X3715" s="27"/>
      <c r="Y3715" s="27"/>
      <c r="Z3715" s="27">
        <v>0</v>
      </c>
    </row>
    <row r="3716" spans="1:26">
      <c r="A3716" s="27">
        <v>1950</v>
      </c>
      <c r="B3716" t="s">
        <v>44</v>
      </c>
      <c r="C3716" s="27"/>
      <c r="D3716" s="27"/>
      <c r="E3716" s="27"/>
      <c r="F3716" s="27">
        <v>30000000</v>
      </c>
      <c r="G3716" s="27">
        <v>0</v>
      </c>
      <c r="H3716" s="27">
        <v>1</v>
      </c>
      <c r="I3716" s="27">
        <v>0</v>
      </c>
      <c r="J3716" s="27">
        <v>0</v>
      </c>
      <c r="K3716" s="27">
        <v>6</v>
      </c>
      <c r="L3716" s="27">
        <v>1</v>
      </c>
      <c r="M3716" s="27">
        <v>0</v>
      </c>
      <c r="N3716" s="27">
        <v>0</v>
      </c>
      <c r="O3716" s="27">
        <v>0</v>
      </c>
      <c r="P3716" s="27"/>
      <c r="Q3716" s="27"/>
      <c r="R3716" s="27">
        <v>1</v>
      </c>
      <c r="S3716" s="27">
        <v>0</v>
      </c>
      <c r="T3716" s="33">
        <v>1.287837882863923</v>
      </c>
      <c r="U3716" s="27"/>
      <c r="V3716" s="27"/>
      <c r="W3716" s="27"/>
      <c r="X3716" s="27"/>
      <c r="Y3716" s="27"/>
      <c r="Z3716" s="27">
        <v>0</v>
      </c>
    </row>
    <row r="3717" spans="1:26">
      <c r="A3717" s="27">
        <v>1951</v>
      </c>
      <c r="B3717" t="s">
        <v>44</v>
      </c>
      <c r="C3717" s="27"/>
      <c r="D3717" s="27"/>
      <c r="E3717" s="27"/>
      <c r="F3717" s="27">
        <v>30000000</v>
      </c>
      <c r="G3717" s="27">
        <v>0</v>
      </c>
      <c r="H3717" s="27">
        <v>1</v>
      </c>
      <c r="I3717" s="27">
        <v>0</v>
      </c>
      <c r="J3717" s="27">
        <v>0</v>
      </c>
      <c r="K3717" s="27">
        <v>6</v>
      </c>
      <c r="L3717" s="27">
        <v>1</v>
      </c>
      <c r="M3717" s="27">
        <v>0</v>
      </c>
      <c r="N3717" s="27">
        <v>0</v>
      </c>
      <c r="O3717" s="27">
        <v>0</v>
      </c>
      <c r="P3717" s="27"/>
      <c r="Q3717" s="27"/>
      <c r="R3717" s="27">
        <v>1</v>
      </c>
      <c r="S3717" s="27">
        <v>0</v>
      </c>
      <c r="T3717" s="33">
        <v>1.3439935487765553</v>
      </c>
      <c r="U3717" s="27"/>
      <c r="V3717" s="27"/>
      <c r="W3717" s="27"/>
      <c r="X3717" s="27"/>
      <c r="Y3717" s="27"/>
      <c r="Z3717" s="27">
        <v>0</v>
      </c>
    </row>
    <row r="3718" spans="1:26">
      <c r="A3718" s="27">
        <v>1952</v>
      </c>
      <c r="B3718" t="s">
        <v>44</v>
      </c>
      <c r="C3718" s="27"/>
      <c r="D3718" s="27"/>
      <c r="E3718" s="27"/>
      <c r="F3718" s="27">
        <v>30000000</v>
      </c>
      <c r="G3718" s="27">
        <v>0</v>
      </c>
      <c r="H3718" s="27">
        <v>1</v>
      </c>
      <c r="I3718" s="27">
        <v>0</v>
      </c>
      <c r="J3718" s="27">
        <v>0</v>
      </c>
      <c r="K3718" s="27">
        <v>6</v>
      </c>
      <c r="L3718" s="27">
        <v>1</v>
      </c>
      <c r="M3718" s="27">
        <v>0</v>
      </c>
      <c r="N3718" s="27">
        <v>0</v>
      </c>
      <c r="O3718" s="27">
        <v>0</v>
      </c>
      <c r="P3718" s="27"/>
      <c r="Q3718" s="27"/>
      <c r="R3718" s="27">
        <v>1</v>
      </c>
      <c r="S3718" s="27">
        <v>0</v>
      </c>
      <c r="T3718" s="33">
        <v>1.1861288455441423</v>
      </c>
      <c r="U3718" s="27"/>
      <c r="V3718" s="27"/>
      <c r="W3718" s="27"/>
      <c r="X3718" s="27"/>
      <c r="Y3718" s="27"/>
      <c r="Z3718" s="27">
        <v>0</v>
      </c>
    </row>
    <row r="3719" spans="1:26">
      <c r="A3719" s="27">
        <v>1953</v>
      </c>
      <c r="B3719" t="s">
        <v>44</v>
      </c>
      <c r="C3719" s="27"/>
      <c r="D3719" s="27"/>
      <c r="E3719" s="27"/>
      <c r="F3719" s="27">
        <v>370000000</v>
      </c>
      <c r="G3719" s="27">
        <v>0</v>
      </c>
      <c r="H3719" s="27">
        <v>1</v>
      </c>
      <c r="I3719" s="27">
        <v>0</v>
      </c>
      <c r="J3719" s="27">
        <v>0</v>
      </c>
      <c r="K3719" s="27">
        <v>6</v>
      </c>
      <c r="L3719" s="27">
        <v>1</v>
      </c>
      <c r="M3719" s="27">
        <v>0</v>
      </c>
      <c r="N3719" s="27">
        <v>0</v>
      </c>
      <c r="O3719" s="27">
        <v>0</v>
      </c>
      <c r="P3719" s="27"/>
      <c r="Q3719" s="27"/>
      <c r="R3719" s="27">
        <v>1</v>
      </c>
      <c r="S3719" s="27">
        <v>0</v>
      </c>
      <c r="T3719" s="33">
        <v>1.1355764645766917</v>
      </c>
      <c r="U3719" s="27"/>
      <c r="V3719" s="27"/>
      <c r="W3719" s="27"/>
      <c r="X3719" s="27"/>
      <c r="Y3719" s="27"/>
      <c r="Z3719" s="27">
        <v>0</v>
      </c>
    </row>
    <row r="3720" spans="1:26">
      <c r="A3720" s="27">
        <v>1954</v>
      </c>
      <c r="B3720" t="s">
        <v>44</v>
      </c>
      <c r="C3720" s="27"/>
      <c r="D3720" s="27"/>
      <c r="E3720" s="27"/>
      <c r="F3720" s="27">
        <v>0</v>
      </c>
      <c r="G3720" s="27">
        <v>0</v>
      </c>
      <c r="H3720" s="27">
        <v>1</v>
      </c>
      <c r="I3720" s="27">
        <v>0</v>
      </c>
      <c r="J3720" s="27">
        <v>0</v>
      </c>
      <c r="K3720" s="27">
        <v>6</v>
      </c>
      <c r="L3720" s="27">
        <v>1</v>
      </c>
      <c r="M3720" s="27">
        <v>0</v>
      </c>
      <c r="N3720" s="27">
        <v>0</v>
      </c>
      <c r="O3720" s="27">
        <v>0</v>
      </c>
      <c r="P3720" s="27"/>
      <c r="Q3720" s="27"/>
      <c r="R3720" s="27">
        <v>1</v>
      </c>
      <c r="S3720" s="27">
        <v>0</v>
      </c>
      <c r="T3720" s="33">
        <v>1.2456557755316726</v>
      </c>
      <c r="U3720" s="27"/>
      <c r="V3720" s="27"/>
      <c r="W3720" s="27"/>
      <c r="X3720" s="27"/>
      <c r="Y3720" s="27"/>
      <c r="Z3720" s="27">
        <v>0</v>
      </c>
    </row>
    <row r="3721" spans="1:26">
      <c r="A3721" s="27">
        <v>1955</v>
      </c>
      <c r="B3721" t="s">
        <v>44</v>
      </c>
      <c r="C3721" s="27"/>
      <c r="D3721" s="27"/>
      <c r="E3721" s="27"/>
      <c r="F3721" s="27">
        <v>0</v>
      </c>
      <c r="G3721" s="27">
        <v>0</v>
      </c>
      <c r="H3721" s="27">
        <v>1</v>
      </c>
      <c r="I3721" s="27">
        <v>0</v>
      </c>
      <c r="J3721" s="27">
        <v>0</v>
      </c>
      <c r="K3721" s="27">
        <v>6</v>
      </c>
      <c r="L3721" s="27">
        <v>1</v>
      </c>
      <c r="M3721" s="27">
        <v>0</v>
      </c>
      <c r="N3721" s="27">
        <v>0</v>
      </c>
      <c r="O3721" s="27">
        <v>0</v>
      </c>
      <c r="P3721" s="27"/>
      <c r="Q3721" s="27"/>
      <c r="R3721" s="27">
        <v>1</v>
      </c>
      <c r="S3721" s="27">
        <v>0</v>
      </c>
      <c r="T3721" s="33">
        <v>1.2093425125419712</v>
      </c>
      <c r="U3721" s="27"/>
      <c r="V3721" s="27"/>
      <c r="W3721" s="27"/>
      <c r="X3721" s="27"/>
      <c r="Y3721" s="27"/>
      <c r="Z3721" s="27">
        <v>0</v>
      </c>
    </row>
    <row r="3722" spans="1:26">
      <c r="A3722" s="27">
        <v>1956</v>
      </c>
      <c r="B3722" t="s">
        <v>44</v>
      </c>
      <c r="C3722" s="27"/>
      <c r="D3722" s="27"/>
      <c r="E3722" s="27"/>
      <c r="F3722" s="27">
        <v>0</v>
      </c>
      <c r="G3722" s="27">
        <v>0</v>
      </c>
      <c r="H3722" s="27">
        <v>1</v>
      </c>
      <c r="I3722" s="27">
        <v>0</v>
      </c>
      <c r="J3722" s="27">
        <v>0</v>
      </c>
      <c r="K3722" s="27">
        <v>6</v>
      </c>
      <c r="L3722" s="27">
        <v>1</v>
      </c>
      <c r="M3722" s="27">
        <v>0</v>
      </c>
      <c r="N3722" s="27">
        <v>0</v>
      </c>
      <c r="O3722" s="27">
        <v>0</v>
      </c>
      <c r="P3722" s="27"/>
      <c r="Q3722" s="27"/>
      <c r="R3722" s="27">
        <v>1</v>
      </c>
      <c r="S3722" s="27">
        <v>0</v>
      </c>
      <c r="T3722" s="33">
        <v>1.188247729709901</v>
      </c>
      <c r="U3722" s="27"/>
      <c r="V3722" s="27"/>
      <c r="W3722" s="27"/>
      <c r="X3722" s="27"/>
      <c r="Y3722" s="27"/>
      <c r="Z3722" s="27">
        <v>0</v>
      </c>
    </row>
    <row r="3723" spans="1:26">
      <c r="A3723" s="27">
        <v>1957</v>
      </c>
      <c r="B3723" t="s">
        <v>44</v>
      </c>
      <c r="C3723" s="27"/>
      <c r="D3723" s="27"/>
      <c r="E3723" s="27"/>
      <c r="F3723" s="27">
        <v>0</v>
      </c>
      <c r="G3723" s="27">
        <v>0</v>
      </c>
      <c r="H3723" s="27">
        <v>1</v>
      </c>
      <c r="I3723" s="27">
        <v>0</v>
      </c>
      <c r="J3723" s="27">
        <v>0</v>
      </c>
      <c r="K3723" s="27">
        <v>6</v>
      </c>
      <c r="L3723" s="27">
        <v>1</v>
      </c>
      <c r="M3723" s="27">
        <v>0</v>
      </c>
      <c r="N3723" s="27">
        <v>0</v>
      </c>
      <c r="O3723" s="27">
        <v>0</v>
      </c>
      <c r="P3723" s="27"/>
      <c r="Q3723" s="27"/>
      <c r="R3723" s="27">
        <v>1</v>
      </c>
      <c r="S3723" s="27">
        <v>0</v>
      </c>
      <c r="T3723" s="33">
        <v>1.1056830722153153</v>
      </c>
      <c r="U3723" s="27"/>
      <c r="V3723" s="27"/>
      <c r="W3723" s="27"/>
      <c r="X3723" s="27"/>
      <c r="Y3723" s="27"/>
      <c r="Z3723" s="27">
        <v>0</v>
      </c>
    </row>
    <row r="3724" spans="1:26">
      <c r="A3724" s="27">
        <v>1958</v>
      </c>
      <c r="B3724" t="s">
        <v>44</v>
      </c>
      <c r="C3724" s="27"/>
      <c r="D3724" s="27"/>
      <c r="E3724" s="27"/>
      <c r="F3724" s="27">
        <v>52500000</v>
      </c>
      <c r="G3724" s="27">
        <v>0</v>
      </c>
      <c r="H3724" s="27">
        <v>1</v>
      </c>
      <c r="I3724" s="27">
        <v>0</v>
      </c>
      <c r="J3724" s="27">
        <v>0</v>
      </c>
      <c r="K3724" s="27">
        <v>6</v>
      </c>
      <c r="L3724" s="27">
        <v>1</v>
      </c>
      <c r="M3724" s="27">
        <v>0</v>
      </c>
      <c r="N3724" s="27">
        <v>0</v>
      </c>
      <c r="O3724" s="27">
        <v>0</v>
      </c>
      <c r="P3724" s="27"/>
      <c r="Q3724" s="27"/>
      <c r="R3724" s="27">
        <v>1</v>
      </c>
      <c r="S3724" s="27">
        <v>0</v>
      </c>
      <c r="T3724" s="33">
        <v>1.0176220702015186</v>
      </c>
      <c r="U3724" s="27"/>
      <c r="V3724" s="27"/>
      <c r="W3724" s="27"/>
      <c r="X3724" s="27"/>
      <c r="Y3724" s="27"/>
      <c r="Z3724" s="27">
        <v>0</v>
      </c>
    </row>
    <row r="3725" spans="1:26">
      <c r="A3725" s="27">
        <v>1959</v>
      </c>
      <c r="B3725" t="s">
        <v>44</v>
      </c>
      <c r="C3725" s="27"/>
      <c r="D3725" s="27"/>
      <c r="E3725" s="27"/>
      <c r="F3725" s="27">
        <v>0</v>
      </c>
      <c r="G3725" s="27">
        <v>0</v>
      </c>
      <c r="H3725" s="27">
        <v>1</v>
      </c>
      <c r="I3725" s="27">
        <v>0</v>
      </c>
      <c r="J3725" s="27">
        <v>0</v>
      </c>
      <c r="K3725" s="27">
        <v>6</v>
      </c>
      <c r="L3725" s="27">
        <v>1</v>
      </c>
      <c r="M3725" s="27">
        <v>0</v>
      </c>
      <c r="N3725" s="27">
        <v>0</v>
      </c>
      <c r="O3725" s="27">
        <v>0</v>
      </c>
      <c r="P3725" s="27"/>
      <c r="Q3725" s="27"/>
      <c r="R3725" s="27">
        <v>1</v>
      </c>
      <c r="S3725" s="27">
        <v>0</v>
      </c>
      <c r="T3725" s="33">
        <v>1.0157995537348996</v>
      </c>
      <c r="U3725" s="27"/>
      <c r="V3725" s="27"/>
      <c r="W3725" s="27"/>
      <c r="X3725" s="27"/>
      <c r="Y3725" s="27"/>
      <c r="Z3725" s="27">
        <v>0</v>
      </c>
    </row>
    <row r="3726" spans="1:26">
      <c r="A3726" s="27">
        <v>1960</v>
      </c>
      <c r="B3726" t="s">
        <v>44</v>
      </c>
      <c r="C3726" s="27"/>
      <c r="D3726" s="27"/>
      <c r="E3726" s="27"/>
      <c r="F3726" s="27">
        <v>105000000</v>
      </c>
      <c r="G3726" s="27">
        <v>0</v>
      </c>
      <c r="H3726" s="27">
        <v>1</v>
      </c>
      <c r="I3726" s="27">
        <v>0</v>
      </c>
      <c r="J3726" s="27">
        <v>0</v>
      </c>
      <c r="K3726" s="27">
        <v>6</v>
      </c>
      <c r="L3726" s="27">
        <v>1</v>
      </c>
      <c r="M3726" s="27">
        <v>0</v>
      </c>
      <c r="N3726" s="27">
        <v>0</v>
      </c>
      <c r="O3726" s="27">
        <v>0</v>
      </c>
      <c r="P3726" s="27"/>
      <c r="Q3726" s="27"/>
      <c r="R3726" s="27">
        <v>1</v>
      </c>
      <c r="S3726" s="27">
        <v>0</v>
      </c>
      <c r="T3726" s="33">
        <v>0.99364431383616725</v>
      </c>
      <c r="U3726" s="27"/>
      <c r="V3726" s="27"/>
      <c r="W3726" s="27"/>
      <c r="X3726" s="27"/>
      <c r="Y3726" s="27"/>
      <c r="Z3726" s="27">
        <v>0</v>
      </c>
    </row>
    <row r="3727" spans="1:26">
      <c r="A3727" s="27">
        <v>1961</v>
      </c>
      <c r="B3727" t="s">
        <v>44</v>
      </c>
      <c r="C3727" s="27"/>
      <c r="D3727" s="27"/>
      <c r="E3727" s="27"/>
      <c r="F3727" s="27">
        <v>0</v>
      </c>
      <c r="G3727" s="27">
        <v>0</v>
      </c>
      <c r="H3727" s="27">
        <v>1</v>
      </c>
      <c r="I3727" s="27">
        <v>0</v>
      </c>
      <c r="J3727" s="27">
        <v>0</v>
      </c>
      <c r="K3727" s="27">
        <v>6</v>
      </c>
      <c r="L3727" s="27">
        <v>1</v>
      </c>
      <c r="M3727" s="27">
        <v>0</v>
      </c>
      <c r="N3727" s="27">
        <v>0</v>
      </c>
      <c r="O3727" s="27">
        <v>0</v>
      </c>
      <c r="P3727" s="27"/>
      <c r="Q3727" s="27"/>
      <c r="R3727" s="27">
        <v>1</v>
      </c>
      <c r="S3727" s="27">
        <v>0</v>
      </c>
      <c r="T3727" s="33">
        <v>0.97346733996739376</v>
      </c>
      <c r="U3727" s="27"/>
      <c r="V3727" s="27"/>
      <c r="W3727" s="27"/>
      <c r="X3727" s="27"/>
      <c r="Y3727" s="27"/>
      <c r="Z3727" s="27">
        <v>0</v>
      </c>
    </row>
    <row r="3728" spans="1:26">
      <c r="A3728" s="27">
        <v>1962</v>
      </c>
      <c r="B3728" t="s">
        <v>44</v>
      </c>
      <c r="C3728" s="27"/>
      <c r="D3728" s="27"/>
      <c r="E3728" s="27"/>
      <c r="F3728" s="27">
        <v>0</v>
      </c>
      <c r="G3728" s="27">
        <v>0</v>
      </c>
      <c r="H3728" s="27">
        <v>1</v>
      </c>
      <c r="I3728" s="27">
        <v>0</v>
      </c>
      <c r="J3728" s="27">
        <v>0</v>
      </c>
      <c r="K3728" s="27">
        <v>6</v>
      </c>
      <c r="L3728" s="27">
        <v>1</v>
      </c>
      <c r="M3728" s="27">
        <v>0</v>
      </c>
      <c r="N3728" s="27">
        <v>0</v>
      </c>
      <c r="O3728" s="27">
        <v>0</v>
      </c>
      <c r="P3728" s="27"/>
      <c r="Q3728" s="27"/>
      <c r="R3728" s="27">
        <v>1</v>
      </c>
      <c r="S3728" s="27">
        <v>0</v>
      </c>
      <c r="T3728" s="33">
        <v>0.97699079984331827</v>
      </c>
      <c r="U3728" s="27"/>
      <c r="V3728" s="27"/>
      <c r="W3728" s="27"/>
      <c r="X3728" s="27"/>
      <c r="Y3728" s="27"/>
      <c r="Z3728" s="27">
        <v>0</v>
      </c>
    </row>
    <row r="3729" spans="1:26">
      <c r="A3729" s="27">
        <v>1963</v>
      </c>
      <c r="B3729" t="s">
        <v>44</v>
      </c>
      <c r="C3729" s="27"/>
      <c r="D3729" s="27"/>
      <c r="E3729" s="27"/>
      <c r="F3729" s="27">
        <v>0</v>
      </c>
      <c r="G3729" s="27">
        <v>0</v>
      </c>
      <c r="H3729" s="27">
        <v>1</v>
      </c>
      <c r="I3729" s="27">
        <v>0</v>
      </c>
      <c r="J3729" s="27">
        <v>0</v>
      </c>
      <c r="K3729" s="27">
        <v>6</v>
      </c>
      <c r="L3729" s="27">
        <v>1</v>
      </c>
      <c r="M3729" s="27">
        <v>0</v>
      </c>
      <c r="N3729" s="27">
        <v>0</v>
      </c>
      <c r="O3729" s="27">
        <v>0</v>
      </c>
      <c r="P3729" s="27"/>
      <c r="Q3729" s="27"/>
      <c r="R3729" s="27">
        <v>1</v>
      </c>
      <c r="S3729" s="27">
        <v>0</v>
      </c>
      <c r="T3729" s="33">
        <v>0.98866747285419376</v>
      </c>
      <c r="U3729" s="27"/>
      <c r="V3729" s="27"/>
      <c r="W3729" s="27"/>
      <c r="X3729" s="27"/>
      <c r="Y3729" s="27"/>
      <c r="Z3729" s="27">
        <v>0</v>
      </c>
    </row>
    <row r="3730" spans="1:26">
      <c r="A3730" s="27">
        <v>1964</v>
      </c>
      <c r="B3730" t="s">
        <v>44</v>
      </c>
      <c r="C3730" s="27"/>
      <c r="D3730" s="27"/>
      <c r="E3730" s="27"/>
      <c r="F3730" s="27">
        <v>0</v>
      </c>
      <c r="G3730" s="27">
        <v>0</v>
      </c>
      <c r="H3730" s="27">
        <v>1</v>
      </c>
      <c r="I3730" s="27">
        <v>0</v>
      </c>
      <c r="J3730" s="27">
        <v>0</v>
      </c>
      <c r="K3730" s="27">
        <v>6</v>
      </c>
      <c r="L3730" s="27">
        <v>1</v>
      </c>
      <c r="M3730" s="27">
        <v>0</v>
      </c>
      <c r="N3730" s="27">
        <v>0</v>
      </c>
      <c r="O3730" s="27">
        <v>0</v>
      </c>
      <c r="P3730" s="27"/>
      <c r="Q3730" s="27"/>
      <c r="R3730" s="27">
        <v>1</v>
      </c>
      <c r="S3730" s="27">
        <v>0</v>
      </c>
      <c r="T3730" s="33">
        <v>1.0337554660061781</v>
      </c>
      <c r="U3730" s="27"/>
      <c r="V3730" s="27"/>
      <c r="W3730" s="27"/>
      <c r="X3730" s="27"/>
      <c r="Y3730" s="27"/>
      <c r="Z3730" s="27">
        <v>0</v>
      </c>
    </row>
    <row r="3731" spans="1:26">
      <c r="A3731" s="27">
        <v>1965</v>
      </c>
      <c r="B3731" t="s">
        <v>44</v>
      </c>
      <c r="C3731" s="27"/>
      <c r="D3731" s="27"/>
      <c r="E3731" s="27"/>
      <c r="F3731" s="27">
        <v>0</v>
      </c>
      <c r="G3731" s="27">
        <v>0</v>
      </c>
      <c r="H3731" s="27">
        <v>1</v>
      </c>
      <c r="I3731" s="27">
        <v>0</v>
      </c>
      <c r="J3731" s="27">
        <v>0</v>
      </c>
      <c r="K3731" s="27">
        <v>6</v>
      </c>
      <c r="L3731" s="27">
        <v>1</v>
      </c>
      <c r="M3731" s="27">
        <v>0</v>
      </c>
      <c r="N3731" s="27">
        <v>0</v>
      </c>
      <c r="O3731" s="27">
        <v>0</v>
      </c>
      <c r="P3731" s="27"/>
      <c r="Q3731" s="27"/>
      <c r="R3731" s="27">
        <v>1</v>
      </c>
      <c r="S3731" s="27">
        <v>0</v>
      </c>
      <c r="T3731" s="33">
        <v>1.0227515959565798</v>
      </c>
      <c r="U3731" s="27"/>
      <c r="V3731" s="27"/>
      <c r="W3731" s="27"/>
      <c r="X3731" s="27"/>
      <c r="Y3731" s="27"/>
      <c r="Z3731" s="27">
        <v>0</v>
      </c>
    </row>
    <row r="3732" spans="1:26">
      <c r="A3732" s="27">
        <v>1966</v>
      </c>
      <c r="B3732" t="s">
        <v>44</v>
      </c>
      <c r="C3732" s="27"/>
      <c r="D3732" s="27"/>
      <c r="E3732" s="27"/>
      <c r="F3732" s="27">
        <v>0</v>
      </c>
      <c r="G3732" s="27">
        <v>0</v>
      </c>
      <c r="H3732" s="27">
        <v>1</v>
      </c>
      <c r="I3732" s="27">
        <v>0</v>
      </c>
      <c r="J3732" s="27">
        <v>0</v>
      </c>
      <c r="K3732" s="27">
        <v>6</v>
      </c>
      <c r="L3732" s="27">
        <v>1</v>
      </c>
      <c r="M3732" s="27">
        <v>0</v>
      </c>
      <c r="N3732" s="27">
        <v>0</v>
      </c>
      <c r="O3732" s="27">
        <v>0</v>
      </c>
      <c r="P3732" s="27"/>
      <c r="Q3732" s="27"/>
      <c r="R3732" s="27">
        <v>1</v>
      </c>
      <c r="S3732" s="27">
        <v>0</v>
      </c>
      <c r="T3732" s="33">
        <v>1.060453919000093</v>
      </c>
      <c r="U3732" s="27"/>
      <c r="V3732" s="27"/>
      <c r="W3732" s="27"/>
      <c r="X3732" s="27"/>
      <c r="Y3732" s="27"/>
      <c r="Z3732" s="27">
        <v>0</v>
      </c>
    </row>
    <row r="3733" spans="1:26">
      <c r="A3733" s="27">
        <v>1967</v>
      </c>
      <c r="B3733" t="s">
        <v>44</v>
      </c>
      <c r="C3733" s="27"/>
      <c r="D3733" s="27"/>
      <c r="E3733" s="27"/>
      <c r="F3733" s="27">
        <v>0</v>
      </c>
      <c r="G3733" s="27">
        <v>0</v>
      </c>
      <c r="H3733" s="27">
        <v>1</v>
      </c>
      <c r="I3733" s="27">
        <v>0</v>
      </c>
      <c r="J3733" s="27">
        <v>0</v>
      </c>
      <c r="K3733" s="27">
        <v>6</v>
      </c>
      <c r="L3733" s="27">
        <v>1</v>
      </c>
      <c r="M3733" s="27">
        <v>0</v>
      </c>
      <c r="N3733" s="27">
        <v>0</v>
      </c>
      <c r="O3733" s="27">
        <v>0</v>
      </c>
      <c r="P3733" s="27"/>
      <c r="Q3733" s="27"/>
      <c r="R3733" s="27">
        <v>1</v>
      </c>
      <c r="S3733" s="27">
        <v>0</v>
      </c>
      <c r="T3733" s="33">
        <v>1.0100991944882907</v>
      </c>
      <c r="U3733" s="27"/>
      <c r="V3733" s="27"/>
      <c r="W3733" s="27"/>
      <c r="X3733" s="27"/>
      <c r="Y3733" s="27"/>
      <c r="Z3733" s="27">
        <v>0</v>
      </c>
    </row>
    <row r="3734" spans="1:26">
      <c r="A3734" s="27">
        <v>1968</v>
      </c>
      <c r="B3734" t="s">
        <v>44</v>
      </c>
      <c r="C3734" s="27"/>
      <c r="D3734" s="27"/>
      <c r="E3734" s="27"/>
      <c r="F3734" s="27">
        <v>0</v>
      </c>
      <c r="G3734" s="27">
        <v>0</v>
      </c>
      <c r="H3734" s="27">
        <v>1</v>
      </c>
      <c r="I3734" s="27">
        <v>0</v>
      </c>
      <c r="J3734" s="27">
        <v>0</v>
      </c>
      <c r="K3734" s="27">
        <v>6</v>
      </c>
      <c r="L3734" s="27">
        <v>1</v>
      </c>
      <c r="M3734" s="27">
        <v>0</v>
      </c>
      <c r="N3734" s="27">
        <v>0</v>
      </c>
      <c r="O3734" s="27">
        <v>0</v>
      </c>
      <c r="P3734" s="27"/>
      <c r="Q3734" s="27"/>
      <c r="R3734" s="27">
        <v>1</v>
      </c>
      <c r="S3734" s="27">
        <v>0</v>
      </c>
      <c r="T3734" s="33">
        <v>0.99765870157012104</v>
      </c>
      <c r="U3734" s="27"/>
      <c r="V3734" s="27"/>
      <c r="W3734" s="27"/>
      <c r="X3734" s="27"/>
      <c r="Y3734" s="27"/>
      <c r="Z3734" s="27">
        <v>0</v>
      </c>
    </row>
    <row r="3735" spans="1:26">
      <c r="A3735" s="27">
        <v>1969</v>
      </c>
      <c r="B3735" t="s">
        <v>44</v>
      </c>
      <c r="C3735" s="27"/>
      <c r="D3735" s="27"/>
      <c r="E3735" s="27"/>
      <c r="F3735" s="27">
        <v>0</v>
      </c>
      <c r="G3735" s="27">
        <v>0</v>
      </c>
      <c r="H3735" s="27">
        <v>1</v>
      </c>
      <c r="I3735" s="27">
        <v>0</v>
      </c>
      <c r="J3735" s="27">
        <v>0</v>
      </c>
      <c r="K3735" s="27">
        <v>6</v>
      </c>
      <c r="L3735" s="27">
        <v>1</v>
      </c>
      <c r="M3735" s="27">
        <v>0</v>
      </c>
      <c r="N3735" s="27">
        <v>0</v>
      </c>
      <c r="O3735" s="27">
        <v>0</v>
      </c>
      <c r="P3735" s="27"/>
      <c r="Q3735" s="27"/>
      <c r="R3735" s="27">
        <v>1</v>
      </c>
      <c r="S3735" s="27">
        <v>0</v>
      </c>
      <c r="T3735" s="33">
        <v>1.0058077459461789</v>
      </c>
      <c r="U3735" s="27"/>
      <c r="V3735" s="27"/>
      <c r="W3735" s="27"/>
      <c r="X3735" s="27"/>
      <c r="Y3735" s="27"/>
      <c r="Z3735" s="27">
        <v>0</v>
      </c>
    </row>
    <row r="3736" spans="1:26">
      <c r="A3736" s="27">
        <v>1970</v>
      </c>
      <c r="B3736" t="s">
        <v>44</v>
      </c>
      <c r="C3736" s="27"/>
      <c r="D3736" s="27"/>
      <c r="E3736" s="27"/>
      <c r="F3736" s="27">
        <v>0</v>
      </c>
      <c r="G3736" s="27">
        <v>0</v>
      </c>
      <c r="H3736" s="27">
        <v>1</v>
      </c>
      <c r="I3736" s="27">
        <v>0</v>
      </c>
      <c r="J3736" s="27">
        <v>0</v>
      </c>
      <c r="K3736" s="27">
        <v>6</v>
      </c>
      <c r="L3736" s="27">
        <v>1</v>
      </c>
      <c r="M3736" s="27">
        <v>0</v>
      </c>
      <c r="N3736" s="27">
        <v>0</v>
      </c>
      <c r="O3736" s="27">
        <v>0</v>
      </c>
      <c r="P3736" s="27"/>
      <c r="Q3736" s="27"/>
      <c r="R3736" s="27">
        <v>1</v>
      </c>
      <c r="S3736" s="27">
        <v>0</v>
      </c>
      <c r="T3736" s="33">
        <v>1</v>
      </c>
      <c r="U3736" s="27"/>
      <c r="V3736" s="27"/>
      <c r="W3736" s="27"/>
      <c r="X3736" s="27"/>
      <c r="Y3736" s="27">
        <v>0</v>
      </c>
      <c r="Z3736" s="27">
        <v>0</v>
      </c>
    </row>
    <row r="3737" spans="1:26">
      <c r="A3737" s="27">
        <v>1971</v>
      </c>
      <c r="B3737" t="s">
        <v>44</v>
      </c>
      <c r="C3737" s="27"/>
      <c r="D3737" s="27"/>
      <c r="E3737" s="27"/>
      <c r="F3737" s="27">
        <v>0</v>
      </c>
      <c r="G3737" s="27">
        <v>0</v>
      </c>
      <c r="H3737" s="27">
        <v>1</v>
      </c>
      <c r="I3737" s="27">
        <v>0</v>
      </c>
      <c r="J3737" s="27">
        <v>0</v>
      </c>
      <c r="K3737" s="27">
        <v>6</v>
      </c>
      <c r="L3737" s="27">
        <v>1</v>
      </c>
      <c r="M3737" s="27">
        <v>0</v>
      </c>
      <c r="N3737" s="27">
        <v>0</v>
      </c>
      <c r="O3737" s="27">
        <v>0</v>
      </c>
      <c r="P3737" s="27"/>
      <c r="Q3737" s="27"/>
      <c r="R3737" s="27">
        <v>1</v>
      </c>
      <c r="S3737" s="27">
        <v>0</v>
      </c>
      <c r="T3737" s="33">
        <v>0.92761372871024128</v>
      </c>
      <c r="U3737" s="27"/>
      <c r="V3737" s="27"/>
      <c r="W3737" s="27"/>
      <c r="X3737" s="27"/>
      <c r="Y3737" s="27">
        <v>0</v>
      </c>
      <c r="Z3737" s="27">
        <v>0</v>
      </c>
    </row>
    <row r="3738" spans="1:26">
      <c r="A3738" s="27">
        <v>1972</v>
      </c>
      <c r="B3738" t="s">
        <v>44</v>
      </c>
      <c r="C3738" s="27"/>
      <c r="D3738" s="27"/>
      <c r="E3738" s="27"/>
      <c r="F3738" s="27">
        <v>0</v>
      </c>
      <c r="G3738" s="27">
        <v>0</v>
      </c>
      <c r="H3738" s="27">
        <v>1</v>
      </c>
      <c r="I3738" s="27">
        <v>0</v>
      </c>
      <c r="J3738" s="27">
        <v>0</v>
      </c>
      <c r="K3738" s="27">
        <v>6</v>
      </c>
      <c r="L3738" s="27">
        <v>1</v>
      </c>
      <c r="M3738" s="27">
        <v>0</v>
      </c>
      <c r="N3738" s="27">
        <v>0</v>
      </c>
      <c r="O3738" s="27">
        <v>0</v>
      </c>
      <c r="P3738" s="27"/>
      <c r="Q3738" s="27"/>
      <c r="R3738" s="27">
        <v>1</v>
      </c>
      <c r="S3738" s="27">
        <v>0</v>
      </c>
      <c r="T3738" s="33">
        <v>0.92122545142259926</v>
      </c>
      <c r="U3738" s="27"/>
      <c r="V3738" s="27"/>
      <c r="W3738" s="27"/>
      <c r="X3738" s="27"/>
      <c r="Y3738" s="27">
        <v>0</v>
      </c>
      <c r="Z3738" s="27">
        <v>0</v>
      </c>
    </row>
    <row r="3739" spans="1:26">
      <c r="A3739" s="27">
        <v>1973</v>
      </c>
      <c r="B3739" t="s">
        <v>44</v>
      </c>
      <c r="C3739" s="27"/>
      <c r="D3739" s="27"/>
      <c r="E3739" s="27"/>
      <c r="F3739" s="27">
        <v>0</v>
      </c>
      <c r="G3739" s="27">
        <v>0</v>
      </c>
      <c r="H3739" s="27">
        <v>1</v>
      </c>
      <c r="I3739" s="27">
        <v>0</v>
      </c>
      <c r="J3739" s="27">
        <v>0</v>
      </c>
      <c r="K3739" s="27">
        <v>6</v>
      </c>
      <c r="L3739" s="27">
        <v>1</v>
      </c>
      <c r="M3739" s="27">
        <v>0</v>
      </c>
      <c r="N3739" s="27">
        <v>0</v>
      </c>
      <c r="O3739" s="27">
        <v>0</v>
      </c>
      <c r="P3739" s="27"/>
      <c r="Q3739" s="27"/>
      <c r="R3739" s="27">
        <v>1</v>
      </c>
      <c r="S3739" s="27">
        <v>0</v>
      </c>
      <c r="T3739" s="33">
        <v>1.2798279189511945</v>
      </c>
      <c r="U3739" s="27"/>
      <c r="V3739" s="27"/>
      <c r="W3739" s="27"/>
      <c r="X3739" s="27"/>
      <c r="Y3739" s="27">
        <v>105200000</v>
      </c>
      <c r="Z3739" s="27">
        <v>0</v>
      </c>
    </row>
    <row r="3740" spans="1:26">
      <c r="A3740" s="27">
        <v>1974</v>
      </c>
      <c r="B3740" t="s">
        <v>44</v>
      </c>
      <c r="C3740" s="27"/>
      <c r="D3740" s="27"/>
      <c r="E3740" s="27"/>
      <c r="F3740" s="27">
        <v>0</v>
      </c>
      <c r="G3740" s="27">
        <v>0</v>
      </c>
      <c r="H3740" s="27">
        <v>1</v>
      </c>
      <c r="I3740" s="27">
        <v>0</v>
      </c>
      <c r="J3740" s="27">
        <v>0</v>
      </c>
      <c r="K3740" s="27">
        <v>6</v>
      </c>
      <c r="L3740" s="27">
        <v>1</v>
      </c>
      <c r="M3740" s="27">
        <v>0</v>
      </c>
      <c r="N3740" s="27">
        <v>0</v>
      </c>
      <c r="O3740" s="27">
        <v>0</v>
      </c>
      <c r="P3740" s="27"/>
      <c r="Q3740" s="27"/>
      <c r="R3740" s="27">
        <v>1</v>
      </c>
      <c r="S3740" s="27">
        <v>0</v>
      </c>
      <c r="T3740" s="33">
        <v>1.2793035310212315</v>
      </c>
      <c r="U3740" s="27"/>
      <c r="V3740" s="27"/>
      <c r="W3740" s="27"/>
      <c r="X3740" s="27"/>
      <c r="Y3740" s="27">
        <v>165000000</v>
      </c>
      <c r="Z3740" s="27">
        <v>0</v>
      </c>
    </row>
    <row r="3741" spans="1:26">
      <c r="A3741" s="27">
        <v>1975</v>
      </c>
      <c r="B3741" t="s">
        <v>44</v>
      </c>
      <c r="C3741" s="27"/>
      <c r="D3741" s="27"/>
      <c r="E3741" s="27"/>
      <c r="F3741" s="27">
        <v>0</v>
      </c>
      <c r="G3741" s="27">
        <v>0</v>
      </c>
      <c r="H3741" s="27">
        <v>1</v>
      </c>
      <c r="I3741" s="27">
        <v>0</v>
      </c>
      <c r="J3741" s="27">
        <v>0</v>
      </c>
      <c r="K3741" s="27">
        <v>6</v>
      </c>
      <c r="L3741" s="27">
        <v>1</v>
      </c>
      <c r="M3741" s="27">
        <v>0</v>
      </c>
      <c r="N3741" s="27">
        <v>0</v>
      </c>
      <c r="O3741" s="27">
        <v>0</v>
      </c>
      <c r="P3741" s="27"/>
      <c r="Q3741" s="27"/>
      <c r="R3741" s="27">
        <v>1</v>
      </c>
      <c r="S3741" s="27">
        <v>0</v>
      </c>
      <c r="T3741" s="33">
        <v>0.94696688960437181</v>
      </c>
      <c r="U3741" s="27"/>
      <c r="V3741" s="27"/>
      <c r="W3741" s="27"/>
      <c r="X3741" s="27"/>
      <c r="Y3741" s="27">
        <v>0</v>
      </c>
      <c r="Z3741" s="27">
        <v>0</v>
      </c>
    </row>
    <row r="3742" spans="1:26">
      <c r="A3742" s="27">
        <v>1976</v>
      </c>
      <c r="B3742" t="s">
        <v>44</v>
      </c>
      <c r="C3742" s="27"/>
      <c r="D3742" s="27"/>
      <c r="E3742" s="27"/>
      <c r="F3742" s="27">
        <v>0</v>
      </c>
      <c r="G3742" s="27">
        <v>0</v>
      </c>
      <c r="H3742" s="27">
        <v>1</v>
      </c>
      <c r="I3742" s="27">
        <v>0</v>
      </c>
      <c r="J3742" s="27">
        <v>0</v>
      </c>
      <c r="K3742" s="27">
        <v>6</v>
      </c>
      <c r="L3742" s="27">
        <v>1</v>
      </c>
      <c r="M3742" s="27">
        <v>0</v>
      </c>
      <c r="N3742" s="27">
        <v>0</v>
      </c>
      <c r="O3742" s="27">
        <v>0</v>
      </c>
      <c r="P3742" s="27"/>
      <c r="Q3742" s="27"/>
      <c r="R3742" s="27">
        <v>1</v>
      </c>
      <c r="S3742" s="27">
        <v>0</v>
      </c>
      <c r="T3742" s="33">
        <v>1.0219497573337515</v>
      </c>
      <c r="U3742" s="27"/>
      <c r="V3742" s="27"/>
      <c r="W3742" s="27"/>
      <c r="X3742" s="27"/>
      <c r="Y3742" s="27">
        <v>0</v>
      </c>
      <c r="Z3742" s="27">
        <v>0</v>
      </c>
    </row>
    <row r="3743" spans="1:26">
      <c r="A3743" s="27">
        <v>1977</v>
      </c>
      <c r="B3743" t="s">
        <v>44</v>
      </c>
      <c r="C3743" s="27"/>
      <c r="D3743" s="27"/>
      <c r="E3743" s="27"/>
      <c r="F3743" s="27">
        <v>0</v>
      </c>
      <c r="G3743" s="27">
        <v>0</v>
      </c>
      <c r="H3743" s="27">
        <v>1</v>
      </c>
      <c r="I3743" s="27">
        <v>0</v>
      </c>
      <c r="J3743" s="27">
        <v>0</v>
      </c>
      <c r="K3743" s="27">
        <v>6</v>
      </c>
      <c r="L3743" s="27">
        <v>1</v>
      </c>
      <c r="M3743" s="27">
        <v>0</v>
      </c>
      <c r="N3743" s="27">
        <v>0</v>
      </c>
      <c r="O3743" s="27">
        <v>0</v>
      </c>
      <c r="P3743" s="27"/>
      <c r="Q3743" s="27"/>
      <c r="R3743" s="27">
        <v>1</v>
      </c>
      <c r="S3743" s="27">
        <v>0</v>
      </c>
      <c r="T3743" s="33">
        <v>1.0409624303569636</v>
      </c>
      <c r="U3743" s="27"/>
      <c r="V3743" s="27"/>
      <c r="W3743" s="27"/>
      <c r="X3743" s="27"/>
      <c r="Y3743" s="27">
        <v>0</v>
      </c>
      <c r="Z3743" s="27">
        <v>0</v>
      </c>
    </row>
    <row r="3744" spans="1:26">
      <c r="A3744" s="27">
        <v>1978</v>
      </c>
      <c r="B3744" t="s">
        <v>44</v>
      </c>
      <c r="C3744" s="27"/>
      <c r="D3744" s="27"/>
      <c r="E3744" s="27"/>
      <c r="F3744" s="27">
        <v>0</v>
      </c>
      <c r="G3744" s="27">
        <v>0</v>
      </c>
      <c r="H3744" s="27">
        <v>1</v>
      </c>
      <c r="I3744" s="27">
        <v>0</v>
      </c>
      <c r="J3744" s="27">
        <v>0</v>
      </c>
      <c r="K3744" s="27">
        <v>6</v>
      </c>
      <c r="L3744" s="27">
        <v>1</v>
      </c>
      <c r="M3744" s="27">
        <v>0</v>
      </c>
      <c r="N3744" s="27">
        <v>0</v>
      </c>
      <c r="O3744" s="27">
        <v>0</v>
      </c>
      <c r="P3744" s="27"/>
      <c r="Q3744" s="27"/>
      <c r="R3744" s="27">
        <v>1</v>
      </c>
      <c r="S3744" s="27">
        <v>0</v>
      </c>
      <c r="T3744" s="33">
        <v>0.91734575384516981</v>
      </c>
      <c r="U3744" s="27"/>
      <c r="V3744" s="27"/>
      <c r="W3744" s="27"/>
      <c r="X3744" s="27"/>
      <c r="Y3744" s="27">
        <v>0</v>
      </c>
      <c r="Z3744" s="27">
        <v>0</v>
      </c>
    </row>
    <row r="3745" spans="1:26">
      <c r="A3745" s="27">
        <v>1979</v>
      </c>
      <c r="B3745" t="s">
        <v>44</v>
      </c>
      <c r="C3745" s="27"/>
      <c r="D3745" s="27"/>
      <c r="E3745" s="27"/>
      <c r="F3745" s="27">
        <v>0</v>
      </c>
      <c r="G3745" s="27">
        <v>0</v>
      </c>
      <c r="H3745" s="27">
        <v>1</v>
      </c>
      <c r="I3745" s="27">
        <v>0</v>
      </c>
      <c r="J3745" s="27">
        <v>0</v>
      </c>
      <c r="K3745" s="27">
        <v>6</v>
      </c>
      <c r="L3745" s="27">
        <v>1</v>
      </c>
      <c r="M3745" s="27">
        <v>0</v>
      </c>
      <c r="N3745" s="27">
        <v>0</v>
      </c>
      <c r="O3745" s="27">
        <v>0</v>
      </c>
      <c r="P3745" s="27"/>
      <c r="Q3745" s="27"/>
      <c r="R3745" s="27">
        <v>1</v>
      </c>
      <c r="S3745" s="27">
        <v>0</v>
      </c>
      <c r="T3745" s="33">
        <v>0.9810294585578897</v>
      </c>
      <c r="U3745" s="27"/>
      <c r="V3745" s="27"/>
      <c r="W3745" s="27"/>
      <c r="X3745" s="27"/>
      <c r="Y3745" s="27">
        <v>0</v>
      </c>
      <c r="Z3745" s="27">
        <v>0</v>
      </c>
    </row>
    <row r="3746" spans="1:26">
      <c r="A3746" s="27">
        <v>1980</v>
      </c>
      <c r="B3746" t="s">
        <v>44</v>
      </c>
      <c r="C3746" s="27"/>
      <c r="D3746" s="27"/>
      <c r="E3746" s="27"/>
      <c r="F3746" s="27">
        <v>0</v>
      </c>
      <c r="G3746" s="27">
        <v>0</v>
      </c>
      <c r="H3746" s="27">
        <v>1</v>
      </c>
      <c r="I3746" s="27">
        <v>0</v>
      </c>
      <c r="J3746" s="27">
        <v>0</v>
      </c>
      <c r="K3746" s="27">
        <v>6</v>
      </c>
      <c r="L3746" s="27">
        <v>1</v>
      </c>
      <c r="M3746" s="27">
        <v>0</v>
      </c>
      <c r="N3746" s="27">
        <v>0</v>
      </c>
      <c r="O3746" s="27">
        <v>0</v>
      </c>
      <c r="P3746" s="27"/>
      <c r="Q3746" s="27"/>
      <c r="R3746" s="27">
        <v>0</v>
      </c>
      <c r="S3746" s="27">
        <v>0</v>
      </c>
      <c r="T3746" s="33">
        <v>0.94044734443210454</v>
      </c>
      <c r="U3746" s="27"/>
      <c r="V3746" s="27"/>
      <c r="W3746" s="27"/>
      <c r="X3746" s="27"/>
      <c r="Y3746" s="27">
        <v>0</v>
      </c>
      <c r="Z3746" s="27">
        <v>0</v>
      </c>
    </row>
    <row r="3747" spans="1:26">
      <c r="A3747" s="27">
        <v>1981</v>
      </c>
      <c r="B3747" t="s">
        <v>44</v>
      </c>
      <c r="C3747" s="27"/>
      <c r="D3747" s="27"/>
      <c r="E3747" s="27"/>
      <c r="F3747" s="27">
        <v>0</v>
      </c>
      <c r="G3747" s="27">
        <v>0</v>
      </c>
      <c r="H3747" s="27">
        <v>1</v>
      </c>
      <c r="I3747" s="27">
        <v>0</v>
      </c>
      <c r="J3747" s="27">
        <v>0</v>
      </c>
      <c r="K3747" s="27">
        <v>6</v>
      </c>
      <c r="L3747" s="27">
        <v>1</v>
      </c>
      <c r="M3747" s="27">
        <v>0</v>
      </c>
      <c r="N3747" s="27">
        <v>0</v>
      </c>
      <c r="O3747" s="27">
        <v>0</v>
      </c>
      <c r="P3747" s="27"/>
      <c r="Q3747" s="27"/>
      <c r="R3747" s="27">
        <v>0</v>
      </c>
      <c r="S3747" s="27">
        <v>0</v>
      </c>
      <c r="T3747" s="33">
        <v>0.83355014400471705</v>
      </c>
      <c r="U3747" s="27"/>
      <c r="V3747" s="27"/>
      <c r="W3747" s="27"/>
      <c r="X3747" s="27"/>
      <c r="Y3747" s="27">
        <v>0</v>
      </c>
      <c r="Z3747" s="27">
        <v>0</v>
      </c>
    </row>
    <row r="3748" spans="1:26">
      <c r="A3748" s="27">
        <v>1982</v>
      </c>
      <c r="B3748" t="s">
        <v>44</v>
      </c>
      <c r="C3748" s="27"/>
      <c r="D3748" s="27"/>
      <c r="E3748" s="27"/>
      <c r="F3748" s="27">
        <v>0</v>
      </c>
      <c r="G3748" s="27">
        <v>0</v>
      </c>
      <c r="H3748" s="27">
        <v>1</v>
      </c>
      <c r="I3748" s="27">
        <v>0</v>
      </c>
      <c r="J3748" s="27">
        <v>0</v>
      </c>
      <c r="K3748" s="27">
        <v>6</v>
      </c>
      <c r="L3748" s="27">
        <v>1</v>
      </c>
      <c r="M3748" s="27">
        <v>0</v>
      </c>
      <c r="N3748" s="27">
        <v>0</v>
      </c>
      <c r="O3748" s="27">
        <v>0</v>
      </c>
      <c r="P3748" s="27"/>
      <c r="Q3748" s="27"/>
      <c r="R3748" s="27">
        <v>0</v>
      </c>
      <c r="S3748" s="27">
        <v>0</v>
      </c>
      <c r="T3748" s="33">
        <v>0.78443295677873848</v>
      </c>
      <c r="U3748" s="27"/>
      <c r="V3748" s="27"/>
      <c r="W3748" s="27"/>
      <c r="X3748" s="27"/>
      <c r="Y3748" s="27">
        <v>0</v>
      </c>
      <c r="Z3748" s="27">
        <v>0</v>
      </c>
    </row>
    <row r="3749" spans="1:26">
      <c r="A3749" s="27">
        <v>1983</v>
      </c>
      <c r="B3749" t="s">
        <v>44</v>
      </c>
      <c r="C3749" s="27"/>
      <c r="D3749" s="27"/>
      <c r="E3749" s="27"/>
      <c r="F3749" s="27">
        <v>0</v>
      </c>
      <c r="G3749" s="27">
        <v>0</v>
      </c>
      <c r="H3749" s="27">
        <v>1</v>
      </c>
      <c r="I3749" s="27">
        <v>0</v>
      </c>
      <c r="J3749" s="27">
        <v>0</v>
      </c>
      <c r="K3749" s="27">
        <v>6</v>
      </c>
      <c r="L3749" s="27">
        <v>1</v>
      </c>
      <c r="M3749" s="27">
        <v>0</v>
      </c>
      <c r="N3749" s="27">
        <v>0</v>
      </c>
      <c r="O3749" s="27">
        <v>0</v>
      </c>
      <c r="P3749" s="27"/>
      <c r="Q3749" s="27"/>
      <c r="R3749" s="27">
        <v>0</v>
      </c>
      <c r="S3749" s="27">
        <v>0</v>
      </c>
      <c r="T3749" s="33">
        <v>0.83426891623154475</v>
      </c>
      <c r="U3749" s="27"/>
      <c r="V3749" s="27"/>
      <c r="W3749" s="27"/>
      <c r="X3749" s="27"/>
      <c r="Y3749" s="27">
        <v>0</v>
      </c>
      <c r="Z3749" s="27">
        <v>0</v>
      </c>
    </row>
    <row r="3750" spans="1:26">
      <c r="A3750" s="27">
        <v>1984</v>
      </c>
      <c r="B3750" t="s">
        <v>44</v>
      </c>
      <c r="C3750" s="27"/>
      <c r="D3750" s="27"/>
      <c r="E3750" s="27"/>
      <c r="F3750" s="27">
        <v>0</v>
      </c>
      <c r="G3750" s="27">
        <v>0</v>
      </c>
      <c r="H3750" s="27">
        <v>1</v>
      </c>
      <c r="I3750" s="27">
        <v>0</v>
      </c>
      <c r="J3750" s="27">
        <v>0</v>
      </c>
      <c r="K3750" s="27">
        <v>6</v>
      </c>
      <c r="L3750" s="27">
        <v>1</v>
      </c>
      <c r="M3750" s="27">
        <v>0</v>
      </c>
      <c r="N3750" s="27">
        <v>0</v>
      </c>
      <c r="O3750" s="27">
        <v>0</v>
      </c>
      <c r="P3750" s="27"/>
      <c r="Q3750" s="27"/>
      <c r="R3750" s="27">
        <v>0</v>
      </c>
      <c r="S3750" s="27">
        <v>0</v>
      </c>
      <c r="T3750" s="33">
        <v>0.82999599794502654</v>
      </c>
      <c r="U3750" s="27"/>
      <c r="V3750" s="27"/>
      <c r="W3750" s="27"/>
      <c r="X3750" s="27"/>
      <c r="Y3750" s="27"/>
      <c r="Z3750" s="27">
        <v>0</v>
      </c>
    </row>
    <row r="3751" spans="1:26">
      <c r="A3751" s="27">
        <v>1985</v>
      </c>
      <c r="B3751" t="s">
        <v>44</v>
      </c>
      <c r="C3751" s="27"/>
      <c r="D3751" s="27"/>
      <c r="E3751" s="27"/>
      <c r="F3751" s="27">
        <v>20000000</v>
      </c>
      <c r="G3751" s="27">
        <v>0</v>
      </c>
      <c r="H3751" s="27">
        <v>1</v>
      </c>
      <c r="I3751" s="27">
        <v>0</v>
      </c>
      <c r="J3751" s="27">
        <v>0</v>
      </c>
      <c r="K3751" s="27">
        <v>6</v>
      </c>
      <c r="L3751" s="27">
        <v>1</v>
      </c>
      <c r="M3751" s="27">
        <v>0</v>
      </c>
      <c r="N3751" s="27">
        <v>0</v>
      </c>
      <c r="O3751" s="27">
        <v>0</v>
      </c>
      <c r="P3751" s="27"/>
      <c r="Q3751" s="27"/>
      <c r="R3751" s="27">
        <v>1</v>
      </c>
      <c r="S3751" s="27">
        <v>0</v>
      </c>
      <c r="T3751" s="33">
        <v>0.74915719568429318</v>
      </c>
      <c r="U3751" s="27"/>
      <c r="V3751" s="27"/>
      <c r="W3751" s="27"/>
      <c r="X3751" s="27"/>
      <c r="Y3751" s="27"/>
      <c r="Z3751" s="27">
        <v>0</v>
      </c>
    </row>
    <row r="3752" spans="1:26">
      <c r="A3752" s="27">
        <v>1986</v>
      </c>
      <c r="B3752" t="s">
        <v>44</v>
      </c>
      <c r="C3752" s="27"/>
      <c r="D3752" s="27"/>
      <c r="E3752" s="27"/>
      <c r="F3752" s="27">
        <v>0</v>
      </c>
      <c r="G3752" s="27">
        <v>0</v>
      </c>
      <c r="H3752" s="27">
        <v>1</v>
      </c>
      <c r="I3752" s="27">
        <v>0</v>
      </c>
      <c r="J3752" s="27">
        <v>0</v>
      </c>
      <c r="K3752" s="27">
        <v>6</v>
      </c>
      <c r="L3752" s="27">
        <v>1</v>
      </c>
      <c r="M3752" s="27">
        <v>0</v>
      </c>
      <c r="N3752" s="27">
        <v>0</v>
      </c>
      <c r="O3752" s="27">
        <v>0</v>
      </c>
      <c r="P3752" s="27"/>
      <c r="Q3752" s="27"/>
      <c r="R3752" s="27">
        <v>1</v>
      </c>
      <c r="S3752" s="27">
        <v>0</v>
      </c>
      <c r="T3752" s="33">
        <v>0.7030572776909082</v>
      </c>
      <c r="U3752" s="27"/>
      <c r="V3752" s="27"/>
      <c r="W3752" s="27"/>
      <c r="X3752" s="27"/>
      <c r="Y3752" s="27"/>
      <c r="Z3752" s="27">
        <v>0</v>
      </c>
    </row>
    <row r="3753" spans="1:26">
      <c r="A3753" s="27">
        <v>1987</v>
      </c>
      <c r="B3753" t="s">
        <v>44</v>
      </c>
      <c r="C3753" s="27"/>
      <c r="D3753" s="27"/>
      <c r="E3753" s="27"/>
      <c r="F3753" s="27">
        <v>0</v>
      </c>
      <c r="G3753" s="27">
        <v>0</v>
      </c>
      <c r="H3753" s="27">
        <v>1</v>
      </c>
      <c r="I3753" s="27">
        <v>0</v>
      </c>
      <c r="J3753" s="27">
        <v>0</v>
      </c>
      <c r="K3753" s="27">
        <v>6</v>
      </c>
      <c r="L3753" s="27">
        <v>1</v>
      </c>
      <c r="M3753" s="27">
        <v>0</v>
      </c>
      <c r="N3753" s="27">
        <v>0</v>
      </c>
      <c r="O3753" s="27">
        <v>0</v>
      </c>
      <c r="P3753" s="27"/>
      <c r="Q3753" s="27"/>
      <c r="R3753" s="27">
        <v>1</v>
      </c>
      <c r="S3753" s="27">
        <v>0</v>
      </c>
      <c r="T3753" s="33">
        <v>0.74330063470010233</v>
      </c>
      <c r="U3753" s="27"/>
      <c r="V3753" s="27"/>
      <c r="W3753" s="27"/>
      <c r="X3753" s="27"/>
      <c r="Y3753" s="27"/>
      <c r="Z3753" s="27">
        <v>0</v>
      </c>
    </row>
    <row r="3754" spans="1:26">
      <c r="A3754" s="27">
        <v>1988</v>
      </c>
      <c r="B3754" t="s">
        <v>44</v>
      </c>
      <c r="C3754" s="27"/>
      <c r="D3754" s="27"/>
      <c r="E3754" s="27"/>
      <c r="F3754" s="27">
        <v>0</v>
      </c>
      <c r="G3754" s="27">
        <v>0</v>
      </c>
      <c r="H3754" s="27">
        <v>1</v>
      </c>
      <c r="I3754" s="27">
        <v>0</v>
      </c>
      <c r="J3754" s="27">
        <v>0</v>
      </c>
      <c r="K3754" s="27">
        <v>6</v>
      </c>
      <c r="L3754" s="27">
        <v>1</v>
      </c>
      <c r="M3754" s="27">
        <v>0</v>
      </c>
      <c r="N3754" s="27">
        <v>0</v>
      </c>
      <c r="O3754" s="27">
        <v>0</v>
      </c>
      <c r="P3754" s="27"/>
      <c r="Q3754" s="27"/>
      <c r="R3754" s="27">
        <v>1</v>
      </c>
      <c r="S3754" s="27">
        <v>0</v>
      </c>
      <c r="T3754" s="33">
        <v>0.80560957079318884</v>
      </c>
      <c r="U3754" s="27"/>
      <c r="V3754" s="27"/>
      <c r="W3754" s="27"/>
      <c r="X3754" s="27"/>
      <c r="Y3754" s="27"/>
      <c r="Z3754" s="27">
        <v>0</v>
      </c>
    </row>
    <row r="3755" spans="1:26">
      <c r="A3755" s="27">
        <v>1989</v>
      </c>
      <c r="B3755" t="s">
        <v>44</v>
      </c>
      <c r="C3755" s="27"/>
      <c r="D3755" s="27"/>
      <c r="E3755" s="27"/>
      <c r="F3755" s="27">
        <v>24000000</v>
      </c>
      <c r="G3755" s="27">
        <v>0</v>
      </c>
      <c r="H3755" s="27">
        <v>1</v>
      </c>
      <c r="I3755" s="27">
        <v>0</v>
      </c>
      <c r="J3755" s="27">
        <v>0</v>
      </c>
      <c r="K3755" s="27">
        <v>6</v>
      </c>
      <c r="L3755" s="27">
        <v>1</v>
      </c>
      <c r="M3755" s="27">
        <v>0</v>
      </c>
      <c r="N3755" s="27">
        <v>0</v>
      </c>
      <c r="O3755" s="27">
        <v>0</v>
      </c>
      <c r="P3755" s="27"/>
      <c r="Q3755" s="27"/>
      <c r="R3755" s="27">
        <v>1</v>
      </c>
      <c r="S3755" s="27">
        <v>0</v>
      </c>
      <c r="T3755" s="33">
        <v>0.74679040704290955</v>
      </c>
      <c r="U3755" s="27"/>
      <c r="V3755" s="27"/>
      <c r="W3755" s="27"/>
      <c r="X3755" s="27"/>
      <c r="Y3755" s="27"/>
      <c r="Z3755" s="27">
        <v>0</v>
      </c>
    </row>
    <row r="3756" spans="1:26">
      <c r="A3756" s="27">
        <v>1990</v>
      </c>
      <c r="B3756" t="s">
        <v>44</v>
      </c>
      <c r="C3756" s="27"/>
      <c r="D3756" s="27"/>
      <c r="E3756" s="27"/>
      <c r="F3756" s="27">
        <v>500000000</v>
      </c>
      <c r="G3756" s="27">
        <v>0</v>
      </c>
      <c r="H3756" s="27">
        <v>1</v>
      </c>
      <c r="I3756" s="27">
        <v>0</v>
      </c>
      <c r="J3756" s="27">
        <v>0</v>
      </c>
      <c r="K3756" s="27">
        <v>6</v>
      </c>
      <c r="L3756" s="27">
        <v>1</v>
      </c>
      <c r="M3756" s="27">
        <v>0</v>
      </c>
      <c r="N3756" s="27">
        <v>0</v>
      </c>
      <c r="O3756" s="27">
        <v>0</v>
      </c>
      <c r="P3756" s="27"/>
      <c r="Q3756" s="27"/>
      <c r="R3756" s="27">
        <v>1</v>
      </c>
      <c r="S3756" s="27">
        <v>0</v>
      </c>
      <c r="T3756" s="33">
        <v>0.70566019682121295</v>
      </c>
      <c r="U3756" s="27"/>
      <c r="V3756" s="27"/>
      <c r="W3756" s="27"/>
      <c r="X3756" s="27"/>
      <c r="Y3756" s="27"/>
      <c r="Z3756" s="27">
        <v>0</v>
      </c>
    </row>
    <row r="3757" spans="1:26">
      <c r="A3757" s="27">
        <v>1991</v>
      </c>
      <c r="B3757" t="s">
        <v>44</v>
      </c>
      <c r="C3757" s="27"/>
      <c r="D3757" s="27"/>
      <c r="E3757" s="27"/>
      <c r="F3757" s="27">
        <v>500000000</v>
      </c>
      <c r="G3757" s="27">
        <v>0</v>
      </c>
      <c r="H3757" s="27">
        <v>1</v>
      </c>
      <c r="I3757" s="27">
        <v>0</v>
      </c>
      <c r="J3757" s="27">
        <v>0</v>
      </c>
      <c r="K3757" s="27">
        <v>6</v>
      </c>
      <c r="L3757" s="27">
        <v>1</v>
      </c>
      <c r="M3757" s="27">
        <v>0</v>
      </c>
      <c r="N3757" s="27">
        <v>0</v>
      </c>
      <c r="O3757" s="27">
        <v>0</v>
      </c>
      <c r="P3757" s="27"/>
      <c r="Q3757" s="27"/>
      <c r="R3757" s="27">
        <v>1</v>
      </c>
      <c r="S3757" s="27">
        <v>0</v>
      </c>
      <c r="T3757" s="33">
        <v>0.64778014054484578</v>
      </c>
      <c r="U3757" s="27"/>
      <c r="V3757" s="27"/>
      <c r="W3757" s="27"/>
      <c r="X3757" s="27"/>
      <c r="Y3757" s="27"/>
      <c r="Z3757" s="27">
        <v>0</v>
      </c>
    </row>
    <row r="3758" spans="1:26">
      <c r="A3758" s="27">
        <v>1992</v>
      </c>
      <c r="B3758" t="s">
        <v>44</v>
      </c>
      <c r="C3758" s="27"/>
      <c r="D3758" s="27"/>
      <c r="E3758" s="27"/>
      <c r="F3758" s="27">
        <v>500000000</v>
      </c>
      <c r="G3758" s="27">
        <v>0</v>
      </c>
      <c r="H3758" s="27">
        <v>1</v>
      </c>
      <c r="I3758" s="27">
        <v>0</v>
      </c>
      <c r="J3758" s="27">
        <v>0</v>
      </c>
      <c r="K3758" s="27">
        <v>6</v>
      </c>
      <c r="L3758" s="27">
        <v>1</v>
      </c>
      <c r="M3758" s="27">
        <v>0</v>
      </c>
      <c r="N3758" s="27">
        <v>0</v>
      </c>
      <c r="O3758" s="27">
        <v>0</v>
      </c>
      <c r="P3758" s="27"/>
      <c r="Q3758" s="27"/>
      <c r="R3758" s="27">
        <v>1</v>
      </c>
      <c r="S3758" s="27">
        <v>0</v>
      </c>
      <c r="T3758" s="33">
        <v>0.62587770846912083</v>
      </c>
      <c r="U3758" s="27"/>
      <c r="V3758" s="27"/>
      <c r="W3758" s="27"/>
      <c r="X3758" s="27"/>
      <c r="Y3758" s="27"/>
      <c r="Z3758" s="27">
        <v>0</v>
      </c>
    </row>
    <row r="3759" spans="1:26">
      <c r="A3759" s="27">
        <v>1993</v>
      </c>
      <c r="B3759" t="s">
        <v>44</v>
      </c>
      <c r="C3759" s="27"/>
      <c r="D3759" s="27"/>
      <c r="E3759" s="27"/>
      <c r="F3759" s="27">
        <v>500000000</v>
      </c>
      <c r="G3759" s="27">
        <v>0</v>
      </c>
      <c r="H3759" s="27">
        <v>1</v>
      </c>
      <c r="I3759" s="27">
        <v>0</v>
      </c>
      <c r="J3759" s="27">
        <v>0</v>
      </c>
      <c r="K3759" s="27">
        <v>6</v>
      </c>
      <c r="L3759" s="27">
        <v>1</v>
      </c>
      <c r="M3759" s="27">
        <v>0</v>
      </c>
      <c r="N3759" s="27">
        <v>0</v>
      </c>
      <c r="O3759" s="27">
        <v>0</v>
      </c>
      <c r="P3759" s="27"/>
      <c r="Q3759" s="27"/>
      <c r="R3759" s="27">
        <v>1</v>
      </c>
      <c r="S3759" s="27">
        <v>0</v>
      </c>
      <c r="T3759" s="33">
        <v>0.648154718576755</v>
      </c>
      <c r="U3759" s="27"/>
      <c r="V3759" s="27"/>
      <c r="W3759" s="27"/>
      <c r="X3759" s="27"/>
      <c r="Y3759" s="27"/>
      <c r="Z3759" s="27">
        <v>0</v>
      </c>
    </row>
    <row r="3760" spans="1:26">
      <c r="A3760" s="27">
        <v>1994</v>
      </c>
      <c r="B3760" t="s">
        <v>44</v>
      </c>
      <c r="C3760" s="27"/>
      <c r="D3760" s="27"/>
      <c r="E3760" s="27"/>
      <c r="F3760" s="27">
        <v>500000000</v>
      </c>
      <c r="G3760" s="27">
        <v>0</v>
      </c>
      <c r="H3760" s="27">
        <v>1</v>
      </c>
      <c r="I3760" s="27">
        <v>0</v>
      </c>
      <c r="J3760" s="27">
        <v>0</v>
      </c>
      <c r="K3760" s="27">
        <v>6</v>
      </c>
      <c r="L3760" s="27">
        <v>1</v>
      </c>
      <c r="M3760" s="27">
        <v>0</v>
      </c>
      <c r="N3760" s="27">
        <v>0</v>
      </c>
      <c r="O3760" s="27">
        <v>0</v>
      </c>
      <c r="P3760" s="27"/>
      <c r="Q3760" s="27"/>
      <c r="R3760" s="27">
        <v>1</v>
      </c>
      <c r="S3760" s="27">
        <v>0</v>
      </c>
      <c r="T3760" s="33">
        <v>0.69545665111729171</v>
      </c>
      <c r="U3760" s="27"/>
      <c r="V3760" s="27"/>
      <c r="W3760" s="27"/>
      <c r="X3760" s="27"/>
      <c r="Y3760" s="27"/>
      <c r="Z3760" s="27">
        <v>0</v>
      </c>
    </row>
    <row r="3761" spans="1:26">
      <c r="A3761" s="27">
        <v>1995</v>
      </c>
      <c r="B3761" t="s">
        <v>44</v>
      </c>
      <c r="C3761" s="27"/>
      <c r="D3761" s="27"/>
      <c r="E3761" s="27"/>
      <c r="F3761" s="27">
        <v>500000000</v>
      </c>
      <c r="G3761" s="27">
        <v>0</v>
      </c>
      <c r="H3761" s="27">
        <v>1</v>
      </c>
      <c r="I3761" s="27">
        <v>0</v>
      </c>
      <c r="J3761" s="27">
        <v>0</v>
      </c>
      <c r="K3761" s="27">
        <v>6</v>
      </c>
      <c r="L3761" s="27">
        <v>1</v>
      </c>
      <c r="M3761" s="27">
        <v>0</v>
      </c>
      <c r="N3761" s="27">
        <v>0</v>
      </c>
      <c r="O3761" s="27">
        <v>0</v>
      </c>
      <c r="P3761" s="27"/>
      <c r="Q3761" s="27"/>
      <c r="R3761" s="27">
        <v>1</v>
      </c>
      <c r="S3761" s="27">
        <v>0</v>
      </c>
      <c r="T3761" s="33">
        <v>0.69736071622307827</v>
      </c>
      <c r="U3761" s="27"/>
      <c r="V3761" s="27"/>
      <c r="W3761" s="27"/>
      <c r="X3761" s="27"/>
      <c r="Y3761" s="27"/>
      <c r="Z3761" s="27">
        <v>0</v>
      </c>
    </row>
    <row r="3762" spans="1:26">
      <c r="A3762" s="27">
        <v>1996</v>
      </c>
      <c r="B3762" t="s">
        <v>44</v>
      </c>
      <c r="C3762" s="27"/>
      <c r="D3762" s="27"/>
      <c r="E3762" s="27"/>
      <c r="F3762" s="27">
        <v>583000000</v>
      </c>
      <c r="G3762" s="27">
        <v>0</v>
      </c>
      <c r="H3762" s="27">
        <v>1</v>
      </c>
      <c r="I3762" s="27">
        <v>0</v>
      </c>
      <c r="J3762" s="27">
        <v>0</v>
      </c>
      <c r="K3762" s="27">
        <v>6</v>
      </c>
      <c r="L3762" s="27">
        <v>1</v>
      </c>
      <c r="M3762" s="27">
        <v>0</v>
      </c>
      <c r="N3762" s="27">
        <v>0</v>
      </c>
      <c r="O3762" s="27">
        <v>0</v>
      </c>
      <c r="P3762" s="27"/>
      <c r="Q3762" s="27"/>
      <c r="R3762" s="27">
        <v>1</v>
      </c>
      <c r="S3762" s="27">
        <v>0</v>
      </c>
      <c r="T3762" s="33">
        <v>0.69966405838602452</v>
      </c>
      <c r="U3762" s="27"/>
      <c r="V3762" s="27"/>
      <c r="W3762" s="27"/>
      <c r="X3762" s="27"/>
      <c r="Y3762" s="27"/>
      <c r="Z3762" s="27">
        <v>0</v>
      </c>
    </row>
    <row r="3763" spans="1:26">
      <c r="A3763" s="27">
        <v>1997</v>
      </c>
      <c r="B3763" t="s">
        <v>44</v>
      </c>
      <c r="C3763" s="27"/>
      <c r="D3763" s="27"/>
      <c r="E3763" s="27"/>
      <c r="F3763" s="27">
        <v>500000000</v>
      </c>
      <c r="G3763" s="27">
        <v>0</v>
      </c>
      <c r="H3763" s="27">
        <v>1</v>
      </c>
      <c r="I3763" s="27">
        <v>0</v>
      </c>
      <c r="J3763" s="27">
        <v>0</v>
      </c>
      <c r="K3763" s="27">
        <v>6</v>
      </c>
      <c r="L3763" s="27">
        <v>1</v>
      </c>
      <c r="M3763" s="27">
        <v>0</v>
      </c>
      <c r="N3763" s="27">
        <v>0</v>
      </c>
      <c r="O3763" s="27">
        <v>0</v>
      </c>
      <c r="P3763" s="27"/>
      <c r="Q3763" s="27"/>
      <c r="R3763" s="27">
        <v>1</v>
      </c>
      <c r="S3763" s="27">
        <v>0</v>
      </c>
      <c r="T3763" s="33">
        <v>0.71538944173936525</v>
      </c>
      <c r="U3763" s="27"/>
      <c r="V3763" s="27"/>
      <c r="W3763" s="27"/>
      <c r="X3763" s="27"/>
      <c r="Y3763" s="27"/>
      <c r="Z3763" s="27">
        <v>0</v>
      </c>
    </row>
    <row r="3764" spans="1:26">
      <c r="A3764" s="27">
        <v>1998</v>
      </c>
      <c r="B3764" t="s">
        <v>44</v>
      </c>
      <c r="C3764" s="27"/>
      <c r="D3764" s="27"/>
      <c r="E3764" s="27"/>
      <c r="F3764" s="27">
        <v>500000000</v>
      </c>
      <c r="G3764" s="27">
        <v>0</v>
      </c>
      <c r="H3764" s="27">
        <v>1</v>
      </c>
      <c r="I3764" s="27">
        <v>0</v>
      </c>
      <c r="J3764" s="27">
        <v>0</v>
      </c>
      <c r="K3764" s="27">
        <v>6</v>
      </c>
      <c r="L3764" s="27">
        <v>1</v>
      </c>
      <c r="M3764" s="27">
        <v>0</v>
      </c>
      <c r="N3764" s="27">
        <v>0</v>
      </c>
      <c r="O3764" s="27">
        <v>0</v>
      </c>
      <c r="P3764" s="27"/>
      <c r="Q3764" s="27"/>
      <c r="R3764" s="27">
        <v>1</v>
      </c>
      <c r="S3764" s="27">
        <v>0</v>
      </c>
      <c r="T3764" s="33">
        <v>0.63293736472878814</v>
      </c>
      <c r="U3764" s="27"/>
      <c r="V3764" s="27"/>
      <c r="W3764" s="27"/>
      <c r="X3764" s="27"/>
      <c r="Y3764" s="27"/>
      <c r="Z3764" s="27">
        <v>0</v>
      </c>
    </row>
    <row r="3765" spans="1:26">
      <c r="A3765" s="27">
        <v>1999</v>
      </c>
      <c r="B3765" t="s">
        <v>44</v>
      </c>
      <c r="C3765" s="27"/>
      <c r="D3765" s="27"/>
      <c r="E3765" s="27"/>
      <c r="F3765" s="27">
        <v>500000000</v>
      </c>
      <c r="G3765" s="27">
        <v>0</v>
      </c>
      <c r="H3765" s="27">
        <v>1</v>
      </c>
      <c r="I3765" s="27">
        <v>0</v>
      </c>
      <c r="J3765" s="27">
        <v>0</v>
      </c>
      <c r="K3765" s="27">
        <v>6</v>
      </c>
      <c r="L3765" s="27">
        <v>1</v>
      </c>
      <c r="M3765" s="27">
        <v>0</v>
      </c>
      <c r="N3765" s="27">
        <v>0</v>
      </c>
      <c r="O3765" s="27">
        <v>0</v>
      </c>
      <c r="P3765" s="27"/>
      <c r="Q3765" s="27"/>
      <c r="R3765" s="27">
        <v>1</v>
      </c>
      <c r="S3765" s="27">
        <v>1</v>
      </c>
      <c r="T3765" s="33">
        <v>0.59173831677950461</v>
      </c>
      <c r="U3765" s="27"/>
      <c r="V3765" s="27"/>
      <c r="W3765" s="27"/>
      <c r="X3765" s="27"/>
      <c r="Y3765" s="27"/>
      <c r="Z3765" s="27">
        <v>0</v>
      </c>
    </row>
    <row r="3766" spans="1:26">
      <c r="A3766" s="27">
        <v>2000</v>
      </c>
      <c r="B3766" t="s">
        <v>44</v>
      </c>
      <c r="C3766" s="27"/>
      <c r="D3766" s="27"/>
      <c r="E3766" s="27"/>
      <c r="F3766" s="27">
        <v>48317908</v>
      </c>
      <c r="G3766" s="27">
        <v>0</v>
      </c>
      <c r="H3766" s="27">
        <v>1</v>
      </c>
      <c r="I3766" s="27">
        <v>0</v>
      </c>
      <c r="J3766" s="27">
        <v>0</v>
      </c>
      <c r="K3766" s="27">
        <v>6</v>
      </c>
      <c r="L3766" s="27">
        <v>1</v>
      </c>
      <c r="M3766" s="27">
        <v>0</v>
      </c>
      <c r="N3766" s="27">
        <v>0</v>
      </c>
      <c r="O3766" s="27">
        <v>0</v>
      </c>
      <c r="P3766" s="27"/>
      <c r="Q3766" s="27"/>
      <c r="R3766" s="27">
        <v>1</v>
      </c>
      <c r="S3766" s="27">
        <v>1</v>
      </c>
      <c r="T3766" s="33">
        <v>0.62919927379193319</v>
      </c>
      <c r="U3766" s="27"/>
      <c r="V3766" s="27"/>
      <c r="W3766" s="27"/>
      <c r="X3766" s="27"/>
      <c r="Y3766" s="27"/>
      <c r="Z3766" s="27">
        <v>0</v>
      </c>
    </row>
    <row r="3767" spans="1:26">
      <c r="A3767" s="27">
        <v>2001</v>
      </c>
      <c r="B3767" t="s">
        <v>44</v>
      </c>
      <c r="C3767" s="27"/>
      <c r="D3767" s="27"/>
      <c r="E3767" s="27"/>
      <c r="F3767" s="27">
        <v>0</v>
      </c>
      <c r="G3767" s="27">
        <v>0</v>
      </c>
      <c r="H3767" s="27">
        <v>1</v>
      </c>
      <c r="I3767" s="27">
        <v>0</v>
      </c>
      <c r="J3767" s="27">
        <v>0</v>
      </c>
      <c r="K3767" s="27">
        <v>6</v>
      </c>
      <c r="L3767" s="27">
        <v>1</v>
      </c>
      <c r="M3767" s="27">
        <v>0</v>
      </c>
      <c r="N3767" s="27">
        <v>0</v>
      </c>
      <c r="O3767" s="27">
        <v>0</v>
      </c>
      <c r="P3767" s="27"/>
      <c r="Q3767" s="27"/>
      <c r="R3767" s="27">
        <v>1</v>
      </c>
      <c r="S3767" s="27">
        <v>1</v>
      </c>
      <c r="T3767" s="33">
        <v>0.61588871891054842</v>
      </c>
      <c r="U3767" s="27"/>
      <c r="V3767" s="27"/>
      <c r="W3767" s="27"/>
      <c r="X3767" s="27"/>
      <c r="Y3767" s="27"/>
      <c r="Z3767" s="27">
        <v>0</v>
      </c>
    </row>
    <row r="3768" spans="1:26">
      <c r="A3768" s="27">
        <v>2002</v>
      </c>
      <c r="B3768" t="s">
        <v>44</v>
      </c>
      <c r="C3768" s="27"/>
      <c r="D3768" s="27"/>
      <c r="E3768" s="27"/>
      <c r="F3768" s="27">
        <v>0</v>
      </c>
      <c r="G3768" s="27">
        <v>0</v>
      </c>
      <c r="H3768" s="27">
        <v>1</v>
      </c>
      <c r="I3768" s="27">
        <v>0</v>
      </c>
      <c r="J3768" s="27">
        <v>0</v>
      </c>
      <c r="K3768" s="27">
        <v>6</v>
      </c>
      <c r="L3768" s="27">
        <v>1</v>
      </c>
      <c r="M3768" s="27">
        <v>0</v>
      </c>
      <c r="N3768" s="27">
        <v>0</v>
      </c>
      <c r="O3768" s="27">
        <v>0</v>
      </c>
      <c r="P3768" s="27"/>
      <c r="Q3768" s="27"/>
      <c r="R3768" s="27">
        <v>1</v>
      </c>
      <c r="S3768" s="27">
        <v>1</v>
      </c>
      <c r="T3768" s="33">
        <v>0.62466195784303247</v>
      </c>
      <c r="U3768" s="27"/>
      <c r="V3768" s="27"/>
      <c r="W3768" s="27"/>
      <c r="X3768" s="27"/>
      <c r="Y3768" s="27"/>
      <c r="Z3768" s="27">
        <v>0</v>
      </c>
    </row>
    <row r="3769" spans="1:26">
      <c r="A3769" s="27">
        <v>2003</v>
      </c>
      <c r="B3769" t="s">
        <v>44</v>
      </c>
      <c r="C3769" s="27"/>
      <c r="D3769" s="27"/>
      <c r="E3769" s="27"/>
      <c r="F3769" s="27">
        <v>0</v>
      </c>
      <c r="G3769" s="27">
        <v>0</v>
      </c>
      <c r="H3769" s="27">
        <v>1</v>
      </c>
      <c r="I3769" s="27">
        <v>0</v>
      </c>
      <c r="J3769" s="27">
        <v>0</v>
      </c>
      <c r="K3769" s="27">
        <v>6</v>
      </c>
      <c r="L3769" s="27">
        <v>1</v>
      </c>
      <c r="M3769" s="27">
        <v>0</v>
      </c>
      <c r="N3769" s="27">
        <v>0</v>
      </c>
      <c r="O3769" s="27">
        <v>0</v>
      </c>
      <c r="P3769" s="27"/>
      <c r="Q3769" s="27"/>
      <c r="R3769" s="27">
        <v>1</v>
      </c>
      <c r="S3769" s="27">
        <v>1</v>
      </c>
      <c r="T3769" s="33">
        <v>0.61793375018798091</v>
      </c>
      <c r="U3769" s="27"/>
      <c r="V3769" s="27"/>
      <c r="W3769" s="27"/>
      <c r="X3769" s="27"/>
      <c r="Y3769" s="27"/>
      <c r="Z3769" s="27">
        <v>0</v>
      </c>
    </row>
    <row r="3770" spans="1:26">
      <c r="A3770" s="27">
        <v>2004</v>
      </c>
      <c r="B3770" t="s">
        <v>44</v>
      </c>
      <c r="C3770" s="27"/>
      <c r="D3770" s="27"/>
      <c r="E3770" s="27"/>
      <c r="F3770" s="27">
        <v>1208196.25</v>
      </c>
      <c r="G3770" s="27">
        <v>0</v>
      </c>
      <c r="H3770" s="27">
        <v>1</v>
      </c>
      <c r="I3770" s="27">
        <v>0</v>
      </c>
      <c r="J3770" s="27">
        <v>0</v>
      </c>
      <c r="K3770" s="27">
        <v>6</v>
      </c>
      <c r="L3770" s="27">
        <v>1</v>
      </c>
      <c r="M3770" s="27">
        <v>0</v>
      </c>
      <c r="N3770" s="27">
        <v>0</v>
      </c>
      <c r="O3770" s="27">
        <v>0</v>
      </c>
      <c r="P3770" s="27"/>
      <c r="Q3770" s="27"/>
      <c r="R3770" s="27">
        <v>1</v>
      </c>
      <c r="S3770" s="27">
        <v>1</v>
      </c>
      <c r="T3770" s="33">
        <v>0.67108711240801089</v>
      </c>
      <c r="U3770" s="27"/>
      <c r="V3770" s="27"/>
      <c r="W3770" s="27"/>
      <c r="X3770" s="27"/>
      <c r="Y3770" s="27"/>
      <c r="Z3770" s="27">
        <v>0</v>
      </c>
    </row>
    <row r="3771" spans="1:26">
      <c r="A3771" s="27">
        <v>2005</v>
      </c>
      <c r="B3771" t="s">
        <v>44</v>
      </c>
      <c r="C3771" s="27"/>
      <c r="D3771" s="27"/>
      <c r="E3771" s="27"/>
      <c r="F3771" s="27">
        <v>31729308</v>
      </c>
      <c r="G3771" s="27">
        <v>0</v>
      </c>
      <c r="H3771" s="27">
        <v>1</v>
      </c>
      <c r="I3771" s="27">
        <v>0</v>
      </c>
      <c r="J3771" s="27">
        <v>0</v>
      </c>
      <c r="K3771" s="27">
        <v>6</v>
      </c>
      <c r="L3771" s="27">
        <v>1</v>
      </c>
      <c r="M3771" s="27">
        <v>0</v>
      </c>
      <c r="N3771" s="27">
        <v>0</v>
      </c>
      <c r="O3771" s="27">
        <v>0</v>
      </c>
      <c r="P3771" s="27"/>
      <c r="Q3771" s="27"/>
      <c r="R3771" s="27">
        <v>1</v>
      </c>
      <c r="S3771" s="27">
        <v>1</v>
      </c>
      <c r="T3771" s="33">
        <v>0.69599608558540027</v>
      </c>
      <c r="U3771" s="27"/>
      <c r="V3771" s="27"/>
      <c r="W3771" s="27"/>
      <c r="X3771" s="27"/>
      <c r="Y3771" s="27"/>
      <c r="Z3771" s="27">
        <v>0</v>
      </c>
    </row>
    <row r="3772" spans="1:26">
      <c r="A3772" s="27">
        <v>2006</v>
      </c>
      <c r="B3772" t="s">
        <v>44</v>
      </c>
      <c r="C3772" s="27"/>
      <c r="D3772" s="27"/>
      <c r="E3772" s="27"/>
      <c r="F3772" s="27">
        <v>0</v>
      </c>
      <c r="G3772" s="27">
        <v>0</v>
      </c>
      <c r="H3772" s="27">
        <v>1</v>
      </c>
      <c r="I3772" s="27">
        <v>0</v>
      </c>
      <c r="J3772" s="27">
        <v>0</v>
      </c>
      <c r="K3772" s="27">
        <v>6</v>
      </c>
      <c r="L3772" s="27">
        <v>1</v>
      </c>
      <c r="M3772" s="27">
        <v>0</v>
      </c>
      <c r="N3772" s="27">
        <v>0</v>
      </c>
      <c r="O3772" s="27">
        <v>0</v>
      </c>
      <c r="P3772" s="27"/>
      <c r="Q3772" s="27"/>
      <c r="R3772" s="27">
        <v>1</v>
      </c>
      <c r="S3772" s="27">
        <v>1</v>
      </c>
      <c r="T3772" s="33">
        <v>0.83568345932575372</v>
      </c>
      <c r="U3772" s="27"/>
      <c r="V3772" s="27"/>
      <c r="W3772" s="27"/>
      <c r="X3772" s="27"/>
      <c r="Y3772" s="27"/>
      <c r="Z3772" s="27">
        <v>0</v>
      </c>
    </row>
    <row r="3773" spans="1:26">
      <c r="A3773" s="27">
        <v>2007</v>
      </c>
      <c r="B3773" t="s">
        <v>44</v>
      </c>
      <c r="C3773" s="27"/>
      <c r="D3773" s="27"/>
      <c r="E3773" s="27"/>
      <c r="F3773" s="27">
        <v>25000000</v>
      </c>
      <c r="G3773" s="27">
        <v>0</v>
      </c>
      <c r="H3773" s="27">
        <v>1</v>
      </c>
      <c r="I3773" s="27">
        <v>0</v>
      </c>
      <c r="J3773" s="27">
        <v>0</v>
      </c>
      <c r="K3773" s="27">
        <v>6</v>
      </c>
      <c r="L3773" s="27">
        <v>1</v>
      </c>
      <c r="M3773" s="27">
        <v>0</v>
      </c>
      <c r="N3773" s="27">
        <v>0</v>
      </c>
      <c r="O3773" s="27">
        <v>0</v>
      </c>
      <c r="P3773" s="27"/>
      <c r="Q3773" s="27"/>
      <c r="R3773" s="27">
        <v>1</v>
      </c>
      <c r="S3773" s="27">
        <v>1</v>
      </c>
      <c r="T3773" s="33">
        <v>0.90473952627382648</v>
      </c>
      <c r="U3773" s="27"/>
      <c r="V3773" s="27"/>
      <c r="W3773" s="27"/>
      <c r="X3773" s="27"/>
      <c r="Y3773" s="27"/>
      <c r="Z3773" s="27">
        <v>0</v>
      </c>
    </row>
    <row r="3774" spans="1:26">
      <c r="A3774" s="27">
        <v>2008</v>
      </c>
      <c r="B3774" t="s">
        <v>44</v>
      </c>
      <c r="C3774" s="27"/>
      <c r="D3774" s="27"/>
      <c r="E3774" s="27"/>
      <c r="F3774" s="27">
        <v>0</v>
      </c>
      <c r="G3774" s="27">
        <v>0</v>
      </c>
      <c r="H3774" s="27">
        <v>1</v>
      </c>
      <c r="I3774" s="27">
        <v>0</v>
      </c>
      <c r="J3774" s="27">
        <v>0</v>
      </c>
      <c r="K3774" s="27">
        <v>6</v>
      </c>
      <c r="L3774" s="27">
        <v>1</v>
      </c>
      <c r="M3774" s="27">
        <v>0</v>
      </c>
      <c r="N3774" s="27">
        <v>0</v>
      </c>
      <c r="O3774" s="27">
        <v>0</v>
      </c>
      <c r="P3774" s="27"/>
      <c r="Q3774" s="27"/>
      <c r="R3774" s="27">
        <v>1</v>
      </c>
      <c r="S3774" s="27">
        <v>1</v>
      </c>
      <c r="T3774" s="33">
        <v>0.91944034308119871</v>
      </c>
      <c r="U3774" s="27"/>
      <c r="V3774" s="27"/>
      <c r="W3774" s="27"/>
      <c r="X3774" s="27">
        <v>9544000000</v>
      </c>
      <c r="Y3774" s="27"/>
      <c r="Z3774" s="27">
        <v>0</v>
      </c>
    </row>
    <row r="3775" spans="1:26">
      <c r="A3775" s="27">
        <v>2009</v>
      </c>
      <c r="B3775" t="s">
        <v>44</v>
      </c>
      <c r="C3775" s="27"/>
      <c r="D3775" s="27"/>
      <c r="E3775" s="27"/>
      <c r="F3775" s="27">
        <v>0</v>
      </c>
      <c r="G3775" s="27">
        <v>0</v>
      </c>
      <c r="H3775" s="27">
        <v>1</v>
      </c>
      <c r="I3775" s="27">
        <v>0</v>
      </c>
      <c r="J3775" s="27">
        <v>0</v>
      </c>
      <c r="K3775" s="27">
        <v>6</v>
      </c>
      <c r="L3775" s="27">
        <v>1</v>
      </c>
      <c r="M3775" s="27">
        <v>0</v>
      </c>
      <c r="N3775" s="27">
        <v>0</v>
      </c>
      <c r="O3775" s="27">
        <v>0</v>
      </c>
      <c r="P3775" s="27"/>
      <c r="Q3775" s="27"/>
      <c r="R3775" s="27">
        <v>1</v>
      </c>
      <c r="S3775" s="27">
        <v>1</v>
      </c>
      <c r="T3775" s="33">
        <v>0.81595367947064712</v>
      </c>
      <c r="U3775" s="27"/>
      <c r="V3775" s="27"/>
      <c r="W3775" s="27"/>
      <c r="X3775" s="27">
        <v>9567000000</v>
      </c>
      <c r="Y3775" s="27"/>
      <c r="Z3775" s="27">
        <v>0</v>
      </c>
    </row>
    <row r="3776" spans="1:26">
      <c r="A3776" s="27">
        <v>2010</v>
      </c>
      <c r="B3776" t="s">
        <v>44</v>
      </c>
      <c r="C3776" s="27"/>
      <c r="D3776" s="27"/>
      <c r="E3776" s="27"/>
      <c r="F3776" s="27">
        <v>0</v>
      </c>
      <c r="G3776" s="27">
        <v>0</v>
      </c>
      <c r="H3776" s="27">
        <v>1</v>
      </c>
      <c r="I3776" s="27">
        <v>0</v>
      </c>
      <c r="J3776" s="27">
        <v>0</v>
      </c>
      <c r="K3776" s="27">
        <v>6</v>
      </c>
      <c r="L3776" s="27">
        <v>1</v>
      </c>
      <c r="M3776" s="27">
        <v>0</v>
      </c>
      <c r="N3776" s="27">
        <v>0</v>
      </c>
      <c r="O3776" s="27">
        <v>0</v>
      </c>
      <c r="P3776" s="27"/>
      <c r="Q3776" s="27"/>
      <c r="R3776" s="27">
        <v>1</v>
      </c>
      <c r="S3776" s="27">
        <v>1</v>
      </c>
      <c r="T3776" s="33">
        <v>1.0070075781651076</v>
      </c>
      <c r="U3776" s="27"/>
      <c r="V3776" s="27"/>
      <c r="W3776" s="27"/>
      <c r="X3776" s="27">
        <v>9742000000</v>
      </c>
      <c r="Y3776" s="27"/>
      <c r="Z3776" s="27">
        <v>0</v>
      </c>
    </row>
    <row r="3777" spans="1:26">
      <c r="A3777" s="27">
        <v>2011</v>
      </c>
      <c r="B3777" t="s">
        <v>44</v>
      </c>
      <c r="C3777" s="27"/>
      <c r="D3777" s="27"/>
      <c r="E3777" s="27"/>
      <c r="F3777" s="27">
        <v>0</v>
      </c>
      <c r="G3777" s="27">
        <v>0</v>
      </c>
      <c r="H3777" s="27">
        <v>1</v>
      </c>
      <c r="I3777" s="27">
        <v>0</v>
      </c>
      <c r="J3777" s="27">
        <v>0</v>
      </c>
      <c r="K3777" s="27">
        <v>6</v>
      </c>
      <c r="L3777" s="27">
        <v>1</v>
      </c>
      <c r="M3777" s="27">
        <v>0</v>
      </c>
      <c r="N3777" s="27">
        <v>0</v>
      </c>
      <c r="O3777" s="27">
        <v>0</v>
      </c>
      <c r="P3777" s="27"/>
      <c r="Q3777" s="27"/>
      <c r="R3777" s="27">
        <v>1</v>
      </c>
      <c r="S3777" s="27">
        <v>1</v>
      </c>
      <c r="T3777" s="33">
        <v>1.116808011796752</v>
      </c>
      <c r="U3777" s="27"/>
      <c r="V3777" s="27"/>
      <c r="W3777" s="27"/>
      <c r="X3777" s="27">
        <v>9986000000</v>
      </c>
      <c r="Y3777" s="27"/>
      <c r="Z3777" s="27">
        <v>0</v>
      </c>
    </row>
    <row r="3778" spans="1:26">
      <c r="A3778" s="27">
        <v>2012</v>
      </c>
      <c r="B3778" t="s">
        <v>44</v>
      </c>
      <c r="C3778" s="27"/>
      <c r="D3778" s="27"/>
      <c r="E3778" s="27"/>
      <c r="F3778" s="27">
        <v>18000000</v>
      </c>
      <c r="G3778" s="27">
        <v>0</v>
      </c>
      <c r="H3778" s="27">
        <v>1</v>
      </c>
      <c r="I3778" s="27">
        <v>0</v>
      </c>
      <c r="J3778" s="27">
        <v>0</v>
      </c>
      <c r="K3778" s="27">
        <v>6</v>
      </c>
      <c r="L3778" s="27">
        <v>1</v>
      </c>
      <c r="M3778" s="27">
        <v>0</v>
      </c>
      <c r="N3778" s="27">
        <v>0</v>
      </c>
      <c r="O3778" s="27">
        <v>0</v>
      </c>
      <c r="P3778" s="27"/>
      <c r="Q3778" s="27"/>
      <c r="R3778" s="27">
        <v>1</v>
      </c>
      <c r="S3778" s="27">
        <v>1</v>
      </c>
      <c r="T3778" s="33">
        <v>0.99562684078172081</v>
      </c>
      <c r="U3778" s="27"/>
      <c r="V3778" s="27"/>
      <c r="W3778" s="27"/>
      <c r="X3778" s="27">
        <v>10188000000</v>
      </c>
      <c r="Y3778" s="27"/>
      <c r="Z3778" s="27">
        <v>0</v>
      </c>
    </row>
    <row r="3779" spans="1:26">
      <c r="A3779" s="27">
        <v>2013</v>
      </c>
      <c r="B3779" t="s">
        <v>44</v>
      </c>
      <c r="C3779" s="27"/>
      <c r="D3779" s="27"/>
      <c r="E3779" s="27"/>
      <c r="F3779" s="27">
        <v>0</v>
      </c>
      <c r="G3779" s="27">
        <v>0</v>
      </c>
      <c r="H3779" s="27">
        <v>1</v>
      </c>
      <c r="I3779" s="27">
        <v>0</v>
      </c>
      <c r="J3779" s="27">
        <v>0</v>
      </c>
      <c r="K3779" s="27">
        <v>6</v>
      </c>
      <c r="L3779" s="27">
        <v>1</v>
      </c>
      <c r="M3779" s="27">
        <v>0</v>
      </c>
      <c r="N3779" s="27">
        <v>0</v>
      </c>
      <c r="O3779" s="27">
        <v>0</v>
      </c>
      <c r="P3779" s="27"/>
      <c r="Q3779" s="27"/>
      <c r="R3779" s="27">
        <v>1</v>
      </c>
      <c r="S3779" s="27">
        <v>1</v>
      </c>
      <c r="T3779" s="33">
        <v>0.99710818219516861</v>
      </c>
      <c r="U3779" s="27"/>
      <c r="V3779" s="27"/>
      <c r="W3779" s="27"/>
      <c r="X3779" s="27">
        <v>10445000000</v>
      </c>
      <c r="Y3779" s="27"/>
      <c r="Z3779" s="27">
        <v>0</v>
      </c>
    </row>
    <row r="3780" spans="1:26">
      <c r="A3780" s="27">
        <v>2014</v>
      </c>
      <c r="B3780" t="s">
        <v>44</v>
      </c>
      <c r="C3780" s="27"/>
      <c r="D3780" s="27"/>
      <c r="E3780" s="27"/>
      <c r="F3780" s="27">
        <v>0</v>
      </c>
      <c r="G3780" s="27">
        <v>0</v>
      </c>
      <c r="H3780" s="27">
        <v>1</v>
      </c>
      <c r="I3780" s="27">
        <v>0</v>
      </c>
      <c r="J3780" s="27">
        <v>0</v>
      </c>
      <c r="K3780" s="27">
        <v>6</v>
      </c>
      <c r="L3780" s="27">
        <v>1</v>
      </c>
      <c r="M3780" s="27">
        <v>0</v>
      </c>
      <c r="N3780" s="27">
        <v>0</v>
      </c>
      <c r="O3780" s="27">
        <v>0</v>
      </c>
      <c r="P3780" s="27"/>
      <c r="Q3780" s="27"/>
      <c r="R3780" s="27">
        <v>1</v>
      </c>
      <c r="S3780" s="27">
        <v>1</v>
      </c>
      <c r="T3780" s="33">
        <v>0.96696016921402161</v>
      </c>
      <c r="U3780" s="27"/>
      <c r="V3780" s="27"/>
      <c r="W3780" s="27"/>
      <c r="X3780" s="27">
        <v>2526000000</v>
      </c>
      <c r="Y3780" s="27"/>
      <c r="Z3780" s="27">
        <v>0</v>
      </c>
    </row>
    <row r="3781" spans="1:26">
      <c r="A3781" s="27">
        <v>2015</v>
      </c>
      <c r="B3781" t="s">
        <v>44</v>
      </c>
      <c r="C3781" s="27"/>
      <c r="D3781" s="27"/>
      <c r="E3781" s="27"/>
      <c r="F3781" s="27">
        <v>0</v>
      </c>
      <c r="G3781" s="27">
        <v>0</v>
      </c>
      <c r="H3781" s="27">
        <v>1</v>
      </c>
      <c r="I3781" s="27">
        <v>0</v>
      </c>
      <c r="J3781" s="27">
        <v>0</v>
      </c>
      <c r="K3781" s="27">
        <v>6</v>
      </c>
      <c r="L3781" s="27">
        <v>1</v>
      </c>
      <c r="M3781" s="27">
        <v>0</v>
      </c>
      <c r="N3781" s="27">
        <v>0</v>
      </c>
      <c r="O3781" s="27">
        <v>0</v>
      </c>
      <c r="P3781" s="27"/>
      <c r="Q3781" s="27"/>
      <c r="R3781" s="27">
        <v>1</v>
      </c>
      <c r="S3781" s="27">
        <v>1</v>
      </c>
      <c r="T3781" s="33">
        <v>0.821813335342235</v>
      </c>
      <c r="U3781" s="27"/>
      <c r="V3781" s="27"/>
      <c r="W3781" s="27"/>
      <c r="X3781" s="27">
        <v>2351000000</v>
      </c>
      <c r="Y3781" s="27"/>
      <c r="Z3781" s="27">
        <v>0</v>
      </c>
    </row>
    <row r="3782" spans="1:26">
      <c r="A3782" s="27">
        <v>2016</v>
      </c>
      <c r="B3782" t="s">
        <v>44</v>
      </c>
      <c r="C3782" s="27"/>
      <c r="D3782" s="27"/>
      <c r="E3782" s="27"/>
      <c r="F3782" s="27">
        <v>0</v>
      </c>
      <c r="G3782" s="27">
        <v>0</v>
      </c>
      <c r="H3782" s="27">
        <v>1</v>
      </c>
      <c r="I3782" s="27">
        <v>0</v>
      </c>
      <c r="J3782" s="27">
        <v>0</v>
      </c>
      <c r="K3782" s="27">
        <v>6</v>
      </c>
      <c r="L3782" s="27">
        <v>1</v>
      </c>
      <c r="M3782" s="27">
        <v>0</v>
      </c>
      <c r="N3782" s="27">
        <v>0</v>
      </c>
      <c r="O3782" s="27">
        <v>0</v>
      </c>
      <c r="P3782" s="27"/>
      <c r="Q3782" s="27"/>
      <c r="R3782" s="27">
        <v>1</v>
      </c>
      <c r="S3782" s="27">
        <v>1</v>
      </c>
      <c r="T3782" s="33">
        <v>0.86004996979414983</v>
      </c>
      <c r="U3782" s="27"/>
      <c r="V3782" s="27"/>
      <c r="W3782" s="27"/>
      <c r="X3782" s="27">
        <v>2234000000</v>
      </c>
      <c r="Y3782" s="27"/>
      <c r="Z3782" s="27">
        <v>0</v>
      </c>
    </row>
    <row r="3783" spans="1:26">
      <c r="A3783" s="27">
        <v>2017</v>
      </c>
      <c r="B3783" t="s">
        <v>44</v>
      </c>
      <c r="C3783" s="27"/>
      <c r="D3783" s="27"/>
      <c r="E3783" s="27"/>
      <c r="F3783" s="27">
        <v>0</v>
      </c>
      <c r="G3783" s="27">
        <v>0</v>
      </c>
      <c r="H3783" s="27">
        <v>1</v>
      </c>
      <c r="I3783" s="27">
        <v>0</v>
      </c>
      <c r="J3783" s="27">
        <v>0</v>
      </c>
      <c r="K3783" s="27">
        <v>6</v>
      </c>
      <c r="L3783" s="27">
        <v>1</v>
      </c>
      <c r="M3783" s="27">
        <v>0</v>
      </c>
      <c r="N3783" s="27">
        <v>0</v>
      </c>
      <c r="O3783" s="27">
        <v>0</v>
      </c>
      <c r="P3783" s="27"/>
      <c r="Q3783" s="27"/>
      <c r="R3783" s="27">
        <v>1</v>
      </c>
      <c r="S3783" s="27">
        <v>1</v>
      </c>
      <c r="T3783" s="33">
        <v>0.90809244833766045</v>
      </c>
      <c r="U3783" s="27"/>
      <c r="V3783" s="27"/>
      <c r="W3783" s="27"/>
      <c r="X3783" s="27">
        <v>2345000000</v>
      </c>
      <c r="Y3783" s="27"/>
      <c r="Z3783" s="27">
        <v>0</v>
      </c>
    </row>
    <row r="3784" spans="1:26">
      <c r="A3784" s="27">
        <v>1991</v>
      </c>
      <c r="B3784" t="s">
        <v>182</v>
      </c>
      <c r="C3784" s="27"/>
      <c r="D3784" s="27"/>
      <c r="E3784" s="27"/>
      <c r="F3784" s="27">
        <v>0</v>
      </c>
      <c r="G3784" s="27">
        <v>1</v>
      </c>
      <c r="H3784" s="27">
        <v>0</v>
      </c>
      <c r="I3784" s="27">
        <v>1</v>
      </c>
      <c r="J3784" s="27">
        <v>0</v>
      </c>
      <c r="K3784" s="27">
        <v>3</v>
      </c>
      <c r="L3784" s="27">
        <v>1</v>
      </c>
      <c r="M3784" s="27">
        <v>0</v>
      </c>
      <c r="N3784" s="27">
        <v>1</v>
      </c>
      <c r="O3784" s="27">
        <v>1</v>
      </c>
      <c r="P3784" s="27">
        <v>0</v>
      </c>
      <c r="Q3784" s="27">
        <v>2569444444.4444447</v>
      </c>
      <c r="R3784" s="27">
        <v>0</v>
      </c>
      <c r="S3784" s="27">
        <v>0</v>
      </c>
      <c r="T3784" s="33">
        <v>0.64778014054484578</v>
      </c>
      <c r="U3784" s="27">
        <v>0</v>
      </c>
      <c r="V3784" s="27">
        <v>0</v>
      </c>
      <c r="W3784" s="27">
        <v>0</v>
      </c>
      <c r="X3784" s="27"/>
      <c r="Y3784" s="27"/>
      <c r="Z3784" s="27">
        <v>1</v>
      </c>
    </row>
    <row r="3785" spans="1:26">
      <c r="A3785" s="27">
        <v>1992</v>
      </c>
      <c r="B3785" t="s">
        <v>182</v>
      </c>
      <c r="C3785" s="27"/>
      <c r="D3785" s="27"/>
      <c r="E3785" s="27"/>
      <c r="F3785" s="27">
        <v>0</v>
      </c>
      <c r="G3785" s="27">
        <v>1</v>
      </c>
      <c r="H3785" s="27">
        <v>0</v>
      </c>
      <c r="I3785" s="27">
        <v>1</v>
      </c>
      <c r="J3785" s="27">
        <v>0</v>
      </c>
      <c r="K3785" s="27">
        <v>3</v>
      </c>
      <c r="L3785" s="27">
        <v>1</v>
      </c>
      <c r="M3785" s="27">
        <v>0</v>
      </c>
      <c r="N3785" s="27">
        <v>1</v>
      </c>
      <c r="O3785" s="27">
        <v>1</v>
      </c>
      <c r="P3785" s="27">
        <v>917000000</v>
      </c>
      <c r="Q3785" s="27">
        <v>2316562499.9999995</v>
      </c>
      <c r="R3785" s="27">
        <v>0</v>
      </c>
      <c r="S3785" s="27">
        <v>1</v>
      </c>
      <c r="T3785" s="33">
        <v>0.62587770846912083</v>
      </c>
      <c r="U3785" s="27">
        <v>0</v>
      </c>
      <c r="V3785" s="27">
        <v>0</v>
      </c>
      <c r="W3785" s="27">
        <v>0</v>
      </c>
      <c r="X3785" s="27"/>
      <c r="Y3785" s="27"/>
      <c r="Z3785" s="27">
        <v>1</v>
      </c>
    </row>
    <row r="3786" spans="1:26">
      <c r="A3786" s="27">
        <v>1993</v>
      </c>
      <c r="B3786" t="s">
        <v>182</v>
      </c>
      <c r="C3786" s="27"/>
      <c r="D3786" s="27"/>
      <c r="E3786" s="27"/>
      <c r="F3786" s="27">
        <v>0</v>
      </c>
      <c r="G3786" s="27">
        <v>1</v>
      </c>
      <c r="H3786" s="27">
        <v>0</v>
      </c>
      <c r="I3786" s="27">
        <v>1</v>
      </c>
      <c r="J3786" s="27">
        <v>0</v>
      </c>
      <c r="K3786" s="27">
        <v>3</v>
      </c>
      <c r="L3786" s="27">
        <v>1</v>
      </c>
      <c r="M3786" s="27">
        <v>0</v>
      </c>
      <c r="N3786" s="27">
        <v>1</v>
      </c>
      <c r="O3786" s="27">
        <v>1</v>
      </c>
      <c r="P3786" s="27">
        <v>665000000</v>
      </c>
      <c r="Q3786" s="27">
        <v>2028295454.5454545</v>
      </c>
      <c r="R3786" s="27">
        <v>0</v>
      </c>
      <c r="S3786" s="27">
        <v>1</v>
      </c>
      <c r="T3786" s="33">
        <v>0.648154718576755</v>
      </c>
      <c r="U3786" s="27">
        <v>60244339.5</v>
      </c>
      <c r="V3786" s="27">
        <v>0</v>
      </c>
      <c r="W3786" s="27">
        <v>22601000</v>
      </c>
      <c r="X3786" s="27"/>
      <c r="Y3786" s="27"/>
      <c r="Z3786" s="27">
        <v>1</v>
      </c>
    </row>
    <row r="3787" spans="1:26">
      <c r="A3787" s="27">
        <v>1994</v>
      </c>
      <c r="B3787" t="s">
        <v>182</v>
      </c>
      <c r="C3787" s="27"/>
      <c r="D3787" s="27"/>
      <c r="E3787" s="27"/>
      <c r="F3787" s="27">
        <v>7400000</v>
      </c>
      <c r="G3787" s="27">
        <v>1</v>
      </c>
      <c r="H3787" s="27">
        <v>0</v>
      </c>
      <c r="I3787" s="27">
        <v>1</v>
      </c>
      <c r="J3787" s="27">
        <v>0</v>
      </c>
      <c r="K3787" s="27">
        <v>3</v>
      </c>
      <c r="L3787" s="27">
        <v>1</v>
      </c>
      <c r="M3787" s="27">
        <v>0</v>
      </c>
      <c r="N3787" s="27">
        <v>1</v>
      </c>
      <c r="O3787" s="27">
        <v>1</v>
      </c>
      <c r="P3787" s="27">
        <v>1108000000</v>
      </c>
      <c r="Q3787" s="27">
        <v>1681006993.0069933</v>
      </c>
      <c r="R3787" s="27">
        <v>1</v>
      </c>
      <c r="S3787" s="27">
        <v>1</v>
      </c>
      <c r="T3787" s="33">
        <v>0.69545665111729171</v>
      </c>
      <c r="U3787" s="27">
        <v>77839199.599999994</v>
      </c>
      <c r="V3787" s="27">
        <v>0</v>
      </c>
      <c r="W3787" s="27">
        <v>60350000</v>
      </c>
      <c r="X3787" s="27"/>
      <c r="Y3787" s="27"/>
      <c r="Z3787" s="27">
        <v>1</v>
      </c>
    </row>
    <row r="3788" spans="1:26">
      <c r="A3788" s="27">
        <v>1995</v>
      </c>
      <c r="B3788" t="s">
        <v>182</v>
      </c>
      <c r="C3788" s="27"/>
      <c r="D3788" s="27"/>
      <c r="E3788" s="27"/>
      <c r="F3788" s="27">
        <v>0</v>
      </c>
      <c r="G3788" s="27">
        <v>1</v>
      </c>
      <c r="H3788" s="27">
        <v>0</v>
      </c>
      <c r="I3788" s="27">
        <v>1</v>
      </c>
      <c r="J3788" s="27">
        <v>0</v>
      </c>
      <c r="K3788" s="27">
        <v>3</v>
      </c>
      <c r="L3788" s="27">
        <v>1</v>
      </c>
      <c r="M3788" s="27">
        <v>0</v>
      </c>
      <c r="N3788" s="27">
        <v>1</v>
      </c>
      <c r="O3788" s="27">
        <v>1</v>
      </c>
      <c r="P3788" s="27">
        <v>1493000000</v>
      </c>
      <c r="Q3788" s="27">
        <v>1661018518.5185184</v>
      </c>
      <c r="R3788" s="27">
        <v>1</v>
      </c>
      <c r="S3788" s="27">
        <v>1</v>
      </c>
      <c r="T3788" s="33">
        <v>0.69736071622307827</v>
      </c>
      <c r="U3788" s="27">
        <v>124322592.09999999</v>
      </c>
      <c r="V3788" s="27">
        <v>0</v>
      </c>
      <c r="W3788" s="27">
        <v>141177000</v>
      </c>
      <c r="X3788" s="27"/>
      <c r="Y3788" s="27"/>
      <c r="Z3788" s="27">
        <v>1</v>
      </c>
    </row>
    <row r="3789" spans="1:26">
      <c r="A3789" s="27">
        <v>1996</v>
      </c>
      <c r="B3789" t="s">
        <v>182</v>
      </c>
      <c r="C3789" s="27"/>
      <c r="D3789" s="27"/>
      <c r="E3789" s="27"/>
      <c r="F3789" s="27">
        <v>0</v>
      </c>
      <c r="G3789" s="27">
        <v>1</v>
      </c>
      <c r="H3789" s="27">
        <v>0</v>
      </c>
      <c r="I3789" s="27">
        <v>1</v>
      </c>
      <c r="J3789" s="27">
        <v>0</v>
      </c>
      <c r="K3789" s="27">
        <v>3</v>
      </c>
      <c r="L3789" s="27">
        <v>1</v>
      </c>
      <c r="M3789" s="27">
        <v>0</v>
      </c>
      <c r="N3789" s="27">
        <v>1</v>
      </c>
      <c r="O3789" s="27">
        <v>1</v>
      </c>
      <c r="P3789" s="27">
        <v>1822000000</v>
      </c>
      <c r="Q3789" s="27">
        <v>1827570586.1678448</v>
      </c>
      <c r="R3789" s="27">
        <v>1</v>
      </c>
      <c r="S3789" s="27">
        <v>1</v>
      </c>
      <c r="T3789" s="33">
        <v>0.69966405838602452</v>
      </c>
      <c r="U3789" s="27">
        <v>139624480.80000001</v>
      </c>
      <c r="V3789" s="27">
        <v>0</v>
      </c>
      <c r="W3789" s="27">
        <v>196846000</v>
      </c>
      <c r="X3789" s="27"/>
      <c r="Y3789" s="27"/>
      <c r="Z3789" s="27">
        <v>1</v>
      </c>
    </row>
    <row r="3790" spans="1:26">
      <c r="A3790" s="27">
        <v>1997</v>
      </c>
      <c r="B3790" t="s">
        <v>182</v>
      </c>
      <c r="C3790" s="27"/>
      <c r="D3790" s="27"/>
      <c r="E3790" s="27"/>
      <c r="F3790" s="27">
        <v>0</v>
      </c>
      <c r="G3790" s="27">
        <v>1</v>
      </c>
      <c r="H3790" s="27">
        <v>0</v>
      </c>
      <c r="I3790" s="27">
        <v>1</v>
      </c>
      <c r="J3790" s="27">
        <v>0</v>
      </c>
      <c r="K3790" s="27">
        <v>3</v>
      </c>
      <c r="L3790" s="27">
        <v>1</v>
      </c>
      <c r="M3790" s="27">
        <v>0</v>
      </c>
      <c r="N3790" s="27">
        <v>1</v>
      </c>
      <c r="O3790" s="27">
        <v>1</v>
      </c>
      <c r="P3790" s="27">
        <v>1767000000</v>
      </c>
      <c r="Q3790" s="27">
        <v>1767864035.7194295</v>
      </c>
      <c r="R3790" s="27">
        <v>1</v>
      </c>
      <c r="S3790" s="27">
        <v>1</v>
      </c>
      <c r="T3790" s="33">
        <v>0.71538944173936525</v>
      </c>
      <c r="U3790" s="27">
        <v>164879694.30000001</v>
      </c>
      <c r="V3790" s="27">
        <v>0</v>
      </c>
      <c r="W3790" s="27">
        <v>251149000</v>
      </c>
      <c r="X3790" s="27"/>
      <c r="Y3790" s="27"/>
      <c r="Z3790" s="27">
        <v>1</v>
      </c>
    </row>
    <row r="3791" spans="1:26">
      <c r="A3791" s="27">
        <v>1998</v>
      </c>
      <c r="B3791" t="s">
        <v>182</v>
      </c>
      <c r="C3791" s="27"/>
      <c r="D3791" s="27"/>
      <c r="E3791" s="27"/>
      <c r="F3791" s="27">
        <v>14700000</v>
      </c>
      <c r="G3791" s="27">
        <v>1</v>
      </c>
      <c r="H3791" s="27">
        <v>0</v>
      </c>
      <c r="I3791" s="27">
        <v>1</v>
      </c>
      <c r="J3791" s="27">
        <v>0</v>
      </c>
      <c r="K3791" s="27">
        <v>3</v>
      </c>
      <c r="L3791" s="27">
        <v>1</v>
      </c>
      <c r="M3791" s="27">
        <v>0</v>
      </c>
      <c r="N3791" s="27">
        <v>1</v>
      </c>
      <c r="O3791" s="27">
        <v>1</v>
      </c>
      <c r="P3791" s="27">
        <v>1630000000</v>
      </c>
      <c r="Q3791" s="27">
        <v>1645963749.8314619</v>
      </c>
      <c r="R3791" s="27">
        <v>1</v>
      </c>
      <c r="S3791" s="27">
        <v>1</v>
      </c>
      <c r="T3791" s="33">
        <v>0.63293736472878814</v>
      </c>
      <c r="U3791" s="27">
        <v>175202585.09999999</v>
      </c>
      <c r="V3791" s="27">
        <v>0</v>
      </c>
      <c r="W3791" s="27">
        <v>328027000</v>
      </c>
      <c r="X3791" s="27"/>
      <c r="Y3791" s="27"/>
      <c r="Z3791" s="27">
        <v>1</v>
      </c>
    </row>
    <row r="3792" spans="1:26">
      <c r="A3792" s="27">
        <v>1999</v>
      </c>
      <c r="B3792" t="s">
        <v>182</v>
      </c>
      <c r="C3792" s="27"/>
      <c r="D3792" s="27"/>
      <c r="E3792" s="27"/>
      <c r="F3792" s="27">
        <v>0</v>
      </c>
      <c r="G3792" s="27">
        <v>1</v>
      </c>
      <c r="H3792" s="27">
        <v>0</v>
      </c>
      <c r="I3792" s="27">
        <v>1</v>
      </c>
      <c r="J3792" s="27">
        <v>0</v>
      </c>
      <c r="K3792" s="27">
        <v>3</v>
      </c>
      <c r="L3792" s="27">
        <v>1</v>
      </c>
      <c r="M3792" s="27">
        <v>0</v>
      </c>
      <c r="N3792" s="27">
        <v>1</v>
      </c>
      <c r="O3792" s="27">
        <v>1</v>
      </c>
      <c r="P3792" s="27">
        <v>1242000000</v>
      </c>
      <c r="Q3792" s="27">
        <v>1249061487.0145676</v>
      </c>
      <c r="R3792" s="27">
        <v>1</v>
      </c>
      <c r="S3792" s="27">
        <v>1</v>
      </c>
      <c r="T3792" s="33">
        <v>0.59173831677950461</v>
      </c>
      <c r="U3792" s="27">
        <v>306650283.69999999</v>
      </c>
      <c r="V3792" s="27">
        <v>0</v>
      </c>
      <c r="W3792" s="27">
        <v>342360000</v>
      </c>
      <c r="X3792" s="27"/>
      <c r="Y3792" s="27"/>
      <c r="Z3792" s="27">
        <v>1</v>
      </c>
    </row>
    <row r="3793" spans="1:26">
      <c r="A3793" s="27">
        <v>2000</v>
      </c>
      <c r="B3793" t="s">
        <v>182</v>
      </c>
      <c r="C3793" s="27">
        <v>0</v>
      </c>
      <c r="D3793" s="27">
        <v>0</v>
      </c>
      <c r="E3793" s="27">
        <v>0</v>
      </c>
      <c r="F3793" s="27">
        <v>0</v>
      </c>
      <c r="G3793" s="27">
        <v>1</v>
      </c>
      <c r="H3793" s="27">
        <v>0</v>
      </c>
      <c r="I3793" s="27">
        <v>1</v>
      </c>
      <c r="J3793" s="27">
        <v>0</v>
      </c>
      <c r="K3793" s="27">
        <v>3</v>
      </c>
      <c r="L3793" s="27">
        <v>1</v>
      </c>
      <c r="M3793" s="27">
        <v>1</v>
      </c>
      <c r="N3793" s="27">
        <v>1</v>
      </c>
      <c r="O3793" s="27">
        <v>1</v>
      </c>
      <c r="P3793" s="27">
        <v>1368000000</v>
      </c>
      <c r="Q3793" s="27">
        <v>1369692689.42855</v>
      </c>
      <c r="R3793" s="27">
        <v>1</v>
      </c>
      <c r="S3793" s="27">
        <v>1</v>
      </c>
      <c r="T3793" s="33">
        <v>0.62919927379193319</v>
      </c>
      <c r="U3793" s="27">
        <v>298427619</v>
      </c>
      <c r="V3793" s="27">
        <v>0</v>
      </c>
      <c r="W3793" s="27">
        <v>376810000</v>
      </c>
      <c r="X3793" s="27"/>
      <c r="Y3793" s="27"/>
      <c r="Z3793" s="27">
        <v>1</v>
      </c>
    </row>
    <row r="3794" spans="1:26">
      <c r="A3794" s="27">
        <v>2001</v>
      </c>
      <c r="B3794" t="s">
        <v>182</v>
      </c>
      <c r="C3794" s="27">
        <v>0</v>
      </c>
      <c r="D3794" s="27">
        <v>0</v>
      </c>
      <c r="E3794" s="27">
        <v>0</v>
      </c>
      <c r="F3794" s="27">
        <v>7248943.75</v>
      </c>
      <c r="G3794" s="27">
        <v>1</v>
      </c>
      <c r="H3794" s="27">
        <v>0</v>
      </c>
      <c r="I3794" s="27">
        <v>1</v>
      </c>
      <c r="J3794" s="27">
        <v>0</v>
      </c>
      <c r="K3794" s="27">
        <v>3</v>
      </c>
      <c r="L3794" s="27">
        <v>1</v>
      </c>
      <c r="M3794" s="27">
        <v>1</v>
      </c>
      <c r="N3794" s="27">
        <v>1</v>
      </c>
      <c r="O3794" s="27">
        <v>1</v>
      </c>
      <c r="P3794" s="27">
        <v>1525000000</v>
      </c>
      <c r="Q3794" s="27">
        <v>1525112241.8437595</v>
      </c>
      <c r="R3794" s="27">
        <v>1</v>
      </c>
      <c r="S3794" s="27">
        <v>1</v>
      </c>
      <c r="T3794" s="33">
        <v>0.61588871891054842</v>
      </c>
      <c r="U3794" s="27">
        <v>285826893.5</v>
      </c>
      <c r="V3794" s="27">
        <v>0</v>
      </c>
      <c r="W3794" s="27">
        <v>388675000</v>
      </c>
      <c r="X3794" s="27"/>
      <c r="Y3794" s="27"/>
      <c r="Z3794" s="27">
        <v>1</v>
      </c>
    </row>
    <row r="3795" spans="1:26">
      <c r="A3795" s="27">
        <v>2002</v>
      </c>
      <c r="B3795" t="s">
        <v>182</v>
      </c>
      <c r="C3795" s="27">
        <v>0</v>
      </c>
      <c r="D3795" s="27">
        <v>0</v>
      </c>
      <c r="E3795" s="27">
        <v>0</v>
      </c>
      <c r="F3795" s="27">
        <v>773230.96875</v>
      </c>
      <c r="G3795" s="27">
        <v>1</v>
      </c>
      <c r="H3795" s="27">
        <v>0</v>
      </c>
      <c r="I3795" s="27">
        <v>1</v>
      </c>
      <c r="J3795" s="27">
        <v>0</v>
      </c>
      <c r="K3795" s="27">
        <v>3</v>
      </c>
      <c r="L3795" s="27">
        <v>1</v>
      </c>
      <c r="M3795" s="27">
        <v>1</v>
      </c>
      <c r="N3795" s="27">
        <v>1</v>
      </c>
      <c r="O3795" s="27">
        <v>1</v>
      </c>
      <c r="P3795" s="27">
        <v>1606000000</v>
      </c>
      <c r="Q3795" s="27">
        <v>1605640974.2920022</v>
      </c>
      <c r="R3795" s="27">
        <v>1</v>
      </c>
      <c r="S3795" s="27">
        <v>1</v>
      </c>
      <c r="T3795" s="33">
        <v>0.62466195784303247</v>
      </c>
      <c r="U3795" s="27">
        <v>300440316.60000002</v>
      </c>
      <c r="V3795" s="27">
        <v>0</v>
      </c>
      <c r="W3795" s="27">
        <v>453552000</v>
      </c>
      <c r="X3795" s="27"/>
      <c r="Y3795" s="27"/>
      <c r="Z3795" s="27">
        <v>1</v>
      </c>
    </row>
    <row r="3796" spans="1:26">
      <c r="A3796" s="27">
        <v>2003</v>
      </c>
      <c r="B3796" t="s">
        <v>182</v>
      </c>
      <c r="C3796" s="27">
        <v>0</v>
      </c>
      <c r="D3796" s="27">
        <v>0</v>
      </c>
      <c r="E3796" s="27">
        <v>0</v>
      </c>
      <c r="F3796" s="27">
        <v>7205000</v>
      </c>
      <c r="G3796" s="27">
        <v>1</v>
      </c>
      <c r="H3796" s="27">
        <v>0</v>
      </c>
      <c r="I3796" s="27">
        <v>1</v>
      </c>
      <c r="J3796" s="27">
        <v>0</v>
      </c>
      <c r="K3796" s="27">
        <v>3</v>
      </c>
      <c r="L3796" s="27">
        <v>1</v>
      </c>
      <c r="M3796" s="27">
        <v>1</v>
      </c>
      <c r="N3796" s="27">
        <v>1</v>
      </c>
      <c r="O3796" s="27">
        <v>1</v>
      </c>
      <c r="P3796" s="27">
        <v>1920000000</v>
      </c>
      <c r="Q3796" s="27">
        <v>1919012666.5690444</v>
      </c>
      <c r="R3796" s="27">
        <v>1</v>
      </c>
      <c r="S3796" s="27">
        <v>1</v>
      </c>
      <c r="T3796" s="33">
        <v>0.61793375018798091</v>
      </c>
      <c r="U3796" s="27">
        <v>327818346.80000001</v>
      </c>
      <c r="V3796" s="27">
        <v>0</v>
      </c>
      <c r="W3796" s="27">
        <v>530419000</v>
      </c>
      <c r="X3796" s="27"/>
      <c r="Y3796" s="27"/>
      <c r="Z3796" s="27">
        <v>1</v>
      </c>
    </row>
    <row r="3797" spans="1:26">
      <c r="A3797" s="27">
        <v>2004</v>
      </c>
      <c r="B3797" t="s">
        <v>182</v>
      </c>
      <c r="C3797" s="27">
        <v>0</v>
      </c>
      <c r="D3797" s="27">
        <v>0</v>
      </c>
      <c r="E3797" s="27">
        <v>0</v>
      </c>
      <c r="F3797" s="27">
        <v>8153275.625</v>
      </c>
      <c r="G3797" s="27">
        <v>1</v>
      </c>
      <c r="H3797" s="27">
        <v>0</v>
      </c>
      <c r="I3797" s="27">
        <v>1</v>
      </c>
      <c r="J3797" s="27">
        <v>0</v>
      </c>
      <c r="K3797" s="27">
        <v>3</v>
      </c>
      <c r="L3797" s="27">
        <v>1</v>
      </c>
      <c r="M3797" s="27">
        <v>1</v>
      </c>
      <c r="N3797" s="27">
        <v>1</v>
      </c>
      <c r="O3797" s="27">
        <v>1</v>
      </c>
      <c r="P3797" s="27">
        <v>2214000000</v>
      </c>
      <c r="Q3797" s="27">
        <v>2211534585.0033989</v>
      </c>
      <c r="R3797" s="27">
        <v>1</v>
      </c>
      <c r="S3797" s="27">
        <v>1</v>
      </c>
      <c r="T3797" s="33">
        <v>0.67108711240801089</v>
      </c>
      <c r="U3797" s="27">
        <v>338534428.60000002</v>
      </c>
      <c r="V3797" s="27">
        <v>0</v>
      </c>
      <c r="W3797" s="27">
        <v>578915000</v>
      </c>
      <c r="X3797" s="27"/>
      <c r="Y3797" s="27"/>
      <c r="Z3797" s="27">
        <v>1</v>
      </c>
    </row>
    <row r="3798" spans="1:26">
      <c r="A3798" s="27">
        <v>2005</v>
      </c>
      <c r="B3798" t="s">
        <v>182</v>
      </c>
      <c r="C3798" s="27">
        <v>0</v>
      </c>
      <c r="D3798" s="27">
        <v>0</v>
      </c>
      <c r="E3798" s="27">
        <v>0</v>
      </c>
      <c r="F3798" s="27">
        <v>171000</v>
      </c>
      <c r="G3798" s="27">
        <v>1</v>
      </c>
      <c r="H3798" s="27">
        <v>0</v>
      </c>
      <c r="I3798" s="27">
        <v>1</v>
      </c>
      <c r="J3798" s="27">
        <v>0</v>
      </c>
      <c r="K3798" s="27">
        <v>3</v>
      </c>
      <c r="L3798" s="27">
        <v>1</v>
      </c>
      <c r="M3798" s="27">
        <v>1</v>
      </c>
      <c r="N3798" s="27">
        <v>1</v>
      </c>
      <c r="O3798" s="27">
        <v>1</v>
      </c>
      <c r="P3798" s="27">
        <v>2459000000</v>
      </c>
      <c r="Q3798" s="27">
        <v>2460248026.1778316</v>
      </c>
      <c r="R3798" s="27">
        <v>1</v>
      </c>
      <c r="S3798" s="27">
        <v>1</v>
      </c>
      <c r="T3798" s="33">
        <v>0.69599608558540027</v>
      </c>
      <c r="U3798" s="27">
        <v>299008992.5</v>
      </c>
      <c r="V3798" s="27">
        <v>0</v>
      </c>
      <c r="W3798" s="27">
        <v>564960000</v>
      </c>
      <c r="X3798" s="27"/>
      <c r="Y3798" s="27"/>
      <c r="Z3798" s="27">
        <v>1</v>
      </c>
    </row>
    <row r="3799" spans="1:26">
      <c r="A3799" s="27">
        <v>2006</v>
      </c>
      <c r="B3799" t="s">
        <v>182</v>
      </c>
      <c r="C3799" s="27">
        <v>77800000</v>
      </c>
      <c r="D3799" s="27">
        <v>19450000</v>
      </c>
      <c r="E3799" s="27">
        <v>0</v>
      </c>
      <c r="F3799" s="27">
        <v>88379149</v>
      </c>
      <c r="G3799" s="27">
        <v>1</v>
      </c>
      <c r="H3799" s="27">
        <v>0</v>
      </c>
      <c r="I3799" s="27">
        <v>1</v>
      </c>
      <c r="J3799" s="27">
        <v>0</v>
      </c>
      <c r="K3799" s="27">
        <v>3</v>
      </c>
      <c r="L3799" s="27">
        <v>1</v>
      </c>
      <c r="M3799" s="27">
        <v>1</v>
      </c>
      <c r="N3799" s="27">
        <v>1</v>
      </c>
      <c r="O3799" s="27">
        <v>1</v>
      </c>
      <c r="P3799" s="27">
        <v>2837000000</v>
      </c>
      <c r="Q3799" s="27">
        <v>2834168889.4201913</v>
      </c>
      <c r="R3799" s="27">
        <v>1</v>
      </c>
      <c r="S3799" s="27">
        <v>1</v>
      </c>
      <c r="T3799" s="33">
        <v>0.83568345932575372</v>
      </c>
      <c r="U3799" s="27">
        <v>290546267.39999998</v>
      </c>
      <c r="V3799" s="27">
        <v>0</v>
      </c>
      <c r="W3799" s="27">
        <v>611803000</v>
      </c>
      <c r="X3799" s="27"/>
      <c r="Y3799" s="27"/>
      <c r="Z3799" s="27">
        <v>1</v>
      </c>
    </row>
    <row r="3800" spans="1:26">
      <c r="A3800" s="27">
        <v>2007</v>
      </c>
      <c r="B3800" t="s">
        <v>182</v>
      </c>
      <c r="C3800" s="27">
        <v>77800000</v>
      </c>
      <c r="D3800" s="27">
        <v>38900000</v>
      </c>
      <c r="E3800" s="27">
        <v>0</v>
      </c>
      <c r="F3800" s="27">
        <v>0</v>
      </c>
      <c r="G3800" s="27">
        <v>1</v>
      </c>
      <c r="H3800" s="27">
        <v>0</v>
      </c>
      <c r="I3800" s="27">
        <v>1</v>
      </c>
      <c r="J3800" s="27">
        <v>0</v>
      </c>
      <c r="K3800" s="27">
        <v>3</v>
      </c>
      <c r="L3800" s="27">
        <v>1</v>
      </c>
      <c r="M3800" s="27">
        <v>1</v>
      </c>
      <c r="N3800" s="27">
        <v>1</v>
      </c>
      <c r="O3800" s="27">
        <v>1</v>
      </c>
      <c r="P3800" s="27">
        <v>3807000000</v>
      </c>
      <c r="Q3800" s="27">
        <v>3802566170.8154349</v>
      </c>
      <c r="R3800" s="27">
        <v>1</v>
      </c>
      <c r="S3800" s="27">
        <v>1</v>
      </c>
      <c r="T3800" s="33">
        <v>0.90473952627382648</v>
      </c>
      <c r="U3800" s="27">
        <v>283735458.30000001</v>
      </c>
      <c r="V3800" s="27">
        <v>0</v>
      </c>
      <c r="W3800" s="27">
        <v>651135000</v>
      </c>
      <c r="X3800" s="27"/>
      <c r="Y3800" s="27"/>
      <c r="Z3800" s="27">
        <v>1</v>
      </c>
    </row>
    <row r="3801" spans="1:26">
      <c r="A3801" s="27">
        <v>2008</v>
      </c>
      <c r="B3801" t="s">
        <v>182</v>
      </c>
      <c r="C3801" s="27">
        <v>152800000</v>
      </c>
      <c r="D3801" s="27">
        <v>73350000</v>
      </c>
      <c r="E3801" s="27">
        <v>75000000</v>
      </c>
      <c r="F3801" s="27">
        <v>75150000</v>
      </c>
      <c r="G3801" s="27">
        <v>1</v>
      </c>
      <c r="H3801" s="27">
        <v>0</v>
      </c>
      <c r="I3801" s="27">
        <v>1</v>
      </c>
      <c r="J3801" s="27">
        <v>0</v>
      </c>
      <c r="K3801" s="27">
        <v>3</v>
      </c>
      <c r="L3801" s="27">
        <v>1</v>
      </c>
      <c r="M3801" s="27">
        <v>1</v>
      </c>
      <c r="N3801" s="27">
        <v>1</v>
      </c>
      <c r="O3801" s="27">
        <v>1</v>
      </c>
      <c r="P3801" s="27">
        <v>5139000000</v>
      </c>
      <c r="Q3801" s="27">
        <v>5139957784.91084</v>
      </c>
      <c r="R3801" s="27">
        <v>1</v>
      </c>
      <c r="S3801" s="27">
        <v>1</v>
      </c>
      <c r="T3801" s="33">
        <v>0.91944034308119871</v>
      </c>
      <c r="U3801" s="27">
        <v>295043330</v>
      </c>
      <c r="V3801" s="27">
        <v>0</v>
      </c>
      <c r="W3801" s="27">
        <v>655494000</v>
      </c>
      <c r="X3801" s="27">
        <v>536000000</v>
      </c>
      <c r="Y3801" s="27"/>
      <c r="Z3801" s="27">
        <v>1</v>
      </c>
    </row>
    <row r="3802" spans="1:26">
      <c r="A3802" s="27">
        <v>2009</v>
      </c>
      <c r="B3802" t="s">
        <v>182</v>
      </c>
      <c r="C3802" s="27">
        <v>352800000</v>
      </c>
      <c r="D3802" s="27">
        <v>147800000</v>
      </c>
      <c r="E3802" s="27">
        <v>275000000</v>
      </c>
      <c r="F3802" s="27">
        <v>200000000</v>
      </c>
      <c r="G3802" s="27">
        <v>1</v>
      </c>
      <c r="H3802" s="27">
        <v>0</v>
      </c>
      <c r="I3802" s="27">
        <v>1</v>
      </c>
      <c r="J3802" s="27">
        <v>0</v>
      </c>
      <c r="K3802" s="27">
        <v>3</v>
      </c>
      <c r="L3802" s="27">
        <v>1</v>
      </c>
      <c r="M3802" s="27">
        <v>1</v>
      </c>
      <c r="N3802" s="27">
        <v>1</v>
      </c>
      <c r="O3802" s="27">
        <v>1</v>
      </c>
      <c r="P3802" s="27">
        <v>4690000000</v>
      </c>
      <c r="Q3802" s="27">
        <v>4690062255.1224699</v>
      </c>
      <c r="R3802" s="27">
        <v>1</v>
      </c>
      <c r="S3802" s="27">
        <v>1</v>
      </c>
      <c r="T3802" s="33">
        <v>0.81595367947064712</v>
      </c>
      <c r="U3802" s="27">
        <v>299977472.10000002</v>
      </c>
      <c r="V3802" s="27">
        <v>0</v>
      </c>
      <c r="W3802" s="27">
        <v>655981000</v>
      </c>
      <c r="X3802" s="27">
        <v>886000000</v>
      </c>
      <c r="Y3802" s="27"/>
      <c r="Z3802" s="27">
        <v>1</v>
      </c>
    </row>
    <row r="3803" spans="1:26">
      <c r="A3803" s="27">
        <v>2010</v>
      </c>
      <c r="B3803" t="s">
        <v>182</v>
      </c>
      <c r="C3803" s="27">
        <v>352800000</v>
      </c>
      <c r="D3803" s="27">
        <v>202800000</v>
      </c>
      <c r="E3803" s="27">
        <v>275000000</v>
      </c>
      <c r="F3803" s="27">
        <v>1181637</v>
      </c>
      <c r="G3803" s="27">
        <v>1</v>
      </c>
      <c r="H3803" s="27">
        <v>0</v>
      </c>
      <c r="I3803" s="27">
        <v>1</v>
      </c>
      <c r="J3803" s="27">
        <v>0</v>
      </c>
      <c r="K3803" s="27">
        <v>3</v>
      </c>
      <c r="L3803" s="27">
        <v>1</v>
      </c>
      <c r="M3803" s="27">
        <v>1</v>
      </c>
      <c r="N3803" s="27">
        <v>1</v>
      </c>
      <c r="O3803" s="27">
        <v>1</v>
      </c>
      <c r="P3803" s="27">
        <v>4794000000</v>
      </c>
      <c r="Q3803" s="27">
        <v>4794357795.0713921</v>
      </c>
      <c r="R3803" s="27">
        <v>1</v>
      </c>
      <c r="S3803" s="27">
        <v>1</v>
      </c>
      <c r="T3803" s="33">
        <v>1.0070075781651076</v>
      </c>
      <c r="U3803" s="27">
        <v>307148194.10000002</v>
      </c>
      <c r="V3803" s="27">
        <v>0</v>
      </c>
      <c r="W3803" s="27">
        <v>649351000</v>
      </c>
      <c r="X3803" s="27">
        <v>926000000</v>
      </c>
      <c r="Y3803" s="27"/>
      <c r="Z3803" s="27">
        <v>1</v>
      </c>
    </row>
    <row r="3804" spans="1:26">
      <c r="A3804" s="27">
        <v>2011</v>
      </c>
      <c r="B3804" t="s">
        <v>182</v>
      </c>
      <c r="C3804" s="27">
        <v>643555552</v>
      </c>
      <c r="D3804" s="27">
        <v>300911108</v>
      </c>
      <c r="E3804" s="27">
        <v>574400000</v>
      </c>
      <c r="F3804" s="27">
        <v>304400000</v>
      </c>
      <c r="G3804" s="27">
        <v>1</v>
      </c>
      <c r="H3804" s="27">
        <v>0</v>
      </c>
      <c r="I3804" s="27">
        <v>1</v>
      </c>
      <c r="J3804" s="27">
        <v>0</v>
      </c>
      <c r="K3804" s="27">
        <v>3</v>
      </c>
      <c r="L3804" s="27">
        <v>1</v>
      </c>
      <c r="M3804" s="27">
        <v>1</v>
      </c>
      <c r="N3804" s="27">
        <v>1</v>
      </c>
      <c r="O3804" s="27">
        <v>1</v>
      </c>
      <c r="P3804" s="27">
        <v>6198000000</v>
      </c>
      <c r="Q3804" s="27">
        <v>6197766118.5985575</v>
      </c>
      <c r="R3804" s="27">
        <v>1</v>
      </c>
      <c r="S3804" s="27">
        <v>1</v>
      </c>
      <c r="T3804" s="33">
        <v>1.116808011796752</v>
      </c>
      <c r="U3804" s="27">
        <v>311902373.5</v>
      </c>
      <c r="V3804" s="27">
        <v>0</v>
      </c>
      <c r="W3804" s="27">
        <v>660493000</v>
      </c>
      <c r="X3804" s="27">
        <v>929000000</v>
      </c>
      <c r="Y3804" s="27"/>
      <c r="Z3804" s="27">
        <v>1</v>
      </c>
    </row>
    <row r="3805" spans="1:26">
      <c r="A3805" s="27">
        <v>2012</v>
      </c>
      <c r="B3805" t="s">
        <v>182</v>
      </c>
      <c r="C3805" s="27">
        <v>1284451112</v>
      </c>
      <c r="D3805" s="27">
        <v>468567072</v>
      </c>
      <c r="E3805" s="27">
        <v>1223940000</v>
      </c>
      <c r="F3805" s="27">
        <v>656985742.1875</v>
      </c>
      <c r="G3805" s="27">
        <v>1</v>
      </c>
      <c r="H3805" s="27">
        <v>0</v>
      </c>
      <c r="I3805" s="27">
        <v>1</v>
      </c>
      <c r="J3805" s="27">
        <v>0</v>
      </c>
      <c r="K3805" s="27">
        <v>3</v>
      </c>
      <c r="L3805" s="27">
        <v>1</v>
      </c>
      <c r="M3805" s="27">
        <v>1</v>
      </c>
      <c r="N3805" s="27">
        <v>1</v>
      </c>
      <c r="O3805" s="27">
        <v>1</v>
      </c>
      <c r="P3805" s="27">
        <v>6604000000</v>
      </c>
      <c r="Q3805" s="27">
        <v>6605139933.4106312</v>
      </c>
      <c r="R3805" s="27">
        <v>1</v>
      </c>
      <c r="S3805" s="27">
        <v>1</v>
      </c>
      <c r="T3805" s="33">
        <v>0.99562684078172081</v>
      </c>
      <c r="U3805" s="27">
        <v>320769027</v>
      </c>
      <c r="V3805" s="27">
        <v>0</v>
      </c>
      <c r="W3805" s="27">
        <v>675024000</v>
      </c>
      <c r="X3805" s="27">
        <v>900000000</v>
      </c>
      <c r="Y3805" s="27"/>
      <c r="Z3805" s="27">
        <v>1</v>
      </c>
    </row>
    <row r="3806" spans="1:26">
      <c r="A3806" s="27">
        <v>2013</v>
      </c>
      <c r="B3806" t="s">
        <v>182</v>
      </c>
      <c r="C3806" s="27">
        <v>2061806668</v>
      </c>
      <c r="D3806" s="27">
        <v>692677574</v>
      </c>
      <c r="E3806" s="27">
        <v>2009940000</v>
      </c>
      <c r="F3806" s="27">
        <v>786000000</v>
      </c>
      <c r="G3806" s="27">
        <v>1</v>
      </c>
      <c r="H3806" s="27">
        <v>0</v>
      </c>
      <c r="I3806" s="27">
        <v>1</v>
      </c>
      <c r="J3806" s="27">
        <v>0</v>
      </c>
      <c r="K3806" s="27">
        <v>3</v>
      </c>
      <c r="L3806" s="27">
        <v>1</v>
      </c>
      <c r="M3806" s="27">
        <v>1</v>
      </c>
      <c r="N3806" s="27">
        <v>1</v>
      </c>
      <c r="O3806" s="27">
        <v>1</v>
      </c>
      <c r="P3806" s="27">
        <v>7335000000</v>
      </c>
      <c r="Q3806" s="27">
        <v>7335027591.9162807</v>
      </c>
      <c r="R3806" s="27">
        <v>1</v>
      </c>
      <c r="S3806" s="27">
        <v>1</v>
      </c>
      <c r="T3806" s="33">
        <v>0.99710818219516861</v>
      </c>
      <c r="U3806" s="27">
        <v>333225190.80000001</v>
      </c>
      <c r="V3806" s="27">
        <v>0</v>
      </c>
      <c r="W3806" s="27">
        <v>697671000</v>
      </c>
      <c r="X3806" s="27">
        <v>671000000</v>
      </c>
      <c r="Y3806" s="27"/>
      <c r="Z3806" s="27">
        <v>1</v>
      </c>
    </row>
    <row r="3807" spans="1:26">
      <c r="A3807" s="27">
        <v>2014</v>
      </c>
      <c r="B3807" t="s">
        <v>182</v>
      </c>
      <c r="C3807" s="27">
        <v>2049412224</v>
      </c>
      <c r="D3807" s="27">
        <v>873038084</v>
      </c>
      <c r="E3807" s="27">
        <v>2006190000</v>
      </c>
      <c r="F3807" s="27">
        <v>0</v>
      </c>
      <c r="G3807" s="27">
        <v>1</v>
      </c>
      <c r="H3807" s="27">
        <v>0</v>
      </c>
      <c r="I3807" s="27">
        <v>1</v>
      </c>
      <c r="J3807" s="27">
        <v>0</v>
      </c>
      <c r="K3807" s="27">
        <v>3</v>
      </c>
      <c r="L3807" s="27">
        <v>1</v>
      </c>
      <c r="M3807" s="27">
        <v>1</v>
      </c>
      <c r="N3807" s="27">
        <v>1</v>
      </c>
      <c r="O3807" s="27">
        <v>1</v>
      </c>
      <c r="P3807" s="27">
        <v>7467000000</v>
      </c>
      <c r="Q3807" s="27">
        <v>7468096566.7115841</v>
      </c>
      <c r="R3807" s="27">
        <v>1</v>
      </c>
      <c r="S3807" s="27">
        <v>1</v>
      </c>
      <c r="T3807" s="33">
        <v>0.96696016921402161</v>
      </c>
      <c r="U3807" s="27">
        <v>307972092.89999998</v>
      </c>
      <c r="V3807" s="27">
        <v>0</v>
      </c>
      <c r="W3807" s="27">
        <v>672245000</v>
      </c>
      <c r="X3807" s="27">
        <v>638000000</v>
      </c>
      <c r="Y3807" s="27"/>
      <c r="Z3807" s="27">
        <v>1</v>
      </c>
    </row>
    <row r="3808" spans="1:26">
      <c r="A3808" s="27">
        <v>2015</v>
      </c>
      <c r="B3808" t="s">
        <v>182</v>
      </c>
      <c r="C3808" s="27">
        <v>2320768156</v>
      </c>
      <c r="D3808" s="27">
        <v>1099482000</v>
      </c>
      <c r="E3808" s="27">
        <v>2286190376</v>
      </c>
      <c r="F3808" s="27">
        <v>296000000</v>
      </c>
      <c r="G3808" s="27">
        <v>1</v>
      </c>
      <c r="H3808" s="27">
        <v>0</v>
      </c>
      <c r="I3808" s="27">
        <v>1</v>
      </c>
      <c r="J3808" s="27">
        <v>0</v>
      </c>
      <c r="K3808" s="27">
        <v>3</v>
      </c>
      <c r="L3808" s="27">
        <v>1</v>
      </c>
      <c r="M3808" s="27">
        <v>1</v>
      </c>
      <c r="N3808" s="27">
        <v>1</v>
      </c>
      <c r="O3808" s="27">
        <v>1</v>
      </c>
      <c r="P3808" s="27">
        <v>6678000000</v>
      </c>
      <c r="Q3808" s="27">
        <v>6678178340.451211</v>
      </c>
      <c r="R3808" s="27">
        <v>1</v>
      </c>
      <c r="S3808" s="27">
        <v>1</v>
      </c>
      <c r="T3808" s="33">
        <v>0.821813335342235</v>
      </c>
      <c r="U3808" s="27">
        <v>305629680.10000002</v>
      </c>
      <c r="V3808" s="27">
        <v>0</v>
      </c>
      <c r="W3808" s="27">
        <v>652061000</v>
      </c>
      <c r="X3808" s="27">
        <v>661000000</v>
      </c>
      <c r="Y3808" s="27"/>
      <c r="Z3808" s="27">
        <v>1</v>
      </c>
    </row>
    <row r="3809" spans="1:26">
      <c r="A3809" s="27">
        <v>2016</v>
      </c>
      <c r="B3809" t="s">
        <v>182</v>
      </c>
      <c r="C3809" s="27">
        <v>2288006304</v>
      </c>
      <c r="D3809" s="27">
        <v>1281512272</v>
      </c>
      <c r="E3809" s="27">
        <v>2262072968</v>
      </c>
      <c r="F3809" s="27">
        <v>0</v>
      </c>
      <c r="G3809" s="27">
        <v>1</v>
      </c>
      <c r="H3809" s="27">
        <v>0</v>
      </c>
      <c r="I3809" s="27">
        <v>1</v>
      </c>
      <c r="J3809" s="27">
        <v>0</v>
      </c>
      <c r="K3809" s="27">
        <v>3</v>
      </c>
      <c r="L3809" s="27">
        <v>1</v>
      </c>
      <c r="M3809" s="27">
        <v>1</v>
      </c>
      <c r="N3809" s="27">
        <v>1</v>
      </c>
      <c r="O3809" s="27">
        <v>1</v>
      </c>
      <c r="P3809" s="27">
        <v>6813000000</v>
      </c>
      <c r="Q3809" s="27">
        <v>6813092065.8350744</v>
      </c>
      <c r="R3809" s="27">
        <v>1</v>
      </c>
      <c r="S3809" s="27">
        <v>1</v>
      </c>
      <c r="T3809" s="33">
        <v>0.86004996979414983</v>
      </c>
      <c r="U3809" s="27">
        <v>301953994.30000001</v>
      </c>
      <c r="V3809" s="27">
        <v>0</v>
      </c>
      <c r="W3809" s="27">
        <v>630599000</v>
      </c>
      <c r="X3809" s="27">
        <v>619000000</v>
      </c>
      <c r="Y3809" s="27"/>
      <c r="Z3809" s="27">
        <v>1</v>
      </c>
    </row>
    <row r="3810" spans="1:26">
      <c r="A3810" s="27">
        <v>2017</v>
      </c>
      <c r="B3810" t="s">
        <v>182</v>
      </c>
      <c r="C3810" s="27">
        <v>2246635676</v>
      </c>
      <c r="D3810" s="27">
        <v>1450016996</v>
      </c>
      <c r="E3810" s="27">
        <v>2229346784</v>
      </c>
      <c r="F3810" s="27">
        <v>0</v>
      </c>
      <c r="G3810" s="27">
        <v>1</v>
      </c>
      <c r="H3810" s="27">
        <v>0</v>
      </c>
      <c r="I3810" s="27">
        <v>1</v>
      </c>
      <c r="J3810" s="27">
        <v>0</v>
      </c>
      <c r="K3810" s="27">
        <v>3</v>
      </c>
      <c r="L3810" s="27">
        <v>1</v>
      </c>
      <c r="M3810" s="27">
        <v>1</v>
      </c>
      <c r="N3810" s="27">
        <v>1</v>
      </c>
      <c r="O3810" s="27">
        <v>1</v>
      </c>
      <c r="P3810" s="27">
        <v>7565000000</v>
      </c>
      <c r="Q3810" s="27">
        <v>7564738836.0412216</v>
      </c>
      <c r="R3810" s="27">
        <v>1</v>
      </c>
      <c r="S3810" s="27">
        <v>1</v>
      </c>
      <c r="T3810" s="33">
        <v>0.90809244833766045</v>
      </c>
      <c r="U3810" s="27">
        <v>320961404.5</v>
      </c>
      <c r="V3810" s="27">
        <v>0</v>
      </c>
      <c r="W3810" s="27">
        <v>666981000</v>
      </c>
      <c r="X3810" s="27">
        <v>611000000</v>
      </c>
      <c r="Y3810" s="27"/>
      <c r="Z3810" s="27">
        <v>1</v>
      </c>
    </row>
    <row r="3811" spans="1:26">
      <c r="A3811" s="27">
        <v>1950</v>
      </c>
      <c r="B3811" t="s">
        <v>47</v>
      </c>
      <c r="C3811" s="27"/>
      <c r="D3811" s="27"/>
      <c r="E3811" s="27"/>
      <c r="F3811" s="27">
        <v>0</v>
      </c>
      <c r="G3811" s="27">
        <v>1</v>
      </c>
      <c r="H3811" s="27">
        <v>0</v>
      </c>
      <c r="I3811" s="27">
        <v>1</v>
      </c>
      <c r="J3811" s="27">
        <v>0</v>
      </c>
      <c r="K3811" s="27">
        <v>6</v>
      </c>
      <c r="L3811" s="27">
        <v>1</v>
      </c>
      <c r="M3811" s="27">
        <v>0</v>
      </c>
      <c r="N3811" s="27">
        <v>1</v>
      </c>
      <c r="O3811" s="27">
        <v>1</v>
      </c>
      <c r="P3811" s="27"/>
      <c r="Q3811" s="27"/>
      <c r="R3811" s="27">
        <v>0</v>
      </c>
      <c r="S3811" s="27">
        <v>0</v>
      </c>
      <c r="T3811" s="33">
        <v>1.287837882863923</v>
      </c>
      <c r="U3811" s="27"/>
      <c r="V3811" s="27"/>
      <c r="W3811" s="27"/>
      <c r="X3811" s="27"/>
      <c r="Y3811" s="27"/>
      <c r="Z3811" s="27">
        <v>1</v>
      </c>
    </row>
    <row r="3812" spans="1:26">
      <c r="A3812" s="27">
        <v>1951</v>
      </c>
      <c r="B3812" t="s">
        <v>47</v>
      </c>
      <c r="C3812" s="27"/>
      <c r="D3812" s="27"/>
      <c r="E3812" s="27"/>
      <c r="F3812" s="27">
        <v>0</v>
      </c>
      <c r="G3812" s="27">
        <v>1</v>
      </c>
      <c r="H3812" s="27">
        <v>0</v>
      </c>
      <c r="I3812" s="27">
        <v>1</v>
      </c>
      <c r="J3812" s="27">
        <v>0</v>
      </c>
      <c r="K3812" s="27">
        <v>6</v>
      </c>
      <c r="L3812" s="27">
        <v>1</v>
      </c>
      <c r="M3812" s="27">
        <v>0</v>
      </c>
      <c r="N3812" s="27">
        <v>1</v>
      </c>
      <c r="O3812" s="27">
        <v>1</v>
      </c>
      <c r="P3812" s="27"/>
      <c r="Q3812" s="27"/>
      <c r="R3812" s="27">
        <v>0</v>
      </c>
      <c r="S3812" s="27">
        <v>0</v>
      </c>
      <c r="T3812" s="33">
        <v>1.3439935487765553</v>
      </c>
      <c r="U3812" s="27"/>
      <c r="V3812" s="27"/>
      <c r="W3812" s="27"/>
      <c r="X3812" s="27"/>
      <c r="Y3812" s="27"/>
      <c r="Z3812" s="27">
        <v>1</v>
      </c>
    </row>
    <row r="3813" spans="1:26">
      <c r="A3813" s="27">
        <v>1952</v>
      </c>
      <c r="B3813" t="s">
        <v>47</v>
      </c>
      <c r="C3813" s="27"/>
      <c r="D3813" s="27"/>
      <c r="E3813" s="27"/>
      <c r="F3813" s="27">
        <v>0</v>
      </c>
      <c r="G3813" s="27">
        <v>1</v>
      </c>
      <c r="H3813" s="27">
        <v>0</v>
      </c>
      <c r="I3813" s="27">
        <v>1</v>
      </c>
      <c r="J3813" s="27">
        <v>0</v>
      </c>
      <c r="K3813" s="27">
        <v>6</v>
      </c>
      <c r="L3813" s="27">
        <v>1</v>
      </c>
      <c r="M3813" s="27">
        <v>0</v>
      </c>
      <c r="N3813" s="27">
        <v>1</v>
      </c>
      <c r="O3813" s="27">
        <v>1</v>
      </c>
      <c r="P3813" s="27"/>
      <c r="Q3813" s="27"/>
      <c r="R3813" s="27">
        <v>0</v>
      </c>
      <c r="S3813" s="27">
        <v>0</v>
      </c>
      <c r="T3813" s="33">
        <v>1.1861288455441423</v>
      </c>
      <c r="U3813" s="27"/>
      <c r="V3813" s="27"/>
      <c r="W3813" s="27"/>
      <c r="X3813" s="27"/>
      <c r="Y3813" s="27"/>
      <c r="Z3813" s="27">
        <v>1</v>
      </c>
    </row>
    <row r="3814" spans="1:26">
      <c r="A3814" s="27">
        <v>1953</v>
      </c>
      <c r="B3814" t="s">
        <v>47</v>
      </c>
      <c r="C3814" s="27"/>
      <c r="D3814" s="27"/>
      <c r="E3814" s="27"/>
      <c r="F3814" s="27">
        <v>0</v>
      </c>
      <c r="G3814" s="27">
        <v>1</v>
      </c>
      <c r="H3814" s="27">
        <v>0</v>
      </c>
      <c r="I3814" s="27">
        <v>1</v>
      </c>
      <c r="J3814" s="27">
        <v>0</v>
      </c>
      <c r="K3814" s="27">
        <v>6</v>
      </c>
      <c r="L3814" s="27">
        <v>1</v>
      </c>
      <c r="M3814" s="27">
        <v>0</v>
      </c>
      <c r="N3814" s="27">
        <v>1</v>
      </c>
      <c r="O3814" s="27">
        <v>1</v>
      </c>
      <c r="P3814" s="27"/>
      <c r="Q3814" s="27"/>
      <c r="R3814" s="27">
        <v>0</v>
      </c>
      <c r="S3814" s="27">
        <v>0</v>
      </c>
      <c r="T3814" s="33">
        <v>1.1355764645766917</v>
      </c>
      <c r="U3814" s="27"/>
      <c r="V3814" s="27"/>
      <c r="W3814" s="27"/>
      <c r="X3814" s="27"/>
      <c r="Y3814" s="27"/>
      <c r="Z3814" s="27">
        <v>1</v>
      </c>
    </row>
    <row r="3815" spans="1:26">
      <c r="A3815" s="27">
        <v>1954</v>
      </c>
      <c r="B3815" t="s">
        <v>47</v>
      </c>
      <c r="C3815" s="27"/>
      <c r="D3815" s="27"/>
      <c r="E3815" s="27"/>
      <c r="F3815" s="27">
        <v>0</v>
      </c>
      <c r="G3815" s="27">
        <v>1</v>
      </c>
      <c r="H3815" s="27">
        <v>0</v>
      </c>
      <c r="I3815" s="27">
        <v>1</v>
      </c>
      <c r="J3815" s="27">
        <v>0</v>
      </c>
      <c r="K3815" s="27">
        <v>6</v>
      </c>
      <c r="L3815" s="27">
        <v>1</v>
      </c>
      <c r="M3815" s="27">
        <v>0</v>
      </c>
      <c r="N3815" s="27">
        <v>1</v>
      </c>
      <c r="O3815" s="27">
        <v>1</v>
      </c>
      <c r="P3815" s="27"/>
      <c r="Q3815" s="27"/>
      <c r="R3815" s="27">
        <v>0</v>
      </c>
      <c r="S3815" s="27">
        <v>0</v>
      </c>
      <c r="T3815" s="33">
        <v>1.2456557755316726</v>
      </c>
      <c r="U3815" s="27"/>
      <c r="V3815" s="27"/>
      <c r="W3815" s="27"/>
      <c r="X3815" s="27"/>
      <c r="Y3815" s="27"/>
      <c r="Z3815" s="27">
        <v>1</v>
      </c>
    </row>
    <row r="3816" spans="1:26">
      <c r="A3816" s="27">
        <v>1955</v>
      </c>
      <c r="B3816" t="s">
        <v>47</v>
      </c>
      <c r="C3816" s="27"/>
      <c r="D3816" s="27"/>
      <c r="E3816" s="27"/>
      <c r="F3816" s="27">
        <v>0</v>
      </c>
      <c r="G3816" s="27">
        <v>1</v>
      </c>
      <c r="H3816" s="27">
        <v>0</v>
      </c>
      <c r="I3816" s="27">
        <v>1</v>
      </c>
      <c r="J3816" s="27">
        <v>0</v>
      </c>
      <c r="K3816" s="27">
        <v>6</v>
      </c>
      <c r="L3816" s="27">
        <v>1</v>
      </c>
      <c r="M3816" s="27">
        <v>0</v>
      </c>
      <c r="N3816" s="27">
        <v>1</v>
      </c>
      <c r="O3816" s="27">
        <v>1</v>
      </c>
      <c r="P3816" s="27"/>
      <c r="Q3816" s="27"/>
      <c r="R3816" s="27">
        <v>0</v>
      </c>
      <c r="S3816" s="27">
        <v>1</v>
      </c>
      <c r="T3816" s="33">
        <v>1.2093425125419712</v>
      </c>
      <c r="U3816" s="27"/>
      <c r="V3816" s="27"/>
      <c r="W3816" s="27"/>
      <c r="X3816" s="27"/>
      <c r="Y3816" s="27"/>
      <c r="Z3816" s="27">
        <v>1</v>
      </c>
    </row>
    <row r="3817" spans="1:26">
      <c r="A3817" s="27">
        <v>1956</v>
      </c>
      <c r="B3817" t="s">
        <v>47</v>
      </c>
      <c r="C3817" s="27"/>
      <c r="D3817" s="27"/>
      <c r="E3817" s="27"/>
      <c r="F3817" s="27">
        <v>0</v>
      </c>
      <c r="G3817" s="27">
        <v>1</v>
      </c>
      <c r="H3817" s="27">
        <v>0</v>
      </c>
      <c r="I3817" s="27">
        <v>1</v>
      </c>
      <c r="J3817" s="27">
        <v>0</v>
      </c>
      <c r="K3817" s="27">
        <v>6</v>
      </c>
      <c r="L3817" s="27">
        <v>1</v>
      </c>
      <c r="M3817" s="27">
        <v>0</v>
      </c>
      <c r="N3817" s="27">
        <v>1</v>
      </c>
      <c r="O3817" s="27">
        <v>1</v>
      </c>
      <c r="P3817" s="27"/>
      <c r="Q3817" s="27"/>
      <c r="R3817" s="27">
        <v>0</v>
      </c>
      <c r="S3817" s="27">
        <v>1</v>
      </c>
      <c r="T3817" s="33">
        <v>1.188247729709901</v>
      </c>
      <c r="U3817" s="27"/>
      <c r="V3817" s="27"/>
      <c r="W3817" s="27"/>
      <c r="X3817" s="27"/>
      <c r="Y3817" s="27"/>
      <c r="Z3817" s="27">
        <v>1</v>
      </c>
    </row>
    <row r="3818" spans="1:26">
      <c r="A3818" s="27">
        <v>1957</v>
      </c>
      <c r="B3818" t="s">
        <v>47</v>
      </c>
      <c r="C3818" s="27"/>
      <c r="D3818" s="27"/>
      <c r="E3818" s="27"/>
      <c r="F3818" s="27">
        <v>0</v>
      </c>
      <c r="G3818" s="27">
        <v>1</v>
      </c>
      <c r="H3818" s="27">
        <v>0</v>
      </c>
      <c r="I3818" s="27">
        <v>1</v>
      </c>
      <c r="J3818" s="27">
        <v>0</v>
      </c>
      <c r="K3818" s="27">
        <v>6</v>
      </c>
      <c r="L3818" s="27">
        <v>1</v>
      </c>
      <c r="M3818" s="27">
        <v>0</v>
      </c>
      <c r="N3818" s="27">
        <v>1</v>
      </c>
      <c r="O3818" s="27">
        <v>1</v>
      </c>
      <c r="P3818" s="27"/>
      <c r="Q3818" s="27"/>
      <c r="R3818" s="27">
        <v>0</v>
      </c>
      <c r="S3818" s="27">
        <v>1</v>
      </c>
      <c r="T3818" s="33">
        <v>1.1056830722153153</v>
      </c>
      <c r="U3818" s="27"/>
      <c r="V3818" s="27"/>
      <c r="W3818" s="27"/>
      <c r="X3818" s="27"/>
      <c r="Y3818" s="27"/>
      <c r="Z3818" s="27">
        <v>1</v>
      </c>
    </row>
    <row r="3819" spans="1:26">
      <c r="A3819" s="27">
        <v>1958</v>
      </c>
      <c r="B3819" t="s">
        <v>47</v>
      </c>
      <c r="C3819" s="27"/>
      <c r="D3819" s="27"/>
      <c r="E3819" s="27"/>
      <c r="F3819" s="27">
        <v>0</v>
      </c>
      <c r="G3819" s="27">
        <v>1</v>
      </c>
      <c r="H3819" s="27">
        <v>0</v>
      </c>
      <c r="I3819" s="27">
        <v>1</v>
      </c>
      <c r="J3819" s="27">
        <v>0</v>
      </c>
      <c r="K3819" s="27">
        <v>6</v>
      </c>
      <c r="L3819" s="27">
        <v>1</v>
      </c>
      <c r="M3819" s="27">
        <v>0</v>
      </c>
      <c r="N3819" s="27">
        <v>1</v>
      </c>
      <c r="O3819" s="27">
        <v>1</v>
      </c>
      <c r="P3819" s="27"/>
      <c r="Q3819" s="27"/>
      <c r="R3819" s="27">
        <v>0</v>
      </c>
      <c r="S3819" s="27">
        <v>1</v>
      </c>
      <c r="T3819" s="33">
        <v>1.0176220702015186</v>
      </c>
      <c r="U3819" s="27"/>
      <c r="V3819" s="27"/>
      <c r="W3819" s="27"/>
      <c r="X3819" s="27"/>
      <c r="Y3819" s="27"/>
      <c r="Z3819" s="27">
        <v>1</v>
      </c>
    </row>
    <row r="3820" spans="1:26">
      <c r="A3820" s="27">
        <v>1959</v>
      </c>
      <c r="B3820" t="s">
        <v>47</v>
      </c>
      <c r="C3820" s="27"/>
      <c r="D3820" s="27"/>
      <c r="E3820" s="27"/>
      <c r="F3820" s="27">
        <v>0</v>
      </c>
      <c r="G3820" s="27">
        <v>1</v>
      </c>
      <c r="H3820" s="27">
        <v>0</v>
      </c>
      <c r="I3820" s="27">
        <v>1</v>
      </c>
      <c r="J3820" s="27">
        <v>0</v>
      </c>
      <c r="K3820" s="27">
        <v>6</v>
      </c>
      <c r="L3820" s="27">
        <v>1</v>
      </c>
      <c r="M3820" s="27">
        <v>0</v>
      </c>
      <c r="N3820" s="27">
        <v>1</v>
      </c>
      <c r="O3820" s="27">
        <v>1</v>
      </c>
      <c r="P3820" s="27"/>
      <c r="Q3820" s="27"/>
      <c r="R3820" s="27">
        <v>0</v>
      </c>
      <c r="S3820" s="27">
        <v>1</v>
      </c>
      <c r="T3820" s="33">
        <v>1.0157995537348996</v>
      </c>
      <c r="U3820" s="27"/>
      <c r="V3820" s="27"/>
      <c r="W3820" s="27"/>
      <c r="X3820" s="27"/>
      <c r="Y3820" s="27"/>
      <c r="Z3820" s="27">
        <v>1</v>
      </c>
    </row>
    <row r="3821" spans="1:26">
      <c r="A3821" s="27">
        <v>1960</v>
      </c>
      <c r="B3821" t="s">
        <v>47</v>
      </c>
      <c r="C3821" s="27"/>
      <c r="D3821" s="27"/>
      <c r="E3821" s="27"/>
      <c r="F3821" s="27">
        <v>0</v>
      </c>
      <c r="G3821" s="27">
        <v>1</v>
      </c>
      <c r="H3821" s="27">
        <v>0</v>
      </c>
      <c r="I3821" s="27">
        <v>1</v>
      </c>
      <c r="J3821" s="27">
        <v>0</v>
      </c>
      <c r="K3821" s="27">
        <v>6</v>
      </c>
      <c r="L3821" s="27">
        <v>1</v>
      </c>
      <c r="M3821" s="27">
        <v>0</v>
      </c>
      <c r="N3821" s="27">
        <v>1</v>
      </c>
      <c r="O3821" s="27">
        <v>1</v>
      </c>
      <c r="P3821" s="27"/>
      <c r="Q3821" s="27"/>
      <c r="R3821" s="27">
        <v>0</v>
      </c>
      <c r="S3821" s="27">
        <v>1</v>
      </c>
      <c r="T3821" s="33">
        <v>0.99364431383616725</v>
      </c>
      <c r="U3821" s="27"/>
      <c r="V3821" s="27"/>
      <c r="W3821" s="27"/>
      <c r="X3821" s="27"/>
      <c r="Y3821" s="27"/>
      <c r="Z3821" s="27">
        <v>1</v>
      </c>
    </row>
    <row r="3822" spans="1:26">
      <c r="A3822" s="27">
        <v>1961</v>
      </c>
      <c r="B3822" t="s">
        <v>47</v>
      </c>
      <c r="C3822" s="27"/>
      <c r="D3822" s="27"/>
      <c r="E3822" s="27"/>
      <c r="F3822" s="27">
        <v>0</v>
      </c>
      <c r="G3822" s="27">
        <v>1</v>
      </c>
      <c r="H3822" s="27">
        <v>0</v>
      </c>
      <c r="I3822" s="27">
        <v>1</v>
      </c>
      <c r="J3822" s="27">
        <v>0</v>
      </c>
      <c r="K3822" s="27">
        <v>6</v>
      </c>
      <c r="L3822" s="27">
        <v>1</v>
      </c>
      <c r="M3822" s="27">
        <v>0</v>
      </c>
      <c r="N3822" s="27">
        <v>1</v>
      </c>
      <c r="O3822" s="27">
        <v>1</v>
      </c>
      <c r="P3822" s="27"/>
      <c r="Q3822" s="27"/>
      <c r="R3822" s="27">
        <v>0</v>
      </c>
      <c r="S3822" s="27">
        <v>1</v>
      </c>
      <c r="T3822" s="33">
        <v>0.97346733996739376</v>
      </c>
      <c r="U3822" s="27"/>
      <c r="V3822" s="27"/>
      <c r="W3822" s="27"/>
      <c r="X3822" s="27"/>
      <c r="Y3822" s="27"/>
      <c r="Z3822" s="27">
        <v>1</v>
      </c>
    </row>
    <row r="3823" spans="1:26">
      <c r="A3823" s="27">
        <v>1962</v>
      </c>
      <c r="B3823" t="s">
        <v>47</v>
      </c>
      <c r="C3823" s="27"/>
      <c r="D3823" s="27"/>
      <c r="E3823" s="27"/>
      <c r="F3823" s="27">
        <v>0</v>
      </c>
      <c r="G3823" s="27">
        <v>1</v>
      </c>
      <c r="H3823" s="27">
        <v>0</v>
      </c>
      <c r="I3823" s="27">
        <v>1</v>
      </c>
      <c r="J3823" s="27">
        <v>0</v>
      </c>
      <c r="K3823" s="27">
        <v>6</v>
      </c>
      <c r="L3823" s="27">
        <v>1</v>
      </c>
      <c r="M3823" s="27">
        <v>0</v>
      </c>
      <c r="N3823" s="27">
        <v>1</v>
      </c>
      <c r="O3823" s="27">
        <v>1</v>
      </c>
      <c r="P3823" s="27"/>
      <c r="Q3823" s="27"/>
      <c r="R3823" s="27">
        <v>0</v>
      </c>
      <c r="S3823" s="27">
        <v>1</v>
      </c>
      <c r="T3823" s="33">
        <v>0.97699079984331827</v>
      </c>
      <c r="U3823" s="27"/>
      <c r="V3823" s="27"/>
      <c r="W3823" s="27"/>
      <c r="X3823" s="27"/>
      <c r="Y3823" s="27"/>
      <c r="Z3823" s="27">
        <v>1</v>
      </c>
    </row>
    <row r="3824" spans="1:26">
      <c r="A3824" s="27">
        <v>1963</v>
      </c>
      <c r="B3824" t="s">
        <v>47</v>
      </c>
      <c r="C3824" s="27"/>
      <c r="D3824" s="27"/>
      <c r="E3824" s="27"/>
      <c r="F3824" s="27">
        <v>0</v>
      </c>
      <c r="G3824" s="27">
        <v>1</v>
      </c>
      <c r="H3824" s="27">
        <v>0</v>
      </c>
      <c r="I3824" s="27">
        <v>1</v>
      </c>
      <c r="J3824" s="27">
        <v>0</v>
      </c>
      <c r="K3824" s="27">
        <v>6</v>
      </c>
      <c r="L3824" s="27">
        <v>1</v>
      </c>
      <c r="M3824" s="27">
        <v>0</v>
      </c>
      <c r="N3824" s="27">
        <v>1</v>
      </c>
      <c r="O3824" s="27">
        <v>1</v>
      </c>
      <c r="P3824" s="27"/>
      <c r="Q3824" s="27"/>
      <c r="R3824" s="27">
        <v>0</v>
      </c>
      <c r="S3824" s="27">
        <v>1</v>
      </c>
      <c r="T3824" s="33">
        <v>0.98866747285419376</v>
      </c>
      <c r="U3824" s="27"/>
      <c r="V3824" s="27"/>
      <c r="W3824" s="27"/>
      <c r="X3824" s="27"/>
      <c r="Y3824" s="27"/>
      <c r="Z3824" s="27">
        <v>1</v>
      </c>
    </row>
    <row r="3825" spans="1:26">
      <c r="A3825" s="27">
        <v>1964</v>
      </c>
      <c r="B3825" t="s">
        <v>47</v>
      </c>
      <c r="C3825" s="27"/>
      <c r="D3825" s="27"/>
      <c r="E3825" s="27"/>
      <c r="F3825" s="27">
        <v>0</v>
      </c>
      <c r="G3825" s="27">
        <v>1</v>
      </c>
      <c r="H3825" s="27">
        <v>0</v>
      </c>
      <c r="I3825" s="27">
        <v>1</v>
      </c>
      <c r="J3825" s="27">
        <v>0</v>
      </c>
      <c r="K3825" s="27">
        <v>6</v>
      </c>
      <c r="L3825" s="27">
        <v>1</v>
      </c>
      <c r="M3825" s="27">
        <v>0</v>
      </c>
      <c r="N3825" s="27">
        <v>1</v>
      </c>
      <c r="O3825" s="27">
        <v>1</v>
      </c>
      <c r="P3825" s="27"/>
      <c r="Q3825" s="27"/>
      <c r="R3825" s="27">
        <v>0</v>
      </c>
      <c r="S3825" s="27">
        <v>1</v>
      </c>
      <c r="T3825" s="33">
        <v>1.0337554660061781</v>
      </c>
      <c r="U3825" s="27"/>
      <c r="V3825" s="27"/>
      <c r="W3825" s="27"/>
      <c r="X3825" s="27"/>
      <c r="Y3825" s="27"/>
      <c r="Z3825" s="27">
        <v>1</v>
      </c>
    </row>
    <row r="3826" spans="1:26">
      <c r="A3826" s="27">
        <v>1965</v>
      </c>
      <c r="B3826" t="s">
        <v>47</v>
      </c>
      <c r="C3826" s="27"/>
      <c r="D3826" s="27"/>
      <c r="E3826" s="27"/>
      <c r="F3826" s="27">
        <v>0</v>
      </c>
      <c r="G3826" s="27">
        <v>1</v>
      </c>
      <c r="H3826" s="27">
        <v>0</v>
      </c>
      <c r="I3826" s="27">
        <v>1</v>
      </c>
      <c r="J3826" s="27">
        <v>0</v>
      </c>
      <c r="K3826" s="27">
        <v>6</v>
      </c>
      <c r="L3826" s="27">
        <v>1</v>
      </c>
      <c r="M3826" s="27">
        <v>0</v>
      </c>
      <c r="N3826" s="27">
        <v>1</v>
      </c>
      <c r="O3826" s="27">
        <v>1</v>
      </c>
      <c r="P3826" s="27"/>
      <c r="Q3826" s="27"/>
      <c r="R3826" s="27">
        <v>0</v>
      </c>
      <c r="S3826" s="27">
        <v>1</v>
      </c>
      <c r="T3826" s="33">
        <v>1.0227515959565798</v>
      </c>
      <c r="U3826" s="27"/>
      <c r="V3826" s="27"/>
      <c r="W3826" s="27"/>
      <c r="X3826" s="27"/>
      <c r="Y3826" s="27"/>
      <c r="Z3826" s="27">
        <v>1</v>
      </c>
    </row>
    <row r="3827" spans="1:26">
      <c r="A3827" s="27">
        <v>1966</v>
      </c>
      <c r="B3827" t="s">
        <v>47</v>
      </c>
      <c r="C3827" s="27"/>
      <c r="D3827" s="27"/>
      <c r="E3827" s="27"/>
      <c r="F3827" s="27">
        <v>0</v>
      </c>
      <c r="G3827" s="27">
        <v>1</v>
      </c>
      <c r="H3827" s="27">
        <v>0</v>
      </c>
      <c r="I3827" s="27">
        <v>1</v>
      </c>
      <c r="J3827" s="27">
        <v>0</v>
      </c>
      <c r="K3827" s="27">
        <v>6</v>
      </c>
      <c r="L3827" s="27">
        <v>1</v>
      </c>
      <c r="M3827" s="27">
        <v>0</v>
      </c>
      <c r="N3827" s="27">
        <v>1</v>
      </c>
      <c r="O3827" s="27">
        <v>1</v>
      </c>
      <c r="P3827" s="27"/>
      <c r="Q3827" s="27"/>
      <c r="R3827" s="27">
        <v>0</v>
      </c>
      <c r="S3827" s="27">
        <v>1</v>
      </c>
      <c r="T3827" s="33">
        <v>1.060453919000093</v>
      </c>
      <c r="U3827" s="27"/>
      <c r="V3827" s="27"/>
      <c r="W3827" s="27"/>
      <c r="X3827" s="27"/>
      <c r="Y3827" s="27"/>
      <c r="Z3827" s="27">
        <v>1</v>
      </c>
    </row>
    <row r="3828" spans="1:26">
      <c r="A3828" s="27">
        <v>1967</v>
      </c>
      <c r="B3828" t="s">
        <v>47</v>
      </c>
      <c r="C3828" s="27"/>
      <c r="D3828" s="27"/>
      <c r="E3828" s="27"/>
      <c r="F3828" s="27">
        <v>0</v>
      </c>
      <c r="G3828" s="27">
        <v>1</v>
      </c>
      <c r="H3828" s="27">
        <v>0</v>
      </c>
      <c r="I3828" s="27">
        <v>1</v>
      </c>
      <c r="J3828" s="27">
        <v>0</v>
      </c>
      <c r="K3828" s="27">
        <v>6</v>
      </c>
      <c r="L3828" s="27">
        <v>1</v>
      </c>
      <c r="M3828" s="27">
        <v>0</v>
      </c>
      <c r="N3828" s="27">
        <v>1</v>
      </c>
      <c r="O3828" s="27">
        <v>1</v>
      </c>
      <c r="P3828" s="27"/>
      <c r="Q3828" s="27"/>
      <c r="R3828" s="27">
        <v>0</v>
      </c>
      <c r="S3828" s="27">
        <v>1</v>
      </c>
      <c r="T3828" s="33">
        <v>1.0100991944882907</v>
      </c>
      <c r="U3828" s="27"/>
      <c r="V3828" s="27"/>
      <c r="W3828" s="27"/>
      <c r="X3828" s="27"/>
      <c r="Y3828" s="27"/>
      <c r="Z3828" s="27">
        <v>1</v>
      </c>
    </row>
    <row r="3829" spans="1:26">
      <c r="A3829" s="27">
        <v>1968</v>
      </c>
      <c r="B3829" t="s">
        <v>47</v>
      </c>
      <c r="C3829" s="27"/>
      <c r="D3829" s="27"/>
      <c r="E3829" s="27"/>
      <c r="F3829" s="27">
        <v>0</v>
      </c>
      <c r="G3829" s="27">
        <v>1</v>
      </c>
      <c r="H3829" s="27">
        <v>0</v>
      </c>
      <c r="I3829" s="27">
        <v>1</v>
      </c>
      <c r="J3829" s="27">
        <v>0</v>
      </c>
      <c r="K3829" s="27">
        <v>6</v>
      </c>
      <c r="L3829" s="27">
        <v>1</v>
      </c>
      <c r="M3829" s="27">
        <v>0</v>
      </c>
      <c r="N3829" s="27">
        <v>1</v>
      </c>
      <c r="O3829" s="27">
        <v>1</v>
      </c>
      <c r="P3829" s="27"/>
      <c r="Q3829" s="27"/>
      <c r="R3829" s="27">
        <v>0</v>
      </c>
      <c r="S3829" s="27">
        <v>1</v>
      </c>
      <c r="T3829" s="33">
        <v>0.99765870157012104</v>
      </c>
      <c r="U3829" s="27"/>
      <c r="V3829" s="27"/>
      <c r="W3829" s="27"/>
      <c r="X3829" s="27"/>
      <c r="Y3829" s="27"/>
      <c r="Z3829" s="27">
        <v>1</v>
      </c>
    </row>
    <row r="3830" spans="1:26">
      <c r="A3830" s="27">
        <v>1969</v>
      </c>
      <c r="B3830" t="s">
        <v>47</v>
      </c>
      <c r="C3830" s="27"/>
      <c r="D3830" s="27"/>
      <c r="E3830" s="27"/>
      <c r="F3830" s="27">
        <v>0</v>
      </c>
      <c r="G3830" s="27">
        <v>1</v>
      </c>
      <c r="H3830" s="27">
        <v>0</v>
      </c>
      <c r="I3830" s="27">
        <v>1</v>
      </c>
      <c r="J3830" s="27">
        <v>0</v>
      </c>
      <c r="K3830" s="27">
        <v>6</v>
      </c>
      <c r="L3830" s="27">
        <v>1</v>
      </c>
      <c r="M3830" s="27">
        <v>0</v>
      </c>
      <c r="N3830" s="27">
        <v>1</v>
      </c>
      <c r="O3830" s="27">
        <v>1</v>
      </c>
      <c r="P3830" s="27"/>
      <c r="Q3830" s="27"/>
      <c r="R3830" s="27">
        <v>0</v>
      </c>
      <c r="S3830" s="27">
        <v>1</v>
      </c>
      <c r="T3830" s="33">
        <v>1.0058077459461789</v>
      </c>
      <c r="U3830" s="27"/>
      <c r="V3830" s="27"/>
      <c r="W3830" s="27"/>
      <c r="X3830" s="27"/>
      <c r="Y3830" s="27"/>
      <c r="Z3830" s="27">
        <v>1</v>
      </c>
    </row>
    <row r="3831" spans="1:26">
      <c r="A3831" s="27">
        <v>1970</v>
      </c>
      <c r="B3831" t="s">
        <v>47</v>
      </c>
      <c r="C3831" s="27"/>
      <c r="D3831" s="27"/>
      <c r="E3831" s="27"/>
      <c r="F3831" s="27">
        <v>0</v>
      </c>
      <c r="G3831" s="27">
        <v>1</v>
      </c>
      <c r="H3831" s="27">
        <v>0</v>
      </c>
      <c r="I3831" s="27">
        <v>1</v>
      </c>
      <c r="J3831" s="27">
        <v>0</v>
      </c>
      <c r="K3831" s="27">
        <v>6</v>
      </c>
      <c r="L3831" s="27">
        <v>1</v>
      </c>
      <c r="M3831" s="27">
        <v>0</v>
      </c>
      <c r="N3831" s="27">
        <v>1</v>
      </c>
      <c r="O3831" s="27">
        <v>1</v>
      </c>
      <c r="P3831" s="27"/>
      <c r="Q3831" s="27"/>
      <c r="R3831" s="27">
        <v>0</v>
      </c>
      <c r="S3831" s="27">
        <v>1</v>
      </c>
      <c r="T3831" s="33">
        <v>1</v>
      </c>
      <c r="U3831" s="27">
        <v>0</v>
      </c>
      <c r="V3831" s="27">
        <v>0</v>
      </c>
      <c r="W3831" s="27">
        <v>0</v>
      </c>
      <c r="X3831" s="27"/>
      <c r="Y3831" s="27">
        <v>0</v>
      </c>
      <c r="Z3831" s="27">
        <v>1</v>
      </c>
    </row>
    <row r="3832" spans="1:26">
      <c r="A3832" s="27">
        <v>1971</v>
      </c>
      <c r="B3832" t="s">
        <v>47</v>
      </c>
      <c r="C3832" s="27"/>
      <c r="D3832" s="27"/>
      <c r="E3832" s="27"/>
      <c r="F3832" s="27">
        <v>0</v>
      </c>
      <c r="G3832" s="27">
        <v>1</v>
      </c>
      <c r="H3832" s="27">
        <v>0</v>
      </c>
      <c r="I3832" s="27">
        <v>1</v>
      </c>
      <c r="J3832" s="27">
        <v>0</v>
      </c>
      <c r="K3832" s="27">
        <v>6</v>
      </c>
      <c r="L3832" s="27">
        <v>1</v>
      </c>
      <c r="M3832" s="27">
        <v>0</v>
      </c>
      <c r="N3832" s="27">
        <v>1</v>
      </c>
      <c r="O3832" s="27">
        <v>1</v>
      </c>
      <c r="P3832" s="27"/>
      <c r="Q3832" s="27"/>
      <c r="R3832" s="27">
        <v>0</v>
      </c>
      <c r="S3832" s="27">
        <v>1</v>
      </c>
      <c r="T3832" s="33">
        <v>0.92761372871024128</v>
      </c>
      <c r="U3832" s="27">
        <v>0</v>
      </c>
      <c r="V3832" s="27">
        <v>0</v>
      </c>
      <c r="W3832" s="27">
        <v>0</v>
      </c>
      <c r="X3832" s="27"/>
      <c r="Y3832" s="27">
        <v>0</v>
      </c>
      <c r="Z3832" s="27">
        <v>1</v>
      </c>
    </row>
    <row r="3833" spans="1:26">
      <c r="A3833" s="27">
        <v>1972</v>
      </c>
      <c r="B3833" t="s">
        <v>47</v>
      </c>
      <c r="C3833" s="27"/>
      <c r="D3833" s="27"/>
      <c r="E3833" s="27"/>
      <c r="F3833" s="27">
        <v>0</v>
      </c>
      <c r="G3833" s="27">
        <v>1</v>
      </c>
      <c r="H3833" s="27">
        <v>0</v>
      </c>
      <c r="I3833" s="27">
        <v>1</v>
      </c>
      <c r="J3833" s="27">
        <v>0</v>
      </c>
      <c r="K3833" s="27">
        <v>6</v>
      </c>
      <c r="L3833" s="27">
        <v>1</v>
      </c>
      <c r="M3833" s="27">
        <v>0</v>
      </c>
      <c r="N3833" s="27">
        <v>1</v>
      </c>
      <c r="O3833" s="27">
        <v>1</v>
      </c>
      <c r="P3833" s="27"/>
      <c r="Q3833" s="27"/>
      <c r="R3833" s="27">
        <v>0</v>
      </c>
      <c r="S3833" s="27">
        <v>1</v>
      </c>
      <c r="T3833" s="33">
        <v>0.92122545142259926</v>
      </c>
      <c r="U3833" s="27">
        <v>0</v>
      </c>
      <c r="V3833" s="27">
        <v>0</v>
      </c>
      <c r="W3833" s="27">
        <v>0</v>
      </c>
      <c r="X3833" s="27"/>
      <c r="Y3833" s="27">
        <v>0</v>
      </c>
      <c r="Z3833" s="27">
        <v>1</v>
      </c>
    </row>
    <row r="3834" spans="1:26">
      <c r="A3834" s="27">
        <v>1973</v>
      </c>
      <c r="B3834" t="s">
        <v>47</v>
      </c>
      <c r="C3834" s="27"/>
      <c r="D3834" s="27"/>
      <c r="E3834" s="27"/>
      <c r="F3834" s="27">
        <v>0</v>
      </c>
      <c r="G3834" s="27">
        <v>1</v>
      </c>
      <c r="H3834" s="27">
        <v>0</v>
      </c>
      <c r="I3834" s="27">
        <v>1</v>
      </c>
      <c r="J3834" s="27">
        <v>0</v>
      </c>
      <c r="K3834" s="27">
        <v>6</v>
      </c>
      <c r="L3834" s="27">
        <v>1</v>
      </c>
      <c r="M3834" s="27">
        <v>0</v>
      </c>
      <c r="N3834" s="27">
        <v>1</v>
      </c>
      <c r="O3834" s="27">
        <v>1</v>
      </c>
      <c r="P3834" s="27"/>
      <c r="Q3834" s="27"/>
      <c r="R3834" s="27">
        <v>0</v>
      </c>
      <c r="S3834" s="27">
        <v>1</v>
      </c>
      <c r="T3834" s="33">
        <v>1.2798279189511945</v>
      </c>
      <c r="U3834" s="27">
        <v>0</v>
      </c>
      <c r="V3834" s="27">
        <v>0</v>
      </c>
      <c r="W3834" s="27">
        <v>0</v>
      </c>
      <c r="X3834" s="27"/>
      <c r="Y3834" s="27">
        <v>0</v>
      </c>
      <c r="Z3834" s="27">
        <v>1</v>
      </c>
    </row>
    <row r="3835" spans="1:26">
      <c r="A3835" s="27">
        <v>1974</v>
      </c>
      <c r="B3835" t="s">
        <v>47</v>
      </c>
      <c r="C3835" s="27"/>
      <c r="D3835" s="27"/>
      <c r="E3835" s="27"/>
      <c r="F3835" s="27">
        <v>25000000</v>
      </c>
      <c r="G3835" s="27">
        <v>1</v>
      </c>
      <c r="H3835" s="27">
        <v>0</v>
      </c>
      <c r="I3835" s="27">
        <v>1</v>
      </c>
      <c r="J3835" s="27">
        <v>0</v>
      </c>
      <c r="K3835" s="27">
        <v>6</v>
      </c>
      <c r="L3835" s="27">
        <v>1</v>
      </c>
      <c r="M3835" s="27">
        <v>0</v>
      </c>
      <c r="N3835" s="27">
        <v>1</v>
      </c>
      <c r="O3835" s="27">
        <v>1</v>
      </c>
      <c r="P3835" s="27"/>
      <c r="Q3835" s="27"/>
      <c r="R3835" s="27">
        <v>1</v>
      </c>
      <c r="S3835" s="27">
        <v>1</v>
      </c>
      <c r="T3835" s="33">
        <v>1.2793035310212315</v>
      </c>
      <c r="U3835" s="27">
        <v>0</v>
      </c>
      <c r="V3835" s="27">
        <v>0</v>
      </c>
      <c r="W3835" s="27">
        <v>0</v>
      </c>
      <c r="X3835" s="27"/>
      <c r="Y3835" s="27">
        <v>0</v>
      </c>
      <c r="Z3835" s="27">
        <v>1</v>
      </c>
    </row>
    <row r="3836" spans="1:26">
      <c r="A3836" s="27">
        <v>1975</v>
      </c>
      <c r="B3836" t="s">
        <v>47</v>
      </c>
      <c r="C3836" s="27"/>
      <c r="D3836" s="27"/>
      <c r="E3836" s="27"/>
      <c r="F3836" s="27">
        <v>1200000</v>
      </c>
      <c r="G3836" s="27">
        <v>1</v>
      </c>
      <c r="H3836" s="27">
        <v>0</v>
      </c>
      <c r="I3836" s="27">
        <v>1</v>
      </c>
      <c r="J3836" s="27">
        <v>0</v>
      </c>
      <c r="K3836" s="27">
        <v>6</v>
      </c>
      <c r="L3836" s="27">
        <v>1</v>
      </c>
      <c r="M3836" s="27">
        <v>0</v>
      </c>
      <c r="N3836" s="27">
        <v>1</v>
      </c>
      <c r="O3836" s="27">
        <v>1</v>
      </c>
      <c r="P3836" s="27"/>
      <c r="Q3836" s="27"/>
      <c r="R3836" s="27">
        <v>1</v>
      </c>
      <c r="S3836" s="27">
        <v>1</v>
      </c>
      <c r="T3836" s="33">
        <v>0.94696688960437181</v>
      </c>
      <c r="U3836" s="27">
        <v>0</v>
      </c>
      <c r="V3836" s="27">
        <v>0</v>
      </c>
      <c r="W3836" s="27">
        <v>0</v>
      </c>
      <c r="X3836" s="27"/>
      <c r="Y3836" s="27">
        <v>0</v>
      </c>
      <c r="Z3836" s="27">
        <v>1</v>
      </c>
    </row>
    <row r="3837" spans="1:26">
      <c r="A3837" s="27">
        <v>1976</v>
      </c>
      <c r="B3837" t="s">
        <v>47</v>
      </c>
      <c r="C3837" s="27"/>
      <c r="D3837" s="27"/>
      <c r="E3837" s="27"/>
      <c r="F3837" s="27">
        <v>0</v>
      </c>
      <c r="G3837" s="27">
        <v>1</v>
      </c>
      <c r="H3837" s="27">
        <v>0</v>
      </c>
      <c r="I3837" s="27">
        <v>1</v>
      </c>
      <c r="J3837" s="27">
        <v>0</v>
      </c>
      <c r="K3837" s="27">
        <v>6</v>
      </c>
      <c r="L3837" s="27">
        <v>1</v>
      </c>
      <c r="M3837" s="27">
        <v>0</v>
      </c>
      <c r="N3837" s="27">
        <v>1</v>
      </c>
      <c r="O3837" s="27">
        <v>1</v>
      </c>
      <c r="P3837" s="27"/>
      <c r="Q3837" s="27"/>
      <c r="R3837" s="27">
        <v>1</v>
      </c>
      <c r="S3837" s="27">
        <v>1</v>
      </c>
      <c r="T3837" s="33">
        <v>1.0219497573337515</v>
      </c>
      <c r="U3837" s="27">
        <v>0</v>
      </c>
      <c r="V3837" s="27">
        <v>0</v>
      </c>
      <c r="W3837" s="27">
        <v>0</v>
      </c>
      <c r="X3837" s="27"/>
      <c r="Y3837" s="27">
        <v>0</v>
      </c>
      <c r="Z3837" s="27">
        <v>1</v>
      </c>
    </row>
    <row r="3838" spans="1:26">
      <c r="A3838" s="27">
        <v>1977</v>
      </c>
      <c r="B3838" t="s">
        <v>47</v>
      </c>
      <c r="C3838" s="27"/>
      <c r="D3838" s="27"/>
      <c r="E3838" s="27"/>
      <c r="F3838" s="27">
        <v>0</v>
      </c>
      <c r="G3838" s="27">
        <v>1</v>
      </c>
      <c r="H3838" s="27">
        <v>0</v>
      </c>
      <c r="I3838" s="27">
        <v>1</v>
      </c>
      <c r="J3838" s="27">
        <v>0</v>
      </c>
      <c r="K3838" s="27">
        <v>6</v>
      </c>
      <c r="L3838" s="27">
        <v>1</v>
      </c>
      <c r="M3838" s="27">
        <v>0</v>
      </c>
      <c r="N3838" s="27">
        <v>1</v>
      </c>
      <c r="O3838" s="27">
        <v>1</v>
      </c>
      <c r="P3838" s="27"/>
      <c r="Q3838" s="27"/>
      <c r="R3838" s="27">
        <v>1</v>
      </c>
      <c r="S3838" s="27">
        <v>1</v>
      </c>
      <c r="T3838" s="33">
        <v>1.0409624303569636</v>
      </c>
      <c r="U3838" s="27">
        <v>0</v>
      </c>
      <c r="V3838" s="27">
        <v>0</v>
      </c>
      <c r="W3838" s="27">
        <v>0</v>
      </c>
      <c r="X3838" s="27"/>
      <c r="Y3838" s="27">
        <v>0</v>
      </c>
      <c r="Z3838" s="27">
        <v>1</v>
      </c>
    </row>
    <row r="3839" spans="1:26">
      <c r="A3839" s="27">
        <v>1978</v>
      </c>
      <c r="B3839" t="s">
        <v>47</v>
      </c>
      <c r="C3839" s="27"/>
      <c r="D3839" s="27"/>
      <c r="E3839" s="27"/>
      <c r="F3839" s="27">
        <v>0</v>
      </c>
      <c r="G3839" s="27">
        <v>1</v>
      </c>
      <c r="H3839" s="27">
        <v>0</v>
      </c>
      <c r="I3839" s="27">
        <v>1</v>
      </c>
      <c r="J3839" s="27">
        <v>0</v>
      </c>
      <c r="K3839" s="27">
        <v>6</v>
      </c>
      <c r="L3839" s="27">
        <v>1</v>
      </c>
      <c r="M3839" s="27">
        <v>0</v>
      </c>
      <c r="N3839" s="27">
        <v>1</v>
      </c>
      <c r="O3839" s="27">
        <v>1</v>
      </c>
      <c r="P3839" s="27"/>
      <c r="Q3839" s="27"/>
      <c r="R3839" s="27">
        <v>1</v>
      </c>
      <c r="S3839" s="27">
        <v>1</v>
      </c>
      <c r="T3839" s="33">
        <v>0.91734575384516981</v>
      </c>
      <c r="U3839" s="27">
        <v>7019432.5</v>
      </c>
      <c r="V3839" s="27">
        <v>0</v>
      </c>
      <c r="W3839" s="27">
        <v>0</v>
      </c>
      <c r="X3839" s="27"/>
      <c r="Y3839" s="27">
        <v>0</v>
      </c>
      <c r="Z3839" s="27">
        <v>1</v>
      </c>
    </row>
    <row r="3840" spans="1:26">
      <c r="A3840" s="27">
        <v>1979</v>
      </c>
      <c r="B3840" t="s">
        <v>47</v>
      </c>
      <c r="C3840" s="27"/>
      <c r="D3840" s="27"/>
      <c r="E3840" s="27"/>
      <c r="F3840" s="27">
        <v>0</v>
      </c>
      <c r="G3840" s="27">
        <v>1</v>
      </c>
      <c r="H3840" s="27">
        <v>0</v>
      </c>
      <c r="I3840" s="27">
        <v>1</v>
      </c>
      <c r="J3840" s="27">
        <v>0</v>
      </c>
      <c r="K3840" s="27">
        <v>6</v>
      </c>
      <c r="L3840" s="27">
        <v>1</v>
      </c>
      <c r="M3840" s="27">
        <v>0</v>
      </c>
      <c r="N3840" s="27">
        <v>1</v>
      </c>
      <c r="O3840" s="27">
        <v>1</v>
      </c>
      <c r="P3840" s="27"/>
      <c r="Q3840" s="27"/>
      <c r="R3840" s="27">
        <v>1</v>
      </c>
      <c r="S3840" s="27">
        <v>1</v>
      </c>
      <c r="T3840" s="33">
        <v>0.9810294585578897</v>
      </c>
      <c r="U3840" s="27">
        <v>12286736.9</v>
      </c>
      <c r="V3840" s="27">
        <v>0</v>
      </c>
      <c r="W3840" s="27">
        <v>340000</v>
      </c>
      <c r="X3840" s="27"/>
      <c r="Y3840" s="27">
        <v>0</v>
      </c>
      <c r="Z3840" s="27">
        <v>1</v>
      </c>
    </row>
    <row r="3841" spans="1:26">
      <c r="A3841" s="27">
        <v>1980</v>
      </c>
      <c r="B3841" t="s">
        <v>47</v>
      </c>
      <c r="C3841" s="27"/>
      <c r="D3841" s="27"/>
      <c r="E3841" s="27"/>
      <c r="F3841" s="27">
        <v>0</v>
      </c>
      <c r="G3841" s="27">
        <v>1</v>
      </c>
      <c r="H3841" s="27">
        <v>0</v>
      </c>
      <c r="I3841" s="27">
        <v>1</v>
      </c>
      <c r="J3841" s="27">
        <v>0</v>
      </c>
      <c r="K3841" s="27">
        <v>6</v>
      </c>
      <c r="L3841" s="27">
        <v>1</v>
      </c>
      <c r="M3841" s="27">
        <v>0</v>
      </c>
      <c r="N3841" s="27">
        <v>1</v>
      </c>
      <c r="O3841" s="27">
        <v>1</v>
      </c>
      <c r="P3841" s="27">
        <v>1913000000</v>
      </c>
      <c r="Q3841" s="27"/>
      <c r="R3841" s="27">
        <v>1</v>
      </c>
      <c r="S3841" s="27">
        <v>1</v>
      </c>
      <c r="T3841" s="33">
        <v>0.94044734443210454</v>
      </c>
      <c r="U3841" s="27">
        <v>16140313.6</v>
      </c>
      <c r="V3841" s="27">
        <v>0</v>
      </c>
      <c r="W3841" s="27">
        <v>5640000</v>
      </c>
      <c r="X3841" s="27"/>
      <c r="Y3841" s="27">
        <v>0</v>
      </c>
      <c r="Z3841" s="27">
        <v>1</v>
      </c>
    </row>
    <row r="3842" spans="1:26">
      <c r="A3842" s="27">
        <v>1981</v>
      </c>
      <c r="B3842" t="s">
        <v>47</v>
      </c>
      <c r="C3842" s="27"/>
      <c r="D3842" s="27"/>
      <c r="E3842" s="27"/>
      <c r="F3842" s="27">
        <v>0</v>
      </c>
      <c r="G3842" s="27">
        <v>1</v>
      </c>
      <c r="H3842" s="27">
        <v>0</v>
      </c>
      <c r="I3842" s="27">
        <v>1</v>
      </c>
      <c r="J3842" s="27">
        <v>0</v>
      </c>
      <c r="K3842" s="27">
        <v>6</v>
      </c>
      <c r="L3842" s="27">
        <v>1</v>
      </c>
      <c r="M3842" s="27">
        <v>0</v>
      </c>
      <c r="N3842" s="27">
        <v>1</v>
      </c>
      <c r="O3842" s="27">
        <v>1</v>
      </c>
      <c r="P3842" s="27">
        <v>1118000000</v>
      </c>
      <c r="Q3842" s="27"/>
      <c r="R3842" s="27">
        <v>0</v>
      </c>
      <c r="S3842" s="27">
        <v>0</v>
      </c>
      <c r="T3842" s="33">
        <v>0.83355014400471705</v>
      </c>
      <c r="U3842" s="27">
        <v>14786947.800000001</v>
      </c>
      <c r="V3842" s="27">
        <v>0</v>
      </c>
      <c r="W3842" s="27">
        <v>11050000</v>
      </c>
      <c r="X3842" s="27"/>
      <c r="Y3842" s="27">
        <v>0</v>
      </c>
      <c r="Z3842" s="27">
        <v>1</v>
      </c>
    </row>
    <row r="3843" spans="1:26">
      <c r="A3843" s="27">
        <v>1982</v>
      </c>
      <c r="B3843" t="s">
        <v>47</v>
      </c>
      <c r="C3843" s="27"/>
      <c r="D3843" s="27"/>
      <c r="E3843" s="27"/>
      <c r="F3843" s="27">
        <v>0</v>
      </c>
      <c r="G3843" s="27">
        <v>1</v>
      </c>
      <c r="H3843" s="27">
        <v>0</v>
      </c>
      <c r="I3843" s="27">
        <v>1</v>
      </c>
      <c r="J3843" s="27">
        <v>0</v>
      </c>
      <c r="K3843" s="27">
        <v>6</v>
      </c>
      <c r="L3843" s="27">
        <v>1</v>
      </c>
      <c r="M3843" s="27">
        <v>0</v>
      </c>
      <c r="N3843" s="27">
        <v>1</v>
      </c>
      <c r="O3843" s="27">
        <v>1</v>
      </c>
      <c r="P3843" s="27">
        <v>1119000000</v>
      </c>
      <c r="Q3843" s="27"/>
      <c r="R3843" s="27">
        <v>0</v>
      </c>
      <c r="S3843" s="27">
        <v>0</v>
      </c>
      <c r="T3843" s="33">
        <v>0.78443295677873848</v>
      </c>
      <c r="U3843" s="27">
        <v>14013909.4</v>
      </c>
      <c r="V3843" s="27">
        <v>0</v>
      </c>
      <c r="W3843" s="27">
        <v>14220000</v>
      </c>
      <c r="X3843" s="27"/>
      <c r="Y3843" s="27">
        <v>0</v>
      </c>
      <c r="Z3843" s="27">
        <v>1</v>
      </c>
    </row>
    <row r="3844" spans="1:26">
      <c r="A3844" s="27">
        <v>1983</v>
      </c>
      <c r="B3844" t="s">
        <v>47</v>
      </c>
      <c r="C3844" s="27"/>
      <c r="D3844" s="27"/>
      <c r="E3844" s="27"/>
      <c r="F3844" s="27">
        <v>0</v>
      </c>
      <c r="G3844" s="27">
        <v>1</v>
      </c>
      <c r="H3844" s="27">
        <v>0</v>
      </c>
      <c r="I3844" s="27">
        <v>1</v>
      </c>
      <c r="J3844" s="27">
        <v>0</v>
      </c>
      <c r="K3844" s="27">
        <v>6</v>
      </c>
      <c r="L3844" s="27">
        <v>1</v>
      </c>
      <c r="M3844" s="27">
        <v>0</v>
      </c>
      <c r="N3844" s="27">
        <v>1</v>
      </c>
      <c r="O3844" s="27">
        <v>1</v>
      </c>
      <c r="P3844" s="27">
        <v>2047000000.0000002</v>
      </c>
      <c r="Q3844" s="27"/>
      <c r="R3844" s="27">
        <v>0</v>
      </c>
      <c r="S3844" s="27">
        <v>0</v>
      </c>
      <c r="T3844" s="33">
        <v>0.83426891623154475</v>
      </c>
      <c r="U3844" s="27">
        <v>13300452.800000001</v>
      </c>
      <c r="V3844" s="27">
        <v>0</v>
      </c>
      <c r="W3844" s="27">
        <v>18788375</v>
      </c>
      <c r="X3844" s="27"/>
      <c r="Y3844" s="27">
        <v>0</v>
      </c>
      <c r="Z3844" s="27">
        <v>1</v>
      </c>
    </row>
    <row r="3845" spans="1:26">
      <c r="A3845" s="27">
        <v>1984</v>
      </c>
      <c r="B3845" t="s">
        <v>47</v>
      </c>
      <c r="C3845" s="27"/>
      <c r="D3845" s="27"/>
      <c r="E3845" s="27"/>
      <c r="F3845" s="27">
        <v>0</v>
      </c>
      <c r="G3845" s="27">
        <v>1</v>
      </c>
      <c r="H3845" s="27">
        <v>0</v>
      </c>
      <c r="I3845" s="27">
        <v>1</v>
      </c>
      <c r="J3845" s="27">
        <v>0</v>
      </c>
      <c r="K3845" s="27">
        <v>6</v>
      </c>
      <c r="L3845" s="27">
        <v>1</v>
      </c>
      <c r="M3845" s="27">
        <v>0</v>
      </c>
      <c r="N3845" s="27">
        <v>1</v>
      </c>
      <c r="O3845" s="27">
        <v>1</v>
      </c>
      <c r="P3845" s="27">
        <v>2930000000</v>
      </c>
      <c r="Q3845" s="27">
        <v>1757142805.7142856</v>
      </c>
      <c r="R3845" s="27">
        <v>0</v>
      </c>
      <c r="S3845" s="27">
        <v>0</v>
      </c>
      <c r="T3845" s="33">
        <v>0.82999599794502654</v>
      </c>
      <c r="U3845" s="27">
        <v>11395921.5</v>
      </c>
      <c r="V3845" s="27">
        <v>0</v>
      </c>
      <c r="W3845" s="27">
        <v>25710314.100000001</v>
      </c>
      <c r="X3845" s="27"/>
      <c r="Y3845" s="27"/>
      <c r="Z3845" s="27">
        <v>1</v>
      </c>
    </row>
    <row r="3846" spans="1:26">
      <c r="A3846" s="27">
        <v>1985</v>
      </c>
      <c r="B3846" t="s">
        <v>47</v>
      </c>
      <c r="C3846" s="27"/>
      <c r="D3846" s="27"/>
      <c r="E3846" s="27"/>
      <c r="F3846" s="27">
        <v>0</v>
      </c>
      <c r="G3846" s="27">
        <v>1</v>
      </c>
      <c r="H3846" s="27">
        <v>0</v>
      </c>
      <c r="I3846" s="27">
        <v>1</v>
      </c>
      <c r="J3846" s="27">
        <v>0</v>
      </c>
      <c r="K3846" s="27">
        <v>6</v>
      </c>
      <c r="L3846" s="27">
        <v>1</v>
      </c>
      <c r="M3846" s="27">
        <v>0</v>
      </c>
      <c r="N3846" s="27">
        <v>1</v>
      </c>
      <c r="O3846" s="27">
        <v>1</v>
      </c>
      <c r="P3846" s="27">
        <v>3685000000</v>
      </c>
      <c r="Q3846" s="27">
        <v>2366666615.5555558</v>
      </c>
      <c r="R3846" s="27">
        <v>0</v>
      </c>
      <c r="S3846" s="27">
        <v>0</v>
      </c>
      <c r="T3846" s="33">
        <v>0.74915719568429318</v>
      </c>
      <c r="U3846" s="27">
        <v>10422907.4</v>
      </c>
      <c r="V3846" s="27">
        <v>0</v>
      </c>
      <c r="W3846" s="27">
        <v>26562608.199999999</v>
      </c>
      <c r="X3846" s="27"/>
      <c r="Y3846" s="27"/>
      <c r="Z3846" s="27">
        <v>1</v>
      </c>
    </row>
    <row r="3847" spans="1:26">
      <c r="A3847" s="27">
        <v>1986</v>
      </c>
      <c r="B3847" t="s">
        <v>47</v>
      </c>
      <c r="C3847" s="27"/>
      <c r="D3847" s="27"/>
      <c r="E3847" s="27"/>
      <c r="F3847" s="27">
        <v>0</v>
      </c>
      <c r="G3847" s="27">
        <v>1</v>
      </c>
      <c r="H3847" s="27">
        <v>0</v>
      </c>
      <c r="I3847" s="27">
        <v>1</v>
      </c>
      <c r="J3847" s="27">
        <v>0</v>
      </c>
      <c r="K3847" s="27">
        <v>6</v>
      </c>
      <c r="L3847" s="27">
        <v>1</v>
      </c>
      <c r="M3847" s="27">
        <v>0</v>
      </c>
      <c r="N3847" s="27">
        <v>1</v>
      </c>
      <c r="O3847" s="27">
        <v>1</v>
      </c>
      <c r="P3847" s="27">
        <v>2577000000</v>
      </c>
      <c r="Q3847" s="27">
        <v>1776842041.0526316</v>
      </c>
      <c r="R3847" s="27">
        <v>0</v>
      </c>
      <c r="S3847" s="27">
        <v>0</v>
      </c>
      <c r="T3847" s="33">
        <v>0.7030572776909082</v>
      </c>
      <c r="U3847" s="27">
        <v>8512248.8000000007</v>
      </c>
      <c r="V3847" s="27">
        <v>0</v>
      </c>
      <c r="W3847" s="27">
        <v>40303412.799999997</v>
      </c>
      <c r="X3847" s="27"/>
      <c r="Y3847" s="27"/>
      <c r="Z3847" s="27">
        <v>1</v>
      </c>
    </row>
    <row r="3848" spans="1:26">
      <c r="A3848" s="27">
        <v>1987</v>
      </c>
      <c r="B3848" t="s">
        <v>47</v>
      </c>
      <c r="C3848" s="27"/>
      <c r="D3848" s="27"/>
      <c r="E3848" s="27"/>
      <c r="F3848" s="27">
        <v>0</v>
      </c>
      <c r="G3848" s="27">
        <v>1</v>
      </c>
      <c r="H3848" s="27">
        <v>0</v>
      </c>
      <c r="I3848" s="27">
        <v>1</v>
      </c>
      <c r="J3848" s="27">
        <v>0</v>
      </c>
      <c r="K3848" s="27">
        <v>6</v>
      </c>
      <c r="L3848" s="27">
        <v>1</v>
      </c>
      <c r="M3848" s="27">
        <v>0</v>
      </c>
      <c r="N3848" s="27">
        <v>1</v>
      </c>
      <c r="O3848" s="27">
        <v>1</v>
      </c>
      <c r="P3848" s="27">
        <v>1815000000</v>
      </c>
      <c r="Q3848" s="27">
        <v>1087273103.6963856</v>
      </c>
      <c r="R3848" s="27">
        <v>0</v>
      </c>
      <c r="S3848" s="27">
        <v>0</v>
      </c>
      <c r="T3848" s="33">
        <v>0.74330063470010233</v>
      </c>
      <c r="U3848" s="27">
        <v>6277570.5</v>
      </c>
      <c r="V3848" s="27">
        <v>0</v>
      </c>
      <c r="W3848" s="27">
        <v>48109395.200000003</v>
      </c>
      <c r="X3848" s="27"/>
      <c r="Y3848" s="27"/>
      <c r="Z3848" s="27">
        <v>1</v>
      </c>
    </row>
    <row r="3849" spans="1:26">
      <c r="A3849" s="27">
        <v>1988</v>
      </c>
      <c r="B3849" t="s">
        <v>47</v>
      </c>
      <c r="C3849" s="27"/>
      <c r="D3849" s="27"/>
      <c r="E3849" s="27"/>
      <c r="F3849" s="27">
        <v>0</v>
      </c>
      <c r="G3849" s="27">
        <v>1</v>
      </c>
      <c r="H3849" s="27">
        <v>0</v>
      </c>
      <c r="I3849" s="27">
        <v>1</v>
      </c>
      <c r="J3849" s="27">
        <v>0</v>
      </c>
      <c r="K3849" s="27">
        <v>6</v>
      </c>
      <c r="L3849" s="27">
        <v>1</v>
      </c>
      <c r="M3849" s="27">
        <v>0</v>
      </c>
      <c r="N3849" s="27">
        <v>1</v>
      </c>
      <c r="O3849" s="27">
        <v>1</v>
      </c>
      <c r="P3849" s="27">
        <v>1182000000</v>
      </c>
      <c r="Q3849" s="27">
        <v>598961269.29787862</v>
      </c>
      <c r="R3849" s="27">
        <v>0</v>
      </c>
      <c r="S3849" s="27">
        <v>0</v>
      </c>
      <c r="T3849" s="33">
        <v>0.80560957079318884</v>
      </c>
      <c r="U3849" s="27">
        <v>2551447.2000000002</v>
      </c>
      <c r="V3849" s="27">
        <v>0</v>
      </c>
      <c r="W3849" s="27">
        <v>57070124.799999997</v>
      </c>
      <c r="X3849" s="27"/>
      <c r="Y3849" s="27"/>
      <c r="Z3849" s="27">
        <v>1</v>
      </c>
    </row>
    <row r="3850" spans="1:26">
      <c r="A3850" s="27">
        <v>1989</v>
      </c>
      <c r="B3850" t="s">
        <v>47</v>
      </c>
      <c r="C3850" s="27"/>
      <c r="D3850" s="27"/>
      <c r="E3850" s="27"/>
      <c r="F3850" s="27">
        <v>0</v>
      </c>
      <c r="G3850" s="27">
        <v>1</v>
      </c>
      <c r="H3850" s="27">
        <v>0</v>
      </c>
      <c r="I3850" s="27">
        <v>1</v>
      </c>
      <c r="J3850" s="27">
        <v>0</v>
      </c>
      <c r="K3850" s="27">
        <v>6</v>
      </c>
      <c r="L3850" s="27">
        <v>1</v>
      </c>
      <c r="M3850" s="27">
        <v>0</v>
      </c>
      <c r="N3850" s="27">
        <v>1</v>
      </c>
      <c r="O3850" s="27">
        <v>1</v>
      </c>
      <c r="P3850" s="27">
        <v>1460000000</v>
      </c>
      <c r="Q3850" s="27">
        <v>714046821.09379697</v>
      </c>
      <c r="R3850" s="27">
        <v>0</v>
      </c>
      <c r="S3850" s="27">
        <v>0</v>
      </c>
      <c r="T3850" s="33">
        <v>0.74679040704290955</v>
      </c>
      <c r="U3850" s="27">
        <v>8284464.5999999996</v>
      </c>
      <c r="V3850" s="27">
        <v>0</v>
      </c>
      <c r="W3850" s="27">
        <v>92415736.200000003</v>
      </c>
      <c r="X3850" s="27"/>
      <c r="Y3850" s="27"/>
      <c r="Z3850" s="27">
        <v>1</v>
      </c>
    </row>
    <row r="3851" spans="1:26">
      <c r="A3851" s="27">
        <v>1990</v>
      </c>
      <c r="B3851" t="s">
        <v>47</v>
      </c>
      <c r="C3851" s="27"/>
      <c r="D3851" s="27"/>
      <c r="E3851" s="27"/>
      <c r="F3851" s="27">
        <v>0</v>
      </c>
      <c r="G3851" s="27">
        <v>1</v>
      </c>
      <c r="H3851" s="27">
        <v>0</v>
      </c>
      <c r="I3851" s="27">
        <v>1</v>
      </c>
      <c r="J3851" s="27">
        <v>0</v>
      </c>
      <c r="K3851" s="27">
        <v>6</v>
      </c>
      <c r="L3851" s="27">
        <v>1</v>
      </c>
      <c r="M3851" s="27">
        <v>0</v>
      </c>
      <c r="N3851" s="27">
        <v>1</v>
      </c>
      <c r="O3851" s="27">
        <v>1</v>
      </c>
      <c r="P3851" s="27">
        <v>1742000000</v>
      </c>
      <c r="Q3851" s="27">
        <v>865559856.16389966</v>
      </c>
      <c r="R3851" s="27">
        <v>0</v>
      </c>
      <c r="S3851" s="27">
        <v>0</v>
      </c>
      <c r="T3851" s="33">
        <v>0.70566019682121295</v>
      </c>
      <c r="U3851" s="27">
        <v>8406497.9000000004</v>
      </c>
      <c r="V3851" s="27">
        <v>0</v>
      </c>
      <c r="W3851" s="27">
        <v>131170126.2</v>
      </c>
      <c r="X3851" s="27"/>
      <c r="Y3851" s="27"/>
      <c r="Z3851" s="27">
        <v>1</v>
      </c>
    </row>
    <row r="3852" spans="1:26">
      <c r="A3852" s="27">
        <v>1991</v>
      </c>
      <c r="B3852" t="s">
        <v>47</v>
      </c>
      <c r="C3852" s="27"/>
      <c r="D3852" s="27"/>
      <c r="E3852" s="27"/>
      <c r="F3852" s="27">
        <v>0</v>
      </c>
      <c r="G3852" s="27">
        <v>1</v>
      </c>
      <c r="H3852" s="27">
        <v>0</v>
      </c>
      <c r="I3852" s="27">
        <v>1</v>
      </c>
      <c r="J3852" s="27">
        <v>0</v>
      </c>
      <c r="K3852" s="27">
        <v>6</v>
      </c>
      <c r="L3852" s="27">
        <v>1</v>
      </c>
      <c r="M3852" s="27">
        <v>0</v>
      </c>
      <c r="N3852" s="27">
        <v>1</v>
      </c>
      <c r="O3852" s="27">
        <v>1</v>
      </c>
      <c r="P3852" s="27">
        <v>2053000000</v>
      </c>
      <c r="Q3852" s="27">
        <v>1028087972.3108478</v>
      </c>
      <c r="R3852" s="27">
        <v>1</v>
      </c>
      <c r="S3852" s="27">
        <v>0</v>
      </c>
      <c r="T3852" s="33">
        <v>0.64778014054484578</v>
      </c>
      <c r="U3852" s="27">
        <v>20955800.300000001</v>
      </c>
      <c r="V3852" s="27">
        <v>0</v>
      </c>
      <c r="W3852" s="27">
        <v>146944465.09999999</v>
      </c>
      <c r="X3852" s="27"/>
      <c r="Y3852" s="27"/>
      <c r="Z3852" s="27">
        <v>1</v>
      </c>
    </row>
    <row r="3853" spans="1:26">
      <c r="A3853" s="27">
        <v>1992</v>
      </c>
      <c r="B3853" t="s">
        <v>47</v>
      </c>
      <c r="C3853" s="27"/>
      <c r="D3853" s="27"/>
      <c r="E3853" s="27"/>
      <c r="F3853" s="27">
        <v>0</v>
      </c>
      <c r="G3853" s="27">
        <v>1</v>
      </c>
      <c r="H3853" s="27">
        <v>0</v>
      </c>
      <c r="I3853" s="27">
        <v>1</v>
      </c>
      <c r="J3853" s="27">
        <v>0</v>
      </c>
      <c r="K3853" s="27">
        <v>6</v>
      </c>
      <c r="L3853" s="27">
        <v>1</v>
      </c>
      <c r="M3853" s="27">
        <v>0</v>
      </c>
      <c r="N3853" s="27">
        <v>1</v>
      </c>
      <c r="O3853" s="27">
        <v>1</v>
      </c>
      <c r="P3853" s="27">
        <v>2354000000</v>
      </c>
      <c r="Q3853" s="27">
        <v>1127806944.6151268</v>
      </c>
      <c r="R3853" s="27">
        <v>1</v>
      </c>
      <c r="S3853" s="27">
        <v>0</v>
      </c>
      <c r="T3853" s="33">
        <v>0.62587770846912083</v>
      </c>
      <c r="U3853" s="27">
        <v>28201250</v>
      </c>
      <c r="V3853" s="27">
        <v>0</v>
      </c>
      <c r="W3853" s="27">
        <v>179577000</v>
      </c>
      <c r="X3853" s="27"/>
      <c r="Y3853" s="27"/>
      <c r="Z3853" s="27">
        <v>1</v>
      </c>
    </row>
    <row r="3854" spans="1:26">
      <c r="A3854" s="27">
        <v>1993</v>
      </c>
      <c r="B3854" t="s">
        <v>47</v>
      </c>
      <c r="C3854" s="27"/>
      <c r="D3854" s="27"/>
      <c r="E3854" s="27"/>
      <c r="F3854" s="27">
        <v>0</v>
      </c>
      <c r="G3854" s="27">
        <v>1</v>
      </c>
      <c r="H3854" s="27">
        <v>0</v>
      </c>
      <c r="I3854" s="27">
        <v>1</v>
      </c>
      <c r="J3854" s="27">
        <v>0</v>
      </c>
      <c r="K3854" s="27">
        <v>6</v>
      </c>
      <c r="L3854" s="27">
        <v>1</v>
      </c>
      <c r="M3854" s="27">
        <v>0</v>
      </c>
      <c r="N3854" s="27">
        <v>1</v>
      </c>
      <c r="O3854" s="27">
        <v>1</v>
      </c>
      <c r="P3854" s="27">
        <v>2652000000</v>
      </c>
      <c r="Q3854" s="27">
        <v>1327748654.6596859</v>
      </c>
      <c r="R3854" s="27">
        <v>1</v>
      </c>
      <c r="S3854" s="27">
        <v>1</v>
      </c>
      <c r="T3854" s="33">
        <v>0.648154718576755</v>
      </c>
      <c r="U3854" s="27">
        <v>36227643.700000003</v>
      </c>
      <c r="V3854" s="27">
        <v>0</v>
      </c>
      <c r="W3854" s="27">
        <v>217259000</v>
      </c>
      <c r="X3854" s="27"/>
      <c r="Y3854" s="27"/>
      <c r="Z3854" s="27">
        <v>1</v>
      </c>
    </row>
    <row r="3855" spans="1:26">
      <c r="A3855" s="27">
        <v>1994</v>
      </c>
      <c r="B3855" t="s">
        <v>47</v>
      </c>
      <c r="C3855" s="27"/>
      <c r="D3855" s="27"/>
      <c r="E3855" s="27"/>
      <c r="F3855" s="27">
        <v>0</v>
      </c>
      <c r="G3855" s="27">
        <v>1</v>
      </c>
      <c r="H3855" s="27">
        <v>0</v>
      </c>
      <c r="I3855" s="27">
        <v>1</v>
      </c>
      <c r="J3855" s="27">
        <v>0</v>
      </c>
      <c r="K3855" s="27">
        <v>6</v>
      </c>
      <c r="L3855" s="27">
        <v>1</v>
      </c>
      <c r="M3855" s="27">
        <v>0</v>
      </c>
      <c r="N3855" s="27">
        <v>1</v>
      </c>
      <c r="O3855" s="27">
        <v>1</v>
      </c>
      <c r="P3855" s="27">
        <v>3081000000</v>
      </c>
      <c r="Q3855" s="27">
        <v>1543606345.1168365</v>
      </c>
      <c r="R3855" s="27">
        <v>1</v>
      </c>
      <c r="S3855" s="27">
        <v>1</v>
      </c>
      <c r="T3855" s="33">
        <v>0.69545665111729171</v>
      </c>
      <c r="U3855" s="27">
        <v>47065562.5</v>
      </c>
      <c r="V3855" s="27">
        <v>0</v>
      </c>
      <c r="W3855" s="27">
        <v>252996000</v>
      </c>
      <c r="X3855" s="27"/>
      <c r="Y3855" s="27"/>
      <c r="Z3855" s="27">
        <v>1</v>
      </c>
    </row>
    <row r="3856" spans="1:26">
      <c r="A3856" s="27">
        <v>1995</v>
      </c>
      <c r="B3856" t="s">
        <v>47</v>
      </c>
      <c r="C3856" s="27"/>
      <c r="D3856" s="27"/>
      <c r="E3856" s="27"/>
      <c r="F3856" s="27">
        <v>0</v>
      </c>
      <c r="G3856" s="27">
        <v>1</v>
      </c>
      <c r="H3856" s="27">
        <v>0</v>
      </c>
      <c r="I3856" s="27">
        <v>1</v>
      </c>
      <c r="J3856" s="27">
        <v>0</v>
      </c>
      <c r="K3856" s="27">
        <v>6</v>
      </c>
      <c r="L3856" s="27">
        <v>1</v>
      </c>
      <c r="M3856" s="27">
        <v>0</v>
      </c>
      <c r="N3856" s="27">
        <v>1</v>
      </c>
      <c r="O3856" s="27">
        <v>1</v>
      </c>
      <c r="P3856" s="27">
        <v>3579000000</v>
      </c>
      <c r="Q3856" s="27">
        <v>1763536304.5396364</v>
      </c>
      <c r="R3856" s="27">
        <v>1</v>
      </c>
      <c r="S3856" s="27">
        <v>1</v>
      </c>
      <c r="T3856" s="33">
        <v>0.69736071622307827</v>
      </c>
      <c r="U3856" s="27">
        <v>63618799.5</v>
      </c>
      <c r="V3856" s="27">
        <v>0</v>
      </c>
      <c r="W3856" s="27">
        <v>285329000</v>
      </c>
      <c r="X3856" s="27"/>
      <c r="Y3856" s="27"/>
      <c r="Z3856" s="27">
        <v>1</v>
      </c>
    </row>
    <row r="3857" spans="1:26">
      <c r="A3857" s="27">
        <v>1996</v>
      </c>
      <c r="B3857" t="s">
        <v>47</v>
      </c>
      <c r="C3857" s="27"/>
      <c r="D3857" s="27"/>
      <c r="E3857" s="27"/>
      <c r="F3857" s="27">
        <v>0</v>
      </c>
      <c r="G3857" s="27">
        <v>1</v>
      </c>
      <c r="H3857" s="27">
        <v>0</v>
      </c>
      <c r="I3857" s="27">
        <v>1</v>
      </c>
      <c r="J3857" s="27">
        <v>0</v>
      </c>
      <c r="K3857" s="27">
        <v>6</v>
      </c>
      <c r="L3857" s="27">
        <v>1</v>
      </c>
      <c r="M3857" s="27">
        <v>0</v>
      </c>
      <c r="N3857" s="27">
        <v>1</v>
      </c>
      <c r="O3857" s="27">
        <v>1</v>
      </c>
      <c r="P3857" s="27">
        <v>3726000000</v>
      </c>
      <c r="Q3857" s="27">
        <v>1873671550.3463552</v>
      </c>
      <c r="R3857" s="27">
        <v>1</v>
      </c>
      <c r="S3857" s="27">
        <v>1</v>
      </c>
      <c r="T3857" s="33">
        <v>0.69966405838602452</v>
      </c>
      <c r="U3857" s="27">
        <v>67026192.899999999</v>
      </c>
      <c r="V3857" s="27">
        <v>0</v>
      </c>
      <c r="W3857" s="27">
        <v>334883000</v>
      </c>
      <c r="X3857" s="27"/>
      <c r="Y3857" s="27"/>
      <c r="Z3857" s="27">
        <v>1</v>
      </c>
    </row>
    <row r="3858" spans="1:26">
      <c r="A3858" s="27">
        <v>1997</v>
      </c>
      <c r="B3858" t="s">
        <v>47</v>
      </c>
      <c r="C3858" s="27"/>
      <c r="D3858" s="27"/>
      <c r="E3858" s="27"/>
      <c r="F3858" s="27">
        <v>0</v>
      </c>
      <c r="G3858" s="27">
        <v>1</v>
      </c>
      <c r="H3858" s="27">
        <v>0</v>
      </c>
      <c r="I3858" s="27">
        <v>1</v>
      </c>
      <c r="J3858" s="27">
        <v>0</v>
      </c>
      <c r="K3858" s="27">
        <v>6</v>
      </c>
      <c r="L3858" s="27">
        <v>1</v>
      </c>
      <c r="M3858" s="27">
        <v>0</v>
      </c>
      <c r="N3858" s="27">
        <v>1</v>
      </c>
      <c r="O3858" s="27">
        <v>1</v>
      </c>
      <c r="P3858" s="27">
        <v>3515000000</v>
      </c>
      <c r="Q3858" s="27">
        <v>1747011857.3310688</v>
      </c>
      <c r="R3858" s="27">
        <v>1</v>
      </c>
      <c r="S3858" s="27">
        <v>1</v>
      </c>
      <c r="T3858" s="33">
        <v>0.71538944173936525</v>
      </c>
      <c r="U3858" s="27">
        <v>66060627.200000003</v>
      </c>
      <c r="V3858" s="27">
        <v>0</v>
      </c>
      <c r="W3858" s="27">
        <v>357956000</v>
      </c>
      <c r="X3858" s="27"/>
      <c r="Y3858" s="27"/>
      <c r="Z3858" s="27">
        <v>1</v>
      </c>
    </row>
    <row r="3859" spans="1:26">
      <c r="A3859" s="27">
        <v>1998</v>
      </c>
      <c r="B3859" t="s">
        <v>47</v>
      </c>
      <c r="C3859" s="27"/>
      <c r="D3859" s="27"/>
      <c r="E3859" s="27"/>
      <c r="F3859" s="27">
        <v>0</v>
      </c>
      <c r="G3859" s="27">
        <v>1</v>
      </c>
      <c r="H3859" s="27">
        <v>0</v>
      </c>
      <c r="I3859" s="27">
        <v>1</v>
      </c>
      <c r="J3859" s="27">
        <v>0</v>
      </c>
      <c r="K3859" s="27">
        <v>6</v>
      </c>
      <c r="L3859" s="27">
        <v>1</v>
      </c>
      <c r="M3859" s="27">
        <v>0</v>
      </c>
      <c r="N3859" s="27">
        <v>1</v>
      </c>
      <c r="O3859" s="27">
        <v>1</v>
      </c>
      <c r="P3859" s="27">
        <v>1334000000</v>
      </c>
      <c r="Q3859" s="27">
        <v>1280177838.7190535</v>
      </c>
      <c r="R3859" s="27">
        <v>1</v>
      </c>
      <c r="S3859" s="27">
        <v>1</v>
      </c>
      <c r="T3859" s="33">
        <v>0.63293736472878814</v>
      </c>
      <c r="U3859" s="27">
        <v>62337713.700000003</v>
      </c>
      <c r="V3859" s="27">
        <v>0</v>
      </c>
      <c r="W3859" s="27">
        <v>394659000</v>
      </c>
      <c r="X3859" s="27"/>
      <c r="Y3859" s="27"/>
      <c r="Z3859" s="27">
        <v>1</v>
      </c>
    </row>
    <row r="3860" spans="1:26">
      <c r="A3860" s="27">
        <v>1999</v>
      </c>
      <c r="B3860" t="s">
        <v>47</v>
      </c>
      <c r="C3860" s="27"/>
      <c r="D3860" s="27"/>
      <c r="E3860" s="27"/>
      <c r="F3860" s="27">
        <v>35040000</v>
      </c>
      <c r="G3860" s="27">
        <v>1</v>
      </c>
      <c r="H3860" s="27">
        <v>0</v>
      </c>
      <c r="I3860" s="27">
        <v>1</v>
      </c>
      <c r="J3860" s="27">
        <v>0</v>
      </c>
      <c r="K3860" s="27">
        <v>6</v>
      </c>
      <c r="L3860" s="27">
        <v>1</v>
      </c>
      <c r="M3860" s="27">
        <v>0</v>
      </c>
      <c r="N3860" s="27">
        <v>1</v>
      </c>
      <c r="O3860" s="27">
        <v>1</v>
      </c>
      <c r="P3860" s="27">
        <v>1415000000</v>
      </c>
      <c r="Q3860" s="27">
        <v>1454430642.4918334</v>
      </c>
      <c r="R3860" s="27">
        <v>1</v>
      </c>
      <c r="S3860" s="27">
        <v>1</v>
      </c>
      <c r="T3860" s="33">
        <v>0.59173831677950461</v>
      </c>
      <c r="U3860" s="27">
        <v>65633426.5</v>
      </c>
      <c r="V3860" s="27">
        <v>0</v>
      </c>
      <c r="W3860" s="27">
        <v>405159000</v>
      </c>
      <c r="X3860" s="27"/>
      <c r="Y3860" s="27"/>
      <c r="Z3860" s="27">
        <v>1</v>
      </c>
    </row>
    <row r="3861" spans="1:26">
      <c r="A3861" s="27">
        <v>2000</v>
      </c>
      <c r="B3861" t="s">
        <v>47</v>
      </c>
      <c r="C3861" s="27">
        <v>0</v>
      </c>
      <c r="D3861" s="27">
        <v>0</v>
      </c>
      <c r="E3861" s="27">
        <v>0</v>
      </c>
      <c r="F3861" s="27">
        <v>0</v>
      </c>
      <c r="G3861" s="27">
        <v>1</v>
      </c>
      <c r="H3861" s="27">
        <v>0</v>
      </c>
      <c r="I3861" s="27">
        <v>1</v>
      </c>
      <c r="J3861" s="27">
        <v>0</v>
      </c>
      <c r="K3861" s="27">
        <v>6</v>
      </c>
      <c r="L3861" s="27">
        <v>1</v>
      </c>
      <c r="M3861" s="27">
        <v>1</v>
      </c>
      <c r="N3861" s="27">
        <v>1</v>
      </c>
      <c r="O3861" s="27">
        <v>1</v>
      </c>
      <c r="P3861" s="27">
        <v>1720000000</v>
      </c>
      <c r="Q3861" s="27">
        <v>1731198022.4549377</v>
      </c>
      <c r="R3861" s="27">
        <v>1</v>
      </c>
      <c r="S3861" s="27">
        <v>1</v>
      </c>
      <c r="T3861" s="33">
        <v>0.62919927379193319</v>
      </c>
      <c r="U3861" s="27">
        <v>54667497.799999997</v>
      </c>
      <c r="V3861" s="27">
        <v>0</v>
      </c>
      <c r="W3861" s="27">
        <v>402907000</v>
      </c>
      <c r="X3861" s="27"/>
      <c r="Y3861" s="27"/>
      <c r="Z3861" s="27">
        <v>1</v>
      </c>
    </row>
    <row r="3862" spans="1:26">
      <c r="A3862" s="27">
        <v>2001</v>
      </c>
      <c r="B3862" t="s">
        <v>47</v>
      </c>
      <c r="C3862" s="27">
        <v>30000000</v>
      </c>
      <c r="D3862" s="27">
        <v>7500000</v>
      </c>
      <c r="E3862" s="27">
        <v>30000000</v>
      </c>
      <c r="F3862" s="27">
        <v>30000000</v>
      </c>
      <c r="G3862" s="27">
        <v>1</v>
      </c>
      <c r="H3862" s="27">
        <v>0</v>
      </c>
      <c r="I3862" s="27">
        <v>1</v>
      </c>
      <c r="J3862" s="27">
        <v>0</v>
      </c>
      <c r="K3862" s="27">
        <v>6</v>
      </c>
      <c r="L3862" s="27">
        <v>1</v>
      </c>
      <c r="M3862" s="27">
        <v>1</v>
      </c>
      <c r="N3862" s="27">
        <v>1</v>
      </c>
      <c r="O3862" s="27">
        <v>1</v>
      </c>
      <c r="P3862" s="27">
        <v>1757000000</v>
      </c>
      <c r="Q3862" s="27">
        <v>1768619058.3464744</v>
      </c>
      <c r="R3862" s="27">
        <v>1</v>
      </c>
      <c r="S3862" s="27">
        <v>1</v>
      </c>
      <c r="T3862" s="33">
        <v>0.61588871891054842</v>
      </c>
      <c r="U3862" s="27">
        <v>49211033.399999999</v>
      </c>
      <c r="V3862" s="27">
        <v>0</v>
      </c>
      <c r="W3862" s="27">
        <v>414933000</v>
      </c>
      <c r="X3862" s="27"/>
      <c r="Y3862" s="27"/>
      <c r="Z3862" s="27">
        <v>1</v>
      </c>
    </row>
    <row r="3863" spans="1:26">
      <c r="A3863" s="27">
        <v>2002</v>
      </c>
      <c r="B3863" t="s">
        <v>47</v>
      </c>
      <c r="C3863" s="27">
        <v>30000000</v>
      </c>
      <c r="D3863" s="27">
        <v>15000000</v>
      </c>
      <c r="E3863" s="27">
        <v>30000000</v>
      </c>
      <c r="F3863" s="27">
        <v>0</v>
      </c>
      <c r="G3863" s="27">
        <v>1</v>
      </c>
      <c r="H3863" s="27">
        <v>0</v>
      </c>
      <c r="I3863" s="27">
        <v>1</v>
      </c>
      <c r="J3863" s="27">
        <v>0</v>
      </c>
      <c r="K3863" s="27">
        <v>6</v>
      </c>
      <c r="L3863" s="27">
        <v>1</v>
      </c>
      <c r="M3863" s="27">
        <v>1</v>
      </c>
      <c r="N3863" s="27">
        <v>1</v>
      </c>
      <c r="O3863" s="27">
        <v>1</v>
      </c>
      <c r="P3863" s="27">
        <v>1844000000</v>
      </c>
      <c r="Q3863" s="27">
        <v>1758176653.0774584</v>
      </c>
      <c r="R3863" s="27">
        <v>1</v>
      </c>
      <c r="S3863" s="27">
        <v>1</v>
      </c>
      <c r="T3863" s="33">
        <v>0.62466195784303247</v>
      </c>
      <c r="U3863" s="27">
        <v>55986393.100000001</v>
      </c>
      <c r="V3863" s="27">
        <v>0</v>
      </c>
      <c r="W3863" s="27">
        <v>473493000</v>
      </c>
      <c r="X3863" s="27"/>
      <c r="Y3863" s="27"/>
      <c r="Z3863" s="27">
        <v>1</v>
      </c>
    </row>
    <row r="3864" spans="1:26">
      <c r="A3864" s="27">
        <v>2003</v>
      </c>
      <c r="B3864" t="s">
        <v>47</v>
      </c>
      <c r="C3864" s="27">
        <v>30000000</v>
      </c>
      <c r="D3864" s="27">
        <v>22500000</v>
      </c>
      <c r="E3864" s="27">
        <v>30000000</v>
      </c>
      <c r="F3864" s="27">
        <v>0</v>
      </c>
      <c r="G3864" s="27">
        <v>1</v>
      </c>
      <c r="H3864" s="27">
        <v>0</v>
      </c>
      <c r="I3864" s="27">
        <v>1</v>
      </c>
      <c r="J3864" s="27">
        <v>0</v>
      </c>
      <c r="K3864" s="27">
        <v>6</v>
      </c>
      <c r="L3864" s="27">
        <v>1</v>
      </c>
      <c r="M3864" s="27">
        <v>1</v>
      </c>
      <c r="N3864" s="27">
        <v>1</v>
      </c>
      <c r="O3864" s="27">
        <v>1</v>
      </c>
      <c r="P3864" s="27">
        <v>2259000000</v>
      </c>
      <c r="Q3864" s="27">
        <v>2023324407.3031571</v>
      </c>
      <c r="R3864" s="27">
        <v>1</v>
      </c>
      <c r="S3864" s="27">
        <v>1</v>
      </c>
      <c r="T3864" s="33">
        <v>0.61793375018798091</v>
      </c>
      <c r="U3864" s="27">
        <v>58337696.200000003</v>
      </c>
      <c r="V3864" s="27">
        <v>0</v>
      </c>
      <c r="W3864" s="27">
        <v>560532000</v>
      </c>
      <c r="X3864" s="27"/>
      <c r="Y3864" s="27"/>
      <c r="Z3864" s="27">
        <v>1</v>
      </c>
    </row>
    <row r="3865" spans="1:26">
      <c r="A3865" s="27">
        <v>2004</v>
      </c>
      <c r="B3865" t="s">
        <v>47</v>
      </c>
      <c r="C3865" s="27">
        <v>178622084</v>
      </c>
      <c r="D3865" s="27">
        <v>59724417</v>
      </c>
      <c r="E3865" s="27">
        <v>178622084</v>
      </c>
      <c r="F3865" s="27">
        <v>151374043.375</v>
      </c>
      <c r="G3865" s="27">
        <v>1</v>
      </c>
      <c r="H3865" s="27">
        <v>0</v>
      </c>
      <c r="I3865" s="27">
        <v>1</v>
      </c>
      <c r="J3865" s="27">
        <v>0</v>
      </c>
      <c r="K3865" s="27">
        <v>6</v>
      </c>
      <c r="L3865" s="27">
        <v>1</v>
      </c>
      <c r="M3865" s="27">
        <v>1</v>
      </c>
      <c r="N3865" s="27">
        <v>1</v>
      </c>
      <c r="O3865" s="27">
        <v>1</v>
      </c>
      <c r="P3865" s="27">
        <v>2649000000</v>
      </c>
      <c r="Q3865" s="27">
        <v>2366398119.882102</v>
      </c>
      <c r="R3865" s="27">
        <v>1</v>
      </c>
      <c r="S3865" s="27">
        <v>1</v>
      </c>
      <c r="T3865" s="33">
        <v>0.67108711240801089</v>
      </c>
      <c r="U3865" s="27">
        <v>52772832.799999997</v>
      </c>
      <c r="V3865" s="27">
        <v>0</v>
      </c>
      <c r="W3865" s="27">
        <v>616183000</v>
      </c>
      <c r="X3865" s="27"/>
      <c r="Y3865" s="27"/>
      <c r="Z3865" s="27">
        <v>1</v>
      </c>
    </row>
    <row r="3866" spans="1:26">
      <c r="A3866" s="27">
        <v>2005</v>
      </c>
      <c r="B3866" t="s">
        <v>47</v>
      </c>
      <c r="C3866" s="27">
        <v>178356012</v>
      </c>
      <c r="D3866" s="27">
        <v>89342404</v>
      </c>
      <c r="E3866" s="27">
        <v>178356012</v>
      </c>
      <c r="F3866" s="27">
        <v>86639</v>
      </c>
      <c r="G3866" s="27">
        <v>1</v>
      </c>
      <c r="H3866" s="27">
        <v>0</v>
      </c>
      <c r="I3866" s="27">
        <v>1</v>
      </c>
      <c r="J3866" s="27">
        <v>0</v>
      </c>
      <c r="K3866" s="27">
        <v>6</v>
      </c>
      <c r="L3866" s="27">
        <v>1</v>
      </c>
      <c r="M3866" s="27">
        <v>1</v>
      </c>
      <c r="N3866" s="27">
        <v>1</v>
      </c>
      <c r="O3866" s="27">
        <v>1</v>
      </c>
      <c r="P3866" s="27">
        <v>3049000000</v>
      </c>
      <c r="Q3866" s="27">
        <v>2735558726.2562494</v>
      </c>
      <c r="R3866" s="27">
        <v>1</v>
      </c>
      <c r="S3866" s="27">
        <v>1</v>
      </c>
      <c r="T3866" s="33">
        <v>0.69599608558540027</v>
      </c>
      <c r="U3866" s="27">
        <v>42699441.200000003</v>
      </c>
      <c r="V3866" s="27">
        <v>0</v>
      </c>
      <c r="W3866" s="27">
        <v>597802000</v>
      </c>
      <c r="X3866" s="27"/>
      <c r="Y3866" s="27"/>
      <c r="Z3866" s="27">
        <v>1</v>
      </c>
    </row>
    <row r="3867" spans="1:26">
      <c r="A3867" s="27">
        <v>2006</v>
      </c>
      <c r="B3867" t="s">
        <v>47</v>
      </c>
      <c r="C3867" s="27">
        <v>176989754</v>
      </c>
      <c r="D3867" s="27">
        <v>116860518</v>
      </c>
      <c r="E3867" s="27">
        <v>176989754</v>
      </c>
      <c r="F3867" s="27">
        <v>0</v>
      </c>
      <c r="G3867" s="27">
        <v>1</v>
      </c>
      <c r="H3867" s="27">
        <v>0</v>
      </c>
      <c r="I3867" s="27">
        <v>1</v>
      </c>
      <c r="J3867" s="27">
        <v>0</v>
      </c>
      <c r="K3867" s="27">
        <v>6</v>
      </c>
      <c r="L3867" s="27">
        <v>1</v>
      </c>
      <c r="M3867" s="27">
        <v>1</v>
      </c>
      <c r="N3867" s="27">
        <v>1</v>
      </c>
      <c r="O3867" s="27">
        <v>1</v>
      </c>
      <c r="P3867" s="27">
        <v>3915000000</v>
      </c>
      <c r="Q3867" s="27">
        <v>3452882514.0016584</v>
      </c>
      <c r="R3867" s="27">
        <v>1</v>
      </c>
      <c r="S3867" s="27">
        <v>1</v>
      </c>
      <c r="T3867" s="33">
        <v>0.83568345932575372</v>
      </c>
      <c r="U3867" s="27">
        <v>41616217.200000003</v>
      </c>
      <c r="V3867" s="27">
        <v>0</v>
      </c>
      <c r="W3867" s="27">
        <v>642689000</v>
      </c>
      <c r="X3867" s="27"/>
      <c r="Y3867" s="27"/>
      <c r="Z3867" s="27">
        <v>1</v>
      </c>
    </row>
    <row r="3868" spans="1:26">
      <c r="A3868" s="27">
        <v>2007</v>
      </c>
      <c r="B3868" t="s">
        <v>47</v>
      </c>
      <c r="C3868" s="27">
        <v>335465722</v>
      </c>
      <c r="D3868" s="27">
        <v>181925966</v>
      </c>
      <c r="E3868" s="27">
        <v>335465722</v>
      </c>
      <c r="F3868" s="27">
        <v>159516156.3359375</v>
      </c>
      <c r="G3868" s="27">
        <v>1</v>
      </c>
      <c r="H3868" s="27">
        <v>0</v>
      </c>
      <c r="I3868" s="27">
        <v>1</v>
      </c>
      <c r="J3868" s="27">
        <v>0</v>
      </c>
      <c r="K3868" s="27">
        <v>6</v>
      </c>
      <c r="L3868" s="27">
        <v>1</v>
      </c>
      <c r="M3868" s="27">
        <v>1</v>
      </c>
      <c r="N3868" s="27">
        <v>1</v>
      </c>
      <c r="O3868" s="27">
        <v>1</v>
      </c>
      <c r="P3868" s="27">
        <v>4757000000</v>
      </c>
      <c r="Q3868" s="27">
        <v>4222962987.5385919</v>
      </c>
      <c r="R3868" s="27">
        <v>1</v>
      </c>
      <c r="S3868" s="27">
        <v>1</v>
      </c>
      <c r="T3868" s="33">
        <v>0.90473952627382648</v>
      </c>
      <c r="U3868" s="27">
        <v>40639289.299999997</v>
      </c>
      <c r="V3868" s="27">
        <v>0</v>
      </c>
      <c r="W3868" s="27">
        <v>685734000</v>
      </c>
      <c r="X3868" s="27"/>
      <c r="Y3868" s="27"/>
      <c r="Z3868" s="27">
        <v>1</v>
      </c>
    </row>
    <row r="3869" spans="1:26">
      <c r="A3869" s="27">
        <v>2008</v>
      </c>
      <c r="B3869" t="s">
        <v>47</v>
      </c>
      <c r="C3869" s="27">
        <v>342361208</v>
      </c>
      <c r="D3869" s="27">
        <v>252249676</v>
      </c>
      <c r="E3869" s="27">
        <v>342361208</v>
      </c>
      <c r="F3869" s="27">
        <v>800000</v>
      </c>
      <c r="G3869" s="27">
        <v>1</v>
      </c>
      <c r="H3869" s="27">
        <v>0</v>
      </c>
      <c r="I3869" s="27">
        <v>1</v>
      </c>
      <c r="J3869" s="27">
        <v>0</v>
      </c>
      <c r="K3869" s="27">
        <v>6</v>
      </c>
      <c r="L3869" s="27">
        <v>1</v>
      </c>
      <c r="M3869" s="27">
        <v>1</v>
      </c>
      <c r="N3869" s="27">
        <v>1</v>
      </c>
      <c r="O3869" s="27">
        <v>1</v>
      </c>
      <c r="P3869" s="27">
        <v>5948000000</v>
      </c>
      <c r="Q3869" s="27">
        <v>5443915120.507947</v>
      </c>
      <c r="R3869" s="27">
        <v>1</v>
      </c>
      <c r="S3869" s="27">
        <v>1</v>
      </c>
      <c r="T3869" s="33">
        <v>0.91944034308119871</v>
      </c>
      <c r="U3869" s="27">
        <v>35424669.700000003</v>
      </c>
      <c r="V3869" s="27">
        <v>0</v>
      </c>
      <c r="W3869" s="27">
        <v>684793000</v>
      </c>
      <c r="X3869" s="27">
        <v>472000000</v>
      </c>
      <c r="Y3869" s="27"/>
      <c r="Z3869" s="27">
        <v>1</v>
      </c>
    </row>
    <row r="3870" spans="1:26">
      <c r="A3870" s="27">
        <v>2009</v>
      </c>
      <c r="B3870" t="s">
        <v>47</v>
      </c>
      <c r="C3870" s="27">
        <v>650091967</v>
      </c>
      <c r="D3870" s="27">
        <v>350418999</v>
      </c>
      <c r="E3870" s="27">
        <v>650091967</v>
      </c>
      <c r="F3870" s="27">
        <v>348699780.6640625</v>
      </c>
      <c r="G3870" s="27">
        <v>1</v>
      </c>
      <c r="H3870" s="27">
        <v>0</v>
      </c>
      <c r="I3870" s="27">
        <v>1</v>
      </c>
      <c r="J3870" s="27">
        <v>0</v>
      </c>
      <c r="K3870" s="27">
        <v>6</v>
      </c>
      <c r="L3870" s="27">
        <v>1</v>
      </c>
      <c r="M3870" s="27">
        <v>1</v>
      </c>
      <c r="N3870" s="27">
        <v>1</v>
      </c>
      <c r="O3870" s="27">
        <v>1</v>
      </c>
      <c r="P3870" s="27">
        <v>6431000000</v>
      </c>
      <c r="Q3870" s="27">
        <v>5832915387.0890837</v>
      </c>
      <c r="R3870" s="27">
        <v>1</v>
      </c>
      <c r="S3870" s="27">
        <v>1</v>
      </c>
      <c r="T3870" s="33">
        <v>0.81595367947064712</v>
      </c>
      <c r="U3870" s="27">
        <v>95070617.599999994</v>
      </c>
      <c r="V3870" s="27">
        <v>0</v>
      </c>
      <c r="W3870" s="27">
        <v>679707000</v>
      </c>
      <c r="X3870" s="27">
        <v>488000000</v>
      </c>
      <c r="Y3870" s="27"/>
      <c r="Z3870" s="27">
        <v>1</v>
      </c>
    </row>
    <row r="3871" spans="1:26">
      <c r="A3871" s="27">
        <v>2010</v>
      </c>
      <c r="B3871" t="s">
        <v>47</v>
      </c>
      <c r="C3871" s="27">
        <v>808970858</v>
      </c>
      <c r="D3871" s="27">
        <v>472987205.25</v>
      </c>
      <c r="E3871" s="27">
        <v>808970858</v>
      </c>
      <c r="F3871" s="27">
        <v>169219169</v>
      </c>
      <c r="G3871" s="27">
        <v>1</v>
      </c>
      <c r="H3871" s="27">
        <v>0</v>
      </c>
      <c r="I3871" s="27">
        <v>1</v>
      </c>
      <c r="J3871" s="27">
        <v>0</v>
      </c>
      <c r="K3871" s="27">
        <v>6</v>
      </c>
      <c r="L3871" s="27">
        <v>1</v>
      </c>
      <c r="M3871" s="27">
        <v>1</v>
      </c>
      <c r="N3871" s="27">
        <v>1</v>
      </c>
      <c r="O3871" s="27">
        <v>1</v>
      </c>
      <c r="P3871" s="27">
        <v>7504000000</v>
      </c>
      <c r="Q3871" s="27">
        <v>7127792629.5829449</v>
      </c>
      <c r="R3871" s="27">
        <v>1</v>
      </c>
      <c r="S3871" s="27">
        <v>1</v>
      </c>
      <c r="T3871" s="33">
        <v>1.0070075781651076</v>
      </c>
      <c r="U3871" s="27">
        <v>87812142.599999994</v>
      </c>
      <c r="V3871" s="27">
        <v>0</v>
      </c>
      <c r="W3871" s="27">
        <v>655311000</v>
      </c>
      <c r="X3871" s="27">
        <v>517000000</v>
      </c>
      <c r="Y3871" s="27"/>
      <c r="Z3871" s="27">
        <v>1</v>
      </c>
    </row>
    <row r="3872" spans="1:26">
      <c r="A3872" s="27">
        <v>2011</v>
      </c>
      <c r="B3872" t="s">
        <v>47</v>
      </c>
      <c r="C3872" s="27">
        <v>2107857016</v>
      </c>
      <c r="D3872" s="27">
        <v>891252711.5</v>
      </c>
      <c r="E3872" s="27">
        <v>2107857016</v>
      </c>
      <c r="F3872" s="27">
        <v>1309226972</v>
      </c>
      <c r="G3872" s="27">
        <v>1</v>
      </c>
      <c r="H3872" s="27">
        <v>0</v>
      </c>
      <c r="I3872" s="27">
        <v>1</v>
      </c>
      <c r="J3872" s="27">
        <v>0</v>
      </c>
      <c r="K3872" s="27">
        <v>6</v>
      </c>
      <c r="L3872" s="27">
        <v>1</v>
      </c>
      <c r="M3872" s="27">
        <v>1</v>
      </c>
      <c r="N3872" s="27">
        <v>1</v>
      </c>
      <c r="O3872" s="27">
        <v>1</v>
      </c>
      <c r="P3872" s="27">
        <v>8963000000</v>
      </c>
      <c r="Q3872" s="27">
        <v>8749241114.1891289</v>
      </c>
      <c r="R3872" s="27">
        <v>1</v>
      </c>
      <c r="S3872" s="27">
        <v>1</v>
      </c>
      <c r="T3872" s="33">
        <v>1.116808011796752</v>
      </c>
      <c r="U3872" s="27">
        <v>82672387.299999997</v>
      </c>
      <c r="V3872" s="27">
        <v>0</v>
      </c>
      <c r="W3872" s="27">
        <v>638522000</v>
      </c>
      <c r="X3872" s="27">
        <v>520000000</v>
      </c>
      <c r="Y3872" s="27"/>
      <c r="Z3872" s="27">
        <v>1</v>
      </c>
    </row>
    <row r="3873" spans="1:26">
      <c r="A3873" s="27">
        <v>2012</v>
      </c>
      <c r="B3873" t="s">
        <v>47</v>
      </c>
      <c r="C3873" s="27">
        <v>3042014039</v>
      </c>
      <c r="D3873" s="27">
        <v>1505546595.5</v>
      </c>
      <c r="E3873" s="27">
        <v>3042014039</v>
      </c>
      <c r="F3873" s="27">
        <v>956573674.09375</v>
      </c>
      <c r="G3873" s="27">
        <v>1</v>
      </c>
      <c r="H3873" s="27">
        <v>0</v>
      </c>
      <c r="I3873" s="27">
        <v>1</v>
      </c>
      <c r="J3873" s="27">
        <v>0</v>
      </c>
      <c r="K3873" s="27">
        <v>6</v>
      </c>
      <c r="L3873" s="27">
        <v>1</v>
      </c>
      <c r="M3873" s="27">
        <v>1</v>
      </c>
      <c r="N3873" s="27">
        <v>1</v>
      </c>
      <c r="O3873" s="27">
        <v>1</v>
      </c>
      <c r="P3873" s="27">
        <v>10195000000</v>
      </c>
      <c r="Q3873" s="27">
        <v>10191350119.680822</v>
      </c>
      <c r="R3873" s="27">
        <v>1</v>
      </c>
      <c r="S3873" s="27">
        <v>1</v>
      </c>
      <c r="T3873" s="33">
        <v>0.99562684078172081</v>
      </c>
      <c r="U3873" s="27">
        <v>79280113.900000006</v>
      </c>
      <c r="V3873" s="27">
        <v>0</v>
      </c>
      <c r="W3873" s="27">
        <v>620328000</v>
      </c>
      <c r="X3873" s="27">
        <v>492000000</v>
      </c>
      <c r="Y3873" s="27"/>
      <c r="Z3873" s="27">
        <v>1</v>
      </c>
    </row>
    <row r="3874" spans="1:26">
      <c r="A3874" s="27">
        <v>2013</v>
      </c>
      <c r="B3874" t="s">
        <v>47</v>
      </c>
      <c r="C3874" s="27">
        <v>3110120757</v>
      </c>
      <c r="D3874" s="27">
        <v>2136066257</v>
      </c>
      <c r="E3874" s="27">
        <v>3110120757</v>
      </c>
      <c r="F3874" s="27">
        <v>92482952</v>
      </c>
      <c r="G3874" s="27">
        <v>1</v>
      </c>
      <c r="H3874" s="27">
        <v>0</v>
      </c>
      <c r="I3874" s="27">
        <v>1</v>
      </c>
      <c r="J3874" s="27">
        <v>0</v>
      </c>
      <c r="K3874" s="27">
        <v>6</v>
      </c>
      <c r="L3874" s="27">
        <v>1</v>
      </c>
      <c r="M3874" s="27">
        <v>1</v>
      </c>
      <c r="N3874" s="27">
        <v>1</v>
      </c>
      <c r="O3874" s="27">
        <v>1</v>
      </c>
      <c r="P3874" s="27">
        <v>11974000000</v>
      </c>
      <c r="Q3874" s="27">
        <v>11942230508.333982</v>
      </c>
      <c r="R3874" s="27">
        <v>1</v>
      </c>
      <c r="S3874" s="27">
        <v>1</v>
      </c>
      <c r="T3874" s="33">
        <v>0.99710818219516861</v>
      </c>
      <c r="U3874" s="27">
        <v>78043751.900000006</v>
      </c>
      <c r="V3874" s="27">
        <v>0</v>
      </c>
      <c r="W3874" s="27">
        <v>611202000</v>
      </c>
      <c r="X3874" s="27">
        <v>464000000</v>
      </c>
      <c r="Y3874" s="27"/>
      <c r="Z3874" s="27">
        <v>1</v>
      </c>
    </row>
    <row r="3875" spans="1:26">
      <c r="A3875" s="27">
        <v>2014</v>
      </c>
      <c r="B3875" t="s">
        <v>47</v>
      </c>
      <c r="C3875" s="27">
        <v>3466743798.75</v>
      </c>
      <c r="D3875" s="27">
        <v>2776292206.75</v>
      </c>
      <c r="E3875" s="27">
        <v>3466743798.75</v>
      </c>
      <c r="F3875" s="27">
        <v>397500000</v>
      </c>
      <c r="G3875" s="27">
        <v>1</v>
      </c>
      <c r="H3875" s="27">
        <v>0</v>
      </c>
      <c r="I3875" s="27">
        <v>1</v>
      </c>
      <c r="J3875" s="27">
        <v>0</v>
      </c>
      <c r="K3875" s="27">
        <v>6</v>
      </c>
      <c r="L3875" s="27">
        <v>1</v>
      </c>
      <c r="M3875" s="27">
        <v>1</v>
      </c>
      <c r="N3875" s="27">
        <v>1</v>
      </c>
      <c r="O3875" s="27">
        <v>1</v>
      </c>
      <c r="P3875" s="27">
        <v>13266000000</v>
      </c>
      <c r="Q3875" s="27">
        <v>13268458231.928415</v>
      </c>
      <c r="R3875" s="27">
        <v>1</v>
      </c>
      <c r="S3875" s="27">
        <v>1</v>
      </c>
      <c r="T3875" s="33">
        <v>0.96696016921402161</v>
      </c>
      <c r="U3875" s="27">
        <v>73422793.200000003</v>
      </c>
      <c r="V3875" s="27">
        <v>0</v>
      </c>
      <c r="W3875" s="27">
        <v>555594000</v>
      </c>
      <c r="X3875" s="27">
        <v>465000000</v>
      </c>
      <c r="Y3875" s="27"/>
      <c r="Z3875" s="27">
        <v>1</v>
      </c>
    </row>
    <row r="3876" spans="1:26">
      <c r="A3876" s="27">
        <v>2015</v>
      </c>
      <c r="B3876" t="s">
        <v>47</v>
      </c>
      <c r="C3876" s="27">
        <v>3895474595</v>
      </c>
      <c r="D3876" s="27">
        <v>3165902183</v>
      </c>
      <c r="E3876" s="27">
        <v>3895474595</v>
      </c>
      <c r="F3876" s="27">
        <v>480481735.125</v>
      </c>
      <c r="G3876" s="27">
        <v>1</v>
      </c>
      <c r="H3876" s="27">
        <v>0</v>
      </c>
      <c r="I3876" s="27">
        <v>1</v>
      </c>
      <c r="J3876" s="27">
        <v>0</v>
      </c>
      <c r="K3876" s="27">
        <v>6</v>
      </c>
      <c r="L3876" s="27">
        <v>1</v>
      </c>
      <c r="M3876" s="27">
        <v>1</v>
      </c>
      <c r="N3876" s="27">
        <v>1</v>
      </c>
      <c r="O3876" s="27">
        <v>1</v>
      </c>
      <c r="P3876" s="27">
        <v>14363000000</v>
      </c>
      <c r="Q3876" s="27">
        <v>14390391264.260714</v>
      </c>
      <c r="R3876" s="27">
        <v>1</v>
      </c>
      <c r="S3876" s="27">
        <v>1</v>
      </c>
      <c r="T3876" s="33">
        <v>0.821813335342235</v>
      </c>
      <c r="U3876" s="27">
        <v>70226024.900000006</v>
      </c>
      <c r="V3876" s="27">
        <v>0</v>
      </c>
      <c r="W3876" s="27">
        <v>511270000</v>
      </c>
      <c r="X3876" s="27">
        <v>667000000</v>
      </c>
      <c r="Y3876" s="27"/>
      <c r="Z3876" s="27">
        <v>1</v>
      </c>
    </row>
    <row r="3877" spans="1:26">
      <c r="A3877" s="27">
        <v>2016</v>
      </c>
      <c r="B3877" t="s">
        <v>47</v>
      </c>
      <c r="C3877" s="27">
        <v>4493798522</v>
      </c>
      <c r="D3877" s="27">
        <v>3368470778</v>
      </c>
      <c r="E3877" s="27">
        <v>4493798522</v>
      </c>
      <c r="F3877" s="27">
        <v>789000000</v>
      </c>
      <c r="G3877" s="27">
        <v>1</v>
      </c>
      <c r="H3877" s="27">
        <v>0</v>
      </c>
      <c r="I3877" s="27">
        <v>1</v>
      </c>
      <c r="J3877" s="27">
        <v>0</v>
      </c>
      <c r="K3877" s="27">
        <v>6</v>
      </c>
      <c r="L3877" s="27">
        <v>1</v>
      </c>
      <c r="M3877" s="27">
        <v>1</v>
      </c>
      <c r="N3877" s="27">
        <v>1</v>
      </c>
      <c r="O3877" s="27">
        <v>1</v>
      </c>
      <c r="P3877" s="27">
        <v>15916000000</v>
      </c>
      <c r="Q3877" s="27">
        <v>15805707154.232853</v>
      </c>
      <c r="R3877" s="27">
        <v>1</v>
      </c>
      <c r="S3877" s="27">
        <v>1</v>
      </c>
      <c r="T3877" s="33">
        <v>0.86004996979414983</v>
      </c>
      <c r="U3877" s="27">
        <v>68127955.700000003</v>
      </c>
      <c r="V3877" s="27">
        <v>0</v>
      </c>
      <c r="W3877" s="27">
        <v>492533000</v>
      </c>
      <c r="X3877" s="27">
        <v>652000000</v>
      </c>
      <c r="Y3877" s="27"/>
      <c r="Z3877" s="27">
        <v>1</v>
      </c>
    </row>
    <row r="3878" spans="1:26">
      <c r="A3878" s="27">
        <v>2017</v>
      </c>
      <c r="B3878" t="s">
        <v>47</v>
      </c>
      <c r="C3878" s="27">
        <v>4755996350.5</v>
      </c>
      <c r="D3878" s="27">
        <v>3535364366.5</v>
      </c>
      <c r="E3878" s="27">
        <v>4755996350.5</v>
      </c>
      <c r="F3878" s="27">
        <v>536289984</v>
      </c>
      <c r="G3878" s="27">
        <v>1</v>
      </c>
      <c r="H3878" s="27">
        <v>0</v>
      </c>
      <c r="I3878" s="27">
        <v>1</v>
      </c>
      <c r="J3878" s="27">
        <v>0</v>
      </c>
      <c r="K3878" s="27">
        <v>6</v>
      </c>
      <c r="L3878" s="27">
        <v>1</v>
      </c>
      <c r="M3878" s="27">
        <v>1</v>
      </c>
      <c r="N3878" s="27">
        <v>1</v>
      </c>
      <c r="O3878" s="27">
        <v>1</v>
      </c>
      <c r="P3878" s="27">
        <v>16974000000</v>
      </c>
      <c r="Q3878" s="27">
        <v>16853087485.4118</v>
      </c>
      <c r="R3878" s="27">
        <v>1</v>
      </c>
      <c r="S3878" s="27">
        <v>1</v>
      </c>
      <c r="T3878" s="33">
        <v>0.90809244833766045</v>
      </c>
      <c r="U3878" s="27">
        <v>72172274.700000003</v>
      </c>
      <c r="V3878" s="27">
        <v>0</v>
      </c>
      <c r="W3878" s="27">
        <v>582459000</v>
      </c>
      <c r="X3878" s="27">
        <v>712000000</v>
      </c>
      <c r="Y3878" s="27"/>
      <c r="Z3878" s="27">
        <v>1</v>
      </c>
    </row>
    <row r="3879" spans="1:26">
      <c r="A3879" s="27">
        <v>1950</v>
      </c>
      <c r="B3879" t="s">
        <v>101</v>
      </c>
      <c r="C3879" s="27"/>
      <c r="D3879" s="27"/>
      <c r="E3879" s="27"/>
      <c r="F3879" s="27">
        <v>0</v>
      </c>
      <c r="G3879" s="27">
        <v>1</v>
      </c>
      <c r="H3879" s="27">
        <v>1</v>
      </c>
      <c r="I3879" s="27">
        <v>0</v>
      </c>
      <c r="J3879" s="27">
        <v>0</v>
      </c>
      <c r="K3879" s="27">
        <v>2</v>
      </c>
      <c r="L3879" s="27">
        <v>1</v>
      </c>
      <c r="M3879" s="27">
        <v>0</v>
      </c>
      <c r="N3879" s="27">
        <v>0</v>
      </c>
      <c r="O3879" s="27">
        <v>0</v>
      </c>
      <c r="P3879" s="27"/>
      <c r="Q3879" s="27"/>
      <c r="R3879" s="27">
        <v>0</v>
      </c>
      <c r="S3879" s="27">
        <v>0</v>
      </c>
      <c r="T3879" s="33">
        <v>1.287837882863923</v>
      </c>
      <c r="U3879" s="27"/>
      <c r="V3879" s="27"/>
      <c r="W3879" s="27"/>
      <c r="X3879" s="27"/>
      <c r="Y3879" s="27"/>
      <c r="Z3879" s="27">
        <v>1</v>
      </c>
    </row>
    <row r="3880" spans="1:26">
      <c r="A3880" s="27">
        <v>1951</v>
      </c>
      <c r="B3880" t="s">
        <v>101</v>
      </c>
      <c r="C3880" s="27"/>
      <c r="D3880" s="27"/>
      <c r="E3880" s="27"/>
      <c r="F3880" s="27">
        <v>0</v>
      </c>
      <c r="G3880" s="27">
        <v>1</v>
      </c>
      <c r="H3880" s="27">
        <v>1</v>
      </c>
      <c r="I3880" s="27">
        <v>0</v>
      </c>
      <c r="J3880" s="27">
        <v>0</v>
      </c>
      <c r="K3880" s="27">
        <v>2</v>
      </c>
      <c r="L3880" s="27">
        <v>1</v>
      </c>
      <c r="M3880" s="27">
        <v>0</v>
      </c>
      <c r="N3880" s="27">
        <v>0</v>
      </c>
      <c r="O3880" s="27">
        <v>0</v>
      </c>
      <c r="P3880" s="27"/>
      <c r="Q3880" s="27"/>
      <c r="R3880" s="27">
        <v>0</v>
      </c>
      <c r="S3880" s="27">
        <v>1</v>
      </c>
      <c r="T3880" s="33">
        <v>1.3439935487765553</v>
      </c>
      <c r="U3880" s="27"/>
      <c r="V3880" s="27"/>
      <c r="W3880" s="27"/>
      <c r="X3880" s="27"/>
      <c r="Y3880" s="27"/>
      <c r="Z3880" s="27">
        <v>1</v>
      </c>
    </row>
    <row r="3881" spans="1:26">
      <c r="A3881" s="27">
        <v>1952</v>
      </c>
      <c r="B3881" t="s">
        <v>101</v>
      </c>
      <c r="C3881" s="27"/>
      <c r="D3881" s="27"/>
      <c r="E3881" s="27"/>
      <c r="F3881" s="27">
        <v>0</v>
      </c>
      <c r="G3881" s="27">
        <v>1</v>
      </c>
      <c r="H3881" s="27">
        <v>1</v>
      </c>
      <c r="I3881" s="27">
        <v>0</v>
      </c>
      <c r="J3881" s="27">
        <v>0</v>
      </c>
      <c r="K3881" s="27">
        <v>2</v>
      </c>
      <c r="L3881" s="27">
        <v>1</v>
      </c>
      <c r="M3881" s="27">
        <v>0</v>
      </c>
      <c r="N3881" s="27">
        <v>0</v>
      </c>
      <c r="O3881" s="27">
        <v>0</v>
      </c>
      <c r="P3881" s="27"/>
      <c r="Q3881" s="27"/>
      <c r="R3881" s="27">
        <v>0</v>
      </c>
      <c r="S3881" s="27">
        <v>1</v>
      </c>
      <c r="T3881" s="33">
        <v>1.1861288455441423</v>
      </c>
      <c r="U3881" s="27"/>
      <c r="V3881" s="27"/>
      <c r="W3881" s="27"/>
      <c r="X3881" s="27"/>
      <c r="Y3881" s="27"/>
      <c r="Z3881" s="27">
        <v>1</v>
      </c>
    </row>
    <row r="3882" spans="1:26">
      <c r="A3882" s="27">
        <v>1953</v>
      </c>
      <c r="B3882" t="s">
        <v>101</v>
      </c>
      <c r="C3882" s="27"/>
      <c r="D3882" s="27"/>
      <c r="E3882" s="27"/>
      <c r="F3882" s="27">
        <v>0</v>
      </c>
      <c r="G3882" s="27">
        <v>1</v>
      </c>
      <c r="H3882" s="27">
        <v>1</v>
      </c>
      <c r="I3882" s="27">
        <v>0</v>
      </c>
      <c r="J3882" s="27">
        <v>0</v>
      </c>
      <c r="K3882" s="27">
        <v>2</v>
      </c>
      <c r="L3882" s="27">
        <v>1</v>
      </c>
      <c r="M3882" s="27">
        <v>0</v>
      </c>
      <c r="N3882" s="27">
        <v>0</v>
      </c>
      <c r="O3882" s="27">
        <v>0</v>
      </c>
      <c r="P3882" s="27"/>
      <c r="Q3882" s="27"/>
      <c r="R3882" s="27">
        <v>0</v>
      </c>
      <c r="S3882" s="27">
        <v>1</v>
      </c>
      <c r="T3882" s="33">
        <v>1.1355764645766917</v>
      </c>
      <c r="U3882" s="27"/>
      <c r="V3882" s="27"/>
      <c r="W3882" s="27"/>
      <c r="X3882" s="27"/>
      <c r="Y3882" s="27"/>
      <c r="Z3882" s="27">
        <v>1</v>
      </c>
    </row>
    <row r="3883" spans="1:26">
      <c r="A3883" s="27">
        <v>1954</v>
      </c>
      <c r="B3883" t="s">
        <v>101</v>
      </c>
      <c r="C3883" s="27"/>
      <c r="D3883" s="27"/>
      <c r="E3883" s="27"/>
      <c r="F3883" s="27">
        <v>0</v>
      </c>
      <c r="G3883" s="27">
        <v>1</v>
      </c>
      <c r="H3883" s="27">
        <v>1</v>
      </c>
      <c r="I3883" s="27">
        <v>0</v>
      </c>
      <c r="J3883" s="27">
        <v>0</v>
      </c>
      <c r="K3883" s="27">
        <v>2</v>
      </c>
      <c r="L3883" s="27">
        <v>1</v>
      </c>
      <c r="M3883" s="27">
        <v>0</v>
      </c>
      <c r="N3883" s="27">
        <v>0</v>
      </c>
      <c r="O3883" s="27">
        <v>0</v>
      </c>
      <c r="P3883" s="27"/>
      <c r="Q3883" s="27"/>
      <c r="R3883" s="27">
        <v>0</v>
      </c>
      <c r="S3883" s="27">
        <v>1</v>
      </c>
      <c r="T3883" s="33">
        <v>1.2456557755316726</v>
      </c>
      <c r="U3883" s="27"/>
      <c r="V3883" s="27"/>
      <c r="W3883" s="27"/>
      <c r="X3883" s="27"/>
      <c r="Y3883" s="27"/>
      <c r="Z3883" s="27">
        <v>1</v>
      </c>
    </row>
    <row r="3884" spans="1:26">
      <c r="A3884" s="27">
        <v>1955</v>
      </c>
      <c r="B3884" t="s">
        <v>101</v>
      </c>
      <c r="C3884" s="27"/>
      <c r="D3884" s="27"/>
      <c r="E3884" s="27"/>
      <c r="F3884" s="27">
        <v>0</v>
      </c>
      <c r="G3884" s="27">
        <v>1</v>
      </c>
      <c r="H3884" s="27">
        <v>1</v>
      </c>
      <c r="I3884" s="27">
        <v>0</v>
      </c>
      <c r="J3884" s="27">
        <v>0</v>
      </c>
      <c r="K3884" s="27">
        <v>2</v>
      </c>
      <c r="L3884" s="27">
        <v>1</v>
      </c>
      <c r="M3884" s="27">
        <v>0</v>
      </c>
      <c r="N3884" s="27">
        <v>0</v>
      </c>
      <c r="O3884" s="27">
        <v>0</v>
      </c>
      <c r="P3884" s="27"/>
      <c r="Q3884" s="27"/>
      <c r="R3884" s="27">
        <v>0</v>
      </c>
      <c r="S3884" s="27">
        <v>1</v>
      </c>
      <c r="T3884" s="33">
        <v>1.2093425125419712</v>
      </c>
      <c r="U3884" s="27"/>
      <c r="V3884" s="27"/>
      <c r="W3884" s="27"/>
      <c r="X3884" s="27"/>
      <c r="Y3884" s="27"/>
      <c r="Z3884" s="27">
        <v>1</v>
      </c>
    </row>
    <row r="3885" spans="1:26">
      <c r="A3885" s="27">
        <v>1956</v>
      </c>
      <c r="B3885" t="s">
        <v>101</v>
      </c>
      <c r="C3885" s="27"/>
      <c r="D3885" s="27"/>
      <c r="E3885" s="27"/>
      <c r="F3885" s="27">
        <v>0</v>
      </c>
      <c r="G3885" s="27">
        <v>1</v>
      </c>
      <c r="H3885" s="27">
        <v>1</v>
      </c>
      <c r="I3885" s="27">
        <v>0</v>
      </c>
      <c r="J3885" s="27">
        <v>0</v>
      </c>
      <c r="K3885" s="27">
        <v>2</v>
      </c>
      <c r="L3885" s="27">
        <v>1</v>
      </c>
      <c r="M3885" s="27">
        <v>0</v>
      </c>
      <c r="N3885" s="27">
        <v>0</v>
      </c>
      <c r="O3885" s="27">
        <v>0</v>
      </c>
      <c r="P3885" s="27"/>
      <c r="Q3885" s="27"/>
      <c r="R3885" s="27">
        <v>0</v>
      </c>
      <c r="S3885" s="27">
        <v>1</v>
      </c>
      <c r="T3885" s="33">
        <v>1.188247729709901</v>
      </c>
      <c r="U3885" s="27"/>
      <c r="V3885" s="27"/>
      <c r="W3885" s="27"/>
      <c r="X3885" s="27"/>
      <c r="Y3885" s="27"/>
      <c r="Z3885" s="27">
        <v>1</v>
      </c>
    </row>
    <row r="3886" spans="1:26">
      <c r="A3886" s="27">
        <v>1957</v>
      </c>
      <c r="B3886" t="s">
        <v>101</v>
      </c>
      <c r="C3886" s="27"/>
      <c r="D3886" s="27"/>
      <c r="E3886" s="27"/>
      <c r="F3886" s="27">
        <v>0</v>
      </c>
      <c r="G3886" s="27">
        <v>1</v>
      </c>
      <c r="H3886" s="27">
        <v>1</v>
      </c>
      <c r="I3886" s="27">
        <v>0</v>
      </c>
      <c r="J3886" s="27">
        <v>0</v>
      </c>
      <c r="K3886" s="27">
        <v>2</v>
      </c>
      <c r="L3886" s="27">
        <v>1</v>
      </c>
      <c r="M3886" s="27">
        <v>0</v>
      </c>
      <c r="N3886" s="27">
        <v>0</v>
      </c>
      <c r="O3886" s="27">
        <v>0</v>
      </c>
      <c r="P3886" s="27"/>
      <c r="Q3886" s="27"/>
      <c r="R3886" s="27">
        <v>0</v>
      </c>
      <c r="S3886" s="27">
        <v>1</v>
      </c>
      <c r="T3886" s="33">
        <v>1.1056830722153153</v>
      </c>
      <c r="U3886" s="27"/>
      <c r="V3886" s="27"/>
      <c r="W3886" s="27"/>
      <c r="X3886" s="27"/>
      <c r="Y3886" s="27"/>
      <c r="Z3886" s="27">
        <v>1</v>
      </c>
    </row>
    <row r="3887" spans="1:26">
      <c r="A3887" s="27">
        <v>1958</v>
      </c>
      <c r="B3887" t="s">
        <v>101</v>
      </c>
      <c r="C3887" s="27"/>
      <c r="D3887" s="27"/>
      <c r="E3887" s="27"/>
      <c r="F3887" s="27">
        <v>0</v>
      </c>
      <c r="G3887" s="27">
        <v>1</v>
      </c>
      <c r="H3887" s="27">
        <v>1</v>
      </c>
      <c r="I3887" s="27">
        <v>0</v>
      </c>
      <c r="J3887" s="27">
        <v>0</v>
      </c>
      <c r="K3887" s="27">
        <v>2</v>
      </c>
      <c r="L3887" s="27">
        <v>1</v>
      </c>
      <c r="M3887" s="27">
        <v>0</v>
      </c>
      <c r="N3887" s="27">
        <v>0</v>
      </c>
      <c r="O3887" s="27">
        <v>0</v>
      </c>
      <c r="P3887" s="27"/>
      <c r="Q3887" s="27"/>
      <c r="R3887" s="27">
        <v>0</v>
      </c>
      <c r="S3887" s="27">
        <v>1</v>
      </c>
      <c r="T3887" s="33">
        <v>1.0176220702015186</v>
      </c>
      <c r="U3887" s="27"/>
      <c r="V3887" s="27"/>
      <c r="W3887" s="27"/>
      <c r="X3887" s="27"/>
      <c r="Y3887" s="27"/>
      <c r="Z3887" s="27">
        <v>1</v>
      </c>
    </row>
    <row r="3888" spans="1:26">
      <c r="A3888" s="27">
        <v>1959</v>
      </c>
      <c r="B3888" t="s">
        <v>101</v>
      </c>
      <c r="C3888" s="27"/>
      <c r="D3888" s="27"/>
      <c r="E3888" s="27"/>
      <c r="F3888" s="27">
        <v>0</v>
      </c>
      <c r="G3888" s="27">
        <v>1</v>
      </c>
      <c r="H3888" s="27">
        <v>1</v>
      </c>
      <c r="I3888" s="27">
        <v>0</v>
      </c>
      <c r="J3888" s="27">
        <v>0</v>
      </c>
      <c r="K3888" s="27">
        <v>2</v>
      </c>
      <c r="L3888" s="27">
        <v>1</v>
      </c>
      <c r="M3888" s="27">
        <v>0</v>
      </c>
      <c r="N3888" s="27">
        <v>0</v>
      </c>
      <c r="O3888" s="27">
        <v>0</v>
      </c>
      <c r="P3888" s="27"/>
      <c r="Q3888" s="27"/>
      <c r="R3888" s="27">
        <v>0</v>
      </c>
      <c r="S3888" s="27">
        <v>1</v>
      </c>
      <c r="T3888" s="33">
        <v>1.0157995537348996</v>
      </c>
      <c r="U3888" s="27"/>
      <c r="V3888" s="27"/>
      <c r="W3888" s="27"/>
      <c r="X3888" s="27"/>
      <c r="Y3888" s="27"/>
      <c r="Z3888" s="27">
        <v>1</v>
      </c>
    </row>
    <row r="3889" spans="1:26">
      <c r="A3889" s="27">
        <v>1960</v>
      </c>
      <c r="B3889" t="s">
        <v>101</v>
      </c>
      <c r="C3889" s="27"/>
      <c r="D3889" s="27"/>
      <c r="E3889" s="27"/>
      <c r="F3889" s="27">
        <v>0</v>
      </c>
      <c r="G3889" s="27">
        <v>1</v>
      </c>
      <c r="H3889" s="27">
        <v>1</v>
      </c>
      <c r="I3889" s="27">
        <v>0</v>
      </c>
      <c r="J3889" s="27">
        <v>0</v>
      </c>
      <c r="K3889" s="27">
        <v>2</v>
      </c>
      <c r="L3889" s="27">
        <v>1</v>
      </c>
      <c r="M3889" s="27">
        <v>0</v>
      </c>
      <c r="N3889" s="27">
        <v>0</v>
      </c>
      <c r="O3889" s="27">
        <v>0</v>
      </c>
      <c r="P3889" s="27"/>
      <c r="Q3889" s="27"/>
      <c r="R3889" s="27">
        <v>0</v>
      </c>
      <c r="S3889" s="27">
        <v>1</v>
      </c>
      <c r="T3889" s="33">
        <v>0.99364431383616725</v>
      </c>
      <c r="U3889" s="27"/>
      <c r="V3889" s="27"/>
      <c r="W3889" s="27"/>
      <c r="X3889" s="27"/>
      <c r="Y3889" s="27"/>
      <c r="Z3889" s="27">
        <v>1</v>
      </c>
    </row>
    <row r="3890" spans="1:26">
      <c r="A3890" s="27">
        <v>1961</v>
      </c>
      <c r="B3890" t="s">
        <v>101</v>
      </c>
      <c r="C3890" s="27"/>
      <c r="D3890" s="27"/>
      <c r="E3890" s="27"/>
      <c r="F3890" s="27">
        <v>0</v>
      </c>
      <c r="G3890" s="27">
        <v>1</v>
      </c>
      <c r="H3890" s="27">
        <v>1</v>
      </c>
      <c r="I3890" s="27">
        <v>0</v>
      </c>
      <c r="J3890" s="27">
        <v>0</v>
      </c>
      <c r="K3890" s="27">
        <v>2</v>
      </c>
      <c r="L3890" s="27">
        <v>1</v>
      </c>
      <c r="M3890" s="27">
        <v>0</v>
      </c>
      <c r="N3890" s="27">
        <v>0</v>
      </c>
      <c r="O3890" s="27">
        <v>0</v>
      </c>
      <c r="P3890" s="27"/>
      <c r="Q3890" s="27"/>
      <c r="R3890" s="27">
        <v>0</v>
      </c>
      <c r="S3890" s="27">
        <v>1</v>
      </c>
      <c r="T3890" s="33">
        <v>0.97346733996739376</v>
      </c>
      <c r="U3890" s="27"/>
      <c r="V3890" s="27"/>
      <c r="W3890" s="27"/>
      <c r="X3890" s="27"/>
      <c r="Y3890" s="27"/>
      <c r="Z3890" s="27">
        <v>1</v>
      </c>
    </row>
    <row r="3891" spans="1:26">
      <c r="A3891" s="27">
        <v>1962</v>
      </c>
      <c r="B3891" t="s">
        <v>101</v>
      </c>
      <c r="C3891" s="27"/>
      <c r="D3891" s="27"/>
      <c r="E3891" s="27"/>
      <c r="F3891" s="27">
        <v>0</v>
      </c>
      <c r="G3891" s="27">
        <v>1</v>
      </c>
      <c r="H3891" s="27">
        <v>1</v>
      </c>
      <c r="I3891" s="27">
        <v>0</v>
      </c>
      <c r="J3891" s="27">
        <v>0</v>
      </c>
      <c r="K3891" s="27">
        <v>2</v>
      </c>
      <c r="L3891" s="27">
        <v>1</v>
      </c>
      <c r="M3891" s="27">
        <v>0</v>
      </c>
      <c r="N3891" s="27">
        <v>0</v>
      </c>
      <c r="O3891" s="27">
        <v>0</v>
      </c>
      <c r="P3891" s="27"/>
      <c r="Q3891" s="27"/>
      <c r="R3891" s="27">
        <v>0</v>
      </c>
      <c r="S3891" s="27">
        <v>1</v>
      </c>
      <c r="T3891" s="33">
        <v>0.97699079984331827</v>
      </c>
      <c r="U3891" s="27"/>
      <c r="V3891" s="27"/>
      <c r="W3891" s="27"/>
      <c r="X3891" s="27"/>
      <c r="Y3891" s="27"/>
      <c r="Z3891" s="27">
        <v>1</v>
      </c>
    </row>
    <row r="3892" spans="1:26">
      <c r="A3892" s="27">
        <v>1963</v>
      </c>
      <c r="B3892" t="s">
        <v>101</v>
      </c>
      <c r="C3892" s="27"/>
      <c r="D3892" s="27"/>
      <c r="E3892" s="27"/>
      <c r="F3892" s="27">
        <v>0</v>
      </c>
      <c r="G3892" s="27">
        <v>1</v>
      </c>
      <c r="H3892" s="27">
        <v>1</v>
      </c>
      <c r="I3892" s="27">
        <v>0</v>
      </c>
      <c r="J3892" s="27">
        <v>0</v>
      </c>
      <c r="K3892" s="27">
        <v>2</v>
      </c>
      <c r="L3892" s="27">
        <v>1</v>
      </c>
      <c r="M3892" s="27">
        <v>0</v>
      </c>
      <c r="N3892" s="27">
        <v>0</v>
      </c>
      <c r="O3892" s="27">
        <v>0</v>
      </c>
      <c r="P3892" s="27"/>
      <c r="Q3892" s="27"/>
      <c r="R3892" s="27">
        <v>0</v>
      </c>
      <c r="S3892" s="27">
        <v>1</v>
      </c>
      <c r="T3892" s="33">
        <v>0.98866747285419376</v>
      </c>
      <c r="U3892" s="27"/>
      <c r="V3892" s="27"/>
      <c r="W3892" s="27"/>
      <c r="X3892" s="27"/>
      <c r="Y3892" s="27"/>
      <c r="Z3892" s="27">
        <v>1</v>
      </c>
    </row>
    <row r="3893" spans="1:26">
      <c r="A3893" s="27">
        <v>1964</v>
      </c>
      <c r="B3893" t="s">
        <v>101</v>
      </c>
      <c r="C3893" s="27"/>
      <c r="D3893" s="27"/>
      <c r="E3893" s="27"/>
      <c r="F3893" s="27">
        <v>0</v>
      </c>
      <c r="G3893" s="27">
        <v>1</v>
      </c>
      <c r="H3893" s="27">
        <v>1</v>
      </c>
      <c r="I3893" s="27">
        <v>0</v>
      </c>
      <c r="J3893" s="27">
        <v>0</v>
      </c>
      <c r="K3893" s="27">
        <v>2</v>
      </c>
      <c r="L3893" s="27">
        <v>1</v>
      </c>
      <c r="M3893" s="27">
        <v>0</v>
      </c>
      <c r="N3893" s="27">
        <v>0</v>
      </c>
      <c r="O3893" s="27">
        <v>0</v>
      </c>
      <c r="P3893" s="27"/>
      <c r="Q3893" s="27"/>
      <c r="R3893" s="27">
        <v>0</v>
      </c>
      <c r="S3893" s="27">
        <v>1</v>
      </c>
      <c r="T3893" s="33">
        <v>1.0337554660061781</v>
      </c>
      <c r="U3893" s="27"/>
      <c r="V3893" s="27"/>
      <c r="W3893" s="27"/>
      <c r="X3893" s="27"/>
      <c r="Y3893" s="27"/>
      <c r="Z3893" s="27">
        <v>1</v>
      </c>
    </row>
    <row r="3894" spans="1:26">
      <c r="A3894" s="27">
        <v>1965</v>
      </c>
      <c r="B3894" t="s">
        <v>101</v>
      </c>
      <c r="C3894" s="27"/>
      <c r="D3894" s="27"/>
      <c r="E3894" s="27"/>
      <c r="F3894" s="27">
        <v>0</v>
      </c>
      <c r="G3894" s="27">
        <v>1</v>
      </c>
      <c r="H3894" s="27">
        <v>1</v>
      </c>
      <c r="I3894" s="27">
        <v>0</v>
      </c>
      <c r="J3894" s="27">
        <v>0</v>
      </c>
      <c r="K3894" s="27">
        <v>2</v>
      </c>
      <c r="L3894" s="27">
        <v>1</v>
      </c>
      <c r="M3894" s="27">
        <v>0</v>
      </c>
      <c r="N3894" s="27">
        <v>0</v>
      </c>
      <c r="O3894" s="27">
        <v>0</v>
      </c>
      <c r="P3894" s="27"/>
      <c r="Q3894" s="27"/>
      <c r="R3894" s="27">
        <v>0</v>
      </c>
      <c r="S3894" s="27">
        <v>1</v>
      </c>
      <c r="T3894" s="33">
        <v>1.0227515959565798</v>
      </c>
      <c r="U3894" s="27"/>
      <c r="V3894" s="27"/>
      <c r="W3894" s="27"/>
      <c r="X3894" s="27"/>
      <c r="Y3894" s="27"/>
      <c r="Z3894" s="27">
        <v>1</v>
      </c>
    </row>
    <row r="3895" spans="1:26">
      <c r="A3895" s="27">
        <v>1966</v>
      </c>
      <c r="B3895" t="s">
        <v>101</v>
      </c>
      <c r="C3895" s="27"/>
      <c r="D3895" s="27"/>
      <c r="E3895" s="27"/>
      <c r="F3895" s="27">
        <v>0</v>
      </c>
      <c r="G3895" s="27">
        <v>1</v>
      </c>
      <c r="H3895" s="27">
        <v>1</v>
      </c>
      <c r="I3895" s="27">
        <v>0</v>
      </c>
      <c r="J3895" s="27">
        <v>0</v>
      </c>
      <c r="K3895" s="27">
        <v>2</v>
      </c>
      <c r="L3895" s="27">
        <v>1</v>
      </c>
      <c r="M3895" s="27">
        <v>0</v>
      </c>
      <c r="N3895" s="27">
        <v>0</v>
      </c>
      <c r="O3895" s="27">
        <v>0</v>
      </c>
      <c r="P3895" s="27"/>
      <c r="Q3895" s="27"/>
      <c r="R3895" s="27">
        <v>0</v>
      </c>
      <c r="S3895" s="27">
        <v>1</v>
      </c>
      <c r="T3895" s="33">
        <v>1.060453919000093</v>
      </c>
      <c r="U3895" s="27"/>
      <c r="V3895" s="27"/>
      <c r="W3895" s="27"/>
      <c r="X3895" s="27"/>
      <c r="Y3895" s="27"/>
      <c r="Z3895" s="27">
        <v>1</v>
      </c>
    </row>
    <row r="3896" spans="1:26">
      <c r="A3896" s="27">
        <v>1967</v>
      </c>
      <c r="B3896" t="s">
        <v>101</v>
      </c>
      <c r="C3896" s="27"/>
      <c r="D3896" s="27"/>
      <c r="E3896" s="27"/>
      <c r="F3896" s="27">
        <v>0</v>
      </c>
      <c r="G3896" s="27">
        <v>1</v>
      </c>
      <c r="H3896" s="27">
        <v>1</v>
      </c>
      <c r="I3896" s="27">
        <v>0</v>
      </c>
      <c r="J3896" s="27">
        <v>0</v>
      </c>
      <c r="K3896" s="27">
        <v>2</v>
      </c>
      <c r="L3896" s="27">
        <v>1</v>
      </c>
      <c r="M3896" s="27">
        <v>0</v>
      </c>
      <c r="N3896" s="27">
        <v>0</v>
      </c>
      <c r="O3896" s="27">
        <v>0</v>
      </c>
      <c r="P3896" s="27"/>
      <c r="Q3896" s="27"/>
      <c r="R3896" s="27">
        <v>0</v>
      </c>
      <c r="S3896" s="27">
        <v>1</v>
      </c>
      <c r="T3896" s="33">
        <v>1.0100991944882907</v>
      </c>
      <c r="U3896" s="27"/>
      <c r="V3896" s="27"/>
      <c r="W3896" s="27"/>
      <c r="X3896" s="27"/>
      <c r="Y3896" s="27"/>
      <c r="Z3896" s="27">
        <v>1</v>
      </c>
    </row>
    <row r="3897" spans="1:26">
      <c r="A3897" s="27">
        <v>1968</v>
      </c>
      <c r="B3897" t="s">
        <v>101</v>
      </c>
      <c r="C3897" s="27"/>
      <c r="D3897" s="27"/>
      <c r="E3897" s="27"/>
      <c r="F3897" s="27">
        <v>0</v>
      </c>
      <c r="G3897" s="27">
        <v>1</v>
      </c>
      <c r="H3897" s="27">
        <v>1</v>
      </c>
      <c r="I3897" s="27">
        <v>0</v>
      </c>
      <c r="J3897" s="27">
        <v>0</v>
      </c>
      <c r="K3897" s="27">
        <v>2</v>
      </c>
      <c r="L3897" s="27">
        <v>1</v>
      </c>
      <c r="M3897" s="27">
        <v>0</v>
      </c>
      <c r="N3897" s="27">
        <v>0</v>
      </c>
      <c r="O3897" s="27">
        <v>0</v>
      </c>
      <c r="P3897" s="27"/>
      <c r="Q3897" s="27"/>
      <c r="R3897" s="27">
        <v>0</v>
      </c>
      <c r="S3897" s="27">
        <v>1</v>
      </c>
      <c r="T3897" s="33">
        <v>0.99765870157012104</v>
      </c>
      <c r="U3897" s="27"/>
      <c r="V3897" s="27"/>
      <c r="W3897" s="27"/>
      <c r="X3897" s="27"/>
      <c r="Y3897" s="27"/>
      <c r="Z3897" s="27">
        <v>1</v>
      </c>
    </row>
    <row r="3898" spans="1:26">
      <c r="A3898" s="27">
        <v>1969</v>
      </c>
      <c r="B3898" t="s">
        <v>101</v>
      </c>
      <c r="C3898" s="27"/>
      <c r="D3898" s="27"/>
      <c r="E3898" s="27"/>
      <c r="F3898" s="27">
        <v>0</v>
      </c>
      <c r="G3898" s="27">
        <v>1</v>
      </c>
      <c r="H3898" s="27">
        <v>1</v>
      </c>
      <c r="I3898" s="27">
        <v>0</v>
      </c>
      <c r="J3898" s="27">
        <v>0</v>
      </c>
      <c r="K3898" s="27">
        <v>2</v>
      </c>
      <c r="L3898" s="27">
        <v>1</v>
      </c>
      <c r="M3898" s="27">
        <v>0</v>
      </c>
      <c r="N3898" s="27">
        <v>0</v>
      </c>
      <c r="O3898" s="27">
        <v>0</v>
      </c>
      <c r="P3898" s="27"/>
      <c r="Q3898" s="27"/>
      <c r="R3898" s="27">
        <v>0</v>
      </c>
      <c r="S3898" s="27">
        <v>1</v>
      </c>
      <c r="T3898" s="33">
        <v>1.0058077459461789</v>
      </c>
      <c r="U3898" s="27"/>
      <c r="V3898" s="27"/>
      <c r="W3898" s="27"/>
      <c r="X3898" s="27"/>
      <c r="Y3898" s="27"/>
      <c r="Z3898" s="27">
        <v>1</v>
      </c>
    </row>
    <row r="3899" spans="1:26">
      <c r="A3899" s="27">
        <v>1970</v>
      </c>
      <c r="B3899" t="s">
        <v>101</v>
      </c>
      <c r="C3899" s="27"/>
      <c r="D3899" s="27"/>
      <c r="E3899" s="27"/>
      <c r="F3899" s="27">
        <v>0</v>
      </c>
      <c r="G3899" s="27">
        <v>1</v>
      </c>
      <c r="H3899" s="27">
        <v>1</v>
      </c>
      <c r="I3899" s="27">
        <v>0</v>
      </c>
      <c r="J3899" s="27">
        <v>0</v>
      </c>
      <c r="K3899" s="27">
        <v>2</v>
      </c>
      <c r="L3899" s="27">
        <v>1</v>
      </c>
      <c r="M3899" s="27">
        <v>0</v>
      </c>
      <c r="N3899" s="27">
        <v>0</v>
      </c>
      <c r="O3899" s="27">
        <v>0</v>
      </c>
      <c r="P3899" s="27"/>
      <c r="Q3899" s="27"/>
      <c r="R3899" s="27">
        <v>0</v>
      </c>
      <c r="S3899" s="27">
        <v>1</v>
      </c>
      <c r="T3899" s="33">
        <v>1</v>
      </c>
      <c r="U3899" s="27">
        <v>0</v>
      </c>
      <c r="V3899" s="27">
        <v>18327000</v>
      </c>
      <c r="W3899" s="27">
        <v>0</v>
      </c>
      <c r="X3899" s="27"/>
      <c r="Y3899" s="27">
        <v>0</v>
      </c>
      <c r="Z3899" s="27">
        <v>1</v>
      </c>
    </row>
    <row r="3900" spans="1:26">
      <c r="A3900" s="27">
        <v>1971</v>
      </c>
      <c r="B3900" t="s">
        <v>101</v>
      </c>
      <c r="C3900" s="27"/>
      <c r="D3900" s="27"/>
      <c r="E3900" s="27"/>
      <c r="F3900" s="27">
        <v>0</v>
      </c>
      <c r="G3900" s="27">
        <v>1</v>
      </c>
      <c r="H3900" s="27">
        <v>1</v>
      </c>
      <c r="I3900" s="27">
        <v>0</v>
      </c>
      <c r="J3900" s="27">
        <v>0</v>
      </c>
      <c r="K3900" s="27">
        <v>2</v>
      </c>
      <c r="L3900" s="27">
        <v>1</v>
      </c>
      <c r="M3900" s="27">
        <v>0</v>
      </c>
      <c r="N3900" s="27">
        <v>0</v>
      </c>
      <c r="O3900" s="27">
        <v>0</v>
      </c>
      <c r="P3900" s="27"/>
      <c r="Q3900" s="27"/>
      <c r="R3900" s="27">
        <v>0</v>
      </c>
      <c r="S3900" s="27">
        <v>1</v>
      </c>
      <c r="T3900" s="33">
        <v>0.92761372871024128</v>
      </c>
      <c r="U3900" s="27">
        <v>0</v>
      </c>
      <c r="V3900" s="27">
        <v>16856000</v>
      </c>
      <c r="W3900" s="27">
        <v>0</v>
      </c>
      <c r="X3900" s="27"/>
      <c r="Y3900" s="27">
        <v>0</v>
      </c>
      <c r="Z3900" s="27">
        <v>1</v>
      </c>
    </row>
    <row r="3901" spans="1:26">
      <c r="A3901" s="27">
        <v>1972</v>
      </c>
      <c r="B3901" t="s">
        <v>101</v>
      </c>
      <c r="C3901" s="27"/>
      <c r="D3901" s="27"/>
      <c r="E3901" s="27"/>
      <c r="F3901" s="27">
        <v>0</v>
      </c>
      <c r="G3901" s="27">
        <v>1</v>
      </c>
      <c r="H3901" s="27">
        <v>1</v>
      </c>
      <c r="I3901" s="27">
        <v>0</v>
      </c>
      <c r="J3901" s="27">
        <v>0</v>
      </c>
      <c r="K3901" s="27">
        <v>2</v>
      </c>
      <c r="L3901" s="27">
        <v>1</v>
      </c>
      <c r="M3901" s="27">
        <v>0</v>
      </c>
      <c r="N3901" s="27">
        <v>0</v>
      </c>
      <c r="O3901" s="27">
        <v>0</v>
      </c>
      <c r="P3901" s="27"/>
      <c r="Q3901" s="27"/>
      <c r="R3901" s="27">
        <v>0</v>
      </c>
      <c r="S3901" s="27">
        <v>1</v>
      </c>
      <c r="T3901" s="33">
        <v>0.92122545142259926</v>
      </c>
      <c r="U3901" s="27">
        <v>0</v>
      </c>
      <c r="V3901" s="27">
        <v>15315000</v>
      </c>
      <c r="W3901" s="27">
        <v>0</v>
      </c>
      <c r="X3901" s="27"/>
      <c r="Y3901" s="27">
        <v>0</v>
      </c>
      <c r="Z3901" s="27">
        <v>1</v>
      </c>
    </row>
    <row r="3902" spans="1:26">
      <c r="A3902" s="27">
        <v>1973</v>
      </c>
      <c r="B3902" t="s">
        <v>101</v>
      </c>
      <c r="C3902" s="27"/>
      <c r="D3902" s="27"/>
      <c r="E3902" s="27"/>
      <c r="F3902" s="27">
        <v>0</v>
      </c>
      <c r="G3902" s="27">
        <v>1</v>
      </c>
      <c r="H3902" s="27">
        <v>1</v>
      </c>
      <c r="I3902" s="27">
        <v>0</v>
      </c>
      <c r="J3902" s="27">
        <v>0</v>
      </c>
      <c r="K3902" s="27">
        <v>2</v>
      </c>
      <c r="L3902" s="27">
        <v>1</v>
      </c>
      <c r="M3902" s="27">
        <v>0</v>
      </c>
      <c r="N3902" s="27">
        <v>0</v>
      </c>
      <c r="O3902" s="27">
        <v>0</v>
      </c>
      <c r="P3902" s="27"/>
      <c r="Q3902" s="27"/>
      <c r="R3902" s="27">
        <v>0</v>
      </c>
      <c r="S3902" s="27">
        <v>1</v>
      </c>
      <c r="T3902" s="33">
        <v>1.2798279189511945</v>
      </c>
      <c r="U3902" s="27">
        <v>0</v>
      </c>
      <c r="V3902" s="27">
        <v>13700000</v>
      </c>
      <c r="W3902" s="27">
        <v>0</v>
      </c>
      <c r="X3902" s="27"/>
      <c r="Y3902" s="27">
        <v>20000000</v>
      </c>
      <c r="Z3902" s="27">
        <v>1</v>
      </c>
    </row>
    <row r="3903" spans="1:26">
      <c r="A3903" s="27">
        <v>1974</v>
      </c>
      <c r="B3903" t="s">
        <v>101</v>
      </c>
      <c r="C3903" s="27"/>
      <c r="D3903" s="27"/>
      <c r="E3903" s="27"/>
      <c r="F3903" s="27">
        <v>0</v>
      </c>
      <c r="G3903" s="27">
        <v>1</v>
      </c>
      <c r="H3903" s="27">
        <v>1</v>
      </c>
      <c r="I3903" s="27">
        <v>0</v>
      </c>
      <c r="J3903" s="27">
        <v>0</v>
      </c>
      <c r="K3903" s="27">
        <v>2</v>
      </c>
      <c r="L3903" s="27">
        <v>1</v>
      </c>
      <c r="M3903" s="27">
        <v>0</v>
      </c>
      <c r="N3903" s="27">
        <v>0</v>
      </c>
      <c r="O3903" s="27">
        <v>0</v>
      </c>
      <c r="P3903" s="27"/>
      <c r="Q3903" s="27"/>
      <c r="R3903" s="27">
        <v>0</v>
      </c>
      <c r="S3903" s="27">
        <v>1</v>
      </c>
      <c r="T3903" s="33">
        <v>1.2793035310212315</v>
      </c>
      <c r="U3903" s="27">
        <v>0</v>
      </c>
      <c r="V3903" s="27">
        <v>12006000</v>
      </c>
      <c r="W3903" s="27">
        <v>0</v>
      </c>
      <c r="X3903" s="27"/>
      <c r="Y3903" s="27">
        <v>106000000</v>
      </c>
      <c r="Z3903" s="27">
        <v>1</v>
      </c>
    </row>
    <row r="3904" spans="1:26">
      <c r="A3904" s="27">
        <v>1975</v>
      </c>
      <c r="B3904" t="s">
        <v>101</v>
      </c>
      <c r="C3904" s="27"/>
      <c r="D3904" s="27"/>
      <c r="E3904" s="27"/>
      <c r="F3904" s="27">
        <v>0</v>
      </c>
      <c r="G3904" s="27">
        <v>1</v>
      </c>
      <c r="H3904" s="27">
        <v>1</v>
      </c>
      <c r="I3904" s="27">
        <v>0</v>
      </c>
      <c r="J3904" s="27">
        <v>0</v>
      </c>
      <c r="K3904" s="27">
        <v>2</v>
      </c>
      <c r="L3904" s="27">
        <v>1</v>
      </c>
      <c r="M3904" s="27">
        <v>0</v>
      </c>
      <c r="N3904" s="27">
        <v>0</v>
      </c>
      <c r="O3904" s="27">
        <v>0</v>
      </c>
      <c r="P3904" s="27"/>
      <c r="Q3904" s="27"/>
      <c r="R3904" s="27">
        <v>0</v>
      </c>
      <c r="S3904" s="27">
        <v>1</v>
      </c>
      <c r="T3904" s="33">
        <v>0.94696688960437181</v>
      </c>
      <c r="U3904" s="27">
        <v>0</v>
      </c>
      <c r="V3904" s="27">
        <v>15623000</v>
      </c>
      <c r="W3904" s="27">
        <v>0</v>
      </c>
      <c r="X3904" s="27"/>
      <c r="Y3904" s="27">
        <v>22500000</v>
      </c>
      <c r="Z3904" s="27">
        <v>1</v>
      </c>
    </row>
    <row r="3905" spans="1:26">
      <c r="A3905" s="27">
        <v>1976</v>
      </c>
      <c r="B3905" t="s">
        <v>101</v>
      </c>
      <c r="C3905" s="27"/>
      <c r="D3905" s="27"/>
      <c r="E3905" s="27"/>
      <c r="F3905" s="27">
        <v>0</v>
      </c>
      <c r="G3905" s="27">
        <v>1</v>
      </c>
      <c r="H3905" s="27">
        <v>1</v>
      </c>
      <c r="I3905" s="27">
        <v>0</v>
      </c>
      <c r="J3905" s="27">
        <v>0</v>
      </c>
      <c r="K3905" s="27">
        <v>2</v>
      </c>
      <c r="L3905" s="27">
        <v>1</v>
      </c>
      <c r="M3905" s="27">
        <v>0</v>
      </c>
      <c r="N3905" s="27">
        <v>0</v>
      </c>
      <c r="O3905" s="27">
        <v>0</v>
      </c>
      <c r="P3905" s="27"/>
      <c r="Q3905" s="27"/>
      <c r="R3905" s="27">
        <v>0</v>
      </c>
      <c r="S3905" s="27">
        <v>1</v>
      </c>
      <c r="T3905" s="33">
        <v>1.0219497573337515</v>
      </c>
      <c r="U3905" s="27">
        <v>0</v>
      </c>
      <c r="V3905" s="27">
        <v>13764000</v>
      </c>
      <c r="W3905" s="27">
        <v>0</v>
      </c>
      <c r="X3905" s="27"/>
      <c r="Y3905" s="27">
        <v>0</v>
      </c>
      <c r="Z3905" s="27">
        <v>1</v>
      </c>
    </row>
    <row r="3906" spans="1:26">
      <c r="A3906" s="27">
        <v>1977</v>
      </c>
      <c r="B3906" t="s">
        <v>101</v>
      </c>
      <c r="C3906" s="27"/>
      <c r="D3906" s="27"/>
      <c r="E3906" s="27"/>
      <c r="F3906" s="27">
        <v>0</v>
      </c>
      <c r="G3906" s="27">
        <v>1</v>
      </c>
      <c r="H3906" s="27">
        <v>1</v>
      </c>
      <c r="I3906" s="27">
        <v>0</v>
      </c>
      <c r="J3906" s="27">
        <v>0</v>
      </c>
      <c r="K3906" s="27">
        <v>2</v>
      </c>
      <c r="L3906" s="27">
        <v>1</v>
      </c>
      <c r="M3906" s="27">
        <v>0</v>
      </c>
      <c r="N3906" s="27">
        <v>0</v>
      </c>
      <c r="O3906" s="27">
        <v>0</v>
      </c>
      <c r="P3906" s="27"/>
      <c r="Q3906" s="27"/>
      <c r="R3906" s="27">
        <v>0</v>
      </c>
      <c r="S3906" s="27">
        <v>1</v>
      </c>
      <c r="T3906" s="33">
        <v>1.0409624303569636</v>
      </c>
      <c r="U3906" s="27">
        <v>0</v>
      </c>
      <c r="V3906" s="27">
        <v>11817000</v>
      </c>
      <c r="W3906" s="27">
        <v>0</v>
      </c>
      <c r="X3906" s="27"/>
      <c r="Y3906" s="27">
        <v>150000000</v>
      </c>
      <c r="Z3906" s="27">
        <v>1</v>
      </c>
    </row>
    <row r="3907" spans="1:26">
      <c r="A3907" s="27">
        <v>1978</v>
      </c>
      <c r="B3907" t="s">
        <v>101</v>
      </c>
      <c r="C3907" s="27"/>
      <c r="D3907" s="27"/>
      <c r="E3907" s="27"/>
      <c r="F3907" s="27">
        <v>0</v>
      </c>
      <c r="G3907" s="27">
        <v>1</v>
      </c>
      <c r="H3907" s="27">
        <v>1</v>
      </c>
      <c r="I3907" s="27">
        <v>0</v>
      </c>
      <c r="J3907" s="27">
        <v>0</v>
      </c>
      <c r="K3907" s="27">
        <v>2</v>
      </c>
      <c r="L3907" s="27">
        <v>1</v>
      </c>
      <c r="M3907" s="27">
        <v>0</v>
      </c>
      <c r="N3907" s="27">
        <v>0</v>
      </c>
      <c r="O3907" s="27">
        <v>0</v>
      </c>
      <c r="P3907" s="27"/>
      <c r="Q3907" s="27"/>
      <c r="R3907" s="27">
        <v>0</v>
      </c>
      <c r="S3907" s="27">
        <v>1</v>
      </c>
      <c r="T3907" s="33">
        <v>0.91734575384516981</v>
      </c>
      <c r="U3907" s="27">
        <v>0</v>
      </c>
      <c r="V3907" s="27">
        <v>12555000</v>
      </c>
      <c r="W3907" s="27">
        <v>0</v>
      </c>
      <c r="X3907" s="27"/>
      <c r="Y3907" s="27">
        <v>300000000</v>
      </c>
      <c r="Z3907" s="27">
        <v>1</v>
      </c>
    </row>
    <row r="3908" spans="1:26">
      <c r="A3908" s="27">
        <v>1979</v>
      </c>
      <c r="B3908" t="s">
        <v>101</v>
      </c>
      <c r="C3908" s="27"/>
      <c r="D3908" s="27"/>
      <c r="E3908" s="27"/>
      <c r="F3908" s="27">
        <v>0</v>
      </c>
      <c r="G3908" s="27">
        <v>1</v>
      </c>
      <c r="H3908" s="27">
        <v>1</v>
      </c>
      <c r="I3908" s="27">
        <v>0</v>
      </c>
      <c r="J3908" s="27">
        <v>0</v>
      </c>
      <c r="K3908" s="27">
        <v>2</v>
      </c>
      <c r="L3908" s="27">
        <v>1</v>
      </c>
      <c r="M3908" s="27">
        <v>0</v>
      </c>
      <c r="N3908" s="27">
        <v>0</v>
      </c>
      <c r="O3908" s="27">
        <v>0</v>
      </c>
      <c r="P3908" s="27"/>
      <c r="Q3908" s="27"/>
      <c r="R3908" s="27">
        <v>0</v>
      </c>
      <c r="S3908" s="27">
        <v>1</v>
      </c>
      <c r="T3908" s="33">
        <v>0.9810294585578897</v>
      </c>
      <c r="U3908" s="27">
        <v>0</v>
      </c>
      <c r="V3908" s="27">
        <v>22177000</v>
      </c>
      <c r="W3908" s="27">
        <v>0</v>
      </c>
      <c r="X3908" s="27"/>
      <c r="Y3908" s="27">
        <v>0</v>
      </c>
      <c r="Z3908" s="27">
        <v>1</v>
      </c>
    </row>
    <row r="3909" spans="1:26">
      <c r="A3909" s="27">
        <v>1980</v>
      </c>
      <c r="B3909" t="s">
        <v>101</v>
      </c>
      <c r="C3909" s="27"/>
      <c r="D3909" s="27"/>
      <c r="E3909" s="27"/>
      <c r="F3909" s="27">
        <v>0</v>
      </c>
      <c r="G3909" s="27">
        <v>1</v>
      </c>
      <c r="H3909" s="27">
        <v>1</v>
      </c>
      <c r="I3909" s="27">
        <v>0</v>
      </c>
      <c r="J3909" s="27">
        <v>0</v>
      </c>
      <c r="K3909" s="27">
        <v>2</v>
      </c>
      <c r="L3909" s="27">
        <v>1</v>
      </c>
      <c r="M3909" s="27">
        <v>0</v>
      </c>
      <c r="N3909" s="27">
        <v>0</v>
      </c>
      <c r="O3909" s="27">
        <v>0</v>
      </c>
      <c r="P3909" s="27">
        <v>4018000000</v>
      </c>
      <c r="Q3909" s="27"/>
      <c r="R3909" s="27">
        <v>0</v>
      </c>
      <c r="S3909" s="27">
        <v>1</v>
      </c>
      <c r="T3909" s="33">
        <v>0.94044734443210454</v>
      </c>
      <c r="U3909" s="27">
        <v>0</v>
      </c>
      <c r="V3909" s="27">
        <v>26665000</v>
      </c>
      <c r="W3909" s="27">
        <v>0</v>
      </c>
      <c r="X3909" s="27"/>
      <c r="Y3909" s="27">
        <v>0</v>
      </c>
      <c r="Z3909" s="27">
        <v>1</v>
      </c>
    </row>
    <row r="3910" spans="1:26">
      <c r="A3910" s="27">
        <v>1981</v>
      </c>
      <c r="B3910" t="s">
        <v>101</v>
      </c>
      <c r="C3910" s="27"/>
      <c r="D3910" s="27"/>
      <c r="E3910" s="27"/>
      <c r="F3910" s="27">
        <v>0</v>
      </c>
      <c r="G3910" s="27">
        <v>1</v>
      </c>
      <c r="H3910" s="27">
        <v>1</v>
      </c>
      <c r="I3910" s="27">
        <v>0</v>
      </c>
      <c r="J3910" s="27">
        <v>0</v>
      </c>
      <c r="K3910" s="27">
        <v>2</v>
      </c>
      <c r="L3910" s="27">
        <v>1</v>
      </c>
      <c r="M3910" s="27">
        <v>0</v>
      </c>
      <c r="N3910" s="27">
        <v>0</v>
      </c>
      <c r="O3910" s="27">
        <v>0</v>
      </c>
      <c r="P3910" s="27">
        <v>3840000000</v>
      </c>
      <c r="Q3910" s="27"/>
      <c r="R3910" s="27">
        <v>0</v>
      </c>
      <c r="S3910" s="27">
        <v>1</v>
      </c>
      <c r="T3910" s="33">
        <v>0.83355014400471705</v>
      </c>
      <c r="U3910" s="27">
        <v>0</v>
      </c>
      <c r="V3910" s="27">
        <v>33306000</v>
      </c>
      <c r="W3910" s="27">
        <v>0</v>
      </c>
      <c r="X3910" s="27"/>
      <c r="Y3910" s="27">
        <v>0</v>
      </c>
      <c r="Z3910" s="27">
        <v>1</v>
      </c>
    </row>
    <row r="3911" spans="1:26">
      <c r="A3911" s="27">
        <v>1982</v>
      </c>
      <c r="B3911" t="s">
        <v>101</v>
      </c>
      <c r="C3911" s="27"/>
      <c r="D3911" s="27"/>
      <c r="E3911" s="27"/>
      <c r="F3911" s="27">
        <v>500000</v>
      </c>
      <c r="G3911" s="27">
        <v>1</v>
      </c>
      <c r="H3911" s="27">
        <v>1</v>
      </c>
      <c r="I3911" s="27">
        <v>0</v>
      </c>
      <c r="J3911" s="27">
        <v>0</v>
      </c>
      <c r="K3911" s="27">
        <v>2</v>
      </c>
      <c r="L3911" s="27">
        <v>1</v>
      </c>
      <c r="M3911" s="27">
        <v>0</v>
      </c>
      <c r="N3911" s="27">
        <v>0</v>
      </c>
      <c r="O3911" s="27">
        <v>0</v>
      </c>
      <c r="P3911" s="27">
        <v>2619000000</v>
      </c>
      <c r="Q3911" s="27"/>
      <c r="R3911" s="27">
        <v>1</v>
      </c>
      <c r="S3911" s="27">
        <v>1</v>
      </c>
      <c r="T3911" s="33">
        <v>0.78443295677873848</v>
      </c>
      <c r="U3911" s="27">
        <v>0</v>
      </c>
      <c r="V3911" s="27">
        <v>35753000</v>
      </c>
      <c r="W3911" s="27">
        <v>0</v>
      </c>
      <c r="X3911" s="27"/>
      <c r="Y3911" s="27">
        <v>0</v>
      </c>
      <c r="Z3911" s="27">
        <v>1</v>
      </c>
    </row>
    <row r="3912" spans="1:26">
      <c r="A3912" s="27">
        <v>1983</v>
      </c>
      <c r="B3912" t="s">
        <v>101</v>
      </c>
      <c r="C3912" s="27"/>
      <c r="D3912" s="27"/>
      <c r="E3912" s="27"/>
      <c r="F3912" s="27">
        <v>0</v>
      </c>
      <c r="G3912" s="27">
        <v>1</v>
      </c>
      <c r="H3912" s="27">
        <v>1</v>
      </c>
      <c r="I3912" s="27">
        <v>0</v>
      </c>
      <c r="J3912" s="27">
        <v>0</v>
      </c>
      <c r="K3912" s="27">
        <v>2</v>
      </c>
      <c r="L3912" s="27">
        <v>1</v>
      </c>
      <c r="M3912" s="27">
        <v>0</v>
      </c>
      <c r="N3912" s="27">
        <v>0</v>
      </c>
      <c r="O3912" s="27">
        <v>0</v>
      </c>
      <c r="P3912" s="27">
        <v>3609000000</v>
      </c>
      <c r="Q3912" s="27"/>
      <c r="R3912" s="27">
        <v>1</v>
      </c>
      <c r="S3912" s="27">
        <v>1</v>
      </c>
      <c r="T3912" s="33">
        <v>0.83426891623154475</v>
      </c>
      <c r="U3912" s="27">
        <v>0</v>
      </c>
      <c r="V3912" s="27">
        <v>40743000</v>
      </c>
      <c r="W3912" s="27">
        <v>0</v>
      </c>
      <c r="X3912" s="27"/>
      <c r="Y3912" s="27">
        <v>0</v>
      </c>
      <c r="Z3912" s="27">
        <v>1</v>
      </c>
    </row>
    <row r="3913" spans="1:26">
      <c r="A3913" s="27">
        <v>1984</v>
      </c>
      <c r="B3913" t="s">
        <v>101</v>
      </c>
      <c r="C3913" s="27"/>
      <c r="D3913" s="27"/>
      <c r="E3913" s="27"/>
      <c r="F3913" s="27">
        <v>0</v>
      </c>
      <c r="G3913" s="27">
        <v>1</v>
      </c>
      <c r="H3913" s="27">
        <v>1</v>
      </c>
      <c r="I3913" s="27">
        <v>0</v>
      </c>
      <c r="J3913" s="27">
        <v>0</v>
      </c>
      <c r="K3913" s="27">
        <v>2</v>
      </c>
      <c r="L3913" s="27">
        <v>1</v>
      </c>
      <c r="M3913" s="27">
        <v>0</v>
      </c>
      <c r="N3913" s="27">
        <v>0</v>
      </c>
      <c r="O3913" s="27">
        <v>0</v>
      </c>
      <c r="P3913" s="27">
        <v>4266000000</v>
      </c>
      <c r="Q3913" s="27"/>
      <c r="R3913" s="27">
        <v>1</v>
      </c>
      <c r="S3913" s="27">
        <v>1</v>
      </c>
      <c r="T3913" s="33">
        <v>0.82999599794502654</v>
      </c>
      <c r="U3913" s="27">
        <v>0</v>
      </c>
      <c r="V3913" s="27">
        <v>29189000</v>
      </c>
      <c r="W3913" s="27">
        <v>0</v>
      </c>
      <c r="X3913" s="27"/>
      <c r="Y3913" s="27"/>
      <c r="Z3913" s="27">
        <v>1</v>
      </c>
    </row>
    <row r="3914" spans="1:26">
      <c r="A3914" s="27">
        <v>1985</v>
      </c>
      <c r="B3914" t="s">
        <v>101</v>
      </c>
      <c r="C3914" s="27"/>
      <c r="D3914" s="27"/>
      <c r="E3914" s="27"/>
      <c r="F3914" s="27">
        <v>0</v>
      </c>
      <c r="G3914" s="27">
        <v>1</v>
      </c>
      <c r="H3914" s="27">
        <v>1</v>
      </c>
      <c r="I3914" s="27">
        <v>0</v>
      </c>
      <c r="J3914" s="27">
        <v>0</v>
      </c>
      <c r="K3914" s="27">
        <v>2</v>
      </c>
      <c r="L3914" s="27">
        <v>1</v>
      </c>
      <c r="M3914" s="27">
        <v>0</v>
      </c>
      <c r="N3914" s="27">
        <v>0</v>
      </c>
      <c r="O3914" s="27">
        <v>0</v>
      </c>
      <c r="P3914" s="27">
        <v>3563000000</v>
      </c>
      <c r="Q3914" s="27"/>
      <c r="R3914" s="27">
        <v>1</v>
      </c>
      <c r="S3914" s="27">
        <v>1</v>
      </c>
      <c r="T3914" s="33">
        <v>0.74915719568429318</v>
      </c>
      <c r="U3914" s="27">
        <v>0</v>
      </c>
      <c r="V3914" s="27">
        <v>35954000</v>
      </c>
      <c r="W3914" s="27">
        <v>0</v>
      </c>
      <c r="X3914" s="27"/>
      <c r="Y3914" s="27"/>
      <c r="Z3914" s="27">
        <v>1</v>
      </c>
    </row>
    <row r="3915" spans="1:26">
      <c r="A3915" s="27">
        <v>1986</v>
      </c>
      <c r="B3915" t="s">
        <v>101</v>
      </c>
      <c r="C3915" s="27"/>
      <c r="D3915" s="27"/>
      <c r="E3915" s="27"/>
      <c r="F3915" s="27">
        <v>0</v>
      </c>
      <c r="G3915" s="27">
        <v>1</v>
      </c>
      <c r="H3915" s="27">
        <v>1</v>
      </c>
      <c r="I3915" s="27">
        <v>0</v>
      </c>
      <c r="J3915" s="27">
        <v>0</v>
      </c>
      <c r="K3915" s="27">
        <v>2</v>
      </c>
      <c r="L3915" s="27">
        <v>1</v>
      </c>
      <c r="M3915" s="27">
        <v>0</v>
      </c>
      <c r="N3915" s="27">
        <v>0</v>
      </c>
      <c r="O3915" s="27">
        <v>0</v>
      </c>
      <c r="P3915" s="27">
        <v>2778000000</v>
      </c>
      <c r="Q3915" s="27"/>
      <c r="R3915" s="27">
        <v>1</v>
      </c>
      <c r="S3915" s="27">
        <v>1</v>
      </c>
      <c r="T3915" s="33">
        <v>0.7030572776909082</v>
      </c>
      <c r="U3915" s="27">
        <v>0</v>
      </c>
      <c r="V3915" s="27">
        <v>41242000</v>
      </c>
      <c r="W3915" s="27">
        <v>0</v>
      </c>
      <c r="X3915" s="27"/>
      <c r="Y3915" s="27"/>
      <c r="Z3915" s="27">
        <v>1</v>
      </c>
    </row>
    <row r="3916" spans="1:26">
      <c r="A3916" s="27">
        <v>1987</v>
      </c>
      <c r="B3916" t="s">
        <v>101</v>
      </c>
      <c r="C3916" s="27"/>
      <c r="D3916" s="27"/>
      <c r="E3916" s="27"/>
      <c r="F3916" s="27">
        <v>0</v>
      </c>
      <c r="G3916" s="27">
        <v>1</v>
      </c>
      <c r="H3916" s="27">
        <v>1</v>
      </c>
      <c r="I3916" s="27">
        <v>0</v>
      </c>
      <c r="J3916" s="27">
        <v>0</v>
      </c>
      <c r="K3916" s="27">
        <v>2</v>
      </c>
      <c r="L3916" s="27">
        <v>1</v>
      </c>
      <c r="M3916" s="27">
        <v>0</v>
      </c>
      <c r="N3916" s="27">
        <v>0</v>
      </c>
      <c r="O3916" s="27">
        <v>0</v>
      </c>
      <c r="P3916" s="27">
        <v>3252000000</v>
      </c>
      <c r="Q3916" s="27"/>
      <c r="R3916" s="27">
        <v>1</v>
      </c>
      <c r="S3916" s="27">
        <v>1</v>
      </c>
      <c r="T3916" s="33">
        <v>0.74330063470010233</v>
      </c>
      <c r="U3916" s="27">
        <v>0</v>
      </c>
      <c r="V3916" s="27">
        <v>48614000</v>
      </c>
      <c r="W3916" s="27">
        <v>0</v>
      </c>
      <c r="X3916" s="27"/>
      <c r="Y3916" s="27"/>
      <c r="Z3916" s="27">
        <v>1</v>
      </c>
    </row>
    <row r="3917" spans="1:26">
      <c r="A3917" s="27">
        <v>1988</v>
      </c>
      <c r="B3917" t="s">
        <v>101</v>
      </c>
      <c r="C3917" s="27"/>
      <c r="D3917" s="27"/>
      <c r="E3917" s="27"/>
      <c r="F3917" s="27">
        <v>0</v>
      </c>
      <c r="G3917" s="27">
        <v>1</v>
      </c>
      <c r="H3917" s="27">
        <v>1</v>
      </c>
      <c r="I3917" s="27">
        <v>0</v>
      </c>
      <c r="J3917" s="27">
        <v>0</v>
      </c>
      <c r="K3917" s="27">
        <v>2</v>
      </c>
      <c r="L3917" s="27">
        <v>1</v>
      </c>
      <c r="M3917" s="27">
        <v>0</v>
      </c>
      <c r="N3917" s="27">
        <v>0</v>
      </c>
      <c r="O3917" s="27">
        <v>0</v>
      </c>
      <c r="P3917" s="27">
        <v>3267000000</v>
      </c>
      <c r="Q3917" s="27">
        <v>3313540067.9324584</v>
      </c>
      <c r="R3917" s="27">
        <v>0</v>
      </c>
      <c r="S3917" s="27">
        <v>1</v>
      </c>
      <c r="T3917" s="33">
        <v>0.80560957079318884</v>
      </c>
      <c r="U3917" s="27">
        <v>0</v>
      </c>
      <c r="V3917" s="27">
        <v>38032000</v>
      </c>
      <c r="W3917" s="27">
        <v>0</v>
      </c>
      <c r="X3917" s="27"/>
      <c r="Y3917" s="27"/>
      <c r="Z3917" s="27">
        <v>1</v>
      </c>
    </row>
    <row r="3918" spans="1:26">
      <c r="A3918" s="27">
        <v>1989</v>
      </c>
      <c r="B3918" t="s">
        <v>101</v>
      </c>
      <c r="C3918" s="27"/>
      <c r="D3918" s="27"/>
      <c r="E3918" s="27"/>
      <c r="F3918" s="27">
        <v>0</v>
      </c>
      <c r="G3918" s="27">
        <v>1</v>
      </c>
      <c r="H3918" s="27">
        <v>1</v>
      </c>
      <c r="I3918" s="27">
        <v>0</v>
      </c>
      <c r="J3918" s="27">
        <v>0</v>
      </c>
      <c r="K3918" s="27">
        <v>2</v>
      </c>
      <c r="L3918" s="27">
        <v>1</v>
      </c>
      <c r="M3918" s="27">
        <v>0</v>
      </c>
      <c r="N3918" s="27">
        <v>0</v>
      </c>
      <c r="O3918" s="27">
        <v>0</v>
      </c>
      <c r="P3918" s="27">
        <v>2680000000</v>
      </c>
      <c r="Q3918" s="27">
        <v>2717998687.7100158</v>
      </c>
      <c r="R3918" s="27">
        <v>0</v>
      </c>
      <c r="S3918" s="27">
        <v>1</v>
      </c>
      <c r="T3918" s="33">
        <v>0.74679040704290955</v>
      </c>
      <c r="U3918" s="27">
        <v>0</v>
      </c>
      <c r="V3918" s="27">
        <v>36613000</v>
      </c>
      <c r="W3918" s="27">
        <v>0</v>
      </c>
      <c r="X3918" s="27"/>
      <c r="Y3918" s="27"/>
      <c r="Z3918" s="27">
        <v>1</v>
      </c>
    </row>
    <row r="3919" spans="1:26">
      <c r="A3919" s="27">
        <v>1990</v>
      </c>
      <c r="B3919" t="s">
        <v>101</v>
      </c>
      <c r="C3919" s="27"/>
      <c r="D3919" s="27"/>
      <c r="E3919" s="27"/>
      <c r="F3919" s="27">
        <v>0</v>
      </c>
      <c r="G3919" s="27">
        <v>1</v>
      </c>
      <c r="H3919" s="27">
        <v>1</v>
      </c>
      <c r="I3919" s="27">
        <v>0</v>
      </c>
      <c r="J3919" s="27">
        <v>0</v>
      </c>
      <c r="K3919" s="27">
        <v>2</v>
      </c>
      <c r="L3919" s="27">
        <v>1</v>
      </c>
      <c r="M3919" s="27">
        <v>0</v>
      </c>
      <c r="N3919" s="27">
        <v>0</v>
      </c>
      <c r="O3919" s="27">
        <v>0</v>
      </c>
      <c r="P3919" s="27">
        <v>2799000000</v>
      </c>
      <c r="Q3919" s="27">
        <v>2838485353.9618664</v>
      </c>
      <c r="R3919" s="27">
        <v>0</v>
      </c>
      <c r="S3919" s="27">
        <v>1</v>
      </c>
      <c r="T3919" s="33">
        <v>0.70566019682121295</v>
      </c>
      <c r="U3919" s="27">
        <v>0</v>
      </c>
      <c r="V3919" s="27">
        <v>33649000</v>
      </c>
      <c r="W3919" s="27">
        <v>0</v>
      </c>
      <c r="X3919" s="27"/>
      <c r="Y3919" s="27"/>
      <c r="Z3919" s="27">
        <v>1</v>
      </c>
    </row>
    <row r="3920" spans="1:26">
      <c r="A3920" s="27">
        <v>1991</v>
      </c>
      <c r="B3920" t="s">
        <v>101</v>
      </c>
      <c r="C3920" s="27"/>
      <c r="D3920" s="27"/>
      <c r="E3920" s="27"/>
      <c r="F3920" s="27">
        <v>0</v>
      </c>
      <c r="G3920" s="27">
        <v>1</v>
      </c>
      <c r="H3920" s="27">
        <v>1</v>
      </c>
      <c r="I3920" s="27">
        <v>0</v>
      </c>
      <c r="J3920" s="27">
        <v>0</v>
      </c>
      <c r="K3920" s="27">
        <v>2</v>
      </c>
      <c r="L3920" s="27">
        <v>1</v>
      </c>
      <c r="M3920" s="27">
        <v>0</v>
      </c>
      <c r="N3920" s="27">
        <v>0</v>
      </c>
      <c r="O3920" s="27">
        <v>0</v>
      </c>
      <c r="P3920" s="27">
        <v>4390000000</v>
      </c>
      <c r="Q3920" s="27">
        <v>4690415092.5366325</v>
      </c>
      <c r="R3920" s="27">
        <v>0</v>
      </c>
      <c r="S3920" s="27">
        <v>1</v>
      </c>
      <c r="T3920" s="33">
        <v>0.64778014054484578</v>
      </c>
      <c r="U3920" s="27">
        <v>0</v>
      </c>
      <c r="V3920" s="27">
        <v>29074000</v>
      </c>
      <c r="W3920" s="27">
        <v>0</v>
      </c>
      <c r="X3920" s="27"/>
      <c r="Y3920" s="27"/>
      <c r="Z3920" s="27">
        <v>1</v>
      </c>
    </row>
    <row r="3921" spans="1:26">
      <c r="A3921" s="27">
        <v>1992</v>
      </c>
      <c r="B3921" t="s">
        <v>101</v>
      </c>
      <c r="C3921" s="27"/>
      <c r="D3921" s="27"/>
      <c r="E3921" s="27"/>
      <c r="F3921" s="27">
        <v>0</v>
      </c>
      <c r="G3921" s="27">
        <v>1</v>
      </c>
      <c r="H3921" s="27">
        <v>1</v>
      </c>
      <c r="I3921" s="27">
        <v>0</v>
      </c>
      <c r="J3921" s="27">
        <v>0</v>
      </c>
      <c r="K3921" s="27">
        <v>2</v>
      </c>
      <c r="L3921" s="27">
        <v>1</v>
      </c>
      <c r="M3921" s="27">
        <v>0</v>
      </c>
      <c r="N3921" s="27">
        <v>0</v>
      </c>
      <c r="O3921" s="27">
        <v>0</v>
      </c>
      <c r="P3921" s="27">
        <v>5468000000</v>
      </c>
      <c r="Q3921" s="27">
        <v>5843579160.9012194</v>
      </c>
      <c r="R3921" s="27">
        <v>0</v>
      </c>
      <c r="S3921" s="27">
        <v>1</v>
      </c>
      <c r="T3921" s="33">
        <v>0.62587770846912083</v>
      </c>
      <c r="U3921" s="27">
        <v>0</v>
      </c>
      <c r="V3921" s="27">
        <v>22819000</v>
      </c>
      <c r="W3921" s="27">
        <v>0</v>
      </c>
      <c r="X3921" s="27"/>
      <c r="Y3921" s="27"/>
      <c r="Z3921" s="27">
        <v>1</v>
      </c>
    </row>
    <row r="3922" spans="1:26">
      <c r="A3922" s="27">
        <v>1993</v>
      </c>
      <c r="B3922" t="s">
        <v>101</v>
      </c>
      <c r="C3922" s="27"/>
      <c r="D3922" s="27"/>
      <c r="E3922" s="27"/>
      <c r="F3922" s="27">
        <v>0</v>
      </c>
      <c r="G3922" s="27">
        <v>1</v>
      </c>
      <c r="H3922" s="27">
        <v>1</v>
      </c>
      <c r="I3922" s="27">
        <v>0</v>
      </c>
      <c r="J3922" s="27">
        <v>0</v>
      </c>
      <c r="K3922" s="27">
        <v>2</v>
      </c>
      <c r="L3922" s="27">
        <v>1</v>
      </c>
      <c r="M3922" s="27">
        <v>0</v>
      </c>
      <c r="N3922" s="27">
        <v>0</v>
      </c>
      <c r="O3922" s="27">
        <v>0</v>
      </c>
      <c r="P3922" s="27">
        <v>7430000000</v>
      </c>
      <c r="Q3922" s="27">
        <v>7941744492.1211014</v>
      </c>
      <c r="R3922" s="27">
        <v>0</v>
      </c>
      <c r="S3922" s="27">
        <v>1</v>
      </c>
      <c r="T3922" s="33">
        <v>0.648154718576755</v>
      </c>
      <c r="U3922" s="27">
        <v>0</v>
      </c>
      <c r="V3922" s="27">
        <v>39245000</v>
      </c>
      <c r="W3922" s="27">
        <v>0</v>
      </c>
      <c r="X3922" s="27"/>
      <c r="Y3922" s="27"/>
      <c r="Z3922" s="27">
        <v>1</v>
      </c>
    </row>
    <row r="3923" spans="1:26">
      <c r="A3923" s="27">
        <v>1994</v>
      </c>
      <c r="B3923" t="s">
        <v>101</v>
      </c>
      <c r="C3923" s="27"/>
      <c r="D3923" s="27"/>
      <c r="E3923" s="27"/>
      <c r="F3923" s="27">
        <v>0</v>
      </c>
      <c r="G3923" s="27">
        <v>1</v>
      </c>
      <c r="H3923" s="27">
        <v>1</v>
      </c>
      <c r="I3923" s="27">
        <v>0</v>
      </c>
      <c r="J3923" s="27">
        <v>0</v>
      </c>
      <c r="K3923" s="27">
        <v>2</v>
      </c>
      <c r="L3923" s="27">
        <v>1</v>
      </c>
      <c r="M3923" s="27">
        <v>0</v>
      </c>
      <c r="N3923" s="27">
        <v>0</v>
      </c>
      <c r="O3923" s="27">
        <v>0</v>
      </c>
      <c r="P3923" s="27">
        <v>8982000000</v>
      </c>
      <c r="Q3923" s="27">
        <v>9599127049.9375038</v>
      </c>
      <c r="R3923" s="27">
        <v>0</v>
      </c>
      <c r="S3923" s="27">
        <v>1</v>
      </c>
      <c r="T3923" s="33">
        <v>0.69545665111729171</v>
      </c>
      <c r="U3923" s="27">
        <v>0</v>
      </c>
      <c r="V3923" s="27">
        <v>64266000</v>
      </c>
      <c r="W3923" s="27">
        <v>0</v>
      </c>
      <c r="X3923" s="27"/>
      <c r="Y3923" s="27"/>
      <c r="Z3923" s="27">
        <v>1</v>
      </c>
    </row>
    <row r="3924" spans="1:26">
      <c r="A3924" s="27">
        <v>1995</v>
      </c>
      <c r="B3924" t="s">
        <v>101</v>
      </c>
      <c r="C3924" s="27"/>
      <c r="D3924" s="27"/>
      <c r="E3924" s="27"/>
      <c r="F3924" s="27">
        <v>0</v>
      </c>
      <c r="G3924" s="27">
        <v>1</v>
      </c>
      <c r="H3924" s="27">
        <v>1</v>
      </c>
      <c r="I3924" s="27">
        <v>0</v>
      </c>
      <c r="J3924" s="27">
        <v>0</v>
      </c>
      <c r="K3924" s="27">
        <v>2</v>
      </c>
      <c r="L3924" s="27">
        <v>1</v>
      </c>
      <c r="M3924" s="27">
        <v>0</v>
      </c>
      <c r="N3924" s="27">
        <v>0</v>
      </c>
      <c r="O3924" s="27">
        <v>0</v>
      </c>
      <c r="P3924" s="27">
        <v>10963000000</v>
      </c>
      <c r="Q3924" s="27">
        <v>11718795528.493893</v>
      </c>
      <c r="R3924" s="27">
        <v>0</v>
      </c>
      <c r="S3924" s="27">
        <v>1</v>
      </c>
      <c r="T3924" s="33">
        <v>0.69736071622307827</v>
      </c>
      <c r="U3924" s="27">
        <v>0</v>
      </c>
      <c r="V3924" s="27">
        <v>113396000</v>
      </c>
      <c r="W3924" s="27">
        <v>0</v>
      </c>
      <c r="X3924" s="27"/>
      <c r="Y3924" s="27"/>
      <c r="Z3924" s="27">
        <v>1</v>
      </c>
    </row>
    <row r="3925" spans="1:26">
      <c r="A3925" s="27">
        <v>1996</v>
      </c>
      <c r="B3925" t="s">
        <v>101</v>
      </c>
      <c r="C3925" s="27"/>
      <c r="D3925" s="27"/>
      <c r="E3925" s="27"/>
      <c r="F3925" s="27">
        <v>0</v>
      </c>
      <c r="G3925" s="27">
        <v>1</v>
      </c>
      <c r="H3925" s="27">
        <v>1</v>
      </c>
      <c r="I3925" s="27">
        <v>0</v>
      </c>
      <c r="J3925" s="27">
        <v>0</v>
      </c>
      <c r="K3925" s="27">
        <v>2</v>
      </c>
      <c r="L3925" s="27">
        <v>1</v>
      </c>
      <c r="M3925" s="27">
        <v>0</v>
      </c>
      <c r="N3925" s="27">
        <v>0</v>
      </c>
      <c r="O3925" s="27">
        <v>0</v>
      </c>
      <c r="P3925" s="27">
        <v>12816000000</v>
      </c>
      <c r="Q3925" s="27">
        <v>13690217333.269695</v>
      </c>
      <c r="R3925" s="27">
        <v>0</v>
      </c>
      <c r="S3925" s="27">
        <v>1</v>
      </c>
      <c r="T3925" s="33">
        <v>0.69966405838602452</v>
      </c>
      <c r="U3925" s="27">
        <v>0</v>
      </c>
      <c r="V3925" s="27">
        <v>131509000</v>
      </c>
      <c r="W3925" s="27">
        <v>0</v>
      </c>
      <c r="X3925" s="27"/>
      <c r="Y3925" s="27"/>
      <c r="Z3925" s="27">
        <v>1</v>
      </c>
    </row>
    <row r="3926" spans="1:26">
      <c r="A3926" s="27">
        <v>1997</v>
      </c>
      <c r="B3926" t="s">
        <v>101</v>
      </c>
      <c r="C3926" s="27"/>
      <c r="D3926" s="27"/>
      <c r="E3926" s="27"/>
      <c r="F3926" s="27">
        <v>0</v>
      </c>
      <c r="G3926" s="27">
        <v>1</v>
      </c>
      <c r="H3926" s="27">
        <v>1</v>
      </c>
      <c r="I3926" s="27">
        <v>0</v>
      </c>
      <c r="J3926" s="27">
        <v>0</v>
      </c>
      <c r="K3926" s="27">
        <v>2</v>
      </c>
      <c r="L3926" s="27">
        <v>1</v>
      </c>
      <c r="M3926" s="27">
        <v>0</v>
      </c>
      <c r="N3926" s="27">
        <v>0</v>
      </c>
      <c r="O3926" s="27">
        <v>0</v>
      </c>
      <c r="P3926" s="27">
        <v>15525000000</v>
      </c>
      <c r="Q3926" s="27">
        <v>15751867489.444624</v>
      </c>
      <c r="R3926" s="27">
        <v>0</v>
      </c>
      <c r="S3926" s="27">
        <v>1</v>
      </c>
      <c r="T3926" s="33">
        <v>0.71538944173936525</v>
      </c>
      <c r="U3926" s="27">
        <v>0</v>
      </c>
      <c r="V3926" s="27">
        <v>151259000</v>
      </c>
      <c r="W3926" s="27">
        <v>0</v>
      </c>
      <c r="X3926" s="27"/>
      <c r="Y3926" s="27"/>
      <c r="Z3926" s="27">
        <v>1</v>
      </c>
    </row>
    <row r="3927" spans="1:26">
      <c r="A3927" s="27">
        <v>1998</v>
      </c>
      <c r="B3927" t="s">
        <v>101</v>
      </c>
      <c r="C3927" s="27"/>
      <c r="D3927" s="27"/>
      <c r="E3927" s="27"/>
      <c r="F3927" s="27">
        <v>0</v>
      </c>
      <c r="G3927" s="27">
        <v>1</v>
      </c>
      <c r="H3927" s="27">
        <v>1</v>
      </c>
      <c r="I3927" s="27">
        <v>0</v>
      </c>
      <c r="J3927" s="27">
        <v>0</v>
      </c>
      <c r="K3927" s="27">
        <v>2</v>
      </c>
      <c r="L3927" s="27">
        <v>1</v>
      </c>
      <c r="M3927" s="27">
        <v>0</v>
      </c>
      <c r="N3927" s="27">
        <v>0</v>
      </c>
      <c r="O3927" s="27">
        <v>0</v>
      </c>
      <c r="P3927" s="27">
        <v>17047999999.999998</v>
      </c>
      <c r="Q3927" s="27">
        <v>17247179005.521946</v>
      </c>
      <c r="R3927" s="27">
        <v>0</v>
      </c>
      <c r="S3927" s="27">
        <v>1</v>
      </c>
      <c r="T3927" s="33">
        <v>0.63293736472878814</v>
      </c>
      <c r="U3927" s="27">
        <v>0</v>
      </c>
      <c r="V3927" s="27">
        <v>199430000</v>
      </c>
      <c r="W3927" s="27">
        <v>0</v>
      </c>
      <c r="X3927" s="27"/>
      <c r="Y3927" s="27"/>
      <c r="Z3927" s="27">
        <v>1</v>
      </c>
    </row>
    <row r="3928" spans="1:26">
      <c r="A3928" s="27">
        <v>1999</v>
      </c>
      <c r="B3928" t="s">
        <v>101</v>
      </c>
      <c r="C3928" s="27"/>
      <c r="D3928" s="27"/>
      <c r="E3928" s="27"/>
      <c r="F3928" s="27">
        <v>0</v>
      </c>
      <c r="G3928" s="27">
        <v>1</v>
      </c>
      <c r="H3928" s="27">
        <v>1</v>
      </c>
      <c r="I3928" s="27">
        <v>0</v>
      </c>
      <c r="J3928" s="27">
        <v>0</v>
      </c>
      <c r="K3928" s="27">
        <v>2</v>
      </c>
      <c r="L3928" s="27">
        <v>1</v>
      </c>
      <c r="M3928" s="27">
        <v>0</v>
      </c>
      <c r="N3928" s="27">
        <v>0</v>
      </c>
      <c r="O3928" s="27">
        <v>0</v>
      </c>
      <c r="P3928" s="27">
        <v>17161999999.999998</v>
      </c>
      <c r="Q3928" s="27">
        <v>17391056369.226524</v>
      </c>
      <c r="R3928" s="27">
        <v>0</v>
      </c>
      <c r="S3928" s="27">
        <v>1</v>
      </c>
      <c r="T3928" s="33">
        <v>0.59173831677950461</v>
      </c>
      <c r="U3928" s="27">
        <v>6029710.9000000004</v>
      </c>
      <c r="V3928" s="27">
        <v>234218000</v>
      </c>
      <c r="W3928" s="27">
        <v>0</v>
      </c>
      <c r="X3928" s="27"/>
      <c r="Y3928" s="27"/>
      <c r="Z3928" s="27">
        <v>1</v>
      </c>
    </row>
    <row r="3929" spans="1:26">
      <c r="A3929" s="27">
        <v>2000</v>
      </c>
      <c r="B3929" t="s">
        <v>101</v>
      </c>
      <c r="C3929" s="27">
        <v>0</v>
      </c>
      <c r="D3929" s="27">
        <v>0</v>
      </c>
      <c r="E3929" s="27">
        <v>0</v>
      </c>
      <c r="F3929" s="27">
        <v>600000</v>
      </c>
      <c r="G3929" s="27">
        <v>1</v>
      </c>
      <c r="H3929" s="27">
        <v>1</v>
      </c>
      <c r="I3929" s="27">
        <v>0</v>
      </c>
      <c r="J3929" s="27">
        <v>0</v>
      </c>
      <c r="K3929" s="27">
        <v>2</v>
      </c>
      <c r="L3929" s="27">
        <v>1</v>
      </c>
      <c r="M3929" s="27">
        <v>1</v>
      </c>
      <c r="N3929" s="27">
        <v>0</v>
      </c>
      <c r="O3929" s="27">
        <v>0</v>
      </c>
      <c r="P3929" s="27">
        <v>17007000000.000002</v>
      </c>
      <c r="Q3929" s="27">
        <v>17260364842.454395</v>
      </c>
      <c r="R3929" s="27">
        <v>1</v>
      </c>
      <c r="S3929" s="27">
        <v>1</v>
      </c>
      <c r="T3929" s="33">
        <v>0.62919927379193319</v>
      </c>
      <c r="U3929" s="27">
        <v>5723944.2000000002</v>
      </c>
      <c r="V3929" s="27">
        <v>247513000</v>
      </c>
      <c r="W3929" s="27">
        <v>0</v>
      </c>
      <c r="X3929" s="27"/>
      <c r="Y3929" s="27"/>
      <c r="Z3929" s="27">
        <v>1</v>
      </c>
    </row>
    <row r="3930" spans="1:26">
      <c r="A3930" s="27">
        <v>2001</v>
      </c>
      <c r="B3930" t="s">
        <v>101</v>
      </c>
      <c r="C3930" s="27">
        <v>0</v>
      </c>
      <c r="D3930" s="27">
        <v>0</v>
      </c>
      <c r="E3930" s="27">
        <v>0</v>
      </c>
      <c r="F3930" s="27">
        <v>0</v>
      </c>
      <c r="G3930" s="27">
        <v>1</v>
      </c>
      <c r="H3930" s="27">
        <v>1</v>
      </c>
      <c r="I3930" s="27">
        <v>0</v>
      </c>
      <c r="J3930" s="27">
        <v>0</v>
      </c>
      <c r="K3930" s="27">
        <v>2</v>
      </c>
      <c r="L3930" s="27">
        <v>1</v>
      </c>
      <c r="M3930" s="27">
        <v>1</v>
      </c>
      <c r="N3930" s="27">
        <v>0</v>
      </c>
      <c r="O3930" s="27">
        <v>0</v>
      </c>
      <c r="P3930" s="27">
        <v>17349000000</v>
      </c>
      <c r="Q3930" s="27">
        <v>17649751243.781094</v>
      </c>
      <c r="R3930" s="27">
        <v>1</v>
      </c>
      <c r="S3930" s="27">
        <v>1</v>
      </c>
      <c r="T3930" s="33">
        <v>0.61588871891054842</v>
      </c>
      <c r="U3930" s="27">
        <v>5521066.2000000002</v>
      </c>
      <c r="V3930" s="27">
        <v>258693000</v>
      </c>
      <c r="W3930" s="27">
        <v>0</v>
      </c>
      <c r="X3930" s="27"/>
      <c r="Y3930" s="27"/>
      <c r="Z3930" s="27">
        <v>1</v>
      </c>
    </row>
    <row r="3931" spans="1:26">
      <c r="A3931" s="27">
        <v>2002</v>
      </c>
      <c r="B3931" t="s">
        <v>101</v>
      </c>
      <c r="C3931" s="27">
        <v>0</v>
      </c>
      <c r="D3931" s="27">
        <v>0</v>
      </c>
      <c r="E3931" s="27">
        <v>0</v>
      </c>
      <c r="F3931" s="27">
        <v>0</v>
      </c>
      <c r="G3931" s="27">
        <v>1</v>
      </c>
      <c r="H3931" s="27">
        <v>1</v>
      </c>
      <c r="I3931" s="27">
        <v>0</v>
      </c>
      <c r="J3931" s="27">
        <v>0</v>
      </c>
      <c r="K3931" s="27">
        <v>2</v>
      </c>
      <c r="L3931" s="27">
        <v>1</v>
      </c>
      <c r="M3931" s="27">
        <v>1</v>
      </c>
      <c r="N3931" s="27">
        <v>0</v>
      </c>
      <c r="O3931" s="27">
        <v>0</v>
      </c>
      <c r="P3931" s="27">
        <v>18825000000</v>
      </c>
      <c r="Q3931" s="27">
        <v>19152238805.97015</v>
      </c>
      <c r="R3931" s="27">
        <v>1</v>
      </c>
      <c r="S3931" s="27">
        <v>1</v>
      </c>
      <c r="T3931" s="33">
        <v>0.62466195784303247</v>
      </c>
      <c r="U3931" s="27">
        <v>5972643.2999999998</v>
      </c>
      <c r="V3931" s="27">
        <v>312929000</v>
      </c>
      <c r="W3931" s="27">
        <v>0</v>
      </c>
      <c r="X3931" s="27"/>
      <c r="Y3931" s="27"/>
      <c r="Z3931" s="27">
        <v>1</v>
      </c>
    </row>
    <row r="3932" spans="1:26">
      <c r="A3932" s="27">
        <v>2003</v>
      </c>
      <c r="B3932" t="s">
        <v>101</v>
      </c>
      <c r="C3932" s="27">
        <v>6000000</v>
      </c>
      <c r="D3932" s="27">
        <v>600000</v>
      </c>
      <c r="E3932" s="27">
        <v>6000000</v>
      </c>
      <c r="F3932" s="27">
        <v>6180000</v>
      </c>
      <c r="G3932" s="27">
        <v>1</v>
      </c>
      <c r="H3932" s="27">
        <v>1</v>
      </c>
      <c r="I3932" s="27">
        <v>0</v>
      </c>
      <c r="J3932" s="27">
        <v>0</v>
      </c>
      <c r="K3932" s="27">
        <v>2</v>
      </c>
      <c r="L3932" s="27">
        <v>1</v>
      </c>
      <c r="M3932" s="27">
        <v>1</v>
      </c>
      <c r="N3932" s="27">
        <v>0</v>
      </c>
      <c r="O3932" s="27">
        <v>0</v>
      </c>
      <c r="P3932" s="27">
        <v>19473000000</v>
      </c>
      <c r="Q3932" s="27">
        <v>20082918739.635159</v>
      </c>
      <c r="R3932" s="27">
        <v>1</v>
      </c>
      <c r="S3932" s="27">
        <v>1</v>
      </c>
      <c r="T3932" s="33">
        <v>0.61793375018798091</v>
      </c>
      <c r="U3932" s="27">
        <v>6528163.4000000004</v>
      </c>
      <c r="V3932" s="27">
        <v>361550000</v>
      </c>
      <c r="W3932" s="27">
        <v>0</v>
      </c>
      <c r="X3932" s="27"/>
      <c r="Y3932" s="27"/>
      <c r="Z3932" s="27">
        <v>1</v>
      </c>
    </row>
    <row r="3933" spans="1:26">
      <c r="A3933" s="27">
        <v>2004</v>
      </c>
      <c r="B3933" t="s">
        <v>101</v>
      </c>
      <c r="C3933" s="27">
        <v>6000000</v>
      </c>
      <c r="D3933" s="27">
        <v>1200000</v>
      </c>
      <c r="E3933" s="27">
        <v>6000000</v>
      </c>
      <c r="F3933" s="27">
        <v>0</v>
      </c>
      <c r="G3933" s="27">
        <v>1</v>
      </c>
      <c r="H3933" s="27">
        <v>1</v>
      </c>
      <c r="I3933" s="27">
        <v>0</v>
      </c>
      <c r="J3933" s="27">
        <v>0</v>
      </c>
      <c r="K3933" s="27">
        <v>2</v>
      </c>
      <c r="L3933" s="27">
        <v>1</v>
      </c>
      <c r="M3933" s="27">
        <v>1</v>
      </c>
      <c r="N3933" s="27">
        <v>0</v>
      </c>
      <c r="O3933" s="27">
        <v>0</v>
      </c>
      <c r="P3933" s="27">
        <v>21146000000</v>
      </c>
      <c r="Q3933" s="27">
        <v>21145518599.867329</v>
      </c>
      <c r="R3933" s="27">
        <v>1</v>
      </c>
      <c r="S3933" s="27">
        <v>1</v>
      </c>
      <c r="T3933" s="33">
        <v>0.67108711240801089</v>
      </c>
      <c r="U3933" s="27">
        <v>6822683.5</v>
      </c>
      <c r="V3933" s="27">
        <v>387149000</v>
      </c>
      <c r="W3933" s="27">
        <v>0</v>
      </c>
      <c r="X3933" s="27"/>
      <c r="Y3933" s="27"/>
      <c r="Z3933" s="27">
        <v>1</v>
      </c>
    </row>
    <row r="3934" spans="1:26">
      <c r="A3934" s="27">
        <v>2005</v>
      </c>
      <c r="B3934" t="s">
        <v>101</v>
      </c>
      <c r="C3934" s="27">
        <v>6000000</v>
      </c>
      <c r="D3934" s="27">
        <v>1800000</v>
      </c>
      <c r="E3934" s="27">
        <v>6000000</v>
      </c>
      <c r="F3934" s="27">
        <v>0</v>
      </c>
      <c r="G3934" s="27">
        <v>1</v>
      </c>
      <c r="H3934" s="27">
        <v>1</v>
      </c>
      <c r="I3934" s="27">
        <v>0</v>
      </c>
      <c r="J3934" s="27">
        <v>0</v>
      </c>
      <c r="K3934" s="27">
        <v>2</v>
      </c>
      <c r="L3934" s="27">
        <v>1</v>
      </c>
      <c r="M3934" s="27">
        <v>1</v>
      </c>
      <c r="N3934" s="27">
        <v>0</v>
      </c>
      <c r="O3934" s="27">
        <v>0</v>
      </c>
      <c r="P3934" s="27">
        <v>21490000000</v>
      </c>
      <c r="Q3934" s="27">
        <v>21489962079.60199</v>
      </c>
      <c r="R3934" s="27">
        <v>1</v>
      </c>
      <c r="S3934" s="27">
        <v>1</v>
      </c>
      <c r="T3934" s="33">
        <v>0.69599608558540027</v>
      </c>
      <c r="U3934" s="27">
        <v>6279069</v>
      </c>
      <c r="V3934" s="27">
        <v>359700000</v>
      </c>
      <c r="W3934" s="27">
        <v>0</v>
      </c>
      <c r="X3934" s="27"/>
      <c r="Y3934" s="27"/>
      <c r="Z3934" s="27">
        <v>1</v>
      </c>
    </row>
    <row r="3935" spans="1:26">
      <c r="A3935" s="27">
        <v>2006</v>
      </c>
      <c r="B3935" t="s">
        <v>101</v>
      </c>
      <c r="C3935" s="27">
        <v>6000000</v>
      </c>
      <c r="D3935" s="27">
        <v>2400000</v>
      </c>
      <c r="E3935" s="27">
        <v>6000000</v>
      </c>
      <c r="F3935" s="27">
        <v>2500000</v>
      </c>
      <c r="G3935" s="27">
        <v>1</v>
      </c>
      <c r="H3935" s="27">
        <v>1</v>
      </c>
      <c r="I3935" s="27">
        <v>0</v>
      </c>
      <c r="J3935" s="27">
        <v>0</v>
      </c>
      <c r="K3935" s="27">
        <v>2</v>
      </c>
      <c r="L3935" s="27">
        <v>1</v>
      </c>
      <c r="M3935" s="27">
        <v>1</v>
      </c>
      <c r="N3935" s="27">
        <v>0</v>
      </c>
      <c r="O3935" s="27">
        <v>0</v>
      </c>
      <c r="P3935" s="27">
        <v>22049000000</v>
      </c>
      <c r="Q3935" s="27">
        <v>22048664306.20232</v>
      </c>
      <c r="R3935" s="27">
        <v>1</v>
      </c>
      <c r="S3935" s="27">
        <v>1</v>
      </c>
      <c r="T3935" s="33">
        <v>0.83568345932575372</v>
      </c>
      <c r="U3935" s="27">
        <v>6609130.0999999996</v>
      </c>
      <c r="V3935" s="27">
        <v>314297000</v>
      </c>
      <c r="W3935" s="27">
        <v>0</v>
      </c>
      <c r="X3935" s="27"/>
      <c r="Y3935" s="27"/>
      <c r="Z3935" s="27">
        <v>1</v>
      </c>
    </row>
    <row r="3936" spans="1:26">
      <c r="A3936" s="27">
        <v>2007</v>
      </c>
      <c r="B3936" t="s">
        <v>101</v>
      </c>
      <c r="C3936" s="27">
        <v>6000000</v>
      </c>
      <c r="D3936" s="27">
        <v>3000000</v>
      </c>
      <c r="E3936" s="27">
        <v>6000000</v>
      </c>
      <c r="F3936" s="27">
        <v>0</v>
      </c>
      <c r="G3936" s="27">
        <v>1</v>
      </c>
      <c r="H3936" s="27">
        <v>1</v>
      </c>
      <c r="I3936" s="27">
        <v>0</v>
      </c>
      <c r="J3936" s="27">
        <v>0</v>
      </c>
      <c r="K3936" s="27">
        <v>2</v>
      </c>
      <c r="L3936" s="27">
        <v>1</v>
      </c>
      <c r="M3936" s="27">
        <v>1</v>
      </c>
      <c r="N3936" s="27">
        <v>0</v>
      </c>
      <c r="O3936" s="27">
        <v>0</v>
      </c>
      <c r="P3936" s="27">
        <v>24873000000</v>
      </c>
      <c r="Q3936" s="27">
        <v>24873482491.674953</v>
      </c>
      <c r="R3936" s="27">
        <v>1</v>
      </c>
      <c r="S3936" s="27">
        <v>1</v>
      </c>
      <c r="T3936" s="33">
        <v>0.90473952627382648</v>
      </c>
      <c r="U3936" s="27">
        <v>87140041.799999997</v>
      </c>
      <c r="V3936" s="27">
        <v>437363000</v>
      </c>
      <c r="W3936" s="27">
        <v>0</v>
      </c>
      <c r="X3936" s="27"/>
      <c r="Y3936" s="27"/>
      <c r="Z3936" s="27">
        <v>1</v>
      </c>
    </row>
    <row r="3937" spans="1:26">
      <c r="A3937" s="27">
        <v>2008</v>
      </c>
      <c r="B3937" t="s">
        <v>101</v>
      </c>
      <c r="C3937" s="27">
        <v>6000000</v>
      </c>
      <c r="D3937" s="27">
        <v>3600000</v>
      </c>
      <c r="E3937" s="27">
        <v>6000000</v>
      </c>
      <c r="F3937" s="27">
        <v>0</v>
      </c>
      <c r="G3937" s="27">
        <v>1</v>
      </c>
      <c r="H3937" s="27">
        <v>1</v>
      </c>
      <c r="I3937" s="27">
        <v>0</v>
      </c>
      <c r="J3937" s="27">
        <v>0</v>
      </c>
      <c r="K3937" s="27">
        <v>2</v>
      </c>
      <c r="L3937" s="27">
        <v>1</v>
      </c>
      <c r="M3937" s="27">
        <v>1</v>
      </c>
      <c r="N3937" s="27">
        <v>0</v>
      </c>
      <c r="O3937" s="27">
        <v>0</v>
      </c>
      <c r="P3937" s="27">
        <v>29228000000</v>
      </c>
      <c r="Q3937" s="27">
        <v>29227542759.60199</v>
      </c>
      <c r="R3937" s="27">
        <v>1</v>
      </c>
      <c r="S3937" s="27">
        <v>1</v>
      </c>
      <c r="T3937" s="33">
        <v>0.91944034308119871</v>
      </c>
      <c r="U3937" s="27">
        <v>124019768</v>
      </c>
      <c r="V3937" s="27">
        <v>367689000</v>
      </c>
      <c r="W3937" s="27">
        <v>0</v>
      </c>
      <c r="X3937" s="27">
        <v>972000000</v>
      </c>
      <c r="Y3937" s="27"/>
      <c r="Z3937" s="27">
        <v>1</v>
      </c>
    </row>
    <row r="3938" spans="1:26">
      <c r="A3938" s="27">
        <v>2009</v>
      </c>
      <c r="B3938" t="s">
        <v>101</v>
      </c>
      <c r="C3938" s="27">
        <v>6000000</v>
      </c>
      <c r="D3938" s="27">
        <v>4200000</v>
      </c>
      <c r="E3938" s="27">
        <v>6000000</v>
      </c>
      <c r="F3938" s="27">
        <v>0</v>
      </c>
      <c r="G3938" s="27">
        <v>1</v>
      </c>
      <c r="H3938" s="27">
        <v>1</v>
      </c>
      <c r="I3938" s="27">
        <v>0</v>
      </c>
      <c r="J3938" s="27">
        <v>0</v>
      </c>
      <c r="K3938" s="27">
        <v>2</v>
      </c>
      <c r="L3938" s="27">
        <v>1</v>
      </c>
      <c r="M3938" s="27">
        <v>1</v>
      </c>
      <c r="N3938" s="27">
        <v>0</v>
      </c>
      <c r="O3938" s="27">
        <v>0</v>
      </c>
      <c r="P3938" s="27">
        <v>35477000000</v>
      </c>
      <c r="Q3938" s="27">
        <v>35477299023.880592</v>
      </c>
      <c r="R3938" s="27">
        <v>1</v>
      </c>
      <c r="S3938" s="27">
        <v>1</v>
      </c>
      <c r="T3938" s="33">
        <v>0.81595367947064712</v>
      </c>
      <c r="U3938" s="27">
        <v>422354405.80000001</v>
      </c>
      <c r="V3938" s="27">
        <v>317673000</v>
      </c>
      <c r="W3938" s="27">
        <v>0</v>
      </c>
      <c r="X3938" s="27">
        <v>886000000</v>
      </c>
      <c r="Y3938" s="27"/>
      <c r="Z3938" s="27">
        <v>1</v>
      </c>
    </row>
    <row r="3939" spans="1:26">
      <c r="A3939" s="27">
        <v>2010</v>
      </c>
      <c r="B3939" t="s">
        <v>101</v>
      </c>
      <c r="C3939" s="27">
        <v>6000000</v>
      </c>
      <c r="D3939" s="27">
        <v>4800000</v>
      </c>
      <c r="E3939" s="27">
        <v>6000000</v>
      </c>
      <c r="F3939" s="27">
        <v>0</v>
      </c>
      <c r="G3939" s="27">
        <v>1</v>
      </c>
      <c r="H3939" s="27">
        <v>1</v>
      </c>
      <c r="I3939" s="27">
        <v>0</v>
      </c>
      <c r="J3939" s="27">
        <v>0</v>
      </c>
      <c r="K3939" s="27">
        <v>2</v>
      </c>
      <c r="L3939" s="27">
        <v>1</v>
      </c>
      <c r="M3939" s="27">
        <v>1</v>
      </c>
      <c r="N3939" s="27">
        <v>0</v>
      </c>
      <c r="O3939" s="27">
        <v>0</v>
      </c>
      <c r="P3939" s="27">
        <v>38420000000</v>
      </c>
      <c r="Q3939" s="27">
        <v>38419626605.373131</v>
      </c>
      <c r="R3939" s="27">
        <v>1</v>
      </c>
      <c r="S3939" s="27">
        <v>1</v>
      </c>
      <c r="T3939" s="33">
        <v>1.0070075781651076</v>
      </c>
      <c r="U3939" s="27">
        <v>395364110.80000001</v>
      </c>
      <c r="V3939" s="27">
        <v>321228000</v>
      </c>
      <c r="W3939" s="27">
        <v>0</v>
      </c>
      <c r="X3939" s="27">
        <v>745000000</v>
      </c>
      <c r="Y3939" s="27"/>
      <c r="Z3939" s="27">
        <v>1</v>
      </c>
    </row>
    <row r="3940" spans="1:26">
      <c r="A3940" s="27">
        <v>2011</v>
      </c>
      <c r="B3940" t="s">
        <v>101</v>
      </c>
      <c r="C3940" s="27">
        <v>6000000</v>
      </c>
      <c r="D3940" s="27">
        <v>5400000</v>
      </c>
      <c r="E3940" s="27">
        <v>6000000</v>
      </c>
      <c r="F3940" s="27">
        <v>0</v>
      </c>
      <c r="G3940" s="27">
        <v>1</v>
      </c>
      <c r="H3940" s="27">
        <v>1</v>
      </c>
      <c r="I3940" s="27">
        <v>0</v>
      </c>
      <c r="J3940" s="27">
        <v>0</v>
      </c>
      <c r="K3940" s="27">
        <v>2</v>
      </c>
      <c r="L3940" s="27">
        <v>1</v>
      </c>
      <c r="M3940" s="27">
        <v>1</v>
      </c>
      <c r="N3940" s="27">
        <v>0</v>
      </c>
      <c r="O3940" s="27">
        <v>0</v>
      </c>
      <c r="P3940" s="27">
        <v>40076000000</v>
      </c>
      <c r="Q3940" s="27">
        <v>40075674163.250412</v>
      </c>
      <c r="R3940" s="27">
        <v>1</v>
      </c>
      <c r="S3940" s="27">
        <v>1</v>
      </c>
      <c r="T3940" s="33">
        <v>1.116808011796752</v>
      </c>
      <c r="U3940" s="27">
        <v>355184623.89999998</v>
      </c>
      <c r="V3940" s="27">
        <v>300674000</v>
      </c>
      <c r="W3940" s="27">
        <v>0</v>
      </c>
      <c r="X3940" s="27">
        <v>641000000</v>
      </c>
      <c r="Y3940" s="27"/>
      <c r="Z3940" s="27">
        <v>1</v>
      </c>
    </row>
    <row r="3941" spans="1:26">
      <c r="A3941" s="27">
        <v>2012</v>
      </c>
      <c r="B3941" t="s">
        <v>101</v>
      </c>
      <c r="C3941" s="27">
        <v>6000000</v>
      </c>
      <c r="D3941" s="27">
        <v>6000000</v>
      </c>
      <c r="E3941" s="27">
        <v>6000000</v>
      </c>
      <c r="F3941" s="27">
        <v>0</v>
      </c>
      <c r="G3941" s="27">
        <v>1</v>
      </c>
      <c r="H3941" s="27">
        <v>1</v>
      </c>
      <c r="I3941" s="27">
        <v>0</v>
      </c>
      <c r="J3941" s="27">
        <v>0</v>
      </c>
      <c r="K3941" s="27">
        <v>2</v>
      </c>
      <c r="L3941" s="27">
        <v>1</v>
      </c>
      <c r="M3941" s="27">
        <v>1</v>
      </c>
      <c r="N3941" s="27">
        <v>0</v>
      </c>
      <c r="O3941" s="27">
        <v>0</v>
      </c>
      <c r="P3941" s="27">
        <v>44047000000</v>
      </c>
      <c r="Q3941" s="27">
        <v>44047334183.880592</v>
      </c>
      <c r="R3941" s="27">
        <v>1</v>
      </c>
      <c r="S3941" s="27">
        <v>1</v>
      </c>
      <c r="T3941" s="33">
        <v>0.99562684078172081</v>
      </c>
      <c r="U3941" s="27">
        <v>316567006.39999998</v>
      </c>
      <c r="V3941" s="27">
        <v>252525000</v>
      </c>
      <c r="W3941" s="27">
        <v>0</v>
      </c>
      <c r="X3941" s="27">
        <v>688000000</v>
      </c>
      <c r="Y3941" s="27"/>
      <c r="Z3941" s="27">
        <v>1</v>
      </c>
    </row>
    <row r="3942" spans="1:26">
      <c r="A3942" s="27">
        <v>2013</v>
      </c>
      <c r="B3942" t="s">
        <v>101</v>
      </c>
      <c r="C3942" s="27">
        <v>6000000</v>
      </c>
      <c r="D3942" s="27">
        <v>6000000</v>
      </c>
      <c r="E3942" s="27">
        <v>6000000</v>
      </c>
      <c r="F3942" s="27">
        <v>0</v>
      </c>
      <c r="G3942" s="27">
        <v>1</v>
      </c>
      <c r="H3942" s="27">
        <v>1</v>
      </c>
      <c r="I3942" s="27">
        <v>0</v>
      </c>
      <c r="J3942" s="27">
        <v>0</v>
      </c>
      <c r="K3942" s="27">
        <v>2</v>
      </c>
      <c r="L3942" s="27">
        <v>1</v>
      </c>
      <c r="M3942" s="27">
        <v>1</v>
      </c>
      <c r="N3942" s="27">
        <v>0</v>
      </c>
      <c r="O3942" s="27">
        <v>0</v>
      </c>
      <c r="P3942" s="27">
        <v>46471000000</v>
      </c>
      <c r="Q3942" s="27">
        <v>46471385850.149254</v>
      </c>
      <c r="R3942" s="27">
        <v>1</v>
      </c>
      <c r="S3942" s="27">
        <v>1</v>
      </c>
      <c r="T3942" s="33">
        <v>0.99710818219516861</v>
      </c>
      <c r="U3942" s="27">
        <v>297661889.10000002</v>
      </c>
      <c r="V3942" s="27">
        <v>208779000</v>
      </c>
      <c r="W3942" s="27">
        <v>0</v>
      </c>
      <c r="X3942" s="27">
        <v>646000000</v>
      </c>
      <c r="Y3942" s="27"/>
      <c r="Z3942" s="27">
        <v>1</v>
      </c>
    </row>
    <row r="3943" spans="1:26">
      <c r="A3943" s="27">
        <v>2014</v>
      </c>
      <c r="B3943" t="s">
        <v>101</v>
      </c>
      <c r="C3943" s="27">
        <v>5400000</v>
      </c>
      <c r="D3943" s="27">
        <v>5400000</v>
      </c>
      <c r="E3943" s="27">
        <v>5400000</v>
      </c>
      <c r="F3943" s="27">
        <v>0</v>
      </c>
      <c r="G3943" s="27">
        <v>1</v>
      </c>
      <c r="H3943" s="27">
        <v>1</v>
      </c>
      <c r="I3943" s="27">
        <v>0</v>
      </c>
      <c r="J3943" s="27">
        <v>0</v>
      </c>
      <c r="K3943" s="27">
        <v>2</v>
      </c>
      <c r="L3943" s="27">
        <v>1</v>
      </c>
      <c r="M3943" s="27">
        <v>1</v>
      </c>
      <c r="N3943" s="27">
        <v>0</v>
      </c>
      <c r="O3943" s="27">
        <v>0</v>
      </c>
      <c r="P3943" s="27">
        <v>48525000000</v>
      </c>
      <c r="Q3943" s="27">
        <v>48524603055.257042</v>
      </c>
      <c r="R3943" s="27">
        <v>1</v>
      </c>
      <c r="S3943" s="27">
        <v>1</v>
      </c>
      <c r="T3943" s="33">
        <v>0.96696016921402161</v>
      </c>
      <c r="U3943" s="27">
        <v>280036138.5</v>
      </c>
      <c r="V3943" s="27">
        <v>175998000</v>
      </c>
      <c r="W3943" s="27">
        <v>0</v>
      </c>
      <c r="X3943" s="27">
        <v>530000000</v>
      </c>
      <c r="Y3943" s="27"/>
      <c r="Z3943" s="27">
        <v>1</v>
      </c>
    </row>
    <row r="3944" spans="1:26">
      <c r="A3944" s="27">
        <v>2015</v>
      </c>
      <c r="B3944" t="s">
        <v>101</v>
      </c>
      <c r="C3944" s="27">
        <v>4800000</v>
      </c>
      <c r="D3944" s="27">
        <v>4800000</v>
      </c>
      <c r="E3944" s="27">
        <v>4800000</v>
      </c>
      <c r="F3944" s="27">
        <v>0</v>
      </c>
      <c r="G3944" s="27">
        <v>1</v>
      </c>
      <c r="H3944" s="27">
        <v>1</v>
      </c>
      <c r="I3944" s="27">
        <v>0</v>
      </c>
      <c r="J3944" s="27">
        <v>0</v>
      </c>
      <c r="K3944" s="27">
        <v>2</v>
      </c>
      <c r="L3944" s="27">
        <v>1</v>
      </c>
      <c r="M3944" s="27">
        <v>1</v>
      </c>
      <c r="N3944" s="27">
        <v>0</v>
      </c>
      <c r="O3944" s="27">
        <v>0</v>
      </c>
      <c r="P3944" s="27">
        <v>49910000000</v>
      </c>
      <c r="Q3944" s="27">
        <v>49910270062.155876</v>
      </c>
      <c r="R3944" s="27">
        <v>1</v>
      </c>
      <c r="S3944" s="27">
        <v>1</v>
      </c>
      <c r="T3944" s="33">
        <v>0.821813335342235</v>
      </c>
      <c r="U3944" s="27">
        <v>267843594.5</v>
      </c>
      <c r="V3944" s="27">
        <v>189123000</v>
      </c>
      <c r="W3944" s="27">
        <v>0</v>
      </c>
      <c r="X3944" s="27">
        <v>421000000</v>
      </c>
      <c r="Y3944" s="27"/>
      <c r="Z3944" s="27">
        <v>1</v>
      </c>
    </row>
    <row r="3945" spans="1:26">
      <c r="A3945" s="27">
        <v>2016</v>
      </c>
      <c r="B3945" t="s">
        <v>101</v>
      </c>
      <c r="C3945" s="27">
        <v>4200000</v>
      </c>
      <c r="D3945" s="27">
        <v>4200000</v>
      </c>
      <c r="E3945" s="27">
        <v>4200000</v>
      </c>
      <c r="F3945" s="27">
        <v>0</v>
      </c>
      <c r="G3945" s="27">
        <v>1</v>
      </c>
      <c r="H3945" s="27">
        <v>1</v>
      </c>
      <c r="I3945" s="27">
        <v>0</v>
      </c>
      <c r="J3945" s="27">
        <v>0</v>
      </c>
      <c r="K3945" s="27">
        <v>2</v>
      </c>
      <c r="L3945" s="27">
        <v>1</v>
      </c>
      <c r="M3945" s="27">
        <v>1</v>
      </c>
      <c r="N3945" s="27">
        <v>0</v>
      </c>
      <c r="O3945" s="27">
        <v>0</v>
      </c>
      <c r="P3945" s="27">
        <v>51484000000</v>
      </c>
      <c r="Q3945" s="27">
        <v>51483909754.892197</v>
      </c>
      <c r="R3945" s="27">
        <v>1</v>
      </c>
      <c r="S3945" s="27">
        <v>1</v>
      </c>
      <c r="T3945" s="33">
        <v>0.86004996979414983</v>
      </c>
      <c r="U3945" s="27">
        <v>259841512.69999999</v>
      </c>
      <c r="V3945" s="27">
        <v>254440000</v>
      </c>
      <c r="W3945" s="27">
        <v>0</v>
      </c>
      <c r="X3945" s="27">
        <v>351000000</v>
      </c>
      <c r="Y3945" s="27"/>
      <c r="Z3945" s="27">
        <v>1</v>
      </c>
    </row>
    <row r="3946" spans="1:26">
      <c r="A3946" s="27">
        <v>2017</v>
      </c>
      <c r="B3946" t="s">
        <v>101</v>
      </c>
      <c r="C3946" s="27">
        <v>3600000</v>
      </c>
      <c r="D3946" s="27">
        <v>3600000</v>
      </c>
      <c r="E3946" s="27">
        <v>3600000</v>
      </c>
      <c r="F3946" s="27">
        <v>0</v>
      </c>
      <c r="G3946" s="27">
        <v>1</v>
      </c>
      <c r="H3946" s="27">
        <v>1</v>
      </c>
      <c r="I3946" s="27">
        <v>0</v>
      </c>
      <c r="J3946" s="27">
        <v>0</v>
      </c>
      <c r="K3946" s="27">
        <v>2</v>
      </c>
      <c r="L3946" s="27">
        <v>1</v>
      </c>
      <c r="M3946" s="27">
        <v>1</v>
      </c>
      <c r="N3946" s="27">
        <v>0</v>
      </c>
      <c r="O3946" s="27">
        <v>0</v>
      </c>
      <c r="P3946" s="27">
        <v>54184000000</v>
      </c>
      <c r="Q3946" s="27">
        <v>53576985686.699829</v>
      </c>
      <c r="R3946" s="27">
        <v>1</v>
      </c>
      <c r="S3946" s="27">
        <v>1</v>
      </c>
      <c r="T3946" s="33">
        <v>0.90809244833766045</v>
      </c>
      <c r="U3946" s="27">
        <v>275266633.5</v>
      </c>
      <c r="V3946" s="27">
        <v>414951000</v>
      </c>
      <c r="W3946" s="27">
        <v>25563000</v>
      </c>
      <c r="X3946" s="27">
        <v>343000000</v>
      </c>
      <c r="Y3946" s="27"/>
      <c r="Z3946" s="27">
        <v>1</v>
      </c>
    </row>
    <row r="3947" spans="1:26">
      <c r="A3947" s="27">
        <v>1966</v>
      </c>
      <c r="B3947" t="s">
        <v>90</v>
      </c>
      <c r="C3947" s="27"/>
      <c r="D3947" s="27"/>
      <c r="E3947" s="27"/>
      <c r="F3947" s="27">
        <v>0</v>
      </c>
      <c r="G3947" s="27">
        <v>0</v>
      </c>
      <c r="H3947" s="27">
        <v>0</v>
      </c>
      <c r="I3947" s="27">
        <v>1</v>
      </c>
      <c r="J3947" s="27">
        <v>0</v>
      </c>
      <c r="K3947" s="27">
        <v>4</v>
      </c>
      <c r="L3947" s="27">
        <v>1</v>
      </c>
      <c r="M3947" s="27">
        <v>0</v>
      </c>
      <c r="N3947" s="27">
        <v>0</v>
      </c>
      <c r="O3947" s="27">
        <v>0</v>
      </c>
      <c r="P3947" s="27"/>
      <c r="Q3947" s="27">
        <v>56698866.022679545</v>
      </c>
      <c r="R3947" s="27">
        <v>0</v>
      </c>
      <c r="S3947" s="27">
        <v>1</v>
      </c>
      <c r="T3947" s="33">
        <v>1.060453919000093</v>
      </c>
      <c r="U3947" s="27"/>
      <c r="V3947" s="27"/>
      <c r="W3947" s="27"/>
      <c r="X3947" s="27"/>
      <c r="Y3947" s="27"/>
      <c r="Z3947" s="27">
        <v>1</v>
      </c>
    </row>
    <row r="3948" spans="1:26">
      <c r="A3948" s="27">
        <v>1967</v>
      </c>
      <c r="B3948" t="s">
        <v>90</v>
      </c>
      <c r="C3948" s="27"/>
      <c r="D3948" s="27"/>
      <c r="E3948" s="27"/>
      <c r="F3948" s="27">
        <v>0</v>
      </c>
      <c r="G3948" s="27">
        <v>0</v>
      </c>
      <c r="H3948" s="27">
        <v>0</v>
      </c>
      <c r="I3948" s="27">
        <v>1</v>
      </c>
      <c r="J3948" s="27">
        <v>0</v>
      </c>
      <c r="K3948" s="27">
        <v>4</v>
      </c>
      <c r="L3948" s="27">
        <v>1</v>
      </c>
      <c r="M3948" s="27">
        <v>0</v>
      </c>
      <c r="N3948" s="27">
        <v>0</v>
      </c>
      <c r="O3948" s="27">
        <v>0</v>
      </c>
      <c r="P3948" s="27"/>
      <c r="Q3948" s="27">
        <v>59260814.783704311</v>
      </c>
      <c r="R3948" s="27">
        <v>0</v>
      </c>
      <c r="S3948" s="27">
        <v>1</v>
      </c>
      <c r="T3948" s="33">
        <v>1.0100991944882907</v>
      </c>
      <c r="U3948" s="27"/>
      <c r="V3948" s="27"/>
      <c r="W3948" s="27"/>
      <c r="X3948" s="27"/>
      <c r="Y3948" s="27"/>
      <c r="Z3948" s="27">
        <v>1</v>
      </c>
    </row>
    <row r="3949" spans="1:26">
      <c r="A3949" s="27">
        <v>1968</v>
      </c>
      <c r="B3949" t="s">
        <v>90</v>
      </c>
      <c r="C3949" s="27"/>
      <c r="D3949" s="27"/>
      <c r="E3949" s="27"/>
      <c r="F3949" s="27">
        <v>0</v>
      </c>
      <c r="G3949" s="27">
        <v>0</v>
      </c>
      <c r="H3949" s="27">
        <v>0</v>
      </c>
      <c r="I3949" s="27">
        <v>1</v>
      </c>
      <c r="J3949" s="27">
        <v>0</v>
      </c>
      <c r="K3949" s="27">
        <v>4</v>
      </c>
      <c r="L3949" s="27">
        <v>1</v>
      </c>
      <c r="M3949" s="27">
        <v>0</v>
      </c>
      <c r="N3949" s="27">
        <v>0</v>
      </c>
      <c r="O3949" s="27">
        <v>0</v>
      </c>
      <c r="P3949" s="27"/>
      <c r="Q3949" s="27">
        <v>61444771.104577906</v>
      </c>
      <c r="R3949" s="27">
        <v>0</v>
      </c>
      <c r="S3949" s="27">
        <v>1</v>
      </c>
      <c r="T3949" s="33">
        <v>0.99765870157012104</v>
      </c>
      <c r="U3949" s="27"/>
      <c r="V3949" s="27"/>
      <c r="W3949" s="27"/>
      <c r="X3949" s="27"/>
      <c r="Y3949" s="27"/>
      <c r="Z3949" s="27">
        <v>1</v>
      </c>
    </row>
    <row r="3950" spans="1:26">
      <c r="A3950" s="27">
        <v>1969</v>
      </c>
      <c r="B3950" t="s">
        <v>90</v>
      </c>
      <c r="C3950" s="27"/>
      <c r="D3950" s="27"/>
      <c r="E3950" s="27"/>
      <c r="F3950" s="27">
        <v>0</v>
      </c>
      <c r="G3950" s="27">
        <v>0</v>
      </c>
      <c r="H3950" s="27">
        <v>0</v>
      </c>
      <c r="I3950" s="27">
        <v>1</v>
      </c>
      <c r="J3950" s="27">
        <v>0</v>
      </c>
      <c r="K3950" s="27">
        <v>4</v>
      </c>
      <c r="L3950" s="27">
        <v>1</v>
      </c>
      <c r="M3950" s="27">
        <v>0</v>
      </c>
      <c r="N3950" s="27">
        <v>0</v>
      </c>
      <c r="O3950" s="27">
        <v>0</v>
      </c>
      <c r="P3950" s="27"/>
      <c r="Q3950" s="27">
        <v>65966680.666386656</v>
      </c>
      <c r="R3950" s="27">
        <v>0</v>
      </c>
      <c r="S3950" s="27">
        <v>1</v>
      </c>
      <c r="T3950" s="33">
        <v>1.0058077459461789</v>
      </c>
      <c r="U3950" s="27"/>
      <c r="V3950" s="27"/>
      <c r="W3950" s="27"/>
      <c r="X3950" s="27"/>
      <c r="Y3950" s="27"/>
      <c r="Z3950" s="27">
        <v>1</v>
      </c>
    </row>
    <row r="3951" spans="1:26">
      <c r="A3951" s="27">
        <v>1970</v>
      </c>
      <c r="B3951" t="s">
        <v>90</v>
      </c>
      <c r="C3951" s="27"/>
      <c r="D3951" s="27"/>
      <c r="E3951" s="27"/>
      <c r="F3951" s="27">
        <v>0</v>
      </c>
      <c r="G3951" s="27">
        <v>0</v>
      </c>
      <c r="H3951" s="27">
        <v>0</v>
      </c>
      <c r="I3951" s="27">
        <v>1</v>
      </c>
      <c r="J3951" s="27">
        <v>0</v>
      </c>
      <c r="K3951" s="27">
        <v>4</v>
      </c>
      <c r="L3951" s="27">
        <v>1</v>
      </c>
      <c r="M3951" s="27">
        <v>0</v>
      </c>
      <c r="N3951" s="27">
        <v>0</v>
      </c>
      <c r="O3951" s="27">
        <v>0</v>
      </c>
      <c r="P3951" s="27"/>
      <c r="Q3951" s="27">
        <v>68738625.227495462</v>
      </c>
      <c r="R3951" s="27">
        <v>0</v>
      </c>
      <c r="S3951" s="27">
        <v>1</v>
      </c>
      <c r="T3951" s="33">
        <v>1</v>
      </c>
      <c r="U3951" s="27">
        <v>0</v>
      </c>
      <c r="V3951" s="27">
        <v>0</v>
      </c>
      <c r="W3951" s="27">
        <v>4100000</v>
      </c>
      <c r="X3951" s="27"/>
      <c r="Y3951" s="27">
        <v>0</v>
      </c>
      <c r="Z3951" s="27">
        <v>1</v>
      </c>
    </row>
    <row r="3952" spans="1:26">
      <c r="A3952" s="27">
        <v>1971</v>
      </c>
      <c r="B3952" t="s">
        <v>90</v>
      </c>
      <c r="C3952" s="27"/>
      <c r="D3952" s="27"/>
      <c r="E3952" s="27"/>
      <c r="F3952" s="27">
        <v>0</v>
      </c>
      <c r="G3952" s="27">
        <v>0</v>
      </c>
      <c r="H3952" s="27">
        <v>0</v>
      </c>
      <c r="I3952" s="27">
        <v>1</v>
      </c>
      <c r="J3952" s="27">
        <v>0</v>
      </c>
      <c r="K3952" s="27">
        <v>4</v>
      </c>
      <c r="L3952" s="27">
        <v>1</v>
      </c>
      <c r="M3952" s="27">
        <v>0</v>
      </c>
      <c r="N3952" s="27">
        <v>0</v>
      </c>
      <c r="O3952" s="27">
        <v>0</v>
      </c>
      <c r="P3952" s="27"/>
      <c r="Q3952" s="27">
        <v>76482102.908277407</v>
      </c>
      <c r="R3952" s="27">
        <v>0</v>
      </c>
      <c r="S3952" s="27">
        <v>1</v>
      </c>
      <c r="T3952" s="33">
        <v>0.92761372871024128</v>
      </c>
      <c r="U3952" s="27">
        <v>0</v>
      </c>
      <c r="V3952" s="27">
        <v>0</v>
      </c>
      <c r="W3952" s="27">
        <v>4100000</v>
      </c>
      <c r="X3952" s="27"/>
      <c r="Y3952" s="27">
        <v>0</v>
      </c>
      <c r="Z3952" s="27">
        <v>1</v>
      </c>
    </row>
    <row r="3953" spans="1:26">
      <c r="A3953" s="27">
        <v>1972</v>
      </c>
      <c r="B3953" t="s">
        <v>90</v>
      </c>
      <c r="C3953" s="27"/>
      <c r="D3953" s="27"/>
      <c r="E3953" s="27"/>
      <c r="F3953" s="27">
        <v>0</v>
      </c>
      <c r="G3953" s="27">
        <v>0</v>
      </c>
      <c r="H3953" s="27">
        <v>0</v>
      </c>
      <c r="I3953" s="27">
        <v>1</v>
      </c>
      <c r="J3953" s="27">
        <v>0</v>
      </c>
      <c r="K3953" s="27">
        <v>4</v>
      </c>
      <c r="L3953" s="27">
        <v>1</v>
      </c>
      <c r="M3953" s="27">
        <v>0</v>
      </c>
      <c r="N3953" s="27">
        <v>0</v>
      </c>
      <c r="O3953" s="27">
        <v>0</v>
      </c>
      <c r="P3953" s="27"/>
      <c r="Q3953" s="27">
        <v>80915831.924027577</v>
      </c>
      <c r="R3953" s="27">
        <v>0</v>
      </c>
      <c r="S3953" s="27">
        <v>1</v>
      </c>
      <c r="T3953" s="33">
        <v>0.92122545142259926</v>
      </c>
      <c r="U3953" s="27">
        <v>0</v>
      </c>
      <c r="V3953" s="27">
        <v>0</v>
      </c>
      <c r="W3953" s="27">
        <v>4946000</v>
      </c>
      <c r="X3953" s="27"/>
      <c r="Y3953" s="27">
        <v>0</v>
      </c>
      <c r="Z3953" s="27">
        <v>1</v>
      </c>
    </row>
    <row r="3954" spans="1:26">
      <c r="A3954" s="27">
        <v>1973</v>
      </c>
      <c r="B3954" t="s">
        <v>90</v>
      </c>
      <c r="C3954" s="27"/>
      <c r="D3954" s="27"/>
      <c r="E3954" s="27"/>
      <c r="F3954" s="27">
        <v>0</v>
      </c>
      <c r="G3954" s="27">
        <v>0</v>
      </c>
      <c r="H3954" s="27">
        <v>0</v>
      </c>
      <c r="I3954" s="27">
        <v>1</v>
      </c>
      <c r="J3954" s="27">
        <v>0</v>
      </c>
      <c r="K3954" s="27">
        <v>4</v>
      </c>
      <c r="L3954" s="27">
        <v>1</v>
      </c>
      <c r="M3954" s="27">
        <v>0</v>
      </c>
      <c r="N3954" s="27">
        <v>0</v>
      </c>
      <c r="O3954" s="27">
        <v>0</v>
      </c>
      <c r="P3954" s="27"/>
      <c r="Q3954" s="27">
        <v>121181556.19596541</v>
      </c>
      <c r="R3954" s="27">
        <v>0</v>
      </c>
      <c r="S3954" s="27">
        <v>1</v>
      </c>
      <c r="T3954" s="33">
        <v>1.2798279189511945</v>
      </c>
      <c r="U3954" s="27">
        <v>0</v>
      </c>
      <c r="V3954" s="27">
        <v>0</v>
      </c>
      <c r="W3954" s="27">
        <v>4960000</v>
      </c>
      <c r="X3954" s="27"/>
      <c r="Y3954" s="27">
        <v>0</v>
      </c>
      <c r="Z3954" s="27">
        <v>1</v>
      </c>
    </row>
    <row r="3955" spans="1:26">
      <c r="A3955" s="27">
        <v>1974</v>
      </c>
      <c r="B3955" t="s">
        <v>90</v>
      </c>
      <c r="C3955" s="27"/>
      <c r="D3955" s="27"/>
      <c r="E3955" s="27"/>
      <c r="F3955" s="27">
        <v>0</v>
      </c>
      <c r="G3955" s="27">
        <v>0</v>
      </c>
      <c r="H3955" s="27">
        <v>0</v>
      </c>
      <c r="I3955" s="27">
        <v>1</v>
      </c>
      <c r="J3955" s="27">
        <v>0</v>
      </c>
      <c r="K3955" s="27">
        <v>4</v>
      </c>
      <c r="L3955" s="27">
        <v>1</v>
      </c>
      <c r="M3955" s="27">
        <v>0</v>
      </c>
      <c r="N3955" s="27">
        <v>0</v>
      </c>
      <c r="O3955" s="27">
        <v>0</v>
      </c>
      <c r="P3955" s="27"/>
      <c r="Q3955" s="27">
        <v>150846210.44885945</v>
      </c>
      <c r="R3955" s="27">
        <v>0</v>
      </c>
      <c r="S3955" s="27">
        <v>1</v>
      </c>
      <c r="T3955" s="33">
        <v>1.2793035310212315</v>
      </c>
      <c r="U3955" s="27">
        <v>0</v>
      </c>
      <c r="V3955" s="27">
        <v>0</v>
      </c>
      <c r="W3955" s="27">
        <v>6355000</v>
      </c>
      <c r="X3955" s="27"/>
      <c r="Y3955" s="27">
        <v>0</v>
      </c>
      <c r="Z3955" s="27">
        <v>1</v>
      </c>
    </row>
    <row r="3956" spans="1:26">
      <c r="A3956" s="27">
        <v>1975</v>
      </c>
      <c r="B3956" t="s">
        <v>90</v>
      </c>
      <c r="C3956" s="27"/>
      <c r="D3956" s="27"/>
      <c r="E3956" s="27"/>
      <c r="F3956" s="27">
        <v>0</v>
      </c>
      <c r="G3956" s="27">
        <v>0</v>
      </c>
      <c r="H3956" s="27">
        <v>0</v>
      </c>
      <c r="I3956" s="27">
        <v>1</v>
      </c>
      <c r="J3956" s="27">
        <v>0</v>
      </c>
      <c r="K3956" s="27">
        <v>4</v>
      </c>
      <c r="L3956" s="27">
        <v>1</v>
      </c>
      <c r="M3956" s="27">
        <v>0</v>
      </c>
      <c r="N3956" s="27">
        <v>0</v>
      </c>
      <c r="O3956" s="27">
        <v>0</v>
      </c>
      <c r="P3956" s="27"/>
      <c r="Q3956" s="27">
        <v>149560513.86071667</v>
      </c>
      <c r="R3956" s="27">
        <v>0</v>
      </c>
      <c r="S3956" s="27">
        <v>1</v>
      </c>
      <c r="T3956" s="33">
        <v>0.94696688960437181</v>
      </c>
      <c r="U3956" s="27">
        <v>0</v>
      </c>
      <c r="V3956" s="27">
        <v>0</v>
      </c>
      <c r="W3956" s="27">
        <v>8090000</v>
      </c>
      <c r="X3956" s="27"/>
      <c r="Y3956" s="27">
        <v>0</v>
      </c>
      <c r="Z3956" s="27">
        <v>1</v>
      </c>
    </row>
    <row r="3957" spans="1:26">
      <c r="A3957" s="27">
        <v>1976</v>
      </c>
      <c r="B3957" t="s">
        <v>90</v>
      </c>
      <c r="C3957" s="27"/>
      <c r="D3957" s="27"/>
      <c r="E3957" s="27"/>
      <c r="F3957" s="27">
        <v>0</v>
      </c>
      <c r="G3957" s="27">
        <v>0</v>
      </c>
      <c r="H3957" s="27">
        <v>0</v>
      </c>
      <c r="I3957" s="27">
        <v>1</v>
      </c>
      <c r="J3957" s="27">
        <v>0</v>
      </c>
      <c r="K3957" s="27">
        <v>4</v>
      </c>
      <c r="L3957" s="27">
        <v>1</v>
      </c>
      <c r="M3957" s="27">
        <v>0</v>
      </c>
      <c r="N3957" s="27">
        <v>0</v>
      </c>
      <c r="O3957" s="27">
        <v>0</v>
      </c>
      <c r="P3957" s="27"/>
      <c r="Q3957" s="27">
        <v>147654093.83624655</v>
      </c>
      <c r="R3957" s="27">
        <v>0</v>
      </c>
      <c r="S3957" s="27">
        <v>1</v>
      </c>
      <c r="T3957" s="33">
        <v>1.0219497573337515</v>
      </c>
      <c r="U3957" s="27">
        <v>0</v>
      </c>
      <c r="V3957" s="27">
        <v>0</v>
      </c>
      <c r="W3957" s="27">
        <v>9999000</v>
      </c>
      <c r="X3957" s="27"/>
      <c r="Y3957" s="27">
        <v>0</v>
      </c>
      <c r="Z3957" s="27">
        <v>1</v>
      </c>
    </row>
    <row r="3958" spans="1:26">
      <c r="A3958" s="27">
        <v>1977</v>
      </c>
      <c r="B3958" t="s">
        <v>90</v>
      </c>
      <c r="C3958" s="27"/>
      <c r="D3958" s="27"/>
      <c r="E3958" s="27"/>
      <c r="F3958" s="27">
        <v>0</v>
      </c>
      <c r="G3958" s="27">
        <v>0</v>
      </c>
      <c r="H3958" s="27">
        <v>0</v>
      </c>
      <c r="I3958" s="27">
        <v>1</v>
      </c>
      <c r="J3958" s="27">
        <v>0</v>
      </c>
      <c r="K3958" s="27">
        <v>4</v>
      </c>
      <c r="L3958" s="27">
        <v>1</v>
      </c>
      <c r="M3958" s="27">
        <v>0</v>
      </c>
      <c r="N3958" s="27">
        <v>0</v>
      </c>
      <c r="O3958" s="27">
        <v>0</v>
      </c>
      <c r="P3958" s="27"/>
      <c r="Q3958" s="27">
        <v>193307267.70929158</v>
      </c>
      <c r="R3958" s="27">
        <v>0</v>
      </c>
      <c r="S3958" s="27">
        <v>1</v>
      </c>
      <c r="T3958" s="33">
        <v>1.0409624303569636</v>
      </c>
      <c r="U3958" s="27">
        <v>649869.80000000005</v>
      </c>
      <c r="V3958" s="27">
        <v>0</v>
      </c>
      <c r="W3958" s="27">
        <v>15005000</v>
      </c>
      <c r="X3958" s="27"/>
      <c r="Y3958" s="27">
        <v>0</v>
      </c>
      <c r="Z3958" s="27">
        <v>1</v>
      </c>
    </row>
    <row r="3959" spans="1:26">
      <c r="A3959" s="27">
        <v>1978</v>
      </c>
      <c r="B3959" t="s">
        <v>90</v>
      </c>
      <c r="C3959" s="27"/>
      <c r="D3959" s="27"/>
      <c r="E3959" s="27"/>
      <c r="F3959" s="27">
        <v>0</v>
      </c>
      <c r="G3959" s="27">
        <v>0</v>
      </c>
      <c r="H3959" s="27">
        <v>0</v>
      </c>
      <c r="I3959" s="27">
        <v>1</v>
      </c>
      <c r="J3959" s="27">
        <v>0</v>
      </c>
      <c r="K3959" s="27">
        <v>4</v>
      </c>
      <c r="L3959" s="27">
        <v>1</v>
      </c>
      <c r="M3959" s="27">
        <v>0</v>
      </c>
      <c r="N3959" s="27">
        <v>0</v>
      </c>
      <c r="O3959" s="27">
        <v>0</v>
      </c>
      <c r="P3959" s="27"/>
      <c r="Q3959" s="27">
        <v>266559337.62649497</v>
      </c>
      <c r="R3959" s="27">
        <v>0</v>
      </c>
      <c r="S3959" s="27">
        <v>1</v>
      </c>
      <c r="T3959" s="33">
        <v>0.91734575384516981</v>
      </c>
      <c r="U3959" s="27">
        <v>354358.9</v>
      </c>
      <c r="V3959" s="27">
        <v>0</v>
      </c>
      <c r="W3959" s="27">
        <v>17704000</v>
      </c>
      <c r="X3959" s="27"/>
      <c r="Y3959" s="27">
        <v>0</v>
      </c>
      <c r="Z3959" s="27">
        <v>1</v>
      </c>
    </row>
    <row r="3960" spans="1:26">
      <c r="A3960" s="27">
        <v>1979</v>
      </c>
      <c r="B3960" t="s">
        <v>90</v>
      </c>
      <c r="C3960" s="27"/>
      <c r="D3960" s="27"/>
      <c r="E3960" s="27"/>
      <c r="F3960" s="27">
        <v>0</v>
      </c>
      <c r="G3960" s="27">
        <v>0</v>
      </c>
      <c r="H3960" s="27">
        <v>0</v>
      </c>
      <c r="I3960" s="27">
        <v>1</v>
      </c>
      <c r="J3960" s="27">
        <v>0</v>
      </c>
      <c r="K3960" s="27">
        <v>4</v>
      </c>
      <c r="L3960" s="27">
        <v>1</v>
      </c>
      <c r="M3960" s="27">
        <v>0</v>
      </c>
      <c r="N3960" s="27">
        <v>0</v>
      </c>
      <c r="O3960" s="27">
        <v>0</v>
      </c>
      <c r="P3960" s="27"/>
      <c r="Q3960" s="27">
        <v>290142517.81472683</v>
      </c>
      <c r="R3960" s="27">
        <v>0</v>
      </c>
      <c r="S3960" s="27">
        <v>1</v>
      </c>
      <c r="T3960" s="33">
        <v>0.9810294585578897</v>
      </c>
      <c r="U3960" s="27">
        <v>4725262.7</v>
      </c>
      <c r="V3960" s="27">
        <v>0</v>
      </c>
      <c r="W3960" s="27">
        <v>20294000</v>
      </c>
      <c r="X3960" s="27"/>
      <c r="Y3960" s="27">
        <v>10000000</v>
      </c>
      <c r="Z3960" s="27">
        <v>1</v>
      </c>
    </row>
    <row r="3961" spans="1:26">
      <c r="A3961" s="27">
        <v>1980</v>
      </c>
      <c r="B3961" t="s">
        <v>90</v>
      </c>
      <c r="C3961" s="27"/>
      <c r="D3961" s="27"/>
      <c r="E3961" s="27"/>
      <c r="F3961" s="27">
        <v>0</v>
      </c>
      <c r="G3961" s="27">
        <v>0</v>
      </c>
      <c r="H3961" s="27">
        <v>0</v>
      </c>
      <c r="I3961" s="27">
        <v>1</v>
      </c>
      <c r="J3961" s="27">
        <v>0</v>
      </c>
      <c r="K3961" s="27">
        <v>4</v>
      </c>
      <c r="L3961" s="27">
        <v>1</v>
      </c>
      <c r="M3961" s="27">
        <v>0</v>
      </c>
      <c r="N3961" s="27">
        <v>0</v>
      </c>
      <c r="O3961" s="27">
        <v>0</v>
      </c>
      <c r="P3961" s="27">
        <v>470000000</v>
      </c>
      <c r="Q3961" s="27">
        <v>431561376.47663069</v>
      </c>
      <c r="R3961" s="27">
        <v>0</v>
      </c>
      <c r="S3961" s="27">
        <v>1</v>
      </c>
      <c r="T3961" s="33">
        <v>0.94044734443210454</v>
      </c>
      <c r="U3961" s="27">
        <v>6207420.5</v>
      </c>
      <c r="V3961" s="27">
        <v>0</v>
      </c>
      <c r="W3961" s="27">
        <v>24091000</v>
      </c>
      <c r="X3961" s="27"/>
      <c r="Y3961" s="27">
        <v>10000000</v>
      </c>
      <c r="Z3961" s="27">
        <v>1</v>
      </c>
    </row>
    <row r="3962" spans="1:26">
      <c r="A3962" s="27">
        <v>1981</v>
      </c>
      <c r="B3962" t="s">
        <v>90</v>
      </c>
      <c r="C3962" s="27"/>
      <c r="D3962" s="27"/>
      <c r="E3962" s="27"/>
      <c r="F3962" s="27">
        <v>0</v>
      </c>
      <c r="G3962" s="27">
        <v>0</v>
      </c>
      <c r="H3962" s="27">
        <v>0</v>
      </c>
      <c r="I3962" s="27">
        <v>1</v>
      </c>
      <c r="J3962" s="27">
        <v>0</v>
      </c>
      <c r="K3962" s="27">
        <v>4</v>
      </c>
      <c r="L3962" s="27">
        <v>1</v>
      </c>
      <c r="M3962" s="27">
        <v>0</v>
      </c>
      <c r="N3962" s="27">
        <v>0</v>
      </c>
      <c r="O3962" s="27">
        <v>0</v>
      </c>
      <c r="P3962" s="27">
        <v>477000000</v>
      </c>
      <c r="Q3962" s="27">
        <v>434188034.18803412</v>
      </c>
      <c r="R3962" s="27">
        <v>0</v>
      </c>
      <c r="S3962" s="27">
        <v>1</v>
      </c>
      <c r="T3962" s="33">
        <v>0.83355014400471705</v>
      </c>
      <c r="U3962" s="27">
        <v>5687108.5999999996</v>
      </c>
      <c r="V3962" s="27">
        <v>0</v>
      </c>
      <c r="W3962" s="27">
        <v>31304000</v>
      </c>
      <c r="X3962" s="27"/>
      <c r="Y3962" s="27">
        <v>0</v>
      </c>
      <c r="Z3962" s="27">
        <v>1</v>
      </c>
    </row>
    <row r="3963" spans="1:26">
      <c r="A3963" s="27">
        <v>1982</v>
      </c>
      <c r="B3963" t="s">
        <v>90</v>
      </c>
      <c r="C3963" s="27"/>
      <c r="D3963" s="27"/>
      <c r="E3963" s="27"/>
      <c r="F3963" s="27">
        <v>0</v>
      </c>
      <c r="G3963" s="27">
        <v>0</v>
      </c>
      <c r="H3963" s="27">
        <v>0</v>
      </c>
      <c r="I3963" s="27">
        <v>1</v>
      </c>
      <c r="J3963" s="27">
        <v>0</v>
      </c>
      <c r="K3963" s="27">
        <v>4</v>
      </c>
      <c r="L3963" s="27">
        <v>1</v>
      </c>
      <c r="M3963" s="27">
        <v>0</v>
      </c>
      <c r="N3963" s="27">
        <v>0</v>
      </c>
      <c r="O3963" s="27">
        <v>0</v>
      </c>
      <c r="P3963" s="27">
        <v>397000000</v>
      </c>
      <c r="Q3963" s="27">
        <v>348746822.61926687</v>
      </c>
      <c r="R3963" s="27">
        <v>0</v>
      </c>
      <c r="S3963" s="27">
        <v>1</v>
      </c>
      <c r="T3963" s="33">
        <v>0.78443295677873848</v>
      </c>
      <c r="U3963" s="27">
        <v>5389795.5</v>
      </c>
      <c r="V3963" s="27">
        <v>0</v>
      </c>
      <c r="W3963" s="27">
        <v>39592244</v>
      </c>
      <c r="X3963" s="27"/>
      <c r="Y3963" s="27">
        <v>0</v>
      </c>
      <c r="Z3963" s="27">
        <v>1</v>
      </c>
    </row>
    <row r="3964" spans="1:26">
      <c r="A3964" s="27">
        <v>1983</v>
      </c>
      <c r="B3964" t="s">
        <v>90</v>
      </c>
      <c r="C3964" s="27"/>
      <c r="D3964" s="27"/>
      <c r="E3964" s="27"/>
      <c r="F3964" s="27">
        <v>6100000</v>
      </c>
      <c r="G3964" s="27">
        <v>0</v>
      </c>
      <c r="H3964" s="27">
        <v>0</v>
      </c>
      <c r="I3964" s="27">
        <v>1</v>
      </c>
      <c r="J3964" s="27">
        <v>0</v>
      </c>
      <c r="K3964" s="27">
        <v>4</v>
      </c>
      <c r="L3964" s="27">
        <v>1</v>
      </c>
      <c r="M3964" s="27">
        <v>0</v>
      </c>
      <c r="N3964" s="27">
        <v>0</v>
      </c>
      <c r="O3964" s="27">
        <v>0</v>
      </c>
      <c r="P3964" s="27">
        <v>436000000</v>
      </c>
      <c r="Q3964" s="27">
        <v>386699308.85916889</v>
      </c>
      <c r="R3964" s="27">
        <v>1</v>
      </c>
      <c r="S3964" s="27">
        <v>1</v>
      </c>
      <c r="T3964" s="33">
        <v>0.83426891623154475</v>
      </c>
      <c r="U3964" s="27">
        <v>4967777.8</v>
      </c>
      <c r="V3964" s="27">
        <v>0</v>
      </c>
      <c r="W3964" s="27">
        <v>47904722.5</v>
      </c>
      <c r="X3964" s="27"/>
      <c r="Y3964" s="27">
        <v>0</v>
      </c>
      <c r="Z3964" s="27">
        <v>1</v>
      </c>
    </row>
    <row r="3965" spans="1:26">
      <c r="A3965" s="27">
        <v>1984</v>
      </c>
      <c r="B3965" t="s">
        <v>90</v>
      </c>
      <c r="C3965" s="27"/>
      <c r="D3965" s="27"/>
      <c r="E3965" s="27"/>
      <c r="F3965" s="27">
        <v>10000</v>
      </c>
      <c r="G3965" s="27">
        <v>0</v>
      </c>
      <c r="H3965" s="27">
        <v>0</v>
      </c>
      <c r="I3965" s="27">
        <v>1</v>
      </c>
      <c r="J3965" s="27">
        <v>0</v>
      </c>
      <c r="K3965" s="27">
        <v>4</v>
      </c>
      <c r="L3965" s="27">
        <v>1</v>
      </c>
      <c r="M3965" s="27">
        <v>0</v>
      </c>
      <c r="N3965" s="27">
        <v>0</v>
      </c>
      <c r="O3965" s="27">
        <v>0</v>
      </c>
      <c r="P3965" s="27">
        <v>391000000</v>
      </c>
      <c r="Q3965" s="27">
        <v>333158476.24212021</v>
      </c>
      <c r="R3965" s="27">
        <v>1</v>
      </c>
      <c r="S3965" s="27">
        <v>1</v>
      </c>
      <c r="T3965" s="33">
        <v>0.82999599794502654</v>
      </c>
      <c r="U3965" s="27">
        <v>4244309.3</v>
      </c>
      <c r="V3965" s="27">
        <v>0</v>
      </c>
      <c r="W3965" s="27">
        <v>53206614.600000001</v>
      </c>
      <c r="X3965" s="27"/>
      <c r="Y3965" s="27"/>
      <c r="Z3965" s="27">
        <v>1</v>
      </c>
    </row>
    <row r="3966" spans="1:26">
      <c r="A3966" s="27">
        <v>1985</v>
      </c>
      <c r="B3966" t="s">
        <v>90</v>
      </c>
      <c r="C3966" s="27"/>
      <c r="D3966" s="27"/>
      <c r="E3966" s="27"/>
      <c r="F3966" s="27">
        <v>0</v>
      </c>
      <c r="G3966" s="27">
        <v>0</v>
      </c>
      <c r="H3966" s="27">
        <v>0</v>
      </c>
      <c r="I3966" s="27">
        <v>1</v>
      </c>
      <c r="J3966" s="27">
        <v>0</v>
      </c>
      <c r="K3966" s="27">
        <v>4</v>
      </c>
      <c r="L3966" s="27">
        <v>1</v>
      </c>
      <c r="M3966" s="27">
        <v>0</v>
      </c>
      <c r="N3966" s="27">
        <v>0</v>
      </c>
      <c r="O3966" s="27">
        <v>0</v>
      </c>
      <c r="P3966" s="27">
        <v>312000000</v>
      </c>
      <c r="Q3966" s="27">
        <v>268626912.54991698</v>
      </c>
      <c r="R3966" s="27">
        <v>1</v>
      </c>
      <c r="S3966" s="27">
        <v>1</v>
      </c>
      <c r="T3966" s="33">
        <v>0.74915719568429318</v>
      </c>
      <c r="U3966" s="27">
        <v>3853257.4</v>
      </c>
      <c r="V3966" s="27">
        <v>0</v>
      </c>
      <c r="W3966" s="27">
        <v>62291586</v>
      </c>
      <c r="X3966" s="27"/>
      <c r="Y3966" s="27"/>
      <c r="Z3966" s="27">
        <v>1</v>
      </c>
    </row>
    <row r="3967" spans="1:26">
      <c r="A3967" s="27">
        <v>1986</v>
      </c>
      <c r="B3967" t="s">
        <v>90</v>
      </c>
      <c r="C3967" s="27"/>
      <c r="D3967" s="27"/>
      <c r="E3967" s="27"/>
      <c r="F3967" s="27">
        <v>0</v>
      </c>
      <c r="G3967" s="27">
        <v>0</v>
      </c>
      <c r="H3967" s="27">
        <v>0</v>
      </c>
      <c r="I3967" s="27">
        <v>1</v>
      </c>
      <c r="J3967" s="27">
        <v>0</v>
      </c>
      <c r="K3967" s="27">
        <v>4</v>
      </c>
      <c r="L3967" s="27">
        <v>1</v>
      </c>
      <c r="M3967" s="27">
        <v>0</v>
      </c>
      <c r="N3967" s="27">
        <v>0</v>
      </c>
      <c r="O3967" s="27">
        <v>0</v>
      </c>
      <c r="P3967" s="27">
        <v>359000000</v>
      </c>
      <c r="Q3967" s="27">
        <v>318862888.40262586</v>
      </c>
      <c r="R3967" s="27">
        <v>1</v>
      </c>
      <c r="S3967" s="27">
        <v>1</v>
      </c>
      <c r="T3967" s="33">
        <v>0.7030572776909082</v>
      </c>
      <c r="U3967" s="27">
        <v>3103258.4</v>
      </c>
      <c r="V3967" s="27">
        <v>0</v>
      </c>
      <c r="W3967" s="27">
        <v>69604560.799999997</v>
      </c>
      <c r="X3967" s="27"/>
      <c r="Y3967" s="27"/>
      <c r="Z3967" s="27">
        <v>1</v>
      </c>
    </row>
    <row r="3968" spans="1:26">
      <c r="A3968" s="27">
        <v>1987</v>
      </c>
      <c r="B3968" t="s">
        <v>90</v>
      </c>
      <c r="C3968" s="27"/>
      <c r="D3968" s="27"/>
      <c r="E3968" s="27"/>
      <c r="F3968" s="27">
        <v>0</v>
      </c>
      <c r="G3968" s="27">
        <v>0</v>
      </c>
      <c r="H3968" s="27">
        <v>0</v>
      </c>
      <c r="I3968" s="27">
        <v>1</v>
      </c>
      <c r="J3968" s="27">
        <v>0</v>
      </c>
      <c r="K3968" s="27">
        <v>4</v>
      </c>
      <c r="L3968" s="27">
        <v>1</v>
      </c>
      <c r="M3968" s="27">
        <v>0</v>
      </c>
      <c r="N3968" s="27">
        <v>0</v>
      </c>
      <c r="O3968" s="27">
        <v>0</v>
      </c>
      <c r="P3968" s="27">
        <v>468000000</v>
      </c>
      <c r="Q3968" s="27">
        <v>402774852.65225935</v>
      </c>
      <c r="R3968" s="27">
        <v>1</v>
      </c>
      <c r="S3968" s="27">
        <v>1</v>
      </c>
      <c r="T3968" s="33">
        <v>0.74330063470010233</v>
      </c>
      <c r="U3968" s="27">
        <v>2220202.9</v>
      </c>
      <c r="V3968" s="27">
        <v>0</v>
      </c>
      <c r="W3968" s="27">
        <v>81439494.099999994</v>
      </c>
      <c r="X3968" s="27"/>
      <c r="Y3968" s="27"/>
      <c r="Z3968" s="27">
        <v>1</v>
      </c>
    </row>
    <row r="3969" spans="1:26">
      <c r="A3969" s="27">
        <v>1988</v>
      </c>
      <c r="B3969" t="s">
        <v>90</v>
      </c>
      <c r="C3969" s="27"/>
      <c r="D3969" s="27"/>
      <c r="E3969" s="27"/>
      <c r="F3969" s="27">
        <v>0</v>
      </c>
      <c r="G3969" s="27">
        <v>0</v>
      </c>
      <c r="H3969" s="27">
        <v>0</v>
      </c>
      <c r="I3969" s="27">
        <v>1</v>
      </c>
      <c r="J3969" s="27">
        <v>0</v>
      </c>
      <c r="K3969" s="27">
        <v>4</v>
      </c>
      <c r="L3969" s="27">
        <v>1</v>
      </c>
      <c r="M3969" s="27">
        <v>0</v>
      </c>
      <c r="N3969" s="27">
        <v>0</v>
      </c>
      <c r="O3969" s="27">
        <v>0</v>
      </c>
      <c r="P3969" s="27">
        <v>531000000</v>
      </c>
      <c r="Q3969" s="27">
        <v>470389179.67890918</v>
      </c>
      <c r="R3969" s="27">
        <v>1</v>
      </c>
      <c r="S3969" s="27">
        <v>1</v>
      </c>
      <c r="T3969" s="33">
        <v>0.80560957079318884</v>
      </c>
      <c r="U3969" s="27">
        <v>5049066.4000000004</v>
      </c>
      <c r="V3969" s="27">
        <v>0</v>
      </c>
      <c r="W3969" s="27">
        <v>86839827.200000003</v>
      </c>
      <c r="X3969" s="27"/>
      <c r="Y3969" s="27"/>
      <c r="Z3969" s="27">
        <v>1</v>
      </c>
    </row>
    <row r="3970" spans="1:26">
      <c r="A3970" s="27">
        <v>1989</v>
      </c>
      <c r="B3970" t="s">
        <v>90</v>
      </c>
      <c r="C3970" s="27"/>
      <c r="D3970" s="27"/>
      <c r="E3970" s="27"/>
      <c r="F3970" s="27">
        <v>0</v>
      </c>
      <c r="G3970" s="27">
        <v>0</v>
      </c>
      <c r="H3970" s="27">
        <v>0</v>
      </c>
      <c r="I3970" s="27">
        <v>1</v>
      </c>
      <c r="J3970" s="27">
        <v>0</v>
      </c>
      <c r="K3970" s="27">
        <v>4</v>
      </c>
      <c r="L3970" s="27">
        <v>1</v>
      </c>
      <c r="M3970" s="27">
        <v>0</v>
      </c>
      <c r="N3970" s="27">
        <v>0</v>
      </c>
      <c r="O3970" s="27">
        <v>0</v>
      </c>
      <c r="P3970" s="27">
        <v>552000000</v>
      </c>
      <c r="Q3970" s="27">
        <v>495404888.09242386</v>
      </c>
      <c r="R3970" s="27">
        <v>1</v>
      </c>
      <c r="S3970" s="27">
        <v>1</v>
      </c>
      <c r="T3970" s="33">
        <v>0.74679040704290955</v>
      </c>
      <c r="U3970" s="27">
        <v>10146629.4</v>
      </c>
      <c r="V3970" s="27">
        <v>0</v>
      </c>
      <c r="W3970" s="27">
        <v>98817640.099999994</v>
      </c>
      <c r="X3970" s="27"/>
      <c r="Y3970" s="27"/>
      <c r="Z3970" s="27">
        <v>1</v>
      </c>
    </row>
    <row r="3971" spans="1:26">
      <c r="A3971" s="27">
        <v>1990</v>
      </c>
      <c r="B3971" t="s">
        <v>90</v>
      </c>
      <c r="C3971" s="27"/>
      <c r="D3971" s="27"/>
      <c r="E3971" s="27"/>
      <c r="F3971" s="27">
        <v>0</v>
      </c>
      <c r="G3971" s="27">
        <v>0</v>
      </c>
      <c r="H3971" s="27">
        <v>0</v>
      </c>
      <c r="I3971" s="27">
        <v>1</v>
      </c>
      <c r="J3971" s="27">
        <v>0</v>
      </c>
      <c r="K3971" s="27">
        <v>4</v>
      </c>
      <c r="L3971" s="27">
        <v>1</v>
      </c>
      <c r="M3971" s="27">
        <v>0</v>
      </c>
      <c r="N3971" s="27">
        <v>0</v>
      </c>
      <c r="O3971" s="27">
        <v>0</v>
      </c>
      <c r="P3971" s="27">
        <v>666000000</v>
      </c>
      <c r="Q3971" s="27">
        <v>596415104.54914403</v>
      </c>
      <c r="R3971" s="27">
        <v>1</v>
      </c>
      <c r="S3971" s="27">
        <v>1</v>
      </c>
      <c r="T3971" s="33">
        <v>0.70566019682121295</v>
      </c>
      <c r="U3971" s="27">
        <v>15064546.699999999</v>
      </c>
      <c r="V3971" s="27">
        <v>0</v>
      </c>
      <c r="W3971" s="27">
        <v>111734304.3</v>
      </c>
      <c r="X3971" s="27"/>
      <c r="Y3971" s="27"/>
      <c r="Z3971" s="27">
        <v>1</v>
      </c>
    </row>
    <row r="3972" spans="1:26">
      <c r="A3972" s="27">
        <v>1991</v>
      </c>
      <c r="B3972" t="s">
        <v>90</v>
      </c>
      <c r="C3972" s="27"/>
      <c r="D3972" s="27"/>
      <c r="E3972" s="27"/>
      <c r="F3972" s="27">
        <v>0</v>
      </c>
      <c r="G3972" s="27">
        <v>0</v>
      </c>
      <c r="H3972" s="27">
        <v>0</v>
      </c>
      <c r="I3972" s="27">
        <v>1</v>
      </c>
      <c r="J3972" s="27">
        <v>0</v>
      </c>
      <c r="K3972" s="27">
        <v>4</v>
      </c>
      <c r="L3972" s="27">
        <v>1</v>
      </c>
      <c r="M3972" s="27">
        <v>0</v>
      </c>
      <c r="N3972" s="27">
        <v>0</v>
      </c>
      <c r="O3972" s="27">
        <v>0</v>
      </c>
      <c r="P3972" s="27">
        <v>756000000</v>
      </c>
      <c r="Q3972" s="27">
        <v>704329192.77152073</v>
      </c>
      <c r="R3972" s="27">
        <v>1</v>
      </c>
      <c r="S3972" s="27">
        <v>1</v>
      </c>
      <c r="T3972" s="33">
        <v>0.64778014054484578</v>
      </c>
      <c r="U3972" s="27">
        <v>18359569.800000001</v>
      </c>
      <c r="V3972" s="27">
        <v>0</v>
      </c>
      <c r="W3972" s="27">
        <v>120734765.40000001</v>
      </c>
      <c r="X3972" s="27"/>
      <c r="Y3972" s="27"/>
      <c r="Z3972" s="27">
        <v>1</v>
      </c>
    </row>
    <row r="3973" spans="1:26">
      <c r="A3973" s="27">
        <v>1992</v>
      </c>
      <c r="B3973" t="s">
        <v>90</v>
      </c>
      <c r="C3973" s="27"/>
      <c r="D3973" s="27"/>
      <c r="E3973" s="27"/>
      <c r="F3973" s="27">
        <v>0</v>
      </c>
      <c r="G3973" s="27">
        <v>0</v>
      </c>
      <c r="H3973" s="27">
        <v>0</v>
      </c>
      <c r="I3973" s="27">
        <v>1</v>
      </c>
      <c r="J3973" s="27">
        <v>0</v>
      </c>
      <c r="K3973" s="27">
        <v>4</v>
      </c>
      <c r="L3973" s="27">
        <v>1</v>
      </c>
      <c r="M3973" s="27">
        <v>0</v>
      </c>
      <c r="N3973" s="27">
        <v>0</v>
      </c>
      <c r="O3973" s="27">
        <v>0</v>
      </c>
      <c r="P3973" s="27">
        <v>877000000</v>
      </c>
      <c r="Q3973" s="27">
        <v>831033941.09396923</v>
      </c>
      <c r="R3973" s="27">
        <v>1</v>
      </c>
      <c r="S3973" s="27">
        <v>1</v>
      </c>
      <c r="T3973" s="33">
        <v>0.62587770846912083</v>
      </c>
      <c r="U3973" s="27">
        <v>24915000</v>
      </c>
      <c r="V3973" s="27">
        <v>4550000</v>
      </c>
      <c r="W3973" s="27">
        <v>127053000</v>
      </c>
      <c r="X3973" s="27"/>
      <c r="Y3973" s="27"/>
      <c r="Z3973" s="27">
        <v>1</v>
      </c>
    </row>
    <row r="3974" spans="1:26">
      <c r="A3974" s="27">
        <v>1993</v>
      </c>
      <c r="B3974" t="s">
        <v>90</v>
      </c>
      <c r="C3974" s="27"/>
      <c r="D3974" s="27"/>
      <c r="E3974" s="27"/>
      <c r="F3974" s="27">
        <v>0</v>
      </c>
      <c r="G3974" s="27">
        <v>0</v>
      </c>
      <c r="H3974" s="27">
        <v>0</v>
      </c>
      <c r="I3974" s="27">
        <v>1</v>
      </c>
      <c r="J3974" s="27">
        <v>0</v>
      </c>
      <c r="K3974" s="27">
        <v>4</v>
      </c>
      <c r="L3974" s="27">
        <v>1</v>
      </c>
      <c r="M3974" s="27">
        <v>0</v>
      </c>
      <c r="N3974" s="27">
        <v>0</v>
      </c>
      <c r="O3974" s="27">
        <v>0</v>
      </c>
      <c r="P3974" s="27">
        <v>876000000</v>
      </c>
      <c r="Q3974" s="27">
        <v>835592802.27683079</v>
      </c>
      <c r="R3974" s="27">
        <v>1</v>
      </c>
      <c r="S3974" s="27">
        <v>1</v>
      </c>
      <c r="T3974" s="33">
        <v>0.648154718576755</v>
      </c>
      <c r="U3974" s="27">
        <v>34222246.200000003</v>
      </c>
      <c r="V3974" s="27">
        <v>25990000</v>
      </c>
      <c r="W3974" s="27">
        <v>133562000</v>
      </c>
      <c r="X3974" s="27"/>
      <c r="Y3974" s="27"/>
      <c r="Z3974" s="27">
        <v>1</v>
      </c>
    </row>
    <row r="3975" spans="1:26">
      <c r="A3975" s="27">
        <v>1994</v>
      </c>
      <c r="B3975" t="s">
        <v>90</v>
      </c>
      <c r="C3975" s="27"/>
      <c r="D3975" s="27"/>
      <c r="E3975" s="27"/>
      <c r="F3975" s="27">
        <v>0</v>
      </c>
      <c r="G3975" s="27">
        <v>0</v>
      </c>
      <c r="H3975" s="27">
        <v>0</v>
      </c>
      <c r="I3975" s="27">
        <v>1</v>
      </c>
      <c r="J3975" s="27">
        <v>0</v>
      </c>
      <c r="K3975" s="27">
        <v>4</v>
      </c>
      <c r="L3975" s="27">
        <v>1</v>
      </c>
      <c r="M3975" s="27">
        <v>0</v>
      </c>
      <c r="N3975" s="27">
        <v>0</v>
      </c>
      <c r="O3975" s="27">
        <v>0</v>
      </c>
      <c r="P3975" s="27">
        <v>923000000</v>
      </c>
      <c r="Q3975" s="27">
        <v>878250450.60268104</v>
      </c>
      <c r="R3975" s="27">
        <v>0</v>
      </c>
      <c r="S3975" s="27">
        <v>1</v>
      </c>
      <c r="T3975" s="33">
        <v>0.69545665111729171</v>
      </c>
      <c r="U3975" s="27">
        <v>40340033.799999997</v>
      </c>
      <c r="V3975" s="27">
        <v>41694000</v>
      </c>
      <c r="W3975" s="27">
        <v>142994000</v>
      </c>
      <c r="X3975" s="27"/>
      <c r="Y3975" s="27"/>
      <c r="Z3975" s="27">
        <v>1</v>
      </c>
    </row>
    <row r="3976" spans="1:26">
      <c r="A3976" s="27">
        <v>1995</v>
      </c>
      <c r="B3976" t="s">
        <v>90</v>
      </c>
      <c r="C3976" s="27"/>
      <c r="D3976" s="27"/>
      <c r="E3976" s="27"/>
      <c r="F3976" s="27">
        <v>0</v>
      </c>
      <c r="G3976" s="27">
        <v>0</v>
      </c>
      <c r="H3976" s="27">
        <v>0</v>
      </c>
      <c r="I3976" s="27">
        <v>1</v>
      </c>
      <c r="J3976" s="27">
        <v>0</v>
      </c>
      <c r="K3976" s="27">
        <v>4</v>
      </c>
      <c r="L3976" s="27">
        <v>1</v>
      </c>
      <c r="M3976" s="27">
        <v>0</v>
      </c>
      <c r="N3976" s="27">
        <v>0</v>
      </c>
      <c r="O3976" s="27">
        <v>0</v>
      </c>
      <c r="P3976" s="27">
        <v>1038000000</v>
      </c>
      <c r="Q3976" s="27">
        <v>1001889856.9104793</v>
      </c>
      <c r="R3976" s="27">
        <v>0</v>
      </c>
      <c r="S3976" s="27">
        <v>1</v>
      </c>
      <c r="T3976" s="33">
        <v>0.69736071622307827</v>
      </c>
      <c r="U3976" s="27">
        <v>38382658.600000001</v>
      </c>
      <c r="V3976" s="27">
        <v>54022000</v>
      </c>
      <c r="W3976" s="27">
        <v>152774000</v>
      </c>
      <c r="X3976" s="27"/>
      <c r="Y3976" s="27"/>
      <c r="Z3976" s="27">
        <v>1</v>
      </c>
    </row>
    <row r="3977" spans="1:26">
      <c r="A3977" s="27">
        <v>1996</v>
      </c>
      <c r="B3977" t="s">
        <v>90</v>
      </c>
      <c r="C3977" s="27"/>
      <c r="D3977" s="27"/>
      <c r="E3977" s="27"/>
      <c r="F3977" s="27">
        <v>0</v>
      </c>
      <c r="G3977" s="27">
        <v>0</v>
      </c>
      <c r="H3977" s="27">
        <v>0</v>
      </c>
      <c r="I3977" s="27">
        <v>1</v>
      </c>
      <c r="J3977" s="27">
        <v>0</v>
      </c>
      <c r="K3977" s="27">
        <v>4</v>
      </c>
      <c r="L3977" s="27">
        <v>1</v>
      </c>
      <c r="M3977" s="27">
        <v>0</v>
      </c>
      <c r="N3977" s="27">
        <v>0</v>
      </c>
      <c r="O3977" s="27">
        <v>0</v>
      </c>
      <c r="P3977" s="27">
        <v>983000000</v>
      </c>
      <c r="Q3977" s="27">
        <v>946123275.88212049</v>
      </c>
      <c r="R3977" s="27">
        <v>0</v>
      </c>
      <c r="S3977" s="27">
        <v>1</v>
      </c>
      <c r="T3977" s="33">
        <v>0.69966405838602452</v>
      </c>
      <c r="U3977" s="27">
        <v>33764739.399999999</v>
      </c>
      <c r="V3977" s="27">
        <v>57119000</v>
      </c>
      <c r="W3977" s="27">
        <v>159334000</v>
      </c>
      <c r="X3977" s="27"/>
      <c r="Y3977" s="27"/>
      <c r="Z3977" s="27">
        <v>1</v>
      </c>
    </row>
    <row r="3978" spans="1:26">
      <c r="A3978" s="27">
        <v>1997</v>
      </c>
      <c r="B3978" t="s">
        <v>90</v>
      </c>
      <c r="C3978" s="27"/>
      <c r="D3978" s="27"/>
      <c r="E3978" s="27"/>
      <c r="F3978" s="27">
        <v>0</v>
      </c>
      <c r="G3978" s="27">
        <v>0</v>
      </c>
      <c r="H3978" s="27">
        <v>0</v>
      </c>
      <c r="I3978" s="27">
        <v>1</v>
      </c>
      <c r="J3978" s="27">
        <v>0</v>
      </c>
      <c r="K3978" s="27">
        <v>4</v>
      </c>
      <c r="L3978" s="27">
        <v>1</v>
      </c>
      <c r="M3978" s="27">
        <v>0</v>
      </c>
      <c r="N3978" s="27">
        <v>0</v>
      </c>
      <c r="O3978" s="27">
        <v>0</v>
      </c>
      <c r="P3978" s="27">
        <v>1036000000</v>
      </c>
      <c r="Q3978" s="27">
        <v>997996028.64583337</v>
      </c>
      <c r="R3978" s="27">
        <v>0</v>
      </c>
      <c r="S3978" s="27">
        <v>1</v>
      </c>
      <c r="T3978" s="33">
        <v>0.71538944173936525</v>
      </c>
      <c r="U3978" s="27">
        <v>27504460.399999999</v>
      </c>
      <c r="V3978" s="27">
        <v>58253000</v>
      </c>
      <c r="W3978" s="27">
        <v>162865000</v>
      </c>
      <c r="X3978" s="27"/>
      <c r="Y3978" s="27"/>
      <c r="Z3978" s="27">
        <v>1</v>
      </c>
    </row>
    <row r="3979" spans="1:26">
      <c r="A3979" s="27">
        <v>1998</v>
      </c>
      <c r="B3979" t="s">
        <v>90</v>
      </c>
      <c r="C3979" s="27"/>
      <c r="D3979" s="27"/>
      <c r="E3979" s="27"/>
      <c r="F3979" s="27">
        <v>0</v>
      </c>
      <c r="G3979" s="27">
        <v>0</v>
      </c>
      <c r="H3979" s="27">
        <v>0</v>
      </c>
      <c r="I3979" s="27">
        <v>1</v>
      </c>
      <c r="J3979" s="27">
        <v>0</v>
      </c>
      <c r="K3979" s="27">
        <v>4</v>
      </c>
      <c r="L3979" s="27">
        <v>1</v>
      </c>
      <c r="M3979" s="27">
        <v>0</v>
      </c>
      <c r="N3979" s="27">
        <v>0</v>
      </c>
      <c r="O3979" s="27">
        <v>0</v>
      </c>
      <c r="P3979" s="27">
        <v>955000000</v>
      </c>
      <c r="Q3979" s="27">
        <v>928458205.95843208</v>
      </c>
      <c r="R3979" s="27">
        <v>1</v>
      </c>
      <c r="S3979" s="27">
        <v>1</v>
      </c>
      <c r="T3979" s="33">
        <v>0.63293736472878814</v>
      </c>
      <c r="U3979" s="27">
        <v>23599991.399999999</v>
      </c>
      <c r="V3979" s="27">
        <v>60757000</v>
      </c>
      <c r="W3979" s="27">
        <v>180148000</v>
      </c>
      <c r="X3979" s="27"/>
      <c r="Y3979" s="27"/>
      <c r="Z3979" s="27">
        <v>1</v>
      </c>
    </row>
    <row r="3980" spans="1:26">
      <c r="A3980" s="27">
        <v>1999</v>
      </c>
      <c r="B3980" t="s">
        <v>90</v>
      </c>
      <c r="C3980" s="27"/>
      <c r="D3980" s="27"/>
      <c r="E3980" s="27"/>
      <c r="F3980" s="27">
        <v>0</v>
      </c>
      <c r="G3980" s="27">
        <v>0</v>
      </c>
      <c r="H3980" s="27">
        <v>0</v>
      </c>
      <c r="I3980" s="27">
        <v>1</v>
      </c>
      <c r="J3980" s="27">
        <v>0</v>
      </c>
      <c r="K3980" s="27">
        <v>4</v>
      </c>
      <c r="L3980" s="27">
        <v>1</v>
      </c>
      <c r="M3980" s="27">
        <v>0</v>
      </c>
      <c r="N3980" s="27">
        <v>0</v>
      </c>
      <c r="O3980" s="27">
        <v>0</v>
      </c>
      <c r="P3980" s="27">
        <v>937000000</v>
      </c>
      <c r="Q3980" s="27">
        <v>912771290.61298001</v>
      </c>
      <c r="R3980" s="27">
        <v>1</v>
      </c>
      <c r="S3980" s="27">
        <v>1</v>
      </c>
      <c r="T3980" s="33">
        <v>0.59173831677950461</v>
      </c>
      <c r="U3980" s="27">
        <v>22230543.899999999</v>
      </c>
      <c r="V3980" s="27">
        <v>56007000</v>
      </c>
      <c r="W3980" s="27">
        <v>185049000</v>
      </c>
      <c r="X3980" s="27"/>
      <c r="Y3980" s="27"/>
      <c r="Z3980" s="27">
        <v>1</v>
      </c>
    </row>
    <row r="3981" spans="1:26">
      <c r="A3981" s="27">
        <v>2000</v>
      </c>
      <c r="B3981" t="s">
        <v>90</v>
      </c>
      <c r="C3981" s="27">
        <v>0</v>
      </c>
      <c r="D3981" s="27">
        <v>0</v>
      </c>
      <c r="E3981" s="27">
        <v>0</v>
      </c>
      <c r="F3981" s="27">
        <v>0</v>
      </c>
      <c r="G3981" s="27">
        <v>0</v>
      </c>
      <c r="H3981" s="27">
        <v>0</v>
      </c>
      <c r="I3981" s="27">
        <v>1</v>
      </c>
      <c r="J3981" s="27">
        <v>0</v>
      </c>
      <c r="K3981" s="27">
        <v>4</v>
      </c>
      <c r="L3981" s="27">
        <v>1</v>
      </c>
      <c r="M3981" s="27">
        <v>1</v>
      </c>
      <c r="N3981" s="27">
        <v>0</v>
      </c>
      <c r="O3981" s="27">
        <v>0</v>
      </c>
      <c r="P3981" s="27">
        <v>911000000</v>
      </c>
      <c r="Q3981" s="27">
        <v>887295267.87515485</v>
      </c>
      <c r="R3981" s="27">
        <v>1</v>
      </c>
      <c r="S3981" s="27">
        <v>1</v>
      </c>
      <c r="T3981" s="33">
        <v>0.62919927379193319</v>
      </c>
      <c r="U3981" s="27">
        <v>15988008.6</v>
      </c>
      <c r="V3981" s="27">
        <v>58584000</v>
      </c>
      <c r="W3981" s="27">
        <v>183223000</v>
      </c>
      <c r="X3981" s="27"/>
      <c r="Y3981" s="27"/>
      <c r="Z3981" s="27">
        <v>1</v>
      </c>
    </row>
    <row r="3982" spans="1:26">
      <c r="A3982" s="27">
        <v>2001</v>
      </c>
      <c r="B3982" t="s">
        <v>90</v>
      </c>
      <c r="C3982" s="27">
        <v>0</v>
      </c>
      <c r="D3982" s="27">
        <v>0</v>
      </c>
      <c r="E3982" s="27">
        <v>0</v>
      </c>
      <c r="F3982" s="27">
        <v>580775.375</v>
      </c>
      <c r="G3982" s="27">
        <v>0</v>
      </c>
      <c r="H3982" s="27">
        <v>0</v>
      </c>
      <c r="I3982" s="27">
        <v>1</v>
      </c>
      <c r="J3982" s="27">
        <v>0</v>
      </c>
      <c r="K3982" s="27">
        <v>4</v>
      </c>
      <c r="L3982" s="27">
        <v>1</v>
      </c>
      <c r="M3982" s="27">
        <v>1</v>
      </c>
      <c r="N3982" s="27">
        <v>0</v>
      </c>
      <c r="O3982" s="27">
        <v>0</v>
      </c>
      <c r="P3982" s="27">
        <v>754000000</v>
      </c>
      <c r="Q3982" s="27">
        <v>825706961.23868918</v>
      </c>
      <c r="R3982" s="27">
        <v>1</v>
      </c>
      <c r="S3982" s="27">
        <v>1</v>
      </c>
      <c r="T3982" s="33">
        <v>0.61588871891054842</v>
      </c>
      <c r="U3982" s="27">
        <v>19948075.300000001</v>
      </c>
      <c r="V3982" s="27">
        <v>54913000</v>
      </c>
      <c r="W3982" s="27">
        <v>187122000</v>
      </c>
      <c r="X3982" s="27"/>
      <c r="Y3982" s="27"/>
      <c r="Z3982" s="27">
        <v>1</v>
      </c>
    </row>
    <row r="3983" spans="1:26">
      <c r="A3983" s="27">
        <v>2002</v>
      </c>
      <c r="B3983" t="s">
        <v>90</v>
      </c>
      <c r="C3983" s="27">
        <v>0</v>
      </c>
      <c r="D3983" s="27">
        <v>0</v>
      </c>
      <c r="E3983" s="27">
        <v>0</v>
      </c>
      <c r="F3983" s="27">
        <v>2276878.5</v>
      </c>
      <c r="G3983" s="27">
        <v>0</v>
      </c>
      <c r="H3983" s="27">
        <v>0</v>
      </c>
      <c r="I3983" s="27">
        <v>1</v>
      </c>
      <c r="J3983" s="27">
        <v>0</v>
      </c>
      <c r="K3983" s="27">
        <v>4</v>
      </c>
      <c r="L3983" s="27">
        <v>1</v>
      </c>
      <c r="M3983" s="27">
        <v>1</v>
      </c>
      <c r="N3983" s="27">
        <v>0</v>
      </c>
      <c r="O3983" s="27">
        <v>0</v>
      </c>
      <c r="P3983" s="27">
        <v>825000000</v>
      </c>
      <c r="Q3983" s="27">
        <v>775780697.67662489</v>
      </c>
      <c r="R3983" s="27">
        <v>1</v>
      </c>
      <c r="S3983" s="27">
        <v>1</v>
      </c>
      <c r="T3983" s="33">
        <v>0.62466195784303247</v>
      </c>
      <c r="U3983" s="27">
        <v>27093874.100000001</v>
      </c>
      <c r="V3983" s="27">
        <v>36710000</v>
      </c>
      <c r="W3983" s="27">
        <v>217829000</v>
      </c>
      <c r="X3983" s="27"/>
      <c r="Y3983" s="27"/>
      <c r="Z3983" s="27">
        <v>1</v>
      </c>
    </row>
    <row r="3984" spans="1:26">
      <c r="A3984" s="27">
        <v>2003</v>
      </c>
      <c r="B3984" t="s">
        <v>90</v>
      </c>
      <c r="C3984" s="27">
        <v>0</v>
      </c>
      <c r="D3984" s="27">
        <v>0</v>
      </c>
      <c r="E3984" s="27">
        <v>0</v>
      </c>
      <c r="F3984" s="27">
        <v>6536719.6225585938</v>
      </c>
      <c r="G3984" s="27">
        <v>0</v>
      </c>
      <c r="H3984" s="27">
        <v>0</v>
      </c>
      <c r="I3984" s="27">
        <v>1</v>
      </c>
      <c r="J3984" s="27">
        <v>0</v>
      </c>
      <c r="K3984" s="27">
        <v>4</v>
      </c>
      <c r="L3984" s="27">
        <v>1</v>
      </c>
      <c r="M3984" s="27">
        <v>1</v>
      </c>
      <c r="N3984" s="27">
        <v>0</v>
      </c>
      <c r="O3984" s="27">
        <v>0</v>
      </c>
      <c r="P3984" s="27">
        <v>1193000000</v>
      </c>
      <c r="Q3984" s="27">
        <v>1157832934.551271</v>
      </c>
      <c r="R3984" s="27">
        <v>1</v>
      </c>
      <c r="S3984" s="27">
        <v>1</v>
      </c>
      <c r="T3984" s="33">
        <v>0.61793375018798091</v>
      </c>
      <c r="U3984" s="27">
        <v>32122213.5</v>
      </c>
      <c r="V3984" s="27">
        <v>18563000</v>
      </c>
      <c r="W3984" s="27">
        <v>247263000</v>
      </c>
      <c r="X3984" s="27"/>
      <c r="Y3984" s="27"/>
      <c r="Z3984" s="27">
        <v>1</v>
      </c>
    </row>
    <row r="3985" spans="1:26">
      <c r="A3985" s="27">
        <v>2004</v>
      </c>
      <c r="B3985" t="s">
        <v>90</v>
      </c>
      <c r="C3985" s="27">
        <v>0</v>
      </c>
      <c r="D3985" s="27">
        <v>0</v>
      </c>
      <c r="E3985" s="27">
        <v>0</v>
      </c>
      <c r="F3985" s="27">
        <v>0</v>
      </c>
      <c r="G3985" s="27">
        <v>0</v>
      </c>
      <c r="H3985" s="27">
        <v>0</v>
      </c>
      <c r="I3985" s="27">
        <v>1</v>
      </c>
      <c r="J3985" s="27">
        <v>0</v>
      </c>
      <c r="K3985" s="27">
        <v>4</v>
      </c>
      <c r="L3985" s="27">
        <v>1</v>
      </c>
      <c r="M3985" s="27">
        <v>1</v>
      </c>
      <c r="N3985" s="27">
        <v>0</v>
      </c>
      <c r="O3985" s="27">
        <v>0</v>
      </c>
      <c r="P3985" s="27">
        <v>1488000000</v>
      </c>
      <c r="Q3985" s="27">
        <v>1511236655.5204656</v>
      </c>
      <c r="R3985" s="27">
        <v>1</v>
      </c>
      <c r="S3985" s="27">
        <v>1</v>
      </c>
      <c r="T3985" s="33">
        <v>0.67108711240801089</v>
      </c>
      <c r="U3985" s="27">
        <v>43855449.399999999</v>
      </c>
      <c r="V3985" s="27">
        <v>16196000</v>
      </c>
      <c r="W3985" s="27">
        <v>267597000</v>
      </c>
      <c r="X3985" s="27"/>
      <c r="Y3985" s="27"/>
      <c r="Z3985" s="27">
        <v>1</v>
      </c>
    </row>
    <row r="3986" spans="1:26">
      <c r="A3986" s="27">
        <v>2005</v>
      </c>
      <c r="B3986" t="s">
        <v>90</v>
      </c>
      <c r="C3986" s="27">
        <v>0</v>
      </c>
      <c r="D3986" s="27">
        <v>0</v>
      </c>
      <c r="E3986" s="27">
        <v>0</v>
      </c>
      <c r="F3986" s="27">
        <v>15153353.671875</v>
      </c>
      <c r="G3986" s="27">
        <v>0</v>
      </c>
      <c r="H3986" s="27">
        <v>0</v>
      </c>
      <c r="I3986" s="27">
        <v>1</v>
      </c>
      <c r="J3986" s="27">
        <v>0</v>
      </c>
      <c r="K3986" s="27">
        <v>4</v>
      </c>
      <c r="L3986" s="27">
        <v>1</v>
      </c>
      <c r="M3986" s="27">
        <v>1</v>
      </c>
      <c r="N3986" s="27">
        <v>0</v>
      </c>
      <c r="O3986" s="27">
        <v>0</v>
      </c>
      <c r="P3986" s="27">
        <v>1596000000</v>
      </c>
      <c r="Q3986" s="27">
        <v>1682350934.85132</v>
      </c>
      <c r="R3986" s="27">
        <v>1</v>
      </c>
      <c r="S3986" s="27">
        <v>1</v>
      </c>
      <c r="T3986" s="33">
        <v>0.69599608558540027</v>
      </c>
      <c r="U3986" s="27">
        <v>40361155.5</v>
      </c>
      <c r="V3986" s="27">
        <v>12663000</v>
      </c>
      <c r="W3986" s="27">
        <v>258201000</v>
      </c>
      <c r="X3986" s="27"/>
      <c r="Y3986" s="27"/>
      <c r="Z3986" s="27">
        <v>1</v>
      </c>
    </row>
    <row r="3987" spans="1:26">
      <c r="A3987" s="27">
        <v>2006</v>
      </c>
      <c r="B3987" t="s">
        <v>90</v>
      </c>
      <c r="C3987" s="27">
        <v>30000000</v>
      </c>
      <c r="D3987" s="27">
        <v>6000000</v>
      </c>
      <c r="E3987" s="27">
        <v>30000000</v>
      </c>
      <c r="F3987" s="27">
        <v>32953533.75</v>
      </c>
      <c r="G3987" s="27">
        <v>0</v>
      </c>
      <c r="H3987" s="27">
        <v>0</v>
      </c>
      <c r="I3987" s="27">
        <v>1</v>
      </c>
      <c r="J3987" s="27">
        <v>0</v>
      </c>
      <c r="K3987" s="27">
        <v>4</v>
      </c>
      <c r="L3987" s="27">
        <v>1</v>
      </c>
      <c r="M3987" s="27">
        <v>1</v>
      </c>
      <c r="N3987" s="27">
        <v>0</v>
      </c>
      <c r="O3987" s="27">
        <v>0</v>
      </c>
      <c r="P3987" s="27">
        <v>1634000000</v>
      </c>
      <c r="Q3987" s="27">
        <v>1800105589.6034853</v>
      </c>
      <c r="R3987" s="27">
        <v>1</v>
      </c>
      <c r="S3987" s="27">
        <v>1</v>
      </c>
      <c r="T3987" s="33">
        <v>0.83568345932575372</v>
      </c>
      <c r="U3987" s="27">
        <v>41956211.600000001</v>
      </c>
      <c r="V3987" s="27">
        <v>9063000</v>
      </c>
      <c r="W3987" s="27">
        <v>274627000</v>
      </c>
      <c r="X3987" s="27"/>
      <c r="Y3987" s="27"/>
      <c r="Z3987" s="27">
        <v>1</v>
      </c>
    </row>
    <row r="3988" spans="1:26">
      <c r="A3988" s="27">
        <v>2007</v>
      </c>
      <c r="B3988" t="s">
        <v>90</v>
      </c>
      <c r="C3988" s="27">
        <v>30000000</v>
      </c>
      <c r="D3988" s="27">
        <v>12000000</v>
      </c>
      <c r="E3988" s="27">
        <v>30000000</v>
      </c>
      <c r="F3988" s="27">
        <v>7755471.5</v>
      </c>
      <c r="G3988" s="27">
        <v>0</v>
      </c>
      <c r="H3988" s="27">
        <v>0</v>
      </c>
      <c r="I3988" s="27">
        <v>1</v>
      </c>
      <c r="J3988" s="27">
        <v>0</v>
      </c>
      <c r="K3988" s="27">
        <v>4</v>
      </c>
      <c r="L3988" s="27">
        <v>1</v>
      </c>
      <c r="M3988" s="27">
        <v>1</v>
      </c>
      <c r="N3988" s="27">
        <v>0</v>
      </c>
      <c r="O3988" s="27">
        <v>0</v>
      </c>
      <c r="P3988" s="27">
        <v>1891000000</v>
      </c>
      <c r="Q3988" s="27">
        <v>1716262756.8695602</v>
      </c>
      <c r="R3988" s="27">
        <v>1</v>
      </c>
      <c r="S3988" s="27">
        <v>1</v>
      </c>
      <c r="T3988" s="33">
        <v>0.90473952627382648</v>
      </c>
      <c r="U3988" s="27">
        <v>41306154.700000003</v>
      </c>
      <c r="V3988" s="27">
        <v>4245000</v>
      </c>
      <c r="W3988" s="27">
        <v>293158000</v>
      </c>
      <c r="X3988" s="27"/>
      <c r="Y3988" s="27"/>
      <c r="Z3988" s="27">
        <v>1</v>
      </c>
    </row>
    <row r="3989" spans="1:26">
      <c r="A3989" s="27">
        <v>2008</v>
      </c>
      <c r="B3989" t="s">
        <v>90</v>
      </c>
      <c r="C3989" s="27">
        <v>30000000</v>
      </c>
      <c r="D3989" s="27">
        <v>18000000</v>
      </c>
      <c r="E3989" s="27">
        <v>30000000</v>
      </c>
      <c r="F3989" s="27">
        <v>1000000</v>
      </c>
      <c r="G3989" s="27">
        <v>0</v>
      </c>
      <c r="H3989" s="27">
        <v>0</v>
      </c>
      <c r="I3989" s="27">
        <v>1</v>
      </c>
      <c r="J3989" s="27">
        <v>0</v>
      </c>
      <c r="K3989" s="27">
        <v>4</v>
      </c>
      <c r="L3989" s="27">
        <v>1</v>
      </c>
      <c r="M3989" s="27">
        <v>1</v>
      </c>
      <c r="N3989" s="27">
        <v>0</v>
      </c>
      <c r="O3989" s="27">
        <v>0</v>
      </c>
      <c r="P3989" s="27">
        <v>1755000000</v>
      </c>
      <c r="Q3989" s="27">
        <v>1758534997.5227087</v>
      </c>
      <c r="R3989" s="27">
        <v>1</v>
      </c>
      <c r="S3989" s="27">
        <v>1</v>
      </c>
      <c r="T3989" s="33">
        <v>0.91944034308119871</v>
      </c>
      <c r="U3989" s="27">
        <v>35409267</v>
      </c>
      <c r="V3989" s="27">
        <v>3264000</v>
      </c>
      <c r="W3989" s="27">
        <v>302704000</v>
      </c>
      <c r="X3989" s="27">
        <v>23000000</v>
      </c>
      <c r="Y3989" s="27"/>
      <c r="Z3989" s="27">
        <v>1</v>
      </c>
    </row>
    <row r="3990" spans="1:26">
      <c r="A3990" s="27">
        <v>2009</v>
      </c>
      <c r="B3990" t="s">
        <v>90</v>
      </c>
      <c r="C3990" s="27">
        <v>30000000</v>
      </c>
      <c r="D3990" s="27">
        <v>24000000</v>
      </c>
      <c r="E3990" s="27">
        <v>30000000</v>
      </c>
      <c r="F3990" s="27">
        <v>5900.62841796875</v>
      </c>
      <c r="G3990" s="27">
        <v>0</v>
      </c>
      <c r="H3990" s="27">
        <v>0</v>
      </c>
      <c r="I3990" s="27">
        <v>1</v>
      </c>
      <c r="J3990" s="27">
        <v>0</v>
      </c>
      <c r="K3990" s="27">
        <v>4</v>
      </c>
      <c r="L3990" s="27">
        <v>1</v>
      </c>
      <c r="M3990" s="27">
        <v>1</v>
      </c>
      <c r="N3990" s="27">
        <v>0</v>
      </c>
      <c r="O3990" s="27">
        <v>0</v>
      </c>
      <c r="P3990" s="27">
        <v>2073999999.9999998</v>
      </c>
      <c r="Q3990" s="27">
        <v>1773199526.3908803</v>
      </c>
      <c r="R3990" s="27">
        <v>1</v>
      </c>
      <c r="S3990" s="27">
        <v>1</v>
      </c>
      <c r="T3990" s="33">
        <v>0.81595367947064712</v>
      </c>
      <c r="U3990" s="27">
        <v>75685229.400000006</v>
      </c>
      <c r="V3990" s="27">
        <v>2539000</v>
      </c>
      <c r="W3990" s="27">
        <v>310686000</v>
      </c>
      <c r="X3990" s="27">
        <v>19000000</v>
      </c>
      <c r="Y3990" s="27"/>
      <c r="Z3990" s="27">
        <v>1</v>
      </c>
    </row>
    <row r="3991" spans="1:26">
      <c r="A3991" s="27">
        <v>2010</v>
      </c>
      <c r="B3991" t="s">
        <v>90</v>
      </c>
      <c r="C3991" s="27">
        <v>30000000</v>
      </c>
      <c r="D3991" s="27">
        <v>30000000</v>
      </c>
      <c r="E3991" s="27">
        <v>30000000</v>
      </c>
      <c r="F3991" s="27">
        <v>500000</v>
      </c>
      <c r="G3991" s="27">
        <v>0</v>
      </c>
      <c r="H3991" s="27">
        <v>0</v>
      </c>
      <c r="I3991" s="27">
        <v>1</v>
      </c>
      <c r="J3991" s="27">
        <v>0</v>
      </c>
      <c r="K3991" s="27">
        <v>4</v>
      </c>
      <c r="L3991" s="27">
        <v>1</v>
      </c>
      <c r="M3991" s="27">
        <v>1</v>
      </c>
      <c r="N3991" s="27">
        <v>0</v>
      </c>
      <c r="O3991" s="27">
        <v>0</v>
      </c>
      <c r="P3991" s="27">
        <v>2525000000</v>
      </c>
      <c r="Q3991" s="27">
        <v>2361613522.4601436</v>
      </c>
      <c r="R3991" s="27">
        <v>1</v>
      </c>
      <c r="S3991" s="27">
        <v>1</v>
      </c>
      <c r="T3991" s="33">
        <v>1.0070075781651076</v>
      </c>
      <c r="U3991" s="27">
        <v>78815941.799999997</v>
      </c>
      <c r="V3991" s="27">
        <v>1813000</v>
      </c>
      <c r="W3991" s="27">
        <v>328388000</v>
      </c>
      <c r="X3991" s="27">
        <v>16000000</v>
      </c>
      <c r="Y3991" s="27"/>
      <c r="Z3991" s="27">
        <v>1</v>
      </c>
    </row>
    <row r="3992" spans="1:26">
      <c r="A3992" s="27">
        <v>2011</v>
      </c>
      <c r="B3992" t="s">
        <v>90</v>
      </c>
      <c r="C3992" s="27">
        <v>58621778</v>
      </c>
      <c r="D3992" s="27">
        <v>35724355.5</v>
      </c>
      <c r="E3992" s="27">
        <v>58621778</v>
      </c>
      <c r="F3992" s="27">
        <v>29334268</v>
      </c>
      <c r="G3992" s="27">
        <v>0</v>
      </c>
      <c r="H3992" s="27">
        <v>0</v>
      </c>
      <c r="I3992" s="27">
        <v>1</v>
      </c>
      <c r="J3992" s="27">
        <v>0</v>
      </c>
      <c r="K3992" s="27">
        <v>4</v>
      </c>
      <c r="L3992" s="27">
        <v>1</v>
      </c>
      <c r="M3992" s="27">
        <v>1</v>
      </c>
      <c r="N3992" s="27">
        <v>0</v>
      </c>
      <c r="O3992" s="27">
        <v>0</v>
      </c>
      <c r="P3992" s="27">
        <v>2779000000</v>
      </c>
      <c r="Q3992" s="27">
        <v>2787951879.2323613</v>
      </c>
      <c r="R3992" s="27">
        <v>1</v>
      </c>
      <c r="S3992" s="27">
        <v>1</v>
      </c>
      <c r="T3992" s="33">
        <v>1.116808011796752</v>
      </c>
      <c r="U3992" s="27">
        <v>80307188.700000003</v>
      </c>
      <c r="V3992" s="27">
        <v>1088000</v>
      </c>
      <c r="W3992" s="27">
        <v>321665000</v>
      </c>
      <c r="X3992" s="27">
        <v>50000000</v>
      </c>
      <c r="Y3992" s="27"/>
      <c r="Z3992" s="27">
        <v>1</v>
      </c>
    </row>
    <row r="3993" spans="1:26">
      <c r="A3993" s="27">
        <v>2012</v>
      </c>
      <c r="B3993" t="s">
        <v>90</v>
      </c>
      <c r="C3993" s="27">
        <v>53033864</v>
      </c>
      <c r="D3993" s="27">
        <v>38013546</v>
      </c>
      <c r="E3993" s="27">
        <v>53033864</v>
      </c>
      <c r="F3993" s="27">
        <v>17609015.75</v>
      </c>
      <c r="G3993" s="27">
        <v>0</v>
      </c>
      <c r="H3993" s="27">
        <v>0</v>
      </c>
      <c r="I3993" s="27">
        <v>1</v>
      </c>
      <c r="J3993" s="27">
        <v>0</v>
      </c>
      <c r="K3993" s="27">
        <v>4</v>
      </c>
      <c r="L3993" s="27">
        <v>1</v>
      </c>
      <c r="M3993" s="27">
        <v>1</v>
      </c>
      <c r="N3993" s="27">
        <v>0</v>
      </c>
      <c r="O3993" s="27">
        <v>0</v>
      </c>
      <c r="P3993" s="27">
        <v>2655000000</v>
      </c>
      <c r="Q3993" s="27">
        <v>2678475775.1494999</v>
      </c>
      <c r="R3993" s="27">
        <v>1</v>
      </c>
      <c r="S3993" s="27">
        <v>1</v>
      </c>
      <c r="T3993" s="33">
        <v>0.99562684078172081</v>
      </c>
      <c r="U3993" s="27">
        <v>115150943</v>
      </c>
      <c r="V3993" s="27">
        <v>363000</v>
      </c>
      <c r="W3993" s="27">
        <v>315746000</v>
      </c>
      <c r="X3993" s="27">
        <v>13000000</v>
      </c>
      <c r="Y3993" s="27"/>
      <c r="Z3993" s="27">
        <v>1</v>
      </c>
    </row>
    <row r="3994" spans="1:26">
      <c r="A3994" s="27">
        <v>2013</v>
      </c>
      <c r="B3994" t="s">
        <v>90</v>
      </c>
      <c r="C3994" s="27">
        <v>47027300</v>
      </c>
      <c r="D3994" s="27">
        <v>38616380</v>
      </c>
      <c r="E3994" s="27">
        <v>47027300</v>
      </c>
      <c r="F3994" s="27">
        <v>0</v>
      </c>
      <c r="G3994" s="27">
        <v>0</v>
      </c>
      <c r="H3994" s="27">
        <v>0</v>
      </c>
      <c r="I3994" s="27">
        <v>1</v>
      </c>
      <c r="J3994" s="27">
        <v>0</v>
      </c>
      <c r="K3994" s="27">
        <v>4</v>
      </c>
      <c r="L3994" s="27">
        <v>1</v>
      </c>
      <c r="M3994" s="27">
        <v>1</v>
      </c>
      <c r="N3994" s="27">
        <v>0</v>
      </c>
      <c r="O3994" s="27">
        <v>0</v>
      </c>
      <c r="P3994" s="27">
        <v>2506000000</v>
      </c>
      <c r="Q3994" s="27">
        <v>2526009059.1871653</v>
      </c>
      <c r="R3994" s="27">
        <v>1</v>
      </c>
      <c r="S3994" s="27">
        <v>1</v>
      </c>
      <c r="T3994" s="33">
        <v>0.99710818219516861</v>
      </c>
      <c r="U3994" s="27">
        <v>130181106.40000001</v>
      </c>
      <c r="V3994" s="27">
        <v>0</v>
      </c>
      <c r="W3994" s="27">
        <v>308205000</v>
      </c>
      <c r="X3994" s="27">
        <v>12000000</v>
      </c>
      <c r="Y3994" s="27"/>
      <c r="Z3994" s="27">
        <v>1</v>
      </c>
    </row>
    <row r="3995" spans="1:26">
      <c r="A3995" s="27">
        <v>2014</v>
      </c>
      <c r="B3995" t="s">
        <v>90</v>
      </c>
      <c r="C3995" s="27">
        <v>43259786</v>
      </c>
      <c r="D3995" s="27">
        <v>39407829</v>
      </c>
      <c r="E3995" s="27">
        <v>43259786</v>
      </c>
      <c r="F3995" s="27">
        <v>0</v>
      </c>
      <c r="G3995" s="27">
        <v>0</v>
      </c>
      <c r="H3995" s="27">
        <v>0</v>
      </c>
      <c r="I3995" s="27">
        <v>1</v>
      </c>
      <c r="J3995" s="27">
        <v>0</v>
      </c>
      <c r="K3995" s="27">
        <v>4</v>
      </c>
      <c r="L3995" s="27">
        <v>1</v>
      </c>
      <c r="M3995" s="27">
        <v>1</v>
      </c>
      <c r="N3995" s="27">
        <v>0</v>
      </c>
      <c r="O3995" s="27">
        <v>0</v>
      </c>
      <c r="P3995" s="27">
        <v>2647000000</v>
      </c>
      <c r="Q3995" s="27">
        <v>2614566294.1946244</v>
      </c>
      <c r="R3995" s="27">
        <v>1</v>
      </c>
      <c r="S3995" s="27">
        <v>1</v>
      </c>
      <c r="T3995" s="33">
        <v>0.96696016921402161</v>
      </c>
      <c r="U3995" s="27">
        <v>120951005.3</v>
      </c>
      <c r="V3995" s="27">
        <v>0</v>
      </c>
      <c r="W3995" s="27">
        <v>293214000</v>
      </c>
      <c r="X3995" s="27">
        <v>9000000</v>
      </c>
      <c r="Y3995" s="27"/>
      <c r="Z3995" s="27">
        <v>1</v>
      </c>
    </row>
    <row r="3996" spans="1:26">
      <c r="A3996" s="27">
        <v>2015</v>
      </c>
      <c r="B3996" t="s">
        <v>90</v>
      </c>
      <c r="C3996" s="27">
        <v>37453263</v>
      </c>
      <c r="D3996" s="27">
        <v>37453263</v>
      </c>
      <c r="E3996" s="27">
        <v>37453263</v>
      </c>
      <c r="F3996" s="27">
        <v>0</v>
      </c>
      <c r="G3996" s="27">
        <v>0</v>
      </c>
      <c r="H3996" s="27">
        <v>0</v>
      </c>
      <c r="I3996" s="27">
        <v>1</v>
      </c>
      <c r="J3996" s="27">
        <v>0</v>
      </c>
      <c r="K3996" s="27">
        <v>4</v>
      </c>
      <c r="L3996" s="27">
        <v>1</v>
      </c>
      <c r="M3996" s="27">
        <v>1</v>
      </c>
      <c r="N3996" s="27">
        <v>0</v>
      </c>
      <c r="O3996" s="27">
        <v>0</v>
      </c>
      <c r="P3996" s="27">
        <v>2351000000</v>
      </c>
      <c r="Q3996" s="27">
        <v>2510312804.7673697</v>
      </c>
      <c r="R3996" s="27">
        <v>1</v>
      </c>
      <c r="S3996" s="27">
        <v>1</v>
      </c>
      <c r="T3996" s="33">
        <v>0.821813335342235</v>
      </c>
      <c r="U3996" s="27">
        <v>114604028.2</v>
      </c>
      <c r="V3996" s="27">
        <v>0</v>
      </c>
      <c r="W3996" s="27">
        <v>283652000</v>
      </c>
      <c r="X3996" s="27">
        <v>7000000</v>
      </c>
      <c r="Y3996" s="27"/>
      <c r="Z3996" s="27">
        <v>1</v>
      </c>
    </row>
    <row r="3997" spans="1:26">
      <c r="A3997" s="27">
        <v>2016</v>
      </c>
      <c r="B3997" t="s">
        <v>90</v>
      </c>
      <c r="C3997" s="27">
        <v>35153562</v>
      </c>
      <c r="D3997" s="27">
        <v>35153562</v>
      </c>
      <c r="E3997" s="27">
        <v>35153562</v>
      </c>
      <c r="F3997" s="27">
        <v>0</v>
      </c>
      <c r="G3997" s="27">
        <v>0</v>
      </c>
      <c r="H3997" s="27">
        <v>0</v>
      </c>
      <c r="I3997" s="27">
        <v>1</v>
      </c>
      <c r="J3997" s="27">
        <v>0</v>
      </c>
      <c r="K3997" s="27">
        <v>4</v>
      </c>
      <c r="L3997" s="27">
        <v>1</v>
      </c>
      <c r="M3997" s="27">
        <v>1</v>
      </c>
      <c r="N3997" s="27">
        <v>0</v>
      </c>
      <c r="O3997" s="27">
        <v>0</v>
      </c>
      <c r="P3997" s="27">
        <v>2442000000</v>
      </c>
      <c r="Q3997" s="27">
        <v>2323419619.1784005</v>
      </c>
      <c r="R3997" s="27">
        <v>1</v>
      </c>
      <c r="S3997" s="27">
        <v>1</v>
      </c>
      <c r="T3997" s="33">
        <v>0.86004996979414983</v>
      </c>
      <c r="U3997" s="27">
        <v>108319389.7</v>
      </c>
      <c r="V3997" s="27">
        <v>0</v>
      </c>
      <c r="W3997" s="27">
        <v>284061000</v>
      </c>
      <c r="X3997" s="27">
        <v>6000000</v>
      </c>
      <c r="Y3997" s="27"/>
      <c r="Z3997" s="27">
        <v>1</v>
      </c>
    </row>
    <row r="3998" spans="1:26">
      <c r="A3998" s="27">
        <v>2017</v>
      </c>
      <c r="B3998" t="s">
        <v>90</v>
      </c>
      <c r="C3998" s="27">
        <v>33293164</v>
      </c>
      <c r="D3998" s="27">
        <v>33293164</v>
      </c>
      <c r="E3998" s="27">
        <v>33293164</v>
      </c>
      <c r="F3998" s="27">
        <v>0</v>
      </c>
      <c r="G3998" s="27">
        <v>0</v>
      </c>
      <c r="H3998" s="27">
        <v>0</v>
      </c>
      <c r="I3998" s="27">
        <v>1</v>
      </c>
      <c r="J3998" s="27">
        <v>0</v>
      </c>
      <c r="K3998" s="27">
        <v>4</v>
      </c>
      <c r="L3998" s="27">
        <v>1</v>
      </c>
      <c r="M3998" s="27">
        <v>1</v>
      </c>
      <c r="N3998" s="27">
        <v>0</v>
      </c>
      <c r="O3998" s="27">
        <v>0</v>
      </c>
      <c r="P3998" s="27">
        <v>2749000000</v>
      </c>
      <c r="Q3998" s="27">
        <v>2578265358.3038597</v>
      </c>
      <c r="R3998" s="27">
        <v>1</v>
      </c>
      <c r="S3998" s="27">
        <v>1</v>
      </c>
      <c r="T3998" s="33">
        <v>0.90809244833766045</v>
      </c>
      <c r="U3998" s="27">
        <v>108050488.40000001</v>
      </c>
      <c r="V3998" s="27">
        <v>0</v>
      </c>
      <c r="W3998" s="27">
        <v>321420000</v>
      </c>
      <c r="X3998" s="27">
        <v>6000000</v>
      </c>
      <c r="Y3998" s="27"/>
      <c r="Z3998" s="27">
        <v>1</v>
      </c>
    </row>
    <row r="3999" spans="1:26">
      <c r="A3999" s="27">
        <v>1950</v>
      </c>
      <c r="B3999" t="s">
        <v>81</v>
      </c>
      <c r="C3999" s="27"/>
      <c r="D3999" s="27"/>
      <c r="E3999" s="27"/>
      <c r="F3999" s="27">
        <v>0</v>
      </c>
      <c r="G3999" s="27">
        <v>0</v>
      </c>
      <c r="H3999" s="27">
        <v>0</v>
      </c>
      <c r="I3999" s="27">
        <v>1</v>
      </c>
      <c r="J3999" s="27">
        <v>0</v>
      </c>
      <c r="K3999" s="27">
        <v>4</v>
      </c>
      <c r="L3999" s="27">
        <v>1</v>
      </c>
      <c r="M3999" s="27">
        <v>0</v>
      </c>
      <c r="N3999" s="27">
        <v>0</v>
      </c>
      <c r="O3999" s="27">
        <v>0</v>
      </c>
      <c r="P3999" s="27"/>
      <c r="Q3999" s="27"/>
      <c r="R3999" s="27">
        <v>0</v>
      </c>
      <c r="S3999" s="27">
        <v>1</v>
      </c>
      <c r="T3999" s="33">
        <v>1.287837882863923</v>
      </c>
      <c r="U3999" s="27"/>
      <c r="V3999" s="27"/>
      <c r="W3999" s="27"/>
      <c r="X3999" s="27"/>
      <c r="Y3999" s="27"/>
      <c r="Z3999" s="27">
        <v>1</v>
      </c>
    </row>
    <row r="4000" spans="1:26">
      <c r="A4000" s="27">
        <v>1951</v>
      </c>
      <c r="B4000" t="s">
        <v>81</v>
      </c>
      <c r="C4000" s="27"/>
      <c r="D4000" s="27"/>
      <c r="E4000" s="27"/>
      <c r="F4000" s="27">
        <v>0</v>
      </c>
      <c r="G4000" s="27">
        <v>0</v>
      </c>
      <c r="H4000" s="27">
        <v>0</v>
      </c>
      <c r="I4000" s="27">
        <v>1</v>
      </c>
      <c r="J4000" s="27">
        <v>0</v>
      </c>
      <c r="K4000" s="27">
        <v>4</v>
      </c>
      <c r="L4000" s="27">
        <v>1</v>
      </c>
      <c r="M4000" s="27">
        <v>0</v>
      </c>
      <c r="N4000" s="27">
        <v>0</v>
      </c>
      <c r="O4000" s="27">
        <v>0</v>
      </c>
      <c r="P4000" s="27"/>
      <c r="Q4000" s="27"/>
      <c r="R4000" s="27">
        <v>0</v>
      </c>
      <c r="S4000" s="27">
        <v>1</v>
      </c>
      <c r="T4000" s="33">
        <v>1.3439935487765553</v>
      </c>
      <c r="U4000" s="27"/>
      <c r="V4000" s="27"/>
      <c r="W4000" s="27"/>
      <c r="X4000" s="27"/>
      <c r="Y4000" s="27"/>
      <c r="Z4000" s="27">
        <v>1</v>
      </c>
    </row>
    <row r="4001" spans="1:26">
      <c r="A4001" s="27">
        <v>1952</v>
      </c>
      <c r="B4001" t="s">
        <v>81</v>
      </c>
      <c r="C4001" s="27"/>
      <c r="D4001" s="27"/>
      <c r="E4001" s="27"/>
      <c r="F4001" s="27">
        <v>0</v>
      </c>
      <c r="G4001" s="27">
        <v>0</v>
      </c>
      <c r="H4001" s="27">
        <v>0</v>
      </c>
      <c r="I4001" s="27">
        <v>1</v>
      </c>
      <c r="J4001" s="27">
        <v>0</v>
      </c>
      <c r="K4001" s="27">
        <v>4</v>
      </c>
      <c r="L4001" s="27">
        <v>1</v>
      </c>
      <c r="M4001" s="27">
        <v>0</v>
      </c>
      <c r="N4001" s="27">
        <v>0</v>
      </c>
      <c r="O4001" s="27">
        <v>0</v>
      </c>
      <c r="P4001" s="27"/>
      <c r="Q4001" s="27"/>
      <c r="R4001" s="27">
        <v>0</v>
      </c>
      <c r="S4001" s="27">
        <v>1</v>
      </c>
      <c r="T4001" s="33">
        <v>1.1861288455441423</v>
      </c>
      <c r="U4001" s="27"/>
      <c r="V4001" s="27"/>
      <c r="W4001" s="27"/>
      <c r="X4001" s="27"/>
      <c r="Y4001" s="27"/>
      <c r="Z4001" s="27">
        <v>1</v>
      </c>
    </row>
    <row r="4002" spans="1:26">
      <c r="A4002" s="27">
        <v>1953</v>
      </c>
      <c r="B4002" t="s">
        <v>81</v>
      </c>
      <c r="C4002" s="27"/>
      <c r="D4002" s="27"/>
      <c r="E4002" s="27"/>
      <c r="F4002" s="27">
        <v>0</v>
      </c>
      <c r="G4002" s="27">
        <v>0</v>
      </c>
      <c r="H4002" s="27">
        <v>0</v>
      </c>
      <c r="I4002" s="27">
        <v>1</v>
      </c>
      <c r="J4002" s="27">
        <v>0</v>
      </c>
      <c r="K4002" s="27">
        <v>4</v>
      </c>
      <c r="L4002" s="27">
        <v>1</v>
      </c>
      <c r="M4002" s="27">
        <v>0</v>
      </c>
      <c r="N4002" s="27">
        <v>0</v>
      </c>
      <c r="O4002" s="27">
        <v>0</v>
      </c>
      <c r="P4002" s="27"/>
      <c r="Q4002" s="27"/>
      <c r="R4002" s="27">
        <v>0</v>
      </c>
      <c r="S4002" s="27">
        <v>1</v>
      </c>
      <c r="T4002" s="33">
        <v>1.1355764645766917</v>
      </c>
      <c r="U4002" s="27"/>
      <c r="V4002" s="27"/>
      <c r="W4002" s="27"/>
      <c r="X4002" s="27"/>
      <c r="Y4002" s="27"/>
      <c r="Z4002" s="27">
        <v>1</v>
      </c>
    </row>
    <row r="4003" spans="1:26">
      <c r="A4003" s="27">
        <v>1954</v>
      </c>
      <c r="B4003" t="s">
        <v>81</v>
      </c>
      <c r="C4003" s="27"/>
      <c r="D4003" s="27"/>
      <c r="E4003" s="27"/>
      <c r="F4003" s="27">
        <v>0</v>
      </c>
      <c r="G4003" s="27">
        <v>0</v>
      </c>
      <c r="H4003" s="27">
        <v>0</v>
      </c>
      <c r="I4003" s="27">
        <v>1</v>
      </c>
      <c r="J4003" s="27">
        <v>0</v>
      </c>
      <c r="K4003" s="27">
        <v>4</v>
      </c>
      <c r="L4003" s="27">
        <v>1</v>
      </c>
      <c r="M4003" s="27">
        <v>0</v>
      </c>
      <c r="N4003" s="27">
        <v>0</v>
      </c>
      <c r="O4003" s="27">
        <v>0</v>
      </c>
      <c r="P4003" s="27"/>
      <c r="Q4003" s="27"/>
      <c r="R4003" s="27">
        <v>0</v>
      </c>
      <c r="S4003" s="27">
        <v>1</v>
      </c>
      <c r="T4003" s="33">
        <v>1.2456557755316726</v>
      </c>
      <c r="U4003" s="27"/>
      <c r="V4003" s="27"/>
      <c r="W4003" s="27"/>
      <c r="X4003" s="27"/>
      <c r="Y4003" s="27"/>
      <c r="Z4003" s="27">
        <v>1</v>
      </c>
    </row>
    <row r="4004" spans="1:26">
      <c r="A4004" s="27">
        <v>1955</v>
      </c>
      <c r="B4004" t="s">
        <v>81</v>
      </c>
      <c r="C4004" s="27"/>
      <c r="D4004" s="27"/>
      <c r="E4004" s="27"/>
      <c r="F4004" s="27">
        <v>0</v>
      </c>
      <c r="G4004" s="27">
        <v>0</v>
      </c>
      <c r="H4004" s="27">
        <v>0</v>
      </c>
      <c r="I4004" s="27">
        <v>1</v>
      </c>
      <c r="J4004" s="27">
        <v>0</v>
      </c>
      <c r="K4004" s="27">
        <v>4</v>
      </c>
      <c r="L4004" s="27">
        <v>1</v>
      </c>
      <c r="M4004" s="27">
        <v>0</v>
      </c>
      <c r="N4004" s="27">
        <v>0</v>
      </c>
      <c r="O4004" s="27">
        <v>0</v>
      </c>
      <c r="P4004" s="27"/>
      <c r="Q4004" s="27"/>
      <c r="R4004" s="27">
        <v>0</v>
      </c>
      <c r="S4004" s="27">
        <v>1</v>
      </c>
      <c r="T4004" s="33">
        <v>1.2093425125419712</v>
      </c>
      <c r="U4004" s="27"/>
      <c r="V4004" s="27"/>
      <c r="W4004" s="27"/>
      <c r="X4004" s="27"/>
      <c r="Y4004" s="27"/>
      <c r="Z4004" s="27">
        <v>1</v>
      </c>
    </row>
    <row r="4005" spans="1:26">
      <c r="A4005" s="27">
        <v>1956</v>
      </c>
      <c r="B4005" t="s">
        <v>81</v>
      </c>
      <c r="C4005" s="27"/>
      <c r="D4005" s="27"/>
      <c r="E4005" s="27"/>
      <c r="F4005" s="27">
        <v>0</v>
      </c>
      <c r="G4005" s="27">
        <v>0</v>
      </c>
      <c r="H4005" s="27">
        <v>0</v>
      </c>
      <c r="I4005" s="27">
        <v>1</v>
      </c>
      <c r="J4005" s="27">
        <v>0</v>
      </c>
      <c r="K4005" s="27">
        <v>4</v>
      </c>
      <c r="L4005" s="27">
        <v>1</v>
      </c>
      <c r="M4005" s="27">
        <v>0</v>
      </c>
      <c r="N4005" s="27">
        <v>0</v>
      </c>
      <c r="O4005" s="27">
        <v>0</v>
      </c>
      <c r="P4005" s="27"/>
      <c r="Q4005" s="27"/>
      <c r="R4005" s="27">
        <v>0</v>
      </c>
      <c r="S4005" s="27">
        <v>1</v>
      </c>
      <c r="T4005" s="33">
        <v>1.188247729709901</v>
      </c>
      <c r="U4005" s="27"/>
      <c r="V4005" s="27"/>
      <c r="W4005" s="27"/>
      <c r="X4005" s="27"/>
      <c r="Y4005" s="27"/>
      <c r="Z4005" s="27">
        <v>1</v>
      </c>
    </row>
    <row r="4006" spans="1:26">
      <c r="A4006" s="27">
        <v>1957</v>
      </c>
      <c r="B4006" t="s">
        <v>81</v>
      </c>
      <c r="C4006" s="27"/>
      <c r="D4006" s="27"/>
      <c r="E4006" s="27"/>
      <c r="F4006" s="27">
        <v>0</v>
      </c>
      <c r="G4006" s="27">
        <v>0</v>
      </c>
      <c r="H4006" s="27">
        <v>0</v>
      </c>
      <c r="I4006" s="27">
        <v>1</v>
      </c>
      <c r="J4006" s="27">
        <v>0</v>
      </c>
      <c r="K4006" s="27">
        <v>4</v>
      </c>
      <c r="L4006" s="27">
        <v>1</v>
      </c>
      <c r="M4006" s="27">
        <v>0</v>
      </c>
      <c r="N4006" s="27">
        <v>0</v>
      </c>
      <c r="O4006" s="27">
        <v>0</v>
      </c>
      <c r="P4006" s="27"/>
      <c r="Q4006" s="27"/>
      <c r="R4006" s="27">
        <v>0</v>
      </c>
      <c r="S4006" s="27">
        <v>1</v>
      </c>
      <c r="T4006" s="33">
        <v>1.1056830722153153</v>
      </c>
      <c r="U4006" s="27"/>
      <c r="V4006" s="27"/>
      <c r="W4006" s="27"/>
      <c r="X4006" s="27"/>
      <c r="Y4006" s="27"/>
      <c r="Z4006" s="27">
        <v>1</v>
      </c>
    </row>
    <row r="4007" spans="1:26">
      <c r="A4007" s="27">
        <v>1958</v>
      </c>
      <c r="B4007" t="s">
        <v>81</v>
      </c>
      <c r="C4007" s="27"/>
      <c r="D4007" s="27"/>
      <c r="E4007" s="27"/>
      <c r="F4007" s="27">
        <v>0</v>
      </c>
      <c r="G4007" s="27">
        <v>0</v>
      </c>
      <c r="H4007" s="27">
        <v>0</v>
      </c>
      <c r="I4007" s="27">
        <v>1</v>
      </c>
      <c r="J4007" s="27">
        <v>0</v>
      </c>
      <c r="K4007" s="27">
        <v>4</v>
      </c>
      <c r="L4007" s="27">
        <v>1</v>
      </c>
      <c r="M4007" s="27">
        <v>0</v>
      </c>
      <c r="N4007" s="27">
        <v>0</v>
      </c>
      <c r="O4007" s="27">
        <v>0</v>
      </c>
      <c r="P4007" s="27"/>
      <c r="Q4007" s="27"/>
      <c r="R4007" s="27">
        <v>0</v>
      </c>
      <c r="S4007" s="27">
        <v>1</v>
      </c>
      <c r="T4007" s="33">
        <v>1.0176220702015186</v>
      </c>
      <c r="U4007" s="27"/>
      <c r="V4007" s="27"/>
      <c r="W4007" s="27"/>
      <c r="X4007" s="27"/>
      <c r="Y4007" s="27"/>
      <c r="Z4007" s="27">
        <v>1</v>
      </c>
    </row>
    <row r="4008" spans="1:26">
      <c r="A4008" s="27">
        <v>1959</v>
      </c>
      <c r="B4008" t="s">
        <v>81</v>
      </c>
      <c r="C4008" s="27"/>
      <c r="D4008" s="27"/>
      <c r="E4008" s="27"/>
      <c r="F4008" s="27">
        <v>0</v>
      </c>
      <c r="G4008" s="27">
        <v>0</v>
      </c>
      <c r="H4008" s="27">
        <v>0</v>
      </c>
      <c r="I4008" s="27">
        <v>1</v>
      </c>
      <c r="J4008" s="27">
        <v>0</v>
      </c>
      <c r="K4008" s="27">
        <v>4</v>
      </c>
      <c r="L4008" s="27">
        <v>1</v>
      </c>
      <c r="M4008" s="27">
        <v>0</v>
      </c>
      <c r="N4008" s="27">
        <v>0</v>
      </c>
      <c r="O4008" s="27">
        <v>0</v>
      </c>
      <c r="P4008" s="27"/>
      <c r="Q4008" s="27"/>
      <c r="R4008" s="27">
        <v>0</v>
      </c>
      <c r="S4008" s="27">
        <v>1</v>
      </c>
      <c r="T4008" s="33">
        <v>1.0157995537348996</v>
      </c>
      <c r="U4008" s="27"/>
      <c r="V4008" s="27"/>
      <c r="W4008" s="27"/>
      <c r="X4008" s="27"/>
      <c r="Y4008" s="27"/>
      <c r="Z4008" s="27">
        <v>1</v>
      </c>
    </row>
    <row r="4009" spans="1:26">
      <c r="A4009" s="27">
        <v>1960</v>
      </c>
      <c r="B4009" t="s">
        <v>81</v>
      </c>
      <c r="C4009" s="27"/>
      <c r="D4009" s="27"/>
      <c r="E4009" s="27"/>
      <c r="F4009" s="27">
        <v>0</v>
      </c>
      <c r="G4009" s="27">
        <v>0</v>
      </c>
      <c r="H4009" s="27">
        <v>0</v>
      </c>
      <c r="I4009" s="27">
        <v>1</v>
      </c>
      <c r="J4009" s="27">
        <v>0</v>
      </c>
      <c r="K4009" s="27">
        <v>4</v>
      </c>
      <c r="L4009" s="27">
        <v>1</v>
      </c>
      <c r="M4009" s="27">
        <v>0</v>
      </c>
      <c r="N4009" s="27">
        <v>0</v>
      </c>
      <c r="O4009" s="27">
        <v>0</v>
      </c>
      <c r="P4009" s="27"/>
      <c r="Q4009" s="27"/>
      <c r="R4009" s="27">
        <v>0</v>
      </c>
      <c r="S4009" s="27">
        <v>1</v>
      </c>
      <c r="T4009" s="33">
        <v>0.99364431383616725</v>
      </c>
      <c r="U4009" s="27"/>
      <c r="V4009" s="27"/>
      <c r="W4009" s="27"/>
      <c r="X4009" s="27"/>
      <c r="Y4009" s="27"/>
      <c r="Z4009" s="27">
        <v>1</v>
      </c>
    </row>
    <row r="4010" spans="1:26">
      <c r="A4010" s="27">
        <v>1961</v>
      </c>
      <c r="B4010" t="s">
        <v>81</v>
      </c>
      <c r="C4010" s="27"/>
      <c r="D4010" s="27"/>
      <c r="E4010" s="27"/>
      <c r="F4010" s="27">
        <v>0</v>
      </c>
      <c r="G4010" s="27">
        <v>0</v>
      </c>
      <c r="H4010" s="27">
        <v>0</v>
      </c>
      <c r="I4010" s="27">
        <v>1</v>
      </c>
      <c r="J4010" s="27">
        <v>0</v>
      </c>
      <c r="K4010" s="27">
        <v>4</v>
      </c>
      <c r="L4010" s="27">
        <v>1</v>
      </c>
      <c r="M4010" s="27">
        <v>0</v>
      </c>
      <c r="N4010" s="27">
        <v>0</v>
      </c>
      <c r="O4010" s="27">
        <v>0</v>
      </c>
      <c r="P4010" s="27"/>
      <c r="Q4010" s="27"/>
      <c r="R4010" s="27">
        <v>0</v>
      </c>
      <c r="S4010" s="27">
        <v>1</v>
      </c>
      <c r="T4010" s="33">
        <v>0.97346733996739376</v>
      </c>
      <c r="U4010" s="27"/>
      <c r="V4010" s="27"/>
      <c r="W4010" s="27"/>
      <c r="X4010" s="27"/>
      <c r="Y4010" s="27"/>
      <c r="Z4010" s="27">
        <v>1</v>
      </c>
    </row>
    <row r="4011" spans="1:26">
      <c r="A4011" s="27">
        <v>1962</v>
      </c>
      <c r="B4011" t="s">
        <v>81</v>
      </c>
      <c r="C4011" s="27"/>
      <c r="D4011" s="27"/>
      <c r="E4011" s="27"/>
      <c r="F4011" s="27">
        <v>0</v>
      </c>
      <c r="G4011" s="27">
        <v>0</v>
      </c>
      <c r="H4011" s="27">
        <v>0</v>
      </c>
      <c r="I4011" s="27">
        <v>1</v>
      </c>
      <c r="J4011" s="27">
        <v>0</v>
      </c>
      <c r="K4011" s="27">
        <v>4</v>
      </c>
      <c r="L4011" s="27">
        <v>1</v>
      </c>
      <c r="M4011" s="27">
        <v>0</v>
      </c>
      <c r="N4011" s="27">
        <v>0</v>
      </c>
      <c r="O4011" s="27">
        <v>0</v>
      </c>
      <c r="P4011" s="27"/>
      <c r="Q4011" s="27"/>
      <c r="R4011" s="27">
        <v>0</v>
      </c>
      <c r="S4011" s="27">
        <v>1</v>
      </c>
      <c r="T4011" s="33">
        <v>0.97699079984331827</v>
      </c>
      <c r="U4011" s="27"/>
      <c r="V4011" s="27"/>
      <c r="W4011" s="27"/>
      <c r="X4011" s="27"/>
      <c r="Y4011" s="27"/>
      <c r="Z4011" s="27">
        <v>1</v>
      </c>
    </row>
    <row r="4012" spans="1:26">
      <c r="A4012" s="27">
        <v>1963</v>
      </c>
      <c r="B4012" t="s">
        <v>81</v>
      </c>
      <c r="C4012" s="27"/>
      <c r="D4012" s="27"/>
      <c r="E4012" s="27"/>
      <c r="F4012" s="27">
        <v>0</v>
      </c>
      <c r="G4012" s="27">
        <v>0</v>
      </c>
      <c r="H4012" s="27">
        <v>0</v>
      </c>
      <c r="I4012" s="27">
        <v>1</v>
      </c>
      <c r="J4012" s="27">
        <v>0</v>
      </c>
      <c r="K4012" s="27">
        <v>4</v>
      </c>
      <c r="L4012" s="27">
        <v>1</v>
      </c>
      <c r="M4012" s="27">
        <v>0</v>
      </c>
      <c r="N4012" s="27">
        <v>0</v>
      </c>
      <c r="O4012" s="27">
        <v>0</v>
      </c>
      <c r="P4012" s="27"/>
      <c r="Q4012" s="27"/>
      <c r="R4012" s="27">
        <v>0</v>
      </c>
      <c r="S4012" s="27">
        <v>1</v>
      </c>
      <c r="T4012" s="33">
        <v>0.98866747285419376</v>
      </c>
      <c r="U4012" s="27"/>
      <c r="V4012" s="27"/>
      <c r="W4012" s="27"/>
      <c r="X4012" s="27"/>
      <c r="Y4012" s="27"/>
      <c r="Z4012" s="27">
        <v>1</v>
      </c>
    </row>
    <row r="4013" spans="1:26">
      <c r="A4013" s="27">
        <v>1964</v>
      </c>
      <c r="B4013" t="s">
        <v>81</v>
      </c>
      <c r="C4013" s="27"/>
      <c r="D4013" s="27"/>
      <c r="E4013" s="27"/>
      <c r="F4013" s="27">
        <v>0</v>
      </c>
      <c r="G4013" s="27">
        <v>0</v>
      </c>
      <c r="H4013" s="27">
        <v>0</v>
      </c>
      <c r="I4013" s="27">
        <v>1</v>
      </c>
      <c r="J4013" s="27">
        <v>0</v>
      </c>
      <c r="K4013" s="27">
        <v>4</v>
      </c>
      <c r="L4013" s="27">
        <v>1</v>
      </c>
      <c r="M4013" s="27">
        <v>0</v>
      </c>
      <c r="N4013" s="27">
        <v>0</v>
      </c>
      <c r="O4013" s="27">
        <v>0</v>
      </c>
      <c r="P4013" s="27"/>
      <c r="Q4013" s="27"/>
      <c r="R4013" s="27">
        <v>0</v>
      </c>
      <c r="S4013" s="27">
        <v>1</v>
      </c>
      <c r="T4013" s="33">
        <v>1.0337554660061781</v>
      </c>
      <c r="U4013" s="27"/>
      <c r="V4013" s="27"/>
      <c r="W4013" s="27"/>
      <c r="X4013" s="27"/>
      <c r="Y4013" s="27"/>
      <c r="Z4013" s="27">
        <v>1</v>
      </c>
    </row>
    <row r="4014" spans="1:26">
      <c r="A4014" s="27">
        <v>1965</v>
      </c>
      <c r="B4014" t="s">
        <v>81</v>
      </c>
      <c r="C4014" s="27"/>
      <c r="D4014" s="27"/>
      <c r="E4014" s="27"/>
      <c r="F4014" s="27">
        <v>0</v>
      </c>
      <c r="G4014" s="27">
        <v>0</v>
      </c>
      <c r="H4014" s="27">
        <v>0</v>
      </c>
      <c r="I4014" s="27">
        <v>1</v>
      </c>
      <c r="J4014" s="27">
        <v>0</v>
      </c>
      <c r="K4014" s="27">
        <v>4</v>
      </c>
      <c r="L4014" s="27">
        <v>1</v>
      </c>
      <c r="M4014" s="27">
        <v>0</v>
      </c>
      <c r="N4014" s="27">
        <v>0</v>
      </c>
      <c r="O4014" s="27">
        <v>0</v>
      </c>
      <c r="P4014" s="27"/>
      <c r="Q4014" s="27"/>
      <c r="R4014" s="27">
        <v>0</v>
      </c>
      <c r="S4014" s="27">
        <v>1</v>
      </c>
      <c r="T4014" s="33">
        <v>1.0227515959565798</v>
      </c>
      <c r="U4014" s="27"/>
      <c r="V4014" s="27"/>
      <c r="W4014" s="27"/>
      <c r="X4014" s="27"/>
      <c r="Y4014" s="27"/>
      <c r="Z4014" s="27">
        <v>1</v>
      </c>
    </row>
    <row r="4015" spans="1:26">
      <c r="A4015" s="27">
        <v>1966</v>
      </c>
      <c r="B4015" t="s">
        <v>81</v>
      </c>
      <c r="C4015" s="27"/>
      <c r="D4015" s="27"/>
      <c r="E4015" s="27"/>
      <c r="F4015" s="27">
        <v>0</v>
      </c>
      <c r="G4015" s="27">
        <v>0</v>
      </c>
      <c r="H4015" s="27">
        <v>0</v>
      </c>
      <c r="I4015" s="27">
        <v>1</v>
      </c>
      <c r="J4015" s="27">
        <v>0</v>
      </c>
      <c r="K4015" s="27">
        <v>4</v>
      </c>
      <c r="L4015" s="27">
        <v>1</v>
      </c>
      <c r="M4015" s="27">
        <v>0</v>
      </c>
      <c r="N4015" s="27">
        <v>0</v>
      </c>
      <c r="O4015" s="27">
        <v>0</v>
      </c>
      <c r="P4015" s="27"/>
      <c r="Q4015" s="27"/>
      <c r="R4015" s="27">
        <v>0</v>
      </c>
      <c r="S4015" s="27">
        <v>1</v>
      </c>
      <c r="T4015" s="33">
        <v>1.060453919000093</v>
      </c>
      <c r="U4015" s="27"/>
      <c r="V4015" s="27"/>
      <c r="W4015" s="27"/>
      <c r="X4015" s="27"/>
      <c r="Y4015" s="27"/>
      <c r="Z4015" s="27">
        <v>1</v>
      </c>
    </row>
    <row r="4016" spans="1:26">
      <c r="A4016" s="27">
        <v>1967</v>
      </c>
      <c r="B4016" t="s">
        <v>81</v>
      </c>
      <c r="C4016" s="27"/>
      <c r="D4016" s="27"/>
      <c r="E4016" s="27"/>
      <c r="F4016" s="27">
        <v>0</v>
      </c>
      <c r="G4016" s="27">
        <v>0</v>
      </c>
      <c r="H4016" s="27">
        <v>0</v>
      </c>
      <c r="I4016" s="27">
        <v>1</v>
      </c>
      <c r="J4016" s="27">
        <v>0</v>
      </c>
      <c r="K4016" s="27">
        <v>4</v>
      </c>
      <c r="L4016" s="27">
        <v>1</v>
      </c>
      <c r="M4016" s="27">
        <v>0</v>
      </c>
      <c r="N4016" s="27">
        <v>0</v>
      </c>
      <c r="O4016" s="27">
        <v>0</v>
      </c>
      <c r="P4016" s="27"/>
      <c r="Q4016" s="27"/>
      <c r="R4016" s="27">
        <v>0</v>
      </c>
      <c r="S4016" s="27">
        <v>1</v>
      </c>
      <c r="T4016" s="33">
        <v>1.0100991944882907</v>
      </c>
      <c r="U4016" s="27"/>
      <c r="V4016" s="27"/>
      <c r="W4016" s="27"/>
      <c r="X4016" s="27"/>
      <c r="Y4016" s="27"/>
      <c r="Z4016" s="27">
        <v>1</v>
      </c>
    </row>
    <row r="4017" spans="1:26">
      <c r="A4017" s="27">
        <v>1968</v>
      </c>
      <c r="B4017" t="s">
        <v>81</v>
      </c>
      <c r="C4017" s="27"/>
      <c r="D4017" s="27"/>
      <c r="E4017" s="27"/>
      <c r="F4017" s="27">
        <v>0</v>
      </c>
      <c r="G4017" s="27">
        <v>0</v>
      </c>
      <c r="H4017" s="27">
        <v>0</v>
      </c>
      <c r="I4017" s="27">
        <v>1</v>
      </c>
      <c r="J4017" s="27">
        <v>0</v>
      </c>
      <c r="K4017" s="27">
        <v>4</v>
      </c>
      <c r="L4017" s="27">
        <v>1</v>
      </c>
      <c r="M4017" s="27">
        <v>0</v>
      </c>
      <c r="N4017" s="27">
        <v>0</v>
      </c>
      <c r="O4017" s="27">
        <v>0</v>
      </c>
      <c r="P4017" s="27"/>
      <c r="Q4017" s="27"/>
      <c r="R4017" s="27">
        <v>0</v>
      </c>
      <c r="S4017" s="27">
        <v>1</v>
      </c>
      <c r="T4017" s="33">
        <v>0.99765870157012104</v>
      </c>
      <c r="U4017" s="27"/>
      <c r="V4017" s="27"/>
      <c r="W4017" s="27"/>
      <c r="X4017" s="27"/>
      <c r="Y4017" s="27"/>
      <c r="Z4017" s="27">
        <v>1</v>
      </c>
    </row>
    <row r="4018" spans="1:26">
      <c r="A4018" s="27">
        <v>1969</v>
      </c>
      <c r="B4018" t="s">
        <v>81</v>
      </c>
      <c r="C4018" s="27"/>
      <c r="D4018" s="27"/>
      <c r="E4018" s="27"/>
      <c r="F4018" s="27">
        <v>0</v>
      </c>
      <c r="G4018" s="27">
        <v>0</v>
      </c>
      <c r="H4018" s="27">
        <v>0</v>
      </c>
      <c r="I4018" s="27">
        <v>1</v>
      </c>
      <c r="J4018" s="27">
        <v>0</v>
      </c>
      <c r="K4018" s="27">
        <v>4</v>
      </c>
      <c r="L4018" s="27">
        <v>1</v>
      </c>
      <c r="M4018" s="27">
        <v>0</v>
      </c>
      <c r="N4018" s="27">
        <v>0</v>
      </c>
      <c r="O4018" s="27">
        <v>0</v>
      </c>
      <c r="P4018" s="27"/>
      <c r="Q4018" s="27"/>
      <c r="R4018" s="27">
        <v>0</v>
      </c>
      <c r="S4018" s="27">
        <v>1</v>
      </c>
      <c r="T4018" s="33">
        <v>1.0058077459461789</v>
      </c>
      <c r="U4018" s="27"/>
      <c r="V4018" s="27"/>
      <c r="W4018" s="27"/>
      <c r="X4018" s="27"/>
      <c r="Y4018" s="27"/>
      <c r="Z4018" s="27">
        <v>1</v>
      </c>
    </row>
    <row r="4019" spans="1:26">
      <c r="A4019" s="27">
        <v>1970</v>
      </c>
      <c r="B4019" t="s">
        <v>81</v>
      </c>
      <c r="C4019" s="27"/>
      <c r="D4019" s="27"/>
      <c r="E4019" s="27"/>
      <c r="F4019" s="27">
        <v>0</v>
      </c>
      <c r="G4019" s="27">
        <v>0</v>
      </c>
      <c r="H4019" s="27">
        <v>0</v>
      </c>
      <c r="I4019" s="27">
        <v>1</v>
      </c>
      <c r="J4019" s="27">
        <v>0</v>
      </c>
      <c r="K4019" s="27">
        <v>4</v>
      </c>
      <c r="L4019" s="27">
        <v>1</v>
      </c>
      <c r="M4019" s="27">
        <v>0</v>
      </c>
      <c r="N4019" s="27">
        <v>0</v>
      </c>
      <c r="O4019" s="27">
        <v>0</v>
      </c>
      <c r="P4019" s="27"/>
      <c r="Q4019" s="27"/>
      <c r="R4019" s="27">
        <v>0</v>
      </c>
      <c r="S4019" s="27">
        <v>1</v>
      </c>
      <c r="T4019" s="33">
        <v>1</v>
      </c>
      <c r="U4019" s="27">
        <v>4350000</v>
      </c>
      <c r="V4019" s="27">
        <v>7361000</v>
      </c>
      <c r="W4019" s="27">
        <v>0</v>
      </c>
      <c r="X4019" s="27"/>
      <c r="Y4019" s="27">
        <v>0</v>
      </c>
      <c r="Z4019" s="27">
        <v>1</v>
      </c>
    </row>
    <row r="4020" spans="1:26">
      <c r="A4020" s="27">
        <v>1971</v>
      </c>
      <c r="B4020" t="s">
        <v>81</v>
      </c>
      <c r="C4020" s="27"/>
      <c r="D4020" s="27"/>
      <c r="E4020" s="27"/>
      <c r="F4020" s="27">
        <v>0</v>
      </c>
      <c r="G4020" s="27">
        <v>0</v>
      </c>
      <c r="H4020" s="27">
        <v>0</v>
      </c>
      <c r="I4020" s="27">
        <v>1</v>
      </c>
      <c r="J4020" s="27">
        <v>0</v>
      </c>
      <c r="K4020" s="27">
        <v>4</v>
      </c>
      <c r="L4020" s="27">
        <v>1</v>
      </c>
      <c r="M4020" s="27">
        <v>0</v>
      </c>
      <c r="N4020" s="27">
        <v>0</v>
      </c>
      <c r="O4020" s="27">
        <v>0</v>
      </c>
      <c r="P4020" s="27"/>
      <c r="Q4020" s="27"/>
      <c r="R4020" s="27">
        <v>0</v>
      </c>
      <c r="S4020" s="27">
        <v>1</v>
      </c>
      <c r="T4020" s="33">
        <v>0.92761372871024128</v>
      </c>
      <c r="U4020" s="27">
        <v>1650264</v>
      </c>
      <c r="V4020" s="27">
        <v>9167000</v>
      </c>
      <c r="W4020" s="27">
        <v>0</v>
      </c>
      <c r="X4020" s="27"/>
      <c r="Y4020" s="27">
        <v>0</v>
      </c>
      <c r="Z4020" s="27">
        <v>1</v>
      </c>
    </row>
    <row r="4021" spans="1:26">
      <c r="A4021" s="27">
        <v>1972</v>
      </c>
      <c r="B4021" t="s">
        <v>81</v>
      </c>
      <c r="C4021" s="27"/>
      <c r="D4021" s="27"/>
      <c r="E4021" s="27"/>
      <c r="F4021" s="27">
        <v>0</v>
      </c>
      <c r="G4021" s="27">
        <v>0</v>
      </c>
      <c r="H4021" s="27">
        <v>0</v>
      </c>
      <c r="I4021" s="27">
        <v>1</v>
      </c>
      <c r="J4021" s="27">
        <v>0</v>
      </c>
      <c r="K4021" s="27">
        <v>4</v>
      </c>
      <c r="L4021" s="27">
        <v>1</v>
      </c>
      <c r="M4021" s="27">
        <v>0</v>
      </c>
      <c r="N4021" s="27">
        <v>0</v>
      </c>
      <c r="O4021" s="27">
        <v>0</v>
      </c>
      <c r="P4021" s="27"/>
      <c r="Q4021" s="27"/>
      <c r="R4021" s="27">
        <v>0</v>
      </c>
      <c r="S4021" s="27">
        <v>1</v>
      </c>
      <c r="T4021" s="33">
        <v>0.92122545142259926</v>
      </c>
      <c r="U4021" s="27">
        <v>0</v>
      </c>
      <c r="V4021" s="27">
        <v>12474000</v>
      </c>
      <c r="W4021" s="27">
        <v>0</v>
      </c>
      <c r="X4021" s="27"/>
      <c r="Y4021" s="27">
        <v>0</v>
      </c>
      <c r="Z4021" s="27">
        <v>1</v>
      </c>
    </row>
    <row r="4022" spans="1:26">
      <c r="A4022" s="27">
        <v>1973</v>
      </c>
      <c r="B4022" t="s">
        <v>81</v>
      </c>
      <c r="C4022" s="27"/>
      <c r="D4022" s="27"/>
      <c r="E4022" s="27"/>
      <c r="F4022" s="27">
        <v>0</v>
      </c>
      <c r="G4022" s="27">
        <v>0</v>
      </c>
      <c r="H4022" s="27">
        <v>0</v>
      </c>
      <c r="I4022" s="27">
        <v>1</v>
      </c>
      <c r="J4022" s="27">
        <v>0</v>
      </c>
      <c r="K4022" s="27">
        <v>4</v>
      </c>
      <c r="L4022" s="27">
        <v>1</v>
      </c>
      <c r="M4022" s="27">
        <v>0</v>
      </c>
      <c r="N4022" s="27">
        <v>0</v>
      </c>
      <c r="O4022" s="27">
        <v>0</v>
      </c>
      <c r="P4022" s="27"/>
      <c r="Q4022" s="27"/>
      <c r="R4022" s="27">
        <v>0</v>
      </c>
      <c r="S4022" s="27">
        <v>1</v>
      </c>
      <c r="T4022" s="33">
        <v>1.2798279189511945</v>
      </c>
      <c r="U4022" s="27">
        <v>72384</v>
      </c>
      <c r="V4022" s="27">
        <v>18447000</v>
      </c>
      <c r="W4022" s="27">
        <v>217000</v>
      </c>
      <c r="X4022" s="27"/>
      <c r="Y4022" s="27">
        <v>0</v>
      </c>
      <c r="Z4022" s="27">
        <v>1</v>
      </c>
    </row>
    <row r="4023" spans="1:26">
      <c r="A4023" s="27">
        <v>1974</v>
      </c>
      <c r="B4023" t="s">
        <v>81</v>
      </c>
      <c r="C4023" s="27"/>
      <c r="D4023" s="27"/>
      <c r="E4023" s="27"/>
      <c r="F4023" s="27">
        <v>0</v>
      </c>
      <c r="G4023" s="27">
        <v>0</v>
      </c>
      <c r="H4023" s="27">
        <v>0</v>
      </c>
      <c r="I4023" s="27">
        <v>1</v>
      </c>
      <c r="J4023" s="27">
        <v>0</v>
      </c>
      <c r="K4023" s="27">
        <v>4</v>
      </c>
      <c r="L4023" s="27">
        <v>1</v>
      </c>
      <c r="M4023" s="27">
        <v>0</v>
      </c>
      <c r="N4023" s="27">
        <v>0</v>
      </c>
      <c r="O4023" s="27">
        <v>0</v>
      </c>
      <c r="P4023" s="27"/>
      <c r="Q4023" s="27"/>
      <c r="R4023" s="27">
        <v>0</v>
      </c>
      <c r="S4023" s="27">
        <v>1</v>
      </c>
      <c r="T4023" s="33">
        <v>1.2793035310212315</v>
      </c>
      <c r="U4023" s="27">
        <v>0</v>
      </c>
      <c r="V4023" s="27">
        <v>20695000</v>
      </c>
      <c r="W4023" s="27">
        <v>2525000</v>
      </c>
      <c r="X4023" s="27"/>
      <c r="Y4023" s="27">
        <v>0</v>
      </c>
      <c r="Z4023" s="27">
        <v>1</v>
      </c>
    </row>
    <row r="4024" spans="1:26">
      <c r="A4024" s="27">
        <v>1975</v>
      </c>
      <c r="B4024" t="s">
        <v>81</v>
      </c>
      <c r="C4024" s="27"/>
      <c r="D4024" s="27"/>
      <c r="E4024" s="27"/>
      <c r="F4024" s="27">
        <v>0</v>
      </c>
      <c r="G4024" s="27">
        <v>0</v>
      </c>
      <c r="H4024" s="27">
        <v>0</v>
      </c>
      <c r="I4024" s="27">
        <v>1</v>
      </c>
      <c r="J4024" s="27">
        <v>0</v>
      </c>
      <c r="K4024" s="27">
        <v>4</v>
      </c>
      <c r="L4024" s="27">
        <v>1</v>
      </c>
      <c r="M4024" s="27">
        <v>0</v>
      </c>
      <c r="N4024" s="27">
        <v>0</v>
      </c>
      <c r="O4024" s="27">
        <v>0</v>
      </c>
      <c r="P4024" s="27"/>
      <c r="Q4024" s="27"/>
      <c r="R4024" s="27">
        <v>0</v>
      </c>
      <c r="S4024" s="27">
        <v>1</v>
      </c>
      <c r="T4024" s="33">
        <v>0.94696688960437181</v>
      </c>
      <c r="U4024" s="27">
        <v>0</v>
      </c>
      <c r="V4024" s="27">
        <v>22195000</v>
      </c>
      <c r="W4024" s="27">
        <v>4722000</v>
      </c>
      <c r="X4024" s="27"/>
      <c r="Y4024" s="27">
        <v>0</v>
      </c>
      <c r="Z4024" s="27">
        <v>1</v>
      </c>
    </row>
    <row r="4025" spans="1:26">
      <c r="A4025" s="27">
        <v>1976</v>
      </c>
      <c r="B4025" t="s">
        <v>81</v>
      </c>
      <c r="C4025" s="27"/>
      <c r="D4025" s="27"/>
      <c r="E4025" s="27"/>
      <c r="F4025" s="27">
        <v>0</v>
      </c>
      <c r="G4025" s="27">
        <v>0</v>
      </c>
      <c r="H4025" s="27">
        <v>0</v>
      </c>
      <c r="I4025" s="27">
        <v>1</v>
      </c>
      <c r="J4025" s="27">
        <v>0</v>
      </c>
      <c r="K4025" s="27">
        <v>4</v>
      </c>
      <c r="L4025" s="27">
        <v>1</v>
      </c>
      <c r="M4025" s="27">
        <v>0</v>
      </c>
      <c r="N4025" s="27">
        <v>0</v>
      </c>
      <c r="O4025" s="27">
        <v>0</v>
      </c>
      <c r="P4025" s="27"/>
      <c r="Q4025" s="27"/>
      <c r="R4025" s="27">
        <v>0</v>
      </c>
      <c r="S4025" s="27">
        <v>1</v>
      </c>
      <c r="T4025" s="33">
        <v>1.0219497573337515</v>
      </c>
      <c r="U4025" s="27">
        <v>0</v>
      </c>
      <c r="V4025" s="27">
        <v>28718000</v>
      </c>
      <c r="W4025" s="27">
        <v>6498000</v>
      </c>
      <c r="X4025" s="27"/>
      <c r="Y4025" s="27">
        <v>30000000</v>
      </c>
      <c r="Z4025" s="27">
        <v>1</v>
      </c>
    </row>
    <row r="4026" spans="1:26">
      <c r="A4026" s="27">
        <v>1977</v>
      </c>
      <c r="B4026" t="s">
        <v>81</v>
      </c>
      <c r="C4026" s="27"/>
      <c r="D4026" s="27"/>
      <c r="E4026" s="27"/>
      <c r="F4026" s="27">
        <v>23000000</v>
      </c>
      <c r="G4026" s="27">
        <v>0</v>
      </c>
      <c r="H4026" s="27">
        <v>0</v>
      </c>
      <c r="I4026" s="27">
        <v>1</v>
      </c>
      <c r="J4026" s="27">
        <v>0</v>
      </c>
      <c r="K4026" s="27">
        <v>4</v>
      </c>
      <c r="L4026" s="27">
        <v>1</v>
      </c>
      <c r="M4026" s="27">
        <v>0</v>
      </c>
      <c r="N4026" s="27">
        <v>0</v>
      </c>
      <c r="O4026" s="27">
        <v>0</v>
      </c>
      <c r="P4026" s="27"/>
      <c r="Q4026" s="27"/>
      <c r="R4026" s="27">
        <v>1</v>
      </c>
      <c r="S4026" s="27">
        <v>1</v>
      </c>
      <c r="T4026" s="33">
        <v>1.0409624303569636</v>
      </c>
      <c r="U4026" s="27">
        <v>3769245.1</v>
      </c>
      <c r="V4026" s="27">
        <v>35240000</v>
      </c>
      <c r="W4026" s="27">
        <v>9655000</v>
      </c>
      <c r="X4026" s="27"/>
      <c r="Y4026" s="27">
        <v>30000000</v>
      </c>
      <c r="Z4026" s="27">
        <v>1</v>
      </c>
    </row>
    <row r="4027" spans="1:26">
      <c r="A4027" s="27">
        <v>1978</v>
      </c>
      <c r="B4027" t="s">
        <v>81</v>
      </c>
      <c r="C4027" s="27"/>
      <c r="D4027" s="27"/>
      <c r="E4027" s="27"/>
      <c r="F4027" s="27">
        <v>0</v>
      </c>
      <c r="G4027" s="27">
        <v>0</v>
      </c>
      <c r="H4027" s="27">
        <v>0</v>
      </c>
      <c r="I4027" s="27">
        <v>1</v>
      </c>
      <c r="J4027" s="27">
        <v>0</v>
      </c>
      <c r="K4027" s="27">
        <v>4</v>
      </c>
      <c r="L4027" s="27">
        <v>1</v>
      </c>
      <c r="M4027" s="27">
        <v>0</v>
      </c>
      <c r="N4027" s="27">
        <v>0</v>
      </c>
      <c r="O4027" s="27">
        <v>0</v>
      </c>
      <c r="P4027" s="27"/>
      <c r="Q4027" s="27"/>
      <c r="R4027" s="27">
        <v>1</v>
      </c>
      <c r="S4027" s="27">
        <v>1</v>
      </c>
      <c r="T4027" s="33">
        <v>0.91734575384516981</v>
      </c>
      <c r="U4027" s="27">
        <v>15659535.800000001</v>
      </c>
      <c r="V4027" s="27">
        <v>43766000</v>
      </c>
      <c r="W4027" s="27">
        <v>13138000</v>
      </c>
      <c r="X4027" s="27"/>
      <c r="Y4027" s="27">
        <v>60000000</v>
      </c>
      <c r="Z4027" s="27">
        <v>1</v>
      </c>
    </row>
    <row r="4028" spans="1:26">
      <c r="A4028" s="27">
        <v>1979</v>
      </c>
      <c r="B4028" t="s">
        <v>81</v>
      </c>
      <c r="C4028" s="27"/>
      <c r="D4028" s="27"/>
      <c r="E4028" s="27"/>
      <c r="F4028" s="27">
        <v>0</v>
      </c>
      <c r="G4028" s="27">
        <v>0</v>
      </c>
      <c r="H4028" s="27">
        <v>0</v>
      </c>
      <c r="I4028" s="27">
        <v>1</v>
      </c>
      <c r="J4028" s="27">
        <v>0</v>
      </c>
      <c r="K4028" s="27">
        <v>4</v>
      </c>
      <c r="L4028" s="27">
        <v>1</v>
      </c>
      <c r="M4028" s="27">
        <v>0</v>
      </c>
      <c r="N4028" s="27">
        <v>0</v>
      </c>
      <c r="O4028" s="27">
        <v>0</v>
      </c>
      <c r="P4028" s="27"/>
      <c r="Q4028" s="27"/>
      <c r="R4028" s="27">
        <v>1</v>
      </c>
      <c r="S4028" s="27">
        <v>1</v>
      </c>
      <c r="T4028" s="33">
        <v>0.9810294585578897</v>
      </c>
      <c r="U4028" s="27">
        <v>67166704.700000003</v>
      </c>
      <c r="V4028" s="27">
        <v>53635000</v>
      </c>
      <c r="W4028" s="27">
        <v>18055000</v>
      </c>
      <c r="X4028" s="27"/>
      <c r="Y4028" s="27">
        <v>6000000000</v>
      </c>
      <c r="Z4028" s="27">
        <v>1</v>
      </c>
    </row>
    <row r="4029" spans="1:26">
      <c r="A4029" s="27">
        <v>1980</v>
      </c>
      <c r="B4029" t="s">
        <v>81</v>
      </c>
      <c r="C4029" s="27"/>
      <c r="D4029" s="27"/>
      <c r="E4029" s="27"/>
      <c r="F4029" s="27">
        <v>0</v>
      </c>
      <c r="G4029" s="27">
        <v>0</v>
      </c>
      <c r="H4029" s="27">
        <v>0</v>
      </c>
      <c r="I4029" s="27">
        <v>1</v>
      </c>
      <c r="J4029" s="27">
        <v>0</v>
      </c>
      <c r="K4029" s="27">
        <v>4</v>
      </c>
      <c r="L4029" s="27">
        <v>1</v>
      </c>
      <c r="M4029" s="27">
        <v>0</v>
      </c>
      <c r="N4029" s="27">
        <v>0</v>
      </c>
      <c r="O4029" s="27">
        <v>0</v>
      </c>
      <c r="P4029" s="27">
        <v>0</v>
      </c>
      <c r="Q4029" s="27"/>
      <c r="R4029" s="27">
        <v>1</v>
      </c>
      <c r="S4029" s="27">
        <v>1</v>
      </c>
      <c r="T4029" s="33">
        <v>0.94044734443210454</v>
      </c>
      <c r="U4029" s="27">
        <v>89006099.700000003</v>
      </c>
      <c r="V4029" s="27">
        <v>69276000</v>
      </c>
      <c r="W4029" s="27">
        <v>22939000</v>
      </c>
      <c r="X4029" s="27"/>
      <c r="Y4029" s="27">
        <v>0</v>
      </c>
      <c r="Z4029" s="27">
        <v>1</v>
      </c>
    </row>
    <row r="4030" spans="1:26">
      <c r="A4030" s="27">
        <v>1981</v>
      </c>
      <c r="B4030" t="s">
        <v>81</v>
      </c>
      <c r="C4030" s="27"/>
      <c r="D4030" s="27"/>
      <c r="E4030" s="27"/>
      <c r="F4030" s="27">
        <v>0</v>
      </c>
      <c r="G4030" s="27">
        <v>0</v>
      </c>
      <c r="H4030" s="27">
        <v>0</v>
      </c>
      <c r="I4030" s="27">
        <v>1</v>
      </c>
      <c r="J4030" s="27">
        <v>0</v>
      </c>
      <c r="K4030" s="27">
        <v>4</v>
      </c>
      <c r="L4030" s="27">
        <v>1</v>
      </c>
      <c r="M4030" s="27">
        <v>0</v>
      </c>
      <c r="N4030" s="27">
        <v>0</v>
      </c>
      <c r="O4030" s="27">
        <v>0</v>
      </c>
      <c r="P4030" s="27">
        <v>0</v>
      </c>
      <c r="Q4030" s="27"/>
      <c r="R4030" s="27">
        <v>1</v>
      </c>
      <c r="S4030" s="27">
        <v>1</v>
      </c>
      <c r="T4030" s="33">
        <v>0.83355014400471705</v>
      </c>
      <c r="U4030" s="27">
        <v>134186626.40000001</v>
      </c>
      <c r="V4030" s="27">
        <v>84530000</v>
      </c>
      <c r="W4030" s="27">
        <v>28770000</v>
      </c>
      <c r="X4030" s="27"/>
      <c r="Y4030" s="27">
        <v>0</v>
      </c>
      <c r="Z4030" s="27">
        <v>1</v>
      </c>
    </row>
    <row r="4031" spans="1:26">
      <c r="A4031" s="27">
        <v>1982</v>
      </c>
      <c r="B4031" t="s">
        <v>81</v>
      </c>
      <c r="C4031" s="27"/>
      <c r="D4031" s="27"/>
      <c r="E4031" s="27"/>
      <c r="F4031" s="27">
        <v>0</v>
      </c>
      <c r="G4031" s="27">
        <v>0</v>
      </c>
      <c r="H4031" s="27">
        <v>0</v>
      </c>
      <c r="I4031" s="27">
        <v>1</v>
      </c>
      <c r="J4031" s="27">
        <v>0</v>
      </c>
      <c r="K4031" s="27">
        <v>4</v>
      </c>
      <c r="L4031" s="27">
        <v>1</v>
      </c>
      <c r="M4031" s="27">
        <v>0</v>
      </c>
      <c r="N4031" s="27">
        <v>0</v>
      </c>
      <c r="O4031" s="27">
        <v>0</v>
      </c>
      <c r="P4031" s="27">
        <v>0</v>
      </c>
      <c r="Q4031" s="27"/>
      <c r="R4031" s="27">
        <v>1</v>
      </c>
      <c r="S4031" s="27">
        <v>1</v>
      </c>
      <c r="T4031" s="33">
        <v>0.78443295677873848</v>
      </c>
      <c r="U4031" s="27">
        <v>195092258.5</v>
      </c>
      <c r="V4031" s="27">
        <v>90465000</v>
      </c>
      <c r="W4031" s="27">
        <v>36386234.399999999</v>
      </c>
      <c r="X4031" s="27"/>
      <c r="Y4031" s="27">
        <v>0</v>
      </c>
      <c r="Z4031" s="27">
        <v>1</v>
      </c>
    </row>
    <row r="4032" spans="1:26">
      <c r="A4032" s="27">
        <v>1983</v>
      </c>
      <c r="B4032" t="s">
        <v>81</v>
      </c>
      <c r="C4032" s="27"/>
      <c r="D4032" s="27"/>
      <c r="E4032" s="27"/>
      <c r="F4032" s="27">
        <v>0</v>
      </c>
      <c r="G4032" s="27">
        <v>0</v>
      </c>
      <c r="H4032" s="27">
        <v>0</v>
      </c>
      <c r="I4032" s="27">
        <v>1</v>
      </c>
      <c r="J4032" s="27">
        <v>0</v>
      </c>
      <c r="K4032" s="27">
        <v>4</v>
      </c>
      <c r="L4032" s="27">
        <v>1</v>
      </c>
      <c r="M4032" s="27">
        <v>0</v>
      </c>
      <c r="N4032" s="27">
        <v>0</v>
      </c>
      <c r="O4032" s="27">
        <v>0</v>
      </c>
      <c r="P4032" s="27">
        <v>0</v>
      </c>
      <c r="Q4032" s="27"/>
      <c r="R4032" s="27">
        <v>0</v>
      </c>
      <c r="S4032" s="27">
        <v>1</v>
      </c>
      <c r="T4032" s="33">
        <v>0.83426891623154475</v>
      </c>
      <c r="U4032" s="27">
        <v>234260256.30000001</v>
      </c>
      <c r="V4032" s="27">
        <v>94708000</v>
      </c>
      <c r="W4032" s="27">
        <v>46868380</v>
      </c>
      <c r="X4032" s="27"/>
      <c r="Y4032" s="27">
        <v>0</v>
      </c>
      <c r="Z4032" s="27">
        <v>1</v>
      </c>
    </row>
    <row r="4033" spans="1:26">
      <c r="A4033" s="27">
        <v>1984</v>
      </c>
      <c r="B4033" t="s">
        <v>81</v>
      </c>
      <c r="C4033" s="27"/>
      <c r="D4033" s="27"/>
      <c r="E4033" s="27"/>
      <c r="F4033" s="27">
        <v>50000000</v>
      </c>
      <c r="G4033" s="27">
        <v>0</v>
      </c>
      <c r="H4033" s="27">
        <v>0</v>
      </c>
      <c r="I4033" s="27">
        <v>1</v>
      </c>
      <c r="J4033" s="27">
        <v>0</v>
      </c>
      <c r="K4033" s="27">
        <v>4</v>
      </c>
      <c r="L4033" s="27">
        <v>1</v>
      </c>
      <c r="M4033" s="27">
        <v>0</v>
      </c>
      <c r="N4033" s="27">
        <v>0</v>
      </c>
      <c r="O4033" s="27">
        <v>0</v>
      </c>
      <c r="P4033" s="27">
        <v>0</v>
      </c>
      <c r="Q4033" s="27"/>
      <c r="R4033" s="27">
        <v>1</v>
      </c>
      <c r="S4033" s="27">
        <v>1</v>
      </c>
      <c r="T4033" s="33">
        <v>0.82999599794502654</v>
      </c>
      <c r="U4033" s="27">
        <v>232576823.90000001</v>
      </c>
      <c r="V4033" s="27">
        <v>83314000</v>
      </c>
      <c r="W4033" s="27">
        <v>60387890.299999997</v>
      </c>
      <c r="X4033" s="27"/>
      <c r="Y4033" s="27"/>
      <c r="Z4033" s="27">
        <v>1</v>
      </c>
    </row>
    <row r="4034" spans="1:26">
      <c r="A4034" s="27">
        <v>1985</v>
      </c>
      <c r="B4034" t="s">
        <v>81</v>
      </c>
      <c r="C4034" s="27"/>
      <c r="D4034" s="27"/>
      <c r="E4034" s="27"/>
      <c r="F4034" s="27">
        <v>60000</v>
      </c>
      <c r="G4034" s="27">
        <v>0</v>
      </c>
      <c r="H4034" s="27">
        <v>0</v>
      </c>
      <c r="I4034" s="27">
        <v>1</v>
      </c>
      <c r="J4034" s="27">
        <v>0</v>
      </c>
      <c r="K4034" s="27">
        <v>4</v>
      </c>
      <c r="L4034" s="27">
        <v>1</v>
      </c>
      <c r="M4034" s="27">
        <v>0</v>
      </c>
      <c r="N4034" s="27">
        <v>0</v>
      </c>
      <c r="O4034" s="27">
        <v>0</v>
      </c>
      <c r="P4034" s="27">
        <v>0</v>
      </c>
      <c r="Q4034" s="27"/>
      <c r="R4034" s="27">
        <v>1</v>
      </c>
      <c r="S4034" s="27">
        <v>1</v>
      </c>
      <c r="T4034" s="33">
        <v>0.74915719568429318</v>
      </c>
      <c r="U4034" s="27">
        <v>253128645.80000001</v>
      </c>
      <c r="V4034" s="27">
        <v>100663000</v>
      </c>
      <c r="W4034" s="27">
        <v>75691705.599999994</v>
      </c>
      <c r="X4034" s="27"/>
      <c r="Y4034" s="27"/>
      <c r="Z4034" s="27">
        <v>1</v>
      </c>
    </row>
    <row r="4035" spans="1:26">
      <c r="A4035" s="27">
        <v>1986</v>
      </c>
      <c r="B4035" t="s">
        <v>81</v>
      </c>
      <c r="C4035" s="27"/>
      <c r="D4035" s="27"/>
      <c r="E4035" s="27"/>
      <c r="F4035" s="27">
        <v>0</v>
      </c>
      <c r="G4035" s="27">
        <v>0</v>
      </c>
      <c r="H4035" s="27">
        <v>0</v>
      </c>
      <c r="I4035" s="27">
        <v>1</v>
      </c>
      <c r="J4035" s="27">
        <v>0</v>
      </c>
      <c r="K4035" s="27">
        <v>4</v>
      </c>
      <c r="L4035" s="27">
        <v>1</v>
      </c>
      <c r="M4035" s="27">
        <v>0</v>
      </c>
      <c r="N4035" s="27">
        <v>0</v>
      </c>
      <c r="O4035" s="27">
        <v>0</v>
      </c>
      <c r="P4035" s="27">
        <v>0</v>
      </c>
      <c r="Q4035" s="27"/>
      <c r="R4035" s="27">
        <v>1</v>
      </c>
      <c r="S4035" s="27">
        <v>1</v>
      </c>
      <c r="T4035" s="33">
        <v>0.7030572776909082</v>
      </c>
      <c r="U4035" s="27">
        <v>281824527.19999999</v>
      </c>
      <c r="V4035" s="27">
        <v>118265000</v>
      </c>
      <c r="W4035" s="27">
        <v>90403276</v>
      </c>
      <c r="X4035" s="27"/>
      <c r="Y4035" s="27"/>
      <c r="Z4035" s="27">
        <v>1</v>
      </c>
    </row>
    <row r="4036" spans="1:26">
      <c r="A4036" s="27">
        <v>1987</v>
      </c>
      <c r="B4036" t="s">
        <v>81</v>
      </c>
      <c r="C4036" s="27"/>
      <c r="D4036" s="27"/>
      <c r="E4036" s="27"/>
      <c r="F4036" s="27">
        <v>0</v>
      </c>
      <c r="G4036" s="27">
        <v>0</v>
      </c>
      <c r="H4036" s="27">
        <v>0</v>
      </c>
      <c r="I4036" s="27">
        <v>1</v>
      </c>
      <c r="J4036" s="27">
        <v>0</v>
      </c>
      <c r="K4036" s="27">
        <v>4</v>
      </c>
      <c r="L4036" s="27">
        <v>1</v>
      </c>
      <c r="M4036" s="27">
        <v>0</v>
      </c>
      <c r="N4036" s="27">
        <v>0</v>
      </c>
      <c r="O4036" s="27">
        <v>0</v>
      </c>
      <c r="P4036" s="27">
        <v>0</v>
      </c>
      <c r="Q4036" s="27"/>
      <c r="R4036" s="27">
        <v>1</v>
      </c>
      <c r="S4036" s="27">
        <v>1</v>
      </c>
      <c r="T4036" s="33">
        <v>0.74330063470010233</v>
      </c>
      <c r="U4036" s="27">
        <v>326859264</v>
      </c>
      <c r="V4036" s="27">
        <v>147140000</v>
      </c>
      <c r="W4036" s="27">
        <v>104651547.3</v>
      </c>
      <c r="X4036" s="27"/>
      <c r="Y4036" s="27"/>
      <c r="Z4036" s="27">
        <v>1</v>
      </c>
    </row>
    <row r="4037" spans="1:26">
      <c r="A4037" s="27">
        <v>1988</v>
      </c>
      <c r="B4037" t="s">
        <v>81</v>
      </c>
      <c r="C4037" s="27"/>
      <c r="D4037" s="27"/>
      <c r="E4037" s="27"/>
      <c r="F4037" s="27">
        <v>0</v>
      </c>
      <c r="G4037" s="27">
        <v>0</v>
      </c>
      <c r="H4037" s="27">
        <v>0</v>
      </c>
      <c r="I4037" s="27">
        <v>1</v>
      </c>
      <c r="J4037" s="27">
        <v>0</v>
      </c>
      <c r="K4037" s="27">
        <v>4</v>
      </c>
      <c r="L4037" s="27">
        <v>1</v>
      </c>
      <c r="M4037" s="27">
        <v>0</v>
      </c>
      <c r="N4037" s="27">
        <v>0</v>
      </c>
      <c r="O4037" s="27">
        <v>0</v>
      </c>
      <c r="P4037" s="27">
        <v>0</v>
      </c>
      <c r="Q4037" s="27"/>
      <c r="R4037" s="27">
        <v>1</v>
      </c>
      <c r="S4037" s="27">
        <v>1</v>
      </c>
      <c r="T4037" s="33">
        <v>0.80560957079318884</v>
      </c>
      <c r="U4037" s="27">
        <v>308644369.19999999</v>
      </c>
      <c r="V4037" s="27">
        <v>134303000</v>
      </c>
      <c r="W4037" s="27">
        <v>101948886</v>
      </c>
      <c r="X4037" s="27"/>
      <c r="Y4037" s="27"/>
      <c r="Z4037" s="27">
        <v>1</v>
      </c>
    </row>
    <row r="4038" spans="1:26">
      <c r="A4038" s="27">
        <v>1989</v>
      </c>
      <c r="B4038" t="s">
        <v>81</v>
      </c>
      <c r="C4038" s="27"/>
      <c r="D4038" s="27"/>
      <c r="E4038" s="27"/>
      <c r="F4038" s="27">
        <v>0</v>
      </c>
      <c r="G4038" s="27">
        <v>0</v>
      </c>
      <c r="H4038" s="27">
        <v>0</v>
      </c>
      <c r="I4038" s="27">
        <v>1</v>
      </c>
      <c r="J4038" s="27">
        <v>0</v>
      </c>
      <c r="K4038" s="27">
        <v>4</v>
      </c>
      <c r="L4038" s="27">
        <v>1</v>
      </c>
      <c r="M4038" s="27">
        <v>0</v>
      </c>
      <c r="N4038" s="27">
        <v>0</v>
      </c>
      <c r="O4038" s="27">
        <v>0</v>
      </c>
      <c r="P4038" s="27">
        <v>0</v>
      </c>
      <c r="Q4038" s="27"/>
      <c r="R4038" s="27">
        <v>1</v>
      </c>
      <c r="S4038" s="27">
        <v>1</v>
      </c>
      <c r="T4038" s="33">
        <v>0.74679040704290955</v>
      </c>
      <c r="U4038" s="27">
        <v>298583722.80000001</v>
      </c>
      <c r="V4038" s="27">
        <v>130859000</v>
      </c>
      <c r="W4038" s="27">
        <v>100561756.59999999</v>
      </c>
      <c r="X4038" s="27"/>
      <c r="Y4038" s="27"/>
      <c r="Z4038" s="27">
        <v>1</v>
      </c>
    </row>
    <row r="4039" spans="1:26">
      <c r="A4039" s="27">
        <v>1990</v>
      </c>
      <c r="B4039" t="s">
        <v>81</v>
      </c>
      <c r="C4039" s="27"/>
      <c r="D4039" s="27"/>
      <c r="E4039" s="27"/>
      <c r="F4039" s="27">
        <v>0</v>
      </c>
      <c r="G4039" s="27">
        <v>0</v>
      </c>
      <c r="H4039" s="27">
        <v>0</v>
      </c>
      <c r="I4039" s="27">
        <v>1</v>
      </c>
      <c r="J4039" s="27">
        <v>0</v>
      </c>
      <c r="K4039" s="27">
        <v>4</v>
      </c>
      <c r="L4039" s="27">
        <v>1</v>
      </c>
      <c r="M4039" s="27">
        <v>0</v>
      </c>
      <c r="N4039" s="27">
        <v>0</v>
      </c>
      <c r="O4039" s="27">
        <v>0</v>
      </c>
      <c r="P4039" s="27">
        <v>0</v>
      </c>
      <c r="Q4039" s="27"/>
      <c r="R4039" s="27">
        <v>1</v>
      </c>
      <c r="S4039" s="27">
        <v>1</v>
      </c>
      <c r="T4039" s="33">
        <v>0.70566019682121295</v>
      </c>
      <c r="U4039" s="27">
        <v>322268056.5</v>
      </c>
      <c r="V4039" s="27">
        <v>142841000</v>
      </c>
      <c r="W4039" s="27">
        <v>105333586.59999999</v>
      </c>
      <c r="X4039" s="27"/>
      <c r="Y4039" s="27"/>
      <c r="Z4039" s="27">
        <v>1</v>
      </c>
    </row>
    <row r="4040" spans="1:26">
      <c r="A4040" s="27">
        <v>1991</v>
      </c>
      <c r="B4040" t="s">
        <v>81</v>
      </c>
      <c r="C4040" s="27"/>
      <c r="D4040" s="27"/>
      <c r="E4040" s="27"/>
      <c r="F4040" s="27">
        <v>0</v>
      </c>
      <c r="G4040" s="27">
        <v>0</v>
      </c>
      <c r="H4040" s="27">
        <v>0</v>
      </c>
      <c r="I4040" s="27">
        <v>1</v>
      </c>
      <c r="J4040" s="27">
        <v>0</v>
      </c>
      <c r="K4040" s="27">
        <v>4</v>
      </c>
      <c r="L4040" s="27">
        <v>1</v>
      </c>
      <c r="M4040" s="27">
        <v>0</v>
      </c>
      <c r="N4040" s="27">
        <v>0</v>
      </c>
      <c r="O4040" s="27">
        <v>0</v>
      </c>
      <c r="P4040" s="27">
        <v>0</v>
      </c>
      <c r="Q4040" s="27"/>
      <c r="R4040" s="27">
        <v>0</v>
      </c>
      <c r="S4040" s="27">
        <v>1</v>
      </c>
      <c r="T4040" s="33">
        <v>0.64778014054484578</v>
      </c>
      <c r="U4040" s="27">
        <v>324028168.10000002</v>
      </c>
      <c r="V4040" s="27">
        <v>144098000</v>
      </c>
      <c r="W4040" s="27">
        <v>105675313.8</v>
      </c>
      <c r="X4040" s="27"/>
      <c r="Y4040" s="27"/>
      <c r="Z4040" s="27">
        <v>1</v>
      </c>
    </row>
    <row r="4041" spans="1:26">
      <c r="A4041" s="27">
        <v>1992</v>
      </c>
      <c r="B4041" t="s">
        <v>81</v>
      </c>
      <c r="C4041" s="27"/>
      <c r="D4041" s="27"/>
      <c r="E4041" s="27"/>
      <c r="F4041" s="27">
        <v>0</v>
      </c>
      <c r="G4041" s="27">
        <v>0</v>
      </c>
      <c r="H4041" s="27">
        <v>0</v>
      </c>
      <c r="I4041" s="27">
        <v>1</v>
      </c>
      <c r="J4041" s="27">
        <v>0</v>
      </c>
      <c r="K4041" s="27">
        <v>4</v>
      </c>
      <c r="L4041" s="27">
        <v>1</v>
      </c>
      <c r="M4041" s="27">
        <v>0</v>
      </c>
      <c r="N4041" s="27">
        <v>0</v>
      </c>
      <c r="O4041" s="27">
        <v>0</v>
      </c>
      <c r="P4041" s="27">
        <v>0</v>
      </c>
      <c r="Q4041" s="27"/>
      <c r="R4041" s="27">
        <v>0</v>
      </c>
      <c r="S4041" s="27">
        <v>1</v>
      </c>
      <c r="T4041" s="33">
        <v>0.62587770846912083</v>
      </c>
      <c r="U4041" s="27">
        <v>311471875</v>
      </c>
      <c r="V4041" s="27">
        <v>138480000</v>
      </c>
      <c r="W4041" s="27">
        <v>103231000</v>
      </c>
      <c r="X4041" s="27"/>
      <c r="Y4041" s="27"/>
      <c r="Z4041" s="27">
        <v>1</v>
      </c>
    </row>
    <row r="4042" spans="1:26">
      <c r="A4042" s="27">
        <v>1993</v>
      </c>
      <c r="B4042" t="s">
        <v>81</v>
      </c>
      <c r="C4042" s="27"/>
      <c r="D4042" s="27"/>
      <c r="E4042" s="27"/>
      <c r="F4042" s="27">
        <v>0</v>
      </c>
      <c r="G4042" s="27">
        <v>0</v>
      </c>
      <c r="H4042" s="27">
        <v>0</v>
      </c>
      <c r="I4042" s="27">
        <v>1</v>
      </c>
      <c r="J4042" s="27">
        <v>0</v>
      </c>
      <c r="K4042" s="27">
        <v>4</v>
      </c>
      <c r="L4042" s="27">
        <v>1</v>
      </c>
      <c r="M4042" s="27">
        <v>0</v>
      </c>
      <c r="N4042" s="27">
        <v>0</v>
      </c>
      <c r="O4042" s="27">
        <v>0</v>
      </c>
      <c r="P4042" s="27">
        <v>0</v>
      </c>
      <c r="Q4042" s="27"/>
      <c r="R4042" s="27">
        <v>0</v>
      </c>
      <c r="S4042" s="27">
        <v>1</v>
      </c>
      <c r="T4042" s="33">
        <v>0.648154718576755</v>
      </c>
      <c r="U4042" s="27">
        <v>311145668.10000002</v>
      </c>
      <c r="V4042" s="27">
        <v>141088000</v>
      </c>
      <c r="W4042" s="27">
        <v>103504000</v>
      </c>
      <c r="X4042" s="27"/>
      <c r="Y4042" s="27"/>
      <c r="Z4042" s="27">
        <v>1</v>
      </c>
    </row>
    <row r="4043" spans="1:26">
      <c r="A4043" s="27">
        <v>1994</v>
      </c>
      <c r="B4043" t="s">
        <v>81</v>
      </c>
      <c r="C4043" s="27"/>
      <c r="D4043" s="27"/>
      <c r="E4043" s="27"/>
      <c r="F4043" s="27">
        <v>0</v>
      </c>
      <c r="G4043" s="27">
        <v>0</v>
      </c>
      <c r="H4043" s="27">
        <v>0</v>
      </c>
      <c r="I4043" s="27">
        <v>1</v>
      </c>
      <c r="J4043" s="27">
        <v>0</v>
      </c>
      <c r="K4043" s="27">
        <v>4</v>
      </c>
      <c r="L4043" s="27">
        <v>1</v>
      </c>
      <c r="M4043" s="27">
        <v>0</v>
      </c>
      <c r="N4043" s="27">
        <v>0</v>
      </c>
      <c r="O4043" s="27">
        <v>0</v>
      </c>
      <c r="P4043" s="27">
        <v>0</v>
      </c>
      <c r="Q4043" s="27"/>
      <c r="R4043" s="27">
        <v>0</v>
      </c>
      <c r="S4043" s="27">
        <v>1</v>
      </c>
      <c r="T4043" s="33">
        <v>0.69545665111729171</v>
      </c>
      <c r="U4043" s="27">
        <v>329680834.80000001</v>
      </c>
      <c r="V4043" s="27">
        <v>151175000</v>
      </c>
      <c r="W4043" s="27">
        <v>106491000</v>
      </c>
      <c r="X4043" s="27"/>
      <c r="Y4043" s="27"/>
      <c r="Z4043" s="27">
        <v>1</v>
      </c>
    </row>
    <row r="4044" spans="1:26">
      <c r="A4044" s="27">
        <v>1995</v>
      </c>
      <c r="B4044" t="s">
        <v>81</v>
      </c>
      <c r="C4044" s="27"/>
      <c r="D4044" s="27"/>
      <c r="E4044" s="27"/>
      <c r="F4044" s="27">
        <v>0</v>
      </c>
      <c r="G4044" s="27">
        <v>0</v>
      </c>
      <c r="H4044" s="27">
        <v>0</v>
      </c>
      <c r="I4044" s="27">
        <v>1</v>
      </c>
      <c r="J4044" s="27">
        <v>0</v>
      </c>
      <c r="K4044" s="27">
        <v>4</v>
      </c>
      <c r="L4044" s="27">
        <v>1</v>
      </c>
      <c r="M4044" s="27">
        <v>0</v>
      </c>
      <c r="N4044" s="27">
        <v>0</v>
      </c>
      <c r="O4044" s="27">
        <v>0</v>
      </c>
      <c r="P4044" s="27">
        <v>0</v>
      </c>
      <c r="Q4044" s="27"/>
      <c r="R4044" s="27">
        <v>0</v>
      </c>
      <c r="S4044" s="27">
        <v>1</v>
      </c>
      <c r="T4044" s="33">
        <v>0.69736071622307827</v>
      </c>
      <c r="U4044" s="27">
        <v>335551336.19999999</v>
      </c>
      <c r="V4044" s="27">
        <v>160870000</v>
      </c>
      <c r="W4044" s="27">
        <v>108142000</v>
      </c>
      <c r="X4044" s="27"/>
      <c r="Y4044" s="27"/>
      <c r="Z4044" s="27">
        <v>1</v>
      </c>
    </row>
    <row r="4045" spans="1:26">
      <c r="A4045" s="27">
        <v>1996</v>
      </c>
      <c r="B4045" t="s">
        <v>81</v>
      </c>
      <c r="C4045" s="27"/>
      <c r="D4045" s="27"/>
      <c r="E4045" s="27"/>
      <c r="F4045" s="27">
        <v>0</v>
      </c>
      <c r="G4045" s="27">
        <v>0</v>
      </c>
      <c r="H4045" s="27">
        <v>0</v>
      </c>
      <c r="I4045" s="27">
        <v>1</v>
      </c>
      <c r="J4045" s="27">
        <v>0</v>
      </c>
      <c r="K4045" s="27">
        <v>4</v>
      </c>
      <c r="L4045" s="27">
        <v>1</v>
      </c>
      <c r="M4045" s="27">
        <v>0</v>
      </c>
      <c r="N4045" s="27">
        <v>0</v>
      </c>
      <c r="O4045" s="27">
        <v>0</v>
      </c>
      <c r="P4045" s="27">
        <v>0</v>
      </c>
      <c r="Q4045" s="27"/>
      <c r="R4045" s="27">
        <v>0</v>
      </c>
      <c r="S4045" s="27">
        <v>1</v>
      </c>
      <c r="T4045" s="33">
        <v>0.69966405838602452</v>
      </c>
      <c r="U4045" s="27">
        <v>324596469.10000002</v>
      </c>
      <c r="V4045" s="27">
        <v>146414000</v>
      </c>
      <c r="W4045" s="27">
        <v>105905000</v>
      </c>
      <c r="X4045" s="27"/>
      <c r="Y4045" s="27"/>
      <c r="Z4045" s="27">
        <v>1</v>
      </c>
    </row>
    <row r="4046" spans="1:26">
      <c r="A4046" s="27">
        <v>1997</v>
      </c>
      <c r="B4046" t="s">
        <v>81</v>
      </c>
      <c r="C4046" s="27"/>
      <c r="D4046" s="27"/>
      <c r="E4046" s="27"/>
      <c r="F4046" s="27">
        <v>0</v>
      </c>
      <c r="G4046" s="27">
        <v>0</v>
      </c>
      <c r="H4046" s="27">
        <v>0</v>
      </c>
      <c r="I4046" s="27">
        <v>1</v>
      </c>
      <c r="J4046" s="27">
        <v>0</v>
      </c>
      <c r="K4046" s="27">
        <v>4</v>
      </c>
      <c r="L4046" s="27">
        <v>1</v>
      </c>
      <c r="M4046" s="27">
        <v>0</v>
      </c>
      <c r="N4046" s="27">
        <v>0</v>
      </c>
      <c r="O4046" s="27">
        <v>0</v>
      </c>
      <c r="P4046" s="27">
        <v>0</v>
      </c>
      <c r="Q4046" s="27"/>
      <c r="R4046" s="27">
        <v>0</v>
      </c>
      <c r="S4046" s="27">
        <v>1</v>
      </c>
      <c r="T4046" s="33">
        <v>0.71538944173936525</v>
      </c>
      <c r="U4046" s="27">
        <v>304524366.5</v>
      </c>
      <c r="V4046" s="27">
        <v>135681000</v>
      </c>
      <c r="W4046" s="27">
        <v>102365000</v>
      </c>
      <c r="X4046" s="27"/>
      <c r="Y4046" s="27"/>
      <c r="Z4046" s="27">
        <v>1</v>
      </c>
    </row>
    <row r="4047" spans="1:26">
      <c r="A4047" s="27">
        <v>1998</v>
      </c>
      <c r="B4047" t="s">
        <v>81</v>
      </c>
      <c r="C4047" s="27"/>
      <c r="D4047" s="27"/>
      <c r="E4047" s="27"/>
      <c r="F4047" s="27">
        <v>0</v>
      </c>
      <c r="G4047" s="27">
        <v>0</v>
      </c>
      <c r="H4047" s="27">
        <v>0</v>
      </c>
      <c r="I4047" s="27">
        <v>1</v>
      </c>
      <c r="J4047" s="27">
        <v>0</v>
      </c>
      <c r="K4047" s="27">
        <v>4</v>
      </c>
      <c r="L4047" s="27">
        <v>1</v>
      </c>
      <c r="M4047" s="27">
        <v>0</v>
      </c>
      <c r="N4047" s="27">
        <v>0</v>
      </c>
      <c r="O4047" s="27">
        <v>0</v>
      </c>
      <c r="P4047" s="27">
        <v>0</v>
      </c>
      <c r="Q4047" s="27"/>
      <c r="R4047" s="27">
        <v>0</v>
      </c>
      <c r="S4047" s="27">
        <v>1</v>
      </c>
      <c r="T4047" s="33">
        <v>0.63293736472878814</v>
      </c>
      <c r="U4047" s="27">
        <v>317168621.19999999</v>
      </c>
      <c r="V4047" s="27">
        <v>143237000</v>
      </c>
      <c r="W4047" s="27">
        <v>104549000</v>
      </c>
      <c r="X4047" s="27"/>
      <c r="Y4047" s="27"/>
      <c r="Z4047" s="27">
        <v>1</v>
      </c>
    </row>
    <row r="4048" spans="1:26">
      <c r="A4048" s="27">
        <v>1999</v>
      </c>
      <c r="B4048" t="s">
        <v>81</v>
      </c>
      <c r="C4048" s="27"/>
      <c r="D4048" s="27"/>
      <c r="E4048" s="27"/>
      <c r="F4048" s="27">
        <v>0</v>
      </c>
      <c r="G4048" s="27">
        <v>0</v>
      </c>
      <c r="H4048" s="27">
        <v>0</v>
      </c>
      <c r="I4048" s="27">
        <v>1</v>
      </c>
      <c r="J4048" s="27">
        <v>0</v>
      </c>
      <c r="K4048" s="27">
        <v>4</v>
      </c>
      <c r="L4048" s="27">
        <v>1</v>
      </c>
      <c r="M4048" s="27">
        <v>0</v>
      </c>
      <c r="N4048" s="27">
        <v>0</v>
      </c>
      <c r="O4048" s="27">
        <v>0</v>
      </c>
      <c r="P4048" s="27">
        <v>0</v>
      </c>
      <c r="Q4048" s="27"/>
      <c r="R4048" s="27">
        <v>0</v>
      </c>
      <c r="S4048" s="27">
        <v>1</v>
      </c>
      <c r="T4048" s="33">
        <v>0.59173831677950461</v>
      </c>
      <c r="U4048" s="27">
        <v>337397260.89999998</v>
      </c>
      <c r="V4048" s="27">
        <v>125284000</v>
      </c>
      <c r="W4048" s="27">
        <v>103168000</v>
      </c>
      <c r="X4048" s="27"/>
      <c r="Y4048" s="27"/>
      <c r="Z4048" s="27">
        <v>1</v>
      </c>
    </row>
    <row r="4049" spans="1:26">
      <c r="A4049" s="27">
        <v>2000</v>
      </c>
      <c r="B4049" t="s">
        <v>81</v>
      </c>
      <c r="C4049" s="27">
        <v>0</v>
      </c>
      <c r="D4049" s="27">
        <v>0</v>
      </c>
      <c r="E4049" s="27">
        <v>0</v>
      </c>
      <c r="F4049" s="27">
        <v>0</v>
      </c>
      <c r="G4049" s="27">
        <v>0</v>
      </c>
      <c r="H4049" s="27">
        <v>0</v>
      </c>
      <c r="I4049" s="27">
        <v>1</v>
      </c>
      <c r="J4049" s="27">
        <v>0</v>
      </c>
      <c r="K4049" s="27">
        <v>4</v>
      </c>
      <c r="L4049" s="27">
        <v>1</v>
      </c>
      <c r="M4049" s="27">
        <v>1</v>
      </c>
      <c r="N4049" s="27">
        <v>0</v>
      </c>
      <c r="O4049" s="27">
        <v>0</v>
      </c>
      <c r="P4049" s="27">
        <v>874000000</v>
      </c>
      <c r="Q4049" s="27">
        <v>874000000</v>
      </c>
      <c r="R4049" s="27">
        <v>0</v>
      </c>
      <c r="S4049" s="27">
        <v>1</v>
      </c>
      <c r="T4049" s="33">
        <v>0.62919927379193319</v>
      </c>
      <c r="U4049" s="27">
        <v>319693723.80000001</v>
      </c>
      <c r="V4049" s="27">
        <v>129780000</v>
      </c>
      <c r="W4049" s="27">
        <v>100149000</v>
      </c>
      <c r="X4049" s="27"/>
      <c r="Y4049" s="27"/>
      <c r="Z4049" s="27">
        <v>1</v>
      </c>
    </row>
    <row r="4050" spans="1:26">
      <c r="A4050" s="27">
        <v>2001</v>
      </c>
      <c r="B4050" t="s">
        <v>81</v>
      </c>
      <c r="C4050" s="27">
        <v>0</v>
      </c>
      <c r="D4050" s="27">
        <v>0</v>
      </c>
      <c r="E4050" s="27">
        <v>0</v>
      </c>
      <c r="F4050" s="27">
        <v>0</v>
      </c>
      <c r="G4050" s="27">
        <v>0</v>
      </c>
      <c r="H4050" s="27">
        <v>0</v>
      </c>
      <c r="I4050" s="27">
        <v>1</v>
      </c>
      <c r="J4050" s="27">
        <v>0</v>
      </c>
      <c r="K4050" s="27">
        <v>4</v>
      </c>
      <c r="L4050" s="27">
        <v>1</v>
      </c>
      <c r="M4050" s="27">
        <v>1</v>
      </c>
      <c r="N4050" s="27">
        <v>0</v>
      </c>
      <c r="O4050" s="27">
        <v>0</v>
      </c>
      <c r="P4050" s="27">
        <v>906000000</v>
      </c>
      <c r="Q4050" s="27">
        <v>906000000</v>
      </c>
      <c r="R4050" s="27">
        <v>0</v>
      </c>
      <c r="S4050" s="27">
        <v>1</v>
      </c>
      <c r="T4050" s="33">
        <v>0.61588871891054842</v>
      </c>
      <c r="U4050" s="27">
        <v>307794541.39999998</v>
      </c>
      <c r="V4050" s="27">
        <v>123130000</v>
      </c>
      <c r="W4050" s="27">
        <v>97938000</v>
      </c>
      <c r="X4050" s="27"/>
      <c r="Y4050" s="27"/>
      <c r="Z4050" s="27">
        <v>1</v>
      </c>
    </row>
    <row r="4051" spans="1:26">
      <c r="A4051" s="27">
        <v>2002</v>
      </c>
      <c r="B4051" t="s">
        <v>81</v>
      </c>
      <c r="C4051" s="27">
        <v>0</v>
      </c>
      <c r="D4051" s="27">
        <v>0</v>
      </c>
      <c r="E4051" s="27">
        <v>0</v>
      </c>
      <c r="F4051" s="27">
        <v>0</v>
      </c>
      <c r="G4051" s="27">
        <v>0</v>
      </c>
      <c r="H4051" s="27">
        <v>0</v>
      </c>
      <c r="I4051" s="27">
        <v>1</v>
      </c>
      <c r="J4051" s="27">
        <v>0</v>
      </c>
      <c r="K4051" s="27">
        <v>4</v>
      </c>
      <c r="L4051" s="27">
        <v>1</v>
      </c>
      <c r="M4051" s="27">
        <v>1</v>
      </c>
      <c r="N4051" s="27">
        <v>0</v>
      </c>
      <c r="O4051" s="27">
        <v>0</v>
      </c>
      <c r="P4051" s="27">
        <v>927000000</v>
      </c>
      <c r="Q4051" s="27">
        <v>927000000</v>
      </c>
      <c r="R4051" s="27">
        <v>0</v>
      </c>
      <c r="S4051" s="27">
        <v>1</v>
      </c>
      <c r="T4051" s="33">
        <v>0.62466195784303247</v>
      </c>
      <c r="U4051" s="27">
        <v>332644634.5</v>
      </c>
      <c r="V4051" s="27">
        <v>137442000</v>
      </c>
      <c r="W4051" s="27">
        <v>102205000</v>
      </c>
      <c r="X4051" s="27"/>
      <c r="Y4051" s="27"/>
      <c r="Z4051" s="27">
        <v>1</v>
      </c>
    </row>
    <row r="4052" spans="1:26">
      <c r="A4052" s="27">
        <v>2003</v>
      </c>
      <c r="B4052" t="s">
        <v>81</v>
      </c>
      <c r="C4052" s="27">
        <v>0</v>
      </c>
      <c r="D4052" s="27">
        <v>0</v>
      </c>
      <c r="E4052" s="27">
        <v>0</v>
      </c>
      <c r="F4052" s="27">
        <v>0</v>
      </c>
      <c r="G4052" s="27">
        <v>0</v>
      </c>
      <c r="H4052" s="27">
        <v>0</v>
      </c>
      <c r="I4052" s="27">
        <v>1</v>
      </c>
      <c r="J4052" s="27">
        <v>0</v>
      </c>
      <c r="K4052" s="27">
        <v>4</v>
      </c>
      <c r="L4052" s="27">
        <v>1</v>
      </c>
      <c r="M4052" s="27">
        <v>1</v>
      </c>
      <c r="N4052" s="27">
        <v>0</v>
      </c>
      <c r="O4052" s="27">
        <v>0</v>
      </c>
      <c r="P4052" s="27">
        <v>748000000</v>
      </c>
      <c r="Q4052" s="27">
        <v>748000000</v>
      </c>
      <c r="R4052" s="27">
        <v>0</v>
      </c>
      <c r="S4052" s="27">
        <v>1</v>
      </c>
      <c r="T4052" s="33">
        <v>0.61793375018798091</v>
      </c>
      <c r="U4052" s="27">
        <v>363584167.69999999</v>
      </c>
      <c r="V4052" s="27">
        <v>152326000</v>
      </c>
      <c r="W4052" s="27">
        <v>107871000</v>
      </c>
      <c r="X4052" s="27"/>
      <c r="Y4052" s="27"/>
      <c r="Z4052" s="27">
        <v>1</v>
      </c>
    </row>
    <row r="4053" spans="1:26">
      <c r="A4053" s="27">
        <v>2004</v>
      </c>
      <c r="B4053" t="s">
        <v>81</v>
      </c>
      <c r="C4053" s="27">
        <v>0</v>
      </c>
      <c r="D4053" s="27">
        <v>0</v>
      </c>
      <c r="E4053" s="27">
        <v>0</v>
      </c>
      <c r="F4053" s="27">
        <v>2200000</v>
      </c>
      <c r="G4053" s="27">
        <v>0</v>
      </c>
      <c r="H4053" s="27">
        <v>0</v>
      </c>
      <c r="I4053" s="27">
        <v>1</v>
      </c>
      <c r="J4053" s="27">
        <v>0</v>
      </c>
      <c r="K4053" s="27">
        <v>4</v>
      </c>
      <c r="L4053" s="27">
        <v>1</v>
      </c>
      <c r="M4053" s="27">
        <v>1</v>
      </c>
      <c r="N4053" s="27">
        <v>0</v>
      </c>
      <c r="O4053" s="27">
        <v>0</v>
      </c>
      <c r="P4053" s="27">
        <v>897000000</v>
      </c>
      <c r="Q4053" s="27">
        <v>897000000</v>
      </c>
      <c r="R4053" s="27">
        <v>1</v>
      </c>
      <c r="S4053" s="27">
        <v>1</v>
      </c>
      <c r="T4053" s="33">
        <v>0.67108711240801089</v>
      </c>
      <c r="U4053" s="27">
        <v>379987380.80000001</v>
      </c>
      <c r="V4053" s="27">
        <v>161570000</v>
      </c>
      <c r="W4053" s="27">
        <v>110892000</v>
      </c>
      <c r="X4053" s="27"/>
      <c r="Y4053" s="27"/>
      <c r="Z4053" s="27">
        <v>1</v>
      </c>
    </row>
    <row r="4054" spans="1:26">
      <c r="A4054" s="27">
        <v>2005</v>
      </c>
      <c r="B4054" t="s">
        <v>81</v>
      </c>
      <c r="C4054" s="27">
        <v>0</v>
      </c>
      <c r="D4054" s="27">
        <v>0</v>
      </c>
      <c r="E4054" s="27">
        <v>0</v>
      </c>
      <c r="F4054" s="27">
        <v>11128432</v>
      </c>
      <c r="G4054" s="27">
        <v>0</v>
      </c>
      <c r="H4054" s="27">
        <v>0</v>
      </c>
      <c r="I4054" s="27">
        <v>1</v>
      </c>
      <c r="J4054" s="27">
        <v>0</v>
      </c>
      <c r="K4054" s="27">
        <v>4</v>
      </c>
      <c r="L4054" s="27">
        <v>1</v>
      </c>
      <c r="M4054" s="27">
        <v>1</v>
      </c>
      <c r="N4054" s="27">
        <v>0</v>
      </c>
      <c r="O4054" s="27">
        <v>0</v>
      </c>
      <c r="P4054" s="27">
        <v>949000000</v>
      </c>
      <c r="Q4054" s="27">
        <v>949000000</v>
      </c>
      <c r="R4054" s="27">
        <v>1</v>
      </c>
      <c r="S4054" s="27">
        <v>1</v>
      </c>
      <c r="T4054" s="33">
        <v>0.69599608558540027</v>
      </c>
      <c r="U4054" s="27">
        <v>349650895.69999999</v>
      </c>
      <c r="V4054" s="27">
        <v>145630000</v>
      </c>
      <c r="W4054" s="27">
        <v>105866000</v>
      </c>
      <c r="X4054" s="27"/>
      <c r="Y4054" s="27"/>
      <c r="Z4054" s="27">
        <v>1</v>
      </c>
    </row>
    <row r="4055" spans="1:26">
      <c r="A4055" s="27">
        <v>2006</v>
      </c>
      <c r="B4055" t="s">
        <v>81</v>
      </c>
      <c r="C4055" s="27">
        <v>5000000</v>
      </c>
      <c r="D4055" s="27">
        <v>500000</v>
      </c>
      <c r="E4055" s="27">
        <v>5000000</v>
      </c>
      <c r="F4055" s="27">
        <v>59080000</v>
      </c>
      <c r="G4055" s="27">
        <v>0</v>
      </c>
      <c r="H4055" s="27">
        <v>0</v>
      </c>
      <c r="I4055" s="27">
        <v>1</v>
      </c>
      <c r="J4055" s="27">
        <v>0</v>
      </c>
      <c r="K4055" s="27">
        <v>4</v>
      </c>
      <c r="L4055" s="27">
        <v>1</v>
      </c>
      <c r="M4055" s="27">
        <v>1</v>
      </c>
      <c r="N4055" s="27">
        <v>0</v>
      </c>
      <c r="O4055" s="27">
        <v>0</v>
      </c>
      <c r="P4055" s="27">
        <v>1119000000</v>
      </c>
      <c r="Q4055" s="27">
        <v>1119000000</v>
      </c>
      <c r="R4055" s="27">
        <v>1</v>
      </c>
      <c r="S4055" s="27">
        <v>1</v>
      </c>
      <c r="T4055" s="33">
        <v>0.83568345932575372</v>
      </c>
      <c r="U4055" s="27">
        <v>367294746.80000001</v>
      </c>
      <c r="V4055" s="27">
        <v>146629000</v>
      </c>
      <c r="W4055" s="27">
        <v>108906000</v>
      </c>
      <c r="X4055" s="27"/>
      <c r="Y4055" s="27"/>
      <c r="Z4055" s="27">
        <v>1</v>
      </c>
    </row>
    <row r="4056" spans="1:26">
      <c r="A4056" s="27">
        <v>2007</v>
      </c>
      <c r="B4056" t="s">
        <v>81</v>
      </c>
      <c r="C4056" s="27">
        <v>5000000</v>
      </c>
      <c r="D4056" s="27">
        <v>1000000</v>
      </c>
      <c r="E4056" s="27">
        <v>5000000</v>
      </c>
      <c r="F4056" s="27">
        <v>131448.671875</v>
      </c>
      <c r="G4056" s="27">
        <v>0</v>
      </c>
      <c r="H4056" s="27">
        <v>0</v>
      </c>
      <c r="I4056" s="27">
        <v>1</v>
      </c>
      <c r="J4056" s="27">
        <v>0</v>
      </c>
      <c r="K4056" s="27">
        <v>4</v>
      </c>
      <c r="L4056" s="27">
        <v>1</v>
      </c>
      <c r="M4056" s="27">
        <v>1</v>
      </c>
      <c r="N4056" s="27">
        <v>0</v>
      </c>
      <c r="O4056" s="27">
        <v>0</v>
      </c>
      <c r="P4056" s="27">
        <v>1373000000</v>
      </c>
      <c r="Q4056" s="27">
        <v>1373000000</v>
      </c>
      <c r="R4056" s="27">
        <v>1</v>
      </c>
      <c r="S4056" s="27">
        <v>1</v>
      </c>
      <c r="T4056" s="33">
        <v>0.90473952627382648</v>
      </c>
      <c r="U4056" s="27">
        <v>385070579.30000001</v>
      </c>
      <c r="V4056" s="27">
        <v>0</v>
      </c>
      <c r="W4056" s="27">
        <v>76618000</v>
      </c>
      <c r="X4056" s="27"/>
      <c r="Y4056" s="27"/>
      <c r="Z4056" s="27">
        <v>1</v>
      </c>
    </row>
    <row r="4057" spans="1:26">
      <c r="A4057" s="27">
        <v>2008</v>
      </c>
      <c r="B4057" t="s">
        <v>81</v>
      </c>
      <c r="C4057" s="27">
        <v>5000000</v>
      </c>
      <c r="D4057" s="27">
        <v>1500000</v>
      </c>
      <c r="E4057" s="27">
        <v>5000000</v>
      </c>
      <c r="F4057" s="27">
        <v>2200000</v>
      </c>
      <c r="G4057" s="27">
        <v>0</v>
      </c>
      <c r="H4057" s="27">
        <v>0</v>
      </c>
      <c r="I4057" s="27">
        <v>1</v>
      </c>
      <c r="J4057" s="27">
        <v>0</v>
      </c>
      <c r="K4057" s="27">
        <v>4</v>
      </c>
      <c r="L4057" s="27">
        <v>1</v>
      </c>
      <c r="M4057" s="27">
        <v>1</v>
      </c>
      <c r="N4057" s="27">
        <v>0</v>
      </c>
      <c r="O4057" s="27">
        <v>0</v>
      </c>
      <c r="P4057" s="27">
        <v>1726000000</v>
      </c>
      <c r="Q4057" s="27">
        <v>1726000000.0000002</v>
      </c>
      <c r="R4057" s="27">
        <v>1</v>
      </c>
      <c r="S4057" s="27">
        <v>1</v>
      </c>
      <c r="T4057" s="33">
        <v>0.91944034308119871</v>
      </c>
      <c r="U4057" s="27">
        <v>890329969.5</v>
      </c>
      <c r="V4057" s="27">
        <v>0</v>
      </c>
      <c r="W4057" s="27">
        <v>72013000</v>
      </c>
      <c r="X4057" s="27">
        <v>613000000</v>
      </c>
      <c r="Y4057" s="27"/>
      <c r="Z4057" s="27">
        <v>1</v>
      </c>
    </row>
    <row r="4058" spans="1:26">
      <c r="A4058" s="27">
        <v>2009</v>
      </c>
      <c r="B4058" t="s">
        <v>81</v>
      </c>
      <c r="C4058" s="27">
        <v>5000000</v>
      </c>
      <c r="D4058" s="27">
        <v>2000000</v>
      </c>
      <c r="E4058" s="27">
        <v>5000000</v>
      </c>
      <c r="F4058" s="27">
        <v>302765.0625</v>
      </c>
      <c r="G4058" s="27">
        <v>0</v>
      </c>
      <c r="H4058" s="27">
        <v>0</v>
      </c>
      <c r="I4058" s="27">
        <v>1</v>
      </c>
      <c r="J4058" s="27">
        <v>0</v>
      </c>
      <c r="K4058" s="27">
        <v>4</v>
      </c>
      <c r="L4058" s="27">
        <v>1</v>
      </c>
      <c r="M4058" s="27">
        <v>1</v>
      </c>
      <c r="N4058" s="27">
        <v>0</v>
      </c>
      <c r="O4058" s="27">
        <v>0</v>
      </c>
      <c r="P4058" s="27">
        <v>1768000000</v>
      </c>
      <c r="Q4058" s="27">
        <v>1767999999.9999998</v>
      </c>
      <c r="R4058" s="27">
        <v>1</v>
      </c>
      <c r="S4058" s="27">
        <v>1</v>
      </c>
      <c r="T4058" s="33">
        <v>0.81595367947064712</v>
      </c>
      <c r="U4058" s="27">
        <v>1085542260.9000001</v>
      </c>
      <c r="V4058" s="27">
        <v>0</v>
      </c>
      <c r="W4058" s="27">
        <v>68993000</v>
      </c>
      <c r="X4058" s="27">
        <v>599000000</v>
      </c>
      <c r="Y4058" s="27"/>
      <c r="Z4058" s="27">
        <v>1</v>
      </c>
    </row>
    <row r="4059" spans="1:26">
      <c r="A4059" s="27">
        <v>2010</v>
      </c>
      <c r="B4059" t="s">
        <v>81</v>
      </c>
      <c r="C4059" s="27">
        <v>5000000</v>
      </c>
      <c r="D4059" s="27">
        <v>2500000</v>
      </c>
      <c r="E4059" s="27">
        <v>5000000</v>
      </c>
      <c r="F4059" s="27">
        <v>56341857.111984253</v>
      </c>
      <c r="G4059" s="27">
        <v>0</v>
      </c>
      <c r="H4059" s="27">
        <v>0</v>
      </c>
      <c r="I4059" s="27">
        <v>1</v>
      </c>
      <c r="J4059" s="27">
        <v>0</v>
      </c>
      <c r="K4059" s="27">
        <v>4</v>
      </c>
      <c r="L4059" s="27">
        <v>1</v>
      </c>
      <c r="M4059" s="27">
        <v>1</v>
      </c>
      <c r="N4059" s="27">
        <v>0</v>
      </c>
      <c r="O4059" s="27">
        <v>0</v>
      </c>
      <c r="P4059" s="27">
        <v>1998000000</v>
      </c>
      <c r="Q4059" s="27">
        <v>1997999999.9999998</v>
      </c>
      <c r="R4059" s="27">
        <v>1</v>
      </c>
      <c r="S4059" s="27">
        <v>1</v>
      </c>
      <c r="T4059" s="33">
        <v>1.0070075781651076</v>
      </c>
      <c r="U4059" s="27">
        <v>235311987</v>
      </c>
      <c r="V4059" s="27">
        <v>0</v>
      </c>
      <c r="W4059" s="27">
        <v>0</v>
      </c>
      <c r="X4059" s="27">
        <v>310000000</v>
      </c>
      <c r="Y4059" s="27"/>
      <c r="Z4059" s="27">
        <v>1</v>
      </c>
    </row>
    <row r="4060" spans="1:26">
      <c r="A4060" s="27">
        <v>2011</v>
      </c>
      <c r="B4060" t="s">
        <v>81</v>
      </c>
      <c r="C4060" s="27">
        <v>5000000</v>
      </c>
      <c r="D4060" s="27">
        <v>3000000</v>
      </c>
      <c r="E4060" s="27">
        <v>5000000</v>
      </c>
      <c r="F4060" s="27">
        <v>16464291.25</v>
      </c>
      <c r="G4060" s="27">
        <v>0</v>
      </c>
      <c r="H4060" s="27">
        <v>0</v>
      </c>
      <c r="I4060" s="27">
        <v>1</v>
      </c>
      <c r="J4060" s="27">
        <v>0</v>
      </c>
      <c r="K4060" s="27">
        <v>4</v>
      </c>
      <c r="L4060" s="27">
        <v>1</v>
      </c>
      <c r="M4060" s="27">
        <v>1</v>
      </c>
      <c r="N4060" s="27">
        <v>0</v>
      </c>
      <c r="O4060" s="27">
        <v>0</v>
      </c>
      <c r="P4060" s="27">
        <v>2398000000</v>
      </c>
      <c r="Q4060" s="27">
        <v>2398000000</v>
      </c>
      <c r="R4060" s="27">
        <v>1</v>
      </c>
      <c r="S4060" s="27">
        <v>1</v>
      </c>
      <c r="T4060" s="33">
        <v>1.116808011796752</v>
      </c>
      <c r="U4060" s="27">
        <v>248217870.90000001</v>
      </c>
      <c r="V4060" s="27">
        <v>0</v>
      </c>
      <c r="W4060" s="27">
        <v>13723000</v>
      </c>
      <c r="X4060" s="27">
        <v>77000000</v>
      </c>
      <c r="Y4060" s="27"/>
      <c r="Z4060" s="27">
        <v>1</v>
      </c>
    </row>
    <row r="4061" spans="1:26">
      <c r="A4061" s="27">
        <v>2012</v>
      </c>
      <c r="B4061" t="s">
        <v>81</v>
      </c>
      <c r="C4061" s="27">
        <v>5000000</v>
      </c>
      <c r="D4061" s="27">
        <v>3500000</v>
      </c>
      <c r="E4061" s="27">
        <v>5000000</v>
      </c>
      <c r="F4061" s="27">
        <v>63211881</v>
      </c>
      <c r="G4061" s="27">
        <v>0</v>
      </c>
      <c r="H4061" s="27">
        <v>0</v>
      </c>
      <c r="I4061" s="27">
        <v>1</v>
      </c>
      <c r="J4061" s="27">
        <v>0</v>
      </c>
      <c r="K4061" s="27">
        <v>4</v>
      </c>
      <c r="L4061" s="27">
        <v>1</v>
      </c>
      <c r="M4061" s="27">
        <v>1</v>
      </c>
      <c r="N4061" s="27">
        <v>0</v>
      </c>
      <c r="O4061" s="27">
        <v>0</v>
      </c>
      <c r="P4061" s="27">
        <v>2721000000</v>
      </c>
      <c r="Q4061" s="27">
        <v>2720999999.9999995</v>
      </c>
      <c r="R4061" s="27">
        <v>1</v>
      </c>
      <c r="S4061" s="27">
        <v>1</v>
      </c>
      <c r="T4061" s="33">
        <v>0.99562684078172081</v>
      </c>
      <c r="U4061" s="27">
        <v>266654106.09999999</v>
      </c>
      <c r="V4061" s="27">
        <v>0</v>
      </c>
      <c r="W4061" s="27">
        <v>36970000</v>
      </c>
      <c r="X4061" s="27">
        <v>0</v>
      </c>
      <c r="Y4061" s="27"/>
      <c r="Z4061" s="27">
        <v>1</v>
      </c>
    </row>
    <row r="4062" spans="1:26">
      <c r="A4062" s="27">
        <v>2013</v>
      </c>
      <c r="B4062" t="s">
        <v>81</v>
      </c>
      <c r="C4062" s="27">
        <v>5000000</v>
      </c>
      <c r="D4062" s="27">
        <v>4000000</v>
      </c>
      <c r="E4062" s="27">
        <v>5000000</v>
      </c>
      <c r="F4062" s="27">
        <v>1350000</v>
      </c>
      <c r="G4062" s="27">
        <v>0</v>
      </c>
      <c r="H4062" s="27">
        <v>0</v>
      </c>
      <c r="I4062" s="27">
        <v>1</v>
      </c>
      <c r="J4062" s="27">
        <v>0</v>
      </c>
      <c r="K4062" s="27">
        <v>4</v>
      </c>
      <c r="L4062" s="27">
        <v>1</v>
      </c>
      <c r="M4062" s="27">
        <v>1</v>
      </c>
      <c r="N4062" s="27">
        <v>0</v>
      </c>
      <c r="O4062" s="27">
        <v>0</v>
      </c>
      <c r="P4062" s="27">
        <v>3064000000</v>
      </c>
      <c r="Q4062" s="27">
        <v>3067000000</v>
      </c>
      <c r="R4062" s="27">
        <v>1</v>
      </c>
      <c r="S4062" s="27">
        <v>1</v>
      </c>
      <c r="T4062" s="33">
        <v>0.99710818219516861</v>
      </c>
      <c r="U4062" s="27">
        <v>289925043.10000002</v>
      </c>
      <c r="V4062" s="27">
        <v>0</v>
      </c>
      <c r="W4062" s="27">
        <v>58947000</v>
      </c>
      <c r="X4062" s="27">
        <v>0</v>
      </c>
      <c r="Y4062" s="27"/>
      <c r="Z4062" s="27">
        <v>1</v>
      </c>
    </row>
    <row r="4063" spans="1:26">
      <c r="A4063" s="27">
        <v>2014</v>
      </c>
      <c r="B4063" t="s">
        <v>81</v>
      </c>
      <c r="C4063" s="27">
        <v>5000000</v>
      </c>
      <c r="D4063" s="27">
        <v>4500000</v>
      </c>
      <c r="E4063" s="27">
        <v>5000000</v>
      </c>
      <c r="F4063" s="27">
        <v>7747331.8125</v>
      </c>
      <c r="G4063" s="27">
        <v>0</v>
      </c>
      <c r="H4063" s="27">
        <v>0</v>
      </c>
      <c r="I4063" s="27">
        <v>1</v>
      </c>
      <c r="J4063" s="27">
        <v>0</v>
      </c>
      <c r="K4063" s="27">
        <v>4</v>
      </c>
      <c r="L4063" s="27">
        <v>1</v>
      </c>
      <c r="M4063" s="27">
        <v>1</v>
      </c>
      <c r="N4063" s="27">
        <v>0</v>
      </c>
      <c r="O4063" s="27">
        <v>0</v>
      </c>
      <c r="P4063" s="27">
        <v>3138000000</v>
      </c>
      <c r="Q4063" s="27">
        <v>3144000000</v>
      </c>
      <c r="R4063" s="27">
        <v>1</v>
      </c>
      <c r="S4063" s="27">
        <v>1</v>
      </c>
      <c r="T4063" s="33">
        <v>0.96696016921402161</v>
      </c>
      <c r="U4063" s="27">
        <v>327206494.5</v>
      </c>
      <c r="V4063" s="27">
        <v>0</v>
      </c>
      <c r="W4063" s="27">
        <v>102315000</v>
      </c>
      <c r="X4063" s="27">
        <v>0</v>
      </c>
      <c r="Y4063" s="27"/>
      <c r="Z4063" s="27">
        <v>1</v>
      </c>
    </row>
    <row r="4064" spans="1:26">
      <c r="A4064" s="27">
        <v>2015</v>
      </c>
      <c r="B4064" t="s">
        <v>81</v>
      </c>
      <c r="C4064" s="27">
        <v>5000000</v>
      </c>
      <c r="D4064" s="27">
        <v>5000000</v>
      </c>
      <c r="E4064" s="27">
        <v>5000000</v>
      </c>
      <c r="F4064" s="27">
        <v>0</v>
      </c>
      <c r="G4064" s="27">
        <v>0</v>
      </c>
      <c r="H4064" s="27">
        <v>0</v>
      </c>
      <c r="I4064" s="27">
        <v>1</v>
      </c>
      <c r="J4064" s="27">
        <v>0</v>
      </c>
      <c r="K4064" s="27">
        <v>4</v>
      </c>
      <c r="L4064" s="27">
        <v>1</v>
      </c>
      <c r="M4064" s="27">
        <v>1</v>
      </c>
      <c r="N4064" s="27">
        <v>0</v>
      </c>
      <c r="O4064" s="27">
        <v>0</v>
      </c>
      <c r="P4064" s="27">
        <v>3164000000</v>
      </c>
      <c r="Q4064" s="27">
        <v>3177000000</v>
      </c>
      <c r="R4064" s="27">
        <v>1</v>
      </c>
      <c r="S4064" s="27">
        <v>1</v>
      </c>
      <c r="T4064" s="33">
        <v>0.821813335342235</v>
      </c>
      <c r="U4064" s="27">
        <v>332141466.5</v>
      </c>
      <c r="V4064" s="27">
        <v>0</v>
      </c>
      <c r="W4064" s="27">
        <v>164323000</v>
      </c>
      <c r="X4064" s="27">
        <v>0</v>
      </c>
      <c r="Y4064" s="27"/>
      <c r="Z4064" s="27">
        <v>1</v>
      </c>
    </row>
    <row r="4065" spans="1:26">
      <c r="A4065" s="27">
        <v>2016</v>
      </c>
      <c r="B4065" t="s">
        <v>81</v>
      </c>
      <c r="C4065" s="27">
        <v>5000000</v>
      </c>
      <c r="D4065" s="27">
        <v>5000000</v>
      </c>
      <c r="E4065" s="27">
        <v>5000000</v>
      </c>
      <c r="F4065" s="27">
        <v>0</v>
      </c>
      <c r="G4065" s="27">
        <v>0</v>
      </c>
      <c r="H4065" s="27">
        <v>0</v>
      </c>
      <c r="I4065" s="27">
        <v>1</v>
      </c>
      <c r="J4065" s="27">
        <v>0</v>
      </c>
      <c r="K4065" s="27">
        <v>4</v>
      </c>
      <c r="L4065" s="27">
        <v>1</v>
      </c>
      <c r="M4065" s="27">
        <v>1</v>
      </c>
      <c r="N4065" s="27">
        <v>0</v>
      </c>
      <c r="O4065" s="27">
        <v>0</v>
      </c>
      <c r="P4065" s="27">
        <v>3278000000</v>
      </c>
      <c r="Q4065" s="27">
        <v>3277826000.0000005</v>
      </c>
      <c r="R4065" s="27">
        <v>1</v>
      </c>
      <c r="S4065" s="27">
        <v>1</v>
      </c>
      <c r="T4065" s="33">
        <v>0.86004996979414983</v>
      </c>
      <c r="U4065" s="27">
        <v>359442922.39999998</v>
      </c>
      <c r="V4065" s="27">
        <v>0</v>
      </c>
      <c r="W4065" s="27">
        <v>231253000</v>
      </c>
      <c r="X4065" s="27">
        <v>0</v>
      </c>
      <c r="Y4065" s="27"/>
      <c r="Z4065" s="27">
        <v>1</v>
      </c>
    </row>
    <row r="4066" spans="1:26">
      <c r="A4066" s="27">
        <v>2017</v>
      </c>
      <c r="B4066" t="s">
        <v>81</v>
      </c>
      <c r="C4066" s="27">
        <v>50000000</v>
      </c>
      <c r="D4066" s="27">
        <v>7142857</v>
      </c>
      <c r="E4066" s="27">
        <v>50000000</v>
      </c>
      <c r="F4066" s="27">
        <v>50000000</v>
      </c>
      <c r="G4066" s="27">
        <v>0</v>
      </c>
      <c r="H4066" s="27">
        <v>0</v>
      </c>
      <c r="I4066" s="27">
        <v>1</v>
      </c>
      <c r="J4066" s="27">
        <v>0</v>
      </c>
      <c r="K4066" s="27">
        <v>4</v>
      </c>
      <c r="L4066" s="27">
        <v>1</v>
      </c>
      <c r="M4066" s="27">
        <v>1</v>
      </c>
      <c r="N4066" s="27">
        <v>0</v>
      </c>
      <c r="O4066" s="27">
        <v>0</v>
      </c>
      <c r="P4066" s="27">
        <v>3285000000</v>
      </c>
      <c r="Q4066" s="27">
        <v>3285455000</v>
      </c>
      <c r="R4066" s="27">
        <v>1</v>
      </c>
      <c r="S4066" s="27">
        <v>1</v>
      </c>
      <c r="T4066" s="33">
        <v>0.90809244833766045</v>
      </c>
      <c r="U4066" s="27">
        <v>401806656.69999999</v>
      </c>
      <c r="V4066" s="27">
        <v>0</v>
      </c>
      <c r="W4066" s="27">
        <v>306397000</v>
      </c>
      <c r="X4066" s="27">
        <v>0</v>
      </c>
      <c r="Y4066" s="27"/>
      <c r="Z4066" s="27">
        <v>1</v>
      </c>
    </row>
    <row r="4067" spans="1:26">
      <c r="A4067" s="27">
        <v>1951</v>
      </c>
      <c r="B4067" t="s">
        <v>37</v>
      </c>
      <c r="C4067" s="27"/>
      <c r="D4067" s="27"/>
      <c r="E4067" s="27"/>
      <c r="F4067" s="27">
        <v>0</v>
      </c>
      <c r="G4067" s="27">
        <v>0</v>
      </c>
      <c r="H4067" s="27">
        <v>1</v>
      </c>
      <c r="I4067" s="27">
        <v>0</v>
      </c>
      <c r="J4067" s="27">
        <v>1</v>
      </c>
      <c r="K4067" s="27">
        <v>2</v>
      </c>
      <c r="L4067" s="27">
        <v>1</v>
      </c>
      <c r="M4067" s="27">
        <v>0</v>
      </c>
      <c r="N4067" s="27">
        <v>0</v>
      </c>
      <c r="O4067" s="27">
        <v>0</v>
      </c>
      <c r="P4067" s="27"/>
      <c r="Q4067" s="27"/>
      <c r="R4067" s="27">
        <v>0</v>
      </c>
      <c r="S4067" s="27">
        <v>1</v>
      </c>
      <c r="T4067" s="33">
        <v>1.3439935487765553</v>
      </c>
      <c r="U4067" s="27"/>
      <c r="V4067" s="27"/>
      <c r="W4067" s="27"/>
      <c r="X4067" s="27"/>
      <c r="Y4067" s="27"/>
      <c r="Z4067" s="27">
        <v>0</v>
      </c>
    </row>
    <row r="4068" spans="1:26">
      <c r="A4068" s="27">
        <v>1952</v>
      </c>
      <c r="B4068" t="s">
        <v>37</v>
      </c>
      <c r="C4068" s="27"/>
      <c r="D4068" s="27"/>
      <c r="E4068" s="27"/>
      <c r="F4068" s="27">
        <v>0</v>
      </c>
      <c r="G4068" s="27">
        <v>0</v>
      </c>
      <c r="H4068" s="27">
        <v>1</v>
      </c>
      <c r="I4068" s="27">
        <v>0</v>
      </c>
      <c r="J4068" s="27">
        <v>1</v>
      </c>
      <c r="K4068" s="27">
        <v>2</v>
      </c>
      <c r="L4068" s="27">
        <v>1</v>
      </c>
      <c r="M4068" s="27">
        <v>0</v>
      </c>
      <c r="N4068" s="27">
        <v>0</v>
      </c>
      <c r="O4068" s="27">
        <v>0</v>
      </c>
      <c r="P4068" s="27"/>
      <c r="Q4068" s="27"/>
      <c r="R4068" s="27">
        <v>0</v>
      </c>
      <c r="S4068" s="27">
        <v>1</v>
      </c>
      <c r="T4068" s="33">
        <v>1.1861288455441423</v>
      </c>
      <c r="U4068" s="27"/>
      <c r="V4068" s="27"/>
      <c r="W4068" s="27"/>
      <c r="X4068" s="27"/>
      <c r="Y4068" s="27"/>
      <c r="Z4068" s="27">
        <v>0</v>
      </c>
    </row>
    <row r="4069" spans="1:26">
      <c r="A4069" s="27">
        <v>1953</v>
      </c>
      <c r="B4069" t="s">
        <v>37</v>
      </c>
      <c r="C4069" s="27"/>
      <c r="D4069" s="27"/>
      <c r="E4069" s="27"/>
      <c r="F4069" s="27">
        <v>0</v>
      </c>
      <c r="G4069" s="27">
        <v>0</v>
      </c>
      <c r="H4069" s="27">
        <v>1</v>
      </c>
      <c r="I4069" s="27">
        <v>0</v>
      </c>
      <c r="J4069" s="27">
        <v>1</v>
      </c>
      <c r="K4069" s="27">
        <v>2</v>
      </c>
      <c r="L4069" s="27">
        <v>1</v>
      </c>
      <c r="M4069" s="27">
        <v>0</v>
      </c>
      <c r="N4069" s="27">
        <v>0</v>
      </c>
      <c r="O4069" s="27">
        <v>0</v>
      </c>
      <c r="P4069" s="27"/>
      <c r="Q4069" s="27"/>
      <c r="R4069" s="27">
        <v>0</v>
      </c>
      <c r="S4069" s="27">
        <v>1</v>
      </c>
      <c r="T4069" s="33">
        <v>1.1355764645766917</v>
      </c>
      <c r="U4069" s="27"/>
      <c r="V4069" s="27"/>
      <c r="W4069" s="27"/>
      <c r="X4069" s="27"/>
      <c r="Y4069" s="27"/>
      <c r="Z4069" s="27">
        <v>0</v>
      </c>
    </row>
    <row r="4070" spans="1:26">
      <c r="A4070" s="27">
        <v>1954</v>
      </c>
      <c r="B4070" t="s">
        <v>37</v>
      </c>
      <c r="C4070" s="27"/>
      <c r="D4070" s="27"/>
      <c r="E4070" s="27"/>
      <c r="F4070" s="27">
        <v>0</v>
      </c>
      <c r="G4070" s="27">
        <v>0</v>
      </c>
      <c r="H4070" s="27">
        <v>1</v>
      </c>
      <c r="I4070" s="27">
        <v>0</v>
      </c>
      <c r="J4070" s="27">
        <v>1</v>
      </c>
      <c r="K4070" s="27">
        <v>2</v>
      </c>
      <c r="L4070" s="27">
        <v>1</v>
      </c>
      <c r="M4070" s="27">
        <v>0</v>
      </c>
      <c r="N4070" s="27">
        <v>0</v>
      </c>
      <c r="O4070" s="27">
        <v>0</v>
      </c>
      <c r="P4070" s="27"/>
      <c r="Q4070" s="27"/>
      <c r="R4070" s="27">
        <v>0</v>
      </c>
      <c r="S4070" s="27">
        <v>1</v>
      </c>
      <c r="T4070" s="33">
        <v>1.2456557755316726</v>
      </c>
      <c r="U4070" s="27"/>
      <c r="V4070" s="27"/>
      <c r="W4070" s="27"/>
      <c r="X4070" s="27"/>
      <c r="Y4070" s="27"/>
      <c r="Z4070" s="27">
        <v>0</v>
      </c>
    </row>
    <row r="4071" spans="1:26">
      <c r="A4071" s="27">
        <v>1955</v>
      </c>
      <c r="B4071" t="s">
        <v>37</v>
      </c>
      <c r="C4071" s="27"/>
      <c r="D4071" s="27"/>
      <c r="E4071" s="27"/>
      <c r="F4071" s="27">
        <v>0</v>
      </c>
      <c r="G4071" s="27">
        <v>0</v>
      </c>
      <c r="H4071" s="27">
        <v>1</v>
      </c>
      <c r="I4071" s="27">
        <v>0</v>
      </c>
      <c r="J4071" s="27">
        <v>1</v>
      </c>
      <c r="K4071" s="27">
        <v>2</v>
      </c>
      <c r="L4071" s="27">
        <v>1</v>
      </c>
      <c r="M4071" s="27">
        <v>0</v>
      </c>
      <c r="N4071" s="27">
        <v>0</v>
      </c>
      <c r="O4071" s="27">
        <v>0</v>
      </c>
      <c r="P4071" s="27"/>
      <c r="Q4071" s="27"/>
      <c r="R4071" s="27">
        <v>0</v>
      </c>
      <c r="S4071" s="27">
        <v>1</v>
      </c>
      <c r="T4071" s="33">
        <v>1.2093425125419712</v>
      </c>
      <c r="U4071" s="27"/>
      <c r="V4071" s="27"/>
      <c r="W4071" s="27"/>
      <c r="X4071" s="27"/>
      <c r="Y4071" s="27"/>
      <c r="Z4071" s="27">
        <v>0</v>
      </c>
    </row>
    <row r="4072" spans="1:26">
      <c r="A4072" s="27">
        <v>1956</v>
      </c>
      <c r="B4072" t="s">
        <v>37</v>
      </c>
      <c r="C4072" s="27"/>
      <c r="D4072" s="27"/>
      <c r="E4072" s="27"/>
      <c r="F4072" s="27">
        <v>0</v>
      </c>
      <c r="G4072" s="27">
        <v>0</v>
      </c>
      <c r="H4072" s="27">
        <v>1</v>
      </c>
      <c r="I4072" s="27">
        <v>0</v>
      </c>
      <c r="J4072" s="27">
        <v>1</v>
      </c>
      <c r="K4072" s="27">
        <v>2</v>
      </c>
      <c r="L4072" s="27">
        <v>1</v>
      </c>
      <c r="M4072" s="27">
        <v>0</v>
      </c>
      <c r="N4072" s="27">
        <v>0</v>
      </c>
      <c r="O4072" s="27">
        <v>0</v>
      </c>
      <c r="P4072" s="27"/>
      <c r="Q4072" s="27"/>
      <c r="R4072" s="27">
        <v>0</v>
      </c>
      <c r="S4072" s="27">
        <v>1</v>
      </c>
      <c r="T4072" s="33">
        <v>1.188247729709901</v>
      </c>
      <c r="U4072" s="27"/>
      <c r="V4072" s="27"/>
      <c r="W4072" s="27"/>
      <c r="X4072" s="27"/>
      <c r="Y4072" s="27"/>
      <c r="Z4072" s="27">
        <v>0</v>
      </c>
    </row>
    <row r="4073" spans="1:26">
      <c r="A4073" s="27">
        <v>1957</v>
      </c>
      <c r="B4073" t="s">
        <v>37</v>
      </c>
      <c r="C4073" s="27"/>
      <c r="D4073" s="27"/>
      <c r="E4073" s="27"/>
      <c r="F4073" s="27">
        <v>0</v>
      </c>
      <c r="G4073" s="27">
        <v>0</v>
      </c>
      <c r="H4073" s="27">
        <v>1</v>
      </c>
      <c r="I4073" s="27">
        <v>0</v>
      </c>
      <c r="J4073" s="27">
        <v>1</v>
      </c>
      <c r="K4073" s="27">
        <v>2</v>
      </c>
      <c r="L4073" s="27">
        <v>1</v>
      </c>
      <c r="M4073" s="27">
        <v>0</v>
      </c>
      <c r="N4073" s="27">
        <v>0</v>
      </c>
      <c r="O4073" s="27">
        <v>0</v>
      </c>
      <c r="P4073" s="27"/>
      <c r="Q4073" s="27"/>
      <c r="R4073" s="27">
        <v>0</v>
      </c>
      <c r="S4073" s="27">
        <v>1</v>
      </c>
      <c r="T4073" s="33">
        <v>1.1056830722153153</v>
      </c>
      <c r="U4073" s="27"/>
      <c r="V4073" s="27"/>
      <c r="W4073" s="27"/>
      <c r="X4073" s="27"/>
      <c r="Y4073" s="27"/>
      <c r="Z4073" s="27">
        <v>0</v>
      </c>
    </row>
    <row r="4074" spans="1:26">
      <c r="A4074" s="27">
        <v>1958</v>
      </c>
      <c r="B4074" t="s">
        <v>37</v>
      </c>
      <c r="C4074" s="27"/>
      <c r="D4074" s="27"/>
      <c r="E4074" s="27"/>
      <c r="F4074" s="27">
        <v>0</v>
      </c>
      <c r="G4074" s="27">
        <v>0</v>
      </c>
      <c r="H4074" s="27">
        <v>1</v>
      </c>
      <c r="I4074" s="27">
        <v>0</v>
      </c>
      <c r="J4074" s="27">
        <v>1</v>
      </c>
      <c r="K4074" s="27">
        <v>2</v>
      </c>
      <c r="L4074" s="27">
        <v>1</v>
      </c>
      <c r="M4074" s="27">
        <v>0</v>
      </c>
      <c r="N4074" s="27">
        <v>0</v>
      </c>
      <c r="O4074" s="27">
        <v>0</v>
      </c>
      <c r="P4074" s="27"/>
      <c r="Q4074" s="27"/>
      <c r="R4074" s="27">
        <v>0</v>
      </c>
      <c r="S4074" s="27">
        <v>1</v>
      </c>
      <c r="T4074" s="33">
        <v>1.0176220702015186</v>
      </c>
      <c r="U4074" s="27"/>
      <c r="V4074" s="27"/>
      <c r="W4074" s="27"/>
      <c r="X4074" s="27"/>
      <c r="Y4074" s="27"/>
      <c r="Z4074" s="27">
        <v>0</v>
      </c>
    </row>
    <row r="4075" spans="1:26">
      <c r="A4075" s="27">
        <v>1959</v>
      </c>
      <c r="B4075" t="s">
        <v>37</v>
      </c>
      <c r="C4075" s="27"/>
      <c r="D4075" s="27"/>
      <c r="E4075" s="27"/>
      <c r="F4075" s="27">
        <v>0</v>
      </c>
      <c r="G4075" s="27">
        <v>0</v>
      </c>
      <c r="H4075" s="27">
        <v>1</v>
      </c>
      <c r="I4075" s="27">
        <v>0</v>
      </c>
      <c r="J4075" s="27">
        <v>1</v>
      </c>
      <c r="K4075" s="27">
        <v>2</v>
      </c>
      <c r="L4075" s="27">
        <v>1</v>
      </c>
      <c r="M4075" s="27">
        <v>0</v>
      </c>
      <c r="N4075" s="27">
        <v>0</v>
      </c>
      <c r="O4075" s="27">
        <v>0</v>
      </c>
      <c r="P4075" s="27"/>
      <c r="Q4075" s="27"/>
      <c r="R4075" s="27">
        <v>0</v>
      </c>
      <c r="S4075" s="27">
        <v>1</v>
      </c>
      <c r="T4075" s="33">
        <v>1.0157995537348996</v>
      </c>
      <c r="U4075" s="27"/>
      <c r="V4075" s="27"/>
      <c r="W4075" s="27"/>
      <c r="X4075" s="27"/>
      <c r="Y4075" s="27"/>
      <c r="Z4075" s="27">
        <v>0</v>
      </c>
    </row>
    <row r="4076" spans="1:26">
      <c r="A4076" s="27">
        <v>1960</v>
      </c>
      <c r="B4076" t="s">
        <v>37</v>
      </c>
      <c r="C4076" s="27"/>
      <c r="D4076" s="27"/>
      <c r="E4076" s="27"/>
      <c r="F4076" s="27">
        <v>0</v>
      </c>
      <c r="G4076" s="27">
        <v>0</v>
      </c>
      <c r="H4076" s="27">
        <v>1</v>
      </c>
      <c r="I4076" s="27">
        <v>0</v>
      </c>
      <c r="J4076" s="27">
        <v>1</v>
      </c>
      <c r="K4076" s="27">
        <v>2</v>
      </c>
      <c r="L4076" s="27">
        <v>1</v>
      </c>
      <c r="M4076" s="27">
        <v>0</v>
      </c>
      <c r="N4076" s="27">
        <v>0</v>
      </c>
      <c r="O4076" s="27">
        <v>0</v>
      </c>
      <c r="P4076" s="27"/>
      <c r="Q4076" s="27"/>
      <c r="R4076" s="27">
        <v>0</v>
      </c>
      <c r="S4076" s="27">
        <v>1</v>
      </c>
      <c r="T4076" s="33">
        <v>0.99364431383616725</v>
      </c>
      <c r="U4076" s="27"/>
      <c r="V4076" s="27"/>
      <c r="W4076" s="27"/>
      <c r="X4076" s="27"/>
      <c r="Y4076" s="27"/>
      <c r="Z4076" s="27">
        <v>0</v>
      </c>
    </row>
    <row r="4077" spans="1:26">
      <c r="A4077" s="27">
        <v>1961</v>
      </c>
      <c r="B4077" t="s">
        <v>37</v>
      </c>
      <c r="C4077" s="27"/>
      <c r="D4077" s="27"/>
      <c r="E4077" s="27"/>
      <c r="F4077" s="27">
        <v>0</v>
      </c>
      <c r="G4077" s="27">
        <v>0</v>
      </c>
      <c r="H4077" s="27">
        <v>1</v>
      </c>
      <c r="I4077" s="27">
        <v>0</v>
      </c>
      <c r="J4077" s="27">
        <v>1</v>
      </c>
      <c r="K4077" s="27">
        <v>2</v>
      </c>
      <c r="L4077" s="27">
        <v>1</v>
      </c>
      <c r="M4077" s="27">
        <v>0</v>
      </c>
      <c r="N4077" s="27">
        <v>0</v>
      </c>
      <c r="O4077" s="27">
        <v>0</v>
      </c>
      <c r="P4077" s="27"/>
      <c r="Q4077" s="27"/>
      <c r="R4077" s="27">
        <v>0</v>
      </c>
      <c r="S4077" s="27">
        <v>1</v>
      </c>
      <c r="T4077" s="33">
        <v>0.97346733996739376</v>
      </c>
      <c r="U4077" s="27"/>
      <c r="V4077" s="27"/>
      <c r="W4077" s="27"/>
      <c r="X4077" s="27"/>
      <c r="Y4077" s="27"/>
      <c r="Z4077" s="27">
        <v>0</v>
      </c>
    </row>
    <row r="4078" spans="1:26">
      <c r="A4078" s="27">
        <v>1962</v>
      </c>
      <c r="B4078" t="s">
        <v>37</v>
      </c>
      <c r="C4078" s="27"/>
      <c r="D4078" s="27"/>
      <c r="E4078" s="27"/>
      <c r="F4078" s="27">
        <v>0</v>
      </c>
      <c r="G4078" s="27">
        <v>0</v>
      </c>
      <c r="H4078" s="27">
        <v>1</v>
      </c>
      <c r="I4078" s="27">
        <v>0</v>
      </c>
      <c r="J4078" s="27">
        <v>1</v>
      </c>
      <c r="K4078" s="27">
        <v>2</v>
      </c>
      <c r="L4078" s="27">
        <v>1</v>
      </c>
      <c r="M4078" s="27">
        <v>0</v>
      </c>
      <c r="N4078" s="27">
        <v>0</v>
      </c>
      <c r="O4078" s="27">
        <v>0</v>
      </c>
      <c r="P4078" s="27"/>
      <c r="Q4078" s="27"/>
      <c r="R4078" s="27">
        <v>0</v>
      </c>
      <c r="S4078" s="27">
        <v>1</v>
      </c>
      <c r="T4078" s="33">
        <v>0.97699079984331827</v>
      </c>
      <c r="U4078" s="27"/>
      <c r="V4078" s="27"/>
      <c r="W4078" s="27"/>
      <c r="X4078" s="27"/>
      <c r="Y4078" s="27"/>
      <c r="Z4078" s="27">
        <v>0</v>
      </c>
    </row>
    <row r="4079" spans="1:26">
      <c r="A4079" s="27">
        <v>1963</v>
      </c>
      <c r="B4079" t="s">
        <v>37</v>
      </c>
      <c r="C4079" s="27"/>
      <c r="D4079" s="27"/>
      <c r="E4079" s="27"/>
      <c r="F4079" s="27">
        <v>0</v>
      </c>
      <c r="G4079" s="27">
        <v>0</v>
      </c>
      <c r="H4079" s="27">
        <v>1</v>
      </c>
      <c r="I4079" s="27">
        <v>0</v>
      </c>
      <c r="J4079" s="27">
        <v>1</v>
      </c>
      <c r="K4079" s="27">
        <v>2</v>
      </c>
      <c r="L4079" s="27">
        <v>1</v>
      </c>
      <c r="M4079" s="27">
        <v>0</v>
      </c>
      <c r="N4079" s="27">
        <v>0</v>
      </c>
      <c r="O4079" s="27">
        <v>0</v>
      </c>
      <c r="P4079" s="27"/>
      <c r="Q4079" s="27"/>
      <c r="R4079" s="27">
        <v>0</v>
      </c>
      <c r="S4079" s="27">
        <v>1</v>
      </c>
      <c r="T4079" s="33">
        <v>0.98866747285419376</v>
      </c>
      <c r="U4079" s="27"/>
      <c r="V4079" s="27"/>
      <c r="W4079" s="27"/>
      <c r="X4079" s="27"/>
      <c r="Y4079" s="27"/>
      <c r="Z4079" s="27">
        <v>0</v>
      </c>
    </row>
    <row r="4080" spans="1:26">
      <c r="A4080" s="27">
        <v>1964</v>
      </c>
      <c r="B4080" t="s">
        <v>37</v>
      </c>
      <c r="C4080" s="27"/>
      <c r="D4080" s="27"/>
      <c r="E4080" s="27"/>
      <c r="F4080" s="27">
        <v>0</v>
      </c>
      <c r="G4080" s="27">
        <v>0</v>
      </c>
      <c r="H4080" s="27">
        <v>1</v>
      </c>
      <c r="I4080" s="27">
        <v>0</v>
      </c>
      <c r="J4080" s="27">
        <v>1</v>
      </c>
      <c r="K4080" s="27">
        <v>2</v>
      </c>
      <c r="L4080" s="27">
        <v>1</v>
      </c>
      <c r="M4080" s="27">
        <v>0</v>
      </c>
      <c r="N4080" s="27">
        <v>0</v>
      </c>
      <c r="O4080" s="27">
        <v>0</v>
      </c>
      <c r="P4080" s="27"/>
      <c r="Q4080" s="27"/>
      <c r="R4080" s="27">
        <v>0</v>
      </c>
      <c r="S4080" s="27">
        <v>1</v>
      </c>
      <c r="T4080" s="33">
        <v>1.0337554660061781</v>
      </c>
      <c r="U4080" s="27"/>
      <c r="V4080" s="27"/>
      <c r="W4080" s="27"/>
      <c r="X4080" s="27"/>
      <c r="Y4080" s="27"/>
      <c r="Z4080" s="27">
        <v>0</v>
      </c>
    </row>
    <row r="4081" spans="1:26">
      <c r="A4081" s="27">
        <v>1965</v>
      </c>
      <c r="B4081" t="s">
        <v>37</v>
      </c>
      <c r="C4081" s="27"/>
      <c r="D4081" s="27"/>
      <c r="E4081" s="27"/>
      <c r="F4081" s="27">
        <v>0</v>
      </c>
      <c r="G4081" s="27">
        <v>0</v>
      </c>
      <c r="H4081" s="27">
        <v>1</v>
      </c>
      <c r="I4081" s="27">
        <v>0</v>
      </c>
      <c r="J4081" s="27">
        <v>1</v>
      </c>
      <c r="K4081" s="27">
        <v>2</v>
      </c>
      <c r="L4081" s="27">
        <v>1</v>
      </c>
      <c r="M4081" s="27">
        <v>0</v>
      </c>
      <c r="N4081" s="27">
        <v>0</v>
      </c>
      <c r="O4081" s="27">
        <v>0</v>
      </c>
      <c r="P4081" s="27"/>
      <c r="Q4081" s="27"/>
      <c r="R4081" s="27">
        <v>0</v>
      </c>
      <c r="S4081" s="27">
        <v>1</v>
      </c>
      <c r="T4081" s="33">
        <v>1.0227515959565798</v>
      </c>
      <c r="U4081" s="27"/>
      <c r="V4081" s="27"/>
      <c r="W4081" s="27"/>
      <c r="X4081" s="27"/>
      <c r="Y4081" s="27"/>
      <c r="Z4081" s="27">
        <v>0</v>
      </c>
    </row>
    <row r="4082" spans="1:26">
      <c r="A4082" s="27">
        <v>1966</v>
      </c>
      <c r="B4082" t="s">
        <v>37</v>
      </c>
      <c r="C4082" s="27"/>
      <c r="D4082" s="27"/>
      <c r="E4082" s="27"/>
      <c r="F4082" s="27">
        <v>0</v>
      </c>
      <c r="G4082" s="27">
        <v>0</v>
      </c>
      <c r="H4082" s="27">
        <v>1</v>
      </c>
      <c r="I4082" s="27">
        <v>0</v>
      </c>
      <c r="J4082" s="27">
        <v>1</v>
      </c>
      <c r="K4082" s="27">
        <v>2</v>
      </c>
      <c r="L4082" s="27">
        <v>1</v>
      </c>
      <c r="M4082" s="27">
        <v>0</v>
      </c>
      <c r="N4082" s="27">
        <v>0</v>
      </c>
      <c r="O4082" s="27">
        <v>0</v>
      </c>
      <c r="P4082" s="27"/>
      <c r="Q4082" s="27"/>
      <c r="R4082" s="27">
        <v>0</v>
      </c>
      <c r="S4082" s="27">
        <v>1</v>
      </c>
      <c r="T4082" s="33">
        <v>1.060453919000093</v>
      </c>
      <c r="U4082" s="27"/>
      <c r="V4082" s="27"/>
      <c r="W4082" s="27"/>
      <c r="X4082" s="27"/>
      <c r="Y4082" s="27"/>
      <c r="Z4082" s="27">
        <v>0</v>
      </c>
    </row>
    <row r="4083" spans="1:26">
      <c r="A4083" s="27">
        <v>1967</v>
      </c>
      <c r="B4083" t="s">
        <v>37</v>
      </c>
      <c r="C4083" s="27"/>
      <c r="D4083" s="27"/>
      <c r="E4083" s="27"/>
      <c r="F4083" s="27">
        <v>0</v>
      </c>
      <c r="G4083" s="27">
        <v>0</v>
      </c>
      <c r="H4083" s="27">
        <v>1</v>
      </c>
      <c r="I4083" s="27">
        <v>0</v>
      </c>
      <c r="J4083" s="27">
        <v>1</v>
      </c>
      <c r="K4083" s="27">
        <v>2</v>
      </c>
      <c r="L4083" s="27">
        <v>1</v>
      </c>
      <c r="M4083" s="27">
        <v>0</v>
      </c>
      <c r="N4083" s="27">
        <v>0</v>
      </c>
      <c r="O4083" s="27">
        <v>0</v>
      </c>
      <c r="P4083" s="27"/>
      <c r="Q4083" s="27"/>
      <c r="R4083" s="27">
        <v>0</v>
      </c>
      <c r="S4083" s="27">
        <v>1</v>
      </c>
      <c r="T4083" s="33">
        <v>1.0100991944882907</v>
      </c>
      <c r="U4083" s="27"/>
      <c r="V4083" s="27"/>
      <c r="W4083" s="27"/>
      <c r="X4083" s="27"/>
      <c r="Y4083" s="27"/>
      <c r="Z4083" s="27">
        <v>0</v>
      </c>
    </row>
    <row r="4084" spans="1:26">
      <c r="A4084" s="27">
        <v>1968</v>
      </c>
      <c r="B4084" t="s">
        <v>37</v>
      </c>
      <c r="C4084" s="27"/>
      <c r="D4084" s="27"/>
      <c r="E4084" s="27"/>
      <c r="F4084" s="27">
        <v>0</v>
      </c>
      <c r="G4084" s="27">
        <v>0</v>
      </c>
      <c r="H4084" s="27">
        <v>1</v>
      </c>
      <c r="I4084" s="27">
        <v>0</v>
      </c>
      <c r="J4084" s="27">
        <v>1</v>
      </c>
      <c r="K4084" s="27">
        <v>2</v>
      </c>
      <c r="L4084" s="27">
        <v>1</v>
      </c>
      <c r="M4084" s="27">
        <v>0</v>
      </c>
      <c r="N4084" s="27">
        <v>0</v>
      </c>
      <c r="O4084" s="27">
        <v>0</v>
      </c>
      <c r="P4084" s="27"/>
      <c r="Q4084" s="27"/>
      <c r="R4084" s="27">
        <v>0</v>
      </c>
      <c r="S4084" s="27">
        <v>1</v>
      </c>
      <c r="T4084" s="33">
        <v>0.99765870157012104</v>
      </c>
      <c r="U4084" s="27"/>
      <c r="V4084" s="27"/>
      <c r="W4084" s="27"/>
      <c r="X4084" s="27"/>
      <c r="Y4084" s="27"/>
      <c r="Z4084" s="27">
        <v>0</v>
      </c>
    </row>
    <row r="4085" spans="1:26">
      <c r="A4085" s="27">
        <v>1969</v>
      </c>
      <c r="B4085" t="s">
        <v>37</v>
      </c>
      <c r="C4085" s="27"/>
      <c r="D4085" s="27"/>
      <c r="E4085" s="27"/>
      <c r="F4085" s="27">
        <v>0</v>
      </c>
      <c r="G4085" s="27">
        <v>0</v>
      </c>
      <c r="H4085" s="27">
        <v>1</v>
      </c>
      <c r="I4085" s="27">
        <v>0</v>
      </c>
      <c r="J4085" s="27">
        <v>1</v>
      </c>
      <c r="K4085" s="27">
        <v>2</v>
      </c>
      <c r="L4085" s="27">
        <v>1</v>
      </c>
      <c r="M4085" s="27">
        <v>0</v>
      </c>
      <c r="N4085" s="27">
        <v>0</v>
      </c>
      <c r="O4085" s="27">
        <v>0</v>
      </c>
      <c r="P4085" s="27"/>
      <c r="Q4085" s="27"/>
      <c r="R4085" s="27">
        <v>0</v>
      </c>
      <c r="S4085" s="27">
        <v>1</v>
      </c>
      <c r="T4085" s="33">
        <v>1.0058077459461789</v>
      </c>
      <c r="U4085" s="27"/>
      <c r="V4085" s="27"/>
      <c r="W4085" s="27"/>
      <c r="X4085" s="27"/>
      <c r="Y4085" s="27"/>
      <c r="Z4085" s="27">
        <v>0</v>
      </c>
    </row>
    <row r="4086" spans="1:26">
      <c r="A4086" s="27">
        <v>1970</v>
      </c>
      <c r="B4086" t="s">
        <v>37</v>
      </c>
      <c r="C4086" s="27"/>
      <c r="D4086" s="27"/>
      <c r="E4086" s="27"/>
      <c r="F4086" s="27">
        <v>0</v>
      </c>
      <c r="G4086" s="27">
        <v>0</v>
      </c>
      <c r="H4086" s="27">
        <v>1</v>
      </c>
      <c r="I4086" s="27">
        <v>0</v>
      </c>
      <c r="J4086" s="27">
        <v>1</v>
      </c>
      <c r="K4086" s="27">
        <v>2</v>
      </c>
      <c r="L4086" s="27">
        <v>1</v>
      </c>
      <c r="M4086" s="27">
        <v>0</v>
      </c>
      <c r="N4086" s="27">
        <v>0</v>
      </c>
      <c r="O4086" s="27">
        <v>0</v>
      </c>
      <c r="P4086" s="27"/>
      <c r="Q4086" s="27"/>
      <c r="R4086" s="27">
        <v>0</v>
      </c>
      <c r="S4086" s="27">
        <v>1</v>
      </c>
      <c r="T4086" s="33">
        <v>1</v>
      </c>
      <c r="U4086" s="27"/>
      <c r="V4086" s="27"/>
      <c r="W4086" s="27"/>
      <c r="X4086" s="27"/>
      <c r="Y4086" s="27">
        <v>0</v>
      </c>
      <c r="Z4086" s="27">
        <v>0</v>
      </c>
    </row>
    <row r="4087" spans="1:26">
      <c r="A4087" s="27">
        <v>1971</v>
      </c>
      <c r="B4087" t="s">
        <v>37</v>
      </c>
      <c r="C4087" s="27"/>
      <c r="D4087" s="27"/>
      <c r="E4087" s="27"/>
      <c r="F4087" s="27">
        <v>0</v>
      </c>
      <c r="G4087" s="27">
        <v>0</v>
      </c>
      <c r="H4087" s="27">
        <v>1</v>
      </c>
      <c r="I4087" s="27">
        <v>0</v>
      </c>
      <c r="J4087" s="27">
        <v>1</v>
      </c>
      <c r="K4087" s="27">
        <v>2</v>
      </c>
      <c r="L4087" s="27">
        <v>1</v>
      </c>
      <c r="M4087" s="27">
        <v>0</v>
      </c>
      <c r="N4087" s="27">
        <v>0</v>
      </c>
      <c r="O4087" s="27">
        <v>0</v>
      </c>
      <c r="P4087" s="27"/>
      <c r="Q4087" s="27"/>
      <c r="R4087" s="27">
        <v>0</v>
      </c>
      <c r="S4087" s="27">
        <v>1</v>
      </c>
      <c r="T4087" s="33">
        <v>0.92761372871024128</v>
      </c>
      <c r="U4087" s="27"/>
      <c r="V4087" s="27"/>
      <c r="W4087" s="27"/>
      <c r="X4087" s="27"/>
      <c r="Y4087" s="27">
        <v>0</v>
      </c>
      <c r="Z4087" s="27">
        <v>0</v>
      </c>
    </row>
    <row r="4088" spans="1:26">
      <c r="A4088" s="27">
        <v>1972</v>
      </c>
      <c r="B4088" t="s">
        <v>37</v>
      </c>
      <c r="C4088" s="27"/>
      <c r="D4088" s="27"/>
      <c r="E4088" s="27"/>
      <c r="F4088" s="27">
        <v>0</v>
      </c>
      <c r="G4088" s="27">
        <v>0</v>
      </c>
      <c r="H4088" s="27">
        <v>1</v>
      </c>
      <c r="I4088" s="27">
        <v>0</v>
      </c>
      <c r="J4088" s="27">
        <v>1</v>
      </c>
      <c r="K4088" s="27">
        <v>2</v>
      </c>
      <c r="L4088" s="27">
        <v>1</v>
      </c>
      <c r="M4088" s="27">
        <v>0</v>
      </c>
      <c r="N4088" s="27">
        <v>0</v>
      </c>
      <c r="O4088" s="27">
        <v>0</v>
      </c>
      <c r="P4088" s="27"/>
      <c r="Q4088" s="27"/>
      <c r="R4088" s="27">
        <v>0</v>
      </c>
      <c r="S4088" s="27">
        <v>1</v>
      </c>
      <c r="T4088" s="33">
        <v>0.92122545142259926</v>
      </c>
      <c r="U4088" s="27"/>
      <c r="V4088" s="27"/>
      <c r="W4088" s="27"/>
      <c r="X4088" s="27"/>
      <c r="Y4088" s="27">
        <v>0</v>
      </c>
      <c r="Z4088" s="27">
        <v>0</v>
      </c>
    </row>
    <row r="4089" spans="1:26">
      <c r="A4089" s="27">
        <v>1973</v>
      </c>
      <c r="B4089" t="s">
        <v>37</v>
      </c>
      <c r="C4089" s="27"/>
      <c r="D4089" s="27"/>
      <c r="E4089" s="27"/>
      <c r="F4089" s="27">
        <v>0</v>
      </c>
      <c r="G4089" s="27">
        <v>0</v>
      </c>
      <c r="H4089" s="27">
        <v>1</v>
      </c>
      <c r="I4089" s="27">
        <v>0</v>
      </c>
      <c r="J4089" s="27">
        <v>1</v>
      </c>
      <c r="K4089" s="27">
        <v>2</v>
      </c>
      <c r="L4089" s="27">
        <v>1</v>
      </c>
      <c r="M4089" s="27">
        <v>0</v>
      </c>
      <c r="N4089" s="27">
        <v>0</v>
      </c>
      <c r="O4089" s="27">
        <v>0</v>
      </c>
      <c r="P4089" s="27"/>
      <c r="Q4089" s="27"/>
      <c r="R4089" s="27">
        <v>0</v>
      </c>
      <c r="S4089" s="27">
        <v>1</v>
      </c>
      <c r="T4089" s="33">
        <v>1.2798279189511945</v>
      </c>
      <c r="U4089" s="27"/>
      <c r="V4089" s="27"/>
      <c r="W4089" s="27"/>
      <c r="X4089" s="27"/>
      <c r="Y4089" s="27">
        <v>0</v>
      </c>
      <c r="Z4089" s="27">
        <v>0</v>
      </c>
    </row>
    <row r="4090" spans="1:26">
      <c r="A4090" s="27">
        <v>1974</v>
      </c>
      <c r="B4090" t="s">
        <v>37</v>
      </c>
      <c r="C4090" s="27"/>
      <c r="D4090" s="27"/>
      <c r="E4090" s="27"/>
      <c r="F4090" s="27">
        <v>0</v>
      </c>
      <c r="G4090" s="27">
        <v>0</v>
      </c>
      <c r="H4090" s="27">
        <v>1</v>
      </c>
      <c r="I4090" s="27">
        <v>0</v>
      </c>
      <c r="J4090" s="27">
        <v>1</v>
      </c>
      <c r="K4090" s="27">
        <v>2</v>
      </c>
      <c r="L4090" s="27">
        <v>1</v>
      </c>
      <c r="M4090" s="27">
        <v>0</v>
      </c>
      <c r="N4090" s="27">
        <v>0</v>
      </c>
      <c r="O4090" s="27">
        <v>0</v>
      </c>
      <c r="P4090" s="27"/>
      <c r="Q4090" s="27"/>
      <c r="R4090" s="27">
        <v>0</v>
      </c>
      <c r="S4090" s="27">
        <v>1</v>
      </c>
      <c r="T4090" s="33">
        <v>1.2793035310212315</v>
      </c>
      <c r="U4090" s="27"/>
      <c r="V4090" s="27"/>
      <c r="W4090" s="27"/>
      <c r="X4090" s="27"/>
      <c r="Y4090" s="27">
        <v>0</v>
      </c>
      <c r="Z4090" s="27">
        <v>0</v>
      </c>
    </row>
    <row r="4091" spans="1:26">
      <c r="A4091" s="27">
        <v>1975</v>
      </c>
      <c r="B4091" t="s">
        <v>37</v>
      </c>
      <c r="C4091" s="27"/>
      <c r="D4091" s="27"/>
      <c r="E4091" s="27"/>
      <c r="F4091" s="27">
        <v>0</v>
      </c>
      <c r="G4091" s="27">
        <v>0</v>
      </c>
      <c r="H4091" s="27">
        <v>1</v>
      </c>
      <c r="I4091" s="27">
        <v>0</v>
      </c>
      <c r="J4091" s="27">
        <v>1</v>
      </c>
      <c r="K4091" s="27">
        <v>2</v>
      </c>
      <c r="L4091" s="27">
        <v>1</v>
      </c>
      <c r="M4091" s="27">
        <v>0</v>
      </c>
      <c r="N4091" s="27">
        <v>0</v>
      </c>
      <c r="O4091" s="27">
        <v>0</v>
      </c>
      <c r="P4091" s="27"/>
      <c r="Q4091" s="27"/>
      <c r="R4091" s="27">
        <v>0</v>
      </c>
      <c r="S4091" s="27">
        <v>1</v>
      </c>
      <c r="T4091" s="33">
        <v>0.94696688960437181</v>
      </c>
      <c r="U4091" s="27"/>
      <c r="V4091" s="27"/>
      <c r="W4091" s="27"/>
      <c r="X4091" s="27"/>
      <c r="Y4091" s="27">
        <v>0</v>
      </c>
      <c r="Z4091" s="27">
        <v>0</v>
      </c>
    </row>
    <row r="4092" spans="1:26">
      <c r="A4092" s="27">
        <v>1976</v>
      </c>
      <c r="B4092" t="s">
        <v>37</v>
      </c>
      <c r="C4092" s="27"/>
      <c r="D4092" s="27"/>
      <c r="E4092" s="27"/>
      <c r="F4092" s="27">
        <v>0</v>
      </c>
      <c r="G4092" s="27">
        <v>0</v>
      </c>
      <c r="H4092" s="27">
        <v>1</v>
      </c>
      <c r="I4092" s="27">
        <v>0</v>
      </c>
      <c r="J4092" s="27">
        <v>1</v>
      </c>
      <c r="K4092" s="27">
        <v>2</v>
      </c>
      <c r="L4092" s="27">
        <v>1</v>
      </c>
      <c r="M4092" s="27">
        <v>0</v>
      </c>
      <c r="N4092" s="27">
        <v>0</v>
      </c>
      <c r="O4092" s="27">
        <v>0</v>
      </c>
      <c r="P4092" s="27"/>
      <c r="Q4092" s="27"/>
      <c r="R4092" s="27">
        <v>0</v>
      </c>
      <c r="S4092" s="27">
        <v>0</v>
      </c>
      <c r="T4092" s="33">
        <v>1.0219497573337515</v>
      </c>
      <c r="U4092" s="27"/>
      <c r="V4092" s="27"/>
      <c r="W4092" s="27"/>
      <c r="X4092" s="27"/>
      <c r="Y4092" s="27">
        <v>0</v>
      </c>
      <c r="Z4092" s="27">
        <v>0</v>
      </c>
    </row>
    <row r="4093" spans="1:26">
      <c r="A4093" s="27">
        <v>1977</v>
      </c>
      <c r="B4093" t="s">
        <v>37</v>
      </c>
      <c r="C4093" s="27"/>
      <c r="D4093" s="27"/>
      <c r="E4093" s="27"/>
      <c r="F4093" s="27">
        <v>0</v>
      </c>
      <c r="G4093" s="27">
        <v>0</v>
      </c>
      <c r="H4093" s="27">
        <v>1</v>
      </c>
      <c r="I4093" s="27">
        <v>0</v>
      </c>
      <c r="J4093" s="27">
        <v>1</v>
      </c>
      <c r="K4093" s="27">
        <v>2</v>
      </c>
      <c r="L4093" s="27">
        <v>1</v>
      </c>
      <c r="M4093" s="27">
        <v>0</v>
      </c>
      <c r="N4093" s="27">
        <v>0</v>
      </c>
      <c r="O4093" s="27">
        <v>0</v>
      </c>
      <c r="P4093" s="27"/>
      <c r="Q4093" s="27"/>
      <c r="R4093" s="27">
        <v>0</v>
      </c>
      <c r="S4093" s="27">
        <v>0</v>
      </c>
      <c r="T4093" s="33">
        <v>1.0409624303569636</v>
      </c>
      <c r="U4093" s="27"/>
      <c r="V4093" s="27"/>
      <c r="W4093" s="27"/>
      <c r="X4093" s="27"/>
      <c r="Y4093" s="27">
        <v>0</v>
      </c>
      <c r="Z4093" s="27">
        <v>0</v>
      </c>
    </row>
    <row r="4094" spans="1:26">
      <c r="A4094" s="27">
        <v>1978</v>
      </c>
      <c r="B4094" t="s">
        <v>37</v>
      </c>
      <c r="C4094" s="27"/>
      <c r="D4094" s="27"/>
      <c r="E4094" s="27"/>
      <c r="F4094" s="27">
        <v>0</v>
      </c>
      <c r="G4094" s="27">
        <v>0</v>
      </c>
      <c r="H4094" s="27">
        <v>1</v>
      </c>
      <c r="I4094" s="27">
        <v>0</v>
      </c>
      <c r="J4094" s="27">
        <v>1</v>
      </c>
      <c r="K4094" s="27">
        <v>2</v>
      </c>
      <c r="L4094" s="27">
        <v>1</v>
      </c>
      <c r="M4094" s="27">
        <v>0</v>
      </c>
      <c r="N4094" s="27">
        <v>0</v>
      </c>
      <c r="O4094" s="27">
        <v>0</v>
      </c>
      <c r="P4094" s="27"/>
      <c r="Q4094" s="27"/>
      <c r="R4094" s="27">
        <v>0</v>
      </c>
      <c r="S4094" s="27">
        <v>0</v>
      </c>
      <c r="T4094" s="33">
        <v>0.91734575384516981</v>
      </c>
      <c r="U4094" s="27"/>
      <c r="V4094" s="27"/>
      <c r="W4094" s="27"/>
      <c r="X4094" s="27"/>
      <c r="Y4094" s="27">
        <v>0</v>
      </c>
      <c r="Z4094" s="27">
        <v>0</v>
      </c>
    </row>
    <row r="4095" spans="1:26">
      <c r="A4095" s="27">
        <v>1979</v>
      </c>
      <c r="B4095" t="s">
        <v>37</v>
      </c>
      <c r="C4095" s="27"/>
      <c r="D4095" s="27"/>
      <c r="E4095" s="27"/>
      <c r="F4095" s="27">
        <v>0</v>
      </c>
      <c r="G4095" s="27">
        <v>0</v>
      </c>
      <c r="H4095" s="27">
        <v>1</v>
      </c>
      <c r="I4095" s="27">
        <v>0</v>
      </c>
      <c r="J4095" s="27">
        <v>1</v>
      </c>
      <c r="K4095" s="27">
        <v>2</v>
      </c>
      <c r="L4095" s="27">
        <v>1</v>
      </c>
      <c r="M4095" s="27">
        <v>0</v>
      </c>
      <c r="N4095" s="27">
        <v>0</v>
      </c>
      <c r="O4095" s="27">
        <v>0</v>
      </c>
      <c r="P4095" s="27"/>
      <c r="Q4095" s="27"/>
      <c r="R4095" s="27">
        <v>0</v>
      </c>
      <c r="S4095" s="27">
        <v>0</v>
      </c>
      <c r="T4095" s="33">
        <v>0.9810294585578897</v>
      </c>
      <c r="U4095" s="27"/>
      <c r="V4095" s="27"/>
      <c r="W4095" s="27"/>
      <c r="X4095" s="27"/>
      <c r="Y4095" s="27">
        <v>0</v>
      </c>
      <c r="Z4095" s="27">
        <v>0</v>
      </c>
    </row>
    <row r="4096" spans="1:26">
      <c r="A4096" s="27">
        <v>1980</v>
      </c>
      <c r="B4096" t="s">
        <v>37</v>
      </c>
      <c r="C4096" s="27"/>
      <c r="D4096" s="27"/>
      <c r="E4096" s="27"/>
      <c r="F4096" s="27">
        <v>0</v>
      </c>
      <c r="G4096" s="27">
        <v>0</v>
      </c>
      <c r="H4096" s="27">
        <v>1</v>
      </c>
      <c r="I4096" s="27">
        <v>0</v>
      </c>
      <c r="J4096" s="27">
        <v>1</v>
      </c>
      <c r="K4096" s="27">
        <v>2</v>
      </c>
      <c r="L4096" s="27">
        <v>1</v>
      </c>
      <c r="M4096" s="27">
        <v>0</v>
      </c>
      <c r="N4096" s="27">
        <v>0</v>
      </c>
      <c r="O4096" s="27">
        <v>0</v>
      </c>
      <c r="P4096" s="27">
        <v>38941000000</v>
      </c>
      <c r="Q4096" s="27"/>
      <c r="R4096" s="27">
        <v>0</v>
      </c>
      <c r="S4096" s="27">
        <v>0</v>
      </c>
      <c r="T4096" s="33">
        <v>0.94044734443210454</v>
      </c>
      <c r="U4096" s="27"/>
      <c r="V4096" s="27"/>
      <c r="W4096" s="27"/>
      <c r="X4096" s="27"/>
      <c r="Y4096" s="27">
        <v>0</v>
      </c>
      <c r="Z4096" s="27">
        <v>0</v>
      </c>
    </row>
    <row r="4097" spans="1:26">
      <c r="A4097" s="27">
        <v>1981</v>
      </c>
      <c r="B4097" t="s">
        <v>37</v>
      </c>
      <c r="C4097" s="27"/>
      <c r="D4097" s="27"/>
      <c r="E4097" s="27"/>
      <c r="F4097" s="27">
        <v>0</v>
      </c>
      <c r="G4097" s="27">
        <v>0</v>
      </c>
      <c r="H4097" s="27">
        <v>1</v>
      </c>
      <c r="I4097" s="27">
        <v>0</v>
      </c>
      <c r="J4097" s="27">
        <v>1</v>
      </c>
      <c r="K4097" s="27">
        <v>2</v>
      </c>
      <c r="L4097" s="27">
        <v>1</v>
      </c>
      <c r="M4097" s="27">
        <v>0</v>
      </c>
      <c r="N4097" s="27">
        <v>0</v>
      </c>
      <c r="O4097" s="27">
        <v>0</v>
      </c>
      <c r="P4097" s="27">
        <v>33641000000</v>
      </c>
      <c r="Q4097" s="27"/>
      <c r="R4097" s="27">
        <v>0</v>
      </c>
      <c r="S4097" s="27">
        <v>0</v>
      </c>
      <c r="T4097" s="33">
        <v>0.83355014400471705</v>
      </c>
      <c r="U4097" s="27"/>
      <c r="V4097" s="27"/>
      <c r="W4097" s="27"/>
      <c r="X4097" s="27"/>
      <c r="Y4097" s="27">
        <v>250000000</v>
      </c>
      <c r="Z4097" s="27">
        <v>0</v>
      </c>
    </row>
    <row r="4098" spans="1:26">
      <c r="A4098" s="27">
        <v>1982</v>
      </c>
      <c r="B4098" t="s">
        <v>37</v>
      </c>
      <c r="C4098" s="27"/>
      <c r="D4098" s="27"/>
      <c r="E4098" s="27"/>
      <c r="F4098" s="27">
        <v>0</v>
      </c>
      <c r="G4098" s="27">
        <v>0</v>
      </c>
      <c r="H4098" s="27">
        <v>1</v>
      </c>
      <c r="I4098" s="27">
        <v>0</v>
      </c>
      <c r="J4098" s="27">
        <v>1</v>
      </c>
      <c r="K4098" s="27">
        <v>2</v>
      </c>
      <c r="L4098" s="27">
        <v>1</v>
      </c>
      <c r="M4098" s="27">
        <v>0</v>
      </c>
      <c r="N4098" s="27">
        <v>0</v>
      </c>
      <c r="O4098" s="27">
        <v>0</v>
      </c>
      <c r="P4098" s="27">
        <v>33540999999.999996</v>
      </c>
      <c r="Q4098" s="27"/>
      <c r="R4098" s="27">
        <v>0</v>
      </c>
      <c r="S4098" s="27">
        <v>0</v>
      </c>
      <c r="T4098" s="33">
        <v>0.78443295677873848</v>
      </c>
      <c r="U4098" s="27"/>
      <c r="V4098" s="27"/>
      <c r="W4098" s="27"/>
      <c r="X4098" s="27"/>
      <c r="Y4098" s="27">
        <v>0</v>
      </c>
      <c r="Z4098" s="27">
        <v>0</v>
      </c>
    </row>
    <row r="4099" spans="1:26">
      <c r="A4099" s="27">
        <v>1983</v>
      </c>
      <c r="B4099" t="s">
        <v>37</v>
      </c>
      <c r="C4099" s="27"/>
      <c r="D4099" s="27"/>
      <c r="E4099" s="27"/>
      <c r="F4099" s="27">
        <v>0</v>
      </c>
      <c r="G4099" s="27">
        <v>0</v>
      </c>
      <c r="H4099" s="27">
        <v>1</v>
      </c>
      <c r="I4099" s="27">
        <v>0</v>
      </c>
      <c r="J4099" s="27">
        <v>1</v>
      </c>
      <c r="K4099" s="27">
        <v>2</v>
      </c>
      <c r="L4099" s="27">
        <v>1</v>
      </c>
      <c r="M4099" s="27">
        <v>0</v>
      </c>
      <c r="N4099" s="27">
        <v>0</v>
      </c>
      <c r="O4099" s="27">
        <v>0</v>
      </c>
      <c r="P4099" s="27">
        <v>31963000000</v>
      </c>
      <c r="Q4099" s="27"/>
      <c r="R4099" s="27">
        <v>0</v>
      </c>
      <c r="S4099" s="27">
        <v>0</v>
      </c>
      <c r="T4099" s="33">
        <v>0.83426891623154475</v>
      </c>
      <c r="U4099" s="27"/>
      <c r="V4099" s="27"/>
      <c r="W4099" s="27"/>
      <c r="X4099" s="27"/>
      <c r="Y4099" s="27">
        <v>0</v>
      </c>
      <c r="Z4099" s="27">
        <v>0</v>
      </c>
    </row>
    <row r="4100" spans="1:26">
      <c r="A4100" s="27">
        <v>1984</v>
      </c>
      <c r="B4100" t="s">
        <v>37</v>
      </c>
      <c r="C4100" s="27"/>
      <c r="D4100" s="27"/>
      <c r="E4100" s="27"/>
      <c r="F4100" s="27">
        <v>0</v>
      </c>
      <c r="G4100" s="27">
        <v>0</v>
      </c>
      <c r="H4100" s="27">
        <v>1</v>
      </c>
      <c r="I4100" s="27">
        <v>0</v>
      </c>
      <c r="J4100" s="27">
        <v>1</v>
      </c>
      <c r="K4100" s="27">
        <v>2</v>
      </c>
      <c r="L4100" s="27">
        <v>1</v>
      </c>
      <c r="M4100" s="27">
        <v>0</v>
      </c>
      <c r="N4100" s="27">
        <v>0</v>
      </c>
      <c r="O4100" s="27">
        <v>0</v>
      </c>
      <c r="P4100" s="27">
        <v>29930000000</v>
      </c>
      <c r="Q4100" s="27"/>
      <c r="R4100" s="27">
        <v>0</v>
      </c>
      <c r="S4100" s="27">
        <v>0</v>
      </c>
      <c r="T4100" s="33">
        <v>0.82999599794502654</v>
      </c>
      <c r="U4100" s="27"/>
      <c r="V4100" s="27"/>
      <c r="W4100" s="27"/>
      <c r="X4100" s="27"/>
      <c r="Y4100" s="27"/>
      <c r="Z4100" s="27">
        <v>0</v>
      </c>
    </row>
    <row r="4101" spans="1:26">
      <c r="A4101" s="27">
        <v>1985</v>
      </c>
      <c r="B4101" t="s">
        <v>37</v>
      </c>
      <c r="C4101" s="27"/>
      <c r="D4101" s="27"/>
      <c r="E4101" s="27"/>
      <c r="F4101" s="27">
        <v>0</v>
      </c>
      <c r="G4101" s="27">
        <v>0</v>
      </c>
      <c r="H4101" s="27">
        <v>1</v>
      </c>
      <c r="I4101" s="27">
        <v>0</v>
      </c>
      <c r="J4101" s="27">
        <v>1</v>
      </c>
      <c r="K4101" s="27">
        <v>2</v>
      </c>
      <c r="L4101" s="27">
        <v>1</v>
      </c>
      <c r="M4101" s="27">
        <v>0</v>
      </c>
      <c r="N4101" s="27">
        <v>0</v>
      </c>
      <c r="O4101" s="27">
        <v>0</v>
      </c>
      <c r="P4101" s="27">
        <v>29440000000</v>
      </c>
      <c r="Q4101" s="27"/>
      <c r="R4101" s="27">
        <v>0</v>
      </c>
      <c r="S4101" s="27">
        <v>0</v>
      </c>
      <c r="T4101" s="33">
        <v>0.74915719568429318</v>
      </c>
      <c r="U4101" s="27"/>
      <c r="V4101" s="27"/>
      <c r="W4101" s="27"/>
      <c r="X4101" s="27"/>
      <c r="Y4101" s="27"/>
      <c r="Z4101" s="27">
        <v>0</v>
      </c>
    </row>
    <row r="4102" spans="1:26">
      <c r="A4102" s="27">
        <v>1986</v>
      </c>
      <c r="B4102" t="s">
        <v>37</v>
      </c>
      <c r="C4102" s="27"/>
      <c r="D4102" s="27"/>
      <c r="E4102" s="27"/>
      <c r="F4102" s="27">
        <v>0</v>
      </c>
      <c r="G4102" s="27">
        <v>0</v>
      </c>
      <c r="H4102" s="27">
        <v>1</v>
      </c>
      <c r="I4102" s="27">
        <v>0</v>
      </c>
      <c r="J4102" s="27">
        <v>1</v>
      </c>
      <c r="K4102" s="27">
        <v>2</v>
      </c>
      <c r="L4102" s="27">
        <v>1</v>
      </c>
      <c r="M4102" s="27">
        <v>0</v>
      </c>
      <c r="N4102" s="27">
        <v>0</v>
      </c>
      <c r="O4102" s="27">
        <v>0</v>
      </c>
      <c r="P4102" s="27">
        <v>23987000000</v>
      </c>
      <c r="Q4102" s="27"/>
      <c r="R4102" s="27">
        <v>0</v>
      </c>
      <c r="S4102" s="27">
        <v>0</v>
      </c>
      <c r="T4102" s="33">
        <v>0.7030572776909082</v>
      </c>
      <c r="U4102" s="27"/>
      <c r="V4102" s="27"/>
      <c r="W4102" s="27"/>
      <c r="X4102" s="27"/>
      <c r="Y4102" s="27"/>
      <c r="Z4102" s="27">
        <v>0</v>
      </c>
    </row>
    <row r="4103" spans="1:26">
      <c r="A4103" s="27">
        <v>1987</v>
      </c>
      <c r="B4103" t="s">
        <v>37</v>
      </c>
      <c r="C4103" s="27"/>
      <c r="D4103" s="27"/>
      <c r="E4103" s="27"/>
      <c r="F4103" s="27">
        <v>0</v>
      </c>
      <c r="G4103" s="27">
        <v>0</v>
      </c>
      <c r="H4103" s="27">
        <v>1</v>
      </c>
      <c r="I4103" s="27">
        <v>0</v>
      </c>
      <c r="J4103" s="27">
        <v>1</v>
      </c>
      <c r="K4103" s="27">
        <v>2</v>
      </c>
      <c r="L4103" s="27">
        <v>1</v>
      </c>
      <c r="M4103" s="27">
        <v>0</v>
      </c>
      <c r="N4103" s="27">
        <v>0</v>
      </c>
      <c r="O4103" s="27">
        <v>0</v>
      </c>
      <c r="P4103" s="27">
        <v>22294000000</v>
      </c>
      <c r="Q4103" s="27"/>
      <c r="R4103" s="27">
        <v>0</v>
      </c>
      <c r="S4103" s="27">
        <v>0</v>
      </c>
      <c r="T4103" s="33">
        <v>0.74330063470010233</v>
      </c>
      <c r="U4103" s="27"/>
      <c r="V4103" s="27"/>
      <c r="W4103" s="27"/>
      <c r="X4103" s="27"/>
      <c r="Y4103" s="27"/>
      <c r="Z4103" s="27">
        <v>0</v>
      </c>
    </row>
    <row r="4104" spans="1:26">
      <c r="A4104" s="27">
        <v>1988</v>
      </c>
      <c r="B4104" t="s">
        <v>37</v>
      </c>
      <c r="C4104" s="27"/>
      <c r="D4104" s="27"/>
      <c r="E4104" s="27"/>
      <c r="F4104" s="27">
        <v>0</v>
      </c>
      <c r="G4104" s="27">
        <v>0</v>
      </c>
      <c r="H4104" s="27">
        <v>1</v>
      </c>
      <c r="I4104" s="27">
        <v>0</v>
      </c>
      <c r="J4104" s="27">
        <v>1</v>
      </c>
      <c r="K4104" s="27">
        <v>2</v>
      </c>
      <c r="L4104" s="27">
        <v>1</v>
      </c>
      <c r="M4104" s="27">
        <v>0</v>
      </c>
      <c r="N4104" s="27">
        <v>0</v>
      </c>
      <c r="O4104" s="27">
        <v>0</v>
      </c>
      <c r="P4104" s="27">
        <v>25067000000</v>
      </c>
      <c r="Q4104" s="27"/>
      <c r="R4104" s="27">
        <v>0</v>
      </c>
      <c r="S4104" s="27">
        <v>0</v>
      </c>
      <c r="T4104" s="33">
        <v>0.80560957079318884</v>
      </c>
      <c r="U4104" s="27"/>
      <c r="V4104" s="27"/>
      <c r="W4104" s="27"/>
      <c r="X4104" s="27"/>
      <c r="Y4104" s="27"/>
      <c r="Z4104" s="27">
        <v>0</v>
      </c>
    </row>
    <row r="4105" spans="1:26">
      <c r="A4105" s="27">
        <v>1989</v>
      </c>
      <c r="B4105" t="s">
        <v>37</v>
      </c>
      <c r="C4105" s="27"/>
      <c r="D4105" s="27"/>
      <c r="E4105" s="27"/>
      <c r="F4105" s="27">
        <v>0</v>
      </c>
      <c r="G4105" s="27">
        <v>0</v>
      </c>
      <c r="H4105" s="27">
        <v>1</v>
      </c>
      <c r="I4105" s="27">
        <v>0</v>
      </c>
      <c r="J4105" s="27">
        <v>1</v>
      </c>
      <c r="K4105" s="27">
        <v>2</v>
      </c>
      <c r="L4105" s="27">
        <v>1</v>
      </c>
      <c r="M4105" s="27">
        <v>0</v>
      </c>
      <c r="N4105" s="27">
        <v>0</v>
      </c>
      <c r="O4105" s="27">
        <v>0</v>
      </c>
      <c r="P4105" s="27">
        <v>26594000000</v>
      </c>
      <c r="Q4105" s="27"/>
      <c r="R4105" s="27">
        <v>0</v>
      </c>
      <c r="S4105" s="27">
        <v>0</v>
      </c>
      <c r="T4105" s="33">
        <v>0.74679040704290955</v>
      </c>
      <c r="U4105" s="27"/>
      <c r="V4105" s="27"/>
      <c r="W4105" s="27"/>
      <c r="X4105" s="27"/>
      <c r="Y4105" s="27"/>
      <c r="Z4105" s="27">
        <v>0</v>
      </c>
    </row>
    <row r="4106" spans="1:26">
      <c r="A4106" s="27">
        <v>1990</v>
      </c>
      <c r="B4106" t="s">
        <v>37</v>
      </c>
      <c r="C4106" s="27"/>
      <c r="D4106" s="27"/>
      <c r="E4106" s="27"/>
      <c r="F4106" s="27">
        <v>0</v>
      </c>
      <c r="G4106" s="27">
        <v>0</v>
      </c>
      <c r="H4106" s="27">
        <v>1</v>
      </c>
      <c r="I4106" s="27">
        <v>0</v>
      </c>
      <c r="J4106" s="27">
        <v>1</v>
      </c>
      <c r="K4106" s="27">
        <v>2</v>
      </c>
      <c r="L4106" s="27">
        <v>1</v>
      </c>
      <c r="M4106" s="27">
        <v>0</v>
      </c>
      <c r="N4106" s="27">
        <v>0</v>
      </c>
      <c r="O4106" s="27">
        <v>0</v>
      </c>
      <c r="P4106" s="27">
        <v>30644000000</v>
      </c>
      <c r="Q4106" s="27">
        <v>28901836158.192089</v>
      </c>
      <c r="R4106" s="27">
        <v>0</v>
      </c>
      <c r="S4106" s="27">
        <v>0</v>
      </c>
      <c r="T4106" s="33">
        <v>0.70566019682121295</v>
      </c>
      <c r="U4106" s="27"/>
      <c r="V4106" s="27"/>
      <c r="W4106" s="27"/>
      <c r="X4106" s="27"/>
      <c r="Y4106" s="27"/>
      <c r="Z4106" s="27">
        <v>0</v>
      </c>
    </row>
    <row r="4107" spans="1:26">
      <c r="A4107" s="27">
        <v>1991</v>
      </c>
      <c r="B4107" t="s">
        <v>37</v>
      </c>
      <c r="C4107" s="27"/>
      <c r="D4107" s="27"/>
      <c r="E4107" s="27"/>
      <c r="F4107" s="27">
        <v>0</v>
      </c>
      <c r="G4107" s="27">
        <v>0</v>
      </c>
      <c r="H4107" s="27">
        <v>1</v>
      </c>
      <c r="I4107" s="27">
        <v>0</v>
      </c>
      <c r="J4107" s="27">
        <v>1</v>
      </c>
      <c r="K4107" s="27">
        <v>2</v>
      </c>
      <c r="L4107" s="27">
        <v>1</v>
      </c>
      <c r="M4107" s="27">
        <v>0</v>
      </c>
      <c r="N4107" s="27">
        <v>0</v>
      </c>
      <c r="O4107" s="27">
        <v>0</v>
      </c>
      <c r="P4107" s="27">
        <v>33908000000</v>
      </c>
      <c r="Q4107" s="27">
        <v>31995012468.82793</v>
      </c>
      <c r="R4107" s="27">
        <v>0</v>
      </c>
      <c r="S4107" s="27">
        <v>0</v>
      </c>
      <c r="T4107" s="33">
        <v>0.64778014054484578</v>
      </c>
      <c r="U4107" s="27"/>
      <c r="V4107" s="27"/>
      <c r="W4107" s="27"/>
      <c r="X4107" s="27"/>
      <c r="Y4107" s="27"/>
      <c r="Z4107" s="27">
        <v>0</v>
      </c>
    </row>
    <row r="4108" spans="1:26">
      <c r="A4108" s="27">
        <v>1992</v>
      </c>
      <c r="B4108" t="s">
        <v>37</v>
      </c>
      <c r="C4108" s="27"/>
      <c r="D4108" s="27"/>
      <c r="E4108" s="27"/>
      <c r="F4108" s="27">
        <v>0</v>
      </c>
      <c r="G4108" s="27">
        <v>0</v>
      </c>
      <c r="H4108" s="27">
        <v>1</v>
      </c>
      <c r="I4108" s="27">
        <v>0</v>
      </c>
      <c r="J4108" s="27">
        <v>1</v>
      </c>
      <c r="K4108" s="27">
        <v>2</v>
      </c>
      <c r="L4108" s="27">
        <v>1</v>
      </c>
      <c r="M4108" s="27">
        <v>0</v>
      </c>
      <c r="N4108" s="27">
        <v>0</v>
      </c>
      <c r="O4108" s="27">
        <v>0</v>
      </c>
      <c r="P4108" s="27">
        <v>34357999999.999996</v>
      </c>
      <c r="Q4108" s="27">
        <v>33881392045.454544</v>
      </c>
      <c r="R4108" s="27">
        <v>0</v>
      </c>
      <c r="S4108" s="27">
        <v>0</v>
      </c>
      <c r="T4108" s="33">
        <v>0.62587770846912083</v>
      </c>
      <c r="U4108" s="27"/>
      <c r="V4108" s="27"/>
      <c r="W4108" s="27"/>
      <c r="X4108" s="27"/>
      <c r="Y4108" s="27"/>
      <c r="Z4108" s="27">
        <v>0</v>
      </c>
    </row>
    <row r="4109" spans="1:26">
      <c r="A4109" s="27">
        <v>1993</v>
      </c>
      <c r="B4109" t="s">
        <v>37</v>
      </c>
      <c r="C4109" s="27"/>
      <c r="D4109" s="27"/>
      <c r="E4109" s="27"/>
      <c r="F4109" s="27">
        <v>0</v>
      </c>
      <c r="G4109" s="27">
        <v>0</v>
      </c>
      <c r="H4109" s="27">
        <v>1</v>
      </c>
      <c r="I4109" s="27">
        <v>0</v>
      </c>
      <c r="J4109" s="27">
        <v>1</v>
      </c>
      <c r="K4109" s="27">
        <v>2</v>
      </c>
      <c r="L4109" s="27">
        <v>1</v>
      </c>
      <c r="M4109" s="27">
        <v>0</v>
      </c>
      <c r="N4109" s="27">
        <v>0</v>
      </c>
      <c r="O4109" s="27">
        <v>0</v>
      </c>
      <c r="P4109" s="27">
        <v>30921000000</v>
      </c>
      <c r="Q4109" s="27">
        <v>30657030223.390274</v>
      </c>
      <c r="R4109" s="27">
        <v>0</v>
      </c>
      <c r="S4109" s="27">
        <v>0</v>
      </c>
      <c r="T4109" s="33">
        <v>0.648154718576755</v>
      </c>
      <c r="U4109" s="27"/>
      <c r="V4109" s="27"/>
      <c r="W4109" s="27"/>
      <c r="X4109" s="27"/>
      <c r="Y4109" s="27"/>
      <c r="Z4109" s="27">
        <v>0</v>
      </c>
    </row>
    <row r="4110" spans="1:26">
      <c r="A4110" s="27">
        <v>1994</v>
      </c>
      <c r="B4110" t="s">
        <v>37</v>
      </c>
      <c r="C4110" s="27"/>
      <c r="D4110" s="27"/>
      <c r="E4110" s="27"/>
      <c r="F4110" s="27">
        <v>0</v>
      </c>
      <c r="G4110" s="27">
        <v>0</v>
      </c>
      <c r="H4110" s="27">
        <v>1</v>
      </c>
      <c r="I4110" s="27">
        <v>0</v>
      </c>
      <c r="J4110" s="27">
        <v>1</v>
      </c>
      <c r="K4110" s="27">
        <v>2</v>
      </c>
      <c r="L4110" s="27">
        <v>1</v>
      </c>
      <c r="M4110" s="27">
        <v>0</v>
      </c>
      <c r="N4110" s="27">
        <v>0</v>
      </c>
      <c r="O4110" s="27">
        <v>0</v>
      </c>
      <c r="P4110" s="27">
        <v>28796000000</v>
      </c>
      <c r="Q4110" s="27">
        <v>28607921928.817451</v>
      </c>
      <c r="R4110" s="27">
        <v>0</v>
      </c>
      <c r="S4110" s="27">
        <v>0</v>
      </c>
      <c r="T4110" s="33">
        <v>0.69545665111729171</v>
      </c>
      <c r="U4110" s="27"/>
      <c r="V4110" s="27"/>
      <c r="W4110" s="27"/>
      <c r="X4110" s="27"/>
      <c r="Y4110" s="27"/>
      <c r="Z4110" s="27">
        <v>0</v>
      </c>
    </row>
    <row r="4111" spans="1:26">
      <c r="A4111" s="27">
        <v>1995</v>
      </c>
      <c r="B4111" t="s">
        <v>37</v>
      </c>
      <c r="C4111" s="27"/>
      <c r="D4111" s="27"/>
      <c r="E4111" s="27"/>
      <c r="F4111" s="27">
        <v>0</v>
      </c>
      <c r="G4111" s="27">
        <v>0</v>
      </c>
      <c r="H4111" s="27">
        <v>1</v>
      </c>
      <c r="I4111" s="27">
        <v>0</v>
      </c>
      <c r="J4111" s="27">
        <v>1</v>
      </c>
      <c r="K4111" s="27">
        <v>2</v>
      </c>
      <c r="L4111" s="27">
        <v>1</v>
      </c>
      <c r="M4111" s="27">
        <v>0</v>
      </c>
      <c r="N4111" s="27">
        <v>0</v>
      </c>
      <c r="O4111" s="27">
        <v>0</v>
      </c>
      <c r="P4111" s="27">
        <v>32689999999.999996</v>
      </c>
      <c r="Q4111" s="27">
        <v>25544128198.995453</v>
      </c>
      <c r="R4111" s="27">
        <v>0</v>
      </c>
      <c r="S4111" s="27">
        <v>0</v>
      </c>
      <c r="T4111" s="33">
        <v>0.69736071622307827</v>
      </c>
      <c r="U4111" s="27"/>
      <c r="V4111" s="27"/>
      <c r="W4111" s="27"/>
      <c r="X4111" s="27"/>
      <c r="Y4111" s="27"/>
      <c r="Z4111" s="27">
        <v>0</v>
      </c>
    </row>
    <row r="4112" spans="1:26">
      <c r="A4112" s="27">
        <v>1996</v>
      </c>
      <c r="B4112" t="s">
        <v>37</v>
      </c>
      <c r="C4112" s="27"/>
      <c r="D4112" s="27"/>
      <c r="E4112" s="27"/>
      <c r="F4112" s="27">
        <v>0</v>
      </c>
      <c r="G4112" s="27">
        <v>0</v>
      </c>
      <c r="H4112" s="27">
        <v>1</v>
      </c>
      <c r="I4112" s="27">
        <v>0</v>
      </c>
      <c r="J4112" s="27">
        <v>1</v>
      </c>
      <c r="K4112" s="27">
        <v>2</v>
      </c>
      <c r="L4112" s="27">
        <v>1</v>
      </c>
      <c r="M4112" s="27">
        <v>0</v>
      </c>
      <c r="N4112" s="27">
        <v>0</v>
      </c>
      <c r="O4112" s="27">
        <v>0</v>
      </c>
      <c r="P4112" s="27">
        <v>35683000000</v>
      </c>
      <c r="Q4112" s="27">
        <v>27884615384.615383</v>
      </c>
      <c r="R4112" s="27">
        <v>0</v>
      </c>
      <c r="S4112" s="27">
        <v>0</v>
      </c>
      <c r="T4112" s="33">
        <v>0.69966405838602452</v>
      </c>
      <c r="U4112" s="27"/>
      <c r="V4112" s="27"/>
      <c r="W4112" s="27"/>
      <c r="X4112" s="27"/>
      <c r="Y4112" s="27"/>
      <c r="Z4112" s="27">
        <v>0</v>
      </c>
    </row>
    <row r="4113" spans="1:26">
      <c r="A4113" s="27">
        <v>1997</v>
      </c>
      <c r="B4113" t="s">
        <v>37</v>
      </c>
      <c r="C4113" s="27"/>
      <c r="D4113" s="27"/>
      <c r="E4113" s="27"/>
      <c r="F4113" s="27">
        <v>0</v>
      </c>
      <c r="G4113" s="27">
        <v>0</v>
      </c>
      <c r="H4113" s="27">
        <v>1</v>
      </c>
      <c r="I4113" s="27">
        <v>0</v>
      </c>
      <c r="J4113" s="27">
        <v>1</v>
      </c>
      <c r="K4113" s="27">
        <v>2</v>
      </c>
      <c r="L4113" s="27">
        <v>1</v>
      </c>
      <c r="M4113" s="27">
        <v>0</v>
      </c>
      <c r="N4113" s="27">
        <v>0</v>
      </c>
      <c r="O4113" s="27">
        <v>0</v>
      </c>
      <c r="P4113" s="27">
        <v>36531000000</v>
      </c>
      <c r="Q4113" s="27">
        <v>30698633109.134304</v>
      </c>
      <c r="R4113" s="27">
        <v>0</v>
      </c>
      <c r="S4113" s="27">
        <v>0</v>
      </c>
      <c r="T4113" s="33">
        <v>0.71538944173936525</v>
      </c>
      <c r="U4113" s="27"/>
      <c r="V4113" s="27"/>
      <c r="W4113" s="27"/>
      <c r="X4113" s="27"/>
      <c r="Y4113" s="27"/>
      <c r="Z4113" s="27">
        <v>0</v>
      </c>
    </row>
    <row r="4114" spans="1:26">
      <c r="A4114" s="27">
        <v>1998</v>
      </c>
      <c r="B4114" t="s">
        <v>37</v>
      </c>
      <c r="C4114" s="27"/>
      <c r="D4114" s="27"/>
      <c r="E4114" s="27"/>
      <c r="F4114" s="27">
        <v>0</v>
      </c>
      <c r="G4114" s="27">
        <v>0</v>
      </c>
      <c r="H4114" s="27">
        <v>1</v>
      </c>
      <c r="I4114" s="27">
        <v>0</v>
      </c>
      <c r="J4114" s="27">
        <v>1</v>
      </c>
      <c r="K4114" s="27">
        <v>2</v>
      </c>
      <c r="L4114" s="27">
        <v>1</v>
      </c>
      <c r="M4114" s="27">
        <v>0</v>
      </c>
      <c r="N4114" s="27">
        <v>0</v>
      </c>
      <c r="O4114" s="27">
        <v>0</v>
      </c>
      <c r="P4114" s="27">
        <v>29960000000</v>
      </c>
      <c r="Q4114" s="27">
        <v>27249786142.001709</v>
      </c>
      <c r="R4114" s="27">
        <v>0</v>
      </c>
      <c r="S4114" s="27">
        <v>0</v>
      </c>
      <c r="T4114" s="33">
        <v>0.63293736472878814</v>
      </c>
      <c r="U4114" s="27"/>
      <c r="V4114" s="27"/>
      <c r="W4114" s="27"/>
      <c r="X4114" s="27"/>
      <c r="Y4114" s="27"/>
      <c r="Z4114" s="27">
        <v>0</v>
      </c>
    </row>
    <row r="4115" spans="1:26">
      <c r="A4115" s="27">
        <v>1999</v>
      </c>
      <c r="B4115" t="s">
        <v>37</v>
      </c>
      <c r="C4115" s="27"/>
      <c r="D4115" s="27"/>
      <c r="E4115" s="27"/>
      <c r="F4115" s="27">
        <v>0</v>
      </c>
      <c r="G4115" s="27">
        <v>0</v>
      </c>
      <c r="H4115" s="27">
        <v>1</v>
      </c>
      <c r="I4115" s="27">
        <v>0</v>
      </c>
      <c r="J4115" s="27">
        <v>1</v>
      </c>
      <c r="K4115" s="27">
        <v>2</v>
      </c>
      <c r="L4115" s="27">
        <v>1</v>
      </c>
      <c r="M4115" s="27">
        <v>0</v>
      </c>
      <c r="N4115" s="27">
        <v>0</v>
      </c>
      <c r="O4115" s="27">
        <v>0</v>
      </c>
      <c r="P4115" s="27">
        <v>35975000000</v>
      </c>
      <c r="Q4115" s="27">
        <v>35976714100.905563</v>
      </c>
      <c r="R4115" s="27">
        <v>0</v>
      </c>
      <c r="S4115" s="27">
        <v>0</v>
      </c>
      <c r="T4115" s="33">
        <v>0.59173831677950461</v>
      </c>
      <c r="U4115" s="27"/>
      <c r="V4115" s="27"/>
      <c r="W4115" s="27"/>
      <c r="X4115" s="27"/>
      <c r="Y4115" s="27"/>
      <c r="Z4115" s="27">
        <v>0</v>
      </c>
    </row>
    <row r="4116" spans="1:26">
      <c r="A4116" s="27">
        <v>2000</v>
      </c>
      <c r="B4116" t="s">
        <v>37</v>
      </c>
      <c r="C4116" s="27"/>
      <c r="D4116" s="27"/>
      <c r="E4116" s="27"/>
      <c r="F4116" s="27">
        <v>0</v>
      </c>
      <c r="G4116" s="27">
        <v>0</v>
      </c>
      <c r="H4116" s="27">
        <v>1</v>
      </c>
      <c r="I4116" s="27">
        <v>0</v>
      </c>
      <c r="J4116" s="27">
        <v>1</v>
      </c>
      <c r="K4116" s="27">
        <v>2</v>
      </c>
      <c r="L4116" s="27">
        <v>1</v>
      </c>
      <c r="M4116" s="27">
        <v>0</v>
      </c>
      <c r="N4116" s="27">
        <v>0</v>
      </c>
      <c r="O4116" s="27">
        <v>0</v>
      </c>
      <c r="P4116" s="27">
        <v>38271000000</v>
      </c>
      <c r="Q4116" s="27">
        <v>38270206950.409996</v>
      </c>
      <c r="R4116" s="27">
        <v>0</v>
      </c>
      <c r="S4116" s="27">
        <v>0</v>
      </c>
      <c r="T4116" s="33">
        <v>0.62919927379193319</v>
      </c>
      <c r="U4116" s="27"/>
      <c r="V4116" s="27"/>
      <c r="W4116" s="27"/>
      <c r="X4116" s="27"/>
      <c r="Y4116" s="27"/>
      <c r="Z4116" s="27">
        <v>0</v>
      </c>
    </row>
    <row r="4117" spans="1:26">
      <c r="A4117" s="27">
        <v>2001</v>
      </c>
      <c r="B4117" t="s">
        <v>37</v>
      </c>
      <c r="C4117" s="27"/>
      <c r="D4117" s="27"/>
      <c r="E4117" s="27"/>
      <c r="F4117" s="27">
        <v>0</v>
      </c>
      <c r="G4117" s="27">
        <v>0</v>
      </c>
      <c r="H4117" s="27">
        <v>1</v>
      </c>
      <c r="I4117" s="27">
        <v>0</v>
      </c>
      <c r="J4117" s="27">
        <v>1</v>
      </c>
      <c r="K4117" s="27">
        <v>2</v>
      </c>
      <c r="L4117" s="27">
        <v>1</v>
      </c>
      <c r="M4117" s="27">
        <v>0</v>
      </c>
      <c r="N4117" s="27">
        <v>0</v>
      </c>
      <c r="O4117" s="27">
        <v>0</v>
      </c>
      <c r="P4117" s="27">
        <v>34112000000</v>
      </c>
      <c r="Q4117" s="27">
        <v>34110064452.15667</v>
      </c>
      <c r="R4117" s="27">
        <v>0</v>
      </c>
      <c r="S4117" s="27">
        <v>0</v>
      </c>
      <c r="T4117" s="33">
        <v>0.61588871891054842</v>
      </c>
      <c r="U4117" s="27"/>
      <c r="V4117" s="27"/>
      <c r="W4117" s="27"/>
      <c r="X4117" s="27"/>
      <c r="Y4117" s="27"/>
      <c r="Z4117" s="27">
        <v>0</v>
      </c>
    </row>
    <row r="4118" spans="1:26">
      <c r="A4118" s="27">
        <v>2002</v>
      </c>
      <c r="B4118" t="s">
        <v>37</v>
      </c>
      <c r="C4118" s="27"/>
      <c r="D4118" s="27"/>
      <c r="E4118" s="27"/>
      <c r="F4118" s="27">
        <v>0</v>
      </c>
      <c r="G4118" s="27">
        <v>0</v>
      </c>
      <c r="H4118" s="27">
        <v>1</v>
      </c>
      <c r="I4118" s="27">
        <v>0</v>
      </c>
      <c r="J4118" s="27">
        <v>1</v>
      </c>
      <c r="K4118" s="27">
        <v>2</v>
      </c>
      <c r="L4118" s="27">
        <v>1</v>
      </c>
      <c r="M4118" s="27">
        <v>0</v>
      </c>
      <c r="N4118" s="27">
        <v>0</v>
      </c>
      <c r="O4118" s="27">
        <v>0</v>
      </c>
      <c r="P4118" s="27">
        <v>20471000000</v>
      </c>
      <c r="Q4118" s="27">
        <v>20481889763.779526</v>
      </c>
      <c r="R4118" s="27">
        <v>0</v>
      </c>
      <c r="S4118" s="27">
        <v>0</v>
      </c>
      <c r="T4118" s="33">
        <v>0.62466195784303247</v>
      </c>
      <c r="U4118" s="27"/>
      <c r="V4118" s="27"/>
      <c r="W4118" s="27"/>
      <c r="X4118" s="27"/>
      <c r="Y4118" s="27"/>
      <c r="Z4118" s="27">
        <v>0</v>
      </c>
    </row>
    <row r="4119" spans="1:26">
      <c r="A4119" s="27">
        <v>2003</v>
      </c>
      <c r="B4119" t="s">
        <v>37</v>
      </c>
      <c r="C4119" s="27"/>
      <c r="D4119" s="27"/>
      <c r="E4119" s="27"/>
      <c r="F4119" s="27">
        <v>0</v>
      </c>
      <c r="G4119" s="27">
        <v>0</v>
      </c>
      <c r="H4119" s="27">
        <v>1</v>
      </c>
      <c r="I4119" s="27">
        <v>0</v>
      </c>
      <c r="J4119" s="27">
        <v>1</v>
      </c>
      <c r="K4119" s="27">
        <v>2</v>
      </c>
      <c r="L4119" s="27">
        <v>1</v>
      </c>
      <c r="M4119" s="27">
        <v>0</v>
      </c>
      <c r="N4119" s="27">
        <v>0</v>
      </c>
      <c r="O4119" s="27">
        <v>0</v>
      </c>
      <c r="P4119" s="27">
        <v>26186000000</v>
      </c>
      <c r="Q4119" s="27">
        <v>26265625000</v>
      </c>
      <c r="R4119" s="27">
        <v>0</v>
      </c>
      <c r="S4119" s="27">
        <v>0</v>
      </c>
      <c r="T4119" s="33">
        <v>0.61793375018798091</v>
      </c>
      <c r="U4119" s="27"/>
      <c r="V4119" s="27"/>
      <c r="W4119" s="27"/>
      <c r="X4119" s="27"/>
      <c r="Y4119" s="27"/>
      <c r="Z4119" s="27">
        <v>0</v>
      </c>
    </row>
    <row r="4120" spans="1:26">
      <c r="A4120" s="27">
        <v>2004</v>
      </c>
      <c r="B4120" t="s">
        <v>37</v>
      </c>
      <c r="C4120" s="27"/>
      <c r="D4120" s="27"/>
      <c r="E4120" s="27"/>
      <c r="F4120" s="27">
        <v>0</v>
      </c>
      <c r="G4120" s="27">
        <v>0</v>
      </c>
      <c r="H4120" s="27">
        <v>1</v>
      </c>
      <c r="I4120" s="27">
        <v>0</v>
      </c>
      <c r="J4120" s="27">
        <v>1</v>
      </c>
      <c r="K4120" s="27">
        <v>2</v>
      </c>
      <c r="L4120" s="27">
        <v>1</v>
      </c>
      <c r="M4120" s="27">
        <v>0</v>
      </c>
      <c r="N4120" s="27">
        <v>0</v>
      </c>
      <c r="O4120" s="27">
        <v>0</v>
      </c>
      <c r="P4120" s="27">
        <v>32996000000.000004</v>
      </c>
      <c r="Q4120" s="27">
        <v>33122307692.30769</v>
      </c>
      <c r="R4120" s="27">
        <v>0</v>
      </c>
      <c r="S4120" s="27">
        <v>1</v>
      </c>
      <c r="T4120" s="33">
        <v>0.67108711240801089</v>
      </c>
      <c r="U4120" s="27"/>
      <c r="V4120" s="27"/>
      <c r="W4120" s="27"/>
      <c r="X4120" s="27"/>
      <c r="Y4120" s="27"/>
      <c r="Z4120" s="27">
        <v>0</v>
      </c>
    </row>
    <row r="4121" spans="1:26">
      <c r="A4121" s="27">
        <v>2005</v>
      </c>
      <c r="B4121" t="s">
        <v>37</v>
      </c>
      <c r="C4121" s="27"/>
      <c r="D4121" s="27"/>
      <c r="E4121" s="27"/>
      <c r="F4121" s="27">
        <v>0</v>
      </c>
      <c r="G4121" s="27">
        <v>0</v>
      </c>
      <c r="H4121" s="27">
        <v>1</v>
      </c>
      <c r="I4121" s="27">
        <v>0</v>
      </c>
      <c r="J4121" s="27">
        <v>1</v>
      </c>
      <c r="K4121" s="27">
        <v>2</v>
      </c>
      <c r="L4121" s="27">
        <v>1</v>
      </c>
      <c r="M4121" s="27">
        <v>0</v>
      </c>
      <c r="N4121" s="27">
        <v>0</v>
      </c>
      <c r="O4121" s="27">
        <v>0</v>
      </c>
      <c r="P4121" s="27">
        <v>47335000000</v>
      </c>
      <c r="Q4121" s="27">
        <v>47334148578.416389</v>
      </c>
      <c r="R4121" s="27">
        <v>0</v>
      </c>
      <c r="S4121" s="27">
        <v>1</v>
      </c>
      <c r="T4121" s="33">
        <v>0.69599608558540027</v>
      </c>
      <c r="U4121" s="27"/>
      <c r="V4121" s="27"/>
      <c r="W4121" s="27"/>
      <c r="X4121" s="27"/>
      <c r="Y4121" s="27"/>
      <c r="Z4121" s="27">
        <v>0</v>
      </c>
    </row>
    <row r="4122" spans="1:26">
      <c r="A4122" s="27">
        <v>2006</v>
      </c>
      <c r="B4122" t="s">
        <v>37</v>
      </c>
      <c r="C4122" s="27"/>
      <c r="D4122" s="27"/>
      <c r="E4122" s="27"/>
      <c r="F4122" s="27">
        <v>0</v>
      </c>
      <c r="G4122" s="27">
        <v>0</v>
      </c>
      <c r="H4122" s="27">
        <v>1</v>
      </c>
      <c r="I4122" s="27">
        <v>0</v>
      </c>
      <c r="J4122" s="27">
        <v>1</v>
      </c>
      <c r="K4122" s="27">
        <v>2</v>
      </c>
      <c r="L4122" s="27">
        <v>1</v>
      </c>
      <c r="M4122" s="27">
        <v>0</v>
      </c>
      <c r="N4122" s="27">
        <v>0</v>
      </c>
      <c r="O4122" s="27">
        <v>0</v>
      </c>
      <c r="P4122" s="27">
        <v>54963000000</v>
      </c>
      <c r="Q4122" s="27">
        <v>54961936662.606575</v>
      </c>
      <c r="R4122" s="27">
        <v>0</v>
      </c>
      <c r="S4122" s="27">
        <v>1</v>
      </c>
      <c r="T4122" s="33">
        <v>0.83568345932575372</v>
      </c>
      <c r="U4122" s="27"/>
      <c r="V4122" s="27"/>
      <c r="W4122" s="27"/>
      <c r="X4122" s="27"/>
      <c r="Y4122" s="27"/>
      <c r="Z4122" s="27">
        <v>0</v>
      </c>
    </row>
    <row r="4123" spans="1:26">
      <c r="A4123" s="27">
        <v>2007</v>
      </c>
      <c r="B4123" t="s">
        <v>37</v>
      </c>
      <c r="C4123" s="27"/>
      <c r="D4123" s="27"/>
      <c r="E4123" s="27"/>
      <c r="F4123" s="27">
        <v>0</v>
      </c>
      <c r="G4123" s="27">
        <v>0</v>
      </c>
      <c r="H4123" s="27">
        <v>1</v>
      </c>
      <c r="I4123" s="27">
        <v>0</v>
      </c>
      <c r="J4123" s="27">
        <v>1</v>
      </c>
      <c r="K4123" s="27">
        <v>2</v>
      </c>
      <c r="L4123" s="27">
        <v>1</v>
      </c>
      <c r="M4123" s="27">
        <v>0</v>
      </c>
      <c r="N4123" s="27">
        <v>0</v>
      </c>
      <c r="O4123" s="27">
        <v>0</v>
      </c>
      <c r="P4123" s="27">
        <v>67690000000</v>
      </c>
      <c r="Q4123" s="27">
        <v>67516236337.715828</v>
      </c>
      <c r="R4123" s="27">
        <v>0</v>
      </c>
      <c r="S4123" s="27">
        <v>1</v>
      </c>
      <c r="T4123" s="33">
        <v>0.90473952627382648</v>
      </c>
      <c r="U4123" s="27"/>
      <c r="V4123" s="27"/>
      <c r="W4123" s="27"/>
      <c r="X4123" s="27"/>
      <c r="Y4123" s="27"/>
      <c r="Z4123" s="27">
        <v>0</v>
      </c>
    </row>
    <row r="4124" spans="1:26">
      <c r="A4124" s="27">
        <v>2008</v>
      </c>
      <c r="B4124" t="s">
        <v>37</v>
      </c>
      <c r="C4124" s="27"/>
      <c r="D4124" s="27"/>
      <c r="E4124" s="27"/>
      <c r="F4124" s="27">
        <v>0</v>
      </c>
      <c r="G4124" s="27">
        <v>0</v>
      </c>
      <c r="H4124" s="27">
        <v>1</v>
      </c>
      <c r="I4124" s="27">
        <v>0</v>
      </c>
      <c r="J4124" s="27">
        <v>1</v>
      </c>
      <c r="K4124" s="27">
        <v>2</v>
      </c>
      <c r="L4124" s="27">
        <v>1</v>
      </c>
      <c r="M4124" s="27">
        <v>0</v>
      </c>
      <c r="N4124" s="27">
        <v>0</v>
      </c>
      <c r="O4124" s="27">
        <v>0</v>
      </c>
      <c r="P4124" s="27">
        <v>73917000000</v>
      </c>
      <c r="Q4124" s="27">
        <v>87140405361.229156</v>
      </c>
      <c r="R4124" s="27">
        <v>0</v>
      </c>
      <c r="S4124" s="27">
        <v>1</v>
      </c>
      <c r="T4124" s="33">
        <v>0.91944034308119871</v>
      </c>
      <c r="U4124" s="27"/>
      <c r="V4124" s="27"/>
      <c r="W4124" s="27"/>
      <c r="X4124" s="27">
        <v>4547000000</v>
      </c>
      <c r="Y4124" s="27"/>
      <c r="Z4124" s="27">
        <v>0</v>
      </c>
    </row>
    <row r="4125" spans="1:26">
      <c r="A4125" s="27">
        <v>2009</v>
      </c>
      <c r="B4125" t="s">
        <v>37</v>
      </c>
      <c r="C4125" s="27"/>
      <c r="D4125" s="27"/>
      <c r="E4125" s="27"/>
      <c r="F4125" s="27">
        <v>300000000</v>
      </c>
      <c r="G4125" s="27">
        <v>0</v>
      </c>
      <c r="H4125" s="27">
        <v>1</v>
      </c>
      <c r="I4125" s="27">
        <v>0</v>
      </c>
      <c r="J4125" s="27">
        <v>1</v>
      </c>
      <c r="K4125" s="27">
        <v>2</v>
      </c>
      <c r="L4125" s="27">
        <v>1</v>
      </c>
      <c r="M4125" s="27">
        <v>0</v>
      </c>
      <c r="N4125" s="27">
        <v>0</v>
      </c>
      <c r="O4125" s="27">
        <v>0</v>
      </c>
      <c r="P4125" s="27">
        <v>50808000000</v>
      </c>
      <c r="Q4125" s="27">
        <v>63028320702.034302</v>
      </c>
      <c r="R4125" s="27">
        <v>1</v>
      </c>
      <c r="S4125" s="27">
        <v>1</v>
      </c>
      <c r="T4125" s="33">
        <v>0.81595367947064712</v>
      </c>
      <c r="U4125" s="27"/>
      <c r="V4125" s="27"/>
      <c r="W4125" s="27"/>
      <c r="X4125" s="27">
        <v>4531000000</v>
      </c>
      <c r="Y4125" s="27"/>
      <c r="Z4125" s="27">
        <v>0</v>
      </c>
    </row>
    <row r="4126" spans="1:26">
      <c r="A4126" s="27">
        <v>2010</v>
      </c>
      <c r="B4126" t="s">
        <v>37</v>
      </c>
      <c r="C4126" s="27"/>
      <c r="D4126" s="27"/>
      <c r="E4126" s="27"/>
      <c r="F4126" s="27">
        <v>0</v>
      </c>
      <c r="G4126" s="27">
        <v>0</v>
      </c>
      <c r="H4126" s="27">
        <v>1</v>
      </c>
      <c r="I4126" s="27">
        <v>0</v>
      </c>
      <c r="J4126" s="27">
        <v>1</v>
      </c>
      <c r="K4126" s="27">
        <v>2</v>
      </c>
      <c r="L4126" s="27">
        <v>1</v>
      </c>
      <c r="M4126" s="27">
        <v>0</v>
      </c>
      <c r="N4126" s="27">
        <v>0</v>
      </c>
      <c r="O4126" s="27">
        <v>0</v>
      </c>
      <c r="P4126" s="27">
        <v>68974000000</v>
      </c>
      <c r="Q4126" s="27">
        <v>74773444900.536789</v>
      </c>
      <c r="R4126" s="27">
        <v>1</v>
      </c>
      <c r="S4126" s="27">
        <v>1</v>
      </c>
      <c r="T4126" s="33">
        <v>1.0070075781651076</v>
      </c>
      <c r="U4126" s="27"/>
      <c r="V4126" s="27"/>
      <c r="W4126" s="27"/>
      <c r="X4126" s="27">
        <v>4526000000</v>
      </c>
      <c r="Y4126" s="27"/>
      <c r="Z4126" s="27">
        <v>0</v>
      </c>
    </row>
    <row r="4127" spans="1:26">
      <c r="A4127" s="27">
        <v>2011</v>
      </c>
      <c r="B4127" t="s">
        <v>37</v>
      </c>
      <c r="C4127" s="27"/>
      <c r="D4127" s="27"/>
      <c r="E4127" s="27"/>
      <c r="F4127" s="27">
        <v>3095275</v>
      </c>
      <c r="G4127" s="27">
        <v>0</v>
      </c>
      <c r="H4127" s="27">
        <v>1</v>
      </c>
      <c r="I4127" s="27">
        <v>0</v>
      </c>
      <c r="J4127" s="27">
        <v>1</v>
      </c>
      <c r="K4127" s="27">
        <v>2</v>
      </c>
      <c r="L4127" s="27">
        <v>1</v>
      </c>
      <c r="M4127" s="27">
        <v>0</v>
      </c>
      <c r="N4127" s="27">
        <v>0</v>
      </c>
      <c r="O4127" s="27">
        <v>0</v>
      </c>
      <c r="P4127" s="27">
        <v>31999000000</v>
      </c>
      <c r="Q4127" s="27">
        <v>34699395523.607254</v>
      </c>
      <c r="R4127" s="27">
        <v>1</v>
      </c>
      <c r="S4127" s="27">
        <v>1</v>
      </c>
      <c r="T4127" s="33">
        <v>1.116808011796752</v>
      </c>
      <c r="U4127" s="27"/>
      <c r="V4127" s="27"/>
      <c r="W4127" s="27"/>
      <c r="X4127" s="27">
        <v>4569000000</v>
      </c>
      <c r="Y4127" s="27"/>
      <c r="Z4127" s="27">
        <v>0</v>
      </c>
    </row>
    <row r="4128" spans="1:26">
      <c r="A4128" s="27">
        <v>2012</v>
      </c>
      <c r="B4128" t="s">
        <v>37</v>
      </c>
      <c r="C4128" s="27"/>
      <c r="D4128" s="27"/>
      <c r="E4128" s="27"/>
      <c r="F4128" s="27">
        <v>0</v>
      </c>
      <c r="G4128" s="27">
        <v>0</v>
      </c>
      <c r="H4128" s="27">
        <v>1</v>
      </c>
      <c r="I4128" s="27">
        <v>0</v>
      </c>
      <c r="J4128" s="27">
        <v>1</v>
      </c>
      <c r="K4128" s="27">
        <v>2</v>
      </c>
      <c r="L4128" s="27">
        <v>1</v>
      </c>
      <c r="M4128" s="27">
        <v>0</v>
      </c>
      <c r="N4128" s="27">
        <v>0</v>
      </c>
      <c r="O4128" s="27">
        <v>0</v>
      </c>
      <c r="P4128" s="27">
        <v>79759000000</v>
      </c>
      <c r="Q4128" s="27">
        <v>81873662518.823807</v>
      </c>
      <c r="R4128" s="27">
        <v>1</v>
      </c>
      <c r="S4128" s="27">
        <v>1</v>
      </c>
      <c r="T4128" s="33">
        <v>0.99562684078172081</v>
      </c>
      <c r="U4128" s="27"/>
      <c r="V4128" s="27"/>
      <c r="W4128" s="27"/>
      <c r="X4128" s="27">
        <v>4573000000</v>
      </c>
      <c r="Y4128" s="27"/>
      <c r="Z4128" s="27">
        <v>0</v>
      </c>
    </row>
    <row r="4129" spans="1:26">
      <c r="A4129" s="27">
        <v>2013</v>
      </c>
      <c r="B4129" t="s">
        <v>37</v>
      </c>
      <c r="C4129" s="27"/>
      <c r="D4129" s="27"/>
      <c r="E4129" s="27"/>
      <c r="F4129" s="27">
        <v>0</v>
      </c>
      <c r="G4129" s="27">
        <v>0</v>
      </c>
      <c r="H4129" s="27">
        <v>1</v>
      </c>
      <c r="I4129" s="27">
        <v>0</v>
      </c>
      <c r="J4129" s="27">
        <v>1</v>
      </c>
      <c r="K4129" s="27">
        <v>2</v>
      </c>
      <c r="L4129" s="27">
        <v>1</v>
      </c>
      <c r="M4129" s="27">
        <v>0</v>
      </c>
      <c r="N4129" s="27">
        <v>0</v>
      </c>
      <c r="O4129" s="27">
        <v>0</v>
      </c>
      <c r="P4129" s="27">
        <v>51896000000</v>
      </c>
      <c r="Q4129" s="27">
        <v>65502870173.783119</v>
      </c>
      <c r="R4129" s="27">
        <v>1</v>
      </c>
      <c r="S4129" s="27">
        <v>1</v>
      </c>
      <c r="T4129" s="33">
        <v>0.99710818219516861</v>
      </c>
      <c r="U4129" s="27"/>
      <c r="V4129" s="27"/>
      <c r="W4129" s="27"/>
      <c r="X4129" s="27">
        <v>5238000000</v>
      </c>
      <c r="Y4129" s="27"/>
      <c r="Z4129" s="27">
        <v>0</v>
      </c>
    </row>
    <row r="4130" spans="1:26">
      <c r="A4130" s="27">
        <v>2014</v>
      </c>
      <c r="B4130" t="s">
        <v>37</v>
      </c>
      <c r="C4130" s="27"/>
      <c r="D4130" s="27"/>
      <c r="E4130" s="27"/>
      <c r="F4130" s="27">
        <v>0</v>
      </c>
      <c r="G4130" s="27">
        <v>0</v>
      </c>
      <c r="H4130" s="27">
        <v>1</v>
      </c>
      <c r="I4130" s="27">
        <v>0</v>
      </c>
      <c r="J4130" s="27">
        <v>1</v>
      </c>
      <c r="K4130" s="27">
        <v>2</v>
      </c>
      <c r="L4130" s="27">
        <v>1</v>
      </c>
      <c r="M4130" s="27">
        <v>0</v>
      </c>
      <c r="N4130" s="27">
        <v>0</v>
      </c>
      <c r="O4130" s="27">
        <v>0</v>
      </c>
      <c r="P4130" s="27">
        <v>24262000000</v>
      </c>
      <c r="Q4130" s="27">
        <v>41142722414.335114</v>
      </c>
      <c r="R4130" s="27">
        <v>1</v>
      </c>
      <c r="S4130" s="27">
        <v>1</v>
      </c>
      <c r="T4130" s="33">
        <v>0.96696016921402161</v>
      </c>
      <c r="U4130" s="27"/>
      <c r="V4130" s="27"/>
      <c r="W4130" s="27"/>
      <c r="X4130" s="27">
        <v>5140000000</v>
      </c>
      <c r="Y4130" s="27"/>
      <c r="Z4130" s="27">
        <v>0</v>
      </c>
    </row>
    <row r="4131" spans="1:26">
      <c r="A4131" s="27">
        <v>2015</v>
      </c>
      <c r="B4131" t="s">
        <v>37</v>
      </c>
      <c r="C4131" s="27"/>
      <c r="D4131" s="27"/>
      <c r="E4131" s="27"/>
      <c r="F4131" s="27">
        <v>0</v>
      </c>
      <c r="G4131" s="27">
        <v>0</v>
      </c>
      <c r="H4131" s="27">
        <v>1</v>
      </c>
      <c r="I4131" s="27">
        <v>0</v>
      </c>
      <c r="J4131" s="27">
        <v>1</v>
      </c>
      <c r="K4131" s="27">
        <v>2</v>
      </c>
      <c r="L4131" s="27">
        <v>1</v>
      </c>
      <c r="M4131" s="27">
        <v>0</v>
      </c>
      <c r="N4131" s="27">
        <v>0</v>
      </c>
      <c r="O4131" s="27">
        <v>0</v>
      </c>
      <c r="P4131" s="27">
        <v>17194000000</v>
      </c>
      <c r="Q4131" s="27">
        <v>27842131486.405445</v>
      </c>
      <c r="R4131" s="27">
        <v>1</v>
      </c>
      <c r="S4131" s="27">
        <v>1</v>
      </c>
      <c r="T4131" s="33">
        <v>0.821813335342235</v>
      </c>
      <c r="U4131" s="27"/>
      <c r="V4131" s="27"/>
      <c r="W4131" s="27"/>
      <c r="X4131" s="27">
        <v>5010000000</v>
      </c>
      <c r="Y4131" s="27"/>
      <c r="Z4131" s="27">
        <v>0</v>
      </c>
    </row>
    <row r="4132" spans="1:26">
      <c r="A4132" s="27">
        <v>2016</v>
      </c>
      <c r="B4132" t="s">
        <v>37</v>
      </c>
      <c r="C4132" s="27"/>
      <c r="D4132" s="27"/>
      <c r="E4132" s="27"/>
      <c r="F4132" s="27">
        <v>0</v>
      </c>
      <c r="G4132" s="27">
        <v>0</v>
      </c>
      <c r="H4132" s="27">
        <v>1</v>
      </c>
      <c r="I4132" s="27">
        <v>0</v>
      </c>
      <c r="J4132" s="27">
        <v>1</v>
      </c>
      <c r="K4132" s="27">
        <v>2</v>
      </c>
      <c r="L4132" s="27">
        <v>1</v>
      </c>
      <c r="M4132" s="27">
        <v>0</v>
      </c>
      <c r="N4132" s="27">
        <v>0</v>
      </c>
      <c r="O4132" s="27">
        <v>0</v>
      </c>
      <c r="P4132" s="27">
        <v>18539000000</v>
      </c>
      <c r="Q4132" s="27">
        <v>26221660076.222588</v>
      </c>
      <c r="R4132" s="27">
        <v>1</v>
      </c>
      <c r="S4132" s="27">
        <v>1</v>
      </c>
      <c r="T4132" s="33">
        <v>0.86004996979414983</v>
      </c>
      <c r="U4132" s="27"/>
      <c r="V4132" s="27"/>
      <c r="W4132" s="27"/>
      <c r="X4132" s="27">
        <v>4546000000</v>
      </c>
      <c r="Y4132" s="27"/>
      <c r="Z4132" s="27">
        <v>0</v>
      </c>
    </row>
    <row r="4133" spans="1:26">
      <c r="A4133" s="27">
        <v>2017</v>
      </c>
      <c r="B4133" t="s">
        <v>37</v>
      </c>
      <c r="C4133" s="27"/>
      <c r="D4133" s="27"/>
      <c r="E4133" s="27"/>
      <c r="F4133" s="27">
        <v>0</v>
      </c>
      <c r="G4133" s="27">
        <v>0</v>
      </c>
      <c r="H4133" s="27">
        <v>1</v>
      </c>
      <c r="I4133" s="27">
        <v>0</v>
      </c>
      <c r="J4133" s="27">
        <v>1</v>
      </c>
      <c r="K4133" s="27">
        <v>2</v>
      </c>
      <c r="L4133" s="27">
        <v>1</v>
      </c>
      <c r="M4133" s="27">
        <v>0</v>
      </c>
      <c r="N4133" s="27">
        <v>0</v>
      </c>
      <c r="O4133" s="27">
        <v>0</v>
      </c>
      <c r="P4133" s="27">
        <v>30565000000</v>
      </c>
      <c r="Q4133" s="27">
        <v>38107728082.581711</v>
      </c>
      <c r="R4133" s="27">
        <v>0</v>
      </c>
      <c r="S4133" s="27">
        <v>1</v>
      </c>
      <c r="T4133" s="33">
        <v>0.90809244833766045</v>
      </c>
      <c r="U4133" s="27"/>
      <c r="V4133" s="27"/>
      <c r="W4133" s="27"/>
      <c r="X4133" s="27">
        <v>4547000000</v>
      </c>
      <c r="Y4133" s="27"/>
      <c r="Z4133" s="27">
        <v>0</v>
      </c>
    </row>
    <row r="4134" spans="1:26">
      <c r="A4134" s="27">
        <v>1991</v>
      </c>
      <c r="B4134" t="s">
        <v>183</v>
      </c>
      <c r="C4134" s="27"/>
      <c r="D4134" s="27"/>
      <c r="E4134" s="27"/>
      <c r="F4134" s="27">
        <v>0</v>
      </c>
      <c r="G4134" s="27">
        <v>1</v>
      </c>
      <c r="H4134" s="27">
        <v>1</v>
      </c>
      <c r="I4134" s="27">
        <v>0</v>
      </c>
      <c r="J4134" s="27">
        <v>0</v>
      </c>
      <c r="K4134" s="27">
        <v>5</v>
      </c>
      <c r="L4134" s="27">
        <v>1</v>
      </c>
      <c r="M4134" s="27">
        <v>0</v>
      </c>
      <c r="N4134" s="27">
        <v>0</v>
      </c>
      <c r="O4134" s="27">
        <v>0</v>
      </c>
      <c r="P4134" s="27">
        <v>0</v>
      </c>
      <c r="Q4134" s="27"/>
      <c r="R4134" s="27">
        <v>0</v>
      </c>
      <c r="S4134" s="27">
        <v>0</v>
      </c>
      <c r="T4134" s="33">
        <v>0.64778014054484578</v>
      </c>
      <c r="U4134" s="27">
        <v>0</v>
      </c>
      <c r="V4134" s="27">
        <v>0</v>
      </c>
      <c r="W4134" s="27">
        <v>0</v>
      </c>
      <c r="X4134" s="27"/>
      <c r="Y4134" s="27"/>
      <c r="Z4134" s="27">
        <v>1</v>
      </c>
    </row>
    <row r="4135" spans="1:26">
      <c r="A4135" s="27">
        <v>1992</v>
      </c>
      <c r="B4135" t="s">
        <v>183</v>
      </c>
      <c r="C4135" s="27"/>
      <c r="D4135" s="27"/>
      <c r="E4135" s="27"/>
      <c r="F4135" s="27">
        <v>0</v>
      </c>
      <c r="G4135" s="27">
        <v>1</v>
      </c>
      <c r="H4135" s="27">
        <v>1</v>
      </c>
      <c r="I4135" s="27">
        <v>0</v>
      </c>
      <c r="J4135" s="27">
        <v>0</v>
      </c>
      <c r="K4135" s="27">
        <v>5</v>
      </c>
      <c r="L4135" s="27">
        <v>1</v>
      </c>
      <c r="M4135" s="27">
        <v>0</v>
      </c>
      <c r="N4135" s="27">
        <v>0</v>
      </c>
      <c r="O4135" s="27">
        <v>0</v>
      </c>
      <c r="P4135" s="27">
        <v>2443000000</v>
      </c>
      <c r="Q4135" s="27"/>
      <c r="R4135" s="27">
        <v>0</v>
      </c>
      <c r="S4135" s="27">
        <v>0</v>
      </c>
      <c r="T4135" s="33">
        <v>0.62587770846912083</v>
      </c>
      <c r="U4135" s="27">
        <v>0</v>
      </c>
      <c r="V4135" s="27">
        <v>0</v>
      </c>
      <c r="W4135" s="27">
        <v>0</v>
      </c>
      <c r="X4135" s="27"/>
      <c r="Y4135" s="27"/>
      <c r="Z4135" s="27">
        <v>1</v>
      </c>
    </row>
    <row r="4136" spans="1:26">
      <c r="A4136" s="27">
        <v>1993</v>
      </c>
      <c r="B4136" t="s">
        <v>183</v>
      </c>
      <c r="C4136" s="27"/>
      <c r="D4136" s="27"/>
      <c r="E4136" s="27"/>
      <c r="F4136" s="27">
        <v>0</v>
      </c>
      <c r="G4136" s="27">
        <v>1</v>
      </c>
      <c r="H4136" s="27">
        <v>1</v>
      </c>
      <c r="I4136" s="27">
        <v>0</v>
      </c>
      <c r="J4136" s="27">
        <v>0</v>
      </c>
      <c r="K4136" s="27">
        <v>5</v>
      </c>
      <c r="L4136" s="27">
        <v>1</v>
      </c>
      <c r="M4136" s="27">
        <v>0</v>
      </c>
      <c r="N4136" s="27">
        <v>0</v>
      </c>
      <c r="O4136" s="27">
        <v>0</v>
      </c>
      <c r="P4136" s="27">
        <v>2687000000</v>
      </c>
      <c r="Q4136" s="27"/>
      <c r="R4136" s="27">
        <v>0</v>
      </c>
      <c r="S4136" s="27">
        <v>0</v>
      </c>
      <c r="T4136" s="33">
        <v>0.648154718576755</v>
      </c>
      <c r="U4136" s="27">
        <v>3858329.9</v>
      </c>
      <c r="V4136" s="27">
        <v>151058000</v>
      </c>
      <c r="W4136" s="27">
        <v>0</v>
      </c>
      <c r="X4136" s="27"/>
      <c r="Y4136" s="27"/>
      <c r="Z4136" s="27">
        <v>1</v>
      </c>
    </row>
    <row r="4137" spans="1:26">
      <c r="A4137" s="27">
        <v>1994</v>
      </c>
      <c r="B4137" t="s">
        <v>183</v>
      </c>
      <c r="C4137" s="27"/>
      <c r="D4137" s="27"/>
      <c r="E4137" s="27"/>
      <c r="F4137" s="27">
        <v>0</v>
      </c>
      <c r="G4137" s="27">
        <v>1</v>
      </c>
      <c r="H4137" s="27">
        <v>1</v>
      </c>
      <c r="I4137" s="27">
        <v>0</v>
      </c>
      <c r="J4137" s="27">
        <v>0</v>
      </c>
      <c r="K4137" s="27">
        <v>5</v>
      </c>
      <c r="L4137" s="27">
        <v>1</v>
      </c>
      <c r="M4137" s="27">
        <v>0</v>
      </c>
      <c r="N4137" s="27">
        <v>0</v>
      </c>
      <c r="O4137" s="27">
        <v>0</v>
      </c>
      <c r="P4137" s="27">
        <v>3561000000</v>
      </c>
      <c r="Q4137" s="27"/>
      <c r="R4137" s="27">
        <v>0</v>
      </c>
      <c r="S4137" s="27">
        <v>1</v>
      </c>
      <c r="T4137" s="33">
        <v>0.69545665111729171</v>
      </c>
      <c r="U4137" s="27">
        <v>20475855.399999999</v>
      </c>
      <c r="V4137" s="27">
        <v>93027000</v>
      </c>
      <c r="W4137" s="27">
        <v>42020000</v>
      </c>
      <c r="X4137" s="27"/>
      <c r="Y4137" s="27"/>
      <c r="Z4137" s="27">
        <v>1</v>
      </c>
    </row>
    <row r="4138" spans="1:26">
      <c r="A4138" s="27">
        <v>1995</v>
      </c>
      <c r="B4138" t="s">
        <v>183</v>
      </c>
      <c r="C4138" s="27"/>
      <c r="D4138" s="27"/>
      <c r="E4138" s="27"/>
      <c r="F4138" s="27">
        <v>0</v>
      </c>
      <c r="G4138" s="27">
        <v>1</v>
      </c>
      <c r="H4138" s="27">
        <v>1</v>
      </c>
      <c r="I4138" s="27">
        <v>0</v>
      </c>
      <c r="J4138" s="27">
        <v>0</v>
      </c>
      <c r="K4138" s="27">
        <v>5</v>
      </c>
      <c r="L4138" s="27">
        <v>1</v>
      </c>
      <c r="M4138" s="27">
        <v>0</v>
      </c>
      <c r="N4138" s="27">
        <v>0</v>
      </c>
      <c r="O4138" s="27">
        <v>0</v>
      </c>
      <c r="P4138" s="27">
        <v>4687000000</v>
      </c>
      <c r="Q4138" s="27"/>
      <c r="R4138" s="27">
        <v>0</v>
      </c>
      <c r="S4138" s="27">
        <v>1</v>
      </c>
      <c r="T4138" s="33">
        <v>0.69736071622307827</v>
      </c>
      <c r="U4138" s="27">
        <v>56615945.100000001</v>
      </c>
      <c r="V4138" s="27">
        <v>97417000</v>
      </c>
      <c r="W4138" s="27">
        <v>83577000</v>
      </c>
      <c r="X4138" s="27"/>
      <c r="Y4138" s="27"/>
      <c r="Z4138" s="27">
        <v>1</v>
      </c>
    </row>
    <row r="4139" spans="1:26">
      <c r="A4139" s="27">
        <v>1996</v>
      </c>
      <c r="B4139" t="s">
        <v>183</v>
      </c>
      <c r="C4139" s="27"/>
      <c r="D4139" s="27"/>
      <c r="E4139" s="27"/>
      <c r="F4139" s="27">
        <v>0</v>
      </c>
      <c r="G4139" s="27">
        <v>1</v>
      </c>
      <c r="H4139" s="27">
        <v>1</v>
      </c>
      <c r="I4139" s="27">
        <v>0</v>
      </c>
      <c r="J4139" s="27">
        <v>0</v>
      </c>
      <c r="K4139" s="27">
        <v>5</v>
      </c>
      <c r="L4139" s="27">
        <v>1</v>
      </c>
      <c r="M4139" s="27">
        <v>0</v>
      </c>
      <c r="N4139" s="27">
        <v>0</v>
      </c>
      <c r="O4139" s="27">
        <v>0</v>
      </c>
      <c r="P4139" s="27">
        <v>4642000000</v>
      </c>
      <c r="Q4139" s="27"/>
      <c r="R4139" s="27">
        <v>0</v>
      </c>
      <c r="S4139" s="27">
        <v>1</v>
      </c>
      <c r="T4139" s="33">
        <v>0.69966405838602452</v>
      </c>
      <c r="U4139" s="27">
        <v>68153553.5</v>
      </c>
      <c r="V4139" s="27">
        <v>78237000</v>
      </c>
      <c r="W4139" s="27">
        <v>124635000</v>
      </c>
      <c r="X4139" s="27"/>
      <c r="Y4139" s="27"/>
      <c r="Z4139" s="27">
        <v>1</v>
      </c>
    </row>
    <row r="4140" spans="1:26">
      <c r="A4140" s="27">
        <v>1997</v>
      </c>
      <c r="B4140" t="s">
        <v>183</v>
      </c>
      <c r="C4140" s="27"/>
      <c r="D4140" s="27"/>
      <c r="E4140" s="27"/>
      <c r="F4140" s="27">
        <v>0</v>
      </c>
      <c r="G4140" s="27">
        <v>1</v>
      </c>
      <c r="H4140" s="27">
        <v>1</v>
      </c>
      <c r="I4140" s="27">
        <v>0</v>
      </c>
      <c r="J4140" s="27">
        <v>0</v>
      </c>
      <c r="K4140" s="27">
        <v>5</v>
      </c>
      <c r="L4140" s="27">
        <v>1</v>
      </c>
      <c r="M4140" s="27">
        <v>0</v>
      </c>
      <c r="N4140" s="27">
        <v>0</v>
      </c>
      <c r="O4140" s="27">
        <v>0</v>
      </c>
      <c r="P4140" s="27">
        <v>3928000000</v>
      </c>
      <c r="Q4140" s="27"/>
      <c r="R4140" s="27">
        <v>0</v>
      </c>
      <c r="S4140" s="27">
        <v>1</v>
      </c>
      <c r="T4140" s="33">
        <v>0.71538944173936525</v>
      </c>
      <c r="U4140" s="27">
        <v>88089831.400000006</v>
      </c>
      <c r="V4140" s="27">
        <v>84589000</v>
      </c>
      <c r="W4140" s="27">
        <v>146057000</v>
      </c>
      <c r="X4140" s="27"/>
      <c r="Y4140" s="27"/>
      <c r="Z4140" s="27">
        <v>1</v>
      </c>
    </row>
    <row r="4141" spans="1:26">
      <c r="A4141" s="27">
        <v>1998</v>
      </c>
      <c r="B4141" t="s">
        <v>183</v>
      </c>
      <c r="C4141" s="27"/>
      <c r="D4141" s="27"/>
      <c r="E4141" s="27"/>
      <c r="F4141" s="27">
        <v>0</v>
      </c>
      <c r="G4141" s="27">
        <v>1</v>
      </c>
      <c r="H4141" s="27">
        <v>1</v>
      </c>
      <c r="I4141" s="27">
        <v>0</v>
      </c>
      <c r="J4141" s="27">
        <v>0</v>
      </c>
      <c r="K4141" s="27">
        <v>5</v>
      </c>
      <c r="L4141" s="27">
        <v>1</v>
      </c>
      <c r="M4141" s="27">
        <v>0</v>
      </c>
      <c r="N4141" s="27">
        <v>0</v>
      </c>
      <c r="O4141" s="27">
        <v>0</v>
      </c>
      <c r="P4141" s="27">
        <v>3764000000</v>
      </c>
      <c r="Q4141" s="27"/>
      <c r="R4141" s="27">
        <v>0</v>
      </c>
      <c r="S4141" s="27">
        <v>1</v>
      </c>
      <c r="T4141" s="33">
        <v>0.63293736472878814</v>
      </c>
      <c r="U4141" s="27">
        <v>102396168.09999999</v>
      </c>
      <c r="V4141" s="27">
        <v>107782000</v>
      </c>
      <c r="W4141" s="27">
        <v>180983000</v>
      </c>
      <c r="X4141" s="27"/>
      <c r="Y4141" s="27"/>
      <c r="Z4141" s="27">
        <v>1</v>
      </c>
    </row>
    <row r="4142" spans="1:26">
      <c r="A4142" s="27">
        <v>1999</v>
      </c>
      <c r="B4142" t="s">
        <v>183</v>
      </c>
      <c r="C4142" s="27"/>
      <c r="D4142" s="27"/>
      <c r="E4142" s="27"/>
      <c r="F4142" s="27">
        <v>0</v>
      </c>
      <c r="G4142" s="27">
        <v>1</v>
      </c>
      <c r="H4142" s="27">
        <v>1</v>
      </c>
      <c r="I4142" s="27">
        <v>0</v>
      </c>
      <c r="J4142" s="27">
        <v>0</v>
      </c>
      <c r="K4142" s="27">
        <v>5</v>
      </c>
      <c r="L4142" s="27">
        <v>1</v>
      </c>
      <c r="M4142" s="27">
        <v>0</v>
      </c>
      <c r="N4142" s="27">
        <v>0</v>
      </c>
      <c r="O4142" s="27">
        <v>0</v>
      </c>
      <c r="P4142" s="27">
        <v>3867000000</v>
      </c>
      <c r="Q4142" s="27"/>
      <c r="R4142" s="27">
        <v>0</v>
      </c>
      <c r="S4142" s="27">
        <v>1</v>
      </c>
      <c r="T4142" s="33">
        <v>0.59173831677950461</v>
      </c>
      <c r="U4142" s="27">
        <v>113206946.5</v>
      </c>
      <c r="V4142" s="27">
        <v>109866000</v>
      </c>
      <c r="W4142" s="27">
        <v>222615000</v>
      </c>
      <c r="X4142" s="27"/>
      <c r="Y4142" s="27"/>
      <c r="Z4142" s="27">
        <v>1</v>
      </c>
    </row>
    <row r="4143" spans="1:26">
      <c r="A4143" s="27">
        <v>2000</v>
      </c>
      <c r="B4143" t="s">
        <v>183</v>
      </c>
      <c r="C4143" s="27">
        <v>0</v>
      </c>
      <c r="D4143" s="27">
        <v>0</v>
      </c>
      <c r="E4143" s="27">
        <v>0</v>
      </c>
      <c r="F4143" s="27">
        <v>0</v>
      </c>
      <c r="G4143" s="27">
        <v>1</v>
      </c>
      <c r="H4143" s="27">
        <v>1</v>
      </c>
      <c r="I4143" s="27">
        <v>0</v>
      </c>
      <c r="J4143" s="27">
        <v>0</v>
      </c>
      <c r="K4143" s="27">
        <v>5</v>
      </c>
      <c r="L4143" s="27">
        <v>1</v>
      </c>
      <c r="M4143" s="27">
        <v>1</v>
      </c>
      <c r="N4143" s="27">
        <v>0</v>
      </c>
      <c r="O4143" s="27">
        <v>0</v>
      </c>
      <c r="P4143" s="27">
        <v>3774000000</v>
      </c>
      <c r="Q4143" s="27"/>
      <c r="R4143" s="27">
        <v>0</v>
      </c>
      <c r="S4143" s="27">
        <v>1</v>
      </c>
      <c r="T4143" s="33">
        <v>0.62919927379193319</v>
      </c>
      <c r="U4143" s="27">
        <v>92108823.700000003</v>
      </c>
      <c r="V4143" s="27">
        <v>115695000</v>
      </c>
      <c r="W4143" s="27">
        <v>249111000</v>
      </c>
      <c r="X4143" s="27"/>
      <c r="Y4143" s="27"/>
      <c r="Z4143" s="27">
        <v>1</v>
      </c>
    </row>
    <row r="4144" spans="1:26">
      <c r="A4144" s="27">
        <v>2001</v>
      </c>
      <c r="B4144" t="s">
        <v>183</v>
      </c>
      <c r="C4144" s="27">
        <v>0</v>
      </c>
      <c r="D4144" s="27">
        <v>0</v>
      </c>
      <c r="E4144" s="27">
        <v>0</v>
      </c>
      <c r="F4144" s="27">
        <v>1000000</v>
      </c>
      <c r="G4144" s="27">
        <v>1</v>
      </c>
      <c r="H4144" s="27">
        <v>1</v>
      </c>
      <c r="I4144" s="27">
        <v>0</v>
      </c>
      <c r="J4144" s="27">
        <v>0</v>
      </c>
      <c r="K4144" s="27">
        <v>5</v>
      </c>
      <c r="L4144" s="27">
        <v>1</v>
      </c>
      <c r="M4144" s="27">
        <v>1</v>
      </c>
      <c r="N4144" s="27">
        <v>0</v>
      </c>
      <c r="O4144" s="27">
        <v>0</v>
      </c>
      <c r="P4144" s="27">
        <v>3709000000</v>
      </c>
      <c r="Q4144" s="27"/>
      <c r="R4144" s="27">
        <v>1</v>
      </c>
      <c r="S4144" s="27">
        <v>1</v>
      </c>
      <c r="T4144" s="33">
        <v>0.61588871891054842</v>
      </c>
      <c r="U4144" s="27">
        <v>81323870.400000006</v>
      </c>
      <c r="V4144" s="27">
        <v>117322000</v>
      </c>
      <c r="W4144" s="27">
        <v>254203000</v>
      </c>
      <c r="X4144" s="27"/>
      <c r="Y4144" s="27"/>
      <c r="Z4144" s="27">
        <v>1</v>
      </c>
    </row>
    <row r="4145" spans="1:26">
      <c r="A4145" s="27">
        <v>2002</v>
      </c>
      <c r="B4145" t="s">
        <v>183</v>
      </c>
      <c r="C4145" s="27">
        <v>87000000</v>
      </c>
      <c r="D4145" s="27">
        <v>21750000</v>
      </c>
      <c r="E4145" s="27">
        <v>87000000</v>
      </c>
      <c r="F4145" s="27">
        <v>87000000</v>
      </c>
      <c r="G4145" s="27">
        <v>1</v>
      </c>
      <c r="H4145" s="27">
        <v>1</v>
      </c>
      <c r="I4145" s="27">
        <v>0</v>
      </c>
      <c r="J4145" s="27">
        <v>0</v>
      </c>
      <c r="K4145" s="27">
        <v>5</v>
      </c>
      <c r="L4145" s="27">
        <v>1</v>
      </c>
      <c r="M4145" s="27">
        <v>1</v>
      </c>
      <c r="N4145" s="27">
        <v>0</v>
      </c>
      <c r="O4145" s="27">
        <v>0</v>
      </c>
      <c r="P4145" s="27">
        <v>3991000000</v>
      </c>
      <c r="Q4145" s="27"/>
      <c r="R4145" s="27">
        <v>1</v>
      </c>
      <c r="S4145" s="27">
        <v>1</v>
      </c>
      <c r="T4145" s="33">
        <v>0.62466195784303247</v>
      </c>
      <c r="U4145" s="27">
        <v>78778330</v>
      </c>
      <c r="V4145" s="27">
        <v>138401000</v>
      </c>
      <c r="W4145" s="27">
        <v>293440000</v>
      </c>
      <c r="X4145" s="27"/>
      <c r="Y4145" s="27"/>
      <c r="Z4145" s="27">
        <v>1</v>
      </c>
    </row>
    <row r="4146" spans="1:26">
      <c r="A4146" s="27">
        <v>2003</v>
      </c>
      <c r="B4146" t="s">
        <v>183</v>
      </c>
      <c r="C4146" s="27">
        <v>87000000</v>
      </c>
      <c r="D4146" s="27">
        <v>43500000</v>
      </c>
      <c r="E4146" s="27">
        <v>87000000</v>
      </c>
      <c r="F4146" s="27">
        <v>0</v>
      </c>
      <c r="G4146" s="27">
        <v>1</v>
      </c>
      <c r="H4146" s="27">
        <v>1</v>
      </c>
      <c r="I4146" s="27">
        <v>0</v>
      </c>
      <c r="J4146" s="27">
        <v>0</v>
      </c>
      <c r="K4146" s="27">
        <v>5</v>
      </c>
      <c r="L4146" s="27">
        <v>1</v>
      </c>
      <c r="M4146" s="27">
        <v>1</v>
      </c>
      <c r="N4146" s="27">
        <v>0</v>
      </c>
      <c r="O4146" s="27">
        <v>0</v>
      </c>
      <c r="P4146" s="27">
        <v>4946000000</v>
      </c>
      <c r="Q4146" s="27"/>
      <c r="R4146" s="27">
        <v>1</v>
      </c>
      <c r="S4146" s="27">
        <v>1</v>
      </c>
      <c r="T4146" s="33">
        <v>0.61793375018798091</v>
      </c>
      <c r="U4146" s="27">
        <v>80799164</v>
      </c>
      <c r="V4146" s="27">
        <v>174577000</v>
      </c>
      <c r="W4146" s="27">
        <v>356053000</v>
      </c>
      <c r="X4146" s="27"/>
      <c r="Y4146" s="27"/>
      <c r="Z4146" s="27">
        <v>1</v>
      </c>
    </row>
    <row r="4147" spans="1:26">
      <c r="A4147" s="27">
        <v>2004</v>
      </c>
      <c r="B4147" t="s">
        <v>183</v>
      </c>
      <c r="C4147" s="27">
        <v>87000000</v>
      </c>
      <c r="D4147" s="27">
        <v>65250000</v>
      </c>
      <c r="E4147" s="27">
        <v>87000000</v>
      </c>
      <c r="F4147" s="27">
        <v>2500000</v>
      </c>
      <c r="G4147" s="27">
        <v>1</v>
      </c>
      <c r="H4147" s="27">
        <v>1</v>
      </c>
      <c r="I4147" s="27">
        <v>0</v>
      </c>
      <c r="J4147" s="27">
        <v>0</v>
      </c>
      <c r="K4147" s="27">
        <v>5</v>
      </c>
      <c r="L4147" s="27">
        <v>1</v>
      </c>
      <c r="M4147" s="27">
        <v>1</v>
      </c>
      <c r="N4147" s="27">
        <v>0</v>
      </c>
      <c r="O4147" s="27">
        <v>0</v>
      </c>
      <c r="P4147" s="27">
        <v>5684000000</v>
      </c>
      <c r="Q4147" s="27"/>
      <c r="R4147" s="27">
        <v>1</v>
      </c>
      <c r="S4147" s="27">
        <v>1</v>
      </c>
      <c r="T4147" s="33">
        <v>0.67108711240801089</v>
      </c>
      <c r="U4147" s="27">
        <v>75556567.299999997</v>
      </c>
      <c r="V4147" s="27">
        <v>217759000</v>
      </c>
      <c r="W4147" s="27">
        <v>386692000</v>
      </c>
      <c r="X4147" s="27"/>
      <c r="Y4147" s="27"/>
      <c r="Z4147" s="27">
        <v>1</v>
      </c>
    </row>
    <row r="4148" spans="1:26">
      <c r="A4148" s="27">
        <v>2005</v>
      </c>
      <c r="B4148" t="s">
        <v>183</v>
      </c>
      <c r="C4148" s="27">
        <v>87000000</v>
      </c>
      <c r="D4148" s="27">
        <v>87000000</v>
      </c>
      <c r="E4148" s="27">
        <v>87000000</v>
      </c>
      <c r="F4148" s="27">
        <v>0</v>
      </c>
      <c r="G4148" s="27">
        <v>1</v>
      </c>
      <c r="H4148" s="27">
        <v>1</v>
      </c>
      <c r="I4148" s="27">
        <v>0</v>
      </c>
      <c r="J4148" s="27">
        <v>0</v>
      </c>
      <c r="K4148" s="27">
        <v>5</v>
      </c>
      <c r="L4148" s="27">
        <v>1</v>
      </c>
      <c r="M4148" s="27">
        <v>1</v>
      </c>
      <c r="N4148" s="27">
        <v>0</v>
      </c>
      <c r="O4148" s="27">
        <v>0</v>
      </c>
      <c r="P4148" s="27">
        <v>6257000000</v>
      </c>
      <c r="Q4148" s="27"/>
      <c r="R4148" s="27">
        <v>1</v>
      </c>
      <c r="S4148" s="27">
        <v>1</v>
      </c>
      <c r="T4148" s="33">
        <v>0.69599608558540027</v>
      </c>
      <c r="U4148" s="27">
        <v>74142944</v>
      </c>
      <c r="V4148" s="27">
        <v>244230000</v>
      </c>
      <c r="W4148" s="27">
        <v>363693000</v>
      </c>
      <c r="X4148" s="27"/>
      <c r="Y4148" s="27"/>
      <c r="Z4148" s="27">
        <v>1</v>
      </c>
    </row>
    <row r="4149" spans="1:26">
      <c r="A4149" s="27">
        <v>2006</v>
      </c>
      <c r="B4149" t="s">
        <v>183</v>
      </c>
      <c r="C4149" s="27">
        <v>87000000</v>
      </c>
      <c r="D4149" s="27">
        <v>87000000</v>
      </c>
      <c r="E4149" s="27">
        <v>87000000</v>
      </c>
      <c r="F4149" s="27">
        <v>0</v>
      </c>
      <c r="G4149" s="27">
        <v>1</v>
      </c>
      <c r="H4149" s="27">
        <v>1</v>
      </c>
      <c r="I4149" s="27">
        <v>0</v>
      </c>
      <c r="J4149" s="27">
        <v>0</v>
      </c>
      <c r="K4149" s="27">
        <v>5</v>
      </c>
      <c r="L4149" s="27">
        <v>1</v>
      </c>
      <c r="M4149" s="27">
        <v>1</v>
      </c>
      <c r="N4149" s="27">
        <v>0</v>
      </c>
      <c r="O4149" s="27">
        <v>0</v>
      </c>
      <c r="P4149" s="27">
        <v>6860000000</v>
      </c>
      <c r="Q4149" s="27"/>
      <c r="R4149" s="27">
        <v>1</v>
      </c>
      <c r="S4149" s="27">
        <v>1</v>
      </c>
      <c r="T4149" s="33">
        <v>0.83568345932575372</v>
      </c>
      <c r="U4149" s="27">
        <v>68273724.900000006</v>
      </c>
      <c r="V4149" s="27">
        <v>258645000</v>
      </c>
      <c r="W4149" s="27">
        <v>382991000</v>
      </c>
      <c r="X4149" s="27"/>
      <c r="Y4149" s="27"/>
      <c r="Z4149" s="27">
        <v>1</v>
      </c>
    </row>
    <row r="4150" spans="1:26">
      <c r="A4150" s="27">
        <v>2007</v>
      </c>
      <c r="B4150" t="s">
        <v>183</v>
      </c>
      <c r="C4150" s="27">
        <v>76125000</v>
      </c>
      <c r="D4150" s="27">
        <v>76125000</v>
      </c>
      <c r="E4150" s="27">
        <v>76125000</v>
      </c>
      <c r="F4150" s="27">
        <v>0</v>
      </c>
      <c r="G4150" s="27">
        <v>1</v>
      </c>
      <c r="H4150" s="27">
        <v>1</v>
      </c>
      <c r="I4150" s="27">
        <v>0</v>
      </c>
      <c r="J4150" s="27">
        <v>0</v>
      </c>
      <c r="K4150" s="27">
        <v>5</v>
      </c>
      <c r="L4150" s="27">
        <v>1</v>
      </c>
      <c r="M4150" s="27">
        <v>1</v>
      </c>
      <c r="N4150" s="27">
        <v>0</v>
      </c>
      <c r="O4150" s="27">
        <v>0</v>
      </c>
      <c r="P4150" s="27">
        <v>8337000000</v>
      </c>
      <c r="Q4150" s="27"/>
      <c r="R4150" s="27">
        <v>1</v>
      </c>
      <c r="S4150" s="27">
        <v>1</v>
      </c>
      <c r="T4150" s="33">
        <v>0.90473952627382648</v>
      </c>
      <c r="U4150" s="27">
        <v>13240431.199999999</v>
      </c>
      <c r="V4150" s="27">
        <v>192626000</v>
      </c>
      <c r="W4150" s="27">
        <v>394404000</v>
      </c>
      <c r="X4150" s="27"/>
      <c r="Y4150" s="27"/>
      <c r="Z4150" s="27">
        <v>1</v>
      </c>
    </row>
    <row r="4151" spans="1:26">
      <c r="A4151" s="27">
        <v>2008</v>
      </c>
      <c r="B4151" t="s">
        <v>183</v>
      </c>
      <c r="C4151" s="27">
        <v>65250000</v>
      </c>
      <c r="D4151" s="27">
        <v>65250000</v>
      </c>
      <c r="E4151" s="27">
        <v>65250000</v>
      </c>
      <c r="F4151" s="27">
        <v>0</v>
      </c>
      <c r="G4151" s="27">
        <v>1</v>
      </c>
      <c r="H4151" s="27">
        <v>1</v>
      </c>
      <c r="I4151" s="27">
        <v>0</v>
      </c>
      <c r="J4151" s="27">
        <v>0</v>
      </c>
      <c r="K4151" s="27">
        <v>5</v>
      </c>
      <c r="L4151" s="27">
        <v>1</v>
      </c>
      <c r="M4151" s="27">
        <v>1</v>
      </c>
      <c r="N4151" s="27">
        <v>0</v>
      </c>
      <c r="O4151" s="27">
        <v>0</v>
      </c>
      <c r="P4151" s="27">
        <v>9912000000</v>
      </c>
      <c r="Q4151" s="27"/>
      <c r="R4151" s="27">
        <v>1</v>
      </c>
      <c r="S4151" s="27">
        <v>1</v>
      </c>
      <c r="T4151" s="33">
        <v>0.91944034308119871</v>
      </c>
      <c r="U4151" s="27">
        <v>12906991.300000001</v>
      </c>
      <c r="V4151" s="27">
        <v>236528000</v>
      </c>
      <c r="W4151" s="27">
        <v>385976000</v>
      </c>
      <c r="X4151" s="27">
        <v>103000000</v>
      </c>
      <c r="Y4151" s="27"/>
      <c r="Z4151" s="27">
        <v>1</v>
      </c>
    </row>
    <row r="4152" spans="1:26">
      <c r="A4152" s="27">
        <v>2009</v>
      </c>
      <c r="B4152" t="s">
        <v>183</v>
      </c>
      <c r="C4152" s="27">
        <v>54375000</v>
      </c>
      <c r="D4152" s="27">
        <v>54375000</v>
      </c>
      <c r="E4152" s="27">
        <v>54375000</v>
      </c>
      <c r="F4152" s="27">
        <v>0</v>
      </c>
      <c r="G4152" s="27">
        <v>1</v>
      </c>
      <c r="H4152" s="27">
        <v>1</v>
      </c>
      <c r="I4152" s="27">
        <v>0</v>
      </c>
      <c r="J4152" s="27">
        <v>0</v>
      </c>
      <c r="K4152" s="27">
        <v>5</v>
      </c>
      <c r="L4152" s="27">
        <v>1</v>
      </c>
      <c r="M4152" s="27">
        <v>1</v>
      </c>
      <c r="N4152" s="27">
        <v>0</v>
      </c>
      <c r="O4152" s="27">
        <v>0</v>
      </c>
      <c r="P4152" s="27">
        <v>9400000000</v>
      </c>
      <c r="Q4152" s="27"/>
      <c r="R4152" s="27">
        <v>1</v>
      </c>
      <c r="S4152" s="27">
        <v>1</v>
      </c>
      <c r="T4152" s="33">
        <v>0.81595367947064712</v>
      </c>
      <c r="U4152" s="27">
        <v>102868488</v>
      </c>
      <c r="V4152" s="27">
        <v>270914000</v>
      </c>
      <c r="W4152" s="27">
        <v>381616000</v>
      </c>
      <c r="X4152" s="27">
        <v>140000000</v>
      </c>
      <c r="Y4152" s="27"/>
      <c r="Z4152" s="27">
        <v>1</v>
      </c>
    </row>
    <row r="4153" spans="1:26">
      <c r="A4153" s="27">
        <v>2010</v>
      </c>
      <c r="B4153" t="s">
        <v>183</v>
      </c>
      <c r="C4153" s="27">
        <v>43500000</v>
      </c>
      <c r="D4153" s="27">
        <v>43500000</v>
      </c>
      <c r="E4153" s="27">
        <v>43500000</v>
      </c>
      <c r="F4153" s="27">
        <v>645364</v>
      </c>
      <c r="G4153" s="27">
        <v>1</v>
      </c>
      <c r="H4153" s="27">
        <v>1</v>
      </c>
      <c r="I4153" s="27">
        <v>0</v>
      </c>
      <c r="J4153" s="27">
        <v>0</v>
      </c>
      <c r="K4153" s="27">
        <v>5</v>
      </c>
      <c r="L4153" s="27">
        <v>1</v>
      </c>
      <c r="M4153" s="27">
        <v>1</v>
      </c>
      <c r="N4153" s="27">
        <v>0</v>
      </c>
      <c r="O4153" s="27">
        <v>0</v>
      </c>
      <c r="P4153" s="27">
        <v>9415000000</v>
      </c>
      <c r="Q4153" s="27"/>
      <c r="R4153" s="27">
        <v>1</v>
      </c>
      <c r="S4153" s="27">
        <v>1</v>
      </c>
      <c r="T4153" s="33">
        <v>1.0070075781651076</v>
      </c>
      <c r="U4153" s="27">
        <v>101053497.5</v>
      </c>
      <c r="V4153" s="27">
        <v>314625000</v>
      </c>
      <c r="W4153" s="27">
        <v>366627000</v>
      </c>
      <c r="X4153" s="27">
        <v>164000000</v>
      </c>
      <c r="Y4153" s="27"/>
      <c r="Z4153" s="27">
        <v>1</v>
      </c>
    </row>
    <row r="4154" spans="1:26">
      <c r="A4154" s="27">
        <v>2011</v>
      </c>
      <c r="B4154" t="s">
        <v>183</v>
      </c>
      <c r="C4154" s="27">
        <v>32625000</v>
      </c>
      <c r="D4154" s="27">
        <v>32625000</v>
      </c>
      <c r="E4154" s="27">
        <v>32625000</v>
      </c>
      <c r="F4154" s="27">
        <v>3100000</v>
      </c>
      <c r="G4154" s="27">
        <v>1</v>
      </c>
      <c r="H4154" s="27">
        <v>1</v>
      </c>
      <c r="I4154" s="27">
        <v>0</v>
      </c>
      <c r="J4154" s="27">
        <v>0</v>
      </c>
      <c r="K4154" s="27">
        <v>5</v>
      </c>
      <c r="L4154" s="27">
        <v>1</v>
      </c>
      <c r="M4154" s="27">
        <v>1</v>
      </c>
      <c r="N4154" s="27">
        <v>0</v>
      </c>
      <c r="O4154" s="27">
        <v>0</v>
      </c>
      <c r="P4154" s="27">
        <v>10659000000</v>
      </c>
      <c r="Q4154" s="27"/>
      <c r="R4154" s="27">
        <v>1</v>
      </c>
      <c r="S4154" s="27">
        <v>1</v>
      </c>
      <c r="T4154" s="33">
        <v>1.116808011796752</v>
      </c>
      <c r="U4154" s="27">
        <v>403187811.19999999</v>
      </c>
      <c r="V4154" s="27">
        <v>334442000</v>
      </c>
      <c r="W4154" s="27">
        <v>356726000</v>
      </c>
      <c r="X4154" s="27">
        <v>166000000</v>
      </c>
      <c r="Y4154" s="27"/>
      <c r="Z4154" s="27">
        <v>1</v>
      </c>
    </row>
    <row r="4155" spans="1:26">
      <c r="A4155" s="27">
        <v>2012</v>
      </c>
      <c r="B4155" t="s">
        <v>183</v>
      </c>
      <c r="C4155" s="27">
        <v>21750000</v>
      </c>
      <c r="D4155" s="27">
        <v>21750000</v>
      </c>
      <c r="E4155" s="27">
        <v>21750000</v>
      </c>
      <c r="F4155" s="27">
        <v>0</v>
      </c>
      <c r="G4155" s="27">
        <v>1</v>
      </c>
      <c r="H4155" s="27">
        <v>1</v>
      </c>
      <c r="I4155" s="27">
        <v>0</v>
      </c>
      <c r="J4155" s="27">
        <v>0</v>
      </c>
      <c r="K4155" s="27">
        <v>5</v>
      </c>
      <c r="L4155" s="27">
        <v>1</v>
      </c>
      <c r="M4155" s="27">
        <v>1</v>
      </c>
      <c r="N4155" s="27">
        <v>0</v>
      </c>
      <c r="O4155" s="27">
        <v>0</v>
      </c>
      <c r="P4155" s="27">
        <v>9751000000</v>
      </c>
      <c r="Q4155" s="27"/>
      <c r="R4155" s="27">
        <v>1</v>
      </c>
      <c r="S4155" s="27">
        <v>1</v>
      </c>
      <c r="T4155" s="33">
        <v>0.99562684078172081</v>
      </c>
      <c r="U4155" s="27">
        <v>403621129.10000002</v>
      </c>
      <c r="V4155" s="27">
        <v>352996000</v>
      </c>
      <c r="W4155" s="27">
        <v>345663000</v>
      </c>
      <c r="X4155" s="27">
        <v>153000000</v>
      </c>
      <c r="Y4155" s="27"/>
      <c r="Z4155" s="27">
        <v>1</v>
      </c>
    </row>
    <row r="4156" spans="1:26">
      <c r="A4156" s="27">
        <v>2013</v>
      </c>
      <c r="B4156" t="s">
        <v>183</v>
      </c>
      <c r="C4156" s="27">
        <v>590875000</v>
      </c>
      <c r="D4156" s="27">
        <v>126875000</v>
      </c>
      <c r="E4156" s="27">
        <v>590875000</v>
      </c>
      <c r="F4156" s="27">
        <v>580000000</v>
      </c>
      <c r="G4156" s="27">
        <v>1</v>
      </c>
      <c r="H4156" s="27">
        <v>1</v>
      </c>
      <c r="I4156" s="27">
        <v>0</v>
      </c>
      <c r="J4156" s="27">
        <v>0</v>
      </c>
      <c r="K4156" s="27">
        <v>5</v>
      </c>
      <c r="L4156" s="27">
        <v>1</v>
      </c>
      <c r="M4156" s="27">
        <v>1</v>
      </c>
      <c r="N4156" s="27">
        <v>0</v>
      </c>
      <c r="O4156" s="27">
        <v>0</v>
      </c>
      <c r="P4156" s="27">
        <v>10824000000</v>
      </c>
      <c r="Q4156" s="27"/>
      <c r="R4156" s="27">
        <v>1</v>
      </c>
      <c r="S4156" s="27">
        <v>1</v>
      </c>
      <c r="T4156" s="33">
        <v>0.99710818219516861</v>
      </c>
      <c r="U4156" s="27">
        <v>404429989</v>
      </c>
      <c r="V4156" s="27">
        <v>414306000</v>
      </c>
      <c r="W4156" s="27">
        <v>334573000</v>
      </c>
      <c r="X4156" s="27">
        <v>144000000</v>
      </c>
      <c r="Y4156" s="27"/>
      <c r="Z4156" s="27">
        <v>1</v>
      </c>
    </row>
    <row r="4157" spans="1:26">
      <c r="A4157" s="27">
        <v>2014</v>
      </c>
      <c r="B4157" t="s">
        <v>183</v>
      </c>
      <c r="C4157" s="27">
        <v>580000000</v>
      </c>
      <c r="D4157" s="27">
        <v>232000000</v>
      </c>
      <c r="E4157" s="27">
        <v>580000000</v>
      </c>
      <c r="F4157" s="27">
        <v>10613870</v>
      </c>
      <c r="G4157" s="27">
        <v>1</v>
      </c>
      <c r="H4157" s="27">
        <v>1</v>
      </c>
      <c r="I4157" s="27">
        <v>0</v>
      </c>
      <c r="J4157" s="27">
        <v>0</v>
      </c>
      <c r="K4157" s="27">
        <v>5</v>
      </c>
      <c r="L4157" s="27">
        <v>1</v>
      </c>
      <c r="M4157" s="27">
        <v>1</v>
      </c>
      <c r="N4157" s="27">
        <v>0</v>
      </c>
      <c r="O4157" s="27">
        <v>0</v>
      </c>
      <c r="P4157" s="27">
        <v>11378000000</v>
      </c>
      <c r="Q4157" s="27"/>
      <c r="R4157" s="27">
        <v>1</v>
      </c>
      <c r="S4157" s="27">
        <v>1</v>
      </c>
      <c r="T4157" s="33">
        <v>0.96696016921402161</v>
      </c>
      <c r="U4157" s="27">
        <v>273451297</v>
      </c>
      <c r="V4157" s="27">
        <v>413580000</v>
      </c>
      <c r="W4157" s="27">
        <v>303151000</v>
      </c>
      <c r="X4157" s="27">
        <v>118000000</v>
      </c>
      <c r="Y4157" s="27"/>
      <c r="Z4157" s="27">
        <v>1</v>
      </c>
    </row>
    <row r="4158" spans="1:26">
      <c r="A4158" s="27">
        <v>2015</v>
      </c>
      <c r="B4158" t="s">
        <v>183</v>
      </c>
      <c r="C4158" s="27">
        <v>580000000</v>
      </c>
      <c r="D4158" s="27">
        <v>348000000</v>
      </c>
      <c r="E4158" s="27">
        <v>580000000</v>
      </c>
      <c r="F4158" s="27">
        <v>0</v>
      </c>
      <c r="G4158" s="27">
        <v>1</v>
      </c>
      <c r="H4158" s="27">
        <v>1</v>
      </c>
      <c r="I4158" s="27">
        <v>0</v>
      </c>
      <c r="J4158" s="27">
        <v>0</v>
      </c>
      <c r="K4158" s="27">
        <v>5</v>
      </c>
      <c r="L4158" s="27">
        <v>1</v>
      </c>
      <c r="M4158" s="27">
        <v>1</v>
      </c>
      <c r="N4158" s="27">
        <v>0</v>
      </c>
      <c r="O4158" s="27">
        <v>0</v>
      </c>
      <c r="P4158" s="27">
        <v>10067000000</v>
      </c>
      <c r="Q4158" s="27"/>
      <c r="R4158" s="27">
        <v>1</v>
      </c>
      <c r="S4158" s="27">
        <v>1</v>
      </c>
      <c r="T4158" s="33">
        <v>0.821813335342235</v>
      </c>
      <c r="U4158" s="27">
        <v>90927445.400000006</v>
      </c>
      <c r="V4158" s="27">
        <v>378998000</v>
      </c>
      <c r="W4158" s="27">
        <v>277249000</v>
      </c>
      <c r="X4158" s="27">
        <v>106000000</v>
      </c>
      <c r="Y4158" s="27"/>
      <c r="Z4158" s="27">
        <v>1</v>
      </c>
    </row>
    <row r="4159" spans="1:26">
      <c r="A4159" s="27">
        <v>2016</v>
      </c>
      <c r="B4159" t="s">
        <v>183</v>
      </c>
      <c r="C4159" s="27">
        <v>580000000</v>
      </c>
      <c r="D4159" s="27">
        <v>464000000</v>
      </c>
      <c r="E4159" s="27">
        <v>580000000</v>
      </c>
      <c r="F4159" s="27">
        <v>0</v>
      </c>
      <c r="G4159" s="27">
        <v>1</v>
      </c>
      <c r="H4159" s="27">
        <v>1</v>
      </c>
      <c r="I4159" s="27">
        <v>0</v>
      </c>
      <c r="J4159" s="27">
        <v>0</v>
      </c>
      <c r="K4159" s="27">
        <v>5</v>
      </c>
      <c r="L4159" s="27">
        <v>1</v>
      </c>
      <c r="M4159" s="27">
        <v>1</v>
      </c>
      <c r="N4159" s="27">
        <v>0</v>
      </c>
      <c r="O4159" s="27">
        <v>0</v>
      </c>
      <c r="P4159" s="27">
        <v>10759000000</v>
      </c>
      <c r="Q4159" s="27"/>
      <c r="R4159" s="27">
        <v>1</v>
      </c>
      <c r="S4159" s="27">
        <v>1</v>
      </c>
      <c r="T4159" s="33">
        <v>0.86004996979414983</v>
      </c>
      <c r="U4159" s="27">
        <v>88210901.599999994</v>
      </c>
      <c r="V4159" s="27">
        <v>364948000</v>
      </c>
      <c r="W4159" s="27">
        <v>255298000</v>
      </c>
      <c r="X4159" s="27">
        <v>100000000</v>
      </c>
      <c r="Y4159" s="27"/>
      <c r="Z4159" s="27">
        <v>1</v>
      </c>
    </row>
    <row r="4160" spans="1:26">
      <c r="A4160" s="27">
        <v>2017</v>
      </c>
      <c r="B4160" t="s">
        <v>183</v>
      </c>
      <c r="C4160" s="27">
        <v>580000000</v>
      </c>
      <c r="D4160" s="27">
        <v>580000000</v>
      </c>
      <c r="E4160" s="27">
        <v>580000000</v>
      </c>
      <c r="F4160" s="27">
        <v>0</v>
      </c>
      <c r="G4160" s="27">
        <v>1</v>
      </c>
      <c r="H4160" s="27">
        <v>1</v>
      </c>
      <c r="I4160" s="27">
        <v>0</v>
      </c>
      <c r="J4160" s="27">
        <v>0</v>
      </c>
      <c r="K4160" s="27">
        <v>5</v>
      </c>
      <c r="L4160" s="27">
        <v>1</v>
      </c>
      <c r="M4160" s="27">
        <v>1</v>
      </c>
      <c r="N4160" s="27">
        <v>0</v>
      </c>
      <c r="O4160" s="27">
        <v>0</v>
      </c>
      <c r="P4160" s="27">
        <v>11366000000</v>
      </c>
      <c r="Q4160" s="27"/>
      <c r="R4160" s="27">
        <v>1</v>
      </c>
      <c r="S4160" s="27">
        <v>1</v>
      </c>
      <c r="T4160" s="33">
        <v>0.90809244833766045</v>
      </c>
      <c r="U4160" s="27">
        <v>93447416</v>
      </c>
      <c r="V4160" s="27">
        <v>402361000</v>
      </c>
      <c r="W4160" s="27">
        <v>255250000</v>
      </c>
      <c r="X4160" s="27">
        <v>100000000</v>
      </c>
      <c r="Y4160" s="27"/>
      <c r="Z4160" s="27">
        <v>1</v>
      </c>
    </row>
    <row r="4161" spans="1:26">
      <c r="A4161" s="27">
        <v>1960</v>
      </c>
      <c r="B4161" t="s">
        <v>72</v>
      </c>
      <c r="C4161" s="27"/>
      <c r="D4161" s="27"/>
      <c r="E4161" s="27"/>
      <c r="F4161" s="27">
        <v>0</v>
      </c>
      <c r="G4161" s="27">
        <v>0</v>
      </c>
      <c r="H4161" s="27">
        <v>0</v>
      </c>
      <c r="I4161" s="27">
        <v>1</v>
      </c>
      <c r="J4161" s="27">
        <v>0</v>
      </c>
      <c r="K4161" s="27">
        <v>4</v>
      </c>
      <c r="L4161" s="27">
        <v>1</v>
      </c>
      <c r="M4161" s="27">
        <v>0</v>
      </c>
      <c r="N4161" s="27">
        <v>0</v>
      </c>
      <c r="O4161" s="27">
        <v>0</v>
      </c>
      <c r="P4161" s="27"/>
      <c r="Q4161" s="27">
        <v>673081724.07632196</v>
      </c>
      <c r="R4161" s="27">
        <v>0</v>
      </c>
      <c r="S4161" s="27">
        <v>1</v>
      </c>
      <c r="T4161" s="33">
        <v>0.99364431383616725</v>
      </c>
      <c r="U4161" s="27"/>
      <c r="V4161" s="27"/>
      <c r="W4161" s="27"/>
      <c r="X4161" s="27"/>
      <c r="Y4161" s="27"/>
      <c r="Z4161" s="27">
        <v>1</v>
      </c>
    </row>
    <row r="4162" spans="1:26">
      <c r="A4162" s="27">
        <v>1961</v>
      </c>
      <c r="B4162" t="s">
        <v>72</v>
      </c>
      <c r="C4162" s="27"/>
      <c r="D4162" s="27"/>
      <c r="E4162" s="27"/>
      <c r="F4162" s="27">
        <v>0</v>
      </c>
      <c r="G4162" s="27">
        <v>0</v>
      </c>
      <c r="H4162" s="27">
        <v>0</v>
      </c>
      <c r="I4162" s="27">
        <v>1</v>
      </c>
      <c r="J4162" s="27">
        <v>0</v>
      </c>
      <c r="K4162" s="27">
        <v>4</v>
      </c>
      <c r="L4162" s="27">
        <v>1</v>
      </c>
      <c r="M4162" s="27">
        <v>0</v>
      </c>
      <c r="N4162" s="27">
        <v>0</v>
      </c>
      <c r="O4162" s="27">
        <v>0</v>
      </c>
      <c r="P4162" s="27"/>
      <c r="Q4162" s="27">
        <v>699161943.85710287</v>
      </c>
      <c r="R4162" s="27">
        <v>0</v>
      </c>
      <c r="S4162" s="27">
        <v>1</v>
      </c>
      <c r="T4162" s="33">
        <v>0.97346733996739376</v>
      </c>
      <c r="U4162" s="27"/>
      <c r="V4162" s="27"/>
      <c r="W4162" s="27"/>
      <c r="X4162" s="27"/>
      <c r="Y4162" s="27"/>
      <c r="Z4162" s="27">
        <v>1</v>
      </c>
    </row>
    <row r="4163" spans="1:26">
      <c r="A4163" s="27">
        <v>1962</v>
      </c>
      <c r="B4163" t="s">
        <v>72</v>
      </c>
      <c r="C4163" s="27"/>
      <c r="D4163" s="27"/>
      <c r="E4163" s="27"/>
      <c r="F4163" s="27">
        <v>0</v>
      </c>
      <c r="G4163" s="27">
        <v>0</v>
      </c>
      <c r="H4163" s="27">
        <v>0</v>
      </c>
      <c r="I4163" s="27">
        <v>1</v>
      </c>
      <c r="J4163" s="27">
        <v>0</v>
      </c>
      <c r="K4163" s="27">
        <v>4</v>
      </c>
      <c r="L4163" s="27">
        <v>1</v>
      </c>
      <c r="M4163" s="27">
        <v>0</v>
      </c>
      <c r="N4163" s="27">
        <v>0</v>
      </c>
      <c r="O4163" s="27">
        <v>0</v>
      </c>
      <c r="P4163" s="27"/>
      <c r="Q4163" s="27">
        <v>739286906.85155344</v>
      </c>
      <c r="R4163" s="27">
        <v>0</v>
      </c>
      <c r="S4163" s="27">
        <v>1</v>
      </c>
      <c r="T4163" s="33">
        <v>0.97699079984331827</v>
      </c>
      <c r="U4163" s="27"/>
      <c r="V4163" s="27"/>
      <c r="W4163" s="27"/>
      <c r="X4163" s="27"/>
      <c r="Y4163" s="27"/>
      <c r="Z4163" s="27">
        <v>1</v>
      </c>
    </row>
    <row r="4164" spans="1:26">
      <c r="A4164" s="27">
        <v>1963</v>
      </c>
      <c r="B4164" t="s">
        <v>72</v>
      </c>
      <c r="C4164" s="27"/>
      <c r="D4164" s="27"/>
      <c r="E4164" s="27"/>
      <c r="F4164" s="27">
        <v>0</v>
      </c>
      <c r="G4164" s="27">
        <v>0</v>
      </c>
      <c r="H4164" s="27">
        <v>0</v>
      </c>
      <c r="I4164" s="27">
        <v>1</v>
      </c>
      <c r="J4164" s="27">
        <v>0</v>
      </c>
      <c r="K4164" s="27">
        <v>4</v>
      </c>
      <c r="L4164" s="27">
        <v>1</v>
      </c>
      <c r="M4164" s="27">
        <v>0</v>
      </c>
      <c r="N4164" s="27">
        <v>0</v>
      </c>
      <c r="O4164" s="27">
        <v>0</v>
      </c>
      <c r="P4164" s="27"/>
      <c r="Q4164" s="27">
        <v>759345862.97133076</v>
      </c>
      <c r="R4164" s="27">
        <v>0</v>
      </c>
      <c r="S4164" s="27">
        <v>1</v>
      </c>
      <c r="T4164" s="33">
        <v>0.98866747285419376</v>
      </c>
      <c r="U4164" s="27"/>
      <c r="V4164" s="27"/>
      <c r="W4164" s="27"/>
      <c r="X4164" s="27"/>
      <c r="Y4164" s="27"/>
      <c r="Z4164" s="27">
        <v>1</v>
      </c>
    </row>
    <row r="4165" spans="1:26">
      <c r="A4165" s="27">
        <v>1964</v>
      </c>
      <c r="B4165" t="s">
        <v>72</v>
      </c>
      <c r="C4165" s="27"/>
      <c r="D4165" s="27"/>
      <c r="E4165" s="27"/>
      <c r="F4165" s="27">
        <v>0</v>
      </c>
      <c r="G4165" s="27">
        <v>0</v>
      </c>
      <c r="H4165" s="27">
        <v>0</v>
      </c>
      <c r="I4165" s="27">
        <v>1</v>
      </c>
      <c r="J4165" s="27">
        <v>0</v>
      </c>
      <c r="K4165" s="27">
        <v>4</v>
      </c>
      <c r="L4165" s="27">
        <v>1</v>
      </c>
      <c r="M4165" s="27">
        <v>0</v>
      </c>
      <c r="N4165" s="27">
        <v>0</v>
      </c>
      <c r="O4165" s="27">
        <v>0</v>
      </c>
      <c r="P4165" s="27"/>
      <c r="Q4165" s="27">
        <v>802482182.92419243</v>
      </c>
      <c r="R4165" s="27">
        <v>0</v>
      </c>
      <c r="S4165" s="27">
        <v>1</v>
      </c>
      <c r="T4165" s="33">
        <v>1.0337554660061781</v>
      </c>
      <c r="U4165" s="27"/>
      <c r="V4165" s="27"/>
      <c r="W4165" s="27"/>
      <c r="X4165" s="27"/>
      <c r="Y4165" s="27"/>
      <c r="Z4165" s="27">
        <v>1</v>
      </c>
    </row>
    <row r="4166" spans="1:26">
      <c r="A4166" s="27">
        <v>1965</v>
      </c>
      <c r="B4166" t="s">
        <v>72</v>
      </c>
      <c r="C4166" s="27"/>
      <c r="D4166" s="27"/>
      <c r="E4166" s="27"/>
      <c r="F4166" s="27">
        <v>0</v>
      </c>
      <c r="G4166" s="27">
        <v>0</v>
      </c>
      <c r="H4166" s="27">
        <v>0</v>
      </c>
      <c r="I4166" s="27">
        <v>1</v>
      </c>
      <c r="J4166" s="27">
        <v>0</v>
      </c>
      <c r="K4166" s="27">
        <v>4</v>
      </c>
      <c r="L4166" s="27">
        <v>1</v>
      </c>
      <c r="M4166" s="27">
        <v>0</v>
      </c>
      <c r="N4166" s="27">
        <v>0</v>
      </c>
      <c r="O4166" s="27">
        <v>0</v>
      </c>
      <c r="P4166" s="27"/>
      <c r="Q4166" s="27">
        <v>833563472.16235185</v>
      </c>
      <c r="R4166" s="27">
        <v>0</v>
      </c>
      <c r="S4166" s="27">
        <v>1</v>
      </c>
      <c r="T4166" s="33">
        <v>1.0227515959565798</v>
      </c>
      <c r="U4166" s="27"/>
      <c r="V4166" s="27"/>
      <c r="W4166" s="27"/>
      <c r="X4166" s="27"/>
      <c r="Y4166" s="27"/>
      <c r="Z4166" s="27">
        <v>1</v>
      </c>
    </row>
    <row r="4167" spans="1:26">
      <c r="A4167" s="27">
        <v>1966</v>
      </c>
      <c r="B4167" t="s">
        <v>72</v>
      </c>
      <c r="C4167" s="27"/>
      <c r="D4167" s="27"/>
      <c r="E4167" s="27"/>
      <c r="F4167" s="27">
        <v>0</v>
      </c>
      <c r="G4167" s="27">
        <v>0</v>
      </c>
      <c r="H4167" s="27">
        <v>0</v>
      </c>
      <c r="I4167" s="27">
        <v>1</v>
      </c>
      <c r="J4167" s="27">
        <v>0</v>
      </c>
      <c r="K4167" s="27">
        <v>4</v>
      </c>
      <c r="L4167" s="27">
        <v>1</v>
      </c>
      <c r="M4167" s="27">
        <v>0</v>
      </c>
      <c r="N4167" s="27">
        <v>0</v>
      </c>
      <c r="O4167" s="27">
        <v>0</v>
      </c>
      <c r="P4167" s="27"/>
      <c r="Q4167" s="27">
        <v>900264583.68820524</v>
      </c>
      <c r="R4167" s="27">
        <v>0</v>
      </c>
      <c r="S4167" s="27">
        <v>1</v>
      </c>
      <c r="T4167" s="33">
        <v>1.060453919000093</v>
      </c>
      <c r="U4167" s="27"/>
      <c r="V4167" s="27"/>
      <c r="W4167" s="27"/>
      <c r="X4167" s="27"/>
      <c r="Y4167" s="27"/>
      <c r="Z4167" s="27">
        <v>1</v>
      </c>
    </row>
    <row r="4168" spans="1:26">
      <c r="A4168" s="27">
        <v>1967</v>
      </c>
      <c r="B4168" t="s">
        <v>72</v>
      </c>
      <c r="C4168" s="27"/>
      <c r="D4168" s="27"/>
      <c r="E4168" s="27"/>
      <c r="F4168" s="27">
        <v>0</v>
      </c>
      <c r="G4168" s="27">
        <v>0</v>
      </c>
      <c r="H4168" s="27">
        <v>0</v>
      </c>
      <c r="I4168" s="27">
        <v>1</v>
      </c>
      <c r="J4168" s="27">
        <v>0</v>
      </c>
      <c r="K4168" s="27">
        <v>4</v>
      </c>
      <c r="L4168" s="27">
        <v>1</v>
      </c>
      <c r="M4168" s="27">
        <v>0</v>
      </c>
      <c r="N4168" s="27">
        <v>0</v>
      </c>
      <c r="O4168" s="27">
        <v>0</v>
      </c>
      <c r="P4168" s="27"/>
      <c r="Q4168" s="27">
        <v>956436931.14234734</v>
      </c>
      <c r="R4168" s="27">
        <v>0</v>
      </c>
      <c r="S4168" s="27">
        <v>1</v>
      </c>
      <c r="T4168" s="33">
        <v>1.0100991944882907</v>
      </c>
      <c r="U4168" s="27"/>
      <c r="V4168" s="27"/>
      <c r="W4168" s="27"/>
      <c r="X4168" s="27"/>
      <c r="Y4168" s="27"/>
      <c r="Z4168" s="27">
        <v>1</v>
      </c>
    </row>
    <row r="4169" spans="1:26">
      <c r="A4169" s="27">
        <v>1968</v>
      </c>
      <c r="B4169" t="s">
        <v>72</v>
      </c>
      <c r="C4169" s="27"/>
      <c r="D4169" s="27"/>
      <c r="E4169" s="27"/>
      <c r="F4169" s="27">
        <v>0</v>
      </c>
      <c r="G4169" s="27">
        <v>0</v>
      </c>
      <c r="H4169" s="27">
        <v>0</v>
      </c>
      <c r="I4169" s="27">
        <v>1</v>
      </c>
      <c r="J4169" s="27">
        <v>0</v>
      </c>
      <c r="K4169" s="27">
        <v>4</v>
      </c>
      <c r="L4169" s="27">
        <v>1</v>
      </c>
      <c r="M4169" s="27">
        <v>0</v>
      </c>
      <c r="N4169" s="27">
        <v>0</v>
      </c>
      <c r="O4169" s="27">
        <v>0</v>
      </c>
      <c r="P4169" s="27"/>
      <c r="Q4169" s="27">
        <v>1031669636.3611614</v>
      </c>
      <c r="R4169" s="27">
        <v>0</v>
      </c>
      <c r="S4169" s="27">
        <v>1</v>
      </c>
      <c r="T4169" s="33">
        <v>0.99765870157012104</v>
      </c>
      <c r="U4169" s="27"/>
      <c r="V4169" s="27"/>
      <c r="W4169" s="27"/>
      <c r="X4169" s="27"/>
      <c r="Y4169" s="27"/>
      <c r="Z4169" s="27">
        <v>1</v>
      </c>
    </row>
    <row r="4170" spans="1:26">
      <c r="A4170" s="27">
        <v>1969</v>
      </c>
      <c r="B4170" t="s">
        <v>72</v>
      </c>
      <c r="C4170" s="27"/>
      <c r="D4170" s="27"/>
      <c r="E4170" s="27"/>
      <c r="F4170" s="27">
        <v>0</v>
      </c>
      <c r="G4170" s="27">
        <v>0</v>
      </c>
      <c r="H4170" s="27">
        <v>0</v>
      </c>
      <c r="I4170" s="27">
        <v>1</v>
      </c>
      <c r="J4170" s="27">
        <v>0</v>
      </c>
      <c r="K4170" s="27">
        <v>4</v>
      </c>
      <c r="L4170" s="27">
        <v>1</v>
      </c>
      <c r="M4170" s="27">
        <v>0</v>
      </c>
      <c r="N4170" s="27">
        <v>0</v>
      </c>
      <c r="O4170" s="27">
        <v>0</v>
      </c>
      <c r="P4170" s="27"/>
      <c r="Q4170" s="27">
        <v>1056391054.5386014</v>
      </c>
      <c r="R4170" s="27">
        <v>0</v>
      </c>
      <c r="S4170" s="27">
        <v>1</v>
      </c>
      <c r="T4170" s="33">
        <v>1.0058077459461789</v>
      </c>
      <c r="U4170" s="27"/>
      <c r="V4170" s="27"/>
      <c r="W4170" s="27"/>
      <c r="X4170" s="27"/>
      <c r="Y4170" s="27"/>
      <c r="Z4170" s="27">
        <v>1</v>
      </c>
    </row>
    <row r="4171" spans="1:26">
      <c r="A4171" s="27">
        <v>1970</v>
      </c>
      <c r="B4171" t="s">
        <v>72</v>
      </c>
      <c r="C4171" s="27"/>
      <c r="D4171" s="27"/>
      <c r="E4171" s="27"/>
      <c r="F4171" s="27">
        <v>0</v>
      </c>
      <c r="G4171" s="27">
        <v>0</v>
      </c>
      <c r="H4171" s="27">
        <v>0</v>
      </c>
      <c r="I4171" s="27">
        <v>1</v>
      </c>
      <c r="J4171" s="27">
        <v>0</v>
      </c>
      <c r="K4171" s="27">
        <v>4</v>
      </c>
      <c r="L4171" s="27">
        <v>1</v>
      </c>
      <c r="M4171" s="27">
        <v>0</v>
      </c>
      <c r="N4171" s="27">
        <v>0</v>
      </c>
      <c r="O4171" s="27">
        <v>0</v>
      </c>
      <c r="P4171" s="27"/>
      <c r="Q4171" s="27">
        <v>1111859569.7715023</v>
      </c>
      <c r="R4171" s="27">
        <v>0</v>
      </c>
      <c r="S4171" s="27">
        <v>1</v>
      </c>
      <c r="T4171" s="33">
        <v>1</v>
      </c>
      <c r="U4171" s="27">
        <v>0</v>
      </c>
      <c r="V4171" s="27">
        <v>1576000</v>
      </c>
      <c r="W4171" s="27">
        <v>9869000</v>
      </c>
      <c r="X4171" s="27"/>
      <c r="Y4171" s="27">
        <v>0</v>
      </c>
      <c r="Z4171" s="27">
        <v>1</v>
      </c>
    </row>
    <row r="4172" spans="1:26">
      <c r="A4172" s="27">
        <v>1971</v>
      </c>
      <c r="B4172" t="s">
        <v>72</v>
      </c>
      <c r="C4172" s="27"/>
      <c r="D4172" s="27"/>
      <c r="E4172" s="27"/>
      <c r="F4172" s="27">
        <v>0</v>
      </c>
      <c r="G4172" s="27">
        <v>0</v>
      </c>
      <c r="H4172" s="27">
        <v>0</v>
      </c>
      <c r="I4172" s="27">
        <v>1</v>
      </c>
      <c r="J4172" s="27">
        <v>0</v>
      </c>
      <c r="K4172" s="27">
        <v>4</v>
      </c>
      <c r="L4172" s="27">
        <v>1</v>
      </c>
      <c r="M4172" s="27">
        <v>0</v>
      </c>
      <c r="N4172" s="27">
        <v>0</v>
      </c>
      <c r="O4172" s="27">
        <v>0</v>
      </c>
      <c r="P4172" s="27"/>
      <c r="Q4172" s="27">
        <v>1199507629.9917893</v>
      </c>
      <c r="R4172" s="27">
        <v>0</v>
      </c>
      <c r="S4172" s="27">
        <v>1</v>
      </c>
      <c r="T4172" s="33">
        <v>0.92761372871024128</v>
      </c>
      <c r="U4172" s="27">
        <v>0</v>
      </c>
      <c r="V4172" s="27">
        <v>4863000</v>
      </c>
      <c r="W4172" s="27">
        <v>12166000</v>
      </c>
      <c r="X4172" s="27"/>
      <c r="Y4172" s="27">
        <v>0</v>
      </c>
      <c r="Z4172" s="27">
        <v>1</v>
      </c>
    </row>
    <row r="4173" spans="1:26">
      <c r="A4173" s="27">
        <v>1972</v>
      </c>
      <c r="B4173" t="s">
        <v>72</v>
      </c>
      <c r="C4173" s="27"/>
      <c r="D4173" s="27"/>
      <c r="E4173" s="27"/>
      <c r="F4173" s="27">
        <v>11300000</v>
      </c>
      <c r="G4173" s="27">
        <v>0</v>
      </c>
      <c r="H4173" s="27">
        <v>0</v>
      </c>
      <c r="I4173" s="27">
        <v>1</v>
      </c>
      <c r="J4173" s="27">
        <v>0</v>
      </c>
      <c r="K4173" s="27">
        <v>4</v>
      </c>
      <c r="L4173" s="27">
        <v>1</v>
      </c>
      <c r="M4173" s="27">
        <v>0</v>
      </c>
      <c r="N4173" s="27">
        <v>0</v>
      </c>
      <c r="O4173" s="27">
        <v>0</v>
      </c>
      <c r="P4173" s="27"/>
      <c r="Q4173" s="27">
        <v>1341590681.5851088</v>
      </c>
      <c r="R4173" s="27">
        <v>1</v>
      </c>
      <c r="S4173" s="27">
        <v>1</v>
      </c>
      <c r="T4173" s="33">
        <v>0.92122545142259926</v>
      </c>
      <c r="U4173" s="27">
        <v>0</v>
      </c>
      <c r="V4173" s="27">
        <v>6996000</v>
      </c>
      <c r="W4173" s="27">
        <v>15471000</v>
      </c>
      <c r="X4173" s="27"/>
      <c r="Y4173" s="27">
        <v>0</v>
      </c>
      <c r="Z4173" s="27">
        <v>1</v>
      </c>
    </row>
    <row r="4174" spans="1:26">
      <c r="A4174" s="27">
        <v>1973</v>
      </c>
      <c r="B4174" t="s">
        <v>72</v>
      </c>
      <c r="C4174" s="27"/>
      <c r="D4174" s="27"/>
      <c r="E4174" s="27"/>
      <c r="F4174" s="27">
        <v>0</v>
      </c>
      <c r="G4174" s="27">
        <v>0</v>
      </c>
      <c r="H4174" s="27">
        <v>0</v>
      </c>
      <c r="I4174" s="27">
        <v>1</v>
      </c>
      <c r="J4174" s="27">
        <v>0</v>
      </c>
      <c r="K4174" s="27">
        <v>4</v>
      </c>
      <c r="L4174" s="27">
        <v>1</v>
      </c>
      <c r="M4174" s="27">
        <v>0</v>
      </c>
      <c r="N4174" s="27">
        <v>0</v>
      </c>
      <c r="O4174" s="27">
        <v>0</v>
      </c>
      <c r="P4174" s="27"/>
      <c r="Q4174" s="27">
        <v>1653062347.3625412</v>
      </c>
      <c r="R4174" s="27">
        <v>1</v>
      </c>
      <c r="S4174" s="27">
        <v>1</v>
      </c>
      <c r="T4174" s="33">
        <v>1.2798279189511945</v>
      </c>
      <c r="U4174" s="27">
        <v>0</v>
      </c>
      <c r="V4174" s="27">
        <v>10501000</v>
      </c>
      <c r="W4174" s="27">
        <v>27976000</v>
      </c>
      <c r="X4174" s="27"/>
      <c r="Y4174" s="27">
        <v>0</v>
      </c>
      <c r="Z4174" s="27">
        <v>1</v>
      </c>
    </row>
    <row r="4175" spans="1:26">
      <c r="A4175" s="27">
        <v>1974</v>
      </c>
      <c r="B4175" t="s">
        <v>72</v>
      </c>
      <c r="C4175" s="27"/>
      <c r="D4175" s="27"/>
      <c r="E4175" s="27"/>
      <c r="F4175" s="27">
        <v>0</v>
      </c>
      <c r="G4175" s="27">
        <v>0</v>
      </c>
      <c r="H4175" s="27">
        <v>0</v>
      </c>
      <c r="I4175" s="27">
        <v>1</v>
      </c>
      <c r="J4175" s="27">
        <v>0</v>
      </c>
      <c r="K4175" s="27">
        <v>4</v>
      </c>
      <c r="L4175" s="27">
        <v>1</v>
      </c>
      <c r="M4175" s="27">
        <v>0</v>
      </c>
      <c r="N4175" s="27">
        <v>0</v>
      </c>
      <c r="O4175" s="27">
        <v>0</v>
      </c>
      <c r="P4175" s="27"/>
      <c r="Q4175" s="27">
        <v>1917508190.0468938</v>
      </c>
      <c r="R4175" s="27">
        <v>1</v>
      </c>
      <c r="S4175" s="27">
        <v>1</v>
      </c>
      <c r="T4175" s="33">
        <v>1.2793035310212315</v>
      </c>
      <c r="U4175" s="27">
        <v>4224180</v>
      </c>
      <c r="V4175" s="27">
        <v>10626000</v>
      </c>
      <c r="W4175" s="27">
        <v>40102000</v>
      </c>
      <c r="X4175" s="27"/>
      <c r="Y4175" s="27">
        <v>0</v>
      </c>
      <c r="Z4175" s="27">
        <v>1</v>
      </c>
    </row>
    <row r="4176" spans="1:26">
      <c r="A4176" s="27">
        <v>1975</v>
      </c>
      <c r="B4176" t="s">
        <v>72</v>
      </c>
      <c r="C4176" s="27"/>
      <c r="D4176" s="27"/>
      <c r="E4176" s="27"/>
      <c r="F4176" s="27">
        <v>57500000</v>
      </c>
      <c r="G4176" s="27">
        <v>0</v>
      </c>
      <c r="H4176" s="27">
        <v>0</v>
      </c>
      <c r="I4176" s="27">
        <v>1</v>
      </c>
      <c r="J4176" s="27">
        <v>0</v>
      </c>
      <c r="K4176" s="27">
        <v>4</v>
      </c>
      <c r="L4176" s="27">
        <v>1</v>
      </c>
      <c r="M4176" s="27">
        <v>0</v>
      </c>
      <c r="N4176" s="27">
        <v>0</v>
      </c>
      <c r="O4176" s="27">
        <v>0</v>
      </c>
      <c r="P4176" s="27"/>
      <c r="Q4176" s="27">
        <v>2283049233.2875834</v>
      </c>
      <c r="R4176" s="27">
        <v>1</v>
      </c>
      <c r="S4176" s="27">
        <v>1</v>
      </c>
      <c r="T4176" s="33">
        <v>0.94696688960437181</v>
      </c>
      <c r="U4176" s="27">
        <v>16741010</v>
      </c>
      <c r="V4176" s="27">
        <v>23648000</v>
      </c>
      <c r="W4176" s="27">
        <v>54199000</v>
      </c>
      <c r="X4176" s="27"/>
      <c r="Y4176" s="27">
        <v>0</v>
      </c>
      <c r="Z4176" s="27">
        <v>1</v>
      </c>
    </row>
    <row r="4177" spans="1:26">
      <c r="A4177" s="27">
        <v>1976</v>
      </c>
      <c r="B4177" t="s">
        <v>72</v>
      </c>
      <c r="C4177" s="27"/>
      <c r="D4177" s="27"/>
      <c r="E4177" s="27"/>
      <c r="F4177" s="27">
        <v>20600000</v>
      </c>
      <c r="G4177" s="27">
        <v>0</v>
      </c>
      <c r="H4177" s="27">
        <v>0</v>
      </c>
      <c r="I4177" s="27">
        <v>1</v>
      </c>
      <c r="J4177" s="27">
        <v>0</v>
      </c>
      <c r="K4177" s="27">
        <v>4</v>
      </c>
      <c r="L4177" s="27">
        <v>1</v>
      </c>
      <c r="M4177" s="27">
        <v>0</v>
      </c>
      <c r="N4177" s="27">
        <v>0</v>
      </c>
      <c r="O4177" s="27">
        <v>0</v>
      </c>
      <c r="P4177" s="27"/>
      <c r="Q4177" s="27">
        <v>2181844193.9254036</v>
      </c>
      <c r="R4177" s="27">
        <v>1</v>
      </c>
      <c r="S4177" s="27">
        <v>1</v>
      </c>
      <c r="T4177" s="33">
        <v>1.0219497573337515</v>
      </c>
      <c r="U4177" s="27">
        <v>16614169</v>
      </c>
      <c r="V4177" s="27">
        <v>25830000</v>
      </c>
      <c r="W4177" s="27">
        <v>67749000</v>
      </c>
      <c r="X4177" s="27"/>
      <c r="Y4177" s="27">
        <v>0</v>
      </c>
      <c r="Z4177" s="27">
        <v>1</v>
      </c>
    </row>
    <row r="4178" spans="1:26">
      <c r="A4178" s="27">
        <v>1977</v>
      </c>
      <c r="B4178" t="s">
        <v>72</v>
      </c>
      <c r="C4178" s="27"/>
      <c r="D4178" s="27"/>
      <c r="E4178" s="27"/>
      <c r="F4178" s="27">
        <v>0</v>
      </c>
      <c r="G4178" s="27">
        <v>0</v>
      </c>
      <c r="H4178" s="27">
        <v>0</v>
      </c>
      <c r="I4178" s="27">
        <v>1</v>
      </c>
      <c r="J4178" s="27">
        <v>0</v>
      </c>
      <c r="K4178" s="27">
        <v>4</v>
      </c>
      <c r="L4178" s="27">
        <v>1</v>
      </c>
      <c r="M4178" s="27">
        <v>0</v>
      </c>
      <c r="N4178" s="27">
        <v>0</v>
      </c>
      <c r="O4178" s="27">
        <v>0</v>
      </c>
      <c r="P4178" s="27"/>
      <c r="Q4178" s="27">
        <v>2358930406.4289637</v>
      </c>
      <c r="R4178" s="27">
        <v>1</v>
      </c>
      <c r="S4178" s="27">
        <v>1</v>
      </c>
      <c r="T4178" s="33">
        <v>1.0409624303569636</v>
      </c>
      <c r="U4178" s="27">
        <v>19034505.699999999</v>
      </c>
      <c r="V4178" s="27">
        <v>25712000</v>
      </c>
      <c r="W4178" s="27">
        <v>76507000</v>
      </c>
      <c r="X4178" s="27"/>
      <c r="Y4178" s="27">
        <v>0</v>
      </c>
      <c r="Z4178" s="27">
        <v>1</v>
      </c>
    </row>
    <row r="4179" spans="1:26">
      <c r="A4179" s="27">
        <v>1978</v>
      </c>
      <c r="B4179" t="s">
        <v>72</v>
      </c>
      <c r="C4179" s="27"/>
      <c r="D4179" s="27"/>
      <c r="E4179" s="27"/>
      <c r="F4179" s="27">
        <v>0</v>
      </c>
      <c r="G4179" s="27">
        <v>0</v>
      </c>
      <c r="H4179" s="27">
        <v>0</v>
      </c>
      <c r="I4179" s="27">
        <v>1</v>
      </c>
      <c r="J4179" s="27">
        <v>0</v>
      </c>
      <c r="K4179" s="27">
        <v>4</v>
      </c>
      <c r="L4179" s="27">
        <v>1</v>
      </c>
      <c r="M4179" s="27">
        <v>0</v>
      </c>
      <c r="N4179" s="27">
        <v>0</v>
      </c>
      <c r="O4179" s="27">
        <v>0</v>
      </c>
      <c r="P4179" s="27"/>
      <c r="Q4179" s="27">
        <v>2669755115.5056915</v>
      </c>
      <c r="R4179" s="27">
        <v>1</v>
      </c>
      <c r="S4179" s="27">
        <v>1</v>
      </c>
      <c r="T4179" s="33">
        <v>0.91734575384516981</v>
      </c>
      <c r="U4179" s="27">
        <v>31509278.899999999</v>
      </c>
      <c r="V4179" s="27">
        <v>26310000</v>
      </c>
      <c r="W4179" s="27">
        <v>84998000</v>
      </c>
      <c r="X4179" s="27"/>
      <c r="Y4179" s="27">
        <v>29600000</v>
      </c>
      <c r="Z4179" s="27">
        <v>1</v>
      </c>
    </row>
    <row r="4180" spans="1:26">
      <c r="A4180" s="27">
        <v>1979</v>
      </c>
      <c r="B4180" t="s">
        <v>72</v>
      </c>
      <c r="C4180" s="27"/>
      <c r="D4180" s="27"/>
      <c r="E4180" s="27"/>
      <c r="F4180" s="27">
        <v>0</v>
      </c>
      <c r="G4180" s="27">
        <v>0</v>
      </c>
      <c r="H4180" s="27">
        <v>0</v>
      </c>
      <c r="I4180" s="27">
        <v>1</v>
      </c>
      <c r="J4180" s="27">
        <v>0</v>
      </c>
      <c r="K4180" s="27">
        <v>4</v>
      </c>
      <c r="L4180" s="27">
        <v>1</v>
      </c>
      <c r="M4180" s="27">
        <v>0</v>
      </c>
      <c r="N4180" s="27">
        <v>0</v>
      </c>
      <c r="O4180" s="27">
        <v>0</v>
      </c>
      <c r="P4180" s="27"/>
      <c r="Q4180" s="27">
        <v>3463565881.4248624</v>
      </c>
      <c r="R4180" s="27">
        <v>1</v>
      </c>
      <c r="S4180" s="27">
        <v>1</v>
      </c>
      <c r="T4180" s="33">
        <v>0.9810294585578897</v>
      </c>
      <c r="U4180" s="27">
        <v>27197595.199999999</v>
      </c>
      <c r="V4180" s="27">
        <v>28640000</v>
      </c>
      <c r="W4180" s="27">
        <v>97410000</v>
      </c>
      <c r="X4180" s="27"/>
      <c r="Y4180" s="27">
        <v>26300000</v>
      </c>
      <c r="Z4180" s="27">
        <v>1</v>
      </c>
    </row>
    <row r="4181" spans="1:26">
      <c r="A4181" s="27">
        <v>1980</v>
      </c>
      <c r="B4181" t="s">
        <v>72</v>
      </c>
      <c r="C4181" s="27"/>
      <c r="D4181" s="27"/>
      <c r="E4181" s="27"/>
      <c r="F4181" s="27">
        <v>0</v>
      </c>
      <c r="G4181" s="27">
        <v>0</v>
      </c>
      <c r="H4181" s="27">
        <v>0</v>
      </c>
      <c r="I4181" s="27">
        <v>1</v>
      </c>
      <c r="J4181" s="27">
        <v>0</v>
      </c>
      <c r="K4181" s="27">
        <v>4</v>
      </c>
      <c r="L4181" s="27">
        <v>1</v>
      </c>
      <c r="M4181" s="27">
        <v>0</v>
      </c>
      <c r="N4181" s="27">
        <v>0</v>
      </c>
      <c r="O4181" s="27">
        <v>0</v>
      </c>
      <c r="P4181" s="27">
        <v>4042000000</v>
      </c>
      <c r="Q4181" s="27">
        <v>4042139901.3669782</v>
      </c>
      <c r="R4181" s="27">
        <v>1</v>
      </c>
      <c r="S4181" s="27">
        <v>1</v>
      </c>
      <c r="T4181" s="33">
        <v>0.94044734443210454</v>
      </c>
      <c r="U4181" s="27">
        <v>86980627.099999994</v>
      </c>
      <c r="V4181" s="27">
        <v>29759000</v>
      </c>
      <c r="W4181" s="27">
        <v>121934000</v>
      </c>
      <c r="X4181" s="27"/>
      <c r="Y4181" s="27">
        <v>5500000</v>
      </c>
      <c r="Z4181" s="27">
        <v>1</v>
      </c>
    </row>
    <row r="4182" spans="1:26">
      <c r="A4182" s="27">
        <v>1981</v>
      </c>
      <c r="B4182" t="s">
        <v>72</v>
      </c>
      <c r="C4182" s="27"/>
      <c r="D4182" s="27"/>
      <c r="E4182" s="27"/>
      <c r="F4182" s="27">
        <v>0</v>
      </c>
      <c r="G4182" s="27">
        <v>0</v>
      </c>
      <c r="H4182" s="27">
        <v>0</v>
      </c>
      <c r="I4182" s="27">
        <v>1</v>
      </c>
      <c r="J4182" s="27">
        <v>0</v>
      </c>
      <c r="K4182" s="27">
        <v>4</v>
      </c>
      <c r="L4182" s="27">
        <v>1</v>
      </c>
      <c r="M4182" s="27">
        <v>0</v>
      </c>
      <c r="N4182" s="27">
        <v>0</v>
      </c>
      <c r="O4182" s="27">
        <v>0</v>
      </c>
      <c r="P4182" s="27">
        <v>3595000000</v>
      </c>
      <c r="Q4182" s="27">
        <v>3594868208.4188461</v>
      </c>
      <c r="R4182" s="27">
        <v>1</v>
      </c>
      <c r="S4182" s="27">
        <v>1</v>
      </c>
      <c r="T4182" s="33">
        <v>0.83355014400471705</v>
      </c>
      <c r="U4182" s="27">
        <v>116673895.7</v>
      </c>
      <c r="V4182" s="27">
        <v>30725000</v>
      </c>
      <c r="W4182" s="27">
        <v>154547396</v>
      </c>
      <c r="X4182" s="27"/>
      <c r="Y4182" s="27">
        <v>0</v>
      </c>
      <c r="Z4182" s="27">
        <v>1</v>
      </c>
    </row>
    <row r="4183" spans="1:26">
      <c r="A4183" s="27">
        <v>1982</v>
      </c>
      <c r="B4183" t="s">
        <v>72</v>
      </c>
      <c r="C4183" s="27"/>
      <c r="D4183" s="27"/>
      <c r="E4183" s="27"/>
      <c r="F4183" s="27">
        <v>0</v>
      </c>
      <c r="G4183" s="27">
        <v>0</v>
      </c>
      <c r="H4183" s="27">
        <v>0</v>
      </c>
      <c r="I4183" s="27">
        <v>1</v>
      </c>
      <c r="J4183" s="27">
        <v>0</v>
      </c>
      <c r="K4183" s="27">
        <v>4</v>
      </c>
      <c r="L4183" s="27">
        <v>1</v>
      </c>
      <c r="M4183" s="27">
        <v>0</v>
      </c>
      <c r="N4183" s="27">
        <v>0</v>
      </c>
      <c r="O4183" s="27">
        <v>0</v>
      </c>
      <c r="P4183" s="27">
        <v>3526000000</v>
      </c>
      <c r="Q4183" s="27">
        <v>3526198070.09621</v>
      </c>
      <c r="R4183" s="27">
        <v>0</v>
      </c>
      <c r="S4183" s="27">
        <v>1</v>
      </c>
      <c r="T4183" s="33">
        <v>0.78443295677873848</v>
      </c>
      <c r="U4183" s="27">
        <v>167627818.90000001</v>
      </c>
      <c r="V4183" s="27">
        <v>30549000</v>
      </c>
      <c r="W4183" s="27">
        <v>187426356.30000001</v>
      </c>
      <c r="X4183" s="27"/>
      <c r="Y4183" s="27">
        <v>0</v>
      </c>
      <c r="Z4183" s="27">
        <v>1</v>
      </c>
    </row>
    <row r="4184" spans="1:26">
      <c r="A4184" s="27">
        <v>1983</v>
      </c>
      <c r="B4184" t="s">
        <v>72</v>
      </c>
      <c r="C4184" s="27"/>
      <c r="D4184" s="27"/>
      <c r="E4184" s="27"/>
      <c r="F4184" s="27">
        <v>0</v>
      </c>
      <c r="G4184" s="27">
        <v>0</v>
      </c>
      <c r="H4184" s="27">
        <v>0</v>
      </c>
      <c r="I4184" s="27">
        <v>1</v>
      </c>
      <c r="J4184" s="27">
        <v>0</v>
      </c>
      <c r="K4184" s="27">
        <v>4</v>
      </c>
      <c r="L4184" s="27">
        <v>1</v>
      </c>
      <c r="M4184" s="27">
        <v>0</v>
      </c>
      <c r="N4184" s="27">
        <v>0</v>
      </c>
      <c r="O4184" s="27">
        <v>0</v>
      </c>
      <c r="P4184" s="27">
        <v>3512000000</v>
      </c>
      <c r="Q4184" s="27">
        <v>3511573991.8974214</v>
      </c>
      <c r="R4184" s="27">
        <v>0</v>
      </c>
      <c r="S4184" s="27">
        <v>1</v>
      </c>
      <c r="T4184" s="33">
        <v>0.83426891623154475</v>
      </c>
      <c r="U4184" s="27">
        <v>165900905.59999999</v>
      </c>
      <c r="V4184" s="27">
        <v>29504000</v>
      </c>
      <c r="W4184" s="27">
        <v>223270472.5</v>
      </c>
      <c r="X4184" s="27"/>
      <c r="Y4184" s="27">
        <v>0</v>
      </c>
      <c r="Z4184" s="27">
        <v>1</v>
      </c>
    </row>
    <row r="4185" spans="1:26">
      <c r="A4185" s="27">
        <v>1984</v>
      </c>
      <c r="B4185" t="s">
        <v>72</v>
      </c>
      <c r="C4185" s="27"/>
      <c r="D4185" s="27"/>
      <c r="E4185" s="27"/>
      <c r="F4185" s="27">
        <v>0</v>
      </c>
      <c r="G4185" s="27">
        <v>0</v>
      </c>
      <c r="H4185" s="27">
        <v>0</v>
      </c>
      <c r="I4185" s="27">
        <v>1</v>
      </c>
      <c r="J4185" s="27">
        <v>0</v>
      </c>
      <c r="K4185" s="27">
        <v>4</v>
      </c>
      <c r="L4185" s="27">
        <v>1</v>
      </c>
      <c r="M4185" s="27">
        <v>0</v>
      </c>
      <c r="N4185" s="27">
        <v>0</v>
      </c>
      <c r="O4185" s="27">
        <v>0</v>
      </c>
      <c r="P4185" s="27">
        <v>2939000000</v>
      </c>
      <c r="Q4185" s="27">
        <v>2939485471.5009737</v>
      </c>
      <c r="R4185" s="27">
        <v>0</v>
      </c>
      <c r="S4185" s="27">
        <v>1</v>
      </c>
      <c r="T4185" s="33">
        <v>0.82999599794502654</v>
      </c>
      <c r="U4185" s="27">
        <v>170807526.30000001</v>
      </c>
      <c r="V4185" s="27">
        <v>25422000</v>
      </c>
      <c r="W4185" s="27">
        <v>251042414.40000001</v>
      </c>
      <c r="X4185" s="27"/>
      <c r="Y4185" s="27"/>
      <c r="Z4185" s="27">
        <v>1</v>
      </c>
    </row>
    <row r="4186" spans="1:26">
      <c r="A4186" s="27">
        <v>1985</v>
      </c>
      <c r="B4186" t="s">
        <v>72</v>
      </c>
      <c r="C4186" s="27"/>
      <c r="D4186" s="27"/>
      <c r="E4186" s="27"/>
      <c r="F4186" s="27">
        <v>50000000</v>
      </c>
      <c r="G4186" s="27">
        <v>0</v>
      </c>
      <c r="H4186" s="27">
        <v>0</v>
      </c>
      <c r="I4186" s="27">
        <v>1</v>
      </c>
      <c r="J4186" s="27">
        <v>0</v>
      </c>
      <c r="K4186" s="27">
        <v>4</v>
      </c>
      <c r="L4186" s="27">
        <v>1</v>
      </c>
      <c r="M4186" s="27">
        <v>0</v>
      </c>
      <c r="N4186" s="27">
        <v>0</v>
      </c>
      <c r="O4186" s="27">
        <v>0</v>
      </c>
      <c r="P4186" s="27">
        <v>2858000000</v>
      </c>
      <c r="Q4186" s="27">
        <v>2857889712.4808016</v>
      </c>
      <c r="R4186" s="27">
        <v>1</v>
      </c>
      <c r="S4186" s="27">
        <v>1</v>
      </c>
      <c r="T4186" s="33">
        <v>0.74915719568429318</v>
      </c>
      <c r="U4186" s="27">
        <v>184180176.19999999</v>
      </c>
      <c r="V4186" s="27">
        <v>27784000</v>
      </c>
      <c r="W4186" s="27">
        <v>315600497.60000002</v>
      </c>
      <c r="X4186" s="27"/>
      <c r="Y4186" s="27"/>
      <c r="Z4186" s="27">
        <v>1</v>
      </c>
    </row>
    <row r="4187" spans="1:26">
      <c r="A4187" s="27">
        <v>1986</v>
      </c>
      <c r="B4187" t="s">
        <v>72</v>
      </c>
      <c r="C4187" s="27"/>
      <c r="D4187" s="27"/>
      <c r="E4187" s="27"/>
      <c r="F4187" s="27">
        <v>500000</v>
      </c>
      <c r="G4187" s="27">
        <v>0</v>
      </c>
      <c r="H4187" s="27">
        <v>0</v>
      </c>
      <c r="I4187" s="27">
        <v>1</v>
      </c>
      <c r="J4187" s="27">
        <v>0</v>
      </c>
      <c r="K4187" s="27">
        <v>4</v>
      </c>
      <c r="L4187" s="27">
        <v>1</v>
      </c>
      <c r="M4187" s="27">
        <v>0</v>
      </c>
      <c r="N4187" s="27">
        <v>0</v>
      </c>
      <c r="O4187" s="27">
        <v>0</v>
      </c>
      <c r="P4187" s="27">
        <v>3258000000</v>
      </c>
      <c r="Q4187" s="27">
        <v>3258288890.5856738</v>
      </c>
      <c r="R4187" s="27">
        <v>1</v>
      </c>
      <c r="S4187" s="27">
        <v>1</v>
      </c>
      <c r="T4187" s="33">
        <v>0.7030572776909082</v>
      </c>
      <c r="U4187" s="27">
        <v>203179498.40000001</v>
      </c>
      <c r="V4187" s="27">
        <v>31192000</v>
      </c>
      <c r="W4187" s="27">
        <v>422268656</v>
      </c>
      <c r="X4187" s="27"/>
      <c r="Y4187" s="27"/>
      <c r="Z4187" s="27">
        <v>1</v>
      </c>
    </row>
    <row r="4188" spans="1:26">
      <c r="A4188" s="27">
        <v>1987</v>
      </c>
      <c r="B4188" t="s">
        <v>72</v>
      </c>
      <c r="C4188" s="27"/>
      <c r="D4188" s="27"/>
      <c r="E4188" s="27"/>
      <c r="F4188" s="27">
        <v>0</v>
      </c>
      <c r="G4188" s="27">
        <v>0</v>
      </c>
      <c r="H4188" s="27">
        <v>0</v>
      </c>
      <c r="I4188" s="27">
        <v>1</v>
      </c>
      <c r="J4188" s="27">
        <v>0</v>
      </c>
      <c r="K4188" s="27">
        <v>4</v>
      </c>
      <c r="L4188" s="27">
        <v>1</v>
      </c>
      <c r="M4188" s="27">
        <v>0</v>
      </c>
      <c r="N4188" s="27">
        <v>0</v>
      </c>
      <c r="O4188" s="27">
        <v>0</v>
      </c>
      <c r="P4188" s="27">
        <v>2566000000</v>
      </c>
      <c r="Q4188" s="27">
        <v>2565634382.2868891</v>
      </c>
      <c r="R4188" s="27">
        <v>1</v>
      </c>
      <c r="S4188" s="27">
        <v>1</v>
      </c>
      <c r="T4188" s="33">
        <v>0.74330063470010233</v>
      </c>
      <c r="U4188" s="27">
        <v>238366090.5</v>
      </c>
      <c r="V4188" s="27">
        <v>35472000</v>
      </c>
      <c r="W4188" s="27">
        <v>550052539.70000005</v>
      </c>
      <c r="X4188" s="27"/>
      <c r="Y4188" s="27"/>
      <c r="Z4188" s="27">
        <v>1</v>
      </c>
    </row>
    <row r="4189" spans="1:26">
      <c r="A4189" s="27">
        <v>1988</v>
      </c>
      <c r="B4189" t="s">
        <v>72</v>
      </c>
      <c r="C4189" s="27"/>
      <c r="D4189" s="27"/>
      <c r="E4189" s="27"/>
      <c r="F4189" s="27">
        <v>0</v>
      </c>
      <c r="G4189" s="27">
        <v>0</v>
      </c>
      <c r="H4189" s="27">
        <v>0</v>
      </c>
      <c r="I4189" s="27">
        <v>1</v>
      </c>
      <c r="J4189" s="27">
        <v>0</v>
      </c>
      <c r="K4189" s="27">
        <v>4</v>
      </c>
      <c r="L4189" s="27">
        <v>1</v>
      </c>
      <c r="M4189" s="27">
        <v>0</v>
      </c>
      <c r="N4189" s="27">
        <v>0</v>
      </c>
      <c r="O4189" s="27">
        <v>0</v>
      </c>
      <c r="P4189" s="27">
        <v>2442000000</v>
      </c>
      <c r="Q4189" s="27">
        <v>2442507588.3849649</v>
      </c>
      <c r="R4189" s="27">
        <v>1</v>
      </c>
      <c r="S4189" s="27">
        <v>1</v>
      </c>
      <c r="T4189" s="33">
        <v>0.80560957079318884</v>
      </c>
      <c r="U4189" s="27">
        <v>190265831.59999999</v>
      </c>
      <c r="V4189" s="27">
        <v>30377000</v>
      </c>
      <c r="W4189" s="27">
        <v>606617674.39999998</v>
      </c>
      <c r="X4189" s="27"/>
      <c r="Y4189" s="27"/>
      <c r="Z4189" s="27">
        <v>1</v>
      </c>
    </row>
    <row r="4190" spans="1:26">
      <c r="A4190" s="27">
        <v>1989</v>
      </c>
      <c r="B4190" t="s">
        <v>72</v>
      </c>
      <c r="C4190" s="27"/>
      <c r="D4190" s="27"/>
      <c r="E4190" s="27"/>
      <c r="F4190" s="27">
        <v>50000</v>
      </c>
      <c r="G4190" s="27">
        <v>0</v>
      </c>
      <c r="H4190" s="27">
        <v>0</v>
      </c>
      <c r="I4190" s="27">
        <v>1</v>
      </c>
      <c r="J4190" s="27">
        <v>0</v>
      </c>
      <c r="K4190" s="27">
        <v>4</v>
      </c>
      <c r="L4190" s="27">
        <v>1</v>
      </c>
      <c r="M4190" s="27">
        <v>0</v>
      </c>
      <c r="N4190" s="27">
        <v>0</v>
      </c>
      <c r="O4190" s="27">
        <v>0</v>
      </c>
      <c r="P4190" s="27">
        <v>2498000000</v>
      </c>
      <c r="Q4190" s="27">
        <v>2498059014.7729487</v>
      </c>
      <c r="R4190" s="27">
        <v>1</v>
      </c>
      <c r="S4190" s="27">
        <v>1</v>
      </c>
      <c r="T4190" s="33">
        <v>0.74679040704290955</v>
      </c>
      <c r="U4190" s="27">
        <v>165318699.69999999</v>
      </c>
      <c r="V4190" s="27">
        <v>27272000</v>
      </c>
      <c r="W4190" s="27">
        <v>669938844</v>
      </c>
      <c r="X4190" s="27"/>
      <c r="Y4190" s="27"/>
      <c r="Z4190" s="27">
        <v>1</v>
      </c>
    </row>
    <row r="4191" spans="1:26">
      <c r="A4191" s="27">
        <v>1990</v>
      </c>
      <c r="B4191" t="s">
        <v>72</v>
      </c>
      <c r="C4191" s="27"/>
      <c r="D4191" s="27"/>
      <c r="E4191" s="27"/>
      <c r="F4191" s="27">
        <v>0</v>
      </c>
      <c r="G4191" s="27">
        <v>0</v>
      </c>
      <c r="H4191" s="27">
        <v>0</v>
      </c>
      <c r="I4191" s="27">
        <v>1</v>
      </c>
      <c r="J4191" s="27">
        <v>0</v>
      </c>
      <c r="K4191" s="27">
        <v>4</v>
      </c>
      <c r="L4191" s="27">
        <v>1</v>
      </c>
      <c r="M4191" s="27">
        <v>0</v>
      </c>
      <c r="N4191" s="27">
        <v>0</v>
      </c>
      <c r="O4191" s="27">
        <v>0</v>
      </c>
      <c r="P4191" s="27">
        <v>3081000000</v>
      </c>
      <c r="Q4191" s="27">
        <v>3081479800.2876873</v>
      </c>
      <c r="R4191" s="27">
        <v>1</v>
      </c>
      <c r="S4191" s="27">
        <v>1</v>
      </c>
      <c r="T4191" s="33">
        <v>0.70566019682121295</v>
      </c>
      <c r="U4191" s="27">
        <v>143654516.19999999</v>
      </c>
      <c r="V4191" s="27">
        <v>26446000</v>
      </c>
      <c r="W4191" s="27">
        <v>770156901.29999995</v>
      </c>
      <c r="X4191" s="27"/>
      <c r="Y4191" s="27"/>
      <c r="Z4191" s="27">
        <v>1</v>
      </c>
    </row>
    <row r="4192" spans="1:26">
      <c r="A4192" s="27">
        <v>1991</v>
      </c>
      <c r="B4192" t="s">
        <v>72</v>
      </c>
      <c r="C4192" s="27"/>
      <c r="D4192" s="27"/>
      <c r="E4192" s="27"/>
      <c r="F4192" s="27">
        <v>0</v>
      </c>
      <c r="G4192" s="27">
        <v>0</v>
      </c>
      <c r="H4192" s="27">
        <v>0</v>
      </c>
      <c r="I4192" s="27">
        <v>1</v>
      </c>
      <c r="J4192" s="27">
        <v>0</v>
      </c>
      <c r="K4192" s="27">
        <v>4</v>
      </c>
      <c r="L4192" s="27">
        <v>1</v>
      </c>
      <c r="M4192" s="27">
        <v>0</v>
      </c>
      <c r="N4192" s="27">
        <v>0</v>
      </c>
      <c r="O4192" s="27">
        <v>0</v>
      </c>
      <c r="P4192" s="27">
        <v>2677000000</v>
      </c>
      <c r="Q4192" s="27">
        <v>2653141958.5258479</v>
      </c>
      <c r="R4192" s="27">
        <v>1</v>
      </c>
      <c r="S4192" s="27">
        <v>1</v>
      </c>
      <c r="T4192" s="33">
        <v>0.64778014054484578</v>
      </c>
      <c r="U4192" s="27">
        <v>126830511.2</v>
      </c>
      <c r="V4192" s="27">
        <v>23303000</v>
      </c>
      <c r="W4192" s="27">
        <v>880562147.70000005</v>
      </c>
      <c r="X4192" s="27"/>
      <c r="Y4192" s="27"/>
      <c r="Z4192" s="27">
        <v>1</v>
      </c>
    </row>
    <row r="4193" spans="1:26">
      <c r="A4193" s="27">
        <v>1992</v>
      </c>
      <c r="B4193" t="s">
        <v>72</v>
      </c>
      <c r="C4193" s="27"/>
      <c r="D4193" s="27"/>
      <c r="E4193" s="27"/>
      <c r="F4193" s="27">
        <v>0</v>
      </c>
      <c r="G4193" s="27">
        <v>0</v>
      </c>
      <c r="H4193" s="27">
        <v>0</v>
      </c>
      <c r="I4193" s="27">
        <v>1</v>
      </c>
      <c r="J4193" s="27">
        <v>0</v>
      </c>
      <c r="K4193" s="27">
        <v>4</v>
      </c>
      <c r="L4193" s="27">
        <v>1</v>
      </c>
      <c r="M4193" s="27">
        <v>0</v>
      </c>
      <c r="N4193" s="27">
        <v>0</v>
      </c>
      <c r="O4193" s="27">
        <v>0</v>
      </c>
      <c r="P4193" s="27">
        <v>3001000000</v>
      </c>
      <c r="Q4193" s="27">
        <v>3024459564.3215685</v>
      </c>
      <c r="R4193" s="27">
        <v>1</v>
      </c>
      <c r="S4193" s="27">
        <v>1</v>
      </c>
      <c r="T4193" s="33">
        <v>0.62587770846912083</v>
      </c>
      <c r="U4193" s="27">
        <v>106056500</v>
      </c>
      <c r="V4193" s="27">
        <v>19502000</v>
      </c>
      <c r="W4193" s="27">
        <v>887071000</v>
      </c>
      <c r="X4193" s="27"/>
      <c r="Y4193" s="27"/>
      <c r="Z4193" s="27">
        <v>1</v>
      </c>
    </row>
    <row r="4194" spans="1:26">
      <c r="A4194" s="27">
        <v>1993</v>
      </c>
      <c r="B4194" t="s">
        <v>72</v>
      </c>
      <c r="C4194" s="27"/>
      <c r="D4194" s="27"/>
      <c r="E4194" s="27"/>
      <c r="F4194" s="27">
        <v>0</v>
      </c>
      <c r="G4194" s="27">
        <v>0</v>
      </c>
      <c r="H4194" s="27">
        <v>0</v>
      </c>
      <c r="I4194" s="27">
        <v>1</v>
      </c>
      <c r="J4194" s="27">
        <v>0</v>
      </c>
      <c r="K4194" s="27">
        <v>4</v>
      </c>
      <c r="L4194" s="27">
        <v>1</v>
      </c>
      <c r="M4194" s="27">
        <v>0</v>
      </c>
      <c r="N4194" s="27">
        <v>0</v>
      </c>
      <c r="O4194" s="27">
        <v>0</v>
      </c>
      <c r="P4194" s="27">
        <v>3371000000</v>
      </c>
      <c r="Q4194" s="27">
        <v>3370842210.9095469</v>
      </c>
      <c r="R4194" s="27">
        <v>1</v>
      </c>
      <c r="S4194" s="27">
        <v>1</v>
      </c>
      <c r="T4194" s="33">
        <v>0.648154718576755</v>
      </c>
      <c r="U4194" s="27">
        <v>92080712</v>
      </c>
      <c r="V4194" s="27">
        <v>16748000</v>
      </c>
      <c r="W4194" s="27">
        <v>931595000</v>
      </c>
      <c r="X4194" s="27"/>
      <c r="Y4194" s="27"/>
      <c r="Z4194" s="27">
        <v>1</v>
      </c>
    </row>
    <row r="4195" spans="1:26">
      <c r="A4195" s="27">
        <v>1994</v>
      </c>
      <c r="B4195" t="s">
        <v>72</v>
      </c>
      <c r="C4195" s="27"/>
      <c r="D4195" s="27"/>
      <c r="E4195" s="27"/>
      <c r="F4195" s="27">
        <v>0</v>
      </c>
      <c r="G4195" s="27">
        <v>0</v>
      </c>
      <c r="H4195" s="27">
        <v>0</v>
      </c>
      <c r="I4195" s="27">
        <v>1</v>
      </c>
      <c r="J4195" s="27">
        <v>0</v>
      </c>
      <c r="K4195" s="27">
        <v>4</v>
      </c>
      <c r="L4195" s="27">
        <v>1</v>
      </c>
      <c r="M4195" s="27">
        <v>0</v>
      </c>
      <c r="N4195" s="27">
        <v>0</v>
      </c>
      <c r="O4195" s="27">
        <v>0</v>
      </c>
      <c r="P4195" s="27">
        <v>2977000000</v>
      </c>
      <c r="Q4195" s="27">
        <v>2977040722.4705739</v>
      </c>
      <c r="R4195" s="27">
        <v>1</v>
      </c>
      <c r="S4195" s="27">
        <v>1</v>
      </c>
      <c r="T4195" s="33">
        <v>0.69545665111729171</v>
      </c>
      <c r="U4195" s="27">
        <v>85515090.599999994</v>
      </c>
      <c r="V4195" s="27">
        <v>14438000</v>
      </c>
      <c r="W4195" s="27">
        <v>1021020000</v>
      </c>
      <c r="X4195" s="27"/>
      <c r="Y4195" s="27"/>
      <c r="Z4195" s="27">
        <v>1</v>
      </c>
    </row>
    <row r="4196" spans="1:26">
      <c r="A4196" s="27">
        <v>1995</v>
      </c>
      <c r="B4196" t="s">
        <v>72</v>
      </c>
      <c r="C4196" s="27"/>
      <c r="D4196" s="27"/>
      <c r="E4196" s="27"/>
      <c r="F4196" s="27">
        <v>0</v>
      </c>
      <c r="G4196" s="27">
        <v>0</v>
      </c>
      <c r="H4196" s="27">
        <v>0</v>
      </c>
      <c r="I4196" s="27">
        <v>1</v>
      </c>
      <c r="J4196" s="27">
        <v>0</v>
      </c>
      <c r="K4196" s="27">
        <v>4</v>
      </c>
      <c r="L4196" s="27">
        <v>1</v>
      </c>
      <c r="M4196" s="27">
        <v>0</v>
      </c>
      <c r="N4196" s="27">
        <v>0</v>
      </c>
      <c r="O4196" s="27">
        <v>0</v>
      </c>
      <c r="P4196" s="27">
        <v>3160000000</v>
      </c>
      <c r="Q4196" s="27">
        <v>3159901231.9746795</v>
      </c>
      <c r="R4196" s="27">
        <v>0</v>
      </c>
      <c r="S4196" s="27">
        <v>1</v>
      </c>
      <c r="T4196" s="33">
        <v>0.69736071622307827</v>
      </c>
      <c r="U4196" s="27">
        <v>72673010.200000003</v>
      </c>
      <c r="V4196" s="27">
        <v>11540000</v>
      </c>
      <c r="W4196" s="27">
        <v>1109876000</v>
      </c>
      <c r="X4196" s="27"/>
      <c r="Y4196" s="27"/>
      <c r="Z4196" s="27">
        <v>1</v>
      </c>
    </row>
    <row r="4197" spans="1:26">
      <c r="A4197" s="27">
        <v>1996</v>
      </c>
      <c r="B4197" t="s">
        <v>72</v>
      </c>
      <c r="C4197" s="27"/>
      <c r="D4197" s="27"/>
      <c r="E4197" s="27"/>
      <c r="F4197" s="27">
        <v>0</v>
      </c>
      <c r="G4197" s="27">
        <v>0</v>
      </c>
      <c r="H4197" s="27">
        <v>0</v>
      </c>
      <c r="I4197" s="27">
        <v>1</v>
      </c>
      <c r="J4197" s="27">
        <v>0</v>
      </c>
      <c r="K4197" s="27">
        <v>4</v>
      </c>
      <c r="L4197" s="27">
        <v>1</v>
      </c>
      <c r="M4197" s="27">
        <v>0</v>
      </c>
      <c r="N4197" s="27">
        <v>0</v>
      </c>
      <c r="O4197" s="27">
        <v>0</v>
      </c>
      <c r="P4197" s="27">
        <v>3995000000</v>
      </c>
      <c r="Q4197" s="27">
        <v>3995028592.7872233</v>
      </c>
      <c r="R4197" s="27">
        <v>0</v>
      </c>
      <c r="S4197" s="27">
        <v>1</v>
      </c>
      <c r="T4197" s="33">
        <v>0.69966405838602452</v>
      </c>
      <c r="U4197" s="27">
        <v>73078566.599999994</v>
      </c>
      <c r="V4197" s="27">
        <v>6563000</v>
      </c>
      <c r="W4197" s="27">
        <v>1146818000</v>
      </c>
      <c r="X4197" s="27"/>
      <c r="Y4197" s="27"/>
      <c r="Z4197" s="27">
        <v>1</v>
      </c>
    </row>
    <row r="4198" spans="1:26">
      <c r="A4198" s="27">
        <v>1997</v>
      </c>
      <c r="B4198" t="s">
        <v>72</v>
      </c>
      <c r="C4198" s="27"/>
      <c r="D4198" s="27"/>
      <c r="E4198" s="27"/>
      <c r="F4198" s="27">
        <v>0</v>
      </c>
      <c r="G4198" s="27">
        <v>0</v>
      </c>
      <c r="H4198" s="27">
        <v>0</v>
      </c>
      <c r="I4198" s="27">
        <v>1</v>
      </c>
      <c r="J4198" s="27">
        <v>0</v>
      </c>
      <c r="K4198" s="27">
        <v>4</v>
      </c>
      <c r="L4198" s="27">
        <v>1</v>
      </c>
      <c r="M4198" s="27">
        <v>0</v>
      </c>
      <c r="N4198" s="27">
        <v>0</v>
      </c>
      <c r="O4198" s="27">
        <v>0</v>
      </c>
      <c r="P4198" s="27">
        <v>3546000000</v>
      </c>
      <c r="Q4198" s="27">
        <v>3545776697.1210904</v>
      </c>
      <c r="R4198" s="27">
        <v>1</v>
      </c>
      <c r="S4198" s="27">
        <v>1</v>
      </c>
      <c r="T4198" s="33">
        <v>0.71538944173936525</v>
      </c>
      <c r="U4198" s="27">
        <v>69448593.900000006</v>
      </c>
      <c r="V4198" s="27">
        <v>2506000</v>
      </c>
      <c r="W4198" s="27">
        <v>1211772000</v>
      </c>
      <c r="X4198" s="27"/>
      <c r="Y4198" s="27"/>
      <c r="Z4198" s="27">
        <v>1</v>
      </c>
    </row>
    <row r="4199" spans="1:26">
      <c r="A4199" s="27">
        <v>1998</v>
      </c>
      <c r="B4199" t="s">
        <v>72</v>
      </c>
      <c r="C4199" s="27"/>
      <c r="D4199" s="27"/>
      <c r="E4199" s="27"/>
      <c r="F4199" s="27">
        <v>0</v>
      </c>
      <c r="G4199" s="27">
        <v>0</v>
      </c>
      <c r="H4199" s="27">
        <v>0</v>
      </c>
      <c r="I4199" s="27">
        <v>1</v>
      </c>
      <c r="J4199" s="27">
        <v>0</v>
      </c>
      <c r="K4199" s="27">
        <v>4</v>
      </c>
      <c r="L4199" s="27">
        <v>1</v>
      </c>
      <c r="M4199" s="27">
        <v>0</v>
      </c>
      <c r="N4199" s="27">
        <v>0</v>
      </c>
      <c r="O4199" s="27">
        <v>0</v>
      </c>
      <c r="P4199" s="27">
        <v>3738000000</v>
      </c>
      <c r="Q4199" s="27">
        <v>3738704467.5187821</v>
      </c>
      <c r="R4199" s="27">
        <v>1</v>
      </c>
      <c r="S4199" s="27">
        <v>1</v>
      </c>
      <c r="T4199" s="33">
        <v>0.63293736472878814</v>
      </c>
      <c r="U4199" s="27">
        <v>58036181.899999999</v>
      </c>
      <c r="V4199" s="27">
        <v>1129000</v>
      </c>
      <c r="W4199" s="27">
        <v>1317162000</v>
      </c>
      <c r="X4199" s="27"/>
      <c r="Y4199" s="27"/>
      <c r="Z4199" s="27">
        <v>1</v>
      </c>
    </row>
    <row r="4200" spans="1:26">
      <c r="A4200" s="27">
        <v>1999</v>
      </c>
      <c r="B4200" t="s">
        <v>72</v>
      </c>
      <c r="C4200" s="27"/>
      <c r="D4200" s="27"/>
      <c r="E4200" s="27"/>
      <c r="F4200" s="27">
        <v>0</v>
      </c>
      <c r="G4200" s="27">
        <v>0</v>
      </c>
      <c r="H4200" s="27">
        <v>0</v>
      </c>
      <c r="I4200" s="27">
        <v>1</v>
      </c>
      <c r="J4200" s="27">
        <v>0</v>
      </c>
      <c r="K4200" s="27">
        <v>4</v>
      </c>
      <c r="L4200" s="27">
        <v>1</v>
      </c>
      <c r="M4200" s="27">
        <v>0</v>
      </c>
      <c r="N4200" s="27">
        <v>0</v>
      </c>
      <c r="O4200" s="27">
        <v>0</v>
      </c>
      <c r="P4200" s="27">
        <v>3721000000</v>
      </c>
      <c r="Q4200" s="27">
        <v>3717515282.5331903</v>
      </c>
      <c r="R4200" s="27">
        <v>1</v>
      </c>
      <c r="S4200" s="27">
        <v>1</v>
      </c>
      <c r="T4200" s="33">
        <v>0.59173831677950461</v>
      </c>
      <c r="U4200" s="27">
        <v>89318831.099999994</v>
      </c>
      <c r="V4200" s="27">
        <v>0</v>
      </c>
      <c r="W4200" s="27">
        <v>1360592000</v>
      </c>
      <c r="X4200" s="27"/>
      <c r="Y4200" s="27"/>
      <c r="Z4200" s="27">
        <v>1</v>
      </c>
    </row>
    <row r="4201" spans="1:26">
      <c r="A4201" s="27">
        <v>2000</v>
      </c>
      <c r="B4201" t="s">
        <v>72</v>
      </c>
      <c r="C4201" s="27">
        <v>0</v>
      </c>
      <c r="D4201" s="27">
        <v>0</v>
      </c>
      <c r="E4201" s="27">
        <v>0</v>
      </c>
      <c r="F4201" s="27">
        <v>0</v>
      </c>
      <c r="G4201" s="27">
        <v>0</v>
      </c>
      <c r="H4201" s="27">
        <v>0</v>
      </c>
      <c r="I4201" s="27">
        <v>1</v>
      </c>
      <c r="J4201" s="27">
        <v>0</v>
      </c>
      <c r="K4201" s="27">
        <v>4</v>
      </c>
      <c r="L4201" s="27">
        <v>1</v>
      </c>
      <c r="M4201" s="27">
        <v>1</v>
      </c>
      <c r="N4201" s="27">
        <v>0</v>
      </c>
      <c r="O4201" s="27">
        <v>0</v>
      </c>
      <c r="P4201" s="27">
        <v>3878000000</v>
      </c>
      <c r="Q4201" s="27">
        <v>3877673539.090838</v>
      </c>
      <c r="R4201" s="27">
        <v>1</v>
      </c>
      <c r="S4201" s="27">
        <v>1</v>
      </c>
      <c r="T4201" s="33">
        <v>0.62919927379193319</v>
      </c>
      <c r="U4201" s="27">
        <v>129290365.09999999</v>
      </c>
      <c r="V4201" s="27">
        <v>0</v>
      </c>
      <c r="W4201" s="27">
        <v>1377614000</v>
      </c>
      <c r="X4201" s="27"/>
      <c r="Y4201" s="27"/>
      <c r="Z4201" s="27">
        <v>1</v>
      </c>
    </row>
    <row r="4202" spans="1:26">
      <c r="A4202" s="27">
        <v>2001</v>
      </c>
      <c r="B4202" t="s">
        <v>72</v>
      </c>
      <c r="C4202" s="27">
        <v>0</v>
      </c>
      <c r="D4202" s="27">
        <v>0</v>
      </c>
      <c r="E4202" s="27">
        <v>0</v>
      </c>
      <c r="F4202" s="27">
        <v>0</v>
      </c>
      <c r="G4202" s="27">
        <v>0</v>
      </c>
      <c r="H4202" s="27">
        <v>0</v>
      </c>
      <c r="I4202" s="27">
        <v>1</v>
      </c>
      <c r="J4202" s="27">
        <v>0</v>
      </c>
      <c r="K4202" s="27">
        <v>4</v>
      </c>
      <c r="L4202" s="27">
        <v>1</v>
      </c>
      <c r="M4202" s="27">
        <v>1</v>
      </c>
      <c r="N4202" s="27">
        <v>0</v>
      </c>
      <c r="O4202" s="27">
        <v>0</v>
      </c>
      <c r="P4202" s="27">
        <v>4530000000</v>
      </c>
      <c r="Q4202" s="27">
        <v>4529575347.5680485</v>
      </c>
      <c r="R4202" s="27">
        <v>1</v>
      </c>
      <c r="S4202" s="27">
        <v>1</v>
      </c>
      <c r="T4202" s="33">
        <v>0.61588871891054842</v>
      </c>
      <c r="U4202" s="27">
        <v>151616934.09999999</v>
      </c>
      <c r="V4202" s="27">
        <v>0</v>
      </c>
      <c r="W4202" s="27">
        <v>1408525000</v>
      </c>
      <c r="X4202" s="27"/>
      <c r="Y4202" s="27"/>
      <c r="Z4202" s="27">
        <v>1</v>
      </c>
    </row>
    <row r="4203" spans="1:26">
      <c r="A4203" s="27">
        <v>2002</v>
      </c>
      <c r="B4203" t="s">
        <v>72</v>
      </c>
      <c r="C4203" s="27">
        <v>0</v>
      </c>
      <c r="D4203" s="27">
        <v>0</v>
      </c>
      <c r="E4203" s="27">
        <v>0</v>
      </c>
      <c r="F4203" s="27">
        <v>4000000</v>
      </c>
      <c r="G4203" s="27">
        <v>0</v>
      </c>
      <c r="H4203" s="27">
        <v>0</v>
      </c>
      <c r="I4203" s="27">
        <v>1</v>
      </c>
      <c r="J4203" s="27">
        <v>0</v>
      </c>
      <c r="K4203" s="27">
        <v>4</v>
      </c>
      <c r="L4203" s="27">
        <v>1</v>
      </c>
      <c r="M4203" s="27">
        <v>1</v>
      </c>
      <c r="N4203" s="27">
        <v>0</v>
      </c>
      <c r="O4203" s="27">
        <v>0</v>
      </c>
      <c r="P4203" s="27">
        <v>4397000000</v>
      </c>
      <c r="Q4203" s="27">
        <v>4397254607.6116409</v>
      </c>
      <c r="R4203" s="27">
        <v>1</v>
      </c>
      <c r="S4203" s="27">
        <v>1</v>
      </c>
      <c r="T4203" s="33">
        <v>0.62466195784303247</v>
      </c>
      <c r="U4203" s="27">
        <v>175757386.09999999</v>
      </c>
      <c r="V4203" s="27">
        <v>0</v>
      </c>
      <c r="W4203" s="27">
        <v>1652156000</v>
      </c>
      <c r="X4203" s="27"/>
      <c r="Y4203" s="27"/>
      <c r="Z4203" s="27">
        <v>1</v>
      </c>
    </row>
    <row r="4204" spans="1:26">
      <c r="A4204" s="27">
        <v>2003</v>
      </c>
      <c r="B4204" t="s">
        <v>72</v>
      </c>
      <c r="C4204" s="27">
        <v>0</v>
      </c>
      <c r="D4204" s="27">
        <v>0</v>
      </c>
      <c r="E4204" s="27">
        <v>0</v>
      </c>
      <c r="F4204" s="27">
        <v>3624485.5</v>
      </c>
      <c r="G4204" s="27">
        <v>0</v>
      </c>
      <c r="H4204" s="27">
        <v>0</v>
      </c>
      <c r="I4204" s="27">
        <v>1</v>
      </c>
      <c r="J4204" s="27">
        <v>0</v>
      </c>
      <c r="K4204" s="27">
        <v>4</v>
      </c>
      <c r="L4204" s="27">
        <v>1</v>
      </c>
      <c r="M4204" s="27">
        <v>1</v>
      </c>
      <c r="N4204" s="27">
        <v>0</v>
      </c>
      <c r="O4204" s="27">
        <v>0</v>
      </c>
      <c r="P4204" s="27">
        <v>5474000000</v>
      </c>
      <c r="Q4204" s="27">
        <v>5474030080.2445107</v>
      </c>
      <c r="R4204" s="27">
        <v>1</v>
      </c>
      <c r="S4204" s="27">
        <v>1</v>
      </c>
      <c r="T4204" s="33">
        <v>0.61793375018798091</v>
      </c>
      <c r="U4204" s="27">
        <v>200906115.90000001</v>
      </c>
      <c r="V4204" s="27">
        <v>0</v>
      </c>
      <c r="W4204" s="27">
        <v>1975078000</v>
      </c>
      <c r="X4204" s="27"/>
      <c r="Y4204" s="27"/>
      <c r="Z4204" s="27">
        <v>1</v>
      </c>
    </row>
    <row r="4205" spans="1:26">
      <c r="A4205" s="27">
        <v>2004</v>
      </c>
      <c r="B4205" t="s">
        <v>72</v>
      </c>
      <c r="C4205" s="27">
        <v>0</v>
      </c>
      <c r="D4205" s="27">
        <v>0</v>
      </c>
      <c r="E4205" s="27">
        <v>0</v>
      </c>
      <c r="F4205" s="27">
        <v>4680000</v>
      </c>
      <c r="G4205" s="27">
        <v>0</v>
      </c>
      <c r="H4205" s="27">
        <v>0</v>
      </c>
      <c r="I4205" s="27">
        <v>1</v>
      </c>
      <c r="J4205" s="27">
        <v>0</v>
      </c>
      <c r="K4205" s="27">
        <v>4</v>
      </c>
      <c r="L4205" s="27">
        <v>1</v>
      </c>
      <c r="M4205" s="27">
        <v>1</v>
      </c>
      <c r="N4205" s="27">
        <v>0</v>
      </c>
      <c r="O4205" s="27">
        <v>0</v>
      </c>
      <c r="P4205" s="27">
        <v>4364000000</v>
      </c>
      <c r="Q4205" s="27">
        <v>4363934494.3740501</v>
      </c>
      <c r="R4205" s="27">
        <v>1</v>
      </c>
      <c r="S4205" s="27">
        <v>1</v>
      </c>
      <c r="T4205" s="33">
        <v>0.67108711240801089</v>
      </c>
      <c r="U4205" s="27">
        <v>255768322.90000001</v>
      </c>
      <c r="V4205" s="27">
        <v>0</v>
      </c>
      <c r="W4205" s="27">
        <v>2268870000</v>
      </c>
      <c r="X4205" s="27"/>
      <c r="Y4205" s="27"/>
      <c r="Z4205" s="27">
        <v>1</v>
      </c>
    </row>
    <row r="4206" spans="1:26">
      <c r="A4206" s="27">
        <v>2005</v>
      </c>
      <c r="B4206" t="s">
        <v>72</v>
      </c>
      <c r="C4206" s="27">
        <v>0</v>
      </c>
      <c r="D4206" s="27">
        <v>0</v>
      </c>
      <c r="E4206" s="27">
        <v>0</v>
      </c>
      <c r="F4206" s="27">
        <v>0</v>
      </c>
      <c r="G4206" s="27">
        <v>0</v>
      </c>
      <c r="H4206" s="27">
        <v>0</v>
      </c>
      <c r="I4206" s="27">
        <v>1</v>
      </c>
      <c r="J4206" s="27">
        <v>0</v>
      </c>
      <c r="K4206" s="27">
        <v>4</v>
      </c>
      <c r="L4206" s="27">
        <v>1</v>
      </c>
      <c r="M4206" s="27">
        <v>1</v>
      </c>
      <c r="N4206" s="27">
        <v>0</v>
      </c>
      <c r="O4206" s="27">
        <v>0</v>
      </c>
      <c r="P4206" s="27">
        <v>5039000000</v>
      </c>
      <c r="Q4206" s="27">
        <v>5039293030.8236685</v>
      </c>
      <c r="R4206" s="27">
        <v>1</v>
      </c>
      <c r="S4206" s="27">
        <v>1</v>
      </c>
      <c r="T4206" s="33">
        <v>0.69599608558540027</v>
      </c>
      <c r="U4206" s="27">
        <v>239980150.09999999</v>
      </c>
      <c r="V4206" s="27">
        <v>0</v>
      </c>
      <c r="W4206" s="27">
        <v>2297933000</v>
      </c>
      <c r="X4206" s="27"/>
      <c r="Y4206" s="27"/>
      <c r="Z4206" s="27">
        <v>1</v>
      </c>
    </row>
    <row r="4207" spans="1:26">
      <c r="A4207" s="27">
        <v>2006</v>
      </c>
      <c r="B4207" t="s">
        <v>72</v>
      </c>
      <c r="C4207" s="27">
        <v>0</v>
      </c>
      <c r="D4207" s="27">
        <v>0</v>
      </c>
      <c r="E4207" s="27">
        <v>0</v>
      </c>
      <c r="F4207" s="27">
        <v>0</v>
      </c>
      <c r="G4207" s="27">
        <v>0</v>
      </c>
      <c r="H4207" s="27">
        <v>0</v>
      </c>
      <c r="I4207" s="27">
        <v>1</v>
      </c>
      <c r="J4207" s="27">
        <v>0</v>
      </c>
      <c r="K4207" s="27">
        <v>4</v>
      </c>
      <c r="L4207" s="27">
        <v>1</v>
      </c>
      <c r="M4207" s="27">
        <v>1</v>
      </c>
      <c r="N4207" s="27">
        <v>0</v>
      </c>
      <c r="O4207" s="27">
        <v>0</v>
      </c>
      <c r="P4207" s="27">
        <v>5516000000</v>
      </c>
      <c r="Q4207" s="27">
        <v>5515884348.5490398</v>
      </c>
      <c r="R4207" s="27">
        <v>1</v>
      </c>
      <c r="S4207" s="27">
        <v>1</v>
      </c>
      <c r="T4207" s="33">
        <v>0.83568345932575372</v>
      </c>
      <c r="U4207" s="27">
        <v>57880285.600000001</v>
      </c>
      <c r="V4207" s="27">
        <v>0</v>
      </c>
      <c r="W4207" s="27">
        <v>636053000</v>
      </c>
      <c r="X4207" s="27"/>
      <c r="Y4207" s="27"/>
      <c r="Z4207" s="27">
        <v>1</v>
      </c>
    </row>
    <row r="4208" spans="1:26">
      <c r="A4208" s="27">
        <v>2007</v>
      </c>
      <c r="B4208" t="s">
        <v>72</v>
      </c>
      <c r="C4208" s="27">
        <v>50000000</v>
      </c>
      <c r="D4208" s="27">
        <v>6250000</v>
      </c>
      <c r="E4208" s="27">
        <v>50000000</v>
      </c>
      <c r="F4208" s="27">
        <v>50000000</v>
      </c>
      <c r="G4208" s="27">
        <v>0</v>
      </c>
      <c r="H4208" s="27">
        <v>0</v>
      </c>
      <c r="I4208" s="27">
        <v>1</v>
      </c>
      <c r="J4208" s="27">
        <v>0</v>
      </c>
      <c r="K4208" s="27">
        <v>4</v>
      </c>
      <c r="L4208" s="27">
        <v>1</v>
      </c>
      <c r="M4208" s="27">
        <v>1</v>
      </c>
      <c r="N4208" s="27">
        <v>0</v>
      </c>
      <c r="O4208" s="27">
        <v>0</v>
      </c>
      <c r="P4208" s="27">
        <v>7343000000</v>
      </c>
      <c r="Q4208" s="27">
        <v>7342923489.0961618</v>
      </c>
      <c r="R4208" s="27">
        <v>1</v>
      </c>
      <c r="S4208" s="27">
        <v>1</v>
      </c>
      <c r="T4208" s="33">
        <v>0.90473952627382648</v>
      </c>
      <c r="U4208" s="27">
        <v>73212982.5</v>
      </c>
      <c r="V4208" s="27">
        <v>0</v>
      </c>
      <c r="W4208" s="27">
        <v>864936000</v>
      </c>
      <c r="X4208" s="27"/>
      <c r="Y4208" s="27"/>
      <c r="Z4208" s="27">
        <v>1</v>
      </c>
    </row>
    <row r="4209" spans="1:26">
      <c r="A4209" s="27">
        <v>2008</v>
      </c>
      <c r="B4209" t="s">
        <v>72</v>
      </c>
      <c r="C4209" s="27">
        <v>54000000</v>
      </c>
      <c r="D4209" s="27">
        <v>13300000</v>
      </c>
      <c r="E4209" s="27">
        <v>54000000</v>
      </c>
      <c r="F4209" s="27">
        <v>144529344</v>
      </c>
      <c r="G4209" s="27">
        <v>0</v>
      </c>
      <c r="H4209" s="27">
        <v>0</v>
      </c>
      <c r="I4209" s="27">
        <v>1</v>
      </c>
      <c r="J4209" s="27">
        <v>0</v>
      </c>
      <c r="K4209" s="27">
        <v>4</v>
      </c>
      <c r="L4209" s="27">
        <v>1</v>
      </c>
      <c r="M4209" s="27">
        <v>1</v>
      </c>
      <c r="N4209" s="27">
        <v>0</v>
      </c>
      <c r="O4209" s="27">
        <v>0</v>
      </c>
      <c r="P4209" s="27">
        <v>9413000000</v>
      </c>
      <c r="Q4209" s="27">
        <v>9413002920.9700832</v>
      </c>
      <c r="R4209" s="27">
        <v>1</v>
      </c>
      <c r="S4209" s="27">
        <v>1</v>
      </c>
      <c r="T4209" s="33">
        <v>0.91944034308119871</v>
      </c>
      <c r="U4209" s="27">
        <v>128840505</v>
      </c>
      <c r="V4209" s="27">
        <v>0</v>
      </c>
      <c r="W4209" s="27">
        <v>1066132000</v>
      </c>
      <c r="X4209" s="27">
        <v>296000000</v>
      </c>
      <c r="Y4209" s="27"/>
      <c r="Z4209" s="27">
        <v>1</v>
      </c>
    </row>
    <row r="4210" spans="1:26">
      <c r="A4210" s="27">
        <v>2009</v>
      </c>
      <c r="B4210" t="s">
        <v>72</v>
      </c>
      <c r="C4210" s="27">
        <v>54000000</v>
      </c>
      <c r="D4210" s="27">
        <v>20350000</v>
      </c>
      <c r="E4210" s="27">
        <v>54000000</v>
      </c>
      <c r="F4210" s="27">
        <v>30000000</v>
      </c>
      <c r="G4210" s="27">
        <v>0</v>
      </c>
      <c r="H4210" s="27">
        <v>0</v>
      </c>
      <c r="I4210" s="27">
        <v>1</v>
      </c>
      <c r="J4210" s="27">
        <v>0</v>
      </c>
      <c r="K4210" s="27">
        <v>4</v>
      </c>
      <c r="L4210" s="27">
        <v>1</v>
      </c>
      <c r="M4210" s="27">
        <v>1</v>
      </c>
      <c r="N4210" s="27">
        <v>0</v>
      </c>
      <c r="O4210" s="27">
        <v>0</v>
      </c>
      <c r="P4210" s="27">
        <v>8550000000.000001</v>
      </c>
      <c r="Q4210" s="27">
        <v>8550363974.7924261</v>
      </c>
      <c r="R4210" s="27">
        <v>1</v>
      </c>
      <c r="S4210" s="27">
        <v>1</v>
      </c>
      <c r="T4210" s="33">
        <v>0.81595367947064712</v>
      </c>
      <c r="U4210" s="27">
        <v>284484833.69999999</v>
      </c>
      <c r="V4210" s="27">
        <v>0</v>
      </c>
      <c r="W4210" s="27">
        <v>1104906000</v>
      </c>
      <c r="X4210" s="27">
        <v>294000000</v>
      </c>
      <c r="Y4210" s="27"/>
      <c r="Z4210" s="27">
        <v>1</v>
      </c>
    </row>
    <row r="4211" spans="1:26">
      <c r="A4211" s="27">
        <v>2010</v>
      </c>
      <c r="B4211" t="s">
        <v>72</v>
      </c>
      <c r="C4211" s="27">
        <v>54000000</v>
      </c>
      <c r="D4211" s="27">
        <v>27400000</v>
      </c>
      <c r="E4211" s="27">
        <v>54000000</v>
      </c>
      <c r="F4211" s="27">
        <v>0</v>
      </c>
      <c r="G4211" s="27">
        <v>0</v>
      </c>
      <c r="H4211" s="27">
        <v>0</v>
      </c>
      <c r="I4211" s="27">
        <v>1</v>
      </c>
      <c r="J4211" s="27">
        <v>0</v>
      </c>
      <c r="K4211" s="27">
        <v>4</v>
      </c>
      <c r="L4211" s="27">
        <v>1</v>
      </c>
      <c r="M4211" s="27">
        <v>1</v>
      </c>
      <c r="N4211" s="27">
        <v>0</v>
      </c>
      <c r="O4211" s="27">
        <v>0</v>
      </c>
      <c r="P4211" s="27">
        <v>8730000000</v>
      </c>
      <c r="Q4211" s="27">
        <v>8729936135.744873</v>
      </c>
      <c r="R4211" s="27">
        <v>1</v>
      </c>
      <c r="S4211" s="27">
        <v>1</v>
      </c>
      <c r="T4211" s="33">
        <v>1.0070075781651076</v>
      </c>
      <c r="U4211" s="27">
        <v>277717507.69999999</v>
      </c>
      <c r="V4211" s="27">
        <v>0</v>
      </c>
      <c r="W4211" s="27">
        <v>1161066000</v>
      </c>
      <c r="X4211" s="27">
        <v>326000000</v>
      </c>
      <c r="Y4211" s="27"/>
      <c r="Z4211" s="27">
        <v>1</v>
      </c>
    </row>
    <row r="4212" spans="1:26">
      <c r="A4212" s="27">
        <v>2011</v>
      </c>
      <c r="B4212" t="s">
        <v>72</v>
      </c>
      <c r="C4212" s="27">
        <v>54000000</v>
      </c>
      <c r="D4212" s="27">
        <v>34450000</v>
      </c>
      <c r="E4212" s="27">
        <v>54000000</v>
      </c>
      <c r="F4212" s="27">
        <v>1280000</v>
      </c>
      <c r="G4212" s="27">
        <v>0</v>
      </c>
      <c r="H4212" s="27">
        <v>0</v>
      </c>
      <c r="I4212" s="27">
        <v>1</v>
      </c>
      <c r="J4212" s="27">
        <v>0</v>
      </c>
      <c r="K4212" s="27">
        <v>4</v>
      </c>
      <c r="L4212" s="27">
        <v>1</v>
      </c>
      <c r="M4212" s="27">
        <v>1</v>
      </c>
      <c r="N4212" s="27">
        <v>0</v>
      </c>
      <c r="O4212" s="27">
        <v>0</v>
      </c>
      <c r="P4212" s="27">
        <v>9893000000</v>
      </c>
      <c r="Q4212" s="27">
        <v>9892702357.566906</v>
      </c>
      <c r="R4212" s="27">
        <v>1</v>
      </c>
      <c r="S4212" s="27">
        <v>1</v>
      </c>
      <c r="T4212" s="33">
        <v>1.116808011796752</v>
      </c>
      <c r="U4212" s="27">
        <v>273375597.30000001</v>
      </c>
      <c r="V4212" s="27">
        <v>0</v>
      </c>
      <c r="W4212" s="27">
        <v>1198094000</v>
      </c>
      <c r="X4212" s="27">
        <v>331000000</v>
      </c>
      <c r="Y4212" s="27"/>
      <c r="Z4212" s="27">
        <v>1</v>
      </c>
    </row>
    <row r="4213" spans="1:26">
      <c r="A4213" s="27">
        <v>2012</v>
      </c>
      <c r="B4213" t="s">
        <v>72</v>
      </c>
      <c r="C4213" s="27">
        <v>54000000</v>
      </c>
      <c r="D4213" s="27">
        <v>41500000</v>
      </c>
      <c r="E4213" s="27">
        <v>54000000</v>
      </c>
      <c r="F4213" s="27">
        <v>0</v>
      </c>
      <c r="G4213" s="27">
        <v>0</v>
      </c>
      <c r="H4213" s="27">
        <v>0</v>
      </c>
      <c r="I4213" s="27">
        <v>1</v>
      </c>
      <c r="J4213" s="27">
        <v>0</v>
      </c>
      <c r="K4213" s="27">
        <v>4</v>
      </c>
      <c r="L4213" s="27">
        <v>1</v>
      </c>
      <c r="M4213" s="27">
        <v>1</v>
      </c>
      <c r="N4213" s="27">
        <v>0</v>
      </c>
      <c r="O4213" s="27">
        <v>0</v>
      </c>
      <c r="P4213" s="27">
        <v>9920000000</v>
      </c>
      <c r="Q4213" s="27">
        <v>9919780071.2876415</v>
      </c>
      <c r="R4213" s="27">
        <v>1</v>
      </c>
      <c r="S4213" s="27">
        <v>1</v>
      </c>
      <c r="T4213" s="33">
        <v>0.99562684078172081</v>
      </c>
      <c r="U4213" s="27">
        <v>266558073.19999999</v>
      </c>
      <c r="V4213" s="27">
        <v>0</v>
      </c>
      <c r="W4213" s="27">
        <v>1246421000</v>
      </c>
      <c r="X4213" s="27">
        <v>305000000</v>
      </c>
      <c r="Y4213" s="27"/>
      <c r="Z4213" s="27">
        <v>1</v>
      </c>
    </row>
    <row r="4214" spans="1:26">
      <c r="A4214" s="27">
        <v>2013</v>
      </c>
      <c r="B4214" t="s">
        <v>72</v>
      </c>
      <c r="C4214" s="27">
        <v>54000000</v>
      </c>
      <c r="D4214" s="27">
        <v>47750000</v>
      </c>
      <c r="E4214" s="27">
        <v>54000000</v>
      </c>
      <c r="F4214" s="27">
        <v>0</v>
      </c>
      <c r="G4214" s="27">
        <v>0</v>
      </c>
      <c r="H4214" s="27">
        <v>0</v>
      </c>
      <c r="I4214" s="27">
        <v>1</v>
      </c>
      <c r="J4214" s="27">
        <v>0</v>
      </c>
      <c r="K4214" s="27">
        <v>4</v>
      </c>
      <c r="L4214" s="27">
        <v>1</v>
      </c>
      <c r="M4214" s="27">
        <v>1</v>
      </c>
      <c r="N4214" s="27">
        <v>0</v>
      </c>
      <c r="O4214" s="27">
        <v>0</v>
      </c>
      <c r="P4214" s="27">
        <v>10602000000</v>
      </c>
      <c r="Q4214" s="27">
        <v>10601690871.761122</v>
      </c>
      <c r="R4214" s="27">
        <v>1</v>
      </c>
      <c r="S4214" s="27">
        <v>1</v>
      </c>
      <c r="T4214" s="33">
        <v>0.99710818219516861</v>
      </c>
      <c r="U4214" s="27">
        <v>256338437.69999999</v>
      </c>
      <c r="V4214" s="27">
        <v>0</v>
      </c>
      <c r="W4214" s="27">
        <v>1330339000</v>
      </c>
      <c r="X4214" s="27">
        <v>92000000</v>
      </c>
      <c r="Y4214" s="27"/>
      <c r="Z4214" s="27">
        <v>1</v>
      </c>
    </row>
    <row r="4215" spans="1:26">
      <c r="A4215" s="27">
        <v>2014</v>
      </c>
      <c r="B4215" t="s">
        <v>72</v>
      </c>
      <c r="C4215" s="27">
        <v>53733333.25</v>
      </c>
      <c r="D4215" s="27">
        <v>53733333.25</v>
      </c>
      <c r="E4215" s="27">
        <v>53733333.25</v>
      </c>
      <c r="F4215" s="27">
        <v>0</v>
      </c>
      <c r="G4215" s="27">
        <v>0</v>
      </c>
      <c r="H4215" s="27">
        <v>0</v>
      </c>
      <c r="I4215" s="27">
        <v>1</v>
      </c>
      <c r="J4215" s="27">
        <v>0</v>
      </c>
      <c r="K4215" s="27">
        <v>4</v>
      </c>
      <c r="L4215" s="27">
        <v>1</v>
      </c>
      <c r="M4215" s="27">
        <v>1</v>
      </c>
      <c r="N4215" s="27">
        <v>0</v>
      </c>
      <c r="O4215" s="27">
        <v>0</v>
      </c>
      <c r="P4215" s="27">
        <v>10674000000</v>
      </c>
      <c r="Q4215" s="27">
        <v>10673516672.666443</v>
      </c>
      <c r="R4215" s="27">
        <v>1</v>
      </c>
      <c r="S4215" s="27">
        <v>1</v>
      </c>
      <c r="T4215" s="33">
        <v>0.96696016921402161</v>
      </c>
      <c r="U4215" s="27">
        <v>266766487.69999999</v>
      </c>
      <c r="V4215" s="27">
        <v>0</v>
      </c>
      <c r="W4215" s="27">
        <v>1365919000</v>
      </c>
      <c r="X4215" s="27">
        <v>91000000</v>
      </c>
      <c r="Y4215" s="27"/>
      <c r="Z4215" s="27">
        <v>1</v>
      </c>
    </row>
    <row r="4216" spans="1:26">
      <c r="A4216" s="27">
        <v>2015</v>
      </c>
      <c r="B4216" t="s">
        <v>72</v>
      </c>
      <c r="C4216" s="27">
        <v>53466666.75</v>
      </c>
      <c r="D4216" s="27">
        <v>53466666.75</v>
      </c>
      <c r="E4216" s="27">
        <v>53466666.75</v>
      </c>
      <c r="F4216" s="27">
        <v>0</v>
      </c>
      <c r="G4216" s="27">
        <v>0</v>
      </c>
      <c r="H4216" s="27">
        <v>0</v>
      </c>
      <c r="I4216" s="27">
        <v>1</v>
      </c>
      <c r="J4216" s="27">
        <v>0</v>
      </c>
      <c r="K4216" s="27">
        <v>4</v>
      </c>
      <c r="L4216" s="27">
        <v>1</v>
      </c>
      <c r="M4216" s="27">
        <v>1</v>
      </c>
      <c r="N4216" s="27">
        <v>0</v>
      </c>
      <c r="O4216" s="27">
        <v>0</v>
      </c>
      <c r="P4216" s="27">
        <v>9744000000</v>
      </c>
      <c r="Q4216" s="27">
        <v>9744243531.2011909</v>
      </c>
      <c r="R4216" s="27">
        <v>1</v>
      </c>
      <c r="S4216" s="27">
        <v>1</v>
      </c>
      <c r="T4216" s="33">
        <v>0.821813335342235</v>
      </c>
      <c r="U4216" s="27">
        <v>281217274.69999999</v>
      </c>
      <c r="V4216" s="27">
        <v>0</v>
      </c>
      <c r="W4216" s="27">
        <v>1412191000</v>
      </c>
      <c r="X4216" s="27">
        <v>145000000</v>
      </c>
      <c r="Y4216" s="27"/>
      <c r="Z4216" s="27">
        <v>1</v>
      </c>
    </row>
    <row r="4217" spans="1:26">
      <c r="A4217" s="27">
        <v>2016</v>
      </c>
      <c r="B4217" t="s">
        <v>72</v>
      </c>
      <c r="C4217" s="27">
        <v>49353848</v>
      </c>
      <c r="D4217" s="27">
        <v>49353848</v>
      </c>
      <c r="E4217" s="27">
        <v>49353848</v>
      </c>
      <c r="F4217" s="27">
        <v>0</v>
      </c>
      <c r="G4217" s="27">
        <v>0</v>
      </c>
      <c r="H4217" s="27">
        <v>0</v>
      </c>
      <c r="I4217" s="27">
        <v>1</v>
      </c>
      <c r="J4217" s="27">
        <v>0</v>
      </c>
      <c r="K4217" s="27">
        <v>4</v>
      </c>
      <c r="L4217" s="27">
        <v>1</v>
      </c>
      <c r="M4217" s="27">
        <v>1</v>
      </c>
      <c r="N4217" s="27">
        <v>0</v>
      </c>
      <c r="O4217" s="27">
        <v>0</v>
      </c>
      <c r="P4217" s="27">
        <v>10001000000</v>
      </c>
      <c r="Q4217" s="27">
        <v>10001193315.196615</v>
      </c>
      <c r="R4217" s="27">
        <v>1</v>
      </c>
      <c r="S4217" s="27">
        <v>1</v>
      </c>
      <c r="T4217" s="33">
        <v>0.86004996979414983</v>
      </c>
      <c r="U4217" s="27">
        <v>300807280.80000001</v>
      </c>
      <c r="V4217" s="27">
        <v>0</v>
      </c>
      <c r="W4217" s="27">
        <v>1433353000</v>
      </c>
      <c r="X4217" s="27">
        <v>142000000</v>
      </c>
      <c r="Y4217" s="27"/>
      <c r="Z4217" s="27">
        <v>1</v>
      </c>
    </row>
    <row r="4218" spans="1:26">
      <c r="A4218" s="27">
        <v>2017</v>
      </c>
      <c r="B4218" t="s">
        <v>72</v>
      </c>
      <c r="C4218" s="27">
        <v>150241025.5</v>
      </c>
      <c r="D4218" s="27">
        <v>66241025.5</v>
      </c>
      <c r="E4218" s="27">
        <v>150241025.5</v>
      </c>
      <c r="F4218" s="27">
        <v>105000000</v>
      </c>
      <c r="G4218" s="27">
        <v>0</v>
      </c>
      <c r="H4218" s="27">
        <v>0</v>
      </c>
      <c r="I4218" s="27">
        <v>1</v>
      </c>
      <c r="J4218" s="27">
        <v>0</v>
      </c>
      <c r="K4218" s="27">
        <v>4</v>
      </c>
      <c r="L4218" s="27">
        <v>1</v>
      </c>
      <c r="M4218" s="27">
        <v>1</v>
      </c>
      <c r="N4218" s="27">
        <v>0</v>
      </c>
      <c r="O4218" s="27">
        <v>0</v>
      </c>
      <c r="P4218" s="27">
        <v>11500000000</v>
      </c>
      <c r="Q4218" s="27">
        <v>11499803806.572941</v>
      </c>
      <c r="R4218" s="27">
        <v>1</v>
      </c>
      <c r="S4218" s="27">
        <v>1</v>
      </c>
      <c r="T4218" s="33">
        <v>0.90809244833766045</v>
      </c>
      <c r="U4218" s="27">
        <v>439937850.80000001</v>
      </c>
      <c r="V4218" s="27">
        <v>0</v>
      </c>
      <c r="W4218" s="27">
        <v>1594927000</v>
      </c>
      <c r="X4218" s="27">
        <v>161000000</v>
      </c>
      <c r="Y4218" s="27"/>
      <c r="Z4218" s="27">
        <v>1</v>
      </c>
    </row>
    <row r="4219" spans="1:26">
      <c r="A4219" s="27">
        <v>1964</v>
      </c>
      <c r="B4219" t="s">
        <v>105</v>
      </c>
      <c r="C4219" s="27"/>
      <c r="D4219" s="27"/>
      <c r="E4219" s="27"/>
      <c r="F4219" s="27">
        <v>0</v>
      </c>
      <c r="G4219" s="27">
        <v>0</v>
      </c>
      <c r="H4219" s="27">
        <v>0</v>
      </c>
      <c r="I4219" s="27">
        <v>1</v>
      </c>
      <c r="J4219" s="27">
        <v>0</v>
      </c>
      <c r="K4219" s="27">
        <v>4</v>
      </c>
      <c r="L4219" s="27">
        <v>1</v>
      </c>
      <c r="M4219" s="27">
        <v>0</v>
      </c>
      <c r="N4219" s="27">
        <v>0</v>
      </c>
      <c r="O4219" s="27">
        <v>0</v>
      </c>
      <c r="P4219" s="27"/>
      <c r="Q4219" s="27">
        <v>194736105.27789444</v>
      </c>
      <c r="R4219" s="27">
        <v>0</v>
      </c>
      <c r="S4219" s="27">
        <v>1</v>
      </c>
      <c r="T4219" s="33">
        <v>1.0337554660061781</v>
      </c>
      <c r="U4219" s="27"/>
      <c r="V4219" s="27"/>
      <c r="W4219" s="27"/>
      <c r="X4219" s="27"/>
      <c r="Y4219" s="27"/>
      <c r="Z4219" s="27">
        <v>1</v>
      </c>
    </row>
    <row r="4220" spans="1:26">
      <c r="A4220" s="27">
        <v>1965</v>
      </c>
      <c r="B4220" t="s">
        <v>105</v>
      </c>
      <c r="C4220" s="27"/>
      <c r="D4220" s="27"/>
      <c r="E4220" s="27"/>
      <c r="F4220" s="27">
        <v>0</v>
      </c>
      <c r="G4220" s="27">
        <v>0</v>
      </c>
      <c r="H4220" s="27">
        <v>0</v>
      </c>
      <c r="I4220" s="27">
        <v>1</v>
      </c>
      <c r="J4220" s="27">
        <v>0</v>
      </c>
      <c r="K4220" s="27">
        <v>4</v>
      </c>
      <c r="L4220" s="27">
        <v>1</v>
      </c>
      <c r="M4220" s="27">
        <v>0</v>
      </c>
      <c r="N4220" s="27">
        <v>0</v>
      </c>
      <c r="O4220" s="27">
        <v>0</v>
      </c>
      <c r="P4220" s="27"/>
      <c r="Q4220" s="27">
        <v>229455410.89178213</v>
      </c>
      <c r="R4220" s="27">
        <v>0</v>
      </c>
      <c r="S4220" s="27">
        <v>1</v>
      </c>
      <c r="T4220" s="33">
        <v>1.0227515959565798</v>
      </c>
      <c r="U4220" s="27"/>
      <c r="V4220" s="27"/>
      <c r="W4220" s="27"/>
      <c r="X4220" s="27"/>
      <c r="Y4220" s="27"/>
      <c r="Z4220" s="27">
        <v>1</v>
      </c>
    </row>
    <row r="4221" spans="1:26">
      <c r="A4221" s="27">
        <v>1966</v>
      </c>
      <c r="B4221" t="s">
        <v>105</v>
      </c>
      <c r="C4221" s="27"/>
      <c r="D4221" s="27"/>
      <c r="E4221" s="27"/>
      <c r="F4221" s="27">
        <v>0</v>
      </c>
      <c r="G4221" s="27">
        <v>0</v>
      </c>
      <c r="H4221" s="27">
        <v>0</v>
      </c>
      <c r="I4221" s="27">
        <v>1</v>
      </c>
      <c r="J4221" s="27">
        <v>0</v>
      </c>
      <c r="K4221" s="27">
        <v>4</v>
      </c>
      <c r="L4221" s="27">
        <v>1</v>
      </c>
      <c r="M4221" s="27">
        <v>0</v>
      </c>
      <c r="N4221" s="27">
        <v>0</v>
      </c>
      <c r="O4221" s="27">
        <v>0</v>
      </c>
      <c r="P4221" s="27"/>
      <c r="Q4221" s="27">
        <v>260394792.10415789</v>
      </c>
      <c r="R4221" s="27">
        <v>0</v>
      </c>
      <c r="S4221" s="27">
        <v>1</v>
      </c>
      <c r="T4221" s="33">
        <v>1.060453919000093</v>
      </c>
      <c r="U4221" s="27"/>
      <c r="V4221" s="27"/>
      <c r="W4221" s="27"/>
      <c r="X4221" s="27"/>
      <c r="Y4221" s="27"/>
      <c r="Z4221" s="27">
        <v>1</v>
      </c>
    </row>
    <row r="4222" spans="1:26">
      <c r="A4222" s="27">
        <v>1967</v>
      </c>
      <c r="B4222" t="s">
        <v>105</v>
      </c>
      <c r="C4222" s="27"/>
      <c r="D4222" s="27"/>
      <c r="E4222" s="27"/>
      <c r="F4222" s="27">
        <v>0</v>
      </c>
      <c r="G4222" s="27">
        <v>0</v>
      </c>
      <c r="H4222" s="27">
        <v>0</v>
      </c>
      <c r="I4222" s="27">
        <v>1</v>
      </c>
      <c r="J4222" s="27">
        <v>0</v>
      </c>
      <c r="K4222" s="27">
        <v>4</v>
      </c>
      <c r="L4222" s="27">
        <v>1</v>
      </c>
      <c r="M4222" s="27">
        <v>0</v>
      </c>
      <c r="N4222" s="27">
        <v>0</v>
      </c>
      <c r="O4222" s="27">
        <v>0</v>
      </c>
      <c r="P4222" s="27"/>
      <c r="Q4222" s="27">
        <v>269814968.24081749</v>
      </c>
      <c r="R4222" s="27">
        <v>0</v>
      </c>
      <c r="S4222" s="27">
        <v>1</v>
      </c>
      <c r="T4222" s="33">
        <v>1.0100991944882907</v>
      </c>
      <c r="U4222" s="27"/>
      <c r="V4222" s="27"/>
      <c r="W4222" s="27"/>
      <c r="X4222" s="27"/>
      <c r="Y4222" s="27"/>
      <c r="Z4222" s="27">
        <v>1</v>
      </c>
    </row>
    <row r="4223" spans="1:26">
      <c r="A4223" s="27">
        <v>1968</v>
      </c>
      <c r="B4223" t="s">
        <v>105</v>
      </c>
      <c r="C4223" s="27"/>
      <c r="D4223" s="27"/>
      <c r="E4223" s="27"/>
      <c r="F4223" s="27">
        <v>0</v>
      </c>
      <c r="G4223" s="27">
        <v>0</v>
      </c>
      <c r="H4223" s="27">
        <v>0</v>
      </c>
      <c r="I4223" s="27">
        <v>1</v>
      </c>
      <c r="J4223" s="27">
        <v>0</v>
      </c>
      <c r="K4223" s="27">
        <v>4</v>
      </c>
      <c r="L4223" s="27">
        <v>1</v>
      </c>
      <c r="M4223" s="27">
        <v>0</v>
      </c>
      <c r="N4223" s="27">
        <v>0</v>
      </c>
      <c r="O4223" s="27">
        <v>0</v>
      </c>
      <c r="P4223" s="27"/>
      <c r="Q4223" s="27">
        <v>245169806.79227167</v>
      </c>
      <c r="R4223" s="27">
        <v>0</v>
      </c>
      <c r="S4223" s="27">
        <v>1</v>
      </c>
      <c r="T4223" s="33">
        <v>0.99765870157012104</v>
      </c>
      <c r="U4223" s="27"/>
      <c r="V4223" s="27"/>
      <c r="W4223" s="27"/>
      <c r="X4223" s="27"/>
      <c r="Y4223" s="27"/>
      <c r="Z4223" s="27">
        <v>1</v>
      </c>
    </row>
    <row r="4224" spans="1:26">
      <c r="A4224" s="27">
        <v>1969</v>
      </c>
      <c r="B4224" t="s">
        <v>105</v>
      </c>
      <c r="C4224" s="27"/>
      <c r="D4224" s="27"/>
      <c r="E4224" s="27"/>
      <c r="F4224" s="27">
        <v>0</v>
      </c>
      <c r="G4224" s="27">
        <v>0</v>
      </c>
      <c r="H4224" s="27">
        <v>0</v>
      </c>
      <c r="I4224" s="27">
        <v>1</v>
      </c>
      <c r="J4224" s="27">
        <v>0</v>
      </c>
      <c r="K4224" s="27">
        <v>4</v>
      </c>
      <c r="L4224" s="27">
        <v>1</v>
      </c>
      <c r="M4224" s="27">
        <v>0</v>
      </c>
      <c r="N4224" s="27">
        <v>0</v>
      </c>
      <c r="O4224" s="27">
        <v>0</v>
      </c>
      <c r="P4224" s="27"/>
      <c r="Q4224" s="27">
        <v>265810632.42529699</v>
      </c>
      <c r="R4224" s="27">
        <v>0</v>
      </c>
      <c r="S4224" s="27">
        <v>1</v>
      </c>
      <c r="T4224" s="33">
        <v>1.0058077459461789</v>
      </c>
      <c r="U4224" s="27"/>
      <c r="V4224" s="27"/>
      <c r="W4224" s="27"/>
      <c r="X4224" s="27"/>
      <c r="Y4224" s="27"/>
      <c r="Z4224" s="27">
        <v>1</v>
      </c>
    </row>
    <row r="4225" spans="1:26">
      <c r="A4225" s="27">
        <v>1970</v>
      </c>
      <c r="B4225" t="s">
        <v>105</v>
      </c>
      <c r="C4225" s="27"/>
      <c r="D4225" s="27"/>
      <c r="E4225" s="27"/>
      <c r="F4225" s="27">
        <v>0</v>
      </c>
      <c r="G4225" s="27">
        <v>0</v>
      </c>
      <c r="H4225" s="27">
        <v>0</v>
      </c>
      <c r="I4225" s="27">
        <v>1</v>
      </c>
      <c r="J4225" s="27">
        <v>0</v>
      </c>
      <c r="K4225" s="27">
        <v>4</v>
      </c>
      <c r="L4225" s="27">
        <v>1</v>
      </c>
      <c r="M4225" s="27">
        <v>0</v>
      </c>
      <c r="N4225" s="27">
        <v>0</v>
      </c>
      <c r="O4225" s="27">
        <v>0</v>
      </c>
      <c r="P4225" s="27"/>
      <c r="Q4225" s="27">
        <v>290531621.26485056</v>
      </c>
      <c r="R4225" s="27">
        <v>0</v>
      </c>
      <c r="S4225" s="27">
        <v>1</v>
      </c>
      <c r="T4225" s="33">
        <v>1</v>
      </c>
      <c r="U4225" s="27">
        <v>0</v>
      </c>
      <c r="V4225" s="27">
        <v>0</v>
      </c>
      <c r="W4225" s="27">
        <v>16891000</v>
      </c>
      <c r="X4225" s="27"/>
      <c r="Y4225" s="27">
        <v>0</v>
      </c>
      <c r="Z4225" s="27">
        <v>1</v>
      </c>
    </row>
    <row r="4226" spans="1:26">
      <c r="A4226" s="27">
        <v>1971</v>
      </c>
      <c r="B4226" t="s">
        <v>105</v>
      </c>
      <c r="C4226" s="27"/>
      <c r="D4226" s="27"/>
      <c r="E4226" s="27"/>
      <c r="F4226" s="27">
        <v>0</v>
      </c>
      <c r="G4226" s="27">
        <v>0</v>
      </c>
      <c r="H4226" s="27">
        <v>0</v>
      </c>
      <c r="I4226" s="27">
        <v>1</v>
      </c>
      <c r="J4226" s="27">
        <v>0</v>
      </c>
      <c r="K4226" s="27">
        <v>4</v>
      </c>
      <c r="L4226" s="27">
        <v>1</v>
      </c>
      <c r="M4226" s="27">
        <v>0</v>
      </c>
      <c r="N4226" s="27">
        <v>0</v>
      </c>
      <c r="O4226" s="27">
        <v>0</v>
      </c>
      <c r="P4226" s="27"/>
      <c r="Q4226" s="27">
        <v>365386929.83511853</v>
      </c>
      <c r="R4226" s="27">
        <v>0</v>
      </c>
      <c r="S4226" s="27">
        <v>1</v>
      </c>
      <c r="T4226" s="33">
        <v>0.92761372871024128</v>
      </c>
      <c r="U4226" s="27">
        <v>0</v>
      </c>
      <c r="V4226" s="27">
        <v>0</v>
      </c>
      <c r="W4226" s="27">
        <v>24192000</v>
      </c>
      <c r="X4226" s="27"/>
      <c r="Y4226" s="27">
        <v>0</v>
      </c>
      <c r="Z4226" s="27">
        <v>1</v>
      </c>
    </row>
    <row r="4227" spans="1:26">
      <c r="A4227" s="27">
        <v>1972</v>
      </c>
      <c r="B4227" t="s">
        <v>105</v>
      </c>
      <c r="C4227" s="27"/>
      <c r="D4227" s="27"/>
      <c r="E4227" s="27"/>
      <c r="F4227" s="27">
        <v>0</v>
      </c>
      <c r="G4227" s="27">
        <v>0</v>
      </c>
      <c r="H4227" s="27">
        <v>0</v>
      </c>
      <c r="I4227" s="27">
        <v>1</v>
      </c>
      <c r="J4227" s="27">
        <v>0</v>
      </c>
      <c r="K4227" s="27">
        <v>4</v>
      </c>
      <c r="L4227" s="27">
        <v>1</v>
      </c>
      <c r="M4227" s="27">
        <v>0</v>
      </c>
      <c r="N4227" s="27">
        <v>0</v>
      </c>
      <c r="O4227" s="27">
        <v>0</v>
      </c>
      <c r="P4227" s="27"/>
      <c r="Q4227" s="27">
        <v>406062874.25149703</v>
      </c>
      <c r="R4227" s="27">
        <v>0</v>
      </c>
      <c r="S4227" s="27">
        <v>1</v>
      </c>
      <c r="T4227" s="33">
        <v>0.92122545142259926</v>
      </c>
      <c r="U4227" s="27">
        <v>0</v>
      </c>
      <c r="V4227" s="27">
        <v>0</v>
      </c>
      <c r="W4227" s="27">
        <v>34233000</v>
      </c>
      <c r="X4227" s="27"/>
      <c r="Y4227" s="27">
        <v>0</v>
      </c>
      <c r="Z4227" s="27">
        <v>1</v>
      </c>
    </row>
    <row r="4228" spans="1:26">
      <c r="A4228" s="27">
        <v>1973</v>
      </c>
      <c r="B4228" t="s">
        <v>105</v>
      </c>
      <c r="C4228" s="27"/>
      <c r="D4228" s="27"/>
      <c r="E4228" s="27"/>
      <c r="F4228" s="27">
        <v>0</v>
      </c>
      <c r="G4228" s="27">
        <v>0</v>
      </c>
      <c r="H4228" s="27">
        <v>0</v>
      </c>
      <c r="I4228" s="27">
        <v>1</v>
      </c>
      <c r="J4228" s="27">
        <v>0</v>
      </c>
      <c r="K4228" s="27">
        <v>4</v>
      </c>
      <c r="L4228" s="27">
        <v>1</v>
      </c>
      <c r="M4228" s="27">
        <v>0</v>
      </c>
      <c r="N4228" s="27">
        <v>0</v>
      </c>
      <c r="O4228" s="27">
        <v>0</v>
      </c>
      <c r="P4228" s="27"/>
      <c r="Q4228" s="27">
        <v>444281703.89356768</v>
      </c>
      <c r="R4228" s="27">
        <v>0</v>
      </c>
      <c r="S4228" s="27">
        <v>1</v>
      </c>
      <c r="T4228" s="33">
        <v>1.2798279189511945</v>
      </c>
      <c r="U4228" s="27">
        <v>0</v>
      </c>
      <c r="V4228" s="27">
        <v>0</v>
      </c>
      <c r="W4228" s="27">
        <v>42789000</v>
      </c>
      <c r="X4228" s="27"/>
      <c r="Y4228" s="27">
        <v>5300000</v>
      </c>
      <c r="Z4228" s="27">
        <v>1</v>
      </c>
    </row>
    <row r="4229" spans="1:26">
      <c r="A4229" s="27">
        <v>1974</v>
      </c>
      <c r="B4229" t="s">
        <v>105</v>
      </c>
      <c r="C4229" s="27"/>
      <c r="D4229" s="27"/>
      <c r="E4229" s="27"/>
      <c r="F4229" s="27">
        <v>0</v>
      </c>
      <c r="G4229" s="27">
        <v>0</v>
      </c>
      <c r="H4229" s="27">
        <v>0</v>
      </c>
      <c r="I4229" s="27">
        <v>1</v>
      </c>
      <c r="J4229" s="27">
        <v>0</v>
      </c>
      <c r="K4229" s="27">
        <v>4</v>
      </c>
      <c r="L4229" s="27">
        <v>1</v>
      </c>
      <c r="M4229" s="27">
        <v>0</v>
      </c>
      <c r="N4229" s="27">
        <v>0</v>
      </c>
      <c r="O4229" s="27">
        <v>0</v>
      </c>
      <c r="P4229" s="27"/>
      <c r="Q4229" s="27">
        <v>548621017.59391344</v>
      </c>
      <c r="R4229" s="27">
        <v>0</v>
      </c>
      <c r="S4229" s="27">
        <v>1</v>
      </c>
      <c r="T4229" s="33">
        <v>1.2793035310212315</v>
      </c>
      <c r="U4229" s="27">
        <v>0</v>
      </c>
      <c r="V4229" s="27">
        <v>0</v>
      </c>
      <c r="W4229" s="27">
        <v>50249000</v>
      </c>
      <c r="X4229" s="27"/>
      <c r="Y4229" s="27">
        <v>0</v>
      </c>
      <c r="Z4229" s="27">
        <v>1</v>
      </c>
    </row>
    <row r="4230" spans="1:26">
      <c r="A4230" s="27">
        <v>1975</v>
      </c>
      <c r="B4230" t="s">
        <v>105</v>
      </c>
      <c r="C4230" s="27"/>
      <c r="D4230" s="27"/>
      <c r="E4230" s="27"/>
      <c r="F4230" s="27">
        <v>0</v>
      </c>
      <c r="G4230" s="27">
        <v>0</v>
      </c>
      <c r="H4230" s="27">
        <v>0</v>
      </c>
      <c r="I4230" s="27">
        <v>1</v>
      </c>
      <c r="J4230" s="27">
        <v>0</v>
      </c>
      <c r="K4230" s="27">
        <v>4</v>
      </c>
      <c r="L4230" s="27">
        <v>1</v>
      </c>
      <c r="M4230" s="27">
        <v>0</v>
      </c>
      <c r="N4230" s="27">
        <v>0</v>
      </c>
      <c r="O4230" s="27">
        <v>0</v>
      </c>
      <c r="P4230" s="27"/>
      <c r="Q4230" s="27">
        <v>613220652.92891884</v>
      </c>
      <c r="R4230" s="27">
        <v>0</v>
      </c>
      <c r="S4230" s="27">
        <v>1</v>
      </c>
      <c r="T4230" s="33">
        <v>0.94696688960437181</v>
      </c>
      <c r="U4230" s="27">
        <v>2774559</v>
      </c>
      <c r="V4230" s="27">
        <v>0</v>
      </c>
      <c r="W4230" s="27">
        <v>61693000</v>
      </c>
      <c r="X4230" s="27"/>
      <c r="Y4230" s="27">
        <v>0</v>
      </c>
      <c r="Z4230" s="27">
        <v>1</v>
      </c>
    </row>
    <row r="4231" spans="1:26">
      <c r="A4231" s="27">
        <v>1976</v>
      </c>
      <c r="B4231" t="s">
        <v>105</v>
      </c>
      <c r="C4231" s="27"/>
      <c r="D4231" s="27"/>
      <c r="E4231" s="27"/>
      <c r="F4231" s="27">
        <v>0</v>
      </c>
      <c r="G4231" s="27">
        <v>0</v>
      </c>
      <c r="H4231" s="27">
        <v>0</v>
      </c>
      <c r="I4231" s="27">
        <v>1</v>
      </c>
      <c r="J4231" s="27">
        <v>0</v>
      </c>
      <c r="K4231" s="27">
        <v>4</v>
      </c>
      <c r="L4231" s="27">
        <v>1</v>
      </c>
      <c r="M4231" s="27">
        <v>0</v>
      </c>
      <c r="N4231" s="27">
        <v>0</v>
      </c>
      <c r="O4231" s="27">
        <v>0</v>
      </c>
      <c r="P4231" s="27"/>
      <c r="Q4231" s="27">
        <v>670317634.17305589</v>
      </c>
      <c r="R4231" s="27">
        <v>0</v>
      </c>
      <c r="S4231" s="27">
        <v>1</v>
      </c>
      <c r="T4231" s="33">
        <v>1.0219497573337515</v>
      </c>
      <c r="U4231" s="27">
        <v>4333625.9000000004</v>
      </c>
      <c r="V4231" s="27">
        <v>113000</v>
      </c>
      <c r="W4231" s="27">
        <v>73578000</v>
      </c>
      <c r="X4231" s="27"/>
      <c r="Y4231" s="27">
        <v>0</v>
      </c>
      <c r="Z4231" s="27">
        <v>1</v>
      </c>
    </row>
    <row r="4232" spans="1:26">
      <c r="A4232" s="27">
        <v>1977</v>
      </c>
      <c r="B4232" t="s">
        <v>105</v>
      </c>
      <c r="C4232" s="27"/>
      <c r="D4232" s="27"/>
      <c r="E4232" s="27"/>
      <c r="F4232" s="27">
        <v>0</v>
      </c>
      <c r="G4232" s="27">
        <v>0</v>
      </c>
      <c r="H4232" s="27">
        <v>0</v>
      </c>
      <c r="I4232" s="27">
        <v>1</v>
      </c>
      <c r="J4232" s="27">
        <v>0</v>
      </c>
      <c r="K4232" s="27">
        <v>4</v>
      </c>
      <c r="L4232" s="27">
        <v>1</v>
      </c>
      <c r="M4232" s="27">
        <v>0</v>
      </c>
      <c r="N4232" s="27">
        <v>0</v>
      </c>
      <c r="O4232" s="27">
        <v>0</v>
      </c>
      <c r="P4232" s="27"/>
      <c r="Q4232" s="27">
        <v>806290840.62465382</v>
      </c>
      <c r="R4232" s="27">
        <v>0</v>
      </c>
      <c r="S4232" s="27">
        <v>1</v>
      </c>
      <c r="T4232" s="33">
        <v>1.0409624303569636</v>
      </c>
      <c r="U4232" s="27">
        <v>13076353.199999999</v>
      </c>
      <c r="V4232" s="27">
        <v>2484000</v>
      </c>
      <c r="W4232" s="27">
        <v>84394000</v>
      </c>
      <c r="X4232" s="27"/>
      <c r="Y4232" s="27">
        <v>50000000</v>
      </c>
      <c r="Z4232" s="27">
        <v>1</v>
      </c>
    </row>
    <row r="4233" spans="1:26">
      <c r="A4233" s="27">
        <v>1978</v>
      </c>
      <c r="B4233" t="s">
        <v>105</v>
      </c>
      <c r="C4233" s="27"/>
      <c r="D4233" s="27"/>
      <c r="E4233" s="27"/>
      <c r="F4233" s="27">
        <v>0</v>
      </c>
      <c r="G4233" s="27">
        <v>0</v>
      </c>
      <c r="H4233" s="27">
        <v>0</v>
      </c>
      <c r="I4233" s="27">
        <v>1</v>
      </c>
      <c r="J4233" s="27">
        <v>0</v>
      </c>
      <c r="K4233" s="27">
        <v>4</v>
      </c>
      <c r="L4233" s="27">
        <v>1</v>
      </c>
      <c r="M4233" s="27">
        <v>0</v>
      </c>
      <c r="N4233" s="27">
        <v>0</v>
      </c>
      <c r="O4233" s="27">
        <v>0</v>
      </c>
      <c r="P4233" s="27"/>
      <c r="Q4233" s="27">
        <v>949034016.83062696</v>
      </c>
      <c r="R4233" s="27">
        <v>0</v>
      </c>
      <c r="S4233" s="27">
        <v>1</v>
      </c>
      <c r="T4233" s="33">
        <v>0.91734575384516981</v>
      </c>
      <c r="U4233" s="27">
        <v>15303874.1</v>
      </c>
      <c r="V4233" s="27">
        <v>5093000</v>
      </c>
      <c r="W4233" s="27">
        <v>102311000</v>
      </c>
      <c r="X4233" s="27"/>
      <c r="Y4233" s="27">
        <v>0</v>
      </c>
      <c r="Z4233" s="27">
        <v>1</v>
      </c>
    </row>
    <row r="4234" spans="1:26">
      <c r="A4234" s="27">
        <v>1979</v>
      </c>
      <c r="B4234" t="s">
        <v>105</v>
      </c>
      <c r="C4234" s="27"/>
      <c r="D4234" s="27"/>
      <c r="E4234" s="27"/>
      <c r="F4234" s="27">
        <v>0</v>
      </c>
      <c r="G4234" s="27">
        <v>0</v>
      </c>
      <c r="H4234" s="27">
        <v>0</v>
      </c>
      <c r="I4234" s="27">
        <v>1</v>
      </c>
      <c r="J4234" s="27">
        <v>0</v>
      </c>
      <c r="K4234" s="27">
        <v>4</v>
      </c>
      <c r="L4234" s="27">
        <v>1</v>
      </c>
      <c r="M4234" s="27">
        <v>0</v>
      </c>
      <c r="N4234" s="27">
        <v>0</v>
      </c>
      <c r="O4234" s="27">
        <v>0</v>
      </c>
      <c r="P4234" s="27"/>
      <c r="Q4234" s="27">
        <v>1058269065.9811482</v>
      </c>
      <c r="R4234" s="27">
        <v>0</v>
      </c>
      <c r="S4234" s="27">
        <v>1</v>
      </c>
      <c r="T4234" s="33">
        <v>0.9810294585578897</v>
      </c>
      <c r="U4234" s="27">
        <v>49665975.700000003</v>
      </c>
      <c r="V4234" s="27">
        <v>17885000</v>
      </c>
      <c r="W4234" s="27">
        <v>116235000</v>
      </c>
      <c r="X4234" s="27"/>
      <c r="Y4234" s="27">
        <v>50000000</v>
      </c>
      <c r="Z4234" s="27">
        <v>1</v>
      </c>
    </row>
    <row r="4235" spans="1:26">
      <c r="A4235" s="27">
        <v>1980</v>
      </c>
      <c r="B4235" t="s">
        <v>105</v>
      </c>
      <c r="C4235" s="27"/>
      <c r="D4235" s="27"/>
      <c r="E4235" s="27"/>
      <c r="F4235" s="27">
        <v>0</v>
      </c>
      <c r="G4235" s="27">
        <v>0</v>
      </c>
      <c r="H4235" s="27">
        <v>0</v>
      </c>
      <c r="I4235" s="27">
        <v>1</v>
      </c>
      <c r="J4235" s="27">
        <v>0</v>
      </c>
      <c r="K4235" s="27">
        <v>4</v>
      </c>
      <c r="L4235" s="27">
        <v>1</v>
      </c>
      <c r="M4235" s="27">
        <v>0</v>
      </c>
      <c r="N4235" s="27">
        <v>0</v>
      </c>
      <c r="O4235" s="27">
        <v>0</v>
      </c>
      <c r="P4235" s="27">
        <v>2146000000</v>
      </c>
      <c r="Q4235" s="27">
        <v>1237655461.1501045</v>
      </c>
      <c r="R4235" s="27">
        <v>0</v>
      </c>
      <c r="S4235" s="27">
        <v>1</v>
      </c>
      <c r="T4235" s="33">
        <v>0.94044734443210454</v>
      </c>
      <c r="U4235" s="27">
        <v>79723536.799999997</v>
      </c>
      <c r="V4235" s="27">
        <v>25517000</v>
      </c>
      <c r="W4235" s="27">
        <v>130519000</v>
      </c>
      <c r="X4235" s="27"/>
      <c r="Y4235" s="27">
        <v>0</v>
      </c>
      <c r="Z4235" s="27">
        <v>1</v>
      </c>
    </row>
    <row r="4236" spans="1:26">
      <c r="A4236" s="27">
        <v>1981</v>
      </c>
      <c r="B4236" t="s">
        <v>105</v>
      </c>
      <c r="C4236" s="27"/>
      <c r="D4236" s="27"/>
      <c r="E4236" s="27"/>
      <c r="F4236" s="27">
        <v>0</v>
      </c>
      <c r="G4236" s="27">
        <v>0</v>
      </c>
      <c r="H4236" s="27">
        <v>0</v>
      </c>
      <c r="I4236" s="27">
        <v>1</v>
      </c>
      <c r="J4236" s="27">
        <v>0</v>
      </c>
      <c r="K4236" s="27">
        <v>4</v>
      </c>
      <c r="L4236" s="27">
        <v>1</v>
      </c>
      <c r="M4236" s="27">
        <v>0</v>
      </c>
      <c r="N4236" s="27">
        <v>0</v>
      </c>
      <c r="O4236" s="27">
        <v>0</v>
      </c>
      <c r="P4236" s="27">
        <v>2146000000</v>
      </c>
      <c r="Q4236" s="27">
        <v>1237685691.9468334</v>
      </c>
      <c r="R4236" s="27">
        <v>0</v>
      </c>
      <c r="S4236" s="27">
        <v>1</v>
      </c>
      <c r="T4236" s="33">
        <v>0.83355014400471705</v>
      </c>
      <c r="U4236" s="27">
        <v>104662489.59999999</v>
      </c>
      <c r="V4236" s="27">
        <v>52278000</v>
      </c>
      <c r="W4236" s="27">
        <v>150594612</v>
      </c>
      <c r="X4236" s="27"/>
      <c r="Y4236" s="27">
        <v>0</v>
      </c>
      <c r="Z4236" s="27">
        <v>1</v>
      </c>
    </row>
    <row r="4237" spans="1:26">
      <c r="A4237" s="27">
        <v>1982</v>
      </c>
      <c r="B4237" t="s">
        <v>105</v>
      </c>
      <c r="C4237" s="27"/>
      <c r="D4237" s="27"/>
      <c r="E4237" s="27"/>
      <c r="F4237" s="27">
        <v>0</v>
      </c>
      <c r="G4237" s="27">
        <v>0</v>
      </c>
      <c r="H4237" s="27">
        <v>0</v>
      </c>
      <c r="I4237" s="27">
        <v>1</v>
      </c>
      <c r="J4237" s="27">
        <v>0</v>
      </c>
      <c r="K4237" s="27">
        <v>4</v>
      </c>
      <c r="L4237" s="27">
        <v>1</v>
      </c>
      <c r="M4237" s="27">
        <v>0</v>
      </c>
      <c r="N4237" s="27">
        <v>0</v>
      </c>
      <c r="O4237" s="27">
        <v>0</v>
      </c>
      <c r="P4237" s="27">
        <v>2045999999.9999998</v>
      </c>
      <c r="Q4237" s="27">
        <v>1180104216.0113688</v>
      </c>
      <c r="R4237" s="27">
        <v>0</v>
      </c>
      <c r="S4237" s="27">
        <v>1</v>
      </c>
      <c r="T4237" s="33">
        <v>0.78443295677873848</v>
      </c>
      <c r="U4237" s="27">
        <v>97370489.5</v>
      </c>
      <c r="V4237" s="27">
        <v>72488000</v>
      </c>
      <c r="W4237" s="27">
        <v>176512119.90000001</v>
      </c>
      <c r="X4237" s="27"/>
      <c r="Y4237" s="27">
        <v>0</v>
      </c>
      <c r="Z4237" s="27">
        <v>1</v>
      </c>
    </row>
    <row r="4238" spans="1:26">
      <c r="A4238" s="27">
        <v>1983</v>
      </c>
      <c r="B4238" t="s">
        <v>105</v>
      </c>
      <c r="C4238" s="27"/>
      <c r="D4238" s="27"/>
      <c r="E4238" s="27"/>
      <c r="F4238" s="27">
        <v>6100000</v>
      </c>
      <c r="G4238" s="27">
        <v>0</v>
      </c>
      <c r="H4238" s="27">
        <v>0</v>
      </c>
      <c r="I4238" s="27">
        <v>1</v>
      </c>
      <c r="J4238" s="27">
        <v>0</v>
      </c>
      <c r="K4238" s="27">
        <v>4</v>
      </c>
      <c r="L4238" s="27">
        <v>1</v>
      </c>
      <c r="M4238" s="27">
        <v>0</v>
      </c>
      <c r="N4238" s="27">
        <v>0</v>
      </c>
      <c r="O4238" s="27">
        <v>0</v>
      </c>
      <c r="P4238" s="27">
        <v>2121000000</v>
      </c>
      <c r="Q4238" s="27">
        <v>1223186840.3132448</v>
      </c>
      <c r="R4238" s="27">
        <v>1</v>
      </c>
      <c r="S4238" s="27">
        <v>1</v>
      </c>
      <c r="T4238" s="33">
        <v>0.83426891623154475</v>
      </c>
      <c r="U4238" s="27">
        <v>117007521.09999999</v>
      </c>
      <c r="V4238" s="27">
        <v>72513000</v>
      </c>
      <c r="W4238" s="27">
        <v>204726747.80000001</v>
      </c>
      <c r="X4238" s="27"/>
      <c r="Y4238" s="27">
        <v>0</v>
      </c>
      <c r="Z4238" s="27">
        <v>1</v>
      </c>
    </row>
    <row r="4239" spans="1:26">
      <c r="A4239" s="27">
        <v>1984</v>
      </c>
      <c r="B4239" t="s">
        <v>105</v>
      </c>
      <c r="C4239" s="27"/>
      <c r="D4239" s="27"/>
      <c r="E4239" s="27"/>
      <c r="F4239" s="27">
        <v>0</v>
      </c>
      <c r="G4239" s="27">
        <v>0</v>
      </c>
      <c r="H4239" s="27">
        <v>0</v>
      </c>
      <c r="I4239" s="27">
        <v>1</v>
      </c>
      <c r="J4239" s="27">
        <v>0</v>
      </c>
      <c r="K4239" s="27">
        <v>4</v>
      </c>
      <c r="L4239" s="27">
        <v>1</v>
      </c>
      <c r="M4239" s="27">
        <v>0</v>
      </c>
      <c r="N4239" s="27">
        <v>0</v>
      </c>
      <c r="O4239" s="27">
        <v>0</v>
      </c>
      <c r="P4239" s="27">
        <v>2095000000.0000002</v>
      </c>
      <c r="Q4239" s="27">
        <v>1208008985.4252157</v>
      </c>
      <c r="R4239" s="27">
        <v>1</v>
      </c>
      <c r="S4239" s="27">
        <v>1</v>
      </c>
      <c r="T4239" s="33">
        <v>0.82999599794502654</v>
      </c>
      <c r="U4239" s="27">
        <v>125338809.2</v>
      </c>
      <c r="V4239" s="27">
        <v>60412000</v>
      </c>
      <c r="W4239" s="27">
        <v>275399281.89999998</v>
      </c>
      <c r="X4239" s="27"/>
      <c r="Y4239" s="27"/>
      <c r="Z4239" s="27">
        <v>1</v>
      </c>
    </row>
    <row r="4240" spans="1:26">
      <c r="A4240" s="27">
        <v>1985</v>
      </c>
      <c r="B4240" t="s">
        <v>105</v>
      </c>
      <c r="C4240" s="27"/>
      <c r="D4240" s="27"/>
      <c r="E4240" s="27"/>
      <c r="F4240" s="27">
        <v>0</v>
      </c>
      <c r="G4240" s="27">
        <v>0</v>
      </c>
      <c r="H4240" s="27">
        <v>0</v>
      </c>
      <c r="I4240" s="27">
        <v>1</v>
      </c>
      <c r="J4240" s="27">
        <v>0</v>
      </c>
      <c r="K4240" s="27">
        <v>4</v>
      </c>
      <c r="L4240" s="27">
        <v>1</v>
      </c>
      <c r="M4240" s="27">
        <v>0</v>
      </c>
      <c r="N4240" s="27">
        <v>0</v>
      </c>
      <c r="O4240" s="27">
        <v>0</v>
      </c>
      <c r="P4240" s="27">
        <v>1962000000</v>
      </c>
      <c r="Q4240" s="27">
        <v>1131347798.2665348</v>
      </c>
      <c r="R4240" s="27">
        <v>1</v>
      </c>
      <c r="S4240" s="27">
        <v>1</v>
      </c>
      <c r="T4240" s="33">
        <v>0.74915719568429318</v>
      </c>
      <c r="U4240" s="27">
        <v>145468559.40000001</v>
      </c>
      <c r="V4240" s="27">
        <v>69230000</v>
      </c>
      <c r="W4240" s="27">
        <v>322092229</v>
      </c>
      <c r="X4240" s="27"/>
      <c r="Y4240" s="27"/>
      <c r="Z4240" s="27">
        <v>1</v>
      </c>
    </row>
    <row r="4241" spans="1:26">
      <c r="A4241" s="27">
        <v>1986</v>
      </c>
      <c r="B4241" t="s">
        <v>105</v>
      </c>
      <c r="C4241" s="27"/>
      <c r="D4241" s="27"/>
      <c r="E4241" s="27"/>
      <c r="F4241" s="27">
        <v>0</v>
      </c>
      <c r="G4241" s="27">
        <v>0</v>
      </c>
      <c r="H4241" s="27">
        <v>0</v>
      </c>
      <c r="I4241" s="27">
        <v>1</v>
      </c>
      <c r="J4241" s="27">
        <v>0</v>
      </c>
      <c r="K4241" s="27">
        <v>4</v>
      </c>
      <c r="L4241" s="27">
        <v>1</v>
      </c>
      <c r="M4241" s="27">
        <v>0</v>
      </c>
      <c r="N4241" s="27">
        <v>0</v>
      </c>
      <c r="O4241" s="27">
        <v>0</v>
      </c>
      <c r="P4241" s="27">
        <v>2048000000</v>
      </c>
      <c r="Q4241" s="27">
        <v>1183654827.7900167</v>
      </c>
      <c r="R4241" s="27">
        <v>1</v>
      </c>
      <c r="S4241" s="27">
        <v>1</v>
      </c>
      <c r="T4241" s="33">
        <v>0.7030572776909082</v>
      </c>
      <c r="U4241" s="27">
        <v>133270998.40000001</v>
      </c>
      <c r="V4241" s="27">
        <v>84738000</v>
      </c>
      <c r="W4241" s="27">
        <v>421529696</v>
      </c>
      <c r="X4241" s="27"/>
      <c r="Y4241" s="27"/>
      <c r="Z4241" s="27">
        <v>1</v>
      </c>
    </row>
    <row r="4242" spans="1:26">
      <c r="A4242" s="27">
        <v>1987</v>
      </c>
      <c r="B4242" t="s">
        <v>105</v>
      </c>
      <c r="C4242" s="27"/>
      <c r="D4242" s="27"/>
      <c r="E4242" s="27"/>
      <c r="F4242" s="27">
        <v>0</v>
      </c>
      <c r="G4242" s="27">
        <v>0</v>
      </c>
      <c r="H4242" s="27">
        <v>0</v>
      </c>
      <c r="I4242" s="27">
        <v>1</v>
      </c>
      <c r="J4242" s="27">
        <v>0</v>
      </c>
      <c r="K4242" s="27">
        <v>4</v>
      </c>
      <c r="L4242" s="27">
        <v>1</v>
      </c>
      <c r="M4242" s="27">
        <v>0</v>
      </c>
      <c r="N4242" s="27">
        <v>0</v>
      </c>
      <c r="O4242" s="27">
        <v>0</v>
      </c>
      <c r="P4242" s="27">
        <v>2013000000</v>
      </c>
      <c r="Q4242" s="27">
        <v>1183094127.7674649</v>
      </c>
      <c r="R4242" s="27">
        <v>1</v>
      </c>
      <c r="S4242" s="27">
        <v>1</v>
      </c>
      <c r="T4242" s="33">
        <v>0.74330063470010233</v>
      </c>
      <c r="U4242" s="27">
        <v>116947237.09999999</v>
      </c>
      <c r="V4242" s="27">
        <v>104313000</v>
      </c>
      <c r="W4242" s="27">
        <v>509271427.69999999</v>
      </c>
      <c r="X4242" s="27"/>
      <c r="Y4242" s="27"/>
      <c r="Z4242" s="27">
        <v>1</v>
      </c>
    </row>
    <row r="4243" spans="1:26">
      <c r="A4243" s="27">
        <v>1988</v>
      </c>
      <c r="B4243" t="s">
        <v>105</v>
      </c>
      <c r="C4243" s="27"/>
      <c r="D4243" s="27"/>
      <c r="E4243" s="27"/>
      <c r="F4243" s="27">
        <v>0</v>
      </c>
      <c r="G4243" s="27">
        <v>0</v>
      </c>
      <c r="H4243" s="27">
        <v>0</v>
      </c>
      <c r="I4243" s="27">
        <v>1</v>
      </c>
      <c r="J4243" s="27">
        <v>0</v>
      </c>
      <c r="K4243" s="27">
        <v>4</v>
      </c>
      <c r="L4243" s="27">
        <v>1</v>
      </c>
      <c r="M4243" s="27">
        <v>0</v>
      </c>
      <c r="N4243" s="27">
        <v>0</v>
      </c>
      <c r="O4243" s="27">
        <v>0</v>
      </c>
      <c r="P4243" s="27">
        <v>2314000000</v>
      </c>
      <c r="Q4243" s="27">
        <v>1379924257.2131338</v>
      </c>
      <c r="R4243" s="27">
        <v>1</v>
      </c>
      <c r="S4243" s="27">
        <v>1</v>
      </c>
      <c r="T4243" s="33">
        <v>0.80560957079318884</v>
      </c>
      <c r="U4243" s="27">
        <v>105710117.8</v>
      </c>
      <c r="V4243" s="27">
        <v>98910000</v>
      </c>
      <c r="W4243" s="27">
        <v>555297263.5</v>
      </c>
      <c r="X4243" s="27"/>
      <c r="Y4243" s="27"/>
      <c r="Z4243" s="27">
        <v>1</v>
      </c>
    </row>
    <row r="4244" spans="1:26">
      <c r="A4244" s="27">
        <v>1989</v>
      </c>
      <c r="B4244" t="s">
        <v>105</v>
      </c>
      <c r="C4244" s="27"/>
      <c r="D4244" s="27"/>
      <c r="E4244" s="27"/>
      <c r="F4244" s="27">
        <v>0</v>
      </c>
      <c r="G4244" s="27">
        <v>0</v>
      </c>
      <c r="H4244" s="27">
        <v>0</v>
      </c>
      <c r="I4244" s="27">
        <v>1</v>
      </c>
      <c r="J4244" s="27">
        <v>0</v>
      </c>
      <c r="K4244" s="27">
        <v>4</v>
      </c>
      <c r="L4244" s="27">
        <v>1</v>
      </c>
      <c r="M4244" s="27">
        <v>0</v>
      </c>
      <c r="N4244" s="27">
        <v>0</v>
      </c>
      <c r="O4244" s="27">
        <v>0</v>
      </c>
      <c r="P4244" s="27">
        <v>2639000000</v>
      </c>
      <c r="Q4244" s="27">
        <v>1590215582.5330672</v>
      </c>
      <c r="R4244" s="27">
        <v>0</v>
      </c>
      <c r="S4244" s="27">
        <v>1</v>
      </c>
      <c r="T4244" s="33">
        <v>0.74679040704290955</v>
      </c>
      <c r="U4244" s="27">
        <v>100475417</v>
      </c>
      <c r="V4244" s="27">
        <v>91276000</v>
      </c>
      <c r="W4244" s="27">
        <v>625349164.20000005</v>
      </c>
      <c r="X4244" s="27"/>
      <c r="Y4244" s="27"/>
      <c r="Z4244" s="27">
        <v>1</v>
      </c>
    </row>
    <row r="4245" spans="1:26">
      <c r="A4245" s="27">
        <v>1990</v>
      </c>
      <c r="B4245" t="s">
        <v>105</v>
      </c>
      <c r="C4245" s="27"/>
      <c r="D4245" s="27"/>
      <c r="E4245" s="27"/>
      <c r="F4245" s="27">
        <v>0</v>
      </c>
      <c r="G4245" s="27">
        <v>0</v>
      </c>
      <c r="H4245" s="27">
        <v>0</v>
      </c>
      <c r="I4245" s="27">
        <v>1</v>
      </c>
      <c r="J4245" s="27">
        <v>0</v>
      </c>
      <c r="K4245" s="27">
        <v>4</v>
      </c>
      <c r="L4245" s="27">
        <v>1</v>
      </c>
      <c r="M4245" s="27">
        <v>0</v>
      </c>
      <c r="N4245" s="27">
        <v>0</v>
      </c>
      <c r="O4245" s="27">
        <v>0</v>
      </c>
      <c r="P4245" s="27">
        <v>2999000000</v>
      </c>
      <c r="Q4245" s="27">
        <v>1880771556.3047383</v>
      </c>
      <c r="R4245" s="27">
        <v>0</v>
      </c>
      <c r="S4245" s="27">
        <v>1</v>
      </c>
      <c r="T4245" s="33">
        <v>0.70566019682121295</v>
      </c>
      <c r="U4245" s="27">
        <v>114986494.5</v>
      </c>
      <c r="V4245" s="27">
        <v>90733000</v>
      </c>
      <c r="W4245" s="27">
        <v>763529363.79999995</v>
      </c>
      <c r="X4245" s="27"/>
      <c r="Y4245" s="27"/>
      <c r="Z4245" s="27">
        <v>1</v>
      </c>
    </row>
    <row r="4246" spans="1:26">
      <c r="A4246" s="27">
        <v>1991</v>
      </c>
      <c r="B4246" t="s">
        <v>105</v>
      </c>
      <c r="C4246" s="27"/>
      <c r="D4246" s="27"/>
      <c r="E4246" s="27"/>
      <c r="F4246" s="27">
        <v>0</v>
      </c>
      <c r="G4246" s="27">
        <v>0</v>
      </c>
      <c r="H4246" s="27">
        <v>0</v>
      </c>
      <c r="I4246" s="27">
        <v>1</v>
      </c>
      <c r="J4246" s="27">
        <v>0</v>
      </c>
      <c r="K4246" s="27">
        <v>4</v>
      </c>
      <c r="L4246" s="27">
        <v>1</v>
      </c>
      <c r="M4246" s="27">
        <v>0</v>
      </c>
      <c r="N4246" s="27">
        <v>0</v>
      </c>
      <c r="O4246" s="27">
        <v>0</v>
      </c>
      <c r="P4246" s="27">
        <v>3821000000</v>
      </c>
      <c r="Q4246" s="27">
        <v>2203545856.6689253</v>
      </c>
      <c r="R4246" s="27">
        <v>0</v>
      </c>
      <c r="S4246" s="27">
        <v>1</v>
      </c>
      <c r="T4246" s="33">
        <v>0.64778014054484578</v>
      </c>
      <c r="U4246" s="27">
        <v>115079528.40000001</v>
      </c>
      <c r="V4246" s="27">
        <v>85358000</v>
      </c>
      <c r="W4246" s="27">
        <v>866283029.89999998</v>
      </c>
      <c r="X4246" s="27"/>
      <c r="Y4246" s="27"/>
      <c r="Z4246" s="27">
        <v>1</v>
      </c>
    </row>
    <row r="4247" spans="1:26">
      <c r="A4247" s="27">
        <v>1992</v>
      </c>
      <c r="B4247" t="s">
        <v>105</v>
      </c>
      <c r="C4247" s="27"/>
      <c r="D4247" s="27"/>
      <c r="E4247" s="27"/>
      <c r="F4247" s="27">
        <v>0</v>
      </c>
      <c r="G4247" s="27">
        <v>0</v>
      </c>
      <c r="H4247" s="27">
        <v>0</v>
      </c>
      <c r="I4247" s="27">
        <v>1</v>
      </c>
      <c r="J4247" s="27">
        <v>0</v>
      </c>
      <c r="K4247" s="27">
        <v>4</v>
      </c>
      <c r="L4247" s="27">
        <v>1</v>
      </c>
      <c r="M4247" s="27">
        <v>0</v>
      </c>
      <c r="N4247" s="27">
        <v>0</v>
      </c>
      <c r="O4247" s="27">
        <v>0</v>
      </c>
      <c r="P4247" s="27">
        <v>3120000000</v>
      </c>
      <c r="Q4247" s="27">
        <v>1799517081.5641217</v>
      </c>
      <c r="R4247" s="27">
        <v>0</v>
      </c>
      <c r="S4247" s="27">
        <v>1</v>
      </c>
      <c r="T4247" s="33">
        <v>0.62587770846912083</v>
      </c>
      <c r="U4247" s="27">
        <v>91938000</v>
      </c>
      <c r="V4247" s="27">
        <v>74433000</v>
      </c>
      <c r="W4247" s="27">
        <v>918858000</v>
      </c>
      <c r="X4247" s="27"/>
      <c r="Y4247" s="27"/>
      <c r="Z4247" s="27">
        <v>1</v>
      </c>
    </row>
    <row r="4248" spans="1:26">
      <c r="A4248" s="27">
        <v>1993</v>
      </c>
      <c r="B4248" t="s">
        <v>105</v>
      </c>
      <c r="C4248" s="27"/>
      <c r="D4248" s="27"/>
      <c r="E4248" s="27"/>
      <c r="F4248" s="27">
        <v>0</v>
      </c>
      <c r="G4248" s="27">
        <v>0</v>
      </c>
      <c r="H4248" s="27">
        <v>0</v>
      </c>
      <c r="I4248" s="27">
        <v>1</v>
      </c>
      <c r="J4248" s="27">
        <v>0</v>
      </c>
      <c r="K4248" s="27">
        <v>4</v>
      </c>
      <c r="L4248" s="27">
        <v>1</v>
      </c>
      <c r="M4248" s="27">
        <v>0</v>
      </c>
      <c r="N4248" s="27">
        <v>0</v>
      </c>
      <c r="O4248" s="27">
        <v>0</v>
      </c>
      <c r="P4248" s="27">
        <v>3591000000</v>
      </c>
      <c r="Q4248" s="27">
        <v>2070636935.5864449</v>
      </c>
      <c r="R4248" s="27">
        <v>0</v>
      </c>
      <c r="S4248" s="27">
        <v>1</v>
      </c>
      <c r="T4248" s="33">
        <v>0.648154718576755</v>
      </c>
      <c r="U4248" s="27">
        <v>86012324.099999994</v>
      </c>
      <c r="V4248" s="27">
        <v>67072000</v>
      </c>
      <c r="W4248" s="27">
        <v>1062364000</v>
      </c>
      <c r="X4248" s="27"/>
      <c r="Y4248" s="27"/>
      <c r="Z4248" s="27">
        <v>1</v>
      </c>
    </row>
    <row r="4249" spans="1:26">
      <c r="A4249" s="27">
        <v>1994</v>
      </c>
      <c r="B4249" t="s">
        <v>105</v>
      </c>
      <c r="C4249" s="27"/>
      <c r="D4249" s="27"/>
      <c r="E4249" s="27"/>
      <c r="F4249" s="27">
        <v>0</v>
      </c>
      <c r="G4249" s="27">
        <v>0</v>
      </c>
      <c r="H4249" s="27">
        <v>0</v>
      </c>
      <c r="I4249" s="27">
        <v>1</v>
      </c>
      <c r="J4249" s="27">
        <v>0</v>
      </c>
      <c r="K4249" s="27">
        <v>4</v>
      </c>
      <c r="L4249" s="27">
        <v>1</v>
      </c>
      <c r="M4249" s="27">
        <v>0</v>
      </c>
      <c r="N4249" s="27">
        <v>0</v>
      </c>
      <c r="O4249" s="27">
        <v>0</v>
      </c>
      <c r="P4249" s="27">
        <v>2081000000</v>
      </c>
      <c r="Q4249" s="27">
        <v>1181802596.0349801</v>
      </c>
      <c r="R4249" s="27">
        <v>0</v>
      </c>
      <c r="S4249" s="27">
        <v>1</v>
      </c>
      <c r="T4249" s="33">
        <v>0.69545665111729171</v>
      </c>
      <c r="U4249" s="27">
        <v>112255162.2</v>
      </c>
      <c r="V4249" s="27">
        <v>64460000</v>
      </c>
      <c r="W4249" s="27">
        <v>1160367000</v>
      </c>
      <c r="X4249" s="27"/>
      <c r="Y4249" s="27"/>
      <c r="Z4249" s="27">
        <v>1</v>
      </c>
    </row>
    <row r="4250" spans="1:26">
      <c r="A4250" s="27">
        <v>1995</v>
      </c>
      <c r="B4250" t="s">
        <v>105</v>
      </c>
      <c r="C4250" s="27"/>
      <c r="D4250" s="27"/>
      <c r="E4250" s="27"/>
      <c r="F4250" s="27">
        <v>0</v>
      </c>
      <c r="G4250" s="27">
        <v>0</v>
      </c>
      <c r="H4250" s="27">
        <v>0</v>
      </c>
      <c r="I4250" s="27">
        <v>1</v>
      </c>
      <c r="J4250" s="27">
        <v>0</v>
      </c>
      <c r="K4250" s="27">
        <v>4</v>
      </c>
      <c r="L4250" s="27">
        <v>1</v>
      </c>
      <c r="M4250" s="27">
        <v>0</v>
      </c>
      <c r="N4250" s="27">
        <v>0</v>
      </c>
      <c r="O4250" s="27">
        <v>0</v>
      </c>
      <c r="P4250" s="27">
        <v>2423000000</v>
      </c>
      <c r="Q4250" s="27">
        <v>1397457932.3069673</v>
      </c>
      <c r="R4250" s="27">
        <v>0</v>
      </c>
      <c r="S4250" s="27">
        <v>1</v>
      </c>
      <c r="T4250" s="33">
        <v>0.69736071622307827</v>
      </c>
      <c r="U4250" s="27">
        <v>115975950.7</v>
      </c>
      <c r="V4250" s="27">
        <v>55010000</v>
      </c>
      <c r="W4250" s="27">
        <v>1251293000</v>
      </c>
      <c r="X4250" s="27"/>
      <c r="Y4250" s="27"/>
      <c r="Z4250" s="27">
        <v>1</v>
      </c>
    </row>
    <row r="4251" spans="1:26">
      <c r="A4251" s="27">
        <v>1996</v>
      </c>
      <c r="B4251" t="s">
        <v>105</v>
      </c>
      <c r="C4251" s="27"/>
      <c r="D4251" s="27"/>
      <c r="E4251" s="27"/>
      <c r="F4251" s="27">
        <v>0</v>
      </c>
      <c r="G4251" s="27">
        <v>0</v>
      </c>
      <c r="H4251" s="27">
        <v>0</v>
      </c>
      <c r="I4251" s="27">
        <v>1</v>
      </c>
      <c r="J4251" s="27">
        <v>0</v>
      </c>
      <c r="K4251" s="27">
        <v>4</v>
      </c>
      <c r="L4251" s="27">
        <v>1</v>
      </c>
      <c r="M4251" s="27">
        <v>0</v>
      </c>
      <c r="N4251" s="27">
        <v>0</v>
      </c>
      <c r="O4251" s="27">
        <v>0</v>
      </c>
      <c r="P4251" s="27">
        <v>3956000000</v>
      </c>
      <c r="Q4251" s="27">
        <v>2281034131.3649278</v>
      </c>
      <c r="R4251" s="27">
        <v>0</v>
      </c>
      <c r="S4251" s="27">
        <v>1</v>
      </c>
      <c r="T4251" s="33">
        <v>0.69966405838602452</v>
      </c>
      <c r="U4251" s="27">
        <v>119436960</v>
      </c>
      <c r="V4251" s="27">
        <v>42437000</v>
      </c>
      <c r="W4251" s="27">
        <v>1345549000</v>
      </c>
      <c r="X4251" s="27"/>
      <c r="Y4251" s="27"/>
      <c r="Z4251" s="27">
        <v>1</v>
      </c>
    </row>
    <row r="4252" spans="1:26">
      <c r="A4252" s="27">
        <v>1997</v>
      </c>
      <c r="B4252" t="s">
        <v>105</v>
      </c>
      <c r="C4252" s="27"/>
      <c r="D4252" s="27"/>
      <c r="E4252" s="27"/>
      <c r="F4252" s="27">
        <v>0</v>
      </c>
      <c r="G4252" s="27">
        <v>0</v>
      </c>
      <c r="H4252" s="27">
        <v>0</v>
      </c>
      <c r="I4252" s="27">
        <v>1</v>
      </c>
      <c r="J4252" s="27">
        <v>0</v>
      </c>
      <c r="K4252" s="27">
        <v>4</v>
      </c>
      <c r="L4252" s="27">
        <v>1</v>
      </c>
      <c r="M4252" s="27">
        <v>0</v>
      </c>
      <c r="N4252" s="27">
        <v>0</v>
      </c>
      <c r="O4252" s="27">
        <v>0</v>
      </c>
      <c r="P4252" s="27">
        <v>4619000000</v>
      </c>
      <c r="Q4252" s="27">
        <v>2663234933.8976665</v>
      </c>
      <c r="R4252" s="27">
        <v>0</v>
      </c>
      <c r="S4252" s="27">
        <v>1</v>
      </c>
      <c r="T4252" s="33">
        <v>0.71538944173936525</v>
      </c>
      <c r="U4252" s="27">
        <v>105806832.5</v>
      </c>
      <c r="V4252" s="27">
        <v>33662000</v>
      </c>
      <c r="W4252" s="27">
        <v>1375423000</v>
      </c>
      <c r="X4252" s="27"/>
      <c r="Y4252" s="27"/>
      <c r="Z4252" s="27">
        <v>1</v>
      </c>
    </row>
    <row r="4253" spans="1:26">
      <c r="A4253" s="27">
        <v>1998</v>
      </c>
      <c r="B4253" t="s">
        <v>105</v>
      </c>
      <c r="C4253" s="27"/>
      <c r="D4253" s="27"/>
      <c r="E4253" s="27"/>
      <c r="F4253" s="27">
        <v>0</v>
      </c>
      <c r="G4253" s="27">
        <v>0</v>
      </c>
      <c r="H4253" s="27">
        <v>0</v>
      </c>
      <c r="I4253" s="27">
        <v>1</v>
      </c>
      <c r="J4253" s="27">
        <v>0</v>
      </c>
      <c r="K4253" s="27">
        <v>4</v>
      </c>
      <c r="L4253" s="27">
        <v>1</v>
      </c>
      <c r="M4253" s="27">
        <v>0</v>
      </c>
      <c r="N4253" s="27">
        <v>0</v>
      </c>
      <c r="O4253" s="27">
        <v>0</v>
      </c>
      <c r="P4253" s="27">
        <v>3036000000</v>
      </c>
      <c r="Q4253" s="27">
        <v>1750584265.2875352</v>
      </c>
      <c r="R4253" s="27">
        <v>0</v>
      </c>
      <c r="S4253" s="27">
        <v>1</v>
      </c>
      <c r="T4253" s="33">
        <v>0.63293736472878814</v>
      </c>
      <c r="U4253" s="27">
        <v>102175107.40000001</v>
      </c>
      <c r="V4253" s="27">
        <v>25264000</v>
      </c>
      <c r="W4253" s="27">
        <v>1542402000</v>
      </c>
      <c r="X4253" s="27"/>
      <c r="Y4253" s="27"/>
      <c r="Z4253" s="27">
        <v>1</v>
      </c>
    </row>
    <row r="4254" spans="1:26">
      <c r="A4254" s="27">
        <v>1999</v>
      </c>
      <c r="B4254" t="s">
        <v>105</v>
      </c>
      <c r="C4254" s="27"/>
      <c r="D4254" s="27"/>
      <c r="E4254" s="27"/>
      <c r="F4254" s="27">
        <v>0</v>
      </c>
      <c r="G4254" s="27">
        <v>0</v>
      </c>
      <c r="H4254" s="27">
        <v>0</v>
      </c>
      <c r="I4254" s="27">
        <v>1</v>
      </c>
      <c r="J4254" s="27">
        <v>0</v>
      </c>
      <c r="K4254" s="27">
        <v>4</v>
      </c>
      <c r="L4254" s="27">
        <v>1</v>
      </c>
      <c r="M4254" s="27">
        <v>0</v>
      </c>
      <c r="N4254" s="27">
        <v>0</v>
      </c>
      <c r="O4254" s="27">
        <v>0</v>
      </c>
      <c r="P4254" s="27">
        <v>3080000000</v>
      </c>
      <c r="Q4254" s="27">
        <v>1775921718.1053393</v>
      </c>
      <c r="R4254" s="27">
        <v>0</v>
      </c>
      <c r="S4254" s="27">
        <v>1</v>
      </c>
      <c r="T4254" s="33">
        <v>0.59173831677950461</v>
      </c>
      <c r="U4254" s="27">
        <v>102622569.90000001</v>
      </c>
      <c r="V4254" s="27">
        <v>17024000</v>
      </c>
      <c r="W4254" s="27">
        <v>1585962000</v>
      </c>
      <c r="X4254" s="27"/>
      <c r="Y4254" s="27"/>
      <c r="Z4254" s="27">
        <v>1</v>
      </c>
    </row>
    <row r="4255" spans="1:26">
      <c r="A4255" s="27">
        <v>2000</v>
      </c>
      <c r="B4255" t="s">
        <v>105</v>
      </c>
      <c r="C4255" s="27">
        <v>0</v>
      </c>
      <c r="D4255" s="27">
        <v>0</v>
      </c>
      <c r="E4255" s="27">
        <v>0</v>
      </c>
      <c r="F4255" s="27">
        <v>0</v>
      </c>
      <c r="G4255" s="27">
        <v>0</v>
      </c>
      <c r="H4255" s="27">
        <v>0</v>
      </c>
      <c r="I4255" s="27">
        <v>1</v>
      </c>
      <c r="J4255" s="27">
        <v>0</v>
      </c>
      <c r="K4255" s="27">
        <v>4</v>
      </c>
      <c r="L4255" s="27">
        <v>1</v>
      </c>
      <c r="M4255" s="27">
        <v>1</v>
      </c>
      <c r="N4255" s="27">
        <v>0</v>
      </c>
      <c r="O4255" s="27">
        <v>0</v>
      </c>
      <c r="P4255" s="27">
        <v>3023000000</v>
      </c>
      <c r="Q4255" s="27">
        <v>1743506531.3265195</v>
      </c>
      <c r="R4255" s="27">
        <v>0</v>
      </c>
      <c r="S4255" s="27">
        <v>1</v>
      </c>
      <c r="T4255" s="33">
        <v>0.62919927379193319</v>
      </c>
      <c r="U4255" s="27">
        <v>96841391.599999994</v>
      </c>
      <c r="V4255" s="27">
        <v>8539000</v>
      </c>
      <c r="W4255" s="27">
        <v>1592170000</v>
      </c>
      <c r="X4255" s="27"/>
      <c r="Y4255" s="27"/>
      <c r="Z4255" s="27">
        <v>1</v>
      </c>
    </row>
    <row r="4256" spans="1:26">
      <c r="A4256" s="27">
        <v>2001</v>
      </c>
      <c r="B4256" t="s">
        <v>105</v>
      </c>
      <c r="C4256" s="27">
        <v>0</v>
      </c>
      <c r="D4256" s="27">
        <v>0</v>
      </c>
      <c r="E4256" s="27">
        <v>0</v>
      </c>
      <c r="F4256" s="27">
        <v>0</v>
      </c>
      <c r="G4256" s="27">
        <v>0</v>
      </c>
      <c r="H4256" s="27">
        <v>0</v>
      </c>
      <c r="I4256" s="27">
        <v>1</v>
      </c>
      <c r="J4256" s="27">
        <v>0</v>
      </c>
      <c r="K4256" s="27">
        <v>4</v>
      </c>
      <c r="L4256" s="27">
        <v>1</v>
      </c>
      <c r="M4256" s="27">
        <v>1</v>
      </c>
      <c r="N4256" s="27">
        <v>0</v>
      </c>
      <c r="O4256" s="27">
        <v>0</v>
      </c>
      <c r="P4256" s="27">
        <v>2967000000</v>
      </c>
      <c r="Q4256" s="27">
        <v>1716502862.2954042</v>
      </c>
      <c r="R4256" s="27">
        <v>0</v>
      </c>
      <c r="S4256" s="27">
        <v>1</v>
      </c>
      <c r="T4256" s="33">
        <v>0.61588871891054842</v>
      </c>
      <c r="U4256" s="27">
        <v>86557278.700000003</v>
      </c>
      <c r="V4256" s="27">
        <v>3664000</v>
      </c>
      <c r="W4256" s="27">
        <v>1623678000</v>
      </c>
      <c r="X4256" s="27"/>
      <c r="Y4256" s="27"/>
      <c r="Z4256" s="27">
        <v>1</v>
      </c>
    </row>
    <row r="4257" spans="1:26">
      <c r="A4257" s="27">
        <v>2002</v>
      </c>
      <c r="B4257" t="s">
        <v>105</v>
      </c>
      <c r="C4257" s="27">
        <v>0</v>
      </c>
      <c r="D4257" s="27">
        <v>0</v>
      </c>
      <c r="E4257" s="27">
        <v>0</v>
      </c>
      <c r="F4257" s="27">
        <v>0</v>
      </c>
      <c r="G4257" s="27">
        <v>0</v>
      </c>
      <c r="H4257" s="27">
        <v>0</v>
      </c>
      <c r="I4257" s="27">
        <v>1</v>
      </c>
      <c r="J4257" s="27">
        <v>0</v>
      </c>
      <c r="K4257" s="27">
        <v>4</v>
      </c>
      <c r="L4257" s="27">
        <v>1</v>
      </c>
      <c r="M4257" s="27">
        <v>1</v>
      </c>
      <c r="N4257" s="27">
        <v>0</v>
      </c>
      <c r="O4257" s="27">
        <v>0</v>
      </c>
      <c r="P4257" s="27">
        <v>3496000000</v>
      </c>
      <c r="Q4257" s="27">
        <v>3495748397.6302533</v>
      </c>
      <c r="R4257" s="27">
        <v>0</v>
      </c>
      <c r="S4257" s="27">
        <v>1</v>
      </c>
      <c r="T4257" s="33">
        <v>0.62466195784303247</v>
      </c>
      <c r="U4257" s="27">
        <v>109479426.59999999</v>
      </c>
      <c r="V4257" s="27">
        <v>2324000</v>
      </c>
      <c r="W4257" s="27">
        <v>1770298000</v>
      </c>
      <c r="X4257" s="27"/>
      <c r="Y4257" s="27"/>
      <c r="Z4257" s="27">
        <v>1</v>
      </c>
    </row>
    <row r="4258" spans="1:26">
      <c r="A4258" s="27">
        <v>2003</v>
      </c>
      <c r="B4258" t="s">
        <v>105</v>
      </c>
      <c r="C4258" s="27">
        <v>0</v>
      </c>
      <c r="D4258" s="27">
        <v>0</v>
      </c>
      <c r="E4258" s="27">
        <v>0</v>
      </c>
      <c r="F4258" s="27">
        <v>0</v>
      </c>
      <c r="G4258" s="27">
        <v>0</v>
      </c>
      <c r="H4258" s="27">
        <v>0</v>
      </c>
      <c r="I4258" s="27">
        <v>1</v>
      </c>
      <c r="J4258" s="27">
        <v>0</v>
      </c>
      <c r="K4258" s="27">
        <v>4</v>
      </c>
      <c r="L4258" s="27">
        <v>1</v>
      </c>
      <c r="M4258" s="27">
        <v>1</v>
      </c>
      <c r="N4258" s="27">
        <v>0</v>
      </c>
      <c r="O4258" s="27">
        <v>0</v>
      </c>
      <c r="P4258" s="27">
        <v>3211000000</v>
      </c>
      <c r="Q4258" s="27">
        <v>3208837077.2506866</v>
      </c>
      <c r="R4258" s="27">
        <v>0</v>
      </c>
      <c r="S4258" s="27">
        <v>1</v>
      </c>
      <c r="T4258" s="33">
        <v>0.61793375018798091</v>
      </c>
      <c r="U4258" s="27">
        <v>118497191.7</v>
      </c>
      <c r="V4258" s="27">
        <v>741000</v>
      </c>
      <c r="W4258" s="27">
        <v>1958110000</v>
      </c>
      <c r="X4258" s="27"/>
      <c r="Y4258" s="27"/>
      <c r="Z4258" s="27">
        <v>1</v>
      </c>
    </row>
    <row r="4259" spans="1:26">
      <c r="A4259" s="27">
        <v>2004</v>
      </c>
      <c r="B4259" t="s">
        <v>105</v>
      </c>
      <c r="C4259" s="27">
        <v>0</v>
      </c>
      <c r="D4259" s="27">
        <v>0</v>
      </c>
      <c r="E4259" s="27">
        <v>0</v>
      </c>
      <c r="F4259" s="27">
        <v>0</v>
      </c>
      <c r="G4259" s="27">
        <v>0</v>
      </c>
      <c r="H4259" s="27">
        <v>0</v>
      </c>
      <c r="I4259" s="27">
        <v>1</v>
      </c>
      <c r="J4259" s="27">
        <v>0</v>
      </c>
      <c r="K4259" s="27">
        <v>4</v>
      </c>
      <c r="L4259" s="27">
        <v>1</v>
      </c>
      <c r="M4259" s="27">
        <v>1</v>
      </c>
      <c r="N4259" s="27">
        <v>0</v>
      </c>
      <c r="O4259" s="27">
        <v>0</v>
      </c>
      <c r="P4259" s="27">
        <v>3476000000</v>
      </c>
      <c r="Q4259" s="27">
        <v>3476094498.8751664</v>
      </c>
      <c r="R4259" s="27">
        <v>0</v>
      </c>
      <c r="S4259" s="27">
        <v>1</v>
      </c>
      <c r="T4259" s="33">
        <v>0.67108711240801089</v>
      </c>
      <c r="U4259" s="27">
        <v>109519818.3</v>
      </c>
      <c r="V4259" s="27">
        <v>260000</v>
      </c>
      <c r="W4259" s="27">
        <v>2075297000</v>
      </c>
      <c r="X4259" s="27"/>
      <c r="Y4259" s="27"/>
      <c r="Z4259" s="27">
        <v>1</v>
      </c>
    </row>
    <row r="4260" spans="1:26">
      <c r="A4260" s="27">
        <v>2005</v>
      </c>
      <c r="B4260" t="s">
        <v>105</v>
      </c>
      <c r="C4260" s="27">
        <v>0</v>
      </c>
      <c r="D4260" s="27">
        <v>0</v>
      </c>
      <c r="E4260" s="27">
        <v>0</v>
      </c>
      <c r="F4260" s="27">
        <v>0</v>
      </c>
      <c r="G4260" s="27">
        <v>0</v>
      </c>
      <c r="H4260" s="27">
        <v>0</v>
      </c>
      <c r="I4260" s="27">
        <v>1</v>
      </c>
      <c r="J4260" s="27">
        <v>0</v>
      </c>
      <c r="K4260" s="27">
        <v>4</v>
      </c>
      <c r="L4260" s="27">
        <v>1</v>
      </c>
      <c r="M4260" s="27">
        <v>1</v>
      </c>
      <c r="N4260" s="27">
        <v>0</v>
      </c>
      <c r="O4260" s="27">
        <v>0</v>
      </c>
      <c r="P4260" s="27">
        <v>3656000000</v>
      </c>
      <c r="Q4260" s="27">
        <v>3655909664.1423011</v>
      </c>
      <c r="R4260" s="27">
        <v>0</v>
      </c>
      <c r="S4260" s="27">
        <v>1</v>
      </c>
      <c r="T4260" s="33">
        <v>0.69599608558540027</v>
      </c>
      <c r="U4260" s="27">
        <v>90871557.400000006</v>
      </c>
      <c r="V4260" s="27">
        <v>30000</v>
      </c>
      <c r="W4260" s="27">
        <v>1940371000</v>
      </c>
      <c r="X4260" s="27"/>
      <c r="Y4260" s="27"/>
      <c r="Z4260" s="27">
        <v>1</v>
      </c>
    </row>
    <row r="4261" spans="1:26">
      <c r="A4261" s="27">
        <v>2006</v>
      </c>
      <c r="B4261" t="s">
        <v>105</v>
      </c>
      <c r="C4261" s="27">
        <v>0</v>
      </c>
      <c r="D4261" s="27">
        <v>0</v>
      </c>
      <c r="E4261" s="27">
        <v>0</v>
      </c>
      <c r="F4261" s="27">
        <v>0</v>
      </c>
      <c r="G4261" s="27">
        <v>0</v>
      </c>
      <c r="H4261" s="27">
        <v>0</v>
      </c>
      <c r="I4261" s="27">
        <v>1</v>
      </c>
      <c r="J4261" s="27">
        <v>0</v>
      </c>
      <c r="K4261" s="27">
        <v>4</v>
      </c>
      <c r="L4261" s="27">
        <v>1</v>
      </c>
      <c r="M4261" s="27">
        <v>1</v>
      </c>
      <c r="N4261" s="27">
        <v>0</v>
      </c>
      <c r="O4261" s="27">
        <v>0</v>
      </c>
      <c r="P4261" s="27">
        <v>3998000000</v>
      </c>
      <c r="Q4261" s="27">
        <v>3998020176.6736393</v>
      </c>
      <c r="R4261" s="27">
        <v>0</v>
      </c>
      <c r="S4261" s="27">
        <v>1</v>
      </c>
      <c r="T4261" s="33">
        <v>0.83568345932575372</v>
      </c>
      <c r="U4261" s="27">
        <v>35971708.399999999</v>
      </c>
      <c r="V4261" s="27">
        <v>0</v>
      </c>
      <c r="W4261" s="27">
        <v>156890000</v>
      </c>
      <c r="X4261" s="27"/>
      <c r="Y4261" s="27"/>
      <c r="Z4261" s="27">
        <v>1</v>
      </c>
    </row>
    <row r="4262" spans="1:26">
      <c r="A4262" s="27">
        <v>2007</v>
      </c>
      <c r="B4262" t="s">
        <v>105</v>
      </c>
      <c r="C4262" s="27">
        <v>0</v>
      </c>
      <c r="D4262" s="27">
        <v>0</v>
      </c>
      <c r="E4262" s="27">
        <v>0</v>
      </c>
      <c r="F4262" s="27">
        <v>0</v>
      </c>
      <c r="G4262" s="27">
        <v>0</v>
      </c>
      <c r="H4262" s="27">
        <v>0</v>
      </c>
      <c r="I4262" s="27">
        <v>1</v>
      </c>
      <c r="J4262" s="27">
        <v>0</v>
      </c>
      <c r="K4262" s="27">
        <v>4</v>
      </c>
      <c r="L4262" s="27">
        <v>1</v>
      </c>
      <c r="M4262" s="27">
        <v>1</v>
      </c>
      <c r="N4262" s="27">
        <v>0</v>
      </c>
      <c r="O4262" s="27">
        <v>0</v>
      </c>
      <c r="P4262" s="27">
        <v>4431000000</v>
      </c>
      <c r="Q4262" s="27">
        <v>4432937045.7989683</v>
      </c>
      <c r="R4262" s="27">
        <v>0</v>
      </c>
      <c r="S4262" s="27">
        <v>1</v>
      </c>
      <c r="T4262" s="33">
        <v>0.90473952627382648</v>
      </c>
      <c r="U4262" s="27">
        <v>48341427.700000003</v>
      </c>
      <c r="V4262" s="27">
        <v>0</v>
      </c>
      <c r="W4262" s="27">
        <v>177551000</v>
      </c>
      <c r="X4262" s="27"/>
      <c r="Y4262" s="27"/>
      <c r="Z4262" s="27">
        <v>1</v>
      </c>
    </row>
    <row r="4263" spans="1:26">
      <c r="A4263" s="27">
        <v>2008</v>
      </c>
      <c r="B4263" t="s">
        <v>105</v>
      </c>
      <c r="C4263" s="27">
        <v>0</v>
      </c>
      <c r="D4263" s="27">
        <v>0</v>
      </c>
      <c r="E4263" s="27">
        <v>0</v>
      </c>
      <c r="F4263" s="27">
        <v>70000000</v>
      </c>
      <c r="G4263" s="27">
        <v>0</v>
      </c>
      <c r="H4263" s="27">
        <v>0</v>
      </c>
      <c r="I4263" s="27">
        <v>1</v>
      </c>
      <c r="J4263" s="27">
        <v>0</v>
      </c>
      <c r="K4263" s="27">
        <v>4</v>
      </c>
      <c r="L4263" s="27">
        <v>1</v>
      </c>
      <c r="M4263" s="27">
        <v>1</v>
      </c>
      <c r="N4263" s="27">
        <v>0</v>
      </c>
      <c r="O4263" s="27">
        <v>0</v>
      </c>
      <c r="P4263" s="27">
        <v>5321000000</v>
      </c>
      <c r="Q4263" s="27">
        <v>5321012192.3361855</v>
      </c>
      <c r="R4263" s="27">
        <v>1</v>
      </c>
      <c r="S4263" s="27">
        <v>1</v>
      </c>
      <c r="T4263" s="33">
        <v>0.91944034308119871</v>
      </c>
      <c r="U4263" s="27">
        <v>141586239.30000001</v>
      </c>
      <c r="V4263" s="27">
        <v>0</v>
      </c>
      <c r="W4263" s="27">
        <v>187724000</v>
      </c>
      <c r="X4263" s="27">
        <v>26000000</v>
      </c>
      <c r="Y4263" s="27"/>
      <c r="Z4263" s="27">
        <v>1</v>
      </c>
    </row>
    <row r="4264" spans="1:26">
      <c r="A4264" s="27">
        <v>2009</v>
      </c>
      <c r="B4264" t="s">
        <v>105</v>
      </c>
      <c r="C4264" s="27">
        <v>157221000</v>
      </c>
      <c r="D4264" s="27">
        <v>27729914</v>
      </c>
      <c r="E4264" s="27">
        <v>157221000</v>
      </c>
      <c r="F4264" s="27">
        <v>200063825.375</v>
      </c>
      <c r="G4264" s="27">
        <v>0</v>
      </c>
      <c r="H4264" s="27">
        <v>0</v>
      </c>
      <c r="I4264" s="27">
        <v>1</v>
      </c>
      <c r="J4264" s="27">
        <v>0</v>
      </c>
      <c r="K4264" s="27">
        <v>4</v>
      </c>
      <c r="L4264" s="27">
        <v>1</v>
      </c>
      <c r="M4264" s="27">
        <v>1</v>
      </c>
      <c r="N4264" s="27">
        <v>0</v>
      </c>
      <c r="O4264" s="27">
        <v>0</v>
      </c>
      <c r="P4264" s="27">
        <v>6195000000</v>
      </c>
      <c r="Q4264" s="27">
        <v>6191127665.1963034</v>
      </c>
      <c r="R4264" s="27">
        <v>1</v>
      </c>
      <c r="S4264" s="27">
        <v>1</v>
      </c>
      <c r="T4264" s="33">
        <v>0.81595367947064712</v>
      </c>
      <c r="U4264" s="27">
        <v>230946818.59999999</v>
      </c>
      <c r="V4264" s="27">
        <v>0</v>
      </c>
      <c r="W4264" s="27">
        <v>212764000</v>
      </c>
      <c r="X4264" s="27">
        <v>26000000</v>
      </c>
      <c r="Y4264" s="27"/>
      <c r="Z4264" s="27">
        <v>1</v>
      </c>
    </row>
    <row r="4265" spans="1:26">
      <c r="A4265" s="27">
        <v>2010</v>
      </c>
      <c r="B4265" t="s">
        <v>105</v>
      </c>
      <c r="C4265" s="27">
        <v>218053912</v>
      </c>
      <c r="D4265" s="27">
        <v>67792992</v>
      </c>
      <c r="E4265" s="27">
        <v>218053912</v>
      </c>
      <c r="F4265" s="27">
        <v>60000000</v>
      </c>
      <c r="G4265" s="27">
        <v>0</v>
      </c>
      <c r="H4265" s="27">
        <v>0</v>
      </c>
      <c r="I4265" s="27">
        <v>1</v>
      </c>
      <c r="J4265" s="27">
        <v>0</v>
      </c>
      <c r="K4265" s="27">
        <v>4</v>
      </c>
      <c r="L4265" s="27">
        <v>1</v>
      </c>
      <c r="M4265" s="27">
        <v>1</v>
      </c>
      <c r="N4265" s="27">
        <v>0</v>
      </c>
      <c r="O4265" s="27">
        <v>0</v>
      </c>
      <c r="P4265" s="27">
        <v>6957000000</v>
      </c>
      <c r="Q4265" s="27">
        <v>6959655570.8909817</v>
      </c>
      <c r="R4265" s="27">
        <v>1</v>
      </c>
      <c r="S4265" s="27">
        <v>1</v>
      </c>
      <c r="T4265" s="33">
        <v>1.0070075781651076</v>
      </c>
      <c r="U4265" s="27">
        <v>248247656.80000001</v>
      </c>
      <c r="V4265" s="27">
        <v>0</v>
      </c>
      <c r="W4265" s="27">
        <v>242588000</v>
      </c>
      <c r="X4265" s="27">
        <v>23000000</v>
      </c>
      <c r="Y4265" s="27"/>
      <c r="Z4265" s="27">
        <v>1</v>
      </c>
    </row>
    <row r="4266" spans="1:26">
      <c r="A4266" s="27">
        <v>2011</v>
      </c>
      <c r="B4266" t="s">
        <v>105</v>
      </c>
      <c r="C4266" s="27">
        <v>302501160</v>
      </c>
      <c r="D4266" s="27">
        <v>126357842</v>
      </c>
      <c r="E4266" s="27">
        <v>302501160</v>
      </c>
      <c r="F4266" s="27">
        <v>82500434.056640625</v>
      </c>
      <c r="G4266" s="27">
        <v>0</v>
      </c>
      <c r="H4266" s="27">
        <v>0</v>
      </c>
      <c r="I4266" s="27">
        <v>1</v>
      </c>
      <c r="J4266" s="27">
        <v>0</v>
      </c>
      <c r="K4266" s="27">
        <v>4</v>
      </c>
      <c r="L4266" s="27">
        <v>1</v>
      </c>
      <c r="M4266" s="27">
        <v>1</v>
      </c>
      <c r="N4266" s="27">
        <v>0</v>
      </c>
      <c r="O4266" s="27">
        <v>0</v>
      </c>
      <c r="P4266" s="27">
        <v>7984000000</v>
      </c>
      <c r="Q4266" s="27">
        <v>8004000737.3071671</v>
      </c>
      <c r="R4266" s="27">
        <v>1</v>
      </c>
      <c r="S4266" s="27">
        <v>1</v>
      </c>
      <c r="T4266" s="33">
        <v>1.116808011796752</v>
      </c>
      <c r="U4266" s="27">
        <v>246725008</v>
      </c>
      <c r="V4266" s="27">
        <v>0</v>
      </c>
      <c r="W4266" s="27">
        <v>274145000</v>
      </c>
      <c r="X4266" s="27">
        <v>22000000</v>
      </c>
      <c r="Y4266" s="27"/>
      <c r="Z4266" s="27">
        <v>1</v>
      </c>
    </row>
    <row r="4267" spans="1:26">
      <c r="A4267" s="27">
        <v>2012</v>
      </c>
      <c r="B4267" t="s">
        <v>105</v>
      </c>
      <c r="C4267" s="27">
        <v>304804624</v>
      </c>
      <c r="D4267" s="27">
        <v>184986552</v>
      </c>
      <c r="E4267" s="27">
        <v>304804624</v>
      </c>
      <c r="F4267" s="27">
        <v>2916831</v>
      </c>
      <c r="G4267" s="27">
        <v>0</v>
      </c>
      <c r="H4267" s="27">
        <v>0</v>
      </c>
      <c r="I4267" s="27">
        <v>1</v>
      </c>
      <c r="J4267" s="27">
        <v>0</v>
      </c>
      <c r="K4267" s="27">
        <v>4</v>
      </c>
      <c r="L4267" s="27">
        <v>1</v>
      </c>
      <c r="M4267" s="27">
        <v>1</v>
      </c>
      <c r="N4267" s="27">
        <v>0</v>
      </c>
      <c r="O4267" s="27">
        <v>0</v>
      </c>
      <c r="P4267" s="27">
        <v>5981000000</v>
      </c>
      <c r="Q4267" s="27">
        <v>6028487928.8335085</v>
      </c>
      <c r="R4267" s="27">
        <v>1</v>
      </c>
      <c r="S4267" s="27">
        <v>1</v>
      </c>
      <c r="T4267" s="33">
        <v>0.99562684078172081</v>
      </c>
      <c r="U4267" s="27">
        <v>282957172.60000002</v>
      </c>
      <c r="V4267" s="27">
        <v>0</v>
      </c>
      <c r="W4267" s="27">
        <v>322954000</v>
      </c>
      <c r="X4267" s="27">
        <v>17000000</v>
      </c>
      <c r="Y4267" s="27"/>
      <c r="Z4267" s="27">
        <v>1</v>
      </c>
    </row>
    <row r="4268" spans="1:26">
      <c r="A4268" s="27">
        <v>2013</v>
      </c>
      <c r="B4268" t="s">
        <v>105</v>
      </c>
      <c r="C4268" s="27">
        <v>306682472</v>
      </c>
      <c r="D4268" s="27">
        <v>244111044</v>
      </c>
      <c r="E4268" s="27">
        <v>306682472</v>
      </c>
      <c r="F4268" s="27">
        <v>76634.6875</v>
      </c>
      <c r="G4268" s="27">
        <v>0</v>
      </c>
      <c r="H4268" s="27">
        <v>0</v>
      </c>
      <c r="I4268" s="27">
        <v>1</v>
      </c>
      <c r="J4268" s="27">
        <v>0</v>
      </c>
      <c r="K4268" s="27">
        <v>4</v>
      </c>
      <c r="L4268" s="27">
        <v>1</v>
      </c>
      <c r="M4268" s="27">
        <v>1</v>
      </c>
      <c r="N4268" s="27">
        <v>0</v>
      </c>
      <c r="O4268" s="27">
        <v>0</v>
      </c>
      <c r="P4268" s="27">
        <v>5432000000</v>
      </c>
      <c r="Q4268" s="27">
        <v>5518880768.5795546</v>
      </c>
      <c r="R4268" s="27">
        <v>1</v>
      </c>
      <c r="S4268" s="27">
        <v>1</v>
      </c>
      <c r="T4268" s="33">
        <v>0.99710818219516861</v>
      </c>
      <c r="U4268" s="27">
        <v>295288281</v>
      </c>
      <c r="V4268" s="27">
        <v>0</v>
      </c>
      <c r="W4268" s="27">
        <v>417525000</v>
      </c>
      <c r="X4268" s="27">
        <v>8000000</v>
      </c>
      <c r="Y4268" s="27"/>
      <c r="Z4268" s="27">
        <v>1</v>
      </c>
    </row>
    <row r="4269" spans="1:26">
      <c r="A4269" s="27">
        <v>2014</v>
      </c>
      <c r="B4269" t="s">
        <v>105</v>
      </c>
      <c r="C4269" s="27">
        <v>307548504</v>
      </c>
      <c r="D4269" s="27">
        <v>282262788</v>
      </c>
      <c r="E4269" s="27">
        <v>307548504</v>
      </c>
      <c r="F4269" s="27">
        <v>28767591</v>
      </c>
      <c r="G4269" s="27">
        <v>0</v>
      </c>
      <c r="H4269" s="27">
        <v>0</v>
      </c>
      <c r="I4269" s="27">
        <v>1</v>
      </c>
      <c r="J4269" s="27">
        <v>0</v>
      </c>
      <c r="K4269" s="27">
        <v>4</v>
      </c>
      <c r="L4269" s="27">
        <v>1</v>
      </c>
      <c r="M4269" s="27">
        <v>1</v>
      </c>
      <c r="N4269" s="27">
        <v>0</v>
      </c>
      <c r="O4269" s="27">
        <v>0</v>
      </c>
      <c r="P4269" s="27">
        <v>6055000000</v>
      </c>
      <c r="Q4269" s="27">
        <v>6047813437.3180437</v>
      </c>
      <c r="R4269" s="27">
        <v>1</v>
      </c>
      <c r="S4269" s="27">
        <v>1</v>
      </c>
      <c r="T4269" s="33">
        <v>0.96696016921402161</v>
      </c>
      <c r="U4269" s="27">
        <v>272521161</v>
      </c>
      <c r="V4269" s="27">
        <v>0</v>
      </c>
      <c r="W4269" s="27">
        <v>501386000</v>
      </c>
      <c r="X4269" s="27">
        <v>9000000</v>
      </c>
      <c r="Y4269" s="27"/>
      <c r="Z4269" s="27">
        <v>1</v>
      </c>
    </row>
    <row r="4270" spans="1:26">
      <c r="A4270" s="27">
        <v>2015</v>
      </c>
      <c r="B4270" t="s">
        <v>105</v>
      </c>
      <c r="C4270" s="27">
        <v>299420080</v>
      </c>
      <c r="D4270" s="27">
        <v>299420080</v>
      </c>
      <c r="E4270" s="27">
        <v>299420080</v>
      </c>
      <c r="F4270" s="27">
        <v>0</v>
      </c>
      <c r="G4270" s="27">
        <v>0</v>
      </c>
      <c r="H4270" s="27">
        <v>0</v>
      </c>
      <c r="I4270" s="27">
        <v>1</v>
      </c>
      <c r="J4270" s="27">
        <v>0</v>
      </c>
      <c r="K4270" s="27">
        <v>4</v>
      </c>
      <c r="L4270" s="27">
        <v>1</v>
      </c>
      <c r="M4270" s="27">
        <v>1</v>
      </c>
      <c r="N4270" s="27">
        <v>0</v>
      </c>
      <c r="O4270" s="27">
        <v>0</v>
      </c>
      <c r="P4270" s="27">
        <v>6402000000</v>
      </c>
      <c r="Q4270" s="27">
        <v>6373212640.8460436</v>
      </c>
      <c r="R4270" s="27">
        <v>1</v>
      </c>
      <c r="S4270" s="27">
        <v>1</v>
      </c>
      <c r="T4270" s="33">
        <v>0.821813335342235</v>
      </c>
      <c r="U4270" s="27">
        <v>254655602.09999999</v>
      </c>
      <c r="V4270" s="27">
        <v>0</v>
      </c>
      <c r="W4270" s="27">
        <v>588186000</v>
      </c>
      <c r="X4270" s="27">
        <v>8000000</v>
      </c>
      <c r="Y4270" s="27"/>
      <c r="Z4270" s="27">
        <v>1</v>
      </c>
    </row>
    <row r="4271" spans="1:26">
      <c r="A4271" s="27">
        <v>2016</v>
      </c>
      <c r="B4271" t="s">
        <v>105</v>
      </c>
      <c r="C4271" s="27">
        <v>306173504</v>
      </c>
      <c r="D4271" s="27">
        <v>287773504</v>
      </c>
      <c r="E4271" s="27">
        <v>306173504</v>
      </c>
      <c r="F4271" s="27">
        <v>23000000</v>
      </c>
      <c r="G4271" s="27">
        <v>0</v>
      </c>
      <c r="H4271" s="27">
        <v>0</v>
      </c>
      <c r="I4271" s="27">
        <v>1</v>
      </c>
      <c r="J4271" s="27">
        <v>0</v>
      </c>
      <c r="K4271" s="27">
        <v>4</v>
      </c>
      <c r="L4271" s="27">
        <v>1</v>
      </c>
      <c r="M4271" s="27">
        <v>1</v>
      </c>
      <c r="N4271" s="27">
        <v>0</v>
      </c>
      <c r="O4271" s="27">
        <v>0</v>
      </c>
      <c r="P4271" s="27">
        <v>5475000000</v>
      </c>
      <c r="Q4271" s="27">
        <v>5433040159.8874664</v>
      </c>
      <c r="R4271" s="27">
        <v>1</v>
      </c>
      <c r="S4271" s="27">
        <v>1</v>
      </c>
      <c r="T4271" s="33">
        <v>0.86004996979414983</v>
      </c>
      <c r="U4271" s="27">
        <v>295934084.60000002</v>
      </c>
      <c r="V4271" s="27">
        <v>0</v>
      </c>
      <c r="W4271" s="27">
        <v>642213000</v>
      </c>
      <c r="X4271" s="27">
        <v>7000000</v>
      </c>
      <c r="Y4271" s="27"/>
      <c r="Z4271" s="27">
        <v>1</v>
      </c>
    </row>
    <row r="4272" spans="1:26">
      <c r="A4272" s="27">
        <v>2017</v>
      </c>
      <c r="B4272" t="s">
        <v>105</v>
      </c>
      <c r="C4272" s="27">
        <v>284236608</v>
      </c>
      <c r="D4272" s="27">
        <v>270436608</v>
      </c>
      <c r="E4272" s="27">
        <v>284236608</v>
      </c>
      <c r="F4272" s="27">
        <v>0</v>
      </c>
      <c r="G4272" s="27">
        <v>0</v>
      </c>
      <c r="H4272" s="27">
        <v>0</v>
      </c>
      <c r="I4272" s="27">
        <v>1</v>
      </c>
      <c r="J4272" s="27">
        <v>0</v>
      </c>
      <c r="K4272" s="27">
        <v>4</v>
      </c>
      <c r="L4272" s="27">
        <v>1</v>
      </c>
      <c r="M4272" s="27">
        <v>1</v>
      </c>
      <c r="N4272" s="27">
        <v>0</v>
      </c>
      <c r="O4272" s="27">
        <v>0</v>
      </c>
      <c r="P4272" s="27">
        <v>6240000000</v>
      </c>
      <c r="Q4272" s="27">
        <v>6303292264.1890526</v>
      </c>
      <c r="R4272" s="27">
        <v>1</v>
      </c>
      <c r="S4272" s="27">
        <v>1</v>
      </c>
      <c r="T4272" s="33">
        <v>0.90809244833766045</v>
      </c>
      <c r="U4272" s="27">
        <v>318897834</v>
      </c>
      <c r="V4272" s="27">
        <v>0</v>
      </c>
      <c r="W4272" s="27">
        <v>862162000</v>
      </c>
      <c r="X4272" s="27">
        <v>8000000</v>
      </c>
      <c r="Y4272" s="27"/>
      <c r="Z4272" s="27">
        <v>1</v>
      </c>
    </row>
    <row r="4273" spans="1:26">
      <c r="A4273" s="27">
        <v>1957</v>
      </c>
      <c r="B4273" t="s">
        <v>50</v>
      </c>
      <c r="C4273" s="27"/>
      <c r="D4273" s="27"/>
      <c r="E4273" s="27"/>
      <c r="F4273" s="27">
        <v>0</v>
      </c>
      <c r="G4273" s="27">
        <v>1</v>
      </c>
      <c r="H4273" s="27">
        <v>1</v>
      </c>
      <c r="I4273" s="27">
        <v>0</v>
      </c>
      <c r="J4273" s="27">
        <v>0</v>
      </c>
      <c r="K4273" s="27">
        <v>6</v>
      </c>
      <c r="L4273" s="27">
        <v>1</v>
      </c>
      <c r="M4273" s="27">
        <v>0</v>
      </c>
      <c r="N4273" s="27">
        <v>0</v>
      </c>
      <c r="O4273" s="27">
        <v>0</v>
      </c>
      <c r="P4273" s="27"/>
      <c r="Q4273" s="27"/>
      <c r="R4273" s="27">
        <v>0</v>
      </c>
      <c r="S4273" s="27">
        <v>1</v>
      </c>
      <c r="T4273" s="33">
        <v>1.1056830722153153</v>
      </c>
      <c r="U4273" s="27"/>
      <c r="V4273" s="27"/>
      <c r="W4273" s="27"/>
      <c r="X4273" s="27"/>
      <c r="Y4273" s="27"/>
      <c r="Z4273" s="27">
        <v>0</v>
      </c>
    </row>
    <row r="4274" spans="1:26">
      <c r="A4274" s="27">
        <v>1958</v>
      </c>
      <c r="B4274" t="s">
        <v>50</v>
      </c>
      <c r="C4274" s="27"/>
      <c r="D4274" s="27"/>
      <c r="E4274" s="27"/>
      <c r="F4274" s="27">
        <v>0</v>
      </c>
      <c r="G4274" s="27">
        <v>1</v>
      </c>
      <c r="H4274" s="27">
        <v>1</v>
      </c>
      <c r="I4274" s="27">
        <v>0</v>
      </c>
      <c r="J4274" s="27">
        <v>0</v>
      </c>
      <c r="K4274" s="27">
        <v>6</v>
      </c>
      <c r="L4274" s="27">
        <v>1</v>
      </c>
      <c r="M4274" s="27">
        <v>0</v>
      </c>
      <c r="N4274" s="27">
        <v>0</v>
      </c>
      <c r="O4274" s="27">
        <v>0</v>
      </c>
      <c r="P4274" s="27"/>
      <c r="Q4274" s="27"/>
      <c r="R4274" s="27">
        <v>0</v>
      </c>
      <c r="S4274" s="27">
        <v>1</v>
      </c>
      <c r="T4274" s="33">
        <v>1.0176220702015186</v>
      </c>
      <c r="U4274" s="27"/>
      <c r="V4274" s="27"/>
      <c r="W4274" s="27"/>
      <c r="X4274" s="27"/>
      <c r="Y4274" s="27"/>
      <c r="Z4274" s="27">
        <v>0</v>
      </c>
    </row>
    <row r="4275" spans="1:26">
      <c r="A4275" s="27">
        <v>1959</v>
      </c>
      <c r="B4275" t="s">
        <v>50</v>
      </c>
      <c r="C4275" s="27"/>
      <c r="D4275" s="27"/>
      <c r="E4275" s="27"/>
      <c r="F4275" s="27">
        <v>0</v>
      </c>
      <c r="G4275" s="27">
        <v>1</v>
      </c>
      <c r="H4275" s="27">
        <v>1</v>
      </c>
      <c r="I4275" s="27">
        <v>0</v>
      </c>
      <c r="J4275" s="27">
        <v>0</v>
      </c>
      <c r="K4275" s="27">
        <v>6</v>
      </c>
      <c r="L4275" s="27">
        <v>1</v>
      </c>
      <c r="M4275" s="27">
        <v>0</v>
      </c>
      <c r="N4275" s="27">
        <v>0</v>
      </c>
      <c r="O4275" s="27">
        <v>0</v>
      </c>
      <c r="P4275" s="27"/>
      <c r="Q4275" s="27"/>
      <c r="R4275" s="27">
        <v>0</v>
      </c>
      <c r="S4275" s="27">
        <v>1</v>
      </c>
      <c r="T4275" s="33">
        <v>1.0157995537348996</v>
      </c>
      <c r="U4275" s="27"/>
      <c r="V4275" s="27"/>
      <c r="W4275" s="27"/>
      <c r="X4275" s="27"/>
      <c r="Y4275" s="27"/>
      <c r="Z4275" s="27">
        <v>0</v>
      </c>
    </row>
    <row r="4276" spans="1:26">
      <c r="A4276" s="27">
        <v>1960</v>
      </c>
      <c r="B4276" t="s">
        <v>50</v>
      </c>
      <c r="C4276" s="27"/>
      <c r="D4276" s="27"/>
      <c r="E4276" s="27"/>
      <c r="F4276" s="27">
        <v>0</v>
      </c>
      <c r="G4276" s="27">
        <v>1</v>
      </c>
      <c r="H4276" s="27">
        <v>1</v>
      </c>
      <c r="I4276" s="27">
        <v>0</v>
      </c>
      <c r="J4276" s="27">
        <v>0</v>
      </c>
      <c r="K4276" s="27">
        <v>6</v>
      </c>
      <c r="L4276" s="27">
        <v>1</v>
      </c>
      <c r="M4276" s="27">
        <v>0</v>
      </c>
      <c r="N4276" s="27">
        <v>0</v>
      </c>
      <c r="O4276" s="27">
        <v>0</v>
      </c>
      <c r="P4276" s="27"/>
      <c r="Q4276" s="27">
        <v>1916241996.6026394</v>
      </c>
      <c r="R4276" s="27">
        <v>0</v>
      </c>
      <c r="S4276" s="27">
        <v>1</v>
      </c>
      <c r="T4276" s="33">
        <v>0.99364431383616725</v>
      </c>
      <c r="U4276" s="27"/>
      <c r="V4276" s="27"/>
      <c r="W4276" s="27"/>
      <c r="X4276" s="27"/>
      <c r="Y4276" s="27"/>
      <c r="Z4276" s="27">
        <v>0</v>
      </c>
    </row>
    <row r="4277" spans="1:26">
      <c r="A4277" s="27">
        <v>1961</v>
      </c>
      <c r="B4277" t="s">
        <v>50</v>
      </c>
      <c r="C4277" s="27"/>
      <c r="D4277" s="27"/>
      <c r="E4277" s="27"/>
      <c r="F4277" s="27">
        <v>0</v>
      </c>
      <c r="G4277" s="27">
        <v>1</v>
      </c>
      <c r="H4277" s="27">
        <v>1</v>
      </c>
      <c r="I4277" s="27">
        <v>0</v>
      </c>
      <c r="J4277" s="27">
        <v>0</v>
      </c>
      <c r="K4277" s="27">
        <v>6</v>
      </c>
      <c r="L4277" s="27">
        <v>1</v>
      </c>
      <c r="M4277" s="27">
        <v>0</v>
      </c>
      <c r="N4277" s="27">
        <v>0</v>
      </c>
      <c r="O4277" s="27">
        <v>0</v>
      </c>
      <c r="P4277" s="27"/>
      <c r="Q4277" s="27">
        <v>1901868548.2817197</v>
      </c>
      <c r="R4277" s="27">
        <v>0</v>
      </c>
      <c r="S4277" s="27">
        <v>1</v>
      </c>
      <c r="T4277" s="33">
        <v>0.97346733996739376</v>
      </c>
      <c r="U4277" s="27"/>
      <c r="V4277" s="27"/>
      <c r="W4277" s="27"/>
      <c r="X4277" s="27"/>
      <c r="Y4277" s="27"/>
      <c r="Z4277" s="27">
        <v>0</v>
      </c>
    </row>
    <row r="4278" spans="1:26">
      <c r="A4278" s="27">
        <v>1962</v>
      </c>
      <c r="B4278" t="s">
        <v>50</v>
      </c>
      <c r="C4278" s="27"/>
      <c r="D4278" s="27"/>
      <c r="E4278" s="27"/>
      <c r="F4278" s="27">
        <v>0</v>
      </c>
      <c r="G4278" s="27">
        <v>1</v>
      </c>
      <c r="H4278" s="27">
        <v>1</v>
      </c>
      <c r="I4278" s="27">
        <v>0</v>
      </c>
      <c r="J4278" s="27">
        <v>0</v>
      </c>
      <c r="K4278" s="27">
        <v>6</v>
      </c>
      <c r="L4278" s="27">
        <v>1</v>
      </c>
      <c r="M4278" s="27">
        <v>0</v>
      </c>
      <c r="N4278" s="27">
        <v>0</v>
      </c>
      <c r="O4278" s="27">
        <v>0</v>
      </c>
      <c r="P4278" s="27"/>
      <c r="Q4278" s="27">
        <v>2001502678.6880963</v>
      </c>
      <c r="R4278" s="27">
        <v>0</v>
      </c>
      <c r="S4278" s="27">
        <v>1</v>
      </c>
      <c r="T4278" s="33">
        <v>0.97699079984331827</v>
      </c>
      <c r="U4278" s="27"/>
      <c r="V4278" s="27"/>
      <c r="W4278" s="27"/>
      <c r="X4278" s="27"/>
      <c r="Y4278" s="27"/>
      <c r="Z4278" s="27">
        <v>0</v>
      </c>
    </row>
    <row r="4279" spans="1:26">
      <c r="A4279" s="27">
        <v>1963</v>
      </c>
      <c r="B4279" t="s">
        <v>50</v>
      </c>
      <c r="C4279" s="27"/>
      <c r="D4279" s="27"/>
      <c r="E4279" s="27"/>
      <c r="F4279" s="27">
        <v>0</v>
      </c>
      <c r="G4279" s="27">
        <v>1</v>
      </c>
      <c r="H4279" s="27">
        <v>1</v>
      </c>
      <c r="I4279" s="27">
        <v>0</v>
      </c>
      <c r="J4279" s="27">
        <v>0</v>
      </c>
      <c r="K4279" s="27">
        <v>6</v>
      </c>
      <c r="L4279" s="27">
        <v>1</v>
      </c>
      <c r="M4279" s="27">
        <v>0</v>
      </c>
      <c r="N4279" s="27">
        <v>0</v>
      </c>
      <c r="O4279" s="27">
        <v>0</v>
      </c>
      <c r="P4279" s="27"/>
      <c r="Q4279" s="27">
        <v>2510126747.6806483</v>
      </c>
      <c r="R4279" s="27">
        <v>0</v>
      </c>
      <c r="S4279" s="27">
        <v>1</v>
      </c>
      <c r="T4279" s="33">
        <v>0.98866747285419376</v>
      </c>
      <c r="U4279" s="27"/>
      <c r="V4279" s="27"/>
      <c r="W4279" s="27"/>
      <c r="X4279" s="27"/>
      <c r="Y4279" s="27"/>
      <c r="Z4279" s="27">
        <v>0</v>
      </c>
    </row>
    <row r="4280" spans="1:26">
      <c r="A4280" s="27">
        <v>1964</v>
      </c>
      <c r="B4280" t="s">
        <v>50</v>
      </c>
      <c r="C4280" s="27"/>
      <c r="D4280" s="27"/>
      <c r="E4280" s="27"/>
      <c r="F4280" s="27">
        <v>0</v>
      </c>
      <c r="G4280" s="27">
        <v>1</v>
      </c>
      <c r="H4280" s="27">
        <v>1</v>
      </c>
      <c r="I4280" s="27">
        <v>0</v>
      </c>
      <c r="J4280" s="27">
        <v>0</v>
      </c>
      <c r="K4280" s="27">
        <v>6</v>
      </c>
      <c r="L4280" s="27">
        <v>1</v>
      </c>
      <c r="M4280" s="27">
        <v>0</v>
      </c>
      <c r="N4280" s="27">
        <v>0</v>
      </c>
      <c r="O4280" s="27">
        <v>0</v>
      </c>
      <c r="P4280" s="27"/>
      <c r="Q4280" s="27">
        <v>2674441395.5311642</v>
      </c>
      <c r="R4280" s="27">
        <v>0</v>
      </c>
      <c r="S4280" s="27">
        <v>1</v>
      </c>
      <c r="T4280" s="33">
        <v>1.0337554660061781</v>
      </c>
      <c r="U4280" s="27"/>
      <c r="V4280" s="27"/>
      <c r="W4280" s="27"/>
      <c r="X4280" s="27"/>
      <c r="Y4280" s="27"/>
      <c r="Z4280" s="27">
        <v>0</v>
      </c>
    </row>
    <row r="4281" spans="1:26">
      <c r="A4281" s="27">
        <v>1965</v>
      </c>
      <c r="B4281" t="s">
        <v>50</v>
      </c>
      <c r="C4281" s="27"/>
      <c r="D4281" s="27"/>
      <c r="E4281" s="27"/>
      <c r="F4281" s="27">
        <v>0</v>
      </c>
      <c r="G4281" s="27">
        <v>1</v>
      </c>
      <c r="H4281" s="27">
        <v>1</v>
      </c>
      <c r="I4281" s="27">
        <v>0</v>
      </c>
      <c r="J4281" s="27">
        <v>0</v>
      </c>
      <c r="K4281" s="27">
        <v>6</v>
      </c>
      <c r="L4281" s="27">
        <v>1</v>
      </c>
      <c r="M4281" s="27">
        <v>0</v>
      </c>
      <c r="N4281" s="27">
        <v>0</v>
      </c>
      <c r="O4281" s="27">
        <v>0</v>
      </c>
      <c r="P4281" s="27"/>
      <c r="Q4281" s="27">
        <v>2956356984.1892071</v>
      </c>
      <c r="R4281" s="27">
        <v>0</v>
      </c>
      <c r="S4281" s="27">
        <v>1</v>
      </c>
      <c r="T4281" s="33">
        <v>1.0227515959565798</v>
      </c>
      <c r="U4281" s="27"/>
      <c r="V4281" s="27"/>
      <c r="W4281" s="27"/>
      <c r="X4281" s="27"/>
      <c r="Y4281" s="27"/>
      <c r="Z4281" s="27">
        <v>0</v>
      </c>
    </row>
    <row r="4282" spans="1:26">
      <c r="A4282" s="27">
        <v>1966</v>
      </c>
      <c r="B4282" t="s">
        <v>50</v>
      </c>
      <c r="C4282" s="27"/>
      <c r="D4282" s="27"/>
      <c r="E4282" s="27"/>
      <c r="F4282" s="27">
        <v>0</v>
      </c>
      <c r="G4282" s="27">
        <v>1</v>
      </c>
      <c r="H4282" s="27">
        <v>1</v>
      </c>
      <c r="I4282" s="27">
        <v>0</v>
      </c>
      <c r="J4282" s="27">
        <v>0</v>
      </c>
      <c r="K4282" s="27">
        <v>6</v>
      </c>
      <c r="L4282" s="27">
        <v>1</v>
      </c>
      <c r="M4282" s="27">
        <v>0</v>
      </c>
      <c r="N4282" s="27">
        <v>0</v>
      </c>
      <c r="O4282" s="27">
        <v>0</v>
      </c>
      <c r="P4282" s="27"/>
      <c r="Q4282" s="27">
        <v>3143538481.6411867</v>
      </c>
      <c r="R4282" s="27">
        <v>0</v>
      </c>
      <c r="S4282" s="27">
        <v>1</v>
      </c>
      <c r="T4282" s="33">
        <v>1.060453919000093</v>
      </c>
      <c r="U4282" s="27"/>
      <c r="V4282" s="27"/>
      <c r="W4282" s="27"/>
      <c r="X4282" s="27"/>
      <c r="Y4282" s="27"/>
      <c r="Z4282" s="27">
        <v>0</v>
      </c>
    </row>
    <row r="4283" spans="1:26">
      <c r="A4283" s="27">
        <v>1967</v>
      </c>
      <c r="B4283" t="s">
        <v>50</v>
      </c>
      <c r="C4283" s="27"/>
      <c r="D4283" s="27"/>
      <c r="E4283" s="27"/>
      <c r="F4283" s="27">
        <v>0</v>
      </c>
      <c r="G4283" s="27">
        <v>1</v>
      </c>
      <c r="H4283" s="27">
        <v>1</v>
      </c>
      <c r="I4283" s="27">
        <v>0</v>
      </c>
      <c r="J4283" s="27">
        <v>0</v>
      </c>
      <c r="K4283" s="27">
        <v>6</v>
      </c>
      <c r="L4283" s="27">
        <v>1</v>
      </c>
      <c r="M4283" s="27">
        <v>0</v>
      </c>
      <c r="N4283" s="27">
        <v>0</v>
      </c>
      <c r="O4283" s="27">
        <v>0</v>
      </c>
      <c r="P4283" s="27"/>
      <c r="Q4283" s="27">
        <v>3188945511.5640926</v>
      </c>
      <c r="R4283" s="27">
        <v>0</v>
      </c>
      <c r="S4283" s="27">
        <v>1</v>
      </c>
      <c r="T4283" s="33">
        <v>1.0100991944882907</v>
      </c>
      <c r="U4283" s="27"/>
      <c r="V4283" s="27"/>
      <c r="W4283" s="27"/>
      <c r="X4283" s="27"/>
      <c r="Y4283" s="27"/>
      <c r="Z4283" s="27">
        <v>0</v>
      </c>
    </row>
    <row r="4284" spans="1:26">
      <c r="A4284" s="27">
        <v>1968</v>
      </c>
      <c r="B4284" t="s">
        <v>50</v>
      </c>
      <c r="C4284" s="27"/>
      <c r="D4284" s="27"/>
      <c r="E4284" s="27"/>
      <c r="F4284" s="27">
        <v>0</v>
      </c>
      <c r="G4284" s="27">
        <v>1</v>
      </c>
      <c r="H4284" s="27">
        <v>1</v>
      </c>
      <c r="I4284" s="27">
        <v>0</v>
      </c>
      <c r="J4284" s="27">
        <v>0</v>
      </c>
      <c r="K4284" s="27">
        <v>6</v>
      </c>
      <c r="L4284" s="27">
        <v>1</v>
      </c>
      <c r="M4284" s="27">
        <v>0</v>
      </c>
      <c r="N4284" s="27">
        <v>0</v>
      </c>
      <c r="O4284" s="27">
        <v>0</v>
      </c>
      <c r="P4284" s="27"/>
      <c r="Q4284" s="27">
        <v>3330393309.8131452</v>
      </c>
      <c r="R4284" s="27">
        <v>0</v>
      </c>
      <c r="S4284" s="27">
        <v>1</v>
      </c>
      <c r="T4284" s="33">
        <v>0.99765870157012104</v>
      </c>
      <c r="U4284" s="27"/>
      <c r="V4284" s="27"/>
      <c r="W4284" s="27"/>
      <c r="X4284" s="27"/>
      <c r="Y4284" s="27"/>
      <c r="Z4284" s="27">
        <v>0</v>
      </c>
    </row>
    <row r="4285" spans="1:26">
      <c r="A4285" s="27">
        <v>1969</v>
      </c>
      <c r="B4285" t="s">
        <v>50</v>
      </c>
      <c r="C4285" s="27"/>
      <c r="D4285" s="27"/>
      <c r="E4285" s="27"/>
      <c r="F4285" s="27">
        <v>0</v>
      </c>
      <c r="G4285" s="27">
        <v>1</v>
      </c>
      <c r="H4285" s="27">
        <v>1</v>
      </c>
      <c r="I4285" s="27">
        <v>0</v>
      </c>
      <c r="J4285" s="27">
        <v>0</v>
      </c>
      <c r="K4285" s="27">
        <v>6</v>
      </c>
      <c r="L4285" s="27">
        <v>1</v>
      </c>
      <c r="M4285" s="27">
        <v>0</v>
      </c>
      <c r="N4285" s="27">
        <v>0</v>
      </c>
      <c r="O4285" s="27">
        <v>0</v>
      </c>
      <c r="P4285" s="27"/>
      <c r="Q4285" s="27">
        <v>3664575983.2745323</v>
      </c>
      <c r="R4285" s="27">
        <v>0</v>
      </c>
      <c r="S4285" s="27">
        <v>1</v>
      </c>
      <c r="T4285" s="33">
        <v>1.0058077459461789</v>
      </c>
      <c r="U4285" s="27"/>
      <c r="V4285" s="27"/>
      <c r="W4285" s="27"/>
      <c r="X4285" s="27"/>
      <c r="Y4285" s="27"/>
      <c r="Z4285" s="27">
        <v>0</v>
      </c>
    </row>
    <row r="4286" spans="1:26">
      <c r="A4286" s="27">
        <v>1970</v>
      </c>
      <c r="B4286" t="s">
        <v>50</v>
      </c>
      <c r="C4286" s="27"/>
      <c r="D4286" s="27"/>
      <c r="E4286" s="27"/>
      <c r="F4286" s="27">
        <v>0</v>
      </c>
      <c r="G4286" s="27">
        <v>1</v>
      </c>
      <c r="H4286" s="27">
        <v>1</v>
      </c>
      <c r="I4286" s="27">
        <v>0</v>
      </c>
      <c r="J4286" s="27">
        <v>0</v>
      </c>
      <c r="K4286" s="27">
        <v>6</v>
      </c>
      <c r="L4286" s="27">
        <v>1</v>
      </c>
      <c r="M4286" s="27">
        <v>0</v>
      </c>
      <c r="N4286" s="27">
        <v>0</v>
      </c>
      <c r="O4286" s="27">
        <v>0</v>
      </c>
      <c r="P4286" s="27"/>
      <c r="Q4286" s="27">
        <v>3864170913.3673072</v>
      </c>
      <c r="R4286" s="27">
        <v>0</v>
      </c>
      <c r="S4286" s="27">
        <v>1</v>
      </c>
      <c r="T4286" s="33">
        <v>1</v>
      </c>
      <c r="U4286" s="27"/>
      <c r="V4286" s="27"/>
      <c r="W4286" s="27"/>
      <c r="X4286" s="27"/>
      <c r="Y4286" s="27">
        <v>0</v>
      </c>
      <c r="Z4286" s="27">
        <v>0</v>
      </c>
    </row>
    <row r="4287" spans="1:26">
      <c r="A4287" s="27">
        <v>1971</v>
      </c>
      <c r="B4287" t="s">
        <v>50</v>
      </c>
      <c r="C4287" s="27"/>
      <c r="D4287" s="27"/>
      <c r="E4287" s="27"/>
      <c r="F4287" s="27">
        <v>0</v>
      </c>
      <c r="G4287" s="27">
        <v>1</v>
      </c>
      <c r="H4287" s="27">
        <v>1</v>
      </c>
      <c r="I4287" s="27">
        <v>0</v>
      </c>
      <c r="J4287" s="27">
        <v>0</v>
      </c>
      <c r="K4287" s="27">
        <v>6</v>
      </c>
      <c r="L4287" s="27">
        <v>1</v>
      </c>
      <c r="M4287" s="27">
        <v>0</v>
      </c>
      <c r="N4287" s="27">
        <v>0</v>
      </c>
      <c r="O4287" s="27">
        <v>0</v>
      </c>
      <c r="P4287" s="27"/>
      <c r="Q4287" s="27">
        <v>4244340333.5189857</v>
      </c>
      <c r="R4287" s="27">
        <v>0</v>
      </c>
      <c r="S4287" s="27">
        <v>1</v>
      </c>
      <c r="T4287" s="33">
        <v>0.92761372871024128</v>
      </c>
      <c r="U4287" s="27"/>
      <c r="V4287" s="27"/>
      <c r="W4287" s="27"/>
      <c r="X4287" s="27"/>
      <c r="Y4287" s="27">
        <v>0</v>
      </c>
      <c r="Z4287" s="27">
        <v>0</v>
      </c>
    </row>
    <row r="4288" spans="1:26">
      <c r="A4288" s="27">
        <v>1972</v>
      </c>
      <c r="B4288" t="s">
        <v>50</v>
      </c>
      <c r="C4288" s="27"/>
      <c r="D4288" s="27"/>
      <c r="E4288" s="27"/>
      <c r="F4288" s="27">
        <v>0</v>
      </c>
      <c r="G4288" s="27">
        <v>1</v>
      </c>
      <c r="H4288" s="27">
        <v>1</v>
      </c>
      <c r="I4288" s="27">
        <v>0</v>
      </c>
      <c r="J4288" s="27">
        <v>0</v>
      </c>
      <c r="K4288" s="27">
        <v>6</v>
      </c>
      <c r="L4288" s="27">
        <v>1</v>
      </c>
      <c r="M4288" s="27">
        <v>0</v>
      </c>
      <c r="N4288" s="27">
        <v>0</v>
      </c>
      <c r="O4288" s="27">
        <v>0</v>
      </c>
      <c r="P4288" s="27"/>
      <c r="Q4288" s="27">
        <v>5043268548.7303162</v>
      </c>
      <c r="R4288" s="27">
        <v>0</v>
      </c>
      <c r="S4288" s="27">
        <v>1</v>
      </c>
      <c r="T4288" s="33">
        <v>0.92122545142259926</v>
      </c>
      <c r="U4288" s="27"/>
      <c r="V4288" s="27"/>
      <c r="W4288" s="27"/>
      <c r="X4288" s="27"/>
      <c r="Y4288" s="27">
        <v>75700000</v>
      </c>
      <c r="Z4288" s="27">
        <v>0</v>
      </c>
    </row>
    <row r="4289" spans="1:26">
      <c r="A4289" s="27">
        <v>1973</v>
      </c>
      <c r="B4289" t="s">
        <v>50</v>
      </c>
      <c r="C4289" s="27"/>
      <c r="D4289" s="27"/>
      <c r="E4289" s="27"/>
      <c r="F4289" s="27">
        <v>0</v>
      </c>
      <c r="G4289" s="27">
        <v>1</v>
      </c>
      <c r="H4289" s="27">
        <v>1</v>
      </c>
      <c r="I4289" s="27">
        <v>0</v>
      </c>
      <c r="J4289" s="27">
        <v>0</v>
      </c>
      <c r="K4289" s="27">
        <v>6</v>
      </c>
      <c r="L4289" s="27">
        <v>1</v>
      </c>
      <c r="M4289" s="27">
        <v>0</v>
      </c>
      <c r="N4289" s="27">
        <v>0</v>
      </c>
      <c r="O4289" s="27">
        <v>0</v>
      </c>
      <c r="P4289" s="27"/>
      <c r="Q4289" s="27">
        <v>7662996766.6680317</v>
      </c>
      <c r="R4289" s="27">
        <v>0</v>
      </c>
      <c r="S4289" s="27">
        <v>1</v>
      </c>
      <c r="T4289" s="33">
        <v>1.2798279189511945</v>
      </c>
      <c r="U4289" s="27"/>
      <c r="V4289" s="27"/>
      <c r="W4289" s="27"/>
      <c r="X4289" s="27"/>
      <c r="Y4289" s="27">
        <v>0</v>
      </c>
      <c r="Z4289" s="27">
        <v>0</v>
      </c>
    </row>
    <row r="4290" spans="1:26">
      <c r="A4290" s="27">
        <v>1974</v>
      </c>
      <c r="B4290" t="s">
        <v>50</v>
      </c>
      <c r="C4290" s="27"/>
      <c r="D4290" s="27"/>
      <c r="E4290" s="27"/>
      <c r="F4290" s="27">
        <v>0</v>
      </c>
      <c r="G4290" s="27">
        <v>1</v>
      </c>
      <c r="H4290" s="27">
        <v>1</v>
      </c>
      <c r="I4290" s="27">
        <v>0</v>
      </c>
      <c r="J4290" s="27">
        <v>0</v>
      </c>
      <c r="K4290" s="27">
        <v>6</v>
      </c>
      <c r="L4290" s="27">
        <v>1</v>
      </c>
      <c r="M4290" s="27">
        <v>0</v>
      </c>
      <c r="N4290" s="27">
        <v>0</v>
      </c>
      <c r="O4290" s="27">
        <v>0</v>
      </c>
      <c r="P4290" s="27"/>
      <c r="Q4290" s="27">
        <v>9496074114.0791836</v>
      </c>
      <c r="R4290" s="27">
        <v>0</v>
      </c>
      <c r="S4290" s="27">
        <v>1</v>
      </c>
      <c r="T4290" s="33">
        <v>1.2793035310212315</v>
      </c>
      <c r="U4290" s="27"/>
      <c r="V4290" s="27"/>
      <c r="W4290" s="27"/>
      <c r="X4290" s="27"/>
      <c r="Y4290" s="27">
        <v>140000000</v>
      </c>
      <c r="Z4290" s="27">
        <v>0</v>
      </c>
    </row>
    <row r="4291" spans="1:26">
      <c r="A4291" s="27">
        <v>1975</v>
      </c>
      <c r="B4291" t="s">
        <v>50</v>
      </c>
      <c r="C4291" s="27"/>
      <c r="D4291" s="27"/>
      <c r="E4291" s="27"/>
      <c r="F4291" s="27">
        <v>0</v>
      </c>
      <c r="G4291" s="27">
        <v>1</v>
      </c>
      <c r="H4291" s="27">
        <v>1</v>
      </c>
      <c r="I4291" s="27">
        <v>0</v>
      </c>
      <c r="J4291" s="27">
        <v>0</v>
      </c>
      <c r="K4291" s="27">
        <v>6</v>
      </c>
      <c r="L4291" s="27">
        <v>1</v>
      </c>
      <c r="M4291" s="27">
        <v>0</v>
      </c>
      <c r="N4291" s="27">
        <v>0</v>
      </c>
      <c r="O4291" s="27">
        <v>0</v>
      </c>
      <c r="P4291" s="27"/>
      <c r="Q4291" s="27">
        <v>9298800799.4670219</v>
      </c>
      <c r="R4291" s="27">
        <v>0</v>
      </c>
      <c r="S4291" s="27">
        <v>1</v>
      </c>
      <c r="T4291" s="33">
        <v>0.94696688960437181</v>
      </c>
      <c r="U4291" s="27"/>
      <c r="V4291" s="27"/>
      <c r="W4291" s="27"/>
      <c r="X4291" s="27"/>
      <c r="Y4291" s="27">
        <v>425000000</v>
      </c>
      <c r="Z4291" s="27">
        <v>0</v>
      </c>
    </row>
    <row r="4292" spans="1:26">
      <c r="A4292" s="27">
        <v>1976</v>
      </c>
      <c r="B4292" t="s">
        <v>50</v>
      </c>
      <c r="C4292" s="27"/>
      <c r="D4292" s="27"/>
      <c r="E4292" s="27"/>
      <c r="F4292" s="27">
        <v>0</v>
      </c>
      <c r="G4292" s="27">
        <v>1</v>
      </c>
      <c r="H4292" s="27">
        <v>1</v>
      </c>
      <c r="I4292" s="27">
        <v>0</v>
      </c>
      <c r="J4292" s="27">
        <v>0</v>
      </c>
      <c r="K4292" s="27">
        <v>6</v>
      </c>
      <c r="L4292" s="27">
        <v>1</v>
      </c>
      <c r="M4292" s="27">
        <v>0</v>
      </c>
      <c r="N4292" s="27">
        <v>0</v>
      </c>
      <c r="O4292" s="27">
        <v>0</v>
      </c>
      <c r="P4292" s="27"/>
      <c r="Q4292" s="27">
        <v>11050125904.941769</v>
      </c>
      <c r="R4292" s="27">
        <v>0</v>
      </c>
      <c r="S4292" s="27">
        <v>1</v>
      </c>
      <c r="T4292" s="33">
        <v>1.0219497573337515</v>
      </c>
      <c r="U4292" s="27"/>
      <c r="V4292" s="27"/>
      <c r="W4292" s="27"/>
      <c r="X4292" s="27"/>
      <c r="Y4292" s="27">
        <v>208000000</v>
      </c>
      <c r="Z4292" s="27">
        <v>0</v>
      </c>
    </row>
    <row r="4293" spans="1:26">
      <c r="A4293" s="27">
        <v>1977</v>
      </c>
      <c r="B4293" t="s">
        <v>50</v>
      </c>
      <c r="C4293" s="27"/>
      <c r="D4293" s="27"/>
      <c r="E4293" s="27"/>
      <c r="F4293" s="27">
        <v>0</v>
      </c>
      <c r="G4293" s="27">
        <v>1</v>
      </c>
      <c r="H4293" s="27">
        <v>1</v>
      </c>
      <c r="I4293" s="27">
        <v>0</v>
      </c>
      <c r="J4293" s="27">
        <v>0</v>
      </c>
      <c r="K4293" s="27">
        <v>6</v>
      </c>
      <c r="L4293" s="27">
        <v>1</v>
      </c>
      <c r="M4293" s="27">
        <v>0</v>
      </c>
      <c r="N4293" s="27">
        <v>0</v>
      </c>
      <c r="O4293" s="27">
        <v>0</v>
      </c>
      <c r="P4293" s="27"/>
      <c r="Q4293" s="27">
        <v>13139397879.169544</v>
      </c>
      <c r="R4293" s="27">
        <v>0</v>
      </c>
      <c r="S4293" s="27">
        <v>1</v>
      </c>
      <c r="T4293" s="33">
        <v>1.0409624303569636</v>
      </c>
      <c r="U4293" s="27"/>
      <c r="V4293" s="27"/>
      <c r="W4293" s="27"/>
      <c r="X4293" s="27"/>
      <c r="Y4293" s="27">
        <v>230000000</v>
      </c>
      <c r="Z4293" s="27">
        <v>0</v>
      </c>
    </row>
    <row r="4294" spans="1:26">
      <c r="A4294" s="27">
        <v>1978</v>
      </c>
      <c r="B4294" t="s">
        <v>50</v>
      </c>
      <c r="C4294" s="27"/>
      <c r="D4294" s="27"/>
      <c r="E4294" s="27"/>
      <c r="F4294" s="27">
        <v>0</v>
      </c>
      <c r="G4294" s="27">
        <v>1</v>
      </c>
      <c r="H4294" s="27">
        <v>1</v>
      </c>
      <c r="I4294" s="27">
        <v>0</v>
      </c>
      <c r="J4294" s="27">
        <v>0</v>
      </c>
      <c r="K4294" s="27">
        <v>6</v>
      </c>
      <c r="L4294" s="27">
        <v>1</v>
      </c>
      <c r="M4294" s="27">
        <v>0</v>
      </c>
      <c r="N4294" s="27">
        <v>0</v>
      </c>
      <c r="O4294" s="27">
        <v>0</v>
      </c>
      <c r="P4294" s="27"/>
      <c r="Q4294" s="27">
        <v>16358376511.226254</v>
      </c>
      <c r="R4294" s="27">
        <v>0</v>
      </c>
      <c r="S4294" s="27">
        <v>1</v>
      </c>
      <c r="T4294" s="33">
        <v>0.91734575384516981</v>
      </c>
      <c r="U4294" s="27"/>
      <c r="V4294" s="27"/>
      <c r="W4294" s="27"/>
      <c r="X4294" s="27"/>
      <c r="Y4294" s="27">
        <v>1353400064</v>
      </c>
      <c r="Z4294" s="27">
        <v>0</v>
      </c>
    </row>
    <row r="4295" spans="1:26">
      <c r="A4295" s="27">
        <v>1979</v>
      </c>
      <c r="B4295" t="s">
        <v>50</v>
      </c>
      <c r="C4295" s="27"/>
      <c r="D4295" s="27"/>
      <c r="E4295" s="27"/>
      <c r="F4295" s="27">
        <v>0</v>
      </c>
      <c r="G4295" s="27">
        <v>1</v>
      </c>
      <c r="H4295" s="27">
        <v>1</v>
      </c>
      <c r="I4295" s="27">
        <v>0</v>
      </c>
      <c r="J4295" s="27">
        <v>0</v>
      </c>
      <c r="K4295" s="27">
        <v>6</v>
      </c>
      <c r="L4295" s="27">
        <v>1</v>
      </c>
      <c r="M4295" s="27">
        <v>0</v>
      </c>
      <c r="N4295" s="27">
        <v>0</v>
      </c>
      <c r="O4295" s="27">
        <v>0</v>
      </c>
      <c r="P4295" s="27"/>
      <c r="Q4295" s="27">
        <v>21213672089.19759</v>
      </c>
      <c r="R4295" s="27">
        <v>0</v>
      </c>
      <c r="S4295" s="27">
        <v>1</v>
      </c>
      <c r="T4295" s="33">
        <v>0.9810294585578897</v>
      </c>
      <c r="U4295" s="27"/>
      <c r="V4295" s="27"/>
      <c r="W4295" s="27"/>
      <c r="X4295" s="27"/>
      <c r="Y4295" s="27">
        <v>288400000</v>
      </c>
      <c r="Z4295" s="27">
        <v>0</v>
      </c>
    </row>
    <row r="4296" spans="1:26">
      <c r="A4296" s="27">
        <v>1980</v>
      </c>
      <c r="B4296" t="s">
        <v>50</v>
      </c>
      <c r="C4296" s="27"/>
      <c r="D4296" s="27"/>
      <c r="E4296" s="27"/>
      <c r="F4296" s="27">
        <v>0</v>
      </c>
      <c r="G4296" s="27">
        <v>1</v>
      </c>
      <c r="H4296" s="27">
        <v>1</v>
      </c>
      <c r="I4296" s="27">
        <v>0</v>
      </c>
      <c r="J4296" s="27">
        <v>0</v>
      </c>
      <c r="K4296" s="27">
        <v>6</v>
      </c>
      <c r="L4296" s="27">
        <v>1</v>
      </c>
      <c r="M4296" s="27">
        <v>0</v>
      </c>
      <c r="N4296" s="27">
        <v>0</v>
      </c>
      <c r="O4296" s="27">
        <v>0</v>
      </c>
      <c r="P4296" s="27">
        <v>26382000000</v>
      </c>
      <c r="Q4296" s="27">
        <v>24488033442.050625</v>
      </c>
      <c r="R4296" s="27">
        <v>0</v>
      </c>
      <c r="S4296" s="27">
        <v>1</v>
      </c>
      <c r="T4296" s="33">
        <v>0.94044734443210454</v>
      </c>
      <c r="U4296" s="27"/>
      <c r="V4296" s="27"/>
      <c r="W4296" s="27"/>
      <c r="X4296" s="27"/>
      <c r="Y4296" s="27">
        <v>200000000</v>
      </c>
      <c r="Z4296" s="27">
        <v>0</v>
      </c>
    </row>
    <row r="4297" spans="1:26">
      <c r="A4297" s="27">
        <v>1981</v>
      </c>
      <c r="B4297" t="s">
        <v>50</v>
      </c>
      <c r="C4297" s="27"/>
      <c r="D4297" s="27"/>
      <c r="E4297" s="27"/>
      <c r="F4297" s="27">
        <v>0</v>
      </c>
      <c r="G4297" s="27">
        <v>1</v>
      </c>
      <c r="H4297" s="27">
        <v>1</v>
      </c>
      <c r="I4297" s="27">
        <v>0</v>
      </c>
      <c r="J4297" s="27">
        <v>0</v>
      </c>
      <c r="K4297" s="27">
        <v>6</v>
      </c>
      <c r="L4297" s="27">
        <v>1</v>
      </c>
      <c r="M4297" s="27">
        <v>0</v>
      </c>
      <c r="N4297" s="27">
        <v>0</v>
      </c>
      <c r="O4297" s="27">
        <v>0</v>
      </c>
      <c r="P4297" s="27">
        <v>26938000000</v>
      </c>
      <c r="Q4297" s="27">
        <v>25004557093.876133</v>
      </c>
      <c r="R4297" s="27">
        <v>0</v>
      </c>
      <c r="S4297" s="27">
        <v>1</v>
      </c>
      <c r="T4297" s="33">
        <v>0.83355014400471705</v>
      </c>
      <c r="U4297" s="27"/>
      <c r="V4297" s="27"/>
      <c r="W4297" s="27"/>
      <c r="X4297" s="27"/>
      <c r="Y4297" s="27">
        <v>1288070016</v>
      </c>
      <c r="Z4297" s="27">
        <v>0</v>
      </c>
    </row>
    <row r="4298" spans="1:26">
      <c r="A4298" s="27">
        <v>1982</v>
      </c>
      <c r="B4298" t="s">
        <v>50</v>
      </c>
      <c r="C4298" s="27"/>
      <c r="D4298" s="27"/>
      <c r="E4298" s="27"/>
      <c r="F4298" s="27">
        <v>0</v>
      </c>
      <c r="G4298" s="27">
        <v>1</v>
      </c>
      <c r="H4298" s="27">
        <v>1</v>
      </c>
      <c r="I4298" s="27">
        <v>0</v>
      </c>
      <c r="J4298" s="27">
        <v>0</v>
      </c>
      <c r="K4298" s="27">
        <v>6</v>
      </c>
      <c r="L4298" s="27">
        <v>1</v>
      </c>
      <c r="M4298" s="27">
        <v>0</v>
      </c>
      <c r="N4298" s="27">
        <v>0</v>
      </c>
      <c r="O4298" s="27">
        <v>0</v>
      </c>
      <c r="P4298" s="27">
        <v>28868000000</v>
      </c>
      <c r="Q4298" s="27">
        <v>26804401815.534813</v>
      </c>
      <c r="R4298" s="27">
        <v>0</v>
      </c>
      <c r="S4298" s="27">
        <v>1</v>
      </c>
      <c r="T4298" s="33">
        <v>0.78443295677873848</v>
      </c>
      <c r="U4298" s="27"/>
      <c r="V4298" s="27"/>
      <c r="W4298" s="27"/>
      <c r="X4298" s="27"/>
      <c r="Y4298" s="27">
        <v>3844029952</v>
      </c>
      <c r="Z4298" s="27">
        <v>0</v>
      </c>
    </row>
    <row r="4299" spans="1:26">
      <c r="A4299" s="27">
        <v>1983</v>
      </c>
      <c r="B4299" t="s">
        <v>50</v>
      </c>
      <c r="C4299" s="27"/>
      <c r="D4299" s="27"/>
      <c r="E4299" s="27"/>
      <c r="F4299" s="27">
        <v>0</v>
      </c>
      <c r="G4299" s="27">
        <v>1</v>
      </c>
      <c r="H4299" s="27">
        <v>1</v>
      </c>
      <c r="I4299" s="27">
        <v>0</v>
      </c>
      <c r="J4299" s="27">
        <v>0</v>
      </c>
      <c r="K4299" s="27">
        <v>6</v>
      </c>
      <c r="L4299" s="27">
        <v>1</v>
      </c>
      <c r="M4299" s="27">
        <v>0</v>
      </c>
      <c r="N4299" s="27">
        <v>0</v>
      </c>
      <c r="O4299" s="27">
        <v>0</v>
      </c>
      <c r="P4299" s="27">
        <v>32286000000</v>
      </c>
      <c r="Q4299" s="27">
        <v>30346788437.513462</v>
      </c>
      <c r="R4299" s="27">
        <v>0</v>
      </c>
      <c r="S4299" s="27">
        <v>1</v>
      </c>
      <c r="T4299" s="33">
        <v>0.83426891623154475</v>
      </c>
      <c r="U4299" s="27"/>
      <c r="V4299" s="27"/>
      <c r="W4299" s="27"/>
      <c r="X4299" s="27"/>
      <c r="Y4299" s="27">
        <v>2640519936</v>
      </c>
      <c r="Z4299" s="27">
        <v>0</v>
      </c>
    </row>
    <row r="4300" spans="1:26">
      <c r="A4300" s="27">
        <v>1984</v>
      </c>
      <c r="B4300" t="s">
        <v>50</v>
      </c>
      <c r="C4300" s="27"/>
      <c r="D4300" s="27"/>
      <c r="E4300" s="27"/>
      <c r="F4300" s="27">
        <v>0</v>
      </c>
      <c r="G4300" s="27">
        <v>1</v>
      </c>
      <c r="H4300" s="27">
        <v>1</v>
      </c>
      <c r="I4300" s="27">
        <v>0</v>
      </c>
      <c r="J4300" s="27">
        <v>0</v>
      </c>
      <c r="K4300" s="27">
        <v>6</v>
      </c>
      <c r="L4300" s="27">
        <v>1</v>
      </c>
      <c r="M4300" s="27">
        <v>0</v>
      </c>
      <c r="N4300" s="27">
        <v>0</v>
      </c>
      <c r="O4300" s="27">
        <v>0</v>
      </c>
      <c r="P4300" s="27">
        <v>36568000000</v>
      </c>
      <c r="Q4300" s="27">
        <v>33943505717.699268</v>
      </c>
      <c r="R4300" s="27">
        <v>0</v>
      </c>
      <c r="S4300" s="27">
        <v>1</v>
      </c>
      <c r="T4300" s="33">
        <v>0.82999599794502654</v>
      </c>
      <c r="U4300" s="27"/>
      <c r="V4300" s="27"/>
      <c r="W4300" s="27"/>
      <c r="X4300" s="27"/>
      <c r="Y4300" s="27"/>
      <c r="Z4300" s="27">
        <v>0</v>
      </c>
    </row>
    <row r="4301" spans="1:26">
      <c r="A4301" s="27">
        <v>1985</v>
      </c>
      <c r="B4301" t="s">
        <v>50</v>
      </c>
      <c r="C4301" s="27"/>
      <c r="D4301" s="27"/>
      <c r="E4301" s="27"/>
      <c r="F4301" s="27">
        <v>0</v>
      </c>
      <c r="G4301" s="27">
        <v>1</v>
      </c>
      <c r="H4301" s="27">
        <v>1</v>
      </c>
      <c r="I4301" s="27">
        <v>0</v>
      </c>
      <c r="J4301" s="27">
        <v>0</v>
      </c>
      <c r="K4301" s="27">
        <v>6</v>
      </c>
      <c r="L4301" s="27">
        <v>1</v>
      </c>
      <c r="M4301" s="27">
        <v>0</v>
      </c>
      <c r="N4301" s="27">
        <v>0</v>
      </c>
      <c r="O4301" s="27">
        <v>0</v>
      </c>
      <c r="P4301" s="27">
        <v>33612000000</v>
      </c>
      <c r="Q4301" s="27">
        <v>31200161095.449051</v>
      </c>
      <c r="R4301" s="27">
        <v>0</v>
      </c>
      <c r="S4301" s="27">
        <v>1</v>
      </c>
      <c r="T4301" s="33">
        <v>0.74915719568429318</v>
      </c>
      <c r="U4301" s="27"/>
      <c r="V4301" s="27"/>
      <c r="W4301" s="27"/>
      <c r="X4301" s="27"/>
      <c r="Y4301" s="27"/>
      <c r="Z4301" s="27">
        <v>0</v>
      </c>
    </row>
    <row r="4302" spans="1:26">
      <c r="A4302" s="27">
        <v>1986</v>
      </c>
      <c r="B4302" t="s">
        <v>50</v>
      </c>
      <c r="C4302" s="27"/>
      <c r="D4302" s="27"/>
      <c r="E4302" s="27"/>
      <c r="F4302" s="27">
        <v>0</v>
      </c>
      <c r="G4302" s="27">
        <v>1</v>
      </c>
      <c r="H4302" s="27">
        <v>1</v>
      </c>
      <c r="I4302" s="27">
        <v>0</v>
      </c>
      <c r="J4302" s="27">
        <v>0</v>
      </c>
      <c r="K4302" s="27">
        <v>6</v>
      </c>
      <c r="L4302" s="27">
        <v>1</v>
      </c>
      <c r="M4302" s="27">
        <v>0</v>
      </c>
      <c r="N4302" s="27">
        <v>0</v>
      </c>
      <c r="O4302" s="27">
        <v>0</v>
      </c>
      <c r="P4302" s="27">
        <v>29879000000</v>
      </c>
      <c r="Q4302" s="27">
        <v>27734562640.427677</v>
      </c>
      <c r="R4302" s="27">
        <v>0</v>
      </c>
      <c r="S4302" s="27">
        <v>1</v>
      </c>
      <c r="T4302" s="33">
        <v>0.7030572776909082</v>
      </c>
      <c r="U4302" s="27"/>
      <c r="V4302" s="27"/>
      <c r="W4302" s="27"/>
      <c r="X4302" s="27"/>
      <c r="Y4302" s="27"/>
      <c r="Z4302" s="27">
        <v>0</v>
      </c>
    </row>
    <row r="4303" spans="1:26">
      <c r="A4303" s="27">
        <v>1987</v>
      </c>
      <c r="B4303" t="s">
        <v>50</v>
      </c>
      <c r="C4303" s="27"/>
      <c r="D4303" s="27"/>
      <c r="E4303" s="27"/>
      <c r="F4303" s="27">
        <v>0</v>
      </c>
      <c r="G4303" s="27">
        <v>1</v>
      </c>
      <c r="H4303" s="27">
        <v>1</v>
      </c>
      <c r="I4303" s="27">
        <v>0</v>
      </c>
      <c r="J4303" s="27">
        <v>0</v>
      </c>
      <c r="K4303" s="27">
        <v>6</v>
      </c>
      <c r="L4303" s="27">
        <v>1</v>
      </c>
      <c r="M4303" s="27">
        <v>0</v>
      </c>
      <c r="N4303" s="27">
        <v>0</v>
      </c>
      <c r="O4303" s="27">
        <v>0</v>
      </c>
      <c r="P4303" s="27">
        <v>34046000000</v>
      </c>
      <c r="Q4303" s="27">
        <v>32181695507.22337</v>
      </c>
      <c r="R4303" s="27">
        <v>0</v>
      </c>
      <c r="S4303" s="27">
        <v>1</v>
      </c>
      <c r="T4303" s="33">
        <v>0.74330063470010233</v>
      </c>
      <c r="U4303" s="27"/>
      <c r="V4303" s="27"/>
      <c r="W4303" s="27"/>
      <c r="X4303" s="27"/>
      <c r="Y4303" s="27"/>
      <c r="Z4303" s="27">
        <v>0</v>
      </c>
    </row>
    <row r="4304" spans="1:26">
      <c r="A4304" s="27">
        <v>1988</v>
      </c>
      <c r="B4304" t="s">
        <v>50</v>
      </c>
      <c r="C4304" s="27"/>
      <c r="D4304" s="27"/>
      <c r="E4304" s="27"/>
      <c r="F4304" s="27">
        <v>0</v>
      </c>
      <c r="G4304" s="27">
        <v>1</v>
      </c>
      <c r="H4304" s="27">
        <v>1</v>
      </c>
      <c r="I4304" s="27">
        <v>0</v>
      </c>
      <c r="J4304" s="27">
        <v>0</v>
      </c>
      <c r="K4304" s="27">
        <v>6</v>
      </c>
      <c r="L4304" s="27">
        <v>1</v>
      </c>
      <c r="M4304" s="27">
        <v>0</v>
      </c>
      <c r="N4304" s="27">
        <v>0</v>
      </c>
      <c r="O4304" s="27">
        <v>0</v>
      </c>
      <c r="P4304" s="27">
        <v>37315000000</v>
      </c>
      <c r="Q4304" s="27">
        <v>35271880250.496414</v>
      </c>
      <c r="R4304" s="27">
        <v>0</v>
      </c>
      <c r="S4304" s="27">
        <v>1</v>
      </c>
      <c r="T4304" s="33">
        <v>0.80560957079318884</v>
      </c>
      <c r="U4304" s="27"/>
      <c r="V4304" s="27"/>
      <c r="W4304" s="27"/>
      <c r="X4304" s="27"/>
      <c r="Y4304" s="27"/>
      <c r="Z4304" s="27">
        <v>0</v>
      </c>
    </row>
    <row r="4305" spans="1:26">
      <c r="A4305" s="27">
        <v>1989</v>
      </c>
      <c r="B4305" t="s">
        <v>50</v>
      </c>
      <c r="C4305" s="27"/>
      <c r="D4305" s="27"/>
      <c r="E4305" s="27"/>
      <c r="F4305" s="27">
        <v>0</v>
      </c>
      <c r="G4305" s="27">
        <v>1</v>
      </c>
      <c r="H4305" s="27">
        <v>1</v>
      </c>
      <c r="I4305" s="27">
        <v>0</v>
      </c>
      <c r="J4305" s="27">
        <v>0</v>
      </c>
      <c r="K4305" s="27">
        <v>6</v>
      </c>
      <c r="L4305" s="27">
        <v>1</v>
      </c>
      <c r="M4305" s="27">
        <v>0</v>
      </c>
      <c r="N4305" s="27">
        <v>0</v>
      </c>
      <c r="O4305" s="27">
        <v>0</v>
      </c>
      <c r="P4305" s="27">
        <v>41095000000</v>
      </c>
      <c r="Q4305" s="27">
        <v>38848567631.423508</v>
      </c>
      <c r="R4305" s="27">
        <v>0</v>
      </c>
      <c r="S4305" s="27">
        <v>1</v>
      </c>
      <c r="T4305" s="33">
        <v>0.74679040704290955</v>
      </c>
      <c r="U4305" s="27"/>
      <c r="V4305" s="27"/>
      <c r="W4305" s="27"/>
      <c r="X4305" s="27"/>
      <c r="Y4305" s="27"/>
      <c r="Z4305" s="27">
        <v>0</v>
      </c>
    </row>
    <row r="4306" spans="1:26">
      <c r="A4306" s="27">
        <v>1990</v>
      </c>
      <c r="B4306" t="s">
        <v>50</v>
      </c>
      <c r="C4306" s="27"/>
      <c r="D4306" s="27"/>
      <c r="E4306" s="27"/>
      <c r="F4306" s="27">
        <v>0</v>
      </c>
      <c r="G4306" s="27">
        <v>1</v>
      </c>
      <c r="H4306" s="27">
        <v>1</v>
      </c>
      <c r="I4306" s="27">
        <v>0</v>
      </c>
      <c r="J4306" s="27">
        <v>0</v>
      </c>
      <c r="K4306" s="27">
        <v>6</v>
      </c>
      <c r="L4306" s="27">
        <v>1</v>
      </c>
      <c r="M4306" s="27">
        <v>0</v>
      </c>
      <c r="N4306" s="27">
        <v>0</v>
      </c>
      <c r="O4306" s="27">
        <v>0</v>
      </c>
      <c r="P4306" s="27">
        <v>46575000000</v>
      </c>
      <c r="Q4306" s="27">
        <v>44024178343.007141</v>
      </c>
      <c r="R4306" s="27">
        <v>0</v>
      </c>
      <c r="S4306" s="27">
        <v>1</v>
      </c>
      <c r="T4306" s="33">
        <v>0.70566019682121295</v>
      </c>
      <c r="U4306" s="27"/>
      <c r="V4306" s="27"/>
      <c r="W4306" s="27"/>
      <c r="X4306" s="27"/>
      <c r="Y4306" s="27"/>
      <c r="Z4306" s="27">
        <v>0</v>
      </c>
    </row>
    <row r="4307" spans="1:26">
      <c r="A4307" s="27">
        <v>1991</v>
      </c>
      <c r="B4307" t="s">
        <v>50</v>
      </c>
      <c r="C4307" s="27"/>
      <c r="D4307" s="27"/>
      <c r="E4307" s="27"/>
      <c r="F4307" s="27">
        <v>0</v>
      </c>
      <c r="G4307" s="27">
        <v>1</v>
      </c>
      <c r="H4307" s="27">
        <v>1</v>
      </c>
      <c r="I4307" s="27">
        <v>0</v>
      </c>
      <c r="J4307" s="27">
        <v>0</v>
      </c>
      <c r="K4307" s="27">
        <v>6</v>
      </c>
      <c r="L4307" s="27">
        <v>1</v>
      </c>
      <c r="M4307" s="27">
        <v>0</v>
      </c>
      <c r="N4307" s="27">
        <v>0</v>
      </c>
      <c r="O4307" s="27">
        <v>0</v>
      </c>
      <c r="P4307" s="27">
        <v>52765000000</v>
      </c>
      <c r="Q4307" s="27">
        <v>49142784405.004364</v>
      </c>
      <c r="R4307" s="27">
        <v>0</v>
      </c>
      <c r="S4307" s="27">
        <v>1</v>
      </c>
      <c r="T4307" s="33">
        <v>0.64778014054484578</v>
      </c>
      <c r="U4307" s="27"/>
      <c r="V4307" s="27"/>
      <c r="W4307" s="27"/>
      <c r="X4307" s="27"/>
      <c r="Y4307" s="27"/>
      <c r="Z4307" s="27">
        <v>0</v>
      </c>
    </row>
    <row r="4308" spans="1:26">
      <c r="A4308" s="27">
        <v>1992</v>
      </c>
      <c r="B4308" t="s">
        <v>50</v>
      </c>
      <c r="C4308" s="27"/>
      <c r="D4308" s="27"/>
      <c r="E4308" s="27"/>
      <c r="F4308" s="27">
        <v>0</v>
      </c>
      <c r="G4308" s="27">
        <v>1</v>
      </c>
      <c r="H4308" s="27">
        <v>1</v>
      </c>
      <c r="I4308" s="27">
        <v>0</v>
      </c>
      <c r="J4308" s="27">
        <v>0</v>
      </c>
      <c r="K4308" s="27">
        <v>6</v>
      </c>
      <c r="L4308" s="27">
        <v>1</v>
      </c>
      <c r="M4308" s="27">
        <v>0</v>
      </c>
      <c r="N4308" s="27">
        <v>0</v>
      </c>
      <c r="O4308" s="27">
        <v>0</v>
      </c>
      <c r="P4308" s="27">
        <v>63521000000</v>
      </c>
      <c r="Q4308" s="27">
        <v>59167157497.938507</v>
      </c>
      <c r="R4308" s="27">
        <v>0</v>
      </c>
      <c r="S4308" s="27">
        <v>1</v>
      </c>
      <c r="T4308" s="33">
        <v>0.62587770846912083</v>
      </c>
      <c r="U4308" s="27"/>
      <c r="V4308" s="27"/>
      <c r="W4308" s="27"/>
      <c r="X4308" s="27"/>
      <c r="Y4308" s="27"/>
      <c r="Z4308" s="27">
        <v>0</v>
      </c>
    </row>
    <row r="4309" spans="1:26">
      <c r="A4309" s="27">
        <v>1993</v>
      </c>
      <c r="B4309" t="s">
        <v>50</v>
      </c>
      <c r="C4309" s="27"/>
      <c r="D4309" s="27"/>
      <c r="E4309" s="27"/>
      <c r="F4309" s="27">
        <v>0</v>
      </c>
      <c r="G4309" s="27">
        <v>1</v>
      </c>
      <c r="H4309" s="27">
        <v>1</v>
      </c>
      <c r="I4309" s="27">
        <v>0</v>
      </c>
      <c r="J4309" s="27">
        <v>0</v>
      </c>
      <c r="K4309" s="27">
        <v>6</v>
      </c>
      <c r="L4309" s="27">
        <v>1</v>
      </c>
      <c r="M4309" s="27">
        <v>0</v>
      </c>
      <c r="N4309" s="27">
        <v>0</v>
      </c>
      <c r="O4309" s="27">
        <v>0</v>
      </c>
      <c r="P4309" s="27">
        <v>71837000000</v>
      </c>
      <c r="Q4309" s="27">
        <v>66894448545.122566</v>
      </c>
      <c r="R4309" s="27">
        <v>0</v>
      </c>
      <c r="S4309" s="27">
        <v>1</v>
      </c>
      <c r="T4309" s="33">
        <v>0.648154718576755</v>
      </c>
      <c r="U4309" s="27"/>
      <c r="V4309" s="27"/>
      <c r="W4309" s="27"/>
      <c r="X4309" s="27"/>
      <c r="Y4309" s="27"/>
      <c r="Z4309" s="27">
        <v>0</v>
      </c>
    </row>
    <row r="4310" spans="1:26">
      <c r="A4310" s="27">
        <v>1994</v>
      </c>
      <c r="B4310" t="s">
        <v>50</v>
      </c>
      <c r="C4310" s="27"/>
      <c r="D4310" s="27"/>
      <c r="E4310" s="27"/>
      <c r="F4310" s="27">
        <v>0</v>
      </c>
      <c r="G4310" s="27">
        <v>1</v>
      </c>
      <c r="H4310" s="27">
        <v>1</v>
      </c>
      <c r="I4310" s="27">
        <v>0</v>
      </c>
      <c r="J4310" s="27">
        <v>0</v>
      </c>
      <c r="K4310" s="27">
        <v>6</v>
      </c>
      <c r="L4310" s="27">
        <v>1</v>
      </c>
      <c r="M4310" s="27">
        <v>0</v>
      </c>
      <c r="N4310" s="27">
        <v>0</v>
      </c>
      <c r="O4310" s="27">
        <v>0</v>
      </c>
      <c r="P4310" s="27">
        <v>79985000000</v>
      </c>
      <c r="Q4310" s="27">
        <v>74477975918.30513</v>
      </c>
      <c r="R4310" s="27">
        <v>0</v>
      </c>
      <c r="S4310" s="27">
        <v>1</v>
      </c>
      <c r="T4310" s="33">
        <v>0.69545665111729171</v>
      </c>
      <c r="U4310" s="27"/>
      <c r="V4310" s="27"/>
      <c r="W4310" s="27"/>
      <c r="X4310" s="27"/>
      <c r="Y4310" s="27"/>
      <c r="Z4310" s="27">
        <v>0</v>
      </c>
    </row>
    <row r="4311" spans="1:26">
      <c r="A4311" s="27">
        <v>1995</v>
      </c>
      <c r="B4311" t="s">
        <v>50</v>
      </c>
      <c r="C4311" s="27"/>
      <c r="D4311" s="27"/>
      <c r="E4311" s="27"/>
      <c r="F4311" s="27">
        <v>0</v>
      </c>
      <c r="G4311" s="27">
        <v>1</v>
      </c>
      <c r="H4311" s="27">
        <v>1</v>
      </c>
      <c r="I4311" s="27">
        <v>0</v>
      </c>
      <c r="J4311" s="27">
        <v>0</v>
      </c>
      <c r="K4311" s="27">
        <v>6</v>
      </c>
      <c r="L4311" s="27">
        <v>1</v>
      </c>
      <c r="M4311" s="27">
        <v>0</v>
      </c>
      <c r="N4311" s="27">
        <v>0</v>
      </c>
      <c r="O4311" s="27">
        <v>0</v>
      </c>
      <c r="P4311" s="27">
        <v>95395000000</v>
      </c>
      <c r="Q4311" s="27">
        <v>88704944178.628387</v>
      </c>
      <c r="R4311" s="27">
        <v>0</v>
      </c>
      <c r="S4311" s="27">
        <v>1</v>
      </c>
      <c r="T4311" s="33">
        <v>0.69736071622307827</v>
      </c>
      <c r="U4311" s="27"/>
      <c r="V4311" s="27"/>
      <c r="W4311" s="27"/>
      <c r="X4311" s="27"/>
      <c r="Y4311" s="27"/>
      <c r="Z4311" s="27">
        <v>0</v>
      </c>
    </row>
    <row r="4312" spans="1:26">
      <c r="A4312" s="27">
        <v>1996</v>
      </c>
      <c r="B4312" t="s">
        <v>50</v>
      </c>
      <c r="C4312" s="27"/>
      <c r="D4312" s="27"/>
      <c r="E4312" s="27"/>
      <c r="F4312" s="27">
        <v>0</v>
      </c>
      <c r="G4312" s="27">
        <v>1</v>
      </c>
      <c r="H4312" s="27">
        <v>1</v>
      </c>
      <c r="I4312" s="27">
        <v>0</v>
      </c>
      <c r="J4312" s="27">
        <v>0</v>
      </c>
      <c r="K4312" s="27">
        <v>6</v>
      </c>
      <c r="L4312" s="27">
        <v>1</v>
      </c>
      <c r="M4312" s="27">
        <v>0</v>
      </c>
      <c r="N4312" s="27">
        <v>0</v>
      </c>
      <c r="O4312" s="27">
        <v>0</v>
      </c>
      <c r="P4312" s="27">
        <v>108300000000</v>
      </c>
      <c r="Q4312" s="27">
        <v>100854996422.60912</v>
      </c>
      <c r="R4312" s="27">
        <v>0</v>
      </c>
      <c r="S4312" s="27">
        <v>1</v>
      </c>
      <c r="T4312" s="33">
        <v>0.69966405838602452</v>
      </c>
      <c r="U4312" s="27"/>
      <c r="V4312" s="27"/>
      <c r="W4312" s="27"/>
      <c r="X4312" s="27"/>
      <c r="Y4312" s="27"/>
      <c r="Z4312" s="27">
        <v>0</v>
      </c>
    </row>
    <row r="4313" spans="1:26">
      <c r="A4313" s="27">
        <v>1997</v>
      </c>
      <c r="B4313" t="s">
        <v>50</v>
      </c>
      <c r="C4313" s="27"/>
      <c r="D4313" s="27"/>
      <c r="E4313" s="27"/>
      <c r="F4313" s="27">
        <v>0</v>
      </c>
      <c r="G4313" s="27">
        <v>1</v>
      </c>
      <c r="H4313" s="27">
        <v>1</v>
      </c>
      <c r="I4313" s="27">
        <v>0</v>
      </c>
      <c r="J4313" s="27">
        <v>0</v>
      </c>
      <c r="K4313" s="27">
        <v>6</v>
      </c>
      <c r="L4313" s="27">
        <v>1</v>
      </c>
      <c r="M4313" s="27">
        <v>0</v>
      </c>
      <c r="N4313" s="27">
        <v>0</v>
      </c>
      <c r="O4313" s="27">
        <v>0</v>
      </c>
      <c r="P4313" s="27">
        <v>107570000000</v>
      </c>
      <c r="Q4313" s="27">
        <v>100005323301.8667</v>
      </c>
      <c r="R4313" s="27">
        <v>0</v>
      </c>
      <c r="S4313" s="27">
        <v>1</v>
      </c>
      <c r="T4313" s="33">
        <v>0.71538944173936525</v>
      </c>
      <c r="U4313" s="27"/>
      <c r="V4313" s="27"/>
      <c r="W4313" s="27"/>
      <c r="X4313" s="27"/>
      <c r="Y4313" s="27"/>
      <c r="Z4313" s="27">
        <v>0</v>
      </c>
    </row>
    <row r="4314" spans="1:26">
      <c r="A4314" s="27">
        <v>1998</v>
      </c>
      <c r="B4314" t="s">
        <v>50</v>
      </c>
      <c r="C4314" s="27"/>
      <c r="D4314" s="27"/>
      <c r="E4314" s="27"/>
      <c r="F4314" s="27">
        <v>0</v>
      </c>
      <c r="G4314" s="27">
        <v>1</v>
      </c>
      <c r="H4314" s="27">
        <v>1</v>
      </c>
      <c r="I4314" s="27">
        <v>0</v>
      </c>
      <c r="J4314" s="27">
        <v>0</v>
      </c>
      <c r="K4314" s="27">
        <v>6</v>
      </c>
      <c r="L4314" s="27">
        <v>1</v>
      </c>
      <c r="M4314" s="27">
        <v>0</v>
      </c>
      <c r="N4314" s="27">
        <v>0</v>
      </c>
      <c r="O4314" s="27">
        <v>0</v>
      </c>
      <c r="P4314" s="27">
        <v>77508000000</v>
      </c>
      <c r="Q4314" s="27">
        <v>72167753770.892792</v>
      </c>
      <c r="R4314" s="27">
        <v>0</v>
      </c>
      <c r="S4314" s="27">
        <v>1</v>
      </c>
      <c r="T4314" s="33">
        <v>0.63293736472878814</v>
      </c>
      <c r="U4314" s="27"/>
      <c r="V4314" s="27"/>
      <c r="W4314" s="27"/>
      <c r="X4314" s="27"/>
      <c r="Y4314" s="27"/>
      <c r="Z4314" s="27">
        <v>0</v>
      </c>
    </row>
    <row r="4315" spans="1:26">
      <c r="A4315" s="27">
        <v>1999</v>
      </c>
      <c r="B4315" t="s">
        <v>50</v>
      </c>
      <c r="C4315" s="27"/>
      <c r="D4315" s="27"/>
      <c r="E4315" s="27"/>
      <c r="F4315" s="27">
        <v>0</v>
      </c>
      <c r="G4315" s="27">
        <v>1</v>
      </c>
      <c r="H4315" s="27">
        <v>1</v>
      </c>
      <c r="I4315" s="27">
        <v>0</v>
      </c>
      <c r="J4315" s="27">
        <v>0</v>
      </c>
      <c r="K4315" s="27">
        <v>6</v>
      </c>
      <c r="L4315" s="27">
        <v>1</v>
      </c>
      <c r="M4315" s="27">
        <v>0</v>
      </c>
      <c r="N4315" s="27">
        <v>0</v>
      </c>
      <c r="O4315" s="27">
        <v>0</v>
      </c>
      <c r="P4315" s="27">
        <v>84996000000</v>
      </c>
      <c r="Q4315" s="27">
        <v>79148947368.421051</v>
      </c>
      <c r="R4315" s="27">
        <v>0</v>
      </c>
      <c r="S4315" s="27">
        <v>1</v>
      </c>
      <c r="T4315" s="33">
        <v>0.59173831677950461</v>
      </c>
      <c r="U4315" s="27"/>
      <c r="V4315" s="27"/>
      <c r="W4315" s="27"/>
      <c r="X4315" s="27"/>
      <c r="Y4315" s="27"/>
      <c r="Z4315" s="27">
        <v>0</v>
      </c>
    </row>
    <row r="4316" spans="1:26">
      <c r="A4316" s="27">
        <v>2000</v>
      </c>
      <c r="B4316" t="s">
        <v>50</v>
      </c>
      <c r="C4316" s="27">
        <v>0</v>
      </c>
      <c r="D4316" s="27">
        <v>0</v>
      </c>
      <c r="E4316" s="27">
        <v>0</v>
      </c>
      <c r="F4316" s="27">
        <v>0</v>
      </c>
      <c r="G4316" s="27">
        <v>1</v>
      </c>
      <c r="H4316" s="27">
        <v>1</v>
      </c>
      <c r="I4316" s="27">
        <v>0</v>
      </c>
      <c r="J4316" s="27">
        <v>0</v>
      </c>
      <c r="K4316" s="27">
        <v>6</v>
      </c>
      <c r="L4316" s="27">
        <v>1</v>
      </c>
      <c r="M4316" s="27">
        <v>1</v>
      </c>
      <c r="N4316" s="27">
        <v>0</v>
      </c>
      <c r="O4316" s="27">
        <v>0</v>
      </c>
      <c r="P4316" s="27">
        <v>100719000000</v>
      </c>
      <c r="Q4316" s="27">
        <v>93789736842.10527</v>
      </c>
      <c r="R4316" s="27">
        <v>0</v>
      </c>
      <c r="S4316" s="27">
        <v>1</v>
      </c>
      <c r="T4316" s="33">
        <v>0.62919927379193319</v>
      </c>
      <c r="U4316" s="27"/>
      <c r="V4316" s="27"/>
      <c r="W4316" s="27"/>
      <c r="X4316" s="27"/>
      <c r="Y4316" s="27"/>
      <c r="Z4316" s="27">
        <v>0</v>
      </c>
    </row>
    <row r="4317" spans="1:26">
      <c r="A4317" s="27">
        <v>2001</v>
      </c>
      <c r="B4317" t="s">
        <v>50</v>
      </c>
      <c r="C4317" s="27">
        <v>0</v>
      </c>
      <c r="D4317" s="27">
        <v>0</v>
      </c>
      <c r="E4317" s="27">
        <v>0</v>
      </c>
      <c r="F4317" s="27">
        <v>0</v>
      </c>
      <c r="G4317" s="27">
        <v>1</v>
      </c>
      <c r="H4317" s="27">
        <v>1</v>
      </c>
      <c r="I4317" s="27">
        <v>0</v>
      </c>
      <c r="J4317" s="27">
        <v>0</v>
      </c>
      <c r="K4317" s="27">
        <v>6</v>
      </c>
      <c r="L4317" s="27">
        <v>1</v>
      </c>
      <c r="M4317" s="27">
        <v>1</v>
      </c>
      <c r="N4317" s="27">
        <v>0</v>
      </c>
      <c r="O4317" s="27">
        <v>0</v>
      </c>
      <c r="P4317" s="27">
        <v>99639000000</v>
      </c>
      <c r="Q4317" s="27">
        <v>92783947368.421051</v>
      </c>
      <c r="R4317" s="27">
        <v>0</v>
      </c>
      <c r="S4317" s="27">
        <v>1</v>
      </c>
      <c r="T4317" s="33">
        <v>0.61588871891054842</v>
      </c>
      <c r="U4317" s="27"/>
      <c r="V4317" s="27"/>
      <c r="W4317" s="27"/>
      <c r="X4317" s="27"/>
      <c r="Y4317" s="27"/>
      <c r="Z4317" s="27">
        <v>0</v>
      </c>
    </row>
    <row r="4318" spans="1:26">
      <c r="A4318" s="27">
        <v>2002</v>
      </c>
      <c r="B4318" t="s">
        <v>50</v>
      </c>
      <c r="C4318" s="27">
        <v>0</v>
      </c>
      <c r="D4318" s="27">
        <v>0</v>
      </c>
      <c r="E4318" s="27">
        <v>0</v>
      </c>
      <c r="F4318" s="27">
        <v>0</v>
      </c>
      <c r="G4318" s="27">
        <v>1</v>
      </c>
      <c r="H4318" s="27">
        <v>1</v>
      </c>
      <c r="I4318" s="27">
        <v>0</v>
      </c>
      <c r="J4318" s="27">
        <v>0</v>
      </c>
      <c r="K4318" s="27">
        <v>6</v>
      </c>
      <c r="L4318" s="27">
        <v>1</v>
      </c>
      <c r="M4318" s="27">
        <v>1</v>
      </c>
      <c r="N4318" s="27">
        <v>0</v>
      </c>
      <c r="O4318" s="27">
        <v>0</v>
      </c>
      <c r="P4318" s="27">
        <v>108296000000</v>
      </c>
      <c r="Q4318" s="27">
        <v>100845263157.89474</v>
      </c>
      <c r="R4318" s="27">
        <v>0</v>
      </c>
      <c r="S4318" s="27">
        <v>1</v>
      </c>
      <c r="T4318" s="33">
        <v>0.62466195784303247</v>
      </c>
      <c r="U4318" s="27"/>
      <c r="V4318" s="27"/>
      <c r="W4318" s="27"/>
      <c r="X4318" s="27"/>
      <c r="Y4318" s="27"/>
      <c r="Z4318" s="27">
        <v>0</v>
      </c>
    </row>
    <row r="4319" spans="1:26">
      <c r="A4319" s="27">
        <v>2003</v>
      </c>
      <c r="B4319" t="s">
        <v>50</v>
      </c>
      <c r="C4319" s="27">
        <v>0</v>
      </c>
      <c r="D4319" s="27">
        <v>0</v>
      </c>
      <c r="E4319" s="27">
        <v>0</v>
      </c>
      <c r="F4319" s="27">
        <v>0</v>
      </c>
      <c r="G4319" s="27">
        <v>1</v>
      </c>
      <c r="H4319" s="27">
        <v>1</v>
      </c>
      <c r="I4319" s="27">
        <v>0</v>
      </c>
      <c r="J4319" s="27">
        <v>0</v>
      </c>
      <c r="K4319" s="27">
        <v>6</v>
      </c>
      <c r="L4319" s="27">
        <v>1</v>
      </c>
      <c r="M4319" s="27">
        <v>1</v>
      </c>
      <c r="N4319" s="27">
        <v>0</v>
      </c>
      <c r="O4319" s="27">
        <v>0</v>
      </c>
      <c r="P4319" s="27">
        <v>118344000000</v>
      </c>
      <c r="Q4319" s="27">
        <v>110202368421.05264</v>
      </c>
      <c r="R4319" s="27">
        <v>0</v>
      </c>
      <c r="S4319" s="27">
        <v>1</v>
      </c>
      <c r="T4319" s="33">
        <v>0.61793375018798091</v>
      </c>
      <c r="U4319" s="27"/>
      <c r="V4319" s="27"/>
      <c r="W4319" s="27"/>
      <c r="X4319" s="27"/>
      <c r="Y4319" s="27"/>
      <c r="Z4319" s="27">
        <v>0</v>
      </c>
    </row>
    <row r="4320" spans="1:26">
      <c r="A4320" s="27">
        <v>2004</v>
      </c>
      <c r="B4320" t="s">
        <v>50</v>
      </c>
      <c r="C4320" s="27">
        <v>0</v>
      </c>
      <c r="D4320" s="27">
        <v>0</v>
      </c>
      <c r="E4320" s="27">
        <v>0</v>
      </c>
      <c r="F4320" s="27">
        <v>19868.421875</v>
      </c>
      <c r="G4320" s="27">
        <v>1</v>
      </c>
      <c r="H4320" s="27">
        <v>1</v>
      </c>
      <c r="I4320" s="27">
        <v>0</v>
      </c>
      <c r="J4320" s="27">
        <v>0</v>
      </c>
      <c r="K4320" s="27">
        <v>6</v>
      </c>
      <c r="L4320" s="27">
        <v>1</v>
      </c>
      <c r="M4320" s="27">
        <v>1</v>
      </c>
      <c r="N4320" s="27">
        <v>0</v>
      </c>
      <c r="O4320" s="27">
        <v>0</v>
      </c>
      <c r="P4320" s="27">
        <v>133966000000.00002</v>
      </c>
      <c r="Q4320" s="27">
        <v>124749736842.10527</v>
      </c>
      <c r="R4320" s="27">
        <v>1</v>
      </c>
      <c r="S4320" s="27">
        <v>1</v>
      </c>
      <c r="T4320" s="33">
        <v>0.67108711240801089</v>
      </c>
      <c r="U4320" s="27"/>
      <c r="V4320" s="27"/>
      <c r="W4320" s="27"/>
      <c r="X4320" s="27"/>
      <c r="Y4320" s="27"/>
      <c r="Z4320" s="27">
        <v>0</v>
      </c>
    </row>
    <row r="4321" spans="1:26">
      <c r="A4321" s="27">
        <v>2005</v>
      </c>
      <c r="B4321" t="s">
        <v>50</v>
      </c>
      <c r="C4321" s="27">
        <v>0</v>
      </c>
      <c r="D4321" s="27">
        <v>0</v>
      </c>
      <c r="E4321" s="27">
        <v>0</v>
      </c>
      <c r="F4321" s="27">
        <v>200000</v>
      </c>
      <c r="G4321" s="27">
        <v>1</v>
      </c>
      <c r="H4321" s="27">
        <v>1</v>
      </c>
      <c r="I4321" s="27">
        <v>0</v>
      </c>
      <c r="J4321" s="27">
        <v>0</v>
      </c>
      <c r="K4321" s="27">
        <v>6</v>
      </c>
      <c r="L4321" s="27">
        <v>1</v>
      </c>
      <c r="M4321" s="27">
        <v>1</v>
      </c>
      <c r="N4321" s="27">
        <v>0</v>
      </c>
      <c r="O4321" s="27">
        <v>0</v>
      </c>
      <c r="P4321" s="27">
        <v>148245000000</v>
      </c>
      <c r="Q4321" s="27">
        <v>143534102611.49692</v>
      </c>
      <c r="R4321" s="27">
        <v>1</v>
      </c>
      <c r="S4321" s="27">
        <v>1</v>
      </c>
      <c r="T4321" s="33">
        <v>0.69599608558540027</v>
      </c>
      <c r="U4321" s="27"/>
      <c r="V4321" s="27"/>
      <c r="W4321" s="27"/>
      <c r="X4321" s="27"/>
      <c r="Y4321" s="27"/>
      <c r="Z4321" s="27">
        <v>0</v>
      </c>
    </row>
    <row r="4322" spans="1:26">
      <c r="A4322" s="27">
        <v>2006</v>
      </c>
      <c r="B4322" t="s">
        <v>50</v>
      </c>
      <c r="C4322" s="27">
        <v>0</v>
      </c>
      <c r="D4322" s="27">
        <v>0</v>
      </c>
      <c r="E4322" s="27">
        <v>0</v>
      </c>
      <c r="F4322" s="27">
        <v>0</v>
      </c>
      <c r="G4322" s="27">
        <v>1</v>
      </c>
      <c r="H4322" s="27">
        <v>1</v>
      </c>
      <c r="I4322" s="27">
        <v>0</v>
      </c>
      <c r="J4322" s="27">
        <v>0</v>
      </c>
      <c r="K4322" s="27">
        <v>6</v>
      </c>
      <c r="L4322" s="27">
        <v>1</v>
      </c>
      <c r="M4322" s="27">
        <v>1</v>
      </c>
      <c r="N4322" s="27">
        <v>0</v>
      </c>
      <c r="O4322" s="27">
        <v>0</v>
      </c>
      <c r="P4322" s="27">
        <v>168084000000</v>
      </c>
      <c r="Q4322" s="27">
        <v>162690965596.20523</v>
      </c>
      <c r="R4322" s="27">
        <v>1</v>
      </c>
      <c r="S4322" s="27">
        <v>1</v>
      </c>
      <c r="T4322" s="33">
        <v>0.83568345932575372</v>
      </c>
      <c r="U4322" s="27"/>
      <c r="V4322" s="27"/>
      <c r="W4322" s="27"/>
      <c r="X4322" s="27"/>
      <c r="Y4322" s="27"/>
      <c r="Z4322" s="27">
        <v>0</v>
      </c>
    </row>
    <row r="4323" spans="1:26">
      <c r="A4323" s="27">
        <v>2007</v>
      </c>
      <c r="B4323" t="s">
        <v>50</v>
      </c>
      <c r="C4323" s="27">
        <v>800000000</v>
      </c>
      <c r="D4323" s="27">
        <v>160000000</v>
      </c>
      <c r="E4323" s="27">
        <v>800000000</v>
      </c>
      <c r="F4323" s="27">
        <v>800000000</v>
      </c>
      <c r="G4323" s="27">
        <v>1</v>
      </c>
      <c r="H4323" s="27">
        <v>1</v>
      </c>
      <c r="I4323" s="27">
        <v>0</v>
      </c>
      <c r="J4323" s="27">
        <v>0</v>
      </c>
      <c r="K4323" s="27">
        <v>6</v>
      </c>
      <c r="L4323" s="27">
        <v>1</v>
      </c>
      <c r="M4323" s="27">
        <v>1</v>
      </c>
      <c r="N4323" s="27">
        <v>0</v>
      </c>
      <c r="O4323" s="27">
        <v>0</v>
      </c>
      <c r="P4323" s="27">
        <v>199960000000</v>
      </c>
      <c r="Q4323" s="27">
        <v>193547824063.29996</v>
      </c>
      <c r="R4323" s="27">
        <v>1</v>
      </c>
      <c r="S4323" s="27">
        <v>1</v>
      </c>
      <c r="T4323" s="33">
        <v>0.90473952627382648</v>
      </c>
      <c r="U4323" s="27"/>
      <c r="V4323" s="27"/>
      <c r="W4323" s="27"/>
      <c r="X4323" s="27"/>
      <c r="Y4323" s="27"/>
      <c r="Z4323" s="27">
        <v>0</v>
      </c>
    </row>
    <row r="4324" spans="1:26">
      <c r="A4324" s="27">
        <v>2008</v>
      </c>
      <c r="B4324" t="s">
        <v>50</v>
      </c>
      <c r="C4324" s="27">
        <v>800000000</v>
      </c>
      <c r="D4324" s="27">
        <v>320000000</v>
      </c>
      <c r="E4324" s="27">
        <v>800000000</v>
      </c>
      <c r="F4324" s="27">
        <v>0</v>
      </c>
      <c r="G4324" s="27">
        <v>1</v>
      </c>
      <c r="H4324" s="27">
        <v>1</v>
      </c>
      <c r="I4324" s="27">
        <v>0</v>
      </c>
      <c r="J4324" s="27">
        <v>0</v>
      </c>
      <c r="K4324" s="27">
        <v>6</v>
      </c>
      <c r="L4324" s="27">
        <v>1</v>
      </c>
      <c r="M4324" s="27">
        <v>1</v>
      </c>
      <c r="N4324" s="27">
        <v>0</v>
      </c>
      <c r="O4324" s="27">
        <v>0</v>
      </c>
      <c r="P4324" s="27">
        <v>238645000000</v>
      </c>
      <c r="Q4324" s="27">
        <v>230813597937.52625</v>
      </c>
      <c r="R4324" s="27">
        <v>1</v>
      </c>
      <c r="S4324" s="27">
        <v>1</v>
      </c>
      <c r="T4324" s="33">
        <v>0.91944034308119871</v>
      </c>
      <c r="U4324" s="27"/>
      <c r="V4324" s="27"/>
      <c r="W4324" s="27"/>
      <c r="X4324" s="27">
        <v>3701000000</v>
      </c>
      <c r="Y4324" s="27"/>
      <c r="Z4324" s="27">
        <v>0</v>
      </c>
    </row>
    <row r="4325" spans="1:26">
      <c r="A4325" s="27">
        <v>2009</v>
      </c>
      <c r="B4325" t="s">
        <v>50</v>
      </c>
      <c r="C4325" s="27">
        <v>800000000</v>
      </c>
      <c r="D4325" s="27">
        <v>480000000</v>
      </c>
      <c r="E4325" s="27">
        <v>800000000</v>
      </c>
      <c r="F4325" s="27">
        <v>0</v>
      </c>
      <c r="G4325" s="27">
        <v>1</v>
      </c>
      <c r="H4325" s="27">
        <v>1</v>
      </c>
      <c r="I4325" s="27">
        <v>0</v>
      </c>
      <c r="J4325" s="27">
        <v>0</v>
      </c>
      <c r="K4325" s="27">
        <v>6</v>
      </c>
      <c r="L4325" s="27">
        <v>1</v>
      </c>
      <c r="M4325" s="27">
        <v>1</v>
      </c>
      <c r="N4325" s="27">
        <v>0</v>
      </c>
      <c r="O4325" s="27">
        <v>0</v>
      </c>
      <c r="P4325" s="27">
        <v>208914000000</v>
      </c>
      <c r="Q4325" s="27">
        <v>202257586267.55566</v>
      </c>
      <c r="R4325" s="27">
        <v>1</v>
      </c>
      <c r="S4325" s="27">
        <v>1</v>
      </c>
      <c r="T4325" s="33">
        <v>0.81595367947064712</v>
      </c>
      <c r="U4325" s="27"/>
      <c r="V4325" s="27"/>
      <c r="W4325" s="27"/>
      <c r="X4325" s="27">
        <v>4142000000</v>
      </c>
      <c r="Y4325" s="27"/>
      <c r="Z4325" s="27">
        <v>0</v>
      </c>
    </row>
    <row r="4326" spans="1:26">
      <c r="A4326" s="27">
        <v>2010</v>
      </c>
      <c r="B4326" t="s">
        <v>50</v>
      </c>
      <c r="C4326" s="27">
        <v>800000000</v>
      </c>
      <c r="D4326" s="27">
        <v>640000000</v>
      </c>
      <c r="E4326" s="27">
        <v>800000000</v>
      </c>
      <c r="F4326" s="27">
        <v>0</v>
      </c>
      <c r="G4326" s="27">
        <v>1</v>
      </c>
      <c r="H4326" s="27">
        <v>1</v>
      </c>
      <c r="I4326" s="27">
        <v>0</v>
      </c>
      <c r="J4326" s="27">
        <v>0</v>
      </c>
      <c r="K4326" s="27">
        <v>6</v>
      </c>
      <c r="L4326" s="27">
        <v>1</v>
      </c>
      <c r="M4326" s="27">
        <v>1</v>
      </c>
      <c r="N4326" s="27">
        <v>0</v>
      </c>
      <c r="O4326" s="27">
        <v>0</v>
      </c>
      <c r="P4326" s="27">
        <v>255024000000</v>
      </c>
      <c r="Q4326" s="27">
        <v>255016609232.87076</v>
      </c>
      <c r="R4326" s="27">
        <v>1</v>
      </c>
      <c r="S4326" s="27">
        <v>1</v>
      </c>
      <c r="T4326" s="33">
        <v>1.0070075781651076</v>
      </c>
      <c r="U4326" s="27"/>
      <c r="V4326" s="27"/>
      <c r="W4326" s="27"/>
      <c r="X4326" s="27">
        <v>4429000000</v>
      </c>
      <c r="Y4326" s="27"/>
      <c r="Z4326" s="27">
        <v>0</v>
      </c>
    </row>
    <row r="4327" spans="1:26">
      <c r="A4327" s="27">
        <v>2011</v>
      </c>
      <c r="B4327" t="s">
        <v>50</v>
      </c>
      <c r="C4327" s="27">
        <v>800000000</v>
      </c>
      <c r="D4327" s="27">
        <v>800000000</v>
      </c>
      <c r="E4327" s="27">
        <v>800000000</v>
      </c>
      <c r="F4327" s="27">
        <v>0</v>
      </c>
      <c r="G4327" s="27">
        <v>1</v>
      </c>
      <c r="H4327" s="27">
        <v>1</v>
      </c>
      <c r="I4327" s="27">
        <v>0</v>
      </c>
      <c r="J4327" s="27">
        <v>0</v>
      </c>
      <c r="K4327" s="27">
        <v>6</v>
      </c>
      <c r="L4327" s="27">
        <v>1</v>
      </c>
      <c r="M4327" s="27">
        <v>1</v>
      </c>
      <c r="N4327" s="27">
        <v>0</v>
      </c>
      <c r="O4327" s="27">
        <v>0</v>
      </c>
      <c r="P4327" s="27">
        <v>298986000000</v>
      </c>
      <c r="Q4327" s="27">
        <v>297951960784.31372</v>
      </c>
      <c r="R4327" s="27">
        <v>1</v>
      </c>
      <c r="S4327" s="27">
        <v>1</v>
      </c>
      <c r="T4327" s="33">
        <v>1.116808011796752</v>
      </c>
      <c r="U4327" s="27"/>
      <c r="V4327" s="27"/>
      <c r="W4327" s="27"/>
      <c r="X4327" s="27">
        <v>4250000000</v>
      </c>
      <c r="Y4327" s="27"/>
      <c r="Z4327" s="27">
        <v>0</v>
      </c>
    </row>
    <row r="4328" spans="1:26">
      <c r="A4328" s="27">
        <v>2012</v>
      </c>
      <c r="B4328" t="s">
        <v>50</v>
      </c>
      <c r="C4328" s="27">
        <v>800000000</v>
      </c>
      <c r="D4328" s="27">
        <v>800000000</v>
      </c>
      <c r="E4328" s="27">
        <v>800000000</v>
      </c>
      <c r="F4328" s="27">
        <v>0</v>
      </c>
      <c r="G4328" s="27">
        <v>1</v>
      </c>
      <c r="H4328" s="27">
        <v>1</v>
      </c>
      <c r="I4328" s="27">
        <v>0</v>
      </c>
      <c r="J4328" s="27">
        <v>0</v>
      </c>
      <c r="K4328" s="27">
        <v>6</v>
      </c>
      <c r="L4328" s="27">
        <v>1</v>
      </c>
      <c r="M4328" s="27">
        <v>1</v>
      </c>
      <c r="N4328" s="27">
        <v>0</v>
      </c>
      <c r="O4328" s="27">
        <v>0</v>
      </c>
      <c r="P4328" s="27">
        <v>313539000000</v>
      </c>
      <c r="Q4328" s="27">
        <v>314443149443.14941</v>
      </c>
      <c r="R4328" s="27">
        <v>1</v>
      </c>
      <c r="S4328" s="27">
        <v>1</v>
      </c>
      <c r="T4328" s="33">
        <v>0.99562684078172081</v>
      </c>
      <c r="U4328" s="27"/>
      <c r="V4328" s="27"/>
      <c r="W4328" s="27"/>
      <c r="X4328" s="27">
        <v>3623000000</v>
      </c>
      <c r="Y4328" s="27"/>
      <c r="Z4328" s="27">
        <v>0</v>
      </c>
    </row>
    <row r="4329" spans="1:26">
      <c r="A4329" s="27">
        <v>2013</v>
      </c>
      <c r="B4329" t="s">
        <v>50</v>
      </c>
      <c r="C4329" s="27">
        <v>746666688</v>
      </c>
      <c r="D4329" s="27">
        <v>746666688</v>
      </c>
      <c r="E4329" s="27">
        <v>746666688</v>
      </c>
      <c r="F4329" s="27">
        <v>0</v>
      </c>
      <c r="G4329" s="27">
        <v>1</v>
      </c>
      <c r="H4329" s="27">
        <v>1</v>
      </c>
      <c r="I4329" s="27">
        <v>0</v>
      </c>
      <c r="J4329" s="27">
        <v>0</v>
      </c>
      <c r="K4329" s="27">
        <v>6</v>
      </c>
      <c r="L4329" s="27">
        <v>1</v>
      </c>
      <c r="M4329" s="27">
        <v>1</v>
      </c>
      <c r="N4329" s="27">
        <v>0</v>
      </c>
      <c r="O4329" s="27">
        <v>0</v>
      </c>
      <c r="P4329" s="27">
        <v>324938000000</v>
      </c>
      <c r="Q4329" s="27">
        <v>323277158906.97894</v>
      </c>
      <c r="R4329" s="27">
        <v>0</v>
      </c>
      <c r="S4329" s="27">
        <v>1</v>
      </c>
      <c r="T4329" s="33">
        <v>0.99710818219516861</v>
      </c>
      <c r="U4329" s="27"/>
      <c r="V4329" s="27"/>
      <c r="W4329" s="27"/>
      <c r="X4329" s="27">
        <v>2681000000</v>
      </c>
      <c r="Y4329" s="27"/>
      <c r="Z4329" s="27">
        <v>0</v>
      </c>
    </row>
    <row r="4330" spans="1:26">
      <c r="A4330" s="27">
        <v>2014</v>
      </c>
      <c r="B4330" t="s">
        <v>50</v>
      </c>
      <c r="C4330" s="27">
        <v>693333312</v>
      </c>
      <c r="D4330" s="27">
        <v>693333312</v>
      </c>
      <c r="E4330" s="27">
        <v>693333312</v>
      </c>
      <c r="F4330" s="27">
        <v>25665.626953125</v>
      </c>
      <c r="G4330" s="27">
        <v>1</v>
      </c>
      <c r="H4330" s="27">
        <v>1</v>
      </c>
      <c r="I4330" s="27">
        <v>0</v>
      </c>
      <c r="J4330" s="27">
        <v>0</v>
      </c>
      <c r="K4330" s="27">
        <v>6</v>
      </c>
      <c r="L4330" s="27">
        <v>1</v>
      </c>
      <c r="M4330" s="27">
        <v>1</v>
      </c>
      <c r="N4330" s="27">
        <v>0</v>
      </c>
      <c r="O4330" s="27">
        <v>0</v>
      </c>
      <c r="P4330" s="27">
        <v>340066000000</v>
      </c>
      <c r="Q4330" s="27">
        <v>338061963396.37628</v>
      </c>
      <c r="R4330" s="27">
        <v>1</v>
      </c>
      <c r="S4330" s="27">
        <v>1</v>
      </c>
      <c r="T4330" s="33">
        <v>0.96696016921402161</v>
      </c>
      <c r="U4330" s="27"/>
      <c r="V4330" s="27"/>
      <c r="W4330" s="27"/>
      <c r="X4330" s="27">
        <v>2180000000</v>
      </c>
      <c r="Y4330" s="27"/>
      <c r="Z4330" s="27">
        <v>0</v>
      </c>
    </row>
    <row r="4331" spans="1:26">
      <c r="A4331" s="27">
        <v>2015</v>
      </c>
      <c r="B4331" t="s">
        <v>50</v>
      </c>
      <c r="C4331" s="27">
        <v>640000000</v>
      </c>
      <c r="D4331" s="27">
        <v>640000000</v>
      </c>
      <c r="E4331" s="27">
        <v>640000000</v>
      </c>
      <c r="F4331" s="27">
        <v>1623707.1899414063</v>
      </c>
      <c r="G4331" s="27">
        <v>1</v>
      </c>
      <c r="H4331" s="27">
        <v>1</v>
      </c>
      <c r="I4331" s="27">
        <v>0</v>
      </c>
      <c r="J4331" s="27">
        <v>0</v>
      </c>
      <c r="K4331" s="27">
        <v>6</v>
      </c>
      <c r="L4331" s="27">
        <v>1</v>
      </c>
      <c r="M4331" s="27">
        <v>1</v>
      </c>
      <c r="N4331" s="27">
        <v>0</v>
      </c>
      <c r="O4331" s="27">
        <v>0</v>
      </c>
      <c r="P4331" s="27">
        <v>301793000000</v>
      </c>
      <c r="Q4331" s="27">
        <v>296636282166.1759</v>
      </c>
      <c r="R4331" s="27">
        <v>1</v>
      </c>
      <c r="S4331" s="27">
        <v>1</v>
      </c>
      <c r="T4331" s="33">
        <v>0.821813335342235</v>
      </c>
      <c r="U4331" s="27"/>
      <c r="V4331" s="27"/>
      <c r="W4331" s="27"/>
      <c r="X4331" s="27">
        <v>2082000000</v>
      </c>
      <c r="Y4331" s="27"/>
      <c r="Z4331" s="27">
        <v>0</v>
      </c>
    </row>
    <row r="4332" spans="1:26">
      <c r="A4332" s="27">
        <v>2016</v>
      </c>
      <c r="B4332" t="s">
        <v>50</v>
      </c>
      <c r="C4332" s="27">
        <v>586666688</v>
      </c>
      <c r="D4332" s="27">
        <v>586666688</v>
      </c>
      <c r="E4332" s="27">
        <v>586666688</v>
      </c>
      <c r="F4332" s="27">
        <v>11269675008</v>
      </c>
      <c r="G4332" s="27">
        <v>1</v>
      </c>
      <c r="H4332" s="27">
        <v>1</v>
      </c>
      <c r="I4332" s="27">
        <v>0</v>
      </c>
      <c r="J4332" s="27">
        <v>0</v>
      </c>
      <c r="K4332" s="27">
        <v>6</v>
      </c>
      <c r="L4332" s="27">
        <v>1</v>
      </c>
      <c r="M4332" s="27">
        <v>1</v>
      </c>
      <c r="N4332" s="27">
        <v>0</v>
      </c>
      <c r="O4332" s="27">
        <v>0</v>
      </c>
      <c r="P4332" s="27">
        <v>297832000000</v>
      </c>
      <c r="Q4332" s="27">
        <v>296752886724.68243</v>
      </c>
      <c r="R4332" s="27">
        <v>1</v>
      </c>
      <c r="S4332" s="27">
        <v>1</v>
      </c>
      <c r="T4332" s="33">
        <v>0.86004996979414983</v>
      </c>
      <c r="U4332" s="27"/>
      <c r="V4332" s="27"/>
      <c r="W4332" s="27"/>
      <c r="X4332" s="27">
        <v>2017000000</v>
      </c>
      <c r="Y4332" s="27"/>
      <c r="Z4332" s="27">
        <v>0</v>
      </c>
    </row>
    <row r="4333" spans="1:26">
      <c r="A4333" s="27">
        <v>2017</v>
      </c>
      <c r="B4333" t="s">
        <v>50</v>
      </c>
      <c r="C4333" s="27">
        <v>533333344</v>
      </c>
      <c r="D4333" s="27">
        <v>533333344</v>
      </c>
      <c r="E4333" s="27">
        <v>533333344</v>
      </c>
      <c r="F4333" s="27">
        <v>0</v>
      </c>
      <c r="G4333" s="27">
        <v>1</v>
      </c>
      <c r="H4333" s="27">
        <v>1</v>
      </c>
      <c r="I4333" s="27">
        <v>0</v>
      </c>
      <c r="J4333" s="27">
        <v>0</v>
      </c>
      <c r="K4333" s="27">
        <v>6</v>
      </c>
      <c r="L4333" s="27">
        <v>1</v>
      </c>
      <c r="M4333" s="27">
        <v>1</v>
      </c>
      <c r="N4333" s="27">
        <v>0</v>
      </c>
      <c r="O4333" s="27">
        <v>0</v>
      </c>
      <c r="P4333" s="27">
        <v>312386000000</v>
      </c>
      <c r="Q4333" s="27">
        <v>314710259510.74323</v>
      </c>
      <c r="R4333" s="27">
        <v>1</v>
      </c>
      <c r="S4333" s="27">
        <v>1</v>
      </c>
      <c r="T4333" s="33">
        <v>0.90809244833766045</v>
      </c>
      <c r="U4333" s="27"/>
      <c r="V4333" s="27"/>
      <c r="W4333" s="27"/>
      <c r="X4333" s="27">
        <v>1963000000</v>
      </c>
      <c r="Y4333" s="27"/>
      <c r="Z4333" s="27">
        <v>0</v>
      </c>
    </row>
    <row r="4334" spans="1:26">
      <c r="A4334" s="27">
        <v>1965</v>
      </c>
      <c r="B4334" t="s">
        <v>108</v>
      </c>
      <c r="C4334" s="27"/>
      <c r="D4334" s="27"/>
      <c r="E4334" s="27"/>
      <c r="F4334" s="27">
        <v>0</v>
      </c>
      <c r="G4334" s="27">
        <v>1</v>
      </c>
      <c r="H4334" s="27">
        <v>1</v>
      </c>
      <c r="I4334" s="27">
        <v>0</v>
      </c>
      <c r="J4334" s="27">
        <v>0</v>
      </c>
      <c r="K4334" s="27">
        <v>6</v>
      </c>
      <c r="L4334" s="27">
        <v>1</v>
      </c>
      <c r="M4334" s="27">
        <v>0</v>
      </c>
      <c r="N4334" s="27">
        <v>1</v>
      </c>
      <c r="O4334" s="27">
        <v>1</v>
      </c>
      <c r="P4334" s="27"/>
      <c r="Q4334" s="27"/>
      <c r="R4334" s="27">
        <v>0</v>
      </c>
      <c r="S4334" s="27">
        <v>0</v>
      </c>
      <c r="T4334" s="33">
        <v>1.0227515959565798</v>
      </c>
      <c r="U4334" s="27"/>
      <c r="V4334" s="27"/>
      <c r="W4334" s="27"/>
      <c r="X4334" s="27"/>
      <c r="Y4334" s="27"/>
      <c r="Z4334" s="27">
        <v>1</v>
      </c>
    </row>
    <row r="4335" spans="1:26">
      <c r="A4335" s="27">
        <v>1966</v>
      </c>
      <c r="B4335" t="s">
        <v>108</v>
      </c>
      <c r="C4335" s="27"/>
      <c r="D4335" s="27"/>
      <c r="E4335" s="27"/>
      <c r="F4335" s="27">
        <v>0</v>
      </c>
      <c r="G4335" s="27">
        <v>1</v>
      </c>
      <c r="H4335" s="27">
        <v>1</v>
      </c>
      <c r="I4335" s="27">
        <v>0</v>
      </c>
      <c r="J4335" s="27">
        <v>0</v>
      </c>
      <c r="K4335" s="27">
        <v>6</v>
      </c>
      <c r="L4335" s="27">
        <v>1</v>
      </c>
      <c r="M4335" s="27">
        <v>0</v>
      </c>
      <c r="N4335" s="27">
        <v>1</v>
      </c>
      <c r="O4335" s="27">
        <v>1</v>
      </c>
      <c r="P4335" s="27"/>
      <c r="Q4335" s="27"/>
      <c r="R4335" s="27">
        <v>0</v>
      </c>
      <c r="S4335" s="27">
        <v>0</v>
      </c>
      <c r="T4335" s="33">
        <v>1.060453919000093</v>
      </c>
      <c r="U4335" s="27"/>
      <c r="V4335" s="27"/>
      <c r="W4335" s="27"/>
      <c r="X4335" s="27"/>
      <c r="Y4335" s="27"/>
      <c r="Z4335" s="27">
        <v>1</v>
      </c>
    </row>
    <row r="4336" spans="1:26">
      <c r="A4336" s="27">
        <v>1967</v>
      </c>
      <c r="B4336" t="s">
        <v>108</v>
      </c>
      <c r="C4336" s="27"/>
      <c r="D4336" s="27"/>
      <c r="E4336" s="27"/>
      <c r="F4336" s="27">
        <v>0</v>
      </c>
      <c r="G4336" s="27">
        <v>1</v>
      </c>
      <c r="H4336" s="27">
        <v>1</v>
      </c>
      <c r="I4336" s="27">
        <v>0</v>
      </c>
      <c r="J4336" s="27">
        <v>0</v>
      </c>
      <c r="K4336" s="27">
        <v>6</v>
      </c>
      <c r="L4336" s="27">
        <v>1</v>
      </c>
      <c r="M4336" s="27">
        <v>0</v>
      </c>
      <c r="N4336" s="27">
        <v>1</v>
      </c>
      <c r="O4336" s="27">
        <v>1</v>
      </c>
      <c r="P4336" s="27"/>
      <c r="Q4336" s="27"/>
      <c r="R4336" s="27">
        <v>0</v>
      </c>
      <c r="S4336" s="27">
        <v>0</v>
      </c>
      <c r="T4336" s="33">
        <v>1.0100991944882907</v>
      </c>
      <c r="U4336" s="27"/>
      <c r="V4336" s="27"/>
      <c r="W4336" s="27"/>
      <c r="X4336" s="27"/>
      <c r="Y4336" s="27"/>
      <c r="Z4336" s="27">
        <v>1</v>
      </c>
    </row>
    <row r="4337" spans="1:26">
      <c r="A4337" s="27">
        <v>1968</v>
      </c>
      <c r="B4337" t="s">
        <v>108</v>
      </c>
      <c r="C4337" s="27"/>
      <c r="D4337" s="27"/>
      <c r="E4337" s="27"/>
      <c r="F4337" s="27">
        <v>0</v>
      </c>
      <c r="G4337" s="27">
        <v>1</v>
      </c>
      <c r="H4337" s="27">
        <v>1</v>
      </c>
      <c r="I4337" s="27">
        <v>0</v>
      </c>
      <c r="J4337" s="27">
        <v>0</v>
      </c>
      <c r="K4337" s="27">
        <v>6</v>
      </c>
      <c r="L4337" s="27">
        <v>1</v>
      </c>
      <c r="M4337" s="27">
        <v>0</v>
      </c>
      <c r="N4337" s="27">
        <v>1</v>
      </c>
      <c r="O4337" s="27">
        <v>1</v>
      </c>
      <c r="P4337" s="27"/>
      <c r="Q4337" s="27"/>
      <c r="R4337" s="27">
        <v>0</v>
      </c>
      <c r="S4337" s="27">
        <v>0</v>
      </c>
      <c r="T4337" s="33">
        <v>0.99765870157012104</v>
      </c>
      <c r="U4337" s="27"/>
      <c r="V4337" s="27"/>
      <c r="W4337" s="27"/>
      <c r="X4337" s="27"/>
      <c r="Y4337" s="27"/>
      <c r="Z4337" s="27">
        <v>1</v>
      </c>
    </row>
    <row r="4338" spans="1:26">
      <c r="A4338" s="27">
        <v>1969</v>
      </c>
      <c r="B4338" t="s">
        <v>108</v>
      </c>
      <c r="C4338" s="27"/>
      <c r="D4338" s="27"/>
      <c r="E4338" s="27"/>
      <c r="F4338" s="27">
        <v>0</v>
      </c>
      <c r="G4338" s="27">
        <v>1</v>
      </c>
      <c r="H4338" s="27">
        <v>1</v>
      </c>
      <c r="I4338" s="27">
        <v>0</v>
      </c>
      <c r="J4338" s="27">
        <v>0</v>
      </c>
      <c r="K4338" s="27">
        <v>6</v>
      </c>
      <c r="L4338" s="27">
        <v>1</v>
      </c>
      <c r="M4338" s="27">
        <v>0</v>
      </c>
      <c r="N4338" s="27">
        <v>1</v>
      </c>
      <c r="O4338" s="27">
        <v>1</v>
      </c>
      <c r="P4338" s="27"/>
      <c r="Q4338" s="27"/>
      <c r="R4338" s="27">
        <v>0</v>
      </c>
      <c r="S4338" s="27">
        <v>0</v>
      </c>
      <c r="T4338" s="33">
        <v>1.0058077459461789</v>
      </c>
      <c r="U4338" s="27"/>
      <c r="V4338" s="27"/>
      <c r="W4338" s="27"/>
      <c r="X4338" s="27"/>
      <c r="Y4338" s="27"/>
      <c r="Z4338" s="27">
        <v>1</v>
      </c>
    </row>
    <row r="4339" spans="1:26">
      <c r="A4339" s="27">
        <v>1970</v>
      </c>
      <c r="B4339" t="s">
        <v>108</v>
      </c>
      <c r="C4339" s="27"/>
      <c r="D4339" s="27"/>
      <c r="E4339" s="27"/>
      <c r="F4339" s="27">
        <v>0</v>
      </c>
      <c r="G4339" s="27">
        <v>1</v>
      </c>
      <c r="H4339" s="27">
        <v>1</v>
      </c>
      <c r="I4339" s="27">
        <v>0</v>
      </c>
      <c r="J4339" s="27">
        <v>0</v>
      </c>
      <c r="K4339" s="27">
        <v>6</v>
      </c>
      <c r="L4339" s="27">
        <v>1</v>
      </c>
      <c r="M4339" s="27">
        <v>0</v>
      </c>
      <c r="N4339" s="27">
        <v>1</v>
      </c>
      <c r="O4339" s="27">
        <v>1</v>
      </c>
      <c r="P4339" s="27"/>
      <c r="Q4339" s="27"/>
      <c r="R4339" s="27">
        <v>0</v>
      </c>
      <c r="S4339" s="27">
        <v>0</v>
      </c>
      <c r="T4339" s="33">
        <v>1</v>
      </c>
      <c r="U4339" s="27">
        <v>0</v>
      </c>
      <c r="V4339" s="27">
        <v>0</v>
      </c>
      <c r="W4339" s="27">
        <v>0</v>
      </c>
      <c r="X4339" s="27"/>
      <c r="Y4339" s="27">
        <v>0</v>
      </c>
      <c r="Z4339" s="27">
        <v>1</v>
      </c>
    </row>
    <row r="4340" spans="1:26">
      <c r="A4340" s="27">
        <v>1971</v>
      </c>
      <c r="B4340" t="s">
        <v>108</v>
      </c>
      <c r="C4340" s="27"/>
      <c r="D4340" s="27"/>
      <c r="E4340" s="27"/>
      <c r="F4340" s="27">
        <v>0</v>
      </c>
      <c r="G4340" s="27">
        <v>1</v>
      </c>
      <c r="H4340" s="27">
        <v>1</v>
      </c>
      <c r="I4340" s="27">
        <v>0</v>
      </c>
      <c r="J4340" s="27">
        <v>0</v>
      </c>
      <c r="K4340" s="27">
        <v>6</v>
      </c>
      <c r="L4340" s="27">
        <v>1</v>
      </c>
      <c r="M4340" s="27">
        <v>0</v>
      </c>
      <c r="N4340" s="27">
        <v>1</v>
      </c>
      <c r="O4340" s="27">
        <v>1</v>
      </c>
      <c r="P4340" s="27"/>
      <c r="Q4340" s="27"/>
      <c r="R4340" s="27">
        <v>0</v>
      </c>
      <c r="S4340" s="27">
        <v>0</v>
      </c>
      <c r="T4340" s="33">
        <v>0.92761372871024128</v>
      </c>
      <c r="U4340" s="27">
        <v>0</v>
      </c>
      <c r="V4340" s="27">
        <v>0</v>
      </c>
      <c r="W4340" s="27">
        <v>0</v>
      </c>
      <c r="X4340" s="27"/>
      <c r="Y4340" s="27">
        <v>0</v>
      </c>
      <c r="Z4340" s="27">
        <v>1</v>
      </c>
    </row>
    <row r="4341" spans="1:26">
      <c r="A4341" s="27">
        <v>1972</v>
      </c>
      <c r="B4341" t="s">
        <v>108</v>
      </c>
      <c r="C4341" s="27"/>
      <c r="D4341" s="27"/>
      <c r="E4341" s="27"/>
      <c r="F4341" s="27">
        <v>0</v>
      </c>
      <c r="G4341" s="27">
        <v>1</v>
      </c>
      <c r="H4341" s="27">
        <v>1</v>
      </c>
      <c r="I4341" s="27">
        <v>0</v>
      </c>
      <c r="J4341" s="27">
        <v>0</v>
      </c>
      <c r="K4341" s="27">
        <v>6</v>
      </c>
      <c r="L4341" s="27">
        <v>1</v>
      </c>
      <c r="M4341" s="27">
        <v>0</v>
      </c>
      <c r="N4341" s="27">
        <v>1</v>
      </c>
      <c r="O4341" s="27">
        <v>1</v>
      </c>
      <c r="P4341" s="27"/>
      <c r="Q4341" s="27"/>
      <c r="R4341" s="27">
        <v>0</v>
      </c>
      <c r="S4341" s="27">
        <v>0</v>
      </c>
      <c r="T4341" s="33">
        <v>0.92122545142259926</v>
      </c>
      <c r="U4341" s="27">
        <v>0</v>
      </c>
      <c r="V4341" s="27">
        <v>0</v>
      </c>
      <c r="W4341" s="27">
        <v>0</v>
      </c>
      <c r="X4341" s="27"/>
      <c r="Y4341" s="27">
        <v>0</v>
      </c>
      <c r="Z4341" s="27">
        <v>1</v>
      </c>
    </row>
    <row r="4342" spans="1:26">
      <c r="A4342" s="27">
        <v>1973</v>
      </c>
      <c r="B4342" t="s">
        <v>108</v>
      </c>
      <c r="C4342" s="27"/>
      <c r="D4342" s="27"/>
      <c r="E4342" s="27"/>
      <c r="F4342" s="27">
        <v>0</v>
      </c>
      <c r="G4342" s="27">
        <v>1</v>
      </c>
      <c r="H4342" s="27">
        <v>1</v>
      </c>
      <c r="I4342" s="27">
        <v>0</v>
      </c>
      <c r="J4342" s="27">
        <v>0</v>
      </c>
      <c r="K4342" s="27">
        <v>6</v>
      </c>
      <c r="L4342" s="27">
        <v>1</v>
      </c>
      <c r="M4342" s="27">
        <v>0</v>
      </c>
      <c r="N4342" s="27">
        <v>1</v>
      </c>
      <c r="O4342" s="27">
        <v>1</v>
      </c>
      <c r="P4342" s="27"/>
      <c r="Q4342" s="27"/>
      <c r="R4342" s="27">
        <v>0</v>
      </c>
      <c r="S4342" s="27">
        <v>0</v>
      </c>
      <c r="T4342" s="33">
        <v>1.2798279189511945</v>
      </c>
      <c r="U4342" s="27">
        <v>0</v>
      </c>
      <c r="V4342" s="27">
        <v>0</v>
      </c>
      <c r="W4342" s="27">
        <v>0</v>
      </c>
      <c r="X4342" s="27"/>
      <c r="Y4342" s="27">
        <v>0</v>
      </c>
      <c r="Z4342" s="27">
        <v>1</v>
      </c>
    </row>
    <row r="4343" spans="1:26">
      <c r="A4343" s="27">
        <v>1974</v>
      </c>
      <c r="B4343" t="s">
        <v>108</v>
      </c>
      <c r="C4343" s="27"/>
      <c r="D4343" s="27"/>
      <c r="E4343" s="27"/>
      <c r="F4343" s="27">
        <v>0</v>
      </c>
      <c r="G4343" s="27">
        <v>1</v>
      </c>
      <c r="H4343" s="27">
        <v>1</v>
      </c>
      <c r="I4343" s="27">
        <v>0</v>
      </c>
      <c r="J4343" s="27">
        <v>0</v>
      </c>
      <c r="K4343" s="27">
        <v>6</v>
      </c>
      <c r="L4343" s="27">
        <v>1</v>
      </c>
      <c r="M4343" s="27">
        <v>0</v>
      </c>
      <c r="N4343" s="27">
        <v>1</v>
      </c>
      <c r="O4343" s="27">
        <v>1</v>
      </c>
      <c r="P4343" s="27"/>
      <c r="Q4343" s="27"/>
      <c r="R4343" s="27">
        <v>0</v>
      </c>
      <c r="S4343" s="27">
        <v>0</v>
      </c>
      <c r="T4343" s="33">
        <v>1.2793035310212315</v>
      </c>
      <c r="U4343" s="27">
        <v>0</v>
      </c>
      <c r="V4343" s="27">
        <v>0</v>
      </c>
      <c r="W4343" s="27">
        <v>0</v>
      </c>
      <c r="X4343" s="27"/>
      <c r="Y4343" s="27">
        <v>0</v>
      </c>
      <c r="Z4343" s="27">
        <v>1</v>
      </c>
    </row>
    <row r="4344" spans="1:26">
      <c r="A4344" s="27">
        <v>1975</v>
      </c>
      <c r="B4344" t="s">
        <v>108</v>
      </c>
      <c r="C4344" s="27"/>
      <c r="D4344" s="27"/>
      <c r="E4344" s="27"/>
      <c r="F4344" s="27">
        <v>0</v>
      </c>
      <c r="G4344" s="27">
        <v>1</v>
      </c>
      <c r="H4344" s="27">
        <v>1</v>
      </c>
      <c r="I4344" s="27">
        <v>0</v>
      </c>
      <c r="J4344" s="27">
        <v>0</v>
      </c>
      <c r="K4344" s="27">
        <v>6</v>
      </c>
      <c r="L4344" s="27">
        <v>1</v>
      </c>
      <c r="M4344" s="27">
        <v>0</v>
      </c>
      <c r="N4344" s="27">
        <v>1</v>
      </c>
      <c r="O4344" s="27">
        <v>1</v>
      </c>
      <c r="P4344" s="27"/>
      <c r="Q4344" s="27"/>
      <c r="R4344" s="27">
        <v>1</v>
      </c>
      <c r="S4344" s="27">
        <v>0</v>
      </c>
      <c r="T4344" s="33">
        <v>0.94696688960437181</v>
      </c>
      <c r="U4344" s="27">
        <v>0</v>
      </c>
      <c r="V4344" s="27">
        <v>0</v>
      </c>
      <c r="W4344" s="27">
        <v>0</v>
      </c>
      <c r="X4344" s="27"/>
      <c r="Y4344" s="27">
        <v>0</v>
      </c>
      <c r="Z4344" s="27">
        <v>1</v>
      </c>
    </row>
    <row r="4345" spans="1:26">
      <c r="A4345" s="27">
        <v>1976</v>
      </c>
      <c r="B4345" t="s">
        <v>108</v>
      </c>
      <c r="C4345" s="27"/>
      <c r="D4345" s="27"/>
      <c r="E4345" s="27"/>
      <c r="F4345" s="27">
        <v>0</v>
      </c>
      <c r="G4345" s="27">
        <v>1</v>
      </c>
      <c r="H4345" s="27">
        <v>1</v>
      </c>
      <c r="I4345" s="27">
        <v>0</v>
      </c>
      <c r="J4345" s="27">
        <v>0</v>
      </c>
      <c r="K4345" s="27">
        <v>6</v>
      </c>
      <c r="L4345" s="27">
        <v>1</v>
      </c>
      <c r="M4345" s="27">
        <v>0</v>
      </c>
      <c r="N4345" s="27">
        <v>1</v>
      </c>
      <c r="O4345" s="27">
        <v>1</v>
      </c>
      <c r="P4345" s="27"/>
      <c r="Q4345" s="27"/>
      <c r="R4345" s="27">
        <v>1</v>
      </c>
      <c r="S4345" s="27">
        <v>0</v>
      </c>
      <c r="T4345" s="33">
        <v>1.0219497573337515</v>
      </c>
      <c r="U4345" s="27">
        <v>0</v>
      </c>
      <c r="V4345" s="27">
        <v>0</v>
      </c>
      <c r="W4345" s="27">
        <v>0</v>
      </c>
      <c r="X4345" s="27"/>
      <c r="Y4345" s="27">
        <v>0</v>
      </c>
      <c r="Z4345" s="27">
        <v>1</v>
      </c>
    </row>
    <row r="4346" spans="1:26">
      <c r="A4346" s="27">
        <v>1977</v>
      </c>
      <c r="B4346" t="s">
        <v>108</v>
      </c>
      <c r="C4346" s="27"/>
      <c r="D4346" s="27"/>
      <c r="E4346" s="27"/>
      <c r="F4346" s="27">
        <v>0</v>
      </c>
      <c r="G4346" s="27">
        <v>1</v>
      </c>
      <c r="H4346" s="27">
        <v>1</v>
      </c>
      <c r="I4346" s="27">
        <v>0</v>
      </c>
      <c r="J4346" s="27">
        <v>0</v>
      </c>
      <c r="K4346" s="27">
        <v>6</v>
      </c>
      <c r="L4346" s="27">
        <v>1</v>
      </c>
      <c r="M4346" s="27">
        <v>0</v>
      </c>
      <c r="N4346" s="27">
        <v>1</v>
      </c>
      <c r="O4346" s="27">
        <v>1</v>
      </c>
      <c r="P4346" s="27"/>
      <c r="Q4346" s="27"/>
      <c r="R4346" s="27">
        <v>1</v>
      </c>
      <c r="S4346" s="27">
        <v>0</v>
      </c>
      <c r="T4346" s="33">
        <v>1.0409624303569636</v>
      </c>
      <c r="U4346" s="27">
        <v>0</v>
      </c>
      <c r="V4346" s="27">
        <v>0</v>
      </c>
      <c r="W4346" s="27">
        <v>0</v>
      </c>
      <c r="X4346" s="27"/>
      <c r="Y4346" s="27">
        <v>0</v>
      </c>
      <c r="Z4346" s="27">
        <v>1</v>
      </c>
    </row>
    <row r="4347" spans="1:26">
      <c r="A4347" s="27">
        <v>1978</v>
      </c>
      <c r="B4347" t="s">
        <v>108</v>
      </c>
      <c r="C4347" s="27"/>
      <c r="D4347" s="27"/>
      <c r="E4347" s="27"/>
      <c r="F4347" s="27">
        <v>0</v>
      </c>
      <c r="G4347" s="27">
        <v>1</v>
      </c>
      <c r="H4347" s="27">
        <v>1</v>
      </c>
      <c r="I4347" s="27">
        <v>0</v>
      </c>
      <c r="J4347" s="27">
        <v>0</v>
      </c>
      <c r="K4347" s="27">
        <v>6</v>
      </c>
      <c r="L4347" s="27">
        <v>1</v>
      </c>
      <c r="M4347" s="27">
        <v>0</v>
      </c>
      <c r="N4347" s="27">
        <v>1</v>
      </c>
      <c r="O4347" s="27">
        <v>1</v>
      </c>
      <c r="P4347" s="27"/>
      <c r="Q4347" s="27"/>
      <c r="R4347" s="27">
        <v>1</v>
      </c>
      <c r="S4347" s="27">
        <v>0</v>
      </c>
      <c r="T4347" s="33">
        <v>0.91734575384516981</v>
      </c>
      <c r="U4347" s="27">
        <v>0</v>
      </c>
      <c r="V4347" s="27">
        <v>0</v>
      </c>
      <c r="W4347" s="27">
        <v>0</v>
      </c>
      <c r="X4347" s="27"/>
      <c r="Y4347" s="27">
        <v>0</v>
      </c>
      <c r="Z4347" s="27">
        <v>1</v>
      </c>
    </row>
    <row r="4348" spans="1:26">
      <c r="A4348" s="27">
        <v>1979</v>
      </c>
      <c r="B4348" t="s">
        <v>108</v>
      </c>
      <c r="C4348" s="27"/>
      <c r="D4348" s="27"/>
      <c r="E4348" s="27"/>
      <c r="F4348" s="27">
        <v>0</v>
      </c>
      <c r="G4348" s="27">
        <v>1</v>
      </c>
      <c r="H4348" s="27">
        <v>1</v>
      </c>
      <c r="I4348" s="27">
        <v>0</v>
      </c>
      <c r="J4348" s="27">
        <v>0</v>
      </c>
      <c r="K4348" s="27">
        <v>6</v>
      </c>
      <c r="L4348" s="27">
        <v>1</v>
      </c>
      <c r="M4348" s="27">
        <v>0</v>
      </c>
      <c r="N4348" s="27">
        <v>1</v>
      </c>
      <c r="O4348" s="27">
        <v>1</v>
      </c>
      <c r="P4348" s="27"/>
      <c r="Q4348" s="27"/>
      <c r="R4348" s="27">
        <v>1</v>
      </c>
      <c r="S4348" s="27">
        <v>0</v>
      </c>
      <c r="T4348" s="33">
        <v>0.9810294585578897</v>
      </c>
      <c r="U4348" s="27">
        <v>0</v>
      </c>
      <c r="V4348" s="27">
        <v>0</v>
      </c>
      <c r="W4348" s="27">
        <v>0</v>
      </c>
      <c r="X4348" s="27"/>
      <c r="Y4348" s="27">
        <v>0</v>
      </c>
      <c r="Z4348" s="27">
        <v>1</v>
      </c>
    </row>
    <row r="4349" spans="1:26">
      <c r="A4349" s="27">
        <v>1980</v>
      </c>
      <c r="B4349" t="s">
        <v>108</v>
      </c>
      <c r="C4349" s="27"/>
      <c r="D4349" s="27"/>
      <c r="E4349" s="27"/>
      <c r="F4349" s="27">
        <v>0</v>
      </c>
      <c r="G4349" s="27">
        <v>1</v>
      </c>
      <c r="H4349" s="27">
        <v>1</v>
      </c>
      <c r="I4349" s="27">
        <v>0</v>
      </c>
      <c r="J4349" s="27">
        <v>0</v>
      </c>
      <c r="K4349" s="27">
        <v>6</v>
      </c>
      <c r="L4349" s="27">
        <v>1</v>
      </c>
      <c r="M4349" s="27">
        <v>0</v>
      </c>
      <c r="N4349" s="27">
        <v>1</v>
      </c>
      <c r="O4349" s="27">
        <v>1</v>
      </c>
      <c r="P4349" s="27">
        <v>63000000</v>
      </c>
      <c r="Q4349" s="27">
        <v>42463576.158940397</v>
      </c>
      <c r="R4349" s="27">
        <v>1</v>
      </c>
      <c r="S4349" s="27">
        <v>0</v>
      </c>
      <c r="T4349" s="33">
        <v>0.94044734443210454</v>
      </c>
      <c r="U4349" s="27">
        <v>0</v>
      </c>
      <c r="V4349" s="27">
        <v>0</v>
      </c>
      <c r="W4349" s="27">
        <v>1634000</v>
      </c>
      <c r="X4349" s="27"/>
      <c r="Y4349" s="27">
        <v>0</v>
      </c>
      <c r="Z4349" s="27">
        <v>1</v>
      </c>
    </row>
    <row r="4350" spans="1:26">
      <c r="A4350" s="27">
        <v>1981</v>
      </c>
      <c r="B4350" t="s">
        <v>108</v>
      </c>
      <c r="C4350" s="27"/>
      <c r="D4350" s="27"/>
      <c r="E4350" s="27"/>
      <c r="F4350" s="27">
        <v>0</v>
      </c>
      <c r="G4350" s="27">
        <v>1</v>
      </c>
      <c r="H4350" s="27">
        <v>1</v>
      </c>
      <c r="I4350" s="27">
        <v>0</v>
      </c>
      <c r="J4350" s="27">
        <v>0</v>
      </c>
      <c r="K4350" s="27">
        <v>6</v>
      </c>
      <c r="L4350" s="27">
        <v>1</v>
      </c>
      <c r="M4350" s="27">
        <v>0</v>
      </c>
      <c r="N4350" s="27">
        <v>1</v>
      </c>
      <c r="O4350" s="27">
        <v>1</v>
      </c>
      <c r="P4350" s="27">
        <v>73000000</v>
      </c>
      <c r="Q4350" s="27">
        <v>44781456.953642383</v>
      </c>
      <c r="R4350" s="27">
        <v>1</v>
      </c>
      <c r="S4350" s="27">
        <v>0</v>
      </c>
      <c r="T4350" s="33">
        <v>0.83355014400471705</v>
      </c>
      <c r="U4350" s="27">
        <v>0</v>
      </c>
      <c r="V4350" s="27">
        <v>0</v>
      </c>
      <c r="W4350" s="27">
        <v>2108000</v>
      </c>
      <c r="X4350" s="27"/>
      <c r="Y4350" s="27">
        <v>0</v>
      </c>
      <c r="Z4350" s="27">
        <v>1</v>
      </c>
    </row>
    <row r="4351" spans="1:26">
      <c r="A4351" s="27">
        <v>1982</v>
      </c>
      <c r="B4351" t="s">
        <v>108</v>
      </c>
      <c r="C4351" s="27"/>
      <c r="D4351" s="27"/>
      <c r="E4351" s="27"/>
      <c r="F4351" s="27">
        <v>0</v>
      </c>
      <c r="G4351" s="27">
        <v>1</v>
      </c>
      <c r="H4351" s="27">
        <v>1</v>
      </c>
      <c r="I4351" s="27">
        <v>0</v>
      </c>
      <c r="J4351" s="27">
        <v>0</v>
      </c>
      <c r="K4351" s="27">
        <v>6</v>
      </c>
      <c r="L4351" s="27">
        <v>1</v>
      </c>
      <c r="M4351" s="27">
        <v>0</v>
      </c>
      <c r="N4351" s="27">
        <v>1</v>
      </c>
      <c r="O4351" s="27">
        <v>1</v>
      </c>
      <c r="P4351" s="27">
        <v>87000000</v>
      </c>
      <c r="Q4351" s="27">
        <v>47935843.793584377</v>
      </c>
      <c r="R4351" s="27">
        <v>1</v>
      </c>
      <c r="S4351" s="27">
        <v>0</v>
      </c>
      <c r="T4351" s="33">
        <v>0.78443295677873848</v>
      </c>
      <c r="U4351" s="27">
        <v>0</v>
      </c>
      <c r="V4351" s="27">
        <v>0</v>
      </c>
      <c r="W4351" s="27">
        <v>2168000</v>
      </c>
      <c r="X4351" s="27"/>
      <c r="Y4351" s="27">
        <v>0</v>
      </c>
      <c r="Z4351" s="27">
        <v>1</v>
      </c>
    </row>
    <row r="4352" spans="1:26">
      <c r="A4352" s="27">
        <v>1983</v>
      </c>
      <c r="B4352" t="s">
        <v>108</v>
      </c>
      <c r="C4352" s="27"/>
      <c r="D4352" s="27"/>
      <c r="E4352" s="27"/>
      <c r="F4352" s="27">
        <v>50000</v>
      </c>
      <c r="G4352" s="27">
        <v>1</v>
      </c>
      <c r="H4352" s="27">
        <v>1</v>
      </c>
      <c r="I4352" s="27">
        <v>0</v>
      </c>
      <c r="J4352" s="27">
        <v>0</v>
      </c>
      <c r="K4352" s="27">
        <v>6</v>
      </c>
      <c r="L4352" s="27">
        <v>1</v>
      </c>
      <c r="M4352" s="27">
        <v>0</v>
      </c>
      <c r="N4352" s="27">
        <v>1</v>
      </c>
      <c r="O4352" s="27">
        <v>1</v>
      </c>
      <c r="P4352" s="27">
        <v>94000000</v>
      </c>
      <c r="Q4352" s="27">
        <v>57829787.234042548</v>
      </c>
      <c r="R4352" s="27">
        <v>1</v>
      </c>
      <c r="S4352" s="27">
        <v>1</v>
      </c>
      <c r="T4352" s="33">
        <v>0.83426891623154475</v>
      </c>
      <c r="U4352" s="27">
        <v>0</v>
      </c>
      <c r="V4352" s="27">
        <v>0</v>
      </c>
      <c r="W4352" s="27">
        <v>2481000</v>
      </c>
      <c r="X4352" s="27"/>
      <c r="Y4352" s="27">
        <v>0</v>
      </c>
      <c r="Z4352" s="27">
        <v>1</v>
      </c>
    </row>
    <row r="4353" spans="1:26">
      <c r="A4353" s="27">
        <v>1984</v>
      </c>
      <c r="B4353" t="s">
        <v>108</v>
      </c>
      <c r="C4353" s="27"/>
      <c r="D4353" s="27"/>
      <c r="E4353" s="27"/>
      <c r="F4353" s="27">
        <v>0</v>
      </c>
      <c r="G4353" s="27">
        <v>1</v>
      </c>
      <c r="H4353" s="27">
        <v>1</v>
      </c>
      <c r="I4353" s="27">
        <v>0</v>
      </c>
      <c r="J4353" s="27">
        <v>0</v>
      </c>
      <c r="K4353" s="27">
        <v>6</v>
      </c>
      <c r="L4353" s="27">
        <v>1</v>
      </c>
      <c r="M4353" s="27">
        <v>0</v>
      </c>
      <c r="N4353" s="27">
        <v>1</v>
      </c>
      <c r="O4353" s="27">
        <v>1</v>
      </c>
      <c r="P4353" s="27">
        <v>113000000</v>
      </c>
      <c r="Q4353" s="27">
        <v>109503546.09929079</v>
      </c>
      <c r="R4353" s="27">
        <v>1</v>
      </c>
      <c r="S4353" s="27">
        <v>1</v>
      </c>
      <c r="T4353" s="33">
        <v>0.82999599794502654</v>
      </c>
      <c r="U4353" s="27">
        <v>0</v>
      </c>
      <c r="V4353" s="27">
        <v>0</v>
      </c>
      <c r="W4353" s="27">
        <v>2959342.5</v>
      </c>
      <c r="X4353" s="27"/>
      <c r="Y4353" s="27"/>
      <c r="Z4353" s="27">
        <v>1</v>
      </c>
    </row>
    <row r="4354" spans="1:26">
      <c r="A4354" s="27">
        <v>1985</v>
      </c>
      <c r="B4354" t="s">
        <v>108</v>
      </c>
      <c r="C4354" s="27"/>
      <c r="D4354" s="27"/>
      <c r="E4354" s="27"/>
      <c r="F4354" s="27">
        <v>0</v>
      </c>
      <c r="G4354" s="27">
        <v>1</v>
      </c>
      <c r="H4354" s="27">
        <v>1</v>
      </c>
      <c r="I4354" s="27">
        <v>0</v>
      </c>
      <c r="J4354" s="27">
        <v>0</v>
      </c>
      <c r="K4354" s="27">
        <v>6</v>
      </c>
      <c r="L4354" s="27">
        <v>1</v>
      </c>
      <c r="M4354" s="27">
        <v>0</v>
      </c>
      <c r="N4354" s="27">
        <v>1</v>
      </c>
      <c r="O4354" s="27">
        <v>1</v>
      </c>
      <c r="P4354" s="27">
        <v>134000000.00000001</v>
      </c>
      <c r="Q4354" s="27">
        <v>127154929.57746479</v>
      </c>
      <c r="R4354" s="27">
        <v>1</v>
      </c>
      <c r="S4354" s="27">
        <v>1</v>
      </c>
      <c r="T4354" s="33">
        <v>0.74915719568429318</v>
      </c>
      <c r="U4354" s="27">
        <v>0</v>
      </c>
      <c r="V4354" s="27">
        <v>0</v>
      </c>
      <c r="W4354" s="27">
        <v>3815580.3</v>
      </c>
      <c r="X4354" s="27"/>
      <c r="Y4354" s="27"/>
      <c r="Z4354" s="27">
        <v>1</v>
      </c>
    </row>
    <row r="4355" spans="1:26">
      <c r="A4355" s="27">
        <v>1986</v>
      </c>
      <c r="B4355" t="s">
        <v>108</v>
      </c>
      <c r="C4355" s="27"/>
      <c r="D4355" s="27"/>
      <c r="E4355" s="27"/>
      <c r="F4355" s="27">
        <v>0</v>
      </c>
      <c r="G4355" s="27">
        <v>1</v>
      </c>
      <c r="H4355" s="27">
        <v>1</v>
      </c>
      <c r="I4355" s="27">
        <v>0</v>
      </c>
      <c r="J4355" s="27">
        <v>0</v>
      </c>
      <c r="K4355" s="27">
        <v>6</v>
      </c>
      <c r="L4355" s="27">
        <v>1</v>
      </c>
      <c r="M4355" s="27">
        <v>0</v>
      </c>
      <c r="N4355" s="27">
        <v>1</v>
      </c>
      <c r="O4355" s="27">
        <v>1</v>
      </c>
      <c r="P4355" s="27">
        <v>158000000</v>
      </c>
      <c r="Q4355" s="27">
        <v>141902097.90209788</v>
      </c>
      <c r="R4355" s="27">
        <v>1</v>
      </c>
      <c r="S4355" s="27">
        <v>1</v>
      </c>
      <c r="T4355" s="33">
        <v>0.7030572776909082</v>
      </c>
      <c r="U4355" s="27">
        <v>0</v>
      </c>
      <c r="V4355" s="27">
        <v>0</v>
      </c>
      <c r="W4355" s="27">
        <v>5090085.5999999996</v>
      </c>
      <c r="X4355" s="27"/>
      <c r="Y4355" s="27"/>
      <c r="Z4355" s="27">
        <v>1</v>
      </c>
    </row>
    <row r="4356" spans="1:26">
      <c r="A4356" s="27">
        <v>1987</v>
      </c>
      <c r="B4356" t="s">
        <v>108</v>
      </c>
      <c r="C4356" s="27"/>
      <c r="D4356" s="27"/>
      <c r="E4356" s="27"/>
      <c r="F4356" s="27">
        <v>0</v>
      </c>
      <c r="G4356" s="27">
        <v>1</v>
      </c>
      <c r="H4356" s="27">
        <v>1</v>
      </c>
      <c r="I4356" s="27">
        <v>0</v>
      </c>
      <c r="J4356" s="27">
        <v>0</v>
      </c>
      <c r="K4356" s="27">
        <v>6</v>
      </c>
      <c r="L4356" s="27">
        <v>1</v>
      </c>
      <c r="M4356" s="27">
        <v>0</v>
      </c>
      <c r="N4356" s="27">
        <v>1</v>
      </c>
      <c r="O4356" s="27">
        <v>1</v>
      </c>
      <c r="P4356" s="27">
        <v>149000000</v>
      </c>
      <c r="Q4356" s="27">
        <v>141268980.47722343</v>
      </c>
      <c r="R4356" s="27">
        <v>1</v>
      </c>
      <c r="S4356" s="27">
        <v>1</v>
      </c>
      <c r="T4356" s="33">
        <v>0.74330063470010233</v>
      </c>
      <c r="U4356" s="27">
        <v>0</v>
      </c>
      <c r="V4356" s="27">
        <v>0</v>
      </c>
      <c r="W4356" s="27">
        <v>6995176.0999999996</v>
      </c>
      <c r="X4356" s="27"/>
      <c r="Y4356" s="27"/>
      <c r="Z4356" s="27">
        <v>1</v>
      </c>
    </row>
    <row r="4357" spans="1:26">
      <c r="A4357" s="27">
        <v>1988</v>
      </c>
      <c r="B4357" t="s">
        <v>108</v>
      </c>
      <c r="C4357" s="27"/>
      <c r="D4357" s="27"/>
      <c r="E4357" s="27"/>
      <c r="F4357" s="27">
        <v>0</v>
      </c>
      <c r="G4357" s="27">
        <v>1</v>
      </c>
      <c r="H4357" s="27">
        <v>1</v>
      </c>
      <c r="I4357" s="27">
        <v>0</v>
      </c>
      <c r="J4357" s="27">
        <v>0</v>
      </c>
      <c r="K4357" s="27">
        <v>6</v>
      </c>
      <c r="L4357" s="27">
        <v>1</v>
      </c>
      <c r="M4357" s="27">
        <v>0</v>
      </c>
      <c r="N4357" s="27">
        <v>1</v>
      </c>
      <c r="O4357" s="27">
        <v>1</v>
      </c>
      <c r="P4357" s="27">
        <v>178000000</v>
      </c>
      <c r="Q4357" s="27">
        <v>168610478.35990891</v>
      </c>
      <c r="R4357" s="27">
        <v>1</v>
      </c>
      <c r="S4357" s="27">
        <v>1</v>
      </c>
      <c r="T4357" s="33">
        <v>0.80560957079318884</v>
      </c>
      <c r="U4357" s="27">
        <v>0</v>
      </c>
      <c r="V4357" s="27">
        <v>0</v>
      </c>
      <c r="W4357" s="27">
        <v>7378002.2999999998</v>
      </c>
      <c r="X4357" s="27"/>
      <c r="Y4357" s="27"/>
      <c r="Z4357" s="27">
        <v>1</v>
      </c>
    </row>
    <row r="4358" spans="1:26">
      <c r="A4358" s="27">
        <v>1989</v>
      </c>
      <c r="B4358" t="s">
        <v>108</v>
      </c>
      <c r="C4358" s="27"/>
      <c r="D4358" s="27"/>
      <c r="E4358" s="27"/>
      <c r="F4358" s="27">
        <v>0</v>
      </c>
      <c r="G4358" s="27">
        <v>1</v>
      </c>
      <c r="H4358" s="27">
        <v>1</v>
      </c>
      <c r="I4358" s="27">
        <v>0</v>
      </c>
      <c r="J4358" s="27">
        <v>0</v>
      </c>
      <c r="K4358" s="27">
        <v>6</v>
      </c>
      <c r="L4358" s="27">
        <v>1</v>
      </c>
      <c r="M4358" s="27">
        <v>0</v>
      </c>
      <c r="N4358" s="27">
        <v>1</v>
      </c>
      <c r="O4358" s="27">
        <v>1</v>
      </c>
      <c r="P4358" s="27">
        <v>201000000</v>
      </c>
      <c r="Q4358" s="27">
        <v>189535398.2300885</v>
      </c>
      <c r="R4358" s="27">
        <v>1</v>
      </c>
      <c r="S4358" s="27">
        <v>1</v>
      </c>
      <c r="T4358" s="33">
        <v>0.74679040704290955</v>
      </c>
      <c r="U4358" s="27">
        <v>0</v>
      </c>
      <c r="V4358" s="27">
        <v>0</v>
      </c>
      <c r="W4358" s="27">
        <v>8259188.9000000004</v>
      </c>
      <c r="X4358" s="27"/>
      <c r="Y4358" s="27"/>
      <c r="Z4358" s="27">
        <v>1</v>
      </c>
    </row>
    <row r="4359" spans="1:26">
      <c r="A4359" s="27">
        <v>1990</v>
      </c>
      <c r="B4359" t="s">
        <v>108</v>
      </c>
      <c r="C4359" s="27"/>
      <c r="D4359" s="27"/>
      <c r="E4359" s="27"/>
      <c r="F4359" s="27">
        <v>1000000</v>
      </c>
      <c r="G4359" s="27">
        <v>1</v>
      </c>
      <c r="H4359" s="27">
        <v>1</v>
      </c>
      <c r="I4359" s="27">
        <v>0</v>
      </c>
      <c r="J4359" s="27">
        <v>0</v>
      </c>
      <c r="K4359" s="27">
        <v>6</v>
      </c>
      <c r="L4359" s="27">
        <v>1</v>
      </c>
      <c r="M4359" s="27">
        <v>0</v>
      </c>
      <c r="N4359" s="27">
        <v>1</v>
      </c>
      <c r="O4359" s="27">
        <v>1</v>
      </c>
      <c r="P4359" s="27">
        <v>231000000</v>
      </c>
      <c r="Q4359" s="27">
        <v>215089005.23560205</v>
      </c>
      <c r="R4359" s="27">
        <v>1</v>
      </c>
      <c r="S4359" s="27">
        <v>1</v>
      </c>
      <c r="T4359" s="33">
        <v>0.70566019682121295</v>
      </c>
      <c r="U4359" s="27">
        <v>0</v>
      </c>
      <c r="V4359" s="27">
        <v>0</v>
      </c>
      <c r="W4359" s="27">
        <v>9975562</v>
      </c>
      <c r="X4359" s="27"/>
      <c r="Y4359" s="27"/>
      <c r="Z4359" s="27">
        <v>1</v>
      </c>
    </row>
    <row r="4360" spans="1:26">
      <c r="A4360" s="27">
        <v>1991</v>
      </c>
      <c r="B4360" t="s">
        <v>108</v>
      </c>
      <c r="C4360" s="27"/>
      <c r="D4360" s="27"/>
      <c r="E4360" s="27"/>
      <c r="F4360" s="27">
        <v>0</v>
      </c>
      <c r="G4360" s="27">
        <v>1</v>
      </c>
      <c r="H4360" s="27">
        <v>1</v>
      </c>
      <c r="I4360" s="27">
        <v>0</v>
      </c>
      <c r="J4360" s="27">
        <v>0</v>
      </c>
      <c r="K4360" s="27">
        <v>6</v>
      </c>
      <c r="L4360" s="27">
        <v>1</v>
      </c>
      <c r="M4360" s="27">
        <v>0</v>
      </c>
      <c r="N4360" s="27">
        <v>1</v>
      </c>
      <c r="O4360" s="27">
        <v>1</v>
      </c>
      <c r="P4360" s="27">
        <v>262000000</v>
      </c>
      <c r="Q4360" s="27">
        <v>244468292.68292686</v>
      </c>
      <c r="R4360" s="27">
        <v>1</v>
      </c>
      <c r="S4360" s="27">
        <v>1</v>
      </c>
      <c r="T4360" s="33">
        <v>0.64778014054484578</v>
      </c>
      <c r="U4360" s="27">
        <v>0</v>
      </c>
      <c r="V4360" s="27">
        <v>0</v>
      </c>
      <c r="W4360" s="27">
        <v>14477525.4</v>
      </c>
      <c r="X4360" s="27"/>
      <c r="Y4360" s="27"/>
      <c r="Z4360" s="27">
        <v>1</v>
      </c>
    </row>
    <row r="4361" spans="1:26">
      <c r="A4361" s="27">
        <v>1992</v>
      </c>
      <c r="B4361" t="s">
        <v>108</v>
      </c>
      <c r="C4361" s="27"/>
      <c r="D4361" s="27"/>
      <c r="E4361" s="27"/>
      <c r="F4361" s="27">
        <v>0</v>
      </c>
      <c r="G4361" s="27">
        <v>1</v>
      </c>
      <c r="H4361" s="27">
        <v>1</v>
      </c>
      <c r="I4361" s="27">
        <v>0</v>
      </c>
      <c r="J4361" s="27">
        <v>0</v>
      </c>
      <c r="K4361" s="27">
        <v>6</v>
      </c>
      <c r="L4361" s="27">
        <v>1</v>
      </c>
      <c r="M4361" s="27">
        <v>0</v>
      </c>
      <c r="N4361" s="27">
        <v>1</v>
      </c>
      <c r="O4361" s="27">
        <v>1</v>
      </c>
      <c r="P4361" s="27">
        <v>306000000</v>
      </c>
      <c r="Q4361" s="27">
        <v>284853358.56196785</v>
      </c>
      <c r="R4361" s="27">
        <v>1</v>
      </c>
      <c r="S4361" s="27">
        <v>1</v>
      </c>
      <c r="T4361" s="33">
        <v>0.62587770846912083</v>
      </c>
      <c r="U4361" s="27">
        <v>0</v>
      </c>
      <c r="V4361" s="27">
        <v>0</v>
      </c>
      <c r="W4361" s="27">
        <v>21839000</v>
      </c>
      <c r="X4361" s="27"/>
      <c r="Y4361" s="27"/>
      <c r="Z4361" s="27">
        <v>1</v>
      </c>
    </row>
    <row r="4362" spans="1:26">
      <c r="A4362" s="27">
        <v>1993</v>
      </c>
      <c r="B4362" t="s">
        <v>108</v>
      </c>
      <c r="C4362" s="27"/>
      <c r="D4362" s="27"/>
      <c r="E4362" s="27"/>
      <c r="F4362" s="27">
        <v>0</v>
      </c>
      <c r="G4362" s="27">
        <v>1</v>
      </c>
      <c r="H4362" s="27">
        <v>1</v>
      </c>
      <c r="I4362" s="27">
        <v>0</v>
      </c>
      <c r="J4362" s="27">
        <v>0</v>
      </c>
      <c r="K4362" s="27">
        <v>6</v>
      </c>
      <c r="L4362" s="27">
        <v>1</v>
      </c>
      <c r="M4362" s="27">
        <v>0</v>
      </c>
      <c r="N4362" s="27">
        <v>1</v>
      </c>
      <c r="O4362" s="27">
        <v>1</v>
      </c>
      <c r="P4362" s="27">
        <v>346000000</v>
      </c>
      <c r="Q4362" s="27">
        <v>322326642.33576638</v>
      </c>
      <c r="R4362" s="27">
        <v>1</v>
      </c>
      <c r="S4362" s="27">
        <v>1</v>
      </c>
      <c r="T4362" s="33">
        <v>0.648154718576755</v>
      </c>
      <c r="U4362" s="27">
        <v>0</v>
      </c>
      <c r="V4362" s="27">
        <v>0</v>
      </c>
      <c r="W4362" s="27">
        <v>24875000</v>
      </c>
      <c r="X4362" s="27"/>
      <c r="Y4362" s="27"/>
      <c r="Z4362" s="27">
        <v>1</v>
      </c>
    </row>
    <row r="4363" spans="1:26">
      <c r="A4363" s="27">
        <v>1994</v>
      </c>
      <c r="B4363" t="s">
        <v>108</v>
      </c>
      <c r="C4363" s="27"/>
      <c r="D4363" s="27"/>
      <c r="E4363" s="27"/>
      <c r="F4363" s="27">
        <v>0</v>
      </c>
      <c r="G4363" s="27">
        <v>1</v>
      </c>
      <c r="H4363" s="27">
        <v>1</v>
      </c>
      <c r="I4363" s="27">
        <v>0</v>
      </c>
      <c r="J4363" s="27">
        <v>0</v>
      </c>
      <c r="K4363" s="27">
        <v>6</v>
      </c>
      <c r="L4363" s="27">
        <v>1</v>
      </c>
      <c r="M4363" s="27">
        <v>0</v>
      </c>
      <c r="N4363" s="27">
        <v>1</v>
      </c>
      <c r="O4363" s="27">
        <v>1</v>
      </c>
      <c r="P4363" s="27">
        <v>382000000</v>
      </c>
      <c r="Q4363" s="27">
        <v>355884383.08886969</v>
      </c>
      <c r="R4363" s="27">
        <v>1</v>
      </c>
      <c r="S4363" s="27">
        <v>1</v>
      </c>
      <c r="T4363" s="33">
        <v>0.69545665111729171</v>
      </c>
      <c r="U4363" s="27">
        <v>0</v>
      </c>
      <c r="V4363" s="27">
        <v>0</v>
      </c>
      <c r="W4363" s="27">
        <v>31637000</v>
      </c>
      <c r="X4363" s="27"/>
      <c r="Y4363" s="27"/>
      <c r="Z4363" s="27">
        <v>1</v>
      </c>
    </row>
    <row r="4364" spans="1:26">
      <c r="A4364" s="27">
        <v>1995</v>
      </c>
      <c r="B4364" t="s">
        <v>108</v>
      </c>
      <c r="C4364" s="27"/>
      <c r="D4364" s="27"/>
      <c r="E4364" s="27"/>
      <c r="F4364" s="27">
        <v>0</v>
      </c>
      <c r="G4364" s="27">
        <v>1</v>
      </c>
      <c r="H4364" s="27">
        <v>1</v>
      </c>
      <c r="I4364" s="27">
        <v>0</v>
      </c>
      <c r="J4364" s="27">
        <v>0</v>
      </c>
      <c r="K4364" s="27">
        <v>6</v>
      </c>
      <c r="L4364" s="27">
        <v>1</v>
      </c>
      <c r="M4364" s="27">
        <v>0</v>
      </c>
      <c r="N4364" s="27">
        <v>1</v>
      </c>
      <c r="O4364" s="27">
        <v>1</v>
      </c>
      <c r="P4364" s="27">
        <v>466000000</v>
      </c>
      <c r="Q4364" s="27">
        <v>398988954.97026342</v>
      </c>
      <c r="R4364" s="27">
        <v>1</v>
      </c>
      <c r="S4364" s="27">
        <v>1</v>
      </c>
      <c r="T4364" s="33">
        <v>0.69736071622307827</v>
      </c>
      <c r="U4364" s="27">
        <v>0</v>
      </c>
      <c r="V4364" s="27">
        <v>0</v>
      </c>
      <c r="W4364" s="27">
        <v>36102000</v>
      </c>
      <c r="X4364" s="27"/>
      <c r="Y4364" s="27"/>
      <c r="Z4364" s="27">
        <v>1</v>
      </c>
    </row>
    <row r="4365" spans="1:26">
      <c r="A4365" s="27">
        <v>1996</v>
      </c>
      <c r="B4365" t="s">
        <v>108</v>
      </c>
      <c r="C4365" s="27"/>
      <c r="D4365" s="27"/>
      <c r="E4365" s="27"/>
      <c r="F4365" s="27">
        <v>0</v>
      </c>
      <c r="G4365" s="27">
        <v>1</v>
      </c>
      <c r="H4365" s="27">
        <v>1</v>
      </c>
      <c r="I4365" s="27">
        <v>0</v>
      </c>
      <c r="J4365" s="27">
        <v>0</v>
      </c>
      <c r="K4365" s="27">
        <v>6</v>
      </c>
      <c r="L4365" s="27">
        <v>1</v>
      </c>
      <c r="M4365" s="27">
        <v>0</v>
      </c>
      <c r="N4365" s="27">
        <v>1</v>
      </c>
      <c r="O4365" s="27">
        <v>1</v>
      </c>
      <c r="P4365" s="27">
        <v>527000000</v>
      </c>
      <c r="Q4365" s="27">
        <v>450382327.95242143</v>
      </c>
      <c r="R4365" s="27">
        <v>1</v>
      </c>
      <c r="S4365" s="27">
        <v>1</v>
      </c>
      <c r="T4365" s="33">
        <v>0.69966405838602452</v>
      </c>
      <c r="U4365" s="27">
        <v>0</v>
      </c>
      <c r="V4365" s="27">
        <v>0</v>
      </c>
      <c r="W4365" s="27">
        <v>37310000</v>
      </c>
      <c r="X4365" s="27"/>
      <c r="Y4365" s="27"/>
      <c r="Z4365" s="27">
        <v>1</v>
      </c>
    </row>
    <row r="4366" spans="1:26">
      <c r="A4366" s="27">
        <v>1997</v>
      </c>
      <c r="B4366" t="s">
        <v>108</v>
      </c>
      <c r="C4366" s="27"/>
      <c r="D4366" s="27"/>
      <c r="E4366" s="27"/>
      <c r="F4366" s="27">
        <v>0</v>
      </c>
      <c r="G4366" s="27">
        <v>1</v>
      </c>
      <c r="H4366" s="27">
        <v>1</v>
      </c>
      <c r="I4366" s="27">
        <v>0</v>
      </c>
      <c r="J4366" s="27">
        <v>0</v>
      </c>
      <c r="K4366" s="27">
        <v>6</v>
      </c>
      <c r="L4366" s="27">
        <v>1</v>
      </c>
      <c r="M4366" s="27">
        <v>0</v>
      </c>
      <c r="N4366" s="27">
        <v>1</v>
      </c>
      <c r="O4366" s="27">
        <v>1</v>
      </c>
      <c r="P4366" s="27">
        <v>652000000</v>
      </c>
      <c r="Q4366" s="27">
        <v>508223602.3789295</v>
      </c>
      <c r="R4366" s="27">
        <v>1</v>
      </c>
      <c r="S4366" s="27">
        <v>1</v>
      </c>
      <c r="T4366" s="33">
        <v>0.71538944173936525</v>
      </c>
      <c r="U4366" s="27">
        <v>0</v>
      </c>
      <c r="V4366" s="27">
        <v>0</v>
      </c>
      <c r="W4366" s="27">
        <v>38987000</v>
      </c>
      <c r="X4366" s="27"/>
      <c r="Y4366" s="27"/>
      <c r="Z4366" s="27">
        <v>1</v>
      </c>
    </row>
    <row r="4367" spans="1:26">
      <c r="A4367" s="27">
        <v>1998</v>
      </c>
      <c r="B4367" t="s">
        <v>108</v>
      </c>
      <c r="C4367" s="27"/>
      <c r="D4367" s="27"/>
      <c r="E4367" s="27"/>
      <c r="F4367" s="27">
        <v>0</v>
      </c>
      <c r="G4367" s="27">
        <v>1</v>
      </c>
      <c r="H4367" s="27">
        <v>1</v>
      </c>
      <c r="I4367" s="27">
        <v>0</v>
      </c>
      <c r="J4367" s="27">
        <v>0</v>
      </c>
      <c r="K4367" s="27">
        <v>6</v>
      </c>
      <c r="L4367" s="27">
        <v>1</v>
      </c>
      <c r="M4367" s="27">
        <v>0</v>
      </c>
      <c r="N4367" s="27">
        <v>1</v>
      </c>
      <c r="O4367" s="27">
        <v>1</v>
      </c>
      <c r="P4367" s="27">
        <v>693000000</v>
      </c>
      <c r="Q4367" s="27">
        <v>540096397.6210705</v>
      </c>
      <c r="R4367" s="27">
        <v>1</v>
      </c>
      <c r="S4367" s="27">
        <v>1</v>
      </c>
      <c r="T4367" s="33">
        <v>0.63293736472878814</v>
      </c>
      <c r="U4367" s="27">
        <v>0</v>
      </c>
      <c r="V4367" s="27">
        <v>0</v>
      </c>
      <c r="W4367" s="27">
        <v>44071000</v>
      </c>
      <c r="X4367" s="27"/>
      <c r="Y4367" s="27"/>
      <c r="Z4367" s="27">
        <v>1</v>
      </c>
    </row>
    <row r="4368" spans="1:26">
      <c r="A4368" s="27">
        <v>1999</v>
      </c>
      <c r="B4368" t="s">
        <v>108</v>
      </c>
      <c r="C4368" s="27"/>
      <c r="D4368" s="27"/>
      <c r="E4368" s="27"/>
      <c r="F4368" s="27">
        <v>0</v>
      </c>
      <c r="G4368" s="27">
        <v>1</v>
      </c>
      <c r="H4368" s="27">
        <v>1</v>
      </c>
      <c r="I4368" s="27">
        <v>0</v>
      </c>
      <c r="J4368" s="27">
        <v>0</v>
      </c>
      <c r="K4368" s="27">
        <v>6</v>
      </c>
      <c r="L4368" s="27">
        <v>1</v>
      </c>
      <c r="M4368" s="27">
        <v>0</v>
      </c>
      <c r="N4368" s="27">
        <v>1</v>
      </c>
      <c r="O4368" s="27">
        <v>1</v>
      </c>
      <c r="P4368" s="27">
        <v>756000000</v>
      </c>
      <c r="Q4368" s="27">
        <v>589239753.61087513</v>
      </c>
      <c r="R4368" s="27">
        <v>1</v>
      </c>
      <c r="S4368" s="27">
        <v>1</v>
      </c>
      <c r="T4368" s="33">
        <v>0.59173831677950461</v>
      </c>
      <c r="U4368" s="27">
        <v>387596.79999999999</v>
      </c>
      <c r="V4368" s="27">
        <v>0</v>
      </c>
      <c r="W4368" s="27">
        <v>45560000</v>
      </c>
      <c r="X4368" s="27"/>
      <c r="Y4368" s="27"/>
      <c r="Z4368" s="27">
        <v>1</v>
      </c>
    </row>
    <row r="4369" spans="1:26">
      <c r="A4369" s="27">
        <v>2000</v>
      </c>
      <c r="B4369" t="s">
        <v>108</v>
      </c>
      <c r="C4369" s="27">
        <v>0</v>
      </c>
      <c r="D4369" s="27">
        <v>0</v>
      </c>
      <c r="E4369" s="27">
        <v>0</v>
      </c>
      <c r="F4369" s="27">
        <v>0</v>
      </c>
      <c r="G4369" s="27">
        <v>1</v>
      </c>
      <c r="H4369" s="27">
        <v>1</v>
      </c>
      <c r="I4369" s="27">
        <v>0</v>
      </c>
      <c r="J4369" s="27">
        <v>0</v>
      </c>
      <c r="K4369" s="27">
        <v>6</v>
      </c>
      <c r="L4369" s="27">
        <v>1</v>
      </c>
      <c r="M4369" s="27">
        <v>1</v>
      </c>
      <c r="N4369" s="27">
        <v>1</v>
      </c>
      <c r="O4369" s="27">
        <v>1</v>
      </c>
      <c r="P4369" s="27">
        <v>801000000</v>
      </c>
      <c r="Q4369" s="27">
        <v>624337145.28462195</v>
      </c>
      <c r="R4369" s="27">
        <v>1</v>
      </c>
      <c r="S4369" s="27">
        <v>1</v>
      </c>
      <c r="T4369" s="33">
        <v>0.62919927379193319</v>
      </c>
      <c r="U4369" s="27">
        <v>367941.8</v>
      </c>
      <c r="V4369" s="27">
        <v>0</v>
      </c>
      <c r="W4369" s="27">
        <v>46374000</v>
      </c>
      <c r="X4369" s="27"/>
      <c r="Y4369" s="27"/>
      <c r="Z4369" s="27">
        <v>1</v>
      </c>
    </row>
    <row r="4370" spans="1:26">
      <c r="A4370" s="27">
        <v>2001</v>
      </c>
      <c r="B4370" t="s">
        <v>108</v>
      </c>
      <c r="C4370" s="27">
        <v>0</v>
      </c>
      <c r="D4370" s="27">
        <v>0</v>
      </c>
      <c r="E4370" s="27">
        <v>0</v>
      </c>
      <c r="F4370" s="27">
        <v>0</v>
      </c>
      <c r="G4370" s="27">
        <v>1</v>
      </c>
      <c r="H4370" s="27">
        <v>1</v>
      </c>
      <c r="I4370" s="27">
        <v>0</v>
      </c>
      <c r="J4370" s="27">
        <v>0</v>
      </c>
      <c r="K4370" s="27">
        <v>6</v>
      </c>
      <c r="L4370" s="27">
        <v>1</v>
      </c>
      <c r="M4370" s="27">
        <v>1</v>
      </c>
      <c r="N4370" s="27">
        <v>1</v>
      </c>
      <c r="O4370" s="27">
        <v>1</v>
      </c>
      <c r="P4370" s="27">
        <v>767000000</v>
      </c>
      <c r="Q4370" s="27">
        <v>870179738.56209147</v>
      </c>
      <c r="R4370" s="27">
        <v>1</v>
      </c>
      <c r="S4370" s="27">
        <v>1</v>
      </c>
      <c r="T4370" s="33">
        <v>0.61588871891054842</v>
      </c>
      <c r="U4370" s="27">
        <v>354900.6</v>
      </c>
      <c r="V4370" s="27">
        <v>0</v>
      </c>
      <c r="W4370" s="27">
        <v>44357000</v>
      </c>
      <c r="X4370" s="27"/>
      <c r="Y4370" s="27"/>
      <c r="Z4370" s="27">
        <v>1</v>
      </c>
    </row>
    <row r="4371" spans="1:26">
      <c r="A4371" s="27">
        <v>2002</v>
      </c>
      <c r="B4371" t="s">
        <v>108</v>
      </c>
      <c r="C4371" s="27">
        <v>0</v>
      </c>
      <c r="D4371" s="27">
        <v>0</v>
      </c>
      <c r="E4371" s="27">
        <v>0</v>
      </c>
      <c r="F4371" s="27">
        <v>0</v>
      </c>
      <c r="G4371" s="27">
        <v>1</v>
      </c>
      <c r="H4371" s="27">
        <v>1</v>
      </c>
      <c r="I4371" s="27">
        <v>0</v>
      </c>
      <c r="J4371" s="27">
        <v>0</v>
      </c>
      <c r="K4371" s="27">
        <v>6</v>
      </c>
      <c r="L4371" s="27">
        <v>1</v>
      </c>
      <c r="M4371" s="27">
        <v>1</v>
      </c>
      <c r="N4371" s="27">
        <v>1</v>
      </c>
      <c r="O4371" s="27">
        <v>1</v>
      </c>
      <c r="P4371" s="27">
        <v>828000000</v>
      </c>
      <c r="Q4371" s="27">
        <v>897031250</v>
      </c>
      <c r="R4371" s="27">
        <v>0</v>
      </c>
      <c r="S4371" s="27">
        <v>1</v>
      </c>
      <c r="T4371" s="33">
        <v>0.62466195784303247</v>
      </c>
      <c r="U4371" s="27">
        <v>383928.4</v>
      </c>
      <c r="V4371" s="27">
        <v>0</v>
      </c>
      <c r="W4371" s="27">
        <v>50328000</v>
      </c>
      <c r="X4371" s="27"/>
      <c r="Y4371" s="27"/>
      <c r="Z4371" s="27">
        <v>1</v>
      </c>
    </row>
    <row r="4372" spans="1:26">
      <c r="A4372" s="27">
        <v>2003</v>
      </c>
      <c r="B4372" t="s">
        <v>108</v>
      </c>
      <c r="C4372" s="27">
        <v>0</v>
      </c>
      <c r="D4372" s="27">
        <v>0</v>
      </c>
      <c r="E4372" s="27">
        <v>0</v>
      </c>
      <c r="F4372" s="27">
        <v>0</v>
      </c>
      <c r="G4372" s="27">
        <v>1</v>
      </c>
      <c r="H4372" s="27">
        <v>1</v>
      </c>
      <c r="I4372" s="27">
        <v>0</v>
      </c>
      <c r="J4372" s="27">
        <v>0</v>
      </c>
      <c r="K4372" s="27">
        <v>6</v>
      </c>
      <c r="L4372" s="27">
        <v>1</v>
      </c>
      <c r="M4372" s="27">
        <v>1</v>
      </c>
      <c r="N4372" s="27">
        <v>1</v>
      </c>
      <c r="O4372" s="27">
        <v>1</v>
      </c>
      <c r="P4372" s="27">
        <v>1052000000</v>
      </c>
      <c r="Q4372" s="27">
        <v>1052121054.6875</v>
      </c>
      <c r="R4372" s="27">
        <v>0</v>
      </c>
      <c r="S4372" s="27">
        <v>1</v>
      </c>
      <c r="T4372" s="33">
        <v>0.61793375018798091</v>
      </c>
      <c r="U4372" s="27">
        <v>419637.9</v>
      </c>
      <c r="V4372" s="27">
        <v>0</v>
      </c>
      <c r="W4372" s="27">
        <v>57583000</v>
      </c>
      <c r="X4372" s="27"/>
      <c r="Y4372" s="27"/>
      <c r="Z4372" s="27">
        <v>1</v>
      </c>
    </row>
    <row r="4373" spans="1:26">
      <c r="A4373" s="27">
        <v>2004</v>
      </c>
      <c r="B4373" t="s">
        <v>108</v>
      </c>
      <c r="C4373" s="27">
        <v>0</v>
      </c>
      <c r="D4373" s="27">
        <v>0</v>
      </c>
      <c r="E4373" s="27">
        <v>0</v>
      </c>
      <c r="F4373" s="27">
        <v>0</v>
      </c>
      <c r="G4373" s="27">
        <v>1</v>
      </c>
      <c r="H4373" s="27">
        <v>1</v>
      </c>
      <c r="I4373" s="27">
        <v>0</v>
      </c>
      <c r="J4373" s="27">
        <v>0</v>
      </c>
      <c r="K4373" s="27">
        <v>6</v>
      </c>
      <c r="L4373" s="27">
        <v>1</v>
      </c>
      <c r="M4373" s="27">
        <v>1</v>
      </c>
      <c r="N4373" s="27">
        <v>1</v>
      </c>
      <c r="O4373" s="27">
        <v>1</v>
      </c>
      <c r="P4373" s="27">
        <v>1227000000</v>
      </c>
      <c r="Q4373" s="27">
        <v>1226829562.5</v>
      </c>
      <c r="R4373" s="27">
        <v>0</v>
      </c>
      <c r="S4373" s="27">
        <v>1</v>
      </c>
      <c r="T4373" s="33">
        <v>0.67108711240801089</v>
      </c>
      <c r="U4373" s="27">
        <v>438570</v>
      </c>
      <c r="V4373" s="27">
        <v>0</v>
      </c>
      <c r="W4373" s="27">
        <v>65615000</v>
      </c>
      <c r="X4373" s="27"/>
      <c r="Y4373" s="27"/>
      <c r="Z4373" s="27">
        <v>1</v>
      </c>
    </row>
    <row r="4374" spans="1:26">
      <c r="A4374" s="27">
        <v>2005</v>
      </c>
      <c r="B4374" t="s">
        <v>108</v>
      </c>
      <c r="C4374" s="27">
        <v>0</v>
      </c>
      <c r="D4374" s="27">
        <v>0</v>
      </c>
      <c r="E4374" s="27">
        <v>0</v>
      </c>
      <c r="F4374" s="27">
        <v>915268.5</v>
      </c>
      <c r="G4374" s="27">
        <v>1</v>
      </c>
      <c r="H4374" s="27">
        <v>1</v>
      </c>
      <c r="I4374" s="27">
        <v>0</v>
      </c>
      <c r="J4374" s="27">
        <v>0</v>
      </c>
      <c r="K4374" s="27">
        <v>6</v>
      </c>
      <c r="L4374" s="27">
        <v>1</v>
      </c>
      <c r="M4374" s="27">
        <v>1</v>
      </c>
      <c r="N4374" s="27">
        <v>1</v>
      </c>
      <c r="O4374" s="27">
        <v>1</v>
      </c>
      <c r="P4374" s="27">
        <v>1163000000</v>
      </c>
      <c r="Q4374" s="27">
        <v>1163362437.4999998</v>
      </c>
      <c r="R4374" s="27">
        <v>1</v>
      </c>
      <c r="S4374" s="27">
        <v>1</v>
      </c>
      <c r="T4374" s="33">
        <v>0.69599608558540027</v>
      </c>
      <c r="U4374" s="27">
        <v>6263632.7999999998</v>
      </c>
      <c r="V4374" s="27">
        <v>0</v>
      </c>
      <c r="W4374" s="27">
        <v>64404000</v>
      </c>
      <c r="X4374" s="27"/>
      <c r="Y4374" s="27"/>
      <c r="Z4374" s="27">
        <v>1</v>
      </c>
    </row>
    <row r="4375" spans="1:26">
      <c r="A4375" s="27">
        <v>2006</v>
      </c>
      <c r="B4375" t="s">
        <v>108</v>
      </c>
      <c r="C4375" s="27">
        <v>0</v>
      </c>
      <c r="D4375" s="27">
        <v>0</v>
      </c>
      <c r="E4375" s="27">
        <v>0</v>
      </c>
      <c r="F4375" s="27">
        <v>201523.4375</v>
      </c>
      <c r="G4375" s="27">
        <v>1</v>
      </c>
      <c r="H4375" s="27">
        <v>1</v>
      </c>
      <c r="I4375" s="27">
        <v>0</v>
      </c>
      <c r="J4375" s="27">
        <v>0</v>
      </c>
      <c r="K4375" s="27">
        <v>6</v>
      </c>
      <c r="L4375" s="27">
        <v>1</v>
      </c>
      <c r="M4375" s="27">
        <v>1</v>
      </c>
      <c r="N4375" s="27">
        <v>1</v>
      </c>
      <c r="O4375" s="27">
        <v>1</v>
      </c>
      <c r="P4375" s="27">
        <v>1575000000</v>
      </c>
      <c r="Q4375" s="27">
        <v>1575200390.625</v>
      </c>
      <c r="R4375" s="27">
        <v>1</v>
      </c>
      <c r="S4375" s="27">
        <v>1</v>
      </c>
      <c r="T4375" s="33">
        <v>0.83568345932575372</v>
      </c>
      <c r="U4375" s="27">
        <v>6592882.5999999996</v>
      </c>
      <c r="V4375" s="27">
        <v>0</v>
      </c>
      <c r="W4375" s="27">
        <v>69776000</v>
      </c>
      <c r="X4375" s="27"/>
      <c r="Y4375" s="27"/>
      <c r="Z4375" s="27">
        <v>1</v>
      </c>
    </row>
    <row r="4376" spans="1:26">
      <c r="A4376" s="27">
        <v>2007</v>
      </c>
      <c r="B4376" t="s">
        <v>108</v>
      </c>
      <c r="C4376" s="27">
        <v>0</v>
      </c>
      <c r="D4376" s="27">
        <v>0</v>
      </c>
      <c r="E4376" s="27">
        <v>0</v>
      </c>
      <c r="F4376" s="27">
        <v>8907128</v>
      </c>
      <c r="G4376" s="27">
        <v>1</v>
      </c>
      <c r="H4376" s="27">
        <v>1</v>
      </c>
      <c r="I4376" s="27">
        <v>0</v>
      </c>
      <c r="J4376" s="27">
        <v>0</v>
      </c>
      <c r="K4376" s="27">
        <v>6</v>
      </c>
      <c r="L4376" s="27">
        <v>1</v>
      </c>
      <c r="M4376" s="27">
        <v>1</v>
      </c>
      <c r="N4376" s="27">
        <v>1</v>
      </c>
      <c r="O4376" s="27">
        <v>1</v>
      </c>
      <c r="P4376" s="27">
        <v>1868000000</v>
      </c>
      <c r="Q4376" s="27">
        <v>1868383460.9375</v>
      </c>
      <c r="R4376" s="27">
        <v>1</v>
      </c>
      <c r="S4376" s="27">
        <v>1</v>
      </c>
      <c r="T4376" s="33">
        <v>0.90473952627382648</v>
      </c>
      <c r="U4376" s="27">
        <v>6925287.5999999996</v>
      </c>
      <c r="V4376" s="27">
        <v>0</v>
      </c>
      <c r="W4376" s="27">
        <v>76747000</v>
      </c>
      <c r="X4376" s="27"/>
      <c r="Y4376" s="27"/>
      <c r="Z4376" s="27">
        <v>1</v>
      </c>
    </row>
    <row r="4377" spans="1:26">
      <c r="A4377" s="27">
        <v>2008</v>
      </c>
      <c r="B4377" t="s">
        <v>108</v>
      </c>
      <c r="C4377" s="27">
        <v>0</v>
      </c>
      <c r="D4377" s="27">
        <v>0</v>
      </c>
      <c r="E4377" s="27">
        <v>0</v>
      </c>
      <c r="F4377" s="27">
        <v>5960154.25</v>
      </c>
      <c r="G4377" s="27">
        <v>1</v>
      </c>
      <c r="H4377" s="27">
        <v>1</v>
      </c>
      <c r="I4377" s="27">
        <v>0</v>
      </c>
      <c r="J4377" s="27">
        <v>0</v>
      </c>
      <c r="K4377" s="27">
        <v>6</v>
      </c>
      <c r="L4377" s="27">
        <v>1</v>
      </c>
      <c r="M4377" s="27">
        <v>1</v>
      </c>
      <c r="N4377" s="27">
        <v>1</v>
      </c>
      <c r="O4377" s="27">
        <v>1</v>
      </c>
      <c r="P4377" s="27">
        <v>2272000000</v>
      </c>
      <c r="Q4377" s="27">
        <v>2271646187.5</v>
      </c>
      <c r="R4377" s="27">
        <v>1</v>
      </c>
      <c r="S4377" s="27">
        <v>1</v>
      </c>
      <c r="T4377" s="33">
        <v>0.91944034308119871</v>
      </c>
      <c r="U4377" s="27">
        <v>4382684.2</v>
      </c>
      <c r="V4377" s="27">
        <v>0</v>
      </c>
      <c r="W4377" s="27">
        <v>79141000</v>
      </c>
      <c r="X4377" s="27">
        <v>13000000</v>
      </c>
      <c r="Y4377" s="27"/>
      <c r="Z4377" s="27">
        <v>1</v>
      </c>
    </row>
    <row r="4378" spans="1:26">
      <c r="A4378" s="27">
        <v>2009</v>
      </c>
      <c r="B4378" t="s">
        <v>108</v>
      </c>
      <c r="C4378" s="27">
        <v>0</v>
      </c>
      <c r="D4378" s="27">
        <v>0</v>
      </c>
      <c r="E4378" s="27">
        <v>0</v>
      </c>
      <c r="F4378" s="27">
        <v>0</v>
      </c>
      <c r="G4378" s="27">
        <v>1</v>
      </c>
      <c r="H4378" s="27">
        <v>1</v>
      </c>
      <c r="I4378" s="27">
        <v>0</v>
      </c>
      <c r="J4378" s="27">
        <v>0</v>
      </c>
      <c r="K4378" s="27">
        <v>6</v>
      </c>
      <c r="L4378" s="27">
        <v>1</v>
      </c>
      <c r="M4378" s="27">
        <v>1</v>
      </c>
      <c r="N4378" s="27">
        <v>1</v>
      </c>
      <c r="O4378" s="27">
        <v>1</v>
      </c>
      <c r="P4378" s="27">
        <v>2345000000</v>
      </c>
      <c r="Q4378" s="27">
        <v>2345294875</v>
      </c>
      <c r="R4378" s="27">
        <v>1</v>
      </c>
      <c r="S4378" s="27">
        <v>1</v>
      </c>
      <c r="T4378" s="33">
        <v>0.81595367947064712</v>
      </c>
      <c r="U4378" s="27">
        <v>20895909.399999999</v>
      </c>
      <c r="V4378" s="27">
        <v>0</v>
      </c>
      <c r="W4378" s="27">
        <v>84181000</v>
      </c>
      <c r="X4378" s="27">
        <v>19000000</v>
      </c>
      <c r="Y4378" s="27"/>
      <c r="Z4378" s="27">
        <v>1</v>
      </c>
    </row>
    <row r="4379" spans="1:26">
      <c r="A4379" s="27">
        <v>2010</v>
      </c>
      <c r="B4379" t="s">
        <v>108</v>
      </c>
      <c r="C4379" s="27">
        <v>71045920</v>
      </c>
      <c r="D4379" s="27">
        <v>14209184</v>
      </c>
      <c r="E4379" s="27">
        <v>71045920</v>
      </c>
      <c r="F4379" s="27">
        <v>71045920</v>
      </c>
      <c r="G4379" s="27">
        <v>1</v>
      </c>
      <c r="H4379" s="27">
        <v>1</v>
      </c>
      <c r="I4379" s="27">
        <v>0</v>
      </c>
      <c r="J4379" s="27">
        <v>0</v>
      </c>
      <c r="K4379" s="27">
        <v>6</v>
      </c>
      <c r="L4379" s="27">
        <v>1</v>
      </c>
      <c r="M4379" s="27">
        <v>1</v>
      </c>
      <c r="N4379" s="27">
        <v>1</v>
      </c>
      <c r="O4379" s="27">
        <v>1</v>
      </c>
      <c r="P4379" s="27">
        <v>2588000000</v>
      </c>
      <c r="Q4379" s="27">
        <v>2588176054.6875</v>
      </c>
      <c r="R4379" s="27">
        <v>1</v>
      </c>
      <c r="S4379" s="27">
        <v>1</v>
      </c>
      <c r="T4379" s="33">
        <v>1.0070075781651076</v>
      </c>
      <c r="U4379" s="27">
        <v>27629844.600000001</v>
      </c>
      <c r="V4379" s="27">
        <v>0</v>
      </c>
      <c r="W4379" s="27">
        <v>98640000</v>
      </c>
      <c r="X4379" s="27">
        <v>41000000</v>
      </c>
      <c r="Y4379" s="27"/>
      <c r="Z4379" s="27">
        <v>1</v>
      </c>
    </row>
    <row r="4380" spans="1:26">
      <c r="A4380" s="27">
        <v>2011</v>
      </c>
      <c r="B4380" t="s">
        <v>108</v>
      </c>
      <c r="C4380" s="27">
        <v>74441368</v>
      </c>
      <c r="D4380" s="27">
        <v>29776546</v>
      </c>
      <c r="E4380" s="27">
        <v>74441368</v>
      </c>
      <c r="F4380" s="27">
        <v>0</v>
      </c>
      <c r="G4380" s="27">
        <v>1</v>
      </c>
      <c r="H4380" s="27">
        <v>1</v>
      </c>
      <c r="I4380" s="27">
        <v>0</v>
      </c>
      <c r="J4380" s="27">
        <v>0</v>
      </c>
      <c r="K4380" s="27">
        <v>6</v>
      </c>
      <c r="L4380" s="27">
        <v>1</v>
      </c>
      <c r="M4380" s="27">
        <v>1</v>
      </c>
      <c r="N4380" s="27">
        <v>1</v>
      </c>
      <c r="O4380" s="27">
        <v>1</v>
      </c>
      <c r="P4380" s="27">
        <v>2629000000</v>
      </c>
      <c r="Q4380" s="27">
        <v>2774351760.0328722</v>
      </c>
      <c r="R4380" s="27">
        <v>1</v>
      </c>
      <c r="S4380" s="27">
        <v>1</v>
      </c>
      <c r="T4380" s="33">
        <v>1.116808011796752</v>
      </c>
      <c r="U4380" s="27">
        <v>27544444.899999999</v>
      </c>
      <c r="V4380" s="27">
        <v>0</v>
      </c>
      <c r="W4380" s="27">
        <v>102685000</v>
      </c>
      <c r="X4380" s="27">
        <v>43000000</v>
      </c>
      <c r="Y4380" s="27"/>
      <c r="Z4380" s="27">
        <v>1</v>
      </c>
    </row>
    <row r="4381" spans="1:26">
      <c r="A4381" s="27">
        <v>2012</v>
      </c>
      <c r="B4381" t="s">
        <v>108</v>
      </c>
      <c r="C4381" s="27">
        <v>231847720</v>
      </c>
      <c r="D4381" s="27">
        <v>76849562</v>
      </c>
      <c r="E4381" s="27">
        <v>231847720</v>
      </c>
      <c r="F4381" s="27">
        <v>155647696</v>
      </c>
      <c r="G4381" s="27">
        <v>1</v>
      </c>
      <c r="H4381" s="27">
        <v>1</v>
      </c>
      <c r="I4381" s="27">
        <v>0</v>
      </c>
      <c r="J4381" s="27">
        <v>0</v>
      </c>
      <c r="K4381" s="27">
        <v>6</v>
      </c>
      <c r="L4381" s="27">
        <v>1</v>
      </c>
      <c r="M4381" s="27">
        <v>1</v>
      </c>
      <c r="N4381" s="27">
        <v>1</v>
      </c>
      <c r="O4381" s="27">
        <v>1</v>
      </c>
      <c r="P4381" s="27">
        <v>2885000000</v>
      </c>
      <c r="Q4381" s="27">
        <v>2886170571.6963449</v>
      </c>
      <c r="R4381" s="27">
        <v>1</v>
      </c>
      <c r="S4381" s="27">
        <v>1</v>
      </c>
      <c r="T4381" s="33">
        <v>0.99562684078172081</v>
      </c>
      <c r="U4381" s="27">
        <v>27574047.699999999</v>
      </c>
      <c r="V4381" s="27">
        <v>0</v>
      </c>
      <c r="W4381" s="27">
        <v>104731000</v>
      </c>
      <c r="X4381" s="27">
        <v>42000000</v>
      </c>
      <c r="Y4381" s="27"/>
      <c r="Z4381" s="27">
        <v>1</v>
      </c>
    </row>
    <row r="4382" spans="1:26">
      <c r="A4382" s="27">
        <v>2013</v>
      </c>
      <c r="B4382" t="s">
        <v>108</v>
      </c>
      <c r="C4382" s="27">
        <v>236209984</v>
      </c>
      <c r="D4382" s="27">
        <v>125537496</v>
      </c>
      <c r="E4382" s="27">
        <v>236209984</v>
      </c>
      <c r="F4382" s="27">
        <v>3873617.75</v>
      </c>
      <c r="G4382" s="27">
        <v>1</v>
      </c>
      <c r="H4382" s="27">
        <v>1</v>
      </c>
      <c r="I4382" s="27">
        <v>0</v>
      </c>
      <c r="J4382" s="27">
        <v>0</v>
      </c>
      <c r="K4382" s="27">
        <v>6</v>
      </c>
      <c r="L4382" s="27">
        <v>1</v>
      </c>
      <c r="M4382" s="27">
        <v>1</v>
      </c>
      <c r="N4382" s="27">
        <v>1</v>
      </c>
      <c r="O4382" s="27">
        <v>1</v>
      </c>
      <c r="P4382" s="27">
        <v>3284000000</v>
      </c>
      <c r="Q4382" s="27">
        <v>3295011381.7540526</v>
      </c>
      <c r="R4382" s="27">
        <v>1</v>
      </c>
      <c r="S4382" s="27">
        <v>1</v>
      </c>
      <c r="T4382" s="33">
        <v>0.99710818219516861</v>
      </c>
      <c r="U4382" s="27">
        <v>22105326.300000001</v>
      </c>
      <c r="V4382" s="27">
        <v>0</v>
      </c>
      <c r="W4382" s="27">
        <v>107172000</v>
      </c>
      <c r="X4382" s="27">
        <v>40000000</v>
      </c>
      <c r="Y4382" s="27"/>
      <c r="Z4382" s="27">
        <v>1</v>
      </c>
    </row>
    <row r="4383" spans="1:26">
      <c r="A4383" s="27">
        <v>2014</v>
      </c>
      <c r="B4383" t="s">
        <v>108</v>
      </c>
      <c r="C4383" s="27">
        <v>238221800</v>
      </c>
      <c r="D4383" s="27">
        <v>174251080</v>
      </c>
      <c r="E4383" s="27">
        <v>238221800</v>
      </c>
      <c r="F4383" s="27">
        <v>503250.89208984375</v>
      </c>
      <c r="G4383" s="27">
        <v>1</v>
      </c>
      <c r="H4383" s="27">
        <v>1</v>
      </c>
      <c r="I4383" s="27">
        <v>0</v>
      </c>
      <c r="J4383" s="27">
        <v>0</v>
      </c>
      <c r="K4383" s="27">
        <v>6</v>
      </c>
      <c r="L4383" s="27">
        <v>1</v>
      </c>
      <c r="M4383" s="27">
        <v>1</v>
      </c>
      <c r="N4383" s="27">
        <v>1</v>
      </c>
      <c r="O4383" s="27">
        <v>1</v>
      </c>
      <c r="P4383" s="27">
        <v>3690000000</v>
      </c>
      <c r="Q4383" s="27">
        <v>3697351596.8375335</v>
      </c>
      <c r="R4383" s="27">
        <v>1</v>
      </c>
      <c r="S4383" s="27">
        <v>1</v>
      </c>
      <c r="T4383" s="33">
        <v>0.96696016921402161</v>
      </c>
      <c r="U4383" s="27">
        <v>14856097.699999999</v>
      </c>
      <c r="V4383" s="27">
        <v>0</v>
      </c>
      <c r="W4383" s="27">
        <v>98725000</v>
      </c>
      <c r="X4383" s="27">
        <v>39000000</v>
      </c>
      <c r="Y4383" s="27"/>
      <c r="Z4383" s="27">
        <v>1</v>
      </c>
    </row>
    <row r="4384" spans="1:26">
      <c r="A4384" s="27">
        <v>2015</v>
      </c>
      <c r="B4384" t="s">
        <v>108</v>
      </c>
      <c r="C4384" s="27">
        <v>608844936</v>
      </c>
      <c r="D4384" s="27">
        <v>278220496</v>
      </c>
      <c r="E4384" s="27">
        <v>608844936</v>
      </c>
      <c r="F4384" s="27">
        <v>373838496</v>
      </c>
      <c r="G4384" s="27">
        <v>1</v>
      </c>
      <c r="H4384" s="27">
        <v>1</v>
      </c>
      <c r="I4384" s="27">
        <v>0</v>
      </c>
      <c r="J4384" s="27">
        <v>0</v>
      </c>
      <c r="K4384" s="27">
        <v>6</v>
      </c>
      <c r="L4384" s="27">
        <v>1</v>
      </c>
      <c r="M4384" s="27">
        <v>1</v>
      </c>
      <c r="N4384" s="27">
        <v>1</v>
      </c>
      <c r="O4384" s="27">
        <v>1</v>
      </c>
      <c r="P4384" s="27">
        <v>3995000000</v>
      </c>
      <c r="Q4384" s="27">
        <v>4109424801.4083476</v>
      </c>
      <c r="R4384" s="27">
        <v>1</v>
      </c>
      <c r="S4384" s="27">
        <v>1</v>
      </c>
      <c r="T4384" s="33">
        <v>0.821813335342235</v>
      </c>
      <c r="U4384" s="27">
        <v>13072976.800000001</v>
      </c>
      <c r="V4384" s="27">
        <v>0</v>
      </c>
      <c r="W4384" s="27">
        <v>92646000</v>
      </c>
      <c r="X4384" s="27">
        <v>41000000</v>
      </c>
      <c r="Y4384" s="27"/>
      <c r="Z4384" s="27">
        <v>1</v>
      </c>
    </row>
    <row r="4385" spans="1:26">
      <c r="A4385" s="27">
        <v>2016</v>
      </c>
      <c r="B4385" t="s">
        <v>108</v>
      </c>
      <c r="C4385" s="27">
        <v>1019733968</v>
      </c>
      <c r="D4385" s="27">
        <v>459010112</v>
      </c>
      <c r="E4385" s="27">
        <v>1019733968</v>
      </c>
      <c r="F4385" s="27">
        <v>430463440</v>
      </c>
      <c r="G4385" s="27">
        <v>1</v>
      </c>
      <c r="H4385" s="27">
        <v>1</v>
      </c>
      <c r="I4385" s="27">
        <v>0</v>
      </c>
      <c r="J4385" s="27">
        <v>0</v>
      </c>
      <c r="K4385" s="27">
        <v>6</v>
      </c>
      <c r="L4385" s="27">
        <v>1</v>
      </c>
      <c r="M4385" s="27">
        <v>1</v>
      </c>
      <c r="N4385" s="27">
        <v>1</v>
      </c>
      <c r="O4385" s="27">
        <v>1</v>
      </c>
      <c r="P4385" s="27">
        <v>4213000000</v>
      </c>
      <c r="Q4385" s="27">
        <v>4414055724.8026276</v>
      </c>
      <c r="R4385" s="27">
        <v>1</v>
      </c>
      <c r="S4385" s="27">
        <v>1</v>
      </c>
      <c r="T4385" s="33">
        <v>0.86004996979414983</v>
      </c>
      <c r="U4385" s="27">
        <v>12131233.9</v>
      </c>
      <c r="V4385" s="27">
        <v>0</v>
      </c>
      <c r="W4385" s="27">
        <v>87511000</v>
      </c>
      <c r="X4385" s="27">
        <v>41000000</v>
      </c>
      <c r="Y4385" s="27"/>
      <c r="Z4385" s="27">
        <v>1</v>
      </c>
    </row>
    <row r="4386" spans="1:26">
      <c r="A4386" s="27">
        <v>2017</v>
      </c>
      <c r="B4386" t="s">
        <v>108</v>
      </c>
      <c r="C4386" s="27">
        <v>1379087616</v>
      </c>
      <c r="D4386" s="27">
        <v>711194772</v>
      </c>
      <c r="E4386" s="27">
        <v>1379087616</v>
      </c>
      <c r="F4386" s="27">
        <v>368900000</v>
      </c>
      <c r="G4386" s="27">
        <v>1</v>
      </c>
      <c r="H4386" s="27">
        <v>1</v>
      </c>
      <c r="I4386" s="27">
        <v>0</v>
      </c>
      <c r="J4386" s="27">
        <v>0</v>
      </c>
      <c r="K4386" s="27">
        <v>6</v>
      </c>
      <c r="L4386" s="27">
        <v>1</v>
      </c>
      <c r="M4386" s="27">
        <v>1</v>
      </c>
      <c r="N4386" s="27">
        <v>1</v>
      </c>
      <c r="O4386" s="27">
        <v>1</v>
      </c>
      <c r="P4386" s="27">
        <v>4505000000</v>
      </c>
      <c r="Q4386" s="27">
        <v>4865546027.0157013</v>
      </c>
      <c r="R4386" s="27">
        <v>1</v>
      </c>
      <c r="S4386" s="27">
        <v>1</v>
      </c>
      <c r="T4386" s="33">
        <v>0.90809244833766045</v>
      </c>
      <c r="U4386" s="27">
        <v>12267492.300000001</v>
      </c>
      <c r="V4386" s="27">
        <v>0</v>
      </c>
      <c r="W4386" s="27">
        <v>90115000</v>
      </c>
      <c r="X4386" s="27">
        <v>43000000</v>
      </c>
      <c r="Y4386" s="27"/>
      <c r="Z4386" s="27">
        <v>1</v>
      </c>
    </row>
    <row r="4387" spans="1:26">
      <c r="A4387" s="27">
        <v>1960</v>
      </c>
      <c r="B4387" t="s">
        <v>26</v>
      </c>
      <c r="C4387" s="27"/>
      <c r="D4387" s="27"/>
      <c r="E4387" s="27"/>
      <c r="F4387" s="27">
        <v>0</v>
      </c>
      <c r="G4387" s="27">
        <v>0</v>
      </c>
      <c r="H4387" s="27">
        <v>0</v>
      </c>
      <c r="I4387" s="27">
        <v>1</v>
      </c>
      <c r="J4387" s="27">
        <v>0</v>
      </c>
      <c r="K4387" s="27">
        <v>4</v>
      </c>
      <c r="L4387" s="27">
        <v>1</v>
      </c>
      <c r="M4387" s="27">
        <v>0</v>
      </c>
      <c r="N4387" s="27">
        <v>0</v>
      </c>
      <c r="O4387" s="27">
        <v>0</v>
      </c>
      <c r="P4387" s="27"/>
      <c r="Q4387" s="27"/>
      <c r="R4387" s="27">
        <v>0</v>
      </c>
      <c r="S4387" s="27">
        <v>0</v>
      </c>
      <c r="T4387" s="33">
        <v>0.99364431383616725</v>
      </c>
      <c r="U4387" s="27"/>
      <c r="V4387" s="27"/>
      <c r="W4387" s="27"/>
      <c r="X4387" s="27"/>
      <c r="Y4387" s="27"/>
      <c r="Z4387" s="27">
        <v>1</v>
      </c>
    </row>
    <row r="4388" spans="1:26">
      <c r="A4388" s="27">
        <v>1961</v>
      </c>
      <c r="B4388" t="s">
        <v>26</v>
      </c>
      <c r="C4388" s="27"/>
      <c r="D4388" s="27"/>
      <c r="E4388" s="27"/>
      <c r="F4388" s="27">
        <v>19600000</v>
      </c>
      <c r="G4388" s="27">
        <v>0</v>
      </c>
      <c r="H4388" s="27">
        <v>0</v>
      </c>
      <c r="I4388" s="27">
        <v>1</v>
      </c>
      <c r="J4388" s="27">
        <v>0</v>
      </c>
      <c r="K4388" s="27">
        <v>4</v>
      </c>
      <c r="L4388" s="27">
        <v>1</v>
      </c>
      <c r="M4388" s="27">
        <v>0</v>
      </c>
      <c r="N4388" s="27">
        <v>0</v>
      </c>
      <c r="O4388" s="27">
        <v>0</v>
      </c>
      <c r="P4388" s="27"/>
      <c r="Q4388" s="27"/>
      <c r="R4388" s="27">
        <v>1</v>
      </c>
      <c r="S4388" s="27">
        <v>1</v>
      </c>
      <c r="T4388" s="33">
        <v>0.97346733996739376</v>
      </c>
      <c r="U4388" s="27"/>
      <c r="V4388" s="27"/>
      <c r="W4388" s="27"/>
      <c r="X4388" s="27"/>
      <c r="Y4388" s="27"/>
      <c r="Z4388" s="27">
        <v>1</v>
      </c>
    </row>
    <row r="4389" spans="1:26">
      <c r="A4389" s="27">
        <v>1962</v>
      </c>
      <c r="B4389" t="s">
        <v>26</v>
      </c>
      <c r="C4389" s="27"/>
      <c r="D4389" s="27"/>
      <c r="E4389" s="27"/>
      <c r="F4389" s="27">
        <v>0</v>
      </c>
      <c r="G4389" s="27">
        <v>0</v>
      </c>
      <c r="H4389" s="27">
        <v>0</v>
      </c>
      <c r="I4389" s="27">
        <v>1</v>
      </c>
      <c r="J4389" s="27">
        <v>0</v>
      </c>
      <c r="K4389" s="27">
        <v>4</v>
      </c>
      <c r="L4389" s="27">
        <v>1</v>
      </c>
      <c r="M4389" s="27">
        <v>0</v>
      </c>
      <c r="N4389" s="27">
        <v>0</v>
      </c>
      <c r="O4389" s="27">
        <v>0</v>
      </c>
      <c r="P4389" s="27"/>
      <c r="Q4389" s="27"/>
      <c r="R4389" s="27">
        <v>1</v>
      </c>
      <c r="S4389" s="27">
        <v>1</v>
      </c>
      <c r="T4389" s="33">
        <v>0.97699079984331827</v>
      </c>
      <c r="U4389" s="27"/>
      <c r="V4389" s="27"/>
      <c r="W4389" s="27"/>
      <c r="X4389" s="27"/>
      <c r="Y4389" s="27"/>
      <c r="Z4389" s="27">
        <v>1</v>
      </c>
    </row>
    <row r="4390" spans="1:26">
      <c r="A4390" s="27">
        <v>1963</v>
      </c>
      <c r="B4390" t="s">
        <v>26</v>
      </c>
      <c r="C4390" s="27"/>
      <c r="D4390" s="27"/>
      <c r="E4390" s="27"/>
      <c r="F4390" s="27">
        <v>0</v>
      </c>
      <c r="G4390" s="27">
        <v>0</v>
      </c>
      <c r="H4390" s="27">
        <v>0</v>
      </c>
      <c r="I4390" s="27">
        <v>1</v>
      </c>
      <c r="J4390" s="27">
        <v>0</v>
      </c>
      <c r="K4390" s="27">
        <v>4</v>
      </c>
      <c r="L4390" s="27">
        <v>1</v>
      </c>
      <c r="M4390" s="27">
        <v>0</v>
      </c>
      <c r="N4390" s="27">
        <v>0</v>
      </c>
      <c r="O4390" s="27">
        <v>0</v>
      </c>
      <c r="P4390" s="27"/>
      <c r="Q4390" s="27"/>
      <c r="R4390" s="27">
        <v>1</v>
      </c>
      <c r="S4390" s="27">
        <v>1</v>
      </c>
      <c r="T4390" s="33">
        <v>0.98866747285419376</v>
      </c>
      <c r="U4390" s="27"/>
      <c r="V4390" s="27"/>
      <c r="W4390" s="27"/>
      <c r="X4390" s="27"/>
      <c r="Y4390" s="27"/>
      <c r="Z4390" s="27">
        <v>1</v>
      </c>
    </row>
    <row r="4391" spans="1:26">
      <c r="A4391" s="27">
        <v>1964</v>
      </c>
      <c r="B4391" t="s">
        <v>26</v>
      </c>
      <c r="C4391" s="27"/>
      <c r="D4391" s="27"/>
      <c r="E4391" s="27"/>
      <c r="F4391" s="27">
        <v>15000000</v>
      </c>
      <c r="G4391" s="27">
        <v>0</v>
      </c>
      <c r="H4391" s="27">
        <v>0</v>
      </c>
      <c r="I4391" s="27">
        <v>1</v>
      </c>
      <c r="J4391" s="27">
        <v>0</v>
      </c>
      <c r="K4391" s="27">
        <v>4</v>
      </c>
      <c r="L4391" s="27">
        <v>1</v>
      </c>
      <c r="M4391" s="27">
        <v>0</v>
      </c>
      <c r="N4391" s="27">
        <v>0</v>
      </c>
      <c r="O4391" s="27">
        <v>0</v>
      </c>
      <c r="P4391" s="27"/>
      <c r="Q4391" s="27"/>
      <c r="R4391" s="27">
        <v>1</v>
      </c>
      <c r="S4391" s="27">
        <v>1</v>
      </c>
      <c r="T4391" s="33">
        <v>1.0337554660061781</v>
      </c>
      <c r="U4391" s="27"/>
      <c r="V4391" s="27"/>
      <c r="W4391" s="27"/>
      <c r="X4391" s="27"/>
      <c r="Y4391" s="27"/>
      <c r="Z4391" s="27">
        <v>1</v>
      </c>
    </row>
    <row r="4392" spans="1:26">
      <c r="A4392" s="27">
        <v>1965</v>
      </c>
      <c r="B4392" t="s">
        <v>26</v>
      </c>
      <c r="C4392" s="27"/>
      <c r="D4392" s="27"/>
      <c r="E4392" s="27"/>
      <c r="F4392" s="27">
        <v>0</v>
      </c>
      <c r="G4392" s="27">
        <v>0</v>
      </c>
      <c r="H4392" s="27">
        <v>0</v>
      </c>
      <c r="I4392" s="27">
        <v>1</v>
      </c>
      <c r="J4392" s="27">
        <v>0</v>
      </c>
      <c r="K4392" s="27">
        <v>4</v>
      </c>
      <c r="L4392" s="27">
        <v>1</v>
      </c>
      <c r="M4392" s="27">
        <v>0</v>
      </c>
      <c r="N4392" s="27">
        <v>0</v>
      </c>
      <c r="O4392" s="27">
        <v>0</v>
      </c>
      <c r="P4392" s="27"/>
      <c r="Q4392" s="27"/>
      <c r="R4392" s="27">
        <v>1</v>
      </c>
      <c r="S4392" s="27">
        <v>1</v>
      </c>
      <c r="T4392" s="33">
        <v>1.0227515959565798</v>
      </c>
      <c r="U4392" s="27"/>
      <c r="V4392" s="27"/>
      <c r="W4392" s="27"/>
      <c r="X4392" s="27"/>
      <c r="Y4392" s="27"/>
      <c r="Z4392" s="27">
        <v>1</v>
      </c>
    </row>
    <row r="4393" spans="1:26">
      <c r="A4393" s="27">
        <v>1966</v>
      </c>
      <c r="B4393" t="s">
        <v>26</v>
      </c>
      <c r="C4393" s="27"/>
      <c r="D4393" s="27"/>
      <c r="E4393" s="27"/>
      <c r="F4393" s="27">
        <v>3000000</v>
      </c>
      <c r="G4393" s="27">
        <v>0</v>
      </c>
      <c r="H4393" s="27">
        <v>0</v>
      </c>
      <c r="I4393" s="27">
        <v>1</v>
      </c>
      <c r="J4393" s="27">
        <v>0</v>
      </c>
      <c r="K4393" s="27">
        <v>4</v>
      </c>
      <c r="L4393" s="27">
        <v>1</v>
      </c>
      <c r="M4393" s="27">
        <v>0</v>
      </c>
      <c r="N4393" s="27">
        <v>0</v>
      </c>
      <c r="O4393" s="27">
        <v>0</v>
      </c>
      <c r="P4393" s="27"/>
      <c r="Q4393" s="27"/>
      <c r="R4393" s="27">
        <v>1</v>
      </c>
      <c r="S4393" s="27">
        <v>1</v>
      </c>
      <c r="T4393" s="33">
        <v>1.060453919000093</v>
      </c>
      <c r="U4393" s="27"/>
      <c r="V4393" s="27"/>
      <c r="W4393" s="27"/>
      <c r="X4393" s="27"/>
      <c r="Y4393" s="27"/>
      <c r="Z4393" s="27">
        <v>1</v>
      </c>
    </row>
    <row r="4394" spans="1:26">
      <c r="A4394" s="27">
        <v>1967</v>
      </c>
      <c r="B4394" t="s">
        <v>26</v>
      </c>
      <c r="C4394" s="27"/>
      <c r="D4394" s="27"/>
      <c r="E4394" s="27"/>
      <c r="F4394" s="27">
        <v>5000000</v>
      </c>
      <c r="G4394" s="27">
        <v>0</v>
      </c>
      <c r="H4394" s="27">
        <v>0</v>
      </c>
      <c r="I4394" s="27">
        <v>1</v>
      </c>
      <c r="J4394" s="27">
        <v>0</v>
      </c>
      <c r="K4394" s="27">
        <v>4</v>
      </c>
      <c r="L4394" s="27">
        <v>1</v>
      </c>
      <c r="M4394" s="27">
        <v>0</v>
      </c>
      <c r="N4394" s="27">
        <v>0</v>
      </c>
      <c r="O4394" s="27">
        <v>0</v>
      </c>
      <c r="P4394" s="27"/>
      <c r="Q4394" s="27">
        <v>275494520.14199948</v>
      </c>
      <c r="R4394" s="27">
        <v>1</v>
      </c>
      <c r="S4394" s="27">
        <v>1</v>
      </c>
      <c r="T4394" s="33">
        <v>1.0100991944882907</v>
      </c>
      <c r="U4394" s="27"/>
      <c r="V4394" s="27"/>
      <c r="W4394" s="27"/>
      <c r="X4394" s="27"/>
      <c r="Y4394" s="27"/>
      <c r="Z4394" s="27">
        <v>1</v>
      </c>
    </row>
    <row r="4395" spans="1:26">
      <c r="A4395" s="27">
        <v>1968</v>
      </c>
      <c r="B4395" t="s">
        <v>26</v>
      </c>
      <c r="C4395" s="27"/>
      <c r="D4395" s="27"/>
      <c r="E4395" s="27"/>
      <c r="F4395" s="27">
        <v>0</v>
      </c>
      <c r="G4395" s="27">
        <v>0</v>
      </c>
      <c r="H4395" s="27">
        <v>0</v>
      </c>
      <c r="I4395" s="27">
        <v>1</v>
      </c>
      <c r="J4395" s="27">
        <v>0</v>
      </c>
      <c r="K4395" s="27">
        <v>4</v>
      </c>
      <c r="L4395" s="27">
        <v>1</v>
      </c>
      <c r="M4395" s="27">
        <v>0</v>
      </c>
      <c r="N4395" s="27">
        <v>0</v>
      </c>
      <c r="O4395" s="27">
        <v>0</v>
      </c>
      <c r="P4395" s="27"/>
      <c r="Q4395" s="27">
        <v>343771964.66216713</v>
      </c>
      <c r="R4395" s="27">
        <v>1</v>
      </c>
      <c r="S4395" s="27">
        <v>1</v>
      </c>
      <c r="T4395" s="33">
        <v>0.99765870157012104</v>
      </c>
      <c r="U4395" s="27"/>
      <c r="V4395" s="27"/>
      <c r="W4395" s="27"/>
      <c r="X4395" s="27"/>
      <c r="Y4395" s="27"/>
      <c r="Z4395" s="27">
        <v>1</v>
      </c>
    </row>
    <row r="4396" spans="1:26">
      <c r="A4396" s="27">
        <v>1969</v>
      </c>
      <c r="B4396" t="s">
        <v>26</v>
      </c>
      <c r="C4396" s="27"/>
      <c r="D4396" s="27"/>
      <c r="E4396" s="27"/>
      <c r="F4396" s="27">
        <v>0</v>
      </c>
      <c r="G4396" s="27">
        <v>0</v>
      </c>
      <c r="H4396" s="27">
        <v>0</v>
      </c>
      <c r="I4396" s="27">
        <v>1</v>
      </c>
      <c r="J4396" s="27">
        <v>0</v>
      </c>
      <c r="K4396" s="27">
        <v>4</v>
      </c>
      <c r="L4396" s="27">
        <v>1</v>
      </c>
      <c r="M4396" s="27">
        <v>0</v>
      </c>
      <c r="N4396" s="27">
        <v>0</v>
      </c>
      <c r="O4396" s="27">
        <v>0</v>
      </c>
      <c r="P4396" s="27"/>
      <c r="Q4396" s="27">
        <v>339913833.09624612</v>
      </c>
      <c r="R4396" s="27">
        <v>1</v>
      </c>
      <c r="S4396" s="27">
        <v>1</v>
      </c>
      <c r="T4396" s="33">
        <v>1.0058077459461789</v>
      </c>
      <c r="U4396" s="27"/>
      <c r="V4396" s="27"/>
      <c r="W4396" s="27"/>
      <c r="X4396" s="27"/>
      <c r="Y4396" s="27"/>
      <c r="Z4396" s="27">
        <v>1</v>
      </c>
    </row>
    <row r="4397" spans="1:26">
      <c r="A4397" s="27">
        <v>1970</v>
      </c>
      <c r="B4397" t="s">
        <v>26</v>
      </c>
      <c r="C4397" s="27"/>
      <c r="D4397" s="27"/>
      <c r="E4397" s="27"/>
      <c r="F4397" s="27">
        <v>20000000</v>
      </c>
      <c r="G4397" s="27">
        <v>0</v>
      </c>
      <c r="H4397" s="27">
        <v>0</v>
      </c>
      <c r="I4397" s="27">
        <v>1</v>
      </c>
      <c r="J4397" s="27">
        <v>0</v>
      </c>
      <c r="K4397" s="27">
        <v>4</v>
      </c>
      <c r="L4397" s="27">
        <v>1</v>
      </c>
      <c r="M4397" s="27">
        <v>0</v>
      </c>
      <c r="N4397" s="27">
        <v>0</v>
      </c>
      <c r="O4397" s="27">
        <v>0</v>
      </c>
      <c r="P4397" s="27"/>
      <c r="Q4397" s="27">
        <v>359772363.26220655</v>
      </c>
      <c r="R4397" s="27">
        <v>1</v>
      </c>
      <c r="S4397" s="27">
        <v>1</v>
      </c>
      <c r="T4397" s="33">
        <v>1</v>
      </c>
      <c r="U4397" s="27">
        <v>8580000</v>
      </c>
      <c r="V4397" s="27">
        <v>0</v>
      </c>
      <c r="W4397" s="27">
        <v>5977000</v>
      </c>
      <c r="X4397" s="27"/>
      <c r="Y4397" s="27">
        <v>0</v>
      </c>
      <c r="Z4397" s="27">
        <v>1</v>
      </c>
    </row>
    <row r="4398" spans="1:26">
      <c r="A4398" s="27">
        <v>1971</v>
      </c>
      <c r="B4398" t="s">
        <v>26</v>
      </c>
      <c r="C4398" s="27"/>
      <c r="D4398" s="27"/>
      <c r="E4398" s="27"/>
      <c r="F4398" s="27">
        <v>0</v>
      </c>
      <c r="G4398" s="27">
        <v>0</v>
      </c>
      <c r="H4398" s="27">
        <v>0</v>
      </c>
      <c r="I4398" s="27">
        <v>1</v>
      </c>
      <c r="J4398" s="27">
        <v>0</v>
      </c>
      <c r="K4398" s="27">
        <v>4</v>
      </c>
      <c r="L4398" s="27">
        <v>1</v>
      </c>
      <c r="M4398" s="27">
        <v>0</v>
      </c>
      <c r="N4398" s="27">
        <v>0</v>
      </c>
      <c r="O4398" s="27">
        <v>0</v>
      </c>
      <c r="P4398" s="27"/>
      <c r="Q4398" s="27">
        <v>430096738.3692162</v>
      </c>
      <c r="R4398" s="27">
        <v>1</v>
      </c>
      <c r="S4398" s="27">
        <v>1</v>
      </c>
      <c r="T4398" s="33">
        <v>0.92761372871024128</v>
      </c>
      <c r="U4398" s="27">
        <v>8294748</v>
      </c>
      <c r="V4398" s="27">
        <v>0</v>
      </c>
      <c r="W4398" s="27">
        <v>9547000</v>
      </c>
      <c r="X4398" s="27"/>
      <c r="Y4398" s="27">
        <v>0</v>
      </c>
      <c r="Z4398" s="27">
        <v>1</v>
      </c>
    </row>
    <row r="4399" spans="1:26">
      <c r="A4399" s="27">
        <v>1972</v>
      </c>
      <c r="B4399" t="s">
        <v>26</v>
      </c>
      <c r="C4399" s="27"/>
      <c r="D4399" s="27"/>
      <c r="E4399" s="27"/>
      <c r="F4399" s="27">
        <v>0</v>
      </c>
      <c r="G4399" s="27">
        <v>0</v>
      </c>
      <c r="H4399" s="27">
        <v>0</v>
      </c>
      <c r="I4399" s="27">
        <v>1</v>
      </c>
      <c r="J4399" s="27">
        <v>0</v>
      </c>
      <c r="K4399" s="27">
        <v>4</v>
      </c>
      <c r="L4399" s="27">
        <v>1</v>
      </c>
      <c r="M4399" s="27">
        <v>0</v>
      </c>
      <c r="N4399" s="27">
        <v>0</v>
      </c>
      <c r="O4399" s="27">
        <v>0</v>
      </c>
      <c r="P4399" s="27"/>
      <c r="Q4399" s="27">
        <v>486617332.38740516</v>
      </c>
      <c r="R4399" s="27">
        <v>1</v>
      </c>
      <c r="S4399" s="27">
        <v>1</v>
      </c>
      <c r="T4399" s="33">
        <v>0.92122545142259926</v>
      </c>
      <c r="U4399" s="27">
        <v>9011310</v>
      </c>
      <c r="V4399" s="27">
        <v>0</v>
      </c>
      <c r="W4399" s="27">
        <v>15438000</v>
      </c>
      <c r="X4399" s="27"/>
      <c r="Y4399" s="27">
        <v>0</v>
      </c>
      <c r="Z4399" s="27">
        <v>1</v>
      </c>
    </row>
    <row r="4400" spans="1:26">
      <c r="A4400" s="27">
        <v>1973</v>
      </c>
      <c r="B4400" t="s">
        <v>26</v>
      </c>
      <c r="C4400" s="27"/>
      <c r="D4400" s="27"/>
      <c r="E4400" s="27"/>
      <c r="F4400" s="27">
        <v>20000000</v>
      </c>
      <c r="G4400" s="27">
        <v>0</v>
      </c>
      <c r="H4400" s="27">
        <v>0</v>
      </c>
      <c r="I4400" s="27">
        <v>1</v>
      </c>
      <c r="J4400" s="27">
        <v>0</v>
      </c>
      <c r="K4400" s="27">
        <v>4</v>
      </c>
      <c r="L4400" s="27">
        <v>1</v>
      </c>
      <c r="M4400" s="27">
        <v>0</v>
      </c>
      <c r="N4400" s="27">
        <v>0</v>
      </c>
      <c r="O4400" s="27">
        <v>0</v>
      </c>
      <c r="P4400" s="27"/>
      <c r="Q4400" s="27">
        <v>563683660.31193972</v>
      </c>
      <c r="R4400" s="27">
        <v>1</v>
      </c>
      <c r="S4400" s="27">
        <v>1</v>
      </c>
      <c r="T4400" s="33">
        <v>1.2798279189511945</v>
      </c>
      <c r="U4400" s="27">
        <v>8842912</v>
      </c>
      <c r="V4400" s="27">
        <v>0</v>
      </c>
      <c r="W4400" s="27">
        <v>21695000</v>
      </c>
      <c r="X4400" s="27"/>
      <c r="Y4400" s="27">
        <v>0</v>
      </c>
      <c r="Z4400" s="27">
        <v>1</v>
      </c>
    </row>
    <row r="4401" spans="1:26">
      <c r="A4401" s="27">
        <v>1974</v>
      </c>
      <c r="B4401" t="s">
        <v>26</v>
      </c>
      <c r="C4401" s="27"/>
      <c r="D4401" s="27"/>
      <c r="E4401" s="27"/>
      <c r="F4401" s="27">
        <v>0</v>
      </c>
      <c r="G4401" s="27">
        <v>0</v>
      </c>
      <c r="H4401" s="27">
        <v>0</v>
      </c>
      <c r="I4401" s="27">
        <v>1</v>
      </c>
      <c r="J4401" s="27">
        <v>0</v>
      </c>
      <c r="K4401" s="27">
        <v>4</v>
      </c>
      <c r="L4401" s="27">
        <v>1</v>
      </c>
      <c r="M4401" s="27">
        <v>0</v>
      </c>
      <c r="N4401" s="27">
        <v>0</v>
      </c>
      <c r="O4401" s="27">
        <v>0</v>
      </c>
      <c r="P4401" s="27"/>
      <c r="Q4401" s="27">
        <v>538747268.33335614</v>
      </c>
      <c r="R4401" s="27">
        <v>1</v>
      </c>
      <c r="S4401" s="27">
        <v>1</v>
      </c>
      <c r="T4401" s="33">
        <v>1.2793035310212315</v>
      </c>
      <c r="U4401" s="27">
        <v>12684784</v>
      </c>
      <c r="V4401" s="27">
        <v>0</v>
      </c>
      <c r="W4401" s="27">
        <v>28235000</v>
      </c>
      <c r="X4401" s="27"/>
      <c r="Y4401" s="27">
        <v>0</v>
      </c>
      <c r="Z4401" s="27">
        <v>1</v>
      </c>
    </row>
    <row r="4402" spans="1:26">
      <c r="A4402" s="27">
        <v>1975</v>
      </c>
      <c r="B4402" t="s">
        <v>26</v>
      </c>
      <c r="C4402" s="27"/>
      <c r="D4402" s="27"/>
      <c r="E4402" s="27"/>
      <c r="F4402" s="27">
        <v>0</v>
      </c>
      <c r="G4402" s="27">
        <v>0</v>
      </c>
      <c r="H4402" s="27">
        <v>0</v>
      </c>
      <c r="I4402" s="27">
        <v>1</v>
      </c>
      <c r="J4402" s="27">
        <v>0</v>
      </c>
      <c r="K4402" s="27">
        <v>4</v>
      </c>
      <c r="L4402" s="27">
        <v>1</v>
      </c>
      <c r="M4402" s="27">
        <v>0</v>
      </c>
      <c r="N4402" s="27">
        <v>0</v>
      </c>
      <c r="O4402" s="27">
        <v>0</v>
      </c>
      <c r="P4402" s="27"/>
      <c r="Q4402" s="27">
        <v>830710615.17995417</v>
      </c>
      <c r="R4402" s="27">
        <v>1</v>
      </c>
      <c r="S4402" s="27">
        <v>1</v>
      </c>
      <c r="T4402" s="33">
        <v>0.94696688960437181</v>
      </c>
      <c r="U4402" s="27">
        <v>12432834</v>
      </c>
      <c r="V4402" s="27">
        <v>0</v>
      </c>
      <c r="W4402" s="27">
        <v>41000000</v>
      </c>
      <c r="X4402" s="27"/>
      <c r="Y4402" s="27">
        <v>0</v>
      </c>
      <c r="Z4402" s="27">
        <v>1</v>
      </c>
    </row>
    <row r="4403" spans="1:26">
      <c r="A4403" s="27">
        <v>1976</v>
      </c>
      <c r="B4403" t="s">
        <v>26</v>
      </c>
      <c r="C4403" s="27"/>
      <c r="D4403" s="27"/>
      <c r="E4403" s="27"/>
      <c r="F4403" s="27">
        <v>0</v>
      </c>
      <c r="G4403" s="27">
        <v>0</v>
      </c>
      <c r="H4403" s="27">
        <v>0</v>
      </c>
      <c r="I4403" s="27">
        <v>1</v>
      </c>
      <c r="J4403" s="27">
        <v>0</v>
      </c>
      <c r="K4403" s="27">
        <v>4</v>
      </c>
      <c r="L4403" s="27">
        <v>1</v>
      </c>
      <c r="M4403" s="27">
        <v>0</v>
      </c>
      <c r="N4403" s="27">
        <v>0</v>
      </c>
      <c r="O4403" s="27">
        <v>0</v>
      </c>
      <c r="P4403" s="27"/>
      <c r="Q4403" s="27">
        <v>939227993.66395962</v>
      </c>
      <c r="R4403" s="27">
        <v>1</v>
      </c>
      <c r="S4403" s="27">
        <v>1</v>
      </c>
      <c r="T4403" s="33">
        <v>1.0219497573337515</v>
      </c>
      <c r="U4403" s="27">
        <v>14790095.9</v>
      </c>
      <c r="V4403" s="27">
        <v>0</v>
      </c>
      <c r="W4403" s="27">
        <v>54432000</v>
      </c>
      <c r="X4403" s="27"/>
      <c r="Y4403" s="27">
        <v>0</v>
      </c>
      <c r="Z4403" s="27">
        <v>1</v>
      </c>
    </row>
    <row r="4404" spans="1:26">
      <c r="A4404" s="27">
        <v>1977</v>
      </c>
      <c r="B4404" t="s">
        <v>26</v>
      </c>
      <c r="C4404" s="27"/>
      <c r="D4404" s="27"/>
      <c r="E4404" s="27"/>
      <c r="F4404" s="27">
        <v>0</v>
      </c>
      <c r="G4404" s="27">
        <v>0</v>
      </c>
      <c r="H4404" s="27">
        <v>0</v>
      </c>
      <c r="I4404" s="27">
        <v>1</v>
      </c>
      <c r="J4404" s="27">
        <v>0</v>
      </c>
      <c r="K4404" s="27">
        <v>4</v>
      </c>
      <c r="L4404" s="27">
        <v>1</v>
      </c>
      <c r="M4404" s="27">
        <v>0</v>
      </c>
      <c r="N4404" s="27">
        <v>0</v>
      </c>
      <c r="O4404" s="27">
        <v>0</v>
      </c>
      <c r="P4404" s="27"/>
      <c r="Q4404" s="27">
        <v>1049838492.5575862</v>
      </c>
      <c r="R4404" s="27">
        <v>1</v>
      </c>
      <c r="S4404" s="27">
        <v>1</v>
      </c>
      <c r="T4404" s="33">
        <v>1.0409624303569636</v>
      </c>
      <c r="U4404" s="27">
        <v>13580457.800000001</v>
      </c>
      <c r="V4404" s="27">
        <v>0</v>
      </c>
      <c r="W4404" s="27">
        <v>67082000</v>
      </c>
      <c r="X4404" s="27"/>
      <c r="Y4404" s="27">
        <v>0</v>
      </c>
      <c r="Z4404" s="27">
        <v>1</v>
      </c>
    </row>
    <row r="4405" spans="1:26">
      <c r="A4405" s="27">
        <v>1978</v>
      </c>
      <c r="B4405" t="s">
        <v>26</v>
      </c>
      <c r="C4405" s="27"/>
      <c r="D4405" s="27"/>
      <c r="E4405" s="27"/>
      <c r="F4405" s="27">
        <v>0</v>
      </c>
      <c r="G4405" s="27">
        <v>0</v>
      </c>
      <c r="H4405" s="27">
        <v>0</v>
      </c>
      <c r="I4405" s="27">
        <v>1</v>
      </c>
      <c r="J4405" s="27">
        <v>0</v>
      </c>
      <c r="K4405" s="27">
        <v>4</v>
      </c>
      <c r="L4405" s="27">
        <v>1</v>
      </c>
      <c r="M4405" s="27">
        <v>0</v>
      </c>
      <c r="N4405" s="27">
        <v>0</v>
      </c>
      <c r="O4405" s="27">
        <v>0</v>
      </c>
      <c r="P4405" s="27"/>
      <c r="Q4405" s="27">
        <v>1222702356.109457</v>
      </c>
      <c r="R4405" s="27">
        <v>1</v>
      </c>
      <c r="S4405" s="27">
        <v>1</v>
      </c>
      <c r="T4405" s="33">
        <v>0.91734575384516981</v>
      </c>
      <c r="U4405" s="27">
        <v>25023990.300000001</v>
      </c>
      <c r="V4405" s="27">
        <v>0</v>
      </c>
      <c r="W4405" s="27">
        <v>81551000</v>
      </c>
      <c r="X4405" s="27"/>
      <c r="Y4405" s="27">
        <v>0</v>
      </c>
      <c r="Z4405" s="27">
        <v>1</v>
      </c>
    </row>
    <row r="4406" spans="1:26">
      <c r="A4406" s="27">
        <v>1979</v>
      </c>
      <c r="B4406" t="s">
        <v>26</v>
      </c>
      <c r="C4406" s="27"/>
      <c r="D4406" s="27"/>
      <c r="E4406" s="27"/>
      <c r="F4406" s="27">
        <v>0</v>
      </c>
      <c r="G4406" s="27">
        <v>0</v>
      </c>
      <c r="H4406" s="27">
        <v>0</v>
      </c>
      <c r="I4406" s="27">
        <v>1</v>
      </c>
      <c r="J4406" s="27">
        <v>0</v>
      </c>
      <c r="K4406" s="27">
        <v>4</v>
      </c>
      <c r="L4406" s="27">
        <v>1</v>
      </c>
      <c r="M4406" s="27">
        <v>0</v>
      </c>
      <c r="N4406" s="27">
        <v>0</v>
      </c>
      <c r="O4406" s="27">
        <v>0</v>
      </c>
      <c r="P4406" s="27"/>
      <c r="Q4406" s="27">
        <v>1595423285.6465917</v>
      </c>
      <c r="R4406" s="27">
        <v>0</v>
      </c>
      <c r="S4406" s="27">
        <v>1</v>
      </c>
      <c r="T4406" s="33">
        <v>0.9810294585578897</v>
      </c>
      <c r="U4406" s="27">
        <v>28854796.300000001</v>
      </c>
      <c r="V4406" s="27">
        <v>0</v>
      </c>
      <c r="W4406" s="27">
        <v>101997000</v>
      </c>
      <c r="X4406" s="27"/>
      <c r="Y4406" s="27">
        <v>0</v>
      </c>
      <c r="Z4406" s="27">
        <v>1</v>
      </c>
    </row>
    <row r="4407" spans="1:26">
      <c r="A4407" s="27">
        <v>1980</v>
      </c>
      <c r="B4407" t="s">
        <v>26</v>
      </c>
      <c r="C4407" s="27"/>
      <c r="D4407" s="27"/>
      <c r="E4407" s="27"/>
      <c r="F4407" s="27">
        <v>0</v>
      </c>
      <c r="G4407" s="27">
        <v>0</v>
      </c>
      <c r="H4407" s="27">
        <v>0</v>
      </c>
      <c r="I4407" s="27">
        <v>1</v>
      </c>
      <c r="J4407" s="27">
        <v>0</v>
      </c>
      <c r="K4407" s="27">
        <v>4</v>
      </c>
      <c r="L4407" s="27">
        <v>1</v>
      </c>
      <c r="M4407" s="27">
        <v>0</v>
      </c>
      <c r="N4407" s="27">
        <v>0</v>
      </c>
      <c r="O4407" s="27">
        <v>0</v>
      </c>
      <c r="P4407" s="27">
        <v>2031000000.0000002</v>
      </c>
      <c r="Q4407" s="27">
        <v>1759690811.6069891</v>
      </c>
      <c r="R4407" s="27">
        <v>0</v>
      </c>
      <c r="S4407" s="27">
        <v>1</v>
      </c>
      <c r="T4407" s="33">
        <v>0.94044734443210454</v>
      </c>
      <c r="U4407" s="27">
        <v>38714180.600000001</v>
      </c>
      <c r="V4407" s="27">
        <v>0</v>
      </c>
      <c r="W4407" s="27">
        <v>120800000</v>
      </c>
      <c r="X4407" s="27"/>
      <c r="Y4407" s="27">
        <v>0</v>
      </c>
      <c r="Z4407" s="27">
        <v>1</v>
      </c>
    </row>
    <row r="4408" spans="1:26">
      <c r="A4408" s="27">
        <v>1981</v>
      </c>
      <c r="B4408" t="s">
        <v>26</v>
      </c>
      <c r="C4408" s="27"/>
      <c r="D4408" s="27"/>
      <c r="E4408" s="27"/>
      <c r="F4408" s="27">
        <v>0</v>
      </c>
      <c r="G4408" s="27">
        <v>0</v>
      </c>
      <c r="H4408" s="27">
        <v>0</v>
      </c>
      <c r="I4408" s="27">
        <v>1</v>
      </c>
      <c r="J4408" s="27">
        <v>0</v>
      </c>
      <c r="K4408" s="27">
        <v>4</v>
      </c>
      <c r="L4408" s="27">
        <v>1</v>
      </c>
      <c r="M4408" s="27">
        <v>0</v>
      </c>
      <c r="N4408" s="27">
        <v>0</v>
      </c>
      <c r="O4408" s="27">
        <v>0</v>
      </c>
      <c r="P4408" s="27">
        <v>1660000000</v>
      </c>
      <c r="Q4408" s="27">
        <v>1538972158.1782017</v>
      </c>
      <c r="R4408" s="27">
        <v>0</v>
      </c>
      <c r="S4408" s="27">
        <v>1</v>
      </c>
      <c r="T4408" s="33">
        <v>0.83355014400471705</v>
      </c>
      <c r="U4408" s="27">
        <v>32823976</v>
      </c>
      <c r="V4408" s="27">
        <v>0</v>
      </c>
      <c r="W4408" s="27">
        <v>139829752</v>
      </c>
      <c r="X4408" s="27"/>
      <c r="Y4408" s="27">
        <v>0</v>
      </c>
      <c r="Z4408" s="27">
        <v>1</v>
      </c>
    </row>
    <row r="4409" spans="1:26">
      <c r="A4409" s="27">
        <v>1982</v>
      </c>
      <c r="B4409" t="s">
        <v>26</v>
      </c>
      <c r="C4409" s="27"/>
      <c r="D4409" s="27"/>
      <c r="E4409" s="27"/>
      <c r="F4409" s="27">
        <v>0</v>
      </c>
      <c r="G4409" s="27">
        <v>0</v>
      </c>
      <c r="H4409" s="27">
        <v>0</v>
      </c>
      <c r="I4409" s="27">
        <v>1</v>
      </c>
      <c r="J4409" s="27">
        <v>0</v>
      </c>
      <c r="K4409" s="27">
        <v>4</v>
      </c>
      <c r="L4409" s="27">
        <v>1</v>
      </c>
      <c r="M4409" s="27">
        <v>0</v>
      </c>
      <c r="N4409" s="27">
        <v>0</v>
      </c>
      <c r="O4409" s="27">
        <v>0</v>
      </c>
      <c r="P4409" s="27">
        <v>1468000000</v>
      </c>
      <c r="Q4409" s="27">
        <v>1333754034.2348886</v>
      </c>
      <c r="R4409" s="27">
        <v>0</v>
      </c>
      <c r="S4409" s="27">
        <v>1</v>
      </c>
      <c r="T4409" s="33">
        <v>0.78443295677873848</v>
      </c>
      <c r="U4409" s="27">
        <v>57915761.899999999</v>
      </c>
      <c r="V4409" s="27">
        <v>0</v>
      </c>
      <c r="W4409" s="27">
        <v>153822932.80000001</v>
      </c>
      <c r="X4409" s="27"/>
      <c r="Y4409" s="27">
        <v>0</v>
      </c>
      <c r="Z4409" s="27">
        <v>1</v>
      </c>
    </row>
    <row r="4410" spans="1:26">
      <c r="A4410" s="27">
        <v>1983</v>
      </c>
      <c r="B4410" t="s">
        <v>26</v>
      </c>
      <c r="C4410" s="27"/>
      <c r="D4410" s="27"/>
      <c r="E4410" s="27"/>
      <c r="F4410" s="27">
        <v>150000</v>
      </c>
      <c r="G4410" s="27">
        <v>0</v>
      </c>
      <c r="H4410" s="27">
        <v>0</v>
      </c>
      <c r="I4410" s="27">
        <v>1</v>
      </c>
      <c r="J4410" s="27">
        <v>0</v>
      </c>
      <c r="K4410" s="27">
        <v>4</v>
      </c>
      <c r="L4410" s="27">
        <v>1</v>
      </c>
      <c r="M4410" s="27">
        <v>0</v>
      </c>
      <c r="N4410" s="27">
        <v>0</v>
      </c>
      <c r="O4410" s="27">
        <v>0</v>
      </c>
      <c r="P4410" s="27">
        <v>1418000000</v>
      </c>
      <c r="Q4410" s="27">
        <v>1297765448.5049834</v>
      </c>
      <c r="R4410" s="27">
        <v>1</v>
      </c>
      <c r="S4410" s="27">
        <v>1</v>
      </c>
      <c r="T4410" s="33">
        <v>0.83426891623154475</v>
      </c>
      <c r="U4410" s="27">
        <v>68409490.099999994</v>
      </c>
      <c r="V4410" s="27">
        <v>0</v>
      </c>
      <c r="W4410" s="27">
        <v>171880949</v>
      </c>
      <c r="X4410" s="27"/>
      <c r="Y4410" s="27">
        <v>0</v>
      </c>
      <c r="Z4410" s="27">
        <v>1</v>
      </c>
    </row>
    <row r="4411" spans="1:26">
      <c r="A4411" s="27">
        <v>1984</v>
      </c>
      <c r="B4411" t="s">
        <v>26</v>
      </c>
      <c r="C4411" s="27"/>
      <c r="D4411" s="27"/>
      <c r="E4411" s="27"/>
      <c r="F4411" s="27">
        <v>290000</v>
      </c>
      <c r="G4411" s="27">
        <v>0</v>
      </c>
      <c r="H4411" s="27">
        <v>0</v>
      </c>
      <c r="I4411" s="27">
        <v>1</v>
      </c>
      <c r="J4411" s="27">
        <v>0</v>
      </c>
      <c r="K4411" s="27">
        <v>4</v>
      </c>
      <c r="L4411" s="27">
        <v>1</v>
      </c>
      <c r="M4411" s="27">
        <v>0</v>
      </c>
      <c r="N4411" s="27">
        <v>0</v>
      </c>
      <c r="O4411" s="27">
        <v>0</v>
      </c>
      <c r="P4411" s="27">
        <v>1416000000</v>
      </c>
      <c r="Q4411" s="27">
        <v>1232932008.1371906</v>
      </c>
      <c r="R4411" s="27">
        <v>1</v>
      </c>
      <c r="S4411" s="27">
        <v>1</v>
      </c>
      <c r="T4411" s="33">
        <v>0.82999599794502654</v>
      </c>
      <c r="U4411" s="27">
        <v>82612171.700000003</v>
      </c>
      <c r="V4411" s="27">
        <v>0</v>
      </c>
      <c r="W4411" s="27">
        <v>190892803.69999999</v>
      </c>
      <c r="X4411" s="27"/>
      <c r="Y4411" s="27"/>
      <c r="Z4411" s="27">
        <v>1</v>
      </c>
    </row>
    <row r="4412" spans="1:26">
      <c r="A4412" s="27">
        <v>1985</v>
      </c>
      <c r="B4412" t="s">
        <v>26</v>
      </c>
      <c r="C4412" s="27"/>
      <c r="D4412" s="27"/>
      <c r="E4412" s="27"/>
      <c r="F4412" s="27">
        <v>5950000</v>
      </c>
      <c r="G4412" s="27">
        <v>0</v>
      </c>
      <c r="H4412" s="27">
        <v>0</v>
      </c>
      <c r="I4412" s="27">
        <v>1</v>
      </c>
      <c r="J4412" s="27">
        <v>0</v>
      </c>
      <c r="K4412" s="27">
        <v>4</v>
      </c>
      <c r="L4412" s="27">
        <v>1</v>
      </c>
      <c r="M4412" s="27">
        <v>0</v>
      </c>
      <c r="N4412" s="27">
        <v>0</v>
      </c>
      <c r="O4412" s="27">
        <v>0</v>
      </c>
      <c r="P4412" s="27">
        <v>1426000000</v>
      </c>
      <c r="Q4412" s="27">
        <v>1392195933.3397143</v>
      </c>
      <c r="R4412" s="27">
        <v>1</v>
      </c>
      <c r="S4412" s="27">
        <v>1</v>
      </c>
      <c r="T4412" s="33">
        <v>0.74915719568429318</v>
      </c>
      <c r="U4412" s="27">
        <v>98023225.599999994</v>
      </c>
      <c r="V4412" s="27">
        <v>0</v>
      </c>
      <c r="W4412" s="27">
        <v>224441918</v>
      </c>
      <c r="X4412" s="27"/>
      <c r="Y4412" s="27"/>
      <c r="Z4412" s="27">
        <v>1</v>
      </c>
    </row>
    <row r="4413" spans="1:26">
      <c r="A4413" s="27">
        <v>1986</v>
      </c>
      <c r="B4413" t="s">
        <v>26</v>
      </c>
      <c r="C4413" s="27"/>
      <c r="D4413" s="27"/>
      <c r="E4413" s="27"/>
      <c r="F4413" s="27">
        <v>15300000</v>
      </c>
      <c r="G4413" s="27">
        <v>0</v>
      </c>
      <c r="H4413" s="27">
        <v>0</v>
      </c>
      <c r="I4413" s="27">
        <v>1</v>
      </c>
      <c r="J4413" s="27">
        <v>0</v>
      </c>
      <c r="K4413" s="27">
        <v>4</v>
      </c>
      <c r="L4413" s="27">
        <v>1</v>
      </c>
      <c r="M4413" s="27">
        <v>0</v>
      </c>
      <c r="N4413" s="27">
        <v>0</v>
      </c>
      <c r="O4413" s="27">
        <v>0</v>
      </c>
      <c r="P4413" s="27">
        <v>1981000000</v>
      </c>
      <c r="Q4413" s="27">
        <v>1852163474.5466363</v>
      </c>
      <c r="R4413" s="27">
        <v>1</v>
      </c>
      <c r="S4413" s="27">
        <v>1</v>
      </c>
      <c r="T4413" s="33">
        <v>0.7030572776909082</v>
      </c>
      <c r="U4413" s="27">
        <v>98803256.799999997</v>
      </c>
      <c r="V4413" s="27">
        <v>0</v>
      </c>
      <c r="W4413" s="27">
        <v>276751846.39999998</v>
      </c>
      <c r="X4413" s="27"/>
      <c r="Y4413" s="27"/>
      <c r="Z4413" s="27">
        <v>1</v>
      </c>
    </row>
    <row r="4414" spans="1:26">
      <c r="A4414" s="27">
        <v>1987</v>
      </c>
      <c r="B4414" t="s">
        <v>26</v>
      </c>
      <c r="C4414" s="27"/>
      <c r="D4414" s="27"/>
      <c r="E4414" s="27"/>
      <c r="F4414" s="27">
        <v>4100000</v>
      </c>
      <c r="G4414" s="27">
        <v>0</v>
      </c>
      <c r="H4414" s="27">
        <v>0</v>
      </c>
      <c r="I4414" s="27">
        <v>1</v>
      </c>
      <c r="J4414" s="27">
        <v>0</v>
      </c>
      <c r="K4414" s="27">
        <v>4</v>
      </c>
      <c r="L4414" s="27">
        <v>1</v>
      </c>
      <c r="M4414" s="27">
        <v>0</v>
      </c>
      <c r="N4414" s="27">
        <v>0</v>
      </c>
      <c r="O4414" s="27">
        <v>0</v>
      </c>
      <c r="P4414" s="27">
        <v>2308000000</v>
      </c>
      <c r="Q4414" s="27">
        <v>2090629722.6361115</v>
      </c>
      <c r="R4414" s="27">
        <v>1</v>
      </c>
      <c r="S4414" s="27">
        <v>1</v>
      </c>
      <c r="T4414" s="33">
        <v>0.74330063470010233</v>
      </c>
      <c r="U4414" s="27">
        <v>85179183.700000003</v>
      </c>
      <c r="V4414" s="27">
        <v>0</v>
      </c>
      <c r="W4414" s="27">
        <v>339657793.19999999</v>
      </c>
      <c r="X4414" s="27"/>
      <c r="Y4414" s="27"/>
      <c r="Z4414" s="27">
        <v>1</v>
      </c>
    </row>
    <row r="4415" spans="1:26">
      <c r="A4415" s="27">
        <v>1988</v>
      </c>
      <c r="B4415" t="s">
        <v>26</v>
      </c>
      <c r="C4415" s="27"/>
      <c r="D4415" s="27"/>
      <c r="E4415" s="27"/>
      <c r="F4415" s="27">
        <v>0</v>
      </c>
      <c r="G4415" s="27">
        <v>0</v>
      </c>
      <c r="H4415" s="27">
        <v>0</v>
      </c>
      <c r="I4415" s="27">
        <v>1</v>
      </c>
      <c r="J4415" s="27">
        <v>0</v>
      </c>
      <c r="K4415" s="27">
        <v>4</v>
      </c>
      <c r="L4415" s="27">
        <v>1</v>
      </c>
      <c r="M4415" s="27">
        <v>0</v>
      </c>
      <c r="N4415" s="27">
        <v>0</v>
      </c>
      <c r="O4415" s="27">
        <v>0</v>
      </c>
      <c r="P4415" s="27">
        <v>2316000000</v>
      </c>
      <c r="Q4415" s="27">
        <v>2169040741.5589552</v>
      </c>
      <c r="R4415" s="27">
        <v>1</v>
      </c>
      <c r="S4415" s="27">
        <v>1</v>
      </c>
      <c r="T4415" s="33">
        <v>0.80560957079318884</v>
      </c>
      <c r="U4415" s="27">
        <v>73835867.599999994</v>
      </c>
      <c r="V4415" s="27">
        <v>0</v>
      </c>
      <c r="W4415" s="27">
        <v>389969066.60000002</v>
      </c>
      <c r="X4415" s="27"/>
      <c r="Y4415" s="27"/>
      <c r="Z4415" s="27">
        <v>1</v>
      </c>
    </row>
    <row r="4416" spans="1:26">
      <c r="A4416" s="27">
        <v>1989</v>
      </c>
      <c r="B4416" t="s">
        <v>26</v>
      </c>
      <c r="C4416" s="27"/>
      <c r="D4416" s="27"/>
      <c r="E4416" s="27"/>
      <c r="F4416" s="27">
        <v>550000</v>
      </c>
      <c r="G4416" s="27">
        <v>0</v>
      </c>
      <c r="H4416" s="27">
        <v>0</v>
      </c>
      <c r="I4416" s="27">
        <v>1</v>
      </c>
      <c r="J4416" s="27">
        <v>0</v>
      </c>
      <c r="K4416" s="27">
        <v>4</v>
      </c>
      <c r="L4416" s="27">
        <v>1</v>
      </c>
      <c r="M4416" s="27">
        <v>0</v>
      </c>
      <c r="N4416" s="27">
        <v>0</v>
      </c>
      <c r="O4416" s="27">
        <v>0</v>
      </c>
      <c r="P4416" s="27">
        <v>2827000000</v>
      </c>
      <c r="Q4416" s="27">
        <v>2181821902.4395289</v>
      </c>
      <c r="R4416" s="27">
        <v>1</v>
      </c>
      <c r="S4416" s="27">
        <v>1</v>
      </c>
      <c r="T4416" s="33">
        <v>0.74679040704290955</v>
      </c>
      <c r="U4416" s="27">
        <v>55106671.299999997</v>
      </c>
      <c r="V4416" s="27">
        <v>0</v>
      </c>
      <c r="W4416" s="27">
        <v>432097076.69999999</v>
      </c>
      <c r="X4416" s="27"/>
      <c r="Y4416" s="27"/>
      <c r="Z4416" s="27">
        <v>1</v>
      </c>
    </row>
    <row r="4417" spans="1:26">
      <c r="A4417" s="27">
        <v>1990</v>
      </c>
      <c r="B4417" t="s">
        <v>26</v>
      </c>
      <c r="C4417" s="27"/>
      <c r="D4417" s="27"/>
      <c r="E4417" s="27"/>
      <c r="F4417" s="27">
        <v>0</v>
      </c>
      <c r="G4417" s="27">
        <v>0</v>
      </c>
      <c r="H4417" s="27">
        <v>0</v>
      </c>
      <c r="I4417" s="27">
        <v>1</v>
      </c>
      <c r="J4417" s="27">
        <v>0</v>
      </c>
      <c r="K4417" s="27">
        <v>4</v>
      </c>
      <c r="L4417" s="27">
        <v>1</v>
      </c>
      <c r="M4417" s="27">
        <v>0</v>
      </c>
      <c r="N4417" s="27">
        <v>0</v>
      </c>
      <c r="O4417" s="27">
        <v>0</v>
      </c>
      <c r="P4417" s="27">
        <v>3223000000</v>
      </c>
      <c r="Q4417" s="27">
        <v>2681912030.4938431</v>
      </c>
      <c r="R4417" s="27">
        <v>1</v>
      </c>
      <c r="S4417" s="27">
        <v>1</v>
      </c>
      <c r="T4417" s="33">
        <v>0.70566019682121295</v>
      </c>
      <c r="U4417" s="27">
        <v>69297768.599999994</v>
      </c>
      <c r="V4417" s="27">
        <v>0</v>
      </c>
      <c r="W4417" s="27">
        <v>497612050.80000001</v>
      </c>
      <c r="X4417" s="27"/>
      <c r="Y4417" s="27"/>
      <c r="Z4417" s="27">
        <v>1</v>
      </c>
    </row>
    <row r="4418" spans="1:26">
      <c r="A4418" s="27">
        <v>1991</v>
      </c>
      <c r="B4418" t="s">
        <v>26</v>
      </c>
      <c r="C4418" s="27"/>
      <c r="D4418" s="27"/>
      <c r="E4418" s="27"/>
      <c r="F4418" s="27">
        <v>0</v>
      </c>
      <c r="G4418" s="27">
        <v>0</v>
      </c>
      <c r="H4418" s="27">
        <v>0</v>
      </c>
      <c r="I4418" s="27">
        <v>1</v>
      </c>
      <c r="J4418" s="27">
        <v>0</v>
      </c>
      <c r="K4418" s="27">
        <v>4</v>
      </c>
      <c r="L4418" s="27">
        <v>1</v>
      </c>
      <c r="M4418" s="27">
        <v>0</v>
      </c>
      <c r="N4418" s="27">
        <v>0</v>
      </c>
      <c r="O4418" s="27">
        <v>0</v>
      </c>
      <c r="P4418" s="27">
        <v>3284000000</v>
      </c>
      <c r="Q4418" s="27">
        <v>2724131545.1695795</v>
      </c>
      <c r="R4418" s="27">
        <v>1</v>
      </c>
      <c r="S4418" s="27">
        <v>1</v>
      </c>
      <c r="T4418" s="33">
        <v>0.64778014054484578</v>
      </c>
      <c r="U4418" s="27">
        <v>60029427.700000003</v>
      </c>
      <c r="V4418" s="27">
        <v>0</v>
      </c>
      <c r="W4418" s="27">
        <v>569275420.70000005</v>
      </c>
      <c r="X4418" s="27"/>
      <c r="Y4418" s="27"/>
      <c r="Z4418" s="27">
        <v>1</v>
      </c>
    </row>
    <row r="4419" spans="1:26">
      <c r="A4419" s="27">
        <v>1992</v>
      </c>
      <c r="B4419" t="s">
        <v>26</v>
      </c>
      <c r="C4419" s="27"/>
      <c r="D4419" s="27"/>
      <c r="E4419" s="27"/>
      <c r="F4419" s="27">
        <v>0</v>
      </c>
      <c r="G4419" s="27">
        <v>0</v>
      </c>
      <c r="H4419" s="27">
        <v>0</v>
      </c>
      <c r="I4419" s="27">
        <v>1</v>
      </c>
      <c r="J4419" s="27">
        <v>0</v>
      </c>
      <c r="K4419" s="27">
        <v>4</v>
      </c>
      <c r="L4419" s="27">
        <v>1</v>
      </c>
      <c r="M4419" s="27">
        <v>0</v>
      </c>
      <c r="N4419" s="27">
        <v>0</v>
      </c>
      <c r="O4419" s="27">
        <v>0</v>
      </c>
      <c r="P4419" s="27">
        <v>3372000000</v>
      </c>
      <c r="Q4419" s="27">
        <v>2830673388.8242855</v>
      </c>
      <c r="R4419" s="27">
        <v>1</v>
      </c>
      <c r="S4419" s="27">
        <v>1</v>
      </c>
      <c r="T4419" s="33">
        <v>0.62587770846912083</v>
      </c>
      <c r="U4419" s="27">
        <v>65356500</v>
      </c>
      <c r="V4419" s="27">
        <v>0</v>
      </c>
      <c r="W4419" s="27">
        <v>611063000</v>
      </c>
      <c r="X4419" s="27"/>
      <c r="Y4419" s="27"/>
      <c r="Z4419" s="27">
        <v>1</v>
      </c>
    </row>
    <row r="4420" spans="1:26">
      <c r="A4420" s="27">
        <v>1993</v>
      </c>
      <c r="B4420" t="s">
        <v>26</v>
      </c>
      <c r="C4420" s="27"/>
      <c r="D4420" s="27"/>
      <c r="E4420" s="27"/>
      <c r="F4420" s="27">
        <v>0</v>
      </c>
      <c r="G4420" s="27">
        <v>0</v>
      </c>
      <c r="H4420" s="27">
        <v>0</v>
      </c>
      <c r="I4420" s="27">
        <v>1</v>
      </c>
      <c r="J4420" s="27">
        <v>0</v>
      </c>
      <c r="K4420" s="27">
        <v>4</v>
      </c>
      <c r="L4420" s="27">
        <v>1</v>
      </c>
      <c r="M4420" s="27">
        <v>0</v>
      </c>
      <c r="N4420" s="27">
        <v>0</v>
      </c>
      <c r="O4420" s="27">
        <v>0</v>
      </c>
      <c r="P4420" s="27">
        <v>3362000000</v>
      </c>
      <c r="Q4420" s="27">
        <v>2818280876.0761485</v>
      </c>
      <c r="R4420" s="27">
        <v>1</v>
      </c>
      <c r="S4420" s="27">
        <v>1</v>
      </c>
      <c r="T4420" s="33">
        <v>0.648154718576755</v>
      </c>
      <c r="U4420" s="27">
        <v>70649056.099999994</v>
      </c>
      <c r="V4420" s="27">
        <v>0</v>
      </c>
      <c r="W4420" s="27">
        <v>655665000</v>
      </c>
      <c r="X4420" s="27"/>
      <c r="Y4420" s="27"/>
      <c r="Z4420" s="27">
        <v>1</v>
      </c>
    </row>
    <row r="4421" spans="1:26">
      <c r="A4421" s="27">
        <v>1994</v>
      </c>
      <c r="B4421" t="s">
        <v>26</v>
      </c>
      <c r="C4421" s="27"/>
      <c r="D4421" s="27"/>
      <c r="E4421" s="27"/>
      <c r="F4421" s="27">
        <v>0</v>
      </c>
      <c r="G4421" s="27">
        <v>0</v>
      </c>
      <c r="H4421" s="27">
        <v>0</v>
      </c>
      <c r="I4421" s="27">
        <v>1</v>
      </c>
      <c r="J4421" s="27">
        <v>0</v>
      </c>
      <c r="K4421" s="27">
        <v>4</v>
      </c>
      <c r="L4421" s="27">
        <v>1</v>
      </c>
      <c r="M4421" s="27">
        <v>0</v>
      </c>
      <c r="N4421" s="27">
        <v>0</v>
      </c>
      <c r="O4421" s="27">
        <v>0</v>
      </c>
      <c r="P4421" s="27">
        <v>2575000000</v>
      </c>
      <c r="Q4421" s="27">
        <v>2081846482.7477145</v>
      </c>
      <c r="R4421" s="27">
        <v>1</v>
      </c>
      <c r="S4421" s="27">
        <v>1</v>
      </c>
      <c r="T4421" s="33">
        <v>0.69545665111729171</v>
      </c>
      <c r="U4421" s="27">
        <v>108173421.7</v>
      </c>
      <c r="V4421" s="27">
        <v>0</v>
      </c>
      <c r="W4421" s="27">
        <v>769591000</v>
      </c>
      <c r="X4421" s="27"/>
      <c r="Y4421" s="27"/>
      <c r="Z4421" s="27">
        <v>1</v>
      </c>
    </row>
    <row r="4422" spans="1:26">
      <c r="A4422" s="27">
        <v>1995</v>
      </c>
      <c r="B4422" t="s">
        <v>26</v>
      </c>
      <c r="C4422" s="27"/>
      <c r="D4422" s="27"/>
      <c r="E4422" s="27"/>
      <c r="F4422" s="27">
        <v>0</v>
      </c>
      <c r="G4422" s="27">
        <v>0</v>
      </c>
      <c r="H4422" s="27">
        <v>0</v>
      </c>
      <c r="I4422" s="27">
        <v>1</v>
      </c>
      <c r="J4422" s="27">
        <v>0</v>
      </c>
      <c r="K4422" s="27">
        <v>4</v>
      </c>
      <c r="L4422" s="27">
        <v>1</v>
      </c>
      <c r="M4422" s="27">
        <v>0</v>
      </c>
      <c r="N4422" s="27">
        <v>0</v>
      </c>
      <c r="O4422" s="27">
        <v>0</v>
      </c>
      <c r="P4422" s="27">
        <v>3337000000</v>
      </c>
      <c r="Q4422" s="27">
        <v>2706425298.3681808</v>
      </c>
      <c r="R4422" s="27">
        <v>1</v>
      </c>
      <c r="S4422" s="27">
        <v>1</v>
      </c>
      <c r="T4422" s="33">
        <v>0.69736071622307827</v>
      </c>
      <c r="U4422" s="27">
        <v>147232376.09999999</v>
      </c>
      <c r="V4422" s="27">
        <v>0</v>
      </c>
      <c r="W4422" s="27">
        <v>862998000</v>
      </c>
      <c r="X4422" s="27"/>
      <c r="Y4422" s="27"/>
      <c r="Z4422" s="27">
        <v>1</v>
      </c>
    </row>
    <row r="4423" spans="1:26">
      <c r="A4423" s="27">
        <v>1996</v>
      </c>
      <c r="B4423" t="s">
        <v>26</v>
      </c>
      <c r="C4423" s="27"/>
      <c r="D4423" s="27"/>
      <c r="E4423" s="27"/>
      <c r="F4423" s="27">
        <v>0</v>
      </c>
      <c r="G4423" s="27">
        <v>0</v>
      </c>
      <c r="H4423" s="27">
        <v>0</v>
      </c>
      <c r="I4423" s="27">
        <v>1</v>
      </c>
      <c r="J4423" s="27">
        <v>0</v>
      </c>
      <c r="K4423" s="27">
        <v>4</v>
      </c>
      <c r="L4423" s="27">
        <v>1</v>
      </c>
      <c r="M4423" s="27">
        <v>0</v>
      </c>
      <c r="N4423" s="27">
        <v>0</v>
      </c>
      <c r="O4423" s="27">
        <v>0</v>
      </c>
      <c r="P4423" s="27">
        <v>3416000000</v>
      </c>
      <c r="Q4423" s="27">
        <v>2780422212.2699456</v>
      </c>
      <c r="R4423" s="27">
        <v>1</v>
      </c>
      <c r="S4423" s="27">
        <v>1</v>
      </c>
      <c r="T4423" s="33">
        <v>0.69966405838602452</v>
      </c>
      <c r="U4423" s="27">
        <v>164843423.80000001</v>
      </c>
      <c r="V4423" s="27">
        <v>0</v>
      </c>
      <c r="W4423" s="27">
        <v>915199000</v>
      </c>
      <c r="X4423" s="27"/>
      <c r="Y4423" s="27"/>
      <c r="Z4423" s="27">
        <v>1</v>
      </c>
    </row>
    <row r="4424" spans="1:26">
      <c r="A4424" s="27">
        <v>1997</v>
      </c>
      <c r="B4424" t="s">
        <v>26</v>
      </c>
      <c r="C4424" s="27"/>
      <c r="D4424" s="27"/>
      <c r="E4424" s="27"/>
      <c r="F4424" s="27">
        <v>3614457.75</v>
      </c>
      <c r="G4424" s="27">
        <v>0</v>
      </c>
      <c r="H4424" s="27">
        <v>0</v>
      </c>
      <c r="I4424" s="27">
        <v>1</v>
      </c>
      <c r="J4424" s="27">
        <v>0</v>
      </c>
      <c r="K4424" s="27">
        <v>4</v>
      </c>
      <c r="L4424" s="27">
        <v>1</v>
      </c>
      <c r="M4424" s="27">
        <v>0</v>
      </c>
      <c r="N4424" s="27">
        <v>0</v>
      </c>
      <c r="O4424" s="27">
        <v>0</v>
      </c>
      <c r="P4424" s="27">
        <v>3208000000</v>
      </c>
      <c r="Q4424" s="27">
        <v>2697105694.0795593</v>
      </c>
      <c r="R4424" s="27">
        <v>1</v>
      </c>
      <c r="S4424" s="27">
        <v>1</v>
      </c>
      <c r="T4424" s="33">
        <v>0.71538944173936525</v>
      </c>
      <c r="U4424" s="27">
        <v>175708774.40000001</v>
      </c>
      <c r="V4424" s="27">
        <v>0</v>
      </c>
      <c r="W4424" s="27">
        <v>938801000</v>
      </c>
      <c r="X4424" s="27"/>
      <c r="Y4424" s="27"/>
      <c r="Z4424" s="27">
        <v>1</v>
      </c>
    </row>
    <row r="4425" spans="1:26">
      <c r="A4425" s="27">
        <v>1998</v>
      </c>
      <c r="B4425" t="s">
        <v>26</v>
      </c>
      <c r="C4425" s="27"/>
      <c r="D4425" s="27"/>
      <c r="E4425" s="27"/>
      <c r="F4425" s="27">
        <v>0</v>
      </c>
      <c r="G4425" s="27">
        <v>0</v>
      </c>
      <c r="H4425" s="27">
        <v>0</v>
      </c>
      <c r="I4425" s="27">
        <v>1</v>
      </c>
      <c r="J4425" s="27">
        <v>0</v>
      </c>
      <c r="K4425" s="27">
        <v>4</v>
      </c>
      <c r="L4425" s="27">
        <v>1</v>
      </c>
      <c r="M4425" s="27">
        <v>0</v>
      </c>
      <c r="N4425" s="27">
        <v>0</v>
      </c>
      <c r="O4425" s="27">
        <v>0</v>
      </c>
      <c r="P4425" s="27">
        <v>3328000000</v>
      </c>
      <c r="Q4425" s="27">
        <v>2920358586.7523413</v>
      </c>
      <c r="R4425" s="27">
        <v>1</v>
      </c>
      <c r="S4425" s="27">
        <v>1</v>
      </c>
      <c r="T4425" s="33">
        <v>0.63293736472878814</v>
      </c>
      <c r="U4425" s="27">
        <v>186471049.40000001</v>
      </c>
      <c r="V4425" s="27">
        <v>0</v>
      </c>
      <c r="W4425" s="27">
        <v>1008729000</v>
      </c>
      <c r="X4425" s="27"/>
      <c r="Y4425" s="27"/>
      <c r="Z4425" s="27">
        <v>1</v>
      </c>
    </row>
    <row r="4426" spans="1:26">
      <c r="A4426" s="27">
        <v>1999</v>
      </c>
      <c r="B4426" t="s">
        <v>26</v>
      </c>
      <c r="C4426" s="27"/>
      <c r="D4426" s="27"/>
      <c r="E4426" s="27"/>
      <c r="F4426" s="27">
        <v>0</v>
      </c>
      <c r="G4426" s="27">
        <v>0</v>
      </c>
      <c r="H4426" s="27">
        <v>0</v>
      </c>
      <c r="I4426" s="27">
        <v>1</v>
      </c>
      <c r="J4426" s="27">
        <v>0</v>
      </c>
      <c r="K4426" s="27">
        <v>4</v>
      </c>
      <c r="L4426" s="27">
        <v>1</v>
      </c>
      <c r="M4426" s="27">
        <v>0</v>
      </c>
      <c r="N4426" s="27">
        <v>0</v>
      </c>
      <c r="O4426" s="27">
        <v>0</v>
      </c>
      <c r="P4426" s="27">
        <v>3444000000</v>
      </c>
      <c r="Q4426" s="27">
        <v>3439463140.3554106</v>
      </c>
      <c r="R4426" s="27">
        <v>1</v>
      </c>
      <c r="S4426" s="27">
        <v>1</v>
      </c>
      <c r="T4426" s="33">
        <v>0.59173831677950461</v>
      </c>
      <c r="U4426" s="27">
        <v>215272697.19999999</v>
      </c>
      <c r="V4426" s="27">
        <v>0</v>
      </c>
      <c r="W4426" s="27">
        <v>1035086000</v>
      </c>
      <c r="X4426" s="27"/>
      <c r="Y4426" s="27"/>
      <c r="Z4426" s="27">
        <v>1</v>
      </c>
    </row>
    <row r="4427" spans="1:26">
      <c r="A4427" s="27">
        <v>2000</v>
      </c>
      <c r="B4427" t="s">
        <v>26</v>
      </c>
      <c r="C4427" s="27">
        <v>0</v>
      </c>
      <c r="D4427" s="27">
        <v>0</v>
      </c>
      <c r="E4427" s="27">
        <v>0</v>
      </c>
      <c r="F4427" s="27">
        <v>18000000</v>
      </c>
      <c r="G4427" s="27">
        <v>0</v>
      </c>
      <c r="H4427" s="27">
        <v>0</v>
      </c>
      <c r="I4427" s="27">
        <v>1</v>
      </c>
      <c r="J4427" s="27">
        <v>0</v>
      </c>
      <c r="K4427" s="27">
        <v>4</v>
      </c>
      <c r="L4427" s="27">
        <v>1</v>
      </c>
      <c r="M4427" s="27">
        <v>1</v>
      </c>
      <c r="N4427" s="27">
        <v>0</v>
      </c>
      <c r="O4427" s="27">
        <v>0</v>
      </c>
      <c r="P4427" s="27">
        <v>2962000000</v>
      </c>
      <c r="Q4427" s="27">
        <v>2954129565.829649</v>
      </c>
      <c r="R4427" s="27">
        <v>1</v>
      </c>
      <c r="S4427" s="27">
        <v>1</v>
      </c>
      <c r="T4427" s="33">
        <v>0.62919927379193319</v>
      </c>
      <c r="U4427" s="27">
        <v>196275574</v>
      </c>
      <c r="V4427" s="27">
        <v>0</v>
      </c>
      <c r="W4427" s="27">
        <v>956887000</v>
      </c>
      <c r="X4427" s="27"/>
      <c r="Y4427" s="27"/>
      <c r="Z4427" s="27">
        <v>1</v>
      </c>
    </row>
    <row r="4428" spans="1:26">
      <c r="A4428" s="27">
        <v>2001</v>
      </c>
      <c r="B4428" t="s">
        <v>26</v>
      </c>
      <c r="C4428" s="27">
        <v>0</v>
      </c>
      <c r="D4428" s="27">
        <v>0</v>
      </c>
      <c r="E4428" s="27">
        <v>0</v>
      </c>
      <c r="F4428" s="27">
        <v>0</v>
      </c>
      <c r="G4428" s="27">
        <v>0</v>
      </c>
      <c r="H4428" s="27">
        <v>0</v>
      </c>
      <c r="I4428" s="27">
        <v>1</v>
      </c>
      <c r="J4428" s="27">
        <v>0</v>
      </c>
      <c r="K4428" s="27">
        <v>4</v>
      </c>
      <c r="L4428" s="27">
        <v>1</v>
      </c>
      <c r="M4428" s="27">
        <v>1</v>
      </c>
      <c r="N4428" s="27">
        <v>0</v>
      </c>
      <c r="O4428" s="27">
        <v>0</v>
      </c>
      <c r="P4428" s="27">
        <v>3468000000</v>
      </c>
      <c r="Q4428" s="27">
        <v>3465305993.4778323</v>
      </c>
      <c r="R4428" s="27">
        <v>1</v>
      </c>
      <c r="S4428" s="27">
        <v>1</v>
      </c>
      <c r="T4428" s="33">
        <v>0.61588871891054842</v>
      </c>
      <c r="U4428" s="27">
        <v>190932475.5</v>
      </c>
      <c r="V4428" s="27">
        <v>0</v>
      </c>
      <c r="W4428" s="27">
        <v>980748000</v>
      </c>
      <c r="X4428" s="27"/>
      <c r="Y4428" s="27"/>
      <c r="Z4428" s="27">
        <v>1</v>
      </c>
    </row>
    <row r="4429" spans="1:26">
      <c r="A4429" s="27">
        <v>2002</v>
      </c>
      <c r="B4429" t="s">
        <v>26</v>
      </c>
      <c r="C4429" s="27">
        <v>0</v>
      </c>
      <c r="D4429" s="27">
        <v>0</v>
      </c>
      <c r="E4429" s="27">
        <v>0</v>
      </c>
      <c r="F4429" s="27">
        <v>0</v>
      </c>
      <c r="G4429" s="27">
        <v>0</v>
      </c>
      <c r="H4429" s="27">
        <v>0</v>
      </c>
      <c r="I4429" s="27">
        <v>1</v>
      </c>
      <c r="J4429" s="27">
        <v>0</v>
      </c>
      <c r="K4429" s="27">
        <v>4</v>
      </c>
      <c r="L4429" s="27">
        <v>1</v>
      </c>
      <c r="M4429" s="27">
        <v>1</v>
      </c>
      <c r="N4429" s="27">
        <v>0</v>
      </c>
      <c r="O4429" s="27">
        <v>0</v>
      </c>
      <c r="P4429" s="27">
        <v>3902000000</v>
      </c>
      <c r="Q4429" s="27">
        <v>3889758023.7369871</v>
      </c>
      <c r="R4429" s="27">
        <v>1</v>
      </c>
      <c r="S4429" s="27">
        <v>1</v>
      </c>
      <c r="T4429" s="33">
        <v>0.62466195784303247</v>
      </c>
      <c r="U4429" s="27">
        <v>187156961.19999999</v>
      </c>
      <c r="V4429" s="27">
        <v>0</v>
      </c>
      <c r="W4429" s="27">
        <v>1133709000</v>
      </c>
      <c r="X4429" s="27"/>
      <c r="Y4429" s="27"/>
      <c r="Z4429" s="27">
        <v>1</v>
      </c>
    </row>
    <row r="4430" spans="1:26">
      <c r="A4430" s="27">
        <v>2003</v>
      </c>
      <c r="B4430" t="s">
        <v>26</v>
      </c>
      <c r="C4430" s="27">
        <v>0</v>
      </c>
      <c r="D4430" s="27">
        <v>0</v>
      </c>
      <c r="E4430" s="27">
        <v>0</v>
      </c>
      <c r="F4430" s="27">
        <v>0</v>
      </c>
      <c r="G4430" s="27">
        <v>0</v>
      </c>
      <c r="H4430" s="27">
        <v>0</v>
      </c>
      <c r="I4430" s="27">
        <v>1</v>
      </c>
      <c r="J4430" s="27">
        <v>0</v>
      </c>
      <c r="K4430" s="27">
        <v>4</v>
      </c>
      <c r="L4430" s="27">
        <v>1</v>
      </c>
      <c r="M4430" s="27">
        <v>1</v>
      </c>
      <c r="N4430" s="27">
        <v>0</v>
      </c>
      <c r="O4430" s="27">
        <v>0</v>
      </c>
      <c r="P4430" s="27">
        <v>4712000000</v>
      </c>
      <c r="Q4430" s="27">
        <v>4703504466.5324507</v>
      </c>
      <c r="R4430" s="27">
        <v>1</v>
      </c>
      <c r="S4430" s="27">
        <v>1</v>
      </c>
      <c r="T4430" s="33">
        <v>0.61793375018798091</v>
      </c>
      <c r="U4430" s="27">
        <v>192428657.09999999</v>
      </c>
      <c r="V4430" s="27">
        <v>0</v>
      </c>
      <c r="W4430" s="27">
        <v>1321761000</v>
      </c>
      <c r="X4430" s="27"/>
      <c r="Y4430" s="27"/>
      <c r="Z4430" s="27">
        <v>1</v>
      </c>
    </row>
    <row r="4431" spans="1:26">
      <c r="A4431" s="27">
        <v>2004</v>
      </c>
      <c r="B4431" t="s">
        <v>26</v>
      </c>
      <c r="C4431" s="27">
        <v>0</v>
      </c>
      <c r="D4431" s="27">
        <v>0</v>
      </c>
      <c r="E4431" s="27">
        <v>0</v>
      </c>
      <c r="F4431" s="27">
        <v>0</v>
      </c>
      <c r="G4431" s="27">
        <v>0</v>
      </c>
      <c r="H4431" s="27">
        <v>0</v>
      </c>
      <c r="I4431" s="27">
        <v>1</v>
      </c>
      <c r="J4431" s="27">
        <v>0</v>
      </c>
      <c r="K4431" s="27">
        <v>4</v>
      </c>
      <c r="L4431" s="27">
        <v>1</v>
      </c>
      <c r="M4431" s="27">
        <v>1</v>
      </c>
      <c r="N4431" s="27">
        <v>0</v>
      </c>
      <c r="O4431" s="27">
        <v>0</v>
      </c>
      <c r="P4431" s="27">
        <v>5450000000</v>
      </c>
      <c r="Q4431" s="27">
        <v>5444474268.4249096</v>
      </c>
      <c r="R4431" s="27">
        <v>1</v>
      </c>
      <c r="S4431" s="27">
        <v>1</v>
      </c>
      <c r="T4431" s="33">
        <v>0.67108711240801089</v>
      </c>
      <c r="U4431" s="27">
        <v>169507935.5</v>
      </c>
      <c r="V4431" s="27">
        <v>0</v>
      </c>
      <c r="W4431" s="27">
        <v>1440710000</v>
      </c>
      <c r="X4431" s="27"/>
      <c r="Y4431" s="27"/>
      <c r="Z4431" s="27">
        <v>1</v>
      </c>
    </row>
    <row r="4432" spans="1:26">
      <c r="A4432" s="27">
        <v>2005</v>
      </c>
      <c r="B4432" t="s">
        <v>26</v>
      </c>
      <c r="C4432" s="27">
        <v>0</v>
      </c>
      <c r="D4432" s="27">
        <v>0</v>
      </c>
      <c r="E4432" s="27">
        <v>0</v>
      </c>
      <c r="F4432" s="27">
        <v>0</v>
      </c>
      <c r="G4432" s="27">
        <v>0</v>
      </c>
      <c r="H4432" s="27">
        <v>0</v>
      </c>
      <c r="I4432" s="27">
        <v>1</v>
      </c>
      <c r="J4432" s="27">
        <v>0</v>
      </c>
      <c r="K4432" s="27">
        <v>4</v>
      </c>
      <c r="L4432" s="27">
        <v>1</v>
      </c>
      <c r="M4432" s="27">
        <v>1</v>
      </c>
      <c r="N4432" s="27">
        <v>0</v>
      </c>
      <c r="O4432" s="27">
        <v>0</v>
      </c>
      <c r="P4432" s="27">
        <v>6255000000</v>
      </c>
      <c r="Q4432" s="27">
        <v>6245031690.0680809</v>
      </c>
      <c r="R4432" s="27">
        <v>1</v>
      </c>
      <c r="S4432" s="27">
        <v>1</v>
      </c>
      <c r="T4432" s="33">
        <v>0.69599608558540027</v>
      </c>
      <c r="U4432" s="27">
        <v>131933055.09999999</v>
      </c>
      <c r="V4432" s="27">
        <v>0</v>
      </c>
      <c r="W4432" s="27">
        <v>1423842000</v>
      </c>
      <c r="X4432" s="27"/>
      <c r="Y4432" s="27"/>
      <c r="Z4432" s="27">
        <v>1</v>
      </c>
    </row>
    <row r="4433" spans="1:26">
      <c r="A4433" s="27">
        <v>2006</v>
      </c>
      <c r="B4433" t="s">
        <v>26</v>
      </c>
      <c r="C4433" s="27">
        <v>0</v>
      </c>
      <c r="D4433" s="27">
        <v>0</v>
      </c>
      <c r="E4433" s="27">
        <v>0</v>
      </c>
      <c r="F4433" s="27">
        <v>0</v>
      </c>
      <c r="G4433" s="27">
        <v>0</v>
      </c>
      <c r="H4433" s="27">
        <v>0</v>
      </c>
      <c r="I4433" s="27">
        <v>1</v>
      </c>
      <c r="J4433" s="27">
        <v>0</v>
      </c>
      <c r="K4433" s="27">
        <v>4</v>
      </c>
      <c r="L4433" s="27">
        <v>1</v>
      </c>
      <c r="M4433" s="27">
        <v>1</v>
      </c>
      <c r="N4433" s="27">
        <v>0</v>
      </c>
      <c r="O4433" s="27">
        <v>0</v>
      </c>
      <c r="P4433" s="27">
        <v>6906000000</v>
      </c>
      <c r="Q4433" s="27">
        <v>6899799785.8441</v>
      </c>
      <c r="R4433" s="27">
        <v>1</v>
      </c>
      <c r="S4433" s="27">
        <v>1</v>
      </c>
      <c r="T4433" s="33">
        <v>0.83568345932575372</v>
      </c>
      <c r="U4433" s="27">
        <v>31950447.199999999</v>
      </c>
      <c r="V4433" s="27">
        <v>0</v>
      </c>
      <c r="W4433" s="27">
        <v>297359000</v>
      </c>
      <c r="X4433" s="27"/>
      <c r="Y4433" s="27"/>
      <c r="Z4433" s="27">
        <v>1</v>
      </c>
    </row>
    <row r="4434" spans="1:26">
      <c r="A4434" s="27">
        <v>2007</v>
      </c>
      <c r="B4434" t="s">
        <v>26</v>
      </c>
      <c r="C4434" s="27">
        <v>0</v>
      </c>
      <c r="D4434" s="27">
        <v>0</v>
      </c>
      <c r="E4434" s="27">
        <v>0</v>
      </c>
      <c r="F4434" s="27">
        <v>64592286.991210938</v>
      </c>
      <c r="G4434" s="27">
        <v>0</v>
      </c>
      <c r="H4434" s="27">
        <v>0</v>
      </c>
      <c r="I4434" s="27">
        <v>1</v>
      </c>
      <c r="J4434" s="27">
        <v>0</v>
      </c>
      <c r="K4434" s="27">
        <v>4</v>
      </c>
      <c r="L4434" s="27">
        <v>1</v>
      </c>
      <c r="M4434" s="27">
        <v>1</v>
      </c>
      <c r="N4434" s="27">
        <v>0</v>
      </c>
      <c r="O4434" s="27">
        <v>0</v>
      </c>
      <c r="P4434" s="27">
        <v>8157000000</v>
      </c>
      <c r="Q4434" s="27">
        <v>8145694631.8835354</v>
      </c>
      <c r="R4434" s="27">
        <v>1</v>
      </c>
      <c r="S4434" s="27">
        <v>1</v>
      </c>
      <c r="T4434" s="33">
        <v>0.90473952627382648</v>
      </c>
      <c r="U4434" s="27">
        <v>37786938</v>
      </c>
      <c r="V4434" s="27">
        <v>0</v>
      </c>
      <c r="W4434" s="27">
        <v>451682000</v>
      </c>
      <c r="X4434" s="27"/>
      <c r="Y4434" s="27"/>
      <c r="Z4434" s="27">
        <v>1</v>
      </c>
    </row>
    <row r="4435" spans="1:26">
      <c r="A4435" s="27">
        <v>2008</v>
      </c>
      <c r="B4435" t="s">
        <v>26</v>
      </c>
      <c r="C4435" s="27">
        <v>29000000</v>
      </c>
      <c r="D4435" s="27">
        <v>5800000</v>
      </c>
      <c r="E4435" s="27">
        <v>29000000</v>
      </c>
      <c r="F4435" s="27">
        <v>29380000</v>
      </c>
      <c r="G4435" s="27">
        <v>0</v>
      </c>
      <c r="H4435" s="27">
        <v>0</v>
      </c>
      <c r="I4435" s="27">
        <v>1</v>
      </c>
      <c r="J4435" s="27">
        <v>0</v>
      </c>
      <c r="K4435" s="27">
        <v>4</v>
      </c>
      <c r="L4435" s="27">
        <v>1</v>
      </c>
      <c r="M4435" s="27">
        <v>1</v>
      </c>
      <c r="N4435" s="27">
        <v>0</v>
      </c>
      <c r="O4435" s="27">
        <v>0</v>
      </c>
      <c r="P4435" s="27">
        <v>9797000000</v>
      </c>
      <c r="Q4435" s="27">
        <v>9750822511.4798775</v>
      </c>
      <c r="R4435" s="27">
        <v>1</v>
      </c>
      <c r="S4435" s="27">
        <v>1</v>
      </c>
      <c r="T4435" s="33">
        <v>0.91944034308119871</v>
      </c>
      <c r="U4435" s="27">
        <v>64540393.5</v>
      </c>
      <c r="V4435" s="27">
        <v>0</v>
      </c>
      <c r="W4435" s="27">
        <v>533952000</v>
      </c>
      <c r="X4435" s="27">
        <v>76000000</v>
      </c>
      <c r="Y4435" s="27"/>
      <c r="Z4435" s="27">
        <v>1</v>
      </c>
    </row>
    <row r="4436" spans="1:26">
      <c r="A4436" s="27">
        <v>2009</v>
      </c>
      <c r="B4436" t="s">
        <v>26</v>
      </c>
      <c r="C4436" s="27">
        <v>29000000</v>
      </c>
      <c r="D4436" s="27">
        <v>11600000</v>
      </c>
      <c r="E4436" s="27">
        <v>29000000</v>
      </c>
      <c r="F4436" s="27">
        <v>22730380.0234375</v>
      </c>
      <c r="G4436" s="27">
        <v>0</v>
      </c>
      <c r="H4436" s="27">
        <v>0</v>
      </c>
      <c r="I4436" s="27">
        <v>1</v>
      </c>
      <c r="J4436" s="27">
        <v>0</v>
      </c>
      <c r="K4436" s="27">
        <v>4</v>
      </c>
      <c r="L4436" s="27">
        <v>1</v>
      </c>
      <c r="M4436" s="27">
        <v>1</v>
      </c>
      <c r="N4436" s="27">
        <v>0</v>
      </c>
      <c r="O4436" s="27">
        <v>0</v>
      </c>
      <c r="P4436" s="27">
        <v>10207000000</v>
      </c>
      <c r="Q4436" s="27">
        <v>10181021770.43256</v>
      </c>
      <c r="R4436" s="27">
        <v>1</v>
      </c>
      <c r="S4436" s="27">
        <v>1</v>
      </c>
      <c r="T4436" s="33">
        <v>0.81595367947064712</v>
      </c>
      <c r="U4436" s="27">
        <v>183972782.80000001</v>
      </c>
      <c r="V4436" s="27">
        <v>0</v>
      </c>
      <c r="W4436" s="27">
        <v>698443000</v>
      </c>
      <c r="X4436" s="27">
        <v>73000000</v>
      </c>
      <c r="Y4436" s="27"/>
      <c r="Z4436" s="27">
        <v>1</v>
      </c>
    </row>
    <row r="4437" spans="1:26">
      <c r="A4437" s="27">
        <v>2010</v>
      </c>
      <c r="B4437" t="s">
        <v>26</v>
      </c>
      <c r="C4437" s="27">
        <v>180433424</v>
      </c>
      <c r="D4437" s="27">
        <v>47686686</v>
      </c>
      <c r="E4437" s="27">
        <v>180433424</v>
      </c>
      <c r="F4437" s="27">
        <v>151430416</v>
      </c>
      <c r="G4437" s="27">
        <v>0</v>
      </c>
      <c r="H4437" s="27">
        <v>0</v>
      </c>
      <c r="I4437" s="27">
        <v>1</v>
      </c>
      <c r="J4437" s="27">
        <v>0</v>
      </c>
      <c r="K4437" s="27">
        <v>4</v>
      </c>
      <c r="L4437" s="27">
        <v>1</v>
      </c>
      <c r="M4437" s="27">
        <v>1</v>
      </c>
      <c r="N4437" s="27">
        <v>0</v>
      </c>
      <c r="O4437" s="27">
        <v>0</v>
      </c>
      <c r="P4437" s="27">
        <v>10699000000</v>
      </c>
      <c r="Q4437" s="27">
        <v>10678749467.469719</v>
      </c>
      <c r="R4437" s="27">
        <v>1</v>
      </c>
      <c r="S4437" s="27">
        <v>1</v>
      </c>
      <c r="T4437" s="33">
        <v>1.0070075781651076</v>
      </c>
      <c r="U4437" s="27">
        <v>186682100.90000001</v>
      </c>
      <c r="V4437" s="27">
        <v>0</v>
      </c>
      <c r="W4437" s="27">
        <v>839879000</v>
      </c>
      <c r="X4437" s="27">
        <v>75000000</v>
      </c>
      <c r="Y4437" s="27"/>
      <c r="Z4437" s="27">
        <v>1</v>
      </c>
    </row>
    <row r="4438" spans="1:26">
      <c r="A4438" s="27">
        <v>2011</v>
      </c>
      <c r="B4438" t="s">
        <v>26</v>
      </c>
      <c r="C4438" s="27">
        <v>230783520</v>
      </c>
      <c r="D4438" s="27">
        <v>95345689</v>
      </c>
      <c r="E4438" s="27">
        <v>230783520</v>
      </c>
      <c r="F4438" s="27">
        <v>76261218.90625</v>
      </c>
      <c r="G4438" s="27">
        <v>0</v>
      </c>
      <c r="H4438" s="27">
        <v>0</v>
      </c>
      <c r="I4438" s="27">
        <v>1</v>
      </c>
      <c r="J4438" s="27">
        <v>0</v>
      </c>
      <c r="K4438" s="27">
        <v>4</v>
      </c>
      <c r="L4438" s="27">
        <v>1</v>
      </c>
      <c r="M4438" s="27">
        <v>1</v>
      </c>
      <c r="N4438" s="27">
        <v>0</v>
      </c>
      <c r="O4438" s="27">
        <v>0</v>
      </c>
      <c r="P4438" s="27">
        <v>12990000000</v>
      </c>
      <c r="Q4438" s="27">
        <v>12978107560.59823</v>
      </c>
      <c r="R4438" s="27">
        <v>1</v>
      </c>
      <c r="S4438" s="27">
        <v>1</v>
      </c>
      <c r="T4438" s="33">
        <v>1.116808011796752</v>
      </c>
      <c r="U4438" s="27">
        <v>229811161</v>
      </c>
      <c r="V4438" s="27">
        <v>0</v>
      </c>
      <c r="W4438" s="27">
        <v>981342000</v>
      </c>
      <c r="X4438" s="27">
        <v>69000000</v>
      </c>
      <c r="Y4438" s="27"/>
      <c r="Z4438" s="27">
        <v>1</v>
      </c>
    </row>
    <row r="4439" spans="1:26">
      <c r="A4439" s="27">
        <v>2012</v>
      </c>
      <c r="B4439" t="s">
        <v>26</v>
      </c>
      <c r="C4439" s="27">
        <v>252667646</v>
      </c>
      <c r="D4439" s="27">
        <v>137976610.25</v>
      </c>
      <c r="E4439" s="27">
        <v>252667646</v>
      </c>
      <c r="F4439" s="27">
        <v>115789790.34375</v>
      </c>
      <c r="G4439" s="27">
        <v>0</v>
      </c>
      <c r="H4439" s="27">
        <v>0</v>
      </c>
      <c r="I4439" s="27">
        <v>1</v>
      </c>
      <c r="J4439" s="27">
        <v>0</v>
      </c>
      <c r="K4439" s="27">
        <v>4</v>
      </c>
      <c r="L4439" s="27">
        <v>1</v>
      </c>
      <c r="M4439" s="27">
        <v>1</v>
      </c>
      <c r="N4439" s="27">
        <v>0</v>
      </c>
      <c r="O4439" s="27">
        <v>0</v>
      </c>
      <c r="P4439" s="27">
        <v>12450000000</v>
      </c>
      <c r="Q4439" s="27">
        <v>12442747897.222303</v>
      </c>
      <c r="R4439" s="27">
        <v>1</v>
      </c>
      <c r="S4439" s="27">
        <v>1</v>
      </c>
      <c r="T4439" s="33">
        <v>0.99562684078172081</v>
      </c>
      <c r="U4439" s="27">
        <v>237436898.80000001</v>
      </c>
      <c r="V4439" s="27">
        <v>0</v>
      </c>
      <c r="W4439" s="27">
        <v>1051099000</v>
      </c>
      <c r="X4439" s="27">
        <v>58000000</v>
      </c>
      <c r="Y4439" s="27"/>
      <c r="Z4439" s="27">
        <v>1</v>
      </c>
    </row>
    <row r="4440" spans="1:26">
      <c r="A4440" s="27">
        <v>2013</v>
      </c>
      <c r="B4440" t="s">
        <v>26</v>
      </c>
      <c r="C4440" s="27">
        <v>507489520</v>
      </c>
      <c r="D4440" s="27">
        <v>246053400</v>
      </c>
      <c r="E4440" s="27">
        <v>507489520</v>
      </c>
      <c r="F4440" s="27">
        <v>312473156</v>
      </c>
      <c r="G4440" s="27">
        <v>0</v>
      </c>
      <c r="H4440" s="27">
        <v>0</v>
      </c>
      <c r="I4440" s="27">
        <v>1</v>
      </c>
      <c r="J4440" s="27">
        <v>0</v>
      </c>
      <c r="K4440" s="27">
        <v>4</v>
      </c>
      <c r="L4440" s="27">
        <v>1</v>
      </c>
      <c r="M4440" s="27">
        <v>1</v>
      </c>
      <c r="N4440" s="27">
        <v>0</v>
      </c>
      <c r="O4440" s="27">
        <v>0</v>
      </c>
      <c r="P4440" s="27">
        <v>13250000000</v>
      </c>
      <c r="Q4440" s="27">
        <v>13246412031.414461</v>
      </c>
      <c r="R4440" s="27">
        <v>1</v>
      </c>
      <c r="S4440" s="27">
        <v>1</v>
      </c>
      <c r="T4440" s="33">
        <v>0.99710818219516861</v>
      </c>
      <c r="U4440" s="27">
        <v>276568264.30000001</v>
      </c>
      <c r="V4440" s="27">
        <v>0</v>
      </c>
      <c r="W4440" s="27">
        <v>1202881000</v>
      </c>
      <c r="X4440" s="27">
        <v>56000000</v>
      </c>
      <c r="Y4440" s="27"/>
      <c r="Z4440" s="27">
        <v>1</v>
      </c>
    </row>
    <row r="4441" spans="1:26">
      <c r="A4441" s="27">
        <v>2014</v>
      </c>
      <c r="B4441" t="s">
        <v>26</v>
      </c>
      <c r="C4441" s="27">
        <v>685552258</v>
      </c>
      <c r="D4441" s="27">
        <v>384949278</v>
      </c>
      <c r="E4441" s="27">
        <v>685552258</v>
      </c>
      <c r="F4441" s="27">
        <v>191011296.28125</v>
      </c>
      <c r="G4441" s="27">
        <v>0</v>
      </c>
      <c r="H4441" s="27">
        <v>0</v>
      </c>
      <c r="I4441" s="27">
        <v>1</v>
      </c>
      <c r="J4441" s="27">
        <v>0</v>
      </c>
      <c r="K4441" s="27">
        <v>4</v>
      </c>
      <c r="L4441" s="27">
        <v>1</v>
      </c>
      <c r="M4441" s="27">
        <v>1</v>
      </c>
      <c r="N4441" s="27">
        <v>0</v>
      </c>
      <c r="O4441" s="27">
        <v>0</v>
      </c>
      <c r="P4441" s="27">
        <v>14369000000</v>
      </c>
      <c r="Q4441" s="27">
        <v>14345828992.041098</v>
      </c>
      <c r="R4441" s="27">
        <v>1</v>
      </c>
      <c r="S4441" s="27">
        <v>1</v>
      </c>
      <c r="T4441" s="33">
        <v>0.96696016921402161</v>
      </c>
      <c r="U4441" s="27">
        <v>264251353.5</v>
      </c>
      <c r="V4441" s="27">
        <v>0</v>
      </c>
      <c r="W4441" s="27">
        <v>1231870000</v>
      </c>
      <c r="X4441" s="27">
        <v>71000000</v>
      </c>
      <c r="Y4441" s="27"/>
      <c r="Z4441" s="27">
        <v>1</v>
      </c>
    </row>
    <row r="4442" spans="1:26">
      <c r="A4442" s="27">
        <v>2015</v>
      </c>
      <c r="B4442" t="s">
        <v>26</v>
      </c>
      <c r="C4442" s="27">
        <v>651190800</v>
      </c>
      <c r="D4442" s="27">
        <v>465109172</v>
      </c>
      <c r="E4442" s="27">
        <v>651190800</v>
      </c>
      <c r="F4442" s="27">
        <v>0</v>
      </c>
      <c r="G4442" s="27">
        <v>0</v>
      </c>
      <c r="H4442" s="27">
        <v>0</v>
      </c>
      <c r="I4442" s="27">
        <v>1</v>
      </c>
      <c r="J4442" s="27">
        <v>0</v>
      </c>
      <c r="K4442" s="27">
        <v>4</v>
      </c>
      <c r="L4442" s="27">
        <v>1</v>
      </c>
      <c r="M4442" s="27">
        <v>1</v>
      </c>
      <c r="N4442" s="27">
        <v>0</v>
      </c>
      <c r="O4442" s="27">
        <v>0</v>
      </c>
      <c r="P4442" s="27">
        <v>13106000000</v>
      </c>
      <c r="Q4442" s="27">
        <v>13099495529.711327</v>
      </c>
      <c r="R4442" s="27">
        <v>1</v>
      </c>
      <c r="S4442" s="27">
        <v>1</v>
      </c>
      <c r="T4442" s="33">
        <v>0.821813335342235</v>
      </c>
      <c r="U4442" s="27">
        <v>255981745.69999999</v>
      </c>
      <c r="V4442" s="27">
        <v>0</v>
      </c>
      <c r="W4442" s="27">
        <v>1349331000</v>
      </c>
      <c r="X4442" s="27">
        <v>113000000</v>
      </c>
      <c r="Y4442" s="27"/>
      <c r="Z4442" s="27">
        <v>1</v>
      </c>
    </row>
    <row r="4443" spans="1:26">
      <c r="A4443" s="27">
        <v>2016</v>
      </c>
      <c r="B4443" t="s">
        <v>26</v>
      </c>
      <c r="C4443" s="27">
        <v>631390736</v>
      </c>
      <c r="D4443" s="27">
        <v>548361678</v>
      </c>
      <c r="E4443" s="27">
        <v>631390736</v>
      </c>
      <c r="F4443" s="27">
        <v>0</v>
      </c>
      <c r="G4443" s="27">
        <v>0</v>
      </c>
      <c r="H4443" s="27">
        <v>0</v>
      </c>
      <c r="I4443" s="27">
        <v>1</v>
      </c>
      <c r="J4443" s="27">
        <v>0</v>
      </c>
      <c r="K4443" s="27">
        <v>4</v>
      </c>
      <c r="L4443" s="27">
        <v>1</v>
      </c>
      <c r="M4443" s="27">
        <v>1</v>
      </c>
      <c r="N4443" s="27">
        <v>0</v>
      </c>
      <c r="O4443" s="27">
        <v>0</v>
      </c>
      <c r="P4443" s="27">
        <v>14014000000</v>
      </c>
      <c r="Q4443" s="27">
        <v>14010787737.842411</v>
      </c>
      <c r="R4443" s="27">
        <v>1</v>
      </c>
      <c r="S4443" s="27">
        <v>1</v>
      </c>
      <c r="T4443" s="33">
        <v>0.86004996979414983</v>
      </c>
      <c r="U4443" s="27">
        <v>288442133.5</v>
      </c>
      <c r="V4443" s="27">
        <v>0</v>
      </c>
      <c r="W4443" s="27">
        <v>1364256000</v>
      </c>
      <c r="X4443" s="27">
        <v>139000000</v>
      </c>
      <c r="Y4443" s="27"/>
      <c r="Z4443" s="27">
        <v>1</v>
      </c>
    </row>
    <row r="4444" spans="1:26">
      <c r="A4444" s="27">
        <v>2017</v>
      </c>
      <c r="B4444" t="s">
        <v>26</v>
      </c>
      <c r="C4444" s="27">
        <v>618884510</v>
      </c>
      <c r="D4444" s="27">
        <v>573199850</v>
      </c>
      <c r="E4444" s="27">
        <v>618884510</v>
      </c>
      <c r="F4444" s="27">
        <v>0</v>
      </c>
      <c r="G4444" s="27">
        <v>0</v>
      </c>
      <c r="H4444" s="27">
        <v>0</v>
      </c>
      <c r="I4444" s="27">
        <v>1</v>
      </c>
      <c r="J4444" s="27">
        <v>0</v>
      </c>
      <c r="K4444" s="27">
        <v>4</v>
      </c>
      <c r="L4444" s="27">
        <v>1</v>
      </c>
      <c r="M4444" s="27">
        <v>1</v>
      </c>
      <c r="N4444" s="27">
        <v>0</v>
      </c>
      <c r="O4444" s="27">
        <v>0</v>
      </c>
      <c r="P4444" s="27">
        <v>15366000000</v>
      </c>
      <c r="Q4444" s="27">
        <v>15334336143.644005</v>
      </c>
      <c r="R4444" s="27">
        <v>1</v>
      </c>
      <c r="S4444" s="27">
        <v>1</v>
      </c>
      <c r="T4444" s="33">
        <v>0.90809244833766045</v>
      </c>
      <c r="U4444" s="27">
        <v>334118980.69999999</v>
      </c>
      <c r="V4444" s="27">
        <v>0</v>
      </c>
      <c r="W4444" s="27">
        <v>1574123000</v>
      </c>
      <c r="X4444" s="27">
        <v>219000000</v>
      </c>
      <c r="Y4444" s="27"/>
      <c r="Z4444" s="27">
        <v>1</v>
      </c>
    </row>
    <row r="4445" spans="1:26">
      <c r="A4445" s="27">
        <v>1960</v>
      </c>
      <c r="B4445" t="s">
        <v>127</v>
      </c>
      <c r="C4445" s="27"/>
      <c r="D4445" s="27"/>
      <c r="E4445" s="27"/>
      <c r="F4445" s="27">
        <v>0</v>
      </c>
      <c r="G4445" s="27">
        <v>0</v>
      </c>
      <c r="H4445" s="27">
        <v>0</v>
      </c>
      <c r="I4445" s="27">
        <v>1</v>
      </c>
      <c r="J4445" s="27">
        <v>0</v>
      </c>
      <c r="K4445" s="27">
        <v>2</v>
      </c>
      <c r="L4445" s="27">
        <v>1</v>
      </c>
      <c r="M4445" s="27">
        <v>0</v>
      </c>
      <c r="N4445" s="27">
        <v>1</v>
      </c>
      <c r="O4445" s="27">
        <v>0</v>
      </c>
      <c r="P4445" s="27"/>
      <c r="Q4445" s="27">
        <v>92609222.69128488</v>
      </c>
      <c r="R4445" s="27">
        <v>0</v>
      </c>
      <c r="S4445" s="27">
        <v>1</v>
      </c>
      <c r="T4445" s="33">
        <v>0.99364431383616725</v>
      </c>
      <c r="U4445" s="27"/>
      <c r="V4445" s="27"/>
      <c r="W4445" s="27"/>
      <c r="X4445" s="27"/>
      <c r="Y4445" s="27"/>
      <c r="Z4445" s="27">
        <v>1</v>
      </c>
    </row>
    <row r="4446" spans="1:26">
      <c r="A4446" s="27">
        <v>1961</v>
      </c>
      <c r="B4446" t="s">
        <v>127</v>
      </c>
      <c r="C4446" s="27"/>
      <c r="D4446" s="27"/>
      <c r="E4446" s="27"/>
      <c r="F4446" s="27">
        <v>0</v>
      </c>
      <c r="G4446" s="27">
        <v>0</v>
      </c>
      <c r="H4446" s="27">
        <v>0</v>
      </c>
      <c r="I4446" s="27">
        <v>1</v>
      </c>
      <c r="J4446" s="27">
        <v>0</v>
      </c>
      <c r="K4446" s="27">
        <v>2</v>
      </c>
      <c r="L4446" s="27">
        <v>1</v>
      </c>
      <c r="M4446" s="27">
        <v>0</v>
      </c>
      <c r="N4446" s="27">
        <v>1</v>
      </c>
      <c r="O4446" s="27">
        <v>0</v>
      </c>
      <c r="P4446" s="27"/>
      <c r="Q4446" s="27">
        <v>107726181.21840782</v>
      </c>
      <c r="R4446" s="27">
        <v>0</v>
      </c>
      <c r="S4446" s="27">
        <v>1</v>
      </c>
      <c r="T4446" s="33">
        <v>0.97346733996739376</v>
      </c>
      <c r="U4446" s="27"/>
      <c r="V4446" s="27"/>
      <c r="W4446" s="27"/>
      <c r="X4446" s="27"/>
      <c r="Y4446" s="27"/>
      <c r="Z4446" s="27">
        <v>1</v>
      </c>
    </row>
    <row r="4447" spans="1:26">
      <c r="A4447" s="27">
        <v>1962</v>
      </c>
      <c r="B4447" t="s">
        <v>127</v>
      </c>
      <c r="C4447" s="27"/>
      <c r="D4447" s="27"/>
      <c r="E4447" s="27"/>
      <c r="F4447" s="27">
        <v>0</v>
      </c>
      <c r="G4447" s="27">
        <v>0</v>
      </c>
      <c r="H4447" s="27">
        <v>0</v>
      </c>
      <c r="I4447" s="27">
        <v>1</v>
      </c>
      <c r="J4447" s="27">
        <v>0</v>
      </c>
      <c r="K4447" s="27">
        <v>2</v>
      </c>
      <c r="L4447" s="27">
        <v>1</v>
      </c>
      <c r="M4447" s="27">
        <v>0</v>
      </c>
      <c r="N4447" s="27">
        <v>1</v>
      </c>
      <c r="O4447" s="27">
        <v>0</v>
      </c>
      <c r="P4447" s="27"/>
      <c r="Q4447" s="27">
        <v>111148585.59213129</v>
      </c>
      <c r="R4447" s="27">
        <v>0</v>
      </c>
      <c r="S4447" s="27">
        <v>1</v>
      </c>
      <c r="T4447" s="33">
        <v>0.97699079984331827</v>
      </c>
      <c r="U4447" s="27"/>
      <c r="V4447" s="27"/>
      <c r="W4447" s="27"/>
      <c r="X4447" s="27"/>
      <c r="Y4447" s="27"/>
      <c r="Z4447" s="27">
        <v>1</v>
      </c>
    </row>
    <row r="4448" spans="1:26">
      <c r="A4448" s="27">
        <v>1963</v>
      </c>
      <c r="B4448" t="s">
        <v>127</v>
      </c>
      <c r="C4448" s="27"/>
      <c r="D4448" s="27"/>
      <c r="E4448" s="27"/>
      <c r="F4448" s="27">
        <v>0</v>
      </c>
      <c r="G4448" s="27">
        <v>0</v>
      </c>
      <c r="H4448" s="27">
        <v>0</v>
      </c>
      <c r="I4448" s="27">
        <v>1</v>
      </c>
      <c r="J4448" s="27">
        <v>0</v>
      </c>
      <c r="K4448" s="27">
        <v>2</v>
      </c>
      <c r="L4448" s="27">
        <v>1</v>
      </c>
      <c r="M4448" s="27">
        <v>0</v>
      </c>
      <c r="N4448" s="27">
        <v>1</v>
      </c>
      <c r="O4448" s="27">
        <v>0</v>
      </c>
      <c r="P4448" s="27"/>
      <c r="Q4448" s="27">
        <v>113797356.81407391</v>
      </c>
      <c r="R4448" s="27">
        <v>0</v>
      </c>
      <c r="S4448" s="27">
        <v>1</v>
      </c>
      <c r="T4448" s="33">
        <v>0.98866747285419376</v>
      </c>
      <c r="U4448" s="27"/>
      <c r="V4448" s="27"/>
      <c r="W4448" s="27"/>
      <c r="X4448" s="27"/>
      <c r="Y4448" s="27"/>
      <c r="Z4448" s="27">
        <v>1</v>
      </c>
    </row>
    <row r="4449" spans="1:26">
      <c r="A4449" s="27">
        <v>1964</v>
      </c>
      <c r="B4449" t="s">
        <v>127</v>
      </c>
      <c r="C4449" s="27"/>
      <c r="D4449" s="27"/>
      <c r="E4449" s="27"/>
      <c r="F4449" s="27">
        <v>0</v>
      </c>
      <c r="G4449" s="27">
        <v>0</v>
      </c>
      <c r="H4449" s="27">
        <v>0</v>
      </c>
      <c r="I4449" s="27">
        <v>1</v>
      </c>
      <c r="J4449" s="27">
        <v>0</v>
      </c>
      <c r="K4449" s="27">
        <v>2</v>
      </c>
      <c r="L4449" s="27">
        <v>1</v>
      </c>
      <c r="M4449" s="27">
        <v>0</v>
      </c>
      <c r="N4449" s="27">
        <v>1</v>
      </c>
      <c r="O4449" s="27">
        <v>0</v>
      </c>
      <c r="P4449" s="27"/>
      <c r="Q4449" s="27">
        <v>151897168.10634577</v>
      </c>
      <c r="R4449" s="27">
        <v>0</v>
      </c>
      <c r="S4449" s="27">
        <v>1</v>
      </c>
      <c r="T4449" s="33">
        <v>1.0337554660061781</v>
      </c>
      <c r="U4449" s="27"/>
      <c r="V4449" s="27"/>
      <c r="W4449" s="27"/>
      <c r="X4449" s="27"/>
      <c r="Y4449" s="27"/>
      <c r="Z4449" s="27">
        <v>1</v>
      </c>
    </row>
    <row r="4450" spans="1:26">
      <c r="A4450" s="27">
        <v>1965</v>
      </c>
      <c r="B4450" t="s">
        <v>127</v>
      </c>
      <c r="C4450" s="27"/>
      <c r="D4450" s="27"/>
      <c r="E4450" s="27"/>
      <c r="F4450" s="27">
        <v>0</v>
      </c>
      <c r="G4450" s="27">
        <v>0</v>
      </c>
      <c r="H4450" s="27">
        <v>0</v>
      </c>
      <c r="I4450" s="27">
        <v>1</v>
      </c>
      <c r="J4450" s="27">
        <v>0</v>
      </c>
      <c r="K4450" s="27">
        <v>2</v>
      </c>
      <c r="L4450" s="27">
        <v>1</v>
      </c>
      <c r="M4450" s="27">
        <v>0</v>
      </c>
      <c r="N4450" s="27">
        <v>1</v>
      </c>
      <c r="O4450" s="27">
        <v>0</v>
      </c>
      <c r="P4450" s="27"/>
      <c r="Q4450" s="27">
        <v>172767213.28636187</v>
      </c>
      <c r="R4450" s="27">
        <v>0</v>
      </c>
      <c r="S4450" s="27">
        <v>1</v>
      </c>
      <c r="T4450" s="33">
        <v>1.0227515959565798</v>
      </c>
      <c r="U4450" s="27"/>
      <c r="V4450" s="27"/>
      <c r="W4450" s="27"/>
      <c r="X4450" s="27"/>
      <c r="Y4450" s="27"/>
      <c r="Z4450" s="27">
        <v>1</v>
      </c>
    </row>
    <row r="4451" spans="1:26">
      <c r="A4451" s="27">
        <v>1966</v>
      </c>
      <c r="B4451" t="s">
        <v>127</v>
      </c>
      <c r="C4451" s="27"/>
      <c r="D4451" s="27"/>
      <c r="E4451" s="27"/>
      <c r="F4451" s="27">
        <v>0</v>
      </c>
      <c r="G4451" s="27">
        <v>0</v>
      </c>
      <c r="H4451" s="27">
        <v>0</v>
      </c>
      <c r="I4451" s="27">
        <v>1</v>
      </c>
      <c r="J4451" s="27">
        <v>0</v>
      </c>
      <c r="K4451" s="27">
        <v>2</v>
      </c>
      <c r="L4451" s="27">
        <v>1</v>
      </c>
      <c r="M4451" s="27">
        <v>0</v>
      </c>
      <c r="N4451" s="27">
        <v>1</v>
      </c>
      <c r="O4451" s="27">
        <v>0</v>
      </c>
      <c r="P4451" s="27"/>
      <c r="Q4451" s="27">
        <v>180340653.82188806</v>
      </c>
      <c r="R4451" s="27">
        <v>0</v>
      </c>
      <c r="S4451" s="27">
        <v>1</v>
      </c>
      <c r="T4451" s="33">
        <v>1.060453919000093</v>
      </c>
      <c r="U4451" s="27"/>
      <c r="V4451" s="27"/>
      <c r="W4451" s="27"/>
      <c r="X4451" s="27"/>
      <c r="Y4451" s="27"/>
      <c r="Z4451" s="27">
        <v>1</v>
      </c>
    </row>
    <row r="4452" spans="1:26">
      <c r="A4452" s="27">
        <v>1967</v>
      </c>
      <c r="B4452" t="s">
        <v>127</v>
      </c>
      <c r="C4452" s="27"/>
      <c r="D4452" s="27"/>
      <c r="E4452" s="27"/>
      <c r="F4452" s="27">
        <v>4700000</v>
      </c>
      <c r="G4452" s="27">
        <v>0</v>
      </c>
      <c r="H4452" s="27">
        <v>0</v>
      </c>
      <c r="I4452" s="27">
        <v>1</v>
      </c>
      <c r="J4452" s="27">
        <v>0</v>
      </c>
      <c r="K4452" s="27">
        <v>2</v>
      </c>
      <c r="L4452" s="27">
        <v>1</v>
      </c>
      <c r="M4452" s="27">
        <v>0</v>
      </c>
      <c r="N4452" s="27">
        <v>1</v>
      </c>
      <c r="O4452" s="27">
        <v>0</v>
      </c>
      <c r="P4452" s="27"/>
      <c r="Q4452" s="27">
        <v>191221777.80071843</v>
      </c>
      <c r="R4452" s="27">
        <v>1</v>
      </c>
      <c r="S4452" s="27">
        <v>1</v>
      </c>
      <c r="T4452" s="33">
        <v>1.0100991944882907</v>
      </c>
      <c r="U4452" s="27"/>
      <c r="V4452" s="27"/>
      <c r="W4452" s="27"/>
      <c r="X4452" s="27"/>
      <c r="Y4452" s="27"/>
      <c r="Z4452" s="27">
        <v>1</v>
      </c>
    </row>
    <row r="4453" spans="1:26">
      <c r="A4453" s="27">
        <v>1968</v>
      </c>
      <c r="B4453" t="s">
        <v>127</v>
      </c>
      <c r="C4453" s="27"/>
      <c r="D4453" s="27"/>
      <c r="E4453" s="27"/>
      <c r="F4453" s="27">
        <v>0</v>
      </c>
      <c r="G4453" s="27">
        <v>0</v>
      </c>
      <c r="H4453" s="27">
        <v>0</v>
      </c>
      <c r="I4453" s="27">
        <v>1</v>
      </c>
      <c r="J4453" s="27">
        <v>0</v>
      </c>
      <c r="K4453" s="27">
        <v>2</v>
      </c>
      <c r="L4453" s="27">
        <v>1</v>
      </c>
      <c r="M4453" s="27">
        <v>0</v>
      </c>
      <c r="N4453" s="27">
        <v>1</v>
      </c>
      <c r="O4453" s="27">
        <v>0</v>
      </c>
      <c r="P4453" s="27"/>
      <c r="Q4453" s="27">
        <v>210695183.76006299</v>
      </c>
      <c r="R4453" s="27">
        <v>1</v>
      </c>
      <c r="S4453" s="27">
        <v>1</v>
      </c>
      <c r="T4453" s="33">
        <v>0.99765870157012104</v>
      </c>
      <c r="U4453" s="27"/>
      <c r="V4453" s="27"/>
      <c r="W4453" s="27"/>
      <c r="X4453" s="27"/>
      <c r="Y4453" s="27"/>
      <c r="Z4453" s="27">
        <v>1</v>
      </c>
    </row>
    <row r="4454" spans="1:26">
      <c r="A4454" s="27">
        <v>1969</v>
      </c>
      <c r="B4454" t="s">
        <v>127</v>
      </c>
      <c r="C4454" s="27"/>
      <c r="D4454" s="27"/>
      <c r="E4454" s="27"/>
      <c r="F4454" s="27">
        <v>300000</v>
      </c>
      <c r="G4454" s="27">
        <v>0</v>
      </c>
      <c r="H4454" s="27">
        <v>0</v>
      </c>
      <c r="I4454" s="27">
        <v>1</v>
      </c>
      <c r="J4454" s="27">
        <v>0</v>
      </c>
      <c r="K4454" s="27">
        <v>2</v>
      </c>
      <c r="L4454" s="27">
        <v>1</v>
      </c>
      <c r="M4454" s="27">
        <v>0</v>
      </c>
      <c r="N4454" s="27">
        <v>1</v>
      </c>
      <c r="O4454" s="27">
        <v>0</v>
      </c>
      <c r="P4454" s="27"/>
      <c r="Q4454" s="27">
        <v>199643444.56784353</v>
      </c>
      <c r="R4454" s="27">
        <v>1</v>
      </c>
      <c r="S4454" s="27">
        <v>1</v>
      </c>
      <c r="T4454" s="33">
        <v>1.0058077459461789</v>
      </c>
      <c r="U4454" s="27"/>
      <c r="V4454" s="27"/>
      <c r="W4454" s="27"/>
      <c r="X4454" s="27"/>
      <c r="Y4454" s="27"/>
      <c r="Z4454" s="27">
        <v>1</v>
      </c>
    </row>
    <row r="4455" spans="1:26">
      <c r="A4455" s="27">
        <v>1970</v>
      </c>
      <c r="B4455" t="s">
        <v>127</v>
      </c>
      <c r="C4455" s="27"/>
      <c r="D4455" s="27"/>
      <c r="E4455" s="27"/>
      <c r="F4455" s="27">
        <v>0</v>
      </c>
      <c r="G4455" s="27">
        <v>0</v>
      </c>
      <c r="H4455" s="27">
        <v>0</v>
      </c>
      <c r="I4455" s="27">
        <v>1</v>
      </c>
      <c r="J4455" s="27">
        <v>0</v>
      </c>
      <c r="K4455" s="27">
        <v>2</v>
      </c>
      <c r="L4455" s="27">
        <v>1</v>
      </c>
      <c r="M4455" s="27">
        <v>0</v>
      </c>
      <c r="N4455" s="27">
        <v>1</v>
      </c>
      <c r="O4455" s="27">
        <v>0</v>
      </c>
      <c r="P4455" s="27"/>
      <c r="Q4455" s="27">
        <v>209348253.6086401</v>
      </c>
      <c r="R4455" s="27">
        <v>1</v>
      </c>
      <c r="S4455" s="27">
        <v>1</v>
      </c>
      <c r="T4455" s="33">
        <v>1</v>
      </c>
      <c r="U4455" s="27">
        <v>0</v>
      </c>
      <c r="V4455" s="27">
        <v>0</v>
      </c>
      <c r="W4455" s="27">
        <v>4927000</v>
      </c>
      <c r="X4455" s="27"/>
      <c r="Y4455" s="27">
        <v>0</v>
      </c>
      <c r="Z4455" s="27">
        <v>1</v>
      </c>
    </row>
    <row r="4456" spans="1:26">
      <c r="A4456" s="27">
        <v>1971</v>
      </c>
      <c r="B4456" t="s">
        <v>127</v>
      </c>
      <c r="C4456" s="27"/>
      <c r="D4456" s="27"/>
      <c r="E4456" s="27"/>
      <c r="F4456" s="27">
        <v>20500000</v>
      </c>
      <c r="G4456" s="27">
        <v>0</v>
      </c>
      <c r="H4456" s="27">
        <v>0</v>
      </c>
      <c r="I4456" s="27">
        <v>1</v>
      </c>
      <c r="J4456" s="27">
        <v>0</v>
      </c>
      <c r="K4456" s="27">
        <v>2</v>
      </c>
      <c r="L4456" s="27">
        <v>1</v>
      </c>
      <c r="M4456" s="27">
        <v>0</v>
      </c>
      <c r="N4456" s="27">
        <v>1</v>
      </c>
      <c r="O4456" s="27">
        <v>0</v>
      </c>
      <c r="P4456" s="27"/>
      <c r="Q4456" s="27">
        <v>227051054.98508665</v>
      </c>
      <c r="R4456" s="27">
        <v>1</v>
      </c>
      <c r="S4456" s="27">
        <v>1</v>
      </c>
      <c r="T4456" s="33">
        <v>0.92761372871024128</v>
      </c>
      <c r="U4456" s="27">
        <v>0</v>
      </c>
      <c r="V4456" s="27">
        <v>0</v>
      </c>
      <c r="W4456" s="27">
        <v>8503000</v>
      </c>
      <c r="X4456" s="27"/>
      <c r="Y4456" s="27">
        <v>0</v>
      </c>
      <c r="Z4456" s="27">
        <v>1</v>
      </c>
    </row>
    <row r="4457" spans="1:26">
      <c r="A4457" s="27">
        <v>1972</v>
      </c>
      <c r="B4457" t="s">
        <v>127</v>
      </c>
      <c r="C4457" s="27"/>
      <c r="D4457" s="27"/>
      <c r="E4457" s="27"/>
      <c r="F4457" s="27">
        <v>700000</v>
      </c>
      <c r="G4457" s="27">
        <v>0</v>
      </c>
      <c r="H4457" s="27">
        <v>0</v>
      </c>
      <c r="I4457" s="27">
        <v>1</v>
      </c>
      <c r="J4457" s="27">
        <v>0</v>
      </c>
      <c r="K4457" s="27">
        <v>2</v>
      </c>
      <c r="L4457" s="27">
        <v>1</v>
      </c>
      <c r="M4457" s="27">
        <v>0</v>
      </c>
      <c r="N4457" s="27">
        <v>1</v>
      </c>
      <c r="O4457" s="27">
        <v>0</v>
      </c>
      <c r="P4457" s="27"/>
      <c r="Q4457" s="27">
        <v>265009395.14797604</v>
      </c>
      <c r="R4457" s="27">
        <v>1</v>
      </c>
      <c r="S4457" s="27">
        <v>1</v>
      </c>
      <c r="T4457" s="33">
        <v>0.92122545142259926</v>
      </c>
      <c r="U4457" s="27">
        <v>0</v>
      </c>
      <c r="V4457" s="27">
        <v>0</v>
      </c>
      <c r="W4457" s="27">
        <v>9619000</v>
      </c>
      <c r="X4457" s="27"/>
      <c r="Y4457" s="27">
        <v>0</v>
      </c>
      <c r="Z4457" s="27">
        <v>1</v>
      </c>
    </row>
    <row r="4458" spans="1:26">
      <c r="A4458" s="27">
        <v>1973</v>
      </c>
      <c r="B4458" t="s">
        <v>127</v>
      </c>
      <c r="C4458" s="27"/>
      <c r="D4458" s="27"/>
      <c r="E4458" s="27"/>
      <c r="F4458" s="27">
        <v>3600000</v>
      </c>
      <c r="G4458" s="27">
        <v>0</v>
      </c>
      <c r="H4458" s="27">
        <v>0</v>
      </c>
      <c r="I4458" s="27">
        <v>1</v>
      </c>
      <c r="J4458" s="27">
        <v>0</v>
      </c>
      <c r="K4458" s="27">
        <v>2</v>
      </c>
      <c r="L4458" s="27">
        <v>1</v>
      </c>
      <c r="M4458" s="27">
        <v>0</v>
      </c>
      <c r="N4458" s="27">
        <v>1</v>
      </c>
      <c r="O4458" s="27">
        <v>0</v>
      </c>
      <c r="P4458" s="27"/>
      <c r="Q4458" s="27">
        <v>333731874.37907702</v>
      </c>
      <c r="R4458" s="27">
        <v>1</v>
      </c>
      <c r="S4458" s="27">
        <v>1</v>
      </c>
      <c r="T4458" s="33">
        <v>1.2798279189511945</v>
      </c>
      <c r="U4458" s="27">
        <v>0</v>
      </c>
      <c r="V4458" s="27">
        <v>0</v>
      </c>
      <c r="W4458" s="27">
        <v>11299000</v>
      </c>
      <c r="X4458" s="27"/>
      <c r="Y4458" s="27">
        <v>0</v>
      </c>
      <c r="Z4458" s="27">
        <v>1</v>
      </c>
    </row>
    <row r="4459" spans="1:26">
      <c r="A4459" s="27">
        <v>1974</v>
      </c>
      <c r="B4459" t="s">
        <v>127</v>
      </c>
      <c r="C4459" s="27"/>
      <c r="D4459" s="27"/>
      <c r="E4459" s="27"/>
      <c r="F4459" s="27">
        <v>56900000</v>
      </c>
      <c r="G4459" s="27">
        <v>0</v>
      </c>
      <c r="H4459" s="27">
        <v>0</v>
      </c>
      <c r="I4459" s="27">
        <v>1</v>
      </c>
      <c r="J4459" s="27">
        <v>0</v>
      </c>
      <c r="K4459" s="27">
        <v>2</v>
      </c>
      <c r="L4459" s="27">
        <v>1</v>
      </c>
      <c r="M4459" s="27">
        <v>0</v>
      </c>
      <c r="N4459" s="27">
        <v>1</v>
      </c>
      <c r="O4459" s="27">
        <v>0</v>
      </c>
      <c r="P4459" s="27"/>
      <c r="Q4459" s="27">
        <v>414772351.88059407</v>
      </c>
      <c r="R4459" s="27">
        <v>1</v>
      </c>
      <c r="S4459" s="27">
        <v>1</v>
      </c>
      <c r="T4459" s="33">
        <v>1.2793035310212315</v>
      </c>
      <c r="U4459" s="27">
        <v>0</v>
      </c>
      <c r="V4459" s="27">
        <v>8650000</v>
      </c>
      <c r="W4459" s="27">
        <v>12158000</v>
      </c>
      <c r="X4459" s="27"/>
      <c r="Y4459" s="27">
        <v>0</v>
      </c>
      <c r="Z4459" s="27">
        <v>1</v>
      </c>
    </row>
    <row r="4460" spans="1:26">
      <c r="A4460" s="27">
        <v>1975</v>
      </c>
      <c r="B4460" t="s">
        <v>127</v>
      </c>
      <c r="C4460" s="27"/>
      <c r="D4460" s="27"/>
      <c r="E4460" s="27"/>
      <c r="F4460" s="27">
        <v>0</v>
      </c>
      <c r="G4460" s="27">
        <v>0</v>
      </c>
      <c r="H4460" s="27">
        <v>0</v>
      </c>
      <c r="I4460" s="27">
        <v>1</v>
      </c>
      <c r="J4460" s="27">
        <v>0</v>
      </c>
      <c r="K4460" s="27">
        <v>2</v>
      </c>
      <c r="L4460" s="27">
        <v>1</v>
      </c>
      <c r="M4460" s="27">
        <v>0</v>
      </c>
      <c r="N4460" s="27">
        <v>1</v>
      </c>
      <c r="O4460" s="27">
        <v>0</v>
      </c>
      <c r="P4460" s="27"/>
      <c r="Q4460" s="27">
        <v>475916514.74590135</v>
      </c>
      <c r="R4460" s="27">
        <v>1</v>
      </c>
      <c r="S4460" s="27">
        <v>1</v>
      </c>
      <c r="T4460" s="33">
        <v>0.94696688960437181</v>
      </c>
      <c r="U4460" s="27">
        <v>0</v>
      </c>
      <c r="V4460" s="27">
        <v>0</v>
      </c>
      <c r="W4460" s="27">
        <v>14050000</v>
      </c>
      <c r="X4460" s="27"/>
      <c r="Y4460" s="27">
        <v>0</v>
      </c>
      <c r="Z4460" s="27">
        <v>1</v>
      </c>
    </row>
    <row r="4461" spans="1:26">
      <c r="A4461" s="27">
        <v>1976</v>
      </c>
      <c r="B4461" t="s">
        <v>127</v>
      </c>
      <c r="C4461" s="27"/>
      <c r="D4461" s="27"/>
      <c r="E4461" s="27"/>
      <c r="F4461" s="27">
        <v>0</v>
      </c>
      <c r="G4461" s="27">
        <v>0</v>
      </c>
      <c r="H4461" s="27">
        <v>0</v>
      </c>
      <c r="I4461" s="27">
        <v>1</v>
      </c>
      <c r="J4461" s="27">
        <v>0</v>
      </c>
      <c r="K4461" s="27">
        <v>2</v>
      </c>
      <c r="L4461" s="27">
        <v>1</v>
      </c>
      <c r="M4461" s="27">
        <v>0</v>
      </c>
      <c r="N4461" s="27">
        <v>1</v>
      </c>
      <c r="O4461" s="27">
        <v>0</v>
      </c>
      <c r="P4461" s="27"/>
      <c r="Q4461" s="27">
        <v>524407931.94042408</v>
      </c>
      <c r="R4461" s="27">
        <v>1</v>
      </c>
      <c r="S4461" s="27">
        <v>1</v>
      </c>
      <c r="T4461" s="33">
        <v>1.0219497573337515</v>
      </c>
      <c r="U4461" s="27">
        <v>13732830.6</v>
      </c>
      <c r="V4461" s="27">
        <v>0</v>
      </c>
      <c r="W4461" s="27">
        <v>18624000</v>
      </c>
      <c r="X4461" s="27"/>
      <c r="Y4461" s="27">
        <v>0</v>
      </c>
      <c r="Z4461" s="27">
        <v>1</v>
      </c>
    </row>
    <row r="4462" spans="1:26">
      <c r="A4462" s="27">
        <v>1977</v>
      </c>
      <c r="B4462" t="s">
        <v>127</v>
      </c>
      <c r="C4462" s="27"/>
      <c r="D4462" s="27"/>
      <c r="E4462" s="27"/>
      <c r="F4462" s="27">
        <v>0</v>
      </c>
      <c r="G4462" s="27">
        <v>0</v>
      </c>
      <c r="H4462" s="27">
        <v>0</v>
      </c>
      <c r="I4462" s="27">
        <v>1</v>
      </c>
      <c r="J4462" s="27">
        <v>0</v>
      </c>
      <c r="K4462" s="27">
        <v>2</v>
      </c>
      <c r="L4462" s="27">
        <v>1</v>
      </c>
      <c r="M4462" s="27">
        <v>0</v>
      </c>
      <c r="N4462" s="27">
        <v>1</v>
      </c>
      <c r="O4462" s="27">
        <v>0</v>
      </c>
      <c r="P4462" s="27"/>
      <c r="Q4462" s="27">
        <v>540635389.58866882</v>
      </c>
      <c r="R4462" s="27">
        <v>1</v>
      </c>
      <c r="S4462" s="27">
        <v>1</v>
      </c>
      <c r="T4462" s="33">
        <v>1.0409624303569636</v>
      </c>
      <c r="U4462" s="27">
        <v>21768817.899999999</v>
      </c>
      <c r="V4462" s="27">
        <v>0</v>
      </c>
      <c r="W4462" s="27">
        <v>24275000</v>
      </c>
      <c r="X4462" s="27"/>
      <c r="Y4462" s="27">
        <v>0</v>
      </c>
      <c r="Z4462" s="27">
        <v>1</v>
      </c>
    </row>
    <row r="4463" spans="1:26">
      <c r="A4463" s="27">
        <v>1978</v>
      </c>
      <c r="B4463" t="s">
        <v>127</v>
      </c>
      <c r="C4463" s="27"/>
      <c r="D4463" s="27"/>
      <c r="E4463" s="27"/>
      <c r="F4463" s="27">
        <v>0</v>
      </c>
      <c r="G4463" s="27">
        <v>0</v>
      </c>
      <c r="H4463" s="27">
        <v>0</v>
      </c>
      <c r="I4463" s="27">
        <v>1</v>
      </c>
      <c r="J4463" s="27">
        <v>0</v>
      </c>
      <c r="K4463" s="27">
        <v>2</v>
      </c>
      <c r="L4463" s="27">
        <v>1</v>
      </c>
      <c r="M4463" s="27">
        <v>0</v>
      </c>
      <c r="N4463" s="27">
        <v>1</v>
      </c>
      <c r="O4463" s="27">
        <v>0</v>
      </c>
      <c r="P4463" s="27"/>
      <c r="Q4463" s="27">
        <v>544424605.05253196</v>
      </c>
      <c r="R4463" s="27">
        <v>1</v>
      </c>
      <c r="S4463" s="27">
        <v>1</v>
      </c>
      <c r="T4463" s="33">
        <v>0.91734575384516981</v>
      </c>
      <c r="U4463" s="27">
        <v>40563669.399999999</v>
      </c>
      <c r="V4463" s="27">
        <v>0</v>
      </c>
      <c r="W4463" s="27">
        <v>29883000</v>
      </c>
      <c r="X4463" s="27"/>
      <c r="Y4463" s="27">
        <v>18000000</v>
      </c>
      <c r="Z4463" s="27">
        <v>1</v>
      </c>
    </row>
    <row r="4464" spans="1:26">
      <c r="A4464" s="27">
        <v>1979</v>
      </c>
      <c r="B4464" t="s">
        <v>127</v>
      </c>
      <c r="C4464" s="27"/>
      <c r="D4464" s="27"/>
      <c r="E4464" s="27"/>
      <c r="F4464" s="27">
        <v>0</v>
      </c>
      <c r="G4464" s="27">
        <v>0</v>
      </c>
      <c r="H4464" s="27">
        <v>0</v>
      </c>
      <c r="I4464" s="27">
        <v>1</v>
      </c>
      <c r="J4464" s="27">
        <v>0</v>
      </c>
      <c r="K4464" s="27">
        <v>2</v>
      </c>
      <c r="L4464" s="27">
        <v>1</v>
      </c>
      <c r="M4464" s="27">
        <v>0</v>
      </c>
      <c r="N4464" s="27">
        <v>1</v>
      </c>
      <c r="O4464" s="27">
        <v>0</v>
      </c>
      <c r="P4464" s="27"/>
      <c r="Q4464" s="27">
        <v>644070364.88844061</v>
      </c>
      <c r="R4464" s="27">
        <v>1</v>
      </c>
      <c r="S4464" s="27">
        <v>1</v>
      </c>
      <c r="T4464" s="33">
        <v>0.9810294585578897</v>
      </c>
      <c r="U4464" s="27">
        <v>45046099.299999997</v>
      </c>
      <c r="V4464" s="27">
        <v>0</v>
      </c>
      <c r="W4464" s="27">
        <v>34054000</v>
      </c>
      <c r="X4464" s="27"/>
      <c r="Y4464" s="27">
        <v>0</v>
      </c>
      <c r="Z4464" s="27">
        <v>1</v>
      </c>
    </row>
    <row r="4465" spans="1:26">
      <c r="A4465" s="27">
        <v>1980</v>
      </c>
      <c r="B4465" t="s">
        <v>127</v>
      </c>
      <c r="C4465" s="27"/>
      <c r="D4465" s="27"/>
      <c r="E4465" s="27"/>
      <c r="F4465" s="27">
        <v>0</v>
      </c>
      <c r="G4465" s="27">
        <v>0</v>
      </c>
      <c r="H4465" s="27">
        <v>0</v>
      </c>
      <c r="I4465" s="27">
        <v>1</v>
      </c>
      <c r="J4465" s="27">
        <v>0</v>
      </c>
      <c r="K4465" s="27">
        <v>2</v>
      </c>
      <c r="L4465" s="27">
        <v>1</v>
      </c>
      <c r="M4465" s="27">
        <v>0</v>
      </c>
      <c r="N4465" s="27">
        <v>1</v>
      </c>
      <c r="O4465" s="27">
        <v>0</v>
      </c>
      <c r="P4465" s="27">
        <v>0</v>
      </c>
      <c r="Q4465" s="27">
        <v>709041452.21729672</v>
      </c>
      <c r="R4465" s="27">
        <v>0</v>
      </c>
      <c r="S4465" s="27">
        <v>1</v>
      </c>
      <c r="T4465" s="33">
        <v>0.94044734443210454</v>
      </c>
      <c r="U4465" s="27">
        <v>61469501.899999999</v>
      </c>
      <c r="V4465" s="27">
        <v>0</v>
      </c>
      <c r="W4465" s="27">
        <v>37913000</v>
      </c>
      <c r="X4465" s="27"/>
      <c r="Y4465" s="27">
        <v>0</v>
      </c>
      <c r="Z4465" s="27">
        <v>1</v>
      </c>
    </row>
    <row r="4466" spans="1:26">
      <c r="A4466" s="27">
        <v>1981</v>
      </c>
      <c r="B4466" t="s">
        <v>127</v>
      </c>
      <c r="C4466" s="27"/>
      <c r="D4466" s="27"/>
      <c r="E4466" s="27"/>
      <c r="F4466" s="27">
        <v>0</v>
      </c>
      <c r="G4466" s="27">
        <v>0</v>
      </c>
      <c r="H4466" s="27">
        <v>0</v>
      </c>
      <c r="I4466" s="27">
        <v>1</v>
      </c>
      <c r="J4466" s="27">
        <v>0</v>
      </c>
      <c r="K4466" s="27">
        <v>2</v>
      </c>
      <c r="L4466" s="27">
        <v>1</v>
      </c>
      <c r="M4466" s="27">
        <v>0</v>
      </c>
      <c r="N4466" s="27">
        <v>1</v>
      </c>
      <c r="O4466" s="27">
        <v>0</v>
      </c>
      <c r="P4466" s="27">
        <v>0</v>
      </c>
      <c r="Q4466" s="27">
        <v>747994681.87620544</v>
      </c>
      <c r="R4466" s="27">
        <v>0</v>
      </c>
      <c r="S4466" s="27">
        <v>1</v>
      </c>
      <c r="T4466" s="33">
        <v>0.83355014400471705</v>
      </c>
      <c r="U4466" s="27">
        <v>60099935.100000001</v>
      </c>
      <c r="V4466" s="27">
        <v>10519000</v>
      </c>
      <c r="W4466" s="27">
        <v>44007336</v>
      </c>
      <c r="X4466" s="27"/>
      <c r="Y4466" s="27">
        <v>0</v>
      </c>
      <c r="Z4466" s="27">
        <v>1</v>
      </c>
    </row>
    <row r="4467" spans="1:26">
      <c r="A4467" s="27">
        <v>1982</v>
      </c>
      <c r="B4467" t="s">
        <v>127</v>
      </c>
      <c r="C4467" s="27"/>
      <c r="D4467" s="27"/>
      <c r="E4467" s="27"/>
      <c r="F4467" s="27">
        <v>0</v>
      </c>
      <c r="G4467" s="27">
        <v>0</v>
      </c>
      <c r="H4467" s="27">
        <v>0</v>
      </c>
      <c r="I4467" s="27">
        <v>1</v>
      </c>
      <c r="J4467" s="27">
        <v>0</v>
      </c>
      <c r="K4467" s="27">
        <v>2</v>
      </c>
      <c r="L4467" s="27">
        <v>1</v>
      </c>
      <c r="M4467" s="27">
        <v>0</v>
      </c>
      <c r="N4467" s="27">
        <v>1</v>
      </c>
      <c r="O4467" s="27">
        <v>0</v>
      </c>
      <c r="P4467" s="27">
        <v>0</v>
      </c>
      <c r="Q4467" s="27">
        <v>750214410.72413325</v>
      </c>
      <c r="R4467" s="27">
        <v>0</v>
      </c>
      <c r="S4467" s="27">
        <v>1</v>
      </c>
      <c r="T4467" s="33">
        <v>0.78443295677873848</v>
      </c>
      <c r="U4467" s="27">
        <v>72272066.400000006</v>
      </c>
      <c r="V4467" s="27">
        <v>32814000</v>
      </c>
      <c r="W4467" s="27">
        <v>49253425.600000001</v>
      </c>
      <c r="X4467" s="27"/>
      <c r="Y4467" s="27">
        <v>0</v>
      </c>
      <c r="Z4467" s="27">
        <v>1</v>
      </c>
    </row>
    <row r="4468" spans="1:26">
      <c r="A4468" s="27">
        <v>1983</v>
      </c>
      <c r="B4468" t="s">
        <v>127</v>
      </c>
      <c r="C4468" s="27"/>
      <c r="D4468" s="27"/>
      <c r="E4468" s="27"/>
      <c r="F4468" s="27">
        <v>0</v>
      </c>
      <c r="G4468" s="27">
        <v>0</v>
      </c>
      <c r="H4468" s="27">
        <v>0</v>
      </c>
      <c r="I4468" s="27">
        <v>1</v>
      </c>
      <c r="J4468" s="27">
        <v>0</v>
      </c>
      <c r="K4468" s="27">
        <v>2</v>
      </c>
      <c r="L4468" s="27">
        <v>1</v>
      </c>
      <c r="M4468" s="27">
        <v>0</v>
      </c>
      <c r="N4468" s="27">
        <v>1</v>
      </c>
      <c r="O4468" s="27">
        <v>0</v>
      </c>
      <c r="P4468" s="27">
        <v>0</v>
      </c>
      <c r="Q4468" s="27">
        <v>788371855.94475603</v>
      </c>
      <c r="R4468" s="27">
        <v>0</v>
      </c>
      <c r="S4468" s="27">
        <v>1</v>
      </c>
      <c r="T4468" s="33">
        <v>0.83426891623154475</v>
      </c>
      <c r="U4468" s="27">
        <v>63265518.200000003</v>
      </c>
      <c r="V4468" s="27">
        <v>59160000</v>
      </c>
      <c r="W4468" s="27">
        <v>51598570.5</v>
      </c>
      <c r="X4468" s="27"/>
      <c r="Y4468" s="27">
        <v>0</v>
      </c>
      <c r="Z4468" s="27">
        <v>1</v>
      </c>
    </row>
    <row r="4469" spans="1:26">
      <c r="A4469" s="27">
        <v>1984</v>
      </c>
      <c r="B4469" t="s">
        <v>127</v>
      </c>
      <c r="C4469" s="27"/>
      <c r="D4469" s="27"/>
      <c r="E4469" s="27"/>
      <c r="F4469" s="27">
        <v>20500000</v>
      </c>
      <c r="G4469" s="27">
        <v>0</v>
      </c>
      <c r="H4469" s="27">
        <v>0</v>
      </c>
      <c r="I4469" s="27">
        <v>1</v>
      </c>
      <c r="J4469" s="27">
        <v>0</v>
      </c>
      <c r="K4469" s="27">
        <v>2</v>
      </c>
      <c r="L4469" s="27">
        <v>1</v>
      </c>
      <c r="M4469" s="27">
        <v>0</v>
      </c>
      <c r="N4469" s="27">
        <v>1</v>
      </c>
      <c r="O4469" s="27">
        <v>0</v>
      </c>
      <c r="P4469" s="27">
        <v>0</v>
      </c>
      <c r="Q4469" s="27">
        <v>726937320.84608161</v>
      </c>
      <c r="R4469" s="27">
        <v>1</v>
      </c>
      <c r="S4469" s="27">
        <v>1</v>
      </c>
      <c r="T4469" s="33">
        <v>0.82999599794502654</v>
      </c>
      <c r="U4469" s="27">
        <v>47352601.899999999</v>
      </c>
      <c r="V4469" s="27">
        <v>49322000</v>
      </c>
      <c r="W4469" s="27">
        <v>55095355.200000003</v>
      </c>
      <c r="X4469" s="27"/>
      <c r="Y4469" s="27"/>
      <c r="Z4469" s="27">
        <v>1</v>
      </c>
    </row>
    <row r="4470" spans="1:26">
      <c r="A4470" s="27">
        <v>1985</v>
      </c>
      <c r="B4470" t="s">
        <v>127</v>
      </c>
      <c r="C4470" s="27"/>
      <c r="D4470" s="27"/>
      <c r="E4470" s="27"/>
      <c r="F4470" s="27">
        <v>0</v>
      </c>
      <c r="G4470" s="27">
        <v>0</v>
      </c>
      <c r="H4470" s="27">
        <v>0</v>
      </c>
      <c r="I4470" s="27">
        <v>1</v>
      </c>
      <c r="J4470" s="27">
        <v>0</v>
      </c>
      <c r="K4470" s="27">
        <v>2</v>
      </c>
      <c r="L4470" s="27">
        <v>1</v>
      </c>
      <c r="M4470" s="27">
        <v>0</v>
      </c>
      <c r="N4470" s="27">
        <v>1</v>
      </c>
      <c r="O4470" s="27">
        <v>0</v>
      </c>
      <c r="P4470" s="27">
        <v>0</v>
      </c>
      <c r="Q4470" s="27">
        <v>683193885.00310051</v>
      </c>
      <c r="R4470" s="27">
        <v>1</v>
      </c>
      <c r="S4470" s="27">
        <v>1</v>
      </c>
      <c r="T4470" s="33">
        <v>0.74915719568429318</v>
      </c>
      <c r="U4470" s="27">
        <v>45733899.399999999</v>
      </c>
      <c r="V4470" s="27">
        <v>52490000</v>
      </c>
      <c r="W4470" s="27">
        <v>62387851.299999997</v>
      </c>
      <c r="X4470" s="27"/>
      <c r="Y4470" s="27"/>
      <c r="Z4470" s="27">
        <v>1</v>
      </c>
    </row>
    <row r="4471" spans="1:26">
      <c r="A4471" s="27">
        <v>1986</v>
      </c>
      <c r="B4471" t="s">
        <v>127</v>
      </c>
      <c r="C4471" s="27"/>
      <c r="D4471" s="27"/>
      <c r="E4471" s="27"/>
      <c r="F4471" s="27">
        <v>39100000</v>
      </c>
      <c r="G4471" s="27">
        <v>0</v>
      </c>
      <c r="H4471" s="27">
        <v>0</v>
      </c>
      <c r="I4471" s="27">
        <v>1</v>
      </c>
      <c r="J4471" s="27">
        <v>0</v>
      </c>
      <c r="K4471" s="27">
        <v>2</v>
      </c>
      <c r="L4471" s="27">
        <v>1</v>
      </c>
      <c r="M4471" s="27">
        <v>0</v>
      </c>
      <c r="N4471" s="27">
        <v>1</v>
      </c>
      <c r="O4471" s="27">
        <v>0</v>
      </c>
      <c r="P4471" s="27">
        <v>0</v>
      </c>
      <c r="Q4471" s="27">
        <v>802890746.89075625</v>
      </c>
      <c r="R4471" s="27">
        <v>1</v>
      </c>
      <c r="S4471" s="27">
        <v>1</v>
      </c>
      <c r="T4471" s="33">
        <v>0.7030572776909082</v>
      </c>
      <c r="U4471" s="27">
        <v>56265889.600000001</v>
      </c>
      <c r="V4471" s="27">
        <v>68785000</v>
      </c>
      <c r="W4471" s="27">
        <v>77205863.200000003</v>
      </c>
      <c r="X4471" s="27"/>
      <c r="Y4471" s="27"/>
      <c r="Z4471" s="27">
        <v>1</v>
      </c>
    </row>
    <row r="4472" spans="1:26">
      <c r="A4472" s="27">
        <v>1987</v>
      </c>
      <c r="B4472" t="s">
        <v>127</v>
      </c>
      <c r="C4472" s="27"/>
      <c r="D4472" s="27"/>
      <c r="E4472" s="27"/>
      <c r="F4472" s="27">
        <v>0</v>
      </c>
      <c r="G4472" s="27">
        <v>0</v>
      </c>
      <c r="H4472" s="27">
        <v>0</v>
      </c>
      <c r="I4472" s="27">
        <v>1</v>
      </c>
      <c r="J4472" s="27">
        <v>0</v>
      </c>
      <c r="K4472" s="27">
        <v>2</v>
      </c>
      <c r="L4472" s="27">
        <v>1</v>
      </c>
      <c r="M4472" s="27">
        <v>0</v>
      </c>
      <c r="N4472" s="27">
        <v>1</v>
      </c>
      <c r="O4472" s="27">
        <v>0</v>
      </c>
      <c r="P4472" s="27">
        <v>0</v>
      </c>
      <c r="Q4472" s="27">
        <v>909820553.40113473</v>
      </c>
      <c r="R4472" s="27">
        <v>1</v>
      </c>
      <c r="S4472" s="27">
        <v>1</v>
      </c>
      <c r="T4472" s="33">
        <v>0.74330063470010233</v>
      </c>
      <c r="U4472" s="27">
        <v>78788120.400000006</v>
      </c>
      <c r="V4472" s="27">
        <v>90867000</v>
      </c>
      <c r="W4472" s="27">
        <v>125831708.5</v>
      </c>
      <c r="X4472" s="27"/>
      <c r="Y4472" s="27"/>
      <c r="Z4472" s="27">
        <v>1</v>
      </c>
    </row>
    <row r="4473" spans="1:26">
      <c r="A4473" s="27">
        <v>1988</v>
      </c>
      <c r="B4473" t="s">
        <v>127</v>
      </c>
      <c r="C4473" s="27"/>
      <c r="D4473" s="27"/>
      <c r="E4473" s="27"/>
      <c r="F4473" s="27">
        <v>130000</v>
      </c>
      <c r="G4473" s="27">
        <v>0</v>
      </c>
      <c r="H4473" s="27">
        <v>0</v>
      </c>
      <c r="I4473" s="27">
        <v>1</v>
      </c>
      <c r="J4473" s="27">
        <v>0</v>
      </c>
      <c r="K4473" s="27">
        <v>2</v>
      </c>
      <c r="L4473" s="27">
        <v>1</v>
      </c>
      <c r="M4473" s="27">
        <v>0</v>
      </c>
      <c r="N4473" s="27">
        <v>1</v>
      </c>
      <c r="O4473" s="27">
        <v>0</v>
      </c>
      <c r="P4473" s="27">
        <v>0</v>
      </c>
      <c r="Q4473" s="27">
        <v>957377507.47612965</v>
      </c>
      <c r="R4473" s="27">
        <v>1</v>
      </c>
      <c r="S4473" s="27">
        <v>1</v>
      </c>
      <c r="T4473" s="33">
        <v>0.80560957079318884</v>
      </c>
      <c r="U4473" s="27">
        <v>70697695.200000003</v>
      </c>
      <c r="V4473" s="27">
        <v>74111000</v>
      </c>
      <c r="W4473" s="27">
        <v>150495812.69999999</v>
      </c>
      <c r="X4473" s="27"/>
      <c r="Y4473" s="27"/>
      <c r="Z4473" s="27">
        <v>1</v>
      </c>
    </row>
    <row r="4474" spans="1:26">
      <c r="A4474" s="27">
        <v>1989</v>
      </c>
      <c r="B4474" t="s">
        <v>127</v>
      </c>
      <c r="C4474" s="27"/>
      <c r="D4474" s="27"/>
      <c r="E4474" s="27"/>
      <c r="F4474" s="27">
        <v>0</v>
      </c>
      <c r="G4474" s="27">
        <v>0</v>
      </c>
      <c r="H4474" s="27">
        <v>0</v>
      </c>
      <c r="I4474" s="27">
        <v>1</v>
      </c>
      <c r="J4474" s="27">
        <v>0</v>
      </c>
      <c r="K4474" s="27">
        <v>2</v>
      </c>
      <c r="L4474" s="27">
        <v>1</v>
      </c>
      <c r="M4474" s="27">
        <v>0</v>
      </c>
      <c r="N4474" s="27">
        <v>1</v>
      </c>
      <c r="O4474" s="27">
        <v>0</v>
      </c>
      <c r="P4474" s="27">
        <v>0</v>
      </c>
      <c r="Q4474" s="27">
        <v>981529400.53486204</v>
      </c>
      <c r="R4474" s="27">
        <v>1</v>
      </c>
      <c r="S4474" s="27">
        <v>1</v>
      </c>
      <c r="T4474" s="33">
        <v>0.74679040704290955</v>
      </c>
      <c r="U4474" s="27">
        <v>68722683</v>
      </c>
      <c r="V4474" s="27">
        <v>60720000</v>
      </c>
      <c r="W4474" s="27">
        <v>159721872.5</v>
      </c>
      <c r="X4474" s="27"/>
      <c r="Y4474" s="27"/>
      <c r="Z4474" s="27">
        <v>1</v>
      </c>
    </row>
    <row r="4475" spans="1:26">
      <c r="A4475" s="27">
        <v>1990</v>
      </c>
      <c r="B4475" t="s">
        <v>127</v>
      </c>
      <c r="C4475" s="27"/>
      <c r="D4475" s="27"/>
      <c r="E4475" s="27"/>
      <c r="F4475" s="27">
        <v>0</v>
      </c>
      <c r="G4475" s="27">
        <v>0</v>
      </c>
      <c r="H4475" s="27">
        <v>0</v>
      </c>
      <c r="I4475" s="27">
        <v>1</v>
      </c>
      <c r="J4475" s="27">
        <v>0</v>
      </c>
      <c r="K4475" s="27">
        <v>2</v>
      </c>
      <c r="L4475" s="27">
        <v>1</v>
      </c>
      <c r="M4475" s="27">
        <v>0</v>
      </c>
      <c r="N4475" s="27">
        <v>1</v>
      </c>
      <c r="O4475" s="27">
        <v>0</v>
      </c>
      <c r="P4475" s="27">
        <v>1213000000</v>
      </c>
      <c r="Q4475" s="27">
        <v>1019600770.603394</v>
      </c>
      <c r="R4475" s="27">
        <v>1</v>
      </c>
      <c r="S4475" s="27">
        <v>1</v>
      </c>
      <c r="T4475" s="33">
        <v>0.70566019682121295</v>
      </c>
      <c r="U4475" s="27">
        <v>69939388.200000003</v>
      </c>
      <c r="V4475" s="27">
        <v>54052000</v>
      </c>
      <c r="W4475" s="27">
        <v>209527983.40000001</v>
      </c>
      <c r="X4475" s="27"/>
      <c r="Y4475" s="27"/>
      <c r="Z4475" s="27">
        <v>1</v>
      </c>
    </row>
    <row r="4476" spans="1:26">
      <c r="A4476" s="27">
        <v>1991</v>
      </c>
      <c r="B4476" t="s">
        <v>127</v>
      </c>
      <c r="C4476" s="27"/>
      <c r="D4476" s="27"/>
      <c r="E4476" s="27"/>
      <c r="F4476" s="27">
        <v>0</v>
      </c>
      <c r="G4476" s="27">
        <v>0</v>
      </c>
      <c r="H4476" s="27">
        <v>0</v>
      </c>
      <c r="I4476" s="27">
        <v>1</v>
      </c>
      <c r="J4476" s="27">
        <v>0</v>
      </c>
      <c r="K4476" s="27">
        <v>2</v>
      </c>
      <c r="L4476" s="27">
        <v>1</v>
      </c>
      <c r="M4476" s="27">
        <v>0</v>
      </c>
      <c r="N4476" s="27">
        <v>1</v>
      </c>
      <c r="O4476" s="27">
        <v>0</v>
      </c>
      <c r="P4476" s="27">
        <v>1390000000</v>
      </c>
      <c r="Q4476" s="27">
        <v>1443688869.9603884</v>
      </c>
      <c r="R4476" s="27">
        <v>1</v>
      </c>
      <c r="S4476" s="27">
        <v>1</v>
      </c>
      <c r="T4476" s="33">
        <v>0.64778014054484578</v>
      </c>
      <c r="U4476" s="27">
        <v>56483391.600000001</v>
      </c>
      <c r="V4476" s="27">
        <v>43343000</v>
      </c>
      <c r="W4476" s="27">
        <v>223753746</v>
      </c>
      <c r="X4476" s="27"/>
      <c r="Y4476" s="27"/>
      <c r="Z4476" s="27">
        <v>1</v>
      </c>
    </row>
    <row r="4477" spans="1:26">
      <c r="A4477" s="27">
        <v>1992</v>
      </c>
      <c r="B4477" t="s">
        <v>127</v>
      </c>
      <c r="C4477" s="27"/>
      <c r="D4477" s="27"/>
      <c r="E4477" s="27"/>
      <c r="F4477" s="27">
        <v>0</v>
      </c>
      <c r="G4477" s="27">
        <v>0</v>
      </c>
      <c r="H4477" s="27">
        <v>0</v>
      </c>
      <c r="I4477" s="27">
        <v>1</v>
      </c>
      <c r="J4477" s="27">
        <v>0</v>
      </c>
      <c r="K4477" s="27">
        <v>2</v>
      </c>
      <c r="L4477" s="27">
        <v>1</v>
      </c>
      <c r="M4477" s="27">
        <v>0</v>
      </c>
      <c r="N4477" s="27">
        <v>1</v>
      </c>
      <c r="O4477" s="27">
        <v>0</v>
      </c>
      <c r="P4477" s="27">
        <v>1464000000</v>
      </c>
      <c r="Q4477" s="27">
        <v>1464392416.1467128</v>
      </c>
      <c r="R4477" s="27">
        <v>1</v>
      </c>
      <c r="S4477" s="27">
        <v>1</v>
      </c>
      <c r="T4477" s="33">
        <v>0.62587770846912083</v>
      </c>
      <c r="U4477" s="27">
        <v>57776125</v>
      </c>
      <c r="V4477" s="27">
        <v>30261000</v>
      </c>
      <c r="W4477" s="27">
        <v>228486000</v>
      </c>
      <c r="X4477" s="27"/>
      <c r="Y4477" s="27"/>
      <c r="Z4477" s="27">
        <v>1</v>
      </c>
    </row>
    <row r="4478" spans="1:26">
      <c r="A4478" s="27">
        <v>1993</v>
      </c>
      <c r="B4478" t="s">
        <v>127</v>
      </c>
      <c r="C4478" s="27"/>
      <c r="D4478" s="27"/>
      <c r="E4478" s="27"/>
      <c r="F4478" s="27">
        <v>0</v>
      </c>
      <c r="G4478" s="27">
        <v>0</v>
      </c>
      <c r="H4478" s="27">
        <v>0</v>
      </c>
      <c r="I4478" s="27">
        <v>1</v>
      </c>
      <c r="J4478" s="27">
        <v>0</v>
      </c>
      <c r="K4478" s="27">
        <v>2</v>
      </c>
      <c r="L4478" s="27">
        <v>1</v>
      </c>
      <c r="M4478" s="27">
        <v>0</v>
      </c>
      <c r="N4478" s="27">
        <v>1</v>
      </c>
      <c r="O4478" s="27">
        <v>0</v>
      </c>
      <c r="P4478" s="27">
        <v>1250000000</v>
      </c>
      <c r="Q4478" s="27">
        <v>1249944999.4205587</v>
      </c>
      <c r="R4478" s="27">
        <v>1</v>
      </c>
      <c r="S4478" s="27">
        <v>1</v>
      </c>
      <c r="T4478" s="33">
        <v>0.648154718576755</v>
      </c>
      <c r="U4478" s="27">
        <v>63326608</v>
      </c>
      <c r="V4478" s="27">
        <v>19072000</v>
      </c>
      <c r="W4478" s="27">
        <v>256252000</v>
      </c>
      <c r="X4478" s="27"/>
      <c r="Y4478" s="27"/>
      <c r="Z4478" s="27">
        <v>1</v>
      </c>
    </row>
    <row r="4479" spans="1:26">
      <c r="A4479" s="27">
        <v>1994</v>
      </c>
      <c r="B4479" t="s">
        <v>127</v>
      </c>
      <c r="C4479" s="27"/>
      <c r="D4479" s="27"/>
      <c r="E4479" s="27"/>
      <c r="F4479" s="27">
        <v>0</v>
      </c>
      <c r="G4479" s="27">
        <v>0</v>
      </c>
      <c r="H4479" s="27">
        <v>0</v>
      </c>
      <c r="I4479" s="27">
        <v>1</v>
      </c>
      <c r="J4479" s="27">
        <v>0</v>
      </c>
      <c r="K4479" s="27">
        <v>2</v>
      </c>
      <c r="L4479" s="27">
        <v>1</v>
      </c>
      <c r="M4479" s="27">
        <v>0</v>
      </c>
      <c r="N4479" s="27">
        <v>1</v>
      </c>
      <c r="O4479" s="27">
        <v>0</v>
      </c>
      <c r="P4479" s="27">
        <v>1316000000</v>
      </c>
      <c r="Q4479" s="27">
        <v>1315932644.9524577</v>
      </c>
      <c r="R4479" s="27">
        <v>1</v>
      </c>
      <c r="S4479" s="27">
        <v>1</v>
      </c>
      <c r="T4479" s="33">
        <v>0.69545665111729171</v>
      </c>
      <c r="U4479" s="27">
        <v>85863994.700000003</v>
      </c>
      <c r="V4479" s="27">
        <v>12705000</v>
      </c>
      <c r="W4479" s="27">
        <v>300900000</v>
      </c>
      <c r="X4479" s="27"/>
      <c r="Y4479" s="27"/>
      <c r="Z4479" s="27">
        <v>1</v>
      </c>
    </row>
    <row r="4480" spans="1:26">
      <c r="A4480" s="27">
        <v>1995</v>
      </c>
      <c r="B4480" t="s">
        <v>127</v>
      </c>
      <c r="C4480" s="27"/>
      <c r="D4480" s="27"/>
      <c r="E4480" s="27"/>
      <c r="F4480" s="27">
        <v>0</v>
      </c>
      <c r="G4480" s="27">
        <v>0</v>
      </c>
      <c r="H4480" s="27">
        <v>0</v>
      </c>
      <c r="I4480" s="27">
        <v>1</v>
      </c>
      <c r="J4480" s="27">
        <v>0</v>
      </c>
      <c r="K4480" s="27">
        <v>2</v>
      </c>
      <c r="L4480" s="27">
        <v>1</v>
      </c>
      <c r="M4480" s="27">
        <v>0</v>
      </c>
      <c r="N4480" s="27">
        <v>1</v>
      </c>
      <c r="O4480" s="27">
        <v>0</v>
      </c>
      <c r="P4480" s="27">
        <v>1415000000</v>
      </c>
      <c r="Q4480" s="27">
        <v>1415296704.1181185</v>
      </c>
      <c r="R4480" s="27">
        <v>1</v>
      </c>
      <c r="S4480" s="27">
        <v>1</v>
      </c>
      <c r="T4480" s="33">
        <v>0.69736071622307827</v>
      </c>
      <c r="U4480" s="27">
        <v>99794020.400000006</v>
      </c>
      <c r="V4480" s="27">
        <v>10926000</v>
      </c>
      <c r="W4480" s="27">
        <v>336020000</v>
      </c>
      <c r="X4480" s="27"/>
      <c r="Y4480" s="27"/>
      <c r="Z4480" s="27">
        <v>1</v>
      </c>
    </row>
    <row r="4481" spans="1:26">
      <c r="A4481" s="27">
        <v>1996</v>
      </c>
      <c r="B4481" t="s">
        <v>127</v>
      </c>
      <c r="C4481" s="27"/>
      <c r="D4481" s="27"/>
      <c r="E4481" s="27"/>
      <c r="F4481" s="27">
        <v>0</v>
      </c>
      <c r="G4481" s="27">
        <v>0</v>
      </c>
      <c r="H4481" s="27">
        <v>0</v>
      </c>
      <c r="I4481" s="27">
        <v>1</v>
      </c>
      <c r="J4481" s="27">
        <v>0</v>
      </c>
      <c r="K4481" s="27">
        <v>2</v>
      </c>
      <c r="L4481" s="27">
        <v>1</v>
      </c>
      <c r="M4481" s="27">
        <v>0</v>
      </c>
      <c r="N4481" s="27">
        <v>1</v>
      </c>
      <c r="O4481" s="27">
        <v>0</v>
      </c>
      <c r="P4481" s="27">
        <v>1443000000</v>
      </c>
      <c r="Q4481" s="27">
        <v>1442598431.0096047</v>
      </c>
      <c r="R4481" s="27">
        <v>1</v>
      </c>
      <c r="S4481" s="27">
        <v>1</v>
      </c>
      <c r="T4481" s="33">
        <v>0.69966405838602452</v>
      </c>
      <c r="U4481" s="27">
        <v>107277570</v>
      </c>
      <c r="V4481" s="27">
        <v>8114000</v>
      </c>
      <c r="W4481" s="27">
        <v>359484000</v>
      </c>
      <c r="X4481" s="27"/>
      <c r="Y4481" s="27"/>
      <c r="Z4481" s="27">
        <v>1</v>
      </c>
    </row>
    <row r="4482" spans="1:26">
      <c r="A4482" s="27">
        <v>1997</v>
      </c>
      <c r="B4482" t="s">
        <v>127</v>
      </c>
      <c r="C4482" s="27"/>
      <c r="D4482" s="27"/>
      <c r="E4482" s="27"/>
      <c r="F4482" s="27">
        <v>0</v>
      </c>
      <c r="G4482" s="27">
        <v>0</v>
      </c>
      <c r="H4482" s="27">
        <v>0</v>
      </c>
      <c r="I4482" s="27">
        <v>1</v>
      </c>
      <c r="J4482" s="27">
        <v>0</v>
      </c>
      <c r="K4482" s="27">
        <v>2</v>
      </c>
      <c r="L4482" s="27">
        <v>1</v>
      </c>
      <c r="M4482" s="27">
        <v>0</v>
      </c>
      <c r="N4482" s="27">
        <v>1</v>
      </c>
      <c r="O4482" s="27">
        <v>0</v>
      </c>
      <c r="P4482" s="27">
        <v>1402000000</v>
      </c>
      <c r="Q4482" s="27">
        <v>1401946853.2067196</v>
      </c>
      <c r="R4482" s="27">
        <v>1</v>
      </c>
      <c r="S4482" s="27">
        <v>0</v>
      </c>
      <c r="T4482" s="33">
        <v>0.71538944173936525</v>
      </c>
      <c r="U4482" s="27">
        <v>112567924.09999999</v>
      </c>
      <c r="V4482" s="27">
        <v>5580000</v>
      </c>
      <c r="W4482" s="27">
        <v>372462000</v>
      </c>
      <c r="X4482" s="27"/>
      <c r="Y4482" s="27"/>
      <c r="Z4482" s="27">
        <v>1</v>
      </c>
    </row>
    <row r="4483" spans="1:26">
      <c r="A4483" s="27">
        <v>1998</v>
      </c>
      <c r="B4483" t="s">
        <v>127</v>
      </c>
      <c r="C4483" s="27"/>
      <c r="D4483" s="27"/>
      <c r="E4483" s="27"/>
      <c r="F4483" s="27">
        <v>0</v>
      </c>
      <c r="G4483" s="27">
        <v>0</v>
      </c>
      <c r="H4483" s="27">
        <v>0</v>
      </c>
      <c r="I4483" s="27">
        <v>1</v>
      </c>
      <c r="J4483" s="27">
        <v>0</v>
      </c>
      <c r="K4483" s="27">
        <v>2</v>
      </c>
      <c r="L4483" s="27">
        <v>1</v>
      </c>
      <c r="M4483" s="27">
        <v>0</v>
      </c>
      <c r="N4483" s="27">
        <v>1</v>
      </c>
      <c r="O4483" s="27">
        <v>0</v>
      </c>
      <c r="P4483" s="27">
        <v>1371000000</v>
      </c>
      <c r="Q4483" s="27">
        <v>1375115534.0733037</v>
      </c>
      <c r="R4483" s="27">
        <v>1</v>
      </c>
      <c r="S4483" s="27">
        <v>0</v>
      </c>
      <c r="T4483" s="33">
        <v>0.63293736472878814</v>
      </c>
      <c r="U4483" s="27">
        <v>110312112.90000001</v>
      </c>
      <c r="V4483" s="27">
        <v>4007000</v>
      </c>
      <c r="W4483" s="27">
        <v>407599000</v>
      </c>
      <c r="X4483" s="27"/>
      <c r="Y4483" s="27"/>
      <c r="Z4483" s="27">
        <v>1</v>
      </c>
    </row>
    <row r="4484" spans="1:26">
      <c r="A4484" s="27">
        <v>1999</v>
      </c>
      <c r="B4484" t="s">
        <v>127</v>
      </c>
      <c r="C4484" s="27"/>
      <c r="D4484" s="27"/>
      <c r="E4484" s="27"/>
      <c r="F4484" s="27">
        <v>0</v>
      </c>
      <c r="G4484" s="27">
        <v>0</v>
      </c>
      <c r="H4484" s="27">
        <v>0</v>
      </c>
      <c r="I4484" s="27">
        <v>1</v>
      </c>
      <c r="J4484" s="27">
        <v>0</v>
      </c>
      <c r="K4484" s="27">
        <v>2</v>
      </c>
      <c r="L4484" s="27">
        <v>1</v>
      </c>
      <c r="M4484" s="27">
        <v>0</v>
      </c>
      <c r="N4484" s="27">
        <v>1</v>
      </c>
      <c r="O4484" s="27">
        <v>0</v>
      </c>
      <c r="P4484" s="27">
        <v>1406000000</v>
      </c>
      <c r="Q4484" s="27">
        <v>1405662878.8529644</v>
      </c>
      <c r="R4484" s="27">
        <v>1</v>
      </c>
      <c r="S4484" s="27">
        <v>1</v>
      </c>
      <c r="T4484" s="33">
        <v>0.59173831677950461</v>
      </c>
      <c r="U4484" s="27">
        <v>119894235.2</v>
      </c>
      <c r="V4484" s="27">
        <v>1934000</v>
      </c>
      <c r="W4484" s="27">
        <v>415325000</v>
      </c>
      <c r="X4484" s="27"/>
      <c r="Y4484" s="27"/>
      <c r="Z4484" s="27">
        <v>1</v>
      </c>
    </row>
    <row r="4485" spans="1:26">
      <c r="A4485" s="27">
        <v>2000</v>
      </c>
      <c r="B4485" t="s">
        <v>127</v>
      </c>
      <c r="C4485" s="27">
        <v>0</v>
      </c>
      <c r="D4485" s="27">
        <v>0</v>
      </c>
      <c r="E4485" s="27">
        <v>0</v>
      </c>
      <c r="F4485" s="27">
        <v>0</v>
      </c>
      <c r="G4485" s="27">
        <v>0</v>
      </c>
      <c r="H4485" s="27">
        <v>0</v>
      </c>
      <c r="I4485" s="27">
        <v>1</v>
      </c>
      <c r="J4485" s="27">
        <v>0</v>
      </c>
      <c r="K4485" s="27">
        <v>2</v>
      </c>
      <c r="L4485" s="27">
        <v>1</v>
      </c>
      <c r="M4485" s="27">
        <v>1</v>
      </c>
      <c r="N4485" s="27">
        <v>1</v>
      </c>
      <c r="O4485" s="27">
        <v>0</v>
      </c>
      <c r="P4485" s="27">
        <v>1294000000</v>
      </c>
      <c r="Q4485" s="27">
        <v>1293654175.2102034</v>
      </c>
      <c r="R4485" s="27">
        <v>1</v>
      </c>
      <c r="S4485" s="27">
        <v>1</v>
      </c>
      <c r="T4485" s="33">
        <v>0.62919927379193319</v>
      </c>
      <c r="U4485" s="27">
        <v>110856794.5</v>
      </c>
      <c r="V4485" s="27">
        <v>0</v>
      </c>
      <c r="W4485" s="27">
        <v>449457000</v>
      </c>
      <c r="X4485" s="27"/>
      <c r="Y4485" s="27"/>
      <c r="Z4485" s="27">
        <v>1</v>
      </c>
    </row>
    <row r="4486" spans="1:26">
      <c r="A4486" s="27">
        <v>2001</v>
      </c>
      <c r="B4486" t="s">
        <v>127</v>
      </c>
      <c r="C4486" s="27">
        <v>0</v>
      </c>
      <c r="D4486" s="27">
        <v>0</v>
      </c>
      <c r="E4486" s="27">
        <v>0</v>
      </c>
      <c r="F4486" s="27">
        <v>0</v>
      </c>
      <c r="G4486" s="27">
        <v>0</v>
      </c>
      <c r="H4486" s="27">
        <v>0</v>
      </c>
      <c r="I4486" s="27">
        <v>1</v>
      </c>
      <c r="J4486" s="27">
        <v>0</v>
      </c>
      <c r="K4486" s="27">
        <v>2</v>
      </c>
      <c r="L4486" s="27">
        <v>1</v>
      </c>
      <c r="M4486" s="27">
        <v>1</v>
      </c>
      <c r="N4486" s="27">
        <v>1</v>
      </c>
      <c r="O4486" s="27">
        <v>0</v>
      </c>
      <c r="P4486" s="27">
        <v>1296000000</v>
      </c>
      <c r="Q4486" s="27">
        <v>1295539448.3648379</v>
      </c>
      <c r="R4486" s="27">
        <v>1</v>
      </c>
      <c r="S4486" s="27">
        <v>1</v>
      </c>
      <c r="T4486" s="33">
        <v>0.61588871891054842</v>
      </c>
      <c r="U4486" s="27">
        <v>116815567</v>
      </c>
      <c r="V4486" s="27">
        <v>0</v>
      </c>
      <c r="W4486" s="27">
        <v>475032000</v>
      </c>
      <c r="X4486" s="27"/>
      <c r="Y4486" s="27"/>
      <c r="Z4486" s="27">
        <v>1</v>
      </c>
    </row>
    <row r="4487" spans="1:26">
      <c r="A4487" s="27">
        <v>2002</v>
      </c>
      <c r="B4487" t="s">
        <v>127</v>
      </c>
      <c r="C4487" s="27">
        <v>0</v>
      </c>
      <c r="D4487" s="27">
        <v>0</v>
      </c>
      <c r="E4487" s="27">
        <v>0</v>
      </c>
      <c r="F4487" s="27">
        <v>0</v>
      </c>
      <c r="G4487" s="27">
        <v>0</v>
      </c>
      <c r="H4487" s="27">
        <v>0</v>
      </c>
      <c r="I4487" s="27">
        <v>1</v>
      </c>
      <c r="J4487" s="27">
        <v>0</v>
      </c>
      <c r="K4487" s="27">
        <v>2</v>
      </c>
      <c r="L4487" s="27">
        <v>1</v>
      </c>
      <c r="M4487" s="27">
        <v>1</v>
      </c>
      <c r="N4487" s="27">
        <v>1</v>
      </c>
      <c r="O4487" s="27">
        <v>0</v>
      </c>
      <c r="P4487" s="27">
        <v>1324000000</v>
      </c>
      <c r="Q4487" s="27">
        <v>1324426606.62378</v>
      </c>
      <c r="R4487" s="27">
        <v>0</v>
      </c>
      <c r="S4487" s="27">
        <v>1</v>
      </c>
      <c r="T4487" s="33">
        <v>0.62466195784303247</v>
      </c>
      <c r="U4487" s="27">
        <v>125907866.3</v>
      </c>
      <c r="V4487" s="27">
        <v>0</v>
      </c>
      <c r="W4487" s="27">
        <v>546681000</v>
      </c>
      <c r="X4487" s="27"/>
      <c r="Y4487" s="27"/>
      <c r="Z4487" s="27">
        <v>1</v>
      </c>
    </row>
    <row r="4488" spans="1:26">
      <c r="A4488" s="27">
        <v>2003</v>
      </c>
      <c r="B4488" t="s">
        <v>127</v>
      </c>
      <c r="C4488" s="27">
        <v>0</v>
      </c>
      <c r="D4488" s="27">
        <v>0</v>
      </c>
      <c r="E4488" s="27">
        <v>0</v>
      </c>
      <c r="F4488" s="27">
        <v>0</v>
      </c>
      <c r="G4488" s="27">
        <v>0</v>
      </c>
      <c r="H4488" s="27">
        <v>0</v>
      </c>
      <c r="I4488" s="27">
        <v>1</v>
      </c>
      <c r="J4488" s="27">
        <v>0</v>
      </c>
      <c r="K4488" s="27">
        <v>2</v>
      </c>
      <c r="L4488" s="27">
        <v>1</v>
      </c>
      <c r="M4488" s="27">
        <v>1</v>
      </c>
      <c r="N4488" s="27">
        <v>1</v>
      </c>
      <c r="O4488" s="27">
        <v>0</v>
      </c>
      <c r="P4488" s="27">
        <v>1563000000</v>
      </c>
      <c r="Q4488" s="27">
        <v>1563074859.5217278</v>
      </c>
      <c r="R4488" s="27">
        <v>0</v>
      </c>
      <c r="S4488" s="27">
        <v>1</v>
      </c>
      <c r="T4488" s="33">
        <v>0.61793375018798091</v>
      </c>
      <c r="U4488" s="27">
        <v>118724545.09999999</v>
      </c>
      <c r="V4488" s="27">
        <v>0</v>
      </c>
      <c r="W4488" s="27">
        <v>633536000</v>
      </c>
      <c r="X4488" s="27"/>
      <c r="Y4488" s="27"/>
      <c r="Z4488" s="27">
        <v>1</v>
      </c>
    </row>
    <row r="4489" spans="1:26">
      <c r="A4489" s="27">
        <v>2004</v>
      </c>
      <c r="B4489" t="s">
        <v>127</v>
      </c>
      <c r="C4489" s="27">
        <v>0</v>
      </c>
      <c r="D4489" s="27">
        <v>0</v>
      </c>
      <c r="E4489" s="27">
        <v>0</v>
      </c>
      <c r="F4489" s="27">
        <v>0</v>
      </c>
      <c r="G4489" s="27">
        <v>0</v>
      </c>
      <c r="H4489" s="27">
        <v>0</v>
      </c>
      <c r="I4489" s="27">
        <v>1</v>
      </c>
      <c r="J4489" s="27">
        <v>0</v>
      </c>
      <c r="K4489" s="27">
        <v>2</v>
      </c>
      <c r="L4489" s="27">
        <v>1</v>
      </c>
      <c r="M4489" s="27">
        <v>1</v>
      </c>
      <c r="N4489" s="27">
        <v>1</v>
      </c>
      <c r="O4489" s="27">
        <v>0</v>
      </c>
      <c r="P4489" s="27">
        <v>1831000000</v>
      </c>
      <c r="Q4489" s="27">
        <v>1833444740.3773584</v>
      </c>
      <c r="R4489" s="27">
        <v>0</v>
      </c>
      <c r="S4489" s="27">
        <v>1</v>
      </c>
      <c r="T4489" s="33">
        <v>0.67108711240801089</v>
      </c>
      <c r="U4489" s="27">
        <v>105424530.90000001</v>
      </c>
      <c r="V4489" s="27">
        <v>0</v>
      </c>
      <c r="W4489" s="27">
        <v>693834000</v>
      </c>
      <c r="X4489" s="27"/>
      <c r="Y4489" s="27"/>
      <c r="Z4489" s="27">
        <v>1</v>
      </c>
    </row>
    <row r="4490" spans="1:26">
      <c r="A4490" s="27">
        <v>2005</v>
      </c>
      <c r="B4490" t="s">
        <v>127</v>
      </c>
      <c r="C4490" s="27">
        <v>0</v>
      </c>
      <c r="D4490" s="27">
        <v>0</v>
      </c>
      <c r="E4490" s="27">
        <v>0</v>
      </c>
      <c r="F4490" s="27">
        <v>7000000</v>
      </c>
      <c r="G4490" s="27">
        <v>0</v>
      </c>
      <c r="H4490" s="27">
        <v>0</v>
      </c>
      <c r="I4490" s="27">
        <v>1</v>
      </c>
      <c r="J4490" s="27">
        <v>0</v>
      </c>
      <c r="K4490" s="27">
        <v>2</v>
      </c>
      <c r="L4490" s="27">
        <v>1</v>
      </c>
      <c r="M4490" s="27">
        <v>1</v>
      </c>
      <c r="N4490" s="27">
        <v>1</v>
      </c>
      <c r="O4490" s="27">
        <v>0</v>
      </c>
      <c r="P4490" s="27">
        <v>2184000000</v>
      </c>
      <c r="Q4490" s="27">
        <v>2184445123.1751943</v>
      </c>
      <c r="R4490" s="27">
        <v>1</v>
      </c>
      <c r="S4490" s="27">
        <v>1</v>
      </c>
      <c r="T4490" s="33">
        <v>0.69599608558540027</v>
      </c>
      <c r="U4490" s="27">
        <v>83220675</v>
      </c>
      <c r="V4490" s="27">
        <v>0</v>
      </c>
      <c r="W4490" s="27">
        <v>676678000</v>
      </c>
      <c r="X4490" s="27"/>
      <c r="Y4490" s="27"/>
      <c r="Z4490" s="27">
        <v>1</v>
      </c>
    </row>
    <row r="4491" spans="1:26">
      <c r="A4491" s="27">
        <v>2006</v>
      </c>
      <c r="B4491" t="s">
        <v>127</v>
      </c>
      <c r="C4491" s="27">
        <v>7000000</v>
      </c>
      <c r="D4491" s="27">
        <v>700000</v>
      </c>
      <c r="E4491" s="27">
        <v>7000000</v>
      </c>
      <c r="F4491" s="27">
        <v>9500000</v>
      </c>
      <c r="G4491" s="27">
        <v>0</v>
      </c>
      <c r="H4491" s="27">
        <v>0</v>
      </c>
      <c r="I4491" s="27">
        <v>1</v>
      </c>
      <c r="J4491" s="27">
        <v>0</v>
      </c>
      <c r="K4491" s="27">
        <v>2</v>
      </c>
      <c r="L4491" s="27">
        <v>1</v>
      </c>
      <c r="M4491" s="27">
        <v>1</v>
      </c>
      <c r="N4491" s="27">
        <v>1</v>
      </c>
      <c r="O4491" s="27">
        <v>0</v>
      </c>
      <c r="P4491" s="27">
        <v>3041000000</v>
      </c>
      <c r="Q4491" s="27">
        <v>3040716679.0766935</v>
      </c>
      <c r="R4491" s="27">
        <v>1</v>
      </c>
      <c r="S4491" s="27">
        <v>1</v>
      </c>
      <c r="T4491" s="33">
        <v>0.83568345932575372</v>
      </c>
      <c r="U4491" s="27">
        <v>14622768</v>
      </c>
      <c r="V4491" s="27">
        <v>0</v>
      </c>
      <c r="W4491" s="27">
        <v>130053000</v>
      </c>
      <c r="X4491" s="27"/>
      <c r="Y4491" s="27"/>
      <c r="Z4491" s="27">
        <v>1</v>
      </c>
    </row>
    <row r="4492" spans="1:26">
      <c r="A4492" s="27">
        <v>2007</v>
      </c>
      <c r="B4492" t="s">
        <v>127</v>
      </c>
      <c r="C4492" s="27">
        <v>7000000</v>
      </c>
      <c r="D4492" s="27">
        <v>1400000</v>
      </c>
      <c r="E4492" s="27">
        <v>7000000</v>
      </c>
      <c r="F4492" s="27">
        <v>0</v>
      </c>
      <c r="G4492" s="27">
        <v>0</v>
      </c>
      <c r="H4492" s="27">
        <v>0</v>
      </c>
      <c r="I4492" s="27">
        <v>1</v>
      </c>
      <c r="J4492" s="27">
        <v>0</v>
      </c>
      <c r="K4492" s="27">
        <v>2</v>
      </c>
      <c r="L4492" s="27">
        <v>1</v>
      </c>
      <c r="M4492" s="27">
        <v>1</v>
      </c>
      <c r="N4492" s="27">
        <v>1</v>
      </c>
      <c r="O4492" s="27">
        <v>0</v>
      </c>
      <c r="P4492" s="27">
        <v>3331000000</v>
      </c>
      <c r="Q4492" s="27">
        <v>3356757064.4584575</v>
      </c>
      <c r="R4492" s="27">
        <v>1</v>
      </c>
      <c r="S4492" s="27">
        <v>1</v>
      </c>
      <c r="T4492" s="33">
        <v>0.90473952627382648</v>
      </c>
      <c r="U4492" s="27">
        <v>28600944.800000001</v>
      </c>
      <c r="V4492" s="27">
        <v>0</v>
      </c>
      <c r="W4492" s="27">
        <v>203268000</v>
      </c>
      <c r="X4492" s="27"/>
      <c r="Y4492" s="27"/>
      <c r="Z4492" s="27">
        <v>1</v>
      </c>
    </row>
    <row r="4493" spans="1:26">
      <c r="A4493" s="27">
        <v>2008</v>
      </c>
      <c r="B4493" t="s">
        <v>127</v>
      </c>
      <c r="C4493" s="27">
        <v>294825472</v>
      </c>
      <c r="D4493" s="27">
        <v>59665096</v>
      </c>
      <c r="E4493" s="27">
        <v>294825472</v>
      </c>
      <c r="F4493" s="27">
        <v>287825472</v>
      </c>
      <c r="G4493" s="27">
        <v>0</v>
      </c>
      <c r="H4493" s="27">
        <v>0</v>
      </c>
      <c r="I4493" s="27">
        <v>1</v>
      </c>
      <c r="J4493" s="27">
        <v>0</v>
      </c>
      <c r="K4493" s="27">
        <v>2</v>
      </c>
      <c r="L4493" s="27">
        <v>1</v>
      </c>
      <c r="M4493" s="27">
        <v>1</v>
      </c>
      <c r="N4493" s="27">
        <v>1</v>
      </c>
      <c r="O4493" s="27">
        <v>0</v>
      </c>
      <c r="P4493" s="27">
        <v>3947000000</v>
      </c>
      <c r="Q4493" s="27">
        <v>4031048268.4328895</v>
      </c>
      <c r="R4493" s="27">
        <v>1</v>
      </c>
      <c r="S4493" s="27">
        <v>1</v>
      </c>
      <c r="T4493" s="33">
        <v>0.91944034308119871</v>
      </c>
      <c r="U4493" s="27">
        <v>30850067.800000001</v>
      </c>
      <c r="V4493" s="27">
        <v>0</v>
      </c>
      <c r="W4493" s="27">
        <v>242815000</v>
      </c>
      <c r="X4493" s="27">
        <v>100000000</v>
      </c>
      <c r="Y4493" s="27"/>
      <c r="Z4493" s="27">
        <v>1</v>
      </c>
    </row>
    <row r="4494" spans="1:26">
      <c r="A4494" s="27">
        <v>2009</v>
      </c>
      <c r="B4494" t="s">
        <v>127</v>
      </c>
      <c r="C4494" s="27">
        <v>299765056</v>
      </c>
      <c r="D4494" s="27">
        <v>119906032</v>
      </c>
      <c r="E4494" s="27">
        <v>299765056</v>
      </c>
      <c r="F4494" s="27">
        <v>9222099.59375</v>
      </c>
      <c r="G4494" s="27">
        <v>0</v>
      </c>
      <c r="H4494" s="27">
        <v>0</v>
      </c>
      <c r="I4494" s="27">
        <v>1</v>
      </c>
      <c r="J4494" s="27">
        <v>0</v>
      </c>
      <c r="K4494" s="27">
        <v>2</v>
      </c>
      <c r="L4494" s="27">
        <v>1</v>
      </c>
      <c r="M4494" s="27">
        <v>1</v>
      </c>
      <c r="N4494" s="27">
        <v>1</v>
      </c>
      <c r="O4494" s="27">
        <v>0</v>
      </c>
      <c r="P4494" s="27">
        <v>3670000000</v>
      </c>
      <c r="Q4494" s="27">
        <v>3662282133.1896157</v>
      </c>
      <c r="R4494" s="27">
        <v>1</v>
      </c>
      <c r="S4494" s="27">
        <v>1</v>
      </c>
      <c r="T4494" s="33">
        <v>0.81595367947064712</v>
      </c>
      <c r="U4494" s="27">
        <v>112835038</v>
      </c>
      <c r="V4494" s="27">
        <v>0</v>
      </c>
      <c r="W4494" s="27">
        <v>282094000</v>
      </c>
      <c r="X4494" s="27">
        <v>136000000</v>
      </c>
      <c r="Y4494" s="27"/>
      <c r="Z4494" s="27">
        <v>1</v>
      </c>
    </row>
    <row r="4495" spans="1:26">
      <c r="A4495" s="27">
        <v>2010</v>
      </c>
      <c r="B4495" t="s">
        <v>127</v>
      </c>
      <c r="C4495" s="27">
        <v>390409248</v>
      </c>
      <c r="D4495" s="27">
        <v>198345536</v>
      </c>
      <c r="E4495" s="27">
        <v>390409248</v>
      </c>
      <c r="F4495" s="27">
        <v>88000000</v>
      </c>
      <c r="G4495" s="27">
        <v>0</v>
      </c>
      <c r="H4495" s="27">
        <v>0</v>
      </c>
      <c r="I4495" s="27">
        <v>1</v>
      </c>
      <c r="J4495" s="27">
        <v>0</v>
      </c>
      <c r="K4495" s="27">
        <v>2</v>
      </c>
      <c r="L4495" s="27">
        <v>1</v>
      </c>
      <c r="M4495" s="27">
        <v>1</v>
      </c>
      <c r="N4495" s="27">
        <v>1</v>
      </c>
      <c r="O4495" s="27">
        <v>0</v>
      </c>
      <c r="P4495" s="27">
        <v>4330000000</v>
      </c>
      <c r="Q4495" s="27">
        <v>4337791006.8424778</v>
      </c>
      <c r="R4495" s="27">
        <v>1</v>
      </c>
      <c r="S4495" s="27">
        <v>1</v>
      </c>
      <c r="T4495" s="33">
        <v>1.0070075781651076</v>
      </c>
      <c r="U4495" s="27">
        <v>144848062.19999999</v>
      </c>
      <c r="V4495" s="27">
        <v>0</v>
      </c>
      <c r="W4495" s="27">
        <v>316225000</v>
      </c>
      <c r="X4495" s="27">
        <v>126000000</v>
      </c>
      <c r="Y4495" s="27"/>
      <c r="Z4495" s="27">
        <v>1</v>
      </c>
    </row>
    <row r="4496" spans="1:26">
      <c r="A4496" s="27">
        <v>2011</v>
      </c>
      <c r="B4496" t="s">
        <v>127</v>
      </c>
      <c r="C4496" s="27">
        <v>404527520</v>
      </c>
      <c r="D4496" s="27">
        <v>287022000</v>
      </c>
      <c r="E4496" s="27">
        <v>404527520</v>
      </c>
      <c r="F4496" s="27">
        <v>7738187.5</v>
      </c>
      <c r="G4496" s="27">
        <v>0</v>
      </c>
      <c r="H4496" s="27">
        <v>0</v>
      </c>
      <c r="I4496" s="27">
        <v>1</v>
      </c>
      <c r="J4496" s="27">
        <v>0</v>
      </c>
      <c r="K4496" s="27">
        <v>2</v>
      </c>
      <c r="L4496" s="27">
        <v>1</v>
      </c>
      <c r="M4496" s="27">
        <v>1</v>
      </c>
      <c r="N4496" s="27">
        <v>1</v>
      </c>
      <c r="O4496" s="27">
        <v>0</v>
      </c>
      <c r="P4496" s="27">
        <v>5176000000</v>
      </c>
      <c r="Q4496" s="27">
        <v>5166341003.0581427</v>
      </c>
      <c r="R4496" s="27">
        <v>1</v>
      </c>
      <c r="S4496" s="27">
        <v>1</v>
      </c>
      <c r="T4496" s="33">
        <v>1.116808011796752</v>
      </c>
      <c r="U4496" s="27">
        <v>178299120.30000001</v>
      </c>
      <c r="V4496" s="27">
        <v>0</v>
      </c>
      <c r="W4496" s="27">
        <v>345177000</v>
      </c>
      <c r="X4496" s="27">
        <v>160000000</v>
      </c>
      <c r="Y4496" s="27"/>
      <c r="Z4496" s="27">
        <v>1</v>
      </c>
    </row>
    <row r="4497" spans="1:26">
      <c r="A4497" s="27">
        <v>2012</v>
      </c>
      <c r="B4497" t="s">
        <v>127</v>
      </c>
      <c r="C4497" s="27">
        <v>411840064</v>
      </c>
      <c r="D4497" s="27">
        <v>374540064</v>
      </c>
      <c r="E4497" s="27">
        <v>411840064</v>
      </c>
      <c r="F4497" s="27">
        <v>12129794</v>
      </c>
      <c r="G4497" s="27">
        <v>0</v>
      </c>
      <c r="H4497" s="27">
        <v>0</v>
      </c>
      <c r="I4497" s="27">
        <v>1</v>
      </c>
      <c r="J4497" s="27">
        <v>0</v>
      </c>
      <c r="K4497" s="27">
        <v>2</v>
      </c>
      <c r="L4497" s="27">
        <v>1</v>
      </c>
      <c r="M4497" s="27">
        <v>1</v>
      </c>
      <c r="N4497" s="27">
        <v>1</v>
      </c>
      <c r="O4497" s="27">
        <v>0</v>
      </c>
      <c r="P4497" s="27">
        <v>5234000000</v>
      </c>
      <c r="Q4497" s="27">
        <v>5231255478.3898592</v>
      </c>
      <c r="R4497" s="27">
        <v>1</v>
      </c>
      <c r="S4497" s="27">
        <v>1</v>
      </c>
      <c r="T4497" s="33">
        <v>0.99562684078172081</v>
      </c>
      <c r="U4497" s="27">
        <v>211434623.90000001</v>
      </c>
      <c r="V4497" s="27">
        <v>0</v>
      </c>
      <c r="W4497" s="27">
        <v>384257000</v>
      </c>
      <c r="X4497" s="27">
        <v>229000000</v>
      </c>
      <c r="Y4497" s="27"/>
      <c r="Z4497" s="27">
        <v>1</v>
      </c>
    </row>
    <row r="4498" spans="1:26">
      <c r="A4498" s="27">
        <v>2013</v>
      </c>
      <c r="B4498" t="s">
        <v>127</v>
      </c>
      <c r="C4498" s="27">
        <v>451801472</v>
      </c>
      <c r="D4498" s="27">
        <v>402201472</v>
      </c>
      <c r="E4498" s="27">
        <v>451801472</v>
      </c>
      <c r="F4498" s="27">
        <v>163000000</v>
      </c>
      <c r="G4498" s="27">
        <v>0</v>
      </c>
      <c r="H4498" s="27">
        <v>0</v>
      </c>
      <c r="I4498" s="27">
        <v>1</v>
      </c>
      <c r="J4498" s="27">
        <v>0</v>
      </c>
      <c r="K4498" s="27">
        <v>2</v>
      </c>
      <c r="L4498" s="27">
        <v>1</v>
      </c>
      <c r="M4498" s="27">
        <v>1</v>
      </c>
      <c r="N4498" s="27">
        <v>1</v>
      </c>
      <c r="O4498" s="27">
        <v>0</v>
      </c>
      <c r="P4498" s="27">
        <v>5724000000</v>
      </c>
      <c r="Q4498" s="27">
        <v>5724227185.1778355</v>
      </c>
      <c r="R4498" s="27">
        <v>1</v>
      </c>
      <c r="S4498" s="27">
        <v>1</v>
      </c>
      <c r="T4498" s="33">
        <v>0.99710818219516861</v>
      </c>
      <c r="U4498" s="27">
        <v>225981680.5</v>
      </c>
      <c r="V4498" s="27">
        <v>0</v>
      </c>
      <c r="W4498" s="27">
        <v>393563000</v>
      </c>
      <c r="X4498" s="27">
        <v>271000000</v>
      </c>
      <c r="Y4498" s="27"/>
      <c r="Z4498" s="27">
        <v>1</v>
      </c>
    </row>
    <row r="4499" spans="1:26">
      <c r="A4499" s="27">
        <v>2014</v>
      </c>
      <c r="B4499" t="s">
        <v>127</v>
      </c>
      <c r="C4499" s="27">
        <v>432847424</v>
      </c>
      <c r="D4499" s="27">
        <v>404947424</v>
      </c>
      <c r="E4499" s="27">
        <v>432847424</v>
      </c>
      <c r="F4499" s="27">
        <v>23201006</v>
      </c>
      <c r="G4499" s="27">
        <v>0</v>
      </c>
      <c r="H4499" s="27">
        <v>0</v>
      </c>
      <c r="I4499" s="27">
        <v>1</v>
      </c>
      <c r="J4499" s="27">
        <v>0</v>
      </c>
      <c r="K4499" s="27">
        <v>2</v>
      </c>
      <c r="L4499" s="27">
        <v>1</v>
      </c>
      <c r="M4499" s="27">
        <v>1</v>
      </c>
      <c r="N4499" s="27">
        <v>1</v>
      </c>
      <c r="O4499" s="27">
        <v>0</v>
      </c>
      <c r="P4499" s="27">
        <v>5391000000</v>
      </c>
      <c r="Q4499" s="27">
        <v>5391475277.2432642</v>
      </c>
      <c r="R4499" s="27">
        <v>1</v>
      </c>
      <c r="S4499" s="27">
        <v>1</v>
      </c>
      <c r="T4499" s="33">
        <v>0.96696016921402161</v>
      </c>
      <c r="U4499" s="27">
        <v>209612381.90000001</v>
      </c>
      <c r="V4499" s="27">
        <v>0</v>
      </c>
      <c r="W4499" s="27">
        <v>378650000</v>
      </c>
      <c r="X4499" s="27">
        <v>233000000</v>
      </c>
      <c r="Y4499" s="27"/>
      <c r="Z4499" s="27">
        <v>1</v>
      </c>
    </row>
    <row r="4500" spans="1:26">
      <c r="A4500" s="27">
        <v>2015</v>
      </c>
      <c r="B4500" t="s">
        <v>127</v>
      </c>
      <c r="C4500" s="27">
        <v>407335840</v>
      </c>
      <c r="D4500" s="27">
        <v>383535840</v>
      </c>
      <c r="E4500" s="27">
        <v>407335840</v>
      </c>
      <c r="F4500" s="27">
        <v>0</v>
      </c>
      <c r="G4500" s="27">
        <v>0</v>
      </c>
      <c r="H4500" s="27">
        <v>0</v>
      </c>
      <c r="I4500" s="27">
        <v>1</v>
      </c>
      <c r="J4500" s="27">
        <v>0</v>
      </c>
      <c r="K4500" s="27">
        <v>2</v>
      </c>
      <c r="L4500" s="27">
        <v>1</v>
      </c>
      <c r="M4500" s="27">
        <v>1</v>
      </c>
      <c r="N4500" s="27">
        <v>1</v>
      </c>
      <c r="O4500" s="27">
        <v>0</v>
      </c>
      <c r="P4500" s="27">
        <v>4832000000</v>
      </c>
      <c r="Q4500" s="27">
        <v>4844223106.9546871</v>
      </c>
      <c r="R4500" s="27">
        <v>1</v>
      </c>
      <c r="S4500" s="27">
        <v>1</v>
      </c>
      <c r="T4500" s="33">
        <v>0.821813335342235</v>
      </c>
      <c r="U4500" s="27">
        <v>196098809.5</v>
      </c>
      <c r="V4500" s="27">
        <v>0</v>
      </c>
      <c r="W4500" s="27">
        <v>368571000</v>
      </c>
      <c r="X4500" s="27">
        <v>218000000</v>
      </c>
      <c r="Y4500" s="27"/>
      <c r="Z4500" s="27">
        <v>1</v>
      </c>
    </row>
    <row r="4501" spans="1:26">
      <c r="A4501" s="27">
        <v>2016</v>
      </c>
      <c r="B4501" t="s">
        <v>127</v>
      </c>
      <c r="C4501" s="27">
        <v>363934808</v>
      </c>
      <c r="D4501" s="27">
        <v>343534808</v>
      </c>
      <c r="E4501" s="27">
        <v>363934808</v>
      </c>
      <c r="F4501" s="27">
        <v>0</v>
      </c>
      <c r="G4501" s="27">
        <v>0</v>
      </c>
      <c r="H4501" s="27">
        <v>0</v>
      </c>
      <c r="I4501" s="27">
        <v>1</v>
      </c>
      <c r="J4501" s="27">
        <v>0</v>
      </c>
      <c r="K4501" s="27">
        <v>2</v>
      </c>
      <c r="L4501" s="27">
        <v>1</v>
      </c>
      <c r="M4501" s="27">
        <v>1</v>
      </c>
      <c r="N4501" s="27">
        <v>1</v>
      </c>
      <c r="O4501" s="27">
        <v>0</v>
      </c>
      <c r="P4501" s="27">
        <v>4686000000</v>
      </c>
      <c r="Q4501" s="27">
        <v>4739298730.4221621</v>
      </c>
      <c r="R4501" s="27">
        <v>1</v>
      </c>
      <c r="S4501" s="27">
        <v>1</v>
      </c>
      <c r="T4501" s="33">
        <v>0.86004996979414983</v>
      </c>
      <c r="U4501" s="27">
        <v>180047461.30000001</v>
      </c>
      <c r="V4501" s="27">
        <v>0</v>
      </c>
      <c r="W4501" s="27">
        <v>366218000</v>
      </c>
      <c r="X4501" s="27">
        <v>249000000</v>
      </c>
      <c r="Y4501" s="27"/>
      <c r="Z4501" s="27">
        <v>1</v>
      </c>
    </row>
    <row r="4502" spans="1:26">
      <c r="A4502" s="27">
        <v>2017</v>
      </c>
      <c r="B4502" t="s">
        <v>127</v>
      </c>
      <c r="C4502" s="27">
        <v>333569144</v>
      </c>
      <c r="D4502" s="27">
        <v>316569144</v>
      </c>
      <c r="E4502" s="27">
        <v>333569144</v>
      </c>
      <c r="F4502" s="27">
        <v>0</v>
      </c>
      <c r="G4502" s="27">
        <v>0</v>
      </c>
      <c r="H4502" s="27">
        <v>0</v>
      </c>
      <c r="I4502" s="27">
        <v>1</v>
      </c>
      <c r="J4502" s="27">
        <v>0</v>
      </c>
      <c r="K4502" s="27">
        <v>2</v>
      </c>
      <c r="L4502" s="27">
        <v>1</v>
      </c>
      <c r="M4502" s="27">
        <v>1</v>
      </c>
      <c r="N4502" s="27">
        <v>1</v>
      </c>
      <c r="O4502" s="27">
        <v>0</v>
      </c>
      <c r="P4502" s="27">
        <v>4935000000</v>
      </c>
      <c r="Q4502" s="27">
        <v>5024708655.9914713</v>
      </c>
      <c r="R4502" s="27">
        <v>1</v>
      </c>
      <c r="S4502" s="27">
        <v>1</v>
      </c>
      <c r="T4502" s="33">
        <v>0.90809244833766045</v>
      </c>
      <c r="U4502" s="27">
        <v>199723433.09999999</v>
      </c>
      <c r="V4502" s="27">
        <v>0</v>
      </c>
      <c r="W4502" s="27">
        <v>390150000</v>
      </c>
      <c r="X4502" s="27">
        <v>250000000</v>
      </c>
      <c r="Y4502" s="27"/>
      <c r="Z4502" s="27">
        <v>1</v>
      </c>
    </row>
    <row r="4503" spans="1:26">
      <c r="A4503" s="27">
        <v>1968</v>
      </c>
      <c r="B4503" t="s">
        <v>30</v>
      </c>
      <c r="C4503" s="27"/>
      <c r="D4503" s="27"/>
      <c r="E4503" s="27"/>
      <c r="F4503" s="27">
        <v>0</v>
      </c>
      <c r="G4503" s="27">
        <v>0</v>
      </c>
      <c r="H4503" s="27">
        <v>1</v>
      </c>
      <c r="I4503" s="27">
        <v>0</v>
      </c>
      <c r="J4503" s="27">
        <v>0</v>
      </c>
      <c r="K4503" s="27">
        <v>4</v>
      </c>
      <c r="L4503" s="27">
        <v>1</v>
      </c>
      <c r="M4503" s="27">
        <v>0</v>
      </c>
      <c r="N4503" s="27">
        <v>0</v>
      </c>
      <c r="O4503" s="27">
        <v>0</v>
      </c>
      <c r="P4503" s="27"/>
      <c r="Q4503" s="27"/>
      <c r="R4503" s="27">
        <v>0</v>
      </c>
      <c r="S4503" s="27">
        <v>1</v>
      </c>
      <c r="T4503" s="33">
        <v>0.99765870157012104</v>
      </c>
      <c r="U4503" s="27"/>
      <c r="V4503" s="27"/>
      <c r="W4503" s="27"/>
      <c r="X4503" s="27"/>
      <c r="Y4503" s="27"/>
      <c r="Z4503" s="27">
        <v>1</v>
      </c>
    </row>
    <row r="4504" spans="1:26">
      <c r="A4504" s="27">
        <v>1969</v>
      </c>
      <c r="B4504" t="s">
        <v>30</v>
      </c>
      <c r="C4504" s="27"/>
      <c r="D4504" s="27"/>
      <c r="E4504" s="27"/>
      <c r="F4504" s="27">
        <v>0</v>
      </c>
      <c r="G4504" s="27">
        <v>0</v>
      </c>
      <c r="H4504" s="27">
        <v>1</v>
      </c>
      <c r="I4504" s="27">
        <v>0</v>
      </c>
      <c r="J4504" s="27">
        <v>0</v>
      </c>
      <c r="K4504" s="27">
        <v>4</v>
      </c>
      <c r="L4504" s="27">
        <v>1</v>
      </c>
      <c r="M4504" s="27">
        <v>0</v>
      </c>
      <c r="N4504" s="27">
        <v>0</v>
      </c>
      <c r="O4504" s="27">
        <v>0</v>
      </c>
      <c r="P4504" s="27"/>
      <c r="Q4504" s="27"/>
      <c r="R4504" s="27">
        <v>0</v>
      </c>
      <c r="S4504" s="27">
        <v>1</v>
      </c>
      <c r="T4504" s="33">
        <v>1.0058077459461789</v>
      </c>
      <c r="U4504" s="27"/>
      <c r="V4504" s="27"/>
      <c r="W4504" s="27"/>
      <c r="X4504" s="27"/>
      <c r="Y4504" s="27"/>
      <c r="Z4504" s="27">
        <v>1</v>
      </c>
    </row>
    <row r="4505" spans="1:26">
      <c r="A4505" s="27">
        <v>1970</v>
      </c>
      <c r="B4505" t="s">
        <v>30</v>
      </c>
      <c r="C4505" s="27"/>
      <c r="D4505" s="27"/>
      <c r="E4505" s="27"/>
      <c r="F4505" s="27">
        <v>0</v>
      </c>
      <c r="G4505" s="27">
        <v>0</v>
      </c>
      <c r="H4505" s="27">
        <v>1</v>
      </c>
      <c r="I4505" s="27">
        <v>0</v>
      </c>
      <c r="J4505" s="27">
        <v>0</v>
      </c>
      <c r="K4505" s="27">
        <v>4</v>
      </c>
      <c r="L4505" s="27">
        <v>1</v>
      </c>
      <c r="M4505" s="27">
        <v>0</v>
      </c>
      <c r="N4505" s="27">
        <v>0</v>
      </c>
      <c r="O4505" s="27">
        <v>0</v>
      </c>
      <c r="P4505" s="27"/>
      <c r="Q4505" s="27"/>
      <c r="R4505" s="27">
        <v>0</v>
      </c>
      <c r="S4505" s="27">
        <v>1</v>
      </c>
      <c r="T4505" s="33">
        <v>1</v>
      </c>
      <c r="U4505" s="27">
        <v>0</v>
      </c>
      <c r="V4505" s="27">
        <v>5648000</v>
      </c>
      <c r="W4505" s="27">
        <v>0</v>
      </c>
      <c r="X4505" s="27"/>
      <c r="Y4505" s="27">
        <v>0</v>
      </c>
      <c r="Z4505" s="27">
        <v>1</v>
      </c>
    </row>
    <row r="4506" spans="1:26">
      <c r="A4506" s="27">
        <v>1971</v>
      </c>
      <c r="B4506" t="s">
        <v>30</v>
      </c>
      <c r="C4506" s="27"/>
      <c r="D4506" s="27"/>
      <c r="E4506" s="27"/>
      <c r="F4506" s="27">
        <v>0</v>
      </c>
      <c r="G4506" s="27">
        <v>0</v>
      </c>
      <c r="H4506" s="27">
        <v>1</v>
      </c>
      <c r="I4506" s="27">
        <v>0</v>
      </c>
      <c r="J4506" s="27">
        <v>0</v>
      </c>
      <c r="K4506" s="27">
        <v>4</v>
      </c>
      <c r="L4506" s="27">
        <v>1</v>
      </c>
      <c r="M4506" s="27">
        <v>0</v>
      </c>
      <c r="N4506" s="27">
        <v>0</v>
      </c>
      <c r="O4506" s="27">
        <v>0</v>
      </c>
      <c r="P4506" s="27"/>
      <c r="Q4506" s="27"/>
      <c r="R4506" s="27">
        <v>0</v>
      </c>
      <c r="S4506" s="27">
        <v>1</v>
      </c>
      <c r="T4506" s="33">
        <v>0.92761372871024128</v>
      </c>
      <c r="U4506" s="27">
        <v>0</v>
      </c>
      <c r="V4506" s="27">
        <v>5338000</v>
      </c>
      <c r="W4506" s="27">
        <v>509000</v>
      </c>
      <c r="X4506" s="27"/>
      <c r="Y4506" s="27">
        <v>0</v>
      </c>
      <c r="Z4506" s="27">
        <v>1</v>
      </c>
    </row>
    <row r="4507" spans="1:26">
      <c r="A4507" s="27">
        <v>1972</v>
      </c>
      <c r="B4507" t="s">
        <v>30</v>
      </c>
      <c r="C4507" s="27"/>
      <c r="D4507" s="27"/>
      <c r="E4507" s="27"/>
      <c r="F4507" s="27">
        <v>35200000</v>
      </c>
      <c r="G4507" s="27">
        <v>0</v>
      </c>
      <c r="H4507" s="27">
        <v>1</v>
      </c>
      <c r="I4507" s="27">
        <v>0</v>
      </c>
      <c r="J4507" s="27">
        <v>0</v>
      </c>
      <c r="K4507" s="27">
        <v>4</v>
      </c>
      <c r="L4507" s="27">
        <v>1</v>
      </c>
      <c r="M4507" s="27">
        <v>0</v>
      </c>
      <c r="N4507" s="27">
        <v>0</v>
      </c>
      <c r="O4507" s="27">
        <v>0</v>
      </c>
      <c r="P4507" s="27"/>
      <c r="Q4507" s="27"/>
      <c r="R4507" s="27">
        <v>1</v>
      </c>
      <c r="S4507" s="27">
        <v>1</v>
      </c>
      <c r="T4507" s="33">
        <v>0.92122545142259926</v>
      </c>
      <c r="U4507" s="27">
        <v>0</v>
      </c>
      <c r="V4507" s="27">
        <v>5014000</v>
      </c>
      <c r="W4507" s="27">
        <v>1550000</v>
      </c>
      <c r="X4507" s="27"/>
      <c r="Y4507" s="27">
        <v>0</v>
      </c>
      <c r="Z4507" s="27">
        <v>1</v>
      </c>
    </row>
    <row r="4508" spans="1:26">
      <c r="A4508" s="27">
        <v>1973</v>
      </c>
      <c r="B4508" t="s">
        <v>30</v>
      </c>
      <c r="C4508" s="27"/>
      <c r="D4508" s="27"/>
      <c r="E4508" s="27"/>
      <c r="F4508" s="27">
        <v>0</v>
      </c>
      <c r="G4508" s="27">
        <v>0</v>
      </c>
      <c r="H4508" s="27">
        <v>1</v>
      </c>
      <c r="I4508" s="27">
        <v>0</v>
      </c>
      <c r="J4508" s="27">
        <v>0</v>
      </c>
      <c r="K4508" s="27">
        <v>4</v>
      </c>
      <c r="L4508" s="27">
        <v>1</v>
      </c>
      <c r="M4508" s="27">
        <v>0</v>
      </c>
      <c r="N4508" s="27">
        <v>0</v>
      </c>
      <c r="O4508" s="27">
        <v>0</v>
      </c>
      <c r="P4508" s="27"/>
      <c r="Q4508" s="27"/>
      <c r="R4508" s="27">
        <v>1</v>
      </c>
      <c r="S4508" s="27">
        <v>1</v>
      </c>
      <c r="T4508" s="33">
        <v>1.2798279189511945</v>
      </c>
      <c r="U4508" s="27">
        <v>0</v>
      </c>
      <c r="V4508" s="27">
        <v>4672000</v>
      </c>
      <c r="W4508" s="27">
        <v>2773000</v>
      </c>
      <c r="X4508" s="27"/>
      <c r="Y4508" s="27">
        <v>0</v>
      </c>
      <c r="Z4508" s="27">
        <v>1</v>
      </c>
    </row>
    <row r="4509" spans="1:26">
      <c r="A4509" s="27">
        <v>1974</v>
      </c>
      <c r="B4509" t="s">
        <v>30</v>
      </c>
      <c r="C4509" s="27"/>
      <c r="D4509" s="27"/>
      <c r="E4509" s="27"/>
      <c r="F4509" s="27">
        <v>0</v>
      </c>
      <c r="G4509" s="27">
        <v>0</v>
      </c>
      <c r="H4509" s="27">
        <v>1</v>
      </c>
      <c r="I4509" s="27">
        <v>0</v>
      </c>
      <c r="J4509" s="27">
        <v>0</v>
      </c>
      <c r="K4509" s="27">
        <v>4</v>
      </c>
      <c r="L4509" s="27">
        <v>1</v>
      </c>
      <c r="M4509" s="27">
        <v>0</v>
      </c>
      <c r="N4509" s="27">
        <v>0</v>
      </c>
      <c r="O4509" s="27">
        <v>0</v>
      </c>
      <c r="P4509" s="27"/>
      <c r="Q4509" s="27"/>
      <c r="R4509" s="27">
        <v>1</v>
      </c>
      <c r="S4509" s="27">
        <v>1</v>
      </c>
      <c r="T4509" s="33">
        <v>1.2793035310212315</v>
      </c>
      <c r="U4509" s="27">
        <v>0</v>
      </c>
      <c r="V4509" s="27">
        <v>4309000</v>
      </c>
      <c r="W4509" s="27">
        <v>5057000</v>
      </c>
      <c r="X4509" s="27"/>
      <c r="Y4509" s="27">
        <v>0</v>
      </c>
      <c r="Z4509" s="27">
        <v>1</v>
      </c>
    </row>
    <row r="4510" spans="1:26">
      <c r="A4510" s="27">
        <v>1975</v>
      </c>
      <c r="B4510" t="s">
        <v>30</v>
      </c>
      <c r="C4510" s="27"/>
      <c r="D4510" s="27"/>
      <c r="E4510" s="27"/>
      <c r="F4510" s="27">
        <v>0</v>
      </c>
      <c r="G4510" s="27">
        <v>0</v>
      </c>
      <c r="H4510" s="27">
        <v>1</v>
      </c>
      <c r="I4510" s="27">
        <v>0</v>
      </c>
      <c r="J4510" s="27">
        <v>0</v>
      </c>
      <c r="K4510" s="27">
        <v>4</v>
      </c>
      <c r="L4510" s="27">
        <v>1</v>
      </c>
      <c r="M4510" s="27">
        <v>0</v>
      </c>
      <c r="N4510" s="27">
        <v>0</v>
      </c>
      <c r="O4510" s="27">
        <v>0</v>
      </c>
      <c r="P4510" s="27"/>
      <c r="Q4510" s="27"/>
      <c r="R4510" s="27">
        <v>1</v>
      </c>
      <c r="S4510" s="27">
        <v>1</v>
      </c>
      <c r="T4510" s="33">
        <v>0.94696688960437181</v>
      </c>
      <c r="U4510" s="27">
        <v>0</v>
      </c>
      <c r="V4510" s="27">
        <v>8018000</v>
      </c>
      <c r="W4510" s="27">
        <v>8030000</v>
      </c>
      <c r="X4510" s="27"/>
      <c r="Y4510" s="27">
        <v>0</v>
      </c>
      <c r="Z4510" s="27">
        <v>1</v>
      </c>
    </row>
    <row r="4511" spans="1:26">
      <c r="A4511" s="27">
        <v>1976</v>
      </c>
      <c r="B4511" t="s">
        <v>30</v>
      </c>
      <c r="C4511" s="27"/>
      <c r="D4511" s="27"/>
      <c r="E4511" s="27"/>
      <c r="F4511" s="27">
        <v>0</v>
      </c>
      <c r="G4511" s="27">
        <v>0</v>
      </c>
      <c r="H4511" s="27">
        <v>1</v>
      </c>
      <c r="I4511" s="27">
        <v>0</v>
      </c>
      <c r="J4511" s="27">
        <v>0</v>
      </c>
      <c r="K4511" s="27">
        <v>4</v>
      </c>
      <c r="L4511" s="27">
        <v>1</v>
      </c>
      <c r="M4511" s="27">
        <v>0</v>
      </c>
      <c r="N4511" s="27">
        <v>0</v>
      </c>
      <c r="O4511" s="27">
        <v>0</v>
      </c>
      <c r="P4511" s="27"/>
      <c r="Q4511" s="27">
        <v>706991274.41442788</v>
      </c>
      <c r="R4511" s="27">
        <v>1</v>
      </c>
      <c r="S4511" s="27">
        <v>1</v>
      </c>
      <c r="T4511" s="33">
        <v>1.0219497573337515</v>
      </c>
      <c r="U4511" s="27">
        <v>0</v>
      </c>
      <c r="V4511" s="27">
        <v>9725000</v>
      </c>
      <c r="W4511" s="27">
        <v>11036000</v>
      </c>
      <c r="X4511" s="27"/>
      <c r="Y4511" s="27">
        <v>0</v>
      </c>
      <c r="Z4511" s="27">
        <v>1</v>
      </c>
    </row>
    <row r="4512" spans="1:26">
      <c r="A4512" s="27">
        <v>1977</v>
      </c>
      <c r="B4512" t="s">
        <v>30</v>
      </c>
      <c r="C4512" s="27"/>
      <c r="D4512" s="27"/>
      <c r="E4512" s="27"/>
      <c r="F4512" s="27">
        <v>0</v>
      </c>
      <c r="G4512" s="27">
        <v>0</v>
      </c>
      <c r="H4512" s="27">
        <v>1</v>
      </c>
      <c r="I4512" s="27">
        <v>0</v>
      </c>
      <c r="J4512" s="27">
        <v>0</v>
      </c>
      <c r="K4512" s="27">
        <v>4</v>
      </c>
      <c r="L4512" s="27">
        <v>1</v>
      </c>
      <c r="M4512" s="27">
        <v>0</v>
      </c>
      <c r="N4512" s="27">
        <v>0</v>
      </c>
      <c r="O4512" s="27">
        <v>0</v>
      </c>
      <c r="P4512" s="27"/>
      <c r="Q4512" s="27">
        <v>827094668.01870668</v>
      </c>
      <c r="R4512" s="27">
        <v>1</v>
      </c>
      <c r="S4512" s="27">
        <v>1</v>
      </c>
      <c r="T4512" s="33">
        <v>1.0409624303569636</v>
      </c>
      <c r="U4512" s="27">
        <v>13361810</v>
      </c>
      <c r="V4512" s="27">
        <v>15370000</v>
      </c>
      <c r="W4512" s="27">
        <v>14995000</v>
      </c>
      <c r="X4512" s="27"/>
      <c r="Y4512" s="27">
        <v>37000000</v>
      </c>
      <c r="Z4512" s="27">
        <v>1</v>
      </c>
    </row>
    <row r="4513" spans="1:26">
      <c r="A4513" s="27">
        <v>1978</v>
      </c>
      <c r="B4513" t="s">
        <v>30</v>
      </c>
      <c r="C4513" s="27"/>
      <c r="D4513" s="27"/>
      <c r="E4513" s="27"/>
      <c r="F4513" s="27">
        <v>0</v>
      </c>
      <c r="G4513" s="27">
        <v>0</v>
      </c>
      <c r="H4513" s="27">
        <v>1</v>
      </c>
      <c r="I4513" s="27">
        <v>0</v>
      </c>
      <c r="J4513" s="27">
        <v>0</v>
      </c>
      <c r="K4513" s="27">
        <v>4</v>
      </c>
      <c r="L4513" s="27">
        <v>1</v>
      </c>
      <c r="M4513" s="27">
        <v>0</v>
      </c>
      <c r="N4513" s="27">
        <v>0</v>
      </c>
      <c r="O4513" s="27">
        <v>0</v>
      </c>
      <c r="P4513" s="27"/>
      <c r="Q4513" s="27">
        <v>1019630847.1111255</v>
      </c>
      <c r="R4513" s="27">
        <v>0</v>
      </c>
      <c r="S4513" s="27">
        <v>1</v>
      </c>
      <c r="T4513" s="33">
        <v>0.91734575384516981</v>
      </c>
      <c r="U4513" s="27">
        <v>26431003.5</v>
      </c>
      <c r="V4513" s="27">
        <v>22250000</v>
      </c>
      <c r="W4513" s="27">
        <v>18769000</v>
      </c>
      <c r="X4513" s="27"/>
      <c r="Y4513" s="27">
        <v>0</v>
      </c>
      <c r="Z4513" s="27">
        <v>1</v>
      </c>
    </row>
    <row r="4514" spans="1:26">
      <c r="A4514" s="27">
        <v>1979</v>
      </c>
      <c r="B4514" t="s">
        <v>30</v>
      </c>
      <c r="C4514" s="27"/>
      <c r="D4514" s="27"/>
      <c r="E4514" s="27"/>
      <c r="F4514" s="27">
        <v>0</v>
      </c>
      <c r="G4514" s="27">
        <v>0</v>
      </c>
      <c r="H4514" s="27">
        <v>1</v>
      </c>
      <c r="I4514" s="27">
        <v>0</v>
      </c>
      <c r="J4514" s="27">
        <v>0</v>
      </c>
      <c r="K4514" s="27">
        <v>4</v>
      </c>
      <c r="L4514" s="27">
        <v>1</v>
      </c>
      <c r="M4514" s="27">
        <v>0</v>
      </c>
      <c r="N4514" s="27">
        <v>0</v>
      </c>
      <c r="O4514" s="27">
        <v>0</v>
      </c>
      <c r="P4514" s="27"/>
      <c r="Q4514" s="27">
        <v>1216229419.3180199</v>
      </c>
      <c r="R4514" s="27">
        <v>0</v>
      </c>
      <c r="S4514" s="27">
        <v>1</v>
      </c>
      <c r="T4514" s="33">
        <v>0.9810294585578897</v>
      </c>
      <c r="U4514" s="27">
        <v>63769310.600000001</v>
      </c>
      <c r="V4514" s="27">
        <v>29701000</v>
      </c>
      <c r="W4514" s="27">
        <v>19206000</v>
      </c>
      <c r="X4514" s="27"/>
      <c r="Y4514" s="27">
        <v>50000000</v>
      </c>
      <c r="Z4514" s="27">
        <v>1</v>
      </c>
    </row>
    <row r="4515" spans="1:26">
      <c r="A4515" s="27">
        <v>1980</v>
      </c>
      <c r="B4515" t="s">
        <v>30</v>
      </c>
      <c r="C4515" s="27"/>
      <c r="D4515" s="27"/>
      <c r="E4515" s="27"/>
      <c r="F4515" s="27">
        <v>0</v>
      </c>
      <c r="G4515" s="27">
        <v>0</v>
      </c>
      <c r="H4515" s="27">
        <v>1</v>
      </c>
      <c r="I4515" s="27">
        <v>0</v>
      </c>
      <c r="J4515" s="27">
        <v>0</v>
      </c>
      <c r="K4515" s="27">
        <v>4</v>
      </c>
      <c r="L4515" s="27">
        <v>1</v>
      </c>
      <c r="M4515" s="27">
        <v>0</v>
      </c>
      <c r="N4515" s="27">
        <v>0</v>
      </c>
      <c r="O4515" s="27">
        <v>0</v>
      </c>
      <c r="P4515" s="27">
        <v>1225000000</v>
      </c>
      <c r="Q4515" s="27">
        <v>1136543003.2664001</v>
      </c>
      <c r="R4515" s="27">
        <v>0</v>
      </c>
      <c r="S4515" s="27">
        <v>1</v>
      </c>
      <c r="T4515" s="33">
        <v>0.94044734443210454</v>
      </c>
      <c r="U4515" s="27">
        <v>101829188.40000001</v>
      </c>
      <c r="V4515" s="27">
        <v>34757000</v>
      </c>
      <c r="W4515" s="27">
        <v>20419000</v>
      </c>
      <c r="X4515" s="27"/>
      <c r="Y4515" s="27">
        <v>45000000</v>
      </c>
      <c r="Z4515" s="27">
        <v>1</v>
      </c>
    </row>
    <row r="4516" spans="1:26">
      <c r="A4516" s="27">
        <v>1981</v>
      </c>
      <c r="B4516" t="s">
        <v>30</v>
      </c>
      <c r="C4516" s="27"/>
      <c r="D4516" s="27"/>
      <c r="E4516" s="27"/>
      <c r="F4516" s="27">
        <v>0</v>
      </c>
      <c r="G4516" s="27">
        <v>0</v>
      </c>
      <c r="H4516" s="27">
        <v>1</v>
      </c>
      <c r="I4516" s="27">
        <v>0</v>
      </c>
      <c r="J4516" s="27">
        <v>0</v>
      </c>
      <c r="K4516" s="27">
        <v>4</v>
      </c>
      <c r="L4516" s="27">
        <v>1</v>
      </c>
      <c r="M4516" s="27">
        <v>0</v>
      </c>
      <c r="N4516" s="27">
        <v>0</v>
      </c>
      <c r="O4516" s="27">
        <v>0</v>
      </c>
      <c r="P4516" s="27">
        <v>1163000000</v>
      </c>
      <c r="Q4516" s="27">
        <v>1147192916.6899793</v>
      </c>
      <c r="R4516" s="27">
        <v>0</v>
      </c>
      <c r="S4516" s="27">
        <v>1</v>
      </c>
      <c r="T4516" s="33">
        <v>0.83355014400471705</v>
      </c>
      <c r="U4516" s="27">
        <v>159312987.30000001</v>
      </c>
      <c r="V4516" s="27">
        <v>55455000</v>
      </c>
      <c r="W4516" s="27">
        <v>20392000</v>
      </c>
      <c r="X4516" s="27"/>
      <c r="Y4516" s="27">
        <v>0</v>
      </c>
      <c r="Z4516" s="27">
        <v>1</v>
      </c>
    </row>
    <row r="4517" spans="1:26">
      <c r="A4517" s="27">
        <v>1982</v>
      </c>
      <c r="B4517" t="s">
        <v>30</v>
      </c>
      <c r="C4517" s="27"/>
      <c r="D4517" s="27"/>
      <c r="E4517" s="27"/>
      <c r="F4517" s="27">
        <v>0</v>
      </c>
      <c r="G4517" s="27">
        <v>0</v>
      </c>
      <c r="H4517" s="27">
        <v>1</v>
      </c>
      <c r="I4517" s="27">
        <v>0</v>
      </c>
      <c r="J4517" s="27">
        <v>0</v>
      </c>
      <c r="K4517" s="27">
        <v>4</v>
      </c>
      <c r="L4517" s="27">
        <v>1</v>
      </c>
      <c r="M4517" s="27">
        <v>0</v>
      </c>
      <c r="N4517" s="27">
        <v>0</v>
      </c>
      <c r="O4517" s="27">
        <v>0</v>
      </c>
      <c r="P4517" s="27">
        <v>1116000000</v>
      </c>
      <c r="Q4517" s="27">
        <v>1082939379.1676247</v>
      </c>
      <c r="R4517" s="27">
        <v>0</v>
      </c>
      <c r="S4517" s="27">
        <v>1</v>
      </c>
      <c r="T4517" s="33">
        <v>0.78443295677873848</v>
      </c>
      <c r="U4517" s="27">
        <v>175758157</v>
      </c>
      <c r="V4517" s="27">
        <v>60640000</v>
      </c>
      <c r="W4517" s="27">
        <v>20321000</v>
      </c>
      <c r="X4517" s="27"/>
      <c r="Y4517" s="27">
        <v>40000000</v>
      </c>
      <c r="Z4517" s="27">
        <v>1</v>
      </c>
    </row>
    <row r="4518" spans="1:26">
      <c r="A4518" s="27">
        <v>1983</v>
      </c>
      <c r="B4518" t="s">
        <v>30</v>
      </c>
      <c r="C4518" s="27"/>
      <c r="D4518" s="27"/>
      <c r="E4518" s="27"/>
      <c r="F4518" s="27">
        <v>0</v>
      </c>
      <c r="G4518" s="27">
        <v>0</v>
      </c>
      <c r="H4518" s="27">
        <v>1</v>
      </c>
      <c r="I4518" s="27">
        <v>0</v>
      </c>
      <c r="J4518" s="27">
        <v>0</v>
      </c>
      <c r="K4518" s="27">
        <v>4</v>
      </c>
      <c r="L4518" s="27">
        <v>1</v>
      </c>
      <c r="M4518" s="27">
        <v>0</v>
      </c>
      <c r="N4518" s="27">
        <v>0</v>
      </c>
      <c r="O4518" s="27">
        <v>0</v>
      </c>
      <c r="P4518" s="27">
        <v>1182000000</v>
      </c>
      <c r="Q4518" s="27">
        <v>1094857357.6395414</v>
      </c>
      <c r="R4518" s="27">
        <v>0</v>
      </c>
      <c r="S4518" s="27">
        <v>1</v>
      </c>
      <c r="T4518" s="33">
        <v>0.83426891623154475</v>
      </c>
      <c r="U4518" s="27">
        <v>180947202.19999999</v>
      </c>
      <c r="V4518" s="27">
        <v>61985000</v>
      </c>
      <c r="W4518" s="27">
        <v>20192000</v>
      </c>
      <c r="X4518" s="27"/>
      <c r="Y4518" s="27">
        <v>0</v>
      </c>
      <c r="Z4518" s="27">
        <v>1</v>
      </c>
    </row>
    <row r="4519" spans="1:26">
      <c r="A4519" s="27">
        <v>1984</v>
      </c>
      <c r="B4519" t="s">
        <v>30</v>
      </c>
      <c r="C4519" s="27"/>
      <c r="D4519" s="27"/>
      <c r="E4519" s="27"/>
      <c r="F4519" s="27">
        <v>0</v>
      </c>
      <c r="G4519" s="27">
        <v>0</v>
      </c>
      <c r="H4519" s="27">
        <v>1</v>
      </c>
      <c r="I4519" s="27">
        <v>0</v>
      </c>
      <c r="J4519" s="27">
        <v>0</v>
      </c>
      <c r="K4519" s="27">
        <v>4</v>
      </c>
      <c r="L4519" s="27">
        <v>1</v>
      </c>
      <c r="M4519" s="27">
        <v>0</v>
      </c>
      <c r="N4519" s="27">
        <v>0</v>
      </c>
      <c r="O4519" s="27">
        <v>0</v>
      </c>
      <c r="P4519" s="27">
        <v>1094000000</v>
      </c>
      <c r="Q4519" s="27">
        <v>1044928624.7400419</v>
      </c>
      <c r="R4519" s="27">
        <v>0</v>
      </c>
      <c r="S4519" s="27">
        <v>1</v>
      </c>
      <c r="T4519" s="33">
        <v>0.82999599794502654</v>
      </c>
      <c r="U4519" s="27">
        <v>160977171.90000001</v>
      </c>
      <c r="V4519" s="27">
        <v>72150000</v>
      </c>
      <c r="W4519" s="27">
        <v>20006000</v>
      </c>
      <c r="X4519" s="27"/>
      <c r="Y4519" s="27"/>
      <c r="Z4519" s="27">
        <v>1</v>
      </c>
    </row>
    <row r="4520" spans="1:26">
      <c r="A4520" s="27">
        <v>1985</v>
      </c>
      <c r="B4520" t="s">
        <v>30</v>
      </c>
      <c r="C4520" s="27"/>
      <c r="D4520" s="27"/>
      <c r="E4520" s="27"/>
      <c r="F4520" s="27">
        <v>14100000</v>
      </c>
      <c r="G4520" s="27">
        <v>0</v>
      </c>
      <c r="H4520" s="27">
        <v>1</v>
      </c>
      <c r="I4520" s="27">
        <v>0</v>
      </c>
      <c r="J4520" s="27">
        <v>0</v>
      </c>
      <c r="K4520" s="27">
        <v>4</v>
      </c>
      <c r="L4520" s="27">
        <v>1</v>
      </c>
      <c r="M4520" s="27">
        <v>0</v>
      </c>
      <c r="N4520" s="27">
        <v>0</v>
      </c>
      <c r="O4520" s="27">
        <v>0</v>
      </c>
      <c r="P4520" s="27">
        <v>1107000000</v>
      </c>
      <c r="Q4520" s="27">
        <v>1080642033.3495226</v>
      </c>
      <c r="R4520" s="27">
        <v>1</v>
      </c>
      <c r="S4520" s="27">
        <v>1</v>
      </c>
      <c r="T4520" s="33">
        <v>0.74915719568429318</v>
      </c>
      <c r="U4520" s="27">
        <v>164890957.80000001</v>
      </c>
      <c r="V4520" s="27">
        <v>116833000</v>
      </c>
      <c r="W4520" s="27">
        <v>19801000</v>
      </c>
      <c r="X4520" s="27"/>
      <c r="Y4520" s="27"/>
      <c r="Z4520" s="27">
        <v>1</v>
      </c>
    </row>
    <row r="4521" spans="1:26">
      <c r="A4521" s="27">
        <v>1986</v>
      </c>
      <c r="B4521" t="s">
        <v>30</v>
      </c>
      <c r="C4521" s="27"/>
      <c r="D4521" s="27"/>
      <c r="E4521" s="27"/>
      <c r="F4521" s="27">
        <v>0</v>
      </c>
      <c r="G4521" s="27">
        <v>0</v>
      </c>
      <c r="H4521" s="27">
        <v>1</v>
      </c>
      <c r="I4521" s="27">
        <v>0</v>
      </c>
      <c r="J4521" s="27">
        <v>0</v>
      </c>
      <c r="K4521" s="27">
        <v>4</v>
      </c>
      <c r="L4521" s="27">
        <v>1</v>
      </c>
      <c r="M4521" s="27">
        <v>0</v>
      </c>
      <c r="N4521" s="27">
        <v>0</v>
      </c>
      <c r="O4521" s="27">
        <v>0</v>
      </c>
      <c r="P4521" s="27">
        <v>1495000000</v>
      </c>
      <c r="Q4521" s="27">
        <v>1469046114.7745497</v>
      </c>
      <c r="R4521" s="27">
        <v>1</v>
      </c>
      <c r="S4521" s="27">
        <v>1</v>
      </c>
      <c r="T4521" s="33">
        <v>0.7030572776909082</v>
      </c>
      <c r="U4521" s="27">
        <v>161624971.19999999</v>
      </c>
      <c r="V4521" s="27">
        <v>148231000</v>
      </c>
      <c r="W4521" s="27">
        <v>19597000</v>
      </c>
      <c r="X4521" s="27"/>
      <c r="Y4521" s="27"/>
      <c r="Z4521" s="27">
        <v>1</v>
      </c>
    </row>
    <row r="4522" spans="1:26">
      <c r="A4522" s="27">
        <v>1987</v>
      </c>
      <c r="B4522" t="s">
        <v>30</v>
      </c>
      <c r="C4522" s="27"/>
      <c r="D4522" s="27"/>
      <c r="E4522" s="27"/>
      <c r="F4522" s="27">
        <v>0</v>
      </c>
      <c r="G4522" s="27">
        <v>0</v>
      </c>
      <c r="H4522" s="27">
        <v>1</v>
      </c>
      <c r="I4522" s="27">
        <v>0</v>
      </c>
      <c r="J4522" s="27">
        <v>0</v>
      </c>
      <c r="K4522" s="27">
        <v>4</v>
      </c>
      <c r="L4522" s="27">
        <v>1</v>
      </c>
      <c r="M4522" s="27">
        <v>0</v>
      </c>
      <c r="N4522" s="27">
        <v>0</v>
      </c>
      <c r="O4522" s="27">
        <v>0</v>
      </c>
      <c r="P4522" s="27">
        <v>1893000000</v>
      </c>
      <c r="Q4522" s="27">
        <v>1888754655.1536708</v>
      </c>
      <c r="R4522" s="27">
        <v>1</v>
      </c>
      <c r="S4522" s="27">
        <v>1</v>
      </c>
      <c r="T4522" s="33">
        <v>0.74330063470010233</v>
      </c>
      <c r="U4522" s="27">
        <v>151714337.69999999</v>
      </c>
      <c r="V4522" s="27">
        <v>192790000</v>
      </c>
      <c r="W4522" s="27">
        <v>19393000</v>
      </c>
      <c r="X4522" s="27"/>
      <c r="Y4522" s="27"/>
      <c r="Z4522" s="27">
        <v>1</v>
      </c>
    </row>
    <row r="4523" spans="1:26">
      <c r="A4523" s="27">
        <v>1988</v>
      </c>
      <c r="B4523" t="s">
        <v>30</v>
      </c>
      <c r="C4523" s="27"/>
      <c r="D4523" s="27"/>
      <c r="E4523" s="27"/>
      <c r="F4523" s="27">
        <v>0</v>
      </c>
      <c r="G4523" s="27">
        <v>0</v>
      </c>
      <c r="H4523" s="27">
        <v>1</v>
      </c>
      <c r="I4523" s="27">
        <v>0</v>
      </c>
      <c r="J4523" s="27">
        <v>0</v>
      </c>
      <c r="K4523" s="27">
        <v>4</v>
      </c>
      <c r="L4523" s="27">
        <v>1</v>
      </c>
      <c r="M4523" s="27">
        <v>0</v>
      </c>
      <c r="N4523" s="27">
        <v>0</v>
      </c>
      <c r="O4523" s="27">
        <v>0</v>
      </c>
      <c r="P4523" s="27">
        <v>2196000000</v>
      </c>
      <c r="Q4523" s="27">
        <v>2143484487.6727414</v>
      </c>
      <c r="R4523" s="27">
        <v>1</v>
      </c>
      <c r="S4523" s="27">
        <v>1</v>
      </c>
      <c r="T4523" s="33">
        <v>0.80560957079318884</v>
      </c>
      <c r="U4523" s="27">
        <v>102958161.3</v>
      </c>
      <c r="V4523" s="27">
        <v>189843000</v>
      </c>
      <c r="W4523" s="27">
        <v>19189000</v>
      </c>
      <c r="X4523" s="27"/>
      <c r="Y4523" s="27"/>
      <c r="Z4523" s="27">
        <v>1</v>
      </c>
    </row>
    <row r="4524" spans="1:26">
      <c r="A4524" s="27">
        <v>1989</v>
      </c>
      <c r="B4524" t="s">
        <v>30</v>
      </c>
      <c r="C4524" s="27"/>
      <c r="D4524" s="27"/>
      <c r="E4524" s="27"/>
      <c r="F4524" s="27">
        <v>0</v>
      </c>
      <c r="G4524" s="27">
        <v>0</v>
      </c>
      <c r="H4524" s="27">
        <v>1</v>
      </c>
      <c r="I4524" s="27">
        <v>0</v>
      </c>
      <c r="J4524" s="27">
        <v>0</v>
      </c>
      <c r="K4524" s="27">
        <v>4</v>
      </c>
      <c r="L4524" s="27">
        <v>1</v>
      </c>
      <c r="M4524" s="27">
        <v>0</v>
      </c>
      <c r="N4524" s="27">
        <v>0</v>
      </c>
      <c r="O4524" s="27">
        <v>0</v>
      </c>
      <c r="P4524" s="27">
        <v>2256000000</v>
      </c>
      <c r="Q4524" s="27">
        <v>2191096860.2866921</v>
      </c>
      <c r="R4524" s="27">
        <v>1</v>
      </c>
      <c r="S4524" s="27">
        <v>1</v>
      </c>
      <c r="T4524" s="33">
        <v>0.74679040704290955</v>
      </c>
      <c r="U4524" s="27">
        <v>62523790.299999997</v>
      </c>
      <c r="V4524" s="27">
        <v>175398000</v>
      </c>
      <c r="W4524" s="27">
        <v>18985000</v>
      </c>
      <c r="X4524" s="27"/>
      <c r="Y4524" s="27"/>
      <c r="Z4524" s="27">
        <v>1</v>
      </c>
    </row>
    <row r="4525" spans="1:26">
      <c r="A4525" s="27">
        <v>1990</v>
      </c>
      <c r="B4525" t="s">
        <v>30</v>
      </c>
      <c r="C4525" s="27"/>
      <c r="D4525" s="27"/>
      <c r="E4525" s="27"/>
      <c r="F4525" s="27">
        <v>0</v>
      </c>
      <c r="G4525" s="27">
        <v>0</v>
      </c>
      <c r="H4525" s="27">
        <v>1</v>
      </c>
      <c r="I4525" s="27">
        <v>0</v>
      </c>
      <c r="J4525" s="27">
        <v>0</v>
      </c>
      <c r="K4525" s="27">
        <v>4</v>
      </c>
      <c r="L4525" s="27">
        <v>1</v>
      </c>
      <c r="M4525" s="27">
        <v>0</v>
      </c>
      <c r="N4525" s="27">
        <v>0</v>
      </c>
      <c r="O4525" s="27">
        <v>0</v>
      </c>
      <c r="P4525" s="27">
        <v>2706000000</v>
      </c>
      <c r="Q4525" s="27">
        <v>2653480001.3455782</v>
      </c>
      <c r="R4525" s="27">
        <v>1</v>
      </c>
      <c r="S4525" s="27">
        <v>1</v>
      </c>
      <c r="T4525" s="33">
        <v>0.70566019682121295</v>
      </c>
      <c r="U4525" s="27">
        <v>22068301.899999999</v>
      </c>
      <c r="V4525" s="27">
        <v>176172000</v>
      </c>
      <c r="W4525" s="27">
        <v>18781000</v>
      </c>
      <c r="X4525" s="27"/>
      <c r="Y4525" s="27"/>
      <c r="Z4525" s="27">
        <v>1</v>
      </c>
    </row>
    <row r="4526" spans="1:26">
      <c r="A4526" s="27">
        <v>1991</v>
      </c>
      <c r="B4526" t="s">
        <v>30</v>
      </c>
      <c r="C4526" s="27"/>
      <c r="D4526" s="27"/>
      <c r="E4526" s="27"/>
      <c r="F4526" s="27">
        <v>0</v>
      </c>
      <c r="G4526" s="27">
        <v>0</v>
      </c>
      <c r="H4526" s="27">
        <v>1</v>
      </c>
      <c r="I4526" s="27">
        <v>0</v>
      </c>
      <c r="J4526" s="27">
        <v>0</v>
      </c>
      <c r="K4526" s="27">
        <v>4</v>
      </c>
      <c r="L4526" s="27">
        <v>1</v>
      </c>
      <c r="M4526" s="27">
        <v>0</v>
      </c>
      <c r="N4526" s="27">
        <v>0</v>
      </c>
      <c r="O4526" s="27">
        <v>0</v>
      </c>
      <c r="P4526" s="27">
        <v>2977000000</v>
      </c>
      <c r="Q4526" s="27">
        <v>2856890680.6028504</v>
      </c>
      <c r="R4526" s="27">
        <v>1</v>
      </c>
      <c r="S4526" s="27">
        <v>1</v>
      </c>
      <c r="T4526" s="33">
        <v>0.64778014054484578</v>
      </c>
      <c r="U4526" s="27">
        <v>0</v>
      </c>
      <c r="V4526" s="27">
        <v>167123000</v>
      </c>
      <c r="W4526" s="27">
        <v>18521000</v>
      </c>
      <c r="X4526" s="27"/>
      <c r="Y4526" s="27"/>
      <c r="Z4526" s="27">
        <v>1</v>
      </c>
    </row>
    <row r="4527" spans="1:26">
      <c r="A4527" s="27">
        <v>1992</v>
      </c>
      <c r="B4527" t="s">
        <v>30</v>
      </c>
      <c r="C4527" s="27"/>
      <c r="D4527" s="27"/>
      <c r="E4527" s="27"/>
      <c r="F4527" s="27">
        <v>0</v>
      </c>
      <c r="G4527" s="27">
        <v>0</v>
      </c>
      <c r="H4527" s="27">
        <v>1</v>
      </c>
      <c r="I4527" s="27">
        <v>0</v>
      </c>
      <c r="J4527" s="27">
        <v>0</v>
      </c>
      <c r="K4527" s="27">
        <v>4</v>
      </c>
      <c r="L4527" s="27">
        <v>1</v>
      </c>
      <c r="M4527" s="27">
        <v>0</v>
      </c>
      <c r="N4527" s="27">
        <v>0</v>
      </c>
      <c r="O4527" s="27">
        <v>0</v>
      </c>
      <c r="P4527" s="27">
        <v>3352000000</v>
      </c>
      <c r="Q4527" s="27">
        <v>3224267547.8050785</v>
      </c>
      <c r="R4527" s="27">
        <v>1</v>
      </c>
      <c r="S4527" s="27">
        <v>1</v>
      </c>
      <c r="T4527" s="33">
        <v>0.62587770846912083</v>
      </c>
      <c r="U4527" s="27">
        <v>0</v>
      </c>
      <c r="V4527" s="27">
        <v>150563000</v>
      </c>
      <c r="W4527" s="27">
        <v>18174000</v>
      </c>
      <c r="X4527" s="27"/>
      <c r="Y4527" s="27"/>
      <c r="Z4527" s="27">
        <v>1</v>
      </c>
    </row>
    <row r="4528" spans="1:26">
      <c r="A4528" s="27">
        <v>1993</v>
      </c>
      <c r="B4528" t="s">
        <v>30</v>
      </c>
      <c r="C4528" s="27"/>
      <c r="D4528" s="27"/>
      <c r="E4528" s="27"/>
      <c r="F4528" s="27">
        <v>0</v>
      </c>
      <c r="G4528" s="27">
        <v>0</v>
      </c>
      <c r="H4528" s="27">
        <v>1</v>
      </c>
      <c r="I4528" s="27">
        <v>0</v>
      </c>
      <c r="J4528" s="27">
        <v>0</v>
      </c>
      <c r="K4528" s="27">
        <v>4</v>
      </c>
      <c r="L4528" s="27">
        <v>1</v>
      </c>
      <c r="M4528" s="27">
        <v>0</v>
      </c>
      <c r="N4528" s="27">
        <v>0</v>
      </c>
      <c r="O4528" s="27">
        <v>0</v>
      </c>
      <c r="P4528" s="27">
        <v>3455000000</v>
      </c>
      <c r="Q4528" s="27">
        <v>3263368410.0181322</v>
      </c>
      <c r="R4528" s="27">
        <v>1</v>
      </c>
      <c r="S4528" s="27">
        <v>1</v>
      </c>
      <c r="T4528" s="33">
        <v>0.648154718576755</v>
      </c>
      <c r="U4528" s="27">
        <v>0</v>
      </c>
      <c r="V4528" s="27">
        <v>148688000</v>
      </c>
      <c r="W4528" s="27">
        <v>17711000</v>
      </c>
      <c r="X4528" s="27"/>
      <c r="Y4528" s="27"/>
      <c r="Z4528" s="27">
        <v>1</v>
      </c>
    </row>
    <row r="4529" spans="1:26">
      <c r="A4529" s="27">
        <v>1994</v>
      </c>
      <c r="B4529" t="s">
        <v>30</v>
      </c>
      <c r="C4529" s="27"/>
      <c r="D4529" s="27"/>
      <c r="E4529" s="27"/>
      <c r="F4529" s="27">
        <v>0</v>
      </c>
      <c r="G4529" s="27">
        <v>0</v>
      </c>
      <c r="H4529" s="27">
        <v>1</v>
      </c>
      <c r="I4529" s="27">
        <v>0</v>
      </c>
      <c r="J4529" s="27">
        <v>0</v>
      </c>
      <c r="K4529" s="27">
        <v>4</v>
      </c>
      <c r="L4529" s="27">
        <v>1</v>
      </c>
      <c r="M4529" s="27">
        <v>0</v>
      </c>
      <c r="N4529" s="27">
        <v>0</v>
      </c>
      <c r="O4529" s="27">
        <v>0</v>
      </c>
      <c r="P4529" s="27">
        <v>3835000000</v>
      </c>
      <c r="Q4529" s="27">
        <v>3558137040.3777199</v>
      </c>
      <c r="R4529" s="27">
        <v>1</v>
      </c>
      <c r="S4529" s="27">
        <v>1</v>
      </c>
      <c r="T4529" s="33">
        <v>0.69545665111729171</v>
      </c>
      <c r="U4529" s="27">
        <v>0</v>
      </c>
      <c r="V4529" s="27">
        <v>147411000</v>
      </c>
      <c r="W4529" s="27">
        <v>17134000</v>
      </c>
      <c r="X4529" s="27"/>
      <c r="Y4529" s="27"/>
      <c r="Z4529" s="27">
        <v>1</v>
      </c>
    </row>
    <row r="4530" spans="1:26">
      <c r="A4530" s="27">
        <v>1995</v>
      </c>
      <c r="B4530" t="s">
        <v>30</v>
      </c>
      <c r="C4530" s="27"/>
      <c r="D4530" s="27"/>
      <c r="E4530" s="27"/>
      <c r="F4530" s="27">
        <v>0</v>
      </c>
      <c r="G4530" s="27">
        <v>0</v>
      </c>
      <c r="H4530" s="27">
        <v>1</v>
      </c>
      <c r="I4530" s="27">
        <v>0</v>
      </c>
      <c r="J4530" s="27">
        <v>0</v>
      </c>
      <c r="K4530" s="27">
        <v>4</v>
      </c>
      <c r="L4530" s="27">
        <v>1</v>
      </c>
      <c r="M4530" s="27">
        <v>0</v>
      </c>
      <c r="N4530" s="27">
        <v>0</v>
      </c>
      <c r="O4530" s="27">
        <v>0</v>
      </c>
      <c r="P4530" s="27">
        <v>4380000000</v>
      </c>
      <c r="Q4530" s="27">
        <v>4040345933.2923059</v>
      </c>
      <c r="R4530" s="27">
        <v>1</v>
      </c>
      <c r="S4530" s="27">
        <v>1</v>
      </c>
      <c r="T4530" s="33">
        <v>0.69736071622307827</v>
      </c>
      <c r="U4530" s="27">
        <v>0</v>
      </c>
      <c r="V4530" s="27">
        <v>140291000</v>
      </c>
      <c r="W4530" s="27">
        <v>16521000</v>
      </c>
      <c r="X4530" s="27"/>
      <c r="Y4530" s="27"/>
      <c r="Z4530" s="27">
        <v>1</v>
      </c>
    </row>
    <row r="4531" spans="1:26">
      <c r="A4531" s="27">
        <v>1996</v>
      </c>
      <c r="B4531" t="s">
        <v>30</v>
      </c>
      <c r="C4531" s="27"/>
      <c r="D4531" s="27"/>
      <c r="E4531" s="27"/>
      <c r="F4531" s="27">
        <v>0</v>
      </c>
      <c r="G4531" s="27">
        <v>0</v>
      </c>
      <c r="H4531" s="27">
        <v>1</v>
      </c>
      <c r="I4531" s="27">
        <v>0</v>
      </c>
      <c r="J4531" s="27">
        <v>0</v>
      </c>
      <c r="K4531" s="27">
        <v>4</v>
      </c>
      <c r="L4531" s="27">
        <v>1</v>
      </c>
      <c r="M4531" s="27">
        <v>0</v>
      </c>
      <c r="N4531" s="27">
        <v>0</v>
      </c>
      <c r="O4531" s="27">
        <v>0</v>
      </c>
      <c r="P4531" s="27">
        <v>4529000000</v>
      </c>
      <c r="Q4531" s="27">
        <v>4421943910.4974899</v>
      </c>
      <c r="R4531" s="27">
        <v>1</v>
      </c>
      <c r="S4531" s="27">
        <v>1</v>
      </c>
      <c r="T4531" s="33">
        <v>0.69966405838602452</v>
      </c>
      <c r="U4531" s="27">
        <v>0</v>
      </c>
      <c r="V4531" s="27">
        <v>124077000</v>
      </c>
      <c r="W4531" s="27">
        <v>15909000</v>
      </c>
      <c r="X4531" s="27"/>
      <c r="Y4531" s="27"/>
      <c r="Z4531" s="27">
        <v>1</v>
      </c>
    </row>
    <row r="4532" spans="1:26">
      <c r="A4532" s="27">
        <v>1997</v>
      </c>
      <c r="B4532" t="s">
        <v>30</v>
      </c>
      <c r="C4532" s="27"/>
      <c r="D4532" s="27"/>
      <c r="E4532" s="27"/>
      <c r="F4532" s="27">
        <v>0</v>
      </c>
      <c r="G4532" s="27">
        <v>0</v>
      </c>
      <c r="H4532" s="27">
        <v>1</v>
      </c>
      <c r="I4532" s="27">
        <v>0</v>
      </c>
      <c r="J4532" s="27">
        <v>0</v>
      </c>
      <c r="K4532" s="27">
        <v>4</v>
      </c>
      <c r="L4532" s="27">
        <v>1</v>
      </c>
      <c r="M4532" s="27">
        <v>0</v>
      </c>
      <c r="N4532" s="27">
        <v>0</v>
      </c>
      <c r="O4532" s="27">
        <v>0</v>
      </c>
      <c r="P4532" s="27">
        <v>4253000000</v>
      </c>
      <c r="Q4532" s="27">
        <v>4187367601.7343144</v>
      </c>
      <c r="R4532" s="27">
        <v>1</v>
      </c>
      <c r="S4532" s="27">
        <v>1</v>
      </c>
      <c r="T4532" s="33">
        <v>0.71538944173936525</v>
      </c>
      <c r="U4532" s="27">
        <v>0</v>
      </c>
      <c r="V4532" s="27">
        <v>111095000</v>
      </c>
      <c r="W4532" s="27">
        <v>15296000</v>
      </c>
      <c r="X4532" s="27"/>
      <c r="Y4532" s="27"/>
      <c r="Z4532" s="27">
        <v>1</v>
      </c>
    </row>
    <row r="4533" spans="1:26">
      <c r="A4533" s="27">
        <v>1998</v>
      </c>
      <c r="B4533" t="s">
        <v>30</v>
      </c>
      <c r="C4533" s="27"/>
      <c r="D4533" s="27"/>
      <c r="E4533" s="27"/>
      <c r="F4533" s="27">
        <v>0</v>
      </c>
      <c r="G4533" s="27">
        <v>0</v>
      </c>
      <c r="H4533" s="27">
        <v>1</v>
      </c>
      <c r="I4533" s="27">
        <v>0</v>
      </c>
      <c r="J4533" s="27">
        <v>0</v>
      </c>
      <c r="K4533" s="27">
        <v>4</v>
      </c>
      <c r="L4533" s="27">
        <v>1</v>
      </c>
      <c r="M4533" s="27">
        <v>0</v>
      </c>
      <c r="N4533" s="27">
        <v>0</v>
      </c>
      <c r="O4533" s="27">
        <v>0</v>
      </c>
      <c r="P4533" s="27">
        <v>4296000000</v>
      </c>
      <c r="Q4533" s="27">
        <v>4169664285.3868051</v>
      </c>
      <c r="R4533" s="27">
        <v>1</v>
      </c>
      <c r="S4533" s="27">
        <v>1</v>
      </c>
      <c r="T4533" s="33">
        <v>0.63293736472878814</v>
      </c>
      <c r="U4533" s="27">
        <v>0</v>
      </c>
      <c r="V4533" s="27">
        <v>111628000</v>
      </c>
      <c r="W4533" s="27">
        <v>14684000</v>
      </c>
      <c r="X4533" s="27"/>
      <c r="Y4533" s="27"/>
      <c r="Z4533" s="27">
        <v>1</v>
      </c>
    </row>
    <row r="4534" spans="1:26">
      <c r="A4534" s="27">
        <v>1999</v>
      </c>
      <c r="B4534" t="s">
        <v>30</v>
      </c>
      <c r="C4534" s="27"/>
      <c r="D4534" s="27"/>
      <c r="E4534" s="27"/>
      <c r="F4534" s="27">
        <v>0</v>
      </c>
      <c r="G4534" s="27">
        <v>0</v>
      </c>
      <c r="H4534" s="27">
        <v>1</v>
      </c>
      <c r="I4534" s="27">
        <v>0</v>
      </c>
      <c r="J4534" s="27">
        <v>0</v>
      </c>
      <c r="K4534" s="27">
        <v>4</v>
      </c>
      <c r="L4534" s="27">
        <v>1</v>
      </c>
      <c r="M4534" s="27">
        <v>0</v>
      </c>
      <c r="N4534" s="27">
        <v>0</v>
      </c>
      <c r="O4534" s="27">
        <v>0</v>
      </c>
      <c r="P4534" s="27">
        <v>4536000000</v>
      </c>
      <c r="Q4534" s="27">
        <v>4291172815.6342063</v>
      </c>
      <c r="R4534" s="27">
        <v>1</v>
      </c>
      <c r="S4534" s="27">
        <v>1</v>
      </c>
      <c r="T4534" s="33">
        <v>0.59173831677950461</v>
      </c>
      <c r="U4534" s="27">
        <v>21608797.300000001</v>
      </c>
      <c r="V4534" s="27">
        <v>107430000</v>
      </c>
      <c r="W4534" s="27">
        <v>14071000</v>
      </c>
      <c r="X4534" s="27"/>
      <c r="Y4534" s="27"/>
      <c r="Z4534" s="27">
        <v>1</v>
      </c>
    </row>
    <row r="4535" spans="1:26">
      <c r="A4535" s="27">
        <v>2000</v>
      </c>
      <c r="B4535" t="s">
        <v>30</v>
      </c>
      <c r="C4535" s="27">
        <v>17142220</v>
      </c>
      <c r="D4535" s="27">
        <v>3428444</v>
      </c>
      <c r="E4535" s="27">
        <v>17142220</v>
      </c>
      <c r="F4535" s="27">
        <v>19143146</v>
      </c>
      <c r="G4535" s="27">
        <v>0</v>
      </c>
      <c r="H4535" s="27">
        <v>1</v>
      </c>
      <c r="I4535" s="27">
        <v>0</v>
      </c>
      <c r="J4535" s="27">
        <v>0</v>
      </c>
      <c r="K4535" s="27">
        <v>4</v>
      </c>
      <c r="L4535" s="27">
        <v>1</v>
      </c>
      <c r="M4535" s="27">
        <v>1</v>
      </c>
      <c r="N4535" s="27">
        <v>0</v>
      </c>
      <c r="O4535" s="27">
        <v>0</v>
      </c>
      <c r="P4535" s="27">
        <v>4869000000</v>
      </c>
      <c r="Q4535" s="27">
        <v>4582555124.649518</v>
      </c>
      <c r="R4535" s="27">
        <v>1</v>
      </c>
      <c r="S4535" s="27">
        <v>1</v>
      </c>
      <c r="T4535" s="33">
        <v>0.62919927379193319</v>
      </c>
      <c r="U4535" s="27">
        <v>20513015</v>
      </c>
      <c r="V4535" s="27">
        <v>85788000</v>
      </c>
      <c r="W4535" s="27">
        <v>13459000</v>
      </c>
      <c r="X4535" s="27"/>
      <c r="Y4535" s="27"/>
      <c r="Z4535" s="27">
        <v>1</v>
      </c>
    </row>
    <row r="4536" spans="1:26">
      <c r="A4536" s="27">
        <v>2001</v>
      </c>
      <c r="B4536" t="s">
        <v>30</v>
      </c>
      <c r="C4536" s="27">
        <v>17863448.5</v>
      </c>
      <c r="D4536" s="27">
        <v>6398518.453125</v>
      </c>
      <c r="E4536" s="27">
        <v>17863448.5</v>
      </c>
      <c r="F4536" s="27">
        <v>4416314.5</v>
      </c>
      <c r="G4536" s="27">
        <v>0</v>
      </c>
      <c r="H4536" s="27">
        <v>1</v>
      </c>
      <c r="I4536" s="27">
        <v>0</v>
      </c>
      <c r="J4536" s="27">
        <v>0</v>
      </c>
      <c r="K4536" s="27">
        <v>4</v>
      </c>
      <c r="L4536" s="27">
        <v>1</v>
      </c>
      <c r="M4536" s="27">
        <v>1</v>
      </c>
      <c r="N4536" s="27">
        <v>0</v>
      </c>
      <c r="O4536" s="27">
        <v>0</v>
      </c>
      <c r="P4536" s="27">
        <v>4817000000</v>
      </c>
      <c r="Q4536" s="27">
        <v>4536538210.6676092</v>
      </c>
      <c r="R4536" s="27">
        <v>1</v>
      </c>
      <c r="S4536" s="27">
        <v>1</v>
      </c>
      <c r="T4536" s="33">
        <v>0.61588871891054842</v>
      </c>
      <c r="U4536" s="27">
        <v>19785957.100000001</v>
      </c>
      <c r="V4536" s="27">
        <v>70752000</v>
      </c>
      <c r="W4536" s="27">
        <v>12846000</v>
      </c>
      <c r="X4536" s="27"/>
      <c r="Y4536" s="27"/>
      <c r="Z4536" s="27">
        <v>1</v>
      </c>
    </row>
    <row r="4537" spans="1:26">
      <c r="A4537" s="27">
        <v>2002</v>
      </c>
      <c r="B4537" t="s">
        <v>30</v>
      </c>
      <c r="C4537" s="27">
        <v>29516798.75</v>
      </c>
      <c r="D4537" s="27">
        <v>12471000.3125</v>
      </c>
      <c r="E4537" s="27">
        <v>29516798.75</v>
      </c>
      <c r="F4537" s="27">
        <v>14498080.75</v>
      </c>
      <c r="G4537" s="27">
        <v>0</v>
      </c>
      <c r="H4537" s="27">
        <v>1</v>
      </c>
      <c r="I4537" s="27">
        <v>0</v>
      </c>
      <c r="J4537" s="27">
        <v>0</v>
      </c>
      <c r="K4537" s="27">
        <v>4</v>
      </c>
      <c r="L4537" s="27">
        <v>1</v>
      </c>
      <c r="M4537" s="27">
        <v>1</v>
      </c>
      <c r="N4537" s="27">
        <v>0</v>
      </c>
      <c r="O4537" s="27">
        <v>0</v>
      </c>
      <c r="P4537" s="27">
        <v>5055000000</v>
      </c>
      <c r="Q4537" s="27">
        <v>4767303153.9950609</v>
      </c>
      <c r="R4537" s="27">
        <v>1</v>
      </c>
      <c r="S4537" s="27">
        <v>1</v>
      </c>
      <c r="T4537" s="33">
        <v>0.62466195784303247</v>
      </c>
      <c r="U4537" s="27">
        <v>21404282.899999999</v>
      </c>
      <c r="V4537" s="27">
        <v>94403000</v>
      </c>
      <c r="W4537" s="27">
        <v>12234000</v>
      </c>
      <c r="X4537" s="27"/>
      <c r="Y4537" s="27"/>
      <c r="Z4537" s="27">
        <v>1</v>
      </c>
    </row>
    <row r="4538" spans="1:26">
      <c r="A4538" s="27">
        <v>2003</v>
      </c>
      <c r="B4538" t="s">
        <v>30</v>
      </c>
      <c r="C4538" s="27">
        <v>47003008.75</v>
      </c>
      <c r="D4538" s="27">
        <v>21239283.5</v>
      </c>
      <c r="E4538" s="27">
        <v>47003008.75</v>
      </c>
      <c r="F4538" s="27">
        <v>18795385.75</v>
      </c>
      <c r="G4538" s="27">
        <v>0</v>
      </c>
      <c r="H4538" s="27">
        <v>1</v>
      </c>
      <c r="I4538" s="27">
        <v>0</v>
      </c>
      <c r="J4538" s="27">
        <v>0</v>
      </c>
      <c r="K4538" s="27">
        <v>4</v>
      </c>
      <c r="L4538" s="27">
        <v>1</v>
      </c>
      <c r="M4538" s="27">
        <v>1</v>
      </c>
      <c r="N4538" s="27">
        <v>0</v>
      </c>
      <c r="O4538" s="27">
        <v>0</v>
      </c>
      <c r="P4538" s="27">
        <v>6073000000</v>
      </c>
      <c r="Q4538" s="27">
        <v>5609831328.0647993</v>
      </c>
      <c r="R4538" s="27">
        <v>1</v>
      </c>
      <c r="S4538" s="27">
        <v>1</v>
      </c>
      <c r="T4538" s="33">
        <v>0.61793375018798091</v>
      </c>
      <c r="U4538" s="27">
        <v>23395111.699999999</v>
      </c>
      <c r="V4538" s="27">
        <v>85456000</v>
      </c>
      <c r="W4538" s="27">
        <v>11621000</v>
      </c>
      <c r="X4538" s="27"/>
      <c r="Y4538" s="27"/>
      <c r="Z4538" s="27">
        <v>1</v>
      </c>
    </row>
    <row r="4539" spans="1:26">
      <c r="A4539" s="27">
        <v>2004</v>
      </c>
      <c r="B4539" t="s">
        <v>30</v>
      </c>
      <c r="C4539" s="27">
        <v>49896654</v>
      </c>
      <c r="D4539" s="27">
        <v>29847157.5625</v>
      </c>
      <c r="E4539" s="27">
        <v>49896654</v>
      </c>
      <c r="F4539" s="27">
        <v>2450357.9692382813</v>
      </c>
      <c r="G4539" s="27">
        <v>0</v>
      </c>
      <c r="H4539" s="27">
        <v>1</v>
      </c>
      <c r="I4539" s="27">
        <v>0</v>
      </c>
      <c r="J4539" s="27">
        <v>0</v>
      </c>
      <c r="K4539" s="27">
        <v>4</v>
      </c>
      <c r="L4539" s="27">
        <v>1</v>
      </c>
      <c r="M4539" s="27">
        <v>1</v>
      </c>
      <c r="N4539" s="27">
        <v>0</v>
      </c>
      <c r="O4539" s="27">
        <v>0</v>
      </c>
      <c r="P4539" s="27">
        <v>6869000000</v>
      </c>
      <c r="Q4539" s="27">
        <v>6385695187.0102005</v>
      </c>
      <c r="R4539" s="27">
        <v>1</v>
      </c>
      <c r="S4539" s="27">
        <v>1</v>
      </c>
      <c r="T4539" s="33">
        <v>0.67108711240801089</v>
      </c>
      <c r="U4539" s="27">
        <v>24450589.399999999</v>
      </c>
      <c r="V4539" s="27">
        <v>77296000</v>
      </c>
      <c r="W4539" s="27">
        <v>11008000</v>
      </c>
      <c r="X4539" s="27"/>
      <c r="Y4539" s="27"/>
      <c r="Z4539" s="27">
        <v>1</v>
      </c>
    </row>
    <row r="4540" spans="1:26">
      <c r="A4540" s="27">
        <v>2005</v>
      </c>
      <c r="B4540" t="s">
        <v>30</v>
      </c>
      <c r="C4540" s="27">
        <v>52918478.5</v>
      </c>
      <c r="D4540" s="27">
        <v>34122389.21875</v>
      </c>
      <c r="E4540" s="27">
        <v>52918478.5</v>
      </c>
      <c r="F4540" s="27">
        <v>5085395</v>
      </c>
      <c r="G4540" s="27">
        <v>0</v>
      </c>
      <c r="H4540" s="27">
        <v>1</v>
      </c>
      <c r="I4540" s="27">
        <v>0</v>
      </c>
      <c r="J4540" s="27">
        <v>0</v>
      </c>
      <c r="K4540" s="27">
        <v>4</v>
      </c>
      <c r="L4540" s="27">
        <v>1</v>
      </c>
      <c r="M4540" s="27">
        <v>1</v>
      </c>
      <c r="N4540" s="27">
        <v>0</v>
      </c>
      <c r="O4540" s="27">
        <v>0</v>
      </c>
      <c r="P4540" s="27">
        <v>6775000000</v>
      </c>
      <c r="Q4540" s="27">
        <v>6283803256.0126381</v>
      </c>
      <c r="R4540" s="27">
        <v>1</v>
      </c>
      <c r="S4540" s="27">
        <v>1</v>
      </c>
      <c r="T4540" s="33">
        <v>0.69599608558540027</v>
      </c>
      <c r="U4540" s="27">
        <v>22502426.899999999</v>
      </c>
      <c r="V4540" s="27">
        <v>68283000</v>
      </c>
      <c r="W4540" s="27">
        <v>10396000</v>
      </c>
      <c r="X4540" s="27"/>
      <c r="Y4540" s="27"/>
      <c r="Z4540" s="27">
        <v>1</v>
      </c>
    </row>
    <row r="4541" spans="1:26">
      <c r="A4541" s="27">
        <v>2006</v>
      </c>
      <c r="B4541" t="s">
        <v>30</v>
      </c>
      <c r="C4541" s="27">
        <v>91816276</v>
      </c>
      <c r="D4541" s="27">
        <v>38092430.78125</v>
      </c>
      <c r="E4541" s="27">
        <v>91816276</v>
      </c>
      <c r="F4541" s="27">
        <v>42365198.6953125</v>
      </c>
      <c r="G4541" s="27">
        <v>0</v>
      </c>
      <c r="H4541" s="27">
        <v>1</v>
      </c>
      <c r="I4541" s="27">
        <v>0</v>
      </c>
      <c r="J4541" s="27">
        <v>0</v>
      </c>
      <c r="K4541" s="27">
        <v>4</v>
      </c>
      <c r="L4541" s="27">
        <v>1</v>
      </c>
      <c r="M4541" s="27">
        <v>1</v>
      </c>
      <c r="N4541" s="27">
        <v>0</v>
      </c>
      <c r="O4541" s="27">
        <v>0</v>
      </c>
      <c r="P4541" s="27">
        <v>7029000000</v>
      </c>
      <c r="Q4541" s="27">
        <v>7028803365.7015085</v>
      </c>
      <c r="R4541" s="27">
        <v>1</v>
      </c>
      <c r="S4541" s="27">
        <v>1</v>
      </c>
      <c r="T4541" s="33">
        <v>0.83568345932575372</v>
      </c>
      <c r="U4541" s="27">
        <v>23685273.600000001</v>
      </c>
      <c r="V4541" s="27">
        <v>61071000</v>
      </c>
      <c r="W4541" s="27">
        <v>9783000</v>
      </c>
      <c r="X4541" s="27"/>
      <c r="Y4541" s="27"/>
      <c r="Z4541" s="27">
        <v>1</v>
      </c>
    </row>
    <row r="4542" spans="1:26">
      <c r="A4542" s="27">
        <v>2007</v>
      </c>
      <c r="B4542" t="s">
        <v>30</v>
      </c>
      <c r="C4542" s="27">
        <v>91939209.75</v>
      </c>
      <c r="D4542" s="27">
        <v>42810663</v>
      </c>
      <c r="E4542" s="27">
        <v>91939209.75</v>
      </c>
      <c r="F4542" s="27">
        <v>0</v>
      </c>
      <c r="G4542" s="27">
        <v>0</v>
      </c>
      <c r="H4542" s="27">
        <v>1</v>
      </c>
      <c r="I4542" s="27">
        <v>0</v>
      </c>
      <c r="J4542" s="27">
        <v>0</v>
      </c>
      <c r="K4542" s="27">
        <v>4</v>
      </c>
      <c r="L4542" s="27">
        <v>1</v>
      </c>
      <c r="M4542" s="27">
        <v>1</v>
      </c>
      <c r="N4542" s="27">
        <v>0</v>
      </c>
      <c r="O4542" s="27">
        <v>0</v>
      </c>
      <c r="P4542" s="27">
        <v>8150000000</v>
      </c>
      <c r="Q4542" s="27">
        <v>8150138757.1574097</v>
      </c>
      <c r="R4542" s="27">
        <v>1</v>
      </c>
      <c r="S4542" s="27">
        <v>1</v>
      </c>
      <c r="T4542" s="33">
        <v>0.90473952627382648</v>
      </c>
      <c r="U4542" s="27">
        <v>24879456</v>
      </c>
      <c r="V4542" s="27">
        <v>81143000</v>
      </c>
      <c r="W4542" s="27">
        <v>9170000</v>
      </c>
      <c r="X4542" s="27"/>
      <c r="Y4542" s="27"/>
      <c r="Z4542" s="27">
        <v>1</v>
      </c>
    </row>
    <row r="4543" spans="1:26">
      <c r="A4543" s="27">
        <v>2008</v>
      </c>
      <c r="B4543" t="s">
        <v>30</v>
      </c>
      <c r="C4543" s="27">
        <v>97465510.75</v>
      </c>
      <c r="D4543" s="27">
        <v>50913299.375</v>
      </c>
      <c r="E4543" s="27">
        <v>97465510.75</v>
      </c>
      <c r="F4543" s="27">
        <v>0</v>
      </c>
      <c r="G4543" s="27">
        <v>0</v>
      </c>
      <c r="H4543" s="27">
        <v>1</v>
      </c>
      <c r="I4543" s="27">
        <v>0</v>
      </c>
      <c r="J4543" s="27">
        <v>0</v>
      </c>
      <c r="K4543" s="27">
        <v>4</v>
      </c>
      <c r="L4543" s="27">
        <v>1</v>
      </c>
      <c r="M4543" s="27">
        <v>1</v>
      </c>
      <c r="N4543" s="27">
        <v>0</v>
      </c>
      <c r="O4543" s="27">
        <v>0</v>
      </c>
      <c r="P4543" s="27">
        <v>9990000000</v>
      </c>
      <c r="Q4543" s="27">
        <v>9990370016.3077087</v>
      </c>
      <c r="R4543" s="27">
        <v>1</v>
      </c>
      <c r="S4543" s="27">
        <v>1</v>
      </c>
      <c r="T4543" s="33">
        <v>0.91944034308119871</v>
      </c>
      <c r="U4543" s="27">
        <v>24250010.899999999</v>
      </c>
      <c r="V4543" s="27">
        <v>102694000</v>
      </c>
      <c r="W4543" s="27">
        <v>8557000</v>
      </c>
      <c r="X4543" s="27">
        <v>164000000</v>
      </c>
      <c r="Y4543" s="27"/>
      <c r="Z4543" s="27">
        <v>1</v>
      </c>
    </row>
    <row r="4544" spans="1:26">
      <c r="A4544" s="27">
        <v>2009</v>
      </c>
      <c r="B4544" t="s">
        <v>30</v>
      </c>
      <c r="C4544" s="27">
        <v>369926362.25</v>
      </c>
      <c r="D4544" s="27">
        <v>107149823.5625</v>
      </c>
      <c r="E4544" s="27">
        <v>369926362.25</v>
      </c>
      <c r="F4544" s="27">
        <v>278975090.125</v>
      </c>
      <c r="G4544" s="27">
        <v>0</v>
      </c>
      <c r="H4544" s="27">
        <v>1</v>
      </c>
      <c r="I4544" s="27">
        <v>0</v>
      </c>
      <c r="J4544" s="27">
        <v>0</v>
      </c>
      <c r="K4544" s="27">
        <v>4</v>
      </c>
      <c r="L4544" s="27">
        <v>1</v>
      </c>
      <c r="M4544" s="27">
        <v>1</v>
      </c>
      <c r="N4544" s="27">
        <v>0</v>
      </c>
      <c r="O4544" s="27">
        <v>0</v>
      </c>
      <c r="P4544" s="27">
        <v>9129000000</v>
      </c>
      <c r="Q4544" s="27">
        <v>9128843109.1558762</v>
      </c>
      <c r="R4544" s="27">
        <v>1</v>
      </c>
      <c r="S4544" s="27">
        <v>1</v>
      </c>
      <c r="T4544" s="33">
        <v>0.81595367947064712</v>
      </c>
      <c r="U4544" s="27">
        <v>151761091.09999999</v>
      </c>
      <c r="V4544" s="27">
        <v>203732000</v>
      </c>
      <c r="W4544" s="27">
        <v>7945000</v>
      </c>
      <c r="X4544" s="27">
        <v>184000000</v>
      </c>
      <c r="Y4544" s="27"/>
      <c r="Z4544" s="27">
        <v>1</v>
      </c>
    </row>
    <row r="4545" spans="1:26">
      <c r="A4545" s="27">
        <v>2010</v>
      </c>
      <c r="B4545" t="s">
        <v>30</v>
      </c>
      <c r="C4545" s="27">
        <v>368631377.75</v>
      </c>
      <c r="D4545" s="27">
        <v>166686207.75</v>
      </c>
      <c r="E4545" s="27">
        <v>368631377.75</v>
      </c>
      <c r="F4545" s="27">
        <v>8770676</v>
      </c>
      <c r="G4545" s="27">
        <v>0</v>
      </c>
      <c r="H4545" s="27">
        <v>1</v>
      </c>
      <c r="I4545" s="27">
        <v>0</v>
      </c>
      <c r="J4545" s="27">
        <v>0</v>
      </c>
      <c r="K4545" s="27">
        <v>4</v>
      </c>
      <c r="L4545" s="27">
        <v>1</v>
      </c>
      <c r="M4545" s="27">
        <v>1</v>
      </c>
      <c r="N4545" s="27">
        <v>0</v>
      </c>
      <c r="O4545" s="27">
        <v>0</v>
      </c>
      <c r="P4545" s="27">
        <v>10004000000</v>
      </c>
      <c r="Q4545" s="27">
        <v>10003670690.349657</v>
      </c>
      <c r="R4545" s="27">
        <v>1</v>
      </c>
      <c r="S4545" s="27">
        <v>1</v>
      </c>
      <c r="T4545" s="33">
        <v>1.0070075781651076</v>
      </c>
      <c r="U4545" s="27">
        <v>149083449.59999999</v>
      </c>
      <c r="V4545" s="27">
        <v>196529000</v>
      </c>
      <c r="W4545" s="27">
        <v>7332000</v>
      </c>
      <c r="X4545" s="27">
        <v>206000000</v>
      </c>
      <c r="Y4545" s="27"/>
      <c r="Z4545" s="27">
        <v>1</v>
      </c>
    </row>
    <row r="4546" spans="1:26">
      <c r="A4546" s="27">
        <v>2011</v>
      </c>
      <c r="B4546" t="s">
        <v>30</v>
      </c>
      <c r="C4546" s="27">
        <v>463540309.75</v>
      </c>
      <c r="D4546" s="27">
        <v>238085662</v>
      </c>
      <c r="E4546" s="27">
        <v>463540309.75</v>
      </c>
      <c r="F4546" s="27">
        <v>75741520</v>
      </c>
      <c r="G4546" s="27">
        <v>0</v>
      </c>
      <c r="H4546" s="27">
        <v>1</v>
      </c>
      <c r="I4546" s="27">
        <v>0</v>
      </c>
      <c r="J4546" s="27">
        <v>0</v>
      </c>
      <c r="K4546" s="27">
        <v>4</v>
      </c>
      <c r="L4546" s="27">
        <v>1</v>
      </c>
      <c r="M4546" s="27">
        <v>1</v>
      </c>
      <c r="N4546" s="27">
        <v>0</v>
      </c>
      <c r="O4546" s="27">
        <v>0</v>
      </c>
      <c r="P4546" s="27">
        <v>11518000000</v>
      </c>
      <c r="Q4546" s="27">
        <v>11518393367.240299</v>
      </c>
      <c r="R4546" s="27">
        <v>1</v>
      </c>
      <c r="S4546" s="27">
        <v>1</v>
      </c>
      <c r="T4546" s="33">
        <v>1.116808011796752</v>
      </c>
      <c r="U4546" s="27">
        <v>148622655.19999999</v>
      </c>
      <c r="V4546" s="27">
        <v>242403000</v>
      </c>
      <c r="W4546" s="27">
        <v>6720000</v>
      </c>
      <c r="X4546" s="27">
        <v>263000000</v>
      </c>
      <c r="Y4546" s="27"/>
      <c r="Z4546" s="27">
        <v>1</v>
      </c>
    </row>
    <row r="4547" spans="1:26">
      <c r="A4547" s="27">
        <v>2012</v>
      </c>
      <c r="B4547" t="s">
        <v>30</v>
      </c>
      <c r="C4547" s="27">
        <v>461882964.75</v>
      </c>
      <c r="D4547" s="27">
        <v>305869594.875</v>
      </c>
      <c r="E4547" s="27">
        <v>461882964.75</v>
      </c>
      <c r="F4547" s="27">
        <v>0</v>
      </c>
      <c r="G4547" s="27">
        <v>0</v>
      </c>
      <c r="H4547" s="27">
        <v>1</v>
      </c>
      <c r="I4547" s="27">
        <v>0</v>
      </c>
      <c r="J4547" s="27">
        <v>0</v>
      </c>
      <c r="K4547" s="27">
        <v>4</v>
      </c>
      <c r="L4547" s="27">
        <v>1</v>
      </c>
      <c r="M4547" s="27">
        <v>1</v>
      </c>
      <c r="N4547" s="27">
        <v>0</v>
      </c>
      <c r="O4547" s="27">
        <v>0</v>
      </c>
      <c r="P4547" s="27">
        <v>11669000000</v>
      </c>
      <c r="Q4547" s="27">
        <v>11668685524.126455</v>
      </c>
      <c r="R4547" s="27">
        <v>1</v>
      </c>
      <c r="S4547" s="27">
        <v>1</v>
      </c>
      <c r="T4547" s="33">
        <v>0.99562684078172081</v>
      </c>
      <c r="U4547" s="27">
        <v>148782384.40000001</v>
      </c>
      <c r="V4547" s="27">
        <v>273516000</v>
      </c>
      <c r="W4547" s="27">
        <v>6107000</v>
      </c>
      <c r="X4547" s="27">
        <v>309000000</v>
      </c>
      <c r="Y4547" s="27"/>
      <c r="Z4547" s="27">
        <v>1</v>
      </c>
    </row>
    <row r="4548" spans="1:26">
      <c r="A4548" s="27">
        <v>2013</v>
      </c>
      <c r="B4548" t="s">
        <v>30</v>
      </c>
      <c r="C4548" s="27">
        <v>468259402.5</v>
      </c>
      <c r="D4548" s="27">
        <v>373520366.5625</v>
      </c>
      <c r="E4548" s="27">
        <v>468259402.5</v>
      </c>
      <c r="F4548" s="27">
        <v>14509507.78125</v>
      </c>
      <c r="G4548" s="27">
        <v>0</v>
      </c>
      <c r="H4548" s="27">
        <v>1</v>
      </c>
      <c r="I4548" s="27">
        <v>0</v>
      </c>
      <c r="J4548" s="27">
        <v>0</v>
      </c>
      <c r="K4548" s="27">
        <v>4</v>
      </c>
      <c r="L4548" s="27">
        <v>1</v>
      </c>
      <c r="M4548" s="27">
        <v>1</v>
      </c>
      <c r="N4548" s="27">
        <v>0</v>
      </c>
      <c r="O4548" s="27">
        <v>0</v>
      </c>
      <c r="P4548" s="27">
        <v>12130000000</v>
      </c>
      <c r="Q4548" s="27">
        <v>12129642296.442507</v>
      </c>
      <c r="R4548" s="27">
        <v>1</v>
      </c>
      <c r="S4548" s="27">
        <v>1</v>
      </c>
      <c r="T4548" s="33">
        <v>0.99710818219516861</v>
      </c>
      <c r="U4548" s="27">
        <v>149080545.5</v>
      </c>
      <c r="V4548" s="27">
        <v>325876000</v>
      </c>
      <c r="W4548" s="27">
        <v>5495000</v>
      </c>
      <c r="X4548" s="27">
        <v>360000000</v>
      </c>
      <c r="Y4548" s="27"/>
      <c r="Z4548" s="27">
        <v>1</v>
      </c>
    </row>
    <row r="4549" spans="1:26">
      <c r="A4549" s="27">
        <v>2014</v>
      </c>
      <c r="B4549" t="s">
        <v>30</v>
      </c>
      <c r="C4549" s="27">
        <v>472398500</v>
      </c>
      <c r="D4549" s="27">
        <v>388741884</v>
      </c>
      <c r="E4549" s="27">
        <v>472398500</v>
      </c>
      <c r="F4549" s="27">
        <v>8000000</v>
      </c>
      <c r="G4549" s="27">
        <v>0</v>
      </c>
      <c r="H4549" s="27">
        <v>1</v>
      </c>
      <c r="I4549" s="27">
        <v>0</v>
      </c>
      <c r="J4549" s="27">
        <v>0</v>
      </c>
      <c r="K4549" s="27">
        <v>4</v>
      </c>
      <c r="L4549" s="27">
        <v>1</v>
      </c>
      <c r="M4549" s="27">
        <v>1</v>
      </c>
      <c r="N4549" s="27">
        <v>0</v>
      </c>
      <c r="O4549" s="27">
        <v>0</v>
      </c>
      <c r="P4549" s="27">
        <v>12803000000</v>
      </c>
      <c r="Q4549" s="27">
        <v>12803445933.589361</v>
      </c>
      <c r="R4549" s="27">
        <v>1</v>
      </c>
      <c r="S4549" s="27">
        <v>1</v>
      </c>
      <c r="T4549" s="33">
        <v>0.96696016921402161</v>
      </c>
      <c r="U4549" s="27">
        <v>140253500.90000001</v>
      </c>
      <c r="V4549" s="27">
        <v>319228000</v>
      </c>
      <c r="W4549" s="27">
        <v>4882000</v>
      </c>
      <c r="X4549" s="27">
        <v>345000000</v>
      </c>
      <c r="Y4549" s="27"/>
      <c r="Z4549" s="27">
        <v>1</v>
      </c>
    </row>
    <row r="4550" spans="1:26">
      <c r="A4550" s="27">
        <v>2015</v>
      </c>
      <c r="B4550" t="s">
        <v>30</v>
      </c>
      <c r="C4550" s="27">
        <v>437414697.5</v>
      </c>
      <c r="D4550" s="27">
        <v>373374917.375</v>
      </c>
      <c r="E4550" s="27">
        <v>437414697.5</v>
      </c>
      <c r="F4550" s="27">
        <v>7000000</v>
      </c>
      <c r="G4550" s="27">
        <v>0</v>
      </c>
      <c r="H4550" s="27">
        <v>1</v>
      </c>
      <c r="I4550" s="27">
        <v>0</v>
      </c>
      <c r="J4550" s="27">
        <v>0</v>
      </c>
      <c r="K4550" s="27">
        <v>4</v>
      </c>
      <c r="L4550" s="27">
        <v>1</v>
      </c>
      <c r="M4550" s="27">
        <v>1</v>
      </c>
      <c r="N4550" s="27">
        <v>0</v>
      </c>
      <c r="O4550" s="27">
        <v>0</v>
      </c>
      <c r="P4550" s="27">
        <v>11692000000</v>
      </c>
      <c r="Q4550" s="27">
        <v>11692287066.381035</v>
      </c>
      <c r="R4550" s="27">
        <v>1</v>
      </c>
      <c r="S4550" s="27">
        <v>1</v>
      </c>
      <c r="T4550" s="33">
        <v>0.821813335342235</v>
      </c>
      <c r="U4550" s="27">
        <v>134146978.40000001</v>
      </c>
      <c r="V4550" s="27">
        <v>289860000</v>
      </c>
      <c r="W4550" s="27">
        <v>4269000</v>
      </c>
      <c r="X4550" s="27">
        <v>318000000</v>
      </c>
      <c r="Y4550" s="27"/>
      <c r="Z4550" s="27">
        <v>1</v>
      </c>
    </row>
    <row r="4551" spans="1:26">
      <c r="A4551" s="27">
        <v>2016</v>
      </c>
      <c r="B4551" t="s">
        <v>30</v>
      </c>
      <c r="C4551" s="27">
        <v>398677220.75</v>
      </c>
      <c r="D4551" s="27">
        <v>350926709</v>
      </c>
      <c r="E4551" s="27">
        <v>398677220.75</v>
      </c>
      <c r="F4551" s="27">
        <v>7000000</v>
      </c>
      <c r="G4551" s="27">
        <v>0</v>
      </c>
      <c r="H4551" s="27">
        <v>1</v>
      </c>
      <c r="I4551" s="27">
        <v>0</v>
      </c>
      <c r="J4551" s="27">
        <v>0</v>
      </c>
      <c r="K4551" s="27">
        <v>4</v>
      </c>
      <c r="L4551" s="27">
        <v>1</v>
      </c>
      <c r="M4551" s="27">
        <v>1</v>
      </c>
      <c r="N4551" s="27">
        <v>0</v>
      </c>
      <c r="O4551" s="27">
        <v>0</v>
      </c>
      <c r="P4551" s="27">
        <v>12232000000</v>
      </c>
      <c r="Q4551" s="27">
        <v>12232463655.57272</v>
      </c>
      <c r="R4551" s="27">
        <v>1</v>
      </c>
      <c r="S4551" s="27">
        <v>1</v>
      </c>
      <c r="T4551" s="33">
        <v>0.86004996979414983</v>
      </c>
      <c r="U4551" s="27">
        <v>130139210</v>
      </c>
      <c r="V4551" s="27">
        <v>267817000</v>
      </c>
      <c r="W4551" s="27">
        <v>3667000</v>
      </c>
      <c r="X4551" s="27">
        <v>287000000</v>
      </c>
      <c r="Y4551" s="27"/>
      <c r="Z4551" s="27">
        <v>1</v>
      </c>
    </row>
    <row r="4552" spans="1:26">
      <c r="A4552" s="27">
        <v>2017</v>
      </c>
      <c r="B4552" t="s">
        <v>30</v>
      </c>
      <c r="C4552" s="27">
        <v>364277800.125</v>
      </c>
      <c r="D4552" s="27">
        <v>328351479.125</v>
      </c>
      <c r="E4552" s="27">
        <v>364277800.125</v>
      </c>
      <c r="F4552" s="27">
        <v>0</v>
      </c>
      <c r="G4552" s="27">
        <v>0</v>
      </c>
      <c r="H4552" s="27">
        <v>1</v>
      </c>
      <c r="I4552" s="27">
        <v>0</v>
      </c>
      <c r="J4552" s="27">
        <v>0</v>
      </c>
      <c r="K4552" s="27">
        <v>4</v>
      </c>
      <c r="L4552" s="27">
        <v>1</v>
      </c>
      <c r="M4552" s="27">
        <v>1</v>
      </c>
      <c r="N4552" s="27">
        <v>0</v>
      </c>
      <c r="O4552" s="27">
        <v>0</v>
      </c>
      <c r="P4552" s="27">
        <v>13329000000</v>
      </c>
      <c r="Q4552" s="27">
        <v>13266427697.251272</v>
      </c>
      <c r="R4552" s="27">
        <v>1</v>
      </c>
      <c r="S4552" s="27">
        <v>1</v>
      </c>
      <c r="T4552" s="33">
        <v>0.90809244833766045</v>
      </c>
      <c r="U4552" s="27">
        <v>137864738.59999999</v>
      </c>
      <c r="V4552" s="27">
        <v>259720000</v>
      </c>
      <c r="W4552" s="27">
        <v>3044000</v>
      </c>
      <c r="X4552" s="27">
        <v>306000000</v>
      </c>
      <c r="Y4552" s="27"/>
      <c r="Z4552" s="27">
        <v>1</v>
      </c>
    </row>
    <row r="4553" spans="1:26">
      <c r="A4553" s="27">
        <v>1950</v>
      </c>
      <c r="B4553" t="s">
        <v>11</v>
      </c>
      <c r="C4553" s="27"/>
      <c r="D4553" s="27"/>
      <c r="E4553" s="27"/>
      <c r="F4553" s="27">
        <v>0</v>
      </c>
      <c r="G4553" s="27">
        <v>0</v>
      </c>
      <c r="H4553" s="27">
        <v>1</v>
      </c>
      <c r="I4553" s="27">
        <v>0</v>
      </c>
      <c r="J4553" s="27">
        <v>0</v>
      </c>
      <c r="K4553" s="27">
        <v>1</v>
      </c>
      <c r="L4553" s="27">
        <v>1</v>
      </c>
      <c r="M4553" s="27">
        <v>0</v>
      </c>
      <c r="N4553" s="27">
        <v>0</v>
      </c>
      <c r="O4553" s="27">
        <v>0</v>
      </c>
      <c r="P4553" s="27"/>
      <c r="Q4553" s="27"/>
      <c r="R4553" s="27">
        <v>0</v>
      </c>
      <c r="S4553" s="27">
        <v>1</v>
      </c>
      <c r="T4553" s="33">
        <v>1.287837882863923</v>
      </c>
      <c r="U4553" s="27"/>
      <c r="V4553" s="27"/>
      <c r="W4553" s="27"/>
      <c r="X4553" s="27"/>
      <c r="Y4553" s="27"/>
      <c r="Z4553" s="27">
        <v>1</v>
      </c>
    </row>
    <row r="4554" spans="1:26">
      <c r="A4554" s="27">
        <v>1951</v>
      </c>
      <c r="B4554" t="s">
        <v>11</v>
      </c>
      <c r="C4554" s="27"/>
      <c r="D4554" s="27"/>
      <c r="E4554" s="27"/>
      <c r="F4554" s="27">
        <v>0</v>
      </c>
      <c r="G4554" s="27">
        <v>0</v>
      </c>
      <c r="H4554" s="27">
        <v>1</v>
      </c>
      <c r="I4554" s="27">
        <v>0</v>
      </c>
      <c r="J4554" s="27">
        <v>0</v>
      </c>
      <c r="K4554" s="27">
        <v>1</v>
      </c>
      <c r="L4554" s="27">
        <v>1</v>
      </c>
      <c r="M4554" s="27">
        <v>0</v>
      </c>
      <c r="N4554" s="27">
        <v>0</v>
      </c>
      <c r="O4554" s="27">
        <v>0</v>
      </c>
      <c r="P4554" s="27"/>
      <c r="Q4554" s="27"/>
      <c r="R4554" s="27">
        <v>0</v>
      </c>
      <c r="S4554" s="27">
        <v>1</v>
      </c>
      <c r="T4554" s="33">
        <v>1.3439935487765553</v>
      </c>
      <c r="U4554" s="27"/>
      <c r="V4554" s="27"/>
      <c r="W4554" s="27"/>
      <c r="X4554" s="27"/>
      <c r="Y4554" s="27"/>
      <c r="Z4554" s="27">
        <v>1</v>
      </c>
    </row>
    <row r="4555" spans="1:26">
      <c r="A4555" s="27">
        <v>1952</v>
      </c>
      <c r="B4555" t="s">
        <v>11</v>
      </c>
      <c r="C4555" s="27"/>
      <c r="D4555" s="27"/>
      <c r="E4555" s="27"/>
      <c r="F4555" s="27">
        <v>0</v>
      </c>
      <c r="G4555" s="27">
        <v>0</v>
      </c>
      <c r="H4555" s="27">
        <v>1</v>
      </c>
      <c r="I4555" s="27">
        <v>0</v>
      </c>
      <c r="J4555" s="27">
        <v>0</v>
      </c>
      <c r="K4555" s="27">
        <v>1</v>
      </c>
      <c r="L4555" s="27">
        <v>1</v>
      </c>
      <c r="M4555" s="27">
        <v>0</v>
      </c>
      <c r="N4555" s="27">
        <v>0</v>
      </c>
      <c r="O4555" s="27">
        <v>0</v>
      </c>
      <c r="P4555" s="27"/>
      <c r="Q4555" s="27"/>
      <c r="R4555" s="27">
        <v>0</v>
      </c>
      <c r="S4555" s="27">
        <v>1</v>
      </c>
      <c r="T4555" s="33">
        <v>1.1861288455441423</v>
      </c>
      <c r="U4555" s="27"/>
      <c r="V4555" s="27"/>
      <c r="W4555" s="27"/>
      <c r="X4555" s="27"/>
      <c r="Y4555" s="27"/>
      <c r="Z4555" s="27">
        <v>1</v>
      </c>
    </row>
    <row r="4556" spans="1:26">
      <c r="A4556" s="27">
        <v>1953</v>
      </c>
      <c r="B4556" t="s">
        <v>11</v>
      </c>
      <c r="C4556" s="27"/>
      <c r="D4556" s="27"/>
      <c r="E4556" s="27"/>
      <c r="F4556" s="27">
        <v>0</v>
      </c>
      <c r="G4556" s="27">
        <v>0</v>
      </c>
      <c r="H4556" s="27">
        <v>1</v>
      </c>
      <c r="I4556" s="27">
        <v>0</v>
      </c>
      <c r="J4556" s="27">
        <v>0</v>
      </c>
      <c r="K4556" s="27">
        <v>1</v>
      </c>
      <c r="L4556" s="27">
        <v>1</v>
      </c>
      <c r="M4556" s="27">
        <v>0</v>
      </c>
      <c r="N4556" s="27">
        <v>0</v>
      </c>
      <c r="O4556" s="27">
        <v>0</v>
      </c>
      <c r="P4556" s="27"/>
      <c r="Q4556" s="27"/>
      <c r="R4556" s="27">
        <v>0</v>
      </c>
      <c r="S4556" s="27">
        <v>1</v>
      </c>
      <c r="T4556" s="33">
        <v>1.1355764645766917</v>
      </c>
      <c r="U4556" s="27"/>
      <c r="V4556" s="27"/>
      <c r="W4556" s="27"/>
      <c r="X4556" s="27"/>
      <c r="Y4556" s="27"/>
      <c r="Z4556" s="27">
        <v>1</v>
      </c>
    </row>
    <row r="4557" spans="1:26">
      <c r="A4557" s="27">
        <v>1954</v>
      </c>
      <c r="B4557" t="s">
        <v>11</v>
      </c>
      <c r="C4557" s="27"/>
      <c r="D4557" s="27"/>
      <c r="E4557" s="27"/>
      <c r="F4557" s="27">
        <v>0</v>
      </c>
      <c r="G4557" s="27">
        <v>0</v>
      </c>
      <c r="H4557" s="27">
        <v>1</v>
      </c>
      <c r="I4557" s="27">
        <v>0</v>
      </c>
      <c r="J4557" s="27">
        <v>0</v>
      </c>
      <c r="K4557" s="27">
        <v>1</v>
      </c>
      <c r="L4557" s="27">
        <v>1</v>
      </c>
      <c r="M4557" s="27">
        <v>0</v>
      </c>
      <c r="N4557" s="27">
        <v>0</v>
      </c>
      <c r="O4557" s="27">
        <v>0</v>
      </c>
      <c r="P4557" s="27"/>
      <c r="Q4557" s="27"/>
      <c r="R4557" s="27">
        <v>0</v>
      </c>
      <c r="S4557" s="27">
        <v>1</v>
      </c>
      <c r="T4557" s="33">
        <v>1.2456557755316726</v>
      </c>
      <c r="U4557" s="27"/>
      <c r="V4557" s="27"/>
      <c r="W4557" s="27"/>
      <c r="X4557" s="27"/>
      <c r="Y4557" s="27"/>
      <c r="Z4557" s="27">
        <v>1</v>
      </c>
    </row>
    <row r="4558" spans="1:26">
      <c r="A4558" s="27">
        <v>1955</v>
      </c>
      <c r="B4558" t="s">
        <v>11</v>
      </c>
      <c r="C4558" s="27"/>
      <c r="D4558" s="27"/>
      <c r="E4558" s="27"/>
      <c r="F4558" s="27">
        <v>0</v>
      </c>
      <c r="G4558" s="27">
        <v>0</v>
      </c>
      <c r="H4558" s="27">
        <v>1</v>
      </c>
      <c r="I4558" s="27">
        <v>0</v>
      </c>
      <c r="J4558" s="27">
        <v>0</v>
      </c>
      <c r="K4558" s="27">
        <v>1</v>
      </c>
      <c r="L4558" s="27">
        <v>1</v>
      </c>
      <c r="M4558" s="27">
        <v>0</v>
      </c>
      <c r="N4558" s="27">
        <v>0</v>
      </c>
      <c r="O4558" s="27">
        <v>0</v>
      </c>
      <c r="P4558" s="27"/>
      <c r="Q4558" s="27"/>
      <c r="R4558" s="27">
        <v>0</v>
      </c>
      <c r="S4558" s="27">
        <v>1</v>
      </c>
      <c r="T4558" s="33">
        <v>1.2093425125419712</v>
      </c>
      <c r="U4558" s="27"/>
      <c r="V4558" s="27"/>
      <c r="W4558" s="27"/>
      <c r="X4558" s="27"/>
      <c r="Y4558" s="27"/>
      <c r="Z4558" s="27">
        <v>1</v>
      </c>
    </row>
    <row r="4559" spans="1:26">
      <c r="A4559" s="27">
        <v>1956</v>
      </c>
      <c r="B4559" t="s">
        <v>11</v>
      </c>
      <c r="C4559" s="27"/>
      <c r="D4559" s="27"/>
      <c r="E4559" s="27"/>
      <c r="F4559" s="27">
        <v>0</v>
      </c>
      <c r="G4559" s="27">
        <v>0</v>
      </c>
      <c r="H4559" s="27">
        <v>1</v>
      </c>
      <c r="I4559" s="27">
        <v>0</v>
      </c>
      <c r="J4559" s="27">
        <v>0</v>
      </c>
      <c r="K4559" s="27">
        <v>1</v>
      </c>
      <c r="L4559" s="27">
        <v>1</v>
      </c>
      <c r="M4559" s="27">
        <v>0</v>
      </c>
      <c r="N4559" s="27">
        <v>0</v>
      </c>
      <c r="O4559" s="27">
        <v>0</v>
      </c>
      <c r="P4559" s="27"/>
      <c r="Q4559" s="27"/>
      <c r="R4559" s="27">
        <v>0</v>
      </c>
      <c r="S4559" s="27">
        <v>1</v>
      </c>
      <c r="T4559" s="33">
        <v>1.188247729709901</v>
      </c>
      <c r="U4559" s="27"/>
      <c r="V4559" s="27"/>
      <c r="W4559" s="27"/>
      <c r="X4559" s="27"/>
      <c r="Y4559" s="27"/>
      <c r="Z4559" s="27">
        <v>1</v>
      </c>
    </row>
    <row r="4560" spans="1:26">
      <c r="A4560" s="27">
        <v>1957</v>
      </c>
      <c r="B4560" t="s">
        <v>11</v>
      </c>
      <c r="C4560" s="27"/>
      <c r="D4560" s="27"/>
      <c r="E4560" s="27"/>
      <c r="F4560" s="27">
        <v>0</v>
      </c>
      <c r="G4560" s="27">
        <v>0</v>
      </c>
      <c r="H4560" s="27">
        <v>1</v>
      </c>
      <c r="I4560" s="27">
        <v>0</v>
      </c>
      <c r="J4560" s="27">
        <v>0</v>
      </c>
      <c r="K4560" s="27">
        <v>1</v>
      </c>
      <c r="L4560" s="27">
        <v>1</v>
      </c>
      <c r="M4560" s="27">
        <v>0</v>
      </c>
      <c r="N4560" s="27">
        <v>0</v>
      </c>
      <c r="O4560" s="27">
        <v>0</v>
      </c>
      <c r="P4560" s="27"/>
      <c r="Q4560" s="27"/>
      <c r="R4560" s="27">
        <v>0</v>
      </c>
      <c r="S4560" s="27">
        <v>1</v>
      </c>
      <c r="T4560" s="33">
        <v>1.1056830722153153</v>
      </c>
      <c r="U4560" s="27"/>
      <c r="V4560" s="27"/>
      <c r="W4560" s="27"/>
      <c r="X4560" s="27"/>
      <c r="Y4560" s="27"/>
      <c r="Z4560" s="27">
        <v>1</v>
      </c>
    </row>
    <row r="4561" spans="1:26">
      <c r="A4561" s="27">
        <v>1958</v>
      </c>
      <c r="B4561" t="s">
        <v>11</v>
      </c>
      <c r="C4561" s="27"/>
      <c r="D4561" s="27"/>
      <c r="E4561" s="27"/>
      <c r="F4561" s="27">
        <v>0</v>
      </c>
      <c r="G4561" s="27">
        <v>0</v>
      </c>
      <c r="H4561" s="27">
        <v>1</v>
      </c>
      <c r="I4561" s="27">
        <v>0</v>
      </c>
      <c r="J4561" s="27">
        <v>0</v>
      </c>
      <c r="K4561" s="27">
        <v>1</v>
      </c>
      <c r="L4561" s="27">
        <v>1</v>
      </c>
      <c r="M4561" s="27">
        <v>0</v>
      </c>
      <c r="N4561" s="27">
        <v>0</v>
      </c>
      <c r="O4561" s="27">
        <v>0</v>
      </c>
      <c r="P4561" s="27"/>
      <c r="Q4561" s="27"/>
      <c r="R4561" s="27">
        <v>0</v>
      </c>
      <c r="S4561" s="27">
        <v>1</v>
      </c>
      <c r="T4561" s="33">
        <v>1.0176220702015186</v>
      </c>
      <c r="U4561" s="27"/>
      <c r="V4561" s="27"/>
      <c r="W4561" s="27"/>
      <c r="X4561" s="27"/>
      <c r="Y4561" s="27"/>
      <c r="Z4561" s="27">
        <v>1</v>
      </c>
    </row>
    <row r="4562" spans="1:26">
      <c r="A4562" s="27">
        <v>1959</v>
      </c>
      <c r="B4562" t="s">
        <v>11</v>
      </c>
      <c r="C4562" s="27"/>
      <c r="D4562" s="27"/>
      <c r="E4562" s="27"/>
      <c r="F4562" s="27">
        <v>0</v>
      </c>
      <c r="G4562" s="27">
        <v>0</v>
      </c>
      <c r="H4562" s="27">
        <v>1</v>
      </c>
      <c r="I4562" s="27">
        <v>0</v>
      </c>
      <c r="J4562" s="27">
        <v>0</v>
      </c>
      <c r="K4562" s="27">
        <v>1</v>
      </c>
      <c r="L4562" s="27">
        <v>1</v>
      </c>
      <c r="M4562" s="27">
        <v>0</v>
      </c>
      <c r="N4562" s="27">
        <v>0</v>
      </c>
      <c r="O4562" s="27">
        <v>0</v>
      </c>
      <c r="P4562" s="27"/>
      <c r="Q4562" s="27"/>
      <c r="R4562" s="27">
        <v>0</v>
      </c>
      <c r="S4562" s="27">
        <v>1</v>
      </c>
      <c r="T4562" s="33">
        <v>1.0157995537348996</v>
      </c>
      <c r="U4562" s="27"/>
      <c r="V4562" s="27"/>
      <c r="W4562" s="27"/>
      <c r="X4562" s="27"/>
      <c r="Y4562" s="27"/>
      <c r="Z4562" s="27">
        <v>1</v>
      </c>
    </row>
    <row r="4563" spans="1:26">
      <c r="A4563" s="27">
        <v>1960</v>
      </c>
      <c r="B4563" t="s">
        <v>11</v>
      </c>
      <c r="C4563" s="27"/>
      <c r="D4563" s="27"/>
      <c r="E4563" s="27"/>
      <c r="F4563" s="27">
        <v>0</v>
      </c>
      <c r="G4563" s="27">
        <v>0</v>
      </c>
      <c r="H4563" s="27">
        <v>1</v>
      </c>
      <c r="I4563" s="27">
        <v>0</v>
      </c>
      <c r="J4563" s="27">
        <v>0</v>
      </c>
      <c r="K4563" s="27">
        <v>1</v>
      </c>
      <c r="L4563" s="27">
        <v>1</v>
      </c>
      <c r="M4563" s="27">
        <v>0</v>
      </c>
      <c r="N4563" s="27">
        <v>0</v>
      </c>
      <c r="O4563" s="27">
        <v>0</v>
      </c>
      <c r="P4563" s="27"/>
      <c r="Q4563" s="27">
        <v>13040000000</v>
      </c>
      <c r="R4563" s="27">
        <v>0</v>
      </c>
      <c r="S4563" s="27">
        <v>1</v>
      </c>
      <c r="T4563" s="33">
        <v>0.99364431383616725</v>
      </c>
      <c r="U4563" s="27"/>
      <c r="V4563" s="27"/>
      <c r="W4563" s="27"/>
      <c r="X4563" s="27"/>
      <c r="Y4563" s="27"/>
      <c r="Z4563" s="27">
        <v>1</v>
      </c>
    </row>
    <row r="4564" spans="1:26">
      <c r="A4564" s="27">
        <v>1961</v>
      </c>
      <c r="B4564" t="s">
        <v>11</v>
      </c>
      <c r="C4564" s="27"/>
      <c r="D4564" s="27"/>
      <c r="E4564" s="27"/>
      <c r="F4564" s="27">
        <v>0</v>
      </c>
      <c r="G4564" s="27">
        <v>0</v>
      </c>
      <c r="H4564" s="27">
        <v>1</v>
      </c>
      <c r="I4564" s="27">
        <v>0</v>
      </c>
      <c r="J4564" s="27">
        <v>0</v>
      </c>
      <c r="K4564" s="27">
        <v>1</v>
      </c>
      <c r="L4564" s="27">
        <v>1</v>
      </c>
      <c r="M4564" s="27">
        <v>0</v>
      </c>
      <c r="N4564" s="27">
        <v>0</v>
      </c>
      <c r="O4564" s="27">
        <v>0</v>
      </c>
      <c r="P4564" s="27"/>
      <c r="Q4564" s="27">
        <v>14160000000</v>
      </c>
      <c r="R4564" s="27">
        <v>0</v>
      </c>
      <c r="S4564" s="27">
        <v>1</v>
      </c>
      <c r="T4564" s="33">
        <v>0.97346733996739376</v>
      </c>
      <c r="U4564" s="27"/>
      <c r="V4564" s="27"/>
      <c r="W4564" s="27"/>
      <c r="X4564" s="27"/>
      <c r="Y4564" s="27"/>
      <c r="Z4564" s="27">
        <v>1</v>
      </c>
    </row>
    <row r="4565" spans="1:26">
      <c r="A4565" s="27">
        <v>1962</v>
      </c>
      <c r="B4565" t="s">
        <v>11</v>
      </c>
      <c r="C4565" s="27"/>
      <c r="D4565" s="27"/>
      <c r="E4565" s="27"/>
      <c r="F4565" s="27">
        <v>0</v>
      </c>
      <c r="G4565" s="27">
        <v>0</v>
      </c>
      <c r="H4565" s="27">
        <v>1</v>
      </c>
      <c r="I4565" s="27">
        <v>0</v>
      </c>
      <c r="J4565" s="27">
        <v>0</v>
      </c>
      <c r="K4565" s="27">
        <v>1</v>
      </c>
      <c r="L4565" s="27">
        <v>1</v>
      </c>
      <c r="M4565" s="27">
        <v>0</v>
      </c>
      <c r="N4565" s="27">
        <v>0</v>
      </c>
      <c r="O4565" s="27">
        <v>0</v>
      </c>
      <c r="P4565" s="27"/>
      <c r="Q4565" s="27">
        <v>15200000000</v>
      </c>
      <c r="R4565" s="27">
        <v>0</v>
      </c>
      <c r="S4565" s="27">
        <v>1</v>
      </c>
      <c r="T4565" s="33">
        <v>0.97699079984331827</v>
      </c>
      <c r="U4565" s="27"/>
      <c r="V4565" s="27"/>
      <c r="W4565" s="27"/>
      <c r="X4565" s="27"/>
      <c r="Y4565" s="27"/>
      <c r="Z4565" s="27">
        <v>1</v>
      </c>
    </row>
    <row r="4566" spans="1:26">
      <c r="A4566" s="27">
        <v>1963</v>
      </c>
      <c r="B4566" t="s">
        <v>11</v>
      </c>
      <c r="C4566" s="27"/>
      <c r="D4566" s="27"/>
      <c r="E4566" s="27"/>
      <c r="F4566" s="27">
        <v>0</v>
      </c>
      <c r="G4566" s="27">
        <v>0</v>
      </c>
      <c r="H4566" s="27">
        <v>1</v>
      </c>
      <c r="I4566" s="27">
        <v>0</v>
      </c>
      <c r="J4566" s="27">
        <v>0</v>
      </c>
      <c r="K4566" s="27">
        <v>1</v>
      </c>
      <c r="L4566" s="27">
        <v>1</v>
      </c>
      <c r="M4566" s="27">
        <v>0</v>
      </c>
      <c r="N4566" s="27">
        <v>0</v>
      </c>
      <c r="O4566" s="27">
        <v>0</v>
      </c>
      <c r="P4566" s="27"/>
      <c r="Q4566" s="27">
        <v>16960000000</v>
      </c>
      <c r="R4566" s="27">
        <v>0</v>
      </c>
      <c r="S4566" s="27">
        <v>1</v>
      </c>
      <c r="T4566" s="33">
        <v>0.98866747285419376</v>
      </c>
      <c r="U4566" s="27"/>
      <c r="V4566" s="27"/>
      <c r="W4566" s="27"/>
      <c r="X4566" s="27"/>
      <c r="Y4566" s="27"/>
      <c r="Z4566" s="27">
        <v>1</v>
      </c>
    </row>
    <row r="4567" spans="1:26">
      <c r="A4567" s="27">
        <v>1964</v>
      </c>
      <c r="B4567" t="s">
        <v>11</v>
      </c>
      <c r="C4567" s="27"/>
      <c r="D4567" s="27"/>
      <c r="E4567" s="27"/>
      <c r="F4567" s="27">
        <v>0</v>
      </c>
      <c r="G4567" s="27">
        <v>0</v>
      </c>
      <c r="H4567" s="27">
        <v>1</v>
      </c>
      <c r="I4567" s="27">
        <v>0</v>
      </c>
      <c r="J4567" s="27">
        <v>0</v>
      </c>
      <c r="K4567" s="27">
        <v>1</v>
      </c>
      <c r="L4567" s="27">
        <v>1</v>
      </c>
      <c r="M4567" s="27">
        <v>0</v>
      </c>
      <c r="N4567" s="27">
        <v>0</v>
      </c>
      <c r="O4567" s="27">
        <v>0</v>
      </c>
      <c r="P4567" s="27"/>
      <c r="Q4567" s="27">
        <v>20080000000</v>
      </c>
      <c r="R4567" s="27">
        <v>0</v>
      </c>
      <c r="S4567" s="27">
        <v>1</v>
      </c>
      <c r="T4567" s="33">
        <v>1.0337554660061781</v>
      </c>
      <c r="U4567" s="27"/>
      <c r="V4567" s="27"/>
      <c r="W4567" s="27"/>
      <c r="X4567" s="27"/>
      <c r="Y4567" s="27"/>
      <c r="Z4567" s="27">
        <v>1</v>
      </c>
    </row>
    <row r="4568" spans="1:26">
      <c r="A4568" s="27">
        <v>1965</v>
      </c>
      <c r="B4568" t="s">
        <v>11</v>
      </c>
      <c r="C4568" s="27"/>
      <c r="D4568" s="27"/>
      <c r="E4568" s="27"/>
      <c r="F4568" s="27">
        <v>0</v>
      </c>
      <c r="G4568" s="27">
        <v>0</v>
      </c>
      <c r="H4568" s="27">
        <v>1</v>
      </c>
      <c r="I4568" s="27">
        <v>0</v>
      </c>
      <c r="J4568" s="27">
        <v>0</v>
      </c>
      <c r="K4568" s="27">
        <v>1</v>
      </c>
      <c r="L4568" s="27">
        <v>1</v>
      </c>
      <c r="M4568" s="27">
        <v>0</v>
      </c>
      <c r="N4568" s="27">
        <v>0</v>
      </c>
      <c r="O4568" s="27">
        <v>0</v>
      </c>
      <c r="P4568" s="27"/>
      <c r="Q4568" s="27">
        <v>21840000000</v>
      </c>
      <c r="R4568" s="27">
        <v>0</v>
      </c>
      <c r="S4568" s="27">
        <v>1</v>
      </c>
      <c r="T4568" s="33">
        <v>1.0227515959565798</v>
      </c>
      <c r="U4568" s="27"/>
      <c r="V4568" s="27"/>
      <c r="W4568" s="27"/>
      <c r="X4568" s="27"/>
      <c r="Y4568" s="27"/>
      <c r="Z4568" s="27">
        <v>1</v>
      </c>
    </row>
    <row r="4569" spans="1:26">
      <c r="A4569" s="27">
        <v>1966</v>
      </c>
      <c r="B4569" t="s">
        <v>11</v>
      </c>
      <c r="C4569" s="27"/>
      <c r="D4569" s="27"/>
      <c r="E4569" s="27"/>
      <c r="F4569" s="27">
        <v>0</v>
      </c>
      <c r="G4569" s="27">
        <v>0</v>
      </c>
      <c r="H4569" s="27">
        <v>1</v>
      </c>
      <c r="I4569" s="27">
        <v>0</v>
      </c>
      <c r="J4569" s="27">
        <v>0</v>
      </c>
      <c r="K4569" s="27">
        <v>1</v>
      </c>
      <c r="L4569" s="27">
        <v>1</v>
      </c>
      <c r="M4569" s="27">
        <v>0</v>
      </c>
      <c r="N4569" s="27">
        <v>0</v>
      </c>
      <c r="O4569" s="27">
        <v>0</v>
      </c>
      <c r="P4569" s="27"/>
      <c r="Q4569" s="27">
        <v>24320000000</v>
      </c>
      <c r="R4569" s="27">
        <v>0</v>
      </c>
      <c r="S4569" s="27">
        <v>1</v>
      </c>
      <c r="T4569" s="33">
        <v>1.060453919000093</v>
      </c>
      <c r="U4569" s="27"/>
      <c r="V4569" s="27"/>
      <c r="W4569" s="27"/>
      <c r="X4569" s="27"/>
      <c r="Y4569" s="27"/>
      <c r="Z4569" s="27">
        <v>1</v>
      </c>
    </row>
    <row r="4570" spans="1:26">
      <c r="A4570" s="27">
        <v>1967</v>
      </c>
      <c r="B4570" t="s">
        <v>11</v>
      </c>
      <c r="C4570" s="27"/>
      <c r="D4570" s="27"/>
      <c r="E4570" s="27"/>
      <c r="F4570" s="27">
        <v>0</v>
      </c>
      <c r="G4570" s="27">
        <v>0</v>
      </c>
      <c r="H4570" s="27">
        <v>1</v>
      </c>
      <c r="I4570" s="27">
        <v>0</v>
      </c>
      <c r="J4570" s="27">
        <v>0</v>
      </c>
      <c r="K4570" s="27">
        <v>1</v>
      </c>
      <c r="L4570" s="27">
        <v>1</v>
      </c>
      <c r="M4570" s="27">
        <v>0</v>
      </c>
      <c r="N4570" s="27">
        <v>0</v>
      </c>
      <c r="O4570" s="27">
        <v>0</v>
      </c>
      <c r="P4570" s="27"/>
      <c r="Q4570" s="27">
        <v>26560000000</v>
      </c>
      <c r="R4570" s="27">
        <v>0</v>
      </c>
      <c r="S4570" s="27">
        <v>1</v>
      </c>
      <c r="T4570" s="33">
        <v>1.0100991944882907</v>
      </c>
      <c r="U4570" s="27"/>
      <c r="V4570" s="27"/>
      <c r="W4570" s="27"/>
      <c r="X4570" s="27"/>
      <c r="Y4570" s="27"/>
      <c r="Z4570" s="27">
        <v>1</v>
      </c>
    </row>
    <row r="4571" spans="1:26">
      <c r="A4571" s="27">
        <v>1968</v>
      </c>
      <c r="B4571" t="s">
        <v>11</v>
      </c>
      <c r="C4571" s="27"/>
      <c r="D4571" s="27"/>
      <c r="E4571" s="27"/>
      <c r="F4571" s="27">
        <v>0</v>
      </c>
      <c r="G4571" s="27">
        <v>0</v>
      </c>
      <c r="H4571" s="27">
        <v>1</v>
      </c>
      <c r="I4571" s="27">
        <v>0</v>
      </c>
      <c r="J4571" s="27">
        <v>0</v>
      </c>
      <c r="K4571" s="27">
        <v>1</v>
      </c>
      <c r="L4571" s="27">
        <v>1</v>
      </c>
      <c r="M4571" s="27">
        <v>0</v>
      </c>
      <c r="N4571" s="27">
        <v>0</v>
      </c>
      <c r="O4571" s="27">
        <v>0</v>
      </c>
      <c r="P4571" s="27"/>
      <c r="Q4571" s="27">
        <v>29360000000</v>
      </c>
      <c r="R4571" s="27">
        <v>0</v>
      </c>
      <c r="S4571" s="27">
        <v>1</v>
      </c>
      <c r="T4571" s="33">
        <v>0.99765870157012104</v>
      </c>
      <c r="U4571" s="27"/>
      <c r="V4571" s="27"/>
      <c r="W4571" s="27"/>
      <c r="X4571" s="27"/>
      <c r="Y4571" s="27"/>
      <c r="Z4571" s="27">
        <v>1</v>
      </c>
    </row>
    <row r="4572" spans="1:26">
      <c r="A4572" s="27">
        <v>1969</v>
      </c>
      <c r="B4572" t="s">
        <v>11</v>
      </c>
      <c r="C4572" s="27"/>
      <c r="D4572" s="27"/>
      <c r="E4572" s="27"/>
      <c r="F4572" s="27">
        <v>0</v>
      </c>
      <c r="G4572" s="27">
        <v>0</v>
      </c>
      <c r="H4572" s="27">
        <v>1</v>
      </c>
      <c r="I4572" s="27">
        <v>0</v>
      </c>
      <c r="J4572" s="27">
        <v>0</v>
      </c>
      <c r="K4572" s="27">
        <v>1</v>
      </c>
      <c r="L4572" s="27">
        <v>1</v>
      </c>
      <c r="M4572" s="27">
        <v>0</v>
      </c>
      <c r="N4572" s="27">
        <v>0</v>
      </c>
      <c r="O4572" s="27">
        <v>0</v>
      </c>
      <c r="P4572" s="27"/>
      <c r="Q4572" s="27">
        <v>32480000000</v>
      </c>
      <c r="R4572" s="27">
        <v>0</v>
      </c>
      <c r="S4572" s="27">
        <v>1</v>
      </c>
      <c r="T4572" s="33">
        <v>1.0058077459461789</v>
      </c>
      <c r="U4572" s="27"/>
      <c r="V4572" s="27"/>
      <c r="W4572" s="27"/>
      <c r="X4572" s="27"/>
      <c r="Y4572" s="27"/>
      <c r="Z4572" s="27">
        <v>1</v>
      </c>
    </row>
    <row r="4573" spans="1:26">
      <c r="A4573" s="27">
        <v>1970</v>
      </c>
      <c r="B4573" t="s">
        <v>11</v>
      </c>
      <c r="C4573" s="27"/>
      <c r="D4573" s="27"/>
      <c r="E4573" s="27"/>
      <c r="F4573" s="27">
        <v>0</v>
      </c>
      <c r="G4573" s="27">
        <v>0</v>
      </c>
      <c r="H4573" s="27">
        <v>1</v>
      </c>
      <c r="I4573" s="27">
        <v>0</v>
      </c>
      <c r="J4573" s="27">
        <v>0</v>
      </c>
      <c r="K4573" s="27">
        <v>1</v>
      </c>
      <c r="L4573" s="27">
        <v>1</v>
      </c>
      <c r="M4573" s="27">
        <v>0</v>
      </c>
      <c r="N4573" s="27">
        <v>0</v>
      </c>
      <c r="O4573" s="27">
        <v>0</v>
      </c>
      <c r="P4573" s="27"/>
      <c r="Q4573" s="27">
        <v>35520000000</v>
      </c>
      <c r="R4573" s="27">
        <v>0</v>
      </c>
      <c r="S4573" s="27">
        <v>1</v>
      </c>
      <c r="T4573" s="33">
        <v>1</v>
      </c>
      <c r="U4573" s="27">
        <v>0</v>
      </c>
      <c r="V4573" s="27">
        <v>581893000</v>
      </c>
      <c r="W4573" s="27">
        <v>0</v>
      </c>
      <c r="X4573" s="27"/>
      <c r="Y4573" s="27">
        <v>30000000</v>
      </c>
      <c r="Z4573" s="27">
        <v>1</v>
      </c>
    </row>
    <row r="4574" spans="1:26">
      <c r="A4574" s="27">
        <v>1971</v>
      </c>
      <c r="B4574" t="s">
        <v>11</v>
      </c>
      <c r="C4574" s="27"/>
      <c r="D4574" s="27"/>
      <c r="E4574" s="27"/>
      <c r="F4574" s="27">
        <v>0</v>
      </c>
      <c r="G4574" s="27">
        <v>0</v>
      </c>
      <c r="H4574" s="27">
        <v>1</v>
      </c>
      <c r="I4574" s="27">
        <v>0</v>
      </c>
      <c r="J4574" s="27">
        <v>0</v>
      </c>
      <c r="K4574" s="27">
        <v>1</v>
      </c>
      <c r="L4574" s="27">
        <v>1</v>
      </c>
      <c r="M4574" s="27">
        <v>0</v>
      </c>
      <c r="N4574" s="27">
        <v>0</v>
      </c>
      <c r="O4574" s="27">
        <v>0</v>
      </c>
      <c r="P4574" s="27"/>
      <c r="Q4574" s="27">
        <v>39200000000</v>
      </c>
      <c r="R4574" s="27">
        <v>0</v>
      </c>
      <c r="S4574" s="27">
        <v>1</v>
      </c>
      <c r="T4574" s="33">
        <v>0.92761372871024128</v>
      </c>
      <c r="U4574" s="27">
        <v>0</v>
      </c>
      <c r="V4574" s="27">
        <v>659968000</v>
      </c>
      <c r="W4574" s="27">
        <v>0</v>
      </c>
      <c r="X4574" s="27"/>
      <c r="Y4574" s="27">
        <v>295000000</v>
      </c>
      <c r="Z4574" s="27">
        <v>1</v>
      </c>
    </row>
    <row r="4575" spans="1:26">
      <c r="A4575" s="27">
        <v>1972</v>
      </c>
      <c r="B4575" t="s">
        <v>11</v>
      </c>
      <c r="C4575" s="27"/>
      <c r="D4575" s="27"/>
      <c r="E4575" s="27"/>
      <c r="F4575" s="27">
        <v>0</v>
      </c>
      <c r="G4575" s="27">
        <v>0</v>
      </c>
      <c r="H4575" s="27">
        <v>1</v>
      </c>
      <c r="I4575" s="27">
        <v>0</v>
      </c>
      <c r="J4575" s="27">
        <v>0</v>
      </c>
      <c r="K4575" s="27">
        <v>1</v>
      </c>
      <c r="L4575" s="27">
        <v>1</v>
      </c>
      <c r="M4575" s="27">
        <v>0</v>
      </c>
      <c r="N4575" s="27">
        <v>0</v>
      </c>
      <c r="O4575" s="27">
        <v>0</v>
      </c>
      <c r="P4575" s="27"/>
      <c r="Q4575" s="27">
        <v>45200000000</v>
      </c>
      <c r="R4575" s="27">
        <v>0</v>
      </c>
      <c r="S4575" s="27">
        <v>1</v>
      </c>
      <c r="T4575" s="33">
        <v>0.92122545142259926</v>
      </c>
      <c r="U4575" s="27">
        <v>0</v>
      </c>
      <c r="V4575" s="27">
        <v>723479000</v>
      </c>
      <c r="W4575" s="27">
        <v>0</v>
      </c>
      <c r="X4575" s="27"/>
      <c r="Y4575" s="27">
        <v>361500000</v>
      </c>
      <c r="Z4575" s="27">
        <v>1</v>
      </c>
    </row>
    <row r="4576" spans="1:26">
      <c r="A4576" s="27">
        <v>1973</v>
      </c>
      <c r="B4576" t="s">
        <v>11</v>
      </c>
      <c r="C4576" s="27"/>
      <c r="D4576" s="27"/>
      <c r="E4576" s="27"/>
      <c r="F4576" s="27">
        <v>0</v>
      </c>
      <c r="G4576" s="27">
        <v>0</v>
      </c>
      <c r="H4576" s="27">
        <v>1</v>
      </c>
      <c r="I4576" s="27">
        <v>0</v>
      </c>
      <c r="J4576" s="27">
        <v>0</v>
      </c>
      <c r="K4576" s="27">
        <v>1</v>
      </c>
      <c r="L4576" s="27">
        <v>1</v>
      </c>
      <c r="M4576" s="27">
        <v>0</v>
      </c>
      <c r="N4576" s="27">
        <v>0</v>
      </c>
      <c r="O4576" s="27">
        <v>0</v>
      </c>
      <c r="P4576" s="27"/>
      <c r="Q4576" s="27">
        <v>55280000000</v>
      </c>
      <c r="R4576" s="27">
        <v>0</v>
      </c>
      <c r="S4576" s="27">
        <v>1</v>
      </c>
      <c r="T4576" s="33">
        <v>1.2798279189511945</v>
      </c>
      <c r="U4576" s="27">
        <v>0</v>
      </c>
      <c r="V4576" s="27">
        <v>808463000</v>
      </c>
      <c r="W4576" s="27">
        <v>0</v>
      </c>
      <c r="X4576" s="27"/>
      <c r="Y4576" s="27">
        <v>1202499968</v>
      </c>
      <c r="Z4576" s="27">
        <v>1</v>
      </c>
    </row>
    <row r="4577" spans="1:26">
      <c r="A4577" s="27">
        <v>1974</v>
      </c>
      <c r="B4577" t="s">
        <v>11</v>
      </c>
      <c r="C4577" s="27"/>
      <c r="D4577" s="27"/>
      <c r="E4577" s="27"/>
      <c r="F4577" s="27">
        <v>0</v>
      </c>
      <c r="G4577" s="27">
        <v>0</v>
      </c>
      <c r="H4577" s="27">
        <v>1</v>
      </c>
      <c r="I4577" s="27">
        <v>0</v>
      </c>
      <c r="J4577" s="27">
        <v>0</v>
      </c>
      <c r="K4577" s="27">
        <v>1</v>
      </c>
      <c r="L4577" s="27">
        <v>1</v>
      </c>
      <c r="M4577" s="27">
        <v>0</v>
      </c>
      <c r="N4577" s="27">
        <v>0</v>
      </c>
      <c r="O4577" s="27">
        <v>0</v>
      </c>
      <c r="P4577" s="27"/>
      <c r="Q4577" s="27">
        <v>72000000000</v>
      </c>
      <c r="R4577" s="27">
        <v>0</v>
      </c>
      <c r="S4577" s="27">
        <v>1</v>
      </c>
      <c r="T4577" s="33">
        <v>1.2793035310212315</v>
      </c>
      <c r="U4577" s="27">
        <v>0</v>
      </c>
      <c r="V4577" s="27">
        <v>973159000</v>
      </c>
      <c r="W4577" s="27">
        <v>0</v>
      </c>
      <c r="X4577" s="27"/>
      <c r="Y4577" s="27">
        <v>1478400000</v>
      </c>
      <c r="Z4577" s="27">
        <v>1</v>
      </c>
    </row>
    <row r="4578" spans="1:26">
      <c r="A4578" s="27">
        <v>1975</v>
      </c>
      <c r="B4578" t="s">
        <v>11</v>
      </c>
      <c r="C4578" s="27"/>
      <c r="D4578" s="27"/>
      <c r="E4578" s="27"/>
      <c r="F4578" s="27">
        <v>0</v>
      </c>
      <c r="G4578" s="27">
        <v>0</v>
      </c>
      <c r="H4578" s="27">
        <v>1</v>
      </c>
      <c r="I4578" s="27">
        <v>0</v>
      </c>
      <c r="J4578" s="27">
        <v>0</v>
      </c>
      <c r="K4578" s="27">
        <v>1</v>
      </c>
      <c r="L4578" s="27">
        <v>1</v>
      </c>
      <c r="M4578" s="27">
        <v>0</v>
      </c>
      <c r="N4578" s="27">
        <v>0</v>
      </c>
      <c r="O4578" s="27">
        <v>0</v>
      </c>
      <c r="P4578" s="27"/>
      <c r="Q4578" s="27">
        <v>88000000000</v>
      </c>
      <c r="R4578" s="27">
        <v>0</v>
      </c>
      <c r="S4578" s="27">
        <v>1</v>
      </c>
      <c r="T4578" s="33">
        <v>0.94696688960437181</v>
      </c>
      <c r="U4578" s="27">
        <v>0</v>
      </c>
      <c r="V4578" s="27">
        <v>1123097000</v>
      </c>
      <c r="W4578" s="27">
        <v>0</v>
      </c>
      <c r="X4578" s="27"/>
      <c r="Y4578" s="27">
        <v>2165900032</v>
      </c>
      <c r="Z4578" s="27">
        <v>1</v>
      </c>
    </row>
    <row r="4579" spans="1:26">
      <c r="A4579" s="27">
        <v>1976</v>
      </c>
      <c r="B4579" t="s">
        <v>11</v>
      </c>
      <c r="C4579" s="27"/>
      <c r="D4579" s="27"/>
      <c r="E4579" s="27"/>
      <c r="F4579" s="27">
        <v>0</v>
      </c>
      <c r="G4579" s="27">
        <v>0</v>
      </c>
      <c r="H4579" s="27">
        <v>1</v>
      </c>
      <c r="I4579" s="27">
        <v>0</v>
      </c>
      <c r="J4579" s="27">
        <v>0</v>
      </c>
      <c r="K4579" s="27">
        <v>1</v>
      </c>
      <c r="L4579" s="27">
        <v>1</v>
      </c>
      <c r="M4579" s="27">
        <v>0</v>
      </c>
      <c r="N4579" s="27">
        <v>0</v>
      </c>
      <c r="O4579" s="27">
        <v>0</v>
      </c>
      <c r="P4579" s="27"/>
      <c r="Q4579" s="27">
        <v>89025974025.97403</v>
      </c>
      <c r="R4579" s="27">
        <v>0</v>
      </c>
      <c r="S4579" s="27">
        <v>1</v>
      </c>
      <c r="T4579" s="33">
        <v>1.0219497573337515</v>
      </c>
      <c r="U4579" s="27">
        <v>370763189.60000002</v>
      </c>
      <c r="V4579" s="27">
        <v>1222505000</v>
      </c>
      <c r="W4579" s="27">
        <v>0</v>
      </c>
      <c r="X4579" s="27"/>
      <c r="Y4579" s="27">
        <v>1927200000</v>
      </c>
      <c r="Z4579" s="27">
        <v>1</v>
      </c>
    </row>
    <row r="4580" spans="1:26">
      <c r="A4580" s="27">
        <v>1977</v>
      </c>
      <c r="B4580" t="s">
        <v>11</v>
      </c>
      <c r="C4580" s="27"/>
      <c r="D4580" s="27"/>
      <c r="E4580" s="27"/>
      <c r="F4580" s="27">
        <v>0</v>
      </c>
      <c r="G4580" s="27">
        <v>0</v>
      </c>
      <c r="H4580" s="27">
        <v>1</v>
      </c>
      <c r="I4580" s="27">
        <v>0</v>
      </c>
      <c r="J4580" s="27">
        <v>0</v>
      </c>
      <c r="K4580" s="27">
        <v>1</v>
      </c>
      <c r="L4580" s="27">
        <v>1</v>
      </c>
      <c r="M4580" s="27">
        <v>0</v>
      </c>
      <c r="N4580" s="27">
        <v>0</v>
      </c>
      <c r="O4580" s="27">
        <v>0</v>
      </c>
      <c r="P4580" s="27"/>
      <c r="Q4580" s="27">
        <v>81814159292.0354</v>
      </c>
      <c r="R4580" s="27">
        <v>0</v>
      </c>
      <c r="S4580" s="27">
        <v>1</v>
      </c>
      <c r="T4580" s="33">
        <v>1.0409624303569636</v>
      </c>
      <c r="U4580" s="27">
        <v>509109255.19999999</v>
      </c>
      <c r="V4580" s="27">
        <v>1374180000</v>
      </c>
      <c r="W4580" s="27">
        <v>0</v>
      </c>
      <c r="X4580" s="27"/>
      <c r="Y4580" s="27">
        <v>2862000128</v>
      </c>
      <c r="Z4580" s="27">
        <v>1</v>
      </c>
    </row>
    <row r="4581" spans="1:26">
      <c r="A4581" s="27">
        <v>1978</v>
      </c>
      <c r="B4581" t="s">
        <v>11</v>
      </c>
      <c r="C4581" s="27"/>
      <c r="D4581" s="27"/>
      <c r="E4581" s="27"/>
      <c r="F4581" s="27">
        <v>0</v>
      </c>
      <c r="G4581" s="27">
        <v>0</v>
      </c>
      <c r="H4581" s="27">
        <v>1</v>
      </c>
      <c r="I4581" s="27">
        <v>0</v>
      </c>
      <c r="J4581" s="27">
        <v>0</v>
      </c>
      <c r="K4581" s="27">
        <v>1</v>
      </c>
      <c r="L4581" s="27">
        <v>1</v>
      </c>
      <c r="M4581" s="27">
        <v>0</v>
      </c>
      <c r="N4581" s="27">
        <v>0</v>
      </c>
      <c r="O4581" s="27">
        <v>0</v>
      </c>
      <c r="P4581" s="27"/>
      <c r="Q4581" s="27">
        <v>102500000000</v>
      </c>
      <c r="R4581" s="27">
        <v>0</v>
      </c>
      <c r="S4581" s="27">
        <v>1</v>
      </c>
      <c r="T4581" s="33">
        <v>0.91734575384516981</v>
      </c>
      <c r="U4581" s="27">
        <v>298820942.30000001</v>
      </c>
      <c r="V4581" s="27">
        <v>1480858000</v>
      </c>
      <c r="W4581" s="27">
        <v>0</v>
      </c>
      <c r="X4581" s="27"/>
      <c r="Y4581" s="27">
        <v>6331100160</v>
      </c>
      <c r="Z4581" s="27">
        <v>1</v>
      </c>
    </row>
    <row r="4582" spans="1:26">
      <c r="A4582" s="27">
        <v>1979</v>
      </c>
      <c r="B4582" t="s">
        <v>11</v>
      </c>
      <c r="C4582" s="27"/>
      <c r="D4582" s="27"/>
      <c r="E4582" s="27"/>
      <c r="F4582" s="27">
        <v>0</v>
      </c>
      <c r="G4582" s="27">
        <v>0</v>
      </c>
      <c r="H4582" s="27">
        <v>1</v>
      </c>
      <c r="I4582" s="27">
        <v>0</v>
      </c>
      <c r="J4582" s="27">
        <v>0</v>
      </c>
      <c r="K4582" s="27">
        <v>1</v>
      </c>
      <c r="L4582" s="27">
        <v>1</v>
      </c>
      <c r="M4582" s="27">
        <v>0</v>
      </c>
      <c r="N4582" s="27">
        <v>0</v>
      </c>
      <c r="O4582" s="27">
        <v>0</v>
      </c>
      <c r="P4582" s="27"/>
      <c r="Q4582" s="27">
        <v>134561403508.77193</v>
      </c>
      <c r="R4582" s="27">
        <v>0</v>
      </c>
      <c r="S4582" s="27">
        <v>1</v>
      </c>
      <c r="T4582" s="33">
        <v>0.9810294585578897</v>
      </c>
      <c r="U4582" s="27">
        <v>135829896.30000001</v>
      </c>
      <c r="V4582" s="27">
        <v>1730564000</v>
      </c>
      <c r="W4582" s="27">
        <v>0</v>
      </c>
      <c r="X4582" s="27"/>
      <c r="Y4582" s="27">
        <v>7703399936</v>
      </c>
      <c r="Z4582" s="27">
        <v>1</v>
      </c>
    </row>
    <row r="4583" spans="1:26">
      <c r="A4583" s="27">
        <v>1980</v>
      </c>
      <c r="B4583" t="s">
        <v>11</v>
      </c>
      <c r="C4583" s="27"/>
      <c r="D4583" s="27"/>
      <c r="E4583" s="27"/>
      <c r="F4583" s="27">
        <v>0</v>
      </c>
      <c r="G4583" s="27">
        <v>0</v>
      </c>
      <c r="H4583" s="27">
        <v>1</v>
      </c>
      <c r="I4583" s="27">
        <v>0</v>
      </c>
      <c r="J4583" s="27">
        <v>0</v>
      </c>
      <c r="K4583" s="27">
        <v>1</v>
      </c>
      <c r="L4583" s="27">
        <v>1</v>
      </c>
      <c r="M4583" s="27">
        <v>0</v>
      </c>
      <c r="N4583" s="27">
        <v>0</v>
      </c>
      <c r="O4583" s="27">
        <v>0</v>
      </c>
      <c r="P4583" s="27">
        <v>228606000000</v>
      </c>
      <c r="Q4583" s="27">
        <v>205139086956.52173</v>
      </c>
      <c r="R4583" s="27">
        <v>0</v>
      </c>
      <c r="S4583" s="27">
        <v>1</v>
      </c>
      <c r="T4583" s="33">
        <v>0.94044734443210454</v>
      </c>
      <c r="U4583" s="27">
        <v>0</v>
      </c>
      <c r="V4583" s="27">
        <v>2063290000</v>
      </c>
      <c r="W4583" s="27">
        <v>0</v>
      </c>
      <c r="X4583" s="27"/>
      <c r="Y4583" s="27">
        <v>3686000128</v>
      </c>
      <c r="Z4583" s="27">
        <v>1</v>
      </c>
    </row>
    <row r="4584" spans="1:26">
      <c r="A4584" s="27">
        <v>1981</v>
      </c>
      <c r="B4584" t="s">
        <v>11</v>
      </c>
      <c r="C4584" s="27"/>
      <c r="D4584" s="27"/>
      <c r="E4584" s="27"/>
      <c r="F4584" s="27">
        <v>0</v>
      </c>
      <c r="G4584" s="27">
        <v>0</v>
      </c>
      <c r="H4584" s="27">
        <v>1</v>
      </c>
      <c r="I4584" s="27">
        <v>0</v>
      </c>
      <c r="J4584" s="27">
        <v>0</v>
      </c>
      <c r="K4584" s="27">
        <v>1</v>
      </c>
      <c r="L4584" s="27">
        <v>1</v>
      </c>
      <c r="M4584" s="27">
        <v>0</v>
      </c>
      <c r="N4584" s="27">
        <v>0</v>
      </c>
      <c r="O4584" s="27">
        <v>0</v>
      </c>
      <c r="P4584" s="27">
        <v>293610000000</v>
      </c>
      <c r="Q4584" s="27">
        <v>263959336734.69388</v>
      </c>
      <c r="R4584" s="27">
        <v>0</v>
      </c>
      <c r="S4584" s="27">
        <v>1</v>
      </c>
      <c r="T4584" s="33">
        <v>0.83355014400471705</v>
      </c>
      <c r="U4584" s="27">
        <v>0</v>
      </c>
      <c r="V4584" s="27">
        <v>2416866000</v>
      </c>
      <c r="W4584" s="27">
        <v>0</v>
      </c>
      <c r="X4584" s="27"/>
      <c r="Y4584" s="27">
        <v>11635009536</v>
      </c>
      <c r="Z4584" s="27">
        <v>1</v>
      </c>
    </row>
    <row r="4585" spans="1:26">
      <c r="A4585" s="27">
        <v>1982</v>
      </c>
      <c r="B4585" t="s">
        <v>11</v>
      </c>
      <c r="C4585" s="27"/>
      <c r="D4585" s="27"/>
      <c r="E4585" s="27"/>
      <c r="F4585" s="27">
        <v>0</v>
      </c>
      <c r="G4585" s="27">
        <v>0</v>
      </c>
      <c r="H4585" s="27">
        <v>1</v>
      </c>
      <c r="I4585" s="27">
        <v>0</v>
      </c>
      <c r="J4585" s="27">
        <v>0</v>
      </c>
      <c r="K4585" s="27">
        <v>1</v>
      </c>
      <c r="L4585" s="27">
        <v>1</v>
      </c>
      <c r="M4585" s="27">
        <v>0</v>
      </c>
      <c r="N4585" s="27">
        <v>0</v>
      </c>
      <c r="O4585" s="27">
        <v>0</v>
      </c>
      <c r="P4585" s="27">
        <v>213077000000</v>
      </c>
      <c r="Q4585" s="27">
        <v>184609157801.41846</v>
      </c>
      <c r="R4585" s="27">
        <v>0</v>
      </c>
      <c r="S4585" s="27">
        <v>1</v>
      </c>
      <c r="T4585" s="33">
        <v>0.78443295677873848</v>
      </c>
      <c r="U4585" s="27">
        <v>221300000</v>
      </c>
      <c r="V4585" s="27">
        <v>2691919000</v>
      </c>
      <c r="W4585" s="27">
        <v>0</v>
      </c>
      <c r="X4585" s="27"/>
      <c r="Y4585" s="27">
        <v>13786359808</v>
      </c>
      <c r="Z4585" s="27">
        <v>1</v>
      </c>
    </row>
    <row r="4586" spans="1:26">
      <c r="A4586" s="27">
        <v>1983</v>
      </c>
      <c r="B4586" t="s">
        <v>11</v>
      </c>
      <c r="C4586" s="27"/>
      <c r="D4586" s="27"/>
      <c r="E4586" s="27"/>
      <c r="F4586" s="27">
        <v>0</v>
      </c>
      <c r="G4586" s="27">
        <v>0</v>
      </c>
      <c r="H4586" s="27">
        <v>1</v>
      </c>
      <c r="I4586" s="27">
        <v>0</v>
      </c>
      <c r="J4586" s="27">
        <v>0</v>
      </c>
      <c r="K4586" s="27">
        <v>1</v>
      </c>
      <c r="L4586" s="27">
        <v>1</v>
      </c>
      <c r="M4586" s="27">
        <v>0</v>
      </c>
      <c r="N4586" s="27">
        <v>0</v>
      </c>
      <c r="O4586" s="27">
        <v>0</v>
      </c>
      <c r="P4586" s="27">
        <v>173714000000</v>
      </c>
      <c r="Q4586" s="27">
        <v>156159198584.51291</v>
      </c>
      <c r="R4586" s="27">
        <v>0</v>
      </c>
      <c r="S4586" s="27">
        <v>1</v>
      </c>
      <c r="T4586" s="33">
        <v>0.83426891623154475</v>
      </c>
      <c r="U4586" s="27">
        <v>1260260000</v>
      </c>
      <c r="V4586" s="27">
        <v>2869771000</v>
      </c>
      <c r="W4586" s="27">
        <v>0</v>
      </c>
      <c r="X4586" s="27"/>
      <c r="Y4586" s="27">
        <v>4152029952</v>
      </c>
      <c r="Z4586" s="27">
        <v>1</v>
      </c>
    </row>
    <row r="4587" spans="1:26">
      <c r="A4587" s="27">
        <v>1984</v>
      </c>
      <c r="B4587" t="s">
        <v>11</v>
      </c>
      <c r="C4587" s="27"/>
      <c r="D4587" s="27"/>
      <c r="E4587" s="27"/>
      <c r="F4587" s="27">
        <v>0</v>
      </c>
      <c r="G4587" s="27">
        <v>0</v>
      </c>
      <c r="H4587" s="27">
        <v>1</v>
      </c>
      <c r="I4587" s="27">
        <v>0</v>
      </c>
      <c r="J4587" s="27">
        <v>0</v>
      </c>
      <c r="K4587" s="27">
        <v>1</v>
      </c>
      <c r="L4587" s="27">
        <v>1</v>
      </c>
      <c r="M4587" s="27">
        <v>0</v>
      </c>
      <c r="N4587" s="27">
        <v>0</v>
      </c>
      <c r="O4587" s="27">
        <v>0</v>
      </c>
      <c r="P4587" s="27">
        <v>204860000000</v>
      </c>
      <c r="Q4587" s="27">
        <v>184261495828.3671</v>
      </c>
      <c r="R4587" s="27">
        <v>0</v>
      </c>
      <c r="S4587" s="27">
        <v>1</v>
      </c>
      <c r="T4587" s="33">
        <v>0.82999599794502654</v>
      </c>
      <c r="U4587" s="27">
        <v>2359860000</v>
      </c>
      <c r="V4587" s="27">
        <v>2851605000</v>
      </c>
      <c r="W4587" s="27">
        <v>0</v>
      </c>
      <c r="X4587" s="27"/>
      <c r="Y4587" s="27"/>
      <c r="Z4587" s="27">
        <v>1</v>
      </c>
    </row>
    <row r="4588" spans="1:26">
      <c r="A4588" s="27">
        <v>1985</v>
      </c>
      <c r="B4588" t="s">
        <v>11</v>
      </c>
      <c r="C4588" s="27"/>
      <c r="D4588" s="27"/>
      <c r="E4588" s="27"/>
      <c r="F4588" s="27">
        <v>250000</v>
      </c>
      <c r="G4588" s="27">
        <v>0</v>
      </c>
      <c r="H4588" s="27">
        <v>1</v>
      </c>
      <c r="I4588" s="27">
        <v>0</v>
      </c>
      <c r="J4588" s="27">
        <v>0</v>
      </c>
      <c r="K4588" s="27">
        <v>1</v>
      </c>
      <c r="L4588" s="27">
        <v>1</v>
      </c>
      <c r="M4588" s="27">
        <v>0</v>
      </c>
      <c r="N4588" s="27">
        <v>0</v>
      </c>
      <c r="O4588" s="27">
        <v>0</v>
      </c>
      <c r="P4588" s="27">
        <v>217388000000</v>
      </c>
      <c r="Q4588" s="27">
        <v>195219789801.47916</v>
      </c>
      <c r="R4588" s="27">
        <v>1</v>
      </c>
      <c r="S4588" s="27">
        <v>1</v>
      </c>
      <c r="T4588" s="33">
        <v>0.74915719568429318</v>
      </c>
      <c r="U4588" s="27">
        <v>2969360000</v>
      </c>
      <c r="V4588" s="27">
        <v>4033851000</v>
      </c>
      <c r="W4588" s="27">
        <v>0</v>
      </c>
      <c r="X4588" s="27"/>
      <c r="Y4588" s="27"/>
      <c r="Z4588" s="27">
        <v>1</v>
      </c>
    </row>
    <row r="4589" spans="1:26">
      <c r="A4589" s="27">
        <v>1986</v>
      </c>
      <c r="B4589" t="s">
        <v>11</v>
      </c>
      <c r="C4589" s="27"/>
      <c r="D4589" s="27"/>
      <c r="E4589" s="27"/>
      <c r="F4589" s="27">
        <v>0</v>
      </c>
      <c r="G4589" s="27">
        <v>0</v>
      </c>
      <c r="H4589" s="27">
        <v>1</v>
      </c>
      <c r="I4589" s="27">
        <v>0</v>
      </c>
      <c r="J4589" s="27">
        <v>0</v>
      </c>
      <c r="K4589" s="27">
        <v>1</v>
      </c>
      <c r="L4589" s="27">
        <v>1</v>
      </c>
      <c r="M4589" s="27">
        <v>0</v>
      </c>
      <c r="N4589" s="27">
        <v>0</v>
      </c>
      <c r="O4589" s="27">
        <v>0</v>
      </c>
      <c r="P4589" s="27">
        <v>150513000000</v>
      </c>
      <c r="Q4589" s="27">
        <v>134550096436.74403</v>
      </c>
      <c r="R4589" s="27">
        <v>1</v>
      </c>
      <c r="S4589" s="27">
        <v>1</v>
      </c>
      <c r="T4589" s="33">
        <v>0.7030572776909082</v>
      </c>
      <c r="U4589" s="27">
        <v>4060120000</v>
      </c>
      <c r="V4589" s="27">
        <v>5565902000</v>
      </c>
      <c r="W4589" s="27">
        <v>0</v>
      </c>
      <c r="X4589" s="27"/>
      <c r="Y4589" s="27"/>
      <c r="Z4589" s="27">
        <v>1</v>
      </c>
    </row>
    <row r="4590" spans="1:26">
      <c r="A4590" s="27">
        <v>1987</v>
      </c>
      <c r="B4590" t="s">
        <v>11</v>
      </c>
      <c r="C4590" s="27"/>
      <c r="D4590" s="27"/>
      <c r="E4590" s="27"/>
      <c r="F4590" s="27">
        <v>0</v>
      </c>
      <c r="G4590" s="27">
        <v>0</v>
      </c>
      <c r="H4590" s="27">
        <v>1</v>
      </c>
      <c r="I4590" s="27">
        <v>0</v>
      </c>
      <c r="J4590" s="27">
        <v>0</v>
      </c>
      <c r="K4590" s="27">
        <v>1</v>
      </c>
      <c r="L4590" s="27">
        <v>1</v>
      </c>
      <c r="M4590" s="27">
        <v>0</v>
      </c>
      <c r="N4590" s="27">
        <v>0</v>
      </c>
      <c r="O4590" s="27">
        <v>0</v>
      </c>
      <c r="P4590" s="27">
        <v>165058000000</v>
      </c>
      <c r="Q4590" s="27">
        <v>147540738281.81686</v>
      </c>
      <c r="R4590" s="27">
        <v>1</v>
      </c>
      <c r="S4590" s="27">
        <v>1</v>
      </c>
      <c r="T4590" s="33">
        <v>0.74330063470010233</v>
      </c>
      <c r="U4590" s="27">
        <v>5162859823.6999998</v>
      </c>
      <c r="V4590" s="27">
        <v>7346457000</v>
      </c>
      <c r="W4590" s="27">
        <v>0</v>
      </c>
      <c r="X4590" s="27"/>
      <c r="Y4590" s="27"/>
      <c r="Z4590" s="27">
        <v>1</v>
      </c>
    </row>
    <row r="4591" spans="1:26">
      <c r="A4591" s="27">
        <v>1988</v>
      </c>
      <c r="B4591" t="s">
        <v>11</v>
      </c>
      <c r="C4591" s="27"/>
      <c r="D4591" s="27"/>
      <c r="E4591" s="27"/>
      <c r="F4591" s="27">
        <v>0</v>
      </c>
      <c r="G4591" s="27">
        <v>0</v>
      </c>
      <c r="H4591" s="27">
        <v>1</v>
      </c>
      <c r="I4591" s="27">
        <v>0</v>
      </c>
      <c r="J4591" s="27">
        <v>0</v>
      </c>
      <c r="K4591" s="27">
        <v>1</v>
      </c>
      <c r="L4591" s="27">
        <v>1</v>
      </c>
      <c r="M4591" s="27">
        <v>0</v>
      </c>
      <c r="N4591" s="27">
        <v>0</v>
      </c>
      <c r="O4591" s="27">
        <v>0</v>
      </c>
      <c r="P4591" s="27">
        <v>201926000000</v>
      </c>
      <c r="Q4591" s="27">
        <v>181611549975.80399</v>
      </c>
      <c r="R4591" s="27">
        <v>1</v>
      </c>
      <c r="S4591" s="27">
        <v>1</v>
      </c>
      <c r="T4591" s="33">
        <v>0.80560957079318884</v>
      </c>
      <c r="U4591" s="27">
        <v>4804486770.6999998</v>
      </c>
      <c r="V4591" s="27">
        <v>7426840000</v>
      </c>
      <c r="W4591" s="27">
        <v>0</v>
      </c>
      <c r="X4591" s="27"/>
      <c r="Y4591" s="27"/>
      <c r="Z4591" s="27">
        <v>1</v>
      </c>
    </row>
    <row r="4592" spans="1:26">
      <c r="A4592" s="27">
        <v>1989</v>
      </c>
      <c r="B4592" t="s">
        <v>11</v>
      </c>
      <c r="C4592" s="27"/>
      <c r="D4592" s="27"/>
      <c r="E4592" s="27"/>
      <c r="F4592" s="27">
        <v>0</v>
      </c>
      <c r="G4592" s="27">
        <v>0</v>
      </c>
      <c r="H4592" s="27">
        <v>1</v>
      </c>
      <c r="I4592" s="27">
        <v>0</v>
      </c>
      <c r="J4592" s="27">
        <v>0</v>
      </c>
      <c r="K4592" s="27">
        <v>1</v>
      </c>
      <c r="L4592" s="27">
        <v>1</v>
      </c>
      <c r="M4592" s="27">
        <v>0</v>
      </c>
      <c r="N4592" s="27">
        <v>0</v>
      </c>
      <c r="O4592" s="27">
        <v>0</v>
      </c>
      <c r="P4592" s="27">
        <v>246079000000</v>
      </c>
      <c r="Q4592" s="27">
        <v>221400669713.58926</v>
      </c>
      <c r="R4592" s="27">
        <v>1</v>
      </c>
      <c r="S4592" s="27">
        <v>1</v>
      </c>
      <c r="T4592" s="33">
        <v>0.74679040704290955</v>
      </c>
      <c r="U4592" s="27">
        <v>5090559087.5</v>
      </c>
      <c r="V4592" s="27">
        <v>7820820000</v>
      </c>
      <c r="W4592" s="27">
        <v>0</v>
      </c>
      <c r="X4592" s="27"/>
      <c r="Y4592" s="27"/>
      <c r="Z4592" s="27">
        <v>1</v>
      </c>
    </row>
    <row r="4593" spans="1:26">
      <c r="A4593" s="27">
        <v>1990</v>
      </c>
      <c r="B4593" t="s">
        <v>11</v>
      </c>
      <c r="C4593" s="27"/>
      <c r="D4593" s="27"/>
      <c r="E4593" s="27"/>
      <c r="F4593" s="27">
        <v>0</v>
      </c>
      <c r="G4593" s="27">
        <v>0</v>
      </c>
      <c r="H4593" s="27">
        <v>1</v>
      </c>
      <c r="I4593" s="27">
        <v>0</v>
      </c>
      <c r="J4593" s="27">
        <v>0</v>
      </c>
      <c r="K4593" s="27">
        <v>1</v>
      </c>
      <c r="L4593" s="27">
        <v>1</v>
      </c>
      <c r="M4593" s="27">
        <v>0</v>
      </c>
      <c r="N4593" s="27">
        <v>0</v>
      </c>
      <c r="O4593" s="27">
        <v>0</v>
      </c>
      <c r="P4593" s="27">
        <v>290402000000</v>
      </c>
      <c r="Q4593" s="27">
        <v>261253582805.94467</v>
      </c>
      <c r="R4593" s="27">
        <v>1</v>
      </c>
      <c r="S4593" s="27">
        <v>1</v>
      </c>
      <c r="T4593" s="33">
        <v>0.70566019682121295</v>
      </c>
      <c r="U4593" s="27">
        <v>6551269631</v>
      </c>
      <c r="V4593" s="27">
        <v>11030057000</v>
      </c>
      <c r="W4593" s="27">
        <v>0</v>
      </c>
      <c r="X4593" s="27"/>
      <c r="Y4593" s="27"/>
      <c r="Z4593" s="27">
        <v>1</v>
      </c>
    </row>
    <row r="4594" spans="1:26">
      <c r="A4594" s="27">
        <v>1991</v>
      </c>
      <c r="B4594" t="s">
        <v>11</v>
      </c>
      <c r="C4594" s="27"/>
      <c r="D4594" s="27"/>
      <c r="E4594" s="27"/>
      <c r="F4594" s="27">
        <v>0</v>
      </c>
      <c r="G4594" s="27">
        <v>0</v>
      </c>
      <c r="H4594" s="27">
        <v>1</v>
      </c>
      <c r="I4594" s="27">
        <v>0</v>
      </c>
      <c r="J4594" s="27">
        <v>0</v>
      </c>
      <c r="K4594" s="27">
        <v>1</v>
      </c>
      <c r="L4594" s="27">
        <v>1</v>
      </c>
      <c r="M4594" s="27">
        <v>0</v>
      </c>
      <c r="N4594" s="27">
        <v>0</v>
      </c>
      <c r="O4594" s="27">
        <v>0</v>
      </c>
      <c r="P4594" s="27">
        <v>348139000000</v>
      </c>
      <c r="Q4594" s="27">
        <v>313142768436.92023</v>
      </c>
      <c r="R4594" s="27">
        <v>0</v>
      </c>
      <c r="S4594" s="27">
        <v>1</v>
      </c>
      <c r="T4594" s="33">
        <v>0.64778014054484578</v>
      </c>
      <c r="U4594" s="27">
        <v>6765838319.6999998</v>
      </c>
      <c r="V4594" s="27">
        <v>11927945000</v>
      </c>
      <c r="W4594" s="27">
        <v>0</v>
      </c>
      <c r="X4594" s="27"/>
      <c r="Y4594" s="27"/>
      <c r="Z4594" s="27">
        <v>1</v>
      </c>
    </row>
    <row r="4595" spans="1:26">
      <c r="A4595" s="27">
        <v>1992</v>
      </c>
      <c r="B4595" t="s">
        <v>11</v>
      </c>
      <c r="C4595" s="27"/>
      <c r="D4595" s="27"/>
      <c r="E4595" s="27"/>
      <c r="F4595" s="27">
        <v>0</v>
      </c>
      <c r="G4595" s="27">
        <v>0</v>
      </c>
      <c r="H4595" s="27">
        <v>1</v>
      </c>
      <c r="I4595" s="27">
        <v>0</v>
      </c>
      <c r="J4595" s="27">
        <v>0</v>
      </c>
      <c r="K4595" s="27">
        <v>1</v>
      </c>
      <c r="L4595" s="27">
        <v>1</v>
      </c>
      <c r="M4595" s="27">
        <v>0</v>
      </c>
      <c r="N4595" s="27">
        <v>0</v>
      </c>
      <c r="O4595" s="27">
        <v>0</v>
      </c>
      <c r="P4595" s="27">
        <v>403733000000</v>
      </c>
      <c r="Q4595" s="27">
        <v>363157598226.11395</v>
      </c>
      <c r="R4595" s="27">
        <v>0</v>
      </c>
      <c r="S4595" s="27">
        <v>1</v>
      </c>
      <c r="T4595" s="33">
        <v>0.62587770846912083</v>
      </c>
      <c r="U4595" s="27">
        <v>5949557625</v>
      </c>
      <c r="V4595" s="27">
        <v>11965980000</v>
      </c>
      <c r="W4595" s="27">
        <v>0</v>
      </c>
      <c r="X4595" s="27"/>
      <c r="Y4595" s="27"/>
      <c r="Z4595" s="27">
        <v>1</v>
      </c>
    </row>
    <row r="4596" spans="1:26">
      <c r="A4596" s="27">
        <v>1993</v>
      </c>
      <c r="B4596" t="s">
        <v>11</v>
      </c>
      <c r="C4596" s="27"/>
      <c r="D4596" s="27"/>
      <c r="E4596" s="27"/>
      <c r="F4596" s="27">
        <v>0</v>
      </c>
      <c r="G4596" s="27">
        <v>0</v>
      </c>
      <c r="H4596" s="27">
        <v>1</v>
      </c>
      <c r="I4596" s="27">
        <v>0</v>
      </c>
      <c r="J4596" s="27">
        <v>0</v>
      </c>
      <c r="K4596" s="27">
        <v>1</v>
      </c>
      <c r="L4596" s="27">
        <v>1</v>
      </c>
      <c r="M4596" s="27">
        <v>0</v>
      </c>
      <c r="N4596" s="27">
        <v>0</v>
      </c>
      <c r="O4596" s="27">
        <v>0</v>
      </c>
      <c r="P4596" s="27">
        <v>500795000000</v>
      </c>
      <c r="Q4596" s="27">
        <v>500736065605.34082</v>
      </c>
      <c r="R4596" s="27">
        <v>0</v>
      </c>
      <c r="S4596" s="27">
        <v>1</v>
      </c>
      <c r="T4596" s="33">
        <v>0.648154718576755</v>
      </c>
      <c r="U4596" s="27">
        <v>4787170977.1999998</v>
      </c>
      <c r="V4596" s="27">
        <v>12321732000</v>
      </c>
      <c r="W4596" s="27">
        <v>0</v>
      </c>
      <c r="X4596" s="27"/>
      <c r="Y4596" s="27"/>
      <c r="Z4596" s="27">
        <v>1</v>
      </c>
    </row>
    <row r="4597" spans="1:26">
      <c r="A4597" s="27">
        <v>1994</v>
      </c>
      <c r="B4597" t="s">
        <v>11</v>
      </c>
      <c r="C4597" s="27"/>
      <c r="D4597" s="27"/>
      <c r="E4597" s="27"/>
      <c r="F4597" s="27">
        <v>0</v>
      </c>
      <c r="G4597" s="27">
        <v>0</v>
      </c>
      <c r="H4597" s="27">
        <v>1</v>
      </c>
      <c r="I4597" s="27">
        <v>0</v>
      </c>
      <c r="J4597" s="27">
        <v>0</v>
      </c>
      <c r="K4597" s="27">
        <v>1</v>
      </c>
      <c r="L4597" s="27">
        <v>1</v>
      </c>
      <c r="M4597" s="27">
        <v>0</v>
      </c>
      <c r="N4597" s="27">
        <v>0</v>
      </c>
      <c r="O4597" s="27">
        <v>0</v>
      </c>
      <c r="P4597" s="27">
        <v>527811000000.00006</v>
      </c>
      <c r="Q4597" s="27">
        <v>527813238126.27771</v>
      </c>
      <c r="R4597" s="27">
        <v>0</v>
      </c>
      <c r="S4597" s="27">
        <v>1</v>
      </c>
      <c r="T4597" s="33">
        <v>0.69545665111729171</v>
      </c>
      <c r="U4597" s="27">
        <v>3860122108.8000002</v>
      </c>
      <c r="V4597" s="27">
        <v>13037649000</v>
      </c>
      <c r="W4597" s="27">
        <v>0</v>
      </c>
      <c r="X4597" s="27"/>
      <c r="Y4597" s="27"/>
      <c r="Z4597" s="27">
        <v>1</v>
      </c>
    </row>
    <row r="4598" spans="1:26">
      <c r="A4598" s="27">
        <v>1995</v>
      </c>
      <c r="B4598" t="s">
        <v>11</v>
      </c>
      <c r="C4598" s="27"/>
      <c r="D4598" s="27"/>
      <c r="E4598" s="27"/>
      <c r="F4598" s="27">
        <v>0</v>
      </c>
      <c r="G4598" s="27">
        <v>0</v>
      </c>
      <c r="H4598" s="27">
        <v>1</v>
      </c>
      <c r="I4598" s="27">
        <v>0</v>
      </c>
      <c r="J4598" s="27">
        <v>0</v>
      </c>
      <c r="K4598" s="27">
        <v>1</v>
      </c>
      <c r="L4598" s="27">
        <v>1</v>
      </c>
      <c r="M4598" s="27">
        <v>0</v>
      </c>
      <c r="N4598" s="27">
        <v>0</v>
      </c>
      <c r="O4598" s="27">
        <v>0</v>
      </c>
      <c r="P4598" s="27">
        <v>360096000000</v>
      </c>
      <c r="Q4598" s="27">
        <v>360073909243.85455</v>
      </c>
      <c r="R4598" s="27">
        <v>0</v>
      </c>
      <c r="S4598" s="27">
        <v>1</v>
      </c>
      <c r="T4598" s="33">
        <v>0.69736071622307827</v>
      </c>
      <c r="U4598" s="27">
        <v>15828245234.299999</v>
      </c>
      <c r="V4598" s="27">
        <v>13823076000</v>
      </c>
      <c r="W4598" s="27">
        <v>0</v>
      </c>
      <c r="X4598" s="27"/>
      <c r="Y4598" s="27"/>
      <c r="Z4598" s="27">
        <v>1</v>
      </c>
    </row>
    <row r="4599" spans="1:26">
      <c r="A4599" s="27">
        <v>1996</v>
      </c>
      <c r="B4599" t="s">
        <v>11</v>
      </c>
      <c r="C4599" s="27"/>
      <c r="D4599" s="27"/>
      <c r="E4599" s="27"/>
      <c r="F4599" s="27">
        <v>0</v>
      </c>
      <c r="G4599" s="27">
        <v>0</v>
      </c>
      <c r="H4599" s="27">
        <v>1</v>
      </c>
      <c r="I4599" s="27">
        <v>0</v>
      </c>
      <c r="J4599" s="27">
        <v>0</v>
      </c>
      <c r="K4599" s="27">
        <v>1</v>
      </c>
      <c r="L4599" s="27">
        <v>1</v>
      </c>
      <c r="M4599" s="27">
        <v>0</v>
      </c>
      <c r="N4599" s="27">
        <v>0</v>
      </c>
      <c r="O4599" s="27">
        <v>0</v>
      </c>
      <c r="P4599" s="27">
        <v>410973000000</v>
      </c>
      <c r="Q4599" s="27">
        <v>410975595310.15607</v>
      </c>
      <c r="R4599" s="27">
        <v>0</v>
      </c>
      <c r="S4599" s="27">
        <v>1</v>
      </c>
      <c r="T4599" s="33">
        <v>0.69966405838602452</v>
      </c>
      <c r="U4599" s="27">
        <v>13278784366.200001</v>
      </c>
      <c r="V4599" s="27">
        <v>12568081000</v>
      </c>
      <c r="W4599" s="27">
        <v>0</v>
      </c>
      <c r="X4599" s="27"/>
      <c r="Y4599" s="27"/>
      <c r="Z4599" s="27">
        <v>1</v>
      </c>
    </row>
    <row r="4600" spans="1:26">
      <c r="A4600" s="27">
        <v>1997</v>
      </c>
      <c r="B4600" t="s">
        <v>11</v>
      </c>
      <c r="C4600" s="27"/>
      <c r="D4600" s="27"/>
      <c r="E4600" s="27"/>
      <c r="F4600" s="27">
        <v>0</v>
      </c>
      <c r="G4600" s="27">
        <v>0</v>
      </c>
      <c r="H4600" s="27">
        <v>1</v>
      </c>
      <c r="I4600" s="27">
        <v>0</v>
      </c>
      <c r="J4600" s="27">
        <v>0</v>
      </c>
      <c r="K4600" s="27">
        <v>1</v>
      </c>
      <c r="L4600" s="27">
        <v>1</v>
      </c>
      <c r="M4600" s="27">
        <v>0</v>
      </c>
      <c r="N4600" s="27">
        <v>0</v>
      </c>
      <c r="O4600" s="27">
        <v>0</v>
      </c>
      <c r="P4600" s="27">
        <v>500416000000</v>
      </c>
      <c r="Q4600" s="27">
        <v>500413483109.17474</v>
      </c>
      <c r="R4600" s="27">
        <v>0</v>
      </c>
      <c r="S4600" s="27">
        <v>1</v>
      </c>
      <c r="T4600" s="33">
        <v>0.71538944173936525</v>
      </c>
      <c r="U4600" s="27">
        <v>9087522293.7999992</v>
      </c>
      <c r="V4600" s="27">
        <v>11355933000</v>
      </c>
      <c r="W4600" s="27">
        <v>0</v>
      </c>
      <c r="X4600" s="27"/>
      <c r="Y4600" s="27"/>
      <c r="Z4600" s="27">
        <v>1</v>
      </c>
    </row>
    <row r="4601" spans="1:26">
      <c r="A4601" s="27">
        <v>1998</v>
      </c>
      <c r="B4601" t="s">
        <v>11</v>
      </c>
      <c r="C4601" s="27"/>
      <c r="D4601" s="27"/>
      <c r="E4601" s="27"/>
      <c r="F4601" s="27">
        <v>0</v>
      </c>
      <c r="G4601" s="27">
        <v>0</v>
      </c>
      <c r="H4601" s="27">
        <v>1</v>
      </c>
      <c r="I4601" s="27">
        <v>0</v>
      </c>
      <c r="J4601" s="27">
        <v>0</v>
      </c>
      <c r="K4601" s="27">
        <v>1</v>
      </c>
      <c r="L4601" s="27">
        <v>1</v>
      </c>
      <c r="M4601" s="27">
        <v>0</v>
      </c>
      <c r="N4601" s="27">
        <v>0</v>
      </c>
      <c r="O4601" s="27">
        <v>0</v>
      </c>
      <c r="P4601" s="27">
        <v>526522000000.00006</v>
      </c>
      <c r="Q4601" s="27">
        <v>526502129378.28375</v>
      </c>
      <c r="R4601" s="27">
        <v>0</v>
      </c>
      <c r="S4601" s="27">
        <v>1</v>
      </c>
      <c r="T4601" s="33">
        <v>0.63293736472878814</v>
      </c>
      <c r="U4601" s="27">
        <v>8379947063.3000002</v>
      </c>
      <c r="V4601" s="27">
        <v>11513694000</v>
      </c>
      <c r="W4601" s="27">
        <v>0</v>
      </c>
      <c r="X4601" s="27"/>
      <c r="Y4601" s="27"/>
      <c r="Z4601" s="27">
        <v>1</v>
      </c>
    </row>
    <row r="4602" spans="1:26">
      <c r="A4602" s="27">
        <v>1999</v>
      </c>
      <c r="B4602" t="s">
        <v>11</v>
      </c>
      <c r="C4602" s="27"/>
      <c r="D4602" s="27"/>
      <c r="E4602" s="27"/>
      <c r="F4602" s="27">
        <v>0</v>
      </c>
      <c r="G4602" s="27">
        <v>0</v>
      </c>
      <c r="H4602" s="27">
        <v>1</v>
      </c>
      <c r="I4602" s="27">
        <v>0</v>
      </c>
      <c r="J4602" s="27">
        <v>0</v>
      </c>
      <c r="K4602" s="27">
        <v>1</v>
      </c>
      <c r="L4602" s="27">
        <v>1</v>
      </c>
      <c r="M4602" s="27">
        <v>0</v>
      </c>
      <c r="N4602" s="27">
        <v>0</v>
      </c>
      <c r="O4602" s="27">
        <v>0</v>
      </c>
      <c r="P4602" s="27">
        <v>600225000000</v>
      </c>
      <c r="Q4602" s="27">
        <v>600232874042.92712</v>
      </c>
      <c r="R4602" s="27">
        <v>0</v>
      </c>
      <c r="S4602" s="27">
        <v>1</v>
      </c>
      <c r="T4602" s="33">
        <v>0.59173831677950461</v>
      </c>
      <c r="U4602" s="27">
        <v>4871348033.3000002</v>
      </c>
      <c r="V4602" s="27">
        <v>11026890000</v>
      </c>
      <c r="W4602" s="27">
        <v>0</v>
      </c>
      <c r="X4602" s="27"/>
      <c r="Y4602" s="27"/>
      <c r="Z4602" s="27">
        <v>1</v>
      </c>
    </row>
    <row r="4603" spans="1:26">
      <c r="A4603" s="27">
        <v>2000</v>
      </c>
      <c r="B4603" t="s">
        <v>11</v>
      </c>
      <c r="C4603" s="27">
        <v>0</v>
      </c>
      <c r="D4603" s="27">
        <v>0</v>
      </c>
      <c r="E4603" s="27">
        <v>0</v>
      </c>
      <c r="F4603" s="27">
        <v>0</v>
      </c>
      <c r="G4603" s="27">
        <v>0</v>
      </c>
      <c r="H4603" s="27">
        <v>1</v>
      </c>
      <c r="I4603" s="27">
        <v>0</v>
      </c>
      <c r="J4603" s="27">
        <v>0</v>
      </c>
      <c r="K4603" s="27">
        <v>1</v>
      </c>
      <c r="L4603" s="27">
        <v>1</v>
      </c>
      <c r="M4603" s="27">
        <v>1</v>
      </c>
      <c r="N4603" s="27">
        <v>0</v>
      </c>
      <c r="O4603" s="27">
        <v>0</v>
      </c>
      <c r="P4603" s="27">
        <v>707909000000</v>
      </c>
      <c r="Q4603" s="27">
        <v>707906744574.64355</v>
      </c>
      <c r="R4603" s="27">
        <v>0</v>
      </c>
      <c r="S4603" s="27">
        <v>1</v>
      </c>
      <c r="T4603" s="33">
        <v>0.62919927379193319</v>
      </c>
      <c r="U4603" s="27">
        <v>377869958.19999999</v>
      </c>
      <c r="V4603" s="27">
        <v>11443823000</v>
      </c>
      <c r="W4603" s="27">
        <v>0</v>
      </c>
      <c r="X4603" s="27"/>
      <c r="Y4603" s="27"/>
      <c r="Z4603" s="27">
        <v>1</v>
      </c>
    </row>
    <row r="4604" spans="1:26">
      <c r="A4604" s="27">
        <v>2001</v>
      </c>
      <c r="B4604" t="s">
        <v>11</v>
      </c>
      <c r="C4604" s="27">
        <v>0</v>
      </c>
      <c r="D4604" s="27">
        <v>0</v>
      </c>
      <c r="E4604" s="27">
        <v>0</v>
      </c>
      <c r="F4604" s="27">
        <v>0</v>
      </c>
      <c r="G4604" s="27">
        <v>0</v>
      </c>
      <c r="H4604" s="27">
        <v>1</v>
      </c>
      <c r="I4604" s="27">
        <v>0</v>
      </c>
      <c r="J4604" s="27">
        <v>0</v>
      </c>
      <c r="K4604" s="27">
        <v>1</v>
      </c>
      <c r="L4604" s="27">
        <v>1</v>
      </c>
      <c r="M4604" s="27">
        <v>1</v>
      </c>
      <c r="N4604" s="27">
        <v>0</v>
      </c>
      <c r="O4604" s="27">
        <v>0</v>
      </c>
      <c r="P4604" s="27">
        <v>756693000000</v>
      </c>
      <c r="Q4604" s="27">
        <v>756706300589.79053</v>
      </c>
      <c r="R4604" s="27">
        <v>0</v>
      </c>
      <c r="S4604" s="27">
        <v>1</v>
      </c>
      <c r="T4604" s="33">
        <v>0.61588871891054842</v>
      </c>
      <c r="U4604" s="27">
        <v>364476834.60000002</v>
      </c>
      <c r="V4604" s="27">
        <v>10883199000</v>
      </c>
      <c r="W4604" s="27">
        <v>0</v>
      </c>
      <c r="X4604" s="27"/>
      <c r="Y4604" s="27"/>
      <c r="Z4604" s="27">
        <v>1</v>
      </c>
    </row>
    <row r="4605" spans="1:26">
      <c r="A4605" s="27">
        <v>2002</v>
      </c>
      <c r="B4605" t="s">
        <v>11</v>
      </c>
      <c r="C4605" s="27">
        <v>0</v>
      </c>
      <c r="D4605" s="27">
        <v>0</v>
      </c>
      <c r="E4605" s="27">
        <v>0</v>
      </c>
      <c r="F4605" s="27">
        <v>0</v>
      </c>
      <c r="G4605" s="27">
        <v>0</v>
      </c>
      <c r="H4605" s="27">
        <v>1</v>
      </c>
      <c r="I4605" s="27">
        <v>0</v>
      </c>
      <c r="J4605" s="27">
        <v>0</v>
      </c>
      <c r="K4605" s="27">
        <v>1</v>
      </c>
      <c r="L4605" s="27">
        <v>1</v>
      </c>
      <c r="M4605" s="27">
        <v>1</v>
      </c>
      <c r="N4605" s="27">
        <v>0</v>
      </c>
      <c r="O4605" s="27">
        <v>0</v>
      </c>
      <c r="P4605" s="27">
        <v>772110000000</v>
      </c>
      <c r="Q4605" s="27">
        <v>772106378935.37695</v>
      </c>
      <c r="R4605" s="27">
        <v>0</v>
      </c>
      <c r="S4605" s="27">
        <v>1</v>
      </c>
      <c r="T4605" s="33">
        <v>0.62466195784303247</v>
      </c>
      <c r="U4605" s="27">
        <v>394287990.39999998</v>
      </c>
      <c r="V4605" s="27">
        <v>10796832000</v>
      </c>
      <c r="W4605" s="27">
        <v>0</v>
      </c>
      <c r="X4605" s="27"/>
      <c r="Y4605" s="27"/>
      <c r="Z4605" s="27">
        <v>1</v>
      </c>
    </row>
    <row r="4606" spans="1:26">
      <c r="A4606" s="27">
        <v>2003</v>
      </c>
      <c r="B4606" t="s">
        <v>11</v>
      </c>
      <c r="C4606" s="27">
        <v>0</v>
      </c>
      <c r="D4606" s="27">
        <v>0</v>
      </c>
      <c r="E4606" s="27">
        <v>0</v>
      </c>
      <c r="F4606" s="27">
        <v>0</v>
      </c>
      <c r="G4606" s="27">
        <v>0</v>
      </c>
      <c r="H4606" s="27">
        <v>1</v>
      </c>
      <c r="I4606" s="27">
        <v>0</v>
      </c>
      <c r="J4606" s="27">
        <v>0</v>
      </c>
      <c r="K4606" s="27">
        <v>1</v>
      </c>
      <c r="L4606" s="27">
        <v>1</v>
      </c>
      <c r="M4606" s="27">
        <v>1</v>
      </c>
      <c r="N4606" s="27">
        <v>0</v>
      </c>
      <c r="O4606" s="27">
        <v>0</v>
      </c>
      <c r="P4606" s="27">
        <v>729335000000</v>
      </c>
      <c r="Q4606" s="27">
        <v>729336319677.44922</v>
      </c>
      <c r="R4606" s="27">
        <v>0</v>
      </c>
      <c r="S4606" s="27">
        <v>1</v>
      </c>
      <c r="T4606" s="33">
        <v>0.61793375018798091</v>
      </c>
      <c r="U4606" s="27">
        <v>430961019.39999998</v>
      </c>
      <c r="V4606" s="27">
        <v>10717085000</v>
      </c>
      <c r="W4606" s="27">
        <v>0</v>
      </c>
      <c r="X4606" s="27"/>
      <c r="Y4606" s="27"/>
      <c r="Z4606" s="27">
        <v>1</v>
      </c>
    </row>
    <row r="4607" spans="1:26">
      <c r="A4607" s="27">
        <v>2004</v>
      </c>
      <c r="B4607" t="s">
        <v>11</v>
      </c>
      <c r="C4607" s="27">
        <v>0</v>
      </c>
      <c r="D4607" s="27">
        <v>0</v>
      </c>
      <c r="E4607" s="27">
        <v>0</v>
      </c>
      <c r="F4607" s="27">
        <v>0</v>
      </c>
      <c r="G4607" s="27">
        <v>0</v>
      </c>
      <c r="H4607" s="27">
        <v>1</v>
      </c>
      <c r="I4607" s="27">
        <v>0</v>
      </c>
      <c r="J4607" s="27">
        <v>0</v>
      </c>
      <c r="K4607" s="27">
        <v>1</v>
      </c>
      <c r="L4607" s="27">
        <v>1</v>
      </c>
      <c r="M4607" s="27">
        <v>1</v>
      </c>
      <c r="N4607" s="27">
        <v>0</v>
      </c>
      <c r="O4607" s="27">
        <v>0</v>
      </c>
      <c r="P4607" s="27">
        <v>782243000000</v>
      </c>
      <c r="Q4607" s="27">
        <v>782240601984.75989</v>
      </c>
      <c r="R4607" s="27">
        <v>0</v>
      </c>
      <c r="S4607" s="27">
        <v>1</v>
      </c>
      <c r="T4607" s="33">
        <v>0.67108711240801089</v>
      </c>
      <c r="U4607" s="27">
        <v>450403960.19999999</v>
      </c>
      <c r="V4607" s="27">
        <v>9566670000</v>
      </c>
      <c r="W4607" s="27">
        <v>0</v>
      </c>
      <c r="X4607" s="27"/>
      <c r="Y4607" s="27"/>
      <c r="Z4607" s="27">
        <v>1</v>
      </c>
    </row>
    <row r="4608" spans="1:26">
      <c r="A4608" s="27">
        <v>2005</v>
      </c>
      <c r="B4608" t="s">
        <v>11</v>
      </c>
      <c r="C4608" s="27">
        <v>0</v>
      </c>
      <c r="D4608" s="27">
        <v>0</v>
      </c>
      <c r="E4608" s="27">
        <v>0</v>
      </c>
      <c r="F4608" s="27">
        <v>0</v>
      </c>
      <c r="G4608" s="27">
        <v>0</v>
      </c>
      <c r="H4608" s="27">
        <v>1</v>
      </c>
      <c r="I4608" s="27">
        <v>0</v>
      </c>
      <c r="J4608" s="27">
        <v>0</v>
      </c>
      <c r="K4608" s="27">
        <v>1</v>
      </c>
      <c r="L4608" s="27">
        <v>1</v>
      </c>
      <c r="M4608" s="27">
        <v>1</v>
      </c>
      <c r="N4608" s="27">
        <v>0</v>
      </c>
      <c r="O4608" s="27">
        <v>0</v>
      </c>
      <c r="P4608" s="27">
        <v>877477000000</v>
      </c>
      <c r="Q4608" s="27">
        <v>877476221382.1012</v>
      </c>
      <c r="R4608" s="27">
        <v>0</v>
      </c>
      <c r="S4608" s="27">
        <v>1</v>
      </c>
      <c r="T4608" s="33">
        <v>0.69599608558540027</v>
      </c>
      <c r="U4608" s="27">
        <v>414516885.39999998</v>
      </c>
      <c r="V4608" s="27">
        <v>9184177000</v>
      </c>
      <c r="W4608" s="27">
        <v>0</v>
      </c>
      <c r="X4608" s="27"/>
      <c r="Y4608" s="27"/>
      <c r="Z4608" s="27">
        <v>1</v>
      </c>
    </row>
    <row r="4609" spans="1:26">
      <c r="A4609" s="27">
        <v>2006</v>
      </c>
      <c r="B4609" t="s">
        <v>11</v>
      </c>
      <c r="C4609" s="27">
        <v>0</v>
      </c>
      <c r="D4609" s="27">
        <v>0</v>
      </c>
      <c r="E4609" s="27">
        <v>0</v>
      </c>
      <c r="F4609" s="27">
        <v>0</v>
      </c>
      <c r="G4609" s="27">
        <v>0</v>
      </c>
      <c r="H4609" s="27">
        <v>1</v>
      </c>
      <c r="I4609" s="27">
        <v>0</v>
      </c>
      <c r="J4609" s="27">
        <v>0</v>
      </c>
      <c r="K4609" s="27">
        <v>1</v>
      </c>
      <c r="L4609" s="27">
        <v>1</v>
      </c>
      <c r="M4609" s="27">
        <v>1</v>
      </c>
      <c r="N4609" s="27">
        <v>0</v>
      </c>
      <c r="O4609" s="27">
        <v>0</v>
      </c>
      <c r="P4609" s="27">
        <v>975383000000</v>
      </c>
      <c r="Q4609" s="27">
        <v>975387131716.08923</v>
      </c>
      <c r="R4609" s="27">
        <v>1</v>
      </c>
      <c r="S4609" s="27">
        <v>1</v>
      </c>
      <c r="T4609" s="33">
        <v>0.83568345932575372</v>
      </c>
      <c r="U4609" s="27">
        <v>436306088</v>
      </c>
      <c r="V4609" s="27">
        <v>4210807000</v>
      </c>
      <c r="W4609" s="27">
        <v>0</v>
      </c>
      <c r="X4609" s="27"/>
      <c r="Y4609" s="27"/>
      <c r="Z4609" s="27">
        <v>1</v>
      </c>
    </row>
    <row r="4610" spans="1:26">
      <c r="A4610" s="27">
        <v>2007</v>
      </c>
      <c r="B4610" t="s">
        <v>11</v>
      </c>
      <c r="C4610" s="27">
        <v>0</v>
      </c>
      <c r="D4610" s="27">
        <v>0</v>
      </c>
      <c r="E4610" s="27">
        <v>0</v>
      </c>
      <c r="F4610" s="27">
        <v>0</v>
      </c>
      <c r="G4610" s="27">
        <v>0</v>
      </c>
      <c r="H4610" s="27">
        <v>1</v>
      </c>
      <c r="I4610" s="27">
        <v>0</v>
      </c>
      <c r="J4610" s="27">
        <v>0</v>
      </c>
      <c r="K4610" s="27">
        <v>1</v>
      </c>
      <c r="L4610" s="27">
        <v>1</v>
      </c>
      <c r="M4610" s="27">
        <v>1</v>
      </c>
      <c r="N4610" s="27">
        <v>0</v>
      </c>
      <c r="O4610" s="27">
        <v>0</v>
      </c>
      <c r="P4610" s="27">
        <v>1052696999999.9999</v>
      </c>
      <c r="Q4610" s="27">
        <v>1052696282278.8748</v>
      </c>
      <c r="R4610" s="27">
        <v>1</v>
      </c>
      <c r="S4610" s="27">
        <v>1</v>
      </c>
      <c r="T4610" s="33">
        <v>0.90473952627382648</v>
      </c>
      <c r="U4610" s="27">
        <v>458304105</v>
      </c>
      <c r="V4610" s="27">
        <v>4540269000</v>
      </c>
      <c r="W4610" s="27">
        <v>0</v>
      </c>
      <c r="X4610" s="27"/>
      <c r="Y4610" s="27"/>
      <c r="Z4610" s="27">
        <v>1</v>
      </c>
    </row>
    <row r="4611" spans="1:26">
      <c r="A4611" s="27">
        <v>2008</v>
      </c>
      <c r="B4611" t="s">
        <v>11</v>
      </c>
      <c r="C4611" s="27">
        <v>0</v>
      </c>
      <c r="D4611" s="27">
        <v>0</v>
      </c>
      <c r="E4611" s="27">
        <v>0</v>
      </c>
      <c r="F4611" s="27">
        <v>0</v>
      </c>
      <c r="G4611" s="27">
        <v>0</v>
      </c>
      <c r="H4611" s="27">
        <v>1</v>
      </c>
      <c r="I4611" s="27">
        <v>0</v>
      </c>
      <c r="J4611" s="27">
        <v>0</v>
      </c>
      <c r="K4611" s="27">
        <v>1</v>
      </c>
      <c r="L4611" s="27">
        <v>1</v>
      </c>
      <c r="M4611" s="27">
        <v>1</v>
      </c>
      <c r="N4611" s="27">
        <v>0</v>
      </c>
      <c r="O4611" s="27">
        <v>0</v>
      </c>
      <c r="P4611" s="27">
        <v>1109987000000</v>
      </c>
      <c r="Q4611" s="27">
        <v>1109989063586.6196</v>
      </c>
      <c r="R4611" s="27">
        <v>1</v>
      </c>
      <c r="S4611" s="27">
        <v>1</v>
      </c>
      <c r="T4611" s="33">
        <v>0.91944034308119871</v>
      </c>
      <c r="U4611" s="27">
        <v>446709105.39999998</v>
      </c>
      <c r="V4611" s="27">
        <v>5866563000</v>
      </c>
      <c r="W4611" s="27">
        <v>0</v>
      </c>
      <c r="X4611" s="27">
        <v>1449000000</v>
      </c>
      <c r="Y4611" s="27"/>
      <c r="Z4611" s="27">
        <v>1</v>
      </c>
    </row>
    <row r="4612" spans="1:26">
      <c r="A4612" s="27">
        <v>2009</v>
      </c>
      <c r="B4612" t="s">
        <v>11</v>
      </c>
      <c r="C4612" s="27">
        <v>1000000000</v>
      </c>
      <c r="D4612" s="27">
        <v>250000000</v>
      </c>
      <c r="E4612" s="27">
        <v>0</v>
      </c>
      <c r="F4612" s="27">
        <v>1005000000</v>
      </c>
      <c r="G4612" s="27">
        <v>0</v>
      </c>
      <c r="H4612" s="27">
        <v>1</v>
      </c>
      <c r="I4612" s="27">
        <v>0</v>
      </c>
      <c r="J4612" s="27">
        <v>0</v>
      </c>
      <c r="K4612" s="27">
        <v>1</v>
      </c>
      <c r="L4612" s="27">
        <v>1</v>
      </c>
      <c r="M4612" s="27">
        <v>1</v>
      </c>
      <c r="N4612" s="27">
        <v>0</v>
      </c>
      <c r="O4612" s="27">
        <v>0</v>
      </c>
      <c r="P4612" s="27">
        <v>900047000000</v>
      </c>
      <c r="Q4612" s="27">
        <v>900045350649.35059</v>
      </c>
      <c r="R4612" s="27">
        <v>1</v>
      </c>
      <c r="S4612" s="27">
        <v>1</v>
      </c>
      <c r="T4612" s="33">
        <v>0.81595367947064712</v>
      </c>
      <c r="U4612" s="27">
        <v>4469790297.1000004</v>
      </c>
      <c r="V4612" s="27">
        <v>10142553000</v>
      </c>
      <c r="W4612" s="27">
        <v>0</v>
      </c>
      <c r="X4612" s="27">
        <v>3325000000</v>
      </c>
      <c r="Y4612" s="27"/>
      <c r="Z4612" s="27">
        <v>1</v>
      </c>
    </row>
    <row r="4613" spans="1:26">
      <c r="A4613" s="27">
        <v>2010</v>
      </c>
      <c r="B4613" t="s">
        <v>11</v>
      </c>
      <c r="C4613" s="27">
        <v>1000000000</v>
      </c>
      <c r="D4613" s="27">
        <v>500000000</v>
      </c>
      <c r="E4613" s="27">
        <v>0</v>
      </c>
      <c r="F4613" s="27">
        <v>0</v>
      </c>
      <c r="G4613" s="27">
        <v>0</v>
      </c>
      <c r="H4613" s="27">
        <v>1</v>
      </c>
      <c r="I4613" s="27">
        <v>0</v>
      </c>
      <c r="J4613" s="27">
        <v>0</v>
      </c>
      <c r="K4613" s="27">
        <v>1</v>
      </c>
      <c r="L4613" s="27">
        <v>1</v>
      </c>
      <c r="M4613" s="27">
        <v>1</v>
      </c>
      <c r="N4613" s="27">
        <v>0</v>
      </c>
      <c r="O4613" s="27">
        <v>0</v>
      </c>
      <c r="P4613" s="27">
        <v>1057800999999.9999</v>
      </c>
      <c r="Q4613" s="27">
        <v>1057801295584.0457</v>
      </c>
      <c r="R4613" s="27">
        <v>1</v>
      </c>
      <c r="S4613" s="27">
        <v>1</v>
      </c>
      <c r="T4613" s="33">
        <v>1.0070075781651076</v>
      </c>
      <c r="U4613" s="27">
        <v>4390926236.3000002</v>
      </c>
      <c r="V4613" s="27">
        <v>12461571000</v>
      </c>
      <c r="W4613" s="27">
        <v>0</v>
      </c>
      <c r="X4613" s="27">
        <v>4869000000</v>
      </c>
      <c r="Y4613" s="27"/>
      <c r="Z4613" s="27">
        <v>1</v>
      </c>
    </row>
    <row r="4614" spans="1:26">
      <c r="A4614" s="27">
        <v>2011</v>
      </c>
      <c r="B4614" t="s">
        <v>11</v>
      </c>
      <c r="C4614" s="27">
        <v>1375000000</v>
      </c>
      <c r="D4614" s="27">
        <v>875000000</v>
      </c>
      <c r="E4614" s="27">
        <v>0</v>
      </c>
      <c r="F4614" s="27">
        <v>375000000</v>
      </c>
      <c r="G4614" s="27">
        <v>0</v>
      </c>
      <c r="H4614" s="27">
        <v>1</v>
      </c>
      <c r="I4614" s="27">
        <v>0</v>
      </c>
      <c r="J4614" s="27">
        <v>0</v>
      </c>
      <c r="K4614" s="27">
        <v>1</v>
      </c>
      <c r="L4614" s="27">
        <v>1</v>
      </c>
      <c r="M4614" s="27">
        <v>1</v>
      </c>
      <c r="N4614" s="27">
        <v>0</v>
      </c>
      <c r="O4614" s="27">
        <v>0</v>
      </c>
      <c r="P4614" s="27">
        <v>1180487000000</v>
      </c>
      <c r="Q4614" s="27">
        <v>1180489601957.6121</v>
      </c>
      <c r="R4614" s="27">
        <v>1</v>
      </c>
      <c r="S4614" s="27">
        <v>1</v>
      </c>
      <c r="T4614" s="33">
        <v>1.116808011796752</v>
      </c>
      <c r="U4614" s="27">
        <v>4377354546.8000002</v>
      </c>
      <c r="V4614" s="27">
        <v>13590448000</v>
      </c>
      <c r="W4614" s="27">
        <v>0</v>
      </c>
      <c r="X4614" s="27">
        <v>5333000000</v>
      </c>
      <c r="Y4614" s="27"/>
      <c r="Z4614" s="27">
        <v>1</v>
      </c>
    </row>
    <row r="4615" spans="1:26">
      <c r="A4615" s="27">
        <v>2012</v>
      </c>
      <c r="B4615" t="s">
        <v>11</v>
      </c>
      <c r="C4615" s="27">
        <v>1375000000</v>
      </c>
      <c r="D4615" s="27">
        <v>1250000000</v>
      </c>
      <c r="E4615" s="27">
        <v>0</v>
      </c>
      <c r="F4615" s="27">
        <v>0</v>
      </c>
      <c r="G4615" s="27">
        <v>0</v>
      </c>
      <c r="H4615" s="27">
        <v>1</v>
      </c>
      <c r="I4615" s="27">
        <v>0</v>
      </c>
      <c r="J4615" s="27">
        <v>0</v>
      </c>
      <c r="K4615" s="27">
        <v>1</v>
      </c>
      <c r="L4615" s="27">
        <v>1</v>
      </c>
      <c r="M4615" s="27">
        <v>1</v>
      </c>
      <c r="N4615" s="27">
        <v>0</v>
      </c>
      <c r="O4615" s="27">
        <v>0</v>
      </c>
      <c r="P4615" s="27">
        <v>1201094000000</v>
      </c>
      <c r="Q4615" s="27">
        <v>1201089987015.4524</v>
      </c>
      <c r="R4615" s="27">
        <v>1</v>
      </c>
      <c r="S4615" s="27">
        <v>1</v>
      </c>
      <c r="T4615" s="33">
        <v>0.99562684078172081</v>
      </c>
      <c r="U4615" s="27">
        <v>4382059019</v>
      </c>
      <c r="V4615" s="27">
        <v>14706222000</v>
      </c>
      <c r="W4615" s="27">
        <v>0</v>
      </c>
      <c r="X4615" s="27">
        <v>5294000000</v>
      </c>
      <c r="Y4615" s="27"/>
      <c r="Z4615" s="27">
        <v>1</v>
      </c>
    </row>
    <row r="4616" spans="1:26">
      <c r="A4616" s="27">
        <v>2013</v>
      </c>
      <c r="B4616" t="s">
        <v>11</v>
      </c>
      <c r="C4616" s="27">
        <v>1375000000</v>
      </c>
      <c r="D4616" s="27">
        <v>1375000000</v>
      </c>
      <c r="E4616" s="27">
        <v>0</v>
      </c>
      <c r="F4616" s="27">
        <v>1000000000</v>
      </c>
      <c r="G4616" s="27">
        <v>0</v>
      </c>
      <c r="H4616" s="27">
        <v>1</v>
      </c>
      <c r="I4616" s="27">
        <v>0</v>
      </c>
      <c r="J4616" s="27">
        <v>0</v>
      </c>
      <c r="K4616" s="27">
        <v>1</v>
      </c>
      <c r="L4616" s="27">
        <v>1</v>
      </c>
      <c r="M4616" s="27">
        <v>1</v>
      </c>
      <c r="N4616" s="27">
        <v>0</v>
      </c>
      <c r="O4616" s="27">
        <v>0</v>
      </c>
      <c r="P4616" s="27">
        <v>1274444000000</v>
      </c>
      <c r="Q4616" s="27">
        <v>1274443084716.5676</v>
      </c>
      <c r="R4616" s="27">
        <v>1</v>
      </c>
      <c r="S4616" s="27">
        <v>1</v>
      </c>
      <c r="T4616" s="33">
        <v>0.99710818219516861</v>
      </c>
      <c r="U4616" s="27">
        <v>4390840700.3999996</v>
      </c>
      <c r="V4616" s="27">
        <v>15062529000</v>
      </c>
      <c r="W4616" s="27">
        <v>0</v>
      </c>
      <c r="X4616" s="27">
        <v>5245000000</v>
      </c>
      <c r="Y4616" s="27"/>
      <c r="Z4616" s="27">
        <v>1</v>
      </c>
    </row>
    <row r="4617" spans="1:26">
      <c r="A4617" s="27">
        <v>2014</v>
      </c>
      <c r="B4617" t="s">
        <v>11</v>
      </c>
      <c r="C4617" s="27">
        <v>1263888896</v>
      </c>
      <c r="D4617" s="27">
        <v>1263888896</v>
      </c>
      <c r="E4617" s="27">
        <v>0</v>
      </c>
      <c r="F4617" s="27">
        <v>0</v>
      </c>
      <c r="G4617" s="27">
        <v>0</v>
      </c>
      <c r="H4617" s="27">
        <v>1</v>
      </c>
      <c r="I4617" s="27">
        <v>0</v>
      </c>
      <c r="J4617" s="27">
        <v>0</v>
      </c>
      <c r="K4617" s="27">
        <v>1</v>
      </c>
      <c r="L4617" s="27">
        <v>1</v>
      </c>
      <c r="M4617" s="27">
        <v>1</v>
      </c>
      <c r="N4617" s="27">
        <v>0</v>
      </c>
      <c r="O4617" s="27">
        <v>0</v>
      </c>
      <c r="P4617" s="27">
        <v>1314569000000</v>
      </c>
      <c r="Q4617" s="27">
        <v>1314563967425.2397</v>
      </c>
      <c r="R4617" s="27">
        <v>1</v>
      </c>
      <c r="S4617" s="27">
        <v>1</v>
      </c>
      <c r="T4617" s="33">
        <v>0.96696016921402161</v>
      </c>
      <c r="U4617" s="27">
        <v>4130839828</v>
      </c>
      <c r="V4617" s="27">
        <v>14874159000</v>
      </c>
      <c r="W4617" s="27">
        <v>0</v>
      </c>
      <c r="X4617" s="27">
        <v>3997000000</v>
      </c>
      <c r="Y4617" s="27"/>
      <c r="Z4617" s="27">
        <v>1</v>
      </c>
    </row>
    <row r="4618" spans="1:26">
      <c r="A4618" s="27">
        <v>2015</v>
      </c>
      <c r="B4618" t="s">
        <v>11</v>
      </c>
      <c r="C4618" s="27">
        <v>1099206368</v>
      </c>
      <c r="D4618" s="27">
        <v>1099206368</v>
      </c>
      <c r="E4618" s="27">
        <v>0</v>
      </c>
      <c r="F4618" s="27">
        <v>0</v>
      </c>
      <c r="G4618" s="27">
        <v>0</v>
      </c>
      <c r="H4618" s="27">
        <v>1</v>
      </c>
      <c r="I4618" s="27">
        <v>0</v>
      </c>
      <c r="J4618" s="27">
        <v>0</v>
      </c>
      <c r="K4618" s="27">
        <v>1</v>
      </c>
      <c r="L4618" s="27">
        <v>1</v>
      </c>
      <c r="M4618" s="27">
        <v>1</v>
      </c>
      <c r="N4618" s="27">
        <v>0</v>
      </c>
      <c r="O4618" s="27">
        <v>0</v>
      </c>
      <c r="P4618" s="27">
        <v>1170567000000</v>
      </c>
      <c r="Q4618" s="27">
        <v>1170564619927.6895</v>
      </c>
      <c r="R4618" s="27">
        <v>1</v>
      </c>
      <c r="S4618" s="27">
        <v>1</v>
      </c>
      <c r="T4618" s="33">
        <v>0.821813335342235</v>
      </c>
      <c r="U4618" s="27">
        <v>3950986447.3000002</v>
      </c>
      <c r="V4618" s="27">
        <v>14747899000</v>
      </c>
      <c r="W4618" s="27">
        <v>0</v>
      </c>
      <c r="X4618" s="27">
        <v>3732000000</v>
      </c>
      <c r="Y4618" s="27"/>
      <c r="Z4618" s="27">
        <v>1</v>
      </c>
    </row>
    <row r="4619" spans="1:26">
      <c r="A4619" s="27">
        <v>2016</v>
      </c>
      <c r="B4619" t="s">
        <v>11</v>
      </c>
      <c r="C4619" s="27">
        <v>934523840</v>
      </c>
      <c r="D4619" s="27">
        <v>934523840</v>
      </c>
      <c r="E4619" s="27">
        <v>0</v>
      </c>
      <c r="F4619" s="27">
        <v>0</v>
      </c>
      <c r="G4619" s="27">
        <v>0</v>
      </c>
      <c r="H4619" s="27">
        <v>1</v>
      </c>
      <c r="I4619" s="27">
        <v>0</v>
      </c>
      <c r="J4619" s="27">
        <v>0</v>
      </c>
      <c r="K4619" s="27">
        <v>1</v>
      </c>
      <c r="L4619" s="27">
        <v>1</v>
      </c>
      <c r="M4619" s="27">
        <v>1</v>
      </c>
      <c r="N4619" s="27">
        <v>0</v>
      </c>
      <c r="O4619" s="27">
        <v>0</v>
      </c>
      <c r="P4619" s="27">
        <v>1077781999999.9999</v>
      </c>
      <c r="Q4619" s="27">
        <v>1077779580638.7664</v>
      </c>
      <c r="R4619" s="27">
        <v>1</v>
      </c>
      <c r="S4619" s="27">
        <v>1</v>
      </c>
      <c r="T4619" s="33">
        <v>0.86004996979414983</v>
      </c>
      <c r="U4619" s="27">
        <v>3832946974.4000001</v>
      </c>
      <c r="V4619" s="27">
        <v>14655779000</v>
      </c>
      <c r="W4619" s="27">
        <v>0</v>
      </c>
      <c r="X4619" s="27">
        <v>3867000000</v>
      </c>
      <c r="Y4619" s="27"/>
      <c r="Z4619" s="27">
        <v>1</v>
      </c>
    </row>
    <row r="4620" spans="1:26">
      <c r="A4620" s="27">
        <v>2017</v>
      </c>
      <c r="B4620" t="s">
        <v>11</v>
      </c>
      <c r="C4620" s="27">
        <v>769841296</v>
      </c>
      <c r="D4620" s="27">
        <v>769841296</v>
      </c>
      <c r="E4620" s="27">
        <v>0</v>
      </c>
      <c r="F4620" s="27">
        <v>0</v>
      </c>
      <c r="G4620" s="27">
        <v>0</v>
      </c>
      <c r="H4620" s="27">
        <v>1</v>
      </c>
      <c r="I4620" s="27">
        <v>0</v>
      </c>
      <c r="J4620" s="27">
        <v>0</v>
      </c>
      <c r="K4620" s="27">
        <v>1</v>
      </c>
      <c r="L4620" s="27">
        <v>1</v>
      </c>
      <c r="M4620" s="27">
        <v>1</v>
      </c>
      <c r="N4620" s="27">
        <v>0</v>
      </c>
      <c r="O4620" s="27">
        <v>0</v>
      </c>
      <c r="P4620" s="27">
        <v>1151045000000</v>
      </c>
      <c r="Q4620" s="27">
        <v>1150887823404.1768</v>
      </c>
      <c r="R4620" s="27">
        <v>1</v>
      </c>
      <c r="S4620" s="27">
        <v>1</v>
      </c>
      <c r="T4620" s="33">
        <v>0.90809244833766045</v>
      </c>
      <c r="U4620" s="27">
        <v>4060484405</v>
      </c>
      <c r="V4620" s="27">
        <v>14887337000</v>
      </c>
      <c r="W4620" s="27">
        <v>0</v>
      </c>
      <c r="X4620" s="27">
        <v>1555000000</v>
      </c>
      <c r="Y4620" s="27"/>
      <c r="Z4620" s="27">
        <v>1</v>
      </c>
    </row>
    <row r="4621" spans="1:26">
      <c r="A4621" s="27">
        <v>1986</v>
      </c>
      <c r="B4621" t="s">
        <v>138</v>
      </c>
      <c r="C4621" s="27"/>
      <c r="D4621" s="27"/>
      <c r="E4621" s="27"/>
      <c r="F4621" s="27">
        <v>0</v>
      </c>
      <c r="G4621" s="27">
        <v>0</v>
      </c>
      <c r="H4621" s="27">
        <v>1</v>
      </c>
      <c r="I4621" s="27">
        <v>0</v>
      </c>
      <c r="J4621" s="27">
        <v>0</v>
      </c>
      <c r="K4621" s="27">
        <v>6</v>
      </c>
      <c r="L4621" s="27">
        <v>1</v>
      </c>
      <c r="M4621" s="27">
        <v>0</v>
      </c>
      <c r="N4621" s="27">
        <v>0</v>
      </c>
      <c r="O4621" s="27">
        <v>0</v>
      </c>
      <c r="P4621" s="27">
        <v>0</v>
      </c>
      <c r="Q4621" s="27">
        <v>112209999.99999999</v>
      </c>
      <c r="R4621" s="27">
        <v>0</v>
      </c>
      <c r="S4621" s="27">
        <v>0</v>
      </c>
      <c r="T4621" s="33">
        <v>0.7030572776909082</v>
      </c>
      <c r="U4621" s="27"/>
      <c r="V4621" s="27"/>
      <c r="W4621" s="27"/>
      <c r="X4621" s="27"/>
      <c r="Y4621" s="27"/>
      <c r="Z4621" s="27">
        <v>0</v>
      </c>
    </row>
    <row r="4622" spans="1:26">
      <c r="A4622" s="27">
        <v>1987</v>
      </c>
      <c r="B4622" t="s">
        <v>138</v>
      </c>
      <c r="C4622" s="27"/>
      <c r="D4622" s="27"/>
      <c r="E4622" s="27"/>
      <c r="F4622" s="27">
        <v>0</v>
      </c>
      <c r="G4622" s="27">
        <v>0</v>
      </c>
      <c r="H4622" s="27">
        <v>1</v>
      </c>
      <c r="I4622" s="27">
        <v>0</v>
      </c>
      <c r="J4622" s="27">
        <v>0</v>
      </c>
      <c r="K4622" s="27">
        <v>6</v>
      </c>
      <c r="L4622" s="27">
        <v>1</v>
      </c>
      <c r="M4622" s="27">
        <v>0</v>
      </c>
      <c r="N4622" s="27">
        <v>0</v>
      </c>
      <c r="O4622" s="27">
        <v>0</v>
      </c>
      <c r="P4622" s="27">
        <v>0</v>
      </c>
      <c r="Q4622" s="27">
        <v>116700000</v>
      </c>
      <c r="R4622" s="27">
        <v>0</v>
      </c>
      <c r="S4622" s="27">
        <v>0</v>
      </c>
      <c r="T4622" s="33">
        <v>0.74330063470010233</v>
      </c>
      <c r="U4622" s="27"/>
      <c r="V4622" s="27"/>
      <c r="W4622" s="27"/>
      <c r="X4622" s="27"/>
      <c r="Y4622" s="27"/>
      <c r="Z4622" s="27">
        <v>0</v>
      </c>
    </row>
    <row r="4623" spans="1:26">
      <c r="A4623" s="27">
        <v>1988</v>
      </c>
      <c r="B4623" t="s">
        <v>138</v>
      </c>
      <c r="C4623" s="27"/>
      <c r="D4623" s="27"/>
      <c r="E4623" s="27"/>
      <c r="F4623" s="27">
        <v>0</v>
      </c>
      <c r="G4623" s="27">
        <v>0</v>
      </c>
      <c r="H4623" s="27">
        <v>1</v>
      </c>
      <c r="I4623" s="27">
        <v>0</v>
      </c>
      <c r="J4623" s="27">
        <v>0</v>
      </c>
      <c r="K4623" s="27">
        <v>6</v>
      </c>
      <c r="L4623" s="27">
        <v>1</v>
      </c>
      <c r="M4623" s="27">
        <v>0</v>
      </c>
      <c r="N4623" s="27">
        <v>0</v>
      </c>
      <c r="O4623" s="27">
        <v>0</v>
      </c>
      <c r="P4623" s="27">
        <v>0</v>
      </c>
      <c r="Q4623" s="27">
        <v>124700000</v>
      </c>
      <c r="R4623" s="27">
        <v>0</v>
      </c>
      <c r="S4623" s="27">
        <v>0</v>
      </c>
      <c r="T4623" s="33">
        <v>0.80560957079318884</v>
      </c>
      <c r="U4623" s="27"/>
      <c r="V4623" s="27"/>
      <c r="W4623" s="27"/>
      <c r="X4623" s="27"/>
      <c r="Y4623" s="27"/>
      <c r="Z4623" s="27">
        <v>0</v>
      </c>
    </row>
    <row r="4624" spans="1:26">
      <c r="A4624" s="27">
        <v>1989</v>
      </c>
      <c r="B4624" t="s">
        <v>138</v>
      </c>
      <c r="C4624" s="27"/>
      <c r="D4624" s="27"/>
      <c r="E4624" s="27"/>
      <c r="F4624" s="27">
        <v>0</v>
      </c>
      <c r="G4624" s="27">
        <v>0</v>
      </c>
      <c r="H4624" s="27">
        <v>1</v>
      </c>
      <c r="I4624" s="27">
        <v>0</v>
      </c>
      <c r="J4624" s="27">
        <v>0</v>
      </c>
      <c r="K4624" s="27">
        <v>6</v>
      </c>
      <c r="L4624" s="27">
        <v>1</v>
      </c>
      <c r="M4624" s="27">
        <v>0</v>
      </c>
      <c r="N4624" s="27">
        <v>0</v>
      </c>
      <c r="O4624" s="27">
        <v>0</v>
      </c>
      <c r="P4624" s="27">
        <v>0</v>
      </c>
      <c r="Q4624" s="27">
        <v>135200000</v>
      </c>
      <c r="R4624" s="27">
        <v>0</v>
      </c>
      <c r="S4624" s="27">
        <v>0</v>
      </c>
      <c r="T4624" s="33">
        <v>0.74679040704290955</v>
      </c>
      <c r="U4624" s="27"/>
      <c r="V4624" s="27"/>
      <c r="W4624" s="27"/>
      <c r="X4624" s="27"/>
      <c r="Y4624" s="27"/>
      <c r="Z4624" s="27">
        <v>0</v>
      </c>
    </row>
    <row r="4625" spans="1:26">
      <c r="A4625" s="27">
        <v>1990</v>
      </c>
      <c r="B4625" t="s">
        <v>138</v>
      </c>
      <c r="C4625" s="27"/>
      <c r="D4625" s="27"/>
      <c r="E4625" s="27"/>
      <c r="F4625" s="27">
        <v>0</v>
      </c>
      <c r="G4625" s="27">
        <v>0</v>
      </c>
      <c r="H4625" s="27">
        <v>1</v>
      </c>
      <c r="I4625" s="27">
        <v>0</v>
      </c>
      <c r="J4625" s="27">
        <v>0</v>
      </c>
      <c r="K4625" s="27">
        <v>6</v>
      </c>
      <c r="L4625" s="27">
        <v>1</v>
      </c>
      <c r="M4625" s="27">
        <v>0</v>
      </c>
      <c r="N4625" s="27">
        <v>0</v>
      </c>
      <c r="O4625" s="27">
        <v>0</v>
      </c>
      <c r="P4625" s="27">
        <v>0</v>
      </c>
      <c r="Q4625" s="27">
        <v>147200000</v>
      </c>
      <c r="R4625" s="27">
        <v>0</v>
      </c>
      <c r="S4625" s="27">
        <v>0</v>
      </c>
      <c r="T4625" s="33">
        <v>0.70566019682121295</v>
      </c>
      <c r="U4625" s="27"/>
      <c r="V4625" s="27"/>
      <c r="W4625" s="27"/>
      <c r="X4625" s="27"/>
      <c r="Y4625" s="27"/>
      <c r="Z4625" s="27">
        <v>0</v>
      </c>
    </row>
    <row r="4626" spans="1:26">
      <c r="A4626" s="27">
        <v>1991</v>
      </c>
      <c r="B4626" t="s">
        <v>138</v>
      </c>
      <c r="C4626" s="27"/>
      <c r="D4626" s="27"/>
      <c r="E4626" s="27"/>
      <c r="F4626" s="27">
        <v>0</v>
      </c>
      <c r="G4626" s="27">
        <v>0</v>
      </c>
      <c r="H4626" s="27">
        <v>1</v>
      </c>
      <c r="I4626" s="27">
        <v>0</v>
      </c>
      <c r="J4626" s="27">
        <v>0</v>
      </c>
      <c r="K4626" s="27">
        <v>6</v>
      </c>
      <c r="L4626" s="27">
        <v>1</v>
      </c>
      <c r="M4626" s="27">
        <v>0</v>
      </c>
      <c r="N4626" s="27">
        <v>0</v>
      </c>
      <c r="O4626" s="27">
        <v>0</v>
      </c>
      <c r="P4626" s="27">
        <v>0</v>
      </c>
      <c r="Q4626" s="27">
        <v>166199999.99999997</v>
      </c>
      <c r="R4626" s="27">
        <v>0</v>
      </c>
      <c r="S4626" s="27">
        <v>0</v>
      </c>
      <c r="T4626" s="33">
        <v>0.64778014054484578</v>
      </c>
      <c r="U4626" s="27"/>
      <c r="V4626" s="27"/>
      <c r="W4626" s="27"/>
      <c r="X4626" s="27"/>
      <c r="Y4626" s="27"/>
      <c r="Z4626" s="27">
        <v>0</v>
      </c>
    </row>
    <row r="4627" spans="1:26">
      <c r="A4627" s="27">
        <v>1992</v>
      </c>
      <c r="B4627" t="s">
        <v>138</v>
      </c>
      <c r="C4627" s="27"/>
      <c r="D4627" s="27"/>
      <c r="E4627" s="27"/>
      <c r="F4627" s="27">
        <v>0</v>
      </c>
      <c r="G4627" s="27">
        <v>0</v>
      </c>
      <c r="H4627" s="27">
        <v>1</v>
      </c>
      <c r="I4627" s="27">
        <v>0</v>
      </c>
      <c r="J4627" s="27">
        <v>0</v>
      </c>
      <c r="K4627" s="27">
        <v>6</v>
      </c>
      <c r="L4627" s="27">
        <v>1</v>
      </c>
      <c r="M4627" s="27">
        <v>0</v>
      </c>
      <c r="N4627" s="27">
        <v>0</v>
      </c>
      <c r="O4627" s="27">
        <v>0</v>
      </c>
      <c r="P4627" s="27">
        <v>0</v>
      </c>
      <c r="Q4627" s="27">
        <v>178099999.99999997</v>
      </c>
      <c r="R4627" s="27">
        <v>0</v>
      </c>
      <c r="S4627" s="27">
        <v>1</v>
      </c>
      <c r="T4627" s="33">
        <v>0.62587770846912083</v>
      </c>
      <c r="U4627" s="27"/>
      <c r="V4627" s="27"/>
      <c r="W4627" s="27"/>
      <c r="X4627" s="27"/>
      <c r="Y4627" s="27"/>
      <c r="Z4627" s="27">
        <v>0</v>
      </c>
    </row>
    <row r="4628" spans="1:26">
      <c r="A4628" s="27">
        <v>1993</v>
      </c>
      <c r="B4628" t="s">
        <v>138</v>
      </c>
      <c r="C4628" s="27"/>
      <c r="D4628" s="27"/>
      <c r="E4628" s="27"/>
      <c r="F4628" s="27">
        <v>0</v>
      </c>
      <c r="G4628" s="27">
        <v>0</v>
      </c>
      <c r="H4628" s="27">
        <v>1</v>
      </c>
      <c r="I4628" s="27">
        <v>0</v>
      </c>
      <c r="J4628" s="27">
        <v>0</v>
      </c>
      <c r="K4628" s="27">
        <v>6</v>
      </c>
      <c r="L4628" s="27">
        <v>1</v>
      </c>
      <c r="M4628" s="27">
        <v>0</v>
      </c>
      <c r="N4628" s="27">
        <v>0</v>
      </c>
      <c r="O4628" s="27">
        <v>0</v>
      </c>
      <c r="P4628" s="27">
        <v>0</v>
      </c>
      <c r="Q4628" s="27">
        <v>198400000</v>
      </c>
      <c r="R4628" s="27">
        <v>0</v>
      </c>
      <c r="S4628" s="27">
        <v>1</v>
      </c>
      <c r="T4628" s="33">
        <v>0.648154718576755</v>
      </c>
      <c r="U4628" s="27"/>
      <c r="V4628" s="27"/>
      <c r="W4628" s="27"/>
      <c r="X4628" s="27"/>
      <c r="Y4628" s="27"/>
      <c r="Z4628" s="27">
        <v>0</v>
      </c>
    </row>
    <row r="4629" spans="1:26">
      <c r="A4629" s="27">
        <v>1994</v>
      </c>
      <c r="B4629" t="s">
        <v>138</v>
      </c>
      <c r="C4629" s="27"/>
      <c r="D4629" s="27"/>
      <c r="E4629" s="27"/>
      <c r="F4629" s="27">
        <v>0</v>
      </c>
      <c r="G4629" s="27">
        <v>0</v>
      </c>
      <c r="H4629" s="27">
        <v>1</v>
      </c>
      <c r="I4629" s="27">
        <v>0</v>
      </c>
      <c r="J4629" s="27">
        <v>0</v>
      </c>
      <c r="K4629" s="27">
        <v>6</v>
      </c>
      <c r="L4629" s="27">
        <v>1</v>
      </c>
      <c r="M4629" s="27">
        <v>0</v>
      </c>
      <c r="N4629" s="27">
        <v>0</v>
      </c>
      <c r="O4629" s="27">
        <v>0</v>
      </c>
      <c r="P4629" s="27">
        <v>0</v>
      </c>
      <c r="Q4629" s="27">
        <v>202500000</v>
      </c>
      <c r="R4629" s="27">
        <v>0</v>
      </c>
      <c r="S4629" s="27">
        <v>1</v>
      </c>
      <c r="T4629" s="33">
        <v>0.69545665111729171</v>
      </c>
      <c r="U4629" s="27"/>
      <c r="V4629" s="27"/>
      <c r="W4629" s="27"/>
      <c r="X4629" s="27"/>
      <c r="Y4629" s="27"/>
      <c r="Z4629" s="27">
        <v>0</v>
      </c>
    </row>
    <row r="4630" spans="1:26">
      <c r="A4630" s="27">
        <v>1995</v>
      </c>
      <c r="B4630" t="s">
        <v>138</v>
      </c>
      <c r="C4630" s="27"/>
      <c r="D4630" s="27"/>
      <c r="E4630" s="27"/>
      <c r="F4630" s="27">
        <v>0</v>
      </c>
      <c r="G4630" s="27">
        <v>0</v>
      </c>
      <c r="H4630" s="27">
        <v>1</v>
      </c>
      <c r="I4630" s="27">
        <v>0</v>
      </c>
      <c r="J4630" s="27">
        <v>0</v>
      </c>
      <c r="K4630" s="27">
        <v>6</v>
      </c>
      <c r="L4630" s="27">
        <v>1</v>
      </c>
      <c r="M4630" s="27">
        <v>0</v>
      </c>
      <c r="N4630" s="27">
        <v>0</v>
      </c>
      <c r="O4630" s="27">
        <v>0</v>
      </c>
      <c r="P4630" s="27">
        <v>222000000</v>
      </c>
      <c r="Q4630" s="27">
        <v>222103600</v>
      </c>
      <c r="R4630" s="27">
        <v>0</v>
      </c>
      <c r="S4630" s="27">
        <v>1</v>
      </c>
      <c r="T4630" s="33">
        <v>0.69736071622307827</v>
      </c>
      <c r="U4630" s="27"/>
      <c r="V4630" s="27"/>
      <c r="W4630" s="27"/>
      <c r="X4630" s="27"/>
      <c r="Y4630" s="27"/>
      <c r="Z4630" s="27">
        <v>0</v>
      </c>
    </row>
    <row r="4631" spans="1:26">
      <c r="A4631" s="27">
        <v>1996</v>
      </c>
      <c r="B4631" t="s">
        <v>138</v>
      </c>
      <c r="C4631" s="27"/>
      <c r="D4631" s="27"/>
      <c r="E4631" s="27"/>
      <c r="F4631" s="27">
        <v>0</v>
      </c>
      <c r="G4631" s="27">
        <v>0</v>
      </c>
      <c r="H4631" s="27">
        <v>1</v>
      </c>
      <c r="I4631" s="27">
        <v>0</v>
      </c>
      <c r="J4631" s="27">
        <v>0</v>
      </c>
      <c r="K4631" s="27">
        <v>6</v>
      </c>
      <c r="L4631" s="27">
        <v>1</v>
      </c>
      <c r="M4631" s="27">
        <v>0</v>
      </c>
      <c r="N4631" s="27">
        <v>0</v>
      </c>
      <c r="O4631" s="27">
        <v>0</v>
      </c>
      <c r="P4631" s="27">
        <v>219000000</v>
      </c>
      <c r="Q4631" s="27">
        <v>218845700</v>
      </c>
      <c r="R4631" s="27">
        <v>0</v>
      </c>
      <c r="S4631" s="27">
        <v>1</v>
      </c>
      <c r="T4631" s="33">
        <v>0.69966405838602452</v>
      </c>
      <c r="U4631" s="27"/>
      <c r="V4631" s="27"/>
      <c r="W4631" s="27"/>
      <c r="X4631" s="27"/>
      <c r="Y4631" s="27"/>
      <c r="Z4631" s="27">
        <v>0</v>
      </c>
    </row>
    <row r="4632" spans="1:26">
      <c r="A4632" s="27">
        <v>1997</v>
      </c>
      <c r="B4632" t="s">
        <v>138</v>
      </c>
      <c r="C4632" s="27"/>
      <c r="D4632" s="27"/>
      <c r="E4632" s="27"/>
      <c r="F4632" s="27">
        <v>0</v>
      </c>
      <c r="G4632" s="27">
        <v>0</v>
      </c>
      <c r="H4632" s="27">
        <v>1</v>
      </c>
      <c r="I4632" s="27">
        <v>0</v>
      </c>
      <c r="J4632" s="27">
        <v>0</v>
      </c>
      <c r="K4632" s="27">
        <v>6</v>
      </c>
      <c r="L4632" s="27">
        <v>1</v>
      </c>
      <c r="M4632" s="27">
        <v>0</v>
      </c>
      <c r="N4632" s="27">
        <v>0</v>
      </c>
      <c r="O4632" s="27">
        <v>0</v>
      </c>
      <c r="P4632" s="27">
        <v>207000000</v>
      </c>
      <c r="Q4632" s="27">
        <v>206900300</v>
      </c>
      <c r="R4632" s="27">
        <v>0</v>
      </c>
      <c r="S4632" s="27">
        <v>1</v>
      </c>
      <c r="T4632" s="33">
        <v>0.71538944173936525</v>
      </c>
      <c r="U4632" s="27"/>
      <c r="V4632" s="27"/>
      <c r="W4632" s="27"/>
      <c r="X4632" s="27"/>
      <c r="Y4632" s="27"/>
      <c r="Z4632" s="27">
        <v>0</v>
      </c>
    </row>
    <row r="4633" spans="1:26">
      <c r="A4633" s="27">
        <v>1998</v>
      </c>
      <c r="B4633" t="s">
        <v>138</v>
      </c>
      <c r="C4633" s="27"/>
      <c r="D4633" s="27"/>
      <c r="E4633" s="27"/>
      <c r="F4633" s="27">
        <v>0</v>
      </c>
      <c r="G4633" s="27">
        <v>0</v>
      </c>
      <c r="H4633" s="27">
        <v>1</v>
      </c>
      <c r="I4633" s="27">
        <v>0</v>
      </c>
      <c r="J4633" s="27">
        <v>0</v>
      </c>
      <c r="K4633" s="27">
        <v>6</v>
      </c>
      <c r="L4633" s="27">
        <v>1</v>
      </c>
      <c r="M4633" s="27">
        <v>0</v>
      </c>
      <c r="N4633" s="27">
        <v>0</v>
      </c>
      <c r="O4633" s="27">
        <v>0</v>
      </c>
      <c r="P4633" s="27">
        <v>219000000</v>
      </c>
      <c r="Q4633" s="27">
        <v>219646200</v>
      </c>
      <c r="R4633" s="27">
        <v>0</v>
      </c>
      <c r="S4633" s="27">
        <v>0</v>
      </c>
      <c r="T4633" s="33">
        <v>0.63293736472878814</v>
      </c>
      <c r="U4633" s="27"/>
      <c r="V4633" s="27"/>
      <c r="W4633" s="27"/>
      <c r="X4633" s="27"/>
      <c r="Y4633" s="27"/>
      <c r="Z4633" s="27">
        <v>0</v>
      </c>
    </row>
    <row r="4634" spans="1:26">
      <c r="A4634" s="27">
        <v>1999</v>
      </c>
      <c r="B4634" t="s">
        <v>138</v>
      </c>
      <c r="C4634" s="27"/>
      <c r="D4634" s="27"/>
      <c r="E4634" s="27"/>
      <c r="F4634" s="27">
        <v>0</v>
      </c>
      <c r="G4634" s="27">
        <v>0</v>
      </c>
      <c r="H4634" s="27">
        <v>1</v>
      </c>
      <c r="I4634" s="27">
        <v>0</v>
      </c>
      <c r="J4634" s="27">
        <v>0</v>
      </c>
      <c r="K4634" s="27">
        <v>6</v>
      </c>
      <c r="L4634" s="27">
        <v>1</v>
      </c>
      <c r="M4634" s="27">
        <v>0</v>
      </c>
      <c r="N4634" s="27">
        <v>0</v>
      </c>
      <c r="O4634" s="27">
        <v>0</v>
      </c>
      <c r="P4634" s="27">
        <v>221000000</v>
      </c>
      <c r="Q4634" s="27">
        <v>220660500.00000003</v>
      </c>
      <c r="R4634" s="27">
        <v>0</v>
      </c>
      <c r="S4634" s="27">
        <v>1</v>
      </c>
      <c r="T4634" s="33">
        <v>0.59173831677950461</v>
      </c>
      <c r="U4634" s="27"/>
      <c r="V4634" s="27"/>
      <c r="W4634" s="27"/>
      <c r="X4634" s="27"/>
      <c r="Y4634" s="27"/>
      <c r="Z4634" s="27">
        <v>0</v>
      </c>
    </row>
    <row r="4635" spans="1:26">
      <c r="A4635" s="27">
        <v>2000</v>
      </c>
      <c r="B4635" t="s">
        <v>138</v>
      </c>
      <c r="C4635" s="27"/>
      <c r="D4635" s="27"/>
      <c r="E4635" s="27"/>
      <c r="F4635" s="27">
        <v>0</v>
      </c>
      <c r="G4635" s="27">
        <v>0</v>
      </c>
      <c r="H4635" s="27">
        <v>1</v>
      </c>
      <c r="I4635" s="27">
        <v>0</v>
      </c>
      <c r="J4635" s="27">
        <v>0</v>
      </c>
      <c r="K4635" s="27">
        <v>6</v>
      </c>
      <c r="L4635" s="27">
        <v>1</v>
      </c>
      <c r="M4635" s="27">
        <v>0</v>
      </c>
      <c r="N4635" s="27">
        <v>0</v>
      </c>
      <c r="O4635" s="27">
        <v>0</v>
      </c>
      <c r="P4635" s="27">
        <v>234000000</v>
      </c>
      <c r="Q4635" s="27">
        <v>233226300</v>
      </c>
      <c r="R4635" s="27">
        <v>0</v>
      </c>
      <c r="S4635" s="27">
        <v>1</v>
      </c>
      <c r="T4635" s="33">
        <v>0.62919927379193319</v>
      </c>
      <c r="U4635" s="27"/>
      <c r="V4635" s="27"/>
      <c r="W4635" s="27"/>
      <c r="X4635" s="27"/>
      <c r="Y4635" s="27"/>
      <c r="Z4635" s="27">
        <v>0</v>
      </c>
    </row>
    <row r="4636" spans="1:26">
      <c r="A4636" s="27">
        <v>2001</v>
      </c>
      <c r="B4636" t="s">
        <v>138</v>
      </c>
      <c r="C4636" s="27"/>
      <c r="D4636" s="27"/>
      <c r="E4636" s="27"/>
      <c r="F4636" s="27">
        <v>0</v>
      </c>
      <c r="G4636" s="27">
        <v>0</v>
      </c>
      <c r="H4636" s="27">
        <v>1</v>
      </c>
      <c r="I4636" s="27">
        <v>0</v>
      </c>
      <c r="J4636" s="27">
        <v>0</v>
      </c>
      <c r="K4636" s="27">
        <v>6</v>
      </c>
      <c r="L4636" s="27">
        <v>1</v>
      </c>
      <c r="M4636" s="27">
        <v>0</v>
      </c>
      <c r="N4636" s="27">
        <v>0</v>
      </c>
      <c r="O4636" s="27">
        <v>0</v>
      </c>
      <c r="P4636" s="27">
        <v>241000000</v>
      </c>
      <c r="Q4636" s="27">
        <v>240051900</v>
      </c>
      <c r="R4636" s="27">
        <v>0</v>
      </c>
      <c r="S4636" s="27">
        <v>1</v>
      </c>
      <c r="T4636" s="33">
        <v>0.61588871891054842</v>
      </c>
      <c r="U4636" s="27"/>
      <c r="V4636" s="27"/>
      <c r="W4636" s="27"/>
      <c r="X4636" s="27"/>
      <c r="Y4636" s="27"/>
      <c r="Z4636" s="27">
        <v>0</v>
      </c>
    </row>
    <row r="4637" spans="1:26">
      <c r="A4637" s="27">
        <v>2002</v>
      </c>
      <c r="B4637" t="s">
        <v>138</v>
      </c>
      <c r="C4637" s="27"/>
      <c r="D4637" s="27"/>
      <c r="E4637" s="27"/>
      <c r="F4637" s="27">
        <v>0</v>
      </c>
      <c r="G4637" s="27">
        <v>0</v>
      </c>
      <c r="H4637" s="27">
        <v>1</v>
      </c>
      <c r="I4637" s="27">
        <v>0</v>
      </c>
      <c r="J4637" s="27">
        <v>0</v>
      </c>
      <c r="K4637" s="27">
        <v>6</v>
      </c>
      <c r="L4637" s="27">
        <v>1</v>
      </c>
      <c r="M4637" s="27">
        <v>0</v>
      </c>
      <c r="N4637" s="27">
        <v>0</v>
      </c>
      <c r="O4637" s="27">
        <v>0</v>
      </c>
      <c r="P4637" s="27">
        <v>243000000</v>
      </c>
      <c r="Q4637" s="27">
        <v>241543399.99999997</v>
      </c>
      <c r="R4637" s="27">
        <v>1</v>
      </c>
      <c r="S4637" s="27">
        <v>1</v>
      </c>
      <c r="T4637" s="33">
        <v>0.62466195784303247</v>
      </c>
      <c r="U4637" s="27"/>
      <c r="V4637" s="27"/>
      <c r="W4637" s="27"/>
      <c r="X4637" s="27"/>
      <c r="Y4637" s="27"/>
      <c r="Z4637" s="27">
        <v>0</v>
      </c>
    </row>
    <row r="4638" spans="1:26">
      <c r="A4638" s="27">
        <v>2003</v>
      </c>
      <c r="B4638" t="s">
        <v>138</v>
      </c>
      <c r="C4638" s="27"/>
      <c r="D4638" s="27"/>
      <c r="E4638" s="27"/>
      <c r="F4638" s="27">
        <v>0</v>
      </c>
      <c r="G4638" s="27">
        <v>0</v>
      </c>
      <c r="H4638" s="27">
        <v>1</v>
      </c>
      <c r="I4638" s="27">
        <v>0</v>
      </c>
      <c r="J4638" s="27">
        <v>0</v>
      </c>
      <c r="K4638" s="27">
        <v>6</v>
      </c>
      <c r="L4638" s="27">
        <v>1</v>
      </c>
      <c r="M4638" s="27">
        <v>0</v>
      </c>
      <c r="N4638" s="27">
        <v>0</v>
      </c>
      <c r="O4638" s="27">
        <v>0</v>
      </c>
      <c r="P4638" s="27">
        <v>246000000</v>
      </c>
      <c r="Q4638" s="27">
        <v>245277400</v>
      </c>
      <c r="R4638" s="27">
        <v>1</v>
      </c>
      <c r="S4638" s="27">
        <v>1</v>
      </c>
      <c r="T4638" s="33">
        <v>0.61793375018798091</v>
      </c>
      <c r="U4638" s="27"/>
      <c r="V4638" s="27"/>
      <c r="W4638" s="27"/>
      <c r="X4638" s="27"/>
      <c r="Y4638" s="27"/>
      <c r="Z4638" s="27">
        <v>0</v>
      </c>
    </row>
    <row r="4639" spans="1:26">
      <c r="A4639" s="27">
        <v>2004</v>
      </c>
      <c r="B4639" t="s">
        <v>138</v>
      </c>
      <c r="C4639" s="27"/>
      <c r="D4639" s="27"/>
      <c r="E4639" s="27"/>
      <c r="F4639" s="27">
        <v>0</v>
      </c>
      <c r="G4639" s="27">
        <v>0</v>
      </c>
      <c r="H4639" s="27">
        <v>1</v>
      </c>
      <c r="I4639" s="27">
        <v>0</v>
      </c>
      <c r="J4639" s="27">
        <v>0</v>
      </c>
      <c r="K4639" s="27">
        <v>6</v>
      </c>
      <c r="L4639" s="27">
        <v>1</v>
      </c>
      <c r="M4639" s="27">
        <v>0</v>
      </c>
      <c r="N4639" s="27">
        <v>0</v>
      </c>
      <c r="O4639" s="27">
        <v>0</v>
      </c>
      <c r="P4639" s="27">
        <v>241000000</v>
      </c>
      <c r="Q4639" s="27">
        <v>240097000</v>
      </c>
      <c r="R4639" s="27">
        <v>1</v>
      </c>
      <c r="S4639" s="27">
        <v>1</v>
      </c>
      <c r="T4639" s="33">
        <v>0.67108711240801089</v>
      </c>
      <c r="U4639" s="27"/>
      <c r="V4639" s="27"/>
      <c r="W4639" s="27"/>
      <c r="X4639" s="27"/>
      <c r="Y4639" s="27"/>
      <c r="Z4639" s="27">
        <v>0</v>
      </c>
    </row>
    <row r="4640" spans="1:26">
      <c r="A4640" s="27">
        <v>2005</v>
      </c>
      <c r="B4640" t="s">
        <v>138</v>
      </c>
      <c r="C4640" s="27"/>
      <c r="D4640" s="27"/>
      <c r="E4640" s="27"/>
      <c r="F4640" s="27">
        <v>250000</v>
      </c>
      <c r="G4640" s="27">
        <v>0</v>
      </c>
      <c r="H4640" s="27">
        <v>1</v>
      </c>
      <c r="I4640" s="27">
        <v>0</v>
      </c>
      <c r="J4640" s="27">
        <v>0</v>
      </c>
      <c r="K4640" s="27">
        <v>6</v>
      </c>
      <c r="L4640" s="27">
        <v>1</v>
      </c>
      <c r="M4640" s="27">
        <v>0</v>
      </c>
      <c r="N4640" s="27">
        <v>0</v>
      </c>
      <c r="O4640" s="27">
        <v>0</v>
      </c>
      <c r="P4640" s="27">
        <v>251000000</v>
      </c>
      <c r="Q4640" s="27">
        <v>250149400</v>
      </c>
      <c r="R4640" s="27">
        <v>1</v>
      </c>
      <c r="S4640" s="27">
        <v>1</v>
      </c>
      <c r="T4640" s="33">
        <v>0.69599608558540027</v>
      </c>
      <c r="U4640" s="27"/>
      <c r="V4640" s="27"/>
      <c r="W4640" s="27"/>
      <c r="X4640" s="27"/>
      <c r="Y4640" s="27"/>
      <c r="Z4640" s="27">
        <v>0</v>
      </c>
    </row>
    <row r="4641" spans="1:26">
      <c r="A4641" s="27">
        <v>2006</v>
      </c>
      <c r="B4641" t="s">
        <v>138</v>
      </c>
      <c r="C4641" s="27"/>
      <c r="D4641" s="27"/>
      <c r="E4641" s="27"/>
      <c r="F4641" s="27">
        <v>3792492.25</v>
      </c>
      <c r="G4641" s="27">
        <v>0</v>
      </c>
      <c r="H4641" s="27">
        <v>1</v>
      </c>
      <c r="I4641" s="27">
        <v>0</v>
      </c>
      <c r="J4641" s="27">
        <v>0</v>
      </c>
      <c r="K4641" s="27">
        <v>6</v>
      </c>
      <c r="L4641" s="27">
        <v>1</v>
      </c>
      <c r="M4641" s="27">
        <v>0</v>
      </c>
      <c r="N4641" s="27">
        <v>0</v>
      </c>
      <c r="O4641" s="27">
        <v>0</v>
      </c>
      <c r="P4641" s="27">
        <v>254000000</v>
      </c>
      <c r="Q4641" s="27">
        <v>253372300</v>
      </c>
      <c r="R4641" s="27">
        <v>1</v>
      </c>
      <c r="S4641" s="27">
        <v>1</v>
      </c>
      <c r="T4641" s="33">
        <v>0.83568345932575372</v>
      </c>
      <c r="U4641" s="27"/>
      <c r="V4641" s="27"/>
      <c r="W4641" s="27"/>
      <c r="X4641" s="27"/>
      <c r="Y4641" s="27"/>
      <c r="Z4641" s="27">
        <v>0</v>
      </c>
    </row>
    <row r="4642" spans="1:26">
      <c r="A4642" s="27">
        <v>2007</v>
      </c>
      <c r="B4642" t="s">
        <v>138</v>
      </c>
      <c r="C4642" s="27"/>
      <c r="D4642" s="27"/>
      <c r="E4642" s="27"/>
      <c r="F4642" s="27">
        <v>0</v>
      </c>
      <c r="G4642" s="27">
        <v>0</v>
      </c>
      <c r="H4642" s="27">
        <v>1</v>
      </c>
      <c r="I4642" s="27">
        <v>0</v>
      </c>
      <c r="J4642" s="27">
        <v>0</v>
      </c>
      <c r="K4642" s="27">
        <v>6</v>
      </c>
      <c r="L4642" s="27">
        <v>1</v>
      </c>
      <c r="M4642" s="27">
        <v>0</v>
      </c>
      <c r="N4642" s="27">
        <v>0</v>
      </c>
      <c r="O4642" s="27">
        <v>0</v>
      </c>
      <c r="P4642" s="27">
        <v>257000000</v>
      </c>
      <c r="Q4642" s="27">
        <v>256548099.99999997</v>
      </c>
      <c r="R4642" s="27">
        <v>1</v>
      </c>
      <c r="S4642" s="27">
        <v>1</v>
      </c>
      <c r="T4642" s="33">
        <v>0.90473952627382648</v>
      </c>
      <c r="U4642" s="27"/>
      <c r="V4642" s="27"/>
      <c r="W4642" s="27"/>
      <c r="X4642" s="27"/>
      <c r="Y4642" s="27"/>
      <c r="Z4642" s="27">
        <v>0</v>
      </c>
    </row>
    <row r="4643" spans="1:26">
      <c r="A4643" s="27">
        <v>2008</v>
      </c>
      <c r="B4643" t="s">
        <v>138</v>
      </c>
      <c r="C4643" s="27"/>
      <c r="D4643" s="27"/>
      <c r="E4643" s="27"/>
      <c r="F4643" s="27">
        <v>7589650.9375</v>
      </c>
      <c r="G4643" s="27">
        <v>0</v>
      </c>
      <c r="H4643" s="27">
        <v>1</v>
      </c>
      <c r="I4643" s="27">
        <v>0</v>
      </c>
      <c r="J4643" s="27">
        <v>0</v>
      </c>
      <c r="K4643" s="27">
        <v>6</v>
      </c>
      <c r="L4643" s="27">
        <v>1</v>
      </c>
      <c r="M4643" s="27">
        <v>0</v>
      </c>
      <c r="N4643" s="27">
        <v>0</v>
      </c>
      <c r="O4643" s="27">
        <v>0</v>
      </c>
      <c r="P4643" s="27">
        <v>264000000</v>
      </c>
      <c r="Q4643" s="27">
        <v>262868600.00000003</v>
      </c>
      <c r="R4643" s="27">
        <v>1</v>
      </c>
      <c r="S4643" s="27">
        <v>1</v>
      </c>
      <c r="T4643" s="33">
        <v>0.91944034308119871</v>
      </c>
      <c r="U4643" s="27"/>
      <c r="V4643" s="27"/>
      <c r="W4643" s="27"/>
      <c r="X4643" s="27"/>
      <c r="Y4643" s="27"/>
      <c r="Z4643" s="27">
        <v>0</v>
      </c>
    </row>
    <row r="4644" spans="1:26">
      <c r="A4644" s="27">
        <v>2009</v>
      </c>
      <c r="B4644" t="s">
        <v>138</v>
      </c>
      <c r="C4644" s="27"/>
      <c r="D4644" s="27"/>
      <c r="E4644" s="27"/>
      <c r="F4644" s="27">
        <v>10722015.40625</v>
      </c>
      <c r="G4644" s="27">
        <v>0</v>
      </c>
      <c r="H4644" s="27">
        <v>1</v>
      </c>
      <c r="I4644" s="27">
        <v>0</v>
      </c>
      <c r="J4644" s="27">
        <v>0</v>
      </c>
      <c r="K4644" s="27">
        <v>6</v>
      </c>
      <c r="L4644" s="27">
        <v>1</v>
      </c>
      <c r="M4644" s="27">
        <v>0</v>
      </c>
      <c r="N4644" s="27">
        <v>0</v>
      </c>
      <c r="O4644" s="27">
        <v>0</v>
      </c>
      <c r="P4644" s="27">
        <v>281000000</v>
      </c>
      <c r="Q4644" s="27">
        <v>279966700</v>
      </c>
      <c r="R4644" s="27">
        <v>1</v>
      </c>
      <c r="S4644" s="27">
        <v>1</v>
      </c>
      <c r="T4644" s="33">
        <v>0.81595367947064712</v>
      </c>
      <c r="U4644" s="27"/>
      <c r="V4644" s="27"/>
      <c r="W4644" s="27"/>
      <c r="X4644" s="27"/>
      <c r="Y4644" s="27"/>
      <c r="Z4644" s="27">
        <v>0</v>
      </c>
    </row>
    <row r="4645" spans="1:26">
      <c r="A4645" s="27">
        <v>2010</v>
      </c>
      <c r="B4645" t="s">
        <v>138</v>
      </c>
      <c r="C4645" s="27"/>
      <c r="D4645" s="27"/>
      <c r="E4645" s="27"/>
      <c r="F4645" s="27">
        <v>0</v>
      </c>
      <c r="G4645" s="27">
        <v>0</v>
      </c>
      <c r="H4645" s="27">
        <v>1</v>
      </c>
      <c r="I4645" s="27">
        <v>0</v>
      </c>
      <c r="J4645" s="27">
        <v>0</v>
      </c>
      <c r="K4645" s="27">
        <v>6</v>
      </c>
      <c r="L4645" s="27">
        <v>1</v>
      </c>
      <c r="M4645" s="27">
        <v>0</v>
      </c>
      <c r="N4645" s="27">
        <v>0</v>
      </c>
      <c r="O4645" s="27">
        <v>0</v>
      </c>
      <c r="P4645" s="27">
        <v>297000000</v>
      </c>
      <c r="Q4645" s="27">
        <v>296525300</v>
      </c>
      <c r="R4645" s="27">
        <v>1</v>
      </c>
      <c r="S4645" s="27">
        <v>1</v>
      </c>
      <c r="T4645" s="33">
        <v>1.0070075781651076</v>
      </c>
      <c r="U4645" s="27"/>
      <c r="V4645" s="27"/>
      <c r="W4645" s="27"/>
      <c r="X4645" s="27"/>
      <c r="Y4645" s="27"/>
      <c r="Z4645" s="27">
        <v>0</v>
      </c>
    </row>
    <row r="4646" spans="1:26">
      <c r="A4646" s="27">
        <v>2011</v>
      </c>
      <c r="B4646" t="s">
        <v>138</v>
      </c>
      <c r="C4646" s="27"/>
      <c r="D4646" s="27"/>
      <c r="E4646" s="27"/>
      <c r="F4646" s="27">
        <v>0</v>
      </c>
      <c r="G4646" s="27">
        <v>0</v>
      </c>
      <c r="H4646" s="27">
        <v>1</v>
      </c>
      <c r="I4646" s="27">
        <v>0</v>
      </c>
      <c r="J4646" s="27">
        <v>0</v>
      </c>
      <c r="K4646" s="27">
        <v>6</v>
      </c>
      <c r="L4646" s="27">
        <v>1</v>
      </c>
      <c r="M4646" s="27">
        <v>0</v>
      </c>
      <c r="N4646" s="27">
        <v>0</v>
      </c>
      <c r="O4646" s="27">
        <v>0</v>
      </c>
      <c r="P4646" s="27">
        <v>311000000</v>
      </c>
      <c r="Q4646" s="27">
        <v>310502100</v>
      </c>
      <c r="R4646" s="27">
        <v>1</v>
      </c>
      <c r="S4646" s="27">
        <v>1</v>
      </c>
      <c r="T4646" s="33">
        <v>1.116808011796752</v>
      </c>
      <c r="U4646" s="27"/>
      <c r="V4646" s="27"/>
      <c r="W4646" s="27"/>
      <c r="X4646" s="27"/>
      <c r="Y4646" s="27"/>
      <c r="Z4646" s="27">
        <v>0</v>
      </c>
    </row>
    <row r="4647" spans="1:26">
      <c r="A4647" s="27">
        <v>2012</v>
      </c>
      <c r="B4647" t="s">
        <v>138</v>
      </c>
      <c r="C4647" s="27"/>
      <c r="D4647" s="27"/>
      <c r="E4647" s="27"/>
      <c r="F4647" s="27">
        <v>0</v>
      </c>
      <c r="G4647" s="27">
        <v>0</v>
      </c>
      <c r="H4647" s="27">
        <v>1</v>
      </c>
      <c r="I4647" s="27">
        <v>0</v>
      </c>
      <c r="J4647" s="27">
        <v>0</v>
      </c>
      <c r="K4647" s="27">
        <v>6</v>
      </c>
      <c r="L4647" s="27">
        <v>1</v>
      </c>
      <c r="M4647" s="27">
        <v>0</v>
      </c>
      <c r="N4647" s="27">
        <v>0</v>
      </c>
      <c r="O4647" s="27">
        <v>0</v>
      </c>
      <c r="P4647" s="27">
        <v>327000000</v>
      </c>
      <c r="Q4647" s="27">
        <v>326128699.99999994</v>
      </c>
      <c r="R4647" s="27">
        <v>1</v>
      </c>
      <c r="S4647" s="27">
        <v>1</v>
      </c>
      <c r="T4647" s="33">
        <v>0.99562684078172081</v>
      </c>
      <c r="U4647" s="27"/>
      <c r="V4647" s="27"/>
      <c r="W4647" s="27"/>
      <c r="X4647" s="27"/>
      <c r="Y4647" s="27"/>
      <c r="Z4647" s="27">
        <v>0</v>
      </c>
    </row>
    <row r="4648" spans="1:26">
      <c r="A4648" s="27">
        <v>2013</v>
      </c>
      <c r="B4648" t="s">
        <v>138</v>
      </c>
      <c r="C4648" s="27"/>
      <c r="D4648" s="27"/>
      <c r="E4648" s="27"/>
      <c r="F4648" s="27">
        <v>0</v>
      </c>
      <c r="G4648" s="27">
        <v>0</v>
      </c>
      <c r="H4648" s="27">
        <v>1</v>
      </c>
      <c r="I4648" s="27">
        <v>0</v>
      </c>
      <c r="J4648" s="27">
        <v>0</v>
      </c>
      <c r="K4648" s="27">
        <v>6</v>
      </c>
      <c r="L4648" s="27">
        <v>1</v>
      </c>
      <c r="M4648" s="27">
        <v>0</v>
      </c>
      <c r="N4648" s="27">
        <v>0</v>
      </c>
      <c r="O4648" s="27">
        <v>0</v>
      </c>
      <c r="P4648" s="27">
        <v>316000000</v>
      </c>
      <c r="Q4648" s="27">
        <v>316040600</v>
      </c>
      <c r="R4648" s="27">
        <v>1</v>
      </c>
      <c r="S4648" s="27">
        <v>1</v>
      </c>
      <c r="T4648" s="33">
        <v>0.99710818219516861</v>
      </c>
      <c r="U4648" s="27"/>
      <c r="V4648" s="27"/>
      <c r="W4648" s="27"/>
      <c r="X4648" s="27"/>
      <c r="Y4648" s="27"/>
      <c r="Z4648" s="27">
        <v>0</v>
      </c>
    </row>
    <row r="4649" spans="1:26">
      <c r="A4649" s="27">
        <v>2014</v>
      </c>
      <c r="B4649" t="s">
        <v>138</v>
      </c>
      <c r="C4649" s="27"/>
      <c r="D4649" s="27"/>
      <c r="E4649" s="27"/>
      <c r="F4649" s="27">
        <v>0</v>
      </c>
      <c r="G4649" s="27">
        <v>0</v>
      </c>
      <c r="H4649" s="27">
        <v>1</v>
      </c>
      <c r="I4649" s="27">
        <v>0</v>
      </c>
      <c r="J4649" s="27">
        <v>0</v>
      </c>
      <c r="K4649" s="27">
        <v>6</v>
      </c>
      <c r="L4649" s="27">
        <v>1</v>
      </c>
      <c r="M4649" s="27">
        <v>0</v>
      </c>
      <c r="N4649" s="27">
        <v>0</v>
      </c>
      <c r="O4649" s="27">
        <v>0</v>
      </c>
      <c r="P4649" s="27">
        <v>318000000</v>
      </c>
      <c r="Q4649" s="27">
        <v>317999400</v>
      </c>
      <c r="R4649" s="27">
        <v>1</v>
      </c>
      <c r="S4649" s="27">
        <v>1</v>
      </c>
      <c r="T4649" s="33">
        <v>0.96696016921402161</v>
      </c>
      <c r="U4649" s="27"/>
      <c r="V4649" s="27"/>
      <c r="W4649" s="27"/>
      <c r="X4649" s="27"/>
      <c r="Y4649" s="27"/>
      <c r="Z4649" s="27">
        <v>0</v>
      </c>
    </row>
    <row r="4650" spans="1:26">
      <c r="A4650" s="27">
        <v>2015</v>
      </c>
      <c r="B4650" t="s">
        <v>138</v>
      </c>
      <c r="C4650" s="27"/>
      <c r="D4650" s="27"/>
      <c r="E4650" s="27"/>
      <c r="F4650" s="27">
        <v>0</v>
      </c>
      <c r="G4650" s="27">
        <v>0</v>
      </c>
      <c r="H4650" s="27">
        <v>1</v>
      </c>
      <c r="I4650" s="27">
        <v>0</v>
      </c>
      <c r="J4650" s="27">
        <v>0</v>
      </c>
      <c r="K4650" s="27">
        <v>6</v>
      </c>
      <c r="L4650" s="27">
        <v>1</v>
      </c>
      <c r="M4650" s="27">
        <v>0</v>
      </c>
      <c r="N4650" s="27">
        <v>0</v>
      </c>
      <c r="O4650" s="27">
        <v>0</v>
      </c>
      <c r="P4650" s="27">
        <v>315000000</v>
      </c>
      <c r="Q4650" s="27">
        <v>315179700</v>
      </c>
      <c r="R4650" s="27">
        <v>0</v>
      </c>
      <c r="S4650" s="27">
        <v>1</v>
      </c>
      <c r="T4650" s="33">
        <v>0.821813335342235</v>
      </c>
      <c r="U4650" s="27"/>
      <c r="V4650" s="27"/>
      <c r="W4650" s="27"/>
      <c r="X4650" s="27"/>
      <c r="Y4650" s="27"/>
      <c r="Z4650" s="27">
        <v>0</v>
      </c>
    </row>
    <row r="4651" spans="1:26">
      <c r="A4651" s="27">
        <v>2016</v>
      </c>
      <c r="B4651" t="s">
        <v>138</v>
      </c>
      <c r="C4651" s="27"/>
      <c r="D4651" s="27"/>
      <c r="E4651" s="27"/>
      <c r="F4651" s="27">
        <v>0</v>
      </c>
      <c r="G4651" s="27">
        <v>0</v>
      </c>
      <c r="H4651" s="27">
        <v>1</v>
      </c>
      <c r="I4651" s="27">
        <v>0</v>
      </c>
      <c r="J4651" s="27">
        <v>0</v>
      </c>
      <c r="K4651" s="27">
        <v>6</v>
      </c>
      <c r="L4651" s="27">
        <v>1</v>
      </c>
      <c r="M4651" s="27">
        <v>0</v>
      </c>
      <c r="N4651" s="27">
        <v>0</v>
      </c>
      <c r="O4651" s="27">
        <v>0</v>
      </c>
      <c r="P4651" s="27">
        <v>323000000</v>
      </c>
      <c r="Q4651" s="27">
        <v>329895600</v>
      </c>
      <c r="R4651" s="27">
        <v>0</v>
      </c>
      <c r="S4651" s="27">
        <v>1</v>
      </c>
      <c r="T4651" s="33">
        <v>0.86004996979414983</v>
      </c>
      <c r="U4651" s="27"/>
      <c r="V4651" s="27"/>
      <c r="W4651" s="27"/>
      <c r="X4651" s="27"/>
      <c r="Y4651" s="27"/>
      <c r="Z4651" s="27">
        <v>0</v>
      </c>
    </row>
    <row r="4652" spans="1:26">
      <c r="A4652" s="27">
        <v>2017</v>
      </c>
      <c r="B4652" t="s">
        <v>138</v>
      </c>
      <c r="C4652" s="27"/>
      <c r="D4652" s="27"/>
      <c r="E4652" s="27"/>
      <c r="F4652" s="27">
        <v>0</v>
      </c>
      <c r="G4652" s="27">
        <v>0</v>
      </c>
      <c r="H4652" s="27">
        <v>1</v>
      </c>
      <c r="I4652" s="27">
        <v>0</v>
      </c>
      <c r="J4652" s="27">
        <v>0</v>
      </c>
      <c r="K4652" s="27">
        <v>6</v>
      </c>
      <c r="L4652" s="27">
        <v>1</v>
      </c>
      <c r="M4652" s="27">
        <v>0</v>
      </c>
      <c r="N4652" s="27">
        <v>0</v>
      </c>
      <c r="O4652" s="27">
        <v>0</v>
      </c>
      <c r="P4652" s="27">
        <v>328000000</v>
      </c>
      <c r="Q4652" s="27">
        <v>336427500</v>
      </c>
      <c r="R4652" s="27">
        <v>0</v>
      </c>
      <c r="S4652" s="27">
        <v>1</v>
      </c>
      <c r="T4652" s="33">
        <v>0.90809244833766045</v>
      </c>
      <c r="U4652" s="27"/>
      <c r="V4652" s="27"/>
      <c r="W4652" s="27"/>
      <c r="X4652" s="27"/>
      <c r="Y4652" s="27"/>
      <c r="Z4652" s="27">
        <v>0</v>
      </c>
    </row>
    <row r="4653" spans="1:26">
      <c r="A4653" s="27">
        <v>1991</v>
      </c>
      <c r="B4653" t="s">
        <v>139</v>
      </c>
      <c r="C4653" s="27"/>
      <c r="D4653" s="27"/>
      <c r="E4653" s="27"/>
      <c r="F4653" s="27">
        <v>0</v>
      </c>
      <c r="G4653" s="27">
        <v>1</v>
      </c>
      <c r="H4653" s="27">
        <v>0</v>
      </c>
      <c r="I4653" s="27">
        <v>1</v>
      </c>
      <c r="J4653" s="27">
        <v>0</v>
      </c>
      <c r="K4653" s="27">
        <v>3</v>
      </c>
      <c r="L4653" s="27">
        <v>1</v>
      </c>
      <c r="M4653" s="27">
        <v>0</v>
      </c>
      <c r="N4653" s="27">
        <v>0</v>
      </c>
      <c r="O4653" s="27">
        <v>0</v>
      </c>
      <c r="P4653" s="27">
        <v>0</v>
      </c>
      <c r="Q4653" s="27"/>
      <c r="R4653" s="27">
        <v>0</v>
      </c>
      <c r="S4653" s="27">
        <v>0</v>
      </c>
      <c r="T4653" s="33">
        <v>0.64778014054484578</v>
      </c>
      <c r="U4653" s="27">
        <v>0</v>
      </c>
      <c r="V4653" s="27">
        <v>0</v>
      </c>
      <c r="W4653" s="27">
        <v>0</v>
      </c>
      <c r="X4653" s="27"/>
      <c r="Y4653" s="27"/>
      <c r="Z4653" s="27">
        <v>1</v>
      </c>
    </row>
    <row r="4654" spans="1:26">
      <c r="A4654" s="27">
        <v>1992</v>
      </c>
      <c r="B4654" t="s">
        <v>139</v>
      </c>
      <c r="C4654" s="27"/>
      <c r="D4654" s="27"/>
      <c r="E4654" s="27"/>
      <c r="F4654" s="27">
        <v>0</v>
      </c>
      <c r="G4654" s="27">
        <v>1</v>
      </c>
      <c r="H4654" s="27">
        <v>0</v>
      </c>
      <c r="I4654" s="27">
        <v>1</v>
      </c>
      <c r="J4654" s="27">
        <v>0</v>
      </c>
      <c r="K4654" s="27">
        <v>3</v>
      </c>
      <c r="L4654" s="27">
        <v>1</v>
      </c>
      <c r="M4654" s="27">
        <v>0</v>
      </c>
      <c r="N4654" s="27">
        <v>0</v>
      </c>
      <c r="O4654" s="27">
        <v>0</v>
      </c>
      <c r="P4654" s="27">
        <v>1012000000</v>
      </c>
      <c r="Q4654" s="27"/>
      <c r="R4654" s="27">
        <v>0</v>
      </c>
      <c r="S4654" s="27">
        <v>1</v>
      </c>
      <c r="T4654" s="33">
        <v>0.62587770846912083</v>
      </c>
      <c r="U4654" s="27">
        <v>0</v>
      </c>
      <c r="V4654" s="27">
        <v>0</v>
      </c>
      <c r="W4654" s="27">
        <v>0</v>
      </c>
      <c r="X4654" s="27"/>
      <c r="Y4654" s="27"/>
      <c r="Z4654" s="27">
        <v>1</v>
      </c>
    </row>
    <row r="4655" spans="1:26">
      <c r="A4655" s="27">
        <v>1993</v>
      </c>
      <c r="B4655" t="s">
        <v>139</v>
      </c>
      <c r="C4655" s="27"/>
      <c r="D4655" s="27"/>
      <c r="E4655" s="27"/>
      <c r="F4655" s="27">
        <v>0</v>
      </c>
      <c r="G4655" s="27">
        <v>1</v>
      </c>
      <c r="H4655" s="27">
        <v>0</v>
      </c>
      <c r="I4655" s="27">
        <v>1</v>
      </c>
      <c r="J4655" s="27">
        <v>0</v>
      </c>
      <c r="K4655" s="27">
        <v>3</v>
      </c>
      <c r="L4655" s="27">
        <v>1</v>
      </c>
      <c r="M4655" s="27">
        <v>0</v>
      </c>
      <c r="N4655" s="27">
        <v>0</v>
      </c>
      <c r="O4655" s="27">
        <v>0</v>
      </c>
      <c r="P4655" s="27">
        <v>1301000000</v>
      </c>
      <c r="Q4655" s="27"/>
      <c r="R4655" s="27">
        <v>0</v>
      </c>
      <c r="S4655" s="27">
        <v>1</v>
      </c>
      <c r="T4655" s="33">
        <v>0.648154718576755</v>
      </c>
      <c r="U4655" s="27">
        <v>86534277</v>
      </c>
      <c r="V4655" s="27">
        <v>28112000</v>
      </c>
      <c r="W4655" s="27">
        <v>0</v>
      </c>
      <c r="X4655" s="27"/>
      <c r="Y4655" s="27"/>
      <c r="Z4655" s="27">
        <v>1</v>
      </c>
    </row>
    <row r="4656" spans="1:26">
      <c r="A4656" s="27">
        <v>1994</v>
      </c>
      <c r="B4656" t="s">
        <v>139</v>
      </c>
      <c r="C4656" s="27"/>
      <c r="D4656" s="27"/>
      <c r="E4656" s="27"/>
      <c r="F4656" s="27">
        <v>0</v>
      </c>
      <c r="G4656" s="27">
        <v>1</v>
      </c>
      <c r="H4656" s="27">
        <v>0</v>
      </c>
      <c r="I4656" s="27">
        <v>1</v>
      </c>
      <c r="J4656" s="27">
        <v>0</v>
      </c>
      <c r="K4656" s="27">
        <v>3</v>
      </c>
      <c r="L4656" s="27">
        <v>1</v>
      </c>
      <c r="M4656" s="27">
        <v>0</v>
      </c>
      <c r="N4656" s="27">
        <v>0</v>
      </c>
      <c r="O4656" s="27">
        <v>0</v>
      </c>
      <c r="P4656" s="27">
        <v>1357000000</v>
      </c>
      <c r="Q4656" s="27"/>
      <c r="R4656" s="27">
        <v>0</v>
      </c>
      <c r="S4656" s="27">
        <v>1</v>
      </c>
      <c r="T4656" s="33">
        <v>0.69545665111729171</v>
      </c>
      <c r="U4656" s="27">
        <v>164160127.30000001</v>
      </c>
      <c r="V4656" s="27">
        <v>98796000</v>
      </c>
      <c r="W4656" s="27">
        <v>0</v>
      </c>
      <c r="X4656" s="27"/>
      <c r="Y4656" s="27"/>
      <c r="Z4656" s="27">
        <v>1</v>
      </c>
    </row>
    <row r="4657" spans="1:26">
      <c r="A4657" s="27">
        <v>1995</v>
      </c>
      <c r="B4657" t="s">
        <v>139</v>
      </c>
      <c r="C4657" s="27"/>
      <c r="D4657" s="27"/>
      <c r="E4657" s="27"/>
      <c r="F4657" s="27">
        <v>0</v>
      </c>
      <c r="G4657" s="27">
        <v>1</v>
      </c>
      <c r="H4657" s="27">
        <v>0</v>
      </c>
      <c r="I4657" s="27">
        <v>1</v>
      </c>
      <c r="J4657" s="27">
        <v>0</v>
      </c>
      <c r="K4657" s="27">
        <v>3</v>
      </c>
      <c r="L4657" s="27">
        <v>1</v>
      </c>
      <c r="M4657" s="27">
        <v>0</v>
      </c>
      <c r="N4657" s="27">
        <v>0</v>
      </c>
      <c r="O4657" s="27">
        <v>0</v>
      </c>
      <c r="P4657" s="27">
        <v>1689000000</v>
      </c>
      <c r="Q4657" s="27">
        <v>1752979926.4148901</v>
      </c>
      <c r="R4657" s="27">
        <v>0</v>
      </c>
      <c r="S4657" s="27">
        <v>1</v>
      </c>
      <c r="T4657" s="33">
        <v>0.69736071622307827</v>
      </c>
      <c r="U4657" s="27">
        <v>230182978.19999999</v>
      </c>
      <c r="V4657" s="27">
        <v>152402000</v>
      </c>
      <c r="W4657" s="27">
        <v>0</v>
      </c>
      <c r="X4657" s="27"/>
      <c r="Y4657" s="27"/>
      <c r="Z4657" s="27">
        <v>1</v>
      </c>
    </row>
    <row r="4658" spans="1:26">
      <c r="A4658" s="27">
        <v>1996</v>
      </c>
      <c r="B4658" t="s">
        <v>139</v>
      </c>
      <c r="C4658" s="27"/>
      <c r="D4658" s="27"/>
      <c r="E4658" s="27"/>
      <c r="F4658" s="27">
        <v>0</v>
      </c>
      <c r="G4658" s="27">
        <v>1</v>
      </c>
      <c r="H4658" s="27">
        <v>0</v>
      </c>
      <c r="I4658" s="27">
        <v>1</v>
      </c>
      <c r="J4658" s="27">
        <v>0</v>
      </c>
      <c r="K4658" s="27">
        <v>3</v>
      </c>
      <c r="L4658" s="27">
        <v>1</v>
      </c>
      <c r="M4658" s="27">
        <v>0</v>
      </c>
      <c r="N4658" s="27">
        <v>0</v>
      </c>
      <c r="O4658" s="27">
        <v>0</v>
      </c>
      <c r="P4658" s="27">
        <v>1986000000</v>
      </c>
      <c r="Q4658" s="27">
        <v>1695122173.9130435</v>
      </c>
      <c r="R4658" s="27">
        <v>0</v>
      </c>
      <c r="S4658" s="27">
        <v>1</v>
      </c>
      <c r="T4658" s="33">
        <v>0.69966405838602452</v>
      </c>
      <c r="U4658" s="27">
        <v>247743257.40000001</v>
      </c>
      <c r="V4658" s="27">
        <v>141642000</v>
      </c>
      <c r="W4658" s="27">
        <v>0</v>
      </c>
      <c r="X4658" s="27"/>
      <c r="Y4658" s="27"/>
      <c r="Z4658" s="27">
        <v>1</v>
      </c>
    </row>
    <row r="4659" spans="1:26">
      <c r="A4659" s="27">
        <v>1997</v>
      </c>
      <c r="B4659" t="s">
        <v>139</v>
      </c>
      <c r="C4659" s="27"/>
      <c r="D4659" s="27"/>
      <c r="E4659" s="27"/>
      <c r="F4659" s="27">
        <v>0</v>
      </c>
      <c r="G4659" s="27">
        <v>1</v>
      </c>
      <c r="H4659" s="27">
        <v>0</v>
      </c>
      <c r="I4659" s="27">
        <v>1</v>
      </c>
      <c r="J4659" s="27">
        <v>0</v>
      </c>
      <c r="K4659" s="27">
        <v>3</v>
      </c>
      <c r="L4659" s="27">
        <v>1</v>
      </c>
      <c r="M4659" s="27">
        <v>0</v>
      </c>
      <c r="N4659" s="27">
        <v>0</v>
      </c>
      <c r="O4659" s="27">
        <v>0</v>
      </c>
      <c r="P4659" s="27">
        <v>2260000000</v>
      </c>
      <c r="Q4659" s="27">
        <v>1930081168.8311689</v>
      </c>
      <c r="R4659" s="27">
        <v>0</v>
      </c>
      <c r="S4659" s="27">
        <v>1</v>
      </c>
      <c r="T4659" s="33">
        <v>0.71538944173936525</v>
      </c>
      <c r="U4659" s="27">
        <v>233049199.19999999</v>
      </c>
      <c r="V4659" s="27">
        <v>135339000</v>
      </c>
      <c r="W4659" s="27">
        <v>34550000</v>
      </c>
      <c r="X4659" s="27"/>
      <c r="Y4659" s="27"/>
      <c r="Z4659" s="27">
        <v>1</v>
      </c>
    </row>
    <row r="4660" spans="1:26">
      <c r="A4660" s="27">
        <v>1998</v>
      </c>
      <c r="B4660" t="s">
        <v>139</v>
      </c>
      <c r="C4660" s="27"/>
      <c r="D4660" s="27"/>
      <c r="E4660" s="27"/>
      <c r="F4660" s="27">
        <v>0</v>
      </c>
      <c r="G4660" s="27">
        <v>1</v>
      </c>
      <c r="H4660" s="27">
        <v>0</v>
      </c>
      <c r="I4660" s="27">
        <v>1</v>
      </c>
      <c r="J4660" s="27">
        <v>0</v>
      </c>
      <c r="K4660" s="27">
        <v>3</v>
      </c>
      <c r="L4660" s="27">
        <v>1</v>
      </c>
      <c r="M4660" s="27">
        <v>0</v>
      </c>
      <c r="N4660" s="27">
        <v>0</v>
      </c>
      <c r="O4660" s="27">
        <v>0</v>
      </c>
      <c r="P4660" s="27">
        <v>1989000000</v>
      </c>
      <c r="Q4660" s="27">
        <v>1698717504.6554935</v>
      </c>
      <c r="R4660" s="27">
        <v>0</v>
      </c>
      <c r="S4660" s="27">
        <v>1</v>
      </c>
      <c r="T4660" s="33">
        <v>0.63293736472878814</v>
      </c>
      <c r="U4660" s="27">
        <v>176786618.80000001</v>
      </c>
      <c r="V4660" s="27">
        <v>168719102.09999999</v>
      </c>
      <c r="W4660" s="27">
        <v>38172000</v>
      </c>
      <c r="X4660" s="27"/>
      <c r="Y4660" s="27"/>
      <c r="Z4660" s="27">
        <v>1</v>
      </c>
    </row>
    <row r="4661" spans="1:26">
      <c r="A4661" s="27">
        <v>1999</v>
      </c>
      <c r="B4661" t="s">
        <v>139</v>
      </c>
      <c r="C4661" s="27"/>
      <c r="D4661" s="27"/>
      <c r="E4661" s="27"/>
      <c r="F4661" s="27">
        <v>0</v>
      </c>
      <c r="G4661" s="27">
        <v>1</v>
      </c>
      <c r="H4661" s="27">
        <v>0</v>
      </c>
      <c r="I4661" s="27">
        <v>1</v>
      </c>
      <c r="J4661" s="27">
        <v>0</v>
      </c>
      <c r="K4661" s="27">
        <v>3</v>
      </c>
      <c r="L4661" s="27">
        <v>1</v>
      </c>
      <c r="M4661" s="27">
        <v>0</v>
      </c>
      <c r="N4661" s="27">
        <v>0</v>
      </c>
      <c r="O4661" s="27">
        <v>0</v>
      </c>
      <c r="P4661" s="27">
        <v>1373000000</v>
      </c>
      <c r="Q4661" s="27">
        <v>1170782957.3744323</v>
      </c>
      <c r="R4661" s="27">
        <v>0</v>
      </c>
      <c r="S4661" s="27">
        <v>1</v>
      </c>
      <c r="T4661" s="33">
        <v>0.59173831677950461</v>
      </c>
      <c r="U4661" s="27">
        <v>336824342.80000001</v>
      </c>
      <c r="V4661" s="27">
        <v>198819000</v>
      </c>
      <c r="W4661" s="27">
        <v>76950000</v>
      </c>
      <c r="X4661" s="27"/>
      <c r="Y4661" s="27"/>
      <c r="Z4661" s="27">
        <v>1</v>
      </c>
    </row>
    <row r="4662" spans="1:26">
      <c r="A4662" s="27">
        <v>2000</v>
      </c>
      <c r="B4662" t="s">
        <v>139</v>
      </c>
      <c r="C4662" s="27"/>
      <c r="D4662" s="27"/>
      <c r="E4662" s="27"/>
      <c r="F4662" s="27">
        <v>0</v>
      </c>
      <c r="G4662" s="27">
        <v>1</v>
      </c>
      <c r="H4662" s="27">
        <v>0</v>
      </c>
      <c r="I4662" s="27">
        <v>1</v>
      </c>
      <c r="J4662" s="27">
        <v>0</v>
      </c>
      <c r="K4662" s="27">
        <v>3</v>
      </c>
      <c r="L4662" s="27">
        <v>1</v>
      </c>
      <c r="M4662" s="27">
        <v>0</v>
      </c>
      <c r="N4662" s="27">
        <v>0</v>
      </c>
      <c r="O4662" s="27">
        <v>0</v>
      </c>
      <c r="P4662" s="27">
        <v>1541000000</v>
      </c>
      <c r="Q4662" s="27">
        <v>1288429391.7995079</v>
      </c>
      <c r="R4662" s="27">
        <v>1</v>
      </c>
      <c r="S4662" s="27">
        <v>1</v>
      </c>
      <c r="T4662" s="33">
        <v>0.62919927379193319</v>
      </c>
      <c r="U4662" s="27">
        <v>307508358.30000001</v>
      </c>
      <c r="V4662" s="27">
        <v>191230000</v>
      </c>
      <c r="W4662" s="27">
        <v>103247000</v>
      </c>
      <c r="X4662" s="27"/>
      <c r="Y4662" s="27"/>
      <c r="Z4662" s="27">
        <v>1</v>
      </c>
    </row>
    <row r="4663" spans="1:26">
      <c r="A4663" s="27">
        <v>2001</v>
      </c>
      <c r="B4663" t="s">
        <v>139</v>
      </c>
      <c r="C4663" s="27"/>
      <c r="D4663" s="27"/>
      <c r="E4663" s="27"/>
      <c r="F4663" s="27">
        <v>1200000</v>
      </c>
      <c r="G4663" s="27">
        <v>1</v>
      </c>
      <c r="H4663" s="27">
        <v>0</v>
      </c>
      <c r="I4663" s="27">
        <v>1</v>
      </c>
      <c r="J4663" s="27">
        <v>0</v>
      </c>
      <c r="K4663" s="27">
        <v>3</v>
      </c>
      <c r="L4663" s="27">
        <v>1</v>
      </c>
      <c r="M4663" s="27">
        <v>0</v>
      </c>
      <c r="N4663" s="27">
        <v>0</v>
      </c>
      <c r="O4663" s="27">
        <v>0</v>
      </c>
      <c r="P4663" s="27">
        <v>1736000000</v>
      </c>
      <c r="Q4663" s="27">
        <v>1480673594.0560203</v>
      </c>
      <c r="R4663" s="27">
        <v>1</v>
      </c>
      <c r="S4663" s="27">
        <v>1</v>
      </c>
      <c r="T4663" s="33">
        <v>0.61588871891054842</v>
      </c>
      <c r="U4663" s="27">
        <v>294083085.5</v>
      </c>
      <c r="V4663" s="27">
        <v>180545000</v>
      </c>
      <c r="W4663" s="27">
        <v>113256000</v>
      </c>
      <c r="X4663" s="27"/>
      <c r="Y4663" s="27"/>
      <c r="Z4663" s="27">
        <v>1</v>
      </c>
    </row>
    <row r="4664" spans="1:26">
      <c r="A4664" s="27">
        <v>2002</v>
      </c>
      <c r="B4664" t="s">
        <v>139</v>
      </c>
      <c r="C4664" s="27"/>
      <c r="D4664" s="27"/>
      <c r="E4664" s="27"/>
      <c r="F4664" s="27">
        <v>0</v>
      </c>
      <c r="G4664" s="27">
        <v>1</v>
      </c>
      <c r="H4664" s="27">
        <v>0</v>
      </c>
      <c r="I4664" s="27">
        <v>1</v>
      </c>
      <c r="J4664" s="27">
        <v>0</v>
      </c>
      <c r="K4664" s="27">
        <v>3</v>
      </c>
      <c r="L4664" s="27">
        <v>1</v>
      </c>
      <c r="M4664" s="27">
        <v>0</v>
      </c>
      <c r="N4664" s="27">
        <v>0</v>
      </c>
      <c r="O4664" s="27">
        <v>0</v>
      </c>
      <c r="P4664" s="27">
        <v>1948000000</v>
      </c>
      <c r="Q4664" s="27">
        <v>1661818168.4226036</v>
      </c>
      <c r="R4664" s="27">
        <v>1</v>
      </c>
      <c r="S4664" s="27">
        <v>1</v>
      </c>
      <c r="T4664" s="33">
        <v>0.62466195784303247</v>
      </c>
      <c r="U4664" s="27">
        <v>312005186.39999998</v>
      </c>
      <c r="V4664" s="27">
        <v>186237000</v>
      </c>
      <c r="W4664" s="27">
        <v>144627000</v>
      </c>
      <c r="X4664" s="27"/>
      <c r="Y4664" s="27"/>
      <c r="Z4664" s="27">
        <v>1</v>
      </c>
    </row>
    <row r="4665" spans="1:26">
      <c r="A4665" s="27">
        <v>2003</v>
      </c>
      <c r="B4665" t="s">
        <v>139</v>
      </c>
      <c r="C4665" s="27"/>
      <c r="D4665" s="27"/>
      <c r="E4665" s="27"/>
      <c r="F4665" s="27">
        <v>1600000</v>
      </c>
      <c r="G4665" s="27">
        <v>1</v>
      </c>
      <c r="H4665" s="27">
        <v>0</v>
      </c>
      <c r="I4665" s="27">
        <v>1</v>
      </c>
      <c r="J4665" s="27">
        <v>0</v>
      </c>
      <c r="K4665" s="27">
        <v>3</v>
      </c>
      <c r="L4665" s="27">
        <v>1</v>
      </c>
      <c r="M4665" s="27">
        <v>0</v>
      </c>
      <c r="N4665" s="27">
        <v>0</v>
      </c>
      <c r="O4665" s="27">
        <v>0</v>
      </c>
      <c r="P4665" s="27">
        <v>2321000000</v>
      </c>
      <c r="Q4665" s="27">
        <v>1980901553.5122573</v>
      </c>
      <c r="R4665" s="27">
        <v>1</v>
      </c>
      <c r="S4665" s="27">
        <v>1</v>
      </c>
      <c r="T4665" s="33">
        <v>0.61793375018798091</v>
      </c>
      <c r="U4665" s="27">
        <v>317496179.5</v>
      </c>
      <c r="V4665" s="27">
        <v>189784000</v>
      </c>
      <c r="W4665" s="27">
        <v>174963000</v>
      </c>
      <c r="X4665" s="27"/>
      <c r="Y4665" s="27"/>
      <c r="Z4665" s="27">
        <v>1</v>
      </c>
    </row>
    <row r="4666" spans="1:26">
      <c r="A4666" s="27">
        <v>2004</v>
      </c>
      <c r="B4666" t="s">
        <v>139</v>
      </c>
      <c r="C4666" s="27"/>
      <c r="D4666" s="27"/>
      <c r="E4666" s="27"/>
      <c r="F4666" s="27">
        <v>0</v>
      </c>
      <c r="G4666" s="27">
        <v>1</v>
      </c>
      <c r="H4666" s="27">
        <v>0</v>
      </c>
      <c r="I4666" s="27">
        <v>1</v>
      </c>
      <c r="J4666" s="27">
        <v>0</v>
      </c>
      <c r="K4666" s="27">
        <v>3</v>
      </c>
      <c r="L4666" s="27">
        <v>1</v>
      </c>
      <c r="M4666" s="27">
        <v>0</v>
      </c>
      <c r="N4666" s="27">
        <v>0</v>
      </c>
      <c r="O4666" s="27">
        <v>0</v>
      </c>
      <c r="P4666" s="27">
        <v>3045000000</v>
      </c>
      <c r="Q4666" s="27">
        <v>2598231467.4367104</v>
      </c>
      <c r="R4666" s="27">
        <v>1</v>
      </c>
      <c r="S4666" s="27">
        <v>1</v>
      </c>
      <c r="T4666" s="33">
        <v>0.67108711240801089</v>
      </c>
      <c r="U4666" s="27">
        <v>309172573.89999998</v>
      </c>
      <c r="V4666" s="27">
        <v>184684000</v>
      </c>
      <c r="W4666" s="27">
        <v>201079000</v>
      </c>
      <c r="X4666" s="27"/>
      <c r="Y4666" s="27"/>
      <c r="Z4666" s="27">
        <v>1</v>
      </c>
    </row>
    <row r="4667" spans="1:26">
      <c r="A4667" s="27">
        <v>2005</v>
      </c>
      <c r="B4667" t="s">
        <v>139</v>
      </c>
      <c r="C4667" s="27"/>
      <c r="D4667" s="27"/>
      <c r="E4667" s="27"/>
      <c r="F4667" s="27">
        <v>1200000</v>
      </c>
      <c r="G4667" s="27">
        <v>1</v>
      </c>
      <c r="H4667" s="27">
        <v>0</v>
      </c>
      <c r="I4667" s="27">
        <v>1</v>
      </c>
      <c r="J4667" s="27">
        <v>0</v>
      </c>
      <c r="K4667" s="27">
        <v>3</v>
      </c>
      <c r="L4667" s="27">
        <v>1</v>
      </c>
      <c r="M4667" s="27">
        <v>0</v>
      </c>
      <c r="N4667" s="27">
        <v>0</v>
      </c>
      <c r="O4667" s="27">
        <v>0</v>
      </c>
      <c r="P4667" s="27">
        <v>3502000000</v>
      </c>
      <c r="Q4667" s="27">
        <v>2988338439.3155336</v>
      </c>
      <c r="R4667" s="27">
        <v>1</v>
      </c>
      <c r="S4667" s="27">
        <v>1</v>
      </c>
      <c r="T4667" s="33">
        <v>0.69599608558540027</v>
      </c>
      <c r="U4667" s="27">
        <v>263695422.59999999</v>
      </c>
      <c r="V4667" s="27">
        <v>161365000</v>
      </c>
      <c r="W4667" s="27">
        <v>209217000</v>
      </c>
      <c r="X4667" s="27"/>
      <c r="Y4667" s="27"/>
      <c r="Z4667" s="27">
        <v>1</v>
      </c>
    </row>
    <row r="4668" spans="1:26">
      <c r="A4668" s="27">
        <v>2006</v>
      </c>
      <c r="B4668" t="s">
        <v>139</v>
      </c>
      <c r="C4668" s="27"/>
      <c r="D4668" s="27"/>
      <c r="E4668" s="27"/>
      <c r="F4668" s="27">
        <v>0</v>
      </c>
      <c r="G4668" s="27">
        <v>1</v>
      </c>
      <c r="H4668" s="27">
        <v>0</v>
      </c>
      <c r="I4668" s="27">
        <v>1</v>
      </c>
      <c r="J4668" s="27">
        <v>0</v>
      </c>
      <c r="K4668" s="27">
        <v>3</v>
      </c>
      <c r="L4668" s="27">
        <v>1</v>
      </c>
      <c r="M4668" s="27">
        <v>0</v>
      </c>
      <c r="N4668" s="27">
        <v>0</v>
      </c>
      <c r="O4668" s="27">
        <v>0</v>
      </c>
      <c r="P4668" s="27">
        <v>3995000000</v>
      </c>
      <c r="Q4668" s="27">
        <v>3408272498.1151609</v>
      </c>
      <c r="R4668" s="27">
        <v>1</v>
      </c>
      <c r="S4668" s="27">
        <v>1</v>
      </c>
      <c r="T4668" s="33">
        <v>0.83568345932575372</v>
      </c>
      <c r="U4668" s="27">
        <v>318163415.19999999</v>
      </c>
      <c r="V4668" s="27">
        <v>151073000</v>
      </c>
      <c r="W4668" s="27">
        <v>242316000</v>
      </c>
      <c r="X4668" s="27"/>
      <c r="Y4668" s="27"/>
      <c r="Z4668" s="27">
        <v>1</v>
      </c>
    </row>
    <row r="4669" spans="1:26">
      <c r="A4669" s="27">
        <v>2007</v>
      </c>
      <c r="B4669" t="s">
        <v>139</v>
      </c>
      <c r="C4669" s="27"/>
      <c r="D4669" s="27"/>
      <c r="E4669" s="27"/>
      <c r="F4669" s="27">
        <v>2000000</v>
      </c>
      <c r="G4669" s="27">
        <v>1</v>
      </c>
      <c r="H4669" s="27">
        <v>0</v>
      </c>
      <c r="I4669" s="27">
        <v>1</v>
      </c>
      <c r="J4669" s="27">
        <v>0</v>
      </c>
      <c r="K4669" s="27">
        <v>3</v>
      </c>
      <c r="L4669" s="27">
        <v>1</v>
      </c>
      <c r="M4669" s="27">
        <v>0</v>
      </c>
      <c r="N4669" s="27">
        <v>0</v>
      </c>
      <c r="O4669" s="27">
        <v>0</v>
      </c>
      <c r="P4669" s="27">
        <v>5158000000</v>
      </c>
      <c r="Q4669" s="27">
        <v>4401154128.1229658</v>
      </c>
      <c r="R4669" s="27">
        <v>1</v>
      </c>
      <c r="S4669" s="27">
        <v>1</v>
      </c>
      <c r="T4669" s="33">
        <v>0.90473952627382648</v>
      </c>
      <c r="U4669" s="27">
        <v>345551018.89999998</v>
      </c>
      <c r="V4669" s="27">
        <v>140630000</v>
      </c>
      <c r="W4669" s="27">
        <v>291755000</v>
      </c>
      <c r="X4669" s="27"/>
      <c r="Y4669" s="27"/>
      <c r="Z4669" s="27">
        <v>1</v>
      </c>
    </row>
    <row r="4670" spans="1:26">
      <c r="A4670" s="27">
        <v>2008</v>
      </c>
      <c r="B4670" t="s">
        <v>139</v>
      </c>
      <c r="C4670" s="27"/>
      <c r="D4670" s="27"/>
      <c r="E4670" s="27"/>
      <c r="F4670" s="27">
        <v>0</v>
      </c>
      <c r="G4670" s="27">
        <v>1</v>
      </c>
      <c r="H4670" s="27">
        <v>0</v>
      </c>
      <c r="I4670" s="27">
        <v>1</v>
      </c>
      <c r="J4670" s="27">
        <v>0</v>
      </c>
      <c r="K4670" s="27">
        <v>3</v>
      </c>
      <c r="L4670" s="27">
        <v>1</v>
      </c>
      <c r="M4670" s="27">
        <v>0</v>
      </c>
      <c r="N4670" s="27">
        <v>0</v>
      </c>
      <c r="O4670" s="27">
        <v>0</v>
      </c>
      <c r="P4670" s="27">
        <v>7096000000</v>
      </c>
      <c r="Q4670" s="27">
        <v>6054806100.8468046</v>
      </c>
      <c r="R4670" s="27">
        <v>1</v>
      </c>
      <c r="S4670" s="27">
        <v>1</v>
      </c>
      <c r="T4670" s="33">
        <v>0.91944034308119871</v>
      </c>
      <c r="U4670" s="27">
        <v>347467317.5</v>
      </c>
      <c r="V4670" s="27">
        <v>128566000</v>
      </c>
      <c r="W4670" s="27">
        <v>311484000</v>
      </c>
      <c r="X4670" s="27">
        <v>242000000</v>
      </c>
      <c r="Y4670" s="27"/>
      <c r="Z4670" s="27">
        <v>1</v>
      </c>
    </row>
    <row r="4671" spans="1:26">
      <c r="A4671" s="27">
        <v>2009</v>
      </c>
      <c r="B4671" t="s">
        <v>139</v>
      </c>
      <c r="C4671" s="27"/>
      <c r="D4671" s="27"/>
      <c r="E4671" s="27"/>
      <c r="F4671" s="27">
        <v>3040000</v>
      </c>
      <c r="G4671" s="27">
        <v>1</v>
      </c>
      <c r="H4671" s="27">
        <v>0</v>
      </c>
      <c r="I4671" s="27">
        <v>1</v>
      </c>
      <c r="J4671" s="27">
        <v>0</v>
      </c>
      <c r="K4671" s="27">
        <v>3</v>
      </c>
      <c r="L4671" s="27">
        <v>1</v>
      </c>
      <c r="M4671" s="27">
        <v>0</v>
      </c>
      <c r="N4671" s="27">
        <v>0</v>
      </c>
      <c r="O4671" s="27">
        <v>0</v>
      </c>
      <c r="P4671" s="27">
        <v>6373000000</v>
      </c>
      <c r="Q4671" s="27">
        <v>5439422031.3962708</v>
      </c>
      <c r="R4671" s="27">
        <v>1</v>
      </c>
      <c r="S4671" s="27">
        <v>1</v>
      </c>
      <c r="T4671" s="33">
        <v>0.81595367947064712</v>
      </c>
      <c r="U4671" s="27">
        <v>338429118.69999999</v>
      </c>
      <c r="V4671" s="27">
        <v>110436000</v>
      </c>
      <c r="W4671" s="27">
        <v>332130000</v>
      </c>
      <c r="X4671" s="27">
        <v>228000000</v>
      </c>
      <c r="Y4671" s="27"/>
      <c r="Z4671" s="27">
        <v>1</v>
      </c>
    </row>
    <row r="4672" spans="1:26">
      <c r="A4672" s="27">
        <v>2010</v>
      </c>
      <c r="B4672" t="s">
        <v>139</v>
      </c>
      <c r="C4672" s="27"/>
      <c r="D4672" s="27"/>
      <c r="E4672" s="27"/>
      <c r="F4672" s="27">
        <v>2954092.5</v>
      </c>
      <c r="G4672" s="27">
        <v>1</v>
      </c>
      <c r="H4672" s="27">
        <v>0</v>
      </c>
      <c r="I4672" s="27">
        <v>1</v>
      </c>
      <c r="J4672" s="27">
        <v>0</v>
      </c>
      <c r="K4672" s="27">
        <v>3</v>
      </c>
      <c r="L4672" s="27">
        <v>1</v>
      </c>
      <c r="M4672" s="27">
        <v>0</v>
      </c>
      <c r="N4672" s="27">
        <v>0</v>
      </c>
      <c r="O4672" s="27">
        <v>0</v>
      </c>
      <c r="P4672" s="27">
        <v>6813000000</v>
      </c>
      <c r="Q4672" s="27">
        <v>5811604051.96737</v>
      </c>
      <c r="R4672" s="27">
        <v>1</v>
      </c>
      <c r="S4672" s="27">
        <v>1</v>
      </c>
      <c r="T4672" s="33">
        <v>1.0070075781651076</v>
      </c>
      <c r="U4672" s="27">
        <v>508723618.60000002</v>
      </c>
      <c r="V4672" s="27">
        <v>93327000</v>
      </c>
      <c r="W4672" s="27">
        <v>386162000</v>
      </c>
      <c r="X4672" s="27">
        <v>159000000</v>
      </c>
      <c r="Y4672" s="27"/>
      <c r="Z4672" s="27">
        <v>1</v>
      </c>
    </row>
    <row r="4673" spans="1:26">
      <c r="A4673" s="27">
        <v>2011</v>
      </c>
      <c r="B4673" t="s">
        <v>139</v>
      </c>
      <c r="C4673" s="27"/>
      <c r="D4673" s="27"/>
      <c r="E4673" s="27"/>
      <c r="F4673" s="27">
        <v>0</v>
      </c>
      <c r="G4673" s="27">
        <v>1</v>
      </c>
      <c r="H4673" s="27">
        <v>0</v>
      </c>
      <c r="I4673" s="27">
        <v>1</v>
      </c>
      <c r="J4673" s="27">
        <v>0</v>
      </c>
      <c r="K4673" s="27">
        <v>3</v>
      </c>
      <c r="L4673" s="27">
        <v>1</v>
      </c>
      <c r="M4673" s="27">
        <v>0</v>
      </c>
      <c r="N4673" s="27">
        <v>0</v>
      </c>
      <c r="O4673" s="27">
        <v>0</v>
      </c>
      <c r="P4673" s="27">
        <v>8225000000</v>
      </c>
      <c r="Q4673" s="27">
        <v>7015206498.2195482</v>
      </c>
      <c r="R4673" s="27">
        <v>1</v>
      </c>
      <c r="S4673" s="27">
        <v>1</v>
      </c>
      <c r="T4673" s="33">
        <v>1.116808011796752</v>
      </c>
      <c r="U4673" s="27">
        <v>654666113.5</v>
      </c>
      <c r="V4673" s="27">
        <v>75132000</v>
      </c>
      <c r="W4673" s="27">
        <v>434460000</v>
      </c>
      <c r="X4673" s="27">
        <v>193000000</v>
      </c>
      <c r="Y4673" s="27"/>
      <c r="Z4673" s="27">
        <v>1</v>
      </c>
    </row>
    <row r="4674" spans="1:26">
      <c r="A4674" s="27">
        <v>2012</v>
      </c>
      <c r="B4674" t="s">
        <v>139</v>
      </c>
      <c r="C4674" s="27"/>
      <c r="D4674" s="27"/>
      <c r="E4674" s="27"/>
      <c r="F4674" s="27">
        <v>0</v>
      </c>
      <c r="G4674" s="27">
        <v>1</v>
      </c>
      <c r="H4674" s="27">
        <v>0</v>
      </c>
      <c r="I4674" s="27">
        <v>1</v>
      </c>
      <c r="J4674" s="27">
        <v>0</v>
      </c>
      <c r="K4674" s="27">
        <v>3</v>
      </c>
      <c r="L4674" s="27">
        <v>1</v>
      </c>
      <c r="M4674" s="27">
        <v>0</v>
      </c>
      <c r="N4674" s="27">
        <v>0</v>
      </c>
      <c r="O4674" s="27">
        <v>0</v>
      </c>
      <c r="P4674" s="27">
        <v>8536000000</v>
      </c>
      <c r="Q4674" s="27">
        <v>7284686576.2835016</v>
      </c>
      <c r="R4674" s="27">
        <v>1</v>
      </c>
      <c r="S4674" s="27">
        <v>1</v>
      </c>
      <c r="T4674" s="33">
        <v>0.99562684078172081</v>
      </c>
      <c r="U4674" s="27">
        <v>792877934.89999998</v>
      </c>
      <c r="V4674" s="27">
        <v>55136000</v>
      </c>
      <c r="W4674" s="27">
        <v>506294000</v>
      </c>
      <c r="X4674" s="27">
        <v>173000000</v>
      </c>
      <c r="Y4674" s="27"/>
      <c r="Z4674" s="27">
        <v>1</v>
      </c>
    </row>
    <row r="4675" spans="1:26">
      <c r="A4675" s="27">
        <v>2013</v>
      </c>
      <c r="B4675" t="s">
        <v>139</v>
      </c>
      <c r="C4675" s="27"/>
      <c r="D4675" s="27"/>
      <c r="E4675" s="27"/>
      <c r="F4675" s="27">
        <v>0</v>
      </c>
      <c r="G4675" s="27">
        <v>1</v>
      </c>
      <c r="H4675" s="27">
        <v>0</v>
      </c>
      <c r="I4675" s="27">
        <v>1</v>
      </c>
      <c r="J4675" s="27">
        <v>0</v>
      </c>
      <c r="K4675" s="27">
        <v>3</v>
      </c>
      <c r="L4675" s="27">
        <v>1</v>
      </c>
      <c r="M4675" s="27">
        <v>0</v>
      </c>
      <c r="N4675" s="27">
        <v>0</v>
      </c>
      <c r="O4675" s="27">
        <v>0</v>
      </c>
      <c r="P4675" s="27">
        <v>9359000000</v>
      </c>
      <c r="Q4675" s="27">
        <v>7985387151.6191578</v>
      </c>
      <c r="R4675" s="27">
        <v>1</v>
      </c>
      <c r="S4675" s="27">
        <v>1</v>
      </c>
      <c r="T4675" s="33">
        <v>0.99710818219516861</v>
      </c>
      <c r="U4675" s="27">
        <v>772648148.60000002</v>
      </c>
      <c r="V4675" s="27">
        <v>34542000</v>
      </c>
      <c r="W4675" s="27">
        <v>534208000</v>
      </c>
      <c r="X4675" s="27">
        <v>151000000</v>
      </c>
      <c r="Y4675" s="27"/>
      <c r="Z4675" s="27">
        <v>1</v>
      </c>
    </row>
    <row r="4676" spans="1:26">
      <c r="A4676" s="27">
        <v>2014</v>
      </c>
      <c r="B4676" t="s">
        <v>139</v>
      </c>
      <c r="C4676" s="27"/>
      <c r="D4676" s="27"/>
      <c r="E4676" s="27"/>
      <c r="F4676" s="27">
        <v>0</v>
      </c>
      <c r="G4676" s="27">
        <v>1</v>
      </c>
      <c r="H4676" s="27">
        <v>0</v>
      </c>
      <c r="I4676" s="27">
        <v>1</v>
      </c>
      <c r="J4676" s="27">
        <v>0</v>
      </c>
      <c r="K4676" s="27">
        <v>3</v>
      </c>
      <c r="L4676" s="27">
        <v>1</v>
      </c>
      <c r="M4676" s="27">
        <v>0</v>
      </c>
      <c r="N4676" s="27">
        <v>0</v>
      </c>
      <c r="O4676" s="27">
        <v>0</v>
      </c>
      <c r="P4676" s="27">
        <v>9357000000</v>
      </c>
      <c r="Q4676" s="27">
        <v>7983241044.2018852</v>
      </c>
      <c r="R4676" s="27">
        <v>1</v>
      </c>
      <c r="S4676" s="27">
        <v>1</v>
      </c>
      <c r="T4676" s="33">
        <v>0.96696016921402161</v>
      </c>
      <c r="U4676" s="27">
        <v>698982730.89999998</v>
      </c>
      <c r="V4676" s="27">
        <v>29409000</v>
      </c>
      <c r="W4676" s="27">
        <v>534913000</v>
      </c>
      <c r="X4676" s="27">
        <v>144000000</v>
      </c>
      <c r="Y4676" s="27"/>
      <c r="Z4676" s="27">
        <v>1</v>
      </c>
    </row>
    <row r="4677" spans="1:26">
      <c r="A4677" s="27">
        <v>2015</v>
      </c>
      <c r="B4677" t="s">
        <v>139</v>
      </c>
      <c r="C4677" s="27"/>
      <c r="D4677" s="27"/>
      <c r="E4677" s="27"/>
      <c r="F4677" s="27">
        <v>0</v>
      </c>
      <c r="G4677" s="27">
        <v>1</v>
      </c>
      <c r="H4677" s="27">
        <v>0</v>
      </c>
      <c r="I4677" s="27">
        <v>1</v>
      </c>
      <c r="J4677" s="27">
        <v>0</v>
      </c>
      <c r="K4677" s="27">
        <v>3</v>
      </c>
      <c r="L4677" s="27">
        <v>1</v>
      </c>
      <c r="M4677" s="27">
        <v>0</v>
      </c>
      <c r="N4677" s="27">
        <v>0</v>
      </c>
      <c r="O4677" s="27">
        <v>0</v>
      </c>
      <c r="P4677" s="27">
        <v>7614000000</v>
      </c>
      <c r="Q4677" s="27">
        <v>6512885830.4328184</v>
      </c>
      <c r="R4677" s="27">
        <v>1</v>
      </c>
      <c r="S4677" s="27">
        <v>1</v>
      </c>
      <c r="T4677" s="33">
        <v>0.821813335342235</v>
      </c>
      <c r="U4677" s="27">
        <v>628224852.70000005</v>
      </c>
      <c r="V4677" s="27">
        <v>28439000</v>
      </c>
      <c r="W4677" s="27">
        <v>541632000</v>
      </c>
      <c r="X4677" s="27">
        <v>166000000</v>
      </c>
      <c r="Y4677" s="27"/>
      <c r="Z4677" s="27">
        <v>1</v>
      </c>
    </row>
    <row r="4678" spans="1:26">
      <c r="A4678" s="27">
        <v>2016</v>
      </c>
      <c r="B4678" t="s">
        <v>139</v>
      </c>
      <c r="C4678" s="27"/>
      <c r="D4678" s="27"/>
      <c r="E4678" s="27"/>
      <c r="F4678" s="27">
        <v>0</v>
      </c>
      <c r="G4678" s="27">
        <v>1</v>
      </c>
      <c r="H4678" s="27">
        <v>0</v>
      </c>
      <c r="I4678" s="27">
        <v>1</v>
      </c>
      <c r="J4678" s="27">
        <v>0</v>
      </c>
      <c r="K4678" s="27">
        <v>3</v>
      </c>
      <c r="L4678" s="27">
        <v>1</v>
      </c>
      <c r="M4678" s="27">
        <v>0</v>
      </c>
      <c r="N4678" s="27">
        <v>0</v>
      </c>
      <c r="O4678" s="27">
        <v>0</v>
      </c>
      <c r="P4678" s="27">
        <v>7965000000</v>
      </c>
      <c r="Q4678" s="27">
        <v>6795731286.2004232</v>
      </c>
      <c r="R4678" s="27">
        <v>1</v>
      </c>
      <c r="S4678" s="27">
        <v>1</v>
      </c>
      <c r="T4678" s="33">
        <v>0.86004996979414983</v>
      </c>
      <c r="U4678" s="27">
        <v>573774831.60000002</v>
      </c>
      <c r="V4678" s="27">
        <v>68215000</v>
      </c>
      <c r="W4678" s="27">
        <v>566192000</v>
      </c>
      <c r="X4678" s="27">
        <v>161000000</v>
      </c>
      <c r="Y4678" s="27"/>
      <c r="Z4678" s="27">
        <v>1</v>
      </c>
    </row>
    <row r="4679" spans="1:26">
      <c r="A4679" s="27">
        <v>2017</v>
      </c>
      <c r="B4679" t="s">
        <v>139</v>
      </c>
      <c r="C4679" s="27"/>
      <c r="D4679" s="27"/>
      <c r="E4679" s="27"/>
      <c r="F4679" s="27">
        <v>0</v>
      </c>
      <c r="G4679" s="27">
        <v>1</v>
      </c>
      <c r="H4679" s="27">
        <v>0</v>
      </c>
      <c r="I4679" s="27">
        <v>1</v>
      </c>
      <c r="J4679" s="27">
        <v>0</v>
      </c>
      <c r="K4679" s="27">
        <v>3</v>
      </c>
      <c r="L4679" s="27">
        <v>1</v>
      </c>
      <c r="M4679" s="27">
        <v>0</v>
      </c>
      <c r="N4679" s="27">
        <v>0</v>
      </c>
      <c r="O4679" s="27">
        <v>0</v>
      </c>
      <c r="P4679" s="27">
        <v>9556000000</v>
      </c>
      <c r="Q4679" s="27">
        <v>8128493432.0774097</v>
      </c>
      <c r="R4679" s="27">
        <v>1</v>
      </c>
      <c r="S4679" s="27">
        <v>1</v>
      </c>
      <c r="T4679" s="33">
        <v>0.90809244833766045</v>
      </c>
      <c r="U4679" s="27">
        <v>562167019.60000002</v>
      </c>
      <c r="V4679" s="27">
        <v>83769000</v>
      </c>
      <c r="W4679" s="27">
        <v>612451000</v>
      </c>
      <c r="X4679" s="27">
        <v>157000000</v>
      </c>
      <c r="Y4679" s="27"/>
      <c r="Z4679" s="27">
        <v>1</v>
      </c>
    </row>
    <row r="4680" spans="1:26">
      <c r="A4680" s="27">
        <v>1950</v>
      </c>
      <c r="B4680" t="s">
        <v>40</v>
      </c>
      <c r="C4680" s="27"/>
      <c r="D4680" s="27"/>
      <c r="E4680" s="27"/>
      <c r="F4680" s="27">
        <v>0</v>
      </c>
      <c r="G4680" s="27">
        <v>1</v>
      </c>
      <c r="H4680" s="27">
        <v>0</v>
      </c>
      <c r="I4680" s="27">
        <v>1</v>
      </c>
      <c r="J4680" s="27">
        <v>0</v>
      </c>
      <c r="K4680" s="27">
        <v>6</v>
      </c>
      <c r="L4680" s="27">
        <v>1</v>
      </c>
      <c r="M4680" s="27">
        <v>0</v>
      </c>
      <c r="N4680" s="27">
        <v>1</v>
      </c>
      <c r="O4680" s="27">
        <v>1</v>
      </c>
      <c r="P4680" s="27"/>
      <c r="Q4680" s="27"/>
      <c r="R4680" s="27">
        <v>0</v>
      </c>
      <c r="S4680" s="27">
        <v>0</v>
      </c>
      <c r="T4680" s="33">
        <v>1.287837882863923</v>
      </c>
      <c r="U4680" s="27"/>
      <c r="V4680" s="27"/>
      <c r="W4680" s="27"/>
      <c r="X4680" s="27"/>
      <c r="Y4680" s="27"/>
      <c r="Z4680" s="27">
        <v>1</v>
      </c>
    </row>
    <row r="4681" spans="1:26">
      <c r="A4681" s="27">
        <v>1951</v>
      </c>
      <c r="B4681" t="s">
        <v>40</v>
      </c>
      <c r="C4681" s="27"/>
      <c r="D4681" s="27"/>
      <c r="E4681" s="27"/>
      <c r="F4681" s="27">
        <v>0</v>
      </c>
      <c r="G4681" s="27">
        <v>1</v>
      </c>
      <c r="H4681" s="27">
        <v>0</v>
      </c>
      <c r="I4681" s="27">
        <v>1</v>
      </c>
      <c r="J4681" s="27">
        <v>0</v>
      </c>
      <c r="K4681" s="27">
        <v>6</v>
      </c>
      <c r="L4681" s="27">
        <v>1</v>
      </c>
      <c r="M4681" s="27">
        <v>0</v>
      </c>
      <c r="N4681" s="27">
        <v>1</v>
      </c>
      <c r="O4681" s="27">
        <v>1</v>
      </c>
      <c r="P4681" s="27"/>
      <c r="Q4681" s="27"/>
      <c r="R4681" s="27">
        <v>0</v>
      </c>
      <c r="S4681" s="27">
        <v>0</v>
      </c>
      <c r="T4681" s="33">
        <v>1.3439935487765553</v>
      </c>
      <c r="U4681" s="27"/>
      <c r="V4681" s="27"/>
      <c r="W4681" s="27"/>
      <c r="X4681" s="27"/>
      <c r="Y4681" s="27"/>
      <c r="Z4681" s="27">
        <v>1</v>
      </c>
    </row>
    <row r="4682" spans="1:26">
      <c r="A4682" s="27">
        <v>1952</v>
      </c>
      <c r="B4682" t="s">
        <v>40</v>
      </c>
      <c r="C4682" s="27"/>
      <c r="D4682" s="27"/>
      <c r="E4682" s="27"/>
      <c r="F4682" s="27">
        <v>0</v>
      </c>
      <c r="G4682" s="27">
        <v>1</v>
      </c>
      <c r="H4682" s="27">
        <v>0</v>
      </c>
      <c r="I4682" s="27">
        <v>1</v>
      </c>
      <c r="J4682" s="27">
        <v>0</v>
      </c>
      <c r="K4682" s="27">
        <v>6</v>
      </c>
      <c r="L4682" s="27">
        <v>1</v>
      </c>
      <c r="M4682" s="27">
        <v>0</v>
      </c>
      <c r="N4682" s="27">
        <v>1</v>
      </c>
      <c r="O4682" s="27">
        <v>1</v>
      </c>
      <c r="P4682" s="27"/>
      <c r="Q4682" s="27"/>
      <c r="R4682" s="27">
        <v>0</v>
      </c>
      <c r="S4682" s="27">
        <v>0</v>
      </c>
      <c r="T4682" s="33">
        <v>1.1861288455441423</v>
      </c>
      <c r="U4682" s="27"/>
      <c r="V4682" s="27"/>
      <c r="W4682" s="27"/>
      <c r="X4682" s="27"/>
      <c r="Y4682" s="27"/>
      <c r="Z4682" s="27">
        <v>1</v>
      </c>
    </row>
    <row r="4683" spans="1:26">
      <c r="A4683" s="27">
        <v>1953</v>
      </c>
      <c r="B4683" t="s">
        <v>40</v>
      </c>
      <c r="C4683" s="27"/>
      <c r="D4683" s="27"/>
      <c r="E4683" s="27"/>
      <c r="F4683" s="27">
        <v>0</v>
      </c>
      <c r="G4683" s="27">
        <v>1</v>
      </c>
      <c r="H4683" s="27">
        <v>0</v>
      </c>
      <c r="I4683" s="27">
        <v>1</v>
      </c>
      <c r="J4683" s="27">
        <v>0</v>
      </c>
      <c r="K4683" s="27">
        <v>6</v>
      </c>
      <c r="L4683" s="27">
        <v>1</v>
      </c>
      <c r="M4683" s="27">
        <v>0</v>
      </c>
      <c r="N4683" s="27">
        <v>1</v>
      </c>
      <c r="O4683" s="27">
        <v>1</v>
      </c>
      <c r="P4683" s="27"/>
      <c r="Q4683" s="27"/>
      <c r="R4683" s="27">
        <v>0</v>
      </c>
      <c r="S4683" s="27">
        <v>0</v>
      </c>
      <c r="T4683" s="33">
        <v>1.1355764645766917</v>
      </c>
      <c r="U4683" s="27"/>
      <c r="V4683" s="27"/>
      <c r="W4683" s="27"/>
      <c r="X4683" s="27"/>
      <c r="Y4683" s="27"/>
      <c r="Z4683" s="27">
        <v>1</v>
      </c>
    </row>
    <row r="4684" spans="1:26">
      <c r="A4684" s="27">
        <v>1954</v>
      </c>
      <c r="B4684" t="s">
        <v>40</v>
      </c>
      <c r="C4684" s="27"/>
      <c r="D4684" s="27"/>
      <c r="E4684" s="27"/>
      <c r="F4684" s="27">
        <v>0</v>
      </c>
      <c r="G4684" s="27">
        <v>1</v>
      </c>
      <c r="H4684" s="27">
        <v>0</v>
      </c>
      <c r="I4684" s="27">
        <v>1</v>
      </c>
      <c r="J4684" s="27">
        <v>0</v>
      </c>
      <c r="K4684" s="27">
        <v>6</v>
      </c>
      <c r="L4684" s="27">
        <v>1</v>
      </c>
      <c r="M4684" s="27">
        <v>0</v>
      </c>
      <c r="N4684" s="27">
        <v>1</v>
      </c>
      <c r="O4684" s="27">
        <v>1</v>
      </c>
      <c r="P4684" s="27"/>
      <c r="Q4684" s="27"/>
      <c r="R4684" s="27">
        <v>0</v>
      </c>
      <c r="S4684" s="27">
        <v>0</v>
      </c>
      <c r="T4684" s="33">
        <v>1.2456557755316726</v>
      </c>
      <c r="U4684" s="27"/>
      <c r="V4684" s="27"/>
      <c r="W4684" s="27"/>
      <c r="X4684" s="27"/>
      <c r="Y4684" s="27"/>
      <c r="Z4684" s="27">
        <v>1</v>
      </c>
    </row>
    <row r="4685" spans="1:26">
      <c r="A4685" s="27">
        <v>1955</v>
      </c>
      <c r="B4685" t="s">
        <v>40</v>
      </c>
      <c r="C4685" s="27"/>
      <c r="D4685" s="27"/>
      <c r="E4685" s="27"/>
      <c r="F4685" s="27">
        <v>0</v>
      </c>
      <c r="G4685" s="27">
        <v>1</v>
      </c>
      <c r="H4685" s="27">
        <v>0</v>
      </c>
      <c r="I4685" s="27">
        <v>1</v>
      </c>
      <c r="J4685" s="27">
        <v>0</v>
      </c>
      <c r="K4685" s="27">
        <v>6</v>
      </c>
      <c r="L4685" s="27">
        <v>1</v>
      </c>
      <c r="M4685" s="27">
        <v>0</v>
      </c>
      <c r="N4685" s="27">
        <v>1</v>
      </c>
      <c r="O4685" s="27">
        <v>1</v>
      </c>
      <c r="P4685" s="27"/>
      <c r="Q4685" s="27"/>
      <c r="R4685" s="27">
        <v>0</v>
      </c>
      <c r="S4685" s="27">
        <v>0</v>
      </c>
      <c r="T4685" s="33">
        <v>1.2093425125419712</v>
      </c>
      <c r="U4685" s="27"/>
      <c r="V4685" s="27"/>
      <c r="W4685" s="27"/>
      <c r="X4685" s="27"/>
      <c r="Y4685" s="27"/>
      <c r="Z4685" s="27">
        <v>1</v>
      </c>
    </row>
    <row r="4686" spans="1:26">
      <c r="A4686" s="27">
        <v>1956</v>
      </c>
      <c r="B4686" t="s">
        <v>40</v>
      </c>
      <c r="C4686" s="27"/>
      <c r="D4686" s="27"/>
      <c r="E4686" s="27"/>
      <c r="F4686" s="27">
        <v>40000000</v>
      </c>
      <c r="G4686" s="27">
        <v>1</v>
      </c>
      <c r="H4686" s="27">
        <v>0</v>
      </c>
      <c r="I4686" s="27">
        <v>1</v>
      </c>
      <c r="J4686" s="27">
        <v>0</v>
      </c>
      <c r="K4686" s="27">
        <v>6</v>
      </c>
      <c r="L4686" s="27">
        <v>1</v>
      </c>
      <c r="M4686" s="27">
        <v>0</v>
      </c>
      <c r="N4686" s="27">
        <v>1</v>
      </c>
      <c r="O4686" s="27">
        <v>1</v>
      </c>
      <c r="P4686" s="27"/>
      <c r="Q4686" s="27"/>
      <c r="R4686" s="27">
        <v>1</v>
      </c>
      <c r="S4686" s="27">
        <v>0</v>
      </c>
      <c r="T4686" s="33">
        <v>1.188247729709901</v>
      </c>
      <c r="U4686" s="27"/>
      <c r="V4686" s="27"/>
      <c r="W4686" s="27"/>
      <c r="X4686" s="27"/>
      <c r="Y4686" s="27"/>
      <c r="Z4686" s="27">
        <v>1</v>
      </c>
    </row>
    <row r="4687" spans="1:26">
      <c r="A4687" s="27">
        <v>1957</v>
      </c>
      <c r="B4687" t="s">
        <v>40</v>
      </c>
      <c r="C4687" s="27"/>
      <c r="D4687" s="27"/>
      <c r="E4687" s="27"/>
      <c r="F4687" s="27">
        <v>0</v>
      </c>
      <c r="G4687" s="27">
        <v>1</v>
      </c>
      <c r="H4687" s="27">
        <v>0</v>
      </c>
      <c r="I4687" s="27">
        <v>1</v>
      </c>
      <c r="J4687" s="27">
        <v>0</v>
      </c>
      <c r="K4687" s="27">
        <v>6</v>
      </c>
      <c r="L4687" s="27">
        <v>1</v>
      </c>
      <c r="M4687" s="27">
        <v>0</v>
      </c>
      <c r="N4687" s="27">
        <v>1</v>
      </c>
      <c r="O4687" s="27">
        <v>1</v>
      </c>
      <c r="P4687" s="27"/>
      <c r="Q4687" s="27"/>
      <c r="R4687" s="27">
        <v>1</v>
      </c>
      <c r="S4687" s="27">
        <v>0</v>
      </c>
      <c r="T4687" s="33">
        <v>1.1056830722153153</v>
      </c>
      <c r="U4687" s="27"/>
      <c r="V4687" s="27"/>
      <c r="W4687" s="27"/>
      <c r="X4687" s="27"/>
      <c r="Y4687" s="27"/>
      <c r="Z4687" s="27">
        <v>1</v>
      </c>
    </row>
    <row r="4688" spans="1:26">
      <c r="A4688" s="27">
        <v>1958</v>
      </c>
      <c r="B4688" t="s">
        <v>40</v>
      </c>
      <c r="C4688" s="27"/>
      <c r="D4688" s="27"/>
      <c r="E4688" s="27"/>
      <c r="F4688" s="27">
        <v>25000000</v>
      </c>
      <c r="G4688" s="27">
        <v>1</v>
      </c>
      <c r="H4688" s="27">
        <v>0</v>
      </c>
      <c r="I4688" s="27">
        <v>1</v>
      </c>
      <c r="J4688" s="27">
        <v>0</v>
      </c>
      <c r="K4688" s="27">
        <v>6</v>
      </c>
      <c r="L4688" s="27">
        <v>1</v>
      </c>
      <c r="M4688" s="27">
        <v>0</v>
      </c>
      <c r="N4688" s="27">
        <v>1</v>
      </c>
      <c r="O4688" s="27">
        <v>1</v>
      </c>
      <c r="P4688" s="27"/>
      <c r="Q4688" s="27"/>
      <c r="R4688" s="27">
        <v>1</v>
      </c>
      <c r="S4688" s="27">
        <v>0</v>
      </c>
      <c r="T4688" s="33">
        <v>1.0176220702015186</v>
      </c>
      <c r="U4688" s="27"/>
      <c r="V4688" s="27"/>
      <c r="W4688" s="27"/>
      <c r="X4688" s="27"/>
      <c r="Y4688" s="27"/>
      <c r="Z4688" s="27">
        <v>1</v>
      </c>
    </row>
    <row r="4689" spans="1:26">
      <c r="A4689" s="27">
        <v>1959</v>
      </c>
      <c r="B4689" t="s">
        <v>40</v>
      </c>
      <c r="C4689" s="27"/>
      <c r="D4689" s="27"/>
      <c r="E4689" s="27"/>
      <c r="F4689" s="27">
        <v>0</v>
      </c>
      <c r="G4689" s="27">
        <v>1</v>
      </c>
      <c r="H4689" s="27">
        <v>0</v>
      </c>
      <c r="I4689" s="27">
        <v>1</v>
      </c>
      <c r="J4689" s="27">
        <v>0</v>
      </c>
      <c r="K4689" s="27">
        <v>6</v>
      </c>
      <c r="L4689" s="27">
        <v>1</v>
      </c>
      <c r="M4689" s="27">
        <v>0</v>
      </c>
      <c r="N4689" s="27">
        <v>1</v>
      </c>
      <c r="O4689" s="27">
        <v>1</v>
      </c>
      <c r="P4689" s="27"/>
      <c r="Q4689" s="27"/>
      <c r="R4689" s="27">
        <v>1</v>
      </c>
      <c r="S4689" s="27">
        <v>0</v>
      </c>
      <c r="T4689" s="33">
        <v>1.0157995537348996</v>
      </c>
      <c r="U4689" s="27"/>
      <c r="V4689" s="27"/>
      <c r="W4689" s="27"/>
      <c r="X4689" s="27"/>
      <c r="Y4689" s="27"/>
      <c r="Z4689" s="27">
        <v>1</v>
      </c>
    </row>
    <row r="4690" spans="1:26">
      <c r="A4690" s="27">
        <v>1960</v>
      </c>
      <c r="B4690" t="s">
        <v>40</v>
      </c>
      <c r="C4690" s="27"/>
      <c r="D4690" s="27"/>
      <c r="E4690" s="27"/>
      <c r="F4690" s="27">
        <v>50000000</v>
      </c>
      <c r="G4690" s="27">
        <v>1</v>
      </c>
      <c r="H4690" s="27">
        <v>0</v>
      </c>
      <c r="I4690" s="27">
        <v>1</v>
      </c>
      <c r="J4690" s="27">
        <v>0</v>
      </c>
      <c r="K4690" s="27">
        <v>6</v>
      </c>
      <c r="L4690" s="27">
        <v>1</v>
      </c>
      <c r="M4690" s="27">
        <v>0</v>
      </c>
      <c r="N4690" s="27">
        <v>1</v>
      </c>
      <c r="O4690" s="27">
        <v>1</v>
      </c>
      <c r="P4690" s="27"/>
      <c r="Q4690" s="27"/>
      <c r="R4690" s="27">
        <v>1</v>
      </c>
      <c r="S4690" s="27">
        <v>0</v>
      </c>
      <c r="T4690" s="33">
        <v>0.99364431383616725</v>
      </c>
      <c r="U4690" s="27"/>
      <c r="V4690" s="27"/>
      <c r="W4690" s="27"/>
      <c r="X4690" s="27"/>
      <c r="Y4690" s="27"/>
      <c r="Z4690" s="27">
        <v>1</v>
      </c>
    </row>
    <row r="4691" spans="1:26">
      <c r="A4691" s="27">
        <v>1961</v>
      </c>
      <c r="B4691" t="s">
        <v>40</v>
      </c>
      <c r="C4691" s="27"/>
      <c r="D4691" s="27"/>
      <c r="E4691" s="27"/>
      <c r="F4691" s="27">
        <v>0</v>
      </c>
      <c r="G4691" s="27">
        <v>1</v>
      </c>
      <c r="H4691" s="27">
        <v>0</v>
      </c>
      <c r="I4691" s="27">
        <v>1</v>
      </c>
      <c r="J4691" s="27">
        <v>0</v>
      </c>
      <c r="K4691" s="27">
        <v>6</v>
      </c>
      <c r="L4691" s="27">
        <v>1</v>
      </c>
      <c r="M4691" s="27">
        <v>0</v>
      </c>
      <c r="N4691" s="27">
        <v>1</v>
      </c>
      <c r="O4691" s="27">
        <v>1</v>
      </c>
      <c r="P4691" s="27"/>
      <c r="Q4691" s="27"/>
      <c r="R4691" s="27">
        <v>1</v>
      </c>
      <c r="S4691" s="27">
        <v>0</v>
      </c>
      <c r="T4691" s="33">
        <v>0.97346733996739376</v>
      </c>
      <c r="U4691" s="27"/>
      <c r="V4691" s="27"/>
      <c r="W4691" s="27"/>
      <c r="X4691" s="27"/>
      <c r="Y4691" s="27"/>
      <c r="Z4691" s="27">
        <v>1</v>
      </c>
    </row>
    <row r="4692" spans="1:26">
      <c r="A4692" s="27">
        <v>1962</v>
      </c>
      <c r="B4692" t="s">
        <v>40</v>
      </c>
      <c r="C4692" s="27"/>
      <c r="D4692" s="27"/>
      <c r="E4692" s="27"/>
      <c r="F4692" s="27">
        <v>0</v>
      </c>
      <c r="G4692" s="27">
        <v>1</v>
      </c>
      <c r="H4692" s="27">
        <v>0</v>
      </c>
      <c r="I4692" s="27">
        <v>1</v>
      </c>
      <c r="J4692" s="27">
        <v>0</v>
      </c>
      <c r="K4692" s="27">
        <v>6</v>
      </c>
      <c r="L4692" s="27">
        <v>1</v>
      </c>
      <c r="M4692" s="27">
        <v>0</v>
      </c>
      <c r="N4692" s="27">
        <v>1</v>
      </c>
      <c r="O4692" s="27">
        <v>1</v>
      </c>
      <c r="P4692" s="27"/>
      <c r="Q4692" s="27"/>
      <c r="R4692" s="27">
        <v>1</v>
      </c>
      <c r="S4692" s="27">
        <v>0</v>
      </c>
      <c r="T4692" s="33">
        <v>0.97699079984331827</v>
      </c>
      <c r="U4692" s="27"/>
      <c r="V4692" s="27"/>
      <c r="W4692" s="27"/>
      <c r="X4692" s="27"/>
      <c r="Y4692" s="27"/>
      <c r="Z4692" s="27">
        <v>1</v>
      </c>
    </row>
    <row r="4693" spans="1:26">
      <c r="A4693" s="27">
        <v>1963</v>
      </c>
      <c r="B4693" t="s">
        <v>40</v>
      </c>
      <c r="C4693" s="27"/>
      <c r="D4693" s="27"/>
      <c r="E4693" s="27"/>
      <c r="F4693" s="27">
        <v>0</v>
      </c>
      <c r="G4693" s="27">
        <v>1</v>
      </c>
      <c r="H4693" s="27">
        <v>0</v>
      </c>
      <c r="I4693" s="27">
        <v>1</v>
      </c>
      <c r="J4693" s="27">
        <v>0</v>
      </c>
      <c r="K4693" s="27">
        <v>6</v>
      </c>
      <c r="L4693" s="27">
        <v>1</v>
      </c>
      <c r="M4693" s="27">
        <v>0</v>
      </c>
      <c r="N4693" s="27">
        <v>1</v>
      </c>
      <c r="O4693" s="27">
        <v>1</v>
      </c>
      <c r="P4693" s="27"/>
      <c r="Q4693" s="27"/>
      <c r="R4693" s="27">
        <v>1</v>
      </c>
      <c r="S4693" s="27">
        <v>0</v>
      </c>
      <c r="T4693" s="33">
        <v>0.98866747285419376</v>
      </c>
      <c r="U4693" s="27"/>
      <c r="V4693" s="27"/>
      <c r="W4693" s="27"/>
      <c r="X4693" s="27"/>
      <c r="Y4693" s="27"/>
      <c r="Z4693" s="27">
        <v>1</v>
      </c>
    </row>
    <row r="4694" spans="1:26">
      <c r="A4694" s="27">
        <v>1964</v>
      </c>
      <c r="B4694" t="s">
        <v>40</v>
      </c>
      <c r="C4694" s="27"/>
      <c r="D4694" s="27"/>
      <c r="E4694" s="27"/>
      <c r="F4694" s="27">
        <v>0</v>
      </c>
      <c r="G4694" s="27">
        <v>1</v>
      </c>
      <c r="H4694" s="27">
        <v>0</v>
      </c>
      <c r="I4694" s="27">
        <v>1</v>
      </c>
      <c r="J4694" s="27">
        <v>0</v>
      </c>
      <c r="K4694" s="27">
        <v>6</v>
      </c>
      <c r="L4694" s="27">
        <v>1</v>
      </c>
      <c r="M4694" s="27">
        <v>0</v>
      </c>
      <c r="N4694" s="27">
        <v>1</v>
      </c>
      <c r="O4694" s="27">
        <v>1</v>
      </c>
      <c r="P4694" s="27"/>
      <c r="Q4694" s="27"/>
      <c r="R4694" s="27">
        <v>1</v>
      </c>
      <c r="S4694" s="27">
        <v>0</v>
      </c>
      <c r="T4694" s="33">
        <v>1.0337554660061781</v>
      </c>
      <c r="U4694" s="27"/>
      <c r="V4694" s="27"/>
      <c r="W4694" s="27"/>
      <c r="X4694" s="27"/>
      <c r="Y4694" s="27"/>
      <c r="Z4694" s="27">
        <v>1</v>
      </c>
    </row>
    <row r="4695" spans="1:26">
      <c r="A4695" s="27">
        <v>1965</v>
      </c>
      <c r="B4695" t="s">
        <v>40</v>
      </c>
      <c r="C4695" s="27"/>
      <c r="D4695" s="27"/>
      <c r="E4695" s="27"/>
      <c r="F4695" s="27">
        <v>0</v>
      </c>
      <c r="G4695" s="27">
        <v>1</v>
      </c>
      <c r="H4695" s="27">
        <v>0</v>
      </c>
      <c r="I4695" s="27">
        <v>1</v>
      </c>
      <c r="J4695" s="27">
        <v>0</v>
      </c>
      <c r="K4695" s="27">
        <v>6</v>
      </c>
      <c r="L4695" s="27">
        <v>1</v>
      </c>
      <c r="M4695" s="27">
        <v>0</v>
      </c>
      <c r="N4695" s="27">
        <v>1</v>
      </c>
      <c r="O4695" s="27">
        <v>1</v>
      </c>
      <c r="P4695" s="27"/>
      <c r="Q4695" s="27"/>
      <c r="R4695" s="27">
        <v>1</v>
      </c>
      <c r="S4695" s="27">
        <v>0</v>
      </c>
      <c r="T4695" s="33">
        <v>1.0227515959565798</v>
      </c>
      <c r="U4695" s="27"/>
      <c r="V4695" s="27"/>
      <c r="W4695" s="27"/>
      <c r="X4695" s="27"/>
      <c r="Y4695" s="27"/>
      <c r="Z4695" s="27">
        <v>1</v>
      </c>
    </row>
    <row r="4696" spans="1:26">
      <c r="A4696" s="27">
        <v>1966</v>
      </c>
      <c r="B4696" t="s">
        <v>40</v>
      </c>
      <c r="C4696" s="27"/>
      <c r="D4696" s="27"/>
      <c r="E4696" s="27"/>
      <c r="F4696" s="27">
        <v>0</v>
      </c>
      <c r="G4696" s="27">
        <v>1</v>
      </c>
      <c r="H4696" s="27">
        <v>0</v>
      </c>
      <c r="I4696" s="27">
        <v>1</v>
      </c>
      <c r="J4696" s="27">
        <v>0</v>
      </c>
      <c r="K4696" s="27">
        <v>6</v>
      </c>
      <c r="L4696" s="27">
        <v>1</v>
      </c>
      <c r="M4696" s="27">
        <v>0</v>
      </c>
      <c r="N4696" s="27">
        <v>1</v>
      </c>
      <c r="O4696" s="27">
        <v>1</v>
      </c>
      <c r="P4696" s="27"/>
      <c r="Q4696" s="27"/>
      <c r="R4696" s="27">
        <v>0</v>
      </c>
      <c r="S4696" s="27">
        <v>0</v>
      </c>
      <c r="T4696" s="33">
        <v>1.060453919000093</v>
      </c>
      <c r="U4696" s="27"/>
      <c r="V4696" s="27"/>
      <c r="W4696" s="27"/>
      <c r="X4696" s="27"/>
      <c r="Y4696" s="27"/>
      <c r="Z4696" s="27">
        <v>1</v>
      </c>
    </row>
    <row r="4697" spans="1:26">
      <c r="A4697" s="27">
        <v>1967</v>
      </c>
      <c r="B4697" t="s">
        <v>40</v>
      </c>
      <c r="C4697" s="27"/>
      <c r="D4697" s="27"/>
      <c r="E4697" s="27"/>
      <c r="F4697" s="27">
        <v>0</v>
      </c>
      <c r="G4697" s="27">
        <v>1</v>
      </c>
      <c r="H4697" s="27">
        <v>0</v>
      </c>
      <c r="I4697" s="27">
        <v>1</v>
      </c>
      <c r="J4697" s="27">
        <v>0</v>
      </c>
      <c r="K4697" s="27">
        <v>6</v>
      </c>
      <c r="L4697" s="27">
        <v>1</v>
      </c>
      <c r="M4697" s="27">
        <v>0</v>
      </c>
      <c r="N4697" s="27">
        <v>1</v>
      </c>
      <c r="O4697" s="27">
        <v>1</v>
      </c>
      <c r="P4697" s="27"/>
      <c r="Q4697" s="27"/>
      <c r="R4697" s="27">
        <v>0</v>
      </c>
      <c r="S4697" s="27">
        <v>0</v>
      </c>
      <c r="T4697" s="33">
        <v>1.0100991944882907</v>
      </c>
      <c r="U4697" s="27"/>
      <c r="V4697" s="27"/>
      <c r="W4697" s="27"/>
      <c r="X4697" s="27"/>
      <c r="Y4697" s="27"/>
      <c r="Z4697" s="27">
        <v>1</v>
      </c>
    </row>
    <row r="4698" spans="1:26">
      <c r="A4698" s="27">
        <v>1968</v>
      </c>
      <c r="B4698" t="s">
        <v>40</v>
      </c>
      <c r="C4698" s="27"/>
      <c r="D4698" s="27"/>
      <c r="E4698" s="27"/>
      <c r="F4698" s="27">
        <v>0</v>
      </c>
      <c r="G4698" s="27">
        <v>1</v>
      </c>
      <c r="H4698" s="27">
        <v>0</v>
      </c>
      <c r="I4698" s="27">
        <v>1</v>
      </c>
      <c r="J4698" s="27">
        <v>0</v>
      </c>
      <c r="K4698" s="27">
        <v>6</v>
      </c>
      <c r="L4698" s="27">
        <v>1</v>
      </c>
      <c r="M4698" s="27">
        <v>0</v>
      </c>
      <c r="N4698" s="27">
        <v>1</v>
      </c>
      <c r="O4698" s="27">
        <v>1</v>
      </c>
      <c r="P4698" s="27"/>
      <c r="Q4698" s="27"/>
      <c r="R4698" s="27">
        <v>0</v>
      </c>
      <c r="S4698" s="27">
        <v>0</v>
      </c>
      <c r="T4698" s="33">
        <v>0.99765870157012104</v>
      </c>
      <c r="U4698" s="27"/>
      <c r="V4698" s="27"/>
      <c r="W4698" s="27"/>
      <c r="X4698" s="27"/>
      <c r="Y4698" s="27"/>
      <c r="Z4698" s="27">
        <v>1</v>
      </c>
    </row>
    <row r="4699" spans="1:26">
      <c r="A4699" s="27">
        <v>1969</v>
      </c>
      <c r="B4699" t="s">
        <v>40</v>
      </c>
      <c r="C4699" s="27"/>
      <c r="D4699" s="27"/>
      <c r="E4699" s="27"/>
      <c r="F4699" s="27">
        <v>0</v>
      </c>
      <c r="G4699" s="27">
        <v>1</v>
      </c>
      <c r="H4699" s="27">
        <v>0</v>
      </c>
      <c r="I4699" s="27">
        <v>1</v>
      </c>
      <c r="J4699" s="27">
        <v>0</v>
      </c>
      <c r="K4699" s="27">
        <v>6</v>
      </c>
      <c r="L4699" s="27">
        <v>1</v>
      </c>
      <c r="M4699" s="27">
        <v>0</v>
      </c>
      <c r="N4699" s="27">
        <v>1</v>
      </c>
      <c r="O4699" s="27">
        <v>1</v>
      </c>
      <c r="P4699" s="27"/>
      <c r="Q4699" s="27"/>
      <c r="R4699" s="27">
        <v>0</v>
      </c>
      <c r="S4699" s="27">
        <v>0</v>
      </c>
      <c r="T4699" s="33">
        <v>1.0058077459461789</v>
      </c>
      <c r="U4699" s="27"/>
      <c r="V4699" s="27"/>
      <c r="W4699" s="27"/>
      <c r="X4699" s="27"/>
      <c r="Y4699" s="27"/>
      <c r="Z4699" s="27">
        <v>1</v>
      </c>
    </row>
    <row r="4700" spans="1:26">
      <c r="A4700" s="27">
        <v>1970</v>
      </c>
      <c r="B4700" t="s">
        <v>40</v>
      </c>
      <c r="C4700" s="27"/>
      <c r="D4700" s="27"/>
      <c r="E4700" s="27"/>
      <c r="F4700" s="27">
        <v>0</v>
      </c>
      <c r="G4700" s="27">
        <v>1</v>
      </c>
      <c r="H4700" s="27">
        <v>0</v>
      </c>
      <c r="I4700" s="27">
        <v>1</v>
      </c>
      <c r="J4700" s="27">
        <v>0</v>
      </c>
      <c r="K4700" s="27">
        <v>6</v>
      </c>
      <c r="L4700" s="27">
        <v>1</v>
      </c>
      <c r="M4700" s="27">
        <v>0</v>
      </c>
      <c r="N4700" s="27">
        <v>1</v>
      </c>
      <c r="O4700" s="27">
        <v>1</v>
      </c>
      <c r="P4700" s="27"/>
      <c r="Q4700" s="27"/>
      <c r="R4700" s="27">
        <v>0</v>
      </c>
      <c r="S4700" s="27">
        <v>0</v>
      </c>
      <c r="T4700" s="33">
        <v>1</v>
      </c>
      <c r="U4700" s="27">
        <v>0</v>
      </c>
      <c r="V4700" s="27">
        <v>0</v>
      </c>
      <c r="W4700" s="27">
        <v>0</v>
      </c>
      <c r="X4700" s="27"/>
      <c r="Y4700" s="27">
        <v>0</v>
      </c>
      <c r="Z4700" s="27">
        <v>1</v>
      </c>
    </row>
    <row r="4701" spans="1:26">
      <c r="A4701" s="27">
        <v>1971</v>
      </c>
      <c r="B4701" t="s">
        <v>40</v>
      </c>
      <c r="C4701" s="27"/>
      <c r="D4701" s="27"/>
      <c r="E4701" s="27"/>
      <c r="F4701" s="27">
        <v>0</v>
      </c>
      <c r="G4701" s="27">
        <v>1</v>
      </c>
      <c r="H4701" s="27">
        <v>0</v>
      </c>
      <c r="I4701" s="27">
        <v>1</v>
      </c>
      <c r="J4701" s="27">
        <v>0</v>
      </c>
      <c r="K4701" s="27">
        <v>6</v>
      </c>
      <c r="L4701" s="27">
        <v>1</v>
      </c>
      <c r="M4701" s="27">
        <v>0</v>
      </c>
      <c r="N4701" s="27">
        <v>1</v>
      </c>
      <c r="O4701" s="27">
        <v>1</v>
      </c>
      <c r="P4701" s="27"/>
      <c r="Q4701" s="27"/>
      <c r="R4701" s="27">
        <v>0</v>
      </c>
      <c r="S4701" s="27">
        <v>0</v>
      </c>
      <c r="T4701" s="33">
        <v>0.92761372871024128</v>
      </c>
      <c r="U4701" s="27">
        <v>0</v>
      </c>
      <c r="V4701" s="27">
        <v>0</v>
      </c>
      <c r="W4701" s="27">
        <v>0</v>
      </c>
      <c r="X4701" s="27"/>
      <c r="Y4701" s="27">
        <v>0</v>
      </c>
      <c r="Z4701" s="27">
        <v>1</v>
      </c>
    </row>
    <row r="4702" spans="1:26">
      <c r="A4702" s="27">
        <v>1972</v>
      </c>
      <c r="B4702" t="s">
        <v>40</v>
      </c>
      <c r="C4702" s="27"/>
      <c r="D4702" s="27"/>
      <c r="E4702" s="27"/>
      <c r="F4702" s="27">
        <v>0</v>
      </c>
      <c r="G4702" s="27">
        <v>1</v>
      </c>
      <c r="H4702" s="27">
        <v>0</v>
      </c>
      <c r="I4702" s="27">
        <v>1</v>
      </c>
      <c r="J4702" s="27">
        <v>0</v>
      </c>
      <c r="K4702" s="27">
        <v>6</v>
      </c>
      <c r="L4702" s="27">
        <v>1</v>
      </c>
      <c r="M4702" s="27">
        <v>0</v>
      </c>
      <c r="N4702" s="27">
        <v>1</v>
      </c>
      <c r="O4702" s="27">
        <v>1</v>
      </c>
      <c r="P4702" s="27"/>
      <c r="Q4702" s="27"/>
      <c r="R4702" s="27">
        <v>0</v>
      </c>
      <c r="S4702" s="27">
        <v>0</v>
      </c>
      <c r="T4702" s="33">
        <v>0.92122545142259926</v>
      </c>
      <c r="U4702" s="27">
        <v>0</v>
      </c>
      <c r="V4702" s="27">
        <v>0</v>
      </c>
      <c r="W4702" s="27">
        <v>0</v>
      </c>
      <c r="X4702" s="27"/>
      <c r="Y4702" s="27">
        <v>0</v>
      </c>
      <c r="Z4702" s="27">
        <v>1</v>
      </c>
    </row>
    <row r="4703" spans="1:26">
      <c r="A4703" s="27">
        <v>1973</v>
      </c>
      <c r="B4703" t="s">
        <v>40</v>
      </c>
      <c r="C4703" s="27"/>
      <c r="D4703" s="27"/>
      <c r="E4703" s="27"/>
      <c r="F4703" s="27">
        <v>0</v>
      </c>
      <c r="G4703" s="27">
        <v>1</v>
      </c>
      <c r="H4703" s="27">
        <v>0</v>
      </c>
      <c r="I4703" s="27">
        <v>1</v>
      </c>
      <c r="J4703" s="27">
        <v>0</v>
      </c>
      <c r="K4703" s="27">
        <v>6</v>
      </c>
      <c r="L4703" s="27">
        <v>1</v>
      </c>
      <c r="M4703" s="27">
        <v>0</v>
      </c>
      <c r="N4703" s="27">
        <v>1</v>
      </c>
      <c r="O4703" s="27">
        <v>1</v>
      </c>
      <c r="P4703" s="27"/>
      <c r="Q4703" s="27"/>
      <c r="R4703" s="27">
        <v>0</v>
      </c>
      <c r="S4703" s="27">
        <v>0</v>
      </c>
      <c r="T4703" s="33">
        <v>1.2798279189511945</v>
      </c>
      <c r="U4703" s="27">
        <v>0</v>
      </c>
      <c r="V4703" s="27">
        <v>0</v>
      </c>
      <c r="W4703" s="27">
        <v>0</v>
      </c>
      <c r="X4703" s="27"/>
      <c r="Y4703" s="27">
        <v>0</v>
      </c>
      <c r="Z4703" s="27">
        <v>1</v>
      </c>
    </row>
    <row r="4704" spans="1:26">
      <c r="A4704" s="27">
        <v>1974</v>
      </c>
      <c r="B4704" t="s">
        <v>40</v>
      </c>
      <c r="C4704" s="27"/>
      <c r="D4704" s="27"/>
      <c r="E4704" s="27"/>
      <c r="F4704" s="27">
        <v>0</v>
      </c>
      <c r="G4704" s="27">
        <v>1</v>
      </c>
      <c r="H4704" s="27">
        <v>0</v>
      </c>
      <c r="I4704" s="27">
        <v>1</v>
      </c>
      <c r="J4704" s="27">
        <v>0</v>
      </c>
      <c r="K4704" s="27">
        <v>6</v>
      </c>
      <c r="L4704" s="27">
        <v>1</v>
      </c>
      <c r="M4704" s="27">
        <v>0</v>
      </c>
      <c r="N4704" s="27">
        <v>1</v>
      </c>
      <c r="O4704" s="27">
        <v>1</v>
      </c>
      <c r="P4704" s="27"/>
      <c r="Q4704" s="27"/>
      <c r="R4704" s="27">
        <v>0</v>
      </c>
      <c r="S4704" s="27">
        <v>0</v>
      </c>
      <c r="T4704" s="33">
        <v>1.2793035310212315</v>
      </c>
      <c r="U4704" s="27">
        <v>0</v>
      </c>
      <c r="V4704" s="27">
        <v>0</v>
      </c>
      <c r="W4704" s="27">
        <v>0</v>
      </c>
      <c r="X4704" s="27"/>
      <c r="Y4704" s="27">
        <v>0</v>
      </c>
      <c r="Z4704" s="27">
        <v>1</v>
      </c>
    </row>
    <row r="4705" spans="1:26">
      <c r="A4705" s="27">
        <v>1975</v>
      </c>
      <c r="B4705" t="s">
        <v>40</v>
      </c>
      <c r="C4705" s="27"/>
      <c r="D4705" s="27"/>
      <c r="E4705" s="27"/>
      <c r="F4705" s="27">
        <v>0</v>
      </c>
      <c r="G4705" s="27">
        <v>1</v>
      </c>
      <c r="H4705" s="27">
        <v>0</v>
      </c>
      <c r="I4705" s="27">
        <v>1</v>
      </c>
      <c r="J4705" s="27">
        <v>0</v>
      </c>
      <c r="K4705" s="27">
        <v>6</v>
      </c>
      <c r="L4705" s="27">
        <v>1</v>
      </c>
      <c r="M4705" s="27">
        <v>0</v>
      </c>
      <c r="N4705" s="27">
        <v>1</v>
      </c>
      <c r="O4705" s="27">
        <v>1</v>
      </c>
      <c r="P4705" s="27"/>
      <c r="Q4705" s="27"/>
      <c r="R4705" s="27">
        <v>0</v>
      </c>
      <c r="S4705" s="27">
        <v>0</v>
      </c>
      <c r="T4705" s="33">
        <v>0.94696688960437181</v>
      </c>
      <c r="U4705" s="27">
        <v>0</v>
      </c>
      <c r="V4705" s="27">
        <v>0</v>
      </c>
      <c r="W4705" s="27">
        <v>0</v>
      </c>
      <c r="X4705" s="27"/>
      <c r="Y4705" s="27">
        <v>0</v>
      </c>
      <c r="Z4705" s="27">
        <v>1</v>
      </c>
    </row>
    <row r="4706" spans="1:26">
      <c r="A4706" s="27">
        <v>1976</v>
      </c>
      <c r="B4706" t="s">
        <v>40</v>
      </c>
      <c r="C4706" s="27"/>
      <c r="D4706" s="27"/>
      <c r="E4706" s="27"/>
      <c r="F4706" s="27">
        <v>0</v>
      </c>
      <c r="G4706" s="27">
        <v>1</v>
      </c>
      <c r="H4706" s="27">
        <v>0</v>
      </c>
      <c r="I4706" s="27">
        <v>1</v>
      </c>
      <c r="J4706" s="27">
        <v>0</v>
      </c>
      <c r="K4706" s="27">
        <v>6</v>
      </c>
      <c r="L4706" s="27">
        <v>1</v>
      </c>
      <c r="M4706" s="27">
        <v>0</v>
      </c>
      <c r="N4706" s="27">
        <v>1</v>
      </c>
      <c r="O4706" s="27">
        <v>1</v>
      </c>
      <c r="P4706" s="27"/>
      <c r="Q4706" s="27"/>
      <c r="R4706" s="27">
        <v>0</v>
      </c>
      <c r="S4706" s="27">
        <v>0</v>
      </c>
      <c r="T4706" s="33">
        <v>1.0219497573337515</v>
      </c>
      <c r="U4706" s="27">
        <v>0</v>
      </c>
      <c r="V4706" s="27">
        <v>0</v>
      </c>
      <c r="W4706" s="27">
        <v>0</v>
      </c>
      <c r="X4706" s="27"/>
      <c r="Y4706" s="27">
        <v>0</v>
      </c>
      <c r="Z4706" s="27">
        <v>1</v>
      </c>
    </row>
    <row r="4707" spans="1:26">
      <c r="A4707" s="27">
        <v>1977</v>
      </c>
      <c r="B4707" t="s">
        <v>40</v>
      </c>
      <c r="C4707" s="27"/>
      <c r="D4707" s="27"/>
      <c r="E4707" s="27"/>
      <c r="F4707" s="27">
        <v>0</v>
      </c>
      <c r="G4707" s="27">
        <v>1</v>
      </c>
      <c r="H4707" s="27">
        <v>0</v>
      </c>
      <c r="I4707" s="27">
        <v>1</v>
      </c>
      <c r="J4707" s="27">
        <v>0</v>
      </c>
      <c r="K4707" s="27">
        <v>6</v>
      </c>
      <c r="L4707" s="27">
        <v>1</v>
      </c>
      <c r="M4707" s="27">
        <v>0</v>
      </c>
      <c r="N4707" s="27">
        <v>1</v>
      </c>
      <c r="O4707" s="27">
        <v>1</v>
      </c>
      <c r="P4707" s="27"/>
      <c r="Q4707" s="27"/>
      <c r="R4707" s="27">
        <v>0</v>
      </c>
      <c r="S4707" s="27">
        <v>0</v>
      </c>
      <c r="T4707" s="33">
        <v>1.0409624303569636</v>
      </c>
      <c r="U4707" s="27">
        <v>0</v>
      </c>
      <c r="V4707" s="27">
        <v>0</v>
      </c>
      <c r="W4707" s="27">
        <v>0</v>
      </c>
      <c r="X4707" s="27"/>
      <c r="Y4707" s="27">
        <v>0</v>
      </c>
      <c r="Z4707" s="27">
        <v>1</v>
      </c>
    </row>
    <row r="4708" spans="1:26">
      <c r="A4708" s="27">
        <v>1978</v>
      </c>
      <c r="B4708" t="s">
        <v>40</v>
      </c>
      <c r="C4708" s="27"/>
      <c r="D4708" s="27"/>
      <c r="E4708" s="27"/>
      <c r="F4708" s="27">
        <v>0</v>
      </c>
      <c r="G4708" s="27">
        <v>1</v>
      </c>
      <c r="H4708" s="27">
        <v>0</v>
      </c>
      <c r="I4708" s="27">
        <v>1</v>
      </c>
      <c r="J4708" s="27">
        <v>0</v>
      </c>
      <c r="K4708" s="27">
        <v>6</v>
      </c>
      <c r="L4708" s="27">
        <v>1</v>
      </c>
      <c r="M4708" s="27">
        <v>0</v>
      </c>
      <c r="N4708" s="27">
        <v>1</v>
      </c>
      <c r="O4708" s="27">
        <v>1</v>
      </c>
      <c r="P4708" s="27"/>
      <c r="Q4708" s="27"/>
      <c r="R4708" s="27">
        <v>0</v>
      </c>
      <c r="S4708" s="27">
        <v>0</v>
      </c>
      <c r="T4708" s="33">
        <v>0.91734575384516981</v>
      </c>
      <c r="U4708" s="27">
        <v>0</v>
      </c>
      <c r="V4708" s="27">
        <v>0</v>
      </c>
      <c r="W4708" s="27">
        <v>0</v>
      </c>
      <c r="X4708" s="27"/>
      <c r="Y4708" s="27">
        <v>0</v>
      </c>
      <c r="Z4708" s="27">
        <v>1</v>
      </c>
    </row>
    <row r="4709" spans="1:26">
      <c r="A4709" s="27">
        <v>1979</v>
      </c>
      <c r="B4709" t="s">
        <v>40</v>
      </c>
      <c r="C4709" s="27"/>
      <c r="D4709" s="27"/>
      <c r="E4709" s="27"/>
      <c r="F4709" s="27">
        <v>0</v>
      </c>
      <c r="G4709" s="27">
        <v>1</v>
      </c>
      <c r="H4709" s="27">
        <v>0</v>
      </c>
      <c r="I4709" s="27">
        <v>1</v>
      </c>
      <c r="J4709" s="27">
        <v>0</v>
      </c>
      <c r="K4709" s="27">
        <v>6</v>
      </c>
      <c r="L4709" s="27">
        <v>1</v>
      </c>
      <c r="M4709" s="27">
        <v>0</v>
      </c>
      <c r="N4709" s="27">
        <v>1</v>
      </c>
      <c r="O4709" s="27">
        <v>1</v>
      </c>
      <c r="P4709" s="27"/>
      <c r="Q4709" s="27"/>
      <c r="R4709" s="27">
        <v>0</v>
      </c>
      <c r="S4709" s="27">
        <v>0</v>
      </c>
      <c r="T4709" s="33">
        <v>0.9810294585578897</v>
      </c>
      <c r="U4709" s="27">
        <v>0</v>
      </c>
      <c r="V4709" s="27">
        <v>0</v>
      </c>
      <c r="W4709" s="27">
        <v>0</v>
      </c>
      <c r="X4709" s="27"/>
      <c r="Y4709" s="27">
        <v>0</v>
      </c>
      <c r="Z4709" s="27">
        <v>1</v>
      </c>
    </row>
    <row r="4710" spans="1:26">
      <c r="A4710" s="27">
        <v>1980</v>
      </c>
      <c r="B4710" t="s">
        <v>40</v>
      </c>
      <c r="C4710" s="27"/>
      <c r="D4710" s="27"/>
      <c r="E4710" s="27"/>
      <c r="F4710" s="27">
        <v>0</v>
      </c>
      <c r="G4710" s="27">
        <v>1</v>
      </c>
      <c r="H4710" s="27">
        <v>0</v>
      </c>
      <c r="I4710" s="27">
        <v>1</v>
      </c>
      <c r="J4710" s="27">
        <v>0</v>
      </c>
      <c r="K4710" s="27">
        <v>6</v>
      </c>
      <c r="L4710" s="27">
        <v>1</v>
      </c>
      <c r="M4710" s="27">
        <v>0</v>
      </c>
      <c r="N4710" s="27">
        <v>1</v>
      </c>
      <c r="O4710" s="27">
        <v>1</v>
      </c>
      <c r="P4710" s="27">
        <v>3188000000</v>
      </c>
      <c r="Q4710" s="27"/>
      <c r="R4710" s="27">
        <v>0</v>
      </c>
      <c r="S4710" s="27">
        <v>0</v>
      </c>
      <c r="T4710" s="33">
        <v>0.94044734443210454</v>
      </c>
      <c r="U4710" s="27">
        <v>0</v>
      </c>
      <c r="V4710" s="27">
        <v>0</v>
      </c>
      <c r="W4710" s="27">
        <v>0</v>
      </c>
      <c r="X4710" s="27"/>
      <c r="Y4710" s="27">
        <v>0</v>
      </c>
      <c r="Z4710" s="27">
        <v>1</v>
      </c>
    </row>
    <row r="4711" spans="1:26">
      <c r="A4711" s="27">
        <v>1981</v>
      </c>
      <c r="B4711" t="s">
        <v>40</v>
      </c>
      <c r="C4711" s="27"/>
      <c r="D4711" s="27"/>
      <c r="E4711" s="27"/>
      <c r="F4711" s="27">
        <v>0</v>
      </c>
      <c r="G4711" s="27">
        <v>1</v>
      </c>
      <c r="H4711" s="27">
        <v>0</v>
      </c>
      <c r="I4711" s="27">
        <v>1</v>
      </c>
      <c r="J4711" s="27">
        <v>0</v>
      </c>
      <c r="K4711" s="27">
        <v>6</v>
      </c>
      <c r="L4711" s="27">
        <v>1</v>
      </c>
      <c r="M4711" s="27">
        <v>0</v>
      </c>
      <c r="N4711" s="27">
        <v>1</v>
      </c>
      <c r="O4711" s="27">
        <v>1</v>
      </c>
      <c r="P4711" s="27">
        <v>3336000000</v>
      </c>
      <c r="Q4711" s="27">
        <v>2310099100</v>
      </c>
      <c r="R4711" s="27">
        <v>0</v>
      </c>
      <c r="S4711" s="27">
        <v>0</v>
      </c>
      <c r="T4711" s="33">
        <v>0.83355014400471705</v>
      </c>
      <c r="U4711" s="27">
        <v>0</v>
      </c>
      <c r="V4711" s="27">
        <v>0</v>
      </c>
      <c r="W4711" s="27">
        <v>0</v>
      </c>
      <c r="X4711" s="27"/>
      <c r="Y4711" s="27">
        <v>0</v>
      </c>
      <c r="Z4711" s="27">
        <v>1</v>
      </c>
    </row>
    <row r="4712" spans="1:26">
      <c r="A4712" s="27">
        <v>1982</v>
      </c>
      <c r="B4712" t="s">
        <v>40</v>
      </c>
      <c r="C4712" s="27"/>
      <c r="D4712" s="27"/>
      <c r="E4712" s="27"/>
      <c r="F4712" s="27">
        <v>0</v>
      </c>
      <c r="G4712" s="27">
        <v>1</v>
      </c>
      <c r="H4712" s="27">
        <v>0</v>
      </c>
      <c r="I4712" s="27">
        <v>1</v>
      </c>
      <c r="J4712" s="27">
        <v>0</v>
      </c>
      <c r="K4712" s="27">
        <v>6</v>
      </c>
      <c r="L4712" s="27">
        <v>1</v>
      </c>
      <c r="M4712" s="27">
        <v>0</v>
      </c>
      <c r="N4712" s="27">
        <v>1</v>
      </c>
      <c r="O4712" s="27">
        <v>1</v>
      </c>
      <c r="P4712" s="27">
        <v>3463000000</v>
      </c>
      <c r="Q4712" s="27">
        <v>2552401933.3333335</v>
      </c>
      <c r="R4712" s="27">
        <v>0</v>
      </c>
      <c r="S4712" s="27">
        <v>0</v>
      </c>
      <c r="T4712" s="33">
        <v>0.78443295677873848</v>
      </c>
      <c r="U4712" s="27">
        <v>0</v>
      </c>
      <c r="V4712" s="27">
        <v>0</v>
      </c>
      <c r="W4712" s="27">
        <v>0</v>
      </c>
      <c r="X4712" s="27"/>
      <c r="Y4712" s="27">
        <v>0</v>
      </c>
      <c r="Z4712" s="27">
        <v>1</v>
      </c>
    </row>
    <row r="4713" spans="1:26">
      <c r="A4713" s="27">
        <v>1983</v>
      </c>
      <c r="B4713" t="s">
        <v>40</v>
      </c>
      <c r="C4713" s="27"/>
      <c r="D4713" s="27"/>
      <c r="E4713" s="27"/>
      <c r="F4713" s="27">
        <v>0</v>
      </c>
      <c r="G4713" s="27">
        <v>1</v>
      </c>
      <c r="H4713" s="27">
        <v>0</v>
      </c>
      <c r="I4713" s="27">
        <v>1</v>
      </c>
      <c r="J4713" s="27">
        <v>0</v>
      </c>
      <c r="K4713" s="27">
        <v>6</v>
      </c>
      <c r="L4713" s="27">
        <v>1</v>
      </c>
      <c r="M4713" s="27">
        <v>0</v>
      </c>
      <c r="N4713" s="27">
        <v>1</v>
      </c>
      <c r="O4713" s="27">
        <v>1</v>
      </c>
      <c r="P4713" s="27">
        <v>3590000000</v>
      </c>
      <c r="Q4713" s="27">
        <v>2725736633.3333335</v>
      </c>
      <c r="R4713" s="27">
        <v>0</v>
      </c>
      <c r="S4713" s="27">
        <v>0</v>
      </c>
      <c r="T4713" s="33">
        <v>0.83426891623154475</v>
      </c>
      <c r="U4713" s="27">
        <v>0</v>
      </c>
      <c r="V4713" s="27">
        <v>0</v>
      </c>
      <c r="W4713" s="27">
        <v>0</v>
      </c>
      <c r="X4713" s="27"/>
      <c r="Y4713" s="27">
        <v>0</v>
      </c>
      <c r="Z4713" s="27">
        <v>1</v>
      </c>
    </row>
    <row r="4714" spans="1:26">
      <c r="A4714" s="27">
        <v>1984</v>
      </c>
      <c r="B4714" t="s">
        <v>40</v>
      </c>
      <c r="C4714" s="27"/>
      <c r="D4714" s="27"/>
      <c r="E4714" s="27"/>
      <c r="F4714" s="27">
        <v>0</v>
      </c>
      <c r="G4714" s="27">
        <v>1</v>
      </c>
      <c r="H4714" s="27">
        <v>0</v>
      </c>
      <c r="I4714" s="27">
        <v>1</v>
      </c>
      <c r="J4714" s="27">
        <v>0</v>
      </c>
      <c r="K4714" s="27">
        <v>6</v>
      </c>
      <c r="L4714" s="27">
        <v>1</v>
      </c>
      <c r="M4714" s="27">
        <v>0</v>
      </c>
      <c r="N4714" s="27">
        <v>1</v>
      </c>
      <c r="O4714" s="27">
        <v>1</v>
      </c>
      <c r="P4714" s="27">
        <v>3316000000</v>
      </c>
      <c r="Q4714" s="27">
        <v>2098734600</v>
      </c>
      <c r="R4714" s="27">
        <v>0</v>
      </c>
      <c r="S4714" s="27">
        <v>0</v>
      </c>
      <c r="T4714" s="33">
        <v>0.82999599794502654</v>
      </c>
      <c r="U4714" s="27">
        <v>0</v>
      </c>
      <c r="V4714" s="27">
        <v>0</v>
      </c>
      <c r="W4714" s="27">
        <v>0</v>
      </c>
      <c r="X4714" s="27"/>
      <c r="Y4714" s="27"/>
      <c r="Z4714" s="27">
        <v>1</v>
      </c>
    </row>
    <row r="4715" spans="1:26">
      <c r="A4715" s="27">
        <v>1985</v>
      </c>
      <c r="B4715" t="s">
        <v>40</v>
      </c>
      <c r="C4715" s="27"/>
      <c r="D4715" s="27"/>
      <c r="E4715" s="27"/>
      <c r="F4715" s="27">
        <v>0</v>
      </c>
      <c r="G4715" s="27">
        <v>1</v>
      </c>
      <c r="H4715" s="27">
        <v>0</v>
      </c>
      <c r="I4715" s="27">
        <v>1</v>
      </c>
      <c r="J4715" s="27">
        <v>0</v>
      </c>
      <c r="K4715" s="27">
        <v>6</v>
      </c>
      <c r="L4715" s="27">
        <v>1</v>
      </c>
      <c r="M4715" s="27">
        <v>0</v>
      </c>
      <c r="N4715" s="27">
        <v>1</v>
      </c>
      <c r="O4715" s="27">
        <v>1</v>
      </c>
      <c r="P4715" s="27">
        <v>3851000000</v>
      </c>
      <c r="Q4715" s="27">
        <v>2186505475</v>
      </c>
      <c r="R4715" s="27">
        <v>0</v>
      </c>
      <c r="S4715" s="27">
        <v>0</v>
      </c>
      <c r="T4715" s="33">
        <v>0.74915719568429318</v>
      </c>
      <c r="U4715" s="27">
        <v>0</v>
      </c>
      <c r="V4715" s="27">
        <v>0</v>
      </c>
      <c r="W4715" s="27">
        <v>0</v>
      </c>
      <c r="X4715" s="27"/>
      <c r="Y4715" s="27"/>
      <c r="Z4715" s="27">
        <v>1</v>
      </c>
    </row>
    <row r="4716" spans="1:26">
      <c r="A4716" s="27">
        <v>1986</v>
      </c>
      <c r="B4716" t="s">
        <v>40</v>
      </c>
      <c r="C4716" s="27"/>
      <c r="D4716" s="27"/>
      <c r="E4716" s="27"/>
      <c r="F4716" s="27">
        <v>0</v>
      </c>
      <c r="G4716" s="27">
        <v>1</v>
      </c>
      <c r="H4716" s="27">
        <v>0</v>
      </c>
      <c r="I4716" s="27">
        <v>1</v>
      </c>
      <c r="J4716" s="27">
        <v>0</v>
      </c>
      <c r="K4716" s="27">
        <v>6</v>
      </c>
      <c r="L4716" s="27">
        <v>1</v>
      </c>
      <c r="M4716" s="27">
        <v>0</v>
      </c>
      <c r="N4716" s="27">
        <v>1</v>
      </c>
      <c r="O4716" s="27">
        <v>1</v>
      </c>
      <c r="P4716" s="27">
        <v>4250000000</v>
      </c>
      <c r="Q4716" s="27">
        <v>2896178866.666666</v>
      </c>
      <c r="R4716" s="27">
        <v>0</v>
      </c>
      <c r="S4716" s="27">
        <v>0</v>
      </c>
      <c r="T4716" s="33">
        <v>0.7030572776909082</v>
      </c>
      <c r="U4716" s="27">
        <v>0</v>
      </c>
      <c r="V4716" s="27">
        <v>0</v>
      </c>
      <c r="W4716" s="27">
        <v>0</v>
      </c>
      <c r="X4716" s="27"/>
      <c r="Y4716" s="27"/>
      <c r="Z4716" s="27">
        <v>1</v>
      </c>
    </row>
    <row r="4717" spans="1:26">
      <c r="A4717" s="27">
        <v>1987</v>
      </c>
      <c r="B4717" t="s">
        <v>40</v>
      </c>
      <c r="C4717" s="27"/>
      <c r="D4717" s="27"/>
      <c r="E4717" s="27"/>
      <c r="F4717" s="27">
        <v>0</v>
      </c>
      <c r="G4717" s="27">
        <v>1</v>
      </c>
      <c r="H4717" s="27">
        <v>0</v>
      </c>
      <c r="I4717" s="27">
        <v>1</v>
      </c>
      <c r="J4717" s="27">
        <v>0</v>
      </c>
      <c r="K4717" s="27">
        <v>6</v>
      </c>
      <c r="L4717" s="27">
        <v>1</v>
      </c>
      <c r="M4717" s="27">
        <v>0</v>
      </c>
      <c r="N4717" s="27">
        <v>1</v>
      </c>
      <c r="O4717" s="27">
        <v>1</v>
      </c>
      <c r="P4717" s="27">
        <v>4776000000</v>
      </c>
      <c r="Q4717" s="27">
        <v>3020611600</v>
      </c>
      <c r="R4717" s="27">
        <v>0</v>
      </c>
      <c r="S4717" s="27">
        <v>0</v>
      </c>
      <c r="T4717" s="33">
        <v>0.74330063470010233</v>
      </c>
      <c r="U4717" s="27">
        <v>0</v>
      </c>
      <c r="V4717" s="27">
        <v>0</v>
      </c>
      <c r="W4717" s="27">
        <v>0</v>
      </c>
      <c r="X4717" s="27"/>
      <c r="Y4717" s="27"/>
      <c r="Z4717" s="27">
        <v>1</v>
      </c>
    </row>
    <row r="4718" spans="1:26">
      <c r="A4718" s="27">
        <v>1988</v>
      </c>
      <c r="B4718" t="s">
        <v>40</v>
      </c>
      <c r="C4718" s="27"/>
      <c r="D4718" s="27"/>
      <c r="E4718" s="27"/>
      <c r="F4718" s="27">
        <v>0</v>
      </c>
      <c r="G4718" s="27">
        <v>1</v>
      </c>
      <c r="H4718" s="27">
        <v>0</v>
      </c>
      <c r="I4718" s="27">
        <v>1</v>
      </c>
      <c r="J4718" s="27">
        <v>0</v>
      </c>
      <c r="K4718" s="27">
        <v>6</v>
      </c>
      <c r="L4718" s="27">
        <v>1</v>
      </c>
      <c r="M4718" s="27">
        <v>0</v>
      </c>
      <c r="N4718" s="27">
        <v>1</v>
      </c>
      <c r="O4718" s="27">
        <v>1</v>
      </c>
      <c r="P4718" s="27">
        <v>4797000000</v>
      </c>
      <c r="Q4718" s="27">
        <v>3204461566.6666665</v>
      </c>
      <c r="R4718" s="27">
        <v>0</v>
      </c>
      <c r="S4718" s="27">
        <v>0</v>
      </c>
      <c r="T4718" s="33">
        <v>0.80560957079318884</v>
      </c>
      <c r="U4718" s="27">
        <v>0</v>
      </c>
      <c r="V4718" s="27">
        <v>0</v>
      </c>
      <c r="W4718" s="27">
        <v>0</v>
      </c>
      <c r="X4718" s="27"/>
      <c r="Y4718" s="27"/>
      <c r="Z4718" s="27">
        <v>1</v>
      </c>
    </row>
    <row r="4719" spans="1:26">
      <c r="A4719" s="27">
        <v>1989</v>
      </c>
      <c r="B4719" t="s">
        <v>40</v>
      </c>
      <c r="C4719" s="27"/>
      <c r="D4719" s="27"/>
      <c r="E4719" s="27"/>
      <c r="F4719" s="27">
        <v>0</v>
      </c>
      <c r="G4719" s="27">
        <v>1</v>
      </c>
      <c r="H4719" s="27">
        <v>0</v>
      </c>
      <c r="I4719" s="27">
        <v>1</v>
      </c>
      <c r="J4719" s="27">
        <v>0</v>
      </c>
      <c r="K4719" s="27">
        <v>6</v>
      </c>
      <c r="L4719" s="27">
        <v>1</v>
      </c>
      <c r="M4719" s="27">
        <v>0</v>
      </c>
      <c r="N4719" s="27">
        <v>1</v>
      </c>
      <c r="O4719" s="27">
        <v>1</v>
      </c>
      <c r="P4719" s="27">
        <v>4997000000</v>
      </c>
      <c r="Q4719" s="27">
        <v>3576966800</v>
      </c>
      <c r="R4719" s="27">
        <v>0</v>
      </c>
      <c r="S4719" s="27">
        <v>0</v>
      </c>
      <c r="T4719" s="33">
        <v>0.74679040704290955</v>
      </c>
      <c r="U4719" s="27">
        <v>0</v>
      </c>
      <c r="V4719" s="27">
        <v>0</v>
      </c>
      <c r="W4719" s="27">
        <v>0</v>
      </c>
      <c r="X4719" s="27"/>
      <c r="Y4719" s="27"/>
      <c r="Z4719" s="27">
        <v>1</v>
      </c>
    </row>
    <row r="4720" spans="1:26">
      <c r="A4720" s="27">
        <v>1990</v>
      </c>
      <c r="B4720" t="s">
        <v>40</v>
      </c>
      <c r="C4720" s="27"/>
      <c r="D4720" s="27"/>
      <c r="E4720" s="27"/>
      <c r="F4720" s="27">
        <v>0</v>
      </c>
      <c r="G4720" s="27">
        <v>1</v>
      </c>
      <c r="H4720" s="27">
        <v>0</v>
      </c>
      <c r="I4720" s="27">
        <v>1</v>
      </c>
      <c r="J4720" s="27">
        <v>0</v>
      </c>
      <c r="K4720" s="27">
        <v>6</v>
      </c>
      <c r="L4720" s="27">
        <v>1</v>
      </c>
      <c r="M4720" s="27">
        <v>0</v>
      </c>
      <c r="N4720" s="27">
        <v>1</v>
      </c>
      <c r="O4720" s="27">
        <v>1</v>
      </c>
      <c r="P4720" s="27">
        <v>3131000000</v>
      </c>
      <c r="Q4720" s="27">
        <v>2560785660</v>
      </c>
      <c r="R4720" s="27">
        <v>0</v>
      </c>
      <c r="S4720" s="27">
        <v>0</v>
      </c>
      <c r="T4720" s="33">
        <v>0.70566019682121295</v>
      </c>
      <c r="U4720" s="27">
        <v>0</v>
      </c>
      <c r="V4720" s="27">
        <v>0</v>
      </c>
      <c r="W4720" s="27">
        <v>0</v>
      </c>
      <c r="X4720" s="27"/>
      <c r="Y4720" s="27"/>
      <c r="Z4720" s="27">
        <v>1</v>
      </c>
    </row>
    <row r="4721" spans="1:26">
      <c r="A4721" s="27">
        <v>1991</v>
      </c>
      <c r="B4721" t="s">
        <v>40</v>
      </c>
      <c r="C4721" s="27"/>
      <c r="D4721" s="27"/>
      <c r="E4721" s="27"/>
      <c r="F4721" s="27">
        <v>0</v>
      </c>
      <c r="G4721" s="27">
        <v>1</v>
      </c>
      <c r="H4721" s="27">
        <v>0</v>
      </c>
      <c r="I4721" s="27">
        <v>1</v>
      </c>
      <c r="J4721" s="27">
        <v>0</v>
      </c>
      <c r="K4721" s="27">
        <v>6</v>
      </c>
      <c r="L4721" s="27">
        <v>1</v>
      </c>
      <c r="M4721" s="27">
        <v>0</v>
      </c>
      <c r="N4721" s="27">
        <v>1</v>
      </c>
      <c r="O4721" s="27">
        <v>1</v>
      </c>
      <c r="P4721" s="27">
        <v>3297000000</v>
      </c>
      <c r="Q4721" s="27">
        <v>2379018326.3157897</v>
      </c>
      <c r="R4721" s="27">
        <v>0</v>
      </c>
      <c r="S4721" s="27">
        <v>1</v>
      </c>
      <c r="T4721" s="33">
        <v>0.64778014054484578</v>
      </c>
      <c r="U4721" s="27">
        <v>16092338.1</v>
      </c>
      <c r="V4721" s="27">
        <v>0</v>
      </c>
      <c r="W4721" s="27">
        <v>0</v>
      </c>
      <c r="X4721" s="27"/>
      <c r="Y4721" s="27"/>
      <c r="Z4721" s="27">
        <v>1</v>
      </c>
    </row>
    <row r="4722" spans="1:26">
      <c r="A4722" s="27">
        <v>1992</v>
      </c>
      <c r="B4722" t="s">
        <v>40</v>
      </c>
      <c r="C4722" s="27"/>
      <c r="D4722" s="27"/>
      <c r="E4722" s="27"/>
      <c r="F4722" s="27">
        <v>0</v>
      </c>
      <c r="G4722" s="27">
        <v>1</v>
      </c>
      <c r="H4722" s="27">
        <v>0</v>
      </c>
      <c r="I4722" s="27">
        <v>1</v>
      </c>
      <c r="J4722" s="27">
        <v>0</v>
      </c>
      <c r="K4722" s="27">
        <v>6</v>
      </c>
      <c r="L4722" s="27">
        <v>1</v>
      </c>
      <c r="M4722" s="27">
        <v>0</v>
      </c>
      <c r="N4722" s="27">
        <v>1</v>
      </c>
      <c r="O4722" s="27">
        <v>1</v>
      </c>
      <c r="P4722" s="27">
        <v>1831000000</v>
      </c>
      <c r="Q4722" s="27">
        <v>1317611863.8497653</v>
      </c>
      <c r="R4722" s="27">
        <v>0</v>
      </c>
      <c r="S4722" s="27">
        <v>1</v>
      </c>
      <c r="T4722" s="33">
        <v>0.62587770846912083</v>
      </c>
      <c r="U4722" s="27">
        <v>18906250</v>
      </c>
      <c r="V4722" s="27">
        <v>0</v>
      </c>
      <c r="W4722" s="27">
        <v>27400000</v>
      </c>
      <c r="X4722" s="27"/>
      <c r="Y4722" s="27"/>
      <c r="Z4722" s="27">
        <v>1</v>
      </c>
    </row>
    <row r="4723" spans="1:26">
      <c r="A4723" s="27">
        <v>1993</v>
      </c>
      <c r="B4723" t="s">
        <v>40</v>
      </c>
      <c r="C4723" s="27"/>
      <c r="D4723" s="27"/>
      <c r="E4723" s="27"/>
      <c r="F4723" s="27">
        <v>0</v>
      </c>
      <c r="G4723" s="27">
        <v>1</v>
      </c>
      <c r="H4723" s="27">
        <v>0</v>
      </c>
      <c r="I4723" s="27">
        <v>1</v>
      </c>
      <c r="J4723" s="27">
        <v>0</v>
      </c>
      <c r="K4723" s="27">
        <v>6</v>
      </c>
      <c r="L4723" s="27">
        <v>1</v>
      </c>
      <c r="M4723" s="27">
        <v>0</v>
      </c>
      <c r="N4723" s="27">
        <v>1</v>
      </c>
      <c r="O4723" s="27">
        <v>1</v>
      </c>
      <c r="P4723" s="27">
        <v>902000000</v>
      </c>
      <c r="Q4723" s="27">
        <v>768401634.15457308</v>
      </c>
      <c r="R4723" s="27">
        <v>0</v>
      </c>
      <c r="S4723" s="27">
        <v>1</v>
      </c>
      <c r="T4723" s="33">
        <v>0.648154718576755</v>
      </c>
      <c r="U4723" s="27">
        <v>31626217.899999999</v>
      </c>
      <c r="V4723" s="27">
        <v>0</v>
      </c>
      <c r="W4723" s="27">
        <v>30066000</v>
      </c>
      <c r="X4723" s="27"/>
      <c r="Y4723" s="27"/>
      <c r="Z4723" s="27">
        <v>1</v>
      </c>
    </row>
    <row r="4724" spans="1:26">
      <c r="A4724" s="27">
        <v>1994</v>
      </c>
      <c r="B4724" t="s">
        <v>40</v>
      </c>
      <c r="C4724" s="27"/>
      <c r="D4724" s="27"/>
      <c r="E4724" s="27"/>
      <c r="F4724" s="27">
        <v>0</v>
      </c>
      <c r="G4724" s="27">
        <v>1</v>
      </c>
      <c r="H4724" s="27">
        <v>0</v>
      </c>
      <c r="I4724" s="27">
        <v>1</v>
      </c>
      <c r="J4724" s="27">
        <v>0</v>
      </c>
      <c r="K4724" s="27">
        <v>6</v>
      </c>
      <c r="L4724" s="27">
        <v>1</v>
      </c>
      <c r="M4724" s="27">
        <v>0</v>
      </c>
      <c r="N4724" s="27">
        <v>1</v>
      </c>
      <c r="O4724" s="27">
        <v>1</v>
      </c>
      <c r="P4724" s="27">
        <v>1082000000</v>
      </c>
      <c r="Q4724" s="27">
        <v>925817092.217484</v>
      </c>
      <c r="R4724" s="27">
        <v>0</v>
      </c>
      <c r="S4724" s="27">
        <v>1</v>
      </c>
      <c r="T4724" s="33">
        <v>0.69545665111729171</v>
      </c>
      <c r="U4724" s="27">
        <v>55277218.5</v>
      </c>
      <c r="V4724" s="27">
        <v>0</v>
      </c>
      <c r="W4724" s="27">
        <v>49249000</v>
      </c>
      <c r="X4724" s="27"/>
      <c r="Y4724" s="27"/>
      <c r="Z4724" s="27">
        <v>1</v>
      </c>
    </row>
    <row r="4725" spans="1:26">
      <c r="A4725" s="27">
        <v>1995</v>
      </c>
      <c r="B4725" t="s">
        <v>40</v>
      </c>
      <c r="C4725" s="27"/>
      <c r="D4725" s="27"/>
      <c r="E4725" s="27"/>
      <c r="F4725" s="27">
        <v>0</v>
      </c>
      <c r="G4725" s="27">
        <v>1</v>
      </c>
      <c r="H4725" s="27">
        <v>0</v>
      </c>
      <c r="I4725" s="27">
        <v>1</v>
      </c>
      <c r="J4725" s="27">
        <v>0</v>
      </c>
      <c r="K4725" s="27">
        <v>6</v>
      </c>
      <c r="L4725" s="27">
        <v>1</v>
      </c>
      <c r="M4725" s="27">
        <v>0</v>
      </c>
      <c r="N4725" s="27">
        <v>1</v>
      </c>
      <c r="O4725" s="27">
        <v>1</v>
      </c>
      <c r="P4725" s="27">
        <v>1697000000</v>
      </c>
      <c r="Q4725" s="27">
        <v>1452165005.2384033</v>
      </c>
      <c r="R4725" s="27">
        <v>0</v>
      </c>
      <c r="S4725" s="27">
        <v>1</v>
      </c>
      <c r="T4725" s="33">
        <v>0.69736071622307827</v>
      </c>
      <c r="U4725" s="27">
        <v>46995381.700000003</v>
      </c>
      <c r="V4725" s="27">
        <v>0</v>
      </c>
      <c r="W4725" s="27">
        <v>58739000</v>
      </c>
      <c r="X4725" s="27"/>
      <c r="Y4725" s="27"/>
      <c r="Z4725" s="27">
        <v>1</v>
      </c>
    </row>
    <row r="4726" spans="1:26">
      <c r="A4726" s="27">
        <v>1996</v>
      </c>
      <c r="B4726" t="s">
        <v>40</v>
      </c>
      <c r="C4726" s="27"/>
      <c r="D4726" s="27"/>
      <c r="E4726" s="27"/>
      <c r="F4726" s="27">
        <v>0</v>
      </c>
      <c r="G4726" s="27">
        <v>1</v>
      </c>
      <c r="H4726" s="27">
        <v>0</v>
      </c>
      <c r="I4726" s="27">
        <v>1</v>
      </c>
      <c r="J4726" s="27">
        <v>0</v>
      </c>
      <c r="K4726" s="27">
        <v>6</v>
      </c>
      <c r="L4726" s="27">
        <v>1</v>
      </c>
      <c r="M4726" s="27">
        <v>0</v>
      </c>
      <c r="N4726" s="27">
        <v>1</v>
      </c>
      <c r="O4726" s="27">
        <v>1</v>
      </c>
      <c r="P4726" s="27">
        <v>1573000000</v>
      </c>
      <c r="Q4726" s="27">
        <v>1345719472.3588309</v>
      </c>
      <c r="R4726" s="27">
        <v>0</v>
      </c>
      <c r="S4726" s="27">
        <v>1</v>
      </c>
      <c r="T4726" s="33">
        <v>0.69966405838602452</v>
      </c>
      <c r="U4726" s="27">
        <v>43577378.700000003</v>
      </c>
      <c r="V4726" s="27">
        <v>0</v>
      </c>
      <c r="W4726" s="27">
        <v>67565000</v>
      </c>
      <c r="X4726" s="27"/>
      <c r="Y4726" s="27"/>
      <c r="Z4726" s="27">
        <v>1</v>
      </c>
    </row>
    <row r="4727" spans="1:26">
      <c r="A4727" s="27">
        <v>1997</v>
      </c>
      <c r="B4727" t="s">
        <v>40</v>
      </c>
      <c r="C4727" s="27"/>
      <c r="D4727" s="27"/>
      <c r="E4727" s="27"/>
      <c r="F4727" s="27">
        <v>0</v>
      </c>
      <c r="G4727" s="27">
        <v>1</v>
      </c>
      <c r="H4727" s="27">
        <v>0</v>
      </c>
      <c r="I4727" s="27">
        <v>1</v>
      </c>
      <c r="J4727" s="27">
        <v>0</v>
      </c>
      <c r="K4727" s="27">
        <v>6</v>
      </c>
      <c r="L4727" s="27">
        <v>1</v>
      </c>
      <c r="M4727" s="27">
        <v>0</v>
      </c>
      <c r="N4727" s="27">
        <v>1</v>
      </c>
      <c r="O4727" s="27">
        <v>1</v>
      </c>
      <c r="P4727" s="27">
        <v>1380000000</v>
      </c>
      <c r="Q4727" s="27">
        <v>1180934202.8380105</v>
      </c>
      <c r="R4727" s="27">
        <v>0</v>
      </c>
      <c r="S4727" s="27">
        <v>1</v>
      </c>
      <c r="T4727" s="33">
        <v>0.71538944173936525</v>
      </c>
      <c r="U4727" s="27">
        <v>47554314.799999997</v>
      </c>
      <c r="V4727" s="27">
        <v>0</v>
      </c>
      <c r="W4727" s="27">
        <v>97092000</v>
      </c>
      <c r="X4727" s="27"/>
      <c r="Y4727" s="27"/>
      <c r="Z4727" s="27">
        <v>1</v>
      </c>
    </row>
    <row r="4728" spans="1:26">
      <c r="A4728" s="27">
        <v>1998</v>
      </c>
      <c r="B4728" t="s">
        <v>40</v>
      </c>
      <c r="C4728" s="27"/>
      <c r="D4728" s="27"/>
      <c r="E4728" s="27"/>
      <c r="F4728" s="27">
        <v>0</v>
      </c>
      <c r="G4728" s="27">
        <v>1</v>
      </c>
      <c r="H4728" s="27">
        <v>0</v>
      </c>
      <c r="I4728" s="27">
        <v>1</v>
      </c>
      <c r="J4728" s="27">
        <v>0</v>
      </c>
      <c r="K4728" s="27">
        <v>6</v>
      </c>
      <c r="L4728" s="27">
        <v>1</v>
      </c>
      <c r="M4728" s="27">
        <v>0</v>
      </c>
      <c r="N4728" s="27">
        <v>1</v>
      </c>
      <c r="O4728" s="27">
        <v>1</v>
      </c>
      <c r="P4728" s="27">
        <v>1314000000</v>
      </c>
      <c r="Q4728" s="27">
        <v>1124440248.9782991</v>
      </c>
      <c r="R4728" s="27">
        <v>0</v>
      </c>
      <c r="S4728" s="27">
        <v>1</v>
      </c>
      <c r="T4728" s="33">
        <v>0.63293736472878814</v>
      </c>
      <c r="U4728" s="27">
        <v>48322182.700000003</v>
      </c>
      <c r="V4728" s="27">
        <v>0</v>
      </c>
      <c r="W4728" s="27">
        <v>118012000</v>
      </c>
      <c r="X4728" s="27"/>
      <c r="Y4728" s="27"/>
      <c r="Z4728" s="27">
        <v>1</v>
      </c>
    </row>
    <row r="4729" spans="1:26">
      <c r="A4729" s="27">
        <v>1999</v>
      </c>
      <c r="B4729" t="s">
        <v>40</v>
      </c>
      <c r="C4729" s="27"/>
      <c r="D4729" s="27"/>
      <c r="E4729" s="27"/>
      <c r="F4729" s="27">
        <v>0</v>
      </c>
      <c r="G4729" s="27">
        <v>1</v>
      </c>
      <c r="H4729" s="27">
        <v>0</v>
      </c>
      <c r="I4729" s="27">
        <v>1</v>
      </c>
      <c r="J4729" s="27">
        <v>0</v>
      </c>
      <c r="K4729" s="27">
        <v>6</v>
      </c>
      <c r="L4729" s="27">
        <v>1</v>
      </c>
      <c r="M4729" s="27">
        <v>0</v>
      </c>
      <c r="N4729" s="27">
        <v>1</v>
      </c>
      <c r="O4729" s="27">
        <v>1</v>
      </c>
      <c r="P4729" s="27">
        <v>1236000000</v>
      </c>
      <c r="Q4729" s="27">
        <v>1057408588.682687</v>
      </c>
      <c r="R4729" s="27">
        <v>0</v>
      </c>
      <c r="S4729" s="27">
        <v>1</v>
      </c>
      <c r="T4729" s="33">
        <v>0.59173831677950461</v>
      </c>
      <c r="U4729" s="27">
        <v>118350283.2</v>
      </c>
      <c r="V4729" s="27">
        <v>0</v>
      </c>
      <c r="W4729" s="27">
        <v>129653000</v>
      </c>
      <c r="X4729" s="27"/>
      <c r="Y4729" s="27"/>
      <c r="Z4729" s="27">
        <v>1</v>
      </c>
    </row>
    <row r="4730" spans="1:26">
      <c r="A4730" s="27">
        <v>2000</v>
      </c>
      <c r="B4730" t="s">
        <v>40</v>
      </c>
      <c r="C4730" s="27">
        <v>0</v>
      </c>
      <c r="D4730" s="27">
        <v>0</v>
      </c>
      <c r="E4730" s="27">
        <v>0</v>
      </c>
      <c r="F4730" s="27">
        <v>0</v>
      </c>
      <c r="G4730" s="27">
        <v>1</v>
      </c>
      <c r="H4730" s="27">
        <v>0</v>
      </c>
      <c r="I4730" s="27">
        <v>1</v>
      </c>
      <c r="J4730" s="27">
        <v>0</v>
      </c>
      <c r="K4730" s="27">
        <v>6</v>
      </c>
      <c r="L4730" s="27">
        <v>1</v>
      </c>
      <c r="M4730" s="27">
        <v>1</v>
      </c>
      <c r="N4730" s="27">
        <v>1</v>
      </c>
      <c r="O4730" s="27">
        <v>1</v>
      </c>
      <c r="P4730" s="27">
        <v>1329000000</v>
      </c>
      <c r="Q4730" s="27">
        <v>1136896123.6129804</v>
      </c>
      <c r="R4730" s="27">
        <v>1</v>
      </c>
      <c r="S4730" s="27">
        <v>1</v>
      </c>
      <c r="T4730" s="33">
        <v>0.62919927379193319</v>
      </c>
      <c r="U4730" s="27">
        <v>113798881.09999999</v>
      </c>
      <c r="V4730" s="27">
        <v>0</v>
      </c>
      <c r="W4730" s="27">
        <v>137092000</v>
      </c>
      <c r="X4730" s="27"/>
      <c r="Y4730" s="27"/>
      <c r="Z4730" s="27">
        <v>1</v>
      </c>
    </row>
    <row r="4731" spans="1:26">
      <c r="A4731" s="27">
        <v>2001</v>
      </c>
      <c r="B4731" t="s">
        <v>40</v>
      </c>
      <c r="C4731" s="27">
        <v>0</v>
      </c>
      <c r="D4731" s="27">
        <v>0</v>
      </c>
      <c r="E4731" s="27">
        <v>0</v>
      </c>
      <c r="F4731" s="27">
        <v>5436707.5</v>
      </c>
      <c r="G4731" s="27">
        <v>1</v>
      </c>
      <c r="H4731" s="27">
        <v>0</v>
      </c>
      <c r="I4731" s="27">
        <v>1</v>
      </c>
      <c r="J4731" s="27">
        <v>0</v>
      </c>
      <c r="K4731" s="27">
        <v>6</v>
      </c>
      <c r="L4731" s="27">
        <v>1</v>
      </c>
      <c r="M4731" s="27">
        <v>1</v>
      </c>
      <c r="N4731" s="27">
        <v>1</v>
      </c>
      <c r="O4731" s="27">
        <v>1</v>
      </c>
      <c r="P4731" s="27">
        <v>1485000000</v>
      </c>
      <c r="Q4731" s="27">
        <v>1267997934.3125043</v>
      </c>
      <c r="R4731" s="27">
        <v>1</v>
      </c>
      <c r="S4731" s="27">
        <v>1</v>
      </c>
      <c r="T4731" s="33">
        <v>0.61588871891054842</v>
      </c>
      <c r="U4731" s="27">
        <v>108120364</v>
      </c>
      <c r="V4731" s="27">
        <v>0</v>
      </c>
      <c r="W4731" s="27">
        <v>154851000</v>
      </c>
      <c r="X4731" s="27"/>
      <c r="Y4731" s="27"/>
      <c r="Z4731" s="27">
        <v>1</v>
      </c>
    </row>
    <row r="4732" spans="1:26">
      <c r="A4732" s="27">
        <v>2002</v>
      </c>
      <c r="B4732" t="s">
        <v>40</v>
      </c>
      <c r="C4732" s="27">
        <v>0</v>
      </c>
      <c r="D4732" s="27">
        <v>0</v>
      </c>
      <c r="E4732" s="27">
        <v>0</v>
      </c>
      <c r="F4732" s="27">
        <v>11007405.75</v>
      </c>
      <c r="G4732" s="27">
        <v>1</v>
      </c>
      <c r="H4732" s="27">
        <v>0</v>
      </c>
      <c r="I4732" s="27">
        <v>1</v>
      </c>
      <c r="J4732" s="27">
        <v>0</v>
      </c>
      <c r="K4732" s="27">
        <v>6</v>
      </c>
      <c r="L4732" s="27">
        <v>1</v>
      </c>
      <c r="M4732" s="27">
        <v>1</v>
      </c>
      <c r="N4732" s="27">
        <v>1</v>
      </c>
      <c r="O4732" s="27">
        <v>1</v>
      </c>
      <c r="P4732" s="27">
        <v>1634000000</v>
      </c>
      <c r="Q4732" s="27">
        <v>1396555719.9740863</v>
      </c>
      <c r="R4732" s="27">
        <v>1</v>
      </c>
      <c r="S4732" s="27">
        <v>1</v>
      </c>
      <c r="T4732" s="33">
        <v>0.62466195784303247</v>
      </c>
      <c r="U4732" s="27">
        <v>108893594.40000001</v>
      </c>
      <c r="V4732" s="27">
        <v>0</v>
      </c>
      <c r="W4732" s="27">
        <v>180545000</v>
      </c>
      <c r="X4732" s="27"/>
      <c r="Y4732" s="27"/>
      <c r="Z4732" s="27">
        <v>1</v>
      </c>
    </row>
    <row r="4733" spans="1:26">
      <c r="A4733" s="27">
        <v>2003</v>
      </c>
      <c r="B4733" t="s">
        <v>40</v>
      </c>
      <c r="C4733" s="27">
        <v>0</v>
      </c>
      <c r="D4733" s="27">
        <v>0</v>
      </c>
      <c r="E4733" s="27">
        <v>0</v>
      </c>
      <c r="F4733" s="27">
        <v>604080.9375</v>
      </c>
      <c r="G4733" s="27">
        <v>1</v>
      </c>
      <c r="H4733" s="27">
        <v>0</v>
      </c>
      <c r="I4733" s="27">
        <v>1</v>
      </c>
      <c r="J4733" s="27">
        <v>0</v>
      </c>
      <c r="K4733" s="27">
        <v>6</v>
      </c>
      <c r="L4733" s="27">
        <v>1</v>
      </c>
      <c r="M4733" s="27">
        <v>1</v>
      </c>
      <c r="N4733" s="27">
        <v>1</v>
      </c>
      <c r="O4733" s="27">
        <v>1</v>
      </c>
      <c r="P4733" s="27">
        <v>1864000000</v>
      </c>
      <c r="Q4733" s="27">
        <v>1595297355.7834878</v>
      </c>
      <c r="R4733" s="27">
        <v>1</v>
      </c>
      <c r="S4733" s="27">
        <v>1</v>
      </c>
      <c r="T4733" s="33">
        <v>0.61793375018798091</v>
      </c>
      <c r="U4733" s="27">
        <v>122020558.8</v>
      </c>
      <c r="V4733" s="27">
        <v>0</v>
      </c>
      <c r="W4733" s="27">
        <v>226995000</v>
      </c>
      <c r="X4733" s="27"/>
      <c r="Y4733" s="27"/>
      <c r="Z4733" s="27">
        <v>1</v>
      </c>
    </row>
    <row r="4734" spans="1:26">
      <c r="A4734" s="27">
        <v>2004</v>
      </c>
      <c r="B4734" t="s">
        <v>40</v>
      </c>
      <c r="C4734" s="27">
        <v>0</v>
      </c>
      <c r="D4734" s="27">
        <v>0</v>
      </c>
      <c r="E4734" s="27">
        <v>0</v>
      </c>
      <c r="F4734" s="27">
        <v>0</v>
      </c>
      <c r="G4734" s="27">
        <v>1</v>
      </c>
      <c r="H4734" s="27">
        <v>0</v>
      </c>
      <c r="I4734" s="27">
        <v>1</v>
      </c>
      <c r="J4734" s="27">
        <v>0</v>
      </c>
      <c r="K4734" s="27">
        <v>6</v>
      </c>
      <c r="L4734" s="27">
        <v>1</v>
      </c>
      <c r="M4734" s="27">
        <v>1</v>
      </c>
      <c r="N4734" s="27">
        <v>1</v>
      </c>
      <c r="O4734" s="27">
        <v>1</v>
      </c>
      <c r="P4734" s="27">
        <v>2317000000</v>
      </c>
      <c r="Q4734" s="27">
        <v>1992066808.0959773</v>
      </c>
      <c r="R4734" s="27">
        <v>1</v>
      </c>
      <c r="S4734" s="27">
        <v>1</v>
      </c>
      <c r="T4734" s="33">
        <v>0.67108711240801089</v>
      </c>
      <c r="U4734" s="27">
        <v>119977925.8</v>
      </c>
      <c r="V4734" s="27">
        <v>0</v>
      </c>
      <c r="W4734" s="27">
        <v>286958000</v>
      </c>
      <c r="X4734" s="27"/>
      <c r="Y4734" s="27"/>
      <c r="Z4734" s="27">
        <v>1</v>
      </c>
    </row>
    <row r="4735" spans="1:26">
      <c r="A4735" s="27">
        <v>2005</v>
      </c>
      <c r="B4735" t="s">
        <v>40</v>
      </c>
      <c r="C4735" s="27">
        <v>0</v>
      </c>
      <c r="D4735" s="27">
        <v>0</v>
      </c>
      <c r="E4735" s="27">
        <v>0</v>
      </c>
      <c r="F4735" s="27">
        <v>0</v>
      </c>
      <c r="G4735" s="27">
        <v>1</v>
      </c>
      <c r="H4735" s="27">
        <v>0</v>
      </c>
      <c r="I4735" s="27">
        <v>1</v>
      </c>
      <c r="J4735" s="27">
        <v>0</v>
      </c>
      <c r="K4735" s="27">
        <v>6</v>
      </c>
      <c r="L4735" s="27">
        <v>1</v>
      </c>
      <c r="M4735" s="27">
        <v>1</v>
      </c>
      <c r="N4735" s="27">
        <v>1</v>
      </c>
      <c r="O4735" s="27">
        <v>1</v>
      </c>
      <c r="P4735" s="27">
        <v>2524000000</v>
      </c>
      <c r="Q4735" s="27">
        <v>2523471532.0108323</v>
      </c>
      <c r="R4735" s="27">
        <v>1</v>
      </c>
      <c r="S4735" s="27">
        <v>1</v>
      </c>
      <c r="T4735" s="33">
        <v>0.69599608558540027</v>
      </c>
      <c r="U4735" s="27">
        <v>104691296.2</v>
      </c>
      <c r="V4735" s="27">
        <v>0</v>
      </c>
      <c r="W4735" s="27">
        <v>277324000</v>
      </c>
      <c r="X4735" s="27"/>
      <c r="Y4735" s="27"/>
      <c r="Z4735" s="27">
        <v>1</v>
      </c>
    </row>
    <row r="4736" spans="1:26">
      <c r="A4736" s="27">
        <v>2006</v>
      </c>
      <c r="B4736" t="s">
        <v>40</v>
      </c>
      <c r="C4736" s="27">
        <v>0</v>
      </c>
      <c r="D4736" s="27">
        <v>0</v>
      </c>
      <c r="E4736" s="27">
        <v>0</v>
      </c>
      <c r="F4736" s="27">
        <v>752498.4375</v>
      </c>
      <c r="G4736" s="27">
        <v>1</v>
      </c>
      <c r="H4736" s="27">
        <v>0</v>
      </c>
      <c r="I4736" s="27">
        <v>1</v>
      </c>
      <c r="J4736" s="27">
        <v>0</v>
      </c>
      <c r="K4736" s="27">
        <v>6</v>
      </c>
      <c r="L4736" s="27">
        <v>1</v>
      </c>
      <c r="M4736" s="27">
        <v>1</v>
      </c>
      <c r="N4736" s="27">
        <v>1</v>
      </c>
      <c r="O4736" s="27">
        <v>1</v>
      </c>
      <c r="P4736" s="27">
        <v>3414000000</v>
      </c>
      <c r="Q4736" s="27">
        <v>3414055566.1138024</v>
      </c>
      <c r="R4736" s="27">
        <v>1</v>
      </c>
      <c r="S4736" s="27">
        <v>1</v>
      </c>
      <c r="T4736" s="33">
        <v>0.83568345932575372</v>
      </c>
      <c r="U4736" s="27">
        <v>104110631.5</v>
      </c>
      <c r="V4736" s="27">
        <v>0</v>
      </c>
      <c r="W4736" s="27">
        <v>301306000</v>
      </c>
      <c r="X4736" s="27"/>
      <c r="Y4736" s="27"/>
      <c r="Z4736" s="27">
        <v>1</v>
      </c>
    </row>
    <row r="4737" spans="1:26">
      <c r="A4737" s="27">
        <v>2007</v>
      </c>
      <c r="B4737" t="s">
        <v>40</v>
      </c>
      <c r="C4737" s="27">
        <v>0</v>
      </c>
      <c r="D4737" s="27">
        <v>0</v>
      </c>
      <c r="E4737" s="27">
        <v>0</v>
      </c>
      <c r="F4737" s="27">
        <v>6828973.25</v>
      </c>
      <c r="G4737" s="27">
        <v>1</v>
      </c>
      <c r="H4737" s="27">
        <v>0</v>
      </c>
      <c r="I4737" s="27">
        <v>1</v>
      </c>
      <c r="J4737" s="27">
        <v>0</v>
      </c>
      <c r="K4737" s="27">
        <v>6</v>
      </c>
      <c r="L4737" s="27">
        <v>1</v>
      </c>
      <c r="M4737" s="27">
        <v>1</v>
      </c>
      <c r="N4737" s="27">
        <v>1</v>
      </c>
      <c r="O4737" s="27">
        <v>1</v>
      </c>
      <c r="P4737" s="27">
        <v>4235000000.0000005</v>
      </c>
      <c r="Q4737" s="27">
        <v>4234999823.308392</v>
      </c>
      <c r="R4737" s="27">
        <v>1</v>
      </c>
      <c r="S4737" s="27">
        <v>1</v>
      </c>
      <c r="T4737" s="33">
        <v>0.90473952627382648</v>
      </c>
      <c r="U4737" s="27">
        <v>102563106.5</v>
      </c>
      <c r="V4737" s="27">
        <v>0</v>
      </c>
      <c r="W4737" s="27">
        <v>330813000</v>
      </c>
      <c r="X4737" s="27"/>
      <c r="Y4737" s="27"/>
      <c r="Z4737" s="27">
        <v>1</v>
      </c>
    </row>
    <row r="4738" spans="1:26">
      <c r="A4738" s="27">
        <v>2008</v>
      </c>
      <c r="B4738" t="s">
        <v>40</v>
      </c>
      <c r="C4738" s="27">
        <v>0</v>
      </c>
      <c r="D4738" s="27">
        <v>0</v>
      </c>
      <c r="E4738" s="27">
        <v>0</v>
      </c>
      <c r="F4738" s="27">
        <v>23026038</v>
      </c>
      <c r="G4738" s="27">
        <v>1</v>
      </c>
      <c r="H4738" s="27">
        <v>0</v>
      </c>
      <c r="I4738" s="27">
        <v>1</v>
      </c>
      <c r="J4738" s="27">
        <v>0</v>
      </c>
      <c r="K4738" s="27">
        <v>6</v>
      </c>
      <c r="L4738" s="27">
        <v>1</v>
      </c>
      <c r="M4738" s="27">
        <v>1</v>
      </c>
      <c r="N4738" s="27">
        <v>1</v>
      </c>
      <c r="O4738" s="27">
        <v>1</v>
      </c>
      <c r="P4738" s="27">
        <v>5623000000</v>
      </c>
      <c r="Q4738" s="27">
        <v>5623216448.8685141</v>
      </c>
      <c r="R4738" s="27">
        <v>1</v>
      </c>
      <c r="S4738" s="27">
        <v>1</v>
      </c>
      <c r="T4738" s="33">
        <v>0.91944034308119871</v>
      </c>
      <c r="U4738" s="27">
        <v>95056359.900000006</v>
      </c>
      <c r="V4738" s="27">
        <v>0</v>
      </c>
      <c r="W4738" s="27">
        <v>338341000</v>
      </c>
      <c r="X4738" s="27">
        <v>614000000</v>
      </c>
      <c r="Y4738" s="27"/>
      <c r="Z4738" s="27">
        <v>1</v>
      </c>
    </row>
    <row r="4739" spans="1:26">
      <c r="A4739" s="27">
        <v>2009</v>
      </c>
      <c r="B4739" t="s">
        <v>40</v>
      </c>
      <c r="C4739" s="27">
        <v>0</v>
      </c>
      <c r="D4739" s="27">
        <v>0</v>
      </c>
      <c r="E4739" s="27">
        <v>0</v>
      </c>
      <c r="F4739" s="27">
        <v>0</v>
      </c>
      <c r="G4739" s="27">
        <v>1</v>
      </c>
      <c r="H4739" s="27">
        <v>0</v>
      </c>
      <c r="I4739" s="27">
        <v>1</v>
      </c>
      <c r="J4739" s="27">
        <v>0</v>
      </c>
      <c r="K4739" s="27">
        <v>6</v>
      </c>
      <c r="L4739" s="27">
        <v>1</v>
      </c>
      <c r="M4739" s="27">
        <v>1</v>
      </c>
      <c r="N4739" s="27">
        <v>1</v>
      </c>
      <c r="O4739" s="27">
        <v>1</v>
      </c>
      <c r="P4739" s="27">
        <v>4584000000</v>
      </c>
      <c r="Q4739" s="27">
        <v>4583850367.8897209</v>
      </c>
      <c r="R4739" s="27">
        <v>1</v>
      </c>
      <c r="S4739" s="27">
        <v>1</v>
      </c>
      <c r="T4739" s="33">
        <v>0.81595367947064712</v>
      </c>
      <c r="U4739" s="27">
        <v>258357019.30000001</v>
      </c>
      <c r="V4739" s="27">
        <v>0</v>
      </c>
      <c r="W4739" s="27">
        <v>392082000</v>
      </c>
      <c r="X4739" s="27">
        <v>663000000</v>
      </c>
      <c r="Y4739" s="27"/>
      <c r="Z4739" s="27">
        <v>1</v>
      </c>
    </row>
    <row r="4740" spans="1:26">
      <c r="A4740" s="27">
        <v>2010</v>
      </c>
      <c r="B4740" t="s">
        <v>40</v>
      </c>
      <c r="C4740" s="27">
        <v>0</v>
      </c>
      <c r="D4740" s="27">
        <v>0</v>
      </c>
      <c r="E4740" s="27">
        <v>0</v>
      </c>
      <c r="F4740" s="27">
        <v>1577046.25</v>
      </c>
      <c r="G4740" s="27">
        <v>1</v>
      </c>
      <c r="H4740" s="27">
        <v>0</v>
      </c>
      <c r="I4740" s="27">
        <v>1</v>
      </c>
      <c r="J4740" s="27">
        <v>0</v>
      </c>
      <c r="K4740" s="27">
        <v>6</v>
      </c>
      <c r="L4740" s="27">
        <v>1</v>
      </c>
      <c r="M4740" s="27">
        <v>1</v>
      </c>
      <c r="N4740" s="27">
        <v>1</v>
      </c>
      <c r="O4740" s="27">
        <v>1</v>
      </c>
      <c r="P4740" s="27">
        <v>7185000000</v>
      </c>
      <c r="Q4740" s="27">
        <v>7189481824.0728769</v>
      </c>
      <c r="R4740" s="27">
        <v>1</v>
      </c>
      <c r="S4740" s="27">
        <v>1</v>
      </c>
      <c r="T4740" s="33">
        <v>1.0070075781651076</v>
      </c>
      <c r="U4740" s="27">
        <v>272731749.89999998</v>
      </c>
      <c r="V4740" s="27">
        <v>0</v>
      </c>
      <c r="W4740" s="27">
        <v>402634000</v>
      </c>
      <c r="X4740" s="27">
        <v>748000000</v>
      </c>
      <c r="Y4740" s="27"/>
      <c r="Z4740" s="27">
        <v>1</v>
      </c>
    </row>
    <row r="4741" spans="1:26">
      <c r="A4741" s="27">
        <v>2011</v>
      </c>
      <c r="B4741" t="s">
        <v>40</v>
      </c>
      <c r="C4741" s="27">
        <v>0</v>
      </c>
      <c r="D4741" s="27">
        <v>0</v>
      </c>
      <c r="E4741" s="27">
        <v>0</v>
      </c>
      <c r="F4741" s="27">
        <v>139287.375</v>
      </c>
      <c r="G4741" s="27">
        <v>1</v>
      </c>
      <c r="H4741" s="27">
        <v>0</v>
      </c>
      <c r="I4741" s="27">
        <v>1</v>
      </c>
      <c r="J4741" s="27">
        <v>0</v>
      </c>
      <c r="K4741" s="27">
        <v>6</v>
      </c>
      <c r="L4741" s="27">
        <v>1</v>
      </c>
      <c r="M4741" s="27">
        <v>1</v>
      </c>
      <c r="N4741" s="27">
        <v>1</v>
      </c>
      <c r="O4741" s="27">
        <v>1</v>
      </c>
      <c r="P4741" s="27">
        <v>10410000000</v>
      </c>
      <c r="Q4741" s="27">
        <v>10409797649.306314</v>
      </c>
      <c r="R4741" s="27">
        <v>1</v>
      </c>
      <c r="S4741" s="27">
        <v>1</v>
      </c>
      <c r="T4741" s="33">
        <v>1.116808011796752</v>
      </c>
      <c r="U4741" s="27">
        <v>268139647.90000001</v>
      </c>
      <c r="V4741" s="27">
        <v>0</v>
      </c>
      <c r="W4741" s="27">
        <v>447225000</v>
      </c>
      <c r="X4741" s="27">
        <v>718000000</v>
      </c>
      <c r="Y4741" s="27"/>
      <c r="Z4741" s="27">
        <v>1</v>
      </c>
    </row>
    <row r="4742" spans="1:26">
      <c r="A4742" s="27">
        <v>2012</v>
      </c>
      <c r="B4742" t="s">
        <v>40</v>
      </c>
      <c r="C4742" s="27">
        <v>200000000</v>
      </c>
      <c r="D4742" s="27">
        <v>66666668</v>
      </c>
      <c r="E4742" s="27">
        <v>200000000</v>
      </c>
      <c r="F4742" s="27">
        <v>200000000</v>
      </c>
      <c r="G4742" s="27">
        <v>1</v>
      </c>
      <c r="H4742" s="27">
        <v>0</v>
      </c>
      <c r="I4742" s="27">
        <v>1</v>
      </c>
      <c r="J4742" s="27">
        <v>0</v>
      </c>
      <c r="K4742" s="27">
        <v>6</v>
      </c>
      <c r="L4742" s="27">
        <v>1</v>
      </c>
      <c r="M4742" s="27">
        <v>1</v>
      </c>
      <c r="N4742" s="27">
        <v>1</v>
      </c>
      <c r="O4742" s="27">
        <v>1</v>
      </c>
      <c r="P4742" s="27">
        <v>12278000000</v>
      </c>
      <c r="Q4742" s="27">
        <v>12292770631.196688</v>
      </c>
      <c r="R4742" s="27">
        <v>1</v>
      </c>
      <c r="S4742" s="27">
        <v>1</v>
      </c>
      <c r="T4742" s="33">
        <v>0.99562684078172081</v>
      </c>
      <c r="U4742" s="27">
        <v>233528983.09999999</v>
      </c>
      <c r="V4742" s="27">
        <v>0</v>
      </c>
      <c r="W4742" s="27">
        <v>467311000</v>
      </c>
      <c r="X4742" s="27">
        <v>719000000</v>
      </c>
      <c r="Y4742" s="27"/>
      <c r="Z4742" s="27">
        <v>1</v>
      </c>
    </row>
    <row r="4743" spans="1:26">
      <c r="A4743" s="27">
        <v>2013</v>
      </c>
      <c r="B4743" t="s">
        <v>40</v>
      </c>
      <c r="C4743" s="27">
        <v>200000000</v>
      </c>
      <c r="D4743" s="27">
        <v>133333336</v>
      </c>
      <c r="E4743" s="27">
        <v>200000000</v>
      </c>
      <c r="F4743" s="27">
        <v>0</v>
      </c>
      <c r="G4743" s="27">
        <v>1</v>
      </c>
      <c r="H4743" s="27">
        <v>0</v>
      </c>
      <c r="I4743" s="27">
        <v>1</v>
      </c>
      <c r="J4743" s="27">
        <v>0</v>
      </c>
      <c r="K4743" s="27">
        <v>6</v>
      </c>
      <c r="L4743" s="27">
        <v>1</v>
      </c>
      <c r="M4743" s="27">
        <v>1</v>
      </c>
      <c r="N4743" s="27">
        <v>1</v>
      </c>
      <c r="O4743" s="27">
        <v>1</v>
      </c>
      <c r="P4743" s="27">
        <v>12582000000</v>
      </c>
      <c r="Q4743" s="27">
        <v>12582122604.192131</v>
      </c>
      <c r="R4743" s="27">
        <v>1</v>
      </c>
      <c r="S4743" s="27">
        <v>1</v>
      </c>
      <c r="T4743" s="33">
        <v>0.99710818219516861</v>
      </c>
      <c r="U4743" s="27">
        <v>140009237.09999999</v>
      </c>
      <c r="V4743" s="27">
        <v>0</v>
      </c>
      <c r="W4743" s="27">
        <v>471814000</v>
      </c>
      <c r="X4743" s="27">
        <v>763000000</v>
      </c>
      <c r="Y4743" s="27"/>
      <c r="Z4743" s="27">
        <v>1</v>
      </c>
    </row>
    <row r="4744" spans="1:26">
      <c r="A4744" s="27">
        <v>2014</v>
      </c>
      <c r="B4744" t="s">
        <v>40</v>
      </c>
      <c r="C4744" s="27">
        <v>470000000</v>
      </c>
      <c r="D4744" s="27">
        <v>254000000</v>
      </c>
      <c r="E4744" s="27">
        <v>470000000</v>
      </c>
      <c r="F4744" s="27">
        <v>270000000</v>
      </c>
      <c r="G4744" s="27">
        <v>1</v>
      </c>
      <c r="H4744" s="27">
        <v>0</v>
      </c>
      <c r="I4744" s="27">
        <v>1</v>
      </c>
      <c r="J4744" s="27">
        <v>0</v>
      </c>
      <c r="K4744" s="27">
        <v>6</v>
      </c>
      <c r="L4744" s="27">
        <v>1</v>
      </c>
      <c r="M4744" s="27">
        <v>1</v>
      </c>
      <c r="N4744" s="27">
        <v>1</v>
      </c>
      <c r="O4744" s="27">
        <v>1</v>
      </c>
      <c r="P4744" s="27">
        <v>12227000000</v>
      </c>
      <c r="Q4744" s="27">
        <v>12226514722.086061</v>
      </c>
      <c r="R4744" s="27">
        <v>1</v>
      </c>
      <c r="S4744" s="27">
        <v>1</v>
      </c>
      <c r="T4744" s="33">
        <v>0.96696016921402161</v>
      </c>
      <c r="U4744" s="27">
        <v>73415549.200000003</v>
      </c>
      <c r="V4744" s="27">
        <v>0</v>
      </c>
      <c r="W4744" s="27">
        <v>449653000</v>
      </c>
      <c r="X4744" s="27">
        <v>1003000000</v>
      </c>
      <c r="Y4744" s="27"/>
      <c r="Z4744" s="27">
        <v>1</v>
      </c>
    </row>
    <row r="4745" spans="1:26">
      <c r="A4745" s="27">
        <v>2015</v>
      </c>
      <c r="B4745" t="s">
        <v>40</v>
      </c>
      <c r="C4745" s="27">
        <v>1883000000</v>
      </c>
      <c r="D4745" s="27">
        <v>590600000</v>
      </c>
      <c r="E4745" s="27">
        <v>1883000000</v>
      </c>
      <c r="F4745" s="27">
        <v>1413000000</v>
      </c>
      <c r="G4745" s="27">
        <v>1</v>
      </c>
      <c r="H4745" s="27">
        <v>0</v>
      </c>
      <c r="I4745" s="27">
        <v>1</v>
      </c>
      <c r="J4745" s="27">
        <v>0</v>
      </c>
      <c r="K4745" s="27">
        <v>6</v>
      </c>
      <c r="L4745" s="27">
        <v>1</v>
      </c>
      <c r="M4745" s="27">
        <v>1</v>
      </c>
      <c r="N4745" s="27">
        <v>1</v>
      </c>
      <c r="O4745" s="27">
        <v>1</v>
      </c>
      <c r="P4745" s="27">
        <v>11750000000</v>
      </c>
      <c r="Q4745" s="27">
        <v>11749620619.596153</v>
      </c>
      <c r="R4745" s="27">
        <v>1</v>
      </c>
      <c r="S4745" s="27">
        <v>1</v>
      </c>
      <c r="T4745" s="33">
        <v>0.821813335342235</v>
      </c>
      <c r="U4745" s="27">
        <v>67564037.599999994</v>
      </c>
      <c r="V4745" s="27">
        <v>0</v>
      </c>
      <c r="W4745" s="27">
        <v>434330000</v>
      </c>
      <c r="X4745" s="27">
        <v>1096000000</v>
      </c>
      <c r="Y4745" s="27"/>
      <c r="Z4745" s="27">
        <v>1</v>
      </c>
    </row>
    <row r="4746" spans="1:26">
      <c r="A4746" s="27">
        <v>2016</v>
      </c>
      <c r="B4746" t="s">
        <v>40</v>
      </c>
      <c r="C4746" s="27">
        <v>2006333328</v>
      </c>
      <c r="D4746" s="27">
        <v>938533328</v>
      </c>
      <c r="E4746" s="27">
        <v>2006333328</v>
      </c>
      <c r="F4746" s="27">
        <v>141000000</v>
      </c>
      <c r="G4746" s="27">
        <v>1</v>
      </c>
      <c r="H4746" s="27">
        <v>0</v>
      </c>
      <c r="I4746" s="27">
        <v>1</v>
      </c>
      <c r="J4746" s="27">
        <v>0</v>
      </c>
      <c r="K4746" s="27">
        <v>6</v>
      </c>
      <c r="L4746" s="27">
        <v>1</v>
      </c>
      <c r="M4746" s="27">
        <v>1</v>
      </c>
      <c r="N4746" s="27">
        <v>1</v>
      </c>
      <c r="O4746" s="27">
        <v>1</v>
      </c>
      <c r="P4746" s="27">
        <v>11159000000</v>
      </c>
      <c r="Q4746" s="27">
        <v>11186734674.384686</v>
      </c>
      <c r="R4746" s="27">
        <v>1</v>
      </c>
      <c r="S4746" s="27">
        <v>1</v>
      </c>
      <c r="T4746" s="33">
        <v>0.86004996979414983</v>
      </c>
      <c r="U4746" s="27">
        <v>65545497.799999997</v>
      </c>
      <c r="V4746" s="27">
        <v>0</v>
      </c>
      <c r="W4746" s="27">
        <v>423254000</v>
      </c>
      <c r="X4746" s="27">
        <v>1091000000</v>
      </c>
      <c r="Y4746" s="27"/>
      <c r="Z4746" s="27">
        <v>1</v>
      </c>
    </row>
    <row r="4747" spans="1:26">
      <c r="A4747" s="27">
        <v>2017</v>
      </c>
      <c r="B4747" t="s">
        <v>40</v>
      </c>
      <c r="C4747" s="27">
        <v>2040666672</v>
      </c>
      <c r="D4747" s="27">
        <v>1296666672</v>
      </c>
      <c r="E4747" s="27">
        <v>2040666672</v>
      </c>
      <c r="F4747" s="27">
        <v>51000000</v>
      </c>
      <c r="G4747" s="27">
        <v>1</v>
      </c>
      <c r="H4747" s="27">
        <v>0</v>
      </c>
      <c r="I4747" s="27">
        <v>1</v>
      </c>
      <c r="J4747" s="27">
        <v>0</v>
      </c>
      <c r="K4747" s="27">
        <v>6</v>
      </c>
      <c r="L4747" s="27">
        <v>1</v>
      </c>
      <c r="M4747" s="27">
        <v>1</v>
      </c>
      <c r="N4747" s="27">
        <v>1</v>
      </c>
      <c r="O4747" s="27">
        <v>1</v>
      </c>
      <c r="P4747" s="27">
        <v>11135000000</v>
      </c>
      <c r="Q4747" s="27">
        <v>11433635875.931622</v>
      </c>
      <c r="R4747" s="27">
        <v>1</v>
      </c>
      <c r="S4747" s="27">
        <v>1</v>
      </c>
      <c r="T4747" s="33">
        <v>0.90809244833766045</v>
      </c>
      <c r="U4747" s="27">
        <v>188875802.69999999</v>
      </c>
      <c r="V4747" s="27">
        <v>0</v>
      </c>
      <c r="W4747" s="27">
        <v>578881000</v>
      </c>
      <c r="X4747" s="27">
        <v>1280000000</v>
      </c>
      <c r="Y4747" s="27"/>
      <c r="Z4747" s="27">
        <v>1</v>
      </c>
    </row>
    <row r="4748" spans="1:26">
      <c r="A4748" s="27">
        <v>2006</v>
      </c>
      <c r="B4748" t="s">
        <v>149</v>
      </c>
      <c r="C4748" s="27">
        <v>0</v>
      </c>
      <c r="D4748" s="27">
        <v>0</v>
      </c>
      <c r="E4748" s="27">
        <v>0</v>
      </c>
      <c r="F4748" s="27">
        <v>0</v>
      </c>
      <c r="G4748" s="27">
        <v>1</v>
      </c>
      <c r="H4748" s="27">
        <v>1</v>
      </c>
      <c r="I4748" s="27">
        <v>0</v>
      </c>
      <c r="J4748" s="27">
        <v>0</v>
      </c>
      <c r="K4748" s="27">
        <v>5</v>
      </c>
      <c r="L4748" s="27">
        <v>1</v>
      </c>
      <c r="M4748" s="27">
        <v>1</v>
      </c>
      <c r="N4748" s="27">
        <v>1</v>
      </c>
      <c r="O4748" s="27">
        <v>1</v>
      </c>
      <c r="P4748" s="27">
        <v>2724000000</v>
      </c>
      <c r="Q4748" s="27">
        <v>2721904403.4625516</v>
      </c>
      <c r="R4748" s="27">
        <v>0</v>
      </c>
      <c r="S4748" s="27">
        <v>0</v>
      </c>
      <c r="T4748" s="33">
        <v>0.83568345932575372</v>
      </c>
      <c r="U4748" s="27">
        <v>38847137.299999997</v>
      </c>
      <c r="V4748" s="27">
        <v>344576000</v>
      </c>
      <c r="W4748" s="27">
        <v>47184000</v>
      </c>
      <c r="X4748" s="27"/>
      <c r="Y4748" s="27"/>
      <c r="Z4748" s="27">
        <v>1</v>
      </c>
    </row>
    <row r="4749" spans="1:26">
      <c r="A4749" s="27">
        <v>2007</v>
      </c>
      <c r="B4749" t="s">
        <v>149</v>
      </c>
      <c r="C4749" s="27">
        <v>0</v>
      </c>
      <c r="D4749" s="27">
        <v>0</v>
      </c>
      <c r="E4749" s="27">
        <v>0</v>
      </c>
      <c r="F4749" s="27">
        <v>0</v>
      </c>
      <c r="G4749" s="27">
        <v>1</v>
      </c>
      <c r="H4749" s="27">
        <v>1</v>
      </c>
      <c r="I4749" s="27">
        <v>0</v>
      </c>
      <c r="J4749" s="27">
        <v>0</v>
      </c>
      <c r="K4749" s="27">
        <v>5</v>
      </c>
      <c r="L4749" s="27">
        <v>1</v>
      </c>
      <c r="M4749" s="27">
        <v>1</v>
      </c>
      <c r="N4749" s="27">
        <v>1</v>
      </c>
      <c r="O4749" s="27">
        <v>1</v>
      </c>
      <c r="P4749" s="27">
        <v>3686000000</v>
      </c>
      <c r="Q4749" s="27">
        <v>3680710375.0342183</v>
      </c>
      <c r="R4749" s="27">
        <v>0</v>
      </c>
      <c r="S4749" s="27">
        <v>1</v>
      </c>
      <c r="T4749" s="33">
        <v>0.90473952627382648</v>
      </c>
      <c r="U4749" s="27">
        <v>40805762.299999997</v>
      </c>
      <c r="V4749" s="27">
        <v>282901000</v>
      </c>
      <c r="W4749" s="27">
        <v>55994000</v>
      </c>
      <c r="X4749" s="27"/>
      <c r="Y4749" s="27"/>
      <c r="Z4749" s="27">
        <v>1</v>
      </c>
    </row>
    <row r="4750" spans="1:26">
      <c r="A4750" s="27">
        <v>2008</v>
      </c>
      <c r="B4750" t="s">
        <v>149</v>
      </c>
      <c r="C4750" s="27">
        <v>0</v>
      </c>
      <c r="D4750" s="27">
        <v>0</v>
      </c>
      <c r="E4750" s="27">
        <v>0</v>
      </c>
      <c r="F4750" s="27">
        <v>0</v>
      </c>
      <c r="G4750" s="27">
        <v>1</v>
      </c>
      <c r="H4750" s="27">
        <v>1</v>
      </c>
      <c r="I4750" s="27">
        <v>0</v>
      </c>
      <c r="J4750" s="27">
        <v>0</v>
      </c>
      <c r="K4750" s="27">
        <v>5</v>
      </c>
      <c r="L4750" s="27">
        <v>1</v>
      </c>
      <c r="M4750" s="27">
        <v>1</v>
      </c>
      <c r="N4750" s="27">
        <v>1</v>
      </c>
      <c r="O4750" s="27">
        <v>1</v>
      </c>
      <c r="P4750" s="27">
        <v>4567000000</v>
      </c>
      <c r="Q4750" s="27">
        <v>4545674527.6109571</v>
      </c>
      <c r="R4750" s="27">
        <v>0</v>
      </c>
      <c r="S4750" s="27">
        <v>1</v>
      </c>
      <c r="T4750" s="33">
        <v>0.91944034308119871</v>
      </c>
      <c r="U4750" s="27">
        <v>39773384.899999999</v>
      </c>
      <c r="V4750" s="27">
        <v>269043000</v>
      </c>
      <c r="W4750" s="27">
        <v>70753000</v>
      </c>
      <c r="X4750" s="27">
        <v>175000000</v>
      </c>
      <c r="Y4750" s="27"/>
      <c r="Z4750" s="27">
        <v>1</v>
      </c>
    </row>
    <row r="4751" spans="1:26">
      <c r="A4751" s="27">
        <v>2009</v>
      </c>
      <c r="B4751" t="s">
        <v>149</v>
      </c>
      <c r="C4751" s="27">
        <v>0</v>
      </c>
      <c r="D4751" s="27">
        <v>0</v>
      </c>
      <c r="E4751" s="27">
        <v>0</v>
      </c>
      <c r="F4751" s="27">
        <v>0</v>
      </c>
      <c r="G4751" s="27">
        <v>1</v>
      </c>
      <c r="H4751" s="27">
        <v>1</v>
      </c>
      <c r="I4751" s="27">
        <v>0</v>
      </c>
      <c r="J4751" s="27">
        <v>0</v>
      </c>
      <c r="K4751" s="27">
        <v>5</v>
      </c>
      <c r="L4751" s="27">
        <v>1</v>
      </c>
      <c r="M4751" s="27">
        <v>1</v>
      </c>
      <c r="N4751" s="27">
        <v>1</v>
      </c>
      <c r="O4751" s="27">
        <v>1</v>
      </c>
      <c r="P4751" s="27">
        <v>4170000000</v>
      </c>
      <c r="Q4751" s="27">
        <v>4159330369.5470963</v>
      </c>
      <c r="R4751" s="27">
        <v>0</v>
      </c>
      <c r="S4751" s="27">
        <v>1</v>
      </c>
      <c r="T4751" s="33">
        <v>0.81595367947064712</v>
      </c>
      <c r="U4751" s="27">
        <v>40481433.600000001</v>
      </c>
      <c r="V4751" s="27">
        <v>261180000</v>
      </c>
      <c r="W4751" s="27">
        <v>75161000</v>
      </c>
      <c r="X4751" s="27">
        <v>204000000</v>
      </c>
      <c r="Y4751" s="27"/>
      <c r="Z4751" s="27">
        <v>1</v>
      </c>
    </row>
    <row r="4752" spans="1:26">
      <c r="A4752" s="27">
        <v>2010</v>
      </c>
      <c r="B4752" t="s">
        <v>149</v>
      </c>
      <c r="C4752" s="27">
        <v>0</v>
      </c>
      <c r="D4752" s="27">
        <v>0</v>
      </c>
      <c r="E4752" s="27">
        <v>0</v>
      </c>
      <c r="F4752" s="27">
        <v>0</v>
      </c>
      <c r="G4752" s="27">
        <v>1</v>
      </c>
      <c r="H4752" s="27">
        <v>1</v>
      </c>
      <c r="I4752" s="27">
        <v>0</v>
      </c>
      <c r="J4752" s="27">
        <v>0</v>
      </c>
      <c r="K4752" s="27">
        <v>5</v>
      </c>
      <c r="L4752" s="27">
        <v>1</v>
      </c>
      <c r="M4752" s="27">
        <v>1</v>
      </c>
      <c r="N4752" s="27">
        <v>1</v>
      </c>
      <c r="O4752" s="27">
        <v>1</v>
      </c>
      <c r="P4752" s="27">
        <v>4147000000.0000005</v>
      </c>
      <c r="Q4752" s="27">
        <v>4139192052.9801326</v>
      </c>
      <c r="R4752" s="27">
        <v>0</v>
      </c>
      <c r="S4752" s="27">
        <v>1</v>
      </c>
      <c r="T4752" s="33">
        <v>1.0070075781651076</v>
      </c>
      <c r="U4752" s="27">
        <v>39767187.5</v>
      </c>
      <c r="V4752" s="27">
        <v>236402000</v>
      </c>
      <c r="W4752" s="27">
        <v>79410000</v>
      </c>
      <c r="X4752" s="27">
        <v>241000000</v>
      </c>
      <c r="Y4752" s="27"/>
      <c r="Z4752" s="27">
        <v>1</v>
      </c>
    </row>
    <row r="4753" spans="1:26">
      <c r="A4753" s="27">
        <v>2011</v>
      </c>
      <c r="B4753" t="s">
        <v>149</v>
      </c>
      <c r="C4753" s="27">
        <v>0</v>
      </c>
      <c r="D4753" s="27">
        <v>0</v>
      </c>
      <c r="E4753" s="27">
        <v>0</v>
      </c>
      <c r="F4753" s="27">
        <v>0</v>
      </c>
      <c r="G4753" s="27">
        <v>1</v>
      </c>
      <c r="H4753" s="27">
        <v>1</v>
      </c>
      <c r="I4753" s="27">
        <v>0</v>
      </c>
      <c r="J4753" s="27">
        <v>0</v>
      </c>
      <c r="K4753" s="27">
        <v>5</v>
      </c>
      <c r="L4753" s="27">
        <v>1</v>
      </c>
      <c r="M4753" s="27">
        <v>1</v>
      </c>
      <c r="N4753" s="27">
        <v>1</v>
      </c>
      <c r="O4753" s="27">
        <v>1</v>
      </c>
      <c r="P4753" s="27">
        <v>4543000000</v>
      </c>
      <c r="Q4753" s="27">
        <v>4538198498.7489576</v>
      </c>
      <c r="R4753" s="27">
        <v>0</v>
      </c>
      <c r="S4753" s="27">
        <v>1</v>
      </c>
      <c r="T4753" s="33">
        <v>1.116808011796752</v>
      </c>
      <c r="U4753" s="27">
        <v>39644273.100000001</v>
      </c>
      <c r="V4753" s="27">
        <v>222938000</v>
      </c>
      <c r="W4753" s="27">
        <v>83316000</v>
      </c>
      <c r="X4753" s="27">
        <v>230000000</v>
      </c>
      <c r="Y4753" s="27"/>
      <c r="Z4753" s="27">
        <v>1</v>
      </c>
    </row>
    <row r="4754" spans="1:26">
      <c r="A4754" s="27">
        <v>2012</v>
      </c>
      <c r="B4754" t="s">
        <v>149</v>
      </c>
      <c r="C4754" s="27">
        <v>0</v>
      </c>
      <c r="D4754" s="27">
        <v>0</v>
      </c>
      <c r="E4754" s="27">
        <v>0</v>
      </c>
      <c r="F4754" s="27">
        <v>0</v>
      </c>
      <c r="G4754" s="27">
        <v>1</v>
      </c>
      <c r="H4754" s="27">
        <v>1</v>
      </c>
      <c r="I4754" s="27">
        <v>0</v>
      </c>
      <c r="J4754" s="27">
        <v>0</v>
      </c>
      <c r="K4754" s="27">
        <v>5</v>
      </c>
      <c r="L4754" s="27">
        <v>1</v>
      </c>
      <c r="M4754" s="27">
        <v>1</v>
      </c>
      <c r="N4754" s="27">
        <v>1</v>
      </c>
      <c r="O4754" s="27">
        <v>1</v>
      </c>
      <c r="P4754" s="27">
        <v>4090000000</v>
      </c>
      <c r="Q4754" s="27">
        <v>4087724527.8170371</v>
      </c>
      <c r="R4754" s="27">
        <v>0</v>
      </c>
      <c r="S4754" s="27">
        <v>1</v>
      </c>
      <c r="T4754" s="33">
        <v>0.99562684078172081</v>
      </c>
      <c r="U4754" s="27">
        <v>39686880</v>
      </c>
      <c r="V4754" s="27">
        <v>312646000</v>
      </c>
      <c r="W4754" s="27">
        <v>85950000</v>
      </c>
      <c r="X4754" s="27">
        <v>171000000</v>
      </c>
      <c r="Y4754" s="27"/>
      <c r="Z4754" s="27">
        <v>1</v>
      </c>
    </row>
    <row r="4755" spans="1:26">
      <c r="A4755" s="27">
        <v>2013</v>
      </c>
      <c r="B4755" t="s">
        <v>149</v>
      </c>
      <c r="C4755" s="27">
        <v>0</v>
      </c>
      <c r="D4755" s="27">
        <v>0</v>
      </c>
      <c r="E4755" s="27">
        <v>0</v>
      </c>
      <c r="F4755" s="27">
        <v>0</v>
      </c>
      <c r="G4755" s="27">
        <v>1</v>
      </c>
      <c r="H4755" s="27">
        <v>1</v>
      </c>
      <c r="I4755" s="27">
        <v>0</v>
      </c>
      <c r="J4755" s="27">
        <v>0</v>
      </c>
      <c r="K4755" s="27">
        <v>5</v>
      </c>
      <c r="L4755" s="27">
        <v>1</v>
      </c>
      <c r="M4755" s="27">
        <v>1</v>
      </c>
      <c r="N4755" s="27">
        <v>1</v>
      </c>
      <c r="O4755" s="27">
        <v>1</v>
      </c>
      <c r="P4755" s="27">
        <v>4466000000</v>
      </c>
      <c r="Q4755" s="27">
        <v>4464261816.2506638</v>
      </c>
      <c r="R4755" s="27">
        <v>0</v>
      </c>
      <c r="S4755" s="27">
        <v>1</v>
      </c>
      <c r="T4755" s="33">
        <v>0.99710818219516861</v>
      </c>
      <c r="U4755" s="27">
        <v>39766412.799999997</v>
      </c>
      <c r="V4755" s="27">
        <v>323319000</v>
      </c>
      <c r="W4755" s="27">
        <v>84583000</v>
      </c>
      <c r="X4755" s="27">
        <v>171000000</v>
      </c>
      <c r="Y4755" s="27"/>
      <c r="Z4755" s="27">
        <v>1</v>
      </c>
    </row>
    <row r="4756" spans="1:26">
      <c r="A4756" s="27">
        <v>2014</v>
      </c>
      <c r="B4756" t="s">
        <v>149</v>
      </c>
      <c r="C4756" s="27">
        <v>943991488</v>
      </c>
      <c r="D4756" s="27">
        <v>188798304</v>
      </c>
      <c r="E4756" s="27">
        <v>943991488</v>
      </c>
      <c r="F4756" s="27">
        <v>943991500</v>
      </c>
      <c r="G4756" s="27">
        <v>1</v>
      </c>
      <c r="H4756" s="27">
        <v>1</v>
      </c>
      <c r="I4756" s="27">
        <v>0</v>
      </c>
      <c r="J4756" s="27">
        <v>0</v>
      </c>
      <c r="K4756" s="27">
        <v>5</v>
      </c>
      <c r="L4756" s="27">
        <v>1</v>
      </c>
      <c r="M4756" s="27">
        <v>1</v>
      </c>
      <c r="N4756" s="27">
        <v>1</v>
      </c>
      <c r="O4756" s="27">
        <v>1</v>
      </c>
      <c r="P4756" s="27">
        <v>4595000000</v>
      </c>
      <c r="Q4756" s="27">
        <v>4587926230.5957279</v>
      </c>
      <c r="R4756" s="27">
        <v>1</v>
      </c>
      <c r="S4756" s="27">
        <v>1</v>
      </c>
      <c r="T4756" s="33">
        <v>0.96696016921402161</v>
      </c>
      <c r="U4756" s="27">
        <v>37411171.799999997</v>
      </c>
      <c r="V4756" s="27">
        <v>278839000</v>
      </c>
      <c r="W4756" s="27">
        <v>74886000</v>
      </c>
      <c r="X4756" s="27">
        <v>136000000</v>
      </c>
      <c r="Y4756" s="27"/>
      <c r="Z4756" s="27">
        <v>1</v>
      </c>
    </row>
    <row r="4757" spans="1:26">
      <c r="A4757" s="27">
        <v>2015</v>
      </c>
      <c r="B4757" t="s">
        <v>149</v>
      </c>
      <c r="C4757" s="27">
        <v>943991488</v>
      </c>
      <c r="D4757" s="27">
        <v>377596608</v>
      </c>
      <c r="E4757" s="27">
        <v>943991488</v>
      </c>
      <c r="F4757" s="27">
        <v>0</v>
      </c>
      <c r="G4757" s="27">
        <v>1</v>
      </c>
      <c r="H4757" s="27">
        <v>1</v>
      </c>
      <c r="I4757" s="27">
        <v>0</v>
      </c>
      <c r="J4757" s="27">
        <v>0</v>
      </c>
      <c r="K4757" s="27">
        <v>5</v>
      </c>
      <c r="L4757" s="27">
        <v>1</v>
      </c>
      <c r="M4757" s="27">
        <v>1</v>
      </c>
      <c r="N4757" s="27">
        <v>1</v>
      </c>
      <c r="O4757" s="27">
        <v>1</v>
      </c>
      <c r="P4757" s="27">
        <v>4054999999.9999995</v>
      </c>
      <c r="Q4757" s="27">
        <v>4052913385.8267717</v>
      </c>
      <c r="R4757" s="27">
        <v>1</v>
      </c>
      <c r="S4757" s="27">
        <v>1</v>
      </c>
      <c r="T4757" s="33">
        <v>0.821813335342235</v>
      </c>
      <c r="U4757" s="27">
        <v>35782320.100000001</v>
      </c>
      <c r="V4757" s="27">
        <v>240622000</v>
      </c>
      <c r="W4757" s="27">
        <v>65290000</v>
      </c>
      <c r="X4757" s="27">
        <v>120000000</v>
      </c>
      <c r="Y4757" s="27"/>
      <c r="Z4757" s="27">
        <v>1</v>
      </c>
    </row>
    <row r="4758" spans="1:26">
      <c r="A4758" s="27">
        <v>2016</v>
      </c>
      <c r="B4758" t="s">
        <v>149</v>
      </c>
      <c r="C4758" s="27">
        <v>943991488</v>
      </c>
      <c r="D4758" s="27">
        <v>566394880</v>
      </c>
      <c r="E4758" s="27">
        <v>943991488</v>
      </c>
      <c r="F4758" s="27">
        <v>0</v>
      </c>
      <c r="G4758" s="27">
        <v>1</v>
      </c>
      <c r="H4758" s="27">
        <v>1</v>
      </c>
      <c r="I4758" s="27">
        <v>0</v>
      </c>
      <c r="J4758" s="27">
        <v>0</v>
      </c>
      <c r="K4758" s="27">
        <v>5</v>
      </c>
      <c r="L4758" s="27">
        <v>1</v>
      </c>
      <c r="M4758" s="27">
        <v>1</v>
      </c>
      <c r="N4758" s="27">
        <v>1</v>
      </c>
      <c r="O4758" s="27">
        <v>1</v>
      </c>
      <c r="P4758" s="27">
        <v>4376000000</v>
      </c>
      <c r="Q4758" s="27">
        <v>4374130530.9734516</v>
      </c>
      <c r="R4758" s="27">
        <v>1</v>
      </c>
      <c r="S4758" s="27">
        <v>1</v>
      </c>
      <c r="T4758" s="33">
        <v>0.86004996979414983</v>
      </c>
      <c r="U4758" s="27">
        <v>34713289.299999997</v>
      </c>
      <c r="V4758" s="27">
        <v>222788000</v>
      </c>
      <c r="W4758" s="27">
        <v>57190000</v>
      </c>
      <c r="X4758" s="27">
        <v>111000000</v>
      </c>
      <c r="Y4758" s="27"/>
      <c r="Z4758" s="27">
        <v>1</v>
      </c>
    </row>
    <row r="4759" spans="1:26">
      <c r="A4759" s="27">
        <v>2017</v>
      </c>
      <c r="B4759" t="s">
        <v>149</v>
      </c>
      <c r="C4759" s="27">
        <v>943991488</v>
      </c>
      <c r="D4759" s="27">
        <v>755193216</v>
      </c>
      <c r="E4759" s="27">
        <v>943991488</v>
      </c>
      <c r="F4759" s="27">
        <v>0</v>
      </c>
      <c r="G4759" s="27">
        <v>1</v>
      </c>
      <c r="H4759" s="27">
        <v>1</v>
      </c>
      <c r="I4759" s="27">
        <v>0</v>
      </c>
      <c r="J4759" s="27">
        <v>0</v>
      </c>
      <c r="K4759" s="27">
        <v>5</v>
      </c>
      <c r="L4759" s="27">
        <v>1</v>
      </c>
      <c r="M4759" s="27">
        <v>1</v>
      </c>
      <c r="N4759" s="27">
        <v>1</v>
      </c>
      <c r="O4759" s="27">
        <v>1</v>
      </c>
      <c r="P4759" s="27">
        <v>4784000000</v>
      </c>
      <c r="Q4759" s="27">
        <v>4844592066.7117424</v>
      </c>
      <c r="R4759" s="27">
        <v>1</v>
      </c>
      <c r="S4759" s="27">
        <v>1</v>
      </c>
      <c r="T4759" s="33">
        <v>0.90809244833766045</v>
      </c>
      <c r="U4759" s="27">
        <v>36773994.200000003</v>
      </c>
      <c r="V4759" s="27">
        <v>236806000</v>
      </c>
      <c r="W4759" s="27">
        <v>53235000</v>
      </c>
      <c r="X4759" s="27">
        <v>115000000</v>
      </c>
      <c r="Y4759" s="27"/>
      <c r="Z4759" s="27">
        <v>1</v>
      </c>
    </row>
    <row r="4760" spans="1:26">
      <c r="A4760" s="27">
        <v>1956</v>
      </c>
      <c r="B4760" t="s">
        <v>56</v>
      </c>
      <c r="C4760" s="27"/>
      <c r="D4760" s="27"/>
      <c r="E4760" s="27"/>
      <c r="F4760" s="27">
        <v>0</v>
      </c>
      <c r="G4760" s="27">
        <v>0</v>
      </c>
      <c r="H4760" s="27">
        <v>1</v>
      </c>
      <c r="I4760" s="27">
        <v>0</v>
      </c>
      <c r="J4760" s="27">
        <v>0</v>
      </c>
      <c r="K4760" s="27">
        <v>2</v>
      </c>
      <c r="L4760" s="27">
        <v>1</v>
      </c>
      <c r="M4760" s="27">
        <v>0</v>
      </c>
      <c r="N4760" s="27">
        <v>0</v>
      </c>
      <c r="O4760" s="27">
        <v>0</v>
      </c>
      <c r="P4760" s="27"/>
      <c r="Q4760" s="27"/>
      <c r="R4760" s="27">
        <v>0</v>
      </c>
      <c r="S4760" s="27">
        <v>1</v>
      </c>
      <c r="T4760" s="33">
        <v>1.188247729709901</v>
      </c>
      <c r="U4760" s="27"/>
      <c r="V4760" s="27"/>
      <c r="W4760" s="27"/>
      <c r="X4760" s="27"/>
      <c r="Y4760" s="27"/>
      <c r="Z4760" s="27">
        <v>1</v>
      </c>
    </row>
    <row r="4761" spans="1:26">
      <c r="A4761" s="27">
        <v>1957</v>
      </c>
      <c r="B4761" t="s">
        <v>56</v>
      </c>
      <c r="C4761" s="27"/>
      <c r="D4761" s="27"/>
      <c r="E4761" s="27"/>
      <c r="F4761" s="27">
        <v>0</v>
      </c>
      <c r="G4761" s="27">
        <v>0</v>
      </c>
      <c r="H4761" s="27">
        <v>1</v>
      </c>
      <c r="I4761" s="27">
        <v>0</v>
      </c>
      <c r="J4761" s="27">
        <v>0</v>
      </c>
      <c r="K4761" s="27">
        <v>2</v>
      </c>
      <c r="L4761" s="27">
        <v>1</v>
      </c>
      <c r="M4761" s="27">
        <v>0</v>
      </c>
      <c r="N4761" s="27">
        <v>0</v>
      </c>
      <c r="O4761" s="27">
        <v>0</v>
      </c>
      <c r="P4761" s="27"/>
      <c r="Q4761" s="27"/>
      <c r="R4761" s="27">
        <v>0</v>
      </c>
      <c r="S4761" s="27">
        <v>1</v>
      </c>
      <c r="T4761" s="33">
        <v>1.1056830722153153</v>
      </c>
      <c r="U4761" s="27"/>
      <c r="V4761" s="27"/>
      <c r="W4761" s="27"/>
      <c r="X4761" s="27"/>
      <c r="Y4761" s="27"/>
      <c r="Z4761" s="27">
        <v>1</v>
      </c>
    </row>
    <row r="4762" spans="1:26">
      <c r="A4762" s="27">
        <v>1958</v>
      </c>
      <c r="B4762" t="s">
        <v>56</v>
      </c>
      <c r="C4762" s="27"/>
      <c r="D4762" s="27"/>
      <c r="E4762" s="27"/>
      <c r="F4762" s="27">
        <v>0</v>
      </c>
      <c r="G4762" s="27">
        <v>0</v>
      </c>
      <c r="H4762" s="27">
        <v>1</v>
      </c>
      <c r="I4762" s="27">
        <v>0</v>
      </c>
      <c r="J4762" s="27">
        <v>0</v>
      </c>
      <c r="K4762" s="27">
        <v>2</v>
      </c>
      <c r="L4762" s="27">
        <v>1</v>
      </c>
      <c r="M4762" s="27">
        <v>0</v>
      </c>
      <c r="N4762" s="27">
        <v>0</v>
      </c>
      <c r="O4762" s="27">
        <v>0</v>
      </c>
      <c r="P4762" s="27"/>
      <c r="Q4762" s="27"/>
      <c r="R4762" s="27">
        <v>0</v>
      </c>
      <c r="S4762" s="27">
        <v>1</v>
      </c>
      <c r="T4762" s="33">
        <v>1.0176220702015186</v>
      </c>
      <c r="U4762" s="27"/>
      <c r="V4762" s="27"/>
      <c r="W4762" s="27"/>
      <c r="X4762" s="27"/>
      <c r="Y4762" s="27"/>
      <c r="Z4762" s="27">
        <v>1</v>
      </c>
    </row>
    <row r="4763" spans="1:26">
      <c r="A4763" s="27">
        <v>1959</v>
      </c>
      <c r="B4763" t="s">
        <v>56</v>
      </c>
      <c r="C4763" s="27"/>
      <c r="D4763" s="27"/>
      <c r="E4763" s="27"/>
      <c r="F4763" s="27">
        <v>0</v>
      </c>
      <c r="G4763" s="27">
        <v>0</v>
      </c>
      <c r="H4763" s="27">
        <v>1</v>
      </c>
      <c r="I4763" s="27">
        <v>0</v>
      </c>
      <c r="J4763" s="27">
        <v>0</v>
      </c>
      <c r="K4763" s="27">
        <v>2</v>
      </c>
      <c r="L4763" s="27">
        <v>1</v>
      </c>
      <c r="M4763" s="27">
        <v>0</v>
      </c>
      <c r="N4763" s="27">
        <v>0</v>
      </c>
      <c r="O4763" s="27">
        <v>0</v>
      </c>
      <c r="P4763" s="27"/>
      <c r="Q4763" s="27"/>
      <c r="R4763" s="27">
        <v>0</v>
      </c>
      <c r="S4763" s="27">
        <v>1</v>
      </c>
      <c r="T4763" s="33">
        <v>1.0157995537348996</v>
      </c>
      <c r="U4763" s="27"/>
      <c r="V4763" s="27"/>
      <c r="W4763" s="27"/>
      <c r="X4763" s="27"/>
      <c r="Y4763" s="27"/>
      <c r="Z4763" s="27">
        <v>1</v>
      </c>
    </row>
    <row r="4764" spans="1:26">
      <c r="A4764" s="27">
        <v>1960</v>
      </c>
      <c r="B4764" t="s">
        <v>56</v>
      </c>
      <c r="C4764" s="27"/>
      <c r="D4764" s="27"/>
      <c r="E4764" s="27"/>
      <c r="F4764" s="27">
        <v>0</v>
      </c>
      <c r="G4764" s="27">
        <v>0</v>
      </c>
      <c r="H4764" s="27">
        <v>1</v>
      </c>
      <c r="I4764" s="27">
        <v>0</v>
      </c>
      <c r="J4764" s="27">
        <v>0</v>
      </c>
      <c r="K4764" s="27">
        <v>2</v>
      </c>
      <c r="L4764" s="27">
        <v>1</v>
      </c>
      <c r="M4764" s="27">
        <v>0</v>
      </c>
      <c r="N4764" s="27">
        <v>0</v>
      </c>
      <c r="O4764" s="27">
        <v>0</v>
      </c>
      <c r="P4764" s="27"/>
      <c r="Q4764" s="27">
        <v>2037150716.3323781</v>
      </c>
      <c r="R4764" s="27">
        <v>0</v>
      </c>
      <c r="S4764" s="27">
        <v>1</v>
      </c>
      <c r="T4764" s="33">
        <v>0.99364431383616725</v>
      </c>
      <c r="U4764" s="27"/>
      <c r="V4764" s="27"/>
      <c r="W4764" s="27"/>
      <c r="X4764" s="27"/>
      <c r="Y4764" s="27"/>
      <c r="Z4764" s="27">
        <v>1</v>
      </c>
    </row>
    <row r="4765" spans="1:26">
      <c r="A4765" s="27">
        <v>1961</v>
      </c>
      <c r="B4765" t="s">
        <v>56</v>
      </c>
      <c r="C4765" s="27"/>
      <c r="D4765" s="27"/>
      <c r="E4765" s="27"/>
      <c r="F4765" s="27">
        <v>0</v>
      </c>
      <c r="G4765" s="27">
        <v>0</v>
      </c>
      <c r="H4765" s="27">
        <v>1</v>
      </c>
      <c r="I4765" s="27">
        <v>0</v>
      </c>
      <c r="J4765" s="27">
        <v>0</v>
      </c>
      <c r="K4765" s="27">
        <v>2</v>
      </c>
      <c r="L4765" s="27">
        <v>1</v>
      </c>
      <c r="M4765" s="27">
        <v>0</v>
      </c>
      <c r="N4765" s="27">
        <v>0</v>
      </c>
      <c r="O4765" s="27">
        <v>0</v>
      </c>
      <c r="P4765" s="27"/>
      <c r="Q4765" s="27">
        <v>2025689536.6070545</v>
      </c>
      <c r="R4765" s="27">
        <v>0</v>
      </c>
      <c r="S4765" s="27">
        <v>1</v>
      </c>
      <c r="T4765" s="33">
        <v>0.97346733996739376</v>
      </c>
      <c r="U4765" s="27"/>
      <c r="V4765" s="27"/>
      <c r="W4765" s="27"/>
      <c r="X4765" s="27"/>
      <c r="Y4765" s="27"/>
      <c r="Z4765" s="27">
        <v>1</v>
      </c>
    </row>
    <row r="4766" spans="1:26">
      <c r="A4766" s="27">
        <v>1962</v>
      </c>
      <c r="B4766" t="s">
        <v>56</v>
      </c>
      <c r="C4766" s="27"/>
      <c r="D4766" s="27"/>
      <c r="E4766" s="27"/>
      <c r="F4766" s="27">
        <v>0</v>
      </c>
      <c r="G4766" s="27">
        <v>0</v>
      </c>
      <c r="H4766" s="27">
        <v>1</v>
      </c>
      <c r="I4766" s="27">
        <v>0</v>
      </c>
      <c r="J4766" s="27">
        <v>0</v>
      </c>
      <c r="K4766" s="27">
        <v>2</v>
      </c>
      <c r="L4766" s="27">
        <v>1</v>
      </c>
      <c r="M4766" s="27">
        <v>0</v>
      </c>
      <c r="N4766" s="27">
        <v>0</v>
      </c>
      <c r="O4766" s="27">
        <v>0</v>
      </c>
      <c r="P4766" s="27"/>
      <c r="Q4766" s="27">
        <v>2379606422.2902875</v>
      </c>
      <c r="R4766" s="27">
        <v>0</v>
      </c>
      <c r="S4766" s="27">
        <v>1</v>
      </c>
      <c r="T4766" s="33">
        <v>0.97699079984331827</v>
      </c>
      <c r="U4766" s="27"/>
      <c r="V4766" s="27"/>
      <c r="W4766" s="27"/>
      <c r="X4766" s="27"/>
      <c r="Y4766" s="27"/>
      <c r="Z4766" s="27">
        <v>1</v>
      </c>
    </row>
    <row r="4767" spans="1:26">
      <c r="A4767" s="27">
        <v>1963</v>
      </c>
      <c r="B4767" t="s">
        <v>56</v>
      </c>
      <c r="C4767" s="27"/>
      <c r="D4767" s="27"/>
      <c r="E4767" s="27"/>
      <c r="F4767" s="27">
        <v>0</v>
      </c>
      <c r="G4767" s="27">
        <v>0</v>
      </c>
      <c r="H4767" s="27">
        <v>1</v>
      </c>
      <c r="I4767" s="27">
        <v>0</v>
      </c>
      <c r="J4767" s="27">
        <v>0</v>
      </c>
      <c r="K4767" s="27">
        <v>2</v>
      </c>
      <c r="L4767" s="27">
        <v>1</v>
      </c>
      <c r="M4767" s="27">
        <v>0</v>
      </c>
      <c r="N4767" s="27">
        <v>0</v>
      </c>
      <c r="O4767" s="27">
        <v>0</v>
      </c>
      <c r="P4767" s="27"/>
      <c r="Q4767" s="27">
        <v>2657247327.3391957</v>
      </c>
      <c r="R4767" s="27">
        <v>0</v>
      </c>
      <c r="S4767" s="27">
        <v>1</v>
      </c>
      <c r="T4767" s="33">
        <v>0.98866747285419376</v>
      </c>
      <c r="U4767" s="27"/>
      <c r="V4767" s="27"/>
      <c r="W4767" s="27"/>
      <c r="X4767" s="27"/>
      <c r="Y4767" s="27"/>
      <c r="Z4767" s="27">
        <v>1</v>
      </c>
    </row>
    <row r="4768" spans="1:26">
      <c r="A4768" s="27">
        <v>1964</v>
      </c>
      <c r="B4768" t="s">
        <v>56</v>
      </c>
      <c r="C4768" s="27"/>
      <c r="D4768" s="27"/>
      <c r="E4768" s="27"/>
      <c r="F4768" s="27">
        <v>0</v>
      </c>
      <c r="G4768" s="27">
        <v>0</v>
      </c>
      <c r="H4768" s="27">
        <v>1</v>
      </c>
      <c r="I4768" s="27">
        <v>0</v>
      </c>
      <c r="J4768" s="27">
        <v>0</v>
      </c>
      <c r="K4768" s="27">
        <v>2</v>
      </c>
      <c r="L4768" s="27">
        <v>1</v>
      </c>
      <c r="M4768" s="27">
        <v>0</v>
      </c>
      <c r="N4768" s="27">
        <v>0</v>
      </c>
      <c r="O4768" s="27">
        <v>0</v>
      </c>
      <c r="P4768" s="27"/>
      <c r="Q4768" s="27">
        <v>2798339768.7975497</v>
      </c>
      <c r="R4768" s="27">
        <v>0</v>
      </c>
      <c r="S4768" s="27">
        <v>1</v>
      </c>
      <c r="T4768" s="33">
        <v>1.0337554660061781</v>
      </c>
      <c r="U4768" s="27"/>
      <c r="V4768" s="27"/>
      <c r="W4768" s="27"/>
      <c r="X4768" s="27"/>
      <c r="Y4768" s="27"/>
      <c r="Z4768" s="27">
        <v>1</v>
      </c>
    </row>
    <row r="4769" spans="1:26">
      <c r="A4769" s="27">
        <v>1965</v>
      </c>
      <c r="B4769" t="s">
        <v>56</v>
      </c>
      <c r="C4769" s="27"/>
      <c r="D4769" s="27"/>
      <c r="E4769" s="27"/>
      <c r="F4769" s="27">
        <v>0</v>
      </c>
      <c r="G4769" s="27">
        <v>0</v>
      </c>
      <c r="H4769" s="27">
        <v>1</v>
      </c>
      <c r="I4769" s="27">
        <v>0</v>
      </c>
      <c r="J4769" s="27">
        <v>0</v>
      </c>
      <c r="K4769" s="27">
        <v>2</v>
      </c>
      <c r="L4769" s="27">
        <v>1</v>
      </c>
      <c r="M4769" s="27">
        <v>0</v>
      </c>
      <c r="N4769" s="27">
        <v>0</v>
      </c>
      <c r="O4769" s="27">
        <v>0</v>
      </c>
      <c r="P4769" s="27"/>
      <c r="Q4769" s="27">
        <v>2948325264.3019462</v>
      </c>
      <c r="R4769" s="27">
        <v>0</v>
      </c>
      <c r="S4769" s="27">
        <v>1</v>
      </c>
      <c r="T4769" s="33">
        <v>1.0227515959565798</v>
      </c>
      <c r="U4769" s="27"/>
      <c r="V4769" s="27"/>
      <c r="W4769" s="27"/>
      <c r="X4769" s="27"/>
      <c r="Y4769" s="27"/>
      <c r="Z4769" s="27">
        <v>1</v>
      </c>
    </row>
    <row r="4770" spans="1:26">
      <c r="A4770" s="27">
        <v>1966</v>
      </c>
      <c r="B4770" t="s">
        <v>56</v>
      </c>
      <c r="C4770" s="27"/>
      <c r="D4770" s="27"/>
      <c r="E4770" s="27"/>
      <c r="F4770" s="27">
        <v>0</v>
      </c>
      <c r="G4770" s="27">
        <v>0</v>
      </c>
      <c r="H4770" s="27">
        <v>1</v>
      </c>
      <c r="I4770" s="27">
        <v>0</v>
      </c>
      <c r="J4770" s="27">
        <v>0</v>
      </c>
      <c r="K4770" s="27">
        <v>2</v>
      </c>
      <c r="L4770" s="27">
        <v>1</v>
      </c>
      <c r="M4770" s="27">
        <v>0</v>
      </c>
      <c r="N4770" s="27">
        <v>0</v>
      </c>
      <c r="O4770" s="27">
        <v>0</v>
      </c>
      <c r="P4770" s="27"/>
      <c r="Q4770" s="27">
        <v>2876395613.0817113</v>
      </c>
      <c r="R4770" s="27">
        <v>0</v>
      </c>
      <c r="S4770" s="27">
        <v>1</v>
      </c>
      <c r="T4770" s="33">
        <v>1.060453919000093</v>
      </c>
      <c r="U4770" s="27"/>
      <c r="V4770" s="27"/>
      <c r="W4770" s="27"/>
      <c r="X4770" s="27"/>
      <c r="Y4770" s="27"/>
      <c r="Z4770" s="27">
        <v>1</v>
      </c>
    </row>
    <row r="4771" spans="1:26">
      <c r="A4771" s="27">
        <v>1967</v>
      </c>
      <c r="B4771" t="s">
        <v>56</v>
      </c>
      <c r="C4771" s="27"/>
      <c r="D4771" s="27"/>
      <c r="E4771" s="27"/>
      <c r="F4771" s="27">
        <v>0</v>
      </c>
      <c r="G4771" s="27">
        <v>0</v>
      </c>
      <c r="H4771" s="27">
        <v>1</v>
      </c>
      <c r="I4771" s="27">
        <v>0</v>
      </c>
      <c r="J4771" s="27">
        <v>0</v>
      </c>
      <c r="K4771" s="27">
        <v>2</v>
      </c>
      <c r="L4771" s="27">
        <v>1</v>
      </c>
      <c r="M4771" s="27">
        <v>0</v>
      </c>
      <c r="N4771" s="27">
        <v>0</v>
      </c>
      <c r="O4771" s="27">
        <v>0</v>
      </c>
      <c r="P4771" s="27"/>
      <c r="Q4771" s="27">
        <v>3046339294.5361128</v>
      </c>
      <c r="R4771" s="27">
        <v>0</v>
      </c>
      <c r="S4771" s="27">
        <v>1</v>
      </c>
      <c r="T4771" s="33">
        <v>1.0100991944882907</v>
      </c>
      <c r="U4771" s="27"/>
      <c r="V4771" s="27"/>
      <c r="W4771" s="27"/>
      <c r="X4771" s="27"/>
      <c r="Y4771" s="27"/>
      <c r="Z4771" s="27">
        <v>1</v>
      </c>
    </row>
    <row r="4772" spans="1:26">
      <c r="A4772" s="27">
        <v>1968</v>
      </c>
      <c r="B4772" t="s">
        <v>56</v>
      </c>
      <c r="C4772" s="27"/>
      <c r="D4772" s="27"/>
      <c r="E4772" s="27"/>
      <c r="F4772" s="27">
        <v>0</v>
      </c>
      <c r="G4772" s="27">
        <v>0</v>
      </c>
      <c r="H4772" s="27">
        <v>1</v>
      </c>
      <c r="I4772" s="27">
        <v>0</v>
      </c>
      <c r="J4772" s="27">
        <v>0</v>
      </c>
      <c r="K4772" s="27">
        <v>2</v>
      </c>
      <c r="L4772" s="27">
        <v>1</v>
      </c>
      <c r="M4772" s="27">
        <v>0</v>
      </c>
      <c r="N4772" s="27">
        <v>0</v>
      </c>
      <c r="O4772" s="27">
        <v>0</v>
      </c>
      <c r="P4772" s="27"/>
      <c r="Q4772" s="27">
        <v>3271415867.9972329</v>
      </c>
      <c r="R4772" s="27">
        <v>0</v>
      </c>
      <c r="S4772" s="27">
        <v>1</v>
      </c>
      <c r="T4772" s="33">
        <v>0.99765870157012104</v>
      </c>
      <c r="U4772" s="27"/>
      <c r="V4772" s="27"/>
      <c r="W4772" s="27"/>
      <c r="X4772" s="27"/>
      <c r="Y4772" s="27"/>
      <c r="Z4772" s="27">
        <v>1</v>
      </c>
    </row>
    <row r="4773" spans="1:26">
      <c r="A4773" s="27">
        <v>1969</v>
      </c>
      <c r="B4773" t="s">
        <v>56</v>
      </c>
      <c r="C4773" s="27"/>
      <c r="D4773" s="27"/>
      <c r="E4773" s="27"/>
      <c r="F4773" s="27">
        <v>0</v>
      </c>
      <c r="G4773" s="27">
        <v>0</v>
      </c>
      <c r="H4773" s="27">
        <v>1</v>
      </c>
      <c r="I4773" s="27">
        <v>0</v>
      </c>
      <c r="J4773" s="27">
        <v>0</v>
      </c>
      <c r="K4773" s="27">
        <v>2</v>
      </c>
      <c r="L4773" s="27">
        <v>1</v>
      </c>
      <c r="M4773" s="27">
        <v>0</v>
      </c>
      <c r="N4773" s="27">
        <v>0</v>
      </c>
      <c r="O4773" s="27">
        <v>0</v>
      </c>
      <c r="P4773" s="27"/>
      <c r="Q4773" s="27">
        <v>3651615453.0184765</v>
      </c>
      <c r="R4773" s="27">
        <v>0</v>
      </c>
      <c r="S4773" s="27">
        <v>1</v>
      </c>
      <c r="T4773" s="33">
        <v>1.0058077459461789</v>
      </c>
      <c r="U4773" s="27"/>
      <c r="V4773" s="27"/>
      <c r="W4773" s="27"/>
      <c r="X4773" s="27"/>
      <c r="Y4773" s="27"/>
      <c r="Z4773" s="27">
        <v>1</v>
      </c>
    </row>
    <row r="4774" spans="1:26">
      <c r="A4774" s="27">
        <v>1970</v>
      </c>
      <c r="B4774" t="s">
        <v>56</v>
      </c>
      <c r="C4774" s="27"/>
      <c r="D4774" s="27"/>
      <c r="E4774" s="27"/>
      <c r="F4774" s="27">
        <v>0</v>
      </c>
      <c r="G4774" s="27">
        <v>0</v>
      </c>
      <c r="H4774" s="27">
        <v>1</v>
      </c>
      <c r="I4774" s="27">
        <v>0</v>
      </c>
      <c r="J4774" s="27">
        <v>0</v>
      </c>
      <c r="K4774" s="27">
        <v>2</v>
      </c>
      <c r="L4774" s="27">
        <v>1</v>
      </c>
      <c r="M4774" s="27">
        <v>0</v>
      </c>
      <c r="N4774" s="27">
        <v>0</v>
      </c>
      <c r="O4774" s="27">
        <v>0</v>
      </c>
      <c r="P4774" s="27"/>
      <c r="Q4774" s="27">
        <v>3956328426.044857</v>
      </c>
      <c r="R4774" s="27">
        <v>0</v>
      </c>
      <c r="S4774" s="27">
        <v>1</v>
      </c>
      <c r="T4774" s="33">
        <v>1</v>
      </c>
      <c r="U4774" s="27">
        <v>27540000</v>
      </c>
      <c r="V4774" s="27">
        <v>56311000</v>
      </c>
      <c r="W4774" s="27">
        <v>2851000</v>
      </c>
      <c r="X4774" s="27"/>
      <c r="Y4774" s="27">
        <v>0</v>
      </c>
      <c r="Z4774" s="27">
        <v>1</v>
      </c>
    </row>
    <row r="4775" spans="1:26">
      <c r="A4775" s="27">
        <v>1971</v>
      </c>
      <c r="B4775" t="s">
        <v>56</v>
      </c>
      <c r="C4775" s="27"/>
      <c r="D4775" s="27"/>
      <c r="E4775" s="27"/>
      <c r="F4775" s="27">
        <v>0</v>
      </c>
      <c r="G4775" s="27">
        <v>0</v>
      </c>
      <c r="H4775" s="27">
        <v>1</v>
      </c>
      <c r="I4775" s="27">
        <v>0</v>
      </c>
      <c r="J4775" s="27">
        <v>0</v>
      </c>
      <c r="K4775" s="27">
        <v>2</v>
      </c>
      <c r="L4775" s="27">
        <v>1</v>
      </c>
      <c r="M4775" s="27">
        <v>0</v>
      </c>
      <c r="N4775" s="27">
        <v>0</v>
      </c>
      <c r="O4775" s="27">
        <v>0</v>
      </c>
      <c r="P4775" s="27"/>
      <c r="Q4775" s="27">
        <v>4356633663.3663378</v>
      </c>
      <c r="R4775" s="27">
        <v>0</v>
      </c>
      <c r="S4775" s="27">
        <v>1</v>
      </c>
      <c r="T4775" s="33">
        <v>0.92761372871024128</v>
      </c>
      <c r="U4775" s="27">
        <v>0</v>
      </c>
      <c r="V4775" s="27">
        <v>70616000</v>
      </c>
      <c r="W4775" s="27">
        <v>8516000</v>
      </c>
      <c r="X4775" s="27"/>
      <c r="Y4775" s="27">
        <v>0</v>
      </c>
      <c r="Z4775" s="27">
        <v>1</v>
      </c>
    </row>
    <row r="4776" spans="1:26">
      <c r="A4776" s="27">
        <v>1972</v>
      </c>
      <c r="B4776" t="s">
        <v>56</v>
      </c>
      <c r="C4776" s="27"/>
      <c r="D4776" s="27"/>
      <c r="E4776" s="27"/>
      <c r="F4776" s="27">
        <v>0</v>
      </c>
      <c r="G4776" s="27">
        <v>0</v>
      </c>
      <c r="H4776" s="27">
        <v>1</v>
      </c>
      <c r="I4776" s="27">
        <v>0</v>
      </c>
      <c r="J4776" s="27">
        <v>0</v>
      </c>
      <c r="K4776" s="27">
        <v>2</v>
      </c>
      <c r="L4776" s="27">
        <v>1</v>
      </c>
      <c r="M4776" s="27">
        <v>0</v>
      </c>
      <c r="N4776" s="27">
        <v>0</v>
      </c>
      <c r="O4776" s="27">
        <v>0</v>
      </c>
      <c r="P4776" s="27"/>
      <c r="Q4776" s="27">
        <v>5074117544.7748222</v>
      </c>
      <c r="R4776" s="27">
        <v>0</v>
      </c>
      <c r="S4776" s="27">
        <v>1</v>
      </c>
      <c r="T4776" s="33">
        <v>0.92122545142259926</v>
      </c>
      <c r="U4776" s="27">
        <v>0</v>
      </c>
      <c r="V4776" s="27">
        <v>84911000</v>
      </c>
      <c r="W4776" s="27">
        <v>15441000</v>
      </c>
      <c r="X4776" s="27"/>
      <c r="Y4776" s="27">
        <v>0</v>
      </c>
      <c r="Z4776" s="27">
        <v>1</v>
      </c>
    </row>
    <row r="4777" spans="1:26">
      <c r="A4777" s="27">
        <v>1973</v>
      </c>
      <c r="B4777" t="s">
        <v>56</v>
      </c>
      <c r="C4777" s="27"/>
      <c r="D4777" s="27"/>
      <c r="E4777" s="27"/>
      <c r="F4777" s="27">
        <v>0</v>
      </c>
      <c r="G4777" s="27">
        <v>0</v>
      </c>
      <c r="H4777" s="27">
        <v>1</v>
      </c>
      <c r="I4777" s="27">
        <v>0</v>
      </c>
      <c r="J4777" s="27">
        <v>0</v>
      </c>
      <c r="K4777" s="27">
        <v>2</v>
      </c>
      <c r="L4777" s="27">
        <v>1</v>
      </c>
      <c r="M4777" s="27">
        <v>0</v>
      </c>
      <c r="N4777" s="27">
        <v>0</v>
      </c>
      <c r="O4777" s="27">
        <v>0</v>
      </c>
      <c r="P4777" s="27"/>
      <c r="Q4777" s="27">
        <v>6242177798.3393793</v>
      </c>
      <c r="R4777" s="27">
        <v>0</v>
      </c>
      <c r="S4777" s="27">
        <v>1</v>
      </c>
      <c r="T4777" s="33">
        <v>1.2798279189511945</v>
      </c>
      <c r="U4777" s="27">
        <v>0</v>
      </c>
      <c r="V4777" s="27">
        <v>105302000</v>
      </c>
      <c r="W4777" s="27">
        <v>23298000</v>
      </c>
      <c r="X4777" s="27"/>
      <c r="Y4777" s="27">
        <v>0</v>
      </c>
      <c r="Z4777" s="27">
        <v>1</v>
      </c>
    </row>
    <row r="4778" spans="1:26">
      <c r="A4778" s="27">
        <v>1974</v>
      </c>
      <c r="B4778" t="s">
        <v>56</v>
      </c>
      <c r="C4778" s="27"/>
      <c r="D4778" s="27"/>
      <c r="E4778" s="27"/>
      <c r="F4778" s="27">
        <v>0</v>
      </c>
      <c r="G4778" s="27">
        <v>0</v>
      </c>
      <c r="H4778" s="27">
        <v>1</v>
      </c>
      <c r="I4778" s="27">
        <v>0</v>
      </c>
      <c r="J4778" s="27">
        <v>0</v>
      </c>
      <c r="K4778" s="27">
        <v>2</v>
      </c>
      <c r="L4778" s="27">
        <v>1</v>
      </c>
      <c r="M4778" s="27">
        <v>0</v>
      </c>
      <c r="N4778" s="27">
        <v>0</v>
      </c>
      <c r="O4778" s="27">
        <v>0</v>
      </c>
      <c r="P4778" s="27"/>
      <c r="Q4778" s="27">
        <v>7675408485.5142117</v>
      </c>
      <c r="R4778" s="27">
        <v>0</v>
      </c>
      <c r="S4778" s="27">
        <v>1</v>
      </c>
      <c r="T4778" s="33">
        <v>1.2793035310212315</v>
      </c>
      <c r="U4778" s="27">
        <v>0</v>
      </c>
      <c r="V4778" s="27">
        <v>152661000</v>
      </c>
      <c r="W4778" s="27">
        <v>29572000</v>
      </c>
      <c r="X4778" s="27"/>
      <c r="Y4778" s="27">
        <v>0</v>
      </c>
      <c r="Z4778" s="27">
        <v>1</v>
      </c>
    </row>
    <row r="4779" spans="1:26">
      <c r="A4779" s="27">
        <v>1975</v>
      </c>
      <c r="B4779" t="s">
        <v>56</v>
      </c>
      <c r="C4779" s="27"/>
      <c r="D4779" s="27"/>
      <c r="E4779" s="27"/>
      <c r="F4779" s="27">
        <v>35000000</v>
      </c>
      <c r="G4779" s="27">
        <v>0</v>
      </c>
      <c r="H4779" s="27">
        <v>1</v>
      </c>
      <c r="I4779" s="27">
        <v>0</v>
      </c>
      <c r="J4779" s="27">
        <v>0</v>
      </c>
      <c r="K4779" s="27">
        <v>2</v>
      </c>
      <c r="L4779" s="27">
        <v>1</v>
      </c>
      <c r="M4779" s="27">
        <v>0</v>
      </c>
      <c r="N4779" s="27">
        <v>0</v>
      </c>
      <c r="O4779" s="27">
        <v>0</v>
      </c>
      <c r="P4779" s="27"/>
      <c r="Q4779" s="27">
        <v>8984824182.6033306</v>
      </c>
      <c r="R4779" s="27">
        <v>1</v>
      </c>
      <c r="S4779" s="27">
        <v>1</v>
      </c>
      <c r="T4779" s="33">
        <v>0.94696688960437181</v>
      </c>
      <c r="U4779" s="27">
        <v>0</v>
      </c>
      <c r="V4779" s="27">
        <v>244219000</v>
      </c>
      <c r="W4779" s="27">
        <v>30807000</v>
      </c>
      <c r="X4779" s="27"/>
      <c r="Y4779" s="27">
        <v>200000000</v>
      </c>
      <c r="Z4779" s="27">
        <v>1</v>
      </c>
    </row>
    <row r="4780" spans="1:26">
      <c r="A4780" s="27">
        <v>1976</v>
      </c>
      <c r="B4780" t="s">
        <v>56</v>
      </c>
      <c r="C4780" s="27"/>
      <c r="D4780" s="27"/>
      <c r="E4780" s="27"/>
      <c r="F4780" s="27">
        <v>0</v>
      </c>
      <c r="G4780" s="27">
        <v>0</v>
      </c>
      <c r="H4780" s="27">
        <v>1</v>
      </c>
      <c r="I4780" s="27">
        <v>0</v>
      </c>
      <c r="J4780" s="27">
        <v>0</v>
      </c>
      <c r="K4780" s="27">
        <v>2</v>
      </c>
      <c r="L4780" s="27">
        <v>1</v>
      </c>
      <c r="M4780" s="27">
        <v>0</v>
      </c>
      <c r="N4780" s="27">
        <v>0</v>
      </c>
      <c r="O4780" s="27">
        <v>0</v>
      </c>
      <c r="P4780" s="27"/>
      <c r="Q4780" s="27">
        <v>9584323309.121357</v>
      </c>
      <c r="R4780" s="27">
        <v>1</v>
      </c>
      <c r="S4780" s="27">
        <v>1</v>
      </c>
      <c r="T4780" s="33">
        <v>1.0219497573337515</v>
      </c>
      <c r="U4780" s="27">
        <v>133934000</v>
      </c>
      <c r="V4780" s="27">
        <v>288934000</v>
      </c>
      <c r="W4780" s="27">
        <v>35174000</v>
      </c>
      <c r="X4780" s="27"/>
      <c r="Y4780" s="27">
        <v>381200000</v>
      </c>
      <c r="Z4780" s="27">
        <v>1</v>
      </c>
    </row>
    <row r="4781" spans="1:26">
      <c r="A4781" s="27">
        <v>1977</v>
      </c>
      <c r="B4781" t="s">
        <v>56</v>
      </c>
      <c r="C4781" s="27"/>
      <c r="D4781" s="27"/>
      <c r="E4781" s="27"/>
      <c r="F4781" s="27">
        <v>0</v>
      </c>
      <c r="G4781" s="27">
        <v>0</v>
      </c>
      <c r="H4781" s="27">
        <v>1</v>
      </c>
      <c r="I4781" s="27">
        <v>0</v>
      </c>
      <c r="J4781" s="27">
        <v>0</v>
      </c>
      <c r="K4781" s="27">
        <v>2</v>
      </c>
      <c r="L4781" s="27">
        <v>1</v>
      </c>
      <c r="M4781" s="27">
        <v>0</v>
      </c>
      <c r="N4781" s="27">
        <v>0</v>
      </c>
      <c r="O4781" s="27">
        <v>0</v>
      </c>
      <c r="P4781" s="27"/>
      <c r="Q4781" s="27">
        <v>11049896742.388914</v>
      </c>
      <c r="R4781" s="27">
        <v>1</v>
      </c>
      <c r="S4781" s="27">
        <v>1</v>
      </c>
      <c r="T4781" s="33">
        <v>1.0409624303569636</v>
      </c>
      <c r="U4781" s="27">
        <v>154406058.59999999</v>
      </c>
      <c r="V4781" s="27">
        <v>340000000</v>
      </c>
      <c r="W4781" s="27">
        <v>38332000</v>
      </c>
      <c r="X4781" s="27"/>
      <c r="Y4781" s="27">
        <v>670000000</v>
      </c>
      <c r="Z4781" s="27">
        <v>1</v>
      </c>
    </row>
    <row r="4782" spans="1:26">
      <c r="A4782" s="27">
        <v>1978</v>
      </c>
      <c r="B4782" t="s">
        <v>56</v>
      </c>
      <c r="C4782" s="27"/>
      <c r="D4782" s="27"/>
      <c r="E4782" s="27"/>
      <c r="F4782" s="27">
        <v>20000000</v>
      </c>
      <c r="G4782" s="27">
        <v>0</v>
      </c>
      <c r="H4782" s="27">
        <v>1</v>
      </c>
      <c r="I4782" s="27">
        <v>0</v>
      </c>
      <c r="J4782" s="27">
        <v>0</v>
      </c>
      <c r="K4782" s="27">
        <v>2</v>
      </c>
      <c r="L4782" s="27">
        <v>1</v>
      </c>
      <c r="M4782" s="27">
        <v>0</v>
      </c>
      <c r="N4782" s="27">
        <v>0</v>
      </c>
      <c r="O4782" s="27">
        <v>0</v>
      </c>
      <c r="P4782" s="27"/>
      <c r="Q4782" s="27">
        <v>13236854105.167162</v>
      </c>
      <c r="R4782" s="27">
        <v>1</v>
      </c>
      <c r="S4782" s="27">
        <v>1</v>
      </c>
      <c r="T4782" s="33">
        <v>0.91734575384516981</v>
      </c>
      <c r="U4782" s="27">
        <v>286125472.39999998</v>
      </c>
      <c r="V4782" s="27">
        <v>391533000</v>
      </c>
      <c r="W4782" s="27">
        <v>38374000</v>
      </c>
      <c r="X4782" s="27"/>
      <c r="Y4782" s="27">
        <v>620000000</v>
      </c>
      <c r="Z4782" s="27">
        <v>1</v>
      </c>
    </row>
    <row r="4783" spans="1:26">
      <c r="A4783" s="27">
        <v>1979</v>
      </c>
      <c r="B4783" t="s">
        <v>56</v>
      </c>
      <c r="C4783" s="27"/>
      <c r="D4783" s="27"/>
      <c r="E4783" s="27"/>
      <c r="F4783" s="27">
        <v>0</v>
      </c>
      <c r="G4783" s="27">
        <v>0</v>
      </c>
      <c r="H4783" s="27">
        <v>1</v>
      </c>
      <c r="I4783" s="27">
        <v>0</v>
      </c>
      <c r="J4783" s="27">
        <v>0</v>
      </c>
      <c r="K4783" s="27">
        <v>2</v>
      </c>
      <c r="L4783" s="27">
        <v>1</v>
      </c>
      <c r="M4783" s="27">
        <v>0</v>
      </c>
      <c r="N4783" s="27">
        <v>0</v>
      </c>
      <c r="O4783" s="27">
        <v>0</v>
      </c>
      <c r="P4783" s="27"/>
      <c r="Q4783" s="27">
        <v>15912133569.285221</v>
      </c>
      <c r="R4783" s="27">
        <v>1</v>
      </c>
      <c r="S4783" s="27">
        <v>1</v>
      </c>
      <c r="T4783" s="33">
        <v>0.9810294585578897</v>
      </c>
      <c r="U4783" s="27">
        <v>305858529.69999999</v>
      </c>
      <c r="V4783" s="27">
        <v>503828000</v>
      </c>
      <c r="W4783" s="27">
        <v>38432000</v>
      </c>
      <c r="X4783" s="27"/>
      <c r="Y4783" s="27">
        <v>450000000</v>
      </c>
      <c r="Z4783" s="27">
        <v>1</v>
      </c>
    </row>
    <row r="4784" spans="1:26">
      <c r="A4784" s="27">
        <v>1980</v>
      </c>
      <c r="B4784" t="s">
        <v>56</v>
      </c>
      <c r="C4784" s="27"/>
      <c r="D4784" s="27"/>
      <c r="E4784" s="27"/>
      <c r="F4784" s="27">
        <v>0</v>
      </c>
      <c r="G4784" s="27">
        <v>0</v>
      </c>
      <c r="H4784" s="27">
        <v>1</v>
      </c>
      <c r="I4784" s="27">
        <v>0</v>
      </c>
      <c r="J4784" s="27">
        <v>0</v>
      </c>
      <c r="K4784" s="27">
        <v>2</v>
      </c>
      <c r="L4784" s="27">
        <v>1</v>
      </c>
      <c r="M4784" s="27">
        <v>0</v>
      </c>
      <c r="N4784" s="27">
        <v>0</v>
      </c>
      <c r="O4784" s="27">
        <v>0</v>
      </c>
      <c r="P4784" s="27">
        <v>21998000000</v>
      </c>
      <c r="Q4784" s="27">
        <v>21728770055.377739</v>
      </c>
      <c r="R4784" s="27">
        <v>1</v>
      </c>
      <c r="S4784" s="27">
        <v>1</v>
      </c>
      <c r="T4784" s="33">
        <v>0.94044734443210454</v>
      </c>
      <c r="U4784" s="27">
        <v>457098926.19999999</v>
      </c>
      <c r="V4784" s="27">
        <v>538791000</v>
      </c>
      <c r="W4784" s="27">
        <v>39158000</v>
      </c>
      <c r="X4784" s="27"/>
      <c r="Y4784" s="27">
        <v>285249984</v>
      </c>
      <c r="Z4784" s="27">
        <v>1</v>
      </c>
    </row>
    <row r="4785" spans="1:26">
      <c r="A4785" s="27">
        <v>1981</v>
      </c>
      <c r="B4785" t="s">
        <v>56</v>
      </c>
      <c r="C4785" s="27"/>
      <c r="D4785" s="27"/>
      <c r="E4785" s="27"/>
      <c r="F4785" s="27">
        <v>0</v>
      </c>
      <c r="G4785" s="27">
        <v>0</v>
      </c>
      <c r="H4785" s="27">
        <v>1</v>
      </c>
      <c r="I4785" s="27">
        <v>0</v>
      </c>
      <c r="J4785" s="27">
        <v>0</v>
      </c>
      <c r="K4785" s="27">
        <v>2</v>
      </c>
      <c r="L4785" s="27">
        <v>1</v>
      </c>
      <c r="M4785" s="27">
        <v>0</v>
      </c>
      <c r="N4785" s="27">
        <v>0</v>
      </c>
      <c r="O4785" s="27">
        <v>0</v>
      </c>
      <c r="P4785" s="27">
        <v>17860000000</v>
      </c>
      <c r="Q4785" s="27">
        <v>17788171722.444561</v>
      </c>
      <c r="R4785" s="27">
        <v>1</v>
      </c>
      <c r="S4785" s="27">
        <v>1</v>
      </c>
      <c r="T4785" s="33">
        <v>0.83355014400471705</v>
      </c>
      <c r="U4785" s="27">
        <v>578439091.89999998</v>
      </c>
      <c r="V4785" s="27">
        <v>601003000</v>
      </c>
      <c r="W4785" s="27">
        <v>39905000</v>
      </c>
      <c r="X4785" s="27"/>
      <c r="Y4785" s="27">
        <v>497569984</v>
      </c>
      <c r="Z4785" s="27">
        <v>1</v>
      </c>
    </row>
    <row r="4786" spans="1:26">
      <c r="A4786" s="27">
        <v>1982</v>
      </c>
      <c r="B4786" t="s">
        <v>56</v>
      </c>
      <c r="C4786" s="27"/>
      <c r="D4786" s="27"/>
      <c r="E4786" s="27"/>
      <c r="F4786" s="27">
        <v>0</v>
      </c>
      <c r="G4786" s="27">
        <v>0</v>
      </c>
      <c r="H4786" s="27">
        <v>1</v>
      </c>
      <c r="I4786" s="27">
        <v>0</v>
      </c>
      <c r="J4786" s="27">
        <v>0</v>
      </c>
      <c r="K4786" s="27">
        <v>2</v>
      </c>
      <c r="L4786" s="27">
        <v>1</v>
      </c>
      <c r="M4786" s="27">
        <v>0</v>
      </c>
      <c r="N4786" s="27">
        <v>0</v>
      </c>
      <c r="O4786" s="27">
        <v>0</v>
      </c>
      <c r="P4786" s="27">
        <v>18028000000</v>
      </c>
      <c r="Q4786" s="27">
        <v>17692341358.127178</v>
      </c>
      <c r="R4786" s="27">
        <v>1</v>
      </c>
      <c r="S4786" s="27">
        <v>1</v>
      </c>
      <c r="T4786" s="33">
        <v>0.78443295677873848</v>
      </c>
      <c r="U4786" s="27">
        <v>989584646.39999998</v>
      </c>
      <c r="V4786" s="27">
        <v>697499000</v>
      </c>
      <c r="W4786" s="27">
        <v>40811000</v>
      </c>
      <c r="X4786" s="27"/>
      <c r="Y4786" s="27">
        <v>98000000</v>
      </c>
      <c r="Z4786" s="27">
        <v>1</v>
      </c>
    </row>
    <row r="4787" spans="1:26">
      <c r="A4787" s="27">
        <v>1983</v>
      </c>
      <c r="B4787" t="s">
        <v>56</v>
      </c>
      <c r="C4787" s="27"/>
      <c r="D4787" s="27"/>
      <c r="E4787" s="27"/>
      <c r="F4787" s="27">
        <v>0</v>
      </c>
      <c r="G4787" s="27">
        <v>0</v>
      </c>
      <c r="H4787" s="27">
        <v>1</v>
      </c>
      <c r="I4787" s="27">
        <v>0</v>
      </c>
      <c r="J4787" s="27">
        <v>0</v>
      </c>
      <c r="K4787" s="27">
        <v>2</v>
      </c>
      <c r="L4787" s="27">
        <v>1</v>
      </c>
      <c r="M4787" s="27">
        <v>0</v>
      </c>
      <c r="N4787" s="27">
        <v>0</v>
      </c>
      <c r="O4787" s="27">
        <v>0</v>
      </c>
      <c r="P4787" s="27">
        <v>16296000000</v>
      </c>
      <c r="Q4787" s="27">
        <v>16251460689.325441</v>
      </c>
      <c r="R4787" s="27">
        <v>1</v>
      </c>
      <c r="S4787" s="27">
        <v>1</v>
      </c>
      <c r="T4787" s="33">
        <v>0.83426891623154475</v>
      </c>
      <c r="U4787" s="27">
        <v>1031327968</v>
      </c>
      <c r="V4787" s="27">
        <v>820980000</v>
      </c>
      <c r="W4787" s="27">
        <v>41826000</v>
      </c>
      <c r="X4787" s="27"/>
      <c r="Y4787" s="27">
        <v>74570000</v>
      </c>
      <c r="Z4787" s="27">
        <v>1</v>
      </c>
    </row>
    <row r="4788" spans="1:26">
      <c r="A4788" s="27">
        <v>1984</v>
      </c>
      <c r="B4788" t="s">
        <v>56</v>
      </c>
      <c r="C4788" s="27"/>
      <c r="D4788" s="27"/>
      <c r="E4788" s="27"/>
      <c r="F4788" s="27">
        <v>100000</v>
      </c>
      <c r="G4788" s="27">
        <v>0</v>
      </c>
      <c r="H4788" s="27">
        <v>1</v>
      </c>
      <c r="I4788" s="27">
        <v>0</v>
      </c>
      <c r="J4788" s="27">
        <v>0</v>
      </c>
      <c r="K4788" s="27">
        <v>2</v>
      </c>
      <c r="L4788" s="27">
        <v>1</v>
      </c>
      <c r="M4788" s="27">
        <v>0</v>
      </c>
      <c r="N4788" s="27">
        <v>0</v>
      </c>
      <c r="O4788" s="27">
        <v>0</v>
      </c>
      <c r="P4788" s="27">
        <v>14904000000</v>
      </c>
      <c r="Q4788" s="27">
        <v>14824728528.46036</v>
      </c>
      <c r="R4788" s="27">
        <v>1</v>
      </c>
      <c r="S4788" s="27">
        <v>1</v>
      </c>
      <c r="T4788" s="33">
        <v>0.82999599794502654</v>
      </c>
      <c r="U4788" s="27">
        <v>1084843400.7</v>
      </c>
      <c r="V4788" s="27">
        <v>867110000</v>
      </c>
      <c r="W4788" s="27">
        <v>42999000</v>
      </c>
      <c r="X4788" s="27"/>
      <c r="Y4788" s="27"/>
      <c r="Z4788" s="27">
        <v>1</v>
      </c>
    </row>
    <row r="4789" spans="1:26">
      <c r="A4789" s="27">
        <v>1985</v>
      </c>
      <c r="B4789" t="s">
        <v>56</v>
      </c>
      <c r="C4789" s="27"/>
      <c r="D4789" s="27"/>
      <c r="E4789" s="27"/>
      <c r="F4789" s="27">
        <v>0</v>
      </c>
      <c r="G4789" s="27">
        <v>0</v>
      </c>
      <c r="H4789" s="27">
        <v>1</v>
      </c>
      <c r="I4789" s="27">
        <v>0</v>
      </c>
      <c r="J4789" s="27">
        <v>0</v>
      </c>
      <c r="K4789" s="27">
        <v>2</v>
      </c>
      <c r="L4789" s="27">
        <v>1</v>
      </c>
      <c r="M4789" s="27">
        <v>0</v>
      </c>
      <c r="N4789" s="27">
        <v>0</v>
      </c>
      <c r="O4789" s="27">
        <v>0</v>
      </c>
      <c r="P4789" s="27">
        <v>15043000000</v>
      </c>
      <c r="Q4789" s="27">
        <v>14991283215.740831</v>
      </c>
      <c r="R4789" s="27">
        <v>1</v>
      </c>
      <c r="S4789" s="27">
        <v>1</v>
      </c>
      <c r="T4789" s="33">
        <v>0.74915719568429318</v>
      </c>
      <c r="U4789" s="27">
        <v>1274326643.8</v>
      </c>
      <c r="V4789" s="27">
        <v>1288181000</v>
      </c>
      <c r="W4789" s="27">
        <v>42714000</v>
      </c>
      <c r="X4789" s="27"/>
      <c r="Y4789" s="27"/>
      <c r="Z4789" s="27">
        <v>1</v>
      </c>
    </row>
    <row r="4790" spans="1:26">
      <c r="A4790" s="27">
        <v>1986</v>
      </c>
      <c r="B4790" t="s">
        <v>56</v>
      </c>
      <c r="C4790" s="27"/>
      <c r="D4790" s="27"/>
      <c r="E4790" s="27"/>
      <c r="F4790" s="27">
        <v>0</v>
      </c>
      <c r="G4790" s="27">
        <v>0</v>
      </c>
      <c r="H4790" s="27">
        <v>1</v>
      </c>
      <c r="I4790" s="27">
        <v>0</v>
      </c>
      <c r="J4790" s="27">
        <v>0</v>
      </c>
      <c r="K4790" s="27">
        <v>2</v>
      </c>
      <c r="L4790" s="27">
        <v>1</v>
      </c>
      <c r="M4790" s="27">
        <v>0</v>
      </c>
      <c r="N4790" s="27">
        <v>0</v>
      </c>
      <c r="O4790" s="27">
        <v>0</v>
      </c>
      <c r="P4790" s="27">
        <v>19864000000</v>
      </c>
      <c r="Q4790" s="27">
        <v>19462175321.822414</v>
      </c>
      <c r="R4790" s="27">
        <v>1</v>
      </c>
      <c r="S4790" s="27">
        <v>1</v>
      </c>
      <c r="T4790" s="33">
        <v>0.7030572776909082</v>
      </c>
      <c r="U4790" s="27">
        <v>1093504323.2</v>
      </c>
      <c r="V4790" s="27">
        <v>1858861000</v>
      </c>
      <c r="W4790" s="27">
        <v>42069000</v>
      </c>
      <c r="X4790" s="27"/>
      <c r="Y4790" s="27"/>
      <c r="Z4790" s="27">
        <v>1</v>
      </c>
    </row>
    <row r="4791" spans="1:26">
      <c r="A4791" s="27">
        <v>1987</v>
      </c>
      <c r="B4791" t="s">
        <v>56</v>
      </c>
      <c r="C4791" s="27"/>
      <c r="D4791" s="27"/>
      <c r="E4791" s="27"/>
      <c r="F4791" s="27">
        <v>0</v>
      </c>
      <c r="G4791" s="27">
        <v>0</v>
      </c>
      <c r="H4791" s="27">
        <v>1</v>
      </c>
      <c r="I4791" s="27">
        <v>0</v>
      </c>
      <c r="J4791" s="27">
        <v>0</v>
      </c>
      <c r="K4791" s="27">
        <v>2</v>
      </c>
      <c r="L4791" s="27">
        <v>1</v>
      </c>
      <c r="M4791" s="27">
        <v>0</v>
      </c>
      <c r="N4791" s="27">
        <v>0</v>
      </c>
      <c r="O4791" s="27">
        <v>0</v>
      </c>
      <c r="P4791" s="27">
        <v>21911000000</v>
      </c>
      <c r="Q4791" s="27">
        <v>21765261041.726482</v>
      </c>
      <c r="R4791" s="27">
        <v>1</v>
      </c>
      <c r="S4791" s="27">
        <v>1</v>
      </c>
      <c r="T4791" s="33">
        <v>0.74330063470010233</v>
      </c>
      <c r="U4791" s="27">
        <v>1119436232.8</v>
      </c>
      <c r="V4791" s="27">
        <v>2558423000</v>
      </c>
      <c r="W4791" s="27">
        <v>41334000</v>
      </c>
      <c r="X4791" s="27"/>
      <c r="Y4791" s="27"/>
      <c r="Z4791" s="27">
        <v>1</v>
      </c>
    </row>
    <row r="4792" spans="1:26">
      <c r="A4792" s="27">
        <v>1988</v>
      </c>
      <c r="B4792" t="s">
        <v>56</v>
      </c>
      <c r="C4792" s="27"/>
      <c r="D4792" s="27"/>
      <c r="E4792" s="27"/>
      <c r="F4792" s="27">
        <v>0</v>
      </c>
      <c r="G4792" s="27">
        <v>0</v>
      </c>
      <c r="H4792" s="27">
        <v>1</v>
      </c>
      <c r="I4792" s="27">
        <v>0</v>
      </c>
      <c r="J4792" s="27">
        <v>0</v>
      </c>
      <c r="K4792" s="27">
        <v>2</v>
      </c>
      <c r="L4792" s="27">
        <v>1</v>
      </c>
      <c r="M4792" s="27">
        <v>0</v>
      </c>
      <c r="N4792" s="27">
        <v>0</v>
      </c>
      <c r="O4792" s="27">
        <v>0</v>
      </c>
      <c r="P4792" s="27">
        <v>25947000000</v>
      </c>
      <c r="Q4792" s="27">
        <v>25705296183.503674</v>
      </c>
      <c r="R4792" s="27">
        <v>1</v>
      </c>
      <c r="S4792" s="27">
        <v>1</v>
      </c>
      <c r="T4792" s="33">
        <v>0.80560957079318884</v>
      </c>
      <c r="U4792" s="27">
        <v>956920541.5</v>
      </c>
      <c r="V4792" s="27">
        <v>2573470000</v>
      </c>
      <c r="W4792" s="27">
        <v>40642000</v>
      </c>
      <c r="X4792" s="27"/>
      <c r="Y4792" s="27"/>
      <c r="Z4792" s="27">
        <v>1</v>
      </c>
    </row>
    <row r="4793" spans="1:26">
      <c r="A4793" s="27">
        <v>1989</v>
      </c>
      <c r="B4793" t="s">
        <v>56</v>
      </c>
      <c r="C4793" s="27"/>
      <c r="D4793" s="27"/>
      <c r="E4793" s="27"/>
      <c r="F4793" s="27">
        <v>0</v>
      </c>
      <c r="G4793" s="27">
        <v>0</v>
      </c>
      <c r="H4793" s="27">
        <v>1</v>
      </c>
      <c r="I4793" s="27">
        <v>0</v>
      </c>
      <c r="J4793" s="27">
        <v>0</v>
      </c>
      <c r="K4793" s="27">
        <v>2</v>
      </c>
      <c r="L4793" s="27">
        <v>1</v>
      </c>
      <c r="M4793" s="27">
        <v>0</v>
      </c>
      <c r="N4793" s="27">
        <v>0</v>
      </c>
      <c r="O4793" s="27">
        <v>0</v>
      </c>
      <c r="P4793" s="27">
        <v>26706000000</v>
      </c>
      <c r="Q4793" s="27">
        <v>26314220188.025726</v>
      </c>
      <c r="R4793" s="27">
        <v>1</v>
      </c>
      <c r="S4793" s="27">
        <v>1</v>
      </c>
      <c r="T4793" s="33">
        <v>0.74679040704290955</v>
      </c>
      <c r="U4793" s="27">
        <v>849692488.79999995</v>
      </c>
      <c r="V4793" s="27">
        <v>2686230000</v>
      </c>
      <c r="W4793" s="27">
        <v>39953000</v>
      </c>
      <c r="X4793" s="27"/>
      <c r="Y4793" s="27"/>
      <c r="Z4793" s="27">
        <v>1</v>
      </c>
    </row>
    <row r="4794" spans="1:26">
      <c r="A4794" s="27">
        <v>1990</v>
      </c>
      <c r="B4794" t="s">
        <v>56</v>
      </c>
      <c r="C4794" s="27"/>
      <c r="D4794" s="27"/>
      <c r="E4794" s="27"/>
      <c r="F4794" s="27">
        <v>0</v>
      </c>
      <c r="G4794" s="27">
        <v>0</v>
      </c>
      <c r="H4794" s="27">
        <v>1</v>
      </c>
      <c r="I4794" s="27">
        <v>0</v>
      </c>
      <c r="J4794" s="27">
        <v>0</v>
      </c>
      <c r="K4794" s="27">
        <v>2</v>
      </c>
      <c r="L4794" s="27">
        <v>1</v>
      </c>
      <c r="M4794" s="27">
        <v>0</v>
      </c>
      <c r="N4794" s="27">
        <v>0</v>
      </c>
      <c r="O4794" s="27">
        <v>0</v>
      </c>
      <c r="P4794" s="27">
        <v>30180000000</v>
      </c>
      <c r="Q4794" s="27">
        <v>30180108561.930531</v>
      </c>
      <c r="R4794" s="27">
        <v>1</v>
      </c>
      <c r="S4794" s="27">
        <v>1</v>
      </c>
      <c r="T4794" s="33">
        <v>0.70566019682121295</v>
      </c>
      <c r="U4794" s="27">
        <v>749630852.5</v>
      </c>
      <c r="V4794" s="27">
        <v>3099143000</v>
      </c>
      <c r="W4794" s="27">
        <v>39099000</v>
      </c>
      <c r="X4794" s="27"/>
      <c r="Y4794" s="27"/>
      <c r="Z4794" s="27">
        <v>1</v>
      </c>
    </row>
    <row r="4795" spans="1:26">
      <c r="A4795" s="27">
        <v>1991</v>
      </c>
      <c r="B4795" t="s">
        <v>56</v>
      </c>
      <c r="C4795" s="27"/>
      <c r="D4795" s="27"/>
      <c r="E4795" s="27"/>
      <c r="F4795" s="27">
        <v>0</v>
      </c>
      <c r="G4795" s="27">
        <v>0</v>
      </c>
      <c r="H4795" s="27">
        <v>1</v>
      </c>
      <c r="I4795" s="27">
        <v>0</v>
      </c>
      <c r="J4795" s="27">
        <v>0</v>
      </c>
      <c r="K4795" s="27">
        <v>2</v>
      </c>
      <c r="L4795" s="27">
        <v>1</v>
      </c>
      <c r="M4795" s="27">
        <v>0</v>
      </c>
      <c r="N4795" s="27">
        <v>0</v>
      </c>
      <c r="O4795" s="27">
        <v>0</v>
      </c>
      <c r="P4795" s="27">
        <v>32286000000</v>
      </c>
      <c r="Q4795" s="27">
        <v>32285388165.299889</v>
      </c>
      <c r="R4795" s="27">
        <v>1</v>
      </c>
      <c r="S4795" s="27">
        <v>1</v>
      </c>
      <c r="T4795" s="33">
        <v>0.64778014054484578</v>
      </c>
      <c r="U4795" s="27">
        <v>574377745</v>
      </c>
      <c r="V4795" s="27">
        <v>3295222000</v>
      </c>
      <c r="W4795" s="27">
        <v>38160000</v>
      </c>
      <c r="X4795" s="27"/>
      <c r="Y4795" s="27"/>
      <c r="Z4795" s="27">
        <v>1</v>
      </c>
    </row>
    <row r="4796" spans="1:26">
      <c r="A4796" s="27">
        <v>1992</v>
      </c>
      <c r="B4796" t="s">
        <v>56</v>
      </c>
      <c r="C4796" s="27"/>
      <c r="D4796" s="27"/>
      <c r="E4796" s="27"/>
      <c r="F4796" s="27">
        <v>0</v>
      </c>
      <c r="G4796" s="27">
        <v>0</v>
      </c>
      <c r="H4796" s="27">
        <v>1</v>
      </c>
      <c r="I4796" s="27">
        <v>0</v>
      </c>
      <c r="J4796" s="27">
        <v>0</v>
      </c>
      <c r="K4796" s="27">
        <v>2</v>
      </c>
      <c r="L4796" s="27">
        <v>1</v>
      </c>
      <c r="M4796" s="27">
        <v>0</v>
      </c>
      <c r="N4796" s="27">
        <v>0</v>
      </c>
      <c r="O4796" s="27">
        <v>0</v>
      </c>
      <c r="P4796" s="27">
        <v>33712000000.000004</v>
      </c>
      <c r="Q4796" s="27">
        <v>33711069430.780041</v>
      </c>
      <c r="R4796" s="27">
        <v>1</v>
      </c>
      <c r="S4796" s="27">
        <v>1</v>
      </c>
      <c r="T4796" s="33">
        <v>0.62587770846912083</v>
      </c>
      <c r="U4796" s="27">
        <v>438768000</v>
      </c>
      <c r="V4796" s="27">
        <v>3407521000</v>
      </c>
      <c r="W4796" s="27">
        <v>37042000</v>
      </c>
      <c r="X4796" s="27"/>
      <c r="Y4796" s="27"/>
      <c r="Z4796" s="27">
        <v>1</v>
      </c>
    </row>
    <row r="4797" spans="1:26">
      <c r="A4797" s="27">
        <v>1993</v>
      </c>
      <c r="B4797" t="s">
        <v>56</v>
      </c>
      <c r="C4797" s="27"/>
      <c r="D4797" s="27"/>
      <c r="E4797" s="27"/>
      <c r="F4797" s="27">
        <v>0</v>
      </c>
      <c r="G4797" s="27">
        <v>0</v>
      </c>
      <c r="H4797" s="27">
        <v>1</v>
      </c>
      <c r="I4797" s="27">
        <v>0</v>
      </c>
      <c r="J4797" s="27">
        <v>0</v>
      </c>
      <c r="K4797" s="27">
        <v>2</v>
      </c>
      <c r="L4797" s="27">
        <v>1</v>
      </c>
      <c r="M4797" s="27">
        <v>0</v>
      </c>
      <c r="N4797" s="27">
        <v>0</v>
      </c>
      <c r="O4797" s="27">
        <v>0</v>
      </c>
      <c r="P4797" s="27">
        <v>31656000000</v>
      </c>
      <c r="Q4797" s="27">
        <v>31655473663.834824</v>
      </c>
      <c r="R4797" s="27">
        <v>1</v>
      </c>
      <c r="S4797" s="27">
        <v>1</v>
      </c>
      <c r="T4797" s="33">
        <v>0.648154718576755</v>
      </c>
      <c r="U4797" s="27">
        <v>284527449.80000001</v>
      </c>
      <c r="V4797" s="27">
        <v>3558497000</v>
      </c>
      <c r="W4797" s="27">
        <v>35813000</v>
      </c>
      <c r="X4797" s="27"/>
      <c r="Y4797" s="27"/>
      <c r="Z4797" s="27">
        <v>1</v>
      </c>
    </row>
    <row r="4798" spans="1:26">
      <c r="A4798" s="27">
        <v>1994</v>
      </c>
      <c r="B4798" t="s">
        <v>56</v>
      </c>
      <c r="C4798" s="27"/>
      <c r="D4798" s="27"/>
      <c r="E4798" s="27"/>
      <c r="F4798" s="27">
        <v>0</v>
      </c>
      <c r="G4798" s="27">
        <v>0</v>
      </c>
      <c r="H4798" s="27">
        <v>1</v>
      </c>
      <c r="I4798" s="27">
        <v>0</v>
      </c>
      <c r="J4798" s="27">
        <v>0</v>
      </c>
      <c r="K4798" s="27">
        <v>2</v>
      </c>
      <c r="L4798" s="27">
        <v>1</v>
      </c>
      <c r="M4798" s="27">
        <v>0</v>
      </c>
      <c r="N4798" s="27">
        <v>0</v>
      </c>
      <c r="O4798" s="27">
        <v>0</v>
      </c>
      <c r="P4798" s="27">
        <v>35605000000</v>
      </c>
      <c r="Q4798" s="27">
        <v>35604137422.579597</v>
      </c>
      <c r="R4798" s="27">
        <v>1</v>
      </c>
      <c r="S4798" s="27">
        <v>1</v>
      </c>
      <c r="T4798" s="33">
        <v>0.69545665111729171</v>
      </c>
      <c r="U4798" s="27">
        <v>147536815.90000001</v>
      </c>
      <c r="V4798" s="27">
        <v>3746174000</v>
      </c>
      <c r="W4798" s="27">
        <v>34589000</v>
      </c>
      <c r="X4798" s="27"/>
      <c r="Y4798" s="27"/>
      <c r="Z4798" s="27">
        <v>1</v>
      </c>
    </row>
    <row r="4799" spans="1:26">
      <c r="A4799" s="27">
        <v>1995</v>
      </c>
      <c r="B4799" t="s">
        <v>56</v>
      </c>
      <c r="C4799" s="27"/>
      <c r="D4799" s="27"/>
      <c r="E4799" s="27"/>
      <c r="F4799" s="27">
        <v>0</v>
      </c>
      <c r="G4799" s="27">
        <v>0</v>
      </c>
      <c r="H4799" s="27">
        <v>1</v>
      </c>
      <c r="I4799" s="27">
        <v>0</v>
      </c>
      <c r="J4799" s="27">
        <v>0</v>
      </c>
      <c r="K4799" s="27">
        <v>2</v>
      </c>
      <c r="L4799" s="27">
        <v>1</v>
      </c>
      <c r="M4799" s="27">
        <v>0</v>
      </c>
      <c r="N4799" s="27">
        <v>0</v>
      </c>
      <c r="O4799" s="27">
        <v>0</v>
      </c>
      <c r="P4799" s="27">
        <v>39029000000</v>
      </c>
      <c r="Q4799" s="27">
        <v>39030285468.384079</v>
      </c>
      <c r="R4799" s="27">
        <v>1</v>
      </c>
      <c r="S4799" s="27">
        <v>1</v>
      </c>
      <c r="T4799" s="33">
        <v>0.69736071622307827</v>
      </c>
      <c r="U4799" s="27">
        <v>51775933.600000001</v>
      </c>
      <c r="V4799" s="27">
        <v>3965961000</v>
      </c>
      <c r="W4799" s="27">
        <v>33299000</v>
      </c>
      <c r="X4799" s="27"/>
      <c r="Y4799" s="27"/>
      <c r="Z4799" s="27">
        <v>1</v>
      </c>
    </row>
    <row r="4800" spans="1:26">
      <c r="A4800" s="27">
        <v>1996</v>
      </c>
      <c r="B4800" t="s">
        <v>56</v>
      </c>
      <c r="C4800" s="27"/>
      <c r="D4800" s="27"/>
      <c r="E4800" s="27"/>
      <c r="F4800" s="27">
        <v>0</v>
      </c>
      <c r="G4800" s="27">
        <v>0</v>
      </c>
      <c r="H4800" s="27">
        <v>1</v>
      </c>
      <c r="I4800" s="27">
        <v>0</v>
      </c>
      <c r="J4800" s="27">
        <v>0</v>
      </c>
      <c r="K4800" s="27">
        <v>2</v>
      </c>
      <c r="L4800" s="27">
        <v>1</v>
      </c>
      <c r="M4800" s="27">
        <v>0</v>
      </c>
      <c r="N4800" s="27">
        <v>0</v>
      </c>
      <c r="O4800" s="27">
        <v>0</v>
      </c>
      <c r="P4800" s="27">
        <v>43162000000</v>
      </c>
      <c r="Q4800" s="27">
        <v>43161452678.438255</v>
      </c>
      <c r="R4800" s="27">
        <v>0</v>
      </c>
      <c r="S4800" s="27">
        <v>1</v>
      </c>
      <c r="T4800" s="33">
        <v>0.69966405838602452</v>
      </c>
      <c r="U4800" s="27">
        <v>3307308.1</v>
      </c>
      <c r="V4800" s="27">
        <v>3731709000</v>
      </c>
      <c r="W4800" s="27">
        <v>31945000</v>
      </c>
      <c r="X4800" s="27"/>
      <c r="Y4800" s="27"/>
      <c r="Z4800" s="27">
        <v>1</v>
      </c>
    </row>
    <row r="4801" spans="1:26">
      <c r="A4801" s="27">
        <v>1997</v>
      </c>
      <c r="B4801" t="s">
        <v>56</v>
      </c>
      <c r="C4801" s="27"/>
      <c r="D4801" s="27"/>
      <c r="E4801" s="27"/>
      <c r="F4801" s="27">
        <v>0</v>
      </c>
      <c r="G4801" s="27">
        <v>0</v>
      </c>
      <c r="H4801" s="27">
        <v>1</v>
      </c>
      <c r="I4801" s="27">
        <v>0</v>
      </c>
      <c r="J4801" s="27">
        <v>0</v>
      </c>
      <c r="K4801" s="27">
        <v>2</v>
      </c>
      <c r="L4801" s="27">
        <v>1</v>
      </c>
      <c r="M4801" s="27">
        <v>0</v>
      </c>
      <c r="N4801" s="27">
        <v>0</v>
      </c>
      <c r="O4801" s="27">
        <v>0</v>
      </c>
      <c r="P4801" s="27">
        <v>39147000000</v>
      </c>
      <c r="Q4801" s="27">
        <v>39147844526.083763</v>
      </c>
      <c r="R4801" s="27">
        <v>0</v>
      </c>
      <c r="S4801" s="27">
        <v>1</v>
      </c>
      <c r="T4801" s="33">
        <v>0.71538944173936525</v>
      </c>
      <c r="U4801" s="27">
        <v>0</v>
      </c>
      <c r="V4801" s="27">
        <v>3271301000</v>
      </c>
      <c r="W4801" s="27">
        <v>30589000</v>
      </c>
      <c r="X4801" s="27"/>
      <c r="Y4801" s="27"/>
      <c r="Z4801" s="27">
        <v>1</v>
      </c>
    </row>
    <row r="4802" spans="1:26">
      <c r="A4802" s="27">
        <v>1998</v>
      </c>
      <c r="B4802" t="s">
        <v>56</v>
      </c>
      <c r="C4802" s="27"/>
      <c r="D4802" s="27"/>
      <c r="E4802" s="27"/>
      <c r="F4802" s="27">
        <v>33249977</v>
      </c>
      <c r="G4802" s="27">
        <v>0</v>
      </c>
      <c r="H4802" s="27">
        <v>1</v>
      </c>
      <c r="I4802" s="27">
        <v>0</v>
      </c>
      <c r="J4802" s="27">
        <v>0</v>
      </c>
      <c r="K4802" s="27">
        <v>2</v>
      </c>
      <c r="L4802" s="27">
        <v>1</v>
      </c>
      <c r="M4802" s="27">
        <v>0</v>
      </c>
      <c r="N4802" s="27">
        <v>0</v>
      </c>
      <c r="O4802" s="27">
        <v>0</v>
      </c>
      <c r="P4802" s="27">
        <v>41806000000</v>
      </c>
      <c r="Q4802" s="27">
        <v>41806219378.618134</v>
      </c>
      <c r="R4802" s="27">
        <v>1</v>
      </c>
      <c r="S4802" s="27">
        <v>1</v>
      </c>
      <c r="T4802" s="33">
        <v>0.63293736472878814</v>
      </c>
      <c r="U4802" s="27">
        <v>0</v>
      </c>
      <c r="V4802" s="27">
        <v>3388034000</v>
      </c>
      <c r="W4802" s="27">
        <v>29235000</v>
      </c>
      <c r="X4802" s="27"/>
      <c r="Y4802" s="27"/>
      <c r="Z4802" s="27">
        <v>1</v>
      </c>
    </row>
    <row r="4803" spans="1:26">
      <c r="A4803" s="27">
        <v>1999</v>
      </c>
      <c r="B4803" t="s">
        <v>56</v>
      </c>
      <c r="C4803" s="27"/>
      <c r="D4803" s="27"/>
      <c r="E4803" s="27"/>
      <c r="F4803" s="27">
        <v>0</v>
      </c>
      <c r="G4803" s="27">
        <v>0</v>
      </c>
      <c r="H4803" s="27">
        <v>1</v>
      </c>
      <c r="I4803" s="27">
        <v>0</v>
      </c>
      <c r="J4803" s="27">
        <v>0</v>
      </c>
      <c r="K4803" s="27">
        <v>2</v>
      </c>
      <c r="L4803" s="27">
        <v>1</v>
      </c>
      <c r="M4803" s="27">
        <v>0</v>
      </c>
      <c r="N4803" s="27">
        <v>0</v>
      </c>
      <c r="O4803" s="27">
        <v>0</v>
      </c>
      <c r="P4803" s="27">
        <v>41632000000</v>
      </c>
      <c r="Q4803" s="27">
        <v>41632027599.853127</v>
      </c>
      <c r="R4803" s="27">
        <v>1</v>
      </c>
      <c r="S4803" s="27">
        <v>1</v>
      </c>
      <c r="T4803" s="33">
        <v>0.59173831677950461</v>
      </c>
      <c r="U4803" s="27">
        <v>117609009.09999999</v>
      </c>
      <c r="V4803" s="27">
        <v>3193598000</v>
      </c>
      <c r="W4803" s="27">
        <v>27881000</v>
      </c>
      <c r="X4803" s="27"/>
      <c r="Y4803" s="27"/>
      <c r="Z4803" s="27">
        <v>1</v>
      </c>
    </row>
    <row r="4804" spans="1:26">
      <c r="A4804" s="27">
        <v>2000</v>
      </c>
      <c r="B4804" t="s">
        <v>56</v>
      </c>
      <c r="C4804" s="27">
        <v>0</v>
      </c>
      <c r="D4804" s="27">
        <v>0</v>
      </c>
      <c r="E4804" s="27">
        <v>0</v>
      </c>
      <c r="F4804" s="27">
        <v>3000000</v>
      </c>
      <c r="G4804" s="27">
        <v>0</v>
      </c>
      <c r="H4804" s="27">
        <v>1</v>
      </c>
      <c r="I4804" s="27">
        <v>0</v>
      </c>
      <c r="J4804" s="27">
        <v>0</v>
      </c>
      <c r="K4804" s="27">
        <v>2</v>
      </c>
      <c r="L4804" s="27">
        <v>1</v>
      </c>
      <c r="M4804" s="27">
        <v>1</v>
      </c>
      <c r="N4804" s="27">
        <v>0</v>
      </c>
      <c r="O4804" s="27">
        <v>0</v>
      </c>
      <c r="P4804" s="27">
        <v>38859000000</v>
      </c>
      <c r="Q4804" s="27">
        <v>38857251336.34481</v>
      </c>
      <c r="R4804" s="27">
        <v>1</v>
      </c>
      <c r="S4804" s="27">
        <v>1</v>
      </c>
      <c r="T4804" s="33">
        <v>0.62919927379193319</v>
      </c>
      <c r="U4804" s="27">
        <v>111645055</v>
      </c>
      <c r="V4804" s="27">
        <v>2837106000</v>
      </c>
      <c r="W4804" s="27">
        <v>26524000</v>
      </c>
      <c r="X4804" s="27"/>
      <c r="Y4804" s="27"/>
      <c r="Z4804" s="27">
        <v>1</v>
      </c>
    </row>
    <row r="4805" spans="1:26">
      <c r="A4805" s="27">
        <v>2001</v>
      </c>
      <c r="B4805" t="s">
        <v>56</v>
      </c>
      <c r="C4805" s="27">
        <v>0</v>
      </c>
      <c r="D4805" s="27">
        <v>0</v>
      </c>
      <c r="E4805" s="27">
        <v>0</v>
      </c>
      <c r="F4805" s="27">
        <v>0</v>
      </c>
      <c r="G4805" s="27">
        <v>0</v>
      </c>
      <c r="H4805" s="27">
        <v>1</v>
      </c>
      <c r="I4805" s="27">
        <v>0</v>
      </c>
      <c r="J4805" s="27">
        <v>0</v>
      </c>
      <c r="K4805" s="27">
        <v>2</v>
      </c>
      <c r="L4805" s="27">
        <v>1</v>
      </c>
      <c r="M4805" s="27">
        <v>1</v>
      </c>
      <c r="N4805" s="27">
        <v>0</v>
      </c>
      <c r="O4805" s="27">
        <v>0</v>
      </c>
      <c r="P4805" s="27">
        <v>39460000000</v>
      </c>
      <c r="Q4805" s="27">
        <v>39459581217.375916</v>
      </c>
      <c r="R4805" s="27">
        <v>1</v>
      </c>
      <c r="S4805" s="27">
        <v>1</v>
      </c>
      <c r="T4805" s="33">
        <v>0.61588871891054842</v>
      </c>
      <c r="U4805" s="27">
        <v>107687937</v>
      </c>
      <c r="V4805" s="27">
        <v>2499786000</v>
      </c>
      <c r="W4805" s="27">
        <v>25170000</v>
      </c>
      <c r="X4805" s="27"/>
      <c r="Y4805" s="27"/>
      <c r="Z4805" s="27">
        <v>1</v>
      </c>
    </row>
    <row r="4806" spans="1:26">
      <c r="A4806" s="27">
        <v>2002</v>
      </c>
      <c r="B4806" t="s">
        <v>56</v>
      </c>
      <c r="C4806" s="27">
        <v>6000000</v>
      </c>
      <c r="D4806" s="27">
        <v>1200000</v>
      </c>
      <c r="E4806" s="27">
        <v>6000000</v>
      </c>
      <c r="F4806" s="27">
        <v>6700740.5625</v>
      </c>
      <c r="G4806" s="27">
        <v>0</v>
      </c>
      <c r="H4806" s="27">
        <v>1</v>
      </c>
      <c r="I4806" s="27">
        <v>0</v>
      </c>
      <c r="J4806" s="27">
        <v>0</v>
      </c>
      <c r="K4806" s="27">
        <v>2</v>
      </c>
      <c r="L4806" s="27">
        <v>1</v>
      </c>
      <c r="M4806" s="27">
        <v>1</v>
      </c>
      <c r="N4806" s="27">
        <v>0</v>
      </c>
      <c r="O4806" s="27">
        <v>0</v>
      </c>
      <c r="P4806" s="27">
        <v>42238000000</v>
      </c>
      <c r="Q4806" s="27">
        <v>42236836820.615189</v>
      </c>
      <c r="R4806" s="27">
        <v>1</v>
      </c>
      <c r="S4806" s="27">
        <v>1</v>
      </c>
      <c r="T4806" s="33">
        <v>0.62466195784303247</v>
      </c>
      <c r="U4806" s="27">
        <v>116495909.3</v>
      </c>
      <c r="V4806" s="27">
        <v>2549242000</v>
      </c>
      <c r="W4806" s="27">
        <v>23816000</v>
      </c>
      <c r="X4806" s="27"/>
      <c r="Y4806" s="27"/>
      <c r="Z4806" s="27">
        <v>1</v>
      </c>
    </row>
    <row r="4807" spans="1:26">
      <c r="A4807" s="27">
        <v>2003</v>
      </c>
      <c r="B4807" t="s">
        <v>56</v>
      </c>
      <c r="C4807" s="27">
        <v>6000000</v>
      </c>
      <c r="D4807" s="27">
        <v>2400000</v>
      </c>
      <c r="E4807" s="27">
        <v>6000000</v>
      </c>
      <c r="F4807" s="27">
        <v>5000000</v>
      </c>
      <c r="G4807" s="27">
        <v>0</v>
      </c>
      <c r="H4807" s="27">
        <v>1</v>
      </c>
      <c r="I4807" s="27">
        <v>0</v>
      </c>
      <c r="J4807" s="27">
        <v>0</v>
      </c>
      <c r="K4807" s="27">
        <v>2</v>
      </c>
      <c r="L4807" s="27">
        <v>1</v>
      </c>
      <c r="M4807" s="27">
        <v>1</v>
      </c>
      <c r="N4807" s="27">
        <v>0</v>
      </c>
      <c r="O4807" s="27">
        <v>0</v>
      </c>
      <c r="P4807" s="27">
        <v>52064000000</v>
      </c>
      <c r="Q4807" s="27">
        <v>52064058833.97393</v>
      </c>
      <c r="R4807" s="27">
        <v>1</v>
      </c>
      <c r="S4807" s="27">
        <v>1</v>
      </c>
      <c r="T4807" s="33">
        <v>0.61793375018798091</v>
      </c>
      <c r="U4807" s="27">
        <v>127331283.3</v>
      </c>
      <c r="V4807" s="27">
        <v>2719043000</v>
      </c>
      <c r="W4807" s="27">
        <v>22460000</v>
      </c>
      <c r="X4807" s="27"/>
      <c r="Y4807" s="27"/>
      <c r="Z4807" s="27">
        <v>1</v>
      </c>
    </row>
    <row r="4808" spans="1:26">
      <c r="A4808" s="27">
        <v>2004</v>
      </c>
      <c r="B4808" t="s">
        <v>56</v>
      </c>
      <c r="C4808" s="27">
        <v>6000000</v>
      </c>
      <c r="D4808" s="27">
        <v>3600000</v>
      </c>
      <c r="E4808" s="27">
        <v>6000000</v>
      </c>
      <c r="F4808" s="27">
        <v>604098.125</v>
      </c>
      <c r="G4808" s="27">
        <v>0</v>
      </c>
      <c r="H4808" s="27">
        <v>1</v>
      </c>
      <c r="I4808" s="27">
        <v>0</v>
      </c>
      <c r="J4808" s="27">
        <v>0</v>
      </c>
      <c r="K4808" s="27">
        <v>2</v>
      </c>
      <c r="L4808" s="27">
        <v>1</v>
      </c>
      <c r="M4808" s="27">
        <v>1</v>
      </c>
      <c r="N4808" s="27">
        <v>0</v>
      </c>
      <c r="O4808" s="27">
        <v>0</v>
      </c>
      <c r="P4808" s="27">
        <v>59626000000</v>
      </c>
      <c r="Q4808" s="27">
        <v>59626020162.381599</v>
      </c>
      <c r="R4808" s="27">
        <v>1</v>
      </c>
      <c r="S4808" s="27">
        <v>1</v>
      </c>
      <c r="T4808" s="33">
        <v>0.67108711240801089</v>
      </c>
      <c r="U4808" s="27">
        <v>133075873.90000001</v>
      </c>
      <c r="V4808" s="27">
        <v>2580993000</v>
      </c>
      <c r="W4808" s="27">
        <v>21106000</v>
      </c>
      <c r="X4808" s="27"/>
      <c r="Y4808" s="27"/>
      <c r="Z4808" s="27">
        <v>1</v>
      </c>
    </row>
    <row r="4809" spans="1:26">
      <c r="A4809" s="27">
        <v>2005</v>
      </c>
      <c r="B4809" t="s">
        <v>56</v>
      </c>
      <c r="C4809" s="27">
        <v>6000000</v>
      </c>
      <c r="D4809" s="27">
        <v>4800000</v>
      </c>
      <c r="E4809" s="27">
        <v>6000000</v>
      </c>
      <c r="F4809" s="27">
        <v>0</v>
      </c>
      <c r="G4809" s="27">
        <v>0</v>
      </c>
      <c r="H4809" s="27">
        <v>1</v>
      </c>
      <c r="I4809" s="27">
        <v>0</v>
      </c>
      <c r="J4809" s="27">
        <v>0</v>
      </c>
      <c r="K4809" s="27">
        <v>2</v>
      </c>
      <c r="L4809" s="27">
        <v>1</v>
      </c>
      <c r="M4809" s="27">
        <v>1</v>
      </c>
      <c r="N4809" s="27">
        <v>0</v>
      </c>
      <c r="O4809" s="27">
        <v>0</v>
      </c>
      <c r="P4809" s="27">
        <v>62343000000</v>
      </c>
      <c r="Q4809" s="27">
        <v>62343022650.874222</v>
      </c>
      <c r="R4809" s="27">
        <v>1</v>
      </c>
      <c r="S4809" s="27">
        <v>1</v>
      </c>
      <c r="T4809" s="33">
        <v>0.69599608558540027</v>
      </c>
      <c r="U4809" s="27">
        <v>122472717</v>
      </c>
      <c r="V4809" s="27">
        <v>2307884000</v>
      </c>
      <c r="W4809" s="27">
        <v>19752000</v>
      </c>
      <c r="X4809" s="27"/>
      <c r="Y4809" s="27"/>
      <c r="Z4809" s="27">
        <v>1</v>
      </c>
    </row>
    <row r="4810" spans="1:26">
      <c r="A4810" s="27">
        <v>2006</v>
      </c>
      <c r="B4810" t="s">
        <v>56</v>
      </c>
      <c r="C4810" s="27">
        <v>6000000</v>
      </c>
      <c r="D4810" s="27">
        <v>6000000</v>
      </c>
      <c r="E4810" s="27">
        <v>6000000</v>
      </c>
      <c r="F4810" s="27">
        <v>2501255.25</v>
      </c>
      <c r="G4810" s="27">
        <v>0</v>
      </c>
      <c r="H4810" s="27">
        <v>1</v>
      </c>
      <c r="I4810" s="27">
        <v>0</v>
      </c>
      <c r="J4810" s="27">
        <v>0</v>
      </c>
      <c r="K4810" s="27">
        <v>2</v>
      </c>
      <c r="L4810" s="27">
        <v>1</v>
      </c>
      <c r="M4810" s="27">
        <v>1</v>
      </c>
      <c r="N4810" s="27">
        <v>0</v>
      </c>
      <c r="O4810" s="27">
        <v>0</v>
      </c>
      <c r="P4810" s="27">
        <v>68641000000.000008</v>
      </c>
      <c r="Q4810" s="27">
        <v>68640825480.922279</v>
      </c>
      <c r="R4810" s="27">
        <v>1</v>
      </c>
      <c r="S4810" s="27">
        <v>1</v>
      </c>
      <c r="T4810" s="33">
        <v>0.83568345932575372</v>
      </c>
      <c r="U4810" s="27">
        <v>128910531.59999999</v>
      </c>
      <c r="V4810" s="27">
        <v>2318390000</v>
      </c>
      <c r="W4810" s="27">
        <v>18396000</v>
      </c>
      <c r="X4810" s="27"/>
      <c r="Y4810" s="27"/>
      <c r="Z4810" s="27">
        <v>1</v>
      </c>
    </row>
    <row r="4811" spans="1:26">
      <c r="A4811" s="27">
        <v>2007</v>
      </c>
      <c r="B4811" t="s">
        <v>56</v>
      </c>
      <c r="C4811" s="27">
        <v>6000000</v>
      </c>
      <c r="D4811" s="27">
        <v>6000000</v>
      </c>
      <c r="E4811" s="27">
        <v>6000000</v>
      </c>
      <c r="F4811" s="27">
        <v>0</v>
      </c>
      <c r="G4811" s="27">
        <v>0</v>
      </c>
      <c r="H4811" s="27">
        <v>1</v>
      </c>
      <c r="I4811" s="27">
        <v>0</v>
      </c>
      <c r="J4811" s="27">
        <v>0</v>
      </c>
      <c r="K4811" s="27">
        <v>2</v>
      </c>
      <c r="L4811" s="27">
        <v>1</v>
      </c>
      <c r="M4811" s="27">
        <v>1</v>
      </c>
      <c r="N4811" s="27">
        <v>0</v>
      </c>
      <c r="O4811" s="27">
        <v>0</v>
      </c>
      <c r="P4811" s="27">
        <v>79041000000</v>
      </c>
      <c r="Q4811" s="27">
        <v>79041294874.455292</v>
      </c>
      <c r="R4811" s="27">
        <v>1</v>
      </c>
      <c r="S4811" s="27">
        <v>1</v>
      </c>
      <c r="T4811" s="33">
        <v>0.90473952627382648</v>
      </c>
      <c r="U4811" s="27">
        <v>135410042.30000001</v>
      </c>
      <c r="V4811" s="27">
        <v>2630928000</v>
      </c>
      <c r="W4811" s="27">
        <v>17041000</v>
      </c>
      <c r="X4811" s="27"/>
      <c r="Y4811" s="27"/>
      <c r="Z4811" s="27">
        <v>1</v>
      </c>
    </row>
    <row r="4812" spans="1:26">
      <c r="A4812" s="27">
        <v>2008</v>
      </c>
      <c r="B4812" t="s">
        <v>56</v>
      </c>
      <c r="C4812" s="27">
        <v>5600000</v>
      </c>
      <c r="D4812" s="27">
        <v>5600000</v>
      </c>
      <c r="E4812" s="27">
        <v>5600000</v>
      </c>
      <c r="F4812" s="27">
        <v>515000000</v>
      </c>
      <c r="G4812" s="27">
        <v>0</v>
      </c>
      <c r="H4812" s="27">
        <v>1</v>
      </c>
      <c r="I4812" s="27">
        <v>0</v>
      </c>
      <c r="J4812" s="27">
        <v>0</v>
      </c>
      <c r="K4812" s="27">
        <v>2</v>
      </c>
      <c r="L4812" s="27">
        <v>1</v>
      </c>
      <c r="M4812" s="27">
        <v>1</v>
      </c>
      <c r="N4812" s="27">
        <v>0</v>
      </c>
      <c r="O4812" s="27">
        <v>0</v>
      </c>
      <c r="P4812" s="27">
        <v>92507000000</v>
      </c>
      <c r="Q4812" s="27">
        <v>92507257783.569672</v>
      </c>
      <c r="R4812" s="27">
        <v>1</v>
      </c>
      <c r="S4812" s="27">
        <v>1</v>
      </c>
      <c r="T4812" s="33">
        <v>0.91944034308119871</v>
      </c>
      <c r="U4812" s="27">
        <v>131984196</v>
      </c>
      <c r="V4812" s="27">
        <v>2587916000</v>
      </c>
      <c r="W4812" s="27">
        <v>15708000</v>
      </c>
      <c r="X4812" s="27">
        <v>4343000000</v>
      </c>
      <c r="Y4812" s="27"/>
      <c r="Z4812" s="27">
        <v>1</v>
      </c>
    </row>
    <row r="4813" spans="1:26">
      <c r="A4813" s="27">
        <v>2009</v>
      </c>
      <c r="B4813" t="s">
        <v>56</v>
      </c>
      <c r="C4813" s="27">
        <v>5200000</v>
      </c>
      <c r="D4813" s="27">
        <v>5200000</v>
      </c>
      <c r="E4813" s="27">
        <v>5200000</v>
      </c>
      <c r="F4813" s="27">
        <v>1365255.5</v>
      </c>
      <c r="G4813" s="27">
        <v>0</v>
      </c>
      <c r="H4813" s="27">
        <v>1</v>
      </c>
      <c r="I4813" s="27">
        <v>0</v>
      </c>
      <c r="J4813" s="27">
        <v>0</v>
      </c>
      <c r="K4813" s="27">
        <v>2</v>
      </c>
      <c r="L4813" s="27">
        <v>1</v>
      </c>
      <c r="M4813" s="27">
        <v>1</v>
      </c>
      <c r="N4813" s="27">
        <v>0</v>
      </c>
      <c r="O4813" s="27">
        <v>0</v>
      </c>
      <c r="P4813" s="27">
        <v>92897000000</v>
      </c>
      <c r="Q4813" s="27">
        <v>92897320375.817596</v>
      </c>
      <c r="R4813" s="27">
        <v>1</v>
      </c>
      <c r="S4813" s="27">
        <v>1</v>
      </c>
      <c r="T4813" s="33">
        <v>0.81595367947064712</v>
      </c>
      <c r="U4813" s="27">
        <v>880135738.29999995</v>
      </c>
      <c r="V4813" s="27">
        <v>2586980000</v>
      </c>
      <c r="W4813" s="27">
        <v>14332000</v>
      </c>
      <c r="X4813" s="27">
        <v>4926000000</v>
      </c>
      <c r="Y4813" s="27"/>
      <c r="Z4813" s="27">
        <v>1</v>
      </c>
    </row>
    <row r="4814" spans="1:26">
      <c r="A4814" s="27">
        <v>2010</v>
      </c>
      <c r="B4814" t="s">
        <v>56</v>
      </c>
      <c r="C4814" s="27">
        <v>4800000</v>
      </c>
      <c r="D4814" s="27">
        <v>4800000</v>
      </c>
      <c r="E4814" s="27">
        <v>4800000</v>
      </c>
      <c r="F4814" s="27">
        <v>0</v>
      </c>
      <c r="G4814" s="27">
        <v>0</v>
      </c>
      <c r="H4814" s="27">
        <v>1</v>
      </c>
      <c r="I4814" s="27">
        <v>0</v>
      </c>
      <c r="J4814" s="27">
        <v>0</v>
      </c>
      <c r="K4814" s="27">
        <v>2</v>
      </c>
      <c r="L4814" s="27">
        <v>1</v>
      </c>
      <c r="M4814" s="27">
        <v>1</v>
      </c>
      <c r="N4814" s="27">
        <v>0</v>
      </c>
      <c r="O4814" s="27">
        <v>0</v>
      </c>
      <c r="P4814" s="27">
        <v>93217000000</v>
      </c>
      <c r="Q4814" s="27">
        <v>93216746661.597672</v>
      </c>
      <c r="R4814" s="27">
        <v>1</v>
      </c>
      <c r="S4814" s="27">
        <v>1</v>
      </c>
      <c r="T4814" s="33">
        <v>1.0070075781651076</v>
      </c>
      <c r="U4814" s="27">
        <v>864606804.29999995</v>
      </c>
      <c r="V4814" s="27">
        <v>2505078000</v>
      </c>
      <c r="W4814" s="27">
        <v>12977000</v>
      </c>
      <c r="X4814" s="27">
        <v>4585000000</v>
      </c>
      <c r="Y4814" s="27"/>
      <c r="Z4814" s="27">
        <v>1</v>
      </c>
    </row>
    <row r="4815" spans="1:26">
      <c r="A4815" s="27">
        <v>2011</v>
      </c>
      <c r="B4815" t="s">
        <v>56</v>
      </c>
      <c r="C4815" s="27">
        <v>188400000</v>
      </c>
      <c r="D4815" s="27">
        <v>41200000</v>
      </c>
      <c r="E4815" s="27">
        <v>188400000</v>
      </c>
      <c r="F4815" s="27">
        <v>184000000</v>
      </c>
      <c r="G4815" s="27">
        <v>0</v>
      </c>
      <c r="H4815" s="27">
        <v>1</v>
      </c>
      <c r="I4815" s="27">
        <v>0</v>
      </c>
      <c r="J4815" s="27">
        <v>0</v>
      </c>
      <c r="K4815" s="27">
        <v>2</v>
      </c>
      <c r="L4815" s="27">
        <v>1</v>
      </c>
      <c r="M4815" s="27">
        <v>1</v>
      </c>
      <c r="N4815" s="27">
        <v>0</v>
      </c>
      <c r="O4815" s="27">
        <v>0</v>
      </c>
      <c r="P4815" s="27">
        <v>101371000000</v>
      </c>
      <c r="Q4815" s="27">
        <v>101370474295.10872</v>
      </c>
      <c r="R4815" s="27">
        <v>1</v>
      </c>
      <c r="S4815" s="27">
        <v>1</v>
      </c>
      <c r="T4815" s="33">
        <v>1.116808011796752</v>
      </c>
      <c r="U4815" s="27">
        <v>861934435.29999995</v>
      </c>
      <c r="V4815" s="27">
        <v>2896928000</v>
      </c>
      <c r="W4815" s="27">
        <v>11621000</v>
      </c>
      <c r="X4815" s="27">
        <v>4782000000</v>
      </c>
      <c r="Y4815" s="27"/>
      <c r="Z4815" s="27">
        <v>1</v>
      </c>
    </row>
    <row r="4816" spans="1:26">
      <c r="A4816" s="27">
        <v>2012</v>
      </c>
      <c r="B4816" t="s">
        <v>56</v>
      </c>
      <c r="C4816" s="27">
        <v>188000000</v>
      </c>
      <c r="D4816" s="27">
        <v>77600000</v>
      </c>
      <c r="E4816" s="27">
        <v>188000000</v>
      </c>
      <c r="F4816" s="27">
        <v>0</v>
      </c>
      <c r="G4816" s="27">
        <v>0</v>
      </c>
      <c r="H4816" s="27">
        <v>1</v>
      </c>
      <c r="I4816" s="27">
        <v>0</v>
      </c>
      <c r="J4816" s="27">
        <v>0</v>
      </c>
      <c r="K4816" s="27">
        <v>2</v>
      </c>
      <c r="L4816" s="27">
        <v>1</v>
      </c>
      <c r="M4816" s="27">
        <v>1</v>
      </c>
      <c r="N4816" s="27">
        <v>0</v>
      </c>
      <c r="O4816" s="27">
        <v>0</v>
      </c>
      <c r="P4816" s="27">
        <v>98266000000</v>
      </c>
      <c r="Q4816" s="27">
        <v>98266306615.363235</v>
      </c>
      <c r="R4816" s="27">
        <v>1</v>
      </c>
      <c r="S4816" s="27">
        <v>1</v>
      </c>
      <c r="T4816" s="33">
        <v>0.99562684078172081</v>
      </c>
      <c r="U4816" s="27">
        <v>862860781.70000005</v>
      </c>
      <c r="V4816" s="27">
        <v>2979254000</v>
      </c>
      <c r="W4816" s="27">
        <v>10267000</v>
      </c>
      <c r="X4816" s="27">
        <v>5058000000</v>
      </c>
      <c r="Y4816" s="27"/>
      <c r="Z4816" s="27">
        <v>1</v>
      </c>
    </row>
    <row r="4817" spans="1:26">
      <c r="A4817" s="27">
        <v>2013</v>
      </c>
      <c r="B4817" t="s">
        <v>56</v>
      </c>
      <c r="C4817" s="27">
        <v>187600000</v>
      </c>
      <c r="D4817" s="27">
        <v>114000000</v>
      </c>
      <c r="E4817" s="27">
        <v>187600000</v>
      </c>
      <c r="F4817" s="27">
        <v>3228014.75</v>
      </c>
      <c r="G4817" s="27">
        <v>0</v>
      </c>
      <c r="H4817" s="27">
        <v>1</v>
      </c>
      <c r="I4817" s="27">
        <v>0</v>
      </c>
      <c r="J4817" s="27">
        <v>0</v>
      </c>
      <c r="K4817" s="27">
        <v>2</v>
      </c>
      <c r="L4817" s="27">
        <v>1</v>
      </c>
      <c r="M4817" s="27">
        <v>1</v>
      </c>
      <c r="N4817" s="27">
        <v>0</v>
      </c>
      <c r="O4817" s="27">
        <v>0</v>
      </c>
      <c r="P4817" s="27">
        <v>106826000000</v>
      </c>
      <c r="Q4817" s="27">
        <v>106825649872.10754</v>
      </c>
      <c r="R4817" s="27">
        <v>1</v>
      </c>
      <c r="S4817" s="27">
        <v>1</v>
      </c>
      <c r="T4817" s="33">
        <v>0.99710818219516861</v>
      </c>
      <c r="U4817" s="27">
        <v>864589961.60000002</v>
      </c>
      <c r="V4817" s="27">
        <v>4235948000</v>
      </c>
      <c r="W4817" s="27">
        <v>8912000</v>
      </c>
      <c r="X4817" s="27">
        <v>5589000000</v>
      </c>
      <c r="Y4817" s="27"/>
      <c r="Z4817" s="27">
        <v>1</v>
      </c>
    </row>
    <row r="4818" spans="1:26">
      <c r="A4818" s="27">
        <v>2014</v>
      </c>
      <c r="B4818" t="s">
        <v>56</v>
      </c>
      <c r="C4818" s="27">
        <v>587200000</v>
      </c>
      <c r="D4818" s="27">
        <v>235400000</v>
      </c>
      <c r="E4818" s="27">
        <v>487200000</v>
      </c>
      <c r="F4818" s="27">
        <v>400000000</v>
      </c>
      <c r="G4818" s="27">
        <v>0</v>
      </c>
      <c r="H4818" s="27">
        <v>1</v>
      </c>
      <c r="I4818" s="27">
        <v>0</v>
      </c>
      <c r="J4818" s="27">
        <v>0</v>
      </c>
      <c r="K4818" s="27">
        <v>2</v>
      </c>
      <c r="L4818" s="27">
        <v>1</v>
      </c>
      <c r="M4818" s="27">
        <v>1</v>
      </c>
      <c r="N4818" s="27">
        <v>0</v>
      </c>
      <c r="O4818" s="27">
        <v>0</v>
      </c>
      <c r="P4818" s="27">
        <v>110081000000</v>
      </c>
      <c r="Q4818" s="27">
        <v>110081248587.369</v>
      </c>
      <c r="R4818" s="27">
        <v>1</v>
      </c>
      <c r="S4818" s="27">
        <v>1</v>
      </c>
      <c r="T4818" s="33">
        <v>0.96696016921402161</v>
      </c>
      <c r="U4818" s="27">
        <v>813393807.79999995</v>
      </c>
      <c r="V4818" s="27">
        <v>4018411000</v>
      </c>
      <c r="W4818" s="27">
        <v>7564000</v>
      </c>
      <c r="X4818" s="27">
        <v>5299000000</v>
      </c>
      <c r="Y4818" s="27"/>
      <c r="Z4818" s="27">
        <v>1</v>
      </c>
    </row>
    <row r="4819" spans="1:26">
      <c r="A4819" s="27">
        <v>2015</v>
      </c>
      <c r="B4819" t="s">
        <v>56</v>
      </c>
      <c r="C4819" s="27">
        <v>586800000</v>
      </c>
      <c r="D4819" s="27">
        <v>356800000</v>
      </c>
      <c r="E4819" s="27">
        <v>486800000</v>
      </c>
      <c r="F4819" s="27">
        <v>0</v>
      </c>
      <c r="G4819" s="27">
        <v>0</v>
      </c>
      <c r="H4819" s="27">
        <v>1</v>
      </c>
      <c r="I4819" s="27">
        <v>0</v>
      </c>
      <c r="J4819" s="27">
        <v>0</v>
      </c>
      <c r="K4819" s="27">
        <v>2</v>
      </c>
      <c r="L4819" s="27">
        <v>1</v>
      </c>
      <c r="M4819" s="27">
        <v>1</v>
      </c>
      <c r="N4819" s="27">
        <v>0</v>
      </c>
      <c r="O4819" s="27">
        <v>0</v>
      </c>
      <c r="P4819" s="27">
        <v>101179000000</v>
      </c>
      <c r="Q4819" s="27">
        <v>101179808076.3598</v>
      </c>
      <c r="R4819" s="27">
        <v>1</v>
      </c>
      <c r="S4819" s="27">
        <v>1</v>
      </c>
      <c r="T4819" s="33">
        <v>0.821813335342235</v>
      </c>
      <c r="U4819" s="27">
        <v>777979308.10000002</v>
      </c>
      <c r="V4819" s="27">
        <v>4148336000</v>
      </c>
      <c r="W4819" s="27">
        <v>6202000</v>
      </c>
      <c r="X4819" s="27">
        <v>4921000000</v>
      </c>
      <c r="Y4819" s="27"/>
      <c r="Z4819" s="27">
        <v>1</v>
      </c>
    </row>
    <row r="4820" spans="1:26">
      <c r="A4820" s="27">
        <v>2016</v>
      </c>
      <c r="B4820" t="s">
        <v>56</v>
      </c>
      <c r="C4820" s="27">
        <v>586400000</v>
      </c>
      <c r="D4820" s="27">
        <v>441400000</v>
      </c>
      <c r="E4820" s="27">
        <v>486400000</v>
      </c>
      <c r="F4820" s="27">
        <v>0</v>
      </c>
      <c r="G4820" s="27">
        <v>0</v>
      </c>
      <c r="H4820" s="27">
        <v>1</v>
      </c>
      <c r="I4820" s="27">
        <v>0</v>
      </c>
      <c r="J4820" s="27">
        <v>0</v>
      </c>
      <c r="K4820" s="27">
        <v>2</v>
      </c>
      <c r="L4820" s="27">
        <v>1</v>
      </c>
      <c r="M4820" s="27">
        <v>1</v>
      </c>
      <c r="N4820" s="27">
        <v>0</v>
      </c>
      <c r="O4820" s="27">
        <v>0</v>
      </c>
      <c r="P4820" s="27">
        <v>103346000000</v>
      </c>
      <c r="Q4820" s="27">
        <v>103345296966.60719</v>
      </c>
      <c r="R4820" s="27">
        <v>1</v>
      </c>
      <c r="S4820" s="27">
        <v>1</v>
      </c>
      <c r="T4820" s="33">
        <v>0.86004996979414983</v>
      </c>
      <c r="U4820" s="27">
        <v>754736437.29999995</v>
      </c>
      <c r="V4820" s="27">
        <v>4559925000</v>
      </c>
      <c r="W4820" s="27">
        <v>5211000</v>
      </c>
      <c r="X4820" s="27">
        <v>4749000000</v>
      </c>
      <c r="Y4820" s="27"/>
      <c r="Z4820" s="27">
        <v>1</v>
      </c>
    </row>
    <row r="4821" spans="1:26">
      <c r="A4821" s="27">
        <v>2017</v>
      </c>
      <c r="B4821" t="s">
        <v>56</v>
      </c>
      <c r="C4821" s="27">
        <v>573733328</v>
      </c>
      <c r="D4821" s="27">
        <v>513733328</v>
      </c>
      <c r="E4821" s="27">
        <v>473733328</v>
      </c>
      <c r="F4821" s="27">
        <v>0</v>
      </c>
      <c r="G4821" s="27">
        <v>0</v>
      </c>
      <c r="H4821" s="27">
        <v>1</v>
      </c>
      <c r="I4821" s="27">
        <v>0</v>
      </c>
      <c r="J4821" s="27">
        <v>0</v>
      </c>
      <c r="K4821" s="27">
        <v>2</v>
      </c>
      <c r="L4821" s="27">
        <v>1</v>
      </c>
      <c r="M4821" s="27">
        <v>1</v>
      </c>
      <c r="N4821" s="27">
        <v>0</v>
      </c>
      <c r="O4821" s="27">
        <v>0</v>
      </c>
      <c r="P4821" s="27">
        <v>109326000000</v>
      </c>
      <c r="Q4821" s="27">
        <v>109708728848.53487</v>
      </c>
      <c r="R4821" s="27">
        <v>1</v>
      </c>
      <c r="S4821" s="27">
        <v>1</v>
      </c>
      <c r="T4821" s="33">
        <v>0.90809244833766045</v>
      </c>
      <c r="U4821" s="27">
        <v>799540289.5</v>
      </c>
      <c r="V4821" s="27">
        <v>5556146000</v>
      </c>
      <c r="W4821" s="27">
        <v>4206000</v>
      </c>
      <c r="X4821" s="27">
        <v>5712000000</v>
      </c>
      <c r="Y4821" s="27"/>
      <c r="Z4821" s="27">
        <v>1</v>
      </c>
    </row>
    <row r="4822" spans="1:26">
      <c r="A4822" s="27">
        <v>1975</v>
      </c>
      <c r="B4822" t="s">
        <v>21</v>
      </c>
      <c r="C4822" s="27"/>
      <c r="D4822" s="27"/>
      <c r="E4822" s="27"/>
      <c r="F4822" s="27">
        <v>59300000</v>
      </c>
      <c r="G4822" s="27">
        <v>0</v>
      </c>
      <c r="H4822" s="27">
        <v>0</v>
      </c>
      <c r="I4822" s="27">
        <v>1</v>
      </c>
      <c r="J4822" s="27">
        <v>0</v>
      </c>
      <c r="K4822" s="27">
        <v>4</v>
      </c>
      <c r="L4822" s="27">
        <v>1</v>
      </c>
      <c r="M4822" s="27">
        <v>0</v>
      </c>
      <c r="N4822" s="27">
        <v>1</v>
      </c>
      <c r="O4822" s="27">
        <v>1</v>
      </c>
      <c r="P4822" s="27"/>
      <c r="Q4822" s="27"/>
      <c r="R4822" s="27">
        <v>1</v>
      </c>
      <c r="S4822" s="27">
        <v>0</v>
      </c>
      <c r="T4822" s="33">
        <v>0.94696688960437181</v>
      </c>
      <c r="U4822" s="27">
        <v>0</v>
      </c>
      <c r="V4822" s="27">
        <v>0</v>
      </c>
      <c r="W4822" s="27">
        <v>0</v>
      </c>
      <c r="X4822" s="27"/>
      <c r="Y4822" s="27">
        <v>0</v>
      </c>
      <c r="Z4822" s="27">
        <v>1</v>
      </c>
    </row>
    <row r="4823" spans="1:26">
      <c r="A4823" s="27">
        <v>1976</v>
      </c>
      <c r="B4823" t="s">
        <v>21</v>
      </c>
      <c r="C4823" s="27"/>
      <c r="D4823" s="27"/>
      <c r="E4823" s="27"/>
      <c r="F4823" s="27">
        <v>0</v>
      </c>
      <c r="G4823" s="27">
        <v>0</v>
      </c>
      <c r="H4823" s="27">
        <v>0</v>
      </c>
      <c r="I4823" s="27">
        <v>1</v>
      </c>
      <c r="J4823" s="27">
        <v>0</v>
      </c>
      <c r="K4823" s="27">
        <v>4</v>
      </c>
      <c r="L4823" s="27">
        <v>1</v>
      </c>
      <c r="M4823" s="27">
        <v>0</v>
      </c>
      <c r="N4823" s="27">
        <v>1</v>
      </c>
      <c r="O4823" s="27">
        <v>1</v>
      </c>
      <c r="P4823" s="27"/>
      <c r="Q4823" s="27"/>
      <c r="R4823" s="27">
        <v>1</v>
      </c>
      <c r="S4823" s="27">
        <v>1</v>
      </c>
      <c r="T4823" s="33">
        <v>1.0219497573337515</v>
      </c>
      <c r="U4823" s="27">
        <v>0</v>
      </c>
      <c r="V4823" s="27">
        <v>0</v>
      </c>
      <c r="W4823" s="27">
        <v>0</v>
      </c>
      <c r="X4823" s="27"/>
      <c r="Y4823" s="27">
        <v>0</v>
      </c>
      <c r="Z4823" s="27">
        <v>1</v>
      </c>
    </row>
    <row r="4824" spans="1:26">
      <c r="A4824" s="27">
        <v>1977</v>
      </c>
      <c r="B4824" t="s">
        <v>21</v>
      </c>
      <c r="C4824" s="27"/>
      <c r="D4824" s="27"/>
      <c r="E4824" s="27"/>
      <c r="F4824" s="27">
        <v>500000</v>
      </c>
      <c r="G4824" s="27">
        <v>0</v>
      </c>
      <c r="H4824" s="27">
        <v>0</v>
      </c>
      <c r="I4824" s="27">
        <v>1</v>
      </c>
      <c r="J4824" s="27">
        <v>0</v>
      </c>
      <c r="K4824" s="27">
        <v>4</v>
      </c>
      <c r="L4824" s="27">
        <v>1</v>
      </c>
      <c r="M4824" s="27">
        <v>0</v>
      </c>
      <c r="N4824" s="27">
        <v>1</v>
      </c>
      <c r="O4824" s="27">
        <v>1</v>
      </c>
      <c r="P4824" s="27"/>
      <c r="Q4824" s="27"/>
      <c r="R4824" s="27">
        <v>1</v>
      </c>
      <c r="S4824" s="27">
        <v>1</v>
      </c>
      <c r="T4824" s="33">
        <v>1.0409624303569636</v>
      </c>
      <c r="U4824" s="27">
        <v>0</v>
      </c>
      <c r="V4824" s="27">
        <v>0</v>
      </c>
      <c r="W4824" s="27">
        <v>0</v>
      </c>
      <c r="X4824" s="27"/>
      <c r="Y4824" s="27">
        <v>0</v>
      </c>
      <c r="Z4824" s="27">
        <v>1</v>
      </c>
    </row>
    <row r="4825" spans="1:26">
      <c r="A4825" s="27">
        <v>1978</v>
      </c>
      <c r="B4825" t="s">
        <v>21</v>
      </c>
      <c r="C4825" s="27"/>
      <c r="D4825" s="27"/>
      <c r="E4825" s="27"/>
      <c r="F4825" s="27">
        <v>0</v>
      </c>
      <c r="G4825" s="27">
        <v>0</v>
      </c>
      <c r="H4825" s="27">
        <v>0</v>
      </c>
      <c r="I4825" s="27">
        <v>1</v>
      </c>
      <c r="J4825" s="27">
        <v>0</v>
      </c>
      <c r="K4825" s="27">
        <v>4</v>
      </c>
      <c r="L4825" s="27">
        <v>1</v>
      </c>
      <c r="M4825" s="27">
        <v>0</v>
      </c>
      <c r="N4825" s="27">
        <v>1</v>
      </c>
      <c r="O4825" s="27">
        <v>1</v>
      </c>
      <c r="P4825" s="27"/>
      <c r="Q4825" s="27"/>
      <c r="R4825" s="27">
        <v>1</v>
      </c>
      <c r="S4825" s="27">
        <v>1</v>
      </c>
      <c r="T4825" s="33">
        <v>0.91734575384516981</v>
      </c>
      <c r="U4825" s="27">
        <v>0</v>
      </c>
      <c r="V4825" s="27">
        <v>0</v>
      </c>
      <c r="W4825" s="27">
        <v>0</v>
      </c>
      <c r="X4825" s="27"/>
      <c r="Y4825" s="27">
        <v>0</v>
      </c>
      <c r="Z4825" s="27">
        <v>1</v>
      </c>
    </row>
    <row r="4826" spans="1:26">
      <c r="A4826" s="27">
        <v>1979</v>
      </c>
      <c r="B4826" t="s">
        <v>21</v>
      </c>
      <c r="C4826" s="27"/>
      <c r="D4826" s="27"/>
      <c r="E4826" s="27"/>
      <c r="F4826" s="27">
        <v>0</v>
      </c>
      <c r="G4826" s="27">
        <v>0</v>
      </c>
      <c r="H4826" s="27">
        <v>0</v>
      </c>
      <c r="I4826" s="27">
        <v>1</v>
      </c>
      <c r="J4826" s="27">
        <v>0</v>
      </c>
      <c r="K4826" s="27">
        <v>4</v>
      </c>
      <c r="L4826" s="27">
        <v>1</v>
      </c>
      <c r="M4826" s="27">
        <v>0</v>
      </c>
      <c r="N4826" s="27">
        <v>1</v>
      </c>
      <c r="O4826" s="27">
        <v>1</v>
      </c>
      <c r="P4826" s="27"/>
      <c r="Q4826" s="27"/>
      <c r="R4826" s="27">
        <v>1</v>
      </c>
      <c r="S4826" s="27">
        <v>1</v>
      </c>
      <c r="T4826" s="33">
        <v>0.9810294585578897</v>
      </c>
      <c r="U4826" s="27">
        <v>0</v>
      </c>
      <c r="V4826" s="27">
        <v>0</v>
      </c>
      <c r="W4826" s="27">
        <v>0</v>
      </c>
      <c r="X4826" s="27"/>
      <c r="Y4826" s="27">
        <v>0</v>
      </c>
      <c r="Z4826" s="27">
        <v>1</v>
      </c>
    </row>
    <row r="4827" spans="1:26">
      <c r="A4827" s="27">
        <v>1980</v>
      </c>
      <c r="B4827" t="s">
        <v>21</v>
      </c>
      <c r="C4827" s="27"/>
      <c r="D4827" s="27"/>
      <c r="E4827" s="27"/>
      <c r="F4827" s="27">
        <v>4400000</v>
      </c>
      <c r="G4827" s="27">
        <v>0</v>
      </c>
      <c r="H4827" s="27">
        <v>0</v>
      </c>
      <c r="I4827" s="27">
        <v>1</v>
      </c>
      <c r="J4827" s="27">
        <v>0</v>
      </c>
      <c r="K4827" s="27">
        <v>4</v>
      </c>
      <c r="L4827" s="27">
        <v>1</v>
      </c>
      <c r="M4827" s="27">
        <v>0</v>
      </c>
      <c r="N4827" s="27">
        <v>1</v>
      </c>
      <c r="O4827" s="27">
        <v>1</v>
      </c>
      <c r="P4827" s="27">
        <v>5401000000</v>
      </c>
      <c r="Q4827" s="27">
        <v>3526287037.0370374</v>
      </c>
      <c r="R4827" s="27">
        <v>1</v>
      </c>
      <c r="S4827" s="27">
        <v>1</v>
      </c>
      <c r="T4827" s="33">
        <v>0.94044734443210454</v>
      </c>
      <c r="U4827" s="27">
        <v>0</v>
      </c>
      <c r="V4827" s="27">
        <v>0</v>
      </c>
      <c r="W4827" s="27">
        <v>0</v>
      </c>
      <c r="X4827" s="27"/>
      <c r="Y4827" s="27">
        <v>20000000</v>
      </c>
      <c r="Z4827" s="27">
        <v>1</v>
      </c>
    </row>
    <row r="4828" spans="1:26">
      <c r="A4828" s="27">
        <v>1981</v>
      </c>
      <c r="B4828" t="s">
        <v>21</v>
      </c>
      <c r="C4828" s="27"/>
      <c r="D4828" s="27"/>
      <c r="E4828" s="27"/>
      <c r="F4828" s="27">
        <v>0</v>
      </c>
      <c r="G4828" s="27">
        <v>0</v>
      </c>
      <c r="H4828" s="27">
        <v>0</v>
      </c>
      <c r="I4828" s="27">
        <v>1</v>
      </c>
      <c r="J4828" s="27">
        <v>0</v>
      </c>
      <c r="K4828" s="27">
        <v>4</v>
      </c>
      <c r="L4828" s="27">
        <v>1</v>
      </c>
      <c r="M4828" s="27">
        <v>0</v>
      </c>
      <c r="N4828" s="27">
        <v>1</v>
      </c>
      <c r="O4828" s="27">
        <v>1</v>
      </c>
      <c r="P4828" s="27">
        <v>4195000000.0000005</v>
      </c>
      <c r="Q4828" s="27">
        <v>3537099150.141643</v>
      </c>
      <c r="R4828" s="27">
        <v>1</v>
      </c>
      <c r="S4828" s="27">
        <v>1</v>
      </c>
      <c r="T4828" s="33">
        <v>0.83355014400471705</v>
      </c>
      <c r="U4828" s="27">
        <v>0</v>
      </c>
      <c r="V4828" s="27">
        <v>0</v>
      </c>
      <c r="W4828" s="27">
        <v>0</v>
      </c>
      <c r="X4828" s="27"/>
      <c r="Y4828" s="27">
        <v>3190000</v>
      </c>
      <c r="Z4828" s="27">
        <v>1</v>
      </c>
    </row>
    <row r="4829" spans="1:26">
      <c r="A4829" s="27">
        <v>1982</v>
      </c>
      <c r="B4829" t="s">
        <v>21</v>
      </c>
      <c r="C4829" s="27"/>
      <c r="D4829" s="27"/>
      <c r="E4829" s="27"/>
      <c r="F4829" s="27">
        <v>0</v>
      </c>
      <c r="G4829" s="27">
        <v>0</v>
      </c>
      <c r="H4829" s="27">
        <v>0</v>
      </c>
      <c r="I4829" s="27">
        <v>1</v>
      </c>
      <c r="J4829" s="27">
        <v>0</v>
      </c>
      <c r="K4829" s="27">
        <v>4</v>
      </c>
      <c r="L4829" s="27">
        <v>1</v>
      </c>
      <c r="M4829" s="27">
        <v>0</v>
      </c>
      <c r="N4829" s="27">
        <v>1</v>
      </c>
      <c r="O4829" s="27">
        <v>1</v>
      </c>
      <c r="P4829" s="27">
        <v>4285000000</v>
      </c>
      <c r="Q4829" s="27">
        <v>3612171957.6719575</v>
      </c>
      <c r="R4829" s="27">
        <v>1</v>
      </c>
      <c r="S4829" s="27">
        <v>1</v>
      </c>
      <c r="T4829" s="33">
        <v>0.78443295677873848</v>
      </c>
      <c r="U4829" s="27">
        <v>0</v>
      </c>
      <c r="V4829" s="27">
        <v>0</v>
      </c>
      <c r="W4829" s="27">
        <v>0</v>
      </c>
      <c r="X4829" s="27"/>
      <c r="Y4829" s="27">
        <v>12000000</v>
      </c>
      <c r="Z4829" s="27">
        <v>1</v>
      </c>
    </row>
    <row r="4830" spans="1:26">
      <c r="A4830" s="27">
        <v>1983</v>
      </c>
      <c r="B4830" t="s">
        <v>21</v>
      </c>
      <c r="C4830" s="27"/>
      <c r="D4830" s="27"/>
      <c r="E4830" s="27"/>
      <c r="F4830" s="27">
        <v>500000</v>
      </c>
      <c r="G4830" s="27">
        <v>0</v>
      </c>
      <c r="H4830" s="27">
        <v>0</v>
      </c>
      <c r="I4830" s="27">
        <v>1</v>
      </c>
      <c r="J4830" s="27">
        <v>0</v>
      </c>
      <c r="K4830" s="27">
        <v>4</v>
      </c>
      <c r="L4830" s="27">
        <v>1</v>
      </c>
      <c r="M4830" s="27">
        <v>0</v>
      </c>
      <c r="N4830" s="27">
        <v>1</v>
      </c>
      <c r="O4830" s="27">
        <v>1</v>
      </c>
      <c r="P4830" s="27">
        <v>3838000000</v>
      </c>
      <c r="Q4830" s="27">
        <v>3236430348.2587066</v>
      </c>
      <c r="R4830" s="27">
        <v>1</v>
      </c>
      <c r="S4830" s="27">
        <v>1</v>
      </c>
      <c r="T4830" s="33">
        <v>0.83426891623154475</v>
      </c>
      <c r="U4830" s="27">
        <v>0</v>
      </c>
      <c r="V4830" s="27">
        <v>0</v>
      </c>
      <c r="W4830" s="27">
        <v>0</v>
      </c>
      <c r="X4830" s="27"/>
      <c r="Y4830" s="27">
        <v>0</v>
      </c>
      <c r="Z4830" s="27">
        <v>1</v>
      </c>
    </row>
    <row r="4831" spans="1:26">
      <c r="A4831" s="27">
        <v>1984</v>
      </c>
      <c r="B4831" t="s">
        <v>21</v>
      </c>
      <c r="C4831" s="27"/>
      <c r="D4831" s="27"/>
      <c r="E4831" s="27"/>
      <c r="F4831" s="27">
        <v>20200000</v>
      </c>
      <c r="G4831" s="27">
        <v>0</v>
      </c>
      <c r="H4831" s="27">
        <v>0</v>
      </c>
      <c r="I4831" s="27">
        <v>1</v>
      </c>
      <c r="J4831" s="27">
        <v>0</v>
      </c>
      <c r="K4831" s="27">
        <v>4</v>
      </c>
      <c r="L4831" s="27">
        <v>1</v>
      </c>
      <c r="M4831" s="27">
        <v>0</v>
      </c>
      <c r="N4831" s="27">
        <v>1</v>
      </c>
      <c r="O4831" s="27">
        <v>1</v>
      </c>
      <c r="P4831" s="27">
        <v>3998000000</v>
      </c>
      <c r="Q4831" s="27">
        <v>3376172169.8113208</v>
      </c>
      <c r="R4831" s="27">
        <v>1</v>
      </c>
      <c r="S4831" s="27">
        <v>1</v>
      </c>
      <c r="T4831" s="33">
        <v>0.82999599794502654</v>
      </c>
      <c r="U4831" s="27">
        <v>0</v>
      </c>
      <c r="V4831" s="27">
        <v>0</v>
      </c>
      <c r="W4831" s="27">
        <v>0</v>
      </c>
      <c r="X4831" s="27"/>
      <c r="Y4831" s="27"/>
      <c r="Z4831" s="27">
        <v>1</v>
      </c>
    </row>
    <row r="4832" spans="1:26">
      <c r="A4832" s="27">
        <v>1985</v>
      </c>
      <c r="B4832" t="s">
        <v>21</v>
      </c>
      <c r="C4832" s="27"/>
      <c r="D4832" s="27"/>
      <c r="E4832" s="27"/>
      <c r="F4832" s="27">
        <v>0</v>
      </c>
      <c r="G4832" s="27">
        <v>0</v>
      </c>
      <c r="H4832" s="27">
        <v>0</v>
      </c>
      <c r="I4832" s="27">
        <v>1</v>
      </c>
      <c r="J4832" s="27">
        <v>0</v>
      </c>
      <c r="K4832" s="27">
        <v>4</v>
      </c>
      <c r="L4832" s="27">
        <v>1</v>
      </c>
      <c r="M4832" s="27">
        <v>0</v>
      </c>
      <c r="N4832" s="27">
        <v>1</v>
      </c>
      <c r="O4832" s="27">
        <v>1</v>
      </c>
      <c r="P4832" s="27">
        <v>5285000000</v>
      </c>
      <c r="Q4832" s="27">
        <v>4456240740.7407408</v>
      </c>
      <c r="R4832" s="27">
        <v>1</v>
      </c>
      <c r="S4832" s="27">
        <v>1</v>
      </c>
      <c r="T4832" s="33">
        <v>0.74915719568429318</v>
      </c>
      <c r="U4832" s="27">
        <v>0</v>
      </c>
      <c r="V4832" s="27">
        <v>0</v>
      </c>
      <c r="W4832" s="27">
        <v>5085684.5999999996</v>
      </c>
      <c r="X4832" s="27"/>
      <c r="Y4832" s="27"/>
      <c r="Z4832" s="27">
        <v>1</v>
      </c>
    </row>
    <row r="4833" spans="1:26">
      <c r="A4833" s="27">
        <v>1986</v>
      </c>
      <c r="B4833" t="s">
        <v>21</v>
      </c>
      <c r="C4833" s="27"/>
      <c r="D4833" s="27"/>
      <c r="E4833" s="27"/>
      <c r="F4833" s="27">
        <v>0</v>
      </c>
      <c r="G4833" s="27">
        <v>0</v>
      </c>
      <c r="H4833" s="27">
        <v>0</v>
      </c>
      <c r="I4833" s="27">
        <v>1</v>
      </c>
      <c r="J4833" s="27">
        <v>0</v>
      </c>
      <c r="K4833" s="27">
        <v>4</v>
      </c>
      <c r="L4833" s="27">
        <v>1</v>
      </c>
      <c r="M4833" s="27">
        <v>0</v>
      </c>
      <c r="N4833" s="27">
        <v>1</v>
      </c>
      <c r="O4833" s="27">
        <v>1</v>
      </c>
      <c r="P4833" s="27">
        <v>6203000000</v>
      </c>
      <c r="Q4833" s="27">
        <v>5247193069.3069305</v>
      </c>
      <c r="R4833" s="27">
        <v>1</v>
      </c>
      <c r="S4833" s="27">
        <v>1</v>
      </c>
      <c r="T4833" s="33">
        <v>0.7030572776909082</v>
      </c>
      <c r="U4833" s="27">
        <v>0</v>
      </c>
      <c r="V4833" s="27">
        <v>0</v>
      </c>
      <c r="W4833" s="27">
        <v>30062586.399999999</v>
      </c>
      <c r="X4833" s="27"/>
      <c r="Y4833" s="27"/>
      <c r="Z4833" s="27">
        <v>1</v>
      </c>
    </row>
    <row r="4834" spans="1:26">
      <c r="A4834" s="27">
        <v>1987</v>
      </c>
      <c r="B4834" t="s">
        <v>21</v>
      </c>
      <c r="C4834" s="27"/>
      <c r="D4834" s="27"/>
      <c r="E4834" s="27"/>
      <c r="F4834" s="27">
        <v>0</v>
      </c>
      <c r="G4834" s="27">
        <v>0</v>
      </c>
      <c r="H4834" s="27">
        <v>0</v>
      </c>
      <c r="I4834" s="27">
        <v>1</v>
      </c>
      <c r="J4834" s="27">
        <v>0</v>
      </c>
      <c r="K4834" s="27">
        <v>4</v>
      </c>
      <c r="L4834" s="27">
        <v>1</v>
      </c>
      <c r="M4834" s="27">
        <v>0</v>
      </c>
      <c r="N4834" s="27">
        <v>1</v>
      </c>
      <c r="O4834" s="27">
        <v>1</v>
      </c>
      <c r="P4834" s="27">
        <v>2803000000</v>
      </c>
      <c r="Q4834" s="27">
        <v>2354117303.0615754</v>
      </c>
      <c r="R4834" s="27">
        <v>1</v>
      </c>
      <c r="S4834" s="27">
        <v>1</v>
      </c>
      <c r="T4834" s="33">
        <v>0.74330063470010233</v>
      </c>
      <c r="U4834" s="27">
        <v>17307652</v>
      </c>
      <c r="V4834" s="27">
        <v>0</v>
      </c>
      <c r="W4834" s="27">
        <v>87193680.900000006</v>
      </c>
      <c r="X4834" s="27"/>
      <c r="Y4834" s="27"/>
      <c r="Z4834" s="27">
        <v>1</v>
      </c>
    </row>
    <row r="4835" spans="1:26">
      <c r="A4835" s="27">
        <v>1988</v>
      </c>
      <c r="B4835" t="s">
        <v>21</v>
      </c>
      <c r="C4835" s="27"/>
      <c r="D4835" s="27"/>
      <c r="E4835" s="27"/>
      <c r="F4835" s="27">
        <v>13000000</v>
      </c>
      <c r="G4835" s="27">
        <v>0</v>
      </c>
      <c r="H4835" s="27">
        <v>0</v>
      </c>
      <c r="I4835" s="27">
        <v>1</v>
      </c>
      <c r="J4835" s="27">
        <v>0</v>
      </c>
      <c r="K4835" s="27">
        <v>4</v>
      </c>
      <c r="L4835" s="27">
        <v>1</v>
      </c>
      <c r="M4835" s="27">
        <v>0</v>
      </c>
      <c r="N4835" s="27">
        <v>1</v>
      </c>
      <c r="O4835" s="27">
        <v>1</v>
      </c>
      <c r="P4835" s="27">
        <v>2463000000</v>
      </c>
      <c r="Q4835" s="27">
        <v>2093571673.6561191</v>
      </c>
      <c r="R4835" s="27">
        <v>1</v>
      </c>
      <c r="S4835" s="27">
        <v>1</v>
      </c>
      <c r="T4835" s="33">
        <v>0.80560957079318884</v>
      </c>
      <c r="U4835" s="27">
        <v>41043850</v>
      </c>
      <c r="V4835" s="27">
        <v>0</v>
      </c>
      <c r="W4835" s="27">
        <v>126779742.7</v>
      </c>
      <c r="X4835" s="27"/>
      <c r="Y4835" s="27"/>
      <c r="Z4835" s="27">
        <v>1</v>
      </c>
    </row>
    <row r="4836" spans="1:26">
      <c r="A4836" s="27">
        <v>1989</v>
      </c>
      <c r="B4836" t="s">
        <v>21</v>
      </c>
      <c r="C4836" s="27"/>
      <c r="D4836" s="27"/>
      <c r="E4836" s="27"/>
      <c r="F4836" s="27">
        <v>0</v>
      </c>
      <c r="G4836" s="27">
        <v>0</v>
      </c>
      <c r="H4836" s="27">
        <v>0</v>
      </c>
      <c r="I4836" s="27">
        <v>1</v>
      </c>
      <c r="J4836" s="27">
        <v>0</v>
      </c>
      <c r="K4836" s="27">
        <v>4</v>
      </c>
      <c r="L4836" s="27">
        <v>1</v>
      </c>
      <c r="M4836" s="27">
        <v>0</v>
      </c>
      <c r="N4836" s="27">
        <v>1</v>
      </c>
      <c r="O4836" s="27">
        <v>1</v>
      </c>
      <c r="P4836" s="27">
        <v>2574000000</v>
      </c>
      <c r="Q4836" s="27">
        <v>2314159887.2331858</v>
      </c>
      <c r="R4836" s="27">
        <v>1</v>
      </c>
      <c r="S4836" s="27">
        <v>1</v>
      </c>
      <c r="T4836" s="33">
        <v>0.74679040704290955</v>
      </c>
      <c r="U4836" s="27">
        <v>56114632</v>
      </c>
      <c r="V4836" s="27">
        <v>0</v>
      </c>
      <c r="W4836" s="27">
        <v>175901630</v>
      </c>
      <c r="X4836" s="27"/>
      <c r="Y4836" s="27"/>
      <c r="Z4836" s="27">
        <v>1</v>
      </c>
    </row>
    <row r="4837" spans="1:26">
      <c r="A4837" s="27">
        <v>1990</v>
      </c>
      <c r="B4837" t="s">
        <v>21</v>
      </c>
      <c r="C4837" s="27"/>
      <c r="D4837" s="27"/>
      <c r="E4837" s="27"/>
      <c r="F4837" s="27">
        <v>0</v>
      </c>
      <c r="G4837" s="27">
        <v>0</v>
      </c>
      <c r="H4837" s="27">
        <v>0</v>
      </c>
      <c r="I4837" s="27">
        <v>1</v>
      </c>
      <c r="J4837" s="27">
        <v>0</v>
      </c>
      <c r="K4837" s="27">
        <v>4</v>
      </c>
      <c r="L4837" s="27">
        <v>1</v>
      </c>
      <c r="M4837" s="27">
        <v>0</v>
      </c>
      <c r="N4837" s="27">
        <v>1</v>
      </c>
      <c r="O4837" s="27">
        <v>1</v>
      </c>
      <c r="P4837" s="27">
        <v>4130000000</v>
      </c>
      <c r="Q4837" s="27">
        <v>2512079324.077064</v>
      </c>
      <c r="R4837" s="27">
        <v>1</v>
      </c>
      <c r="S4837" s="27">
        <v>1</v>
      </c>
      <c r="T4837" s="33">
        <v>0.70566019682121295</v>
      </c>
      <c r="U4837" s="27">
        <v>73764921</v>
      </c>
      <c r="V4837" s="27">
        <v>0</v>
      </c>
      <c r="W4837" s="27">
        <v>267940939.09999999</v>
      </c>
      <c r="X4837" s="27"/>
      <c r="Y4837" s="27"/>
      <c r="Z4837" s="27">
        <v>1</v>
      </c>
    </row>
    <row r="4838" spans="1:26">
      <c r="A4838" s="27">
        <v>1991</v>
      </c>
      <c r="B4838" t="s">
        <v>21</v>
      </c>
      <c r="C4838" s="27"/>
      <c r="D4838" s="27"/>
      <c r="E4838" s="27"/>
      <c r="F4838" s="27">
        <v>0</v>
      </c>
      <c r="G4838" s="27">
        <v>0</v>
      </c>
      <c r="H4838" s="27">
        <v>0</v>
      </c>
      <c r="I4838" s="27">
        <v>1</v>
      </c>
      <c r="J4838" s="27">
        <v>0</v>
      </c>
      <c r="K4838" s="27">
        <v>4</v>
      </c>
      <c r="L4838" s="27">
        <v>1</v>
      </c>
      <c r="M4838" s="27">
        <v>0</v>
      </c>
      <c r="N4838" s="27">
        <v>1</v>
      </c>
      <c r="O4838" s="27">
        <v>1</v>
      </c>
      <c r="P4838" s="27">
        <v>3217000000</v>
      </c>
      <c r="Q4838" s="27">
        <v>3263761937.9574761</v>
      </c>
      <c r="R4838" s="27">
        <v>1</v>
      </c>
      <c r="S4838" s="27">
        <v>1</v>
      </c>
      <c r="T4838" s="33">
        <v>0.64778014054484578</v>
      </c>
      <c r="U4838" s="27">
        <v>117795915</v>
      </c>
      <c r="V4838" s="27">
        <v>0</v>
      </c>
      <c r="W4838" s="27">
        <v>327996181.10000002</v>
      </c>
      <c r="X4838" s="27"/>
      <c r="Y4838" s="27"/>
      <c r="Z4838" s="27">
        <v>1</v>
      </c>
    </row>
    <row r="4839" spans="1:26">
      <c r="A4839" s="27">
        <v>1992</v>
      </c>
      <c r="B4839" t="s">
        <v>21</v>
      </c>
      <c r="C4839" s="27"/>
      <c r="D4839" s="27"/>
      <c r="E4839" s="27"/>
      <c r="F4839" s="27">
        <v>0</v>
      </c>
      <c r="G4839" s="27">
        <v>0</v>
      </c>
      <c r="H4839" s="27">
        <v>0</v>
      </c>
      <c r="I4839" s="27">
        <v>1</v>
      </c>
      <c r="J4839" s="27">
        <v>0</v>
      </c>
      <c r="K4839" s="27">
        <v>4</v>
      </c>
      <c r="L4839" s="27">
        <v>1</v>
      </c>
      <c r="M4839" s="27">
        <v>0</v>
      </c>
      <c r="N4839" s="27">
        <v>1</v>
      </c>
      <c r="O4839" s="27">
        <v>1</v>
      </c>
      <c r="P4839" s="27">
        <v>2177000000</v>
      </c>
      <c r="Q4839" s="27">
        <v>2291175764.6600432</v>
      </c>
      <c r="R4839" s="27">
        <v>1</v>
      </c>
      <c r="S4839" s="27">
        <v>1</v>
      </c>
      <c r="T4839" s="33">
        <v>0.62587770846912083</v>
      </c>
      <c r="U4839" s="27">
        <v>174460000</v>
      </c>
      <c r="V4839" s="27">
        <v>0</v>
      </c>
      <c r="W4839" s="27">
        <v>417388000</v>
      </c>
      <c r="X4839" s="27"/>
      <c r="Y4839" s="27"/>
      <c r="Z4839" s="27">
        <v>1</v>
      </c>
    </row>
    <row r="4840" spans="1:26">
      <c r="A4840" s="27">
        <v>1993</v>
      </c>
      <c r="B4840" t="s">
        <v>21</v>
      </c>
      <c r="C4840" s="27"/>
      <c r="D4840" s="27"/>
      <c r="E4840" s="27"/>
      <c r="F4840" s="27">
        <v>0</v>
      </c>
      <c r="G4840" s="27">
        <v>0</v>
      </c>
      <c r="H4840" s="27">
        <v>0</v>
      </c>
      <c r="I4840" s="27">
        <v>1</v>
      </c>
      <c r="J4840" s="27">
        <v>0</v>
      </c>
      <c r="K4840" s="27">
        <v>4</v>
      </c>
      <c r="L4840" s="27">
        <v>1</v>
      </c>
      <c r="M4840" s="27">
        <v>0</v>
      </c>
      <c r="N4840" s="27">
        <v>1</v>
      </c>
      <c r="O4840" s="27">
        <v>1</v>
      </c>
      <c r="P4840" s="27">
        <v>2265000000</v>
      </c>
      <c r="Q4840" s="27">
        <v>2394823061.9321203</v>
      </c>
      <c r="R4840" s="27">
        <v>1</v>
      </c>
      <c r="S4840" s="27">
        <v>1</v>
      </c>
      <c r="T4840" s="33">
        <v>0.648154718576755</v>
      </c>
      <c r="U4840" s="27">
        <v>189358975</v>
      </c>
      <c r="V4840" s="27">
        <v>0</v>
      </c>
      <c r="W4840" s="27">
        <v>511801000</v>
      </c>
      <c r="X4840" s="27"/>
      <c r="Y4840" s="27"/>
      <c r="Z4840" s="27">
        <v>1</v>
      </c>
    </row>
    <row r="4841" spans="1:26">
      <c r="A4841" s="27">
        <v>1994</v>
      </c>
      <c r="B4841" t="s">
        <v>21</v>
      </c>
      <c r="C4841" s="27"/>
      <c r="D4841" s="27"/>
      <c r="E4841" s="27"/>
      <c r="F4841" s="27">
        <v>0</v>
      </c>
      <c r="G4841" s="27">
        <v>0</v>
      </c>
      <c r="H4841" s="27">
        <v>0</v>
      </c>
      <c r="I4841" s="27">
        <v>1</v>
      </c>
      <c r="J4841" s="27">
        <v>0</v>
      </c>
      <c r="K4841" s="27">
        <v>4</v>
      </c>
      <c r="L4841" s="27">
        <v>1</v>
      </c>
      <c r="M4841" s="27">
        <v>0</v>
      </c>
      <c r="N4841" s="27">
        <v>1</v>
      </c>
      <c r="O4841" s="27">
        <v>1</v>
      </c>
      <c r="P4841" s="27">
        <v>2458000000</v>
      </c>
      <c r="Q4841" s="27">
        <v>2460670287.7370744</v>
      </c>
      <c r="R4841" s="27">
        <v>1</v>
      </c>
      <c r="S4841" s="27">
        <v>1</v>
      </c>
      <c r="T4841" s="33">
        <v>0.69545665111729171</v>
      </c>
      <c r="U4841" s="27">
        <v>212028607.30000001</v>
      </c>
      <c r="V4841" s="27">
        <v>0</v>
      </c>
      <c r="W4841" s="27">
        <v>714316000</v>
      </c>
      <c r="X4841" s="27"/>
      <c r="Y4841" s="27"/>
      <c r="Z4841" s="27">
        <v>1</v>
      </c>
    </row>
    <row r="4842" spans="1:26">
      <c r="A4842" s="27">
        <v>1995</v>
      </c>
      <c r="B4842" t="s">
        <v>21</v>
      </c>
      <c r="C4842" s="27"/>
      <c r="D4842" s="27"/>
      <c r="E4842" s="27"/>
      <c r="F4842" s="27">
        <v>0</v>
      </c>
      <c r="G4842" s="27">
        <v>0</v>
      </c>
      <c r="H4842" s="27">
        <v>0</v>
      </c>
      <c r="I4842" s="27">
        <v>1</v>
      </c>
      <c r="J4842" s="27">
        <v>0</v>
      </c>
      <c r="K4842" s="27">
        <v>4</v>
      </c>
      <c r="L4842" s="27">
        <v>1</v>
      </c>
      <c r="M4842" s="27">
        <v>0</v>
      </c>
      <c r="N4842" s="27">
        <v>1</v>
      </c>
      <c r="O4842" s="27">
        <v>1</v>
      </c>
      <c r="P4842" s="27">
        <v>2524000000</v>
      </c>
      <c r="Q4842" s="27">
        <v>2521738759.5888476</v>
      </c>
      <c r="R4842" s="27">
        <v>1</v>
      </c>
      <c r="S4842" s="27">
        <v>1</v>
      </c>
      <c r="T4842" s="33">
        <v>0.69736071622307827</v>
      </c>
      <c r="U4842" s="27">
        <v>201843046.19999999</v>
      </c>
      <c r="V4842" s="27">
        <v>0</v>
      </c>
      <c r="W4842" s="27">
        <v>889657000</v>
      </c>
      <c r="X4842" s="27"/>
      <c r="Y4842" s="27"/>
      <c r="Z4842" s="27">
        <v>1</v>
      </c>
    </row>
    <row r="4843" spans="1:26">
      <c r="A4843" s="27">
        <v>1996</v>
      </c>
      <c r="B4843" t="s">
        <v>21</v>
      </c>
      <c r="C4843" s="27"/>
      <c r="D4843" s="27"/>
      <c r="E4843" s="27"/>
      <c r="F4843" s="27">
        <v>0</v>
      </c>
      <c r="G4843" s="27">
        <v>0</v>
      </c>
      <c r="H4843" s="27">
        <v>0</v>
      </c>
      <c r="I4843" s="27">
        <v>1</v>
      </c>
      <c r="J4843" s="27">
        <v>0</v>
      </c>
      <c r="K4843" s="27">
        <v>4</v>
      </c>
      <c r="L4843" s="27">
        <v>1</v>
      </c>
      <c r="M4843" s="27">
        <v>0</v>
      </c>
      <c r="N4843" s="27">
        <v>1</v>
      </c>
      <c r="O4843" s="27">
        <v>1</v>
      </c>
      <c r="P4843" s="27">
        <v>3468000000</v>
      </c>
      <c r="Q4843" s="27">
        <v>3523842274.8966231</v>
      </c>
      <c r="R4843" s="27">
        <v>1</v>
      </c>
      <c r="S4843" s="27">
        <v>1</v>
      </c>
      <c r="T4843" s="33">
        <v>0.69966405838602452</v>
      </c>
      <c r="U4843" s="27">
        <v>181021912.09999999</v>
      </c>
      <c r="V4843" s="27">
        <v>0</v>
      </c>
      <c r="W4843" s="27">
        <v>1076433000</v>
      </c>
      <c r="X4843" s="27"/>
      <c r="Y4843" s="27"/>
      <c r="Z4843" s="27">
        <v>1</v>
      </c>
    </row>
    <row r="4844" spans="1:26">
      <c r="A4844" s="27">
        <v>1997</v>
      </c>
      <c r="B4844" t="s">
        <v>21</v>
      </c>
      <c r="C4844" s="27"/>
      <c r="D4844" s="27"/>
      <c r="E4844" s="27"/>
      <c r="F4844" s="27">
        <v>0</v>
      </c>
      <c r="G4844" s="27">
        <v>0</v>
      </c>
      <c r="H4844" s="27">
        <v>0</v>
      </c>
      <c r="I4844" s="27">
        <v>1</v>
      </c>
      <c r="J4844" s="27">
        <v>0</v>
      </c>
      <c r="K4844" s="27">
        <v>4</v>
      </c>
      <c r="L4844" s="27">
        <v>1</v>
      </c>
      <c r="M4844" s="27">
        <v>0</v>
      </c>
      <c r="N4844" s="27">
        <v>1</v>
      </c>
      <c r="O4844" s="27">
        <v>1</v>
      </c>
      <c r="P4844" s="27">
        <v>4110000000.0000005</v>
      </c>
      <c r="Q4844" s="27">
        <v>4227273069.0599122</v>
      </c>
      <c r="R4844" s="27">
        <v>1</v>
      </c>
      <c r="S4844" s="27">
        <v>1</v>
      </c>
      <c r="T4844" s="33">
        <v>0.71538944173936525</v>
      </c>
      <c r="U4844" s="27">
        <v>189040713.30000001</v>
      </c>
      <c r="V4844" s="27">
        <v>0</v>
      </c>
      <c r="W4844" s="27">
        <v>1159878000</v>
      </c>
      <c r="X4844" s="27"/>
      <c r="Y4844" s="27"/>
      <c r="Z4844" s="27">
        <v>1</v>
      </c>
    </row>
    <row r="4845" spans="1:26">
      <c r="A4845" s="27">
        <v>1998</v>
      </c>
      <c r="B4845" t="s">
        <v>21</v>
      </c>
      <c r="C4845" s="27"/>
      <c r="D4845" s="27"/>
      <c r="E4845" s="27"/>
      <c r="F4845" s="27">
        <v>0</v>
      </c>
      <c r="G4845" s="27">
        <v>0</v>
      </c>
      <c r="H4845" s="27">
        <v>0</v>
      </c>
      <c r="I4845" s="27">
        <v>1</v>
      </c>
      <c r="J4845" s="27">
        <v>0</v>
      </c>
      <c r="K4845" s="27">
        <v>4</v>
      </c>
      <c r="L4845" s="27">
        <v>1</v>
      </c>
      <c r="M4845" s="27">
        <v>0</v>
      </c>
      <c r="N4845" s="27">
        <v>1</v>
      </c>
      <c r="O4845" s="27">
        <v>1</v>
      </c>
      <c r="P4845" s="27">
        <v>4718000000</v>
      </c>
      <c r="Q4845" s="27">
        <v>4873242526.0640364</v>
      </c>
      <c r="R4845" s="27">
        <v>1</v>
      </c>
      <c r="S4845" s="27">
        <v>1</v>
      </c>
      <c r="T4845" s="33">
        <v>0.63293736472878814</v>
      </c>
      <c r="U4845" s="27">
        <v>207318342.09999999</v>
      </c>
      <c r="V4845" s="27">
        <v>0</v>
      </c>
      <c r="W4845" s="27">
        <v>1335248000</v>
      </c>
      <c r="X4845" s="27"/>
      <c r="Y4845" s="27"/>
      <c r="Z4845" s="27">
        <v>1</v>
      </c>
    </row>
    <row r="4846" spans="1:26">
      <c r="A4846" s="27">
        <v>1999</v>
      </c>
      <c r="B4846" t="s">
        <v>21</v>
      </c>
      <c r="C4846" s="27"/>
      <c r="D4846" s="27"/>
      <c r="E4846" s="27"/>
      <c r="F4846" s="27">
        <v>0</v>
      </c>
      <c r="G4846" s="27">
        <v>0</v>
      </c>
      <c r="H4846" s="27">
        <v>0</v>
      </c>
      <c r="I4846" s="27">
        <v>1</v>
      </c>
      <c r="J4846" s="27">
        <v>0</v>
      </c>
      <c r="K4846" s="27">
        <v>4</v>
      </c>
      <c r="L4846" s="27">
        <v>1</v>
      </c>
      <c r="M4846" s="27">
        <v>0</v>
      </c>
      <c r="N4846" s="27">
        <v>1</v>
      </c>
      <c r="O4846" s="27">
        <v>1</v>
      </c>
      <c r="P4846" s="27">
        <v>5167000000</v>
      </c>
      <c r="Q4846" s="27">
        <v>5302532113.2515593</v>
      </c>
      <c r="R4846" s="27">
        <v>1</v>
      </c>
      <c r="S4846" s="27">
        <v>1</v>
      </c>
      <c r="T4846" s="33">
        <v>0.59173831677950461</v>
      </c>
      <c r="U4846" s="27">
        <v>348971713.39999998</v>
      </c>
      <c r="V4846" s="27">
        <v>0</v>
      </c>
      <c r="W4846" s="27">
        <v>702144000</v>
      </c>
      <c r="X4846" s="27"/>
      <c r="Y4846" s="27"/>
      <c r="Z4846" s="27">
        <v>1</v>
      </c>
    </row>
    <row r="4847" spans="1:26">
      <c r="A4847" s="27">
        <v>2000</v>
      </c>
      <c r="B4847" t="s">
        <v>21</v>
      </c>
      <c r="C4847" s="27">
        <v>0</v>
      </c>
      <c r="D4847" s="27">
        <v>0</v>
      </c>
      <c r="E4847" s="27">
        <v>0</v>
      </c>
      <c r="F4847" s="27">
        <v>200000</v>
      </c>
      <c r="G4847" s="27">
        <v>0</v>
      </c>
      <c r="H4847" s="27">
        <v>0</v>
      </c>
      <c r="I4847" s="27">
        <v>1</v>
      </c>
      <c r="J4847" s="27">
        <v>0</v>
      </c>
      <c r="K4847" s="27">
        <v>4</v>
      </c>
      <c r="L4847" s="27">
        <v>1</v>
      </c>
      <c r="M4847" s="27">
        <v>1</v>
      </c>
      <c r="N4847" s="27">
        <v>1</v>
      </c>
      <c r="O4847" s="27">
        <v>1</v>
      </c>
      <c r="P4847" s="27">
        <v>4667000000</v>
      </c>
      <c r="Q4847" s="27">
        <v>5016469068.5089827</v>
      </c>
      <c r="R4847" s="27">
        <v>1</v>
      </c>
      <c r="S4847" s="27">
        <v>1</v>
      </c>
      <c r="T4847" s="33">
        <v>0.62919927379193319</v>
      </c>
      <c r="U4847" s="27">
        <v>361300924.69999999</v>
      </c>
      <c r="V4847" s="27">
        <v>0</v>
      </c>
      <c r="W4847" s="27">
        <v>760297000</v>
      </c>
      <c r="X4847" s="27"/>
      <c r="Y4847" s="27"/>
      <c r="Z4847" s="27">
        <v>1</v>
      </c>
    </row>
    <row r="4848" spans="1:26">
      <c r="A4848" s="27">
        <v>2001</v>
      </c>
      <c r="B4848" t="s">
        <v>21</v>
      </c>
      <c r="C4848" s="27">
        <v>11000000</v>
      </c>
      <c r="D4848" s="27">
        <v>1100000</v>
      </c>
      <c r="E4848" s="27">
        <v>11000000</v>
      </c>
      <c r="F4848" s="27">
        <v>11150000</v>
      </c>
      <c r="G4848" s="27">
        <v>0</v>
      </c>
      <c r="H4848" s="27">
        <v>0</v>
      </c>
      <c r="I4848" s="27">
        <v>1</v>
      </c>
      <c r="J4848" s="27">
        <v>0</v>
      </c>
      <c r="K4848" s="27">
        <v>4</v>
      </c>
      <c r="L4848" s="27">
        <v>1</v>
      </c>
      <c r="M4848" s="27">
        <v>1</v>
      </c>
      <c r="N4848" s="27">
        <v>1</v>
      </c>
      <c r="O4848" s="27">
        <v>1</v>
      </c>
      <c r="P4848" s="27">
        <v>4567000000</v>
      </c>
      <c r="Q4848" s="27">
        <v>4766928746.6913967</v>
      </c>
      <c r="R4848" s="27">
        <v>1</v>
      </c>
      <c r="S4848" s="27">
        <v>1</v>
      </c>
      <c r="T4848" s="33">
        <v>0.61588871891054842</v>
      </c>
      <c r="U4848" s="27">
        <v>332691689.80000001</v>
      </c>
      <c r="V4848" s="27">
        <v>0</v>
      </c>
      <c r="W4848" s="27">
        <v>777287000</v>
      </c>
      <c r="X4848" s="27"/>
      <c r="Y4848" s="27"/>
      <c r="Z4848" s="27">
        <v>1</v>
      </c>
    </row>
    <row r="4849" spans="1:26">
      <c r="A4849" s="27">
        <v>2002</v>
      </c>
      <c r="B4849" t="s">
        <v>21</v>
      </c>
      <c r="C4849" s="27">
        <v>11000000</v>
      </c>
      <c r="D4849" s="27">
        <v>2200000</v>
      </c>
      <c r="E4849" s="27">
        <v>11000000</v>
      </c>
      <c r="F4849" s="27">
        <v>120000</v>
      </c>
      <c r="G4849" s="27">
        <v>0</v>
      </c>
      <c r="H4849" s="27">
        <v>0</v>
      </c>
      <c r="I4849" s="27">
        <v>1</v>
      </c>
      <c r="J4849" s="27">
        <v>0</v>
      </c>
      <c r="K4849" s="27">
        <v>4</v>
      </c>
      <c r="L4849" s="27">
        <v>1</v>
      </c>
      <c r="M4849" s="27">
        <v>1</v>
      </c>
      <c r="N4849" s="27">
        <v>1</v>
      </c>
      <c r="O4849" s="27">
        <v>1</v>
      </c>
      <c r="P4849" s="27">
        <v>4977000000</v>
      </c>
      <c r="Q4849" s="27">
        <v>5031510908.8605452</v>
      </c>
      <c r="R4849" s="27">
        <v>1</v>
      </c>
      <c r="S4849" s="27">
        <v>1</v>
      </c>
      <c r="T4849" s="33">
        <v>0.62466195784303247</v>
      </c>
      <c r="U4849" s="27">
        <v>348034477.10000002</v>
      </c>
      <c r="V4849" s="27">
        <v>0</v>
      </c>
      <c r="W4849" s="27">
        <v>985329000</v>
      </c>
      <c r="X4849" s="27"/>
      <c r="Y4849" s="27"/>
      <c r="Z4849" s="27">
        <v>1</v>
      </c>
    </row>
    <row r="4850" spans="1:26">
      <c r="A4850" s="27">
        <v>2003</v>
      </c>
      <c r="B4850" t="s">
        <v>21</v>
      </c>
      <c r="C4850" s="27">
        <v>11000000</v>
      </c>
      <c r="D4850" s="27">
        <v>3300000</v>
      </c>
      <c r="E4850" s="27">
        <v>11000000</v>
      </c>
      <c r="F4850" s="27">
        <v>5400000</v>
      </c>
      <c r="G4850" s="27">
        <v>0</v>
      </c>
      <c r="H4850" s="27">
        <v>0</v>
      </c>
      <c r="I4850" s="27">
        <v>1</v>
      </c>
      <c r="J4850" s="27">
        <v>0</v>
      </c>
      <c r="K4850" s="27">
        <v>4</v>
      </c>
      <c r="L4850" s="27">
        <v>1</v>
      </c>
      <c r="M4850" s="27">
        <v>1</v>
      </c>
      <c r="N4850" s="27">
        <v>1</v>
      </c>
      <c r="O4850" s="27">
        <v>1</v>
      </c>
      <c r="P4850" s="27">
        <v>5549000000</v>
      </c>
      <c r="Q4850" s="27">
        <v>5597367853.4035816</v>
      </c>
      <c r="R4850" s="27">
        <v>1</v>
      </c>
      <c r="S4850" s="27">
        <v>1</v>
      </c>
      <c r="T4850" s="33">
        <v>0.61793375018798091</v>
      </c>
      <c r="U4850" s="27">
        <v>370880363.60000002</v>
      </c>
      <c r="V4850" s="27">
        <v>0</v>
      </c>
      <c r="W4850" s="27">
        <v>1231640000</v>
      </c>
      <c r="X4850" s="27"/>
      <c r="Y4850" s="27"/>
      <c r="Z4850" s="27">
        <v>1</v>
      </c>
    </row>
    <row r="4851" spans="1:26">
      <c r="A4851" s="27">
        <v>2004</v>
      </c>
      <c r="B4851" t="s">
        <v>21</v>
      </c>
      <c r="C4851" s="27">
        <v>11000000</v>
      </c>
      <c r="D4851" s="27">
        <v>4400000</v>
      </c>
      <c r="E4851" s="27">
        <v>11000000</v>
      </c>
      <c r="F4851" s="27">
        <v>3600000</v>
      </c>
      <c r="G4851" s="27">
        <v>0</v>
      </c>
      <c r="H4851" s="27">
        <v>0</v>
      </c>
      <c r="I4851" s="27">
        <v>1</v>
      </c>
      <c r="J4851" s="27">
        <v>0</v>
      </c>
      <c r="K4851" s="27">
        <v>4</v>
      </c>
      <c r="L4851" s="27">
        <v>1</v>
      </c>
      <c r="M4851" s="27">
        <v>1</v>
      </c>
      <c r="N4851" s="27">
        <v>1</v>
      </c>
      <c r="O4851" s="27">
        <v>1</v>
      </c>
      <c r="P4851" s="27">
        <v>6749000000</v>
      </c>
      <c r="Q4851" s="27">
        <v>6831808930.3981619</v>
      </c>
      <c r="R4851" s="27">
        <v>1</v>
      </c>
      <c r="S4851" s="27">
        <v>1</v>
      </c>
      <c r="T4851" s="33">
        <v>0.67108711240801089</v>
      </c>
      <c r="U4851" s="27">
        <v>366320979.69999999</v>
      </c>
      <c r="V4851" s="27">
        <v>0</v>
      </c>
      <c r="W4851" s="27">
        <v>1475223000</v>
      </c>
      <c r="X4851" s="27"/>
      <c r="Y4851" s="27"/>
      <c r="Z4851" s="27">
        <v>1</v>
      </c>
    </row>
    <row r="4852" spans="1:26">
      <c r="A4852" s="27">
        <v>2005</v>
      </c>
      <c r="B4852" t="s">
        <v>21</v>
      </c>
      <c r="C4852" s="27">
        <v>11000000</v>
      </c>
      <c r="D4852" s="27">
        <v>5500000</v>
      </c>
      <c r="E4852" s="27">
        <v>11000000</v>
      </c>
      <c r="F4852" s="27">
        <v>4000000</v>
      </c>
      <c r="G4852" s="27">
        <v>0</v>
      </c>
      <c r="H4852" s="27">
        <v>0</v>
      </c>
      <c r="I4852" s="27">
        <v>1</v>
      </c>
      <c r="J4852" s="27">
        <v>0</v>
      </c>
      <c r="K4852" s="27">
        <v>4</v>
      </c>
      <c r="L4852" s="27">
        <v>1</v>
      </c>
      <c r="M4852" s="27">
        <v>1</v>
      </c>
      <c r="N4852" s="27">
        <v>1</v>
      </c>
      <c r="O4852" s="27">
        <v>1</v>
      </c>
      <c r="P4852" s="27">
        <v>7595000000</v>
      </c>
      <c r="Q4852" s="27">
        <v>7723846194.8744631</v>
      </c>
      <c r="R4852" s="27">
        <v>1</v>
      </c>
      <c r="S4852" s="27">
        <v>1</v>
      </c>
      <c r="T4852" s="33">
        <v>0.69599608558540027</v>
      </c>
      <c r="U4852" s="27">
        <v>312492814.30000001</v>
      </c>
      <c r="V4852" s="27">
        <v>0</v>
      </c>
      <c r="W4852" s="27">
        <v>1574781000</v>
      </c>
      <c r="X4852" s="27"/>
      <c r="Y4852" s="27"/>
      <c r="Z4852" s="27">
        <v>1</v>
      </c>
    </row>
    <row r="4853" spans="1:26">
      <c r="A4853" s="27">
        <v>2006</v>
      </c>
      <c r="B4853" t="s">
        <v>21</v>
      </c>
      <c r="C4853" s="27">
        <v>81000000</v>
      </c>
      <c r="D4853" s="27">
        <v>13600000</v>
      </c>
      <c r="E4853" s="27">
        <v>81000000</v>
      </c>
      <c r="F4853" s="27">
        <v>70020000</v>
      </c>
      <c r="G4853" s="27">
        <v>0</v>
      </c>
      <c r="H4853" s="27">
        <v>0</v>
      </c>
      <c r="I4853" s="27">
        <v>1</v>
      </c>
      <c r="J4853" s="27">
        <v>0</v>
      </c>
      <c r="K4853" s="27">
        <v>4</v>
      </c>
      <c r="L4853" s="27">
        <v>1</v>
      </c>
      <c r="M4853" s="27">
        <v>1</v>
      </c>
      <c r="N4853" s="27">
        <v>1</v>
      </c>
      <c r="O4853" s="27">
        <v>1</v>
      </c>
      <c r="P4853" s="27">
        <v>8304000000</v>
      </c>
      <c r="Q4853" s="27">
        <v>8312078525.085824</v>
      </c>
      <c r="R4853" s="27">
        <v>1</v>
      </c>
      <c r="S4853" s="27">
        <v>1</v>
      </c>
      <c r="T4853" s="33">
        <v>0.83568345932575372</v>
      </c>
      <c r="U4853" s="27">
        <v>173484483.40000001</v>
      </c>
      <c r="V4853" s="27">
        <v>0</v>
      </c>
      <c r="W4853" s="27">
        <v>655468000</v>
      </c>
      <c r="X4853" s="27"/>
      <c r="Y4853" s="27"/>
      <c r="Z4853" s="27">
        <v>1</v>
      </c>
    </row>
    <row r="4854" spans="1:26">
      <c r="A4854" s="27">
        <v>2007</v>
      </c>
      <c r="B4854" t="s">
        <v>21</v>
      </c>
      <c r="C4854" s="27">
        <v>131000000</v>
      </c>
      <c r="D4854" s="27">
        <v>31700000</v>
      </c>
      <c r="E4854" s="27">
        <v>131000000</v>
      </c>
      <c r="F4854" s="27">
        <v>57229676.5</v>
      </c>
      <c r="G4854" s="27">
        <v>0</v>
      </c>
      <c r="H4854" s="27">
        <v>0</v>
      </c>
      <c r="I4854" s="27">
        <v>1</v>
      </c>
      <c r="J4854" s="27">
        <v>0</v>
      </c>
      <c r="K4854" s="27">
        <v>4</v>
      </c>
      <c r="L4854" s="27">
        <v>1</v>
      </c>
      <c r="M4854" s="27">
        <v>1</v>
      </c>
      <c r="N4854" s="27">
        <v>1</v>
      </c>
      <c r="O4854" s="27">
        <v>1</v>
      </c>
      <c r="P4854" s="27">
        <v>9466000000</v>
      </c>
      <c r="Q4854" s="27">
        <v>9366742309.4933109</v>
      </c>
      <c r="R4854" s="27">
        <v>1</v>
      </c>
      <c r="S4854" s="27">
        <v>1</v>
      </c>
      <c r="T4854" s="33">
        <v>0.90473952627382648</v>
      </c>
      <c r="U4854" s="27">
        <v>187382973</v>
      </c>
      <c r="V4854" s="27">
        <v>0</v>
      </c>
      <c r="W4854" s="27">
        <v>902072000</v>
      </c>
      <c r="X4854" s="27"/>
      <c r="Y4854" s="27"/>
      <c r="Z4854" s="27">
        <v>1</v>
      </c>
    </row>
    <row r="4855" spans="1:26">
      <c r="A4855" s="27">
        <v>2008</v>
      </c>
      <c r="B4855" t="s">
        <v>21</v>
      </c>
      <c r="C4855" s="27">
        <v>131000000</v>
      </c>
      <c r="D4855" s="27">
        <v>49800000</v>
      </c>
      <c r="E4855" s="27">
        <v>131000000</v>
      </c>
      <c r="F4855" s="27">
        <v>3000000</v>
      </c>
      <c r="G4855" s="27">
        <v>0</v>
      </c>
      <c r="H4855" s="27">
        <v>0</v>
      </c>
      <c r="I4855" s="27">
        <v>1</v>
      </c>
      <c r="J4855" s="27">
        <v>0</v>
      </c>
      <c r="K4855" s="27">
        <v>4</v>
      </c>
      <c r="L4855" s="27">
        <v>1</v>
      </c>
      <c r="M4855" s="27">
        <v>1</v>
      </c>
      <c r="N4855" s="27">
        <v>1</v>
      </c>
      <c r="O4855" s="27">
        <v>1</v>
      </c>
      <c r="P4855" s="27">
        <v>11555000000</v>
      </c>
      <c r="Q4855" s="27">
        <v>11494837053.40609</v>
      </c>
      <c r="R4855" s="27">
        <v>1</v>
      </c>
      <c r="S4855" s="27">
        <v>1</v>
      </c>
      <c r="T4855" s="33">
        <v>0.91944034308119871</v>
      </c>
      <c r="U4855" s="27">
        <v>182642222.30000001</v>
      </c>
      <c r="V4855" s="27">
        <v>0</v>
      </c>
      <c r="W4855" s="27">
        <v>1149468000</v>
      </c>
      <c r="X4855" s="27">
        <v>368000000</v>
      </c>
      <c r="Y4855" s="27"/>
      <c r="Z4855" s="27">
        <v>1</v>
      </c>
    </row>
    <row r="4856" spans="1:26">
      <c r="A4856" s="27">
        <v>2009</v>
      </c>
      <c r="B4856" t="s">
        <v>21</v>
      </c>
      <c r="C4856" s="27">
        <v>151000000</v>
      </c>
      <c r="D4856" s="27">
        <v>71900000</v>
      </c>
      <c r="E4856" s="27">
        <v>151000000</v>
      </c>
      <c r="F4856" s="27">
        <v>26750000</v>
      </c>
      <c r="G4856" s="27">
        <v>0</v>
      </c>
      <c r="H4856" s="27">
        <v>0</v>
      </c>
      <c r="I4856" s="27">
        <v>1</v>
      </c>
      <c r="J4856" s="27">
        <v>0</v>
      </c>
      <c r="K4856" s="27">
        <v>4</v>
      </c>
      <c r="L4856" s="27">
        <v>1</v>
      </c>
      <c r="M4856" s="27">
        <v>1</v>
      </c>
      <c r="N4856" s="27">
        <v>1</v>
      </c>
      <c r="O4856" s="27">
        <v>1</v>
      </c>
      <c r="P4856" s="27">
        <v>11243000000</v>
      </c>
      <c r="Q4856" s="27">
        <v>10911698204.467573</v>
      </c>
      <c r="R4856" s="27">
        <v>1</v>
      </c>
      <c r="S4856" s="27">
        <v>1</v>
      </c>
      <c r="T4856" s="33">
        <v>0.81595367947064712</v>
      </c>
      <c r="U4856" s="27">
        <v>341722018.60000002</v>
      </c>
      <c r="V4856" s="27">
        <v>0</v>
      </c>
      <c r="W4856" s="27">
        <v>1355819000</v>
      </c>
      <c r="X4856" s="27">
        <v>346000000</v>
      </c>
      <c r="Y4856" s="27"/>
      <c r="Z4856" s="27">
        <v>1</v>
      </c>
    </row>
    <row r="4857" spans="1:26">
      <c r="A4857" s="27">
        <v>2010</v>
      </c>
      <c r="B4857" t="s">
        <v>21</v>
      </c>
      <c r="C4857" s="27">
        <v>258200000</v>
      </c>
      <c r="D4857" s="27">
        <v>118470000</v>
      </c>
      <c r="E4857" s="27">
        <v>258200000</v>
      </c>
      <c r="F4857" s="27">
        <v>107278600</v>
      </c>
      <c r="G4857" s="27">
        <v>0</v>
      </c>
      <c r="H4857" s="27">
        <v>0</v>
      </c>
      <c r="I4857" s="27">
        <v>1</v>
      </c>
      <c r="J4857" s="27">
        <v>0</v>
      </c>
      <c r="K4857" s="27">
        <v>4</v>
      </c>
      <c r="L4857" s="27">
        <v>1</v>
      </c>
      <c r="M4857" s="27">
        <v>1</v>
      </c>
      <c r="N4857" s="27">
        <v>1</v>
      </c>
      <c r="O4857" s="27">
        <v>1</v>
      </c>
      <c r="P4857" s="27">
        <v>10457000000</v>
      </c>
      <c r="Q4857" s="27">
        <v>10154238250.181831</v>
      </c>
      <c r="R4857" s="27">
        <v>1</v>
      </c>
      <c r="S4857" s="27">
        <v>1</v>
      </c>
      <c r="T4857" s="33">
        <v>1.0070075781651076</v>
      </c>
      <c r="U4857" s="27">
        <v>357311686.69999999</v>
      </c>
      <c r="V4857" s="27">
        <v>0</v>
      </c>
      <c r="W4857" s="27">
        <v>1490905000</v>
      </c>
      <c r="X4857" s="27">
        <v>353000000</v>
      </c>
      <c r="Y4857" s="27"/>
      <c r="Z4857" s="27">
        <v>1</v>
      </c>
    </row>
    <row r="4858" spans="1:26">
      <c r="A4858" s="27">
        <v>2011</v>
      </c>
      <c r="B4858" t="s">
        <v>21</v>
      </c>
      <c r="C4858" s="27">
        <v>969800000</v>
      </c>
      <c r="D4858" s="27">
        <v>307760000</v>
      </c>
      <c r="E4858" s="27">
        <v>939800000</v>
      </c>
      <c r="F4858" s="27">
        <v>711600000</v>
      </c>
      <c r="G4858" s="27">
        <v>0</v>
      </c>
      <c r="H4858" s="27">
        <v>0</v>
      </c>
      <c r="I4858" s="27">
        <v>1</v>
      </c>
      <c r="J4858" s="27">
        <v>0</v>
      </c>
      <c r="K4858" s="27">
        <v>4</v>
      </c>
      <c r="L4858" s="27">
        <v>1</v>
      </c>
      <c r="M4858" s="27">
        <v>1</v>
      </c>
      <c r="N4858" s="27">
        <v>1</v>
      </c>
      <c r="O4858" s="27">
        <v>1</v>
      </c>
      <c r="P4858" s="27">
        <v>13131000000</v>
      </c>
      <c r="Q4858" s="27">
        <v>13131168011.806961</v>
      </c>
      <c r="R4858" s="27">
        <v>1</v>
      </c>
      <c r="S4858" s="27">
        <v>1</v>
      </c>
      <c r="T4858" s="33">
        <v>1.116808011796752</v>
      </c>
      <c r="U4858" s="27">
        <v>354715007.80000001</v>
      </c>
      <c r="V4858" s="27">
        <v>0</v>
      </c>
      <c r="W4858" s="27">
        <v>1577138000</v>
      </c>
      <c r="X4858" s="27">
        <v>370000000</v>
      </c>
      <c r="Y4858" s="27"/>
      <c r="Z4858" s="27">
        <v>1</v>
      </c>
    </row>
    <row r="4859" spans="1:26">
      <c r="A4859" s="27">
        <v>2012</v>
      </c>
      <c r="B4859" t="s">
        <v>21</v>
      </c>
      <c r="C4859" s="27">
        <v>1328700000</v>
      </c>
      <c r="D4859" s="27">
        <v>557950000</v>
      </c>
      <c r="E4859" s="27">
        <v>1298700000</v>
      </c>
      <c r="F4859" s="27">
        <v>385700000</v>
      </c>
      <c r="G4859" s="27">
        <v>0</v>
      </c>
      <c r="H4859" s="27">
        <v>0</v>
      </c>
      <c r="I4859" s="27">
        <v>1</v>
      </c>
      <c r="J4859" s="27">
        <v>0</v>
      </c>
      <c r="K4859" s="27">
        <v>4</v>
      </c>
      <c r="L4859" s="27">
        <v>1</v>
      </c>
      <c r="M4859" s="27">
        <v>1</v>
      </c>
      <c r="N4859" s="27">
        <v>1</v>
      </c>
      <c r="O4859" s="27">
        <v>1</v>
      </c>
      <c r="P4859" s="27">
        <v>15178000000</v>
      </c>
      <c r="Q4859" s="27">
        <v>14534278439.597315</v>
      </c>
      <c r="R4859" s="27">
        <v>1</v>
      </c>
      <c r="S4859" s="27">
        <v>1</v>
      </c>
      <c r="T4859" s="33">
        <v>0.99562684078172081</v>
      </c>
      <c r="U4859" s="27">
        <v>352855401.19999999</v>
      </c>
      <c r="V4859" s="27">
        <v>0</v>
      </c>
      <c r="W4859" s="27">
        <v>1808341000</v>
      </c>
      <c r="X4859" s="27">
        <v>351000000</v>
      </c>
      <c r="Y4859" s="27"/>
      <c r="Z4859" s="27">
        <v>1</v>
      </c>
    </row>
    <row r="4860" spans="1:26">
      <c r="A4860" s="27">
        <v>2013</v>
      </c>
      <c r="B4860" t="s">
        <v>21</v>
      </c>
      <c r="C4860" s="27">
        <v>1812266668</v>
      </c>
      <c r="D4860" s="27">
        <v>874520954</v>
      </c>
      <c r="E4860" s="27">
        <v>1782266668</v>
      </c>
      <c r="F4860" s="27">
        <v>515600000</v>
      </c>
      <c r="G4860" s="27">
        <v>0</v>
      </c>
      <c r="H4860" s="27">
        <v>0</v>
      </c>
      <c r="I4860" s="27">
        <v>1</v>
      </c>
      <c r="J4860" s="27">
        <v>0</v>
      </c>
      <c r="K4860" s="27">
        <v>4</v>
      </c>
      <c r="L4860" s="27">
        <v>1</v>
      </c>
      <c r="M4860" s="27">
        <v>1</v>
      </c>
      <c r="N4860" s="27">
        <v>1</v>
      </c>
      <c r="O4860" s="27">
        <v>1</v>
      </c>
      <c r="P4860" s="27">
        <v>16013000000.000002</v>
      </c>
      <c r="Q4860" s="27">
        <v>16018848993.990852</v>
      </c>
      <c r="R4860" s="27">
        <v>1</v>
      </c>
      <c r="S4860" s="27">
        <v>1</v>
      </c>
      <c r="T4860" s="33">
        <v>0.99710818219516861</v>
      </c>
      <c r="U4860" s="27">
        <v>350562606.19999999</v>
      </c>
      <c r="V4860" s="27">
        <v>0</v>
      </c>
      <c r="W4860" s="27">
        <v>2185015000</v>
      </c>
      <c r="X4860" s="27">
        <v>294000000</v>
      </c>
      <c r="Y4860" s="27"/>
      <c r="Z4860" s="27">
        <v>1</v>
      </c>
    </row>
    <row r="4861" spans="1:26">
      <c r="A4861" s="27">
        <v>2014</v>
      </c>
      <c r="B4861" t="s">
        <v>21</v>
      </c>
      <c r="C4861" s="27">
        <v>2060833332</v>
      </c>
      <c r="D4861" s="27">
        <v>1221441904</v>
      </c>
      <c r="E4861" s="27">
        <v>2030833332</v>
      </c>
      <c r="F4861" s="27">
        <v>253000000</v>
      </c>
      <c r="G4861" s="27">
        <v>0</v>
      </c>
      <c r="H4861" s="27">
        <v>0</v>
      </c>
      <c r="I4861" s="27">
        <v>1</v>
      </c>
      <c r="J4861" s="27">
        <v>0</v>
      </c>
      <c r="K4861" s="27">
        <v>4</v>
      </c>
      <c r="L4861" s="27">
        <v>1</v>
      </c>
      <c r="M4861" s="27">
        <v>1</v>
      </c>
      <c r="N4861" s="27">
        <v>1</v>
      </c>
      <c r="O4861" s="27">
        <v>1</v>
      </c>
      <c r="P4861" s="27">
        <v>16872000000</v>
      </c>
      <c r="Q4861" s="27">
        <v>16961117243.490992</v>
      </c>
      <c r="R4861" s="27">
        <v>1</v>
      </c>
      <c r="S4861" s="27">
        <v>1</v>
      </c>
      <c r="T4861" s="33">
        <v>0.96696016921402161</v>
      </c>
      <c r="U4861" s="27">
        <v>326744324.10000002</v>
      </c>
      <c r="V4861" s="27">
        <v>0</v>
      </c>
      <c r="W4861" s="27">
        <v>2284912000</v>
      </c>
      <c r="X4861" s="27">
        <v>357000000</v>
      </c>
      <c r="Y4861" s="27"/>
      <c r="Z4861" s="27">
        <v>1</v>
      </c>
    </row>
    <row r="4862" spans="1:26">
      <c r="A4862" s="27">
        <v>2015</v>
      </c>
      <c r="B4862" t="s">
        <v>21</v>
      </c>
      <c r="C4862" s="27">
        <v>2047844442</v>
      </c>
      <c r="D4862" s="27">
        <v>1544307296</v>
      </c>
      <c r="E4862" s="27">
        <v>2017844442</v>
      </c>
      <c r="F4862" s="27">
        <v>0</v>
      </c>
      <c r="G4862" s="27">
        <v>0</v>
      </c>
      <c r="H4862" s="27">
        <v>0</v>
      </c>
      <c r="I4862" s="27">
        <v>1</v>
      </c>
      <c r="J4862" s="27">
        <v>0</v>
      </c>
      <c r="K4862" s="27">
        <v>4</v>
      </c>
      <c r="L4862" s="27">
        <v>1</v>
      </c>
      <c r="M4862" s="27">
        <v>1</v>
      </c>
      <c r="N4862" s="27">
        <v>1</v>
      </c>
      <c r="O4862" s="27">
        <v>1</v>
      </c>
      <c r="P4862" s="27">
        <v>14798000000</v>
      </c>
      <c r="Q4862" s="27">
        <v>14798413628.462452</v>
      </c>
      <c r="R4862" s="27">
        <v>1</v>
      </c>
      <c r="S4862" s="27">
        <v>1</v>
      </c>
      <c r="T4862" s="33">
        <v>0.821813335342235</v>
      </c>
      <c r="U4862" s="27">
        <v>398591377.19999999</v>
      </c>
      <c r="V4862" s="27">
        <v>0</v>
      </c>
      <c r="W4862" s="27">
        <v>2460788000</v>
      </c>
      <c r="X4862" s="27">
        <v>570000000</v>
      </c>
      <c r="Y4862" s="27"/>
      <c r="Z4862" s="27">
        <v>1</v>
      </c>
    </row>
    <row r="4863" spans="1:26">
      <c r="A4863" s="27">
        <v>2016</v>
      </c>
      <c r="B4863" t="s">
        <v>21</v>
      </c>
      <c r="C4863" s="27">
        <v>2028855556</v>
      </c>
      <c r="D4863" s="27">
        <v>1717852700</v>
      </c>
      <c r="E4863" s="27">
        <v>2002188890</v>
      </c>
      <c r="F4863" s="27">
        <v>0</v>
      </c>
      <c r="G4863" s="27">
        <v>0</v>
      </c>
      <c r="H4863" s="27">
        <v>0</v>
      </c>
      <c r="I4863" s="27">
        <v>1</v>
      </c>
      <c r="J4863" s="27">
        <v>0</v>
      </c>
      <c r="K4863" s="27">
        <v>4</v>
      </c>
      <c r="L4863" s="27">
        <v>1</v>
      </c>
      <c r="M4863" s="27">
        <v>1</v>
      </c>
      <c r="N4863" s="27">
        <v>1</v>
      </c>
      <c r="O4863" s="27">
        <v>1</v>
      </c>
      <c r="P4863" s="27">
        <v>10897000000</v>
      </c>
      <c r="Q4863" s="27">
        <v>10981358030.531618</v>
      </c>
      <c r="R4863" s="27">
        <v>1</v>
      </c>
      <c r="S4863" s="27">
        <v>1</v>
      </c>
      <c r="T4863" s="33">
        <v>0.86004996979414983</v>
      </c>
      <c r="U4863" s="27">
        <v>354827837.5</v>
      </c>
      <c r="V4863" s="27">
        <v>0</v>
      </c>
      <c r="W4863" s="27">
        <v>2554627000</v>
      </c>
      <c r="X4863" s="27">
        <v>642000000</v>
      </c>
      <c r="Y4863" s="27"/>
      <c r="Z4863" s="27">
        <v>1</v>
      </c>
    </row>
    <row r="4864" spans="1:26">
      <c r="A4864" s="27">
        <v>2017</v>
      </c>
      <c r="B4864" t="s">
        <v>21</v>
      </c>
      <c r="C4864" s="27">
        <v>2263426672</v>
      </c>
      <c r="D4864" s="27">
        <v>1835658092</v>
      </c>
      <c r="E4864" s="27">
        <v>2240093338</v>
      </c>
      <c r="F4864" s="27">
        <v>306000000</v>
      </c>
      <c r="G4864" s="27">
        <v>0</v>
      </c>
      <c r="H4864" s="27">
        <v>0</v>
      </c>
      <c r="I4864" s="27">
        <v>1</v>
      </c>
      <c r="J4864" s="27">
        <v>0</v>
      </c>
      <c r="K4864" s="27">
        <v>4</v>
      </c>
      <c r="L4864" s="27">
        <v>1</v>
      </c>
      <c r="M4864" s="27">
        <v>1</v>
      </c>
      <c r="N4864" s="27">
        <v>1</v>
      </c>
      <c r="O4864" s="27">
        <v>1</v>
      </c>
      <c r="P4864" s="27">
        <v>12586000000</v>
      </c>
      <c r="Q4864" s="27">
        <v>12645508633.766397</v>
      </c>
      <c r="R4864" s="27">
        <v>1</v>
      </c>
      <c r="S4864" s="27">
        <v>1</v>
      </c>
      <c r="T4864" s="33">
        <v>0.90809244833766045</v>
      </c>
      <c r="U4864" s="27">
        <v>343071088.5</v>
      </c>
      <c r="V4864" s="27">
        <v>0</v>
      </c>
      <c r="W4864" s="27">
        <v>2822282000</v>
      </c>
      <c r="X4864" s="27">
        <v>825000000</v>
      </c>
      <c r="Y4864" s="27"/>
      <c r="Z4864" s="27">
        <v>1</v>
      </c>
    </row>
    <row r="4865" spans="1:26">
      <c r="A4865" s="27">
        <v>1950</v>
      </c>
      <c r="B4865" t="s">
        <v>60</v>
      </c>
      <c r="C4865" s="27"/>
      <c r="D4865" s="27"/>
      <c r="E4865" s="27"/>
      <c r="F4865" s="27">
        <v>0</v>
      </c>
      <c r="G4865" s="27">
        <v>1</v>
      </c>
      <c r="H4865" s="27">
        <v>0</v>
      </c>
      <c r="I4865" s="27">
        <v>1</v>
      </c>
      <c r="J4865" s="27">
        <v>0</v>
      </c>
      <c r="K4865" s="27">
        <v>6</v>
      </c>
      <c r="L4865" s="27">
        <v>1</v>
      </c>
      <c r="M4865" s="27">
        <v>0</v>
      </c>
      <c r="N4865" s="27">
        <v>0</v>
      </c>
      <c r="O4865" s="27">
        <v>0</v>
      </c>
      <c r="P4865" s="27"/>
      <c r="Q4865" s="27"/>
      <c r="R4865" s="27">
        <v>0</v>
      </c>
      <c r="S4865" s="27">
        <v>1</v>
      </c>
      <c r="T4865" s="33">
        <v>1.287837882863923</v>
      </c>
      <c r="U4865" s="27"/>
      <c r="V4865" s="27"/>
      <c r="W4865" s="27"/>
      <c r="X4865" s="27"/>
      <c r="Y4865" s="27"/>
      <c r="Z4865" s="27">
        <v>1</v>
      </c>
    </row>
    <row r="4866" spans="1:26">
      <c r="A4866" s="27">
        <v>1951</v>
      </c>
      <c r="B4866" t="s">
        <v>60</v>
      </c>
      <c r="C4866" s="27"/>
      <c r="D4866" s="27"/>
      <c r="E4866" s="27"/>
      <c r="F4866" s="27">
        <v>0</v>
      </c>
      <c r="G4866" s="27">
        <v>1</v>
      </c>
      <c r="H4866" s="27">
        <v>0</v>
      </c>
      <c r="I4866" s="27">
        <v>1</v>
      </c>
      <c r="J4866" s="27">
        <v>0</v>
      </c>
      <c r="K4866" s="27">
        <v>6</v>
      </c>
      <c r="L4866" s="27">
        <v>1</v>
      </c>
      <c r="M4866" s="27">
        <v>0</v>
      </c>
      <c r="N4866" s="27">
        <v>0</v>
      </c>
      <c r="O4866" s="27">
        <v>0</v>
      </c>
      <c r="P4866" s="27"/>
      <c r="Q4866" s="27"/>
      <c r="R4866" s="27">
        <v>0</v>
      </c>
      <c r="S4866" s="27">
        <v>1</v>
      </c>
      <c r="T4866" s="33">
        <v>1.3439935487765553</v>
      </c>
      <c r="U4866" s="27"/>
      <c r="V4866" s="27"/>
      <c r="W4866" s="27"/>
      <c r="X4866" s="27"/>
      <c r="Y4866" s="27"/>
      <c r="Z4866" s="27">
        <v>1</v>
      </c>
    </row>
    <row r="4867" spans="1:26">
      <c r="A4867" s="27">
        <v>1952</v>
      </c>
      <c r="B4867" t="s">
        <v>60</v>
      </c>
      <c r="C4867" s="27"/>
      <c r="D4867" s="27"/>
      <c r="E4867" s="27"/>
      <c r="F4867" s="27">
        <v>0</v>
      </c>
      <c r="G4867" s="27">
        <v>1</v>
      </c>
      <c r="H4867" s="27">
        <v>0</v>
      </c>
      <c r="I4867" s="27">
        <v>1</v>
      </c>
      <c r="J4867" s="27">
        <v>0</v>
      </c>
      <c r="K4867" s="27">
        <v>6</v>
      </c>
      <c r="L4867" s="27">
        <v>1</v>
      </c>
      <c r="M4867" s="27">
        <v>0</v>
      </c>
      <c r="N4867" s="27">
        <v>0</v>
      </c>
      <c r="O4867" s="27">
        <v>0</v>
      </c>
      <c r="P4867" s="27"/>
      <c r="Q4867" s="27"/>
      <c r="R4867" s="27">
        <v>0</v>
      </c>
      <c r="S4867" s="27">
        <v>1</v>
      </c>
      <c r="T4867" s="33">
        <v>1.1861288455441423</v>
      </c>
      <c r="U4867" s="27"/>
      <c r="V4867" s="27"/>
      <c r="W4867" s="27"/>
      <c r="X4867" s="27"/>
      <c r="Y4867" s="27"/>
      <c r="Z4867" s="27">
        <v>1</v>
      </c>
    </row>
    <row r="4868" spans="1:26">
      <c r="A4868" s="27">
        <v>1953</v>
      </c>
      <c r="B4868" t="s">
        <v>60</v>
      </c>
      <c r="C4868" s="27"/>
      <c r="D4868" s="27"/>
      <c r="E4868" s="27"/>
      <c r="F4868" s="27">
        <v>0</v>
      </c>
      <c r="G4868" s="27">
        <v>1</v>
      </c>
      <c r="H4868" s="27">
        <v>0</v>
      </c>
      <c r="I4868" s="27">
        <v>1</v>
      </c>
      <c r="J4868" s="27">
        <v>0</v>
      </c>
      <c r="K4868" s="27">
        <v>6</v>
      </c>
      <c r="L4868" s="27">
        <v>1</v>
      </c>
      <c r="M4868" s="27">
        <v>0</v>
      </c>
      <c r="N4868" s="27">
        <v>0</v>
      </c>
      <c r="O4868" s="27">
        <v>0</v>
      </c>
      <c r="P4868" s="27"/>
      <c r="Q4868" s="27"/>
      <c r="R4868" s="27">
        <v>0</v>
      </c>
      <c r="S4868" s="27">
        <v>1</v>
      </c>
      <c r="T4868" s="33">
        <v>1.1355764645766917</v>
      </c>
      <c r="U4868" s="27"/>
      <c r="V4868" s="27"/>
      <c r="W4868" s="27"/>
      <c r="X4868" s="27"/>
      <c r="Y4868" s="27"/>
      <c r="Z4868" s="27">
        <v>1</v>
      </c>
    </row>
    <row r="4869" spans="1:26">
      <c r="A4869" s="27">
        <v>1954</v>
      </c>
      <c r="B4869" t="s">
        <v>60</v>
      </c>
      <c r="C4869" s="27"/>
      <c r="D4869" s="27"/>
      <c r="E4869" s="27"/>
      <c r="F4869" s="27">
        <v>0</v>
      </c>
      <c r="G4869" s="27">
        <v>1</v>
      </c>
      <c r="H4869" s="27">
        <v>0</v>
      </c>
      <c r="I4869" s="27">
        <v>1</v>
      </c>
      <c r="J4869" s="27">
        <v>0</v>
      </c>
      <c r="K4869" s="27">
        <v>6</v>
      </c>
      <c r="L4869" s="27">
        <v>1</v>
      </c>
      <c r="M4869" s="27">
        <v>0</v>
      </c>
      <c r="N4869" s="27">
        <v>0</v>
      </c>
      <c r="O4869" s="27">
        <v>0</v>
      </c>
      <c r="P4869" s="27"/>
      <c r="Q4869" s="27"/>
      <c r="R4869" s="27">
        <v>0</v>
      </c>
      <c r="S4869" s="27">
        <v>1</v>
      </c>
      <c r="T4869" s="33">
        <v>1.2456557755316726</v>
      </c>
      <c r="U4869" s="27"/>
      <c r="V4869" s="27"/>
      <c r="W4869" s="27"/>
      <c r="X4869" s="27"/>
      <c r="Y4869" s="27"/>
      <c r="Z4869" s="27">
        <v>1</v>
      </c>
    </row>
    <row r="4870" spans="1:26">
      <c r="A4870" s="27">
        <v>1955</v>
      </c>
      <c r="B4870" t="s">
        <v>60</v>
      </c>
      <c r="C4870" s="27"/>
      <c r="D4870" s="27"/>
      <c r="E4870" s="27"/>
      <c r="F4870" s="27">
        <v>0</v>
      </c>
      <c r="G4870" s="27">
        <v>1</v>
      </c>
      <c r="H4870" s="27">
        <v>0</v>
      </c>
      <c r="I4870" s="27">
        <v>1</v>
      </c>
      <c r="J4870" s="27">
        <v>0</v>
      </c>
      <c r="K4870" s="27">
        <v>6</v>
      </c>
      <c r="L4870" s="27">
        <v>1</v>
      </c>
      <c r="M4870" s="27">
        <v>0</v>
      </c>
      <c r="N4870" s="27">
        <v>0</v>
      </c>
      <c r="O4870" s="27">
        <v>0</v>
      </c>
      <c r="P4870" s="27"/>
      <c r="Q4870" s="27"/>
      <c r="R4870" s="27">
        <v>0</v>
      </c>
      <c r="S4870" s="27">
        <v>1</v>
      </c>
      <c r="T4870" s="33">
        <v>1.2093425125419712</v>
      </c>
      <c r="U4870" s="27"/>
      <c r="V4870" s="27"/>
      <c r="W4870" s="27"/>
      <c r="X4870" s="27"/>
      <c r="Y4870" s="27"/>
      <c r="Z4870" s="27">
        <v>1</v>
      </c>
    </row>
    <row r="4871" spans="1:26">
      <c r="A4871" s="27">
        <v>1956</v>
      </c>
      <c r="B4871" t="s">
        <v>60</v>
      </c>
      <c r="C4871" s="27"/>
      <c r="D4871" s="27"/>
      <c r="E4871" s="27"/>
      <c r="F4871" s="27">
        <v>0</v>
      </c>
      <c r="G4871" s="27">
        <v>1</v>
      </c>
      <c r="H4871" s="27">
        <v>0</v>
      </c>
      <c r="I4871" s="27">
        <v>1</v>
      </c>
      <c r="J4871" s="27">
        <v>0</v>
      </c>
      <c r="K4871" s="27">
        <v>6</v>
      </c>
      <c r="L4871" s="27">
        <v>1</v>
      </c>
      <c r="M4871" s="27">
        <v>0</v>
      </c>
      <c r="N4871" s="27">
        <v>0</v>
      </c>
      <c r="O4871" s="27">
        <v>0</v>
      </c>
      <c r="P4871" s="27"/>
      <c r="Q4871" s="27"/>
      <c r="R4871" s="27">
        <v>0</v>
      </c>
      <c r="S4871" s="27">
        <v>1</v>
      </c>
      <c r="T4871" s="33">
        <v>1.188247729709901</v>
      </c>
      <c r="U4871" s="27"/>
      <c r="V4871" s="27"/>
      <c r="W4871" s="27"/>
      <c r="X4871" s="27"/>
      <c r="Y4871" s="27"/>
      <c r="Z4871" s="27">
        <v>1</v>
      </c>
    </row>
    <row r="4872" spans="1:26">
      <c r="A4872" s="27">
        <v>1957</v>
      </c>
      <c r="B4872" t="s">
        <v>60</v>
      </c>
      <c r="C4872" s="27"/>
      <c r="D4872" s="27"/>
      <c r="E4872" s="27"/>
      <c r="F4872" s="27">
        <v>0</v>
      </c>
      <c r="G4872" s="27">
        <v>1</v>
      </c>
      <c r="H4872" s="27">
        <v>0</v>
      </c>
      <c r="I4872" s="27">
        <v>1</v>
      </c>
      <c r="J4872" s="27">
        <v>0</v>
      </c>
      <c r="K4872" s="27">
        <v>6</v>
      </c>
      <c r="L4872" s="27">
        <v>1</v>
      </c>
      <c r="M4872" s="27">
        <v>0</v>
      </c>
      <c r="N4872" s="27">
        <v>0</v>
      </c>
      <c r="O4872" s="27">
        <v>0</v>
      </c>
      <c r="P4872" s="27"/>
      <c r="Q4872" s="27"/>
      <c r="R4872" s="27">
        <v>0</v>
      </c>
      <c r="S4872" s="27">
        <v>1</v>
      </c>
      <c r="T4872" s="33">
        <v>1.1056830722153153</v>
      </c>
      <c r="U4872" s="27"/>
      <c r="V4872" s="27"/>
      <c r="W4872" s="27"/>
      <c r="X4872" s="27"/>
      <c r="Y4872" s="27"/>
      <c r="Z4872" s="27">
        <v>1</v>
      </c>
    </row>
    <row r="4873" spans="1:26">
      <c r="A4873" s="27">
        <v>1958</v>
      </c>
      <c r="B4873" t="s">
        <v>60</v>
      </c>
      <c r="C4873" s="27"/>
      <c r="D4873" s="27"/>
      <c r="E4873" s="27"/>
      <c r="F4873" s="27">
        <v>4200000</v>
      </c>
      <c r="G4873" s="27">
        <v>1</v>
      </c>
      <c r="H4873" s="27">
        <v>0</v>
      </c>
      <c r="I4873" s="27">
        <v>1</v>
      </c>
      <c r="J4873" s="27">
        <v>0</v>
      </c>
      <c r="K4873" s="27">
        <v>6</v>
      </c>
      <c r="L4873" s="27">
        <v>1</v>
      </c>
      <c r="M4873" s="27">
        <v>0</v>
      </c>
      <c r="N4873" s="27">
        <v>0</v>
      </c>
      <c r="O4873" s="27">
        <v>0</v>
      </c>
      <c r="P4873" s="27"/>
      <c r="Q4873" s="27"/>
      <c r="R4873" s="27">
        <v>1</v>
      </c>
      <c r="S4873" s="27">
        <v>1</v>
      </c>
      <c r="T4873" s="33">
        <v>1.0176220702015186</v>
      </c>
      <c r="U4873" s="27"/>
      <c r="V4873" s="27"/>
      <c r="W4873" s="27"/>
      <c r="X4873" s="27"/>
      <c r="Y4873" s="27"/>
      <c r="Z4873" s="27">
        <v>1</v>
      </c>
    </row>
    <row r="4874" spans="1:26">
      <c r="A4874" s="27">
        <v>1959</v>
      </c>
      <c r="B4874" t="s">
        <v>60</v>
      </c>
      <c r="C4874" s="27"/>
      <c r="D4874" s="27"/>
      <c r="E4874" s="27"/>
      <c r="F4874" s="27">
        <v>0</v>
      </c>
      <c r="G4874" s="27">
        <v>1</v>
      </c>
      <c r="H4874" s="27">
        <v>0</v>
      </c>
      <c r="I4874" s="27">
        <v>1</v>
      </c>
      <c r="J4874" s="27">
        <v>0</v>
      </c>
      <c r="K4874" s="27">
        <v>6</v>
      </c>
      <c r="L4874" s="27">
        <v>1</v>
      </c>
      <c r="M4874" s="27">
        <v>0</v>
      </c>
      <c r="N4874" s="27">
        <v>0</v>
      </c>
      <c r="O4874" s="27">
        <v>0</v>
      </c>
      <c r="P4874" s="27"/>
      <c r="Q4874" s="27"/>
      <c r="R4874" s="27">
        <v>1</v>
      </c>
      <c r="S4874" s="27">
        <v>1</v>
      </c>
      <c r="T4874" s="33">
        <v>1.0157995537348996</v>
      </c>
      <c r="U4874" s="27"/>
      <c r="V4874" s="27"/>
      <c r="W4874" s="27"/>
      <c r="X4874" s="27"/>
      <c r="Y4874" s="27"/>
      <c r="Z4874" s="27">
        <v>1</v>
      </c>
    </row>
    <row r="4875" spans="1:26">
      <c r="A4875" s="27">
        <v>1960</v>
      </c>
      <c r="B4875" t="s">
        <v>60</v>
      </c>
      <c r="C4875" s="27"/>
      <c r="D4875" s="27"/>
      <c r="E4875" s="27"/>
      <c r="F4875" s="27">
        <v>0</v>
      </c>
      <c r="G4875" s="27">
        <v>1</v>
      </c>
      <c r="H4875" s="27">
        <v>0</v>
      </c>
      <c r="I4875" s="27">
        <v>1</v>
      </c>
      <c r="J4875" s="27">
        <v>0</v>
      </c>
      <c r="K4875" s="27">
        <v>6</v>
      </c>
      <c r="L4875" s="27">
        <v>1</v>
      </c>
      <c r="M4875" s="27">
        <v>0</v>
      </c>
      <c r="N4875" s="27">
        <v>0</v>
      </c>
      <c r="O4875" s="27">
        <v>0</v>
      </c>
      <c r="P4875" s="27"/>
      <c r="Q4875" s="27"/>
      <c r="R4875" s="27">
        <v>1</v>
      </c>
      <c r="S4875" s="27">
        <v>1</v>
      </c>
      <c r="T4875" s="33">
        <v>0.99364431383616725</v>
      </c>
      <c r="U4875" s="27"/>
      <c r="V4875" s="27"/>
      <c r="W4875" s="27"/>
      <c r="X4875" s="27"/>
      <c r="Y4875" s="27"/>
      <c r="Z4875" s="27">
        <v>1</v>
      </c>
    </row>
    <row r="4876" spans="1:26">
      <c r="A4876" s="27">
        <v>1961</v>
      </c>
      <c r="B4876" t="s">
        <v>60</v>
      </c>
      <c r="C4876" s="27"/>
      <c r="D4876" s="27"/>
      <c r="E4876" s="27"/>
      <c r="F4876" s="27">
        <v>84000000</v>
      </c>
      <c r="G4876" s="27">
        <v>1</v>
      </c>
      <c r="H4876" s="27">
        <v>0</v>
      </c>
      <c r="I4876" s="27">
        <v>1</v>
      </c>
      <c r="J4876" s="27">
        <v>0</v>
      </c>
      <c r="K4876" s="27">
        <v>6</v>
      </c>
      <c r="L4876" s="27">
        <v>1</v>
      </c>
      <c r="M4876" s="27">
        <v>0</v>
      </c>
      <c r="N4876" s="27">
        <v>0</v>
      </c>
      <c r="O4876" s="27">
        <v>0</v>
      </c>
      <c r="P4876" s="27"/>
      <c r="Q4876" s="27"/>
      <c r="R4876" s="27">
        <v>1</v>
      </c>
      <c r="S4876" s="27">
        <v>1</v>
      </c>
      <c r="T4876" s="33">
        <v>0.97346733996739376</v>
      </c>
      <c r="U4876" s="27"/>
      <c r="V4876" s="27"/>
      <c r="W4876" s="27"/>
      <c r="X4876" s="27"/>
      <c r="Y4876" s="27"/>
      <c r="Z4876" s="27">
        <v>1</v>
      </c>
    </row>
    <row r="4877" spans="1:26">
      <c r="A4877" s="27">
        <v>1962</v>
      </c>
      <c r="B4877" t="s">
        <v>60</v>
      </c>
      <c r="C4877" s="27"/>
      <c r="D4877" s="27"/>
      <c r="E4877" s="27"/>
      <c r="F4877" s="27">
        <v>0</v>
      </c>
      <c r="G4877" s="27">
        <v>1</v>
      </c>
      <c r="H4877" s="27">
        <v>0</v>
      </c>
      <c r="I4877" s="27">
        <v>1</v>
      </c>
      <c r="J4877" s="27">
        <v>0</v>
      </c>
      <c r="K4877" s="27">
        <v>6</v>
      </c>
      <c r="L4877" s="27">
        <v>1</v>
      </c>
      <c r="M4877" s="27">
        <v>0</v>
      </c>
      <c r="N4877" s="27">
        <v>0</v>
      </c>
      <c r="O4877" s="27">
        <v>0</v>
      </c>
      <c r="P4877" s="27"/>
      <c r="Q4877" s="27"/>
      <c r="R4877" s="27">
        <v>1</v>
      </c>
      <c r="S4877" s="27">
        <v>1</v>
      </c>
      <c r="T4877" s="33">
        <v>0.97699079984331827</v>
      </c>
      <c r="U4877" s="27"/>
      <c r="V4877" s="27"/>
      <c r="W4877" s="27"/>
      <c r="X4877" s="27"/>
      <c r="Y4877" s="27"/>
      <c r="Z4877" s="27">
        <v>1</v>
      </c>
    </row>
    <row r="4878" spans="1:26">
      <c r="A4878" s="27">
        <v>1963</v>
      </c>
      <c r="B4878" t="s">
        <v>60</v>
      </c>
      <c r="C4878" s="27"/>
      <c r="D4878" s="27"/>
      <c r="E4878" s="27"/>
      <c r="F4878" s="27">
        <v>0</v>
      </c>
      <c r="G4878" s="27">
        <v>1</v>
      </c>
      <c r="H4878" s="27">
        <v>0</v>
      </c>
      <c r="I4878" s="27">
        <v>1</v>
      </c>
      <c r="J4878" s="27">
        <v>0</v>
      </c>
      <c r="K4878" s="27">
        <v>6</v>
      </c>
      <c r="L4878" s="27">
        <v>1</v>
      </c>
      <c r="M4878" s="27">
        <v>0</v>
      </c>
      <c r="N4878" s="27">
        <v>0</v>
      </c>
      <c r="O4878" s="27">
        <v>0</v>
      </c>
      <c r="P4878" s="27"/>
      <c r="Q4878" s="27"/>
      <c r="R4878" s="27">
        <v>1</v>
      </c>
      <c r="S4878" s="27">
        <v>1</v>
      </c>
      <c r="T4878" s="33">
        <v>0.98866747285419376</v>
      </c>
      <c r="U4878" s="27"/>
      <c r="V4878" s="27"/>
      <c r="W4878" s="27"/>
      <c r="X4878" s="27"/>
      <c r="Y4878" s="27"/>
      <c r="Z4878" s="27">
        <v>1</v>
      </c>
    </row>
    <row r="4879" spans="1:26">
      <c r="A4879" s="27">
        <v>1964</v>
      </c>
      <c r="B4879" t="s">
        <v>60</v>
      </c>
      <c r="C4879" s="27"/>
      <c r="D4879" s="27"/>
      <c r="E4879" s="27"/>
      <c r="F4879" s="27">
        <v>0</v>
      </c>
      <c r="G4879" s="27">
        <v>1</v>
      </c>
      <c r="H4879" s="27">
        <v>0</v>
      </c>
      <c r="I4879" s="27">
        <v>1</v>
      </c>
      <c r="J4879" s="27">
        <v>0</v>
      </c>
      <c r="K4879" s="27">
        <v>6</v>
      </c>
      <c r="L4879" s="27">
        <v>1</v>
      </c>
      <c r="M4879" s="27">
        <v>0</v>
      </c>
      <c r="N4879" s="27">
        <v>0</v>
      </c>
      <c r="O4879" s="27">
        <v>0</v>
      </c>
      <c r="P4879" s="27"/>
      <c r="Q4879" s="27"/>
      <c r="R4879" s="27">
        <v>1</v>
      </c>
      <c r="S4879" s="27">
        <v>1</v>
      </c>
      <c r="T4879" s="33">
        <v>1.0337554660061781</v>
      </c>
      <c r="U4879" s="27"/>
      <c r="V4879" s="27"/>
      <c r="W4879" s="27"/>
      <c r="X4879" s="27"/>
      <c r="Y4879" s="27"/>
      <c r="Z4879" s="27">
        <v>1</v>
      </c>
    </row>
    <row r="4880" spans="1:26">
      <c r="A4880" s="27">
        <v>1965</v>
      </c>
      <c r="B4880" t="s">
        <v>60</v>
      </c>
      <c r="C4880" s="27"/>
      <c r="D4880" s="27"/>
      <c r="E4880" s="27"/>
      <c r="F4880" s="27">
        <v>0</v>
      </c>
      <c r="G4880" s="27">
        <v>1</v>
      </c>
      <c r="H4880" s="27">
        <v>0</v>
      </c>
      <c r="I4880" s="27">
        <v>1</v>
      </c>
      <c r="J4880" s="27">
        <v>0</v>
      </c>
      <c r="K4880" s="27">
        <v>6</v>
      </c>
      <c r="L4880" s="27">
        <v>1</v>
      </c>
      <c r="M4880" s="27">
        <v>0</v>
      </c>
      <c r="N4880" s="27">
        <v>0</v>
      </c>
      <c r="O4880" s="27">
        <v>0</v>
      </c>
      <c r="P4880" s="27"/>
      <c r="Q4880" s="27"/>
      <c r="R4880" s="27">
        <v>1</v>
      </c>
      <c r="S4880" s="27">
        <v>1</v>
      </c>
      <c r="T4880" s="33">
        <v>1.0227515959565798</v>
      </c>
      <c r="U4880" s="27"/>
      <c r="V4880" s="27"/>
      <c r="W4880" s="27"/>
      <c r="X4880" s="27"/>
      <c r="Y4880" s="27"/>
      <c r="Z4880" s="27">
        <v>1</v>
      </c>
    </row>
    <row r="4881" spans="1:26">
      <c r="A4881" s="27">
        <v>1966</v>
      </c>
      <c r="B4881" t="s">
        <v>60</v>
      </c>
      <c r="C4881" s="27"/>
      <c r="D4881" s="27"/>
      <c r="E4881" s="27"/>
      <c r="F4881" s="27">
        <v>0</v>
      </c>
      <c r="G4881" s="27">
        <v>1</v>
      </c>
      <c r="H4881" s="27">
        <v>0</v>
      </c>
      <c r="I4881" s="27">
        <v>1</v>
      </c>
      <c r="J4881" s="27">
        <v>0</v>
      </c>
      <c r="K4881" s="27">
        <v>6</v>
      </c>
      <c r="L4881" s="27">
        <v>1</v>
      </c>
      <c r="M4881" s="27">
        <v>0</v>
      </c>
      <c r="N4881" s="27">
        <v>0</v>
      </c>
      <c r="O4881" s="27">
        <v>0</v>
      </c>
      <c r="P4881" s="27"/>
      <c r="Q4881" s="27"/>
      <c r="R4881" s="27">
        <v>1</v>
      </c>
      <c r="S4881" s="27">
        <v>1</v>
      </c>
      <c r="T4881" s="33">
        <v>1.060453919000093</v>
      </c>
      <c r="U4881" s="27"/>
      <c r="V4881" s="27"/>
      <c r="W4881" s="27"/>
      <c r="X4881" s="27"/>
      <c r="Y4881" s="27"/>
      <c r="Z4881" s="27">
        <v>1</v>
      </c>
    </row>
    <row r="4882" spans="1:26">
      <c r="A4882" s="27">
        <v>1967</v>
      </c>
      <c r="B4882" t="s">
        <v>60</v>
      </c>
      <c r="C4882" s="27"/>
      <c r="D4882" s="27"/>
      <c r="E4882" s="27"/>
      <c r="F4882" s="27">
        <v>0</v>
      </c>
      <c r="G4882" s="27">
        <v>1</v>
      </c>
      <c r="H4882" s="27">
        <v>0</v>
      </c>
      <c r="I4882" s="27">
        <v>1</v>
      </c>
      <c r="J4882" s="27">
        <v>0</v>
      </c>
      <c r="K4882" s="27">
        <v>6</v>
      </c>
      <c r="L4882" s="27">
        <v>1</v>
      </c>
      <c r="M4882" s="27">
        <v>0</v>
      </c>
      <c r="N4882" s="27">
        <v>0</v>
      </c>
      <c r="O4882" s="27">
        <v>0</v>
      </c>
      <c r="P4882" s="27"/>
      <c r="Q4882" s="27"/>
      <c r="R4882" s="27">
        <v>0</v>
      </c>
      <c r="S4882" s="27">
        <v>1</v>
      </c>
      <c r="T4882" s="33">
        <v>1.0100991944882907</v>
      </c>
      <c r="U4882" s="27"/>
      <c r="V4882" s="27"/>
      <c r="W4882" s="27"/>
      <c r="X4882" s="27"/>
      <c r="Y4882" s="27"/>
      <c r="Z4882" s="27">
        <v>1</v>
      </c>
    </row>
    <row r="4883" spans="1:26">
      <c r="A4883" s="27">
        <v>1968</v>
      </c>
      <c r="B4883" t="s">
        <v>60</v>
      </c>
      <c r="C4883" s="27"/>
      <c r="D4883" s="27"/>
      <c r="E4883" s="27"/>
      <c r="F4883" s="27">
        <v>0</v>
      </c>
      <c r="G4883" s="27">
        <v>1</v>
      </c>
      <c r="H4883" s="27">
        <v>0</v>
      </c>
      <c r="I4883" s="27">
        <v>1</v>
      </c>
      <c r="J4883" s="27">
        <v>0</v>
      </c>
      <c r="K4883" s="27">
        <v>6</v>
      </c>
      <c r="L4883" s="27">
        <v>1</v>
      </c>
      <c r="M4883" s="27">
        <v>0</v>
      </c>
      <c r="N4883" s="27">
        <v>0</v>
      </c>
      <c r="O4883" s="27">
        <v>0</v>
      </c>
      <c r="P4883" s="27"/>
      <c r="Q4883" s="27"/>
      <c r="R4883" s="27">
        <v>0</v>
      </c>
      <c r="S4883" s="27">
        <v>1</v>
      </c>
      <c r="T4883" s="33">
        <v>0.99765870157012104</v>
      </c>
      <c r="U4883" s="27"/>
      <c r="V4883" s="27"/>
      <c r="W4883" s="27"/>
      <c r="X4883" s="27"/>
      <c r="Y4883" s="27"/>
      <c r="Z4883" s="27">
        <v>1</v>
      </c>
    </row>
    <row r="4884" spans="1:26">
      <c r="A4884" s="27">
        <v>1969</v>
      </c>
      <c r="B4884" t="s">
        <v>60</v>
      </c>
      <c r="C4884" s="27"/>
      <c r="D4884" s="27"/>
      <c r="E4884" s="27"/>
      <c r="F4884" s="27">
        <v>0</v>
      </c>
      <c r="G4884" s="27">
        <v>1</v>
      </c>
      <c r="H4884" s="27">
        <v>0</v>
      </c>
      <c r="I4884" s="27">
        <v>1</v>
      </c>
      <c r="J4884" s="27">
        <v>0</v>
      </c>
      <c r="K4884" s="27">
        <v>6</v>
      </c>
      <c r="L4884" s="27">
        <v>1</v>
      </c>
      <c r="M4884" s="27">
        <v>0</v>
      </c>
      <c r="N4884" s="27">
        <v>0</v>
      </c>
      <c r="O4884" s="27">
        <v>0</v>
      </c>
      <c r="P4884" s="27"/>
      <c r="Q4884" s="27"/>
      <c r="R4884" s="27">
        <v>0</v>
      </c>
      <c r="S4884" s="27">
        <v>1</v>
      </c>
      <c r="T4884" s="33">
        <v>1.0058077459461789</v>
      </c>
      <c r="U4884" s="27"/>
      <c r="V4884" s="27"/>
      <c r="W4884" s="27"/>
      <c r="X4884" s="27"/>
      <c r="Y4884" s="27"/>
      <c r="Z4884" s="27">
        <v>1</v>
      </c>
    </row>
    <row r="4885" spans="1:26">
      <c r="A4885" s="27">
        <v>1970</v>
      </c>
      <c r="B4885" t="s">
        <v>60</v>
      </c>
      <c r="C4885" s="27"/>
      <c r="D4885" s="27"/>
      <c r="E4885" s="27"/>
      <c r="F4885" s="27">
        <v>0</v>
      </c>
      <c r="G4885" s="27">
        <v>1</v>
      </c>
      <c r="H4885" s="27">
        <v>0</v>
      </c>
      <c r="I4885" s="27">
        <v>1</v>
      </c>
      <c r="J4885" s="27">
        <v>0</v>
      </c>
      <c r="K4885" s="27">
        <v>6</v>
      </c>
      <c r="L4885" s="27">
        <v>1</v>
      </c>
      <c r="M4885" s="27">
        <v>0</v>
      </c>
      <c r="N4885" s="27">
        <v>0</v>
      </c>
      <c r="O4885" s="27">
        <v>0</v>
      </c>
      <c r="P4885" s="27"/>
      <c r="Q4885" s="27"/>
      <c r="R4885" s="27">
        <v>0</v>
      </c>
      <c r="S4885" s="27">
        <v>1</v>
      </c>
      <c r="T4885" s="33">
        <v>1</v>
      </c>
      <c r="U4885" s="27">
        <v>16470000</v>
      </c>
      <c r="V4885" s="27">
        <v>14861000</v>
      </c>
      <c r="W4885" s="27">
        <v>0</v>
      </c>
      <c r="X4885" s="27"/>
      <c r="Y4885" s="27">
        <v>0</v>
      </c>
      <c r="Z4885" s="27">
        <v>1</v>
      </c>
    </row>
    <row r="4886" spans="1:26">
      <c r="A4886" s="27">
        <v>1971</v>
      </c>
      <c r="B4886" t="s">
        <v>60</v>
      </c>
      <c r="C4886" s="27"/>
      <c r="D4886" s="27"/>
      <c r="E4886" s="27"/>
      <c r="F4886" s="27">
        <v>0</v>
      </c>
      <c r="G4886" s="27">
        <v>1</v>
      </c>
      <c r="H4886" s="27">
        <v>0</v>
      </c>
      <c r="I4886" s="27">
        <v>1</v>
      </c>
      <c r="J4886" s="27">
        <v>0</v>
      </c>
      <c r="K4886" s="27">
        <v>6</v>
      </c>
      <c r="L4886" s="27">
        <v>1</v>
      </c>
      <c r="M4886" s="27">
        <v>0</v>
      </c>
      <c r="N4886" s="27">
        <v>0</v>
      </c>
      <c r="O4886" s="27">
        <v>0</v>
      </c>
      <c r="P4886" s="27"/>
      <c r="Q4886" s="27"/>
      <c r="R4886" s="27">
        <v>0</v>
      </c>
      <c r="S4886" s="27">
        <v>1</v>
      </c>
      <c r="T4886" s="33">
        <v>0.92761372871024128</v>
      </c>
      <c r="U4886" s="27">
        <v>19510029</v>
      </c>
      <c r="V4886" s="27">
        <v>12315000</v>
      </c>
      <c r="W4886" s="27">
        <v>0</v>
      </c>
      <c r="X4886" s="27"/>
      <c r="Y4886" s="27">
        <v>0</v>
      </c>
      <c r="Z4886" s="27">
        <v>1</v>
      </c>
    </row>
    <row r="4887" spans="1:26">
      <c r="A4887" s="27">
        <v>1972</v>
      </c>
      <c r="B4887" t="s">
        <v>60</v>
      </c>
      <c r="C4887" s="27"/>
      <c r="D4887" s="27"/>
      <c r="E4887" s="27"/>
      <c r="F4887" s="27">
        <v>0</v>
      </c>
      <c r="G4887" s="27">
        <v>1</v>
      </c>
      <c r="H4887" s="27">
        <v>0</v>
      </c>
      <c r="I4887" s="27">
        <v>1</v>
      </c>
      <c r="J4887" s="27">
        <v>0</v>
      </c>
      <c r="K4887" s="27">
        <v>6</v>
      </c>
      <c r="L4887" s="27">
        <v>1</v>
      </c>
      <c r="M4887" s="27">
        <v>0</v>
      </c>
      <c r="N4887" s="27">
        <v>0</v>
      </c>
      <c r="O4887" s="27">
        <v>0</v>
      </c>
      <c r="P4887" s="27"/>
      <c r="Q4887" s="27"/>
      <c r="R4887" s="27">
        <v>0</v>
      </c>
      <c r="S4887" s="27">
        <v>1</v>
      </c>
      <c r="T4887" s="33">
        <v>0.92122545142259926</v>
      </c>
      <c r="U4887" s="27">
        <v>8663886</v>
      </c>
      <c r="V4887" s="27">
        <v>10231000</v>
      </c>
      <c r="W4887" s="27">
        <v>0</v>
      </c>
      <c r="X4887" s="27"/>
      <c r="Y4887" s="27">
        <v>0</v>
      </c>
      <c r="Z4887" s="27">
        <v>1</v>
      </c>
    </row>
    <row r="4888" spans="1:26">
      <c r="A4888" s="27">
        <v>1973</v>
      </c>
      <c r="B4888" t="s">
        <v>60</v>
      </c>
      <c r="C4888" s="27"/>
      <c r="D4888" s="27"/>
      <c r="E4888" s="27"/>
      <c r="F4888" s="27">
        <v>0</v>
      </c>
      <c r="G4888" s="27">
        <v>1</v>
      </c>
      <c r="H4888" s="27">
        <v>0</v>
      </c>
      <c r="I4888" s="27">
        <v>1</v>
      </c>
      <c r="J4888" s="27">
        <v>0</v>
      </c>
      <c r="K4888" s="27">
        <v>6</v>
      </c>
      <c r="L4888" s="27">
        <v>1</v>
      </c>
      <c r="M4888" s="27">
        <v>0</v>
      </c>
      <c r="N4888" s="27">
        <v>0</v>
      </c>
      <c r="O4888" s="27">
        <v>0</v>
      </c>
      <c r="P4888" s="27"/>
      <c r="Q4888" s="27"/>
      <c r="R4888" s="27">
        <v>0</v>
      </c>
      <c r="S4888" s="27">
        <v>1</v>
      </c>
      <c r="T4888" s="33">
        <v>1.2798279189511945</v>
      </c>
      <c r="U4888" s="27">
        <v>36167872</v>
      </c>
      <c r="V4888" s="27">
        <v>6895000</v>
      </c>
      <c r="W4888" s="27">
        <v>0</v>
      </c>
      <c r="X4888" s="27"/>
      <c r="Y4888" s="27">
        <v>0</v>
      </c>
      <c r="Z4888" s="27">
        <v>1</v>
      </c>
    </row>
    <row r="4889" spans="1:26">
      <c r="A4889" s="27">
        <v>1974</v>
      </c>
      <c r="B4889" t="s">
        <v>60</v>
      </c>
      <c r="C4889" s="27"/>
      <c r="D4889" s="27"/>
      <c r="E4889" s="27"/>
      <c r="F4889" s="27">
        <v>0</v>
      </c>
      <c r="G4889" s="27">
        <v>1</v>
      </c>
      <c r="H4889" s="27">
        <v>0</v>
      </c>
      <c r="I4889" s="27">
        <v>1</v>
      </c>
      <c r="J4889" s="27">
        <v>0</v>
      </c>
      <c r="K4889" s="27">
        <v>6</v>
      </c>
      <c r="L4889" s="27">
        <v>1</v>
      </c>
      <c r="M4889" s="27">
        <v>0</v>
      </c>
      <c r="N4889" s="27">
        <v>0</v>
      </c>
      <c r="O4889" s="27">
        <v>0</v>
      </c>
      <c r="P4889" s="27"/>
      <c r="Q4889" s="27"/>
      <c r="R4889" s="27">
        <v>0</v>
      </c>
      <c r="S4889" s="27">
        <v>1</v>
      </c>
      <c r="T4889" s="33">
        <v>1.2793035310212315</v>
      </c>
      <c r="U4889" s="27">
        <v>42217312</v>
      </c>
      <c r="V4889" s="27">
        <v>4521000</v>
      </c>
      <c r="W4889" s="27">
        <v>4282000</v>
      </c>
      <c r="X4889" s="27"/>
      <c r="Y4889" s="27">
        <v>0</v>
      </c>
      <c r="Z4889" s="27">
        <v>1</v>
      </c>
    </row>
    <row r="4890" spans="1:26">
      <c r="A4890" s="27">
        <v>1975</v>
      </c>
      <c r="B4890" t="s">
        <v>60</v>
      </c>
      <c r="C4890" s="27"/>
      <c r="D4890" s="27"/>
      <c r="E4890" s="27"/>
      <c r="F4890" s="27">
        <v>0</v>
      </c>
      <c r="G4890" s="27">
        <v>1</v>
      </c>
      <c r="H4890" s="27">
        <v>0</v>
      </c>
      <c r="I4890" s="27">
        <v>1</v>
      </c>
      <c r="J4890" s="27">
        <v>0</v>
      </c>
      <c r="K4890" s="27">
        <v>6</v>
      </c>
      <c r="L4890" s="27">
        <v>1</v>
      </c>
      <c r="M4890" s="27">
        <v>0</v>
      </c>
      <c r="N4890" s="27">
        <v>0</v>
      </c>
      <c r="O4890" s="27">
        <v>0</v>
      </c>
      <c r="P4890" s="27"/>
      <c r="Q4890" s="27"/>
      <c r="R4890" s="27">
        <v>0</v>
      </c>
      <c r="S4890" s="27">
        <v>1</v>
      </c>
      <c r="T4890" s="33">
        <v>0.94696688960437181</v>
      </c>
      <c r="U4890" s="27">
        <v>47389936</v>
      </c>
      <c r="V4890" s="27">
        <v>2021000</v>
      </c>
      <c r="W4890" s="27">
        <v>22143000</v>
      </c>
      <c r="X4890" s="27"/>
      <c r="Y4890" s="27">
        <v>0</v>
      </c>
      <c r="Z4890" s="27">
        <v>1</v>
      </c>
    </row>
    <row r="4891" spans="1:26">
      <c r="A4891" s="27">
        <v>1976</v>
      </c>
      <c r="B4891" t="s">
        <v>60</v>
      </c>
      <c r="C4891" s="27"/>
      <c r="D4891" s="27"/>
      <c r="E4891" s="27"/>
      <c r="F4891" s="27">
        <v>0</v>
      </c>
      <c r="G4891" s="27">
        <v>1</v>
      </c>
      <c r="H4891" s="27">
        <v>0</v>
      </c>
      <c r="I4891" s="27">
        <v>1</v>
      </c>
      <c r="J4891" s="27">
        <v>0</v>
      </c>
      <c r="K4891" s="27">
        <v>6</v>
      </c>
      <c r="L4891" s="27">
        <v>1</v>
      </c>
      <c r="M4891" s="27">
        <v>0</v>
      </c>
      <c r="N4891" s="27">
        <v>0</v>
      </c>
      <c r="O4891" s="27">
        <v>0</v>
      </c>
      <c r="P4891" s="27"/>
      <c r="Q4891" s="27"/>
      <c r="R4891" s="27">
        <v>0</v>
      </c>
      <c r="S4891" s="27">
        <v>1</v>
      </c>
      <c r="T4891" s="33">
        <v>1.0219497573337515</v>
      </c>
      <c r="U4891" s="27">
        <v>40059898.399999999</v>
      </c>
      <c r="V4891" s="27">
        <v>0</v>
      </c>
      <c r="W4891" s="27">
        <v>41412000</v>
      </c>
      <c r="X4891" s="27"/>
      <c r="Y4891" s="27">
        <v>0</v>
      </c>
      <c r="Z4891" s="27">
        <v>1</v>
      </c>
    </row>
    <row r="4892" spans="1:26">
      <c r="A4892" s="27">
        <v>1977</v>
      </c>
      <c r="B4892" t="s">
        <v>60</v>
      </c>
      <c r="C4892" s="27"/>
      <c r="D4892" s="27"/>
      <c r="E4892" s="27"/>
      <c r="F4892" s="27">
        <v>0</v>
      </c>
      <c r="G4892" s="27">
        <v>1</v>
      </c>
      <c r="H4892" s="27">
        <v>0</v>
      </c>
      <c r="I4892" s="27">
        <v>1</v>
      </c>
      <c r="J4892" s="27">
        <v>0</v>
      </c>
      <c r="K4892" s="27">
        <v>6</v>
      </c>
      <c r="L4892" s="27">
        <v>1</v>
      </c>
      <c r="M4892" s="27">
        <v>0</v>
      </c>
      <c r="N4892" s="27">
        <v>0</v>
      </c>
      <c r="O4892" s="27">
        <v>0</v>
      </c>
      <c r="P4892" s="27"/>
      <c r="Q4892" s="27"/>
      <c r="R4892" s="27">
        <v>0</v>
      </c>
      <c r="S4892" s="27">
        <v>1</v>
      </c>
      <c r="T4892" s="33">
        <v>1.0409624303569636</v>
      </c>
      <c r="U4892" s="27">
        <v>84252285.599999994</v>
      </c>
      <c r="V4892" s="27">
        <v>0</v>
      </c>
      <c r="W4892" s="27">
        <v>62667000</v>
      </c>
      <c r="X4892" s="27"/>
      <c r="Y4892" s="27">
        <v>38900000</v>
      </c>
      <c r="Z4892" s="27">
        <v>1</v>
      </c>
    </row>
    <row r="4893" spans="1:26">
      <c r="A4893" s="27">
        <v>1978</v>
      </c>
      <c r="B4893" t="s">
        <v>60</v>
      </c>
      <c r="C4893" s="27"/>
      <c r="D4893" s="27"/>
      <c r="E4893" s="27"/>
      <c r="F4893" s="27">
        <v>0</v>
      </c>
      <c r="G4893" s="27">
        <v>1</v>
      </c>
      <c r="H4893" s="27">
        <v>0</v>
      </c>
      <c r="I4893" s="27">
        <v>1</v>
      </c>
      <c r="J4893" s="27">
        <v>0</v>
      </c>
      <c r="K4893" s="27">
        <v>6</v>
      </c>
      <c r="L4893" s="27">
        <v>1</v>
      </c>
      <c r="M4893" s="27">
        <v>0</v>
      </c>
      <c r="N4893" s="27">
        <v>0</v>
      </c>
      <c r="O4893" s="27">
        <v>0</v>
      </c>
      <c r="P4893" s="27"/>
      <c r="Q4893" s="27"/>
      <c r="R4893" s="27">
        <v>0</v>
      </c>
      <c r="S4893" s="27">
        <v>1</v>
      </c>
      <c r="T4893" s="33">
        <v>0.91734575384516981</v>
      </c>
      <c r="U4893" s="27">
        <v>124374755.7</v>
      </c>
      <c r="V4893" s="27">
        <v>0</v>
      </c>
      <c r="W4893" s="27">
        <v>85590000</v>
      </c>
      <c r="X4893" s="27"/>
      <c r="Y4893" s="27">
        <v>10000000</v>
      </c>
      <c r="Z4893" s="27">
        <v>1</v>
      </c>
    </row>
    <row r="4894" spans="1:26">
      <c r="A4894" s="27">
        <v>1979</v>
      </c>
      <c r="B4894" t="s">
        <v>60</v>
      </c>
      <c r="C4894" s="27"/>
      <c r="D4894" s="27"/>
      <c r="E4894" s="27"/>
      <c r="F4894" s="27">
        <v>64300000</v>
      </c>
      <c r="G4894" s="27">
        <v>1</v>
      </c>
      <c r="H4894" s="27">
        <v>0</v>
      </c>
      <c r="I4894" s="27">
        <v>1</v>
      </c>
      <c r="J4894" s="27">
        <v>0</v>
      </c>
      <c r="K4894" s="27">
        <v>6</v>
      </c>
      <c r="L4894" s="27">
        <v>1</v>
      </c>
      <c r="M4894" s="27">
        <v>0</v>
      </c>
      <c r="N4894" s="27">
        <v>0</v>
      </c>
      <c r="O4894" s="27">
        <v>0</v>
      </c>
      <c r="P4894" s="27"/>
      <c r="Q4894" s="27"/>
      <c r="R4894" s="27">
        <v>1</v>
      </c>
      <c r="S4894" s="27">
        <v>0</v>
      </c>
      <c r="T4894" s="33">
        <v>0.9810294585578897</v>
      </c>
      <c r="U4894" s="27">
        <v>134523104.90000001</v>
      </c>
      <c r="V4894" s="27">
        <v>0</v>
      </c>
      <c r="W4894" s="27">
        <v>123567000</v>
      </c>
      <c r="X4894" s="27"/>
      <c r="Y4894" s="27">
        <v>41500000</v>
      </c>
      <c r="Z4894" s="27">
        <v>1</v>
      </c>
    </row>
    <row r="4895" spans="1:26">
      <c r="A4895" s="27">
        <v>1980</v>
      </c>
      <c r="B4895" t="s">
        <v>60</v>
      </c>
      <c r="C4895" s="27"/>
      <c r="D4895" s="27"/>
      <c r="E4895" s="27"/>
      <c r="F4895" s="27">
        <v>0</v>
      </c>
      <c r="G4895" s="27">
        <v>1</v>
      </c>
      <c r="H4895" s="27">
        <v>0</v>
      </c>
      <c r="I4895" s="27">
        <v>1</v>
      </c>
      <c r="J4895" s="27">
        <v>0</v>
      </c>
      <c r="K4895" s="27">
        <v>6</v>
      </c>
      <c r="L4895" s="27">
        <v>1</v>
      </c>
      <c r="M4895" s="27">
        <v>0</v>
      </c>
      <c r="N4895" s="27">
        <v>0</v>
      </c>
      <c r="O4895" s="27">
        <v>0</v>
      </c>
      <c r="P4895" s="27">
        <v>0</v>
      </c>
      <c r="Q4895" s="27"/>
      <c r="R4895" s="27">
        <v>1</v>
      </c>
      <c r="S4895" s="27">
        <v>1</v>
      </c>
      <c r="T4895" s="33">
        <v>0.94044734443210454</v>
      </c>
      <c r="U4895" s="27">
        <v>109602358.40000001</v>
      </c>
      <c r="V4895" s="27">
        <v>0</v>
      </c>
      <c r="W4895" s="27">
        <v>146223000</v>
      </c>
      <c r="X4895" s="27"/>
      <c r="Y4895" s="27">
        <v>66500000</v>
      </c>
      <c r="Z4895" s="27">
        <v>1</v>
      </c>
    </row>
    <row r="4896" spans="1:26">
      <c r="A4896" s="27">
        <v>1981</v>
      </c>
      <c r="B4896" t="s">
        <v>60</v>
      </c>
      <c r="C4896" s="27"/>
      <c r="D4896" s="27"/>
      <c r="E4896" s="27"/>
      <c r="F4896" s="27">
        <v>10000</v>
      </c>
      <c r="G4896" s="27">
        <v>1</v>
      </c>
      <c r="H4896" s="27">
        <v>0</v>
      </c>
      <c r="I4896" s="27">
        <v>1</v>
      </c>
      <c r="J4896" s="27">
        <v>0</v>
      </c>
      <c r="K4896" s="27">
        <v>6</v>
      </c>
      <c r="L4896" s="27">
        <v>1</v>
      </c>
      <c r="M4896" s="27">
        <v>0</v>
      </c>
      <c r="N4896" s="27">
        <v>0</v>
      </c>
      <c r="O4896" s="27">
        <v>0</v>
      </c>
      <c r="P4896" s="27">
        <v>0</v>
      </c>
      <c r="Q4896" s="27"/>
      <c r="R4896" s="27">
        <v>1</v>
      </c>
      <c r="S4896" s="27">
        <v>1</v>
      </c>
      <c r="T4896" s="33">
        <v>0.83355014400471705</v>
      </c>
      <c r="U4896" s="27">
        <v>125178078.2</v>
      </c>
      <c r="V4896" s="27">
        <v>0</v>
      </c>
      <c r="W4896" s="27">
        <v>185120000</v>
      </c>
      <c r="X4896" s="27"/>
      <c r="Y4896" s="27">
        <v>13980000</v>
      </c>
      <c r="Z4896" s="27">
        <v>1</v>
      </c>
    </row>
    <row r="4897" spans="1:26">
      <c r="A4897" s="27">
        <v>1982</v>
      </c>
      <c r="B4897" t="s">
        <v>60</v>
      </c>
      <c r="C4897" s="27"/>
      <c r="D4897" s="27"/>
      <c r="E4897" s="27"/>
      <c r="F4897" s="27">
        <v>0</v>
      </c>
      <c r="G4897" s="27">
        <v>1</v>
      </c>
      <c r="H4897" s="27">
        <v>0</v>
      </c>
      <c r="I4897" s="27">
        <v>1</v>
      </c>
      <c r="J4897" s="27">
        <v>0</v>
      </c>
      <c r="K4897" s="27">
        <v>6</v>
      </c>
      <c r="L4897" s="27">
        <v>1</v>
      </c>
      <c r="M4897" s="27">
        <v>0</v>
      </c>
      <c r="N4897" s="27">
        <v>0</v>
      </c>
      <c r="O4897" s="27">
        <v>0</v>
      </c>
      <c r="P4897" s="27">
        <v>0</v>
      </c>
      <c r="Q4897" s="27"/>
      <c r="R4897" s="27">
        <v>1</v>
      </c>
      <c r="S4897" s="27">
        <v>1</v>
      </c>
      <c r="T4897" s="33">
        <v>0.78443295677873848</v>
      </c>
      <c r="U4897" s="27">
        <v>135442052</v>
      </c>
      <c r="V4897" s="27">
        <v>0</v>
      </c>
      <c r="W4897" s="27">
        <v>233156450.40000001</v>
      </c>
      <c r="X4897" s="27"/>
      <c r="Y4897" s="27">
        <v>29760000</v>
      </c>
      <c r="Z4897" s="27">
        <v>1</v>
      </c>
    </row>
    <row r="4898" spans="1:26">
      <c r="A4898" s="27">
        <v>1983</v>
      </c>
      <c r="B4898" t="s">
        <v>60</v>
      </c>
      <c r="C4898" s="27"/>
      <c r="D4898" s="27"/>
      <c r="E4898" s="27"/>
      <c r="F4898" s="27">
        <v>0</v>
      </c>
      <c r="G4898" s="27">
        <v>1</v>
      </c>
      <c r="H4898" s="27">
        <v>0</v>
      </c>
      <c r="I4898" s="27">
        <v>1</v>
      </c>
      <c r="J4898" s="27">
        <v>0</v>
      </c>
      <c r="K4898" s="27">
        <v>6</v>
      </c>
      <c r="L4898" s="27">
        <v>1</v>
      </c>
      <c r="M4898" s="27">
        <v>0</v>
      </c>
      <c r="N4898" s="27">
        <v>0</v>
      </c>
      <c r="O4898" s="27">
        <v>0</v>
      </c>
      <c r="P4898" s="27">
        <v>0</v>
      </c>
      <c r="Q4898" s="27"/>
      <c r="R4898" s="27">
        <v>1</v>
      </c>
      <c r="S4898" s="27">
        <v>1</v>
      </c>
      <c r="T4898" s="33">
        <v>0.83426891623154475</v>
      </c>
      <c r="U4898" s="27">
        <v>143596521.19999999</v>
      </c>
      <c r="V4898" s="27">
        <v>0</v>
      </c>
      <c r="W4898" s="27">
        <v>284818481.60000002</v>
      </c>
      <c r="X4898" s="27"/>
      <c r="Y4898" s="27">
        <v>0</v>
      </c>
      <c r="Z4898" s="27">
        <v>1</v>
      </c>
    </row>
    <row r="4899" spans="1:26">
      <c r="A4899" s="27">
        <v>1984</v>
      </c>
      <c r="B4899" t="s">
        <v>60</v>
      </c>
      <c r="C4899" s="27"/>
      <c r="D4899" s="27"/>
      <c r="E4899" s="27"/>
      <c r="F4899" s="27">
        <v>30000000</v>
      </c>
      <c r="G4899" s="27">
        <v>1</v>
      </c>
      <c r="H4899" s="27">
        <v>0</v>
      </c>
      <c r="I4899" s="27">
        <v>1</v>
      </c>
      <c r="J4899" s="27">
        <v>0</v>
      </c>
      <c r="K4899" s="27">
        <v>6</v>
      </c>
      <c r="L4899" s="27">
        <v>1</v>
      </c>
      <c r="M4899" s="27">
        <v>0</v>
      </c>
      <c r="N4899" s="27">
        <v>0</v>
      </c>
      <c r="O4899" s="27">
        <v>0</v>
      </c>
      <c r="P4899" s="27">
        <v>0</v>
      </c>
      <c r="Q4899" s="27"/>
      <c r="R4899" s="27">
        <v>1</v>
      </c>
      <c r="S4899" s="27">
        <v>1</v>
      </c>
      <c r="T4899" s="33">
        <v>0.82999599794502654</v>
      </c>
      <c r="U4899" s="27">
        <v>120001229</v>
      </c>
      <c r="V4899" s="27">
        <v>0</v>
      </c>
      <c r="W4899" s="27">
        <v>358306727.39999998</v>
      </c>
      <c r="X4899" s="27"/>
      <c r="Y4899" s="27"/>
      <c r="Z4899" s="27">
        <v>1</v>
      </c>
    </row>
    <row r="4900" spans="1:26">
      <c r="A4900" s="27">
        <v>1985</v>
      </c>
      <c r="B4900" t="s">
        <v>60</v>
      </c>
      <c r="C4900" s="27"/>
      <c r="D4900" s="27"/>
      <c r="E4900" s="27"/>
      <c r="F4900" s="27">
        <v>0</v>
      </c>
      <c r="G4900" s="27">
        <v>1</v>
      </c>
      <c r="H4900" s="27">
        <v>0</v>
      </c>
      <c r="I4900" s="27">
        <v>1</v>
      </c>
      <c r="J4900" s="27">
        <v>0</v>
      </c>
      <c r="K4900" s="27">
        <v>6</v>
      </c>
      <c r="L4900" s="27">
        <v>1</v>
      </c>
      <c r="M4900" s="27">
        <v>0</v>
      </c>
      <c r="N4900" s="27">
        <v>0</v>
      </c>
      <c r="O4900" s="27">
        <v>0</v>
      </c>
      <c r="P4900" s="27">
        <v>0</v>
      </c>
      <c r="Q4900" s="27"/>
      <c r="R4900" s="27">
        <v>1</v>
      </c>
      <c r="S4900" s="27">
        <v>1</v>
      </c>
      <c r="T4900" s="33">
        <v>0.74915719568429318</v>
      </c>
      <c r="U4900" s="27">
        <v>104431183.09999999</v>
      </c>
      <c r="V4900" s="27">
        <v>0</v>
      </c>
      <c r="W4900" s="27">
        <v>407497692.5</v>
      </c>
      <c r="X4900" s="27"/>
      <c r="Y4900" s="27"/>
      <c r="Z4900" s="27">
        <v>1</v>
      </c>
    </row>
    <row r="4901" spans="1:26">
      <c r="A4901" s="27">
        <v>1986</v>
      </c>
      <c r="B4901" t="s">
        <v>60</v>
      </c>
      <c r="C4901" s="27"/>
      <c r="D4901" s="27"/>
      <c r="E4901" s="27"/>
      <c r="F4901" s="27">
        <v>0</v>
      </c>
      <c r="G4901" s="27">
        <v>1</v>
      </c>
      <c r="H4901" s="27">
        <v>0</v>
      </c>
      <c r="I4901" s="27">
        <v>1</v>
      </c>
      <c r="J4901" s="27">
        <v>0</v>
      </c>
      <c r="K4901" s="27">
        <v>6</v>
      </c>
      <c r="L4901" s="27">
        <v>1</v>
      </c>
      <c r="M4901" s="27">
        <v>0</v>
      </c>
      <c r="N4901" s="27">
        <v>0</v>
      </c>
      <c r="O4901" s="27">
        <v>0</v>
      </c>
      <c r="P4901" s="27">
        <v>0</v>
      </c>
      <c r="Q4901" s="27"/>
      <c r="R4901" s="27">
        <v>1</v>
      </c>
      <c r="S4901" s="27">
        <v>1</v>
      </c>
      <c r="T4901" s="33">
        <v>0.7030572776909082</v>
      </c>
      <c r="U4901" s="27">
        <v>69022729.599999994</v>
      </c>
      <c r="V4901" s="27">
        <v>0</v>
      </c>
      <c r="W4901" s="27">
        <v>479361147.19999999</v>
      </c>
      <c r="X4901" s="27"/>
      <c r="Y4901" s="27"/>
      <c r="Z4901" s="27">
        <v>1</v>
      </c>
    </row>
    <row r="4902" spans="1:26">
      <c r="A4902" s="27">
        <v>1987</v>
      </c>
      <c r="B4902" t="s">
        <v>60</v>
      </c>
      <c r="C4902" s="27"/>
      <c r="D4902" s="27"/>
      <c r="E4902" s="27"/>
      <c r="F4902" s="27">
        <v>26800000</v>
      </c>
      <c r="G4902" s="27">
        <v>1</v>
      </c>
      <c r="H4902" s="27">
        <v>0</v>
      </c>
      <c r="I4902" s="27">
        <v>1</v>
      </c>
      <c r="J4902" s="27">
        <v>0</v>
      </c>
      <c r="K4902" s="27">
        <v>6</v>
      </c>
      <c r="L4902" s="27">
        <v>1</v>
      </c>
      <c r="M4902" s="27">
        <v>0</v>
      </c>
      <c r="N4902" s="27">
        <v>0</v>
      </c>
      <c r="O4902" s="27">
        <v>0</v>
      </c>
      <c r="P4902" s="27">
        <v>0</v>
      </c>
      <c r="Q4902" s="27"/>
      <c r="R4902" s="27">
        <v>1</v>
      </c>
      <c r="S4902" s="27">
        <v>1</v>
      </c>
      <c r="T4902" s="33">
        <v>0.74330063470010233</v>
      </c>
      <c r="U4902" s="27">
        <v>30096871.899999999</v>
      </c>
      <c r="V4902" s="27">
        <v>0</v>
      </c>
      <c r="W4902" s="27">
        <v>558293600.20000005</v>
      </c>
      <c r="X4902" s="27"/>
      <c r="Y4902" s="27"/>
      <c r="Z4902" s="27">
        <v>1</v>
      </c>
    </row>
    <row r="4903" spans="1:26">
      <c r="A4903" s="27">
        <v>1988</v>
      </c>
      <c r="B4903" t="s">
        <v>60</v>
      </c>
      <c r="C4903" s="27"/>
      <c r="D4903" s="27"/>
      <c r="E4903" s="27"/>
      <c r="F4903" s="27">
        <v>0</v>
      </c>
      <c r="G4903" s="27">
        <v>1</v>
      </c>
      <c r="H4903" s="27">
        <v>0</v>
      </c>
      <c r="I4903" s="27">
        <v>1</v>
      </c>
      <c r="J4903" s="27">
        <v>0</v>
      </c>
      <c r="K4903" s="27">
        <v>6</v>
      </c>
      <c r="L4903" s="27">
        <v>1</v>
      </c>
      <c r="M4903" s="27">
        <v>0</v>
      </c>
      <c r="N4903" s="27">
        <v>0</v>
      </c>
      <c r="O4903" s="27">
        <v>0</v>
      </c>
      <c r="P4903" s="27">
        <v>0</v>
      </c>
      <c r="Q4903" s="27"/>
      <c r="R4903" s="27">
        <v>1</v>
      </c>
      <c r="S4903" s="27">
        <v>1</v>
      </c>
      <c r="T4903" s="33">
        <v>0.80560957079318884</v>
      </c>
      <c r="U4903" s="27">
        <v>7764689</v>
      </c>
      <c r="V4903" s="27">
        <v>0</v>
      </c>
      <c r="W4903" s="27">
        <v>604546311.20000005</v>
      </c>
      <c r="X4903" s="27"/>
      <c r="Y4903" s="27"/>
      <c r="Z4903" s="27">
        <v>1</v>
      </c>
    </row>
    <row r="4904" spans="1:26">
      <c r="A4904" s="27">
        <v>1989</v>
      </c>
      <c r="B4904" t="s">
        <v>60</v>
      </c>
      <c r="C4904" s="27"/>
      <c r="D4904" s="27"/>
      <c r="E4904" s="27"/>
      <c r="F4904" s="27">
        <v>0</v>
      </c>
      <c r="G4904" s="27">
        <v>1</v>
      </c>
      <c r="H4904" s="27">
        <v>0</v>
      </c>
      <c r="I4904" s="27">
        <v>1</v>
      </c>
      <c r="J4904" s="27">
        <v>0</v>
      </c>
      <c r="K4904" s="27">
        <v>6</v>
      </c>
      <c r="L4904" s="27">
        <v>1</v>
      </c>
      <c r="M4904" s="27">
        <v>0</v>
      </c>
      <c r="N4904" s="27">
        <v>0</v>
      </c>
      <c r="O4904" s="27">
        <v>0</v>
      </c>
      <c r="P4904" s="27">
        <v>0</v>
      </c>
      <c r="Q4904" s="27"/>
      <c r="R4904" s="27">
        <v>1</v>
      </c>
      <c r="S4904" s="27">
        <v>1</v>
      </c>
      <c r="T4904" s="33">
        <v>0.74679040704290955</v>
      </c>
      <c r="U4904" s="27">
        <v>1645328.3</v>
      </c>
      <c r="V4904" s="27">
        <v>0</v>
      </c>
      <c r="W4904" s="27">
        <v>656162038.5</v>
      </c>
      <c r="X4904" s="27"/>
      <c r="Y4904" s="27"/>
      <c r="Z4904" s="27">
        <v>1</v>
      </c>
    </row>
    <row r="4905" spans="1:26">
      <c r="A4905" s="27">
        <v>1990</v>
      </c>
      <c r="B4905" t="s">
        <v>60</v>
      </c>
      <c r="C4905" s="27"/>
      <c r="D4905" s="27"/>
      <c r="E4905" s="27"/>
      <c r="F4905" s="27">
        <v>0</v>
      </c>
      <c r="G4905" s="27">
        <v>1</v>
      </c>
      <c r="H4905" s="27">
        <v>0</v>
      </c>
      <c r="I4905" s="27">
        <v>1</v>
      </c>
      <c r="J4905" s="27">
        <v>0</v>
      </c>
      <c r="K4905" s="27">
        <v>6</v>
      </c>
      <c r="L4905" s="27">
        <v>1</v>
      </c>
      <c r="M4905" s="27">
        <v>0</v>
      </c>
      <c r="N4905" s="27">
        <v>0</v>
      </c>
      <c r="O4905" s="27">
        <v>0</v>
      </c>
      <c r="P4905" s="27">
        <v>0</v>
      </c>
      <c r="Q4905" s="27"/>
      <c r="R4905" s="27">
        <v>1</v>
      </c>
      <c r="S4905" s="27">
        <v>1</v>
      </c>
      <c r="T4905" s="33">
        <v>0.70566019682121295</v>
      </c>
      <c r="U4905" s="27">
        <v>0</v>
      </c>
      <c r="V4905" s="27">
        <v>0</v>
      </c>
      <c r="W4905" s="27">
        <v>737887582.79999995</v>
      </c>
      <c r="X4905" s="27"/>
      <c r="Y4905" s="27"/>
      <c r="Z4905" s="27">
        <v>1</v>
      </c>
    </row>
    <row r="4906" spans="1:26">
      <c r="A4906" s="27">
        <v>1991</v>
      </c>
      <c r="B4906" t="s">
        <v>60</v>
      </c>
      <c r="C4906" s="27"/>
      <c r="D4906" s="27"/>
      <c r="E4906" s="27"/>
      <c r="F4906" s="27">
        <v>0</v>
      </c>
      <c r="G4906" s="27">
        <v>1</v>
      </c>
      <c r="H4906" s="27">
        <v>0</v>
      </c>
      <c r="I4906" s="27">
        <v>1</v>
      </c>
      <c r="J4906" s="27">
        <v>0</v>
      </c>
      <c r="K4906" s="27">
        <v>6</v>
      </c>
      <c r="L4906" s="27">
        <v>1</v>
      </c>
      <c r="M4906" s="27">
        <v>0</v>
      </c>
      <c r="N4906" s="27">
        <v>0</v>
      </c>
      <c r="O4906" s="27">
        <v>0</v>
      </c>
      <c r="P4906" s="27">
        <v>0</v>
      </c>
      <c r="Q4906" s="27"/>
      <c r="R4906" s="27">
        <v>1</v>
      </c>
      <c r="S4906" s="27">
        <v>1</v>
      </c>
      <c r="T4906" s="33">
        <v>0.64778014054484578</v>
      </c>
      <c r="U4906" s="27">
        <v>0</v>
      </c>
      <c r="V4906" s="27">
        <v>0</v>
      </c>
      <c r="W4906" s="27">
        <v>748641000</v>
      </c>
      <c r="X4906" s="27"/>
      <c r="Y4906" s="27"/>
      <c r="Z4906" s="27">
        <v>1</v>
      </c>
    </row>
    <row r="4907" spans="1:26">
      <c r="A4907" s="27">
        <v>1992</v>
      </c>
      <c r="B4907" t="s">
        <v>60</v>
      </c>
      <c r="C4907" s="27"/>
      <c r="D4907" s="27"/>
      <c r="E4907" s="27"/>
      <c r="F4907" s="27">
        <v>0</v>
      </c>
      <c r="G4907" s="27">
        <v>1</v>
      </c>
      <c r="H4907" s="27">
        <v>0</v>
      </c>
      <c r="I4907" s="27">
        <v>1</v>
      </c>
      <c r="J4907" s="27">
        <v>0</v>
      </c>
      <c r="K4907" s="27">
        <v>6</v>
      </c>
      <c r="L4907" s="27">
        <v>1</v>
      </c>
      <c r="M4907" s="27">
        <v>0</v>
      </c>
      <c r="N4907" s="27">
        <v>0</v>
      </c>
      <c r="O4907" s="27">
        <v>0</v>
      </c>
      <c r="P4907" s="27">
        <v>0</v>
      </c>
      <c r="Q4907" s="27"/>
      <c r="R4907" s="27">
        <v>1</v>
      </c>
      <c r="S4907" s="27">
        <v>1</v>
      </c>
      <c r="T4907" s="33">
        <v>0.62587770846912083</v>
      </c>
      <c r="U4907" s="27">
        <v>0</v>
      </c>
      <c r="V4907" s="27">
        <v>0</v>
      </c>
      <c r="W4907" s="27">
        <v>764996000</v>
      </c>
      <c r="X4907" s="27"/>
      <c r="Y4907" s="27"/>
      <c r="Z4907" s="27">
        <v>1</v>
      </c>
    </row>
    <row r="4908" spans="1:26">
      <c r="A4908" s="27">
        <v>1993</v>
      </c>
      <c r="B4908" t="s">
        <v>60</v>
      </c>
      <c r="C4908" s="27"/>
      <c r="D4908" s="27"/>
      <c r="E4908" s="27"/>
      <c r="F4908" s="27">
        <v>0</v>
      </c>
      <c r="G4908" s="27">
        <v>1</v>
      </c>
      <c r="H4908" s="27">
        <v>0</v>
      </c>
      <c r="I4908" s="27">
        <v>1</v>
      </c>
      <c r="J4908" s="27">
        <v>0</v>
      </c>
      <c r="K4908" s="27">
        <v>6</v>
      </c>
      <c r="L4908" s="27">
        <v>1</v>
      </c>
      <c r="M4908" s="27">
        <v>0</v>
      </c>
      <c r="N4908" s="27">
        <v>0</v>
      </c>
      <c r="O4908" s="27">
        <v>0</v>
      </c>
      <c r="P4908" s="27">
        <v>0</v>
      </c>
      <c r="Q4908" s="27"/>
      <c r="R4908" s="27">
        <v>1</v>
      </c>
      <c r="S4908" s="27">
        <v>1</v>
      </c>
      <c r="T4908" s="33">
        <v>0.648154718576755</v>
      </c>
      <c r="U4908" s="27">
        <v>0</v>
      </c>
      <c r="V4908" s="27">
        <v>0</v>
      </c>
      <c r="W4908" s="27">
        <v>760900000</v>
      </c>
      <c r="X4908" s="27"/>
      <c r="Y4908" s="27"/>
      <c r="Z4908" s="27">
        <v>1</v>
      </c>
    </row>
    <row r="4909" spans="1:26">
      <c r="A4909" s="27">
        <v>1994</v>
      </c>
      <c r="B4909" t="s">
        <v>60</v>
      </c>
      <c r="C4909" s="27"/>
      <c r="D4909" s="27"/>
      <c r="E4909" s="27"/>
      <c r="F4909" s="27">
        <v>0</v>
      </c>
      <c r="G4909" s="27">
        <v>1</v>
      </c>
      <c r="H4909" s="27">
        <v>0</v>
      </c>
      <c r="I4909" s="27">
        <v>1</v>
      </c>
      <c r="J4909" s="27">
        <v>0</v>
      </c>
      <c r="K4909" s="27">
        <v>6</v>
      </c>
      <c r="L4909" s="27">
        <v>1</v>
      </c>
      <c r="M4909" s="27">
        <v>0</v>
      </c>
      <c r="N4909" s="27">
        <v>0</v>
      </c>
      <c r="O4909" s="27">
        <v>0</v>
      </c>
      <c r="P4909" s="27">
        <v>0</v>
      </c>
      <c r="Q4909" s="27"/>
      <c r="R4909" s="27">
        <v>1</v>
      </c>
      <c r="S4909" s="27">
        <v>0</v>
      </c>
      <c r="T4909" s="33">
        <v>0.69545665111729171</v>
      </c>
      <c r="U4909" s="27">
        <v>0</v>
      </c>
      <c r="V4909" s="27">
        <v>0</v>
      </c>
      <c r="W4909" s="27">
        <v>817495000</v>
      </c>
      <c r="X4909" s="27"/>
      <c r="Y4909" s="27"/>
      <c r="Z4909" s="27">
        <v>1</v>
      </c>
    </row>
    <row r="4910" spans="1:26">
      <c r="A4910" s="27">
        <v>1995</v>
      </c>
      <c r="B4910" t="s">
        <v>60</v>
      </c>
      <c r="C4910" s="27"/>
      <c r="D4910" s="27"/>
      <c r="E4910" s="27"/>
      <c r="F4910" s="27">
        <v>0</v>
      </c>
      <c r="G4910" s="27">
        <v>1</v>
      </c>
      <c r="H4910" s="27">
        <v>0</v>
      </c>
      <c r="I4910" s="27">
        <v>1</v>
      </c>
      <c r="J4910" s="27">
        <v>0</v>
      </c>
      <c r="K4910" s="27">
        <v>6</v>
      </c>
      <c r="L4910" s="27">
        <v>1</v>
      </c>
      <c r="M4910" s="27">
        <v>0</v>
      </c>
      <c r="N4910" s="27">
        <v>0</v>
      </c>
      <c r="O4910" s="27">
        <v>0</v>
      </c>
      <c r="P4910" s="27">
        <v>0</v>
      </c>
      <c r="Q4910" s="27"/>
      <c r="R4910" s="27">
        <v>1</v>
      </c>
      <c r="S4910" s="27">
        <v>1</v>
      </c>
      <c r="T4910" s="33">
        <v>0.69736071622307827</v>
      </c>
      <c r="U4910" s="27">
        <v>0</v>
      </c>
      <c r="V4910" s="27">
        <v>0</v>
      </c>
      <c r="W4910" s="27">
        <v>776631000</v>
      </c>
      <c r="X4910" s="27"/>
      <c r="Y4910" s="27"/>
      <c r="Z4910" s="27">
        <v>1</v>
      </c>
    </row>
    <row r="4911" spans="1:26">
      <c r="A4911" s="27">
        <v>1996</v>
      </c>
      <c r="B4911" t="s">
        <v>60</v>
      </c>
      <c r="C4911" s="27"/>
      <c r="D4911" s="27"/>
      <c r="E4911" s="27"/>
      <c r="F4911" s="27">
        <v>0</v>
      </c>
      <c r="G4911" s="27">
        <v>1</v>
      </c>
      <c r="H4911" s="27">
        <v>0</v>
      </c>
      <c r="I4911" s="27">
        <v>1</v>
      </c>
      <c r="J4911" s="27">
        <v>0</v>
      </c>
      <c r="K4911" s="27">
        <v>6</v>
      </c>
      <c r="L4911" s="27">
        <v>1</v>
      </c>
      <c r="M4911" s="27">
        <v>0</v>
      </c>
      <c r="N4911" s="27">
        <v>0</v>
      </c>
      <c r="O4911" s="27">
        <v>0</v>
      </c>
      <c r="P4911" s="27">
        <v>0</v>
      </c>
      <c r="Q4911" s="27"/>
      <c r="R4911" s="27">
        <v>1</v>
      </c>
      <c r="S4911" s="27">
        <v>1</v>
      </c>
      <c r="T4911" s="33">
        <v>0.69966405838602452</v>
      </c>
      <c r="U4911" s="27">
        <v>0</v>
      </c>
      <c r="V4911" s="27">
        <v>0</v>
      </c>
      <c r="W4911" s="27">
        <v>742138000</v>
      </c>
      <c r="X4911" s="27"/>
      <c r="Y4911" s="27"/>
      <c r="Z4911" s="27">
        <v>1</v>
      </c>
    </row>
    <row r="4912" spans="1:26">
      <c r="A4912" s="27">
        <v>1997</v>
      </c>
      <c r="B4912" t="s">
        <v>60</v>
      </c>
      <c r="C4912" s="27"/>
      <c r="D4912" s="27"/>
      <c r="E4912" s="27"/>
      <c r="F4912" s="27">
        <v>0</v>
      </c>
      <c r="G4912" s="27">
        <v>1</v>
      </c>
      <c r="H4912" s="27">
        <v>0</v>
      </c>
      <c r="I4912" s="27">
        <v>1</v>
      </c>
      <c r="J4912" s="27">
        <v>0</v>
      </c>
      <c r="K4912" s="27">
        <v>6</v>
      </c>
      <c r="L4912" s="27">
        <v>1</v>
      </c>
      <c r="M4912" s="27">
        <v>0</v>
      </c>
      <c r="N4912" s="27">
        <v>0</v>
      </c>
      <c r="O4912" s="27">
        <v>0</v>
      </c>
      <c r="P4912" s="27">
        <v>0</v>
      </c>
      <c r="Q4912" s="27"/>
      <c r="R4912" s="27">
        <v>1</v>
      </c>
      <c r="S4912" s="27">
        <v>1</v>
      </c>
      <c r="T4912" s="33">
        <v>0.71538944173936525</v>
      </c>
      <c r="U4912" s="27">
        <v>0</v>
      </c>
      <c r="V4912" s="27">
        <v>0</v>
      </c>
      <c r="W4912" s="27">
        <v>723819000</v>
      </c>
      <c r="X4912" s="27"/>
      <c r="Y4912" s="27"/>
      <c r="Z4912" s="27">
        <v>1</v>
      </c>
    </row>
    <row r="4913" spans="1:26">
      <c r="A4913" s="27">
        <v>1998</v>
      </c>
      <c r="B4913" t="s">
        <v>60</v>
      </c>
      <c r="C4913" s="27"/>
      <c r="D4913" s="27"/>
      <c r="E4913" s="27"/>
      <c r="F4913" s="27">
        <v>250000000</v>
      </c>
      <c r="G4913" s="27">
        <v>1</v>
      </c>
      <c r="H4913" s="27">
        <v>0</v>
      </c>
      <c r="I4913" s="27">
        <v>1</v>
      </c>
      <c r="J4913" s="27">
        <v>0</v>
      </c>
      <c r="K4913" s="27">
        <v>6</v>
      </c>
      <c r="L4913" s="27">
        <v>1</v>
      </c>
      <c r="M4913" s="27">
        <v>0</v>
      </c>
      <c r="N4913" s="27">
        <v>0</v>
      </c>
      <c r="O4913" s="27">
        <v>0</v>
      </c>
      <c r="P4913" s="27">
        <v>7441000000</v>
      </c>
      <c r="Q4913" s="27"/>
      <c r="R4913" s="27">
        <v>1</v>
      </c>
      <c r="S4913" s="27">
        <v>1</v>
      </c>
      <c r="T4913" s="33">
        <v>0.63293736472878814</v>
      </c>
      <c r="U4913" s="27">
        <v>0</v>
      </c>
      <c r="V4913" s="27">
        <v>0</v>
      </c>
      <c r="W4913" s="27">
        <v>726764000</v>
      </c>
      <c r="X4913" s="27"/>
      <c r="Y4913" s="27"/>
      <c r="Z4913" s="27">
        <v>1</v>
      </c>
    </row>
    <row r="4914" spans="1:26">
      <c r="A4914" s="27">
        <v>1999</v>
      </c>
      <c r="B4914" t="s">
        <v>60</v>
      </c>
      <c r="C4914" s="27"/>
      <c r="D4914" s="27"/>
      <c r="E4914" s="27"/>
      <c r="F4914" s="27">
        <v>0</v>
      </c>
      <c r="G4914" s="27">
        <v>1</v>
      </c>
      <c r="H4914" s="27">
        <v>0</v>
      </c>
      <c r="I4914" s="27">
        <v>1</v>
      </c>
      <c r="J4914" s="27">
        <v>0</v>
      </c>
      <c r="K4914" s="27">
        <v>6</v>
      </c>
      <c r="L4914" s="27">
        <v>1</v>
      </c>
      <c r="M4914" s="27">
        <v>0</v>
      </c>
      <c r="N4914" s="27">
        <v>0</v>
      </c>
      <c r="O4914" s="27">
        <v>0</v>
      </c>
      <c r="P4914" s="27">
        <v>9777000000</v>
      </c>
      <c r="Q4914" s="27"/>
      <c r="R4914" s="27">
        <v>1</v>
      </c>
      <c r="S4914" s="27">
        <v>1</v>
      </c>
      <c r="T4914" s="33">
        <v>0.59173831677950461</v>
      </c>
      <c r="U4914" s="27">
        <v>59668497.799999997</v>
      </c>
      <c r="V4914" s="27">
        <v>0</v>
      </c>
      <c r="W4914" s="27">
        <v>722537000</v>
      </c>
      <c r="X4914" s="27"/>
      <c r="Y4914" s="27"/>
      <c r="Z4914" s="27">
        <v>1</v>
      </c>
    </row>
    <row r="4915" spans="1:26">
      <c r="A4915" s="27">
        <v>2000</v>
      </c>
      <c r="B4915" t="s">
        <v>60</v>
      </c>
      <c r="C4915" s="27">
        <v>228295514</v>
      </c>
      <c r="D4915" s="27">
        <v>43909028.625</v>
      </c>
      <c r="E4915" s="27">
        <v>228295514</v>
      </c>
      <c r="F4915" s="27">
        <v>228445514</v>
      </c>
      <c r="G4915" s="27">
        <v>1</v>
      </c>
      <c r="H4915" s="27">
        <v>0</v>
      </c>
      <c r="I4915" s="27">
        <v>1</v>
      </c>
      <c r="J4915" s="27">
        <v>0</v>
      </c>
      <c r="K4915" s="27">
        <v>6</v>
      </c>
      <c r="L4915" s="27">
        <v>1</v>
      </c>
      <c r="M4915" s="27">
        <v>1</v>
      </c>
      <c r="N4915" s="27">
        <v>0</v>
      </c>
      <c r="O4915" s="27">
        <v>0</v>
      </c>
      <c r="P4915" s="27">
        <v>10259000000</v>
      </c>
      <c r="Q4915" s="27">
        <v>8905066163.5864277</v>
      </c>
      <c r="R4915" s="27">
        <v>1</v>
      </c>
      <c r="S4915" s="27">
        <v>1</v>
      </c>
      <c r="T4915" s="33">
        <v>0.62919927379193319</v>
      </c>
      <c r="U4915" s="27">
        <v>56642709.299999997</v>
      </c>
      <c r="V4915" s="27">
        <v>0</v>
      </c>
      <c r="W4915" s="27">
        <v>683846000</v>
      </c>
      <c r="X4915" s="27"/>
      <c r="Y4915" s="27"/>
      <c r="Z4915" s="27">
        <v>1</v>
      </c>
    </row>
    <row r="4916" spans="1:26">
      <c r="A4916" s="27">
        <v>2001</v>
      </c>
      <c r="B4916" t="s">
        <v>60</v>
      </c>
      <c r="C4916" s="27">
        <v>228319502</v>
      </c>
      <c r="D4916" s="27">
        <v>87827044.5</v>
      </c>
      <c r="E4916" s="27">
        <v>228319502</v>
      </c>
      <c r="F4916" s="27">
        <v>0</v>
      </c>
      <c r="G4916" s="27">
        <v>1</v>
      </c>
      <c r="H4916" s="27">
        <v>0</v>
      </c>
      <c r="I4916" s="27">
        <v>1</v>
      </c>
      <c r="J4916" s="27">
        <v>0</v>
      </c>
      <c r="K4916" s="27">
        <v>6</v>
      </c>
      <c r="L4916" s="27">
        <v>1</v>
      </c>
      <c r="M4916" s="27">
        <v>1</v>
      </c>
      <c r="N4916" s="27">
        <v>0</v>
      </c>
      <c r="O4916" s="27">
        <v>0</v>
      </c>
      <c r="P4916" s="27">
        <v>7462000000</v>
      </c>
      <c r="Q4916" s="27">
        <v>6477790688.2284393</v>
      </c>
      <c r="R4916" s="27">
        <v>1</v>
      </c>
      <c r="S4916" s="27">
        <v>1</v>
      </c>
      <c r="T4916" s="33">
        <v>0.61588871891054842</v>
      </c>
      <c r="U4916" s="27">
        <v>54635080</v>
      </c>
      <c r="V4916" s="27">
        <v>0</v>
      </c>
      <c r="W4916" s="27">
        <v>692842000</v>
      </c>
      <c r="X4916" s="27"/>
      <c r="Y4916" s="27"/>
      <c r="Z4916" s="27">
        <v>1</v>
      </c>
    </row>
    <row r="4917" spans="1:26">
      <c r="A4917" s="27">
        <v>2002</v>
      </c>
      <c r="B4917" t="s">
        <v>60</v>
      </c>
      <c r="C4917" s="27">
        <v>228321360</v>
      </c>
      <c r="D4917" s="27">
        <v>131741613</v>
      </c>
      <c r="E4917" s="27">
        <v>228321360</v>
      </c>
      <c r="F4917" s="27">
        <v>0</v>
      </c>
      <c r="G4917" s="27">
        <v>1</v>
      </c>
      <c r="H4917" s="27">
        <v>0</v>
      </c>
      <c r="I4917" s="27">
        <v>1</v>
      </c>
      <c r="J4917" s="27">
        <v>0</v>
      </c>
      <c r="K4917" s="27">
        <v>6</v>
      </c>
      <c r="L4917" s="27">
        <v>1</v>
      </c>
      <c r="M4917" s="27">
        <v>1</v>
      </c>
      <c r="N4917" s="27">
        <v>0</v>
      </c>
      <c r="O4917" s="27">
        <v>0</v>
      </c>
      <c r="P4917" s="27">
        <v>7808000000</v>
      </c>
      <c r="Q4917" s="27">
        <v>6777632512.0780983</v>
      </c>
      <c r="R4917" s="27">
        <v>1</v>
      </c>
      <c r="S4917" s="27">
        <v>1</v>
      </c>
      <c r="T4917" s="33">
        <v>0.62466195784303247</v>
      </c>
      <c r="U4917" s="27">
        <v>59103772.5</v>
      </c>
      <c r="V4917" s="27">
        <v>0</v>
      </c>
      <c r="W4917" s="27">
        <v>729019000</v>
      </c>
      <c r="X4917" s="27"/>
      <c r="Y4917" s="27"/>
      <c r="Z4917" s="27">
        <v>1</v>
      </c>
    </row>
    <row r="4918" spans="1:26">
      <c r="A4918" s="27">
        <v>2003</v>
      </c>
      <c r="B4918" t="s">
        <v>60</v>
      </c>
      <c r="C4918" s="27">
        <v>428320034</v>
      </c>
      <c r="D4918" s="27">
        <v>215654491.5</v>
      </c>
      <c r="E4918" s="27">
        <v>428320034</v>
      </c>
      <c r="F4918" s="27">
        <v>206656890.4375</v>
      </c>
      <c r="G4918" s="27">
        <v>1</v>
      </c>
      <c r="H4918" s="27">
        <v>0</v>
      </c>
      <c r="I4918" s="27">
        <v>1</v>
      </c>
      <c r="J4918" s="27">
        <v>0</v>
      </c>
      <c r="K4918" s="27">
        <v>6</v>
      </c>
      <c r="L4918" s="27">
        <v>1</v>
      </c>
      <c r="M4918" s="27">
        <v>1</v>
      </c>
      <c r="N4918" s="27">
        <v>0</v>
      </c>
      <c r="O4918" s="27">
        <v>0</v>
      </c>
      <c r="P4918" s="27">
        <v>12058000000</v>
      </c>
      <c r="Q4918" s="27">
        <v>10467109977.671679</v>
      </c>
      <c r="R4918" s="27">
        <v>1</v>
      </c>
      <c r="S4918" s="27">
        <v>1</v>
      </c>
      <c r="T4918" s="33">
        <v>0.61793375018798091</v>
      </c>
      <c r="U4918" s="27">
        <v>64601059.799999997</v>
      </c>
      <c r="V4918" s="27">
        <v>0</v>
      </c>
      <c r="W4918" s="27">
        <v>762472000</v>
      </c>
      <c r="X4918" s="27"/>
      <c r="Y4918" s="27"/>
      <c r="Z4918" s="27">
        <v>1</v>
      </c>
    </row>
    <row r="4919" spans="1:26">
      <c r="A4919" s="27">
        <v>2004</v>
      </c>
      <c r="B4919" t="s">
        <v>60</v>
      </c>
      <c r="C4919" s="27">
        <v>698936274.375</v>
      </c>
      <c r="D4919" s="27">
        <v>353694264.875</v>
      </c>
      <c r="E4919" s="27">
        <v>698936274.375</v>
      </c>
      <c r="F4919" s="27">
        <v>273995243.875</v>
      </c>
      <c r="G4919" s="27">
        <v>1</v>
      </c>
      <c r="H4919" s="27">
        <v>0</v>
      </c>
      <c r="I4919" s="27">
        <v>1</v>
      </c>
      <c r="J4919" s="27">
        <v>0</v>
      </c>
      <c r="K4919" s="27">
        <v>6</v>
      </c>
      <c r="L4919" s="27">
        <v>1</v>
      </c>
      <c r="M4919" s="27">
        <v>1</v>
      </c>
      <c r="N4919" s="27">
        <v>0</v>
      </c>
      <c r="O4919" s="27">
        <v>0</v>
      </c>
      <c r="P4919" s="27">
        <v>12173000000</v>
      </c>
      <c r="Q4919" s="27">
        <v>10567354056.404905</v>
      </c>
      <c r="R4919" s="27">
        <v>1</v>
      </c>
      <c r="S4919" s="27">
        <v>1</v>
      </c>
      <c r="T4919" s="33">
        <v>0.67108711240801089</v>
      </c>
      <c r="U4919" s="27">
        <v>67515556.700000003</v>
      </c>
      <c r="V4919" s="27">
        <v>0</v>
      </c>
      <c r="W4919" s="27">
        <v>774238000</v>
      </c>
      <c r="X4919" s="27"/>
      <c r="Y4919" s="27"/>
      <c r="Z4919" s="27">
        <v>1</v>
      </c>
    </row>
    <row r="4920" spans="1:26">
      <c r="A4920" s="27">
        <v>2005</v>
      </c>
      <c r="B4920" t="s">
        <v>60</v>
      </c>
      <c r="C4920" s="27">
        <v>700346883</v>
      </c>
      <c r="D4920" s="27">
        <v>450896342.8125</v>
      </c>
      <c r="E4920" s="27">
        <v>700346883</v>
      </c>
      <c r="F4920" s="27">
        <v>1574109.84375</v>
      </c>
      <c r="G4920" s="27">
        <v>1</v>
      </c>
      <c r="H4920" s="27">
        <v>0</v>
      </c>
      <c r="I4920" s="27">
        <v>1</v>
      </c>
      <c r="J4920" s="27">
        <v>0</v>
      </c>
      <c r="K4920" s="27">
        <v>6</v>
      </c>
      <c r="L4920" s="27">
        <v>1</v>
      </c>
      <c r="M4920" s="27">
        <v>1</v>
      </c>
      <c r="N4920" s="27">
        <v>0</v>
      </c>
      <c r="O4920" s="27">
        <v>0</v>
      </c>
      <c r="P4920" s="27">
        <v>13809000000</v>
      </c>
      <c r="Q4920" s="27">
        <v>11986972418.510302</v>
      </c>
      <c r="R4920" s="27">
        <v>1</v>
      </c>
      <c r="S4920" s="27">
        <v>1</v>
      </c>
      <c r="T4920" s="33">
        <v>0.69599608558540027</v>
      </c>
      <c r="U4920" s="27">
        <v>62136084</v>
      </c>
      <c r="V4920" s="27">
        <v>0</v>
      </c>
      <c r="W4920" s="27">
        <v>752210000</v>
      </c>
      <c r="X4920" s="27"/>
      <c r="Y4920" s="27"/>
      <c r="Z4920" s="27">
        <v>1</v>
      </c>
    </row>
    <row r="4921" spans="1:26">
      <c r="A4921" s="27">
        <v>2006</v>
      </c>
      <c r="B4921" t="s">
        <v>60</v>
      </c>
      <c r="C4921" s="27">
        <v>886906888.125</v>
      </c>
      <c r="D4921" s="27">
        <v>579658289.625</v>
      </c>
      <c r="E4921" s="27">
        <v>886906888.125</v>
      </c>
      <c r="F4921" s="27">
        <v>197062708.203125</v>
      </c>
      <c r="G4921" s="27">
        <v>1</v>
      </c>
      <c r="H4921" s="27">
        <v>0</v>
      </c>
      <c r="I4921" s="27">
        <v>1</v>
      </c>
      <c r="J4921" s="27">
        <v>0</v>
      </c>
      <c r="K4921" s="27">
        <v>6</v>
      </c>
      <c r="L4921" s="27">
        <v>1</v>
      </c>
      <c r="M4921" s="27">
        <v>1</v>
      </c>
      <c r="N4921" s="27">
        <v>0</v>
      </c>
      <c r="O4921" s="27">
        <v>0</v>
      </c>
      <c r="P4921" s="27">
        <v>16707000000</v>
      </c>
      <c r="Q4921" s="27">
        <v>14502553709.830305</v>
      </c>
      <c r="R4921" s="27">
        <v>1</v>
      </c>
      <c r="S4921" s="27">
        <v>1</v>
      </c>
      <c r="T4921" s="33">
        <v>0.83568345932575372</v>
      </c>
      <c r="U4921" s="27">
        <v>65402285.600000001</v>
      </c>
      <c r="V4921" s="27">
        <v>0</v>
      </c>
      <c r="W4921" s="27">
        <v>775878000</v>
      </c>
      <c r="X4921" s="27"/>
      <c r="Y4921" s="27"/>
      <c r="Z4921" s="27">
        <v>1</v>
      </c>
    </row>
    <row r="4922" spans="1:26">
      <c r="A4922" s="27">
        <v>2007</v>
      </c>
      <c r="B4922" t="s">
        <v>60</v>
      </c>
      <c r="C4922" s="27">
        <v>878738196</v>
      </c>
      <c r="D4922" s="27">
        <v>710724994</v>
      </c>
      <c r="E4922" s="27">
        <v>878738196</v>
      </c>
      <c r="F4922" s="27">
        <v>0</v>
      </c>
      <c r="G4922" s="27">
        <v>1</v>
      </c>
      <c r="H4922" s="27">
        <v>0</v>
      </c>
      <c r="I4922" s="27">
        <v>1</v>
      </c>
      <c r="J4922" s="27">
        <v>0</v>
      </c>
      <c r="K4922" s="27">
        <v>6</v>
      </c>
      <c r="L4922" s="27">
        <v>1</v>
      </c>
      <c r="M4922" s="27">
        <v>1</v>
      </c>
      <c r="N4922" s="27">
        <v>0</v>
      </c>
      <c r="O4922" s="27">
        <v>0</v>
      </c>
      <c r="P4922" s="27">
        <v>23250000000</v>
      </c>
      <c r="Q4922" s="27">
        <v>20182477480.551235</v>
      </c>
      <c r="R4922" s="27">
        <v>1</v>
      </c>
      <c r="S4922" s="27">
        <v>1</v>
      </c>
      <c r="T4922" s="33">
        <v>0.90473952627382648</v>
      </c>
      <c r="U4922" s="27">
        <v>68699788.5</v>
      </c>
      <c r="V4922" s="27">
        <v>0</v>
      </c>
      <c r="W4922" s="27">
        <v>792824000</v>
      </c>
      <c r="X4922" s="27"/>
      <c r="Y4922" s="27"/>
      <c r="Z4922" s="27">
        <v>1</v>
      </c>
    </row>
    <row r="4923" spans="1:26">
      <c r="A4923" s="27">
        <v>2008</v>
      </c>
      <c r="B4923" t="s">
        <v>60</v>
      </c>
      <c r="C4923" s="27">
        <v>875938961.25</v>
      </c>
      <c r="D4923" s="27">
        <v>807278953.25</v>
      </c>
      <c r="E4923" s="27">
        <v>875938961.25</v>
      </c>
      <c r="F4923" s="27">
        <v>5817382</v>
      </c>
      <c r="G4923" s="27">
        <v>1</v>
      </c>
      <c r="H4923" s="27">
        <v>0</v>
      </c>
      <c r="I4923" s="27">
        <v>1</v>
      </c>
      <c r="J4923" s="27">
        <v>0</v>
      </c>
      <c r="K4923" s="27">
        <v>6</v>
      </c>
      <c r="L4923" s="27">
        <v>1</v>
      </c>
      <c r="M4923" s="27">
        <v>1</v>
      </c>
      <c r="N4923" s="27">
        <v>0</v>
      </c>
      <c r="O4923" s="27">
        <v>0</v>
      </c>
      <c r="P4923" s="27">
        <v>34490000000</v>
      </c>
      <c r="Q4923" s="27">
        <v>31862554101.937805</v>
      </c>
      <c r="R4923" s="27">
        <v>1</v>
      </c>
      <c r="S4923" s="27">
        <v>1</v>
      </c>
      <c r="T4923" s="33">
        <v>0.91944034308119871</v>
      </c>
      <c r="U4923" s="27">
        <v>66961698</v>
      </c>
      <c r="V4923" s="27">
        <v>0</v>
      </c>
      <c r="W4923" s="27">
        <v>770330000</v>
      </c>
      <c r="X4923" s="27">
        <v>3227000000</v>
      </c>
      <c r="Y4923" s="27"/>
      <c r="Z4923" s="27">
        <v>1</v>
      </c>
    </row>
    <row r="4924" spans="1:26">
      <c r="A4924" s="27">
        <v>2009</v>
      </c>
      <c r="B4924" t="s">
        <v>60</v>
      </c>
      <c r="C4924" s="27">
        <v>3249217504</v>
      </c>
      <c r="D4924" s="27">
        <v>1226117504</v>
      </c>
      <c r="E4924" s="27">
        <v>3249217504</v>
      </c>
      <c r="F4924" s="27">
        <v>2408208422</v>
      </c>
      <c r="G4924" s="27">
        <v>1</v>
      </c>
      <c r="H4924" s="27">
        <v>0</v>
      </c>
      <c r="I4924" s="27">
        <v>1</v>
      </c>
      <c r="J4924" s="27">
        <v>0</v>
      </c>
      <c r="K4924" s="27">
        <v>6</v>
      </c>
      <c r="L4924" s="27">
        <v>1</v>
      </c>
      <c r="M4924" s="27">
        <v>1</v>
      </c>
      <c r="N4924" s="27">
        <v>0</v>
      </c>
      <c r="O4924" s="27">
        <v>0</v>
      </c>
      <c r="P4924" s="27">
        <v>37998000000</v>
      </c>
      <c r="Q4924" s="27">
        <v>36906181380.812683</v>
      </c>
      <c r="R4924" s="27">
        <v>1</v>
      </c>
      <c r="S4924" s="27">
        <v>1</v>
      </c>
      <c r="T4924" s="33">
        <v>0.81595367947064712</v>
      </c>
      <c r="U4924" s="27">
        <v>385273926.69999999</v>
      </c>
      <c r="V4924" s="27">
        <v>0</v>
      </c>
      <c r="W4924" s="27">
        <v>777441000</v>
      </c>
      <c r="X4924" s="27">
        <v>3363000000</v>
      </c>
      <c r="Y4924" s="27"/>
      <c r="Z4924" s="27">
        <v>1</v>
      </c>
    </row>
    <row r="4925" spans="1:26">
      <c r="A4925" s="27">
        <v>2010</v>
      </c>
      <c r="B4925" t="s">
        <v>60</v>
      </c>
      <c r="C4925" s="27">
        <v>3203150394.625</v>
      </c>
      <c r="D4925" s="27">
        <v>1603150394.625</v>
      </c>
      <c r="E4925" s="27">
        <v>3203150394.625</v>
      </c>
      <c r="F4925" s="27">
        <v>0</v>
      </c>
      <c r="G4925" s="27">
        <v>1</v>
      </c>
      <c r="H4925" s="27">
        <v>0</v>
      </c>
      <c r="I4925" s="27">
        <v>1</v>
      </c>
      <c r="J4925" s="27">
        <v>0</v>
      </c>
      <c r="K4925" s="27">
        <v>6</v>
      </c>
      <c r="L4925" s="27">
        <v>1</v>
      </c>
      <c r="M4925" s="27">
        <v>1</v>
      </c>
      <c r="N4925" s="27">
        <v>0</v>
      </c>
      <c r="O4925" s="27">
        <v>0</v>
      </c>
      <c r="P4925" s="27">
        <v>49541000000</v>
      </c>
      <c r="Q4925" s="27">
        <v>49540813342.483398</v>
      </c>
      <c r="R4925" s="27">
        <v>1</v>
      </c>
      <c r="S4925" s="27">
        <v>1</v>
      </c>
      <c r="T4925" s="33">
        <v>1.0070075781651076</v>
      </c>
      <c r="U4925" s="27">
        <v>378476232.80000001</v>
      </c>
      <c r="V4925" s="27">
        <v>0</v>
      </c>
      <c r="W4925" s="27">
        <v>798547000</v>
      </c>
      <c r="X4925" s="27">
        <v>3699000000</v>
      </c>
      <c r="Y4925" s="27"/>
      <c r="Z4925" s="27">
        <v>1</v>
      </c>
    </row>
    <row r="4926" spans="1:26">
      <c r="A4926" s="27">
        <v>2011</v>
      </c>
      <c r="B4926" t="s">
        <v>60</v>
      </c>
      <c r="C4926" s="27">
        <v>3914954576.75</v>
      </c>
      <c r="D4926" s="27">
        <v>2141204576.75</v>
      </c>
      <c r="E4926" s="27">
        <v>3914954576.75</v>
      </c>
      <c r="F4926" s="27">
        <v>765500000</v>
      </c>
      <c r="G4926" s="27">
        <v>1</v>
      </c>
      <c r="H4926" s="27">
        <v>0</v>
      </c>
      <c r="I4926" s="27">
        <v>1</v>
      </c>
      <c r="J4926" s="27">
        <v>0</v>
      </c>
      <c r="K4926" s="27">
        <v>6</v>
      </c>
      <c r="L4926" s="27">
        <v>1</v>
      </c>
      <c r="M4926" s="27">
        <v>1</v>
      </c>
      <c r="N4926" s="27">
        <v>0</v>
      </c>
      <c r="O4926" s="27">
        <v>0</v>
      </c>
      <c r="P4926" s="27">
        <v>59977000000</v>
      </c>
      <c r="Q4926" s="27">
        <v>59977326085.990776</v>
      </c>
      <c r="R4926" s="27">
        <v>1</v>
      </c>
      <c r="S4926" s="27">
        <v>1</v>
      </c>
      <c r="T4926" s="33">
        <v>1.116808011796752</v>
      </c>
      <c r="U4926" s="27">
        <v>377306419.89999998</v>
      </c>
      <c r="V4926" s="27">
        <v>0</v>
      </c>
      <c r="W4926" s="27">
        <v>787120000</v>
      </c>
      <c r="X4926" s="27">
        <v>3777000000</v>
      </c>
      <c r="Y4926" s="27"/>
      <c r="Z4926" s="27">
        <v>1</v>
      </c>
    </row>
    <row r="4927" spans="1:26">
      <c r="A4927" s="27">
        <v>2012</v>
      </c>
      <c r="B4927" t="s">
        <v>60</v>
      </c>
      <c r="C4927" s="27">
        <v>3850648796.5</v>
      </c>
      <c r="D4927" s="27">
        <v>2668148796.5</v>
      </c>
      <c r="E4927" s="27">
        <v>3850648796.5</v>
      </c>
      <c r="F4927" s="27">
        <v>11112601.5</v>
      </c>
      <c r="G4927" s="27">
        <v>1</v>
      </c>
      <c r="H4927" s="27">
        <v>0</v>
      </c>
      <c r="I4927" s="27">
        <v>1</v>
      </c>
      <c r="J4927" s="27">
        <v>0</v>
      </c>
      <c r="K4927" s="27">
        <v>6</v>
      </c>
      <c r="L4927" s="27">
        <v>1</v>
      </c>
      <c r="M4927" s="27">
        <v>1</v>
      </c>
      <c r="N4927" s="27">
        <v>0</v>
      </c>
      <c r="O4927" s="27">
        <v>0</v>
      </c>
      <c r="P4927" s="27">
        <v>59938000000</v>
      </c>
      <c r="Q4927" s="27">
        <v>59937797559.329453</v>
      </c>
      <c r="R4927" s="27">
        <v>1</v>
      </c>
      <c r="S4927" s="27">
        <v>1</v>
      </c>
      <c r="T4927" s="33">
        <v>0.99562684078172081</v>
      </c>
      <c r="U4927" s="27">
        <v>377711922.30000001</v>
      </c>
      <c r="V4927" s="27">
        <v>0</v>
      </c>
      <c r="W4927" s="27">
        <v>854565000</v>
      </c>
      <c r="X4927" s="27">
        <v>3396000000</v>
      </c>
      <c r="Y4927" s="27"/>
      <c r="Z4927" s="27">
        <v>1</v>
      </c>
    </row>
    <row r="4928" spans="1:26">
      <c r="A4928" s="27">
        <v>2013</v>
      </c>
      <c r="B4928" t="s">
        <v>60</v>
      </c>
      <c r="C4928" s="27">
        <v>3977101046.125</v>
      </c>
      <c r="D4928" s="27">
        <v>3232451062.125</v>
      </c>
      <c r="E4928" s="27">
        <v>3977101046.125</v>
      </c>
      <c r="F4928" s="27">
        <v>199818538.7734375</v>
      </c>
      <c r="G4928" s="27">
        <v>1</v>
      </c>
      <c r="H4928" s="27">
        <v>0</v>
      </c>
      <c r="I4928" s="27">
        <v>1</v>
      </c>
      <c r="J4928" s="27">
        <v>0</v>
      </c>
      <c r="K4928" s="27">
        <v>6</v>
      </c>
      <c r="L4928" s="27">
        <v>1</v>
      </c>
      <c r="M4928" s="27">
        <v>1</v>
      </c>
      <c r="N4928" s="27">
        <v>0</v>
      </c>
      <c r="O4928" s="27">
        <v>0</v>
      </c>
      <c r="P4928" s="27">
        <v>60133000000</v>
      </c>
      <c r="Q4928" s="27">
        <v>60269734044.526039</v>
      </c>
      <c r="R4928" s="27">
        <v>1</v>
      </c>
      <c r="S4928" s="27">
        <v>1</v>
      </c>
      <c r="T4928" s="33">
        <v>0.99710818219516861</v>
      </c>
      <c r="U4928" s="27">
        <v>378468860</v>
      </c>
      <c r="V4928" s="27">
        <v>0</v>
      </c>
      <c r="W4928" s="27">
        <v>850612000</v>
      </c>
      <c r="X4928" s="27">
        <v>4811000000</v>
      </c>
      <c r="Y4928" s="27"/>
      <c r="Z4928" s="27">
        <v>1</v>
      </c>
    </row>
    <row r="4929" spans="1:26">
      <c r="A4929" s="27">
        <v>2014</v>
      </c>
      <c r="B4929" t="s">
        <v>60</v>
      </c>
      <c r="C4929" s="27">
        <v>3910515439.125</v>
      </c>
      <c r="D4929" s="27">
        <v>3795465439.125</v>
      </c>
      <c r="E4929" s="27">
        <v>3910515439.125</v>
      </c>
      <c r="F4929" s="27">
        <v>121908.3828125</v>
      </c>
      <c r="G4929" s="27">
        <v>1</v>
      </c>
      <c r="H4929" s="27">
        <v>0</v>
      </c>
      <c r="I4929" s="27">
        <v>1</v>
      </c>
      <c r="J4929" s="27">
        <v>0</v>
      </c>
      <c r="K4929" s="27">
        <v>6</v>
      </c>
      <c r="L4929" s="27">
        <v>1</v>
      </c>
      <c r="M4929" s="27">
        <v>1</v>
      </c>
      <c r="N4929" s="27">
        <v>0</v>
      </c>
      <c r="O4929" s="27">
        <v>0</v>
      </c>
      <c r="P4929" s="27">
        <v>65575000000</v>
      </c>
      <c r="Q4929" s="27">
        <v>65446199787.842529</v>
      </c>
      <c r="R4929" s="27">
        <v>1</v>
      </c>
      <c r="S4929" s="27">
        <v>1</v>
      </c>
      <c r="T4929" s="33">
        <v>0.96696016921402161</v>
      </c>
      <c r="U4929" s="27">
        <v>356058096.80000001</v>
      </c>
      <c r="V4929" s="27">
        <v>0</v>
      </c>
      <c r="W4929" s="27">
        <v>766514000</v>
      </c>
      <c r="X4929" s="27">
        <v>3223000000</v>
      </c>
      <c r="Y4929" s="27"/>
      <c r="Z4929" s="27">
        <v>1</v>
      </c>
    </row>
    <row r="4930" spans="1:26">
      <c r="A4930" s="27">
        <v>2015</v>
      </c>
      <c r="B4930" t="s">
        <v>60</v>
      </c>
      <c r="C4930" s="27">
        <v>4181222514.375</v>
      </c>
      <c r="D4930" s="27">
        <v>3833322514.375</v>
      </c>
      <c r="E4930" s="27">
        <v>4181222514.375</v>
      </c>
      <c r="F4930" s="27">
        <v>343287858.625</v>
      </c>
      <c r="G4930" s="27">
        <v>1</v>
      </c>
      <c r="H4930" s="27">
        <v>0</v>
      </c>
      <c r="I4930" s="27">
        <v>1</v>
      </c>
      <c r="J4930" s="27">
        <v>0</v>
      </c>
      <c r="K4930" s="27">
        <v>6</v>
      </c>
      <c r="L4930" s="27">
        <v>1</v>
      </c>
      <c r="M4930" s="27">
        <v>1</v>
      </c>
      <c r="N4930" s="27">
        <v>0</v>
      </c>
      <c r="O4930" s="27">
        <v>0</v>
      </c>
      <c r="P4930" s="27">
        <v>59485000000</v>
      </c>
      <c r="Q4930" s="27">
        <v>59687410896.57338</v>
      </c>
      <c r="R4930" s="27">
        <v>1</v>
      </c>
      <c r="S4930" s="27">
        <v>1</v>
      </c>
      <c r="T4930" s="33">
        <v>0.821813335342235</v>
      </c>
      <c r="U4930" s="27">
        <v>340555619.10000002</v>
      </c>
      <c r="V4930" s="27">
        <v>0</v>
      </c>
      <c r="W4930" s="27">
        <v>833210000</v>
      </c>
      <c r="X4930" s="27">
        <v>3182000000</v>
      </c>
      <c r="Y4930" s="27"/>
      <c r="Z4930" s="27">
        <v>1</v>
      </c>
    </row>
    <row r="4931" spans="1:26">
      <c r="A4931" s="27">
        <v>2016</v>
      </c>
      <c r="B4931" t="s">
        <v>60</v>
      </c>
      <c r="C4931" s="27">
        <v>3785669420.375</v>
      </c>
      <c r="D4931" s="27">
        <v>3543919420.375</v>
      </c>
      <c r="E4931" s="27">
        <v>3785669420.375</v>
      </c>
      <c r="F4931" s="27">
        <v>15706949.783203125</v>
      </c>
      <c r="G4931" s="27">
        <v>1</v>
      </c>
      <c r="H4931" s="27">
        <v>0</v>
      </c>
      <c r="I4931" s="27">
        <v>1</v>
      </c>
      <c r="J4931" s="27">
        <v>0</v>
      </c>
      <c r="K4931" s="27">
        <v>6</v>
      </c>
      <c r="L4931" s="27">
        <v>1</v>
      </c>
      <c r="M4931" s="27">
        <v>1</v>
      </c>
      <c r="N4931" s="27">
        <v>0</v>
      </c>
      <c r="O4931" s="27">
        <v>0</v>
      </c>
      <c r="P4931" s="27">
        <v>63251000000</v>
      </c>
      <c r="Q4931" s="27">
        <v>63256184700.222275</v>
      </c>
      <c r="R4931" s="27">
        <v>1</v>
      </c>
      <c r="S4931" s="27">
        <v>1</v>
      </c>
      <c r="T4931" s="33">
        <v>0.86004996979414983</v>
      </c>
      <c r="U4931" s="27">
        <v>330381196.5</v>
      </c>
      <c r="V4931" s="27">
        <v>0</v>
      </c>
      <c r="W4931" s="27">
        <v>913751000</v>
      </c>
      <c r="X4931" s="27">
        <v>3343000000</v>
      </c>
      <c r="Y4931" s="27"/>
      <c r="Z4931" s="27">
        <v>1</v>
      </c>
    </row>
    <row r="4932" spans="1:26">
      <c r="A4932" s="27">
        <v>2017</v>
      </c>
      <c r="B4932" t="s">
        <v>60</v>
      </c>
      <c r="C4932" s="27">
        <v>3393658821.6875</v>
      </c>
      <c r="D4932" s="27">
        <v>3258058821.6875</v>
      </c>
      <c r="E4932" s="27">
        <v>3393658821.6875</v>
      </c>
      <c r="F4932" s="27">
        <v>0</v>
      </c>
      <c r="G4932" s="27">
        <v>1</v>
      </c>
      <c r="H4932" s="27">
        <v>0</v>
      </c>
      <c r="I4932" s="27">
        <v>1</v>
      </c>
      <c r="J4932" s="27">
        <v>0</v>
      </c>
      <c r="K4932" s="27">
        <v>6</v>
      </c>
      <c r="L4932" s="27">
        <v>1</v>
      </c>
      <c r="M4932" s="27">
        <v>1</v>
      </c>
      <c r="N4932" s="27">
        <v>0</v>
      </c>
      <c r="O4932" s="27">
        <v>0</v>
      </c>
      <c r="P4932" s="27">
        <v>67284000000.000008</v>
      </c>
      <c r="Q4932" s="27">
        <v>67068745521.382286</v>
      </c>
      <c r="R4932" s="27">
        <v>1</v>
      </c>
      <c r="S4932" s="27">
        <v>1</v>
      </c>
      <c r="T4932" s="33">
        <v>0.90809244833766045</v>
      </c>
      <c r="U4932" s="27">
        <v>349993805</v>
      </c>
      <c r="V4932" s="27">
        <v>0</v>
      </c>
      <c r="W4932" s="27">
        <v>1191709000</v>
      </c>
      <c r="X4932" s="27">
        <v>3779000000</v>
      </c>
      <c r="Y4932" s="27"/>
      <c r="Z4932" s="27">
        <v>1</v>
      </c>
    </row>
    <row r="4933" spans="1:26">
      <c r="A4933" s="27">
        <v>1990</v>
      </c>
      <c r="B4933" t="s">
        <v>38</v>
      </c>
      <c r="C4933" s="27"/>
      <c r="D4933" s="27"/>
      <c r="E4933" s="27"/>
      <c r="F4933" s="27">
        <v>0</v>
      </c>
      <c r="G4933" s="27">
        <v>0</v>
      </c>
      <c r="H4933" s="27">
        <v>1</v>
      </c>
      <c r="I4933" s="27">
        <v>0</v>
      </c>
      <c r="J4933" s="27">
        <v>0</v>
      </c>
      <c r="K4933" s="27">
        <v>4</v>
      </c>
      <c r="L4933" s="27">
        <v>1</v>
      </c>
      <c r="M4933" s="27">
        <v>0</v>
      </c>
      <c r="N4933" s="27">
        <v>0</v>
      </c>
      <c r="O4933" s="27">
        <v>0</v>
      </c>
      <c r="P4933" s="27">
        <v>2838000000</v>
      </c>
      <c r="Q4933" s="27">
        <v>2785764518.0184479</v>
      </c>
      <c r="R4933" s="27">
        <v>0</v>
      </c>
      <c r="S4933" s="27">
        <v>1</v>
      </c>
      <c r="T4933" s="33">
        <v>0.70566019682121295</v>
      </c>
      <c r="U4933" s="27"/>
      <c r="V4933" s="27"/>
      <c r="W4933" s="27"/>
      <c r="X4933" s="27"/>
      <c r="Y4933" s="27"/>
      <c r="Z4933" s="27">
        <v>0</v>
      </c>
    </row>
    <row r="4934" spans="1:26">
      <c r="A4934" s="27">
        <v>1991</v>
      </c>
      <c r="B4934" t="s">
        <v>38</v>
      </c>
      <c r="C4934" s="27"/>
      <c r="D4934" s="27"/>
      <c r="E4934" s="27"/>
      <c r="F4934" s="27">
        <v>0</v>
      </c>
      <c r="G4934" s="27">
        <v>0</v>
      </c>
      <c r="H4934" s="27">
        <v>1</v>
      </c>
      <c r="I4934" s="27">
        <v>0</v>
      </c>
      <c r="J4934" s="27">
        <v>0</v>
      </c>
      <c r="K4934" s="27">
        <v>4</v>
      </c>
      <c r="L4934" s="27">
        <v>1</v>
      </c>
      <c r="M4934" s="27">
        <v>0</v>
      </c>
      <c r="N4934" s="27">
        <v>0</v>
      </c>
      <c r="O4934" s="27">
        <v>0</v>
      </c>
      <c r="P4934" s="27">
        <v>2854000000</v>
      </c>
      <c r="Q4934" s="27">
        <v>2992650471.6148119</v>
      </c>
      <c r="R4934" s="27">
        <v>0</v>
      </c>
      <c r="S4934" s="27">
        <v>1</v>
      </c>
      <c r="T4934" s="33">
        <v>0.64778014054484578</v>
      </c>
      <c r="U4934" s="27"/>
      <c r="V4934" s="27"/>
      <c r="W4934" s="27"/>
      <c r="X4934" s="27"/>
      <c r="Y4934" s="27"/>
      <c r="Z4934" s="27">
        <v>0</v>
      </c>
    </row>
    <row r="4935" spans="1:26">
      <c r="A4935" s="27">
        <v>1992</v>
      </c>
      <c r="B4935" t="s">
        <v>38</v>
      </c>
      <c r="C4935" s="27"/>
      <c r="D4935" s="27"/>
      <c r="E4935" s="27"/>
      <c r="F4935" s="27">
        <v>0</v>
      </c>
      <c r="G4935" s="27">
        <v>0</v>
      </c>
      <c r="H4935" s="27">
        <v>1</v>
      </c>
      <c r="I4935" s="27">
        <v>0</v>
      </c>
      <c r="J4935" s="27">
        <v>0</v>
      </c>
      <c r="K4935" s="27">
        <v>4</v>
      </c>
      <c r="L4935" s="27">
        <v>1</v>
      </c>
      <c r="M4935" s="27">
        <v>0</v>
      </c>
      <c r="N4935" s="27">
        <v>0</v>
      </c>
      <c r="O4935" s="27">
        <v>0</v>
      </c>
      <c r="P4935" s="27">
        <v>3014000000</v>
      </c>
      <c r="Q4935" s="27">
        <v>3424733534.5550704</v>
      </c>
      <c r="R4935" s="27">
        <v>0</v>
      </c>
      <c r="S4935" s="27">
        <v>1</v>
      </c>
      <c r="T4935" s="33">
        <v>0.62587770846912083</v>
      </c>
      <c r="U4935" s="27"/>
      <c r="V4935" s="27"/>
      <c r="W4935" s="27"/>
      <c r="X4935" s="27"/>
      <c r="Y4935" s="27"/>
      <c r="Z4935" s="27">
        <v>0</v>
      </c>
    </row>
    <row r="4936" spans="1:26">
      <c r="A4936" s="27">
        <v>1993</v>
      </c>
      <c r="B4936" t="s">
        <v>38</v>
      </c>
      <c r="C4936" s="27"/>
      <c r="D4936" s="27"/>
      <c r="E4936" s="27"/>
      <c r="F4936" s="27">
        <v>0</v>
      </c>
      <c r="G4936" s="27">
        <v>0</v>
      </c>
      <c r="H4936" s="27">
        <v>1</v>
      </c>
      <c r="I4936" s="27">
        <v>0</v>
      </c>
      <c r="J4936" s="27">
        <v>0</v>
      </c>
      <c r="K4936" s="27">
        <v>4</v>
      </c>
      <c r="L4936" s="27">
        <v>1</v>
      </c>
      <c r="M4936" s="27">
        <v>0</v>
      </c>
      <c r="N4936" s="27">
        <v>0</v>
      </c>
      <c r="O4936" s="27">
        <v>0</v>
      </c>
      <c r="P4936" s="27">
        <v>2891000000</v>
      </c>
      <c r="Q4936" s="27">
        <v>3218475903.9298897</v>
      </c>
      <c r="R4936" s="27">
        <v>0</v>
      </c>
      <c r="S4936" s="27">
        <v>1</v>
      </c>
      <c r="T4936" s="33">
        <v>0.648154718576755</v>
      </c>
      <c r="U4936" s="27"/>
      <c r="V4936" s="27"/>
      <c r="W4936" s="27"/>
      <c r="X4936" s="27"/>
      <c r="Y4936" s="27"/>
      <c r="Z4936" s="27">
        <v>0</v>
      </c>
    </row>
    <row r="4937" spans="1:26">
      <c r="A4937" s="27">
        <v>1994</v>
      </c>
      <c r="B4937" t="s">
        <v>38</v>
      </c>
      <c r="C4937" s="27"/>
      <c r="D4937" s="27"/>
      <c r="E4937" s="27"/>
      <c r="F4937" s="27">
        <v>0</v>
      </c>
      <c r="G4937" s="27">
        <v>0</v>
      </c>
      <c r="H4937" s="27">
        <v>1</v>
      </c>
      <c r="I4937" s="27">
        <v>0</v>
      </c>
      <c r="J4937" s="27">
        <v>0</v>
      </c>
      <c r="K4937" s="27">
        <v>4</v>
      </c>
      <c r="L4937" s="27">
        <v>1</v>
      </c>
      <c r="M4937" s="27">
        <v>0</v>
      </c>
      <c r="N4937" s="27">
        <v>0</v>
      </c>
      <c r="O4937" s="27">
        <v>0</v>
      </c>
      <c r="P4937" s="27">
        <v>3254000000</v>
      </c>
      <c r="Q4937" s="27">
        <v>3636646002.7129655</v>
      </c>
      <c r="R4937" s="27">
        <v>1</v>
      </c>
      <c r="S4937" s="27">
        <v>1</v>
      </c>
      <c r="T4937" s="33">
        <v>0.69545665111729171</v>
      </c>
      <c r="U4937" s="27"/>
      <c r="V4937" s="27"/>
      <c r="W4937" s="27"/>
      <c r="X4937" s="27"/>
      <c r="Y4937" s="27"/>
      <c r="Z4937" s="27">
        <v>0</v>
      </c>
    </row>
    <row r="4938" spans="1:26">
      <c r="A4938" s="27">
        <v>1995</v>
      </c>
      <c r="B4938" t="s">
        <v>38</v>
      </c>
      <c r="C4938" s="27"/>
      <c r="D4938" s="27"/>
      <c r="E4938" s="27"/>
      <c r="F4938" s="27">
        <v>0</v>
      </c>
      <c r="G4938" s="27">
        <v>0</v>
      </c>
      <c r="H4938" s="27">
        <v>1</v>
      </c>
      <c r="I4938" s="27">
        <v>0</v>
      </c>
      <c r="J4938" s="27">
        <v>0</v>
      </c>
      <c r="K4938" s="27">
        <v>4</v>
      </c>
      <c r="L4938" s="27">
        <v>1</v>
      </c>
      <c r="M4938" s="27">
        <v>0</v>
      </c>
      <c r="N4938" s="27">
        <v>0</v>
      </c>
      <c r="O4938" s="27">
        <v>0</v>
      </c>
      <c r="P4938" s="27">
        <v>3503000000</v>
      </c>
      <c r="Q4938" s="27">
        <v>3942478194.5504947</v>
      </c>
      <c r="R4938" s="27">
        <v>1</v>
      </c>
      <c r="S4938" s="27">
        <v>1</v>
      </c>
      <c r="T4938" s="33">
        <v>0.69736071622307827</v>
      </c>
      <c r="U4938" s="27"/>
      <c r="V4938" s="27"/>
      <c r="W4938" s="27"/>
      <c r="X4938" s="27"/>
      <c r="Y4938" s="27"/>
      <c r="Z4938" s="27">
        <v>0</v>
      </c>
    </row>
    <row r="4939" spans="1:26">
      <c r="A4939" s="27">
        <v>1996</v>
      </c>
      <c r="B4939" t="s">
        <v>38</v>
      </c>
      <c r="C4939" s="27"/>
      <c r="D4939" s="27"/>
      <c r="E4939" s="27"/>
      <c r="F4939" s="27">
        <v>0</v>
      </c>
      <c r="G4939" s="27">
        <v>0</v>
      </c>
      <c r="H4939" s="27">
        <v>1</v>
      </c>
      <c r="I4939" s="27">
        <v>0</v>
      </c>
      <c r="J4939" s="27">
        <v>0</v>
      </c>
      <c r="K4939" s="27">
        <v>4</v>
      </c>
      <c r="L4939" s="27">
        <v>1</v>
      </c>
      <c r="M4939" s="27">
        <v>0</v>
      </c>
      <c r="N4939" s="27">
        <v>0</v>
      </c>
      <c r="O4939" s="27">
        <v>0</v>
      </c>
      <c r="P4939" s="27">
        <v>3494000000</v>
      </c>
      <c r="Q4939" s="27">
        <v>3945340780.6650853</v>
      </c>
      <c r="R4939" s="27">
        <v>1</v>
      </c>
      <c r="S4939" s="27">
        <v>1</v>
      </c>
      <c r="T4939" s="33">
        <v>0.69966405838602452</v>
      </c>
      <c r="U4939" s="27"/>
      <c r="V4939" s="27"/>
      <c r="W4939" s="27"/>
      <c r="X4939" s="27"/>
      <c r="Y4939" s="27"/>
      <c r="Z4939" s="27">
        <v>0</v>
      </c>
    </row>
    <row r="4940" spans="1:26">
      <c r="A4940" s="27">
        <v>1997</v>
      </c>
      <c r="B4940" t="s">
        <v>38</v>
      </c>
      <c r="C4940" s="27"/>
      <c r="D4940" s="27"/>
      <c r="E4940" s="27"/>
      <c r="F4940" s="27">
        <v>0</v>
      </c>
      <c r="G4940" s="27">
        <v>0</v>
      </c>
      <c r="H4940" s="27">
        <v>1</v>
      </c>
      <c r="I4940" s="27">
        <v>0</v>
      </c>
      <c r="J4940" s="27">
        <v>0</v>
      </c>
      <c r="K4940" s="27">
        <v>4</v>
      </c>
      <c r="L4940" s="27">
        <v>1</v>
      </c>
      <c r="M4940" s="27">
        <v>0</v>
      </c>
      <c r="N4940" s="27">
        <v>0</v>
      </c>
      <c r="O4940" s="27">
        <v>0</v>
      </c>
      <c r="P4940" s="27">
        <v>3636000000</v>
      </c>
      <c r="Q4940" s="27">
        <v>4102648721.4498696</v>
      </c>
      <c r="R4940" s="27">
        <v>1</v>
      </c>
      <c r="S4940" s="27">
        <v>1</v>
      </c>
      <c r="T4940" s="33">
        <v>0.71538944173936525</v>
      </c>
      <c r="U4940" s="27"/>
      <c r="V4940" s="27"/>
      <c r="W4940" s="27"/>
      <c r="X4940" s="27"/>
      <c r="Y4940" s="27"/>
      <c r="Z4940" s="27">
        <v>0</v>
      </c>
    </row>
    <row r="4941" spans="1:26">
      <c r="A4941" s="27">
        <v>1998</v>
      </c>
      <c r="B4941" t="s">
        <v>38</v>
      </c>
      <c r="C4941" s="27"/>
      <c r="D4941" s="27"/>
      <c r="E4941" s="27"/>
      <c r="F4941" s="27">
        <v>0</v>
      </c>
      <c r="G4941" s="27">
        <v>0</v>
      </c>
      <c r="H4941" s="27">
        <v>1</v>
      </c>
      <c r="I4941" s="27">
        <v>0</v>
      </c>
      <c r="J4941" s="27">
        <v>0</v>
      </c>
      <c r="K4941" s="27">
        <v>4</v>
      </c>
      <c r="L4941" s="27">
        <v>1</v>
      </c>
      <c r="M4941" s="27">
        <v>0</v>
      </c>
      <c r="N4941" s="27">
        <v>0</v>
      </c>
      <c r="O4941" s="27">
        <v>0</v>
      </c>
      <c r="P4941" s="27">
        <v>3215000000</v>
      </c>
      <c r="Q4941" s="27">
        <v>3826527637.5694699</v>
      </c>
      <c r="R4941" s="27">
        <v>1</v>
      </c>
      <c r="S4941" s="27">
        <v>1</v>
      </c>
      <c r="T4941" s="33">
        <v>0.63293736472878814</v>
      </c>
      <c r="U4941" s="27"/>
      <c r="V4941" s="27"/>
      <c r="W4941" s="27"/>
      <c r="X4941" s="27"/>
      <c r="Y4941" s="27"/>
      <c r="Z4941" s="27">
        <v>0</v>
      </c>
    </row>
    <row r="4942" spans="1:26">
      <c r="A4942" s="27">
        <v>1999</v>
      </c>
      <c r="B4942" t="s">
        <v>38</v>
      </c>
      <c r="C4942" s="27"/>
      <c r="D4942" s="27"/>
      <c r="E4942" s="27"/>
      <c r="F4942" s="27">
        <v>0</v>
      </c>
      <c r="G4942" s="27">
        <v>0</v>
      </c>
      <c r="H4942" s="27">
        <v>1</v>
      </c>
      <c r="I4942" s="27">
        <v>0</v>
      </c>
      <c r="J4942" s="27">
        <v>0</v>
      </c>
      <c r="K4942" s="27">
        <v>4</v>
      </c>
      <c r="L4942" s="27">
        <v>1</v>
      </c>
      <c r="M4942" s="27">
        <v>0</v>
      </c>
      <c r="N4942" s="27">
        <v>0</v>
      </c>
      <c r="O4942" s="27">
        <v>0</v>
      </c>
      <c r="P4942" s="27">
        <v>3384000000</v>
      </c>
      <c r="Q4942" s="27">
        <v>3818954448.6077585</v>
      </c>
      <c r="R4942" s="27">
        <v>1</v>
      </c>
      <c r="S4942" s="27">
        <v>1</v>
      </c>
      <c r="T4942" s="33">
        <v>0.59173831677950461</v>
      </c>
      <c r="U4942" s="27"/>
      <c r="V4942" s="27"/>
      <c r="W4942" s="27"/>
      <c r="X4942" s="27"/>
      <c r="Y4942" s="27"/>
      <c r="Z4942" s="27">
        <v>0</v>
      </c>
    </row>
    <row r="4943" spans="1:26">
      <c r="A4943" s="27">
        <v>2000</v>
      </c>
      <c r="B4943" t="s">
        <v>38</v>
      </c>
      <c r="C4943" s="27">
        <v>0</v>
      </c>
      <c r="D4943" s="27">
        <v>0</v>
      </c>
      <c r="E4943" s="27">
        <v>0</v>
      </c>
      <c r="F4943" s="27">
        <v>1729149.375</v>
      </c>
      <c r="G4943" s="27">
        <v>0</v>
      </c>
      <c r="H4943" s="27">
        <v>1</v>
      </c>
      <c r="I4943" s="27">
        <v>0</v>
      </c>
      <c r="J4943" s="27">
        <v>0</v>
      </c>
      <c r="K4943" s="27">
        <v>4</v>
      </c>
      <c r="L4943" s="27">
        <v>1</v>
      </c>
      <c r="M4943" s="27">
        <v>1</v>
      </c>
      <c r="N4943" s="27">
        <v>0</v>
      </c>
      <c r="O4943" s="27">
        <v>0</v>
      </c>
      <c r="P4943" s="27">
        <v>3911000000</v>
      </c>
      <c r="Q4943" s="27">
        <v>3833993706.7358136</v>
      </c>
      <c r="R4943" s="27">
        <v>1</v>
      </c>
      <c r="S4943" s="27">
        <v>1</v>
      </c>
      <c r="T4943" s="33">
        <v>0.62919927379193319</v>
      </c>
      <c r="U4943" s="27"/>
      <c r="V4943" s="27"/>
      <c r="W4943" s="27"/>
      <c r="X4943" s="27"/>
      <c r="Y4943" s="27"/>
      <c r="Z4943" s="27">
        <v>0</v>
      </c>
    </row>
    <row r="4944" spans="1:26">
      <c r="A4944" s="27">
        <v>2001</v>
      </c>
      <c r="B4944" t="s">
        <v>38</v>
      </c>
      <c r="C4944" s="27">
        <v>0</v>
      </c>
      <c r="D4944" s="27">
        <v>0</v>
      </c>
      <c r="E4944" s="27">
        <v>0</v>
      </c>
      <c r="F4944" s="27">
        <v>0</v>
      </c>
      <c r="G4944" s="27">
        <v>0</v>
      </c>
      <c r="H4944" s="27">
        <v>1</v>
      </c>
      <c r="I4944" s="27">
        <v>0</v>
      </c>
      <c r="J4944" s="27">
        <v>0</v>
      </c>
      <c r="K4944" s="27">
        <v>4</v>
      </c>
      <c r="L4944" s="27">
        <v>1</v>
      </c>
      <c r="M4944" s="27">
        <v>1</v>
      </c>
      <c r="N4944" s="27">
        <v>0</v>
      </c>
      <c r="O4944" s="27">
        <v>0</v>
      </c>
      <c r="P4944" s="27">
        <v>3550000000</v>
      </c>
      <c r="Q4944" s="27">
        <v>3476452442.9261374</v>
      </c>
      <c r="R4944" s="27">
        <v>1</v>
      </c>
      <c r="S4944" s="27">
        <v>1</v>
      </c>
      <c r="T4944" s="33">
        <v>0.61588871891054842</v>
      </c>
      <c r="U4944" s="27"/>
      <c r="V4944" s="27"/>
      <c r="W4944" s="27"/>
      <c r="X4944" s="27"/>
      <c r="Y4944" s="27"/>
      <c r="Z4944" s="27">
        <v>0</v>
      </c>
    </row>
    <row r="4945" spans="1:26">
      <c r="A4945" s="27">
        <v>2002</v>
      </c>
      <c r="B4945" t="s">
        <v>38</v>
      </c>
      <c r="C4945" s="27">
        <v>0</v>
      </c>
      <c r="D4945" s="27">
        <v>0</v>
      </c>
      <c r="E4945" s="27">
        <v>0</v>
      </c>
      <c r="F4945" s="27">
        <v>5217846.5</v>
      </c>
      <c r="G4945" s="27">
        <v>0</v>
      </c>
      <c r="H4945" s="27">
        <v>1</v>
      </c>
      <c r="I4945" s="27">
        <v>0</v>
      </c>
      <c r="J4945" s="27">
        <v>0</v>
      </c>
      <c r="K4945" s="27">
        <v>4</v>
      </c>
      <c r="L4945" s="27">
        <v>1</v>
      </c>
      <c r="M4945" s="27">
        <v>1</v>
      </c>
      <c r="N4945" s="27">
        <v>0</v>
      </c>
      <c r="O4945" s="27">
        <v>0</v>
      </c>
      <c r="P4945" s="27">
        <v>3369000000</v>
      </c>
      <c r="Q4945" s="27">
        <v>3275669892.4540024</v>
      </c>
      <c r="R4945" s="27">
        <v>1</v>
      </c>
      <c r="S4945" s="27">
        <v>1</v>
      </c>
      <c r="T4945" s="33">
        <v>0.62466195784303247</v>
      </c>
      <c r="U4945" s="27"/>
      <c r="V4945" s="27"/>
      <c r="W4945" s="27"/>
      <c r="X4945" s="27"/>
      <c r="Y4945" s="27"/>
      <c r="Z4945" s="27">
        <v>0</v>
      </c>
    </row>
    <row r="4946" spans="1:26">
      <c r="A4946" s="27">
        <v>2003</v>
      </c>
      <c r="B4946" t="s">
        <v>38</v>
      </c>
      <c r="C4946" s="27">
        <v>0</v>
      </c>
      <c r="D4946" s="27">
        <v>0</v>
      </c>
      <c r="E4946" s="27">
        <v>0</v>
      </c>
      <c r="F4946" s="27">
        <v>7961525.5</v>
      </c>
      <c r="G4946" s="27">
        <v>0</v>
      </c>
      <c r="H4946" s="27">
        <v>1</v>
      </c>
      <c r="I4946" s="27">
        <v>0</v>
      </c>
      <c r="J4946" s="27">
        <v>0</v>
      </c>
      <c r="K4946" s="27">
        <v>4</v>
      </c>
      <c r="L4946" s="27">
        <v>1</v>
      </c>
      <c r="M4946" s="27">
        <v>1</v>
      </c>
      <c r="N4946" s="27">
        <v>0</v>
      </c>
      <c r="O4946" s="27">
        <v>0</v>
      </c>
      <c r="P4946" s="27">
        <v>4932000000</v>
      </c>
      <c r="Q4946" s="27">
        <v>4811994025.9863443</v>
      </c>
      <c r="R4946" s="27">
        <v>1</v>
      </c>
      <c r="S4946" s="27">
        <v>1</v>
      </c>
      <c r="T4946" s="33">
        <v>0.61793375018798091</v>
      </c>
      <c r="U4946" s="27"/>
      <c r="V4946" s="27"/>
      <c r="W4946" s="27"/>
      <c r="X4946" s="27"/>
      <c r="Y4946" s="27"/>
      <c r="Z4946" s="27">
        <v>0</v>
      </c>
    </row>
    <row r="4947" spans="1:26">
      <c r="A4947" s="27">
        <v>2004</v>
      </c>
      <c r="B4947" t="s">
        <v>38</v>
      </c>
      <c r="C4947" s="27">
        <v>0</v>
      </c>
      <c r="D4947" s="27">
        <v>0</v>
      </c>
      <c r="E4947" s="27">
        <v>0</v>
      </c>
      <c r="F4947" s="27">
        <v>4644184</v>
      </c>
      <c r="G4947" s="27">
        <v>0</v>
      </c>
      <c r="H4947" s="27">
        <v>1</v>
      </c>
      <c r="I4947" s="27">
        <v>0</v>
      </c>
      <c r="J4947" s="27">
        <v>0</v>
      </c>
      <c r="K4947" s="27">
        <v>4</v>
      </c>
      <c r="L4947" s="27">
        <v>1</v>
      </c>
      <c r="M4947" s="27">
        <v>1</v>
      </c>
      <c r="N4947" s="27">
        <v>0</v>
      </c>
      <c r="O4947" s="27">
        <v>0</v>
      </c>
      <c r="P4947" s="27">
        <v>6617000000</v>
      </c>
      <c r="Q4947" s="27">
        <v>6480441754.9077511</v>
      </c>
      <c r="R4947" s="27">
        <v>1</v>
      </c>
      <c r="S4947" s="27">
        <v>1</v>
      </c>
      <c r="T4947" s="33">
        <v>0.67108711240801089</v>
      </c>
      <c r="U4947" s="27"/>
      <c r="V4947" s="27"/>
      <c r="W4947" s="27"/>
      <c r="X4947" s="27"/>
      <c r="Y4947" s="27"/>
      <c r="Z4947" s="27">
        <v>0</v>
      </c>
    </row>
    <row r="4948" spans="1:26">
      <c r="A4948" s="27">
        <v>2005</v>
      </c>
      <c r="B4948" t="s">
        <v>38</v>
      </c>
      <c r="C4948" s="27">
        <v>30508950</v>
      </c>
      <c r="D4948" s="27">
        <v>6101790</v>
      </c>
      <c r="E4948" s="27">
        <v>30508950</v>
      </c>
      <c r="F4948" s="27">
        <v>67202403.138427734</v>
      </c>
      <c r="G4948" s="27">
        <v>0</v>
      </c>
      <c r="H4948" s="27">
        <v>1</v>
      </c>
      <c r="I4948" s="27">
        <v>0</v>
      </c>
      <c r="J4948" s="27">
        <v>0</v>
      </c>
      <c r="K4948" s="27">
        <v>4</v>
      </c>
      <c r="L4948" s="27">
        <v>1</v>
      </c>
      <c r="M4948" s="27">
        <v>1</v>
      </c>
      <c r="N4948" s="27">
        <v>0</v>
      </c>
      <c r="O4948" s="27">
        <v>0</v>
      </c>
      <c r="P4948" s="27">
        <v>7258000000</v>
      </c>
      <c r="Q4948" s="27">
        <v>7121391945.3840685</v>
      </c>
      <c r="R4948" s="27">
        <v>1</v>
      </c>
      <c r="S4948" s="27">
        <v>1</v>
      </c>
      <c r="T4948" s="33">
        <v>0.69599608558540027</v>
      </c>
      <c r="U4948" s="27"/>
      <c r="V4948" s="27"/>
      <c r="W4948" s="27"/>
      <c r="X4948" s="27"/>
      <c r="Y4948" s="27"/>
      <c r="Z4948" s="27">
        <v>0</v>
      </c>
    </row>
    <row r="4949" spans="1:26">
      <c r="A4949" s="27">
        <v>2006</v>
      </c>
      <c r="B4949" t="s">
        <v>38</v>
      </c>
      <c r="C4949" s="27">
        <v>31354102</v>
      </c>
      <c r="D4949" s="27">
        <v>12541641</v>
      </c>
      <c r="E4949" s="27">
        <v>31354102</v>
      </c>
      <c r="F4949" s="27">
        <v>2508328.25</v>
      </c>
      <c r="G4949" s="27">
        <v>0</v>
      </c>
      <c r="H4949" s="27">
        <v>1</v>
      </c>
      <c r="I4949" s="27">
        <v>0</v>
      </c>
      <c r="J4949" s="27">
        <v>0</v>
      </c>
      <c r="K4949" s="27">
        <v>4</v>
      </c>
      <c r="L4949" s="27">
        <v>1</v>
      </c>
      <c r="M4949" s="27">
        <v>1</v>
      </c>
      <c r="N4949" s="27">
        <v>0</v>
      </c>
      <c r="O4949" s="27">
        <v>0</v>
      </c>
      <c r="P4949" s="27">
        <v>7984000000</v>
      </c>
      <c r="Q4949" s="27">
        <v>7835043624.0920925</v>
      </c>
      <c r="R4949" s="27">
        <v>1</v>
      </c>
      <c r="S4949" s="27">
        <v>1</v>
      </c>
      <c r="T4949" s="33">
        <v>0.83568345932575372</v>
      </c>
      <c r="U4949" s="27"/>
      <c r="V4949" s="27"/>
      <c r="W4949" s="27"/>
      <c r="X4949" s="27"/>
      <c r="Y4949" s="27"/>
      <c r="Z4949" s="27">
        <v>0</v>
      </c>
    </row>
    <row r="4950" spans="1:26">
      <c r="A4950" s="27">
        <v>2007</v>
      </c>
      <c r="B4950" t="s">
        <v>38</v>
      </c>
      <c r="C4950" s="27">
        <v>75531898</v>
      </c>
      <c r="D4950" s="27">
        <v>33940544</v>
      </c>
      <c r="E4950" s="27">
        <v>75531898</v>
      </c>
      <c r="F4950" s="27">
        <v>52864388.59375</v>
      </c>
      <c r="G4950" s="27">
        <v>0</v>
      </c>
      <c r="H4950" s="27">
        <v>1</v>
      </c>
      <c r="I4950" s="27">
        <v>0</v>
      </c>
      <c r="J4950" s="27">
        <v>0</v>
      </c>
      <c r="K4950" s="27">
        <v>4</v>
      </c>
      <c r="L4950" s="27">
        <v>1</v>
      </c>
      <c r="M4950" s="27">
        <v>1</v>
      </c>
      <c r="N4950" s="27">
        <v>0</v>
      </c>
      <c r="O4950" s="27">
        <v>0</v>
      </c>
      <c r="P4950" s="27">
        <v>8730000000</v>
      </c>
      <c r="Q4950" s="27">
        <v>8740865600.2498093</v>
      </c>
      <c r="R4950" s="27">
        <v>1</v>
      </c>
      <c r="S4950" s="27">
        <v>1</v>
      </c>
      <c r="T4950" s="33">
        <v>0.90473952627382648</v>
      </c>
      <c r="U4950" s="27"/>
      <c r="V4950" s="27"/>
      <c r="W4950" s="27"/>
      <c r="X4950" s="27"/>
      <c r="Y4950" s="27"/>
      <c r="Z4950" s="27">
        <v>0</v>
      </c>
    </row>
    <row r="4951" spans="1:26">
      <c r="A4951" s="27">
        <v>2008</v>
      </c>
      <c r="B4951" t="s">
        <v>38</v>
      </c>
      <c r="C4951" s="27">
        <v>72453144</v>
      </c>
      <c r="D4951" s="27">
        <v>53099190</v>
      </c>
      <c r="E4951" s="27">
        <v>72453144</v>
      </c>
      <c r="F4951" s="27">
        <v>6878254.75</v>
      </c>
      <c r="G4951" s="27">
        <v>0</v>
      </c>
      <c r="H4951" s="27">
        <v>1</v>
      </c>
      <c r="I4951" s="27">
        <v>0</v>
      </c>
      <c r="J4951" s="27">
        <v>0</v>
      </c>
      <c r="K4951" s="27">
        <v>4</v>
      </c>
      <c r="L4951" s="27">
        <v>1</v>
      </c>
      <c r="M4951" s="27">
        <v>1</v>
      </c>
      <c r="N4951" s="27">
        <v>0</v>
      </c>
      <c r="O4951" s="27">
        <v>0</v>
      </c>
      <c r="P4951" s="27">
        <v>8496000000</v>
      </c>
      <c r="Q4951" s="27">
        <v>8486721916.912797</v>
      </c>
      <c r="R4951" s="27">
        <v>1</v>
      </c>
      <c r="S4951" s="27">
        <v>1</v>
      </c>
      <c r="T4951" s="33">
        <v>0.91944034308119871</v>
      </c>
      <c r="U4951" s="27"/>
      <c r="V4951" s="27"/>
      <c r="W4951" s="27"/>
      <c r="X4951" s="27">
        <v>195000000</v>
      </c>
      <c r="Y4951" s="27"/>
      <c r="Z4951" s="27">
        <v>0</v>
      </c>
    </row>
    <row r="4952" spans="1:26">
      <c r="A4952" s="27">
        <v>2009</v>
      </c>
      <c r="B4952" t="s">
        <v>38</v>
      </c>
      <c r="C4952" s="27">
        <v>90272700</v>
      </c>
      <c r="D4952" s="27">
        <v>74072700</v>
      </c>
      <c r="E4952" s="27">
        <v>90272700</v>
      </c>
      <c r="F4952" s="27">
        <v>44668263.751220703</v>
      </c>
      <c r="G4952" s="27">
        <v>0</v>
      </c>
      <c r="H4952" s="27">
        <v>1</v>
      </c>
      <c r="I4952" s="27">
        <v>0</v>
      </c>
      <c r="J4952" s="27">
        <v>0</v>
      </c>
      <c r="K4952" s="27">
        <v>4</v>
      </c>
      <c r="L4952" s="27">
        <v>1</v>
      </c>
      <c r="M4952" s="27">
        <v>1</v>
      </c>
      <c r="N4952" s="27">
        <v>0</v>
      </c>
      <c r="O4952" s="27">
        <v>0</v>
      </c>
      <c r="P4952" s="27">
        <v>8915000000</v>
      </c>
      <c r="Q4952" s="27">
        <v>8876191120.7618885</v>
      </c>
      <c r="R4952" s="27">
        <v>1</v>
      </c>
      <c r="S4952" s="27">
        <v>1</v>
      </c>
      <c r="T4952" s="33">
        <v>0.81595367947064712</v>
      </c>
      <c r="U4952" s="27"/>
      <c r="V4952" s="27"/>
      <c r="W4952" s="27"/>
      <c r="X4952" s="27">
        <v>283000000</v>
      </c>
      <c r="Y4952" s="27"/>
      <c r="Z4952" s="27">
        <v>0</v>
      </c>
    </row>
    <row r="4953" spans="1:26">
      <c r="A4953" s="27">
        <v>2010</v>
      </c>
      <c r="B4953" t="s">
        <v>38</v>
      </c>
      <c r="C4953" s="27">
        <v>96035384</v>
      </c>
      <c r="D4953" s="27">
        <v>81635384</v>
      </c>
      <c r="E4953" s="27">
        <v>96035384</v>
      </c>
      <c r="F4953" s="27">
        <v>0</v>
      </c>
      <c r="G4953" s="27">
        <v>0</v>
      </c>
      <c r="H4953" s="27">
        <v>1</v>
      </c>
      <c r="I4953" s="27">
        <v>0</v>
      </c>
      <c r="J4953" s="27">
        <v>0</v>
      </c>
      <c r="K4953" s="27">
        <v>4</v>
      </c>
      <c r="L4953" s="27">
        <v>1</v>
      </c>
      <c r="M4953" s="27">
        <v>1</v>
      </c>
      <c r="N4953" s="27">
        <v>0</v>
      </c>
      <c r="O4953" s="27">
        <v>0</v>
      </c>
      <c r="P4953" s="27">
        <v>11281000000</v>
      </c>
      <c r="Q4953" s="27">
        <v>11282192605.037428</v>
      </c>
      <c r="R4953" s="27">
        <v>1</v>
      </c>
      <c r="S4953" s="27">
        <v>1</v>
      </c>
      <c r="T4953" s="33">
        <v>1.0070075781651076</v>
      </c>
      <c r="U4953" s="27"/>
      <c r="V4953" s="27"/>
      <c r="W4953" s="27"/>
      <c r="X4953" s="27">
        <v>294000000</v>
      </c>
      <c r="Y4953" s="27"/>
      <c r="Z4953" s="27">
        <v>0</v>
      </c>
    </row>
    <row r="4954" spans="1:26">
      <c r="A4954" s="27">
        <v>2011</v>
      </c>
      <c r="B4954" t="s">
        <v>38</v>
      </c>
      <c r="C4954" s="27">
        <v>91879004</v>
      </c>
      <c r="D4954" s="27">
        <v>79279004</v>
      </c>
      <c r="E4954" s="27">
        <v>91879004</v>
      </c>
      <c r="F4954" s="27">
        <v>16994594.53125</v>
      </c>
      <c r="G4954" s="27">
        <v>0</v>
      </c>
      <c r="H4954" s="27">
        <v>1</v>
      </c>
      <c r="I4954" s="27">
        <v>0</v>
      </c>
      <c r="J4954" s="27">
        <v>0</v>
      </c>
      <c r="K4954" s="27">
        <v>4</v>
      </c>
      <c r="L4954" s="27">
        <v>1</v>
      </c>
      <c r="M4954" s="27">
        <v>1</v>
      </c>
      <c r="N4954" s="27">
        <v>0</v>
      </c>
      <c r="O4954" s="27">
        <v>0</v>
      </c>
      <c r="P4954" s="27">
        <v>12423000000</v>
      </c>
      <c r="Q4954" s="27">
        <v>12409629835.699825</v>
      </c>
      <c r="R4954" s="27">
        <v>1</v>
      </c>
      <c r="S4954" s="27">
        <v>1</v>
      </c>
      <c r="T4954" s="33">
        <v>1.116808011796752</v>
      </c>
      <c r="U4954" s="27"/>
      <c r="V4954" s="27"/>
      <c r="W4954" s="27"/>
      <c r="X4954" s="27">
        <v>298000000</v>
      </c>
      <c r="Y4954" s="27"/>
      <c r="Z4954" s="27">
        <v>0</v>
      </c>
    </row>
    <row r="4955" spans="1:26">
      <c r="A4955" s="27">
        <v>2012</v>
      </c>
      <c r="B4955" t="s">
        <v>38</v>
      </c>
      <c r="C4955" s="27">
        <v>431032568</v>
      </c>
      <c r="D4955" s="27">
        <v>152182568</v>
      </c>
      <c r="E4955" s="27">
        <v>431032568</v>
      </c>
      <c r="F4955" s="27">
        <v>352168400.75</v>
      </c>
      <c r="G4955" s="27">
        <v>0</v>
      </c>
      <c r="H4955" s="27">
        <v>1</v>
      </c>
      <c r="I4955" s="27">
        <v>0</v>
      </c>
      <c r="J4955" s="27">
        <v>0</v>
      </c>
      <c r="K4955" s="27">
        <v>4</v>
      </c>
      <c r="L4955" s="27">
        <v>1</v>
      </c>
      <c r="M4955" s="27">
        <v>1</v>
      </c>
      <c r="N4955" s="27">
        <v>0</v>
      </c>
      <c r="O4955" s="27">
        <v>0</v>
      </c>
      <c r="P4955" s="27">
        <v>13016000000</v>
      </c>
      <c r="Q4955" s="27">
        <v>13016272898.903774</v>
      </c>
      <c r="R4955" s="27">
        <v>1</v>
      </c>
      <c r="S4955" s="27">
        <v>1</v>
      </c>
      <c r="T4955" s="33">
        <v>0.99562684078172081</v>
      </c>
      <c r="U4955" s="27"/>
      <c r="V4955" s="27"/>
      <c r="W4955" s="27"/>
      <c r="X4955" s="27">
        <v>267000000</v>
      </c>
      <c r="Y4955" s="27"/>
      <c r="Z4955" s="27">
        <v>0</v>
      </c>
    </row>
    <row r="4956" spans="1:26">
      <c r="A4956" s="27">
        <v>2013</v>
      </c>
      <c r="B4956" t="s">
        <v>38</v>
      </c>
      <c r="C4956" s="27">
        <v>420931290</v>
      </c>
      <c r="D4956" s="27">
        <v>224831290</v>
      </c>
      <c r="E4956" s="27">
        <v>420931290</v>
      </c>
      <c r="F4956" s="27">
        <v>24287791.5078125</v>
      </c>
      <c r="G4956" s="27">
        <v>0</v>
      </c>
      <c r="H4956" s="27">
        <v>1</v>
      </c>
      <c r="I4956" s="27">
        <v>0</v>
      </c>
      <c r="J4956" s="27">
        <v>0</v>
      </c>
      <c r="K4956" s="27">
        <v>4</v>
      </c>
      <c r="L4956" s="27">
        <v>1</v>
      </c>
      <c r="M4956" s="27">
        <v>1</v>
      </c>
      <c r="N4956" s="27">
        <v>0</v>
      </c>
      <c r="O4956" s="27">
        <v>0</v>
      </c>
      <c r="P4956" s="27">
        <v>12724000000</v>
      </c>
      <c r="Q4956" s="27">
        <v>12717790504.500212</v>
      </c>
      <c r="R4956" s="27">
        <v>1</v>
      </c>
      <c r="S4956" s="27">
        <v>1</v>
      </c>
      <c r="T4956" s="33">
        <v>0.99710818219516861</v>
      </c>
      <c r="U4956" s="27"/>
      <c r="V4956" s="27"/>
      <c r="W4956" s="27"/>
      <c r="X4956" s="27">
        <v>239000000</v>
      </c>
      <c r="Y4956" s="27"/>
      <c r="Z4956" s="27">
        <v>0</v>
      </c>
    </row>
    <row r="4957" spans="1:26">
      <c r="A4957" s="27">
        <v>2014</v>
      </c>
      <c r="B4957" t="s">
        <v>38</v>
      </c>
      <c r="C4957" s="27">
        <v>412641986</v>
      </c>
      <c r="D4957" s="27">
        <v>299291986</v>
      </c>
      <c r="E4957" s="27">
        <v>412641986</v>
      </c>
      <c r="F4957" s="27">
        <v>78516286.03125</v>
      </c>
      <c r="G4957" s="27">
        <v>0</v>
      </c>
      <c r="H4957" s="27">
        <v>1</v>
      </c>
      <c r="I4957" s="27">
        <v>0</v>
      </c>
      <c r="J4957" s="27">
        <v>0</v>
      </c>
      <c r="K4957" s="27">
        <v>4</v>
      </c>
      <c r="L4957" s="27">
        <v>1</v>
      </c>
      <c r="M4957" s="27">
        <v>1</v>
      </c>
      <c r="N4957" s="27">
        <v>0</v>
      </c>
      <c r="O4957" s="27">
        <v>0</v>
      </c>
      <c r="P4957" s="27">
        <v>12796000000</v>
      </c>
      <c r="Q4957" s="27">
        <v>12786078008.237581</v>
      </c>
      <c r="R4957" s="27">
        <v>1</v>
      </c>
      <c r="S4957" s="27">
        <v>1</v>
      </c>
      <c r="T4957" s="33">
        <v>0.96696016921402161</v>
      </c>
      <c r="U4957" s="27"/>
      <c r="V4957" s="27"/>
      <c r="W4957" s="27"/>
      <c r="X4957" s="27">
        <v>195000000</v>
      </c>
      <c r="Y4957" s="27"/>
      <c r="Z4957" s="27">
        <v>0</v>
      </c>
    </row>
    <row r="4958" spans="1:26">
      <c r="A4958" s="27">
        <v>2015</v>
      </c>
      <c r="B4958" t="s">
        <v>38</v>
      </c>
      <c r="C4958" s="27">
        <v>403733466</v>
      </c>
      <c r="D4958" s="27">
        <v>373133466</v>
      </c>
      <c r="E4958" s="27">
        <v>403733466</v>
      </c>
      <c r="F4958" s="27">
        <v>0</v>
      </c>
      <c r="G4958" s="27">
        <v>0</v>
      </c>
      <c r="H4958" s="27">
        <v>1</v>
      </c>
      <c r="I4958" s="27">
        <v>0</v>
      </c>
      <c r="J4958" s="27">
        <v>0</v>
      </c>
      <c r="K4958" s="27">
        <v>4</v>
      </c>
      <c r="L4958" s="27">
        <v>1</v>
      </c>
      <c r="M4958" s="27">
        <v>1</v>
      </c>
      <c r="N4958" s="27">
        <v>0</v>
      </c>
      <c r="O4958" s="27">
        <v>0</v>
      </c>
      <c r="P4958" s="27">
        <v>11775000000</v>
      </c>
      <c r="Q4958" s="27">
        <v>11650656642.265505</v>
      </c>
      <c r="R4958" s="27">
        <v>1</v>
      </c>
      <c r="S4958" s="27">
        <v>1</v>
      </c>
      <c r="T4958" s="33">
        <v>0.821813335342235</v>
      </c>
      <c r="U4958" s="27"/>
      <c r="V4958" s="27"/>
      <c r="W4958" s="27"/>
      <c r="X4958" s="27">
        <v>161000000</v>
      </c>
      <c r="Y4958" s="27"/>
      <c r="Z4958" s="27">
        <v>0</v>
      </c>
    </row>
    <row r="4959" spans="1:26">
      <c r="A4959" s="27">
        <v>2016</v>
      </c>
      <c r="B4959" t="s">
        <v>38</v>
      </c>
      <c r="C4959" s="27">
        <v>395287699</v>
      </c>
      <c r="D4959" s="27">
        <v>391687699</v>
      </c>
      <c r="E4959" s="27">
        <v>395287699</v>
      </c>
      <c r="F4959" s="27">
        <v>0</v>
      </c>
      <c r="G4959" s="27">
        <v>0</v>
      </c>
      <c r="H4959" s="27">
        <v>1</v>
      </c>
      <c r="I4959" s="27">
        <v>0</v>
      </c>
      <c r="J4959" s="27">
        <v>0</v>
      </c>
      <c r="K4959" s="27">
        <v>4</v>
      </c>
      <c r="L4959" s="27">
        <v>1</v>
      </c>
      <c r="M4959" s="27">
        <v>1</v>
      </c>
      <c r="N4959" s="27">
        <v>0</v>
      </c>
      <c r="O4959" s="27">
        <v>0</v>
      </c>
      <c r="P4959" s="27">
        <v>11306000000</v>
      </c>
      <c r="Q4959" s="27">
        <v>11281259987.218536</v>
      </c>
      <c r="R4959" s="27">
        <v>1</v>
      </c>
      <c r="S4959" s="27">
        <v>1</v>
      </c>
      <c r="T4959" s="33">
        <v>0.86004996979414983</v>
      </c>
      <c r="U4959" s="27"/>
      <c r="V4959" s="27"/>
      <c r="W4959" s="27"/>
      <c r="X4959" s="27">
        <v>149000000</v>
      </c>
      <c r="Y4959" s="27"/>
      <c r="Z4959" s="27">
        <v>0</v>
      </c>
    </row>
    <row r="4960" spans="1:26">
      <c r="A4960" s="27">
        <v>2017</v>
      </c>
      <c r="B4960" t="s">
        <v>38</v>
      </c>
      <c r="C4960" s="27">
        <v>366614120</v>
      </c>
      <c r="D4960" s="27">
        <v>364814120</v>
      </c>
      <c r="E4960" s="27">
        <v>366614120</v>
      </c>
      <c r="F4960" s="27">
        <v>0</v>
      </c>
      <c r="G4960" s="27">
        <v>0</v>
      </c>
      <c r="H4960" s="27">
        <v>1</v>
      </c>
      <c r="I4960" s="27">
        <v>0</v>
      </c>
      <c r="J4960" s="27">
        <v>0</v>
      </c>
      <c r="K4960" s="27">
        <v>4</v>
      </c>
      <c r="L4960" s="27">
        <v>1</v>
      </c>
      <c r="M4960" s="27">
        <v>1</v>
      </c>
      <c r="N4960" s="27">
        <v>0</v>
      </c>
      <c r="O4960" s="27">
        <v>0</v>
      </c>
      <c r="P4960" s="27">
        <v>13240000000</v>
      </c>
      <c r="Q4960" s="27">
        <v>13253698014.707539</v>
      </c>
      <c r="R4960" s="27">
        <v>1</v>
      </c>
      <c r="S4960" s="27">
        <v>1</v>
      </c>
      <c r="T4960" s="33">
        <v>0.90809244833766045</v>
      </c>
      <c r="U4960" s="27"/>
      <c r="V4960" s="27"/>
      <c r="W4960" s="27"/>
      <c r="X4960" s="27">
        <v>145000000</v>
      </c>
      <c r="Y4960" s="27"/>
      <c r="Z4960" s="27">
        <v>0</v>
      </c>
    </row>
    <row r="4961" spans="1:26">
      <c r="A4961" s="27">
        <v>1968</v>
      </c>
      <c r="B4961" t="s">
        <v>118</v>
      </c>
      <c r="C4961" s="27"/>
      <c r="D4961" s="27"/>
      <c r="E4961" s="27"/>
      <c r="F4961" s="27">
        <v>0</v>
      </c>
      <c r="G4961" s="27">
        <v>0</v>
      </c>
      <c r="H4961" s="27">
        <v>1</v>
      </c>
      <c r="I4961" s="27">
        <v>0</v>
      </c>
      <c r="J4961" s="27">
        <v>0</v>
      </c>
      <c r="K4961" s="27">
        <v>6</v>
      </c>
      <c r="L4961" s="27">
        <v>1</v>
      </c>
      <c r="M4961" s="27">
        <v>0</v>
      </c>
      <c r="N4961" s="27">
        <v>0</v>
      </c>
      <c r="O4961" s="27">
        <v>0</v>
      </c>
      <c r="P4961" s="27"/>
      <c r="Q4961" s="27"/>
      <c r="R4961" s="27">
        <v>0</v>
      </c>
      <c r="S4961" s="27">
        <v>0</v>
      </c>
      <c r="T4961" s="33">
        <v>0.99765870157012104</v>
      </c>
      <c r="U4961" s="27"/>
      <c r="V4961" s="27"/>
      <c r="W4961" s="27"/>
      <c r="X4961" s="27"/>
      <c r="Y4961" s="27"/>
      <c r="Z4961" s="27">
        <v>0</v>
      </c>
    </row>
    <row r="4962" spans="1:26">
      <c r="A4962" s="27">
        <v>1969</v>
      </c>
      <c r="B4962" t="s">
        <v>118</v>
      </c>
      <c r="C4962" s="27"/>
      <c r="D4962" s="27"/>
      <c r="E4962" s="27"/>
      <c r="F4962" s="27">
        <v>0</v>
      </c>
      <c r="G4962" s="27">
        <v>0</v>
      </c>
      <c r="H4962" s="27">
        <v>1</v>
      </c>
      <c r="I4962" s="27">
        <v>0</v>
      </c>
      <c r="J4962" s="27">
        <v>0</v>
      </c>
      <c r="K4962" s="27">
        <v>6</v>
      </c>
      <c r="L4962" s="27">
        <v>1</v>
      </c>
      <c r="M4962" s="27">
        <v>0</v>
      </c>
      <c r="N4962" s="27">
        <v>0</v>
      </c>
      <c r="O4962" s="27">
        <v>0</v>
      </c>
      <c r="P4962" s="27"/>
      <c r="Q4962" s="27"/>
      <c r="R4962" s="27">
        <v>0</v>
      </c>
      <c r="S4962" s="27">
        <v>0</v>
      </c>
      <c r="T4962" s="33">
        <v>1.0058077459461789</v>
      </c>
      <c r="U4962" s="27"/>
      <c r="V4962" s="27"/>
      <c r="W4962" s="27"/>
      <c r="X4962" s="27"/>
      <c r="Y4962" s="27"/>
      <c r="Z4962" s="27">
        <v>0</v>
      </c>
    </row>
    <row r="4963" spans="1:26">
      <c r="A4963" s="27">
        <v>1970</v>
      </c>
      <c r="B4963" t="s">
        <v>118</v>
      </c>
      <c r="C4963" s="27"/>
      <c r="D4963" s="27"/>
      <c r="E4963" s="27"/>
      <c r="F4963" s="27">
        <v>0</v>
      </c>
      <c r="G4963" s="27">
        <v>0</v>
      </c>
      <c r="H4963" s="27">
        <v>1</v>
      </c>
      <c r="I4963" s="27">
        <v>0</v>
      </c>
      <c r="J4963" s="27">
        <v>0</v>
      </c>
      <c r="K4963" s="27">
        <v>6</v>
      </c>
      <c r="L4963" s="27">
        <v>1</v>
      </c>
      <c r="M4963" s="27">
        <v>0</v>
      </c>
      <c r="N4963" s="27">
        <v>0</v>
      </c>
      <c r="O4963" s="27">
        <v>0</v>
      </c>
      <c r="P4963" s="27"/>
      <c r="Q4963" s="27"/>
      <c r="R4963" s="27">
        <v>0</v>
      </c>
      <c r="S4963" s="27">
        <v>0</v>
      </c>
      <c r="T4963" s="33">
        <v>1</v>
      </c>
      <c r="U4963" s="27"/>
      <c r="V4963" s="27"/>
      <c r="W4963" s="27"/>
      <c r="X4963" s="27"/>
      <c r="Y4963" s="27">
        <v>0</v>
      </c>
      <c r="Z4963" s="27">
        <v>0</v>
      </c>
    </row>
    <row r="4964" spans="1:26">
      <c r="A4964" s="27">
        <v>1971</v>
      </c>
      <c r="B4964" t="s">
        <v>118</v>
      </c>
      <c r="C4964" s="27"/>
      <c r="D4964" s="27"/>
      <c r="E4964" s="27"/>
      <c r="F4964" s="27">
        <v>0</v>
      </c>
      <c r="G4964" s="27">
        <v>0</v>
      </c>
      <c r="H4964" s="27">
        <v>1</v>
      </c>
      <c r="I4964" s="27">
        <v>0</v>
      </c>
      <c r="J4964" s="27">
        <v>0</v>
      </c>
      <c r="K4964" s="27">
        <v>6</v>
      </c>
      <c r="L4964" s="27">
        <v>1</v>
      </c>
      <c r="M4964" s="27">
        <v>0</v>
      </c>
      <c r="N4964" s="27">
        <v>0</v>
      </c>
      <c r="O4964" s="27">
        <v>0</v>
      </c>
      <c r="P4964" s="27"/>
      <c r="Q4964" s="27"/>
      <c r="R4964" s="27">
        <v>0</v>
      </c>
      <c r="S4964" s="27">
        <v>0</v>
      </c>
      <c r="T4964" s="33">
        <v>0.92761372871024128</v>
      </c>
      <c r="U4964" s="27"/>
      <c r="V4964" s="27"/>
      <c r="W4964" s="27"/>
      <c r="X4964" s="27"/>
      <c r="Y4964" s="27">
        <v>0</v>
      </c>
      <c r="Z4964" s="27">
        <v>0</v>
      </c>
    </row>
    <row r="4965" spans="1:26">
      <c r="A4965" s="27">
        <v>1972</v>
      </c>
      <c r="B4965" t="s">
        <v>118</v>
      </c>
      <c r="C4965" s="27"/>
      <c r="D4965" s="27"/>
      <c r="E4965" s="27"/>
      <c r="F4965" s="27">
        <v>0</v>
      </c>
      <c r="G4965" s="27">
        <v>0</v>
      </c>
      <c r="H4965" s="27">
        <v>1</v>
      </c>
      <c r="I4965" s="27">
        <v>0</v>
      </c>
      <c r="J4965" s="27">
        <v>0</v>
      </c>
      <c r="K4965" s="27">
        <v>6</v>
      </c>
      <c r="L4965" s="27">
        <v>1</v>
      </c>
      <c r="M4965" s="27">
        <v>0</v>
      </c>
      <c r="N4965" s="27">
        <v>0</v>
      </c>
      <c r="O4965" s="27">
        <v>0</v>
      </c>
      <c r="P4965" s="27"/>
      <c r="Q4965" s="27"/>
      <c r="R4965" s="27">
        <v>0</v>
      </c>
      <c r="S4965" s="27">
        <v>0</v>
      </c>
      <c r="T4965" s="33">
        <v>0.92122545142259926</v>
      </c>
      <c r="U4965" s="27"/>
      <c r="V4965" s="27"/>
      <c r="W4965" s="27"/>
      <c r="X4965" s="27"/>
      <c r="Y4965" s="27">
        <v>0</v>
      </c>
      <c r="Z4965" s="27">
        <v>0</v>
      </c>
    </row>
    <row r="4966" spans="1:26">
      <c r="A4966" s="27">
        <v>1973</v>
      </c>
      <c r="B4966" t="s">
        <v>118</v>
      </c>
      <c r="C4966" s="27"/>
      <c r="D4966" s="27"/>
      <c r="E4966" s="27"/>
      <c r="F4966" s="27">
        <v>0</v>
      </c>
      <c r="G4966" s="27">
        <v>0</v>
      </c>
      <c r="H4966" s="27">
        <v>1</v>
      </c>
      <c r="I4966" s="27">
        <v>0</v>
      </c>
      <c r="J4966" s="27">
        <v>0</v>
      </c>
      <c r="K4966" s="27">
        <v>6</v>
      </c>
      <c r="L4966" s="27">
        <v>1</v>
      </c>
      <c r="M4966" s="27">
        <v>0</v>
      </c>
      <c r="N4966" s="27">
        <v>0</v>
      </c>
      <c r="O4966" s="27">
        <v>0</v>
      </c>
      <c r="P4966" s="27"/>
      <c r="Q4966" s="27"/>
      <c r="R4966" s="27">
        <v>0</v>
      </c>
      <c r="S4966" s="27">
        <v>0</v>
      </c>
      <c r="T4966" s="33">
        <v>1.2798279189511945</v>
      </c>
      <c r="U4966" s="27"/>
      <c r="V4966" s="27"/>
      <c r="W4966" s="27"/>
      <c r="X4966" s="27"/>
      <c r="Y4966" s="27">
        <v>0</v>
      </c>
      <c r="Z4966" s="27">
        <v>0</v>
      </c>
    </row>
    <row r="4967" spans="1:26">
      <c r="A4967" s="27">
        <v>1974</v>
      </c>
      <c r="B4967" t="s">
        <v>118</v>
      </c>
      <c r="C4967" s="27"/>
      <c r="D4967" s="27"/>
      <c r="E4967" s="27"/>
      <c r="F4967" s="27">
        <v>0</v>
      </c>
      <c r="G4967" s="27">
        <v>0</v>
      </c>
      <c r="H4967" s="27">
        <v>1</v>
      </c>
      <c r="I4967" s="27">
        <v>0</v>
      </c>
      <c r="J4967" s="27">
        <v>0</v>
      </c>
      <c r="K4967" s="27">
        <v>6</v>
      </c>
      <c r="L4967" s="27">
        <v>1</v>
      </c>
      <c r="M4967" s="27">
        <v>0</v>
      </c>
      <c r="N4967" s="27">
        <v>0</v>
      </c>
      <c r="O4967" s="27">
        <v>0</v>
      </c>
      <c r="P4967" s="27"/>
      <c r="Q4967" s="27"/>
      <c r="R4967" s="27">
        <v>0</v>
      </c>
      <c r="S4967" s="27">
        <v>0</v>
      </c>
      <c r="T4967" s="33">
        <v>1.2793035310212315</v>
      </c>
      <c r="U4967" s="27"/>
      <c r="V4967" s="27"/>
      <c r="W4967" s="27"/>
      <c r="X4967" s="27"/>
      <c r="Y4967" s="27">
        <v>0</v>
      </c>
      <c r="Z4967" s="27">
        <v>0</v>
      </c>
    </row>
    <row r="4968" spans="1:26">
      <c r="A4968" s="27">
        <v>1975</v>
      </c>
      <c r="B4968" t="s">
        <v>118</v>
      </c>
      <c r="C4968" s="27"/>
      <c r="D4968" s="27"/>
      <c r="E4968" s="27"/>
      <c r="F4968" s="27">
        <v>0</v>
      </c>
      <c r="G4968" s="27">
        <v>0</v>
      </c>
      <c r="H4968" s="27">
        <v>1</v>
      </c>
      <c r="I4968" s="27">
        <v>0</v>
      </c>
      <c r="J4968" s="27">
        <v>0</v>
      </c>
      <c r="K4968" s="27">
        <v>6</v>
      </c>
      <c r="L4968" s="27">
        <v>1</v>
      </c>
      <c r="M4968" s="27">
        <v>0</v>
      </c>
      <c r="N4968" s="27">
        <v>0</v>
      </c>
      <c r="O4968" s="27">
        <v>0</v>
      </c>
      <c r="P4968" s="27"/>
      <c r="Q4968" s="27"/>
      <c r="R4968" s="27">
        <v>0</v>
      </c>
      <c r="S4968" s="27">
        <v>0</v>
      </c>
      <c r="T4968" s="33">
        <v>0.94696688960437181</v>
      </c>
      <c r="U4968" s="27"/>
      <c r="V4968" s="27"/>
      <c r="W4968" s="27"/>
      <c r="X4968" s="27"/>
      <c r="Y4968" s="27">
        <v>0</v>
      </c>
      <c r="Z4968" s="27">
        <v>0</v>
      </c>
    </row>
    <row r="4969" spans="1:26">
      <c r="A4969" s="27">
        <v>1976</v>
      </c>
      <c r="B4969" t="s">
        <v>118</v>
      </c>
      <c r="C4969" s="27"/>
      <c r="D4969" s="27"/>
      <c r="E4969" s="27"/>
      <c r="F4969" s="27">
        <v>0</v>
      </c>
      <c r="G4969" s="27">
        <v>0</v>
      </c>
      <c r="H4969" s="27">
        <v>1</v>
      </c>
      <c r="I4969" s="27">
        <v>0</v>
      </c>
      <c r="J4969" s="27">
        <v>0</v>
      </c>
      <c r="K4969" s="27">
        <v>6</v>
      </c>
      <c r="L4969" s="27">
        <v>1</v>
      </c>
      <c r="M4969" s="27">
        <v>0</v>
      </c>
      <c r="N4969" s="27">
        <v>0</v>
      </c>
      <c r="O4969" s="27">
        <v>0</v>
      </c>
      <c r="P4969" s="27"/>
      <c r="Q4969" s="27"/>
      <c r="R4969" s="27">
        <v>0</v>
      </c>
      <c r="S4969" s="27">
        <v>0</v>
      </c>
      <c r="T4969" s="33">
        <v>1.0219497573337515</v>
      </c>
      <c r="U4969" s="27"/>
      <c r="V4969" s="27"/>
      <c r="W4969" s="27"/>
      <c r="X4969" s="27"/>
      <c r="Y4969" s="27">
        <v>0</v>
      </c>
      <c r="Z4969" s="27">
        <v>0</v>
      </c>
    </row>
    <row r="4970" spans="1:26">
      <c r="A4970" s="27">
        <v>1977</v>
      </c>
      <c r="B4970" t="s">
        <v>118</v>
      </c>
      <c r="C4970" s="27"/>
      <c r="D4970" s="27"/>
      <c r="E4970" s="27"/>
      <c r="F4970" s="27">
        <v>0</v>
      </c>
      <c r="G4970" s="27">
        <v>0</v>
      </c>
      <c r="H4970" s="27">
        <v>1</v>
      </c>
      <c r="I4970" s="27">
        <v>0</v>
      </c>
      <c r="J4970" s="27">
        <v>0</v>
      </c>
      <c r="K4970" s="27">
        <v>6</v>
      </c>
      <c r="L4970" s="27">
        <v>1</v>
      </c>
      <c r="M4970" s="27">
        <v>0</v>
      </c>
      <c r="N4970" s="27">
        <v>0</v>
      </c>
      <c r="O4970" s="27">
        <v>0</v>
      </c>
      <c r="P4970" s="27"/>
      <c r="Q4970" s="27"/>
      <c r="R4970" s="27">
        <v>0</v>
      </c>
      <c r="S4970" s="27">
        <v>0</v>
      </c>
      <c r="T4970" s="33">
        <v>1.0409624303569636</v>
      </c>
      <c r="U4970" s="27"/>
      <c r="V4970" s="27"/>
      <c r="W4970" s="27"/>
      <c r="X4970" s="27"/>
      <c r="Y4970" s="27">
        <v>0</v>
      </c>
      <c r="Z4970" s="27">
        <v>0</v>
      </c>
    </row>
    <row r="4971" spans="1:26">
      <c r="A4971" s="27">
        <v>1978</v>
      </c>
      <c r="B4971" t="s">
        <v>118</v>
      </c>
      <c r="C4971" s="27"/>
      <c r="D4971" s="27"/>
      <c r="E4971" s="27"/>
      <c r="F4971" s="27">
        <v>0</v>
      </c>
      <c r="G4971" s="27">
        <v>0</v>
      </c>
      <c r="H4971" s="27">
        <v>1</v>
      </c>
      <c r="I4971" s="27">
        <v>0</v>
      </c>
      <c r="J4971" s="27">
        <v>0</v>
      </c>
      <c r="K4971" s="27">
        <v>6</v>
      </c>
      <c r="L4971" s="27">
        <v>1</v>
      </c>
      <c r="M4971" s="27">
        <v>0</v>
      </c>
      <c r="N4971" s="27">
        <v>0</v>
      </c>
      <c r="O4971" s="27">
        <v>0</v>
      </c>
      <c r="P4971" s="27"/>
      <c r="Q4971" s="27"/>
      <c r="R4971" s="27">
        <v>0</v>
      </c>
      <c r="S4971" s="27">
        <v>0</v>
      </c>
      <c r="T4971" s="33">
        <v>0.91734575384516981</v>
      </c>
      <c r="U4971" s="27"/>
      <c r="V4971" s="27"/>
      <c r="W4971" s="27"/>
      <c r="X4971" s="27"/>
      <c r="Y4971" s="27">
        <v>25000000</v>
      </c>
      <c r="Z4971" s="27">
        <v>0</v>
      </c>
    </row>
    <row r="4972" spans="1:26">
      <c r="A4972" s="27">
        <v>1979</v>
      </c>
      <c r="B4972" t="s">
        <v>118</v>
      </c>
      <c r="C4972" s="27"/>
      <c r="D4972" s="27"/>
      <c r="E4972" s="27"/>
      <c r="F4972" s="27">
        <v>0</v>
      </c>
      <c r="G4972" s="27">
        <v>0</v>
      </c>
      <c r="H4972" s="27">
        <v>1</v>
      </c>
      <c r="I4972" s="27">
        <v>0</v>
      </c>
      <c r="J4972" s="27">
        <v>0</v>
      </c>
      <c r="K4972" s="27">
        <v>6</v>
      </c>
      <c r="L4972" s="27">
        <v>1</v>
      </c>
      <c r="M4972" s="27">
        <v>0</v>
      </c>
      <c r="N4972" s="27">
        <v>0</v>
      </c>
      <c r="O4972" s="27">
        <v>0</v>
      </c>
      <c r="P4972" s="27"/>
      <c r="Q4972" s="27"/>
      <c r="R4972" s="27">
        <v>0</v>
      </c>
      <c r="S4972" s="27">
        <v>0</v>
      </c>
      <c r="T4972" s="33">
        <v>0.9810294585578897</v>
      </c>
      <c r="U4972" s="27"/>
      <c r="V4972" s="27"/>
      <c r="W4972" s="27"/>
      <c r="X4972" s="27"/>
      <c r="Y4972" s="27">
        <v>0</v>
      </c>
      <c r="Z4972" s="27">
        <v>0</v>
      </c>
    </row>
    <row r="4973" spans="1:26">
      <c r="A4973" s="27">
        <v>1980</v>
      </c>
      <c r="B4973" t="s">
        <v>118</v>
      </c>
      <c r="C4973" s="27"/>
      <c r="D4973" s="27"/>
      <c r="E4973" s="27"/>
      <c r="F4973" s="27">
        <v>0</v>
      </c>
      <c r="G4973" s="27">
        <v>0</v>
      </c>
      <c r="H4973" s="27">
        <v>1</v>
      </c>
      <c r="I4973" s="27">
        <v>0</v>
      </c>
      <c r="J4973" s="27">
        <v>0</v>
      </c>
      <c r="K4973" s="27">
        <v>6</v>
      </c>
      <c r="L4973" s="27">
        <v>1</v>
      </c>
      <c r="M4973" s="27">
        <v>0</v>
      </c>
      <c r="N4973" s="27">
        <v>0</v>
      </c>
      <c r="O4973" s="27">
        <v>0</v>
      </c>
      <c r="P4973" s="27">
        <v>0</v>
      </c>
      <c r="Q4973" s="27"/>
      <c r="R4973" s="27">
        <v>0</v>
      </c>
      <c r="S4973" s="27">
        <v>0</v>
      </c>
      <c r="T4973" s="33">
        <v>0.94044734443210454</v>
      </c>
      <c r="U4973" s="27"/>
      <c r="V4973" s="27"/>
      <c r="W4973" s="27"/>
      <c r="X4973" s="27"/>
      <c r="Y4973" s="27">
        <v>0</v>
      </c>
      <c r="Z4973" s="27">
        <v>0</v>
      </c>
    </row>
    <row r="4974" spans="1:26">
      <c r="A4974" s="27">
        <v>1981</v>
      </c>
      <c r="B4974" t="s">
        <v>118</v>
      </c>
      <c r="C4974" s="27"/>
      <c r="D4974" s="27"/>
      <c r="E4974" s="27"/>
      <c r="F4974" s="27">
        <v>0</v>
      </c>
      <c r="G4974" s="27">
        <v>0</v>
      </c>
      <c r="H4974" s="27">
        <v>1</v>
      </c>
      <c r="I4974" s="27">
        <v>0</v>
      </c>
      <c r="J4974" s="27">
        <v>0</v>
      </c>
      <c r="K4974" s="27">
        <v>6</v>
      </c>
      <c r="L4974" s="27">
        <v>1</v>
      </c>
      <c r="M4974" s="27">
        <v>0</v>
      </c>
      <c r="N4974" s="27">
        <v>0</v>
      </c>
      <c r="O4974" s="27">
        <v>0</v>
      </c>
      <c r="P4974" s="27">
        <v>0</v>
      </c>
      <c r="Q4974" s="27"/>
      <c r="R4974" s="27">
        <v>0</v>
      </c>
      <c r="S4974" s="27">
        <v>0</v>
      </c>
      <c r="T4974" s="33">
        <v>0.83355014400471705</v>
      </c>
      <c r="U4974" s="27"/>
      <c r="V4974" s="27"/>
      <c r="W4974" s="27"/>
      <c r="X4974" s="27"/>
      <c r="Y4974" s="27">
        <v>15000000</v>
      </c>
      <c r="Z4974" s="27">
        <v>0</v>
      </c>
    </row>
    <row r="4975" spans="1:26">
      <c r="A4975" s="27">
        <v>1982</v>
      </c>
      <c r="B4975" t="s">
        <v>118</v>
      </c>
      <c r="C4975" s="27"/>
      <c r="D4975" s="27"/>
      <c r="E4975" s="27"/>
      <c r="F4975" s="27">
        <v>0</v>
      </c>
      <c r="G4975" s="27">
        <v>0</v>
      </c>
      <c r="H4975" s="27">
        <v>1</v>
      </c>
      <c r="I4975" s="27">
        <v>0</v>
      </c>
      <c r="J4975" s="27">
        <v>0</v>
      </c>
      <c r="K4975" s="27">
        <v>6</v>
      </c>
      <c r="L4975" s="27">
        <v>1</v>
      </c>
      <c r="M4975" s="27">
        <v>0</v>
      </c>
      <c r="N4975" s="27">
        <v>0</v>
      </c>
      <c r="O4975" s="27">
        <v>0</v>
      </c>
      <c r="P4975" s="27">
        <v>0</v>
      </c>
      <c r="Q4975" s="27"/>
      <c r="R4975" s="27">
        <v>0</v>
      </c>
      <c r="S4975" s="27">
        <v>0</v>
      </c>
      <c r="T4975" s="33">
        <v>0.78443295677873848</v>
      </c>
      <c r="U4975" s="27"/>
      <c r="V4975" s="27"/>
      <c r="W4975" s="27"/>
      <c r="X4975" s="27"/>
      <c r="Y4975" s="27">
        <v>32140000</v>
      </c>
      <c r="Z4975" s="27">
        <v>0</v>
      </c>
    </row>
    <row r="4976" spans="1:26">
      <c r="A4976" s="27">
        <v>1983</v>
      </c>
      <c r="B4976" t="s">
        <v>118</v>
      </c>
      <c r="C4976" s="27"/>
      <c r="D4976" s="27"/>
      <c r="E4976" s="27"/>
      <c r="F4976" s="27">
        <v>0</v>
      </c>
      <c r="G4976" s="27">
        <v>0</v>
      </c>
      <c r="H4976" s="27">
        <v>1</v>
      </c>
      <c r="I4976" s="27">
        <v>0</v>
      </c>
      <c r="J4976" s="27">
        <v>0</v>
      </c>
      <c r="K4976" s="27">
        <v>6</v>
      </c>
      <c r="L4976" s="27">
        <v>1</v>
      </c>
      <c r="M4976" s="27">
        <v>0</v>
      </c>
      <c r="N4976" s="27">
        <v>0</v>
      </c>
      <c r="O4976" s="27">
        <v>0</v>
      </c>
      <c r="P4976" s="27">
        <v>0</v>
      </c>
      <c r="Q4976" s="27"/>
      <c r="R4976" s="27">
        <v>0</v>
      </c>
      <c r="S4976" s="27">
        <v>0</v>
      </c>
      <c r="T4976" s="33">
        <v>0.83426891623154475</v>
      </c>
      <c r="U4976" s="27"/>
      <c r="V4976" s="27"/>
      <c r="W4976" s="27"/>
      <c r="X4976" s="27"/>
      <c r="Y4976" s="27">
        <v>0</v>
      </c>
      <c r="Z4976" s="27">
        <v>0</v>
      </c>
    </row>
    <row r="4977" spans="1:26">
      <c r="A4977" s="27">
        <v>1984</v>
      </c>
      <c r="B4977" t="s">
        <v>118</v>
      </c>
      <c r="C4977" s="27"/>
      <c r="D4977" s="27"/>
      <c r="E4977" s="27"/>
      <c r="F4977" s="27">
        <v>0</v>
      </c>
      <c r="G4977" s="27">
        <v>0</v>
      </c>
      <c r="H4977" s="27">
        <v>1</v>
      </c>
      <c r="I4977" s="27">
        <v>0</v>
      </c>
      <c r="J4977" s="27">
        <v>0</v>
      </c>
      <c r="K4977" s="27">
        <v>6</v>
      </c>
      <c r="L4977" s="27">
        <v>1</v>
      </c>
      <c r="M4977" s="27">
        <v>0</v>
      </c>
      <c r="N4977" s="27">
        <v>0</v>
      </c>
      <c r="O4977" s="27">
        <v>0</v>
      </c>
      <c r="P4977" s="27">
        <v>0</v>
      </c>
      <c r="Q4977" s="27"/>
      <c r="R4977" s="27">
        <v>0</v>
      </c>
      <c r="S4977" s="27">
        <v>0</v>
      </c>
      <c r="T4977" s="33">
        <v>0.82999599794502654</v>
      </c>
      <c r="U4977" s="27"/>
      <c r="V4977" s="27"/>
      <c r="W4977" s="27"/>
      <c r="X4977" s="27"/>
      <c r="Y4977" s="27"/>
      <c r="Z4977" s="27">
        <v>0</v>
      </c>
    </row>
    <row r="4978" spans="1:26">
      <c r="A4978" s="27">
        <v>1985</v>
      </c>
      <c r="B4978" t="s">
        <v>118</v>
      </c>
      <c r="C4978" s="27"/>
      <c r="D4978" s="27"/>
      <c r="E4978" s="27"/>
      <c r="F4978" s="27">
        <v>0</v>
      </c>
      <c r="G4978" s="27">
        <v>0</v>
      </c>
      <c r="H4978" s="27">
        <v>1</v>
      </c>
      <c r="I4978" s="27">
        <v>0</v>
      </c>
      <c r="J4978" s="27">
        <v>0</v>
      </c>
      <c r="K4978" s="27">
        <v>6</v>
      </c>
      <c r="L4978" s="27">
        <v>1</v>
      </c>
      <c r="M4978" s="27">
        <v>0</v>
      </c>
      <c r="N4978" s="27">
        <v>0</v>
      </c>
      <c r="O4978" s="27">
        <v>0</v>
      </c>
      <c r="P4978" s="27">
        <v>0</v>
      </c>
      <c r="Q4978" s="27"/>
      <c r="R4978" s="27">
        <v>0</v>
      </c>
      <c r="S4978" s="27">
        <v>0</v>
      </c>
      <c r="T4978" s="33">
        <v>0.74915719568429318</v>
      </c>
      <c r="U4978" s="27"/>
      <c r="V4978" s="27"/>
      <c r="W4978" s="27"/>
      <c r="X4978" s="27"/>
      <c r="Y4978" s="27"/>
      <c r="Z4978" s="27">
        <v>0</v>
      </c>
    </row>
    <row r="4979" spans="1:26">
      <c r="A4979" s="27">
        <v>1986</v>
      </c>
      <c r="B4979" t="s">
        <v>118</v>
      </c>
      <c r="C4979" s="27"/>
      <c r="D4979" s="27"/>
      <c r="E4979" s="27"/>
      <c r="F4979" s="27">
        <v>0</v>
      </c>
      <c r="G4979" s="27">
        <v>0</v>
      </c>
      <c r="H4979" s="27">
        <v>1</v>
      </c>
      <c r="I4979" s="27">
        <v>0</v>
      </c>
      <c r="J4979" s="27">
        <v>0</v>
      </c>
      <c r="K4979" s="27">
        <v>6</v>
      </c>
      <c r="L4979" s="27">
        <v>1</v>
      </c>
      <c r="M4979" s="27">
        <v>0</v>
      </c>
      <c r="N4979" s="27">
        <v>0</v>
      </c>
      <c r="O4979" s="27">
        <v>0</v>
      </c>
      <c r="P4979" s="27">
        <v>0</v>
      </c>
      <c r="Q4979" s="27"/>
      <c r="R4979" s="27">
        <v>0</v>
      </c>
      <c r="S4979" s="27">
        <v>0</v>
      </c>
      <c r="T4979" s="33">
        <v>0.7030572776909082</v>
      </c>
      <c r="U4979" s="27"/>
      <c r="V4979" s="27"/>
      <c r="W4979" s="27"/>
      <c r="X4979" s="27"/>
      <c r="Y4979" s="27"/>
      <c r="Z4979" s="27">
        <v>0</v>
      </c>
    </row>
    <row r="4980" spans="1:26">
      <c r="A4980" s="27">
        <v>1987</v>
      </c>
      <c r="B4980" t="s">
        <v>118</v>
      </c>
      <c r="C4980" s="27"/>
      <c r="D4980" s="27"/>
      <c r="E4980" s="27"/>
      <c r="F4980" s="27">
        <v>0</v>
      </c>
      <c r="G4980" s="27">
        <v>0</v>
      </c>
      <c r="H4980" s="27">
        <v>1</v>
      </c>
      <c r="I4980" s="27">
        <v>0</v>
      </c>
      <c r="J4980" s="27">
        <v>0</v>
      </c>
      <c r="K4980" s="27">
        <v>6</v>
      </c>
      <c r="L4980" s="27">
        <v>1</v>
      </c>
      <c r="M4980" s="27">
        <v>0</v>
      </c>
      <c r="N4980" s="27">
        <v>0</v>
      </c>
      <c r="O4980" s="27">
        <v>0</v>
      </c>
      <c r="P4980" s="27">
        <v>0</v>
      </c>
      <c r="Q4980" s="27"/>
      <c r="R4980" s="27">
        <v>0</v>
      </c>
      <c r="S4980" s="27">
        <v>0</v>
      </c>
      <c r="T4980" s="33">
        <v>0.74330063470010233</v>
      </c>
      <c r="U4980" s="27"/>
      <c r="V4980" s="27"/>
      <c r="W4980" s="27"/>
      <c r="X4980" s="27"/>
      <c r="Y4980" s="27"/>
      <c r="Z4980" s="27">
        <v>0</v>
      </c>
    </row>
    <row r="4981" spans="1:26">
      <c r="A4981" s="27">
        <v>1988</v>
      </c>
      <c r="B4981" t="s">
        <v>118</v>
      </c>
      <c r="C4981" s="27"/>
      <c r="D4981" s="27"/>
      <c r="E4981" s="27"/>
      <c r="F4981" s="27">
        <v>0</v>
      </c>
      <c r="G4981" s="27">
        <v>0</v>
      </c>
      <c r="H4981" s="27">
        <v>1</v>
      </c>
      <c r="I4981" s="27">
        <v>0</v>
      </c>
      <c r="J4981" s="27">
        <v>0</v>
      </c>
      <c r="K4981" s="27">
        <v>6</v>
      </c>
      <c r="L4981" s="27">
        <v>1</v>
      </c>
      <c r="M4981" s="27">
        <v>0</v>
      </c>
      <c r="N4981" s="27">
        <v>0</v>
      </c>
      <c r="O4981" s="27">
        <v>0</v>
      </c>
      <c r="P4981" s="27">
        <v>0</v>
      </c>
      <c r="Q4981" s="27"/>
      <c r="R4981" s="27">
        <v>0</v>
      </c>
      <c r="S4981" s="27">
        <v>0</v>
      </c>
      <c r="T4981" s="33">
        <v>0.80560957079318884</v>
      </c>
      <c r="U4981" s="27"/>
      <c r="V4981" s="27"/>
      <c r="W4981" s="27"/>
      <c r="X4981" s="27"/>
      <c r="Y4981" s="27"/>
      <c r="Z4981" s="27">
        <v>0</v>
      </c>
    </row>
    <row r="4982" spans="1:26">
      <c r="A4982" s="27">
        <v>1989</v>
      </c>
      <c r="B4982" t="s">
        <v>118</v>
      </c>
      <c r="C4982" s="27"/>
      <c r="D4982" s="27"/>
      <c r="E4982" s="27"/>
      <c r="F4982" s="27">
        <v>0</v>
      </c>
      <c r="G4982" s="27">
        <v>0</v>
      </c>
      <c r="H4982" s="27">
        <v>1</v>
      </c>
      <c r="I4982" s="27">
        <v>0</v>
      </c>
      <c r="J4982" s="27">
        <v>0</v>
      </c>
      <c r="K4982" s="27">
        <v>6</v>
      </c>
      <c r="L4982" s="27">
        <v>1</v>
      </c>
      <c r="M4982" s="27">
        <v>0</v>
      </c>
      <c r="N4982" s="27">
        <v>0</v>
      </c>
      <c r="O4982" s="27">
        <v>0</v>
      </c>
      <c r="P4982" s="27">
        <v>0</v>
      </c>
      <c r="Q4982" s="27"/>
      <c r="R4982" s="27">
        <v>0</v>
      </c>
      <c r="S4982" s="27">
        <v>0</v>
      </c>
      <c r="T4982" s="33">
        <v>0.74679040704290955</v>
      </c>
      <c r="U4982" s="27"/>
      <c r="V4982" s="27"/>
      <c r="W4982" s="27"/>
      <c r="X4982" s="27"/>
      <c r="Y4982" s="27"/>
      <c r="Z4982" s="27">
        <v>0</v>
      </c>
    </row>
    <row r="4983" spans="1:26">
      <c r="A4983" s="27">
        <v>1990</v>
      </c>
      <c r="B4983" t="s">
        <v>118</v>
      </c>
      <c r="C4983" s="27"/>
      <c r="D4983" s="27"/>
      <c r="E4983" s="27"/>
      <c r="F4983" s="27">
        <v>0</v>
      </c>
      <c r="G4983" s="27">
        <v>0</v>
      </c>
      <c r="H4983" s="27">
        <v>1</v>
      </c>
      <c r="I4983" s="27">
        <v>0</v>
      </c>
      <c r="J4983" s="27">
        <v>0</v>
      </c>
      <c r="K4983" s="27">
        <v>6</v>
      </c>
      <c r="L4983" s="27">
        <v>1</v>
      </c>
      <c r="M4983" s="27">
        <v>0</v>
      </c>
      <c r="N4983" s="27">
        <v>0</v>
      </c>
      <c r="O4983" s="27">
        <v>0</v>
      </c>
      <c r="P4983" s="27">
        <v>0</v>
      </c>
      <c r="Q4983" s="27"/>
      <c r="R4983" s="27">
        <v>0</v>
      </c>
      <c r="S4983" s="27">
        <v>0</v>
      </c>
      <c r="T4983" s="33">
        <v>0.70566019682121295</v>
      </c>
      <c r="U4983" s="27"/>
      <c r="V4983" s="27"/>
      <c r="W4983" s="27"/>
      <c r="X4983" s="27"/>
      <c r="Y4983" s="27"/>
      <c r="Z4983" s="27">
        <v>0</v>
      </c>
    </row>
    <row r="4984" spans="1:26">
      <c r="A4984" s="27">
        <v>1991</v>
      </c>
      <c r="B4984" t="s">
        <v>118</v>
      </c>
      <c r="C4984" s="27"/>
      <c r="D4984" s="27"/>
      <c r="E4984" s="27"/>
      <c r="F4984" s="27">
        <v>0</v>
      </c>
      <c r="G4984" s="27">
        <v>0</v>
      </c>
      <c r="H4984" s="27">
        <v>1</v>
      </c>
      <c r="I4984" s="27">
        <v>0</v>
      </c>
      <c r="J4984" s="27">
        <v>0</v>
      </c>
      <c r="K4984" s="27">
        <v>6</v>
      </c>
      <c r="L4984" s="27">
        <v>1</v>
      </c>
      <c r="M4984" s="27">
        <v>0</v>
      </c>
      <c r="N4984" s="27">
        <v>0</v>
      </c>
      <c r="O4984" s="27">
        <v>0</v>
      </c>
      <c r="P4984" s="27">
        <v>0</v>
      </c>
      <c r="Q4984" s="27"/>
      <c r="R4984" s="27">
        <v>0</v>
      </c>
      <c r="S4984" s="27">
        <v>0</v>
      </c>
      <c r="T4984" s="33">
        <v>0.64778014054484578</v>
      </c>
      <c r="U4984" s="27"/>
      <c r="V4984" s="27"/>
      <c r="W4984" s="27"/>
      <c r="X4984" s="27"/>
      <c r="Y4984" s="27"/>
      <c r="Z4984" s="27">
        <v>0</v>
      </c>
    </row>
    <row r="4985" spans="1:26">
      <c r="A4985" s="27">
        <v>1992</v>
      </c>
      <c r="B4985" t="s">
        <v>118</v>
      </c>
      <c r="C4985" s="27"/>
      <c r="D4985" s="27"/>
      <c r="E4985" s="27"/>
      <c r="F4985" s="27">
        <v>0</v>
      </c>
      <c r="G4985" s="27">
        <v>0</v>
      </c>
      <c r="H4985" s="27">
        <v>1</v>
      </c>
      <c r="I4985" s="27">
        <v>0</v>
      </c>
      <c r="J4985" s="27">
        <v>0</v>
      </c>
      <c r="K4985" s="27">
        <v>6</v>
      </c>
      <c r="L4985" s="27">
        <v>1</v>
      </c>
      <c r="M4985" s="27">
        <v>0</v>
      </c>
      <c r="N4985" s="27">
        <v>0</v>
      </c>
      <c r="O4985" s="27">
        <v>0</v>
      </c>
      <c r="P4985" s="27">
        <v>0</v>
      </c>
      <c r="Q4985" s="27"/>
      <c r="R4985" s="27">
        <v>0</v>
      </c>
      <c r="S4985" s="27">
        <v>0</v>
      </c>
      <c r="T4985" s="33">
        <v>0.62587770846912083</v>
      </c>
      <c r="U4985" s="27"/>
      <c r="V4985" s="27"/>
      <c r="W4985" s="27"/>
      <c r="X4985" s="27"/>
      <c r="Y4985" s="27"/>
      <c r="Z4985" s="27">
        <v>0</v>
      </c>
    </row>
    <row r="4986" spans="1:26">
      <c r="A4986" s="27">
        <v>1993</v>
      </c>
      <c r="B4986" t="s">
        <v>118</v>
      </c>
      <c r="C4986" s="27"/>
      <c r="D4986" s="27"/>
      <c r="E4986" s="27"/>
      <c r="F4986" s="27">
        <v>0</v>
      </c>
      <c r="G4986" s="27">
        <v>0</v>
      </c>
      <c r="H4986" s="27">
        <v>1</v>
      </c>
      <c r="I4986" s="27">
        <v>0</v>
      </c>
      <c r="J4986" s="27">
        <v>0</v>
      </c>
      <c r="K4986" s="27">
        <v>6</v>
      </c>
      <c r="L4986" s="27">
        <v>1</v>
      </c>
      <c r="M4986" s="27">
        <v>0</v>
      </c>
      <c r="N4986" s="27">
        <v>0</v>
      </c>
      <c r="O4986" s="27">
        <v>0</v>
      </c>
      <c r="P4986" s="27">
        <v>0</v>
      </c>
      <c r="Q4986" s="27"/>
      <c r="R4986" s="27">
        <v>0</v>
      </c>
      <c r="S4986" s="27">
        <v>0</v>
      </c>
      <c r="T4986" s="33">
        <v>0.648154718576755</v>
      </c>
      <c r="U4986" s="27"/>
      <c r="V4986" s="27"/>
      <c r="W4986" s="27"/>
      <c r="X4986" s="27"/>
      <c r="Y4986" s="27"/>
      <c r="Z4986" s="27">
        <v>0</v>
      </c>
    </row>
    <row r="4987" spans="1:26">
      <c r="A4987" s="27">
        <v>1994</v>
      </c>
      <c r="B4987" t="s">
        <v>118</v>
      </c>
      <c r="C4987" s="27"/>
      <c r="D4987" s="27"/>
      <c r="E4987" s="27"/>
      <c r="F4987" s="27">
        <v>0</v>
      </c>
      <c r="G4987" s="27">
        <v>0</v>
      </c>
      <c r="H4987" s="27">
        <v>1</v>
      </c>
      <c r="I4987" s="27">
        <v>0</v>
      </c>
      <c r="J4987" s="27">
        <v>0</v>
      </c>
      <c r="K4987" s="27">
        <v>6</v>
      </c>
      <c r="L4987" s="27">
        <v>1</v>
      </c>
      <c r="M4987" s="27">
        <v>0</v>
      </c>
      <c r="N4987" s="27">
        <v>0</v>
      </c>
      <c r="O4987" s="27">
        <v>0</v>
      </c>
      <c r="P4987" s="27">
        <v>0</v>
      </c>
      <c r="Q4987" s="27"/>
      <c r="R4987" s="27">
        <v>0</v>
      </c>
      <c r="S4987" s="27">
        <v>0</v>
      </c>
      <c r="T4987" s="33">
        <v>0.69545665111729171</v>
      </c>
      <c r="U4987" s="27"/>
      <c r="V4987" s="27"/>
      <c r="W4987" s="27"/>
      <c r="X4987" s="27"/>
      <c r="Y4987" s="27"/>
      <c r="Z4987" s="27">
        <v>0</v>
      </c>
    </row>
    <row r="4988" spans="1:26">
      <c r="A4988" s="27">
        <v>1995</v>
      </c>
      <c r="B4988" t="s">
        <v>118</v>
      </c>
      <c r="C4988" s="27"/>
      <c r="D4988" s="27"/>
      <c r="E4988" s="27"/>
      <c r="F4988" s="27">
        <v>0</v>
      </c>
      <c r="G4988" s="27">
        <v>0</v>
      </c>
      <c r="H4988" s="27">
        <v>1</v>
      </c>
      <c r="I4988" s="27">
        <v>0</v>
      </c>
      <c r="J4988" s="27">
        <v>0</v>
      </c>
      <c r="K4988" s="27">
        <v>6</v>
      </c>
      <c r="L4988" s="27">
        <v>1</v>
      </c>
      <c r="M4988" s="27">
        <v>0</v>
      </c>
      <c r="N4988" s="27">
        <v>0</v>
      </c>
      <c r="O4988" s="27">
        <v>0</v>
      </c>
      <c r="P4988" s="27">
        <v>0</v>
      </c>
      <c r="Q4988" s="27"/>
      <c r="R4988" s="27">
        <v>0</v>
      </c>
      <c r="S4988" s="27">
        <v>0</v>
      </c>
      <c r="T4988" s="33">
        <v>0.69736071622307827</v>
      </c>
      <c r="U4988" s="27"/>
      <c r="V4988" s="27"/>
      <c r="W4988" s="27"/>
      <c r="X4988" s="27"/>
      <c r="Y4988" s="27"/>
      <c r="Z4988" s="27">
        <v>0</v>
      </c>
    </row>
    <row r="4989" spans="1:26">
      <c r="A4989" s="27">
        <v>1996</v>
      </c>
      <c r="B4989" t="s">
        <v>118</v>
      </c>
      <c r="C4989" s="27"/>
      <c r="D4989" s="27"/>
      <c r="E4989" s="27"/>
      <c r="F4989" s="27">
        <v>0</v>
      </c>
      <c r="G4989" s="27">
        <v>0</v>
      </c>
      <c r="H4989" s="27">
        <v>1</v>
      </c>
      <c r="I4989" s="27">
        <v>0</v>
      </c>
      <c r="J4989" s="27">
        <v>0</v>
      </c>
      <c r="K4989" s="27">
        <v>6</v>
      </c>
      <c r="L4989" s="27">
        <v>1</v>
      </c>
      <c r="M4989" s="27">
        <v>0</v>
      </c>
      <c r="N4989" s="27">
        <v>0</v>
      </c>
      <c r="O4989" s="27">
        <v>0</v>
      </c>
      <c r="P4989" s="27">
        <v>0</v>
      </c>
      <c r="Q4989" s="27"/>
      <c r="R4989" s="27">
        <v>0</v>
      </c>
      <c r="S4989" s="27">
        <v>0</v>
      </c>
      <c r="T4989" s="33">
        <v>0.69966405838602452</v>
      </c>
      <c r="U4989" s="27"/>
      <c r="V4989" s="27"/>
      <c r="W4989" s="27"/>
      <c r="X4989" s="27"/>
      <c r="Y4989" s="27"/>
      <c r="Z4989" s="27">
        <v>0</v>
      </c>
    </row>
    <row r="4990" spans="1:26">
      <c r="A4990" s="27">
        <v>1997</v>
      </c>
      <c r="B4990" t="s">
        <v>118</v>
      </c>
      <c r="C4990" s="27"/>
      <c r="D4990" s="27"/>
      <c r="E4990" s="27"/>
      <c r="F4990" s="27">
        <v>0</v>
      </c>
      <c r="G4990" s="27">
        <v>0</v>
      </c>
      <c r="H4990" s="27">
        <v>1</v>
      </c>
      <c r="I4990" s="27">
        <v>0</v>
      </c>
      <c r="J4990" s="27">
        <v>0</v>
      </c>
      <c r="K4990" s="27">
        <v>6</v>
      </c>
      <c r="L4990" s="27">
        <v>1</v>
      </c>
      <c r="M4990" s="27">
        <v>0</v>
      </c>
      <c r="N4990" s="27">
        <v>0</v>
      </c>
      <c r="O4990" s="27">
        <v>0</v>
      </c>
      <c r="P4990" s="27">
        <v>0</v>
      </c>
      <c r="Q4990" s="27"/>
      <c r="R4990" s="27">
        <v>0</v>
      </c>
      <c r="S4990" s="27">
        <v>0</v>
      </c>
      <c r="T4990" s="33">
        <v>0.71538944173936525</v>
      </c>
      <c r="U4990" s="27"/>
      <c r="V4990" s="27"/>
      <c r="W4990" s="27"/>
      <c r="X4990" s="27"/>
      <c r="Y4990" s="27"/>
      <c r="Z4990" s="27">
        <v>0</v>
      </c>
    </row>
    <row r="4991" spans="1:26">
      <c r="A4991" s="27">
        <v>1998</v>
      </c>
      <c r="B4991" t="s">
        <v>118</v>
      </c>
      <c r="C4991" s="27"/>
      <c r="D4991" s="27"/>
      <c r="E4991" s="27"/>
      <c r="F4991" s="27">
        <v>0</v>
      </c>
      <c r="G4991" s="27">
        <v>0</v>
      </c>
      <c r="H4991" s="27">
        <v>1</v>
      </c>
      <c r="I4991" s="27">
        <v>0</v>
      </c>
      <c r="J4991" s="27">
        <v>0</v>
      </c>
      <c r="K4991" s="27">
        <v>6</v>
      </c>
      <c r="L4991" s="27">
        <v>1</v>
      </c>
      <c r="M4991" s="27">
        <v>0</v>
      </c>
      <c r="N4991" s="27">
        <v>0</v>
      </c>
      <c r="O4991" s="27">
        <v>0</v>
      </c>
      <c r="P4991" s="27">
        <v>0</v>
      </c>
      <c r="Q4991" s="27"/>
      <c r="R4991" s="27">
        <v>0</v>
      </c>
      <c r="S4991" s="27">
        <v>0</v>
      </c>
      <c r="T4991" s="33">
        <v>0.63293736472878814</v>
      </c>
      <c r="U4991" s="27"/>
      <c r="V4991" s="27"/>
      <c r="W4991" s="27"/>
      <c r="X4991" s="27"/>
      <c r="Y4991" s="27"/>
      <c r="Z4991" s="27">
        <v>0</v>
      </c>
    </row>
    <row r="4992" spans="1:26">
      <c r="A4992" s="27">
        <v>1999</v>
      </c>
      <c r="B4992" t="s">
        <v>118</v>
      </c>
      <c r="C4992" s="27"/>
      <c r="D4992" s="27"/>
      <c r="E4992" s="27"/>
      <c r="F4992" s="27">
        <v>0</v>
      </c>
      <c r="G4992" s="27">
        <v>0</v>
      </c>
      <c r="H4992" s="27">
        <v>1</v>
      </c>
      <c r="I4992" s="27">
        <v>0</v>
      </c>
      <c r="J4992" s="27">
        <v>0</v>
      </c>
      <c r="K4992" s="27">
        <v>6</v>
      </c>
      <c r="L4992" s="27">
        <v>1</v>
      </c>
      <c r="M4992" s="27">
        <v>0</v>
      </c>
      <c r="N4992" s="27">
        <v>0</v>
      </c>
      <c r="O4992" s="27">
        <v>0</v>
      </c>
      <c r="P4992" s="27">
        <v>0</v>
      </c>
      <c r="Q4992" s="27"/>
      <c r="R4992" s="27">
        <v>0</v>
      </c>
      <c r="S4992" s="27">
        <v>0</v>
      </c>
      <c r="T4992" s="33">
        <v>0.59173831677950461</v>
      </c>
      <c r="U4992" s="27"/>
      <c r="V4992" s="27"/>
      <c r="W4992" s="27"/>
      <c r="X4992" s="27"/>
      <c r="Y4992" s="27"/>
      <c r="Z4992" s="27">
        <v>0</v>
      </c>
    </row>
    <row r="4993" spans="1:26">
      <c r="A4993" s="27">
        <v>2000</v>
      </c>
      <c r="B4993" t="s">
        <v>118</v>
      </c>
      <c r="C4993" s="27"/>
      <c r="D4993" s="27"/>
      <c r="E4993" s="27"/>
      <c r="F4993" s="27">
        <v>0</v>
      </c>
      <c r="G4993" s="27">
        <v>0</v>
      </c>
      <c r="H4993" s="27">
        <v>1</v>
      </c>
      <c r="I4993" s="27">
        <v>0</v>
      </c>
      <c r="J4993" s="27">
        <v>0</v>
      </c>
      <c r="K4993" s="27">
        <v>6</v>
      </c>
      <c r="L4993" s="27">
        <v>1</v>
      </c>
      <c r="M4993" s="27">
        <v>0</v>
      </c>
      <c r="N4993" s="27">
        <v>0</v>
      </c>
      <c r="O4993" s="27">
        <v>0</v>
      </c>
      <c r="P4993" s="27">
        <v>0</v>
      </c>
      <c r="Q4993" s="27"/>
      <c r="R4993" s="27">
        <v>0</v>
      </c>
      <c r="S4993" s="27">
        <v>0</v>
      </c>
      <c r="T4993" s="33">
        <v>0.62919927379193319</v>
      </c>
      <c r="U4993" s="27"/>
      <c r="V4993" s="27"/>
      <c r="W4993" s="27"/>
      <c r="X4993" s="27"/>
      <c r="Y4993" s="27"/>
      <c r="Z4993" s="27">
        <v>0</v>
      </c>
    </row>
    <row r="4994" spans="1:26">
      <c r="A4994" s="27">
        <v>2001</v>
      </c>
      <c r="B4994" t="s">
        <v>118</v>
      </c>
      <c r="C4994" s="27"/>
      <c r="D4994" s="27"/>
      <c r="E4994" s="27"/>
      <c r="F4994" s="27">
        <v>0</v>
      </c>
      <c r="G4994" s="27">
        <v>0</v>
      </c>
      <c r="H4994" s="27">
        <v>1</v>
      </c>
      <c r="I4994" s="27">
        <v>0</v>
      </c>
      <c r="J4994" s="27">
        <v>0</v>
      </c>
      <c r="K4994" s="27">
        <v>6</v>
      </c>
      <c r="L4994" s="27">
        <v>1</v>
      </c>
      <c r="M4994" s="27">
        <v>0</v>
      </c>
      <c r="N4994" s="27">
        <v>0</v>
      </c>
      <c r="O4994" s="27">
        <v>0</v>
      </c>
      <c r="P4994" s="27">
        <v>0</v>
      </c>
      <c r="Q4994" s="27"/>
      <c r="R4994" s="27">
        <v>0</v>
      </c>
      <c r="S4994" s="27">
        <v>0</v>
      </c>
      <c r="T4994" s="33">
        <v>0.61588871891054842</v>
      </c>
      <c r="U4994" s="27"/>
      <c r="V4994" s="27"/>
      <c r="W4994" s="27"/>
      <c r="X4994" s="27"/>
      <c r="Y4994" s="27"/>
      <c r="Z4994" s="27">
        <v>0</v>
      </c>
    </row>
    <row r="4995" spans="1:26">
      <c r="A4995" s="27">
        <v>2002</v>
      </c>
      <c r="B4995" t="s">
        <v>118</v>
      </c>
      <c r="C4995" s="27"/>
      <c r="D4995" s="27"/>
      <c r="E4995" s="27"/>
      <c r="F4995" s="27">
        <v>60000000</v>
      </c>
      <c r="G4995" s="27">
        <v>0</v>
      </c>
      <c r="H4995" s="27">
        <v>1</v>
      </c>
      <c r="I4995" s="27">
        <v>0</v>
      </c>
      <c r="J4995" s="27">
        <v>0</v>
      </c>
      <c r="K4995" s="27">
        <v>6</v>
      </c>
      <c r="L4995" s="27">
        <v>1</v>
      </c>
      <c r="M4995" s="27">
        <v>0</v>
      </c>
      <c r="N4995" s="27">
        <v>0</v>
      </c>
      <c r="O4995" s="27">
        <v>0</v>
      </c>
      <c r="P4995" s="27">
        <v>0</v>
      </c>
      <c r="Q4995" s="27"/>
      <c r="R4995" s="27">
        <v>1</v>
      </c>
      <c r="S4995" s="27">
        <v>0</v>
      </c>
      <c r="T4995" s="33">
        <v>0.62466195784303247</v>
      </c>
      <c r="U4995" s="27"/>
      <c r="V4995" s="27"/>
      <c r="W4995" s="27"/>
      <c r="X4995" s="27"/>
      <c r="Y4995" s="27"/>
      <c r="Z4995" s="27">
        <v>0</v>
      </c>
    </row>
    <row r="4996" spans="1:26">
      <c r="A4996" s="27">
        <v>2003</v>
      </c>
      <c r="B4996" t="s">
        <v>118</v>
      </c>
      <c r="C4996" s="27"/>
      <c r="D4996" s="27"/>
      <c r="E4996" s="27"/>
      <c r="F4996" s="27">
        <v>0</v>
      </c>
      <c r="G4996" s="27">
        <v>0</v>
      </c>
      <c r="H4996" s="27">
        <v>1</v>
      </c>
      <c r="I4996" s="27">
        <v>0</v>
      </c>
      <c r="J4996" s="27">
        <v>0</v>
      </c>
      <c r="K4996" s="27">
        <v>6</v>
      </c>
      <c r="L4996" s="27">
        <v>1</v>
      </c>
      <c r="M4996" s="27">
        <v>0</v>
      </c>
      <c r="N4996" s="27">
        <v>0</v>
      </c>
      <c r="O4996" s="27">
        <v>0</v>
      </c>
      <c r="P4996" s="27">
        <v>0</v>
      </c>
      <c r="Q4996" s="27"/>
      <c r="R4996" s="27">
        <v>1</v>
      </c>
      <c r="S4996" s="27">
        <v>0</v>
      </c>
      <c r="T4996" s="33">
        <v>0.61793375018798091</v>
      </c>
      <c r="U4996" s="27"/>
      <c r="V4996" s="27"/>
      <c r="W4996" s="27"/>
      <c r="X4996" s="27"/>
      <c r="Y4996" s="27"/>
      <c r="Z4996" s="27">
        <v>0</v>
      </c>
    </row>
    <row r="4997" spans="1:26">
      <c r="A4997" s="27">
        <v>2004</v>
      </c>
      <c r="B4997" t="s">
        <v>118</v>
      </c>
      <c r="C4997" s="27"/>
      <c r="D4997" s="27"/>
      <c r="E4997" s="27"/>
      <c r="F4997" s="27">
        <v>0</v>
      </c>
      <c r="G4997" s="27">
        <v>0</v>
      </c>
      <c r="H4997" s="27">
        <v>1</v>
      </c>
      <c r="I4997" s="27">
        <v>0</v>
      </c>
      <c r="J4997" s="27">
        <v>0</v>
      </c>
      <c r="K4997" s="27">
        <v>6</v>
      </c>
      <c r="L4997" s="27">
        <v>1</v>
      </c>
      <c r="M4997" s="27">
        <v>0</v>
      </c>
      <c r="N4997" s="27">
        <v>0</v>
      </c>
      <c r="O4997" s="27">
        <v>0</v>
      </c>
      <c r="P4997" s="27">
        <v>31000000</v>
      </c>
      <c r="Q4997" s="27"/>
      <c r="R4997" s="27">
        <v>1</v>
      </c>
      <c r="S4997" s="27">
        <v>0</v>
      </c>
      <c r="T4997" s="33">
        <v>0.67108711240801089</v>
      </c>
      <c r="U4997" s="27"/>
      <c r="V4997" s="27"/>
      <c r="W4997" s="27"/>
      <c r="X4997" s="27"/>
      <c r="Y4997" s="27"/>
      <c r="Z4997" s="27">
        <v>0</v>
      </c>
    </row>
    <row r="4998" spans="1:26">
      <c r="A4998" s="27">
        <v>2005</v>
      </c>
      <c r="B4998" t="s">
        <v>118</v>
      </c>
      <c r="C4998" s="27"/>
      <c r="D4998" s="27"/>
      <c r="E4998" s="27"/>
      <c r="F4998" s="27">
        <v>0</v>
      </c>
      <c r="G4998" s="27">
        <v>0</v>
      </c>
      <c r="H4998" s="27">
        <v>1</v>
      </c>
      <c r="I4998" s="27">
        <v>0</v>
      </c>
      <c r="J4998" s="27">
        <v>0</v>
      </c>
      <c r="K4998" s="27">
        <v>6</v>
      </c>
      <c r="L4998" s="27">
        <v>1</v>
      </c>
      <c r="M4998" s="27">
        <v>0</v>
      </c>
      <c r="N4998" s="27">
        <v>0</v>
      </c>
      <c r="O4998" s="27">
        <v>0</v>
      </c>
      <c r="P4998" s="27">
        <v>31000000</v>
      </c>
      <c r="Q4998" s="27"/>
      <c r="R4998" s="27">
        <v>1</v>
      </c>
      <c r="S4998" s="27">
        <v>0</v>
      </c>
      <c r="T4998" s="33">
        <v>0.69599608558540027</v>
      </c>
      <c r="U4998" s="27"/>
      <c r="V4998" s="27"/>
      <c r="W4998" s="27"/>
      <c r="X4998" s="27"/>
      <c r="Y4998" s="27"/>
      <c r="Z4998" s="27">
        <v>0</v>
      </c>
    </row>
    <row r="4999" spans="1:26">
      <c r="A4999" s="27">
        <v>2006</v>
      </c>
      <c r="B4999" t="s">
        <v>118</v>
      </c>
      <c r="C4999" s="27"/>
      <c r="D4999" s="27"/>
      <c r="E4999" s="27"/>
      <c r="F4999" s="27">
        <v>0</v>
      </c>
      <c r="G4999" s="27">
        <v>0</v>
      </c>
      <c r="H4999" s="27">
        <v>1</v>
      </c>
      <c r="I4999" s="27">
        <v>0</v>
      </c>
      <c r="J4999" s="27">
        <v>0</v>
      </c>
      <c r="K4999" s="27">
        <v>6</v>
      </c>
      <c r="L4999" s="27">
        <v>1</v>
      </c>
      <c r="M4999" s="27">
        <v>0</v>
      </c>
      <c r="N4999" s="27">
        <v>0</v>
      </c>
      <c r="O4999" s="27">
        <v>0</v>
      </c>
      <c r="P4999" s="27">
        <v>28000000</v>
      </c>
      <c r="Q4999" s="27"/>
      <c r="R4999" s="27">
        <v>1</v>
      </c>
      <c r="S4999" s="27">
        <v>0</v>
      </c>
      <c r="T4999" s="33">
        <v>0.83568345932575372</v>
      </c>
      <c r="U4999" s="27"/>
      <c r="V4999" s="27"/>
      <c r="W4999" s="27"/>
      <c r="X4999" s="27"/>
      <c r="Y4999" s="27"/>
      <c r="Z4999" s="27">
        <v>0</v>
      </c>
    </row>
    <row r="5000" spans="1:26">
      <c r="A5000" s="27">
        <v>2007</v>
      </c>
      <c r="B5000" t="s">
        <v>118</v>
      </c>
      <c r="C5000" s="27"/>
      <c r="D5000" s="27"/>
      <c r="E5000" s="27"/>
      <c r="F5000" s="27">
        <v>0</v>
      </c>
      <c r="G5000" s="27">
        <v>0</v>
      </c>
      <c r="H5000" s="27">
        <v>1</v>
      </c>
      <c r="I5000" s="27">
        <v>0</v>
      </c>
      <c r="J5000" s="27">
        <v>0</v>
      </c>
      <c r="K5000" s="27">
        <v>6</v>
      </c>
      <c r="L5000" s="27">
        <v>1</v>
      </c>
      <c r="M5000" s="27">
        <v>0</v>
      </c>
      <c r="N5000" s="27">
        <v>0</v>
      </c>
      <c r="O5000" s="27">
        <v>0</v>
      </c>
      <c r="P5000" s="27">
        <v>20000000</v>
      </c>
      <c r="Q5000" s="27">
        <v>20432742.112698164</v>
      </c>
      <c r="R5000" s="27">
        <v>1</v>
      </c>
      <c r="S5000" s="27">
        <v>0</v>
      </c>
      <c r="T5000" s="33">
        <v>0.90473952627382648</v>
      </c>
      <c r="U5000" s="27"/>
      <c r="V5000" s="27"/>
      <c r="W5000" s="27"/>
      <c r="X5000" s="27"/>
      <c r="Y5000" s="27"/>
      <c r="Z5000" s="27">
        <v>0</v>
      </c>
    </row>
    <row r="5001" spans="1:26">
      <c r="A5001" s="27">
        <v>2008</v>
      </c>
      <c r="B5001" t="s">
        <v>118</v>
      </c>
      <c r="C5001" s="27"/>
      <c r="D5001" s="27"/>
      <c r="E5001" s="27"/>
      <c r="F5001" s="27">
        <v>0</v>
      </c>
      <c r="G5001" s="27">
        <v>0</v>
      </c>
      <c r="H5001" s="27">
        <v>1</v>
      </c>
      <c r="I5001" s="27">
        <v>0</v>
      </c>
      <c r="J5001" s="27">
        <v>0</v>
      </c>
      <c r="K5001" s="27">
        <v>6</v>
      </c>
      <c r="L5001" s="27">
        <v>1</v>
      </c>
      <c r="M5001" s="27">
        <v>0</v>
      </c>
      <c r="N5001" s="27">
        <v>0</v>
      </c>
      <c r="O5001" s="27">
        <v>0</v>
      </c>
      <c r="P5001" s="27">
        <v>39000000</v>
      </c>
      <c r="Q5001" s="27">
        <v>39333572.32478939</v>
      </c>
      <c r="R5001" s="27">
        <v>0</v>
      </c>
      <c r="S5001" s="27">
        <v>0</v>
      </c>
      <c r="T5001" s="33">
        <v>0.91944034308119871</v>
      </c>
      <c r="U5001" s="27"/>
      <c r="V5001" s="27"/>
      <c r="W5001" s="27"/>
      <c r="X5001" s="27"/>
      <c r="Y5001" s="27"/>
      <c r="Z5001" s="27">
        <v>0</v>
      </c>
    </row>
    <row r="5002" spans="1:26">
      <c r="A5002" s="27">
        <v>2009</v>
      </c>
      <c r="B5002" t="s">
        <v>118</v>
      </c>
      <c r="C5002" s="27"/>
      <c r="D5002" s="27"/>
      <c r="E5002" s="27"/>
      <c r="F5002" s="27">
        <v>0</v>
      </c>
      <c r="G5002" s="27">
        <v>0</v>
      </c>
      <c r="H5002" s="27">
        <v>1</v>
      </c>
      <c r="I5002" s="27">
        <v>0</v>
      </c>
      <c r="J5002" s="27">
        <v>0</v>
      </c>
      <c r="K5002" s="27">
        <v>6</v>
      </c>
      <c r="L5002" s="27">
        <v>1</v>
      </c>
      <c r="M5002" s="27">
        <v>0</v>
      </c>
      <c r="N5002" s="27">
        <v>0</v>
      </c>
      <c r="O5002" s="27">
        <v>0</v>
      </c>
      <c r="P5002" s="27">
        <v>44000000</v>
      </c>
      <c r="Q5002" s="27">
        <v>44290951.925200619</v>
      </c>
      <c r="R5002" s="27">
        <v>0</v>
      </c>
      <c r="S5002" s="27">
        <v>0</v>
      </c>
      <c r="T5002" s="33">
        <v>0.81595367947064712</v>
      </c>
      <c r="U5002" s="27"/>
      <c r="V5002" s="27"/>
      <c r="W5002" s="27"/>
      <c r="X5002" s="27"/>
      <c r="Y5002" s="27"/>
      <c r="Z5002" s="27">
        <v>0</v>
      </c>
    </row>
    <row r="5003" spans="1:26">
      <c r="A5003" s="27">
        <v>2010</v>
      </c>
      <c r="B5003" t="s">
        <v>118</v>
      </c>
      <c r="C5003" s="27"/>
      <c r="D5003" s="27"/>
      <c r="E5003" s="27"/>
      <c r="F5003" s="27">
        <v>0</v>
      </c>
      <c r="G5003" s="27">
        <v>0</v>
      </c>
      <c r="H5003" s="27">
        <v>1</v>
      </c>
      <c r="I5003" s="27">
        <v>0</v>
      </c>
      <c r="J5003" s="27">
        <v>0</v>
      </c>
      <c r="K5003" s="27">
        <v>6</v>
      </c>
      <c r="L5003" s="27">
        <v>1</v>
      </c>
      <c r="M5003" s="27">
        <v>0</v>
      </c>
      <c r="N5003" s="27">
        <v>0</v>
      </c>
      <c r="O5003" s="27">
        <v>0</v>
      </c>
      <c r="P5003" s="27">
        <v>49000000</v>
      </c>
      <c r="Q5003" s="27">
        <v>49248810.572687224</v>
      </c>
      <c r="R5003" s="27">
        <v>0</v>
      </c>
      <c r="S5003" s="27">
        <v>1</v>
      </c>
      <c r="T5003" s="33">
        <v>1.0070075781651076</v>
      </c>
      <c r="U5003" s="27"/>
      <c r="V5003" s="27"/>
      <c r="W5003" s="27"/>
      <c r="X5003" s="27"/>
      <c r="Y5003" s="27"/>
      <c r="Z5003" s="27">
        <v>0</v>
      </c>
    </row>
    <row r="5004" spans="1:26">
      <c r="A5004" s="27">
        <v>2011</v>
      </c>
      <c r="B5004" t="s">
        <v>118</v>
      </c>
      <c r="C5004" s="27"/>
      <c r="D5004" s="27"/>
      <c r="E5004" s="27"/>
      <c r="F5004" s="27">
        <v>0</v>
      </c>
      <c r="G5004" s="27">
        <v>0</v>
      </c>
      <c r="H5004" s="27">
        <v>1</v>
      </c>
      <c r="I5004" s="27">
        <v>0</v>
      </c>
      <c r="J5004" s="27">
        <v>0</v>
      </c>
      <c r="K5004" s="27">
        <v>6</v>
      </c>
      <c r="L5004" s="27">
        <v>1</v>
      </c>
      <c r="M5004" s="27">
        <v>0</v>
      </c>
      <c r="N5004" s="27">
        <v>0</v>
      </c>
      <c r="O5004" s="27">
        <v>0</v>
      </c>
      <c r="P5004" s="27">
        <v>73000000</v>
      </c>
      <c r="Q5004" s="27">
        <v>72751801.046087041</v>
      </c>
      <c r="R5004" s="27">
        <v>0</v>
      </c>
      <c r="S5004" s="27">
        <v>1</v>
      </c>
      <c r="T5004" s="33">
        <v>1.116808011796752</v>
      </c>
      <c r="U5004" s="27"/>
      <c r="V5004" s="27"/>
      <c r="W5004" s="27"/>
      <c r="X5004" s="27"/>
      <c r="Y5004" s="27"/>
      <c r="Z5004" s="27">
        <v>0</v>
      </c>
    </row>
    <row r="5005" spans="1:26">
      <c r="A5005" s="27">
        <v>2012</v>
      </c>
      <c r="B5005" t="s">
        <v>118</v>
      </c>
      <c r="C5005" s="27"/>
      <c r="D5005" s="27"/>
      <c r="E5005" s="27"/>
      <c r="F5005" s="27">
        <v>0</v>
      </c>
      <c r="G5005" s="27">
        <v>0</v>
      </c>
      <c r="H5005" s="27">
        <v>1</v>
      </c>
      <c r="I5005" s="27">
        <v>0</v>
      </c>
      <c r="J5005" s="27">
        <v>0</v>
      </c>
      <c r="K5005" s="27">
        <v>6</v>
      </c>
      <c r="L5005" s="27">
        <v>1</v>
      </c>
      <c r="M5005" s="27">
        <v>0</v>
      </c>
      <c r="N5005" s="27">
        <v>0</v>
      </c>
      <c r="O5005" s="27">
        <v>0</v>
      </c>
      <c r="P5005" s="27">
        <v>104000000</v>
      </c>
      <c r="Q5005" s="27">
        <v>103811958.76288658</v>
      </c>
      <c r="R5005" s="27">
        <v>0</v>
      </c>
      <c r="S5005" s="27">
        <v>1</v>
      </c>
      <c r="T5005" s="33">
        <v>0.99562684078172081</v>
      </c>
      <c r="U5005" s="27"/>
      <c r="V5005" s="27"/>
      <c r="W5005" s="27"/>
      <c r="X5005" s="27"/>
      <c r="Y5005" s="27"/>
      <c r="Z5005" s="27">
        <v>0</v>
      </c>
    </row>
    <row r="5006" spans="1:26">
      <c r="A5006" s="27">
        <v>2013</v>
      </c>
      <c r="B5006" t="s">
        <v>118</v>
      </c>
      <c r="C5006" s="27"/>
      <c r="D5006" s="27"/>
      <c r="E5006" s="27"/>
      <c r="F5006" s="27">
        <v>0</v>
      </c>
      <c r="G5006" s="27">
        <v>0</v>
      </c>
      <c r="H5006" s="27">
        <v>1</v>
      </c>
      <c r="I5006" s="27">
        <v>0</v>
      </c>
      <c r="J5006" s="27">
        <v>0</v>
      </c>
      <c r="K5006" s="27">
        <v>6</v>
      </c>
      <c r="L5006" s="27">
        <v>1</v>
      </c>
      <c r="M5006" s="27">
        <v>0</v>
      </c>
      <c r="N5006" s="27">
        <v>0</v>
      </c>
      <c r="O5006" s="27">
        <v>0</v>
      </c>
      <c r="P5006" s="27">
        <v>109000000</v>
      </c>
      <c r="Q5006" s="27">
        <v>108601538.46153845</v>
      </c>
      <c r="R5006" s="27">
        <v>0</v>
      </c>
      <c r="S5006" s="27">
        <v>1</v>
      </c>
      <c r="T5006" s="33">
        <v>0.99710818219516861</v>
      </c>
      <c r="U5006" s="27"/>
      <c r="V5006" s="27"/>
      <c r="W5006" s="27"/>
      <c r="X5006" s="27"/>
      <c r="Y5006" s="27"/>
      <c r="Z5006" s="27">
        <v>0</v>
      </c>
    </row>
    <row r="5007" spans="1:26">
      <c r="A5007" s="27">
        <v>2014</v>
      </c>
      <c r="B5007" t="s">
        <v>118</v>
      </c>
      <c r="C5007" s="27"/>
      <c r="D5007" s="27"/>
      <c r="E5007" s="27"/>
      <c r="F5007" s="27">
        <v>0</v>
      </c>
      <c r="G5007" s="27">
        <v>0</v>
      </c>
      <c r="H5007" s="27">
        <v>1</v>
      </c>
      <c r="I5007" s="27">
        <v>0</v>
      </c>
      <c r="J5007" s="27">
        <v>0</v>
      </c>
      <c r="K5007" s="27">
        <v>6</v>
      </c>
      <c r="L5007" s="27">
        <v>1</v>
      </c>
      <c r="M5007" s="27">
        <v>0</v>
      </c>
      <c r="N5007" s="27">
        <v>0</v>
      </c>
      <c r="O5007" s="27">
        <v>0</v>
      </c>
      <c r="P5007" s="27">
        <v>117000000</v>
      </c>
      <c r="Q5007" s="27">
        <v>117020381.93169299</v>
      </c>
      <c r="R5007" s="27">
        <v>0</v>
      </c>
      <c r="S5007" s="27">
        <v>1</v>
      </c>
      <c r="T5007" s="33">
        <v>0.96696016921402161</v>
      </c>
      <c r="U5007" s="27"/>
      <c r="V5007" s="27"/>
      <c r="W5007" s="27"/>
      <c r="X5007" s="27"/>
      <c r="Y5007" s="27"/>
      <c r="Z5007" s="27">
        <v>0</v>
      </c>
    </row>
    <row r="5008" spans="1:26">
      <c r="A5008" s="27">
        <v>2015</v>
      </c>
      <c r="B5008" t="s">
        <v>118</v>
      </c>
      <c r="C5008" s="27"/>
      <c r="D5008" s="27"/>
      <c r="E5008" s="27"/>
      <c r="F5008" s="27">
        <v>0</v>
      </c>
      <c r="G5008" s="27">
        <v>0</v>
      </c>
      <c r="H5008" s="27">
        <v>1</v>
      </c>
      <c r="I5008" s="27">
        <v>0</v>
      </c>
      <c r="J5008" s="27">
        <v>0</v>
      </c>
      <c r="K5008" s="27">
        <v>6</v>
      </c>
      <c r="L5008" s="27">
        <v>1</v>
      </c>
      <c r="M5008" s="27">
        <v>0</v>
      </c>
      <c r="N5008" s="27">
        <v>0</v>
      </c>
      <c r="O5008" s="27">
        <v>0</v>
      </c>
      <c r="P5008" s="27">
        <v>100000000</v>
      </c>
      <c r="Q5008" s="27">
        <v>100459782.60869566</v>
      </c>
      <c r="R5008" s="27">
        <v>0</v>
      </c>
      <c r="S5008" s="27">
        <v>1</v>
      </c>
      <c r="T5008" s="33">
        <v>0.821813335342235</v>
      </c>
      <c r="U5008" s="27"/>
      <c r="V5008" s="27"/>
      <c r="W5008" s="27"/>
      <c r="X5008" s="27"/>
      <c r="Y5008" s="27"/>
      <c r="Z5008" s="27">
        <v>0</v>
      </c>
    </row>
    <row r="5009" spans="1:26">
      <c r="A5009" s="27">
        <v>2016</v>
      </c>
      <c r="B5009" t="s">
        <v>118</v>
      </c>
      <c r="C5009" s="27"/>
      <c r="D5009" s="27"/>
      <c r="E5009" s="27"/>
      <c r="F5009" s="27">
        <v>0</v>
      </c>
      <c r="G5009" s="27">
        <v>0</v>
      </c>
      <c r="H5009" s="27">
        <v>1</v>
      </c>
      <c r="I5009" s="27">
        <v>0</v>
      </c>
      <c r="J5009" s="27">
        <v>0</v>
      </c>
      <c r="K5009" s="27">
        <v>6</v>
      </c>
      <c r="L5009" s="27">
        <v>1</v>
      </c>
      <c r="M5009" s="27">
        <v>0</v>
      </c>
      <c r="N5009" s="27">
        <v>0</v>
      </c>
      <c r="O5009" s="27">
        <v>0</v>
      </c>
      <c r="P5009" s="27">
        <v>102000000</v>
      </c>
      <c r="Q5009" s="27">
        <v>102060129.57705468</v>
      </c>
      <c r="R5009" s="27">
        <v>0</v>
      </c>
      <c r="S5009" s="27">
        <v>1</v>
      </c>
      <c r="T5009" s="33">
        <v>0.86004996979414983</v>
      </c>
      <c r="U5009" s="27"/>
      <c r="V5009" s="27"/>
      <c r="W5009" s="27"/>
      <c r="X5009" s="27"/>
      <c r="Y5009" s="27"/>
      <c r="Z5009" s="27">
        <v>0</v>
      </c>
    </row>
    <row r="5010" spans="1:26">
      <c r="A5010" s="27">
        <v>2017</v>
      </c>
      <c r="B5010" t="s">
        <v>118</v>
      </c>
      <c r="C5010" s="27"/>
      <c r="D5010" s="27"/>
      <c r="E5010" s="27"/>
      <c r="F5010" s="27">
        <v>0</v>
      </c>
      <c r="G5010" s="27">
        <v>0</v>
      </c>
      <c r="H5010" s="27">
        <v>1</v>
      </c>
      <c r="I5010" s="27">
        <v>0</v>
      </c>
      <c r="J5010" s="27">
        <v>0</v>
      </c>
      <c r="K5010" s="27">
        <v>6</v>
      </c>
      <c r="L5010" s="27">
        <v>1</v>
      </c>
      <c r="M5010" s="27">
        <v>0</v>
      </c>
      <c r="N5010" s="27">
        <v>0</v>
      </c>
      <c r="O5010" s="27">
        <v>0</v>
      </c>
      <c r="P5010" s="27">
        <v>114000000</v>
      </c>
      <c r="Q5010" s="27">
        <v>113884908.36413002</v>
      </c>
      <c r="R5010" s="27">
        <v>0</v>
      </c>
      <c r="S5010" s="27">
        <v>1</v>
      </c>
      <c r="T5010" s="33">
        <v>0.90809244833766045</v>
      </c>
      <c r="U5010" s="27"/>
      <c r="V5010" s="27"/>
      <c r="W5010" s="27"/>
      <c r="X5010" s="27"/>
      <c r="Y5010" s="27"/>
      <c r="Z5010" s="27">
        <v>0</v>
      </c>
    </row>
    <row r="5011" spans="1:26">
      <c r="A5011" s="27">
        <v>1950</v>
      </c>
      <c r="B5011" t="s">
        <v>120</v>
      </c>
      <c r="C5011" s="27"/>
      <c r="D5011" s="27"/>
      <c r="E5011" s="27"/>
      <c r="F5011" s="27">
        <v>0</v>
      </c>
      <c r="G5011" s="27">
        <v>1</v>
      </c>
      <c r="H5011" s="27">
        <v>0</v>
      </c>
      <c r="I5011" s="27">
        <v>1</v>
      </c>
      <c r="J5011" s="27">
        <v>0</v>
      </c>
      <c r="K5011" s="27">
        <v>6</v>
      </c>
      <c r="L5011" s="27">
        <v>1</v>
      </c>
      <c r="M5011" s="27">
        <v>0</v>
      </c>
      <c r="N5011" s="27">
        <v>0</v>
      </c>
      <c r="O5011" s="27">
        <v>0</v>
      </c>
      <c r="P5011" s="27"/>
      <c r="Q5011" s="27"/>
      <c r="R5011" s="27">
        <v>0</v>
      </c>
      <c r="S5011" s="27">
        <v>0</v>
      </c>
      <c r="T5011" s="33">
        <v>1.287837882863923</v>
      </c>
      <c r="U5011" s="27"/>
      <c r="V5011" s="27"/>
      <c r="W5011" s="27"/>
      <c r="X5011" s="27"/>
      <c r="Y5011" s="27"/>
      <c r="Z5011" s="27">
        <v>1</v>
      </c>
    </row>
    <row r="5012" spans="1:26">
      <c r="A5012" s="27">
        <v>1951</v>
      </c>
      <c r="B5012" t="s">
        <v>120</v>
      </c>
      <c r="C5012" s="27"/>
      <c r="D5012" s="27"/>
      <c r="E5012" s="27"/>
      <c r="F5012" s="27">
        <v>0</v>
      </c>
      <c r="G5012" s="27">
        <v>1</v>
      </c>
      <c r="H5012" s="27">
        <v>0</v>
      </c>
      <c r="I5012" s="27">
        <v>1</v>
      </c>
      <c r="J5012" s="27">
        <v>0</v>
      </c>
      <c r="K5012" s="27">
        <v>6</v>
      </c>
      <c r="L5012" s="27">
        <v>1</v>
      </c>
      <c r="M5012" s="27">
        <v>0</v>
      </c>
      <c r="N5012" s="27">
        <v>0</v>
      </c>
      <c r="O5012" s="27">
        <v>0</v>
      </c>
      <c r="P5012" s="27"/>
      <c r="Q5012" s="27"/>
      <c r="R5012" s="27">
        <v>0</v>
      </c>
      <c r="S5012" s="27">
        <v>0</v>
      </c>
      <c r="T5012" s="33">
        <v>1.3439935487765553</v>
      </c>
      <c r="U5012" s="27"/>
      <c r="V5012" s="27"/>
      <c r="W5012" s="27"/>
      <c r="X5012" s="27"/>
      <c r="Y5012" s="27"/>
      <c r="Z5012" s="27">
        <v>1</v>
      </c>
    </row>
    <row r="5013" spans="1:26">
      <c r="A5013" s="27">
        <v>1952</v>
      </c>
      <c r="B5013" t="s">
        <v>120</v>
      </c>
      <c r="C5013" s="27"/>
      <c r="D5013" s="27"/>
      <c r="E5013" s="27"/>
      <c r="F5013" s="27">
        <v>0</v>
      </c>
      <c r="G5013" s="27">
        <v>1</v>
      </c>
      <c r="H5013" s="27">
        <v>0</v>
      </c>
      <c r="I5013" s="27">
        <v>1</v>
      </c>
      <c r="J5013" s="27">
        <v>0</v>
      </c>
      <c r="K5013" s="27">
        <v>6</v>
      </c>
      <c r="L5013" s="27">
        <v>1</v>
      </c>
      <c r="M5013" s="27">
        <v>0</v>
      </c>
      <c r="N5013" s="27">
        <v>0</v>
      </c>
      <c r="O5013" s="27">
        <v>0</v>
      </c>
      <c r="P5013" s="27"/>
      <c r="Q5013" s="27"/>
      <c r="R5013" s="27">
        <v>0</v>
      </c>
      <c r="S5013" s="27">
        <v>1</v>
      </c>
      <c r="T5013" s="33">
        <v>1.1861288455441423</v>
      </c>
      <c r="U5013" s="27"/>
      <c r="V5013" s="27"/>
      <c r="W5013" s="27"/>
      <c r="X5013" s="27"/>
      <c r="Y5013" s="27"/>
      <c r="Z5013" s="27">
        <v>1</v>
      </c>
    </row>
    <row r="5014" spans="1:26">
      <c r="A5014" s="27">
        <v>1953</v>
      </c>
      <c r="B5014" t="s">
        <v>120</v>
      </c>
      <c r="C5014" s="27"/>
      <c r="D5014" s="27"/>
      <c r="E5014" s="27"/>
      <c r="F5014" s="27">
        <v>0</v>
      </c>
      <c r="G5014" s="27">
        <v>1</v>
      </c>
      <c r="H5014" s="27">
        <v>0</v>
      </c>
      <c r="I5014" s="27">
        <v>1</v>
      </c>
      <c r="J5014" s="27">
        <v>0</v>
      </c>
      <c r="K5014" s="27">
        <v>6</v>
      </c>
      <c r="L5014" s="27">
        <v>1</v>
      </c>
      <c r="M5014" s="27">
        <v>0</v>
      </c>
      <c r="N5014" s="27">
        <v>0</v>
      </c>
      <c r="O5014" s="27">
        <v>0</v>
      </c>
      <c r="P5014" s="27"/>
      <c r="Q5014" s="27"/>
      <c r="R5014" s="27">
        <v>0</v>
      </c>
      <c r="S5014" s="27">
        <v>1</v>
      </c>
      <c r="T5014" s="33">
        <v>1.1355764645766917</v>
      </c>
      <c r="U5014" s="27"/>
      <c r="V5014" s="27"/>
      <c r="W5014" s="27"/>
      <c r="X5014" s="27"/>
      <c r="Y5014" s="27"/>
      <c r="Z5014" s="27">
        <v>1</v>
      </c>
    </row>
    <row r="5015" spans="1:26">
      <c r="A5015" s="27">
        <v>1954</v>
      </c>
      <c r="B5015" t="s">
        <v>120</v>
      </c>
      <c r="C5015" s="27"/>
      <c r="D5015" s="27"/>
      <c r="E5015" s="27"/>
      <c r="F5015" s="27">
        <v>0</v>
      </c>
      <c r="G5015" s="27">
        <v>1</v>
      </c>
      <c r="H5015" s="27">
        <v>0</v>
      </c>
      <c r="I5015" s="27">
        <v>1</v>
      </c>
      <c r="J5015" s="27">
        <v>0</v>
      </c>
      <c r="K5015" s="27">
        <v>6</v>
      </c>
      <c r="L5015" s="27">
        <v>1</v>
      </c>
      <c r="M5015" s="27">
        <v>0</v>
      </c>
      <c r="N5015" s="27">
        <v>0</v>
      </c>
      <c r="O5015" s="27">
        <v>0</v>
      </c>
      <c r="P5015" s="27"/>
      <c r="Q5015" s="27"/>
      <c r="R5015" s="27">
        <v>0</v>
      </c>
      <c r="S5015" s="27">
        <v>1</v>
      </c>
      <c r="T5015" s="33">
        <v>1.2456557755316726</v>
      </c>
      <c r="U5015" s="27"/>
      <c r="V5015" s="27"/>
      <c r="W5015" s="27"/>
      <c r="X5015" s="27"/>
      <c r="Y5015" s="27"/>
      <c r="Z5015" s="27">
        <v>1</v>
      </c>
    </row>
    <row r="5016" spans="1:26">
      <c r="A5016" s="27">
        <v>1955</v>
      </c>
      <c r="B5016" t="s">
        <v>120</v>
      </c>
      <c r="C5016" s="27"/>
      <c r="D5016" s="27"/>
      <c r="E5016" s="27"/>
      <c r="F5016" s="27">
        <v>0</v>
      </c>
      <c r="G5016" s="27">
        <v>1</v>
      </c>
      <c r="H5016" s="27">
        <v>0</v>
      </c>
      <c r="I5016" s="27">
        <v>1</v>
      </c>
      <c r="J5016" s="27">
        <v>0</v>
      </c>
      <c r="K5016" s="27">
        <v>6</v>
      </c>
      <c r="L5016" s="27">
        <v>1</v>
      </c>
      <c r="M5016" s="27">
        <v>0</v>
      </c>
      <c r="N5016" s="27">
        <v>0</v>
      </c>
      <c r="O5016" s="27">
        <v>0</v>
      </c>
      <c r="P5016" s="27"/>
      <c r="Q5016" s="27"/>
      <c r="R5016" s="27">
        <v>0</v>
      </c>
      <c r="S5016" s="27">
        <v>1</v>
      </c>
      <c r="T5016" s="33">
        <v>1.2093425125419712</v>
      </c>
      <c r="U5016" s="27"/>
      <c r="V5016" s="27"/>
      <c r="W5016" s="27"/>
      <c r="X5016" s="27"/>
      <c r="Y5016" s="27"/>
      <c r="Z5016" s="27">
        <v>1</v>
      </c>
    </row>
    <row r="5017" spans="1:26">
      <c r="A5017" s="27">
        <v>1956</v>
      </c>
      <c r="B5017" t="s">
        <v>120</v>
      </c>
      <c r="C5017" s="27"/>
      <c r="D5017" s="27"/>
      <c r="E5017" s="27"/>
      <c r="F5017" s="27">
        <v>12600000</v>
      </c>
      <c r="G5017" s="27">
        <v>1</v>
      </c>
      <c r="H5017" s="27">
        <v>0</v>
      </c>
      <c r="I5017" s="27">
        <v>1</v>
      </c>
      <c r="J5017" s="27">
        <v>0</v>
      </c>
      <c r="K5017" s="27">
        <v>6</v>
      </c>
      <c r="L5017" s="27">
        <v>1</v>
      </c>
      <c r="M5017" s="27">
        <v>0</v>
      </c>
      <c r="N5017" s="27">
        <v>0</v>
      </c>
      <c r="O5017" s="27">
        <v>0</v>
      </c>
      <c r="P5017" s="27"/>
      <c r="Q5017" s="27"/>
      <c r="R5017" s="27">
        <v>1</v>
      </c>
      <c r="S5017" s="27">
        <v>1</v>
      </c>
      <c r="T5017" s="33">
        <v>1.188247729709901</v>
      </c>
      <c r="U5017" s="27"/>
      <c r="V5017" s="27"/>
      <c r="W5017" s="27"/>
      <c r="X5017" s="27"/>
      <c r="Y5017" s="27"/>
      <c r="Z5017" s="27">
        <v>1</v>
      </c>
    </row>
    <row r="5018" spans="1:26">
      <c r="A5018" s="27">
        <v>1957</v>
      </c>
      <c r="B5018" t="s">
        <v>120</v>
      </c>
      <c r="C5018" s="27"/>
      <c r="D5018" s="27"/>
      <c r="E5018" s="27"/>
      <c r="F5018" s="27">
        <v>0</v>
      </c>
      <c r="G5018" s="27">
        <v>1</v>
      </c>
      <c r="H5018" s="27">
        <v>0</v>
      </c>
      <c r="I5018" s="27">
        <v>1</v>
      </c>
      <c r="J5018" s="27">
        <v>0</v>
      </c>
      <c r="K5018" s="27">
        <v>6</v>
      </c>
      <c r="L5018" s="27">
        <v>1</v>
      </c>
      <c r="M5018" s="27">
        <v>0</v>
      </c>
      <c r="N5018" s="27">
        <v>0</v>
      </c>
      <c r="O5018" s="27">
        <v>0</v>
      </c>
      <c r="P5018" s="27"/>
      <c r="Q5018" s="27"/>
      <c r="R5018" s="27">
        <v>1</v>
      </c>
      <c r="S5018" s="27">
        <v>1</v>
      </c>
      <c r="T5018" s="33">
        <v>1.1056830722153153</v>
      </c>
      <c r="U5018" s="27"/>
      <c r="V5018" s="27"/>
      <c r="W5018" s="27"/>
      <c r="X5018" s="27"/>
      <c r="Y5018" s="27"/>
      <c r="Z5018" s="27">
        <v>1</v>
      </c>
    </row>
    <row r="5019" spans="1:26">
      <c r="A5019" s="27">
        <v>1958</v>
      </c>
      <c r="B5019" t="s">
        <v>120</v>
      </c>
      <c r="C5019" s="27"/>
      <c r="D5019" s="27"/>
      <c r="E5019" s="27"/>
      <c r="F5019" s="27">
        <v>0</v>
      </c>
      <c r="G5019" s="27">
        <v>1</v>
      </c>
      <c r="H5019" s="27">
        <v>0</v>
      </c>
      <c r="I5019" s="27">
        <v>1</v>
      </c>
      <c r="J5019" s="27">
        <v>0</v>
      </c>
      <c r="K5019" s="27">
        <v>6</v>
      </c>
      <c r="L5019" s="27">
        <v>1</v>
      </c>
      <c r="M5019" s="27">
        <v>0</v>
      </c>
      <c r="N5019" s="27">
        <v>0</v>
      </c>
      <c r="O5019" s="27">
        <v>0</v>
      </c>
      <c r="P5019" s="27"/>
      <c r="Q5019" s="27"/>
      <c r="R5019" s="27">
        <v>1</v>
      </c>
      <c r="S5019" s="27">
        <v>1</v>
      </c>
      <c r="T5019" s="33">
        <v>1.0176220702015186</v>
      </c>
      <c r="U5019" s="27"/>
      <c r="V5019" s="27"/>
      <c r="W5019" s="27"/>
      <c r="X5019" s="27"/>
      <c r="Y5019" s="27"/>
      <c r="Z5019" s="27">
        <v>1</v>
      </c>
    </row>
    <row r="5020" spans="1:26">
      <c r="A5020" s="27">
        <v>1959</v>
      </c>
      <c r="B5020" t="s">
        <v>120</v>
      </c>
      <c r="C5020" s="27"/>
      <c r="D5020" s="27"/>
      <c r="E5020" s="27"/>
      <c r="F5020" s="27">
        <v>0</v>
      </c>
      <c r="G5020" s="27">
        <v>1</v>
      </c>
      <c r="H5020" s="27">
        <v>0</v>
      </c>
      <c r="I5020" s="27">
        <v>1</v>
      </c>
      <c r="J5020" s="27">
        <v>0</v>
      </c>
      <c r="K5020" s="27">
        <v>6</v>
      </c>
      <c r="L5020" s="27">
        <v>1</v>
      </c>
      <c r="M5020" s="27">
        <v>0</v>
      </c>
      <c r="N5020" s="27">
        <v>0</v>
      </c>
      <c r="O5020" s="27">
        <v>0</v>
      </c>
      <c r="P5020" s="27"/>
      <c r="Q5020" s="27"/>
      <c r="R5020" s="27">
        <v>1</v>
      </c>
      <c r="S5020" s="27">
        <v>1</v>
      </c>
      <c r="T5020" s="33">
        <v>1.0157995537348996</v>
      </c>
      <c r="U5020" s="27"/>
      <c r="V5020" s="27"/>
      <c r="W5020" s="27"/>
      <c r="X5020" s="27"/>
      <c r="Y5020" s="27"/>
      <c r="Z5020" s="27">
        <v>1</v>
      </c>
    </row>
    <row r="5021" spans="1:26">
      <c r="A5021" s="27">
        <v>1960</v>
      </c>
      <c r="B5021" t="s">
        <v>120</v>
      </c>
      <c r="C5021" s="27"/>
      <c r="D5021" s="27"/>
      <c r="E5021" s="27"/>
      <c r="F5021" s="27">
        <v>21200000</v>
      </c>
      <c r="G5021" s="27">
        <v>1</v>
      </c>
      <c r="H5021" s="27">
        <v>0</v>
      </c>
      <c r="I5021" s="27">
        <v>1</v>
      </c>
      <c r="J5021" s="27">
        <v>0</v>
      </c>
      <c r="K5021" s="27">
        <v>6</v>
      </c>
      <c r="L5021" s="27">
        <v>1</v>
      </c>
      <c r="M5021" s="27">
        <v>0</v>
      </c>
      <c r="N5021" s="27">
        <v>0</v>
      </c>
      <c r="O5021" s="27">
        <v>0</v>
      </c>
      <c r="P5021" s="27"/>
      <c r="Q5021" s="27">
        <v>508334413.96508723</v>
      </c>
      <c r="R5021" s="27">
        <v>1</v>
      </c>
      <c r="S5021" s="27">
        <v>1</v>
      </c>
      <c r="T5021" s="33">
        <v>0.99364431383616725</v>
      </c>
      <c r="U5021" s="27"/>
      <c r="V5021" s="27"/>
      <c r="W5021" s="27"/>
      <c r="X5021" s="27"/>
      <c r="Y5021" s="27"/>
      <c r="Z5021" s="27">
        <v>1</v>
      </c>
    </row>
    <row r="5022" spans="1:26">
      <c r="A5022" s="27">
        <v>1961</v>
      </c>
      <c r="B5022" t="s">
        <v>120</v>
      </c>
      <c r="C5022" s="27"/>
      <c r="D5022" s="27"/>
      <c r="E5022" s="27"/>
      <c r="F5022" s="27">
        <v>0</v>
      </c>
      <c r="G5022" s="27">
        <v>1</v>
      </c>
      <c r="H5022" s="27">
        <v>0</v>
      </c>
      <c r="I5022" s="27">
        <v>1</v>
      </c>
      <c r="J5022" s="27">
        <v>0</v>
      </c>
      <c r="K5022" s="27">
        <v>6</v>
      </c>
      <c r="L5022" s="27">
        <v>1</v>
      </c>
      <c r="M5022" s="27">
        <v>0</v>
      </c>
      <c r="N5022" s="27">
        <v>0</v>
      </c>
      <c r="O5022" s="27">
        <v>0</v>
      </c>
      <c r="P5022" s="27"/>
      <c r="Q5022" s="27">
        <v>531959561.62226015</v>
      </c>
      <c r="R5022" s="27">
        <v>1</v>
      </c>
      <c r="S5022" s="27">
        <v>1</v>
      </c>
      <c r="T5022" s="33">
        <v>0.97346733996739376</v>
      </c>
      <c r="U5022" s="27"/>
      <c r="V5022" s="27"/>
      <c r="W5022" s="27"/>
      <c r="X5022" s="27"/>
      <c r="Y5022" s="27"/>
      <c r="Z5022" s="27">
        <v>1</v>
      </c>
    </row>
    <row r="5023" spans="1:26">
      <c r="A5023" s="27">
        <v>1962</v>
      </c>
      <c r="B5023" t="s">
        <v>120</v>
      </c>
      <c r="C5023" s="27"/>
      <c r="D5023" s="27"/>
      <c r="E5023" s="27"/>
      <c r="F5023" s="27">
        <v>0</v>
      </c>
      <c r="G5023" s="27">
        <v>1</v>
      </c>
      <c r="H5023" s="27">
        <v>0</v>
      </c>
      <c r="I5023" s="27">
        <v>1</v>
      </c>
      <c r="J5023" s="27">
        <v>0</v>
      </c>
      <c r="K5023" s="27">
        <v>6</v>
      </c>
      <c r="L5023" s="27">
        <v>1</v>
      </c>
      <c r="M5023" s="27">
        <v>0</v>
      </c>
      <c r="N5023" s="27">
        <v>0</v>
      </c>
      <c r="O5023" s="27">
        <v>0</v>
      </c>
      <c r="P5023" s="27"/>
      <c r="Q5023" s="27">
        <v>574091101.19438243</v>
      </c>
      <c r="R5023" s="27">
        <v>1</v>
      </c>
      <c r="S5023" s="27">
        <v>1</v>
      </c>
      <c r="T5023" s="33">
        <v>0.97699079984331827</v>
      </c>
      <c r="U5023" s="27"/>
      <c r="V5023" s="27"/>
      <c r="W5023" s="27"/>
      <c r="X5023" s="27"/>
      <c r="Y5023" s="27"/>
      <c r="Z5023" s="27">
        <v>1</v>
      </c>
    </row>
    <row r="5024" spans="1:26">
      <c r="A5024" s="27">
        <v>1963</v>
      </c>
      <c r="B5024" t="s">
        <v>120</v>
      </c>
      <c r="C5024" s="27"/>
      <c r="D5024" s="27"/>
      <c r="E5024" s="27"/>
      <c r="F5024" s="27">
        <v>0</v>
      </c>
      <c r="G5024" s="27">
        <v>1</v>
      </c>
      <c r="H5024" s="27">
        <v>0</v>
      </c>
      <c r="I5024" s="27">
        <v>1</v>
      </c>
      <c r="J5024" s="27">
        <v>0</v>
      </c>
      <c r="K5024" s="27">
        <v>6</v>
      </c>
      <c r="L5024" s="27">
        <v>1</v>
      </c>
      <c r="M5024" s="27">
        <v>0</v>
      </c>
      <c r="N5024" s="27">
        <v>0</v>
      </c>
      <c r="O5024" s="27">
        <v>0</v>
      </c>
      <c r="P5024" s="27"/>
      <c r="Q5024" s="27">
        <v>496947904.44303292</v>
      </c>
      <c r="R5024" s="27">
        <v>1</v>
      </c>
      <c r="S5024" s="27">
        <v>1</v>
      </c>
      <c r="T5024" s="33">
        <v>0.98866747285419376</v>
      </c>
      <c r="U5024" s="27"/>
      <c r="V5024" s="27"/>
      <c r="W5024" s="27"/>
      <c r="X5024" s="27"/>
      <c r="Y5024" s="27"/>
      <c r="Z5024" s="27">
        <v>1</v>
      </c>
    </row>
    <row r="5025" spans="1:26">
      <c r="A5025" s="27">
        <v>1964</v>
      </c>
      <c r="B5025" t="s">
        <v>120</v>
      </c>
      <c r="C5025" s="27"/>
      <c r="D5025" s="27"/>
      <c r="E5025" s="27"/>
      <c r="F5025" s="27">
        <v>0</v>
      </c>
      <c r="G5025" s="27">
        <v>1</v>
      </c>
      <c r="H5025" s="27">
        <v>0</v>
      </c>
      <c r="I5025" s="27">
        <v>1</v>
      </c>
      <c r="J5025" s="27">
        <v>0</v>
      </c>
      <c r="K5025" s="27">
        <v>6</v>
      </c>
      <c r="L5025" s="27">
        <v>1</v>
      </c>
      <c r="M5025" s="27">
        <v>0</v>
      </c>
      <c r="N5025" s="27">
        <v>0</v>
      </c>
      <c r="O5025" s="27">
        <v>0</v>
      </c>
      <c r="P5025" s="27"/>
      <c r="Q5025" s="27">
        <v>496098775.30864197</v>
      </c>
      <c r="R5025" s="27">
        <v>1</v>
      </c>
      <c r="S5025" s="27">
        <v>1</v>
      </c>
      <c r="T5025" s="33">
        <v>1.0337554660061781</v>
      </c>
      <c r="U5025" s="27"/>
      <c r="V5025" s="27"/>
      <c r="W5025" s="27"/>
      <c r="X5025" s="27"/>
      <c r="Y5025" s="27"/>
      <c r="Z5025" s="27">
        <v>1</v>
      </c>
    </row>
    <row r="5026" spans="1:26">
      <c r="A5026" s="27">
        <v>1965</v>
      </c>
      <c r="B5026" t="s">
        <v>120</v>
      </c>
      <c r="C5026" s="27"/>
      <c r="D5026" s="27"/>
      <c r="E5026" s="27"/>
      <c r="F5026" s="27">
        <v>0</v>
      </c>
      <c r="G5026" s="27">
        <v>1</v>
      </c>
      <c r="H5026" s="27">
        <v>0</v>
      </c>
      <c r="I5026" s="27">
        <v>1</v>
      </c>
      <c r="J5026" s="27">
        <v>0</v>
      </c>
      <c r="K5026" s="27">
        <v>6</v>
      </c>
      <c r="L5026" s="27">
        <v>1</v>
      </c>
      <c r="M5026" s="27">
        <v>0</v>
      </c>
      <c r="N5026" s="27">
        <v>0</v>
      </c>
      <c r="O5026" s="27">
        <v>0</v>
      </c>
      <c r="P5026" s="27"/>
      <c r="Q5026" s="27">
        <v>735267082.29426432</v>
      </c>
      <c r="R5026" s="27">
        <v>1</v>
      </c>
      <c r="S5026" s="27">
        <v>1</v>
      </c>
      <c r="T5026" s="33">
        <v>1.0227515959565798</v>
      </c>
      <c r="U5026" s="27"/>
      <c r="V5026" s="27"/>
      <c r="W5026" s="27"/>
      <c r="X5026" s="27"/>
      <c r="Y5026" s="27"/>
      <c r="Z5026" s="27">
        <v>1</v>
      </c>
    </row>
    <row r="5027" spans="1:26">
      <c r="A5027" s="27">
        <v>1966</v>
      </c>
      <c r="B5027" t="s">
        <v>120</v>
      </c>
      <c r="C5027" s="27"/>
      <c r="D5027" s="27"/>
      <c r="E5027" s="27"/>
      <c r="F5027" s="27">
        <v>20000000</v>
      </c>
      <c r="G5027" s="27">
        <v>1</v>
      </c>
      <c r="H5027" s="27">
        <v>0</v>
      </c>
      <c r="I5027" s="27">
        <v>1</v>
      </c>
      <c r="J5027" s="27">
        <v>0</v>
      </c>
      <c r="K5027" s="27">
        <v>6</v>
      </c>
      <c r="L5027" s="27">
        <v>1</v>
      </c>
      <c r="M5027" s="27">
        <v>0</v>
      </c>
      <c r="N5027" s="27">
        <v>0</v>
      </c>
      <c r="O5027" s="27">
        <v>0</v>
      </c>
      <c r="P5027" s="27"/>
      <c r="Q5027" s="27">
        <v>906811943.8246491</v>
      </c>
      <c r="R5027" s="27">
        <v>1</v>
      </c>
      <c r="S5027" s="27">
        <v>1</v>
      </c>
      <c r="T5027" s="33">
        <v>1.060453919000093</v>
      </c>
      <c r="U5027" s="27"/>
      <c r="V5027" s="27"/>
      <c r="W5027" s="27"/>
      <c r="X5027" s="27"/>
      <c r="Y5027" s="27"/>
      <c r="Z5027" s="27">
        <v>1</v>
      </c>
    </row>
    <row r="5028" spans="1:26">
      <c r="A5028" s="27">
        <v>1967</v>
      </c>
      <c r="B5028" t="s">
        <v>120</v>
      </c>
      <c r="C5028" s="27"/>
      <c r="D5028" s="27"/>
      <c r="E5028" s="27"/>
      <c r="F5028" s="27">
        <v>1000000</v>
      </c>
      <c r="G5028" s="27">
        <v>1</v>
      </c>
      <c r="H5028" s="27">
        <v>0</v>
      </c>
      <c r="I5028" s="27">
        <v>1</v>
      </c>
      <c r="J5028" s="27">
        <v>0</v>
      </c>
      <c r="K5028" s="27">
        <v>6</v>
      </c>
      <c r="L5028" s="27">
        <v>1</v>
      </c>
      <c r="M5028" s="27">
        <v>0</v>
      </c>
      <c r="N5028" s="27">
        <v>0</v>
      </c>
      <c r="O5028" s="27">
        <v>0</v>
      </c>
      <c r="P5028" s="27"/>
      <c r="Q5028" s="27">
        <v>841974025.46265912</v>
      </c>
      <c r="R5028" s="27">
        <v>1</v>
      </c>
      <c r="S5028" s="27">
        <v>1</v>
      </c>
      <c r="T5028" s="33">
        <v>1.0100991944882907</v>
      </c>
      <c r="U5028" s="27"/>
      <c r="V5028" s="27"/>
      <c r="W5028" s="27"/>
      <c r="X5028" s="27"/>
      <c r="Y5028" s="27"/>
      <c r="Z5028" s="27">
        <v>1</v>
      </c>
    </row>
    <row r="5029" spans="1:26">
      <c r="A5029" s="27">
        <v>1968</v>
      </c>
      <c r="B5029" t="s">
        <v>120</v>
      </c>
      <c r="C5029" s="27"/>
      <c r="D5029" s="27"/>
      <c r="E5029" s="27"/>
      <c r="F5029" s="27">
        <v>0</v>
      </c>
      <c r="G5029" s="27">
        <v>1</v>
      </c>
      <c r="H5029" s="27">
        <v>0</v>
      </c>
      <c r="I5029" s="27">
        <v>1</v>
      </c>
      <c r="J5029" s="27">
        <v>0</v>
      </c>
      <c r="K5029" s="27">
        <v>6</v>
      </c>
      <c r="L5029" s="27">
        <v>1</v>
      </c>
      <c r="M5029" s="27">
        <v>0</v>
      </c>
      <c r="N5029" s="27">
        <v>0</v>
      </c>
      <c r="O5029" s="27">
        <v>0</v>
      </c>
      <c r="P5029" s="27"/>
      <c r="Q5029" s="27">
        <v>772228643.40542805</v>
      </c>
      <c r="R5029" s="27">
        <v>1</v>
      </c>
      <c r="S5029" s="27">
        <v>1</v>
      </c>
      <c r="T5029" s="33">
        <v>0.99765870157012104</v>
      </c>
      <c r="U5029" s="27"/>
      <c r="V5029" s="27"/>
      <c r="W5029" s="27"/>
      <c r="X5029" s="27"/>
      <c r="Y5029" s="27"/>
      <c r="Z5029" s="27">
        <v>1</v>
      </c>
    </row>
    <row r="5030" spans="1:26">
      <c r="A5030" s="27">
        <v>1969</v>
      </c>
      <c r="B5030" t="s">
        <v>120</v>
      </c>
      <c r="C5030" s="27"/>
      <c r="D5030" s="27"/>
      <c r="E5030" s="27"/>
      <c r="F5030" s="27">
        <v>0</v>
      </c>
      <c r="G5030" s="27">
        <v>1</v>
      </c>
      <c r="H5030" s="27">
        <v>0</v>
      </c>
      <c r="I5030" s="27">
        <v>1</v>
      </c>
      <c r="J5030" s="27">
        <v>0</v>
      </c>
      <c r="K5030" s="27">
        <v>6</v>
      </c>
      <c r="L5030" s="27">
        <v>1</v>
      </c>
      <c r="M5030" s="27">
        <v>0</v>
      </c>
      <c r="N5030" s="27">
        <v>0</v>
      </c>
      <c r="O5030" s="27">
        <v>0</v>
      </c>
      <c r="P5030" s="27"/>
      <c r="Q5030" s="27">
        <v>788641965.43209875</v>
      </c>
      <c r="R5030" s="27">
        <v>1</v>
      </c>
      <c r="S5030" s="27">
        <v>1</v>
      </c>
      <c r="T5030" s="33">
        <v>1.0058077459461789</v>
      </c>
      <c r="U5030" s="27"/>
      <c r="V5030" s="27"/>
      <c r="W5030" s="27"/>
      <c r="X5030" s="27"/>
      <c r="Y5030" s="27"/>
      <c r="Z5030" s="27">
        <v>1</v>
      </c>
    </row>
    <row r="5031" spans="1:26">
      <c r="A5031" s="27">
        <v>1970</v>
      </c>
      <c r="B5031" t="s">
        <v>120</v>
      </c>
      <c r="C5031" s="27"/>
      <c r="D5031" s="27"/>
      <c r="E5031" s="27"/>
      <c r="F5031" s="27">
        <v>0</v>
      </c>
      <c r="G5031" s="27">
        <v>1</v>
      </c>
      <c r="H5031" s="27">
        <v>0</v>
      </c>
      <c r="I5031" s="27">
        <v>1</v>
      </c>
      <c r="J5031" s="27">
        <v>0</v>
      </c>
      <c r="K5031" s="27">
        <v>6</v>
      </c>
      <c r="L5031" s="27">
        <v>1</v>
      </c>
      <c r="M5031" s="27">
        <v>0</v>
      </c>
      <c r="N5031" s="27">
        <v>0</v>
      </c>
      <c r="O5031" s="27">
        <v>0</v>
      </c>
      <c r="P5031" s="27"/>
      <c r="Q5031" s="27">
        <v>865975308.64197528</v>
      </c>
      <c r="R5031" s="27">
        <v>1</v>
      </c>
      <c r="S5031" s="27">
        <v>1</v>
      </c>
      <c r="T5031" s="33">
        <v>1</v>
      </c>
      <c r="U5031" s="27">
        <v>0</v>
      </c>
      <c r="V5031" s="27">
        <v>0</v>
      </c>
      <c r="W5031" s="27">
        <v>93000</v>
      </c>
      <c r="X5031" s="27"/>
      <c r="Y5031" s="27">
        <v>0</v>
      </c>
      <c r="Z5031" s="27">
        <v>1</v>
      </c>
    </row>
    <row r="5032" spans="1:26">
      <c r="A5032" s="27">
        <v>1971</v>
      </c>
      <c r="B5032" t="s">
        <v>120</v>
      </c>
      <c r="C5032" s="27"/>
      <c r="D5032" s="27"/>
      <c r="E5032" s="27"/>
      <c r="F5032" s="27">
        <v>2000000</v>
      </c>
      <c r="G5032" s="27">
        <v>1</v>
      </c>
      <c r="H5032" s="27">
        <v>0</v>
      </c>
      <c r="I5032" s="27">
        <v>1</v>
      </c>
      <c r="J5032" s="27">
        <v>0</v>
      </c>
      <c r="K5032" s="27">
        <v>6</v>
      </c>
      <c r="L5032" s="27">
        <v>1</v>
      </c>
      <c r="M5032" s="27">
        <v>0</v>
      </c>
      <c r="N5032" s="27">
        <v>0</v>
      </c>
      <c r="O5032" s="27">
        <v>0</v>
      </c>
      <c r="P5032" s="27"/>
      <c r="Q5032" s="27">
        <v>882765471.60493827</v>
      </c>
      <c r="R5032" s="27">
        <v>1</v>
      </c>
      <c r="S5032" s="27">
        <v>1</v>
      </c>
      <c r="T5032" s="33">
        <v>0.92761372871024128</v>
      </c>
      <c r="U5032" s="27">
        <v>0</v>
      </c>
      <c r="V5032" s="27">
        <v>0</v>
      </c>
      <c r="W5032" s="27">
        <v>286000</v>
      </c>
      <c r="X5032" s="27"/>
      <c r="Y5032" s="27">
        <v>0</v>
      </c>
      <c r="Z5032" s="27">
        <v>1</v>
      </c>
    </row>
    <row r="5033" spans="1:26">
      <c r="A5033" s="27">
        <v>1972</v>
      </c>
      <c r="B5033" t="s">
        <v>120</v>
      </c>
      <c r="C5033" s="27"/>
      <c r="D5033" s="27"/>
      <c r="E5033" s="27"/>
      <c r="F5033" s="27">
        <v>35000000</v>
      </c>
      <c r="G5033" s="27">
        <v>1</v>
      </c>
      <c r="H5033" s="27">
        <v>0</v>
      </c>
      <c r="I5033" s="27">
        <v>1</v>
      </c>
      <c r="J5033" s="27">
        <v>0</v>
      </c>
      <c r="K5033" s="27">
        <v>6</v>
      </c>
      <c r="L5033" s="27">
        <v>1</v>
      </c>
      <c r="M5033" s="27">
        <v>0</v>
      </c>
      <c r="N5033" s="27">
        <v>0</v>
      </c>
      <c r="O5033" s="27">
        <v>0</v>
      </c>
      <c r="P5033" s="27"/>
      <c r="Q5033" s="27">
        <v>1024098804.9382716</v>
      </c>
      <c r="R5033" s="27">
        <v>1</v>
      </c>
      <c r="S5033" s="27">
        <v>1</v>
      </c>
      <c r="T5033" s="33">
        <v>0.92122545142259926</v>
      </c>
      <c r="U5033" s="27">
        <v>0</v>
      </c>
      <c r="V5033" s="27">
        <v>0</v>
      </c>
      <c r="W5033" s="27">
        <v>398000</v>
      </c>
      <c r="X5033" s="27"/>
      <c r="Y5033" s="27">
        <v>0</v>
      </c>
      <c r="Z5033" s="27">
        <v>1</v>
      </c>
    </row>
    <row r="5034" spans="1:26">
      <c r="A5034" s="27">
        <v>1973</v>
      </c>
      <c r="B5034" t="s">
        <v>120</v>
      </c>
      <c r="C5034" s="27"/>
      <c r="D5034" s="27"/>
      <c r="E5034" s="27"/>
      <c r="F5034" s="27">
        <v>0</v>
      </c>
      <c r="G5034" s="27">
        <v>1</v>
      </c>
      <c r="H5034" s="27">
        <v>0</v>
      </c>
      <c r="I5034" s="27">
        <v>1</v>
      </c>
      <c r="J5034" s="27">
        <v>0</v>
      </c>
      <c r="K5034" s="27">
        <v>6</v>
      </c>
      <c r="L5034" s="27">
        <v>1</v>
      </c>
      <c r="M5034" s="27">
        <v>0</v>
      </c>
      <c r="N5034" s="27">
        <v>0</v>
      </c>
      <c r="O5034" s="27">
        <v>0</v>
      </c>
      <c r="P5034" s="27"/>
      <c r="Q5034" s="27">
        <v>972101724.99536824</v>
      </c>
      <c r="R5034" s="27">
        <v>1</v>
      </c>
      <c r="S5034" s="27">
        <v>1</v>
      </c>
      <c r="T5034" s="33">
        <v>1.2798279189511945</v>
      </c>
      <c r="U5034" s="27">
        <v>0</v>
      </c>
      <c r="V5034" s="27">
        <v>0</v>
      </c>
      <c r="W5034" s="27">
        <v>2006000</v>
      </c>
      <c r="X5034" s="27"/>
      <c r="Y5034" s="27">
        <v>0</v>
      </c>
      <c r="Z5034" s="27">
        <v>1</v>
      </c>
    </row>
    <row r="5035" spans="1:26">
      <c r="A5035" s="27">
        <v>1974</v>
      </c>
      <c r="B5035" t="s">
        <v>120</v>
      </c>
      <c r="C5035" s="27"/>
      <c r="D5035" s="27"/>
      <c r="E5035" s="27"/>
      <c r="F5035" s="27">
        <v>0</v>
      </c>
      <c r="G5035" s="27">
        <v>1</v>
      </c>
      <c r="H5035" s="27">
        <v>0</v>
      </c>
      <c r="I5035" s="27">
        <v>1</v>
      </c>
      <c r="J5035" s="27">
        <v>0</v>
      </c>
      <c r="K5035" s="27">
        <v>6</v>
      </c>
      <c r="L5035" s="27">
        <v>1</v>
      </c>
      <c r="M5035" s="27">
        <v>0</v>
      </c>
      <c r="N5035" s="27">
        <v>0</v>
      </c>
      <c r="O5035" s="27">
        <v>0</v>
      </c>
      <c r="P5035" s="27"/>
      <c r="Q5035" s="27">
        <v>1217953546.9760365</v>
      </c>
      <c r="R5035" s="27">
        <v>1</v>
      </c>
      <c r="S5035" s="27">
        <v>1</v>
      </c>
      <c r="T5035" s="33">
        <v>1.2793035310212315</v>
      </c>
      <c r="U5035" s="27">
        <v>0</v>
      </c>
      <c r="V5035" s="27">
        <v>0</v>
      </c>
      <c r="W5035" s="27">
        <v>3169000</v>
      </c>
      <c r="X5035" s="27"/>
      <c r="Y5035" s="27">
        <v>0</v>
      </c>
      <c r="Z5035" s="27">
        <v>1</v>
      </c>
    </row>
    <row r="5036" spans="1:26">
      <c r="A5036" s="27">
        <v>1975</v>
      </c>
      <c r="B5036" t="s">
        <v>120</v>
      </c>
      <c r="C5036" s="27"/>
      <c r="D5036" s="27"/>
      <c r="E5036" s="27"/>
      <c r="F5036" s="27">
        <v>25000</v>
      </c>
      <c r="G5036" s="27">
        <v>1</v>
      </c>
      <c r="H5036" s="27">
        <v>0</v>
      </c>
      <c r="I5036" s="27">
        <v>1</v>
      </c>
      <c r="J5036" s="27">
        <v>0</v>
      </c>
      <c r="K5036" s="27">
        <v>6</v>
      </c>
      <c r="L5036" s="27">
        <v>1</v>
      </c>
      <c r="M5036" s="27">
        <v>0</v>
      </c>
      <c r="N5036" s="27">
        <v>0</v>
      </c>
      <c r="O5036" s="27">
        <v>0</v>
      </c>
      <c r="P5036" s="27"/>
      <c r="Q5036" s="27">
        <v>1575789254.4693799</v>
      </c>
      <c r="R5036" s="27">
        <v>1</v>
      </c>
      <c r="S5036" s="27">
        <v>1</v>
      </c>
      <c r="T5036" s="33">
        <v>0.94696688960437181</v>
      </c>
      <c r="U5036" s="27">
        <v>0</v>
      </c>
      <c r="V5036" s="27">
        <v>0</v>
      </c>
      <c r="W5036" s="27">
        <v>5492000</v>
      </c>
      <c r="X5036" s="27"/>
      <c r="Y5036" s="27">
        <v>0</v>
      </c>
      <c r="Z5036" s="27">
        <v>1</v>
      </c>
    </row>
    <row r="5037" spans="1:26">
      <c r="A5037" s="27">
        <v>1976</v>
      </c>
      <c r="B5037" t="s">
        <v>120</v>
      </c>
      <c r="C5037" s="27"/>
      <c r="D5037" s="27"/>
      <c r="E5037" s="27"/>
      <c r="F5037" s="27">
        <v>0</v>
      </c>
      <c r="G5037" s="27">
        <v>1</v>
      </c>
      <c r="H5037" s="27">
        <v>0</v>
      </c>
      <c r="I5037" s="27">
        <v>1</v>
      </c>
      <c r="J5037" s="27">
        <v>0</v>
      </c>
      <c r="K5037" s="27">
        <v>6</v>
      </c>
      <c r="L5037" s="27">
        <v>1</v>
      </c>
      <c r="M5037" s="27">
        <v>0</v>
      </c>
      <c r="N5037" s="27">
        <v>0</v>
      </c>
      <c r="O5037" s="27">
        <v>0</v>
      </c>
      <c r="P5037" s="27"/>
      <c r="Q5037" s="27">
        <v>1452792989.1086464</v>
      </c>
      <c r="R5037" s="27">
        <v>1</v>
      </c>
      <c r="S5037" s="27">
        <v>1</v>
      </c>
      <c r="T5037" s="33">
        <v>1.0219497573337515</v>
      </c>
      <c r="U5037" s="27">
        <v>5187570.9000000004</v>
      </c>
      <c r="V5037" s="27">
        <v>0</v>
      </c>
      <c r="W5037" s="27">
        <v>9252000</v>
      </c>
      <c r="X5037" s="27"/>
      <c r="Y5037" s="27">
        <v>0</v>
      </c>
      <c r="Z5037" s="27">
        <v>1</v>
      </c>
    </row>
    <row r="5038" spans="1:26">
      <c r="A5038" s="27">
        <v>1977</v>
      </c>
      <c r="B5038" t="s">
        <v>120</v>
      </c>
      <c r="C5038" s="27"/>
      <c r="D5038" s="27"/>
      <c r="E5038" s="27"/>
      <c r="F5038" s="27">
        <v>0</v>
      </c>
      <c r="G5038" s="27">
        <v>1</v>
      </c>
      <c r="H5038" s="27">
        <v>0</v>
      </c>
      <c r="I5038" s="27">
        <v>1</v>
      </c>
      <c r="J5038" s="27">
        <v>0</v>
      </c>
      <c r="K5038" s="27">
        <v>6</v>
      </c>
      <c r="L5038" s="27">
        <v>1</v>
      </c>
      <c r="M5038" s="27">
        <v>0</v>
      </c>
      <c r="N5038" s="27">
        <v>0</v>
      </c>
      <c r="O5038" s="27">
        <v>0</v>
      </c>
      <c r="P5038" s="27"/>
      <c r="Q5038" s="27">
        <v>1382400000</v>
      </c>
      <c r="R5038" s="27">
        <v>1</v>
      </c>
      <c r="S5038" s="27">
        <v>1</v>
      </c>
      <c r="T5038" s="33">
        <v>1.0409624303569636</v>
      </c>
      <c r="U5038" s="27">
        <v>7273683.5</v>
      </c>
      <c r="V5038" s="27">
        <v>0</v>
      </c>
      <c r="W5038" s="27">
        <v>21483000</v>
      </c>
      <c r="X5038" s="27"/>
      <c r="Y5038" s="27">
        <v>0</v>
      </c>
      <c r="Z5038" s="27">
        <v>1</v>
      </c>
    </row>
    <row r="5039" spans="1:26">
      <c r="A5039" s="27">
        <v>1978</v>
      </c>
      <c r="B5039" t="s">
        <v>120</v>
      </c>
      <c r="C5039" s="27"/>
      <c r="D5039" s="27"/>
      <c r="E5039" s="27"/>
      <c r="F5039" s="27">
        <v>0</v>
      </c>
      <c r="G5039" s="27">
        <v>1</v>
      </c>
      <c r="H5039" s="27">
        <v>0</v>
      </c>
      <c r="I5039" s="27">
        <v>1</v>
      </c>
      <c r="J5039" s="27">
        <v>0</v>
      </c>
      <c r="K5039" s="27">
        <v>6</v>
      </c>
      <c r="L5039" s="27">
        <v>1</v>
      </c>
      <c r="M5039" s="27">
        <v>0</v>
      </c>
      <c r="N5039" s="27">
        <v>0</v>
      </c>
      <c r="O5039" s="27">
        <v>0</v>
      </c>
      <c r="P5039" s="27"/>
      <c r="Q5039" s="27">
        <v>1604162497.4594533</v>
      </c>
      <c r="R5039" s="27">
        <v>1</v>
      </c>
      <c r="S5039" s="27">
        <v>1</v>
      </c>
      <c r="T5039" s="33">
        <v>0.91734575384516981</v>
      </c>
      <c r="U5039" s="27">
        <v>17182497.300000001</v>
      </c>
      <c r="V5039" s="27">
        <v>0</v>
      </c>
      <c r="W5039" s="27">
        <v>32511000</v>
      </c>
      <c r="X5039" s="27"/>
      <c r="Y5039" s="27">
        <v>0</v>
      </c>
      <c r="Z5039" s="27">
        <v>1</v>
      </c>
    </row>
    <row r="5040" spans="1:26">
      <c r="A5040" s="27">
        <v>1979</v>
      </c>
      <c r="B5040" t="s">
        <v>120</v>
      </c>
      <c r="C5040" s="27"/>
      <c r="D5040" s="27"/>
      <c r="E5040" s="27"/>
      <c r="F5040" s="27">
        <v>0</v>
      </c>
      <c r="G5040" s="27">
        <v>1</v>
      </c>
      <c r="H5040" s="27">
        <v>0</v>
      </c>
      <c r="I5040" s="27">
        <v>1</v>
      </c>
      <c r="J5040" s="27">
        <v>0</v>
      </c>
      <c r="K5040" s="27">
        <v>6</v>
      </c>
      <c r="L5040" s="27">
        <v>1</v>
      </c>
      <c r="M5040" s="27">
        <v>0</v>
      </c>
      <c r="N5040" s="27">
        <v>0</v>
      </c>
      <c r="O5040" s="27">
        <v>0</v>
      </c>
      <c r="P5040" s="27"/>
      <c r="Q5040" s="27">
        <v>1851250008.3333333</v>
      </c>
      <c r="R5040" s="27">
        <v>1</v>
      </c>
      <c r="S5040" s="27">
        <v>1</v>
      </c>
      <c r="T5040" s="33">
        <v>0.9810294585578897</v>
      </c>
      <c r="U5040" s="27">
        <v>24443058.100000001</v>
      </c>
      <c r="V5040" s="27">
        <v>0</v>
      </c>
      <c r="W5040" s="27">
        <v>51096000</v>
      </c>
      <c r="X5040" s="27"/>
      <c r="Y5040" s="27">
        <v>0</v>
      </c>
      <c r="Z5040" s="27">
        <v>1</v>
      </c>
    </row>
    <row r="5041" spans="1:26">
      <c r="A5041" s="27">
        <v>1980</v>
      </c>
      <c r="B5041" t="s">
        <v>120</v>
      </c>
      <c r="C5041" s="27"/>
      <c r="D5041" s="27"/>
      <c r="E5041" s="27"/>
      <c r="F5041" s="27">
        <v>0</v>
      </c>
      <c r="G5041" s="27">
        <v>1</v>
      </c>
      <c r="H5041" s="27">
        <v>0</v>
      </c>
      <c r="I5041" s="27">
        <v>1</v>
      </c>
      <c r="J5041" s="27">
        <v>0</v>
      </c>
      <c r="K5041" s="27">
        <v>6</v>
      </c>
      <c r="L5041" s="27">
        <v>1</v>
      </c>
      <c r="M5041" s="27">
        <v>0</v>
      </c>
      <c r="N5041" s="27">
        <v>0</v>
      </c>
      <c r="O5041" s="27">
        <v>0</v>
      </c>
      <c r="P5041" s="27">
        <v>1980000000</v>
      </c>
      <c r="Q5041" s="27">
        <v>1945916583.3333333</v>
      </c>
      <c r="R5041" s="27">
        <v>1</v>
      </c>
      <c r="S5041" s="27">
        <v>1</v>
      </c>
      <c r="T5041" s="33">
        <v>0.94044734443210454</v>
      </c>
      <c r="U5041" s="27">
        <v>41582192.200000003</v>
      </c>
      <c r="V5041" s="27">
        <v>0</v>
      </c>
      <c r="W5041" s="27">
        <v>76120000</v>
      </c>
      <c r="X5041" s="27"/>
      <c r="Y5041" s="27">
        <v>0</v>
      </c>
      <c r="Z5041" s="27">
        <v>1</v>
      </c>
    </row>
    <row r="5042" spans="1:26">
      <c r="A5042" s="27">
        <v>1981</v>
      </c>
      <c r="B5042" t="s">
        <v>120</v>
      </c>
      <c r="C5042" s="27"/>
      <c r="D5042" s="27"/>
      <c r="E5042" s="27"/>
      <c r="F5042" s="27">
        <v>0</v>
      </c>
      <c r="G5042" s="27">
        <v>1</v>
      </c>
      <c r="H5042" s="27">
        <v>0</v>
      </c>
      <c r="I5042" s="27">
        <v>1</v>
      </c>
      <c r="J5042" s="27">
        <v>0</v>
      </c>
      <c r="K5042" s="27">
        <v>6</v>
      </c>
      <c r="L5042" s="27">
        <v>1</v>
      </c>
      <c r="M5042" s="27">
        <v>0</v>
      </c>
      <c r="N5042" s="27">
        <v>0</v>
      </c>
      <c r="O5042" s="27">
        <v>0</v>
      </c>
      <c r="P5042" s="27">
        <v>2315000000</v>
      </c>
      <c r="Q5042" s="27">
        <v>2275583316.6666665</v>
      </c>
      <c r="R5042" s="27">
        <v>0</v>
      </c>
      <c r="S5042" s="27">
        <v>1</v>
      </c>
      <c r="T5042" s="33">
        <v>0.83355014400471705</v>
      </c>
      <c r="U5042" s="27">
        <v>37825208.100000001</v>
      </c>
      <c r="V5042" s="27">
        <v>0</v>
      </c>
      <c r="W5042" s="27">
        <v>108915632.59999999</v>
      </c>
      <c r="X5042" s="27"/>
      <c r="Y5042" s="27">
        <v>0</v>
      </c>
      <c r="Z5042" s="27">
        <v>1</v>
      </c>
    </row>
    <row r="5043" spans="1:26">
      <c r="A5043" s="27">
        <v>1982</v>
      </c>
      <c r="B5043" t="s">
        <v>120</v>
      </c>
      <c r="C5043" s="27"/>
      <c r="D5043" s="27"/>
      <c r="E5043" s="27"/>
      <c r="F5043" s="27">
        <v>27700000</v>
      </c>
      <c r="G5043" s="27">
        <v>1</v>
      </c>
      <c r="H5043" s="27">
        <v>0</v>
      </c>
      <c r="I5043" s="27">
        <v>1</v>
      </c>
      <c r="J5043" s="27">
        <v>0</v>
      </c>
      <c r="K5043" s="27">
        <v>6</v>
      </c>
      <c r="L5043" s="27">
        <v>1</v>
      </c>
      <c r="M5043" s="27">
        <v>0</v>
      </c>
      <c r="N5043" s="27">
        <v>0</v>
      </c>
      <c r="O5043" s="27">
        <v>0</v>
      </c>
      <c r="P5043" s="27">
        <v>2340000000</v>
      </c>
      <c r="Q5043" s="27">
        <v>2395429852.4307566</v>
      </c>
      <c r="R5043" s="27">
        <v>1</v>
      </c>
      <c r="S5043" s="27">
        <v>1</v>
      </c>
      <c r="T5043" s="33">
        <v>0.78443295677873848</v>
      </c>
      <c r="U5043" s="27">
        <v>30502094.600000001</v>
      </c>
      <c r="V5043" s="27">
        <v>0</v>
      </c>
      <c r="W5043" s="27">
        <v>142235629.80000001</v>
      </c>
      <c r="X5043" s="27"/>
      <c r="Y5043" s="27">
        <v>0</v>
      </c>
      <c r="Z5043" s="27">
        <v>1</v>
      </c>
    </row>
    <row r="5044" spans="1:26">
      <c r="A5044" s="27">
        <v>1983</v>
      </c>
      <c r="B5044" t="s">
        <v>120</v>
      </c>
      <c r="C5044" s="27"/>
      <c r="D5044" s="27"/>
      <c r="E5044" s="27"/>
      <c r="F5044" s="27">
        <v>0</v>
      </c>
      <c r="G5044" s="27">
        <v>1</v>
      </c>
      <c r="H5044" s="27">
        <v>0</v>
      </c>
      <c r="I5044" s="27">
        <v>1</v>
      </c>
      <c r="J5044" s="27">
        <v>0</v>
      </c>
      <c r="K5044" s="27">
        <v>6</v>
      </c>
      <c r="L5044" s="27">
        <v>1</v>
      </c>
      <c r="M5044" s="27">
        <v>0</v>
      </c>
      <c r="N5044" s="27">
        <v>0</v>
      </c>
      <c r="O5044" s="27">
        <v>0</v>
      </c>
      <c r="P5044" s="27">
        <v>2560000000</v>
      </c>
      <c r="Q5044" s="27">
        <v>2447174803.377913</v>
      </c>
      <c r="R5044" s="27">
        <v>1</v>
      </c>
      <c r="S5044" s="27">
        <v>1</v>
      </c>
      <c r="T5044" s="33">
        <v>0.83426891623154475</v>
      </c>
      <c r="U5044" s="27">
        <v>23435975.800000001</v>
      </c>
      <c r="V5044" s="27">
        <v>0</v>
      </c>
      <c r="W5044" s="27">
        <v>172055759.5</v>
      </c>
      <c r="X5044" s="27"/>
      <c r="Y5044" s="27">
        <v>13000000</v>
      </c>
      <c r="Z5044" s="27">
        <v>1</v>
      </c>
    </row>
    <row r="5045" spans="1:26">
      <c r="A5045" s="27">
        <v>1984</v>
      </c>
      <c r="B5045" t="s">
        <v>120</v>
      </c>
      <c r="C5045" s="27"/>
      <c r="D5045" s="27"/>
      <c r="E5045" s="27"/>
      <c r="F5045" s="27">
        <v>0</v>
      </c>
      <c r="G5045" s="27">
        <v>1</v>
      </c>
      <c r="H5045" s="27">
        <v>0</v>
      </c>
      <c r="I5045" s="27">
        <v>1</v>
      </c>
      <c r="J5045" s="27">
        <v>0</v>
      </c>
      <c r="K5045" s="27">
        <v>6</v>
      </c>
      <c r="L5045" s="27">
        <v>1</v>
      </c>
      <c r="M5045" s="27">
        <v>0</v>
      </c>
      <c r="N5045" s="27">
        <v>0</v>
      </c>
      <c r="O5045" s="27">
        <v>0</v>
      </c>
      <c r="P5045" s="27">
        <v>2708000000</v>
      </c>
      <c r="Q5045" s="27">
        <v>2581207387.7970943</v>
      </c>
      <c r="R5045" s="27">
        <v>1</v>
      </c>
      <c r="S5045" s="27">
        <v>1</v>
      </c>
      <c r="T5045" s="33">
        <v>0.82999599794502654</v>
      </c>
      <c r="U5045" s="27">
        <v>15541229.6</v>
      </c>
      <c r="V5045" s="27">
        <v>0</v>
      </c>
      <c r="W5045" s="27">
        <v>200021468.90000001</v>
      </c>
      <c r="X5045" s="27"/>
      <c r="Y5045" s="27"/>
      <c r="Z5045" s="27">
        <v>1</v>
      </c>
    </row>
    <row r="5046" spans="1:26">
      <c r="A5046" s="27">
        <v>1985</v>
      </c>
      <c r="B5046" t="s">
        <v>120</v>
      </c>
      <c r="C5046" s="27"/>
      <c r="D5046" s="27"/>
      <c r="E5046" s="27"/>
      <c r="F5046" s="27">
        <v>0</v>
      </c>
      <c r="G5046" s="27">
        <v>1</v>
      </c>
      <c r="H5046" s="27">
        <v>0</v>
      </c>
      <c r="I5046" s="27">
        <v>1</v>
      </c>
      <c r="J5046" s="27">
        <v>0</v>
      </c>
      <c r="K5046" s="27">
        <v>6</v>
      </c>
      <c r="L5046" s="27">
        <v>1</v>
      </c>
      <c r="M5046" s="27">
        <v>0</v>
      </c>
      <c r="N5046" s="27">
        <v>0</v>
      </c>
      <c r="O5046" s="27">
        <v>0</v>
      </c>
      <c r="P5046" s="27">
        <v>2812000000</v>
      </c>
      <c r="Q5046" s="27">
        <v>2619913955.515564</v>
      </c>
      <c r="R5046" s="27">
        <v>1</v>
      </c>
      <c r="S5046" s="27">
        <v>1</v>
      </c>
      <c r="T5046" s="33">
        <v>0.74915719568429318</v>
      </c>
      <c r="U5046" s="27">
        <v>21781668.600000001</v>
      </c>
      <c r="V5046" s="27">
        <v>0</v>
      </c>
      <c r="W5046" s="27">
        <v>236029327.59999999</v>
      </c>
      <c r="X5046" s="27"/>
      <c r="Y5046" s="27"/>
      <c r="Z5046" s="27">
        <v>1</v>
      </c>
    </row>
    <row r="5047" spans="1:26">
      <c r="A5047" s="27">
        <v>1986</v>
      </c>
      <c r="B5047" t="s">
        <v>120</v>
      </c>
      <c r="C5047" s="27"/>
      <c r="D5047" s="27"/>
      <c r="E5047" s="27"/>
      <c r="F5047" s="27">
        <v>0</v>
      </c>
      <c r="G5047" s="27">
        <v>1</v>
      </c>
      <c r="H5047" s="27">
        <v>0</v>
      </c>
      <c r="I5047" s="27">
        <v>1</v>
      </c>
      <c r="J5047" s="27">
        <v>0</v>
      </c>
      <c r="K5047" s="27">
        <v>6</v>
      </c>
      <c r="L5047" s="27">
        <v>1</v>
      </c>
      <c r="M5047" s="27">
        <v>0</v>
      </c>
      <c r="N5047" s="27">
        <v>0</v>
      </c>
      <c r="O5047" s="27">
        <v>0</v>
      </c>
      <c r="P5047" s="27">
        <v>3060000000</v>
      </c>
      <c r="Q5047" s="27">
        <v>2850784523.3771081</v>
      </c>
      <c r="R5047" s="27">
        <v>1</v>
      </c>
      <c r="S5047" s="27">
        <v>1</v>
      </c>
      <c r="T5047" s="33">
        <v>0.7030572776909082</v>
      </c>
      <c r="U5047" s="27">
        <v>23496448.800000001</v>
      </c>
      <c r="V5047" s="27">
        <v>0</v>
      </c>
      <c r="W5047" s="27">
        <v>295428302.39999998</v>
      </c>
      <c r="X5047" s="27"/>
      <c r="Y5047" s="27"/>
      <c r="Z5047" s="27">
        <v>1</v>
      </c>
    </row>
    <row r="5048" spans="1:26">
      <c r="A5048" s="27">
        <v>1987</v>
      </c>
      <c r="B5048" t="s">
        <v>120</v>
      </c>
      <c r="C5048" s="27"/>
      <c r="D5048" s="27"/>
      <c r="E5048" s="27"/>
      <c r="F5048" s="27">
        <v>13000000</v>
      </c>
      <c r="G5048" s="27">
        <v>1</v>
      </c>
      <c r="H5048" s="27">
        <v>0</v>
      </c>
      <c r="I5048" s="27">
        <v>1</v>
      </c>
      <c r="J5048" s="27">
        <v>0</v>
      </c>
      <c r="K5048" s="27">
        <v>6</v>
      </c>
      <c r="L5048" s="27">
        <v>1</v>
      </c>
      <c r="M5048" s="27">
        <v>0</v>
      </c>
      <c r="N5048" s="27">
        <v>0</v>
      </c>
      <c r="O5048" s="27">
        <v>0</v>
      </c>
      <c r="P5048" s="27">
        <v>3175000000</v>
      </c>
      <c r="Q5048" s="27">
        <v>2957255379.5431495</v>
      </c>
      <c r="R5048" s="27">
        <v>1</v>
      </c>
      <c r="S5048" s="27">
        <v>1</v>
      </c>
      <c r="T5048" s="33">
        <v>0.74330063470010233</v>
      </c>
      <c r="U5048" s="27">
        <v>43006677.899999999</v>
      </c>
      <c r="V5048" s="27">
        <v>0</v>
      </c>
      <c r="W5048" s="27">
        <v>391848103</v>
      </c>
      <c r="X5048" s="27"/>
      <c r="Y5048" s="27"/>
      <c r="Z5048" s="27">
        <v>1</v>
      </c>
    </row>
    <row r="5049" spans="1:26">
      <c r="A5049" s="27">
        <v>1988</v>
      </c>
      <c r="B5049" t="s">
        <v>120</v>
      </c>
      <c r="C5049" s="27"/>
      <c r="D5049" s="27"/>
      <c r="E5049" s="27"/>
      <c r="F5049" s="27">
        <v>0</v>
      </c>
      <c r="G5049" s="27">
        <v>1</v>
      </c>
      <c r="H5049" s="27">
        <v>0</v>
      </c>
      <c r="I5049" s="27">
        <v>1</v>
      </c>
      <c r="J5049" s="27">
        <v>0</v>
      </c>
      <c r="K5049" s="27">
        <v>6</v>
      </c>
      <c r="L5049" s="27">
        <v>1</v>
      </c>
      <c r="M5049" s="27">
        <v>0</v>
      </c>
      <c r="N5049" s="27">
        <v>0</v>
      </c>
      <c r="O5049" s="27">
        <v>0</v>
      </c>
      <c r="P5049" s="27">
        <v>3743000000</v>
      </c>
      <c r="Q5049" s="27">
        <v>3487009748.3563819</v>
      </c>
      <c r="R5049" s="27">
        <v>1</v>
      </c>
      <c r="S5049" s="27">
        <v>1</v>
      </c>
      <c r="T5049" s="33">
        <v>0.80560957079318884</v>
      </c>
      <c r="U5049" s="27">
        <v>52702994.799999997</v>
      </c>
      <c r="V5049" s="27">
        <v>0</v>
      </c>
      <c r="W5049" s="27">
        <v>466015360.10000002</v>
      </c>
      <c r="X5049" s="27"/>
      <c r="Y5049" s="27"/>
      <c r="Z5049" s="27">
        <v>1</v>
      </c>
    </row>
    <row r="5050" spans="1:26">
      <c r="A5050" s="27">
        <v>1989</v>
      </c>
      <c r="B5050" t="s">
        <v>120</v>
      </c>
      <c r="C5050" s="27"/>
      <c r="D5050" s="27"/>
      <c r="E5050" s="27"/>
      <c r="F5050" s="27">
        <v>13000000</v>
      </c>
      <c r="G5050" s="27">
        <v>1</v>
      </c>
      <c r="H5050" s="27">
        <v>0</v>
      </c>
      <c r="I5050" s="27">
        <v>1</v>
      </c>
      <c r="J5050" s="27">
        <v>0</v>
      </c>
      <c r="K5050" s="27">
        <v>6</v>
      </c>
      <c r="L5050" s="27">
        <v>1</v>
      </c>
      <c r="M5050" s="27">
        <v>0</v>
      </c>
      <c r="N5050" s="27">
        <v>0</v>
      </c>
      <c r="O5050" s="27">
        <v>0</v>
      </c>
      <c r="P5050" s="27">
        <v>3784000000</v>
      </c>
      <c r="Q5050" s="27">
        <v>3525228153.1736097</v>
      </c>
      <c r="R5050" s="27">
        <v>1</v>
      </c>
      <c r="S5050" s="27">
        <v>1</v>
      </c>
      <c r="T5050" s="33">
        <v>0.74679040704290955</v>
      </c>
      <c r="U5050" s="27">
        <v>52370590.200000003</v>
      </c>
      <c r="V5050" s="27">
        <v>0</v>
      </c>
      <c r="W5050" s="27">
        <v>571564106</v>
      </c>
      <c r="X5050" s="27"/>
      <c r="Y5050" s="27"/>
      <c r="Z5050" s="27">
        <v>1</v>
      </c>
    </row>
    <row r="5051" spans="1:26">
      <c r="A5051" s="27">
        <v>1990</v>
      </c>
      <c r="B5051" t="s">
        <v>120</v>
      </c>
      <c r="C5051" s="27"/>
      <c r="D5051" s="27"/>
      <c r="E5051" s="27"/>
      <c r="F5051" s="27">
        <v>0</v>
      </c>
      <c r="G5051" s="27">
        <v>1</v>
      </c>
      <c r="H5051" s="27">
        <v>0</v>
      </c>
      <c r="I5051" s="27">
        <v>1</v>
      </c>
      <c r="J5051" s="27">
        <v>0</v>
      </c>
      <c r="K5051" s="27">
        <v>6</v>
      </c>
      <c r="L5051" s="27">
        <v>1</v>
      </c>
      <c r="M5051" s="27">
        <v>0</v>
      </c>
      <c r="N5051" s="27">
        <v>0</v>
      </c>
      <c r="O5051" s="27">
        <v>0</v>
      </c>
      <c r="P5051" s="27">
        <v>3894000000</v>
      </c>
      <c r="Q5051" s="27">
        <v>3627562402.6602683</v>
      </c>
      <c r="R5051" s="27">
        <v>1</v>
      </c>
      <c r="S5051" s="27">
        <v>1</v>
      </c>
      <c r="T5051" s="33">
        <v>0.70566019682121295</v>
      </c>
      <c r="U5051" s="27">
        <v>43941699.399999999</v>
      </c>
      <c r="V5051" s="27">
        <v>0</v>
      </c>
      <c r="W5051" s="27">
        <v>667473807</v>
      </c>
      <c r="X5051" s="27"/>
      <c r="Y5051" s="27"/>
      <c r="Z5051" s="27">
        <v>1</v>
      </c>
    </row>
    <row r="5052" spans="1:26">
      <c r="A5052" s="27">
        <v>1991</v>
      </c>
      <c r="B5052" t="s">
        <v>120</v>
      </c>
      <c r="C5052" s="27"/>
      <c r="D5052" s="27"/>
      <c r="E5052" s="27"/>
      <c r="F5052" s="27">
        <v>0</v>
      </c>
      <c r="G5052" s="27">
        <v>1</v>
      </c>
      <c r="H5052" s="27">
        <v>0</v>
      </c>
      <c r="I5052" s="27">
        <v>1</v>
      </c>
      <c r="J5052" s="27">
        <v>0</v>
      </c>
      <c r="K5052" s="27">
        <v>6</v>
      </c>
      <c r="L5052" s="27">
        <v>1</v>
      </c>
      <c r="M5052" s="27">
        <v>0</v>
      </c>
      <c r="N5052" s="27">
        <v>0</v>
      </c>
      <c r="O5052" s="27">
        <v>0</v>
      </c>
      <c r="P5052" s="27">
        <v>4261000000</v>
      </c>
      <c r="Q5052" s="27">
        <v>3921476084.8907189</v>
      </c>
      <c r="R5052" s="27">
        <v>1</v>
      </c>
      <c r="S5052" s="27">
        <v>1</v>
      </c>
      <c r="T5052" s="33">
        <v>0.64778014054484578</v>
      </c>
      <c r="U5052" s="27">
        <v>38475707.600000001</v>
      </c>
      <c r="V5052" s="27">
        <v>0</v>
      </c>
      <c r="W5052" s="27">
        <v>718555662.89999998</v>
      </c>
      <c r="X5052" s="27"/>
      <c r="Y5052" s="27"/>
      <c r="Z5052" s="27">
        <v>1</v>
      </c>
    </row>
    <row r="5053" spans="1:26">
      <c r="A5053" s="27">
        <v>1992</v>
      </c>
      <c r="B5053" t="s">
        <v>120</v>
      </c>
      <c r="C5053" s="27"/>
      <c r="D5053" s="27"/>
      <c r="E5053" s="27"/>
      <c r="F5053" s="27">
        <v>0</v>
      </c>
      <c r="G5053" s="27">
        <v>1</v>
      </c>
      <c r="H5053" s="27">
        <v>0</v>
      </c>
      <c r="I5053" s="27">
        <v>1</v>
      </c>
      <c r="J5053" s="27">
        <v>0</v>
      </c>
      <c r="K5053" s="27">
        <v>6</v>
      </c>
      <c r="L5053" s="27">
        <v>1</v>
      </c>
      <c r="M5053" s="27">
        <v>0</v>
      </c>
      <c r="N5053" s="27">
        <v>0</v>
      </c>
      <c r="O5053" s="27">
        <v>0</v>
      </c>
      <c r="P5053" s="27">
        <v>3872000000</v>
      </c>
      <c r="Q5053" s="27">
        <v>3401211581.2917595</v>
      </c>
      <c r="R5053" s="27">
        <v>1</v>
      </c>
      <c r="S5053" s="27">
        <v>1</v>
      </c>
      <c r="T5053" s="33">
        <v>0.62587770846912083</v>
      </c>
      <c r="U5053" s="27">
        <v>43594375</v>
      </c>
      <c r="V5053" s="27">
        <v>0</v>
      </c>
      <c r="W5053" s="27">
        <v>764881000</v>
      </c>
      <c r="X5053" s="27"/>
      <c r="Y5053" s="27"/>
      <c r="Z5053" s="27">
        <v>1</v>
      </c>
    </row>
    <row r="5054" spans="1:26">
      <c r="A5054" s="27">
        <v>1993</v>
      </c>
      <c r="B5054" t="s">
        <v>120</v>
      </c>
      <c r="C5054" s="27"/>
      <c r="D5054" s="27"/>
      <c r="E5054" s="27"/>
      <c r="F5054" s="27">
        <v>0</v>
      </c>
      <c r="G5054" s="27">
        <v>1</v>
      </c>
      <c r="H5054" s="27">
        <v>0</v>
      </c>
      <c r="I5054" s="27">
        <v>1</v>
      </c>
      <c r="J5054" s="27">
        <v>0</v>
      </c>
      <c r="K5054" s="27">
        <v>6</v>
      </c>
      <c r="L5054" s="27">
        <v>1</v>
      </c>
      <c r="M5054" s="27">
        <v>0</v>
      </c>
      <c r="N5054" s="27">
        <v>0</v>
      </c>
      <c r="O5054" s="27">
        <v>0</v>
      </c>
      <c r="P5054" s="27">
        <v>4158000000.0000005</v>
      </c>
      <c r="Q5054" s="27">
        <v>3660041666.6666665</v>
      </c>
      <c r="R5054" s="27">
        <v>1</v>
      </c>
      <c r="S5054" s="27">
        <v>1</v>
      </c>
      <c r="T5054" s="33">
        <v>0.648154718576755</v>
      </c>
      <c r="U5054" s="27">
        <v>49184434.799999997</v>
      </c>
      <c r="V5054" s="27">
        <v>0</v>
      </c>
      <c r="W5054" s="27">
        <v>832048000</v>
      </c>
      <c r="X5054" s="27"/>
      <c r="Y5054" s="27"/>
      <c r="Z5054" s="27">
        <v>1</v>
      </c>
    </row>
    <row r="5055" spans="1:26">
      <c r="A5055" s="27">
        <v>1994</v>
      </c>
      <c r="B5055" t="s">
        <v>120</v>
      </c>
      <c r="C5055" s="27"/>
      <c r="D5055" s="27"/>
      <c r="E5055" s="27"/>
      <c r="F5055" s="27">
        <v>12000000</v>
      </c>
      <c r="G5055" s="27">
        <v>1</v>
      </c>
      <c r="H5055" s="27">
        <v>0</v>
      </c>
      <c r="I5055" s="27">
        <v>1</v>
      </c>
      <c r="J5055" s="27">
        <v>0</v>
      </c>
      <c r="K5055" s="27">
        <v>6</v>
      </c>
      <c r="L5055" s="27">
        <v>1</v>
      </c>
      <c r="M5055" s="27">
        <v>0</v>
      </c>
      <c r="N5055" s="27">
        <v>0</v>
      </c>
      <c r="O5055" s="27">
        <v>0</v>
      </c>
      <c r="P5055" s="27">
        <v>4344000000</v>
      </c>
      <c r="Q5055" s="27">
        <v>4066775510.2040815</v>
      </c>
      <c r="R5055" s="27">
        <v>1</v>
      </c>
      <c r="S5055" s="27">
        <v>1</v>
      </c>
      <c r="T5055" s="33">
        <v>0.69545665111729171</v>
      </c>
      <c r="U5055" s="27">
        <v>54996927.299999997</v>
      </c>
      <c r="V5055" s="27">
        <v>0</v>
      </c>
      <c r="W5055" s="27">
        <v>931462000</v>
      </c>
      <c r="X5055" s="27"/>
      <c r="Y5055" s="27"/>
      <c r="Z5055" s="27">
        <v>1</v>
      </c>
    </row>
    <row r="5056" spans="1:26">
      <c r="A5056" s="27">
        <v>1995</v>
      </c>
      <c r="B5056" t="s">
        <v>120</v>
      </c>
      <c r="C5056" s="27"/>
      <c r="D5056" s="27"/>
      <c r="E5056" s="27"/>
      <c r="F5056" s="27">
        <v>0</v>
      </c>
      <c r="G5056" s="27">
        <v>1</v>
      </c>
      <c r="H5056" s="27">
        <v>0</v>
      </c>
      <c r="I5056" s="27">
        <v>1</v>
      </c>
      <c r="J5056" s="27">
        <v>0</v>
      </c>
      <c r="K5056" s="27">
        <v>6</v>
      </c>
      <c r="L5056" s="27">
        <v>1</v>
      </c>
      <c r="M5056" s="27">
        <v>0</v>
      </c>
      <c r="N5056" s="27">
        <v>0</v>
      </c>
      <c r="O5056" s="27">
        <v>0</v>
      </c>
      <c r="P5056" s="27">
        <v>4716000000</v>
      </c>
      <c r="Q5056" s="27">
        <v>4401104417.6706829</v>
      </c>
      <c r="R5056" s="27">
        <v>1</v>
      </c>
      <c r="S5056" s="27">
        <v>1</v>
      </c>
      <c r="T5056" s="33">
        <v>0.69736071622307827</v>
      </c>
      <c r="U5056" s="27">
        <v>48238087.399999999</v>
      </c>
      <c r="V5056" s="27">
        <v>0</v>
      </c>
      <c r="W5056" s="27">
        <v>1022680000</v>
      </c>
      <c r="X5056" s="27"/>
      <c r="Y5056" s="27"/>
      <c r="Z5056" s="27">
        <v>1</v>
      </c>
    </row>
    <row r="5057" spans="1:26">
      <c r="A5057" s="27">
        <v>1996</v>
      </c>
      <c r="B5057" t="s">
        <v>120</v>
      </c>
      <c r="C5057" s="27"/>
      <c r="D5057" s="27"/>
      <c r="E5057" s="27"/>
      <c r="F5057" s="27">
        <v>0</v>
      </c>
      <c r="G5057" s="27">
        <v>1</v>
      </c>
      <c r="H5057" s="27">
        <v>0</v>
      </c>
      <c r="I5057" s="27">
        <v>1</v>
      </c>
      <c r="J5057" s="27">
        <v>0</v>
      </c>
      <c r="K5057" s="27">
        <v>6</v>
      </c>
      <c r="L5057" s="27">
        <v>1</v>
      </c>
      <c r="M5057" s="27">
        <v>0</v>
      </c>
      <c r="N5057" s="27">
        <v>0</v>
      </c>
      <c r="O5057" s="27">
        <v>0</v>
      </c>
      <c r="P5057" s="27">
        <v>4861000000</v>
      </c>
      <c r="Q5057" s="27">
        <v>4521580381.4713898</v>
      </c>
      <c r="R5057" s="27">
        <v>1</v>
      </c>
      <c r="S5057" s="27">
        <v>1</v>
      </c>
      <c r="T5057" s="33">
        <v>0.69966405838602452</v>
      </c>
      <c r="U5057" s="27">
        <v>39154213.600000001</v>
      </c>
      <c r="V5057" s="27">
        <v>0</v>
      </c>
      <c r="W5057" s="27">
        <v>1048712000</v>
      </c>
      <c r="X5057" s="27"/>
      <c r="Y5057" s="27"/>
      <c r="Z5057" s="27">
        <v>1</v>
      </c>
    </row>
    <row r="5058" spans="1:26">
      <c r="A5058" s="27">
        <v>1997</v>
      </c>
      <c r="B5058" t="s">
        <v>120</v>
      </c>
      <c r="C5058" s="27"/>
      <c r="D5058" s="27"/>
      <c r="E5058" s="27"/>
      <c r="F5058" s="27">
        <v>0</v>
      </c>
      <c r="G5058" s="27">
        <v>1</v>
      </c>
      <c r="H5058" s="27">
        <v>0</v>
      </c>
      <c r="I5058" s="27">
        <v>1</v>
      </c>
      <c r="J5058" s="27">
        <v>0</v>
      </c>
      <c r="K5058" s="27">
        <v>6</v>
      </c>
      <c r="L5058" s="27">
        <v>1</v>
      </c>
      <c r="M5058" s="27">
        <v>0</v>
      </c>
      <c r="N5058" s="27">
        <v>0</v>
      </c>
      <c r="O5058" s="27">
        <v>0</v>
      </c>
      <c r="P5058" s="27">
        <v>5284000000</v>
      </c>
      <c r="Q5058" s="27">
        <v>4918691916.5351572</v>
      </c>
      <c r="R5058" s="27">
        <v>1</v>
      </c>
      <c r="S5058" s="27">
        <v>1</v>
      </c>
      <c r="T5058" s="33">
        <v>0.71538944173936525</v>
      </c>
      <c r="U5058" s="27">
        <v>29692943.800000001</v>
      </c>
      <c r="V5058" s="27">
        <v>0</v>
      </c>
      <c r="W5058" s="27">
        <v>1046906000</v>
      </c>
      <c r="X5058" s="27"/>
      <c r="Y5058" s="27"/>
      <c r="Z5058" s="27">
        <v>1</v>
      </c>
    </row>
    <row r="5059" spans="1:26">
      <c r="A5059" s="27">
        <v>1998</v>
      </c>
      <c r="B5059" t="s">
        <v>120</v>
      </c>
      <c r="C5059" s="27"/>
      <c r="D5059" s="27"/>
      <c r="E5059" s="27"/>
      <c r="F5059" s="27">
        <v>0</v>
      </c>
      <c r="G5059" s="27">
        <v>1</v>
      </c>
      <c r="H5059" s="27">
        <v>0</v>
      </c>
      <c r="I5059" s="27">
        <v>1</v>
      </c>
      <c r="J5059" s="27">
        <v>0</v>
      </c>
      <c r="K5059" s="27">
        <v>6</v>
      </c>
      <c r="L5059" s="27">
        <v>1</v>
      </c>
      <c r="M5059" s="27">
        <v>0</v>
      </c>
      <c r="N5059" s="27">
        <v>0</v>
      </c>
      <c r="O5059" s="27">
        <v>0</v>
      </c>
      <c r="P5059" s="27">
        <v>5253000000</v>
      </c>
      <c r="Q5059" s="27">
        <v>4856255044.3906374</v>
      </c>
      <c r="R5059" s="27">
        <v>1</v>
      </c>
      <c r="S5059" s="27">
        <v>1</v>
      </c>
      <c r="T5059" s="33">
        <v>0.63293736472878814</v>
      </c>
      <c r="U5059" s="27">
        <v>24158979.300000001</v>
      </c>
      <c r="V5059" s="27">
        <v>0</v>
      </c>
      <c r="W5059" s="27">
        <v>1131036000</v>
      </c>
      <c r="X5059" s="27"/>
      <c r="Y5059" s="27"/>
      <c r="Z5059" s="27">
        <v>1</v>
      </c>
    </row>
    <row r="5060" spans="1:26">
      <c r="A5060" s="27">
        <v>1999</v>
      </c>
      <c r="B5060" t="s">
        <v>120</v>
      </c>
      <c r="C5060" s="27"/>
      <c r="D5060" s="27"/>
      <c r="E5060" s="27"/>
      <c r="F5060" s="27">
        <v>15300000</v>
      </c>
      <c r="G5060" s="27">
        <v>1</v>
      </c>
      <c r="H5060" s="27">
        <v>0</v>
      </c>
      <c r="I5060" s="27">
        <v>1</v>
      </c>
      <c r="J5060" s="27">
        <v>0</v>
      </c>
      <c r="K5060" s="27">
        <v>6</v>
      </c>
      <c r="L5060" s="27">
        <v>1</v>
      </c>
      <c r="M5060" s="27">
        <v>0</v>
      </c>
      <c r="N5060" s="27">
        <v>0</v>
      </c>
      <c r="O5060" s="27">
        <v>0</v>
      </c>
      <c r="P5060" s="27">
        <v>5404000000</v>
      </c>
      <c r="Q5060" s="27">
        <v>5033642384.1059608</v>
      </c>
      <c r="R5060" s="27">
        <v>1</v>
      </c>
      <c r="S5060" s="27">
        <v>1</v>
      </c>
      <c r="T5060" s="33">
        <v>0.59173831677950461</v>
      </c>
      <c r="U5060" s="27">
        <v>28786749.600000001</v>
      </c>
      <c r="V5060" s="27">
        <v>0</v>
      </c>
      <c r="W5060" s="27">
        <v>1146849000</v>
      </c>
      <c r="X5060" s="27"/>
      <c r="Y5060" s="27"/>
      <c r="Z5060" s="27">
        <v>1</v>
      </c>
    </row>
    <row r="5061" spans="1:26">
      <c r="A5061" s="27">
        <v>2000</v>
      </c>
      <c r="B5061" t="s">
        <v>120</v>
      </c>
      <c r="C5061" s="27">
        <v>0</v>
      </c>
      <c r="D5061" s="27">
        <v>0</v>
      </c>
      <c r="E5061" s="27">
        <v>0</v>
      </c>
      <c r="F5061" s="27">
        <v>7314281</v>
      </c>
      <c r="G5061" s="27">
        <v>1</v>
      </c>
      <c r="H5061" s="27">
        <v>0</v>
      </c>
      <c r="I5061" s="27">
        <v>1</v>
      </c>
      <c r="J5061" s="27">
        <v>0</v>
      </c>
      <c r="K5061" s="27">
        <v>6</v>
      </c>
      <c r="L5061" s="27">
        <v>1</v>
      </c>
      <c r="M5061" s="27">
        <v>1</v>
      </c>
      <c r="N5061" s="27">
        <v>0</v>
      </c>
      <c r="O5061" s="27">
        <v>0</v>
      </c>
      <c r="P5061" s="27">
        <v>5731000000</v>
      </c>
      <c r="Q5061" s="27">
        <v>5494252207.9050245</v>
      </c>
      <c r="R5061" s="27">
        <v>1</v>
      </c>
      <c r="S5061" s="27">
        <v>1</v>
      </c>
      <c r="T5061" s="33">
        <v>0.62919927379193319</v>
      </c>
      <c r="U5061" s="27">
        <v>22953104.899999999</v>
      </c>
      <c r="V5061" s="27">
        <v>0</v>
      </c>
      <c r="W5061" s="27">
        <v>1132348000</v>
      </c>
      <c r="X5061" s="27"/>
      <c r="Y5061" s="27"/>
      <c r="Z5061" s="27">
        <v>1</v>
      </c>
    </row>
    <row r="5062" spans="1:26">
      <c r="A5062" s="27">
        <v>2001</v>
      </c>
      <c r="B5062" t="s">
        <v>120</v>
      </c>
      <c r="C5062" s="27">
        <v>0</v>
      </c>
      <c r="D5062" s="27">
        <v>0</v>
      </c>
      <c r="E5062" s="27">
        <v>0</v>
      </c>
      <c r="F5062" s="27">
        <v>61580000</v>
      </c>
      <c r="G5062" s="27">
        <v>1</v>
      </c>
      <c r="H5062" s="27">
        <v>0</v>
      </c>
      <c r="I5062" s="27">
        <v>1</v>
      </c>
      <c r="J5062" s="27">
        <v>0</v>
      </c>
      <c r="K5062" s="27">
        <v>6</v>
      </c>
      <c r="L5062" s="27">
        <v>1</v>
      </c>
      <c r="M5062" s="27">
        <v>1</v>
      </c>
      <c r="N5062" s="27">
        <v>0</v>
      </c>
      <c r="O5062" s="27">
        <v>0</v>
      </c>
      <c r="P5062" s="27">
        <v>5891000000</v>
      </c>
      <c r="Q5062" s="27">
        <v>6007055042.5399332</v>
      </c>
      <c r="R5062" s="27">
        <v>1</v>
      </c>
      <c r="S5062" s="27">
        <v>1</v>
      </c>
      <c r="T5062" s="33">
        <v>0.61588871891054842</v>
      </c>
      <c r="U5062" s="27">
        <v>17920718.5</v>
      </c>
      <c r="V5062" s="27">
        <v>0</v>
      </c>
      <c r="W5062" s="27">
        <v>1122067000</v>
      </c>
      <c r="X5062" s="27"/>
      <c r="Y5062" s="27"/>
      <c r="Z5062" s="27">
        <v>1</v>
      </c>
    </row>
    <row r="5063" spans="1:26">
      <c r="A5063" s="27">
        <v>2002</v>
      </c>
      <c r="B5063" t="s">
        <v>120</v>
      </c>
      <c r="C5063" s="27">
        <v>0</v>
      </c>
      <c r="D5063" s="27">
        <v>0</v>
      </c>
      <c r="E5063" s="27">
        <v>0</v>
      </c>
      <c r="F5063" s="27">
        <v>0</v>
      </c>
      <c r="G5063" s="27">
        <v>1</v>
      </c>
      <c r="H5063" s="27">
        <v>0</v>
      </c>
      <c r="I5063" s="27">
        <v>1</v>
      </c>
      <c r="J5063" s="27">
        <v>0</v>
      </c>
      <c r="K5063" s="27">
        <v>6</v>
      </c>
      <c r="L5063" s="27">
        <v>1</v>
      </c>
      <c r="M5063" s="27">
        <v>1</v>
      </c>
      <c r="N5063" s="27">
        <v>0</v>
      </c>
      <c r="O5063" s="27">
        <v>0</v>
      </c>
      <c r="P5063" s="27">
        <v>5976000000</v>
      </c>
      <c r="Q5063" s="27">
        <v>6050875806.664032</v>
      </c>
      <c r="R5063" s="27">
        <v>1</v>
      </c>
      <c r="S5063" s="27">
        <v>1</v>
      </c>
      <c r="T5063" s="33">
        <v>0.62466195784303247</v>
      </c>
      <c r="U5063" s="27">
        <v>14822574.699999999</v>
      </c>
      <c r="V5063" s="27">
        <v>0</v>
      </c>
      <c r="W5063" s="27">
        <v>1209560000</v>
      </c>
      <c r="X5063" s="27"/>
      <c r="Y5063" s="27"/>
      <c r="Z5063" s="27">
        <v>1</v>
      </c>
    </row>
    <row r="5064" spans="1:26">
      <c r="A5064" s="27">
        <v>2003</v>
      </c>
      <c r="B5064" t="s">
        <v>120</v>
      </c>
      <c r="C5064" s="27">
        <v>0</v>
      </c>
      <c r="D5064" s="27">
        <v>0</v>
      </c>
      <c r="E5064" s="27">
        <v>0</v>
      </c>
      <c r="F5064" s="27">
        <v>0</v>
      </c>
      <c r="G5064" s="27">
        <v>1</v>
      </c>
      <c r="H5064" s="27">
        <v>0</v>
      </c>
      <c r="I5064" s="27">
        <v>1</v>
      </c>
      <c r="J5064" s="27">
        <v>0</v>
      </c>
      <c r="K5064" s="27">
        <v>6</v>
      </c>
      <c r="L5064" s="27">
        <v>1</v>
      </c>
      <c r="M5064" s="27">
        <v>1</v>
      </c>
      <c r="N5064" s="27">
        <v>0</v>
      </c>
      <c r="O5064" s="27">
        <v>0</v>
      </c>
      <c r="P5064" s="27">
        <v>6328000000</v>
      </c>
      <c r="Q5064" s="27">
        <v>6330473096.5407076</v>
      </c>
      <c r="R5064" s="27">
        <v>1</v>
      </c>
      <c r="S5064" s="27">
        <v>1</v>
      </c>
      <c r="T5064" s="33">
        <v>0.61793375018798091</v>
      </c>
      <c r="U5064" s="27">
        <v>23470599</v>
      </c>
      <c r="V5064" s="27">
        <v>0</v>
      </c>
      <c r="W5064" s="27">
        <v>1387939000</v>
      </c>
      <c r="X5064" s="27"/>
      <c r="Y5064" s="27"/>
      <c r="Z5064" s="27">
        <v>1</v>
      </c>
    </row>
    <row r="5065" spans="1:26">
      <c r="A5065" s="27">
        <v>2004</v>
      </c>
      <c r="B5065" t="s">
        <v>120</v>
      </c>
      <c r="C5065" s="27">
        <v>0</v>
      </c>
      <c r="D5065" s="27">
        <v>0</v>
      </c>
      <c r="E5065" s="27">
        <v>0</v>
      </c>
      <c r="F5065" s="27">
        <v>0</v>
      </c>
      <c r="G5065" s="27">
        <v>1</v>
      </c>
      <c r="H5065" s="27">
        <v>0</v>
      </c>
      <c r="I5065" s="27">
        <v>1</v>
      </c>
      <c r="J5065" s="27">
        <v>0</v>
      </c>
      <c r="K5065" s="27">
        <v>6</v>
      </c>
      <c r="L5065" s="27">
        <v>1</v>
      </c>
      <c r="M5065" s="27">
        <v>1</v>
      </c>
      <c r="N5065" s="27">
        <v>0</v>
      </c>
      <c r="O5065" s="27">
        <v>0</v>
      </c>
      <c r="P5065" s="27">
        <v>7274000000</v>
      </c>
      <c r="Q5065" s="27">
        <v>7273938314.7198763</v>
      </c>
      <c r="R5065" s="27">
        <v>1</v>
      </c>
      <c r="S5065" s="27">
        <v>1</v>
      </c>
      <c r="T5065" s="33">
        <v>0.67108711240801089</v>
      </c>
      <c r="U5065" s="27">
        <v>34732758</v>
      </c>
      <c r="V5065" s="27">
        <v>0</v>
      </c>
      <c r="W5065" s="27">
        <v>1490945000</v>
      </c>
      <c r="X5065" s="27"/>
      <c r="Y5065" s="27"/>
      <c r="Z5065" s="27">
        <v>1</v>
      </c>
    </row>
    <row r="5066" spans="1:26">
      <c r="A5066" s="27">
        <v>2005</v>
      </c>
      <c r="B5066" t="s">
        <v>120</v>
      </c>
      <c r="C5066" s="27">
        <v>0</v>
      </c>
      <c r="D5066" s="27">
        <v>0</v>
      </c>
      <c r="E5066" s="27">
        <v>0</v>
      </c>
      <c r="F5066" s="27">
        <v>2860000</v>
      </c>
      <c r="G5066" s="27">
        <v>1</v>
      </c>
      <c r="H5066" s="27">
        <v>0</v>
      </c>
      <c r="I5066" s="27">
        <v>1</v>
      </c>
      <c r="J5066" s="27">
        <v>0</v>
      </c>
      <c r="K5066" s="27">
        <v>6</v>
      </c>
      <c r="L5066" s="27">
        <v>1</v>
      </c>
      <c r="M5066" s="27">
        <v>1</v>
      </c>
      <c r="N5066" s="27">
        <v>0</v>
      </c>
      <c r="O5066" s="27">
        <v>0</v>
      </c>
      <c r="P5066" s="27">
        <v>8180000000</v>
      </c>
      <c r="Q5066" s="27">
        <v>8130258041.4670582</v>
      </c>
      <c r="R5066" s="27">
        <v>1</v>
      </c>
      <c r="S5066" s="27">
        <v>1</v>
      </c>
      <c r="T5066" s="33">
        <v>0.69599608558540027</v>
      </c>
      <c r="U5066" s="27">
        <v>31965337.699999999</v>
      </c>
      <c r="V5066" s="27">
        <v>0</v>
      </c>
      <c r="W5066" s="27">
        <v>1395638000</v>
      </c>
      <c r="X5066" s="27"/>
      <c r="Y5066" s="27"/>
      <c r="Z5066" s="27">
        <v>1</v>
      </c>
    </row>
    <row r="5067" spans="1:26">
      <c r="A5067" s="27">
        <v>2006</v>
      </c>
      <c r="B5067" t="s">
        <v>120</v>
      </c>
      <c r="C5067" s="27">
        <v>0</v>
      </c>
      <c r="D5067" s="27">
        <v>0</v>
      </c>
      <c r="E5067" s="27">
        <v>0</v>
      </c>
      <c r="F5067" s="27">
        <v>2508328.25</v>
      </c>
      <c r="G5067" s="27">
        <v>1</v>
      </c>
      <c r="H5067" s="27">
        <v>0</v>
      </c>
      <c r="I5067" s="27">
        <v>1</v>
      </c>
      <c r="J5067" s="27">
        <v>0</v>
      </c>
      <c r="K5067" s="27">
        <v>6</v>
      </c>
      <c r="L5067" s="27">
        <v>1</v>
      </c>
      <c r="M5067" s="27">
        <v>1</v>
      </c>
      <c r="N5067" s="27">
        <v>0</v>
      </c>
      <c r="O5067" s="27">
        <v>0</v>
      </c>
      <c r="P5067" s="27">
        <v>9044000000</v>
      </c>
      <c r="Q5067" s="27">
        <v>9043715355.8880978</v>
      </c>
      <c r="R5067" s="27">
        <v>1</v>
      </c>
      <c r="S5067" s="27">
        <v>1</v>
      </c>
      <c r="T5067" s="33">
        <v>0.83568345932575372</v>
      </c>
      <c r="U5067" s="27">
        <v>55098349.100000001</v>
      </c>
      <c r="V5067" s="27">
        <v>0</v>
      </c>
      <c r="W5067" s="27">
        <v>1467969000</v>
      </c>
      <c r="X5067" s="27"/>
      <c r="Y5067" s="27"/>
      <c r="Z5067" s="27">
        <v>1</v>
      </c>
    </row>
    <row r="5068" spans="1:26">
      <c r="A5068" s="27">
        <v>2007</v>
      </c>
      <c r="B5068" t="s">
        <v>120</v>
      </c>
      <c r="C5068" s="27">
        <v>0</v>
      </c>
      <c r="D5068" s="27">
        <v>0</v>
      </c>
      <c r="E5068" s="27">
        <v>0</v>
      </c>
      <c r="F5068" s="27">
        <v>8021882.169921875</v>
      </c>
      <c r="G5068" s="27">
        <v>1</v>
      </c>
      <c r="H5068" s="27">
        <v>0</v>
      </c>
      <c r="I5068" s="27">
        <v>1</v>
      </c>
      <c r="J5068" s="27">
        <v>0</v>
      </c>
      <c r="K5068" s="27">
        <v>6</v>
      </c>
      <c r="L5068" s="27">
        <v>1</v>
      </c>
      <c r="M5068" s="27">
        <v>1</v>
      </c>
      <c r="N5068" s="27">
        <v>0</v>
      </c>
      <c r="O5068" s="27">
        <v>0</v>
      </c>
      <c r="P5068" s="27">
        <v>10325000000</v>
      </c>
      <c r="Q5068" s="27">
        <v>10325618017.378969</v>
      </c>
      <c r="R5068" s="27">
        <v>1</v>
      </c>
      <c r="S5068" s="27">
        <v>1</v>
      </c>
      <c r="T5068" s="33">
        <v>0.90473952627382648</v>
      </c>
      <c r="U5068" s="27">
        <v>91662085.200000003</v>
      </c>
      <c r="V5068" s="27">
        <v>0</v>
      </c>
      <c r="W5068" s="27">
        <v>1524062000</v>
      </c>
      <c r="X5068" s="27"/>
      <c r="Y5068" s="27"/>
      <c r="Z5068" s="27">
        <v>1</v>
      </c>
    </row>
    <row r="5069" spans="1:26">
      <c r="A5069" s="27">
        <v>2008</v>
      </c>
      <c r="B5069" t="s">
        <v>120</v>
      </c>
      <c r="C5069" s="27">
        <v>4000000</v>
      </c>
      <c r="D5069" s="27">
        <v>800000</v>
      </c>
      <c r="E5069" s="27">
        <v>4000000</v>
      </c>
      <c r="F5069" s="27">
        <v>4020000</v>
      </c>
      <c r="G5069" s="27">
        <v>1</v>
      </c>
      <c r="H5069" s="27">
        <v>0</v>
      </c>
      <c r="I5069" s="27">
        <v>1</v>
      </c>
      <c r="J5069" s="27">
        <v>0</v>
      </c>
      <c r="K5069" s="27">
        <v>6</v>
      </c>
      <c r="L5069" s="27">
        <v>1</v>
      </c>
      <c r="M5069" s="27">
        <v>1</v>
      </c>
      <c r="N5069" s="27">
        <v>0</v>
      </c>
      <c r="O5069" s="27">
        <v>0</v>
      </c>
      <c r="P5069" s="27">
        <v>12545000000</v>
      </c>
      <c r="Q5069" s="27">
        <v>12545438605.395878</v>
      </c>
      <c r="R5069" s="27">
        <v>1</v>
      </c>
      <c r="S5069" s="27">
        <v>1</v>
      </c>
      <c r="T5069" s="33">
        <v>0.91944034308119871</v>
      </c>
      <c r="U5069" s="27">
        <v>89343053.299999997</v>
      </c>
      <c r="V5069" s="27">
        <v>0</v>
      </c>
      <c r="W5069" s="27">
        <v>1506561000</v>
      </c>
      <c r="X5069" s="27">
        <v>208000000</v>
      </c>
      <c r="Y5069" s="27"/>
      <c r="Z5069" s="27">
        <v>1</v>
      </c>
    </row>
    <row r="5070" spans="1:26">
      <c r="A5070" s="27">
        <v>2009</v>
      </c>
      <c r="B5070" t="s">
        <v>120</v>
      </c>
      <c r="C5070" s="27">
        <v>4000000</v>
      </c>
      <c r="D5070" s="27">
        <v>1600000</v>
      </c>
      <c r="E5070" s="27">
        <v>4000000</v>
      </c>
      <c r="F5070" s="27">
        <v>14239147.59375</v>
      </c>
      <c r="G5070" s="27">
        <v>1</v>
      </c>
      <c r="H5070" s="27">
        <v>0</v>
      </c>
      <c r="I5070" s="27">
        <v>1</v>
      </c>
      <c r="J5070" s="27">
        <v>0</v>
      </c>
      <c r="K5070" s="27">
        <v>6</v>
      </c>
      <c r="L5070" s="27">
        <v>1</v>
      </c>
      <c r="M5070" s="27">
        <v>1</v>
      </c>
      <c r="N5070" s="27">
        <v>0</v>
      </c>
      <c r="O5070" s="27">
        <v>0</v>
      </c>
      <c r="P5070" s="27">
        <v>12855000000</v>
      </c>
      <c r="Q5070" s="27">
        <v>12854985464.076431</v>
      </c>
      <c r="R5070" s="27">
        <v>1</v>
      </c>
      <c r="S5070" s="27">
        <v>1</v>
      </c>
      <c r="T5070" s="33">
        <v>0.81595367947064712</v>
      </c>
      <c r="U5070" s="27">
        <v>182751265.5</v>
      </c>
      <c r="V5070" s="27">
        <v>0</v>
      </c>
      <c r="W5070" s="27">
        <v>1482628000</v>
      </c>
      <c r="X5070" s="27">
        <v>215000000</v>
      </c>
      <c r="Y5070" s="27"/>
      <c r="Z5070" s="27">
        <v>1</v>
      </c>
    </row>
    <row r="5071" spans="1:26">
      <c r="A5071" s="27">
        <v>2010</v>
      </c>
      <c r="B5071" t="s">
        <v>120</v>
      </c>
      <c r="C5071" s="27">
        <v>4000000</v>
      </c>
      <c r="D5071" s="27">
        <v>2400000</v>
      </c>
      <c r="E5071" s="27">
        <v>4000000</v>
      </c>
      <c r="F5071" s="27">
        <v>10580369.265625</v>
      </c>
      <c r="G5071" s="27">
        <v>1</v>
      </c>
      <c r="H5071" s="27">
        <v>0</v>
      </c>
      <c r="I5071" s="27">
        <v>1</v>
      </c>
      <c r="J5071" s="27">
        <v>0</v>
      </c>
      <c r="K5071" s="27">
        <v>6</v>
      </c>
      <c r="L5071" s="27">
        <v>1</v>
      </c>
      <c r="M5071" s="27">
        <v>1</v>
      </c>
      <c r="N5071" s="27">
        <v>0</v>
      </c>
      <c r="O5071" s="27">
        <v>0</v>
      </c>
      <c r="P5071" s="27">
        <v>16001999999.999998</v>
      </c>
      <c r="Q5071" s="27">
        <v>16002656434.474615</v>
      </c>
      <c r="R5071" s="27">
        <v>1</v>
      </c>
      <c r="S5071" s="27">
        <v>1</v>
      </c>
      <c r="T5071" s="33">
        <v>1.0070075781651076</v>
      </c>
      <c r="U5071" s="27">
        <v>219056329.69999999</v>
      </c>
      <c r="V5071" s="27">
        <v>0</v>
      </c>
      <c r="W5071" s="27">
        <v>1426265000</v>
      </c>
      <c r="X5071" s="27">
        <v>216000000</v>
      </c>
      <c r="Y5071" s="27"/>
      <c r="Z5071" s="27">
        <v>1</v>
      </c>
    </row>
    <row r="5072" spans="1:26">
      <c r="A5072" s="27">
        <v>2011</v>
      </c>
      <c r="B5072" t="s">
        <v>120</v>
      </c>
      <c r="C5072" s="27">
        <v>215349824</v>
      </c>
      <c r="D5072" s="27">
        <v>45469964</v>
      </c>
      <c r="E5072" s="27">
        <v>215349824</v>
      </c>
      <c r="F5072" s="27">
        <v>254914597.05078125</v>
      </c>
      <c r="G5072" s="27">
        <v>1</v>
      </c>
      <c r="H5072" s="27">
        <v>0</v>
      </c>
      <c r="I5072" s="27">
        <v>1</v>
      </c>
      <c r="J5072" s="27">
        <v>0</v>
      </c>
      <c r="K5072" s="27">
        <v>6</v>
      </c>
      <c r="L5072" s="27">
        <v>1</v>
      </c>
      <c r="M5072" s="27">
        <v>1</v>
      </c>
      <c r="N5072" s="27">
        <v>0</v>
      </c>
      <c r="O5072" s="27">
        <v>0</v>
      </c>
      <c r="P5072" s="27">
        <v>19011000000</v>
      </c>
      <c r="Q5072" s="27">
        <v>18913574370.76004</v>
      </c>
      <c r="R5072" s="27">
        <v>1</v>
      </c>
      <c r="S5072" s="27">
        <v>1</v>
      </c>
      <c r="T5072" s="33">
        <v>1.116808011796752</v>
      </c>
      <c r="U5072" s="27">
        <v>214000669.69999999</v>
      </c>
      <c r="V5072" s="27">
        <v>0</v>
      </c>
      <c r="W5072" s="27">
        <v>1426053000</v>
      </c>
      <c r="X5072" s="27">
        <v>206000000</v>
      </c>
      <c r="Y5072" s="27"/>
      <c r="Z5072" s="27">
        <v>1</v>
      </c>
    </row>
    <row r="5073" spans="1:26">
      <c r="A5073" s="27">
        <v>2012</v>
      </c>
      <c r="B5073" t="s">
        <v>120</v>
      </c>
      <c r="C5073" s="27">
        <v>202801840</v>
      </c>
      <c r="D5073" s="27">
        <v>83520738</v>
      </c>
      <c r="E5073" s="27">
        <v>202801840</v>
      </c>
      <c r="F5073" s="27">
        <v>41315947.03125</v>
      </c>
      <c r="G5073" s="27">
        <v>1</v>
      </c>
      <c r="H5073" s="27">
        <v>0</v>
      </c>
      <c r="I5073" s="27">
        <v>1</v>
      </c>
      <c r="J5073" s="27">
        <v>0</v>
      </c>
      <c r="K5073" s="27">
        <v>6</v>
      </c>
      <c r="L5073" s="27">
        <v>1</v>
      </c>
      <c r="M5073" s="27">
        <v>1</v>
      </c>
      <c r="N5073" s="27">
        <v>0</v>
      </c>
      <c r="O5073" s="27">
        <v>0</v>
      </c>
      <c r="P5073" s="27">
        <v>18852000000</v>
      </c>
      <c r="Q5073" s="27">
        <v>18851513891.065998</v>
      </c>
      <c r="R5073" s="27">
        <v>1</v>
      </c>
      <c r="S5073" s="27">
        <v>1</v>
      </c>
      <c r="T5073" s="33">
        <v>0.99562684078172081</v>
      </c>
      <c r="U5073" s="27">
        <v>203821103.30000001</v>
      </c>
      <c r="V5073" s="27">
        <v>0</v>
      </c>
      <c r="W5073" s="27">
        <v>1458676000</v>
      </c>
      <c r="X5073" s="27">
        <v>175000000</v>
      </c>
      <c r="Y5073" s="27"/>
      <c r="Z5073" s="27">
        <v>1</v>
      </c>
    </row>
    <row r="5074" spans="1:26">
      <c r="A5074" s="27">
        <v>2013</v>
      </c>
      <c r="B5074" t="s">
        <v>120</v>
      </c>
      <c r="C5074" s="27">
        <v>231019848</v>
      </c>
      <c r="D5074" s="27">
        <v>124127172.5</v>
      </c>
      <c r="E5074" s="27">
        <v>231019848</v>
      </c>
      <c r="F5074" s="27">
        <v>98131649.375</v>
      </c>
      <c r="G5074" s="27">
        <v>1</v>
      </c>
      <c r="H5074" s="27">
        <v>0</v>
      </c>
      <c r="I5074" s="27">
        <v>1</v>
      </c>
      <c r="J5074" s="27">
        <v>0</v>
      </c>
      <c r="K5074" s="27">
        <v>6</v>
      </c>
      <c r="L5074" s="27">
        <v>1</v>
      </c>
      <c r="M5074" s="27">
        <v>1</v>
      </c>
      <c r="N5074" s="27">
        <v>0</v>
      </c>
      <c r="O5074" s="27">
        <v>0</v>
      </c>
      <c r="P5074" s="27">
        <v>19270000000</v>
      </c>
      <c r="Q5074" s="27">
        <v>19271168018.48201</v>
      </c>
      <c r="R5074" s="27">
        <v>1</v>
      </c>
      <c r="S5074" s="27">
        <v>1</v>
      </c>
      <c r="T5074" s="33">
        <v>0.99710818219516861</v>
      </c>
      <c r="U5074" s="27">
        <v>188860362.5</v>
      </c>
      <c r="V5074" s="27">
        <v>0</v>
      </c>
      <c r="W5074" s="27">
        <v>1553423000</v>
      </c>
      <c r="X5074" s="27">
        <v>139000000</v>
      </c>
      <c r="Y5074" s="27"/>
      <c r="Z5074" s="27">
        <v>1</v>
      </c>
    </row>
    <row r="5075" spans="1:26">
      <c r="A5075" s="27">
        <v>2014</v>
      </c>
      <c r="B5075" t="s">
        <v>120</v>
      </c>
      <c r="C5075" s="27">
        <v>443453437.25</v>
      </c>
      <c r="D5075" s="27">
        <v>207683968.25</v>
      </c>
      <c r="E5075" s="27">
        <v>443453437.25</v>
      </c>
      <c r="F5075" s="27">
        <v>215980000</v>
      </c>
      <c r="G5075" s="27">
        <v>1</v>
      </c>
      <c r="H5075" s="27">
        <v>0</v>
      </c>
      <c r="I5075" s="27">
        <v>1</v>
      </c>
      <c r="J5075" s="27">
        <v>0</v>
      </c>
      <c r="K5075" s="27">
        <v>6</v>
      </c>
      <c r="L5075" s="27">
        <v>1</v>
      </c>
      <c r="M5075" s="27">
        <v>1</v>
      </c>
      <c r="N5075" s="27">
        <v>0</v>
      </c>
      <c r="O5075" s="27">
        <v>0</v>
      </c>
      <c r="P5075" s="27">
        <v>19995000000</v>
      </c>
      <c r="Q5075" s="27">
        <v>20002968837.947144</v>
      </c>
      <c r="R5075" s="27">
        <v>1</v>
      </c>
      <c r="S5075" s="27">
        <v>1</v>
      </c>
      <c r="T5075" s="33">
        <v>0.96696016921402161</v>
      </c>
      <c r="U5075" s="27">
        <v>165284591.19999999</v>
      </c>
      <c r="V5075" s="27">
        <v>0</v>
      </c>
      <c r="W5075" s="27">
        <v>1517303000</v>
      </c>
      <c r="X5075" s="27">
        <v>117000000</v>
      </c>
      <c r="Y5075" s="27"/>
      <c r="Z5075" s="27">
        <v>1</v>
      </c>
    </row>
    <row r="5076" spans="1:26">
      <c r="A5076" s="27">
        <v>2015</v>
      </c>
      <c r="B5076" t="s">
        <v>120</v>
      </c>
      <c r="C5076" s="27">
        <v>439269910.75</v>
      </c>
      <c r="D5076" s="27">
        <v>289690433.75</v>
      </c>
      <c r="E5076" s="27">
        <v>439269910.75</v>
      </c>
      <c r="F5076" s="27">
        <v>0</v>
      </c>
      <c r="G5076" s="27">
        <v>1</v>
      </c>
      <c r="H5076" s="27">
        <v>0</v>
      </c>
      <c r="I5076" s="27">
        <v>1</v>
      </c>
      <c r="J5076" s="27">
        <v>0</v>
      </c>
      <c r="K5076" s="27">
        <v>6</v>
      </c>
      <c r="L5076" s="27">
        <v>1</v>
      </c>
      <c r="M5076" s="27">
        <v>1</v>
      </c>
      <c r="N5076" s="27">
        <v>0</v>
      </c>
      <c r="O5076" s="27">
        <v>0</v>
      </c>
      <c r="P5076" s="27">
        <v>21411000000</v>
      </c>
      <c r="Q5076" s="27">
        <v>21410840908.51981</v>
      </c>
      <c r="R5076" s="27">
        <v>1</v>
      </c>
      <c r="S5076" s="27">
        <v>1</v>
      </c>
      <c r="T5076" s="33">
        <v>0.821813335342235</v>
      </c>
      <c r="U5076" s="27">
        <v>193659924.69999999</v>
      </c>
      <c r="V5076" s="27">
        <v>0</v>
      </c>
      <c r="W5076" s="27">
        <v>1640015000</v>
      </c>
      <c r="X5076" s="27">
        <v>167000000</v>
      </c>
      <c r="Y5076" s="27"/>
      <c r="Z5076" s="27">
        <v>1</v>
      </c>
    </row>
    <row r="5077" spans="1:26">
      <c r="A5077" s="27">
        <v>2016</v>
      </c>
      <c r="B5077" t="s">
        <v>120</v>
      </c>
      <c r="C5077" s="27">
        <v>433600924</v>
      </c>
      <c r="D5077" s="27">
        <v>333155838</v>
      </c>
      <c r="E5077" s="27">
        <v>433600924</v>
      </c>
      <c r="F5077" s="27">
        <v>0</v>
      </c>
      <c r="G5077" s="27">
        <v>1</v>
      </c>
      <c r="H5077" s="27">
        <v>0</v>
      </c>
      <c r="I5077" s="27">
        <v>1</v>
      </c>
      <c r="J5077" s="27">
        <v>0</v>
      </c>
      <c r="K5077" s="27">
        <v>6</v>
      </c>
      <c r="L5077" s="27">
        <v>1</v>
      </c>
      <c r="M5077" s="27">
        <v>1</v>
      </c>
      <c r="N5077" s="27">
        <v>0</v>
      </c>
      <c r="O5077" s="27">
        <v>0</v>
      </c>
      <c r="P5077" s="27">
        <v>21186000000</v>
      </c>
      <c r="Q5077" s="27">
        <v>21185922407.592155</v>
      </c>
      <c r="R5077" s="27">
        <v>1</v>
      </c>
      <c r="S5077" s="27">
        <v>1</v>
      </c>
      <c r="T5077" s="33">
        <v>0.86004996979414983</v>
      </c>
      <c r="U5077" s="27">
        <v>170623707.90000001</v>
      </c>
      <c r="V5077" s="27">
        <v>0</v>
      </c>
      <c r="W5077" s="27">
        <v>1708225000</v>
      </c>
      <c r="X5077" s="27">
        <v>188000000</v>
      </c>
      <c r="Y5077" s="27"/>
      <c r="Z5077" s="27">
        <v>1</v>
      </c>
    </row>
    <row r="5078" spans="1:26">
      <c r="A5078" s="27">
        <v>2017</v>
      </c>
      <c r="B5078" t="s">
        <v>120</v>
      </c>
      <c r="C5078" s="27">
        <v>424290053.5</v>
      </c>
      <c r="D5078" s="27">
        <v>371882493.5</v>
      </c>
      <c r="E5078" s="27">
        <v>424290053.5</v>
      </c>
      <c r="F5078" s="27">
        <v>0</v>
      </c>
      <c r="G5078" s="27">
        <v>1</v>
      </c>
      <c r="H5078" s="27">
        <v>0</v>
      </c>
      <c r="I5078" s="27">
        <v>1</v>
      </c>
      <c r="J5078" s="27">
        <v>0</v>
      </c>
      <c r="K5078" s="27">
        <v>6</v>
      </c>
      <c r="L5078" s="27">
        <v>1</v>
      </c>
      <c r="M5078" s="27">
        <v>1</v>
      </c>
      <c r="N5078" s="27">
        <v>0</v>
      </c>
      <c r="O5078" s="27">
        <v>0</v>
      </c>
      <c r="P5078" s="27">
        <v>24880000000</v>
      </c>
      <c r="Q5078" s="27">
        <v>24880266905.496056</v>
      </c>
      <c r="R5078" s="27">
        <v>1</v>
      </c>
      <c r="S5078" s="27">
        <v>1</v>
      </c>
      <c r="T5078" s="33">
        <v>0.90809244833766045</v>
      </c>
      <c r="U5078" s="27">
        <v>168062080.90000001</v>
      </c>
      <c r="V5078" s="27">
        <v>0</v>
      </c>
      <c r="W5078" s="27">
        <v>2021772000</v>
      </c>
      <c r="X5078" s="27">
        <v>238000000</v>
      </c>
      <c r="Y5078" s="27"/>
      <c r="Z5078" s="27">
        <v>1</v>
      </c>
    </row>
    <row r="5079" spans="1:26">
      <c r="A5079" s="27">
        <v>1950</v>
      </c>
      <c r="B5079" t="s">
        <v>76</v>
      </c>
      <c r="C5079" s="27"/>
      <c r="D5079" s="27"/>
      <c r="E5079" s="27"/>
      <c r="F5079" s="27">
        <v>0</v>
      </c>
      <c r="G5079" s="27">
        <v>0</v>
      </c>
      <c r="H5079" s="27">
        <v>0</v>
      </c>
      <c r="I5079" s="27">
        <v>1</v>
      </c>
      <c r="J5079" s="27">
        <v>0</v>
      </c>
      <c r="K5079" s="27">
        <v>1</v>
      </c>
      <c r="L5079" s="27">
        <v>1</v>
      </c>
      <c r="M5079" s="27">
        <v>0</v>
      </c>
      <c r="N5079" s="27">
        <v>0</v>
      </c>
      <c r="O5079" s="27">
        <v>0</v>
      </c>
      <c r="P5079" s="27"/>
      <c r="Q5079" s="27"/>
      <c r="R5079" s="27">
        <v>0</v>
      </c>
      <c r="S5079" s="27">
        <v>1</v>
      </c>
      <c r="T5079" s="33">
        <v>1.287837882863923</v>
      </c>
      <c r="U5079" s="27"/>
      <c r="V5079" s="27"/>
      <c r="W5079" s="27"/>
      <c r="X5079" s="27"/>
      <c r="Y5079" s="27"/>
      <c r="Z5079" s="27">
        <v>1</v>
      </c>
    </row>
    <row r="5080" spans="1:26">
      <c r="A5080" s="27">
        <v>1951</v>
      </c>
      <c r="B5080" t="s">
        <v>76</v>
      </c>
      <c r="C5080" s="27"/>
      <c r="D5080" s="27"/>
      <c r="E5080" s="27"/>
      <c r="F5080" s="27">
        <v>0</v>
      </c>
      <c r="G5080" s="27">
        <v>0</v>
      </c>
      <c r="H5080" s="27">
        <v>0</v>
      </c>
      <c r="I5080" s="27">
        <v>1</v>
      </c>
      <c r="J5080" s="27">
        <v>0</v>
      </c>
      <c r="K5080" s="27">
        <v>1</v>
      </c>
      <c r="L5080" s="27">
        <v>1</v>
      </c>
      <c r="M5080" s="27">
        <v>0</v>
      </c>
      <c r="N5080" s="27">
        <v>0</v>
      </c>
      <c r="O5080" s="27">
        <v>0</v>
      </c>
      <c r="P5080" s="27"/>
      <c r="Q5080" s="27"/>
      <c r="R5080" s="27">
        <v>0</v>
      </c>
      <c r="S5080" s="27">
        <v>1</v>
      </c>
      <c r="T5080" s="33">
        <v>1.3439935487765553</v>
      </c>
      <c r="U5080" s="27"/>
      <c r="V5080" s="27"/>
      <c r="W5080" s="27"/>
      <c r="X5080" s="27"/>
      <c r="Y5080" s="27"/>
      <c r="Z5080" s="27">
        <v>1</v>
      </c>
    </row>
    <row r="5081" spans="1:26">
      <c r="A5081" s="27">
        <v>1952</v>
      </c>
      <c r="B5081" t="s">
        <v>76</v>
      </c>
      <c r="C5081" s="27"/>
      <c r="D5081" s="27"/>
      <c r="E5081" s="27"/>
      <c r="F5081" s="27">
        <v>0</v>
      </c>
      <c r="G5081" s="27">
        <v>0</v>
      </c>
      <c r="H5081" s="27">
        <v>0</v>
      </c>
      <c r="I5081" s="27">
        <v>1</v>
      </c>
      <c r="J5081" s="27">
        <v>0</v>
      </c>
      <c r="K5081" s="27">
        <v>1</v>
      </c>
      <c r="L5081" s="27">
        <v>1</v>
      </c>
      <c r="M5081" s="27">
        <v>0</v>
      </c>
      <c r="N5081" s="27">
        <v>0</v>
      </c>
      <c r="O5081" s="27">
        <v>0</v>
      </c>
      <c r="P5081" s="27"/>
      <c r="Q5081" s="27"/>
      <c r="R5081" s="27">
        <v>0</v>
      </c>
      <c r="S5081" s="27">
        <v>1</v>
      </c>
      <c r="T5081" s="33">
        <v>1.1861288455441423</v>
      </c>
      <c r="U5081" s="27"/>
      <c r="V5081" s="27"/>
      <c r="W5081" s="27"/>
      <c r="X5081" s="27"/>
      <c r="Y5081" s="27"/>
      <c r="Z5081" s="27">
        <v>1</v>
      </c>
    </row>
    <row r="5082" spans="1:26">
      <c r="A5082" s="27">
        <v>1953</v>
      </c>
      <c r="B5082" t="s">
        <v>76</v>
      </c>
      <c r="C5082" s="27"/>
      <c r="D5082" s="27"/>
      <c r="E5082" s="27"/>
      <c r="F5082" s="27">
        <v>0</v>
      </c>
      <c r="G5082" s="27">
        <v>0</v>
      </c>
      <c r="H5082" s="27">
        <v>0</v>
      </c>
      <c r="I5082" s="27">
        <v>1</v>
      </c>
      <c r="J5082" s="27">
        <v>0</v>
      </c>
      <c r="K5082" s="27">
        <v>1</v>
      </c>
      <c r="L5082" s="27">
        <v>1</v>
      </c>
      <c r="M5082" s="27">
        <v>0</v>
      </c>
      <c r="N5082" s="27">
        <v>0</v>
      </c>
      <c r="O5082" s="27">
        <v>0</v>
      </c>
      <c r="P5082" s="27"/>
      <c r="Q5082" s="27"/>
      <c r="R5082" s="27">
        <v>0</v>
      </c>
      <c r="S5082" s="27">
        <v>1</v>
      </c>
      <c r="T5082" s="33">
        <v>1.1355764645766917</v>
      </c>
      <c r="U5082" s="27"/>
      <c r="V5082" s="27"/>
      <c r="W5082" s="27"/>
      <c r="X5082" s="27"/>
      <c r="Y5082" s="27"/>
      <c r="Z5082" s="27">
        <v>1</v>
      </c>
    </row>
    <row r="5083" spans="1:26">
      <c r="A5083" s="27">
        <v>1954</v>
      </c>
      <c r="B5083" t="s">
        <v>76</v>
      </c>
      <c r="C5083" s="27"/>
      <c r="D5083" s="27"/>
      <c r="E5083" s="27"/>
      <c r="F5083" s="27">
        <v>0</v>
      </c>
      <c r="G5083" s="27">
        <v>0</v>
      </c>
      <c r="H5083" s="27">
        <v>0</v>
      </c>
      <c r="I5083" s="27">
        <v>1</v>
      </c>
      <c r="J5083" s="27">
        <v>0</v>
      </c>
      <c r="K5083" s="27">
        <v>1</v>
      </c>
      <c r="L5083" s="27">
        <v>1</v>
      </c>
      <c r="M5083" s="27">
        <v>0</v>
      </c>
      <c r="N5083" s="27">
        <v>0</v>
      </c>
      <c r="O5083" s="27">
        <v>0</v>
      </c>
      <c r="P5083" s="27"/>
      <c r="Q5083" s="27"/>
      <c r="R5083" s="27">
        <v>0</v>
      </c>
      <c r="S5083" s="27">
        <v>1</v>
      </c>
      <c r="T5083" s="33">
        <v>1.2456557755316726</v>
      </c>
      <c r="U5083" s="27"/>
      <c r="V5083" s="27"/>
      <c r="W5083" s="27"/>
      <c r="X5083" s="27"/>
      <c r="Y5083" s="27"/>
      <c r="Z5083" s="27">
        <v>1</v>
      </c>
    </row>
    <row r="5084" spans="1:26">
      <c r="A5084" s="27">
        <v>1955</v>
      </c>
      <c r="B5084" t="s">
        <v>76</v>
      </c>
      <c r="C5084" s="27"/>
      <c r="D5084" s="27"/>
      <c r="E5084" s="27"/>
      <c r="F5084" s="27">
        <v>0</v>
      </c>
      <c r="G5084" s="27">
        <v>0</v>
      </c>
      <c r="H5084" s="27">
        <v>0</v>
      </c>
      <c r="I5084" s="27">
        <v>1</v>
      </c>
      <c r="J5084" s="27">
        <v>0</v>
      </c>
      <c r="K5084" s="27">
        <v>1</v>
      </c>
      <c r="L5084" s="27">
        <v>1</v>
      </c>
      <c r="M5084" s="27">
        <v>0</v>
      </c>
      <c r="N5084" s="27">
        <v>0</v>
      </c>
      <c r="O5084" s="27">
        <v>0</v>
      </c>
      <c r="P5084" s="27"/>
      <c r="Q5084" s="27"/>
      <c r="R5084" s="27">
        <v>0</v>
      </c>
      <c r="S5084" s="27">
        <v>1</v>
      </c>
      <c r="T5084" s="33">
        <v>1.2093425125419712</v>
      </c>
      <c r="U5084" s="27"/>
      <c r="V5084" s="27"/>
      <c r="W5084" s="27"/>
      <c r="X5084" s="27"/>
      <c r="Y5084" s="27"/>
      <c r="Z5084" s="27">
        <v>1</v>
      </c>
    </row>
    <row r="5085" spans="1:26">
      <c r="A5085" s="27">
        <v>1956</v>
      </c>
      <c r="B5085" t="s">
        <v>76</v>
      </c>
      <c r="C5085" s="27"/>
      <c r="D5085" s="27"/>
      <c r="E5085" s="27"/>
      <c r="F5085" s="27">
        <v>0</v>
      </c>
      <c r="G5085" s="27">
        <v>0</v>
      </c>
      <c r="H5085" s="27">
        <v>0</v>
      </c>
      <c r="I5085" s="27">
        <v>1</v>
      </c>
      <c r="J5085" s="27">
        <v>0</v>
      </c>
      <c r="K5085" s="27">
        <v>1</v>
      </c>
      <c r="L5085" s="27">
        <v>1</v>
      </c>
      <c r="M5085" s="27">
        <v>0</v>
      </c>
      <c r="N5085" s="27">
        <v>0</v>
      </c>
      <c r="O5085" s="27">
        <v>0</v>
      </c>
      <c r="P5085" s="27"/>
      <c r="Q5085" s="27"/>
      <c r="R5085" s="27">
        <v>0</v>
      </c>
      <c r="S5085" s="27">
        <v>1</v>
      </c>
      <c r="T5085" s="33">
        <v>1.188247729709901</v>
      </c>
      <c r="U5085" s="27"/>
      <c r="V5085" s="27"/>
      <c r="W5085" s="27"/>
      <c r="X5085" s="27"/>
      <c r="Y5085" s="27"/>
      <c r="Z5085" s="27">
        <v>1</v>
      </c>
    </row>
    <row r="5086" spans="1:26">
      <c r="A5086" s="27">
        <v>1957</v>
      </c>
      <c r="B5086" t="s">
        <v>76</v>
      </c>
      <c r="C5086" s="27"/>
      <c r="D5086" s="27"/>
      <c r="E5086" s="27"/>
      <c r="F5086" s="27">
        <v>0</v>
      </c>
      <c r="G5086" s="27">
        <v>0</v>
      </c>
      <c r="H5086" s="27">
        <v>0</v>
      </c>
      <c r="I5086" s="27">
        <v>1</v>
      </c>
      <c r="J5086" s="27">
        <v>0</v>
      </c>
      <c r="K5086" s="27">
        <v>1</v>
      </c>
      <c r="L5086" s="27">
        <v>1</v>
      </c>
      <c r="M5086" s="27">
        <v>0</v>
      </c>
      <c r="N5086" s="27">
        <v>0</v>
      </c>
      <c r="O5086" s="27">
        <v>0</v>
      </c>
      <c r="P5086" s="27"/>
      <c r="Q5086" s="27"/>
      <c r="R5086" s="27">
        <v>0</v>
      </c>
      <c r="S5086" s="27">
        <v>1</v>
      </c>
      <c r="T5086" s="33">
        <v>1.1056830722153153</v>
      </c>
      <c r="U5086" s="27"/>
      <c r="V5086" s="27"/>
      <c r="W5086" s="27"/>
      <c r="X5086" s="27"/>
      <c r="Y5086" s="27"/>
      <c r="Z5086" s="27">
        <v>1</v>
      </c>
    </row>
    <row r="5087" spans="1:26">
      <c r="A5087" s="27">
        <v>1958</v>
      </c>
      <c r="B5087" t="s">
        <v>76</v>
      </c>
      <c r="C5087" s="27"/>
      <c r="D5087" s="27"/>
      <c r="E5087" s="27"/>
      <c r="F5087" s="27">
        <v>0</v>
      </c>
      <c r="G5087" s="27">
        <v>0</v>
      </c>
      <c r="H5087" s="27">
        <v>0</v>
      </c>
      <c r="I5087" s="27">
        <v>1</v>
      </c>
      <c r="J5087" s="27">
        <v>0</v>
      </c>
      <c r="K5087" s="27">
        <v>1</v>
      </c>
      <c r="L5087" s="27">
        <v>1</v>
      </c>
      <c r="M5087" s="27">
        <v>0</v>
      </c>
      <c r="N5087" s="27">
        <v>0</v>
      </c>
      <c r="O5087" s="27">
        <v>0</v>
      </c>
      <c r="P5087" s="27"/>
      <c r="Q5087" s="27"/>
      <c r="R5087" s="27">
        <v>0</v>
      </c>
      <c r="S5087" s="27">
        <v>1</v>
      </c>
      <c r="T5087" s="33">
        <v>1.0176220702015186</v>
      </c>
      <c r="U5087" s="27"/>
      <c r="V5087" s="27"/>
      <c r="W5087" s="27"/>
      <c r="X5087" s="27"/>
      <c r="Y5087" s="27"/>
      <c r="Z5087" s="27">
        <v>1</v>
      </c>
    </row>
    <row r="5088" spans="1:26">
      <c r="A5088" s="27">
        <v>1959</v>
      </c>
      <c r="B5088" t="s">
        <v>76</v>
      </c>
      <c r="C5088" s="27"/>
      <c r="D5088" s="27"/>
      <c r="E5088" s="27"/>
      <c r="F5088" s="27">
        <v>0</v>
      </c>
      <c r="G5088" s="27">
        <v>0</v>
      </c>
      <c r="H5088" s="27">
        <v>0</v>
      </c>
      <c r="I5088" s="27">
        <v>1</v>
      </c>
      <c r="J5088" s="27">
        <v>0</v>
      </c>
      <c r="K5088" s="27">
        <v>1</v>
      </c>
      <c r="L5088" s="27">
        <v>1</v>
      </c>
      <c r="M5088" s="27">
        <v>0</v>
      </c>
      <c r="N5088" s="27">
        <v>0</v>
      </c>
      <c r="O5088" s="27">
        <v>0</v>
      </c>
      <c r="P5088" s="27"/>
      <c r="Q5088" s="27"/>
      <c r="R5088" s="27">
        <v>0</v>
      </c>
      <c r="S5088" s="27">
        <v>1</v>
      </c>
      <c r="T5088" s="33">
        <v>1.0157995537348996</v>
      </c>
      <c r="U5088" s="27"/>
      <c r="V5088" s="27"/>
      <c r="W5088" s="27"/>
      <c r="X5088" s="27"/>
      <c r="Y5088" s="27"/>
      <c r="Z5088" s="27">
        <v>1</v>
      </c>
    </row>
    <row r="5089" spans="1:26">
      <c r="A5089" s="27">
        <v>1960</v>
      </c>
      <c r="B5089" t="s">
        <v>76</v>
      </c>
      <c r="C5089" s="27"/>
      <c r="D5089" s="27"/>
      <c r="E5089" s="27"/>
      <c r="F5089" s="27">
        <v>0</v>
      </c>
      <c r="G5089" s="27">
        <v>0</v>
      </c>
      <c r="H5089" s="27">
        <v>0</v>
      </c>
      <c r="I5089" s="27">
        <v>1</v>
      </c>
      <c r="J5089" s="27">
        <v>0</v>
      </c>
      <c r="K5089" s="27">
        <v>1</v>
      </c>
      <c r="L5089" s="27">
        <v>1</v>
      </c>
      <c r="M5089" s="27">
        <v>0</v>
      </c>
      <c r="N5089" s="27">
        <v>0</v>
      </c>
      <c r="O5089" s="27">
        <v>0</v>
      </c>
      <c r="P5089" s="27"/>
      <c r="Q5089" s="27">
        <v>223854666.66666663</v>
      </c>
      <c r="R5089" s="27">
        <v>0</v>
      </c>
      <c r="S5089" s="27">
        <v>1</v>
      </c>
      <c r="T5089" s="33">
        <v>0.99364431383616725</v>
      </c>
      <c r="U5089" s="27"/>
      <c r="V5089" s="27"/>
      <c r="W5089" s="27"/>
      <c r="X5089" s="27"/>
      <c r="Y5089" s="27"/>
      <c r="Z5089" s="27">
        <v>1</v>
      </c>
    </row>
    <row r="5090" spans="1:26">
      <c r="A5090" s="27">
        <v>1961</v>
      </c>
      <c r="B5090" t="s">
        <v>76</v>
      </c>
      <c r="C5090" s="27"/>
      <c r="D5090" s="27"/>
      <c r="E5090" s="27"/>
      <c r="F5090" s="27">
        <v>0</v>
      </c>
      <c r="G5090" s="27">
        <v>0</v>
      </c>
      <c r="H5090" s="27">
        <v>0</v>
      </c>
      <c r="I5090" s="27">
        <v>1</v>
      </c>
      <c r="J5090" s="27">
        <v>0</v>
      </c>
      <c r="K5090" s="27">
        <v>1</v>
      </c>
      <c r="L5090" s="27">
        <v>1</v>
      </c>
      <c r="M5090" s="27">
        <v>0</v>
      </c>
      <c r="N5090" s="27">
        <v>0</v>
      </c>
      <c r="O5090" s="27">
        <v>0</v>
      </c>
      <c r="P5090" s="27"/>
      <c r="Q5090" s="27">
        <v>240524723.42857143</v>
      </c>
      <c r="R5090" s="27">
        <v>0</v>
      </c>
      <c r="S5090" s="27">
        <v>1</v>
      </c>
      <c r="T5090" s="33">
        <v>0.97346733996739376</v>
      </c>
      <c r="U5090" s="27"/>
      <c r="V5090" s="27"/>
      <c r="W5090" s="27"/>
      <c r="X5090" s="27"/>
      <c r="Y5090" s="27"/>
      <c r="Z5090" s="27">
        <v>1</v>
      </c>
    </row>
    <row r="5091" spans="1:26">
      <c r="A5091" s="27">
        <v>1962</v>
      </c>
      <c r="B5091" t="s">
        <v>76</v>
      </c>
      <c r="C5091" s="27"/>
      <c r="D5091" s="27"/>
      <c r="E5091" s="27"/>
      <c r="F5091" s="27">
        <v>0</v>
      </c>
      <c r="G5091" s="27">
        <v>0</v>
      </c>
      <c r="H5091" s="27">
        <v>0</v>
      </c>
      <c r="I5091" s="27">
        <v>1</v>
      </c>
      <c r="J5091" s="27">
        <v>0</v>
      </c>
      <c r="K5091" s="27">
        <v>1</v>
      </c>
      <c r="L5091" s="27">
        <v>1</v>
      </c>
      <c r="M5091" s="27">
        <v>0</v>
      </c>
      <c r="N5091" s="27">
        <v>0</v>
      </c>
      <c r="O5091" s="27">
        <v>0</v>
      </c>
      <c r="P5091" s="27"/>
      <c r="Q5091" s="27">
        <v>265291588.66666666</v>
      </c>
      <c r="R5091" s="27">
        <v>0</v>
      </c>
      <c r="S5091" s="27">
        <v>1</v>
      </c>
      <c r="T5091" s="33">
        <v>0.97699079984331827</v>
      </c>
      <c r="U5091" s="27"/>
      <c r="V5091" s="27"/>
      <c r="W5091" s="27"/>
      <c r="X5091" s="27"/>
      <c r="Y5091" s="27"/>
      <c r="Z5091" s="27">
        <v>1</v>
      </c>
    </row>
    <row r="5092" spans="1:26">
      <c r="A5092" s="27">
        <v>1963</v>
      </c>
      <c r="B5092" t="s">
        <v>76</v>
      </c>
      <c r="C5092" s="27"/>
      <c r="D5092" s="27"/>
      <c r="E5092" s="27"/>
      <c r="F5092" s="27">
        <v>0</v>
      </c>
      <c r="G5092" s="27">
        <v>0</v>
      </c>
      <c r="H5092" s="27">
        <v>0</v>
      </c>
      <c r="I5092" s="27">
        <v>1</v>
      </c>
      <c r="J5092" s="27">
        <v>0</v>
      </c>
      <c r="K5092" s="27">
        <v>1</v>
      </c>
      <c r="L5092" s="27">
        <v>1</v>
      </c>
      <c r="M5092" s="27">
        <v>0</v>
      </c>
      <c r="N5092" s="27">
        <v>0</v>
      </c>
      <c r="O5092" s="27">
        <v>0</v>
      </c>
      <c r="P5092" s="27"/>
      <c r="Q5092" s="27">
        <v>292916241.14285713</v>
      </c>
      <c r="R5092" s="27">
        <v>0</v>
      </c>
      <c r="S5092" s="27">
        <v>1</v>
      </c>
      <c r="T5092" s="33">
        <v>0.98866747285419376</v>
      </c>
      <c r="U5092" s="27"/>
      <c r="V5092" s="27"/>
      <c r="W5092" s="27"/>
      <c r="X5092" s="27"/>
      <c r="Y5092" s="27"/>
      <c r="Z5092" s="27">
        <v>1</v>
      </c>
    </row>
    <row r="5093" spans="1:26">
      <c r="A5093" s="27">
        <v>1964</v>
      </c>
      <c r="B5093" t="s">
        <v>76</v>
      </c>
      <c r="C5093" s="27"/>
      <c r="D5093" s="27"/>
      <c r="E5093" s="27"/>
      <c r="F5093" s="27">
        <v>0</v>
      </c>
      <c r="G5093" s="27">
        <v>0</v>
      </c>
      <c r="H5093" s="27">
        <v>0</v>
      </c>
      <c r="I5093" s="27">
        <v>1</v>
      </c>
      <c r="J5093" s="27">
        <v>0</v>
      </c>
      <c r="K5093" s="27">
        <v>1</v>
      </c>
      <c r="L5093" s="27">
        <v>1</v>
      </c>
      <c r="M5093" s="27">
        <v>0</v>
      </c>
      <c r="N5093" s="27">
        <v>0</v>
      </c>
      <c r="O5093" s="27">
        <v>0</v>
      </c>
      <c r="P5093" s="27"/>
      <c r="Q5093" s="27">
        <v>341973758.85714281</v>
      </c>
      <c r="R5093" s="27">
        <v>0</v>
      </c>
      <c r="S5093" s="27">
        <v>1</v>
      </c>
      <c r="T5093" s="33">
        <v>1.0337554660061781</v>
      </c>
      <c r="U5093" s="27"/>
      <c r="V5093" s="27"/>
      <c r="W5093" s="27"/>
      <c r="X5093" s="27"/>
      <c r="Y5093" s="27"/>
      <c r="Z5093" s="27">
        <v>1</v>
      </c>
    </row>
    <row r="5094" spans="1:26">
      <c r="A5094" s="27">
        <v>1965</v>
      </c>
      <c r="B5094" t="s">
        <v>76</v>
      </c>
      <c r="C5094" s="27"/>
      <c r="D5094" s="27"/>
      <c r="E5094" s="27"/>
      <c r="F5094" s="27">
        <v>0</v>
      </c>
      <c r="G5094" s="27">
        <v>0</v>
      </c>
      <c r="H5094" s="27">
        <v>0</v>
      </c>
      <c r="I5094" s="27">
        <v>1</v>
      </c>
      <c r="J5094" s="27">
        <v>0</v>
      </c>
      <c r="K5094" s="27">
        <v>1</v>
      </c>
      <c r="L5094" s="27">
        <v>1</v>
      </c>
      <c r="M5094" s="27">
        <v>0</v>
      </c>
      <c r="N5094" s="27">
        <v>0</v>
      </c>
      <c r="O5094" s="27">
        <v>0</v>
      </c>
      <c r="P5094" s="27"/>
      <c r="Q5094" s="27">
        <v>566542872.35714281</v>
      </c>
      <c r="R5094" s="27">
        <v>0</v>
      </c>
      <c r="S5094" s="27">
        <v>1</v>
      </c>
      <c r="T5094" s="33">
        <v>1.0227515959565798</v>
      </c>
      <c r="U5094" s="27"/>
      <c r="V5094" s="27"/>
      <c r="W5094" s="27"/>
      <c r="X5094" s="27"/>
      <c r="Y5094" s="27"/>
      <c r="Z5094" s="27">
        <v>1</v>
      </c>
    </row>
    <row r="5095" spans="1:26">
      <c r="A5095" s="27">
        <v>1966</v>
      </c>
      <c r="B5095" t="s">
        <v>76</v>
      </c>
      <c r="C5095" s="27"/>
      <c r="D5095" s="27"/>
      <c r="E5095" s="27"/>
      <c r="F5095" s="27">
        <v>0</v>
      </c>
      <c r="G5095" s="27">
        <v>0</v>
      </c>
      <c r="H5095" s="27">
        <v>0</v>
      </c>
      <c r="I5095" s="27">
        <v>1</v>
      </c>
      <c r="J5095" s="27">
        <v>0</v>
      </c>
      <c r="K5095" s="27">
        <v>1</v>
      </c>
      <c r="L5095" s="27">
        <v>1</v>
      </c>
      <c r="M5095" s="27">
        <v>0</v>
      </c>
      <c r="N5095" s="27">
        <v>0</v>
      </c>
      <c r="O5095" s="27">
        <v>0</v>
      </c>
      <c r="P5095" s="27"/>
      <c r="Q5095" s="27">
        <v>606671444</v>
      </c>
      <c r="R5095" s="27">
        <v>0</v>
      </c>
      <c r="S5095" s="27">
        <v>1</v>
      </c>
      <c r="T5095" s="33">
        <v>1.060453919000093</v>
      </c>
      <c r="U5095" s="27"/>
      <c r="V5095" s="27"/>
      <c r="W5095" s="27"/>
      <c r="X5095" s="27"/>
      <c r="Y5095" s="27"/>
      <c r="Z5095" s="27">
        <v>1</v>
      </c>
    </row>
    <row r="5096" spans="1:26">
      <c r="A5096" s="27">
        <v>1967</v>
      </c>
      <c r="B5096" t="s">
        <v>76</v>
      </c>
      <c r="C5096" s="27"/>
      <c r="D5096" s="27"/>
      <c r="E5096" s="27"/>
      <c r="F5096" s="27">
        <v>0</v>
      </c>
      <c r="G5096" s="27">
        <v>0</v>
      </c>
      <c r="H5096" s="27">
        <v>0</v>
      </c>
      <c r="I5096" s="27">
        <v>1</v>
      </c>
      <c r="J5096" s="27">
        <v>0</v>
      </c>
      <c r="K5096" s="27">
        <v>1</v>
      </c>
      <c r="L5096" s="27">
        <v>1</v>
      </c>
      <c r="M5096" s="27">
        <v>0</v>
      </c>
      <c r="N5096" s="27">
        <v>0</v>
      </c>
      <c r="O5096" s="27">
        <v>0</v>
      </c>
      <c r="P5096" s="27"/>
      <c r="Q5096" s="27">
        <v>657171436.71428573</v>
      </c>
      <c r="R5096" s="27">
        <v>0</v>
      </c>
      <c r="S5096" s="27">
        <v>1</v>
      </c>
      <c r="T5096" s="33">
        <v>1.0100991944882907</v>
      </c>
      <c r="U5096" s="27"/>
      <c r="V5096" s="27"/>
      <c r="W5096" s="27"/>
      <c r="X5096" s="27"/>
      <c r="Y5096" s="27"/>
      <c r="Z5096" s="27">
        <v>1</v>
      </c>
    </row>
    <row r="5097" spans="1:26">
      <c r="A5097" s="27">
        <v>1968</v>
      </c>
      <c r="B5097" t="s">
        <v>76</v>
      </c>
      <c r="C5097" s="27"/>
      <c r="D5097" s="27"/>
      <c r="E5097" s="27"/>
      <c r="F5097" s="27">
        <v>0</v>
      </c>
      <c r="G5097" s="27">
        <v>0</v>
      </c>
      <c r="H5097" s="27">
        <v>0</v>
      </c>
      <c r="I5097" s="27">
        <v>1</v>
      </c>
      <c r="J5097" s="27">
        <v>0</v>
      </c>
      <c r="K5097" s="27">
        <v>1</v>
      </c>
      <c r="L5097" s="27">
        <v>1</v>
      </c>
      <c r="M5097" s="27">
        <v>0</v>
      </c>
      <c r="N5097" s="27">
        <v>0</v>
      </c>
      <c r="O5097" s="27">
        <v>0</v>
      </c>
      <c r="P5097" s="27"/>
      <c r="Q5097" s="27">
        <v>695899980.42857146</v>
      </c>
      <c r="R5097" s="27">
        <v>0</v>
      </c>
      <c r="S5097" s="27">
        <v>1</v>
      </c>
      <c r="T5097" s="33">
        <v>0.99765870157012104</v>
      </c>
      <c r="U5097" s="27"/>
      <c r="V5097" s="27"/>
      <c r="W5097" s="27"/>
      <c r="X5097" s="27"/>
      <c r="Y5097" s="27"/>
      <c r="Z5097" s="27">
        <v>1</v>
      </c>
    </row>
    <row r="5098" spans="1:26">
      <c r="A5098" s="27">
        <v>1969</v>
      </c>
      <c r="B5098" t="s">
        <v>76</v>
      </c>
      <c r="C5098" s="27"/>
      <c r="D5098" s="27"/>
      <c r="E5098" s="27"/>
      <c r="F5098" s="27">
        <v>0</v>
      </c>
      <c r="G5098" s="27">
        <v>0</v>
      </c>
      <c r="H5098" s="27">
        <v>0</v>
      </c>
      <c r="I5098" s="27">
        <v>1</v>
      </c>
      <c r="J5098" s="27">
        <v>0</v>
      </c>
      <c r="K5098" s="27">
        <v>1</v>
      </c>
      <c r="L5098" s="27">
        <v>1</v>
      </c>
      <c r="M5098" s="27">
        <v>0</v>
      </c>
      <c r="N5098" s="27">
        <v>0</v>
      </c>
      <c r="O5098" s="27">
        <v>0</v>
      </c>
      <c r="P5098" s="27"/>
      <c r="Q5098" s="27">
        <v>747971449.57142866</v>
      </c>
      <c r="R5098" s="27">
        <v>0</v>
      </c>
      <c r="S5098" s="27">
        <v>1</v>
      </c>
      <c r="T5098" s="33">
        <v>1.0058077459461789</v>
      </c>
      <c r="U5098" s="27"/>
      <c r="V5098" s="27"/>
      <c r="W5098" s="27"/>
      <c r="X5098" s="27"/>
      <c r="Y5098" s="27"/>
      <c r="Z5098" s="27">
        <v>1</v>
      </c>
    </row>
    <row r="5099" spans="1:26">
      <c r="A5099" s="27">
        <v>1970</v>
      </c>
      <c r="B5099" t="s">
        <v>76</v>
      </c>
      <c r="C5099" s="27"/>
      <c r="D5099" s="27"/>
      <c r="E5099" s="27"/>
      <c r="F5099" s="27">
        <v>0</v>
      </c>
      <c r="G5099" s="27">
        <v>0</v>
      </c>
      <c r="H5099" s="27">
        <v>0</v>
      </c>
      <c r="I5099" s="27">
        <v>1</v>
      </c>
      <c r="J5099" s="27">
        <v>0</v>
      </c>
      <c r="K5099" s="27">
        <v>1</v>
      </c>
      <c r="L5099" s="27">
        <v>1</v>
      </c>
      <c r="M5099" s="27">
        <v>0</v>
      </c>
      <c r="N5099" s="27">
        <v>0</v>
      </c>
      <c r="O5099" s="27">
        <v>0</v>
      </c>
      <c r="P5099" s="27"/>
      <c r="Q5099" s="27">
        <v>776585681.07142866</v>
      </c>
      <c r="R5099" s="27">
        <v>0</v>
      </c>
      <c r="S5099" s="27">
        <v>1</v>
      </c>
      <c r="T5099" s="33">
        <v>1</v>
      </c>
      <c r="U5099" s="27">
        <v>8000000</v>
      </c>
      <c r="V5099" s="27">
        <v>26572000</v>
      </c>
      <c r="W5099" s="27">
        <v>2995000</v>
      </c>
      <c r="X5099" s="27"/>
      <c r="Y5099" s="27">
        <v>0</v>
      </c>
      <c r="Z5099" s="27">
        <v>1</v>
      </c>
    </row>
    <row r="5100" spans="1:26">
      <c r="A5100" s="27">
        <v>1971</v>
      </c>
      <c r="B5100" t="s">
        <v>76</v>
      </c>
      <c r="C5100" s="27"/>
      <c r="D5100" s="27"/>
      <c r="E5100" s="27"/>
      <c r="F5100" s="27">
        <v>0</v>
      </c>
      <c r="G5100" s="27">
        <v>0</v>
      </c>
      <c r="H5100" s="27">
        <v>0</v>
      </c>
      <c r="I5100" s="27">
        <v>1</v>
      </c>
      <c r="J5100" s="27">
        <v>0</v>
      </c>
      <c r="K5100" s="27">
        <v>1</v>
      </c>
      <c r="L5100" s="27">
        <v>1</v>
      </c>
      <c r="M5100" s="27">
        <v>0</v>
      </c>
      <c r="N5100" s="27">
        <v>0</v>
      </c>
      <c r="O5100" s="27">
        <v>0</v>
      </c>
      <c r="P5100" s="27"/>
      <c r="Q5100" s="27">
        <v>826571413.42857146</v>
      </c>
      <c r="R5100" s="27">
        <v>0</v>
      </c>
      <c r="S5100" s="27">
        <v>1</v>
      </c>
      <c r="T5100" s="33">
        <v>0.92761372871024128</v>
      </c>
      <c r="U5100" s="27">
        <v>11931843</v>
      </c>
      <c r="V5100" s="27">
        <v>30918000</v>
      </c>
      <c r="W5100" s="27">
        <v>2995000</v>
      </c>
      <c r="X5100" s="27"/>
      <c r="Y5100" s="27">
        <v>10000000</v>
      </c>
      <c r="Z5100" s="27">
        <v>1</v>
      </c>
    </row>
    <row r="5101" spans="1:26">
      <c r="A5101" s="27">
        <v>1972</v>
      </c>
      <c r="B5101" t="s">
        <v>76</v>
      </c>
      <c r="C5101" s="27"/>
      <c r="D5101" s="27"/>
      <c r="E5101" s="27"/>
      <c r="F5101" s="27">
        <v>0</v>
      </c>
      <c r="G5101" s="27">
        <v>0</v>
      </c>
      <c r="H5101" s="27">
        <v>0</v>
      </c>
      <c r="I5101" s="27">
        <v>1</v>
      </c>
      <c r="J5101" s="27">
        <v>0</v>
      </c>
      <c r="K5101" s="27">
        <v>1</v>
      </c>
      <c r="L5101" s="27">
        <v>1</v>
      </c>
      <c r="M5101" s="27">
        <v>0</v>
      </c>
      <c r="N5101" s="27">
        <v>0</v>
      </c>
      <c r="O5101" s="27">
        <v>0</v>
      </c>
      <c r="P5101" s="27"/>
      <c r="Q5101" s="27">
        <v>880842890.07142866</v>
      </c>
      <c r="R5101" s="27">
        <v>0</v>
      </c>
      <c r="S5101" s="27">
        <v>1</v>
      </c>
      <c r="T5101" s="33">
        <v>0.92122545142259926</v>
      </c>
      <c r="U5101" s="27">
        <v>8957025</v>
      </c>
      <c r="V5101" s="27">
        <v>32440000</v>
      </c>
      <c r="W5101" s="27">
        <v>3237000</v>
      </c>
      <c r="X5101" s="27"/>
      <c r="Y5101" s="27">
        <v>15000000</v>
      </c>
      <c r="Z5101" s="27">
        <v>1</v>
      </c>
    </row>
    <row r="5102" spans="1:26">
      <c r="A5102" s="27">
        <v>1973</v>
      </c>
      <c r="B5102" t="s">
        <v>76</v>
      </c>
      <c r="C5102" s="27"/>
      <c r="D5102" s="27"/>
      <c r="E5102" s="27"/>
      <c r="F5102" s="27">
        <v>0</v>
      </c>
      <c r="G5102" s="27">
        <v>0</v>
      </c>
      <c r="H5102" s="27">
        <v>0</v>
      </c>
      <c r="I5102" s="27">
        <v>1</v>
      </c>
      <c r="J5102" s="27">
        <v>0</v>
      </c>
      <c r="K5102" s="27">
        <v>1</v>
      </c>
      <c r="L5102" s="27">
        <v>1</v>
      </c>
      <c r="M5102" s="27">
        <v>0</v>
      </c>
      <c r="N5102" s="27">
        <v>0</v>
      </c>
      <c r="O5102" s="27">
        <v>0</v>
      </c>
      <c r="P5102" s="27"/>
      <c r="Q5102" s="27">
        <v>1093571441.5000002</v>
      </c>
      <c r="R5102" s="27">
        <v>0</v>
      </c>
      <c r="S5102" s="27">
        <v>1</v>
      </c>
      <c r="T5102" s="33">
        <v>1.2798279189511945</v>
      </c>
      <c r="U5102" s="27">
        <v>14766336</v>
      </c>
      <c r="V5102" s="27">
        <v>34728000</v>
      </c>
      <c r="W5102" s="27">
        <v>4322000</v>
      </c>
      <c r="X5102" s="27"/>
      <c r="Y5102" s="27">
        <v>92000000</v>
      </c>
      <c r="Z5102" s="27">
        <v>1</v>
      </c>
    </row>
    <row r="5103" spans="1:26">
      <c r="A5103" s="27">
        <v>1974</v>
      </c>
      <c r="B5103" t="s">
        <v>76</v>
      </c>
      <c r="C5103" s="27"/>
      <c r="D5103" s="27"/>
      <c r="E5103" s="27"/>
      <c r="F5103" s="27">
        <v>0</v>
      </c>
      <c r="G5103" s="27">
        <v>0</v>
      </c>
      <c r="H5103" s="27">
        <v>0</v>
      </c>
      <c r="I5103" s="27">
        <v>1</v>
      </c>
      <c r="J5103" s="27">
        <v>0</v>
      </c>
      <c r="K5103" s="27">
        <v>1</v>
      </c>
      <c r="L5103" s="27">
        <v>1</v>
      </c>
      <c r="M5103" s="27">
        <v>0</v>
      </c>
      <c r="N5103" s="27">
        <v>0</v>
      </c>
      <c r="O5103" s="27">
        <v>0</v>
      </c>
      <c r="P5103" s="27"/>
      <c r="Q5103" s="27">
        <v>1520900045.1428571</v>
      </c>
      <c r="R5103" s="27">
        <v>0</v>
      </c>
      <c r="S5103" s="27">
        <v>1</v>
      </c>
      <c r="T5103" s="33">
        <v>1.2793035310212315</v>
      </c>
      <c r="U5103" s="27">
        <v>12317464</v>
      </c>
      <c r="V5103" s="27">
        <v>40438000</v>
      </c>
      <c r="W5103" s="27">
        <v>7884000</v>
      </c>
      <c r="X5103" s="27"/>
      <c r="Y5103" s="27">
        <v>91400000</v>
      </c>
      <c r="Z5103" s="27">
        <v>1</v>
      </c>
    </row>
    <row r="5104" spans="1:26">
      <c r="A5104" s="27">
        <v>1975</v>
      </c>
      <c r="B5104" t="s">
        <v>76</v>
      </c>
      <c r="C5104" s="27"/>
      <c r="D5104" s="27"/>
      <c r="E5104" s="27"/>
      <c r="F5104" s="27">
        <v>0</v>
      </c>
      <c r="G5104" s="27">
        <v>0</v>
      </c>
      <c r="H5104" s="27">
        <v>0</v>
      </c>
      <c r="I5104" s="27">
        <v>1</v>
      </c>
      <c r="J5104" s="27">
        <v>0</v>
      </c>
      <c r="K5104" s="27">
        <v>1</v>
      </c>
      <c r="L5104" s="27">
        <v>1</v>
      </c>
      <c r="M5104" s="27">
        <v>0</v>
      </c>
      <c r="N5104" s="27">
        <v>0</v>
      </c>
      <c r="O5104" s="27">
        <v>0</v>
      </c>
      <c r="P5104" s="27"/>
      <c r="Q5104" s="27">
        <v>1590428522.6428573</v>
      </c>
      <c r="R5104" s="27">
        <v>0</v>
      </c>
      <c r="S5104" s="27">
        <v>1</v>
      </c>
      <c r="T5104" s="33">
        <v>0.94696688960437181</v>
      </c>
      <c r="U5104" s="27">
        <v>18145850</v>
      </c>
      <c r="V5104" s="27">
        <v>52280000</v>
      </c>
      <c r="W5104" s="27">
        <v>13450000</v>
      </c>
      <c r="X5104" s="27"/>
      <c r="Y5104" s="27">
        <v>55000000</v>
      </c>
      <c r="Z5104" s="27">
        <v>1</v>
      </c>
    </row>
    <row r="5105" spans="1:26">
      <c r="A5105" s="27">
        <v>1976</v>
      </c>
      <c r="B5105" t="s">
        <v>76</v>
      </c>
      <c r="C5105" s="27"/>
      <c r="D5105" s="27"/>
      <c r="E5105" s="27"/>
      <c r="F5105" s="27">
        <v>0</v>
      </c>
      <c r="G5105" s="27">
        <v>0</v>
      </c>
      <c r="H5105" s="27">
        <v>0</v>
      </c>
      <c r="I5105" s="27">
        <v>1</v>
      </c>
      <c r="J5105" s="27">
        <v>0</v>
      </c>
      <c r="K5105" s="27">
        <v>1</v>
      </c>
      <c r="L5105" s="27">
        <v>1</v>
      </c>
      <c r="M5105" s="27">
        <v>0</v>
      </c>
      <c r="N5105" s="27">
        <v>0</v>
      </c>
      <c r="O5105" s="27">
        <v>0</v>
      </c>
      <c r="P5105" s="27"/>
      <c r="Q5105" s="27">
        <v>1847871371.7142859</v>
      </c>
      <c r="R5105" s="27">
        <v>0</v>
      </c>
      <c r="S5105" s="27">
        <v>1</v>
      </c>
      <c r="T5105" s="33">
        <v>1.0219497573337515</v>
      </c>
      <c r="U5105" s="27">
        <v>10154394.199999999</v>
      </c>
      <c r="V5105" s="27">
        <v>63765000</v>
      </c>
      <c r="W5105" s="27">
        <v>19193000</v>
      </c>
      <c r="X5105" s="27"/>
      <c r="Y5105" s="27">
        <v>0</v>
      </c>
      <c r="Z5105" s="27">
        <v>1</v>
      </c>
    </row>
    <row r="5106" spans="1:26">
      <c r="A5106" s="27">
        <v>1977</v>
      </c>
      <c r="B5106" t="s">
        <v>76</v>
      </c>
      <c r="C5106" s="27"/>
      <c r="D5106" s="27"/>
      <c r="E5106" s="27"/>
      <c r="F5106" s="27">
        <v>0</v>
      </c>
      <c r="G5106" s="27">
        <v>0</v>
      </c>
      <c r="H5106" s="27">
        <v>0</v>
      </c>
      <c r="I5106" s="27">
        <v>1</v>
      </c>
      <c r="J5106" s="27">
        <v>0</v>
      </c>
      <c r="K5106" s="27">
        <v>1</v>
      </c>
      <c r="L5106" s="27">
        <v>1</v>
      </c>
      <c r="M5106" s="27">
        <v>0</v>
      </c>
      <c r="N5106" s="27">
        <v>0</v>
      </c>
      <c r="O5106" s="27">
        <v>0</v>
      </c>
      <c r="P5106" s="27"/>
      <c r="Q5106" s="27">
        <v>2239857060.5714288</v>
      </c>
      <c r="R5106" s="27">
        <v>0</v>
      </c>
      <c r="S5106" s="27">
        <v>1</v>
      </c>
      <c r="T5106" s="33">
        <v>1.0409624303569636</v>
      </c>
      <c r="U5106" s="27">
        <v>2429420</v>
      </c>
      <c r="V5106" s="27">
        <v>75195000</v>
      </c>
      <c r="W5106" s="27">
        <v>22300000</v>
      </c>
      <c r="X5106" s="27"/>
      <c r="Y5106" s="27">
        <v>0</v>
      </c>
      <c r="Z5106" s="27">
        <v>1</v>
      </c>
    </row>
    <row r="5107" spans="1:26">
      <c r="A5107" s="27">
        <v>1978</v>
      </c>
      <c r="B5107" t="s">
        <v>76</v>
      </c>
      <c r="C5107" s="27"/>
      <c r="D5107" s="27"/>
      <c r="E5107" s="27"/>
      <c r="F5107" s="27">
        <v>0</v>
      </c>
      <c r="G5107" s="27">
        <v>0</v>
      </c>
      <c r="H5107" s="27">
        <v>0</v>
      </c>
      <c r="I5107" s="27">
        <v>1</v>
      </c>
      <c r="J5107" s="27">
        <v>0</v>
      </c>
      <c r="K5107" s="27">
        <v>1</v>
      </c>
      <c r="L5107" s="27">
        <v>1</v>
      </c>
      <c r="M5107" s="27">
        <v>0</v>
      </c>
      <c r="N5107" s="27">
        <v>0</v>
      </c>
      <c r="O5107" s="27">
        <v>0</v>
      </c>
      <c r="P5107" s="27"/>
      <c r="Q5107" s="27">
        <v>2142128603.7857141</v>
      </c>
      <c r="R5107" s="27">
        <v>0</v>
      </c>
      <c r="S5107" s="27">
        <v>1</v>
      </c>
      <c r="T5107" s="33">
        <v>0.91734575384516981</v>
      </c>
      <c r="U5107" s="27">
        <v>2618607.9</v>
      </c>
      <c r="V5107" s="27">
        <v>80239000</v>
      </c>
      <c r="W5107" s="27">
        <v>23077000</v>
      </c>
      <c r="X5107" s="27"/>
      <c r="Y5107" s="27">
        <v>0</v>
      </c>
      <c r="Z5107" s="27">
        <v>1</v>
      </c>
    </row>
    <row r="5108" spans="1:26">
      <c r="A5108" s="27">
        <v>1979</v>
      </c>
      <c r="B5108" t="s">
        <v>76</v>
      </c>
      <c r="C5108" s="27"/>
      <c r="D5108" s="27"/>
      <c r="E5108" s="27"/>
      <c r="F5108" s="27">
        <v>0</v>
      </c>
      <c r="G5108" s="27">
        <v>0</v>
      </c>
      <c r="H5108" s="27">
        <v>0</v>
      </c>
      <c r="I5108" s="27">
        <v>1</v>
      </c>
      <c r="J5108" s="27">
        <v>0</v>
      </c>
      <c r="K5108" s="27">
        <v>1</v>
      </c>
      <c r="L5108" s="27">
        <v>1</v>
      </c>
      <c r="M5108" s="27">
        <v>0</v>
      </c>
      <c r="N5108" s="27">
        <v>0</v>
      </c>
      <c r="O5108" s="27">
        <v>0</v>
      </c>
      <c r="P5108" s="27"/>
      <c r="Q5108" s="27">
        <v>1527852635.6315787</v>
      </c>
      <c r="R5108" s="27">
        <v>0</v>
      </c>
      <c r="S5108" s="27">
        <v>1</v>
      </c>
      <c r="T5108" s="33">
        <v>0.9810294585578897</v>
      </c>
      <c r="U5108" s="27">
        <v>57317028.299999997</v>
      </c>
      <c r="V5108" s="27">
        <v>84589000</v>
      </c>
      <c r="W5108" s="27">
        <v>23216000</v>
      </c>
      <c r="X5108" s="27"/>
      <c r="Y5108" s="27">
        <v>0</v>
      </c>
      <c r="Z5108" s="27">
        <v>1</v>
      </c>
    </row>
    <row r="5109" spans="1:26">
      <c r="A5109" s="27">
        <v>1980</v>
      </c>
      <c r="B5109" t="s">
        <v>76</v>
      </c>
      <c r="C5109" s="27"/>
      <c r="D5109" s="27"/>
      <c r="E5109" s="27"/>
      <c r="F5109" s="27">
        <v>0</v>
      </c>
      <c r="G5109" s="27">
        <v>0</v>
      </c>
      <c r="H5109" s="27">
        <v>0</v>
      </c>
      <c r="I5109" s="27">
        <v>1</v>
      </c>
      <c r="J5109" s="27">
        <v>0</v>
      </c>
      <c r="K5109" s="27">
        <v>1</v>
      </c>
      <c r="L5109" s="27">
        <v>1</v>
      </c>
      <c r="M5109" s="27">
        <v>0</v>
      </c>
      <c r="N5109" s="27">
        <v>0</v>
      </c>
      <c r="O5109" s="27">
        <v>0</v>
      </c>
      <c r="P5109" s="27">
        <v>1832000000</v>
      </c>
      <c r="Q5109" s="27">
        <v>2189347367.5263157</v>
      </c>
      <c r="R5109" s="27">
        <v>0</v>
      </c>
      <c r="S5109" s="27">
        <v>1</v>
      </c>
      <c r="T5109" s="33">
        <v>0.94044734443210454</v>
      </c>
      <c r="U5109" s="27">
        <v>49300000</v>
      </c>
      <c r="V5109" s="27">
        <v>92509000</v>
      </c>
      <c r="W5109" s="27">
        <v>42479908.299999997</v>
      </c>
      <c r="X5109" s="27"/>
      <c r="Y5109" s="27">
        <v>0</v>
      </c>
      <c r="Z5109" s="27">
        <v>1</v>
      </c>
    </row>
    <row r="5110" spans="1:26">
      <c r="A5110" s="27">
        <v>1981</v>
      </c>
      <c r="B5110" t="s">
        <v>76</v>
      </c>
      <c r="C5110" s="27"/>
      <c r="D5110" s="27"/>
      <c r="E5110" s="27"/>
      <c r="F5110" s="27">
        <v>0</v>
      </c>
      <c r="G5110" s="27">
        <v>0</v>
      </c>
      <c r="H5110" s="27">
        <v>0</v>
      </c>
      <c r="I5110" s="27">
        <v>1</v>
      </c>
      <c r="J5110" s="27">
        <v>0</v>
      </c>
      <c r="K5110" s="27">
        <v>1</v>
      </c>
      <c r="L5110" s="27">
        <v>1</v>
      </c>
      <c r="M5110" s="27">
        <v>0</v>
      </c>
      <c r="N5110" s="27">
        <v>0</v>
      </c>
      <c r="O5110" s="27">
        <v>0</v>
      </c>
      <c r="P5110" s="27">
        <v>2156000000</v>
      </c>
      <c r="Q5110" s="27">
        <v>2448290109.6499996</v>
      </c>
      <c r="R5110" s="27">
        <v>0</v>
      </c>
      <c r="S5110" s="27">
        <v>1</v>
      </c>
      <c r="T5110" s="33">
        <v>0.83355014400471705</v>
      </c>
      <c r="U5110" s="27">
        <v>24700000</v>
      </c>
      <c r="V5110" s="27">
        <v>117662000</v>
      </c>
      <c r="W5110" s="27">
        <v>53256014</v>
      </c>
      <c r="X5110" s="27"/>
      <c r="Y5110" s="27">
        <v>0</v>
      </c>
      <c r="Z5110" s="27">
        <v>1</v>
      </c>
    </row>
    <row r="5111" spans="1:26">
      <c r="A5111" s="27">
        <v>1982</v>
      </c>
      <c r="B5111" t="s">
        <v>76</v>
      </c>
      <c r="C5111" s="27"/>
      <c r="D5111" s="27"/>
      <c r="E5111" s="27"/>
      <c r="F5111" s="27">
        <v>0</v>
      </c>
      <c r="G5111" s="27">
        <v>0</v>
      </c>
      <c r="H5111" s="27">
        <v>0</v>
      </c>
      <c r="I5111" s="27">
        <v>1</v>
      </c>
      <c r="J5111" s="27">
        <v>0</v>
      </c>
      <c r="K5111" s="27">
        <v>1</v>
      </c>
      <c r="L5111" s="27">
        <v>1</v>
      </c>
      <c r="M5111" s="27">
        <v>0</v>
      </c>
      <c r="N5111" s="27">
        <v>0</v>
      </c>
      <c r="O5111" s="27">
        <v>0</v>
      </c>
      <c r="P5111" s="27">
        <v>2497000000</v>
      </c>
      <c r="Q5111" s="27">
        <v>2465165179.6956525</v>
      </c>
      <c r="R5111" s="27">
        <v>0</v>
      </c>
      <c r="S5111" s="27">
        <v>1</v>
      </c>
      <c r="T5111" s="33">
        <v>0.78443295677873848</v>
      </c>
      <c r="U5111" s="27">
        <v>19300000</v>
      </c>
      <c r="V5111" s="27">
        <v>129268000</v>
      </c>
      <c r="W5111" s="27">
        <v>55429954.5</v>
      </c>
      <c r="X5111" s="27"/>
      <c r="Y5111" s="27">
        <v>0</v>
      </c>
      <c r="Z5111" s="27">
        <v>1</v>
      </c>
    </row>
    <row r="5112" spans="1:26">
      <c r="A5112" s="27">
        <v>1983</v>
      </c>
      <c r="B5112" t="s">
        <v>76</v>
      </c>
      <c r="C5112" s="27"/>
      <c r="D5112" s="27"/>
      <c r="E5112" s="27"/>
      <c r="F5112" s="27">
        <v>0</v>
      </c>
      <c r="G5112" s="27">
        <v>0</v>
      </c>
      <c r="H5112" s="27">
        <v>0</v>
      </c>
      <c r="I5112" s="27">
        <v>1</v>
      </c>
      <c r="J5112" s="27">
        <v>0</v>
      </c>
      <c r="K5112" s="27">
        <v>1</v>
      </c>
      <c r="L5112" s="27">
        <v>1</v>
      </c>
      <c r="M5112" s="27">
        <v>0</v>
      </c>
      <c r="N5112" s="27">
        <v>0</v>
      </c>
      <c r="O5112" s="27">
        <v>0</v>
      </c>
      <c r="P5112" s="27">
        <v>2900000000</v>
      </c>
      <c r="Q5112" s="27">
        <v>2743341724.083333</v>
      </c>
      <c r="R5112" s="27">
        <v>0</v>
      </c>
      <c r="S5112" s="27">
        <v>1</v>
      </c>
      <c r="T5112" s="33">
        <v>0.83426891623154475</v>
      </c>
      <c r="U5112" s="27">
        <v>13910000</v>
      </c>
      <c r="V5112" s="27">
        <v>145914000</v>
      </c>
      <c r="W5112" s="27">
        <v>57065473</v>
      </c>
      <c r="X5112" s="27"/>
      <c r="Y5112" s="27">
        <v>0</v>
      </c>
      <c r="Z5112" s="27">
        <v>1</v>
      </c>
    </row>
    <row r="5113" spans="1:26">
      <c r="A5113" s="27">
        <v>1984</v>
      </c>
      <c r="B5113" t="s">
        <v>76</v>
      </c>
      <c r="C5113" s="27"/>
      <c r="D5113" s="27"/>
      <c r="E5113" s="27"/>
      <c r="F5113" s="27">
        <v>0</v>
      </c>
      <c r="G5113" s="27">
        <v>0</v>
      </c>
      <c r="H5113" s="27">
        <v>0</v>
      </c>
      <c r="I5113" s="27">
        <v>1</v>
      </c>
      <c r="J5113" s="27">
        <v>0</v>
      </c>
      <c r="K5113" s="27">
        <v>1</v>
      </c>
      <c r="L5113" s="27">
        <v>1</v>
      </c>
      <c r="M5113" s="27">
        <v>0</v>
      </c>
      <c r="N5113" s="27">
        <v>0</v>
      </c>
      <c r="O5113" s="27">
        <v>0</v>
      </c>
      <c r="P5113" s="27">
        <v>3966000000</v>
      </c>
      <c r="Q5113" s="27">
        <v>3105517091.4137931</v>
      </c>
      <c r="R5113" s="27">
        <v>0</v>
      </c>
      <c r="S5113" s="27">
        <v>1</v>
      </c>
      <c r="T5113" s="33">
        <v>0.82999599794502654</v>
      </c>
      <c r="U5113" s="27">
        <v>8850000</v>
      </c>
      <c r="V5113" s="27">
        <v>134138000</v>
      </c>
      <c r="W5113" s="27">
        <v>58657819</v>
      </c>
      <c r="X5113" s="27"/>
      <c r="Y5113" s="27"/>
      <c r="Z5113" s="27">
        <v>1</v>
      </c>
    </row>
    <row r="5114" spans="1:26">
      <c r="A5114" s="27">
        <v>1985</v>
      </c>
      <c r="B5114" t="s">
        <v>76</v>
      </c>
      <c r="C5114" s="27"/>
      <c r="D5114" s="27"/>
      <c r="E5114" s="27"/>
      <c r="F5114" s="27">
        <v>10000000</v>
      </c>
      <c r="G5114" s="27">
        <v>0</v>
      </c>
      <c r="H5114" s="27">
        <v>0</v>
      </c>
      <c r="I5114" s="27">
        <v>1</v>
      </c>
      <c r="J5114" s="27">
        <v>0</v>
      </c>
      <c r="K5114" s="27">
        <v>1</v>
      </c>
      <c r="L5114" s="27">
        <v>1</v>
      </c>
      <c r="M5114" s="27">
        <v>0</v>
      </c>
      <c r="N5114" s="27">
        <v>0</v>
      </c>
      <c r="O5114" s="27">
        <v>0</v>
      </c>
      <c r="P5114" s="27">
        <v>3854000000</v>
      </c>
      <c r="Q5114" s="27">
        <v>2683816288.7906976</v>
      </c>
      <c r="R5114" s="27">
        <v>1</v>
      </c>
      <c r="S5114" s="27">
        <v>1</v>
      </c>
      <c r="T5114" s="33">
        <v>0.74915719568429318</v>
      </c>
      <c r="U5114" s="27">
        <v>0</v>
      </c>
      <c r="V5114" s="27">
        <v>163165000</v>
      </c>
      <c r="W5114" s="27">
        <v>59118838</v>
      </c>
      <c r="X5114" s="27"/>
      <c r="Y5114" s="27"/>
      <c r="Z5114" s="27">
        <v>1</v>
      </c>
    </row>
    <row r="5115" spans="1:26">
      <c r="A5115" s="27">
        <v>1986</v>
      </c>
      <c r="B5115" t="s">
        <v>76</v>
      </c>
      <c r="C5115" s="27"/>
      <c r="D5115" s="27"/>
      <c r="E5115" s="27"/>
      <c r="F5115" s="27">
        <v>20000000</v>
      </c>
      <c r="G5115" s="27">
        <v>0</v>
      </c>
      <c r="H5115" s="27">
        <v>0</v>
      </c>
      <c r="I5115" s="27">
        <v>1</v>
      </c>
      <c r="J5115" s="27">
        <v>0</v>
      </c>
      <c r="K5115" s="27">
        <v>1</v>
      </c>
      <c r="L5115" s="27">
        <v>1</v>
      </c>
      <c r="M5115" s="27">
        <v>0</v>
      </c>
      <c r="N5115" s="27">
        <v>0</v>
      </c>
      <c r="O5115" s="27">
        <v>0</v>
      </c>
      <c r="P5115" s="27">
        <v>5800000000</v>
      </c>
      <c r="Q5115" s="27">
        <v>2885710608.880795</v>
      </c>
      <c r="R5115" s="27">
        <v>1</v>
      </c>
      <c r="S5115" s="27">
        <v>1</v>
      </c>
      <c r="T5115" s="33">
        <v>0.7030572776909082</v>
      </c>
      <c r="U5115" s="27">
        <v>0</v>
      </c>
      <c r="V5115" s="27">
        <v>200414000</v>
      </c>
      <c r="W5115" s="27">
        <v>59605480</v>
      </c>
      <c r="X5115" s="27"/>
      <c r="Y5115" s="27"/>
      <c r="Z5115" s="27">
        <v>1</v>
      </c>
    </row>
    <row r="5116" spans="1:26">
      <c r="A5116" s="27">
        <v>1987</v>
      </c>
      <c r="B5116" t="s">
        <v>76</v>
      </c>
      <c r="C5116" s="27"/>
      <c r="D5116" s="27"/>
      <c r="E5116" s="27"/>
      <c r="F5116" s="27">
        <v>0</v>
      </c>
      <c r="G5116" s="27">
        <v>0</v>
      </c>
      <c r="H5116" s="27">
        <v>0</v>
      </c>
      <c r="I5116" s="27">
        <v>1</v>
      </c>
      <c r="J5116" s="27">
        <v>0</v>
      </c>
      <c r="K5116" s="27">
        <v>1</v>
      </c>
      <c r="L5116" s="27">
        <v>1</v>
      </c>
      <c r="M5116" s="27">
        <v>0</v>
      </c>
      <c r="N5116" s="27">
        <v>0</v>
      </c>
      <c r="O5116" s="27">
        <v>0</v>
      </c>
      <c r="P5116" s="27">
        <v>3409000000</v>
      </c>
      <c r="Q5116" s="27">
        <v>3851213727.6785712</v>
      </c>
      <c r="R5116" s="27">
        <v>1</v>
      </c>
      <c r="S5116" s="27">
        <v>1</v>
      </c>
      <c r="T5116" s="33">
        <v>0.74330063470010233</v>
      </c>
      <c r="U5116" s="27">
        <v>0</v>
      </c>
      <c r="V5116" s="27">
        <v>247556000</v>
      </c>
      <c r="W5116" s="27">
        <v>60367774</v>
      </c>
      <c r="X5116" s="27"/>
      <c r="Y5116" s="27"/>
      <c r="Z5116" s="27">
        <v>1</v>
      </c>
    </row>
    <row r="5117" spans="1:26">
      <c r="A5117" s="27">
        <v>1988</v>
      </c>
      <c r="B5117" t="s">
        <v>76</v>
      </c>
      <c r="C5117" s="27"/>
      <c r="D5117" s="27"/>
      <c r="E5117" s="27"/>
      <c r="F5117" s="27">
        <v>0</v>
      </c>
      <c r="G5117" s="27">
        <v>0</v>
      </c>
      <c r="H5117" s="27">
        <v>0</v>
      </c>
      <c r="I5117" s="27">
        <v>1</v>
      </c>
      <c r="J5117" s="27">
        <v>0</v>
      </c>
      <c r="K5117" s="27">
        <v>1</v>
      </c>
      <c r="L5117" s="27">
        <v>1</v>
      </c>
      <c r="M5117" s="27">
        <v>0</v>
      </c>
      <c r="N5117" s="27">
        <v>0</v>
      </c>
      <c r="O5117" s="27">
        <v>0</v>
      </c>
      <c r="P5117" s="27">
        <v>1499000000</v>
      </c>
      <c r="Q5117" s="27">
        <v>2630904261.8324676</v>
      </c>
      <c r="R5117" s="27">
        <v>1</v>
      </c>
      <c r="S5117" s="27">
        <v>1</v>
      </c>
      <c r="T5117" s="33">
        <v>0.80560957079318884</v>
      </c>
      <c r="U5117" s="27">
        <v>0</v>
      </c>
      <c r="V5117" s="27">
        <v>227177000</v>
      </c>
      <c r="W5117" s="27">
        <v>60083230</v>
      </c>
      <c r="X5117" s="27"/>
      <c r="Y5117" s="27"/>
      <c r="Z5117" s="27">
        <v>1</v>
      </c>
    </row>
    <row r="5118" spans="1:26">
      <c r="A5118" s="27">
        <v>1989</v>
      </c>
      <c r="B5118" t="s">
        <v>76</v>
      </c>
      <c r="C5118" s="27"/>
      <c r="D5118" s="27"/>
      <c r="E5118" s="27"/>
      <c r="F5118" s="27">
        <v>0</v>
      </c>
      <c r="G5118" s="27">
        <v>0</v>
      </c>
      <c r="H5118" s="27">
        <v>0</v>
      </c>
      <c r="I5118" s="27">
        <v>1</v>
      </c>
      <c r="J5118" s="27">
        <v>0</v>
      </c>
      <c r="K5118" s="27">
        <v>1</v>
      </c>
      <c r="L5118" s="27">
        <v>1</v>
      </c>
      <c r="M5118" s="27">
        <v>0</v>
      </c>
      <c r="N5118" s="27">
        <v>0</v>
      </c>
      <c r="O5118" s="27">
        <v>0</v>
      </c>
      <c r="P5118" s="27">
        <v>2081999999.9999998</v>
      </c>
      <c r="Q5118" s="27">
        <v>1013184745.7071515</v>
      </c>
      <c r="R5118" s="27">
        <v>1</v>
      </c>
      <c r="S5118" s="27">
        <v>1</v>
      </c>
      <c r="T5118" s="33">
        <v>0.74679040704290955</v>
      </c>
      <c r="U5118" s="27">
        <v>0</v>
      </c>
      <c r="V5118" s="27">
        <v>220961000</v>
      </c>
      <c r="W5118" s="27">
        <v>59958224</v>
      </c>
      <c r="X5118" s="27"/>
      <c r="Y5118" s="27"/>
      <c r="Z5118" s="27">
        <v>1</v>
      </c>
    </row>
    <row r="5119" spans="1:26">
      <c r="A5119" s="27">
        <v>1990</v>
      </c>
      <c r="B5119" t="s">
        <v>76</v>
      </c>
      <c r="C5119" s="27"/>
      <c r="D5119" s="27"/>
      <c r="E5119" s="27"/>
      <c r="F5119" s="27">
        <v>0</v>
      </c>
      <c r="G5119" s="27">
        <v>0</v>
      </c>
      <c r="H5119" s="27">
        <v>0</v>
      </c>
      <c r="I5119" s="27">
        <v>1</v>
      </c>
      <c r="J5119" s="27">
        <v>0</v>
      </c>
      <c r="K5119" s="27">
        <v>1</v>
      </c>
      <c r="L5119" s="27">
        <v>1</v>
      </c>
      <c r="M5119" s="27">
        <v>0</v>
      </c>
      <c r="N5119" s="27">
        <v>0</v>
      </c>
      <c r="O5119" s="27">
        <v>0</v>
      </c>
      <c r="P5119" s="27">
        <v>519000000</v>
      </c>
      <c r="Q5119" s="27">
        <v>1009455483.8709677</v>
      </c>
      <c r="R5119" s="27">
        <v>1</v>
      </c>
      <c r="S5119" s="27">
        <v>1</v>
      </c>
      <c r="T5119" s="33">
        <v>0.70566019682121295</v>
      </c>
      <c r="U5119" s="27">
        <v>0</v>
      </c>
      <c r="V5119" s="27">
        <v>239082000</v>
      </c>
      <c r="W5119" s="27">
        <v>60281374</v>
      </c>
      <c r="X5119" s="27"/>
      <c r="Y5119" s="27"/>
      <c r="Z5119" s="27">
        <v>1</v>
      </c>
    </row>
    <row r="5120" spans="1:26">
      <c r="A5120" s="27">
        <v>1991</v>
      </c>
      <c r="B5120" t="s">
        <v>76</v>
      </c>
      <c r="C5120" s="27"/>
      <c r="D5120" s="27"/>
      <c r="E5120" s="27"/>
      <c r="F5120" s="27">
        <v>0</v>
      </c>
      <c r="G5120" s="27">
        <v>0</v>
      </c>
      <c r="H5120" s="27">
        <v>0</v>
      </c>
      <c r="I5120" s="27">
        <v>1</v>
      </c>
      <c r="J5120" s="27">
        <v>0</v>
      </c>
      <c r="K5120" s="27">
        <v>1</v>
      </c>
      <c r="L5120" s="27">
        <v>1</v>
      </c>
      <c r="M5120" s="27">
        <v>0</v>
      </c>
      <c r="N5120" s="27">
        <v>0</v>
      </c>
      <c r="O5120" s="27">
        <v>0</v>
      </c>
      <c r="P5120" s="27">
        <v>3678000000</v>
      </c>
      <c r="Q5120" s="27">
        <v>1488804123.7113404</v>
      </c>
      <c r="R5120" s="27">
        <v>1</v>
      </c>
      <c r="S5120" s="27">
        <v>1</v>
      </c>
      <c r="T5120" s="33">
        <v>0.64778014054484578</v>
      </c>
      <c r="U5120" s="27">
        <v>24360223.800000001</v>
      </c>
      <c r="V5120" s="27">
        <v>123546000</v>
      </c>
      <c r="W5120" s="27">
        <v>113380470.3</v>
      </c>
      <c r="X5120" s="27"/>
      <c r="Y5120" s="27"/>
      <c r="Z5120" s="27">
        <v>1</v>
      </c>
    </row>
    <row r="5121" spans="1:26">
      <c r="A5121" s="27">
        <v>1992</v>
      </c>
      <c r="B5121" t="s">
        <v>76</v>
      </c>
      <c r="C5121" s="27"/>
      <c r="D5121" s="27"/>
      <c r="E5121" s="27"/>
      <c r="F5121" s="27">
        <v>0</v>
      </c>
      <c r="G5121" s="27">
        <v>0</v>
      </c>
      <c r="H5121" s="27">
        <v>0</v>
      </c>
      <c r="I5121" s="27">
        <v>1</v>
      </c>
      <c r="J5121" s="27">
        <v>0</v>
      </c>
      <c r="K5121" s="27">
        <v>1</v>
      </c>
      <c r="L5121" s="27">
        <v>1</v>
      </c>
      <c r="M5121" s="27">
        <v>0</v>
      </c>
      <c r="N5121" s="27">
        <v>0</v>
      </c>
      <c r="O5121" s="27">
        <v>0</v>
      </c>
      <c r="P5121" s="27">
        <v>3894000000</v>
      </c>
      <c r="Q5121" s="27">
        <v>1792800000</v>
      </c>
      <c r="R5121" s="27">
        <v>0</v>
      </c>
      <c r="S5121" s="27">
        <v>1</v>
      </c>
      <c r="T5121" s="33">
        <v>0.62587770846912083</v>
      </c>
      <c r="U5121" s="27">
        <v>23416250</v>
      </c>
      <c r="V5121" s="27">
        <v>103902000</v>
      </c>
      <c r="W5121" s="27">
        <v>181930000</v>
      </c>
      <c r="X5121" s="27"/>
      <c r="Y5121" s="27"/>
      <c r="Z5121" s="27">
        <v>1</v>
      </c>
    </row>
    <row r="5122" spans="1:26">
      <c r="A5122" s="27">
        <v>1993</v>
      </c>
      <c r="B5122" t="s">
        <v>76</v>
      </c>
      <c r="C5122" s="27"/>
      <c r="D5122" s="27"/>
      <c r="E5122" s="27"/>
      <c r="F5122" s="27">
        <v>0</v>
      </c>
      <c r="G5122" s="27">
        <v>0</v>
      </c>
      <c r="H5122" s="27">
        <v>0</v>
      </c>
      <c r="I5122" s="27">
        <v>1</v>
      </c>
      <c r="J5122" s="27">
        <v>0</v>
      </c>
      <c r="K5122" s="27">
        <v>1</v>
      </c>
      <c r="L5122" s="27">
        <v>1</v>
      </c>
      <c r="M5122" s="27">
        <v>0</v>
      </c>
      <c r="N5122" s="27">
        <v>0</v>
      </c>
      <c r="O5122" s="27">
        <v>0</v>
      </c>
      <c r="P5122" s="27">
        <v>3726000000</v>
      </c>
      <c r="Q5122" s="27">
        <v>1756454248.3660131</v>
      </c>
      <c r="R5122" s="27">
        <v>0</v>
      </c>
      <c r="S5122" s="27">
        <v>1</v>
      </c>
      <c r="T5122" s="33">
        <v>0.648154718576755</v>
      </c>
      <c r="U5122" s="27">
        <v>23391726</v>
      </c>
      <c r="V5122" s="27">
        <v>86864000</v>
      </c>
      <c r="W5122" s="27">
        <v>195933000</v>
      </c>
      <c r="X5122" s="27"/>
      <c r="Y5122" s="27"/>
      <c r="Z5122" s="27">
        <v>1</v>
      </c>
    </row>
    <row r="5123" spans="1:26">
      <c r="A5123" s="27">
        <v>1994</v>
      </c>
      <c r="B5123" t="s">
        <v>76</v>
      </c>
      <c r="C5123" s="27"/>
      <c r="D5123" s="27"/>
      <c r="E5123" s="27"/>
      <c r="F5123" s="27">
        <v>0</v>
      </c>
      <c r="G5123" s="27">
        <v>0</v>
      </c>
      <c r="H5123" s="27">
        <v>0</v>
      </c>
      <c r="I5123" s="27">
        <v>1</v>
      </c>
      <c r="J5123" s="27">
        <v>0</v>
      </c>
      <c r="K5123" s="27">
        <v>1</v>
      </c>
      <c r="L5123" s="27">
        <v>1</v>
      </c>
      <c r="M5123" s="27">
        <v>0</v>
      </c>
      <c r="N5123" s="27">
        <v>0</v>
      </c>
      <c r="O5123" s="27">
        <v>0</v>
      </c>
      <c r="P5123" s="27">
        <v>3861000000</v>
      </c>
      <c r="Q5123" s="27">
        <v>3863185119.0476193</v>
      </c>
      <c r="R5123" s="27">
        <v>0</v>
      </c>
      <c r="S5123" s="27">
        <v>1</v>
      </c>
      <c r="T5123" s="33">
        <v>0.69545665111729171</v>
      </c>
      <c r="U5123" s="27">
        <v>50979420.299999997</v>
      </c>
      <c r="V5123" s="27">
        <v>75875000</v>
      </c>
      <c r="W5123" s="27">
        <v>253941000</v>
      </c>
      <c r="X5123" s="27"/>
      <c r="Y5123" s="27"/>
      <c r="Z5123" s="27">
        <v>1</v>
      </c>
    </row>
    <row r="5124" spans="1:26">
      <c r="A5124" s="27">
        <v>1995</v>
      </c>
      <c r="B5124" t="s">
        <v>76</v>
      </c>
      <c r="C5124" s="27"/>
      <c r="D5124" s="27"/>
      <c r="E5124" s="27"/>
      <c r="F5124" s="27">
        <v>0</v>
      </c>
      <c r="G5124" s="27">
        <v>0</v>
      </c>
      <c r="H5124" s="27">
        <v>0</v>
      </c>
      <c r="I5124" s="27">
        <v>1</v>
      </c>
      <c r="J5124" s="27">
        <v>0</v>
      </c>
      <c r="K5124" s="27">
        <v>1</v>
      </c>
      <c r="L5124" s="27">
        <v>1</v>
      </c>
      <c r="M5124" s="27">
        <v>0</v>
      </c>
      <c r="N5124" s="27">
        <v>0</v>
      </c>
      <c r="O5124" s="27">
        <v>0</v>
      </c>
      <c r="P5124" s="27">
        <v>4139999999.9999995</v>
      </c>
      <c r="Q5124" s="27">
        <v>4140470000</v>
      </c>
      <c r="R5124" s="27">
        <v>0</v>
      </c>
      <c r="S5124" s="27">
        <v>1</v>
      </c>
      <c r="T5124" s="33">
        <v>0.69736071622307827</v>
      </c>
      <c r="U5124" s="27">
        <v>39252255.200000003</v>
      </c>
      <c r="V5124" s="27">
        <v>65072000</v>
      </c>
      <c r="W5124" s="27">
        <v>276220000</v>
      </c>
      <c r="X5124" s="27"/>
      <c r="Y5124" s="27"/>
      <c r="Z5124" s="27">
        <v>1</v>
      </c>
    </row>
    <row r="5125" spans="1:26">
      <c r="A5125" s="27">
        <v>1996</v>
      </c>
      <c r="B5125" t="s">
        <v>76</v>
      </c>
      <c r="C5125" s="27"/>
      <c r="D5125" s="27"/>
      <c r="E5125" s="27"/>
      <c r="F5125" s="27">
        <v>0</v>
      </c>
      <c r="G5125" s="27">
        <v>0</v>
      </c>
      <c r="H5125" s="27">
        <v>0</v>
      </c>
      <c r="I5125" s="27">
        <v>1</v>
      </c>
      <c r="J5125" s="27">
        <v>0</v>
      </c>
      <c r="K5125" s="27">
        <v>1</v>
      </c>
      <c r="L5125" s="27">
        <v>1</v>
      </c>
      <c r="M5125" s="27">
        <v>0</v>
      </c>
      <c r="N5125" s="27">
        <v>0</v>
      </c>
      <c r="O5125" s="27">
        <v>0</v>
      </c>
      <c r="P5125" s="27">
        <v>4308000000</v>
      </c>
      <c r="Q5125" s="27">
        <v>4308351902.7860107</v>
      </c>
      <c r="R5125" s="27">
        <v>0</v>
      </c>
      <c r="S5125" s="27">
        <v>1</v>
      </c>
      <c r="T5125" s="33">
        <v>0.69966405838602452</v>
      </c>
      <c r="U5125" s="27">
        <v>28787959.800000001</v>
      </c>
      <c r="V5125" s="27">
        <v>43981000</v>
      </c>
      <c r="W5125" s="27">
        <v>335278000</v>
      </c>
      <c r="X5125" s="27"/>
      <c r="Y5125" s="27"/>
      <c r="Z5125" s="27">
        <v>1</v>
      </c>
    </row>
    <row r="5126" spans="1:26">
      <c r="A5126" s="27">
        <v>1997</v>
      </c>
      <c r="B5126" t="s">
        <v>76</v>
      </c>
      <c r="C5126" s="27"/>
      <c r="D5126" s="27"/>
      <c r="E5126" s="27"/>
      <c r="F5126" s="27">
        <v>0</v>
      </c>
      <c r="G5126" s="27">
        <v>0</v>
      </c>
      <c r="H5126" s="27">
        <v>0</v>
      </c>
      <c r="I5126" s="27">
        <v>1</v>
      </c>
      <c r="J5126" s="27">
        <v>0</v>
      </c>
      <c r="K5126" s="27">
        <v>1</v>
      </c>
      <c r="L5126" s="27">
        <v>1</v>
      </c>
      <c r="M5126" s="27">
        <v>0</v>
      </c>
      <c r="N5126" s="27">
        <v>0</v>
      </c>
      <c r="O5126" s="27">
        <v>0</v>
      </c>
      <c r="P5126" s="27">
        <v>4390000000</v>
      </c>
      <c r="Q5126" s="27">
        <v>4389965590.9653788</v>
      </c>
      <c r="R5126" s="27">
        <v>0</v>
      </c>
      <c r="S5126" s="27">
        <v>1</v>
      </c>
      <c r="T5126" s="33">
        <v>0.71538944173936525</v>
      </c>
      <c r="U5126" s="27">
        <v>27011984.199999999</v>
      </c>
      <c r="V5126" s="27">
        <v>23996000</v>
      </c>
      <c r="W5126" s="27">
        <v>367774000</v>
      </c>
      <c r="X5126" s="27"/>
      <c r="Y5126" s="27"/>
      <c r="Z5126" s="27">
        <v>1</v>
      </c>
    </row>
    <row r="5127" spans="1:26">
      <c r="A5127" s="27">
        <v>1998</v>
      </c>
      <c r="B5127" t="s">
        <v>76</v>
      </c>
      <c r="C5127" s="27"/>
      <c r="D5127" s="27"/>
      <c r="E5127" s="27"/>
      <c r="F5127" s="27">
        <v>0</v>
      </c>
      <c r="G5127" s="27">
        <v>0</v>
      </c>
      <c r="H5127" s="27">
        <v>0</v>
      </c>
      <c r="I5127" s="27">
        <v>1</v>
      </c>
      <c r="J5127" s="27">
        <v>0</v>
      </c>
      <c r="K5127" s="27">
        <v>1</v>
      </c>
      <c r="L5127" s="27">
        <v>1</v>
      </c>
      <c r="M5127" s="27">
        <v>0</v>
      </c>
      <c r="N5127" s="27">
        <v>0</v>
      </c>
      <c r="O5127" s="27">
        <v>0</v>
      </c>
      <c r="P5127" s="27">
        <v>4635000000</v>
      </c>
      <c r="Q5127" s="27">
        <v>4635267224.8419495</v>
      </c>
      <c r="R5127" s="27">
        <v>0</v>
      </c>
      <c r="S5127" s="27">
        <v>1</v>
      </c>
      <c r="T5127" s="33">
        <v>0.63293736472878814</v>
      </c>
      <c r="U5127" s="27">
        <v>51869010.399999999</v>
      </c>
      <c r="V5127" s="27">
        <v>15206000</v>
      </c>
      <c r="W5127" s="27">
        <v>487304000</v>
      </c>
      <c r="X5127" s="27"/>
      <c r="Y5127" s="27"/>
      <c r="Z5127" s="27">
        <v>1</v>
      </c>
    </row>
    <row r="5128" spans="1:26">
      <c r="A5128" s="27">
        <v>1999</v>
      </c>
      <c r="B5128" t="s">
        <v>76</v>
      </c>
      <c r="C5128" s="27"/>
      <c r="D5128" s="27"/>
      <c r="E5128" s="27"/>
      <c r="F5128" s="27">
        <v>0</v>
      </c>
      <c r="G5128" s="27">
        <v>0</v>
      </c>
      <c r="H5128" s="27">
        <v>0</v>
      </c>
      <c r="I5128" s="27">
        <v>1</v>
      </c>
      <c r="J5128" s="27">
        <v>0</v>
      </c>
      <c r="K5128" s="27">
        <v>1</v>
      </c>
      <c r="L5128" s="27">
        <v>1</v>
      </c>
      <c r="M5128" s="27">
        <v>0</v>
      </c>
      <c r="N5128" s="27">
        <v>0</v>
      </c>
      <c r="O5128" s="27">
        <v>0</v>
      </c>
      <c r="P5128" s="27">
        <v>4856000000</v>
      </c>
      <c r="Q5128" s="27">
        <v>4855717874.6824722</v>
      </c>
      <c r="R5128" s="27">
        <v>0</v>
      </c>
      <c r="S5128" s="27">
        <v>1</v>
      </c>
      <c r="T5128" s="33">
        <v>0.59173831677950461</v>
      </c>
      <c r="U5128" s="27">
        <v>182044231.30000001</v>
      </c>
      <c r="V5128" s="27">
        <v>9414000</v>
      </c>
      <c r="W5128" s="27">
        <v>597677000</v>
      </c>
      <c r="X5128" s="27"/>
      <c r="Y5128" s="27"/>
      <c r="Z5128" s="27">
        <v>1</v>
      </c>
    </row>
    <row r="5129" spans="1:26">
      <c r="A5129" s="27">
        <v>2000</v>
      </c>
      <c r="B5129" t="s">
        <v>76</v>
      </c>
      <c r="C5129" s="27"/>
      <c r="D5129" s="27"/>
      <c r="E5129" s="27"/>
      <c r="F5129" s="27">
        <v>4065684</v>
      </c>
      <c r="G5129" s="27">
        <v>0</v>
      </c>
      <c r="H5129" s="27">
        <v>0</v>
      </c>
      <c r="I5129" s="27">
        <v>1</v>
      </c>
      <c r="J5129" s="27">
        <v>0</v>
      </c>
      <c r="K5129" s="27">
        <v>1</v>
      </c>
      <c r="L5129" s="27">
        <v>1</v>
      </c>
      <c r="M5129" s="27">
        <v>0</v>
      </c>
      <c r="N5129" s="27">
        <v>0</v>
      </c>
      <c r="O5129" s="27">
        <v>0</v>
      </c>
      <c r="P5129" s="27">
        <v>5109000000</v>
      </c>
      <c r="Q5129" s="27">
        <v>5107329007.0921993</v>
      </c>
      <c r="R5129" s="27">
        <v>1</v>
      </c>
      <c r="S5129" s="27">
        <v>1</v>
      </c>
      <c r="T5129" s="33">
        <v>0.62919927379193319</v>
      </c>
      <c r="U5129" s="27">
        <v>193895157.40000001</v>
      </c>
      <c r="V5129" s="27">
        <v>4648000</v>
      </c>
      <c r="W5129" s="27">
        <v>654370000</v>
      </c>
      <c r="X5129" s="27"/>
      <c r="Y5129" s="27"/>
      <c r="Z5129" s="27">
        <v>1</v>
      </c>
    </row>
    <row r="5130" spans="1:26">
      <c r="A5130" s="27">
        <v>2001</v>
      </c>
      <c r="B5130" t="s">
        <v>76</v>
      </c>
      <c r="C5130" s="27"/>
      <c r="D5130" s="27"/>
      <c r="E5130" s="27"/>
      <c r="F5130" s="27">
        <v>0</v>
      </c>
      <c r="G5130" s="27">
        <v>0</v>
      </c>
      <c r="H5130" s="27">
        <v>0</v>
      </c>
      <c r="I5130" s="27">
        <v>1</v>
      </c>
      <c r="J5130" s="27">
        <v>0</v>
      </c>
      <c r="K5130" s="27">
        <v>1</v>
      </c>
      <c r="L5130" s="27">
        <v>1</v>
      </c>
      <c r="M5130" s="27">
        <v>0</v>
      </c>
      <c r="N5130" s="27">
        <v>0</v>
      </c>
      <c r="O5130" s="27">
        <v>0</v>
      </c>
      <c r="P5130" s="27">
        <v>5335000000</v>
      </c>
      <c r="Q5130" s="27">
        <v>5323146565.7031498</v>
      </c>
      <c r="R5130" s="27">
        <v>1</v>
      </c>
      <c r="S5130" s="27">
        <v>1</v>
      </c>
      <c r="T5130" s="33">
        <v>0.61588871891054842</v>
      </c>
      <c r="U5130" s="27">
        <v>181990841.5</v>
      </c>
      <c r="V5130" s="27">
        <v>0</v>
      </c>
      <c r="W5130" s="27">
        <v>690608000</v>
      </c>
      <c r="X5130" s="27"/>
      <c r="Y5130" s="27"/>
      <c r="Z5130" s="27">
        <v>1</v>
      </c>
    </row>
    <row r="5131" spans="1:26">
      <c r="A5131" s="27">
        <v>2002</v>
      </c>
      <c r="B5131" t="s">
        <v>76</v>
      </c>
      <c r="C5131" s="27"/>
      <c r="D5131" s="27"/>
      <c r="E5131" s="27"/>
      <c r="F5131" s="27">
        <v>0</v>
      </c>
      <c r="G5131" s="27">
        <v>0</v>
      </c>
      <c r="H5131" s="27">
        <v>0</v>
      </c>
      <c r="I5131" s="27">
        <v>1</v>
      </c>
      <c r="J5131" s="27">
        <v>0</v>
      </c>
      <c r="K5131" s="27">
        <v>1</v>
      </c>
      <c r="L5131" s="27">
        <v>1</v>
      </c>
      <c r="M5131" s="27">
        <v>0</v>
      </c>
      <c r="N5131" s="27">
        <v>0</v>
      </c>
      <c r="O5131" s="27">
        <v>0</v>
      </c>
      <c r="P5131" s="27">
        <v>5224000000</v>
      </c>
      <c r="Q5131" s="27">
        <v>5224213017.5438595</v>
      </c>
      <c r="R5131" s="27">
        <v>1</v>
      </c>
      <c r="S5131" s="27">
        <v>1</v>
      </c>
      <c r="T5131" s="33">
        <v>0.62466195784303247</v>
      </c>
      <c r="U5131" s="27">
        <v>200901708.5</v>
      </c>
      <c r="V5131" s="27">
        <v>0</v>
      </c>
      <c r="W5131" s="27">
        <v>811002000</v>
      </c>
      <c r="X5131" s="27"/>
      <c r="Y5131" s="27"/>
      <c r="Z5131" s="27">
        <v>1</v>
      </c>
    </row>
    <row r="5132" spans="1:26">
      <c r="A5132" s="27">
        <v>2003</v>
      </c>
      <c r="B5132" t="s">
        <v>76</v>
      </c>
      <c r="C5132" s="27"/>
      <c r="D5132" s="27"/>
      <c r="E5132" s="27"/>
      <c r="F5132" s="27">
        <v>0</v>
      </c>
      <c r="G5132" s="27">
        <v>0</v>
      </c>
      <c r="H5132" s="27">
        <v>0</v>
      </c>
      <c r="I5132" s="27">
        <v>1</v>
      </c>
      <c r="J5132" s="27">
        <v>0</v>
      </c>
      <c r="K5132" s="27">
        <v>1</v>
      </c>
      <c r="L5132" s="27">
        <v>1</v>
      </c>
      <c r="M5132" s="27">
        <v>0</v>
      </c>
      <c r="N5132" s="27">
        <v>0</v>
      </c>
      <c r="O5132" s="27">
        <v>0</v>
      </c>
      <c r="P5132" s="27">
        <v>5322000000</v>
      </c>
      <c r="Q5132" s="27">
        <v>5322454925.8474579</v>
      </c>
      <c r="R5132" s="27">
        <v>1</v>
      </c>
      <c r="S5132" s="27">
        <v>1</v>
      </c>
      <c r="T5132" s="33">
        <v>0.61793375018798091</v>
      </c>
      <c r="U5132" s="27">
        <v>242187848.5</v>
      </c>
      <c r="V5132" s="27">
        <v>0</v>
      </c>
      <c r="W5132" s="27">
        <v>997635000</v>
      </c>
      <c r="X5132" s="27"/>
      <c r="Y5132" s="27"/>
      <c r="Z5132" s="27">
        <v>1</v>
      </c>
    </row>
    <row r="5133" spans="1:26">
      <c r="A5133" s="27">
        <v>2004</v>
      </c>
      <c r="B5133" t="s">
        <v>76</v>
      </c>
      <c r="C5133" s="27"/>
      <c r="D5133" s="27"/>
      <c r="E5133" s="27"/>
      <c r="F5133" s="27">
        <v>0</v>
      </c>
      <c r="G5133" s="27">
        <v>0</v>
      </c>
      <c r="H5133" s="27">
        <v>0</v>
      </c>
      <c r="I5133" s="27">
        <v>1</v>
      </c>
      <c r="J5133" s="27">
        <v>0</v>
      </c>
      <c r="K5133" s="27">
        <v>1</v>
      </c>
      <c r="L5133" s="27">
        <v>1</v>
      </c>
      <c r="M5133" s="27">
        <v>0</v>
      </c>
      <c r="N5133" s="27">
        <v>0</v>
      </c>
      <c r="O5133" s="27">
        <v>0</v>
      </c>
      <c r="P5133" s="27">
        <v>5793000000</v>
      </c>
      <c r="Q5133" s="27">
        <v>5795568204.6453238</v>
      </c>
      <c r="R5133" s="27">
        <v>1</v>
      </c>
      <c r="S5133" s="27">
        <v>1</v>
      </c>
      <c r="T5133" s="33">
        <v>0.67108711240801089</v>
      </c>
      <c r="U5133" s="27">
        <v>277974812.89999998</v>
      </c>
      <c r="V5133" s="27">
        <v>0</v>
      </c>
      <c r="W5133" s="27">
        <v>1166845000</v>
      </c>
      <c r="X5133" s="27"/>
      <c r="Y5133" s="27"/>
      <c r="Z5133" s="27">
        <v>1</v>
      </c>
    </row>
    <row r="5134" spans="1:26">
      <c r="A5134" s="27">
        <v>2005</v>
      </c>
      <c r="B5134" t="s">
        <v>76</v>
      </c>
      <c r="C5134" s="27"/>
      <c r="D5134" s="27"/>
      <c r="E5134" s="27"/>
      <c r="F5134" s="27">
        <v>0</v>
      </c>
      <c r="G5134" s="27">
        <v>0</v>
      </c>
      <c r="H5134" s="27">
        <v>0</v>
      </c>
      <c r="I5134" s="27">
        <v>1</v>
      </c>
      <c r="J5134" s="27">
        <v>0</v>
      </c>
      <c r="K5134" s="27">
        <v>1</v>
      </c>
      <c r="L5134" s="27">
        <v>1</v>
      </c>
      <c r="M5134" s="27">
        <v>0</v>
      </c>
      <c r="N5134" s="27">
        <v>0</v>
      </c>
      <c r="O5134" s="27">
        <v>0</v>
      </c>
      <c r="P5134" s="27">
        <v>6321000000</v>
      </c>
      <c r="Q5134" s="27">
        <v>6321335612.2223349</v>
      </c>
      <c r="R5134" s="27">
        <v>1</v>
      </c>
      <c r="S5134" s="27">
        <v>1</v>
      </c>
      <c r="T5134" s="33">
        <v>0.69599608558540027</v>
      </c>
      <c r="U5134" s="27">
        <v>228631746.30000001</v>
      </c>
      <c r="V5134" s="27">
        <v>0</v>
      </c>
      <c r="W5134" s="27">
        <v>1135673000</v>
      </c>
      <c r="X5134" s="27"/>
      <c r="Y5134" s="27"/>
      <c r="Z5134" s="27">
        <v>1</v>
      </c>
    </row>
    <row r="5135" spans="1:26">
      <c r="A5135" s="27">
        <v>2006</v>
      </c>
      <c r="B5135" t="s">
        <v>76</v>
      </c>
      <c r="C5135" s="27"/>
      <c r="D5135" s="27"/>
      <c r="E5135" s="27"/>
      <c r="F5135" s="27">
        <v>0</v>
      </c>
      <c r="G5135" s="27">
        <v>0</v>
      </c>
      <c r="H5135" s="27">
        <v>0</v>
      </c>
      <c r="I5135" s="27">
        <v>1</v>
      </c>
      <c r="J5135" s="27">
        <v>0</v>
      </c>
      <c r="K5135" s="27">
        <v>1</v>
      </c>
      <c r="L5135" s="27">
        <v>1</v>
      </c>
      <c r="M5135" s="27">
        <v>0</v>
      </c>
      <c r="N5135" s="27">
        <v>0</v>
      </c>
      <c r="O5135" s="27">
        <v>0</v>
      </c>
      <c r="P5135" s="27">
        <v>6764000000</v>
      </c>
      <c r="Q5135" s="27">
        <v>6763671610.700057</v>
      </c>
      <c r="R5135" s="27">
        <v>0</v>
      </c>
      <c r="S5135" s="27">
        <v>1</v>
      </c>
      <c r="T5135" s="33">
        <v>0.83568345932575372</v>
      </c>
      <c r="U5135" s="27">
        <v>92164057.200000003</v>
      </c>
      <c r="V5135" s="27">
        <v>0</v>
      </c>
      <c r="W5135" s="27">
        <v>255656000</v>
      </c>
      <c r="X5135" s="27"/>
      <c r="Y5135" s="27"/>
      <c r="Z5135" s="27">
        <v>1</v>
      </c>
    </row>
    <row r="5136" spans="1:26">
      <c r="A5136" s="27">
        <v>2007</v>
      </c>
      <c r="B5136" t="s">
        <v>76</v>
      </c>
      <c r="C5136" s="27"/>
      <c r="D5136" s="27"/>
      <c r="E5136" s="27"/>
      <c r="F5136" s="27">
        <v>30000000</v>
      </c>
      <c r="G5136" s="27">
        <v>0</v>
      </c>
      <c r="H5136" s="27">
        <v>0</v>
      </c>
      <c r="I5136" s="27">
        <v>1</v>
      </c>
      <c r="J5136" s="27">
        <v>0</v>
      </c>
      <c r="K5136" s="27">
        <v>1</v>
      </c>
      <c r="L5136" s="27">
        <v>1</v>
      </c>
      <c r="M5136" s="27">
        <v>0</v>
      </c>
      <c r="N5136" s="27">
        <v>0</v>
      </c>
      <c r="O5136" s="27">
        <v>0</v>
      </c>
      <c r="P5136" s="27">
        <v>7423000000</v>
      </c>
      <c r="Q5136" s="27">
        <v>7423377429.0592747</v>
      </c>
      <c r="R5136" s="27">
        <v>1</v>
      </c>
      <c r="S5136" s="27">
        <v>1</v>
      </c>
      <c r="T5136" s="33">
        <v>0.90473952627382648</v>
      </c>
      <c r="U5136" s="27">
        <v>115615830.8</v>
      </c>
      <c r="V5136" s="27">
        <v>0</v>
      </c>
      <c r="W5136" s="27">
        <v>321434000</v>
      </c>
      <c r="X5136" s="27"/>
      <c r="Y5136" s="27"/>
      <c r="Z5136" s="27">
        <v>1</v>
      </c>
    </row>
    <row r="5137" spans="1:26">
      <c r="A5137" s="27">
        <v>2008</v>
      </c>
      <c r="B5137" t="s">
        <v>76</v>
      </c>
      <c r="C5137" s="27"/>
      <c r="D5137" s="27"/>
      <c r="E5137" s="27"/>
      <c r="F5137" s="27">
        <v>0</v>
      </c>
      <c r="G5137" s="27">
        <v>0</v>
      </c>
      <c r="H5137" s="27">
        <v>0</v>
      </c>
      <c r="I5137" s="27">
        <v>1</v>
      </c>
      <c r="J5137" s="27">
        <v>0</v>
      </c>
      <c r="K5137" s="27">
        <v>1</v>
      </c>
      <c r="L5137" s="27">
        <v>1</v>
      </c>
      <c r="M5137" s="27">
        <v>0</v>
      </c>
      <c r="N5137" s="27">
        <v>0</v>
      </c>
      <c r="O5137" s="27">
        <v>0</v>
      </c>
      <c r="P5137" s="27">
        <v>8497000000</v>
      </c>
      <c r="Q5137" s="27">
        <v>8496965842.2767</v>
      </c>
      <c r="R5137" s="27">
        <v>1</v>
      </c>
      <c r="S5137" s="27">
        <v>1</v>
      </c>
      <c r="T5137" s="33">
        <v>0.91944034308119871</v>
      </c>
      <c r="U5137" s="27">
        <v>141031742</v>
      </c>
      <c r="V5137" s="27">
        <v>0</v>
      </c>
      <c r="W5137" s="27">
        <v>347456000</v>
      </c>
      <c r="X5137" s="27">
        <v>218000000</v>
      </c>
      <c r="Y5137" s="27"/>
      <c r="Z5137" s="27">
        <v>1</v>
      </c>
    </row>
    <row r="5138" spans="1:26">
      <c r="A5138" s="27">
        <v>2009</v>
      </c>
      <c r="B5138" t="s">
        <v>76</v>
      </c>
      <c r="C5138" s="27"/>
      <c r="D5138" s="27"/>
      <c r="E5138" s="27"/>
      <c r="F5138" s="27">
        <v>0</v>
      </c>
      <c r="G5138" s="27">
        <v>0</v>
      </c>
      <c r="H5138" s="27">
        <v>0</v>
      </c>
      <c r="I5138" s="27">
        <v>1</v>
      </c>
      <c r="J5138" s="27">
        <v>0</v>
      </c>
      <c r="K5138" s="27">
        <v>1</v>
      </c>
      <c r="L5138" s="27">
        <v>1</v>
      </c>
      <c r="M5138" s="27">
        <v>0</v>
      </c>
      <c r="N5138" s="27">
        <v>0</v>
      </c>
      <c r="O5138" s="27">
        <v>0</v>
      </c>
      <c r="P5138" s="27">
        <v>8297000000.000001</v>
      </c>
      <c r="Q5138" s="27">
        <v>8298695144.9150667</v>
      </c>
      <c r="R5138" s="27">
        <v>1</v>
      </c>
      <c r="S5138" s="27">
        <v>1</v>
      </c>
      <c r="T5138" s="33">
        <v>0.81595367947064712</v>
      </c>
      <c r="U5138" s="27">
        <v>345554536.19999999</v>
      </c>
      <c r="V5138" s="27">
        <v>0</v>
      </c>
      <c r="W5138" s="27">
        <v>417996000</v>
      </c>
      <c r="X5138" s="27">
        <v>241000000</v>
      </c>
      <c r="Y5138" s="27"/>
      <c r="Z5138" s="27">
        <v>1</v>
      </c>
    </row>
    <row r="5139" spans="1:26">
      <c r="A5139" s="27">
        <v>2010</v>
      </c>
      <c r="B5139" t="s">
        <v>76</v>
      </c>
      <c r="C5139" s="27"/>
      <c r="D5139" s="27"/>
      <c r="E5139" s="27"/>
      <c r="F5139" s="27">
        <v>0</v>
      </c>
      <c r="G5139" s="27">
        <v>0</v>
      </c>
      <c r="H5139" s="27">
        <v>0</v>
      </c>
      <c r="I5139" s="27">
        <v>1</v>
      </c>
      <c r="J5139" s="27">
        <v>0</v>
      </c>
      <c r="K5139" s="27">
        <v>1</v>
      </c>
      <c r="L5139" s="27">
        <v>1</v>
      </c>
      <c r="M5139" s="27">
        <v>0</v>
      </c>
      <c r="N5139" s="27">
        <v>0</v>
      </c>
      <c r="O5139" s="27">
        <v>0</v>
      </c>
      <c r="P5139" s="27">
        <v>8759000000</v>
      </c>
      <c r="Q5139" s="27">
        <v>8758622328.6696243</v>
      </c>
      <c r="R5139" s="27">
        <v>1</v>
      </c>
      <c r="S5139" s="27">
        <v>1</v>
      </c>
      <c r="T5139" s="33">
        <v>1.0070075781651076</v>
      </c>
      <c r="U5139" s="27">
        <v>359170027.10000002</v>
      </c>
      <c r="V5139" s="27">
        <v>0</v>
      </c>
      <c r="W5139" s="27">
        <v>447212000</v>
      </c>
      <c r="X5139" s="27">
        <v>257000000</v>
      </c>
      <c r="Y5139" s="27"/>
      <c r="Z5139" s="27">
        <v>1</v>
      </c>
    </row>
    <row r="5140" spans="1:26">
      <c r="A5140" s="27">
        <v>2011</v>
      </c>
      <c r="B5140" t="s">
        <v>76</v>
      </c>
      <c r="C5140" s="27"/>
      <c r="D5140" s="27"/>
      <c r="E5140" s="27"/>
      <c r="F5140" s="27">
        <v>0</v>
      </c>
      <c r="G5140" s="27">
        <v>0</v>
      </c>
      <c r="H5140" s="27">
        <v>0</v>
      </c>
      <c r="I5140" s="27">
        <v>1</v>
      </c>
      <c r="J5140" s="27">
        <v>0</v>
      </c>
      <c r="K5140" s="27">
        <v>1</v>
      </c>
      <c r="L5140" s="27">
        <v>1</v>
      </c>
      <c r="M5140" s="27">
        <v>0</v>
      </c>
      <c r="N5140" s="27">
        <v>0</v>
      </c>
      <c r="O5140" s="27">
        <v>0</v>
      </c>
      <c r="P5140" s="27">
        <v>9774000000</v>
      </c>
      <c r="Q5140" s="27">
        <v>9774316692.1598454</v>
      </c>
      <c r="R5140" s="27">
        <v>1</v>
      </c>
      <c r="S5140" s="27">
        <v>1</v>
      </c>
      <c r="T5140" s="33">
        <v>1.116808011796752</v>
      </c>
      <c r="U5140" s="27">
        <v>372962752.69999999</v>
      </c>
      <c r="V5140" s="27">
        <v>0</v>
      </c>
      <c r="W5140" s="27">
        <v>473767000</v>
      </c>
      <c r="X5140" s="27">
        <v>251000000</v>
      </c>
      <c r="Y5140" s="27"/>
      <c r="Z5140" s="27">
        <v>1</v>
      </c>
    </row>
    <row r="5141" spans="1:26">
      <c r="A5141" s="27">
        <v>2012</v>
      </c>
      <c r="B5141" t="s">
        <v>76</v>
      </c>
      <c r="C5141" s="27"/>
      <c r="D5141" s="27"/>
      <c r="E5141" s="27"/>
      <c r="F5141" s="27">
        <v>0</v>
      </c>
      <c r="G5141" s="27">
        <v>0</v>
      </c>
      <c r="H5141" s="27">
        <v>0</v>
      </c>
      <c r="I5141" s="27">
        <v>1</v>
      </c>
      <c r="J5141" s="27">
        <v>0</v>
      </c>
      <c r="K5141" s="27">
        <v>1</v>
      </c>
      <c r="L5141" s="27">
        <v>1</v>
      </c>
      <c r="M5141" s="27">
        <v>0</v>
      </c>
      <c r="N5141" s="27">
        <v>0</v>
      </c>
      <c r="O5141" s="27">
        <v>0</v>
      </c>
      <c r="P5141" s="27">
        <v>10532000000</v>
      </c>
      <c r="Q5141" s="27">
        <v>10532001129.669975</v>
      </c>
      <c r="R5141" s="27">
        <v>1</v>
      </c>
      <c r="S5141" s="27">
        <v>1</v>
      </c>
      <c r="T5141" s="33">
        <v>0.99562684078172081</v>
      </c>
      <c r="U5141" s="27">
        <v>360521083.19999999</v>
      </c>
      <c r="V5141" s="27">
        <v>0</v>
      </c>
      <c r="W5141" s="27">
        <v>498248000</v>
      </c>
      <c r="X5141" s="27">
        <v>250000000</v>
      </c>
      <c r="Y5141" s="27"/>
      <c r="Z5141" s="27">
        <v>1</v>
      </c>
    </row>
    <row r="5142" spans="1:26">
      <c r="A5142" s="27">
        <v>2013</v>
      </c>
      <c r="B5142" t="s">
        <v>76</v>
      </c>
      <c r="C5142" s="27"/>
      <c r="D5142" s="27"/>
      <c r="E5142" s="27"/>
      <c r="F5142" s="27">
        <v>0</v>
      </c>
      <c r="G5142" s="27">
        <v>0</v>
      </c>
      <c r="H5142" s="27">
        <v>0</v>
      </c>
      <c r="I5142" s="27">
        <v>1</v>
      </c>
      <c r="J5142" s="27">
        <v>0</v>
      </c>
      <c r="K5142" s="27">
        <v>1</v>
      </c>
      <c r="L5142" s="27">
        <v>1</v>
      </c>
      <c r="M5142" s="27">
        <v>0</v>
      </c>
      <c r="N5142" s="27">
        <v>0</v>
      </c>
      <c r="O5142" s="27">
        <v>0</v>
      </c>
      <c r="P5142" s="27">
        <v>10983000000</v>
      </c>
      <c r="Q5142" s="27">
        <v>10982972256.378729</v>
      </c>
      <c r="R5142" s="27">
        <v>0</v>
      </c>
      <c r="S5142" s="27">
        <v>1</v>
      </c>
      <c r="T5142" s="33">
        <v>0.99710818219516861</v>
      </c>
      <c r="U5142" s="27">
        <v>344710130.39999998</v>
      </c>
      <c r="V5142" s="27">
        <v>0</v>
      </c>
      <c r="W5142" s="27">
        <v>533413000</v>
      </c>
      <c r="X5142" s="27">
        <v>251000000</v>
      </c>
      <c r="Y5142" s="27"/>
      <c r="Z5142" s="27">
        <v>1</v>
      </c>
    </row>
    <row r="5143" spans="1:26">
      <c r="A5143" s="27">
        <v>2014</v>
      </c>
      <c r="B5143" t="s">
        <v>76</v>
      </c>
      <c r="C5143" s="27"/>
      <c r="D5143" s="27"/>
      <c r="E5143" s="27"/>
      <c r="F5143" s="27">
        <v>0</v>
      </c>
      <c r="G5143" s="27">
        <v>0</v>
      </c>
      <c r="H5143" s="27">
        <v>0</v>
      </c>
      <c r="I5143" s="27">
        <v>1</v>
      </c>
      <c r="J5143" s="27">
        <v>0</v>
      </c>
      <c r="K5143" s="27">
        <v>1</v>
      </c>
      <c r="L5143" s="27">
        <v>1</v>
      </c>
      <c r="M5143" s="27">
        <v>0</v>
      </c>
      <c r="N5143" s="27">
        <v>0</v>
      </c>
      <c r="O5143" s="27">
        <v>0</v>
      </c>
      <c r="P5143" s="27">
        <v>11880000000</v>
      </c>
      <c r="Q5143" s="27">
        <v>11880438824.449419</v>
      </c>
      <c r="R5143" s="27">
        <v>0</v>
      </c>
      <c r="S5143" s="27">
        <v>1</v>
      </c>
      <c r="T5143" s="33">
        <v>0.96696016921402161</v>
      </c>
      <c r="U5143" s="27">
        <v>303412687.80000001</v>
      </c>
      <c r="V5143" s="27">
        <v>0</v>
      </c>
      <c r="W5143" s="27">
        <v>523286000</v>
      </c>
      <c r="X5143" s="27">
        <v>231000000</v>
      </c>
      <c r="Y5143" s="27"/>
      <c r="Z5143" s="27">
        <v>1</v>
      </c>
    </row>
    <row r="5144" spans="1:26">
      <c r="A5144" s="27">
        <v>2015</v>
      </c>
      <c r="B5144" t="s">
        <v>76</v>
      </c>
      <c r="C5144" s="27"/>
      <c r="D5144" s="27"/>
      <c r="E5144" s="27"/>
      <c r="F5144" s="27">
        <v>0</v>
      </c>
      <c r="G5144" s="27">
        <v>0</v>
      </c>
      <c r="H5144" s="27">
        <v>0</v>
      </c>
      <c r="I5144" s="27">
        <v>1</v>
      </c>
      <c r="J5144" s="27">
        <v>0</v>
      </c>
      <c r="K5144" s="27">
        <v>1</v>
      </c>
      <c r="L5144" s="27">
        <v>1</v>
      </c>
      <c r="M5144" s="27">
        <v>0</v>
      </c>
      <c r="N5144" s="27">
        <v>0</v>
      </c>
      <c r="O5144" s="27">
        <v>0</v>
      </c>
      <c r="P5144" s="27">
        <v>12611000000</v>
      </c>
      <c r="Q5144" s="27">
        <v>12611087031.493059</v>
      </c>
      <c r="R5144" s="27">
        <v>0</v>
      </c>
      <c r="S5144" s="27">
        <v>1</v>
      </c>
      <c r="T5144" s="33">
        <v>0.821813335342235</v>
      </c>
      <c r="U5144" s="27">
        <v>263629589.59999999</v>
      </c>
      <c r="V5144" s="27">
        <v>0</v>
      </c>
      <c r="W5144" s="27">
        <v>532425000</v>
      </c>
      <c r="X5144" s="27">
        <v>297000000</v>
      </c>
      <c r="Y5144" s="27"/>
      <c r="Z5144" s="27">
        <v>1</v>
      </c>
    </row>
    <row r="5145" spans="1:26">
      <c r="A5145" s="27">
        <v>2016</v>
      </c>
      <c r="B5145" t="s">
        <v>76</v>
      </c>
      <c r="C5145" s="27"/>
      <c r="D5145" s="27"/>
      <c r="E5145" s="27"/>
      <c r="F5145" s="27">
        <v>0</v>
      </c>
      <c r="G5145" s="27">
        <v>0</v>
      </c>
      <c r="H5145" s="27">
        <v>0</v>
      </c>
      <c r="I5145" s="27">
        <v>1</v>
      </c>
      <c r="J5145" s="27">
        <v>0</v>
      </c>
      <c r="K5145" s="27">
        <v>1</v>
      </c>
      <c r="L5145" s="27">
        <v>1</v>
      </c>
      <c r="M5145" s="27">
        <v>0</v>
      </c>
      <c r="N5145" s="27">
        <v>0</v>
      </c>
      <c r="O5145" s="27">
        <v>0</v>
      </c>
      <c r="P5145" s="27">
        <v>13184000000</v>
      </c>
      <c r="Q5145" s="27">
        <v>13184989877.566423</v>
      </c>
      <c r="R5145" s="27">
        <v>0</v>
      </c>
      <c r="S5145" s="27">
        <v>1</v>
      </c>
      <c r="T5145" s="33">
        <v>0.86004996979414983</v>
      </c>
      <c r="U5145" s="27">
        <v>227659596.90000001</v>
      </c>
      <c r="V5145" s="27">
        <v>0</v>
      </c>
      <c r="W5145" s="27">
        <v>531337000</v>
      </c>
      <c r="X5145" s="27">
        <v>309000000</v>
      </c>
      <c r="Y5145" s="27"/>
      <c r="Z5145" s="27">
        <v>1</v>
      </c>
    </row>
    <row r="5146" spans="1:26">
      <c r="A5146" s="27">
        <v>2017</v>
      </c>
      <c r="B5146" t="s">
        <v>76</v>
      </c>
      <c r="C5146" s="27"/>
      <c r="D5146" s="27"/>
      <c r="E5146" s="27"/>
      <c r="F5146" s="27">
        <v>0</v>
      </c>
      <c r="G5146" s="27">
        <v>0</v>
      </c>
      <c r="H5146" s="27">
        <v>0</v>
      </c>
      <c r="I5146" s="27">
        <v>1</v>
      </c>
      <c r="J5146" s="27">
        <v>0</v>
      </c>
      <c r="K5146" s="27">
        <v>1</v>
      </c>
      <c r="L5146" s="27">
        <v>1</v>
      </c>
      <c r="M5146" s="27">
        <v>0</v>
      </c>
      <c r="N5146" s="27">
        <v>0</v>
      </c>
      <c r="O5146" s="27">
        <v>0</v>
      </c>
      <c r="P5146" s="27">
        <v>13814000000</v>
      </c>
      <c r="Q5146" s="27">
        <v>13814261535.543385</v>
      </c>
      <c r="R5146" s="27">
        <v>0</v>
      </c>
      <c r="S5146" s="27">
        <v>1</v>
      </c>
      <c r="T5146" s="33">
        <v>0.90809244833766045</v>
      </c>
      <c r="U5146" s="27">
        <v>218957790.09999999</v>
      </c>
      <c r="V5146" s="27">
        <v>0</v>
      </c>
      <c r="W5146" s="27">
        <v>594871000</v>
      </c>
      <c r="X5146" s="27">
        <v>367000000</v>
      </c>
      <c r="Y5146" s="27"/>
      <c r="Z5146" s="27">
        <v>1</v>
      </c>
    </row>
    <row r="5147" spans="1:26">
      <c r="A5147" s="27">
        <v>1960</v>
      </c>
      <c r="B5147" t="s">
        <v>131</v>
      </c>
      <c r="C5147" s="27"/>
      <c r="D5147" s="27"/>
      <c r="E5147" s="27"/>
      <c r="F5147" s="27">
        <v>0</v>
      </c>
      <c r="G5147" s="27">
        <v>0</v>
      </c>
      <c r="H5147" s="27">
        <v>0</v>
      </c>
      <c r="I5147" s="27">
        <v>1</v>
      </c>
      <c r="J5147" s="27">
        <v>0</v>
      </c>
      <c r="K5147" s="27">
        <v>4</v>
      </c>
      <c r="L5147" s="27">
        <v>1</v>
      </c>
      <c r="M5147" s="27">
        <v>0</v>
      </c>
      <c r="N5147" s="27">
        <v>1</v>
      </c>
      <c r="O5147" s="27">
        <v>0</v>
      </c>
      <c r="P5147" s="27"/>
      <c r="Q5147" s="27">
        <v>449526872.56556135</v>
      </c>
      <c r="R5147" s="27">
        <v>0</v>
      </c>
      <c r="S5147" s="27">
        <v>0</v>
      </c>
      <c r="T5147" s="33">
        <v>0.99364431383616725</v>
      </c>
      <c r="U5147" s="27"/>
      <c r="V5147" s="27"/>
      <c r="W5147" s="27"/>
      <c r="X5147" s="27"/>
      <c r="Y5147" s="27"/>
      <c r="Z5147" s="27">
        <v>1</v>
      </c>
    </row>
    <row r="5148" spans="1:26">
      <c r="A5148" s="27">
        <v>1961</v>
      </c>
      <c r="B5148" t="s">
        <v>131</v>
      </c>
      <c r="C5148" s="27"/>
      <c r="D5148" s="27"/>
      <c r="E5148" s="27"/>
      <c r="F5148" s="27">
        <v>0</v>
      </c>
      <c r="G5148" s="27">
        <v>0</v>
      </c>
      <c r="H5148" s="27">
        <v>0</v>
      </c>
      <c r="I5148" s="27">
        <v>1</v>
      </c>
      <c r="J5148" s="27">
        <v>0</v>
      </c>
      <c r="K5148" s="27">
        <v>4</v>
      </c>
      <c r="L5148" s="27">
        <v>1</v>
      </c>
      <c r="M5148" s="27">
        <v>0</v>
      </c>
      <c r="N5148" s="27">
        <v>1</v>
      </c>
      <c r="O5148" s="27">
        <v>0</v>
      </c>
      <c r="P5148" s="27"/>
      <c r="Q5148" s="27">
        <v>485785234.94037557</v>
      </c>
      <c r="R5148" s="27">
        <v>0</v>
      </c>
      <c r="S5148" s="27">
        <v>1</v>
      </c>
      <c r="T5148" s="33">
        <v>0.97346733996739376</v>
      </c>
      <c r="U5148" s="27"/>
      <c r="V5148" s="27"/>
      <c r="W5148" s="27"/>
      <c r="X5148" s="27"/>
      <c r="Y5148" s="27"/>
      <c r="Z5148" s="27">
        <v>1</v>
      </c>
    </row>
    <row r="5149" spans="1:26">
      <c r="A5149" s="27">
        <v>1962</v>
      </c>
      <c r="B5149" t="s">
        <v>131</v>
      </c>
      <c r="C5149" s="27"/>
      <c r="D5149" s="27"/>
      <c r="E5149" s="27"/>
      <c r="F5149" s="27">
        <v>0</v>
      </c>
      <c r="G5149" s="27">
        <v>0</v>
      </c>
      <c r="H5149" s="27">
        <v>0</v>
      </c>
      <c r="I5149" s="27">
        <v>1</v>
      </c>
      <c r="J5149" s="27">
        <v>0</v>
      </c>
      <c r="K5149" s="27">
        <v>4</v>
      </c>
      <c r="L5149" s="27">
        <v>1</v>
      </c>
      <c r="M5149" s="27">
        <v>0</v>
      </c>
      <c r="N5149" s="27">
        <v>1</v>
      </c>
      <c r="O5149" s="27">
        <v>0</v>
      </c>
      <c r="P5149" s="27"/>
      <c r="Q5149" s="27">
        <v>531736492.90917778</v>
      </c>
      <c r="R5149" s="27">
        <v>0</v>
      </c>
      <c r="S5149" s="27">
        <v>1</v>
      </c>
      <c r="T5149" s="33">
        <v>0.97699079984331827</v>
      </c>
      <c r="U5149" s="27"/>
      <c r="V5149" s="27"/>
      <c r="W5149" s="27"/>
      <c r="X5149" s="27"/>
      <c r="Y5149" s="27"/>
      <c r="Z5149" s="27">
        <v>1</v>
      </c>
    </row>
    <row r="5150" spans="1:26">
      <c r="A5150" s="27">
        <v>1963</v>
      </c>
      <c r="B5150" t="s">
        <v>131</v>
      </c>
      <c r="C5150" s="27"/>
      <c r="D5150" s="27"/>
      <c r="E5150" s="27"/>
      <c r="F5150" s="27">
        <v>0</v>
      </c>
      <c r="G5150" s="27">
        <v>0</v>
      </c>
      <c r="H5150" s="27">
        <v>0</v>
      </c>
      <c r="I5150" s="27">
        <v>1</v>
      </c>
      <c r="J5150" s="27">
        <v>0</v>
      </c>
      <c r="K5150" s="27">
        <v>4</v>
      </c>
      <c r="L5150" s="27">
        <v>1</v>
      </c>
      <c r="M5150" s="27">
        <v>0</v>
      </c>
      <c r="N5150" s="27">
        <v>1</v>
      </c>
      <c r="O5150" s="27">
        <v>0</v>
      </c>
      <c r="P5150" s="27"/>
      <c r="Q5150" s="27">
        <v>586294761.49351633</v>
      </c>
      <c r="R5150" s="27">
        <v>0</v>
      </c>
      <c r="S5150" s="27">
        <v>1</v>
      </c>
      <c r="T5150" s="33">
        <v>0.98866747285419376</v>
      </c>
      <c r="U5150" s="27"/>
      <c r="V5150" s="27"/>
      <c r="W5150" s="27"/>
      <c r="X5150" s="27"/>
      <c r="Y5150" s="27"/>
      <c r="Z5150" s="27">
        <v>1</v>
      </c>
    </row>
    <row r="5151" spans="1:26">
      <c r="A5151" s="27">
        <v>1964</v>
      </c>
      <c r="B5151" t="s">
        <v>131</v>
      </c>
      <c r="C5151" s="27"/>
      <c r="D5151" s="27"/>
      <c r="E5151" s="27"/>
      <c r="F5151" s="27">
        <v>0</v>
      </c>
      <c r="G5151" s="27">
        <v>0</v>
      </c>
      <c r="H5151" s="27">
        <v>0</v>
      </c>
      <c r="I5151" s="27">
        <v>1</v>
      </c>
      <c r="J5151" s="27">
        <v>0</v>
      </c>
      <c r="K5151" s="27">
        <v>4</v>
      </c>
      <c r="L5151" s="27">
        <v>1</v>
      </c>
      <c r="M5151" s="27">
        <v>0</v>
      </c>
      <c r="N5151" s="27">
        <v>1</v>
      </c>
      <c r="O5151" s="27">
        <v>0</v>
      </c>
      <c r="P5151" s="27"/>
      <c r="Q5151" s="27">
        <v>582816358.34715497</v>
      </c>
      <c r="R5151" s="27">
        <v>0</v>
      </c>
      <c r="S5151" s="27">
        <v>1</v>
      </c>
      <c r="T5151" s="33">
        <v>1.0337554660061781</v>
      </c>
      <c r="U5151" s="27"/>
      <c r="V5151" s="27"/>
      <c r="W5151" s="27"/>
      <c r="X5151" s="27"/>
      <c r="Y5151" s="27"/>
      <c r="Z5151" s="27">
        <v>1</v>
      </c>
    </row>
    <row r="5152" spans="1:26">
      <c r="A5152" s="27">
        <v>1965</v>
      </c>
      <c r="B5152" t="s">
        <v>131</v>
      </c>
      <c r="C5152" s="27"/>
      <c r="D5152" s="27"/>
      <c r="E5152" s="27"/>
      <c r="F5152" s="27">
        <v>0</v>
      </c>
      <c r="G5152" s="27">
        <v>0</v>
      </c>
      <c r="H5152" s="27">
        <v>0</v>
      </c>
      <c r="I5152" s="27">
        <v>1</v>
      </c>
      <c r="J5152" s="27">
        <v>0</v>
      </c>
      <c r="K5152" s="27">
        <v>4</v>
      </c>
      <c r="L5152" s="27">
        <v>1</v>
      </c>
      <c r="M5152" s="27">
        <v>0</v>
      </c>
      <c r="N5152" s="27">
        <v>1</v>
      </c>
      <c r="O5152" s="27">
        <v>0</v>
      </c>
      <c r="P5152" s="27"/>
      <c r="Q5152" s="27">
        <v>673383604.23878312</v>
      </c>
      <c r="R5152" s="27">
        <v>0</v>
      </c>
      <c r="S5152" s="27">
        <v>1</v>
      </c>
      <c r="T5152" s="33">
        <v>1.0227515959565798</v>
      </c>
      <c r="U5152" s="27"/>
      <c r="V5152" s="27"/>
      <c r="W5152" s="27"/>
      <c r="X5152" s="27"/>
      <c r="Y5152" s="27"/>
      <c r="Z5152" s="27">
        <v>1</v>
      </c>
    </row>
    <row r="5153" spans="1:26">
      <c r="A5153" s="27">
        <v>1966</v>
      </c>
      <c r="B5153" t="s">
        <v>131</v>
      </c>
      <c r="C5153" s="27"/>
      <c r="D5153" s="27"/>
      <c r="E5153" s="27"/>
      <c r="F5153" s="27">
        <v>0</v>
      </c>
      <c r="G5153" s="27">
        <v>0</v>
      </c>
      <c r="H5153" s="27">
        <v>0</v>
      </c>
      <c r="I5153" s="27">
        <v>1</v>
      </c>
      <c r="J5153" s="27">
        <v>0</v>
      </c>
      <c r="K5153" s="27">
        <v>4</v>
      </c>
      <c r="L5153" s="27">
        <v>1</v>
      </c>
      <c r="M5153" s="27">
        <v>0</v>
      </c>
      <c r="N5153" s="27">
        <v>1</v>
      </c>
      <c r="O5153" s="27">
        <v>0</v>
      </c>
      <c r="P5153" s="27"/>
      <c r="Q5153" s="27">
        <v>702296184.36134386</v>
      </c>
      <c r="R5153" s="27">
        <v>0</v>
      </c>
      <c r="S5153" s="27">
        <v>1</v>
      </c>
      <c r="T5153" s="33">
        <v>1.060453919000093</v>
      </c>
      <c r="U5153" s="27"/>
      <c r="V5153" s="27"/>
      <c r="W5153" s="27"/>
      <c r="X5153" s="27"/>
      <c r="Y5153" s="27"/>
      <c r="Z5153" s="27">
        <v>1</v>
      </c>
    </row>
    <row r="5154" spans="1:26">
      <c r="A5154" s="27">
        <v>1967</v>
      </c>
      <c r="B5154" t="s">
        <v>131</v>
      </c>
      <c r="C5154" s="27"/>
      <c r="D5154" s="27"/>
      <c r="E5154" s="27"/>
      <c r="F5154" s="27">
        <v>0</v>
      </c>
      <c r="G5154" s="27">
        <v>0</v>
      </c>
      <c r="H5154" s="27">
        <v>0</v>
      </c>
      <c r="I5154" s="27">
        <v>1</v>
      </c>
      <c r="J5154" s="27">
        <v>0</v>
      </c>
      <c r="K5154" s="27">
        <v>4</v>
      </c>
      <c r="L5154" s="27">
        <v>1</v>
      </c>
      <c r="M5154" s="27">
        <v>0</v>
      </c>
      <c r="N5154" s="27">
        <v>1</v>
      </c>
      <c r="O5154" s="27">
        <v>0</v>
      </c>
      <c r="P5154" s="27"/>
      <c r="Q5154" s="27">
        <v>665586975.08830249</v>
      </c>
      <c r="R5154" s="27">
        <v>0</v>
      </c>
      <c r="S5154" s="27">
        <v>1</v>
      </c>
      <c r="T5154" s="33">
        <v>1.0100991944882907</v>
      </c>
      <c r="U5154" s="27"/>
      <c r="V5154" s="27"/>
      <c r="W5154" s="27"/>
      <c r="X5154" s="27"/>
      <c r="Y5154" s="27"/>
      <c r="Z5154" s="27">
        <v>1</v>
      </c>
    </row>
    <row r="5155" spans="1:26">
      <c r="A5155" s="27">
        <v>1968</v>
      </c>
      <c r="B5155" t="s">
        <v>131</v>
      </c>
      <c r="C5155" s="27"/>
      <c r="D5155" s="27"/>
      <c r="E5155" s="27"/>
      <c r="F5155" s="27">
        <v>0</v>
      </c>
      <c r="G5155" s="27">
        <v>0</v>
      </c>
      <c r="H5155" s="27">
        <v>0</v>
      </c>
      <c r="I5155" s="27">
        <v>1</v>
      </c>
      <c r="J5155" s="27">
        <v>0</v>
      </c>
      <c r="K5155" s="27">
        <v>4</v>
      </c>
      <c r="L5155" s="27">
        <v>1</v>
      </c>
      <c r="M5155" s="27">
        <v>0</v>
      </c>
      <c r="N5155" s="27">
        <v>1</v>
      </c>
      <c r="O5155" s="27">
        <v>0</v>
      </c>
      <c r="P5155" s="27"/>
      <c r="Q5155" s="27">
        <v>641214210.66896856</v>
      </c>
      <c r="R5155" s="27">
        <v>0</v>
      </c>
      <c r="S5155" s="27">
        <v>1</v>
      </c>
      <c r="T5155" s="33">
        <v>0.99765870157012104</v>
      </c>
      <c r="U5155" s="27"/>
      <c r="V5155" s="27"/>
      <c r="W5155" s="27"/>
      <c r="X5155" s="27"/>
      <c r="Y5155" s="27"/>
      <c r="Z5155" s="27">
        <v>1</v>
      </c>
    </row>
    <row r="5156" spans="1:26">
      <c r="A5156" s="27">
        <v>1969</v>
      </c>
      <c r="B5156" t="s">
        <v>131</v>
      </c>
      <c r="C5156" s="27"/>
      <c r="D5156" s="27"/>
      <c r="E5156" s="27"/>
      <c r="F5156" s="27">
        <v>0</v>
      </c>
      <c r="G5156" s="27">
        <v>0</v>
      </c>
      <c r="H5156" s="27">
        <v>0</v>
      </c>
      <c r="I5156" s="27">
        <v>1</v>
      </c>
      <c r="J5156" s="27">
        <v>0</v>
      </c>
      <c r="K5156" s="27">
        <v>4</v>
      </c>
      <c r="L5156" s="27">
        <v>1</v>
      </c>
      <c r="M5156" s="27">
        <v>0</v>
      </c>
      <c r="N5156" s="27">
        <v>1</v>
      </c>
      <c r="O5156" s="27">
        <v>0</v>
      </c>
      <c r="P5156" s="27"/>
      <c r="Q5156" s="27">
        <v>625867922.67751348</v>
      </c>
      <c r="R5156" s="27">
        <v>0</v>
      </c>
      <c r="S5156" s="27">
        <v>1</v>
      </c>
      <c r="T5156" s="33">
        <v>1.0058077459461789</v>
      </c>
      <c r="U5156" s="27"/>
      <c r="V5156" s="27"/>
      <c r="W5156" s="27"/>
      <c r="X5156" s="27"/>
      <c r="Y5156" s="27"/>
      <c r="Z5156" s="27">
        <v>1</v>
      </c>
    </row>
    <row r="5157" spans="1:26">
      <c r="A5157" s="27">
        <v>1970</v>
      </c>
      <c r="B5157" t="s">
        <v>131</v>
      </c>
      <c r="C5157" s="27"/>
      <c r="D5157" s="27"/>
      <c r="E5157" s="27"/>
      <c r="F5157" s="27">
        <v>0</v>
      </c>
      <c r="G5157" s="27">
        <v>0</v>
      </c>
      <c r="H5157" s="27">
        <v>0</v>
      </c>
      <c r="I5157" s="27">
        <v>1</v>
      </c>
      <c r="J5157" s="27">
        <v>0</v>
      </c>
      <c r="K5157" s="27">
        <v>4</v>
      </c>
      <c r="L5157" s="27">
        <v>1</v>
      </c>
      <c r="M5157" s="27">
        <v>0</v>
      </c>
      <c r="N5157" s="27">
        <v>1</v>
      </c>
      <c r="O5157" s="27">
        <v>0</v>
      </c>
      <c r="P5157" s="27"/>
      <c r="Q5157" s="27">
        <v>649916708.24241853</v>
      </c>
      <c r="R5157" s="27">
        <v>0</v>
      </c>
      <c r="S5157" s="27">
        <v>1</v>
      </c>
      <c r="T5157" s="33">
        <v>1</v>
      </c>
      <c r="U5157" s="27">
        <v>0</v>
      </c>
      <c r="V5157" s="27">
        <v>0</v>
      </c>
      <c r="W5157" s="27">
        <v>4248000</v>
      </c>
      <c r="X5157" s="27"/>
      <c r="Y5157" s="27">
        <v>0</v>
      </c>
      <c r="Z5157" s="27">
        <v>1</v>
      </c>
    </row>
    <row r="5158" spans="1:26">
      <c r="A5158" s="27">
        <v>1971</v>
      </c>
      <c r="B5158" t="s">
        <v>131</v>
      </c>
      <c r="C5158" s="27"/>
      <c r="D5158" s="27"/>
      <c r="E5158" s="27"/>
      <c r="F5158" s="27">
        <v>0</v>
      </c>
      <c r="G5158" s="27">
        <v>0</v>
      </c>
      <c r="H5158" s="27">
        <v>0</v>
      </c>
      <c r="I5158" s="27">
        <v>1</v>
      </c>
      <c r="J5158" s="27">
        <v>0</v>
      </c>
      <c r="K5158" s="27">
        <v>4</v>
      </c>
      <c r="L5158" s="27">
        <v>1</v>
      </c>
      <c r="M5158" s="27">
        <v>0</v>
      </c>
      <c r="N5158" s="27">
        <v>1</v>
      </c>
      <c r="O5158" s="27">
        <v>0</v>
      </c>
      <c r="P5158" s="27"/>
      <c r="Q5158" s="27">
        <v>693573595.32097483</v>
      </c>
      <c r="R5158" s="27">
        <v>0</v>
      </c>
      <c r="S5158" s="27">
        <v>1</v>
      </c>
      <c r="T5158" s="33">
        <v>0.92761372871024128</v>
      </c>
      <c r="U5158" s="27">
        <v>0</v>
      </c>
      <c r="V5158" s="27">
        <v>0</v>
      </c>
      <c r="W5158" s="27">
        <v>5993000</v>
      </c>
      <c r="X5158" s="27"/>
      <c r="Y5158" s="27">
        <v>0</v>
      </c>
      <c r="Z5158" s="27">
        <v>1</v>
      </c>
    </row>
    <row r="5159" spans="1:26">
      <c r="A5159" s="27">
        <v>1972</v>
      </c>
      <c r="B5159" t="s">
        <v>131</v>
      </c>
      <c r="C5159" s="27"/>
      <c r="D5159" s="27"/>
      <c r="E5159" s="27"/>
      <c r="F5159" s="27">
        <v>0</v>
      </c>
      <c r="G5159" s="27">
        <v>0</v>
      </c>
      <c r="H5159" s="27">
        <v>0</v>
      </c>
      <c r="I5159" s="27">
        <v>1</v>
      </c>
      <c r="J5159" s="27">
        <v>0</v>
      </c>
      <c r="K5159" s="27">
        <v>4</v>
      </c>
      <c r="L5159" s="27">
        <v>1</v>
      </c>
      <c r="M5159" s="27">
        <v>0</v>
      </c>
      <c r="N5159" s="27">
        <v>1</v>
      </c>
      <c r="O5159" s="27">
        <v>0</v>
      </c>
      <c r="P5159" s="27"/>
      <c r="Q5159" s="27">
        <v>742779740.39351261</v>
      </c>
      <c r="R5159" s="27">
        <v>0</v>
      </c>
      <c r="S5159" s="27">
        <v>1</v>
      </c>
      <c r="T5159" s="33">
        <v>0.92122545142259926</v>
      </c>
      <c r="U5159" s="27">
        <v>0</v>
      </c>
      <c r="V5159" s="27">
        <v>0</v>
      </c>
      <c r="W5159" s="27">
        <v>9619000</v>
      </c>
      <c r="X5159" s="27"/>
      <c r="Y5159" s="27">
        <v>0</v>
      </c>
      <c r="Z5159" s="27">
        <v>1</v>
      </c>
    </row>
    <row r="5160" spans="1:26">
      <c r="A5160" s="27">
        <v>1973</v>
      </c>
      <c r="B5160" t="s">
        <v>131</v>
      </c>
      <c r="C5160" s="27"/>
      <c r="D5160" s="27"/>
      <c r="E5160" s="27"/>
      <c r="F5160" s="27">
        <v>1300000</v>
      </c>
      <c r="G5160" s="27">
        <v>0</v>
      </c>
      <c r="H5160" s="27">
        <v>0</v>
      </c>
      <c r="I5160" s="27">
        <v>1</v>
      </c>
      <c r="J5160" s="27">
        <v>0</v>
      </c>
      <c r="K5160" s="27">
        <v>4</v>
      </c>
      <c r="L5160" s="27">
        <v>1</v>
      </c>
      <c r="M5160" s="27">
        <v>0</v>
      </c>
      <c r="N5160" s="27">
        <v>1</v>
      </c>
      <c r="O5160" s="27">
        <v>0</v>
      </c>
      <c r="P5160" s="27"/>
      <c r="Q5160" s="27">
        <v>946385033.01191807</v>
      </c>
      <c r="R5160" s="27">
        <v>1</v>
      </c>
      <c r="S5160" s="27">
        <v>1</v>
      </c>
      <c r="T5160" s="33">
        <v>1.2798279189511945</v>
      </c>
      <c r="U5160" s="27">
        <v>0</v>
      </c>
      <c r="V5160" s="27">
        <v>0</v>
      </c>
      <c r="W5160" s="27">
        <v>14031000</v>
      </c>
      <c r="X5160" s="27"/>
      <c r="Y5160" s="27">
        <v>0</v>
      </c>
      <c r="Z5160" s="27">
        <v>1</v>
      </c>
    </row>
    <row r="5161" spans="1:26">
      <c r="A5161" s="27">
        <v>1974</v>
      </c>
      <c r="B5161" t="s">
        <v>131</v>
      </c>
      <c r="C5161" s="27"/>
      <c r="D5161" s="27"/>
      <c r="E5161" s="27"/>
      <c r="F5161" s="27">
        <v>32000000</v>
      </c>
      <c r="G5161" s="27">
        <v>0</v>
      </c>
      <c r="H5161" s="27">
        <v>0</v>
      </c>
      <c r="I5161" s="27">
        <v>1</v>
      </c>
      <c r="J5161" s="27">
        <v>0</v>
      </c>
      <c r="K5161" s="27">
        <v>4</v>
      </c>
      <c r="L5161" s="27">
        <v>1</v>
      </c>
      <c r="M5161" s="27">
        <v>0</v>
      </c>
      <c r="N5161" s="27">
        <v>1</v>
      </c>
      <c r="O5161" s="27">
        <v>0</v>
      </c>
      <c r="P5161" s="27"/>
      <c r="Q5161" s="27">
        <v>1026136974.4753633</v>
      </c>
      <c r="R5161" s="27">
        <v>1</v>
      </c>
      <c r="S5161" s="27">
        <v>1</v>
      </c>
      <c r="T5161" s="33">
        <v>1.2793035310212315</v>
      </c>
      <c r="U5161" s="27">
        <v>0</v>
      </c>
      <c r="V5161" s="27">
        <v>0</v>
      </c>
      <c r="W5161" s="27">
        <v>15857000</v>
      </c>
      <c r="X5161" s="27"/>
      <c r="Y5161" s="27">
        <v>0</v>
      </c>
      <c r="Z5161" s="27">
        <v>1</v>
      </c>
    </row>
    <row r="5162" spans="1:26">
      <c r="A5162" s="27">
        <v>1975</v>
      </c>
      <c r="B5162" t="s">
        <v>131</v>
      </c>
      <c r="C5162" s="27"/>
      <c r="D5162" s="27"/>
      <c r="E5162" s="27"/>
      <c r="F5162" s="27">
        <v>0</v>
      </c>
      <c r="G5162" s="27">
        <v>0</v>
      </c>
      <c r="H5162" s="27">
        <v>0</v>
      </c>
      <c r="I5162" s="27">
        <v>1</v>
      </c>
      <c r="J5162" s="27">
        <v>0</v>
      </c>
      <c r="K5162" s="27">
        <v>4</v>
      </c>
      <c r="L5162" s="27">
        <v>1</v>
      </c>
      <c r="M5162" s="27">
        <v>0</v>
      </c>
      <c r="N5162" s="27">
        <v>1</v>
      </c>
      <c r="O5162" s="27">
        <v>0</v>
      </c>
      <c r="P5162" s="27"/>
      <c r="Q5162" s="27">
        <v>1048690933.2102733</v>
      </c>
      <c r="R5162" s="27">
        <v>1</v>
      </c>
      <c r="S5162" s="27">
        <v>1</v>
      </c>
      <c r="T5162" s="33">
        <v>0.94696688960437181</v>
      </c>
      <c r="U5162" s="27">
        <v>0</v>
      </c>
      <c r="V5162" s="27">
        <v>0</v>
      </c>
      <c r="W5162" s="27">
        <v>18172000</v>
      </c>
      <c r="X5162" s="27"/>
      <c r="Y5162" s="27">
        <v>0</v>
      </c>
      <c r="Z5162" s="27">
        <v>1</v>
      </c>
    </row>
    <row r="5163" spans="1:26">
      <c r="A5163" s="27">
        <v>1976</v>
      </c>
      <c r="B5163" t="s">
        <v>131</v>
      </c>
      <c r="C5163" s="27"/>
      <c r="D5163" s="27"/>
      <c r="E5163" s="27"/>
      <c r="F5163" s="27">
        <v>0</v>
      </c>
      <c r="G5163" s="27">
        <v>0</v>
      </c>
      <c r="H5163" s="27">
        <v>0</v>
      </c>
      <c r="I5163" s="27">
        <v>1</v>
      </c>
      <c r="J5163" s="27">
        <v>0</v>
      </c>
      <c r="K5163" s="27">
        <v>4</v>
      </c>
      <c r="L5163" s="27">
        <v>1</v>
      </c>
      <c r="M5163" s="27">
        <v>0</v>
      </c>
      <c r="N5163" s="27">
        <v>1</v>
      </c>
      <c r="O5163" s="27">
        <v>0</v>
      </c>
      <c r="P5163" s="27"/>
      <c r="Q5163" s="27">
        <v>1064517574.5604215</v>
      </c>
      <c r="R5163" s="27">
        <v>1</v>
      </c>
      <c r="S5163" s="27">
        <v>1</v>
      </c>
      <c r="T5163" s="33">
        <v>1.0219497573337515</v>
      </c>
      <c r="U5163" s="27">
        <v>0</v>
      </c>
      <c r="V5163" s="27">
        <v>0</v>
      </c>
      <c r="W5163" s="27">
        <v>21816000</v>
      </c>
      <c r="X5163" s="27"/>
      <c r="Y5163" s="27">
        <v>0</v>
      </c>
      <c r="Z5163" s="27">
        <v>1</v>
      </c>
    </row>
    <row r="5164" spans="1:26">
      <c r="A5164" s="27">
        <v>1977</v>
      </c>
      <c r="B5164" t="s">
        <v>131</v>
      </c>
      <c r="C5164" s="27"/>
      <c r="D5164" s="27"/>
      <c r="E5164" s="27"/>
      <c r="F5164" s="27">
        <v>0</v>
      </c>
      <c r="G5164" s="27">
        <v>0</v>
      </c>
      <c r="H5164" s="27">
        <v>0</v>
      </c>
      <c r="I5164" s="27">
        <v>1</v>
      </c>
      <c r="J5164" s="27">
        <v>0</v>
      </c>
      <c r="K5164" s="27">
        <v>4</v>
      </c>
      <c r="L5164" s="27">
        <v>1</v>
      </c>
      <c r="M5164" s="27">
        <v>0</v>
      </c>
      <c r="N5164" s="27">
        <v>1</v>
      </c>
      <c r="O5164" s="27">
        <v>0</v>
      </c>
      <c r="P5164" s="27"/>
      <c r="Q5164" s="27">
        <v>1291457973.1251707</v>
      </c>
      <c r="R5164" s="27">
        <v>1</v>
      </c>
      <c r="S5164" s="27">
        <v>1</v>
      </c>
      <c r="T5164" s="33">
        <v>1.0409624303569636</v>
      </c>
      <c r="U5164" s="27">
        <v>0</v>
      </c>
      <c r="V5164" s="27">
        <v>0</v>
      </c>
      <c r="W5164" s="27">
        <v>28000000</v>
      </c>
      <c r="X5164" s="27"/>
      <c r="Y5164" s="27">
        <v>0</v>
      </c>
      <c r="Z5164" s="27">
        <v>1</v>
      </c>
    </row>
    <row r="5165" spans="1:26">
      <c r="A5165" s="27">
        <v>1978</v>
      </c>
      <c r="B5165" t="s">
        <v>131</v>
      </c>
      <c r="C5165" s="27"/>
      <c r="D5165" s="27"/>
      <c r="E5165" s="27"/>
      <c r="F5165" s="27">
        <v>0</v>
      </c>
      <c r="G5165" s="27">
        <v>0</v>
      </c>
      <c r="H5165" s="27">
        <v>0</v>
      </c>
      <c r="I5165" s="27">
        <v>1</v>
      </c>
      <c r="J5165" s="27">
        <v>0</v>
      </c>
      <c r="K5165" s="27">
        <v>4</v>
      </c>
      <c r="L5165" s="27">
        <v>1</v>
      </c>
      <c r="M5165" s="27">
        <v>0</v>
      </c>
      <c r="N5165" s="27">
        <v>1</v>
      </c>
      <c r="O5165" s="27">
        <v>0</v>
      </c>
      <c r="P5165" s="27"/>
      <c r="Q5165" s="27">
        <v>1774365275.1822577</v>
      </c>
      <c r="R5165" s="27">
        <v>1</v>
      </c>
      <c r="S5165" s="27">
        <v>1</v>
      </c>
      <c r="T5165" s="33">
        <v>0.91734575384516981</v>
      </c>
      <c r="U5165" s="27">
        <v>7019432.5</v>
      </c>
      <c r="V5165" s="27">
        <v>0</v>
      </c>
      <c r="W5165" s="27">
        <v>36458000</v>
      </c>
      <c r="X5165" s="27"/>
      <c r="Y5165" s="27">
        <v>0</v>
      </c>
      <c r="Z5165" s="27">
        <v>1</v>
      </c>
    </row>
    <row r="5166" spans="1:26">
      <c r="A5166" s="27">
        <v>1979</v>
      </c>
      <c r="B5166" t="s">
        <v>131</v>
      </c>
      <c r="C5166" s="27"/>
      <c r="D5166" s="27"/>
      <c r="E5166" s="27"/>
      <c r="F5166" s="27">
        <v>0</v>
      </c>
      <c r="G5166" s="27">
        <v>0</v>
      </c>
      <c r="H5166" s="27">
        <v>0</v>
      </c>
      <c r="I5166" s="27">
        <v>1</v>
      </c>
      <c r="J5166" s="27">
        <v>0</v>
      </c>
      <c r="K5166" s="27">
        <v>4</v>
      </c>
      <c r="L5166" s="27">
        <v>1</v>
      </c>
      <c r="M5166" s="27">
        <v>0</v>
      </c>
      <c r="N5166" s="27">
        <v>1</v>
      </c>
      <c r="O5166" s="27">
        <v>0</v>
      </c>
      <c r="P5166" s="27"/>
      <c r="Q5166" s="27">
        <v>2109278101.9887025</v>
      </c>
      <c r="R5166" s="27">
        <v>1</v>
      </c>
      <c r="S5166" s="27">
        <v>1</v>
      </c>
      <c r="T5166" s="33">
        <v>0.9810294585578897</v>
      </c>
      <c r="U5166" s="27">
        <v>7097774</v>
      </c>
      <c r="V5166" s="27">
        <v>0</v>
      </c>
      <c r="W5166" s="27">
        <v>48053000</v>
      </c>
      <c r="X5166" s="27"/>
      <c r="Y5166" s="27">
        <v>37000000</v>
      </c>
      <c r="Z5166" s="27">
        <v>1</v>
      </c>
    </row>
    <row r="5167" spans="1:26">
      <c r="A5167" s="27">
        <v>1980</v>
      </c>
      <c r="B5167" t="s">
        <v>131</v>
      </c>
      <c r="C5167" s="27"/>
      <c r="D5167" s="27"/>
      <c r="E5167" s="27"/>
      <c r="F5167" s="27">
        <v>0</v>
      </c>
      <c r="G5167" s="27">
        <v>0</v>
      </c>
      <c r="H5167" s="27">
        <v>0</v>
      </c>
      <c r="I5167" s="27">
        <v>1</v>
      </c>
      <c r="J5167" s="27">
        <v>0</v>
      </c>
      <c r="K5167" s="27">
        <v>4</v>
      </c>
      <c r="L5167" s="27">
        <v>1</v>
      </c>
      <c r="M5167" s="27">
        <v>0</v>
      </c>
      <c r="N5167" s="27">
        <v>1</v>
      </c>
      <c r="O5167" s="27">
        <v>0</v>
      </c>
      <c r="P5167" s="27">
        <v>2509000000</v>
      </c>
      <c r="Q5167" s="27">
        <v>2508524186.4335222</v>
      </c>
      <c r="R5167" s="27">
        <v>0</v>
      </c>
      <c r="S5167" s="27">
        <v>1</v>
      </c>
      <c r="T5167" s="33">
        <v>0.94044734443210454</v>
      </c>
      <c r="U5167" s="27">
        <v>16140313.6</v>
      </c>
      <c r="V5167" s="27">
        <v>0</v>
      </c>
      <c r="W5167" s="27">
        <v>66113000</v>
      </c>
      <c r="X5167" s="27"/>
      <c r="Y5167" s="27">
        <v>27100000</v>
      </c>
      <c r="Z5167" s="27">
        <v>1</v>
      </c>
    </row>
    <row r="5168" spans="1:26">
      <c r="A5168" s="27">
        <v>1981</v>
      </c>
      <c r="B5168" t="s">
        <v>131</v>
      </c>
      <c r="C5168" s="27"/>
      <c r="D5168" s="27"/>
      <c r="E5168" s="27"/>
      <c r="F5168" s="27">
        <v>0</v>
      </c>
      <c r="G5168" s="27">
        <v>0</v>
      </c>
      <c r="H5168" s="27">
        <v>0</v>
      </c>
      <c r="I5168" s="27">
        <v>1</v>
      </c>
      <c r="J5168" s="27">
        <v>0</v>
      </c>
      <c r="K5168" s="27">
        <v>4</v>
      </c>
      <c r="L5168" s="27">
        <v>1</v>
      </c>
      <c r="M5168" s="27">
        <v>0</v>
      </c>
      <c r="N5168" s="27">
        <v>1</v>
      </c>
      <c r="O5168" s="27">
        <v>0</v>
      </c>
      <c r="P5168" s="27">
        <v>2171000000</v>
      </c>
      <c r="Q5168" s="27">
        <v>2170893038.9005322</v>
      </c>
      <c r="R5168" s="27">
        <v>0</v>
      </c>
      <c r="S5168" s="27">
        <v>1</v>
      </c>
      <c r="T5168" s="33">
        <v>0.83355014400471705</v>
      </c>
      <c r="U5168" s="27">
        <v>14786947.800000001</v>
      </c>
      <c r="V5168" s="27">
        <v>0</v>
      </c>
      <c r="W5168" s="27">
        <v>78581000</v>
      </c>
      <c r="X5168" s="27"/>
      <c r="Y5168" s="27">
        <v>25000000</v>
      </c>
      <c r="Z5168" s="27">
        <v>1</v>
      </c>
    </row>
    <row r="5169" spans="1:26">
      <c r="A5169" s="27">
        <v>1982</v>
      </c>
      <c r="B5169" t="s">
        <v>131</v>
      </c>
      <c r="C5169" s="27"/>
      <c r="D5169" s="27"/>
      <c r="E5169" s="27"/>
      <c r="F5169" s="27">
        <v>0</v>
      </c>
      <c r="G5169" s="27">
        <v>0</v>
      </c>
      <c r="H5169" s="27">
        <v>0</v>
      </c>
      <c r="I5169" s="27">
        <v>1</v>
      </c>
      <c r="J5169" s="27">
        <v>0</v>
      </c>
      <c r="K5169" s="27">
        <v>4</v>
      </c>
      <c r="L5169" s="27">
        <v>1</v>
      </c>
      <c r="M5169" s="27">
        <v>0</v>
      </c>
      <c r="N5169" s="27">
        <v>1</v>
      </c>
      <c r="O5169" s="27">
        <v>0</v>
      </c>
      <c r="P5169" s="27">
        <v>2017999999.9999998</v>
      </c>
      <c r="Q5169" s="27">
        <v>2017611927.4037049</v>
      </c>
      <c r="R5169" s="27">
        <v>0</v>
      </c>
      <c r="S5169" s="27">
        <v>1</v>
      </c>
      <c r="T5169" s="33">
        <v>0.78443295677873848</v>
      </c>
      <c r="U5169" s="27">
        <v>14013909.4</v>
      </c>
      <c r="V5169" s="27">
        <v>0</v>
      </c>
      <c r="W5169" s="27">
        <v>91582961.599999994</v>
      </c>
      <c r="X5169" s="27"/>
      <c r="Y5169" s="27">
        <v>16500000</v>
      </c>
      <c r="Z5169" s="27">
        <v>1</v>
      </c>
    </row>
    <row r="5170" spans="1:26">
      <c r="A5170" s="27">
        <v>1983</v>
      </c>
      <c r="B5170" t="s">
        <v>131</v>
      </c>
      <c r="C5170" s="27"/>
      <c r="D5170" s="27"/>
      <c r="E5170" s="27"/>
      <c r="F5170" s="27">
        <v>0</v>
      </c>
      <c r="G5170" s="27">
        <v>0</v>
      </c>
      <c r="H5170" s="27">
        <v>0</v>
      </c>
      <c r="I5170" s="27">
        <v>1</v>
      </c>
      <c r="J5170" s="27">
        <v>0</v>
      </c>
      <c r="K5170" s="27">
        <v>4</v>
      </c>
      <c r="L5170" s="27">
        <v>1</v>
      </c>
      <c r="M5170" s="27">
        <v>0</v>
      </c>
      <c r="N5170" s="27">
        <v>1</v>
      </c>
      <c r="O5170" s="27">
        <v>0</v>
      </c>
      <c r="P5170" s="27">
        <v>1803000000</v>
      </c>
      <c r="Q5170" s="27">
        <v>1803099731.542568</v>
      </c>
      <c r="R5170" s="27">
        <v>0</v>
      </c>
      <c r="S5170" s="27">
        <v>1</v>
      </c>
      <c r="T5170" s="33">
        <v>0.83426891623154475</v>
      </c>
      <c r="U5170" s="27">
        <v>45600452.799999997</v>
      </c>
      <c r="V5170" s="27">
        <v>0</v>
      </c>
      <c r="W5170" s="27">
        <v>105206496.5</v>
      </c>
      <c r="X5170" s="27"/>
      <c r="Y5170" s="27">
        <v>0</v>
      </c>
      <c r="Z5170" s="27">
        <v>1</v>
      </c>
    </row>
    <row r="5171" spans="1:26">
      <c r="A5171" s="27">
        <v>1984</v>
      </c>
      <c r="B5171" t="s">
        <v>131</v>
      </c>
      <c r="C5171" s="27"/>
      <c r="D5171" s="27"/>
      <c r="E5171" s="27"/>
      <c r="F5171" s="27">
        <v>0</v>
      </c>
      <c r="G5171" s="27">
        <v>0</v>
      </c>
      <c r="H5171" s="27">
        <v>0</v>
      </c>
      <c r="I5171" s="27">
        <v>1</v>
      </c>
      <c r="J5171" s="27">
        <v>0</v>
      </c>
      <c r="K5171" s="27">
        <v>4</v>
      </c>
      <c r="L5171" s="27">
        <v>1</v>
      </c>
      <c r="M5171" s="27">
        <v>0</v>
      </c>
      <c r="N5171" s="27">
        <v>1</v>
      </c>
      <c r="O5171" s="27">
        <v>0</v>
      </c>
      <c r="P5171" s="27">
        <v>1461000000</v>
      </c>
      <c r="Q5171" s="27">
        <v>1461243212.4281421</v>
      </c>
      <c r="R5171" s="27">
        <v>0</v>
      </c>
      <c r="S5171" s="27">
        <v>1</v>
      </c>
      <c r="T5171" s="33">
        <v>0.82999599794502654</v>
      </c>
      <c r="U5171" s="27">
        <v>56752587.799999997</v>
      </c>
      <c r="V5171" s="27">
        <v>0</v>
      </c>
      <c r="W5171" s="27">
        <v>121224032.8</v>
      </c>
      <c r="X5171" s="27"/>
      <c r="Y5171" s="27"/>
      <c r="Z5171" s="27">
        <v>1</v>
      </c>
    </row>
    <row r="5172" spans="1:26">
      <c r="A5172" s="27">
        <v>1985</v>
      </c>
      <c r="B5172" t="s">
        <v>131</v>
      </c>
      <c r="C5172" s="27"/>
      <c r="D5172" s="27"/>
      <c r="E5172" s="27"/>
      <c r="F5172" s="27">
        <v>370000</v>
      </c>
      <c r="G5172" s="27">
        <v>0</v>
      </c>
      <c r="H5172" s="27">
        <v>0</v>
      </c>
      <c r="I5172" s="27">
        <v>1</v>
      </c>
      <c r="J5172" s="27">
        <v>0</v>
      </c>
      <c r="K5172" s="27">
        <v>4</v>
      </c>
      <c r="L5172" s="27">
        <v>1</v>
      </c>
      <c r="M5172" s="27">
        <v>0</v>
      </c>
      <c r="N5172" s="27">
        <v>1</v>
      </c>
      <c r="O5172" s="27">
        <v>0</v>
      </c>
      <c r="P5172" s="27">
        <v>1440000000</v>
      </c>
      <c r="Q5172" s="27">
        <v>1440581533.7563968</v>
      </c>
      <c r="R5172" s="27">
        <v>1</v>
      </c>
      <c r="S5172" s="27">
        <v>1</v>
      </c>
      <c r="T5172" s="33">
        <v>0.74915719568429318</v>
      </c>
      <c r="U5172" s="27">
        <v>78287232.599999994</v>
      </c>
      <c r="V5172" s="27">
        <v>0</v>
      </c>
      <c r="W5172" s="27">
        <v>146690071.59999999</v>
      </c>
      <c r="X5172" s="27"/>
      <c r="Y5172" s="27"/>
      <c r="Z5172" s="27">
        <v>1</v>
      </c>
    </row>
    <row r="5173" spans="1:26">
      <c r="A5173" s="27">
        <v>1986</v>
      </c>
      <c r="B5173" t="s">
        <v>131</v>
      </c>
      <c r="C5173" s="27"/>
      <c r="D5173" s="27"/>
      <c r="E5173" s="27"/>
      <c r="F5173" s="27">
        <v>10000000</v>
      </c>
      <c r="G5173" s="27">
        <v>0</v>
      </c>
      <c r="H5173" s="27">
        <v>0</v>
      </c>
      <c r="I5173" s="27">
        <v>1</v>
      </c>
      <c r="J5173" s="27">
        <v>0</v>
      </c>
      <c r="K5173" s="27">
        <v>4</v>
      </c>
      <c r="L5173" s="27">
        <v>1</v>
      </c>
      <c r="M5173" s="27">
        <v>0</v>
      </c>
      <c r="N5173" s="27">
        <v>1</v>
      </c>
      <c r="O5173" s="27">
        <v>0</v>
      </c>
      <c r="P5173" s="27">
        <v>1904000000</v>
      </c>
      <c r="Q5173" s="27">
        <v>1904097020.2933302</v>
      </c>
      <c r="R5173" s="27">
        <v>1</v>
      </c>
      <c r="S5173" s="27">
        <v>1</v>
      </c>
      <c r="T5173" s="33">
        <v>0.7030572776909082</v>
      </c>
      <c r="U5173" s="27">
        <v>106123208.8</v>
      </c>
      <c r="V5173" s="27">
        <v>0</v>
      </c>
      <c r="W5173" s="27">
        <v>190869402.40000001</v>
      </c>
      <c r="X5173" s="27"/>
      <c r="Y5173" s="27"/>
      <c r="Z5173" s="27">
        <v>1</v>
      </c>
    </row>
    <row r="5174" spans="1:26">
      <c r="A5174" s="27">
        <v>1987</v>
      </c>
      <c r="B5174" t="s">
        <v>131</v>
      </c>
      <c r="C5174" s="27"/>
      <c r="D5174" s="27"/>
      <c r="E5174" s="27"/>
      <c r="F5174" s="27">
        <v>170000</v>
      </c>
      <c r="G5174" s="27">
        <v>0</v>
      </c>
      <c r="H5174" s="27">
        <v>0</v>
      </c>
      <c r="I5174" s="27">
        <v>1</v>
      </c>
      <c r="J5174" s="27">
        <v>0</v>
      </c>
      <c r="K5174" s="27">
        <v>4</v>
      </c>
      <c r="L5174" s="27">
        <v>1</v>
      </c>
      <c r="M5174" s="27">
        <v>0</v>
      </c>
      <c r="N5174" s="27">
        <v>1</v>
      </c>
      <c r="O5174" s="27">
        <v>0</v>
      </c>
      <c r="P5174" s="27">
        <v>2233000000</v>
      </c>
      <c r="Q5174" s="27">
        <v>2233005822.5853357</v>
      </c>
      <c r="R5174" s="27">
        <v>1</v>
      </c>
      <c r="S5174" s="27">
        <v>1</v>
      </c>
      <c r="T5174" s="33">
        <v>0.74330063470010233</v>
      </c>
      <c r="U5174" s="27">
        <v>122467243.2</v>
      </c>
      <c r="V5174" s="27">
        <v>0</v>
      </c>
      <c r="W5174" s="27">
        <v>272822067</v>
      </c>
      <c r="X5174" s="27"/>
      <c r="Y5174" s="27"/>
      <c r="Z5174" s="27">
        <v>1</v>
      </c>
    </row>
    <row r="5175" spans="1:26">
      <c r="A5175" s="27">
        <v>1988</v>
      </c>
      <c r="B5175" t="s">
        <v>131</v>
      </c>
      <c r="C5175" s="27"/>
      <c r="D5175" s="27"/>
      <c r="E5175" s="27"/>
      <c r="F5175" s="27">
        <v>0</v>
      </c>
      <c r="G5175" s="27">
        <v>0</v>
      </c>
      <c r="H5175" s="27">
        <v>0</v>
      </c>
      <c r="I5175" s="27">
        <v>1</v>
      </c>
      <c r="J5175" s="27">
        <v>0</v>
      </c>
      <c r="K5175" s="27">
        <v>4</v>
      </c>
      <c r="L5175" s="27">
        <v>1</v>
      </c>
      <c r="M5175" s="27">
        <v>0</v>
      </c>
      <c r="N5175" s="27">
        <v>1</v>
      </c>
      <c r="O5175" s="27">
        <v>0</v>
      </c>
      <c r="P5175" s="27">
        <v>2280000000</v>
      </c>
      <c r="Q5175" s="27">
        <v>2280356338.2286682</v>
      </c>
      <c r="R5175" s="27">
        <v>1</v>
      </c>
      <c r="S5175" s="27">
        <v>1</v>
      </c>
      <c r="T5175" s="33">
        <v>0.80560957079318884</v>
      </c>
      <c r="U5175" s="27">
        <v>94629624</v>
      </c>
      <c r="V5175" s="27">
        <v>0</v>
      </c>
      <c r="W5175" s="27">
        <v>348183851.19999999</v>
      </c>
      <c r="X5175" s="27"/>
      <c r="Y5175" s="27"/>
      <c r="Z5175" s="27">
        <v>1</v>
      </c>
    </row>
    <row r="5176" spans="1:26">
      <c r="A5176" s="27">
        <v>1989</v>
      </c>
      <c r="B5176" t="s">
        <v>131</v>
      </c>
      <c r="C5176" s="27"/>
      <c r="D5176" s="27"/>
      <c r="E5176" s="27"/>
      <c r="F5176" s="27">
        <v>0</v>
      </c>
      <c r="G5176" s="27">
        <v>0</v>
      </c>
      <c r="H5176" s="27">
        <v>0</v>
      </c>
      <c r="I5176" s="27">
        <v>1</v>
      </c>
      <c r="J5176" s="27">
        <v>0</v>
      </c>
      <c r="K5176" s="27">
        <v>4</v>
      </c>
      <c r="L5176" s="27">
        <v>1</v>
      </c>
      <c r="M5176" s="27">
        <v>0</v>
      </c>
      <c r="N5176" s="27">
        <v>1</v>
      </c>
      <c r="O5176" s="27">
        <v>0</v>
      </c>
      <c r="P5176" s="27">
        <v>2180000000</v>
      </c>
      <c r="Q5176" s="27">
        <v>2179567107.5015912</v>
      </c>
      <c r="R5176" s="27">
        <v>1</v>
      </c>
      <c r="S5176" s="27">
        <v>1</v>
      </c>
      <c r="T5176" s="33">
        <v>0.74679040704290955</v>
      </c>
      <c r="U5176" s="27">
        <v>84592479.200000003</v>
      </c>
      <c r="V5176" s="27">
        <v>0</v>
      </c>
      <c r="W5176" s="27">
        <v>382940475.30000001</v>
      </c>
      <c r="X5176" s="27"/>
      <c r="Y5176" s="27"/>
      <c r="Z5176" s="27">
        <v>1</v>
      </c>
    </row>
    <row r="5177" spans="1:26">
      <c r="A5177" s="27">
        <v>1990</v>
      </c>
      <c r="B5177" t="s">
        <v>131</v>
      </c>
      <c r="C5177" s="27"/>
      <c r="D5177" s="27"/>
      <c r="E5177" s="27"/>
      <c r="F5177" s="27">
        <v>0</v>
      </c>
      <c r="G5177" s="27">
        <v>0</v>
      </c>
      <c r="H5177" s="27">
        <v>0</v>
      </c>
      <c r="I5177" s="27">
        <v>1</v>
      </c>
      <c r="J5177" s="27">
        <v>0</v>
      </c>
      <c r="K5177" s="27">
        <v>4</v>
      </c>
      <c r="L5177" s="27">
        <v>1</v>
      </c>
      <c r="M5177" s="27">
        <v>0</v>
      </c>
      <c r="N5177" s="27">
        <v>1</v>
      </c>
      <c r="O5177" s="27">
        <v>0</v>
      </c>
      <c r="P5177" s="27">
        <v>2480000000</v>
      </c>
      <c r="Q5177" s="27">
        <v>2480673194.9925222</v>
      </c>
      <c r="R5177" s="27">
        <v>1</v>
      </c>
      <c r="S5177" s="27">
        <v>1</v>
      </c>
      <c r="T5177" s="33">
        <v>0.70566019682121295</v>
      </c>
      <c r="U5177" s="27">
        <v>84871627.599999994</v>
      </c>
      <c r="V5177" s="27">
        <v>0</v>
      </c>
      <c r="W5177" s="27">
        <v>460637715.30000001</v>
      </c>
      <c r="X5177" s="27"/>
      <c r="Y5177" s="27"/>
      <c r="Z5177" s="27">
        <v>1</v>
      </c>
    </row>
    <row r="5178" spans="1:26">
      <c r="A5178" s="27">
        <v>1991</v>
      </c>
      <c r="B5178" t="s">
        <v>131</v>
      </c>
      <c r="C5178" s="27"/>
      <c r="D5178" s="27"/>
      <c r="E5178" s="27"/>
      <c r="F5178" s="27">
        <v>0</v>
      </c>
      <c r="G5178" s="27">
        <v>0</v>
      </c>
      <c r="H5178" s="27">
        <v>0</v>
      </c>
      <c r="I5178" s="27">
        <v>1</v>
      </c>
      <c r="J5178" s="27">
        <v>0</v>
      </c>
      <c r="K5178" s="27">
        <v>4</v>
      </c>
      <c r="L5178" s="27">
        <v>1</v>
      </c>
      <c r="M5178" s="27">
        <v>0</v>
      </c>
      <c r="N5178" s="27">
        <v>1</v>
      </c>
      <c r="O5178" s="27">
        <v>0</v>
      </c>
      <c r="P5178" s="27">
        <v>2328000000</v>
      </c>
      <c r="Q5178" s="27">
        <v>2327986215.8635607</v>
      </c>
      <c r="R5178" s="27">
        <v>1</v>
      </c>
      <c r="S5178" s="27">
        <v>1</v>
      </c>
      <c r="T5178" s="33">
        <v>0.64778014054484578</v>
      </c>
      <c r="U5178" s="27">
        <v>73383922.700000003</v>
      </c>
      <c r="V5178" s="27">
        <v>0</v>
      </c>
      <c r="W5178" s="27">
        <v>479207126.89999998</v>
      </c>
      <c r="X5178" s="27"/>
      <c r="Y5178" s="27"/>
      <c r="Z5178" s="27">
        <v>1</v>
      </c>
    </row>
    <row r="5179" spans="1:26">
      <c r="A5179" s="27">
        <v>1992</v>
      </c>
      <c r="B5179" t="s">
        <v>131</v>
      </c>
      <c r="C5179" s="27"/>
      <c r="D5179" s="27"/>
      <c r="E5179" s="27"/>
      <c r="F5179" s="27">
        <v>0</v>
      </c>
      <c r="G5179" s="27">
        <v>0</v>
      </c>
      <c r="H5179" s="27">
        <v>0</v>
      </c>
      <c r="I5179" s="27">
        <v>1</v>
      </c>
      <c r="J5179" s="27">
        <v>0</v>
      </c>
      <c r="K5179" s="27">
        <v>4</v>
      </c>
      <c r="L5179" s="27">
        <v>1</v>
      </c>
      <c r="M5179" s="27">
        <v>0</v>
      </c>
      <c r="N5179" s="27">
        <v>1</v>
      </c>
      <c r="O5179" s="27">
        <v>0</v>
      </c>
      <c r="P5179" s="27">
        <v>2345000000</v>
      </c>
      <c r="Q5179" s="27">
        <v>2344987614.2744126</v>
      </c>
      <c r="R5179" s="27">
        <v>1</v>
      </c>
      <c r="S5179" s="27">
        <v>1</v>
      </c>
      <c r="T5179" s="33">
        <v>0.62587770846912083</v>
      </c>
      <c r="U5179" s="27">
        <v>61300250</v>
      </c>
      <c r="V5179" s="27">
        <v>0</v>
      </c>
      <c r="W5179" s="27">
        <v>483200000</v>
      </c>
      <c r="X5179" s="27"/>
      <c r="Y5179" s="27"/>
      <c r="Z5179" s="27">
        <v>1</v>
      </c>
    </row>
    <row r="5180" spans="1:26">
      <c r="A5180" s="27">
        <v>1993</v>
      </c>
      <c r="B5180" t="s">
        <v>131</v>
      </c>
      <c r="C5180" s="27"/>
      <c r="D5180" s="27"/>
      <c r="E5180" s="27"/>
      <c r="F5180" s="27">
        <v>0</v>
      </c>
      <c r="G5180" s="27">
        <v>0</v>
      </c>
      <c r="H5180" s="27">
        <v>0</v>
      </c>
      <c r="I5180" s="27">
        <v>1</v>
      </c>
      <c r="J5180" s="27">
        <v>0</v>
      </c>
      <c r="K5180" s="27">
        <v>4</v>
      </c>
      <c r="L5180" s="27">
        <v>1</v>
      </c>
      <c r="M5180" s="27">
        <v>0</v>
      </c>
      <c r="N5180" s="27">
        <v>1</v>
      </c>
      <c r="O5180" s="27">
        <v>0</v>
      </c>
      <c r="P5180" s="27">
        <v>2221000000</v>
      </c>
      <c r="Q5180" s="27">
        <v>1606581743.7849715</v>
      </c>
      <c r="R5180" s="27">
        <v>1</v>
      </c>
      <c r="S5180" s="27">
        <v>1</v>
      </c>
      <c r="T5180" s="33">
        <v>0.648154718576755</v>
      </c>
      <c r="U5180" s="27">
        <v>51845020.399999999</v>
      </c>
      <c r="V5180" s="27">
        <v>0</v>
      </c>
      <c r="W5180" s="27">
        <v>503495000</v>
      </c>
      <c r="X5180" s="27"/>
      <c r="Y5180" s="27"/>
      <c r="Z5180" s="27">
        <v>1</v>
      </c>
    </row>
    <row r="5181" spans="1:26">
      <c r="A5181" s="27">
        <v>1994</v>
      </c>
      <c r="B5181" t="s">
        <v>131</v>
      </c>
      <c r="C5181" s="27"/>
      <c r="D5181" s="27"/>
      <c r="E5181" s="27"/>
      <c r="F5181" s="27">
        <v>0</v>
      </c>
      <c r="G5181" s="27">
        <v>0</v>
      </c>
      <c r="H5181" s="27">
        <v>0</v>
      </c>
      <c r="I5181" s="27">
        <v>1</v>
      </c>
      <c r="J5181" s="27">
        <v>0</v>
      </c>
      <c r="K5181" s="27">
        <v>4</v>
      </c>
      <c r="L5181" s="27">
        <v>1</v>
      </c>
      <c r="M5181" s="27">
        <v>0</v>
      </c>
      <c r="N5181" s="27">
        <v>1</v>
      </c>
      <c r="O5181" s="27">
        <v>0</v>
      </c>
      <c r="P5181" s="27">
        <v>1563000000</v>
      </c>
      <c r="Q5181" s="27">
        <v>1563207224.650656</v>
      </c>
      <c r="R5181" s="27">
        <v>1</v>
      </c>
      <c r="S5181" s="27">
        <v>1</v>
      </c>
      <c r="T5181" s="33">
        <v>0.69545665111729171</v>
      </c>
      <c r="U5181" s="27">
        <v>60986691.600000001</v>
      </c>
      <c r="V5181" s="27">
        <v>0</v>
      </c>
      <c r="W5181" s="27">
        <v>565349000</v>
      </c>
      <c r="X5181" s="27"/>
      <c r="Y5181" s="27"/>
      <c r="Z5181" s="27">
        <v>1</v>
      </c>
    </row>
    <row r="5182" spans="1:26">
      <c r="A5182" s="27">
        <v>1995</v>
      </c>
      <c r="B5182" t="s">
        <v>131</v>
      </c>
      <c r="C5182" s="27"/>
      <c r="D5182" s="27"/>
      <c r="E5182" s="27"/>
      <c r="F5182" s="27">
        <v>0</v>
      </c>
      <c r="G5182" s="27">
        <v>0</v>
      </c>
      <c r="H5182" s="27">
        <v>0</v>
      </c>
      <c r="I5182" s="27">
        <v>1</v>
      </c>
      <c r="J5182" s="27">
        <v>0</v>
      </c>
      <c r="K5182" s="27">
        <v>4</v>
      </c>
      <c r="L5182" s="27">
        <v>1</v>
      </c>
      <c r="M5182" s="27">
        <v>0</v>
      </c>
      <c r="N5182" s="27">
        <v>1</v>
      </c>
      <c r="O5182" s="27">
        <v>0</v>
      </c>
      <c r="P5182" s="27">
        <v>1756000000</v>
      </c>
      <c r="Q5182" s="27">
        <v>1880803361.6856229</v>
      </c>
      <c r="R5182" s="27">
        <v>1</v>
      </c>
      <c r="S5182" s="27">
        <v>1</v>
      </c>
      <c r="T5182" s="33">
        <v>0.69736071622307827</v>
      </c>
      <c r="U5182" s="27">
        <v>52080664</v>
      </c>
      <c r="V5182" s="27">
        <v>0</v>
      </c>
      <c r="W5182" s="27">
        <v>597925000</v>
      </c>
      <c r="X5182" s="27"/>
      <c r="Y5182" s="27"/>
      <c r="Z5182" s="27">
        <v>1</v>
      </c>
    </row>
    <row r="5183" spans="1:26">
      <c r="A5183" s="27">
        <v>1996</v>
      </c>
      <c r="B5183" t="s">
        <v>131</v>
      </c>
      <c r="C5183" s="27"/>
      <c r="D5183" s="27"/>
      <c r="E5183" s="27"/>
      <c r="F5183" s="27">
        <v>0</v>
      </c>
      <c r="G5183" s="27">
        <v>0</v>
      </c>
      <c r="H5183" s="27">
        <v>0</v>
      </c>
      <c r="I5183" s="27">
        <v>1</v>
      </c>
      <c r="J5183" s="27">
        <v>0</v>
      </c>
      <c r="K5183" s="27">
        <v>4</v>
      </c>
      <c r="L5183" s="27">
        <v>1</v>
      </c>
      <c r="M5183" s="27">
        <v>0</v>
      </c>
      <c r="N5183" s="27">
        <v>1</v>
      </c>
      <c r="O5183" s="27">
        <v>0</v>
      </c>
      <c r="P5183" s="27">
        <v>1880000000</v>
      </c>
      <c r="Q5183" s="27">
        <v>1987770898.5433359</v>
      </c>
      <c r="R5183" s="27">
        <v>0</v>
      </c>
      <c r="S5183" s="27">
        <v>1</v>
      </c>
      <c r="T5183" s="33">
        <v>0.69966405838602452</v>
      </c>
      <c r="U5183" s="27">
        <v>52640840.799999997</v>
      </c>
      <c r="V5183" s="27">
        <v>0</v>
      </c>
      <c r="W5183" s="27">
        <v>609227000</v>
      </c>
      <c r="X5183" s="27"/>
      <c r="Y5183" s="27"/>
      <c r="Z5183" s="27">
        <v>1</v>
      </c>
    </row>
    <row r="5184" spans="1:26">
      <c r="A5184" s="27">
        <v>1997</v>
      </c>
      <c r="B5184" t="s">
        <v>131</v>
      </c>
      <c r="C5184" s="27"/>
      <c r="D5184" s="27"/>
      <c r="E5184" s="27"/>
      <c r="F5184" s="27">
        <v>0</v>
      </c>
      <c r="G5184" s="27">
        <v>0</v>
      </c>
      <c r="H5184" s="27">
        <v>0</v>
      </c>
      <c r="I5184" s="27">
        <v>1</v>
      </c>
      <c r="J5184" s="27">
        <v>0</v>
      </c>
      <c r="K5184" s="27">
        <v>4</v>
      </c>
      <c r="L5184" s="27">
        <v>1</v>
      </c>
      <c r="M5184" s="27">
        <v>0</v>
      </c>
      <c r="N5184" s="27">
        <v>1</v>
      </c>
      <c r="O5184" s="27">
        <v>0</v>
      </c>
      <c r="P5184" s="27">
        <v>1733000000</v>
      </c>
      <c r="Q5184" s="27">
        <v>1845599608.4427245</v>
      </c>
      <c r="R5184" s="27">
        <v>1</v>
      </c>
      <c r="S5184" s="27">
        <v>1</v>
      </c>
      <c r="T5184" s="33">
        <v>0.71538944173936525</v>
      </c>
      <c r="U5184" s="27">
        <v>60745931.700000003</v>
      </c>
      <c r="V5184" s="27">
        <v>0</v>
      </c>
      <c r="W5184" s="27">
        <v>624655000</v>
      </c>
      <c r="X5184" s="27"/>
      <c r="Y5184" s="27"/>
      <c r="Z5184" s="27">
        <v>1</v>
      </c>
    </row>
    <row r="5185" spans="1:26">
      <c r="A5185" s="27">
        <v>1998</v>
      </c>
      <c r="B5185" t="s">
        <v>131</v>
      </c>
      <c r="C5185" s="27"/>
      <c r="D5185" s="27"/>
      <c r="E5185" s="27"/>
      <c r="F5185" s="27">
        <v>0</v>
      </c>
      <c r="G5185" s="27">
        <v>0</v>
      </c>
      <c r="H5185" s="27">
        <v>0</v>
      </c>
      <c r="I5185" s="27">
        <v>1</v>
      </c>
      <c r="J5185" s="27">
        <v>0</v>
      </c>
      <c r="K5185" s="27">
        <v>4</v>
      </c>
      <c r="L5185" s="27">
        <v>1</v>
      </c>
      <c r="M5185" s="27">
        <v>0</v>
      </c>
      <c r="N5185" s="27">
        <v>1</v>
      </c>
      <c r="O5185" s="27">
        <v>0</v>
      </c>
      <c r="P5185" s="27">
        <v>1980000000</v>
      </c>
      <c r="Q5185" s="27">
        <v>2076737356.6789691</v>
      </c>
      <c r="R5185" s="27">
        <v>1</v>
      </c>
      <c r="S5185" s="27">
        <v>1</v>
      </c>
      <c r="T5185" s="33">
        <v>0.63293736472878814</v>
      </c>
      <c r="U5185" s="27">
        <v>76132183.900000006</v>
      </c>
      <c r="V5185" s="27">
        <v>0</v>
      </c>
      <c r="W5185" s="27">
        <v>687454000</v>
      </c>
      <c r="X5185" s="27"/>
      <c r="Y5185" s="27"/>
      <c r="Z5185" s="27">
        <v>1</v>
      </c>
    </row>
    <row r="5186" spans="1:26">
      <c r="A5186" s="27">
        <v>1999</v>
      </c>
      <c r="B5186" t="s">
        <v>131</v>
      </c>
      <c r="C5186" s="27"/>
      <c r="D5186" s="27"/>
      <c r="E5186" s="27"/>
      <c r="F5186" s="27">
        <v>0</v>
      </c>
      <c r="G5186" s="27">
        <v>0</v>
      </c>
      <c r="H5186" s="27">
        <v>0</v>
      </c>
      <c r="I5186" s="27">
        <v>1</v>
      </c>
      <c r="J5186" s="27">
        <v>0</v>
      </c>
      <c r="K5186" s="27">
        <v>4</v>
      </c>
      <c r="L5186" s="27">
        <v>1</v>
      </c>
      <c r="M5186" s="27">
        <v>0</v>
      </c>
      <c r="N5186" s="27">
        <v>1</v>
      </c>
      <c r="O5186" s="27">
        <v>0</v>
      </c>
      <c r="P5186" s="27">
        <v>1916000000</v>
      </c>
      <c r="Q5186" s="27">
        <v>2018193703.060472</v>
      </c>
      <c r="R5186" s="27">
        <v>1</v>
      </c>
      <c r="S5186" s="27">
        <v>1</v>
      </c>
      <c r="T5186" s="33">
        <v>0.59173831677950461</v>
      </c>
      <c r="U5186" s="27">
        <v>81056320.900000006</v>
      </c>
      <c r="V5186" s="27">
        <v>0</v>
      </c>
      <c r="W5186" s="27">
        <v>693574000</v>
      </c>
      <c r="X5186" s="27"/>
      <c r="Y5186" s="27"/>
      <c r="Z5186" s="27">
        <v>1</v>
      </c>
    </row>
    <row r="5187" spans="1:26">
      <c r="A5187" s="27">
        <v>2000</v>
      </c>
      <c r="B5187" t="s">
        <v>131</v>
      </c>
      <c r="C5187" s="27">
        <v>0</v>
      </c>
      <c r="D5187" s="27">
        <v>0</v>
      </c>
      <c r="E5187" s="27">
        <v>0</v>
      </c>
      <c r="F5187" s="27">
        <v>0</v>
      </c>
      <c r="G5187" s="27">
        <v>0</v>
      </c>
      <c r="H5187" s="27">
        <v>0</v>
      </c>
      <c r="I5187" s="27">
        <v>1</v>
      </c>
      <c r="J5187" s="27">
        <v>0</v>
      </c>
      <c r="K5187" s="27">
        <v>4</v>
      </c>
      <c r="L5187" s="27">
        <v>1</v>
      </c>
      <c r="M5187" s="27">
        <v>1</v>
      </c>
      <c r="N5187" s="27">
        <v>1</v>
      </c>
      <c r="O5187" s="27">
        <v>0</v>
      </c>
      <c r="P5187" s="27">
        <v>1671000000</v>
      </c>
      <c r="Q5187" s="27">
        <v>1798374468.3636239</v>
      </c>
      <c r="R5187" s="27">
        <v>1</v>
      </c>
      <c r="S5187" s="27">
        <v>1</v>
      </c>
      <c r="T5187" s="33">
        <v>0.62919927379193319</v>
      </c>
      <c r="U5187" s="27">
        <v>86212251.799999997</v>
      </c>
      <c r="V5187" s="27">
        <v>0</v>
      </c>
      <c r="W5187" s="27">
        <v>723201000</v>
      </c>
      <c r="X5187" s="27"/>
      <c r="Y5187" s="27"/>
      <c r="Z5187" s="27">
        <v>1</v>
      </c>
    </row>
    <row r="5188" spans="1:26">
      <c r="A5188" s="27">
        <v>2001</v>
      </c>
      <c r="B5188" t="s">
        <v>131</v>
      </c>
      <c r="C5188" s="27">
        <v>0</v>
      </c>
      <c r="D5188" s="27">
        <v>0</v>
      </c>
      <c r="E5188" s="27">
        <v>0</v>
      </c>
      <c r="F5188" s="27">
        <v>0</v>
      </c>
      <c r="G5188" s="27">
        <v>0</v>
      </c>
      <c r="H5188" s="27">
        <v>0</v>
      </c>
      <c r="I5188" s="27">
        <v>1</v>
      </c>
      <c r="J5188" s="27">
        <v>0</v>
      </c>
      <c r="K5188" s="27">
        <v>4</v>
      </c>
      <c r="L5188" s="27">
        <v>1</v>
      </c>
      <c r="M5188" s="27">
        <v>1</v>
      </c>
      <c r="N5188" s="27">
        <v>1</v>
      </c>
      <c r="O5188" s="27">
        <v>0</v>
      </c>
      <c r="P5188" s="27">
        <v>1815000000</v>
      </c>
      <c r="Q5188" s="27">
        <v>1945327564.6504242</v>
      </c>
      <c r="R5188" s="27">
        <v>1</v>
      </c>
      <c r="S5188" s="27">
        <v>1</v>
      </c>
      <c r="T5188" s="33">
        <v>0.61588871891054842</v>
      </c>
      <c r="U5188" s="27">
        <v>92574502</v>
      </c>
      <c r="V5188" s="27">
        <v>0</v>
      </c>
      <c r="W5188" s="27">
        <v>753357000</v>
      </c>
      <c r="X5188" s="27"/>
      <c r="Y5188" s="27"/>
      <c r="Z5188" s="27">
        <v>1</v>
      </c>
    </row>
    <row r="5189" spans="1:26">
      <c r="A5189" s="27">
        <v>2002</v>
      </c>
      <c r="B5189" t="s">
        <v>131</v>
      </c>
      <c r="C5189" s="27">
        <v>0</v>
      </c>
      <c r="D5189" s="27">
        <v>0</v>
      </c>
      <c r="E5189" s="27">
        <v>0</v>
      </c>
      <c r="F5189" s="27">
        <v>1026947.375</v>
      </c>
      <c r="G5189" s="27">
        <v>0</v>
      </c>
      <c r="H5189" s="27">
        <v>0</v>
      </c>
      <c r="I5189" s="27">
        <v>1</v>
      </c>
      <c r="J5189" s="27">
        <v>0</v>
      </c>
      <c r="K5189" s="27">
        <v>4</v>
      </c>
      <c r="L5189" s="27">
        <v>1</v>
      </c>
      <c r="M5189" s="27">
        <v>1</v>
      </c>
      <c r="N5189" s="27">
        <v>1</v>
      </c>
      <c r="O5189" s="27">
        <v>0</v>
      </c>
      <c r="P5189" s="27">
        <v>2072000000</v>
      </c>
      <c r="Q5189" s="27">
        <v>2170481508.8691602</v>
      </c>
      <c r="R5189" s="27">
        <v>1</v>
      </c>
      <c r="S5189" s="27">
        <v>1</v>
      </c>
      <c r="T5189" s="33">
        <v>0.62466195784303247</v>
      </c>
      <c r="U5189" s="27">
        <v>119209511.2</v>
      </c>
      <c r="V5189" s="27">
        <v>0</v>
      </c>
      <c r="W5189" s="27">
        <v>867301000</v>
      </c>
      <c r="X5189" s="27"/>
      <c r="Y5189" s="27"/>
      <c r="Z5189" s="27">
        <v>1</v>
      </c>
    </row>
    <row r="5190" spans="1:26">
      <c r="A5190" s="27">
        <v>2003</v>
      </c>
      <c r="B5190" t="s">
        <v>131</v>
      </c>
      <c r="C5190" s="27">
        <v>0</v>
      </c>
      <c r="D5190" s="27">
        <v>0</v>
      </c>
      <c r="E5190" s="27">
        <v>0</v>
      </c>
      <c r="F5190" s="27">
        <v>31412.208984375</v>
      </c>
      <c r="G5190" s="27">
        <v>0</v>
      </c>
      <c r="H5190" s="27">
        <v>0</v>
      </c>
      <c r="I5190" s="27">
        <v>1</v>
      </c>
      <c r="J5190" s="27">
        <v>0</v>
      </c>
      <c r="K5190" s="27">
        <v>4</v>
      </c>
      <c r="L5190" s="27">
        <v>1</v>
      </c>
      <c r="M5190" s="27">
        <v>1</v>
      </c>
      <c r="N5190" s="27">
        <v>1</v>
      </c>
      <c r="O5190" s="27">
        <v>0</v>
      </c>
      <c r="P5190" s="27">
        <v>2645000000</v>
      </c>
      <c r="Q5190" s="27">
        <v>2731416346.4815831</v>
      </c>
      <c r="R5190" s="27">
        <v>1</v>
      </c>
      <c r="S5190" s="27">
        <v>1</v>
      </c>
      <c r="T5190" s="33">
        <v>0.61793375018798091</v>
      </c>
      <c r="U5190" s="27">
        <v>145391762.69999999</v>
      </c>
      <c r="V5190" s="27">
        <v>0</v>
      </c>
      <c r="W5190" s="27">
        <v>1007409000</v>
      </c>
      <c r="X5190" s="27"/>
      <c r="Y5190" s="27"/>
      <c r="Z5190" s="27">
        <v>1</v>
      </c>
    </row>
    <row r="5191" spans="1:26">
      <c r="A5191" s="27">
        <v>2004</v>
      </c>
      <c r="B5191" t="s">
        <v>131</v>
      </c>
      <c r="C5191" s="27">
        <v>0</v>
      </c>
      <c r="D5191" s="27">
        <v>0</v>
      </c>
      <c r="E5191" s="27">
        <v>0</v>
      </c>
      <c r="F5191" s="27">
        <v>60409.8125</v>
      </c>
      <c r="G5191" s="27">
        <v>0</v>
      </c>
      <c r="H5191" s="27">
        <v>0</v>
      </c>
      <c r="I5191" s="27">
        <v>1</v>
      </c>
      <c r="J5191" s="27">
        <v>0</v>
      </c>
      <c r="K5191" s="27">
        <v>4</v>
      </c>
      <c r="L5191" s="27">
        <v>1</v>
      </c>
      <c r="M5191" s="27">
        <v>1</v>
      </c>
      <c r="N5191" s="27">
        <v>1</v>
      </c>
      <c r="O5191" s="27">
        <v>0</v>
      </c>
      <c r="P5191" s="27">
        <v>2900000000</v>
      </c>
      <c r="Q5191" s="27">
        <v>3052898739.467802</v>
      </c>
      <c r="R5191" s="27">
        <v>1</v>
      </c>
      <c r="S5191" s="27">
        <v>1</v>
      </c>
      <c r="T5191" s="33">
        <v>0.67108711240801089</v>
      </c>
      <c r="U5191" s="27">
        <v>150056485.19999999</v>
      </c>
      <c r="V5191" s="27">
        <v>0</v>
      </c>
      <c r="W5191" s="27">
        <v>1106072000</v>
      </c>
      <c r="X5191" s="27"/>
      <c r="Y5191" s="27"/>
      <c r="Z5191" s="27">
        <v>1</v>
      </c>
    </row>
    <row r="5192" spans="1:26">
      <c r="A5192" s="27">
        <v>2005</v>
      </c>
      <c r="B5192" t="s">
        <v>131</v>
      </c>
      <c r="C5192" s="27">
        <v>0</v>
      </c>
      <c r="D5192" s="27">
        <v>0</v>
      </c>
      <c r="E5192" s="27">
        <v>0</v>
      </c>
      <c r="F5192" s="27">
        <v>284377.375</v>
      </c>
      <c r="G5192" s="27">
        <v>0</v>
      </c>
      <c r="H5192" s="27">
        <v>0</v>
      </c>
      <c r="I5192" s="27">
        <v>1</v>
      </c>
      <c r="J5192" s="27">
        <v>0</v>
      </c>
      <c r="K5192" s="27">
        <v>4</v>
      </c>
      <c r="L5192" s="27">
        <v>1</v>
      </c>
      <c r="M5192" s="27">
        <v>1</v>
      </c>
      <c r="N5192" s="27">
        <v>1</v>
      </c>
      <c r="O5192" s="27">
        <v>0</v>
      </c>
      <c r="P5192" s="27">
        <v>3374000000</v>
      </c>
      <c r="Q5192" s="27">
        <v>3405134831.8504944</v>
      </c>
      <c r="R5192" s="27">
        <v>1</v>
      </c>
      <c r="S5192" s="27">
        <v>1</v>
      </c>
      <c r="T5192" s="33">
        <v>0.69599608558540027</v>
      </c>
      <c r="U5192" s="27">
        <v>141087529.5</v>
      </c>
      <c r="V5192" s="27">
        <v>0</v>
      </c>
      <c r="W5192" s="27">
        <v>1080122000</v>
      </c>
      <c r="X5192" s="27"/>
      <c r="Y5192" s="27"/>
      <c r="Z5192" s="27">
        <v>1</v>
      </c>
    </row>
    <row r="5193" spans="1:26">
      <c r="A5193" s="27">
        <v>2006</v>
      </c>
      <c r="B5193" t="s">
        <v>131</v>
      </c>
      <c r="C5193" s="27">
        <v>0</v>
      </c>
      <c r="D5193" s="27">
        <v>0</v>
      </c>
      <c r="E5193" s="27">
        <v>0</v>
      </c>
      <c r="F5193" s="27">
        <v>4564373.828125</v>
      </c>
      <c r="G5193" s="27">
        <v>0</v>
      </c>
      <c r="H5193" s="27">
        <v>0</v>
      </c>
      <c r="I5193" s="27">
        <v>1</v>
      </c>
      <c r="J5193" s="27">
        <v>0</v>
      </c>
      <c r="K5193" s="27">
        <v>4</v>
      </c>
      <c r="L5193" s="27">
        <v>1</v>
      </c>
      <c r="M5193" s="27">
        <v>1</v>
      </c>
      <c r="N5193" s="27">
        <v>1</v>
      </c>
      <c r="O5193" s="27">
        <v>0</v>
      </c>
      <c r="P5193" s="27">
        <v>3650000000</v>
      </c>
      <c r="Q5193" s="27">
        <v>3646728060.0646296</v>
      </c>
      <c r="R5193" s="27">
        <v>1</v>
      </c>
      <c r="S5193" s="27">
        <v>1</v>
      </c>
      <c r="T5193" s="33">
        <v>0.83568345932575372</v>
      </c>
      <c r="U5193" s="27">
        <v>40669949.600000001</v>
      </c>
      <c r="V5193" s="27">
        <v>0</v>
      </c>
      <c r="W5193" s="27">
        <v>188900000</v>
      </c>
      <c r="X5193" s="27"/>
      <c r="Y5193" s="27"/>
      <c r="Z5193" s="27">
        <v>1</v>
      </c>
    </row>
    <row r="5194" spans="1:26">
      <c r="A5194" s="27">
        <v>2007</v>
      </c>
      <c r="B5194" t="s">
        <v>131</v>
      </c>
      <c r="C5194" s="27">
        <v>0</v>
      </c>
      <c r="D5194" s="27">
        <v>0</v>
      </c>
      <c r="E5194" s="27">
        <v>0</v>
      </c>
      <c r="F5194" s="27">
        <v>5591779.65625</v>
      </c>
      <c r="G5194" s="27">
        <v>0</v>
      </c>
      <c r="H5194" s="27">
        <v>0</v>
      </c>
      <c r="I5194" s="27">
        <v>1</v>
      </c>
      <c r="J5194" s="27">
        <v>0</v>
      </c>
      <c r="K5194" s="27">
        <v>4</v>
      </c>
      <c r="L5194" s="27">
        <v>1</v>
      </c>
      <c r="M5194" s="27">
        <v>1</v>
      </c>
      <c r="N5194" s="27">
        <v>1</v>
      </c>
      <c r="O5194" s="27">
        <v>0</v>
      </c>
      <c r="P5194" s="27">
        <v>4290000000</v>
      </c>
      <c r="Q5194" s="27">
        <v>4291363390.9129529</v>
      </c>
      <c r="R5194" s="27">
        <v>1</v>
      </c>
      <c r="S5194" s="27">
        <v>1</v>
      </c>
      <c r="T5194" s="33">
        <v>0.90473952627382648</v>
      </c>
      <c r="U5194" s="27">
        <v>54975317.299999997</v>
      </c>
      <c r="V5194" s="27">
        <v>0</v>
      </c>
      <c r="W5194" s="27">
        <v>234874000</v>
      </c>
      <c r="X5194" s="27"/>
      <c r="Y5194" s="27"/>
      <c r="Z5194" s="27">
        <v>1</v>
      </c>
    </row>
    <row r="5195" spans="1:26">
      <c r="A5195" s="27">
        <v>2008</v>
      </c>
      <c r="B5195" t="s">
        <v>131</v>
      </c>
      <c r="C5195" s="27">
        <v>880000000</v>
      </c>
      <c r="D5195" s="27">
        <v>220000000</v>
      </c>
      <c r="E5195" s="27">
        <v>880000000</v>
      </c>
      <c r="F5195" s="27">
        <v>880215869.109375</v>
      </c>
      <c r="G5195" s="27">
        <v>0</v>
      </c>
      <c r="H5195" s="27">
        <v>0</v>
      </c>
      <c r="I5195" s="27">
        <v>1</v>
      </c>
      <c r="J5195" s="27">
        <v>0</v>
      </c>
      <c r="K5195" s="27">
        <v>4</v>
      </c>
      <c r="L5195" s="27">
        <v>1</v>
      </c>
      <c r="M5195" s="27">
        <v>1</v>
      </c>
      <c r="N5195" s="27">
        <v>1</v>
      </c>
      <c r="O5195" s="27">
        <v>0</v>
      </c>
      <c r="P5195" s="27">
        <v>5429000000</v>
      </c>
      <c r="Q5195" s="27">
        <v>5379299887.6967287</v>
      </c>
      <c r="R5195" s="27">
        <v>1</v>
      </c>
      <c r="S5195" s="27">
        <v>1</v>
      </c>
      <c r="T5195" s="33">
        <v>0.91944034308119871</v>
      </c>
      <c r="U5195" s="27">
        <v>65167283.399999999</v>
      </c>
      <c r="V5195" s="27">
        <v>0</v>
      </c>
      <c r="W5195" s="27">
        <v>248098000</v>
      </c>
      <c r="X5195" s="27">
        <v>4000000</v>
      </c>
      <c r="Y5195" s="27"/>
      <c r="Z5195" s="27">
        <v>1</v>
      </c>
    </row>
    <row r="5196" spans="1:26">
      <c r="A5196" s="27">
        <v>2009</v>
      </c>
      <c r="B5196" t="s">
        <v>131</v>
      </c>
      <c r="C5196" s="27">
        <v>880000000</v>
      </c>
      <c r="D5196" s="27">
        <v>440000000</v>
      </c>
      <c r="E5196" s="27">
        <v>880000000</v>
      </c>
      <c r="F5196" s="27">
        <v>92324219.5625</v>
      </c>
      <c r="G5196" s="27">
        <v>0</v>
      </c>
      <c r="H5196" s="27">
        <v>0</v>
      </c>
      <c r="I5196" s="27">
        <v>1</v>
      </c>
      <c r="J5196" s="27">
        <v>0</v>
      </c>
      <c r="K5196" s="27">
        <v>4</v>
      </c>
      <c r="L5196" s="27">
        <v>1</v>
      </c>
      <c r="M5196" s="27">
        <v>1</v>
      </c>
      <c r="N5196" s="27">
        <v>1</v>
      </c>
      <c r="O5196" s="27">
        <v>0</v>
      </c>
      <c r="P5196" s="27">
        <v>5411000000</v>
      </c>
      <c r="Q5196" s="27">
        <v>5373097440.5653019</v>
      </c>
      <c r="R5196" s="27">
        <v>1</v>
      </c>
      <c r="S5196" s="27">
        <v>1</v>
      </c>
      <c r="T5196" s="33">
        <v>0.81595367947064712</v>
      </c>
      <c r="U5196" s="27">
        <v>155401521.30000001</v>
      </c>
      <c r="V5196" s="27">
        <v>0</v>
      </c>
      <c r="W5196" s="27">
        <v>265733000</v>
      </c>
      <c r="X5196" s="27">
        <v>3000000</v>
      </c>
      <c r="Y5196" s="27"/>
      <c r="Z5196" s="27">
        <v>1</v>
      </c>
    </row>
    <row r="5197" spans="1:26">
      <c r="A5197" s="27">
        <v>2010</v>
      </c>
      <c r="B5197" t="s">
        <v>131</v>
      </c>
      <c r="C5197" s="27">
        <v>880000000</v>
      </c>
      <c r="D5197" s="27">
        <v>660000000</v>
      </c>
      <c r="E5197" s="27">
        <v>880000000</v>
      </c>
      <c r="F5197" s="27">
        <v>3256953.3125</v>
      </c>
      <c r="G5197" s="27">
        <v>0</v>
      </c>
      <c r="H5197" s="27">
        <v>0</v>
      </c>
      <c r="I5197" s="27">
        <v>1</v>
      </c>
      <c r="J5197" s="27">
        <v>0</v>
      </c>
      <c r="K5197" s="27">
        <v>4</v>
      </c>
      <c r="L5197" s="27">
        <v>1</v>
      </c>
      <c r="M5197" s="27">
        <v>1</v>
      </c>
      <c r="N5197" s="27">
        <v>1</v>
      </c>
      <c r="O5197" s="27">
        <v>0</v>
      </c>
      <c r="P5197" s="27">
        <v>5729000000</v>
      </c>
      <c r="Q5197" s="27">
        <v>5718664504.9134121</v>
      </c>
      <c r="R5197" s="27">
        <v>1</v>
      </c>
      <c r="S5197" s="27">
        <v>1</v>
      </c>
      <c r="T5197" s="33">
        <v>1.0070075781651076</v>
      </c>
      <c r="U5197" s="27">
        <v>157581584.69999999</v>
      </c>
      <c r="V5197" s="27">
        <v>0</v>
      </c>
      <c r="W5197" s="27">
        <v>275240000</v>
      </c>
      <c r="X5197" s="27">
        <v>15000000</v>
      </c>
      <c r="Y5197" s="27"/>
      <c r="Z5197" s="27">
        <v>1</v>
      </c>
    </row>
    <row r="5198" spans="1:26">
      <c r="A5198" s="27">
        <v>2011</v>
      </c>
      <c r="B5198" t="s">
        <v>131</v>
      </c>
      <c r="C5198" s="27">
        <v>1026444944</v>
      </c>
      <c r="D5198" s="27">
        <v>909288989</v>
      </c>
      <c r="E5198" s="27">
        <v>1026444944</v>
      </c>
      <c r="F5198" s="27">
        <v>149623395.75</v>
      </c>
      <c r="G5198" s="27">
        <v>0</v>
      </c>
      <c r="H5198" s="27">
        <v>0</v>
      </c>
      <c r="I5198" s="27">
        <v>1</v>
      </c>
      <c r="J5198" s="27">
        <v>0</v>
      </c>
      <c r="K5198" s="27">
        <v>4</v>
      </c>
      <c r="L5198" s="27">
        <v>1</v>
      </c>
      <c r="M5198" s="27">
        <v>1</v>
      </c>
      <c r="N5198" s="27">
        <v>1</v>
      </c>
      <c r="O5198" s="27">
        <v>0</v>
      </c>
      <c r="P5198" s="27">
        <v>6415000000</v>
      </c>
      <c r="Q5198" s="27">
        <v>6409184724.2257929</v>
      </c>
      <c r="R5198" s="27">
        <v>1</v>
      </c>
      <c r="S5198" s="27">
        <v>1</v>
      </c>
      <c r="T5198" s="33">
        <v>1.116808011796752</v>
      </c>
      <c r="U5198" s="27">
        <v>152585435.80000001</v>
      </c>
      <c r="V5198" s="27">
        <v>0</v>
      </c>
      <c r="W5198" s="27">
        <v>354586000</v>
      </c>
      <c r="X5198" s="27">
        <v>12000000</v>
      </c>
      <c r="Y5198" s="27"/>
      <c r="Z5198" s="27">
        <v>1</v>
      </c>
    </row>
    <row r="5199" spans="1:26">
      <c r="A5199" s="27">
        <v>2012</v>
      </c>
      <c r="B5199" t="s">
        <v>131</v>
      </c>
      <c r="C5199" s="27">
        <v>1023155208</v>
      </c>
      <c r="D5199" s="27">
        <v>937262083</v>
      </c>
      <c r="E5199" s="27">
        <v>1023155208</v>
      </c>
      <c r="F5199" s="27">
        <v>27786958.3125</v>
      </c>
      <c r="G5199" s="27">
        <v>0</v>
      </c>
      <c r="H5199" s="27">
        <v>0</v>
      </c>
      <c r="I5199" s="27">
        <v>1</v>
      </c>
      <c r="J5199" s="27">
        <v>0</v>
      </c>
      <c r="K5199" s="27">
        <v>4</v>
      </c>
      <c r="L5199" s="27">
        <v>1</v>
      </c>
      <c r="M5199" s="27">
        <v>1</v>
      </c>
      <c r="N5199" s="27">
        <v>1</v>
      </c>
      <c r="O5199" s="27">
        <v>0</v>
      </c>
      <c r="P5199" s="27">
        <v>6946000000</v>
      </c>
      <c r="Q5199" s="27">
        <v>6942258305.1908503</v>
      </c>
      <c r="R5199" s="27">
        <v>1</v>
      </c>
      <c r="S5199" s="27">
        <v>1</v>
      </c>
      <c r="T5199" s="33">
        <v>0.99562684078172081</v>
      </c>
      <c r="U5199" s="27">
        <v>163620059</v>
      </c>
      <c r="V5199" s="27">
        <v>0</v>
      </c>
      <c r="W5199" s="27">
        <v>447194000</v>
      </c>
      <c r="X5199" s="27">
        <v>48000000</v>
      </c>
      <c r="Y5199" s="27"/>
      <c r="Z5199" s="27">
        <v>1</v>
      </c>
    </row>
    <row r="5200" spans="1:26">
      <c r="A5200" s="27">
        <v>2013</v>
      </c>
      <c r="B5200" t="s">
        <v>131</v>
      </c>
      <c r="C5200" s="27">
        <v>2574780064</v>
      </c>
      <c r="D5200" s="27">
        <v>1251182318</v>
      </c>
      <c r="E5200" s="27">
        <v>1074780064</v>
      </c>
      <c r="F5200" s="27">
        <v>1676145260.671875</v>
      </c>
      <c r="G5200" s="27">
        <v>0</v>
      </c>
      <c r="H5200" s="27">
        <v>0</v>
      </c>
      <c r="I5200" s="27">
        <v>1</v>
      </c>
      <c r="J5200" s="27">
        <v>0</v>
      </c>
      <c r="K5200" s="27">
        <v>4</v>
      </c>
      <c r="L5200" s="27">
        <v>1</v>
      </c>
      <c r="M5200" s="27">
        <v>1</v>
      </c>
      <c r="N5200" s="27">
        <v>1</v>
      </c>
      <c r="O5200" s="27">
        <v>0</v>
      </c>
      <c r="P5200" s="27">
        <v>7670000000</v>
      </c>
      <c r="Q5200" s="27">
        <v>7667952566.3987732</v>
      </c>
      <c r="R5200" s="27">
        <v>1</v>
      </c>
      <c r="S5200" s="27">
        <v>1</v>
      </c>
      <c r="T5200" s="33">
        <v>0.99710818219516861</v>
      </c>
      <c r="U5200" s="27">
        <v>172850694.90000001</v>
      </c>
      <c r="V5200" s="27">
        <v>0</v>
      </c>
      <c r="W5200" s="27">
        <v>549653000</v>
      </c>
      <c r="X5200" s="27">
        <v>71000000</v>
      </c>
      <c r="Y5200" s="27"/>
      <c r="Z5200" s="27">
        <v>1</v>
      </c>
    </row>
    <row r="5201" spans="1:26">
      <c r="A5201" s="27">
        <v>2014</v>
      </c>
      <c r="B5201" t="s">
        <v>131</v>
      </c>
      <c r="C5201" s="27">
        <v>2449033960</v>
      </c>
      <c r="D5201" s="27">
        <v>1564541446</v>
      </c>
      <c r="E5201" s="27">
        <v>949033960</v>
      </c>
      <c r="F5201" s="27">
        <v>0</v>
      </c>
      <c r="G5201" s="27">
        <v>0</v>
      </c>
      <c r="H5201" s="27">
        <v>0</v>
      </c>
      <c r="I5201" s="27">
        <v>1</v>
      </c>
      <c r="J5201" s="27">
        <v>0</v>
      </c>
      <c r="K5201" s="27">
        <v>4</v>
      </c>
      <c r="L5201" s="27">
        <v>1</v>
      </c>
      <c r="M5201" s="27">
        <v>1</v>
      </c>
      <c r="N5201" s="27">
        <v>1</v>
      </c>
      <c r="O5201" s="27">
        <v>0</v>
      </c>
      <c r="P5201" s="27">
        <v>8243000000</v>
      </c>
      <c r="Q5201" s="27">
        <v>8229731383.7693033</v>
      </c>
      <c r="R5201" s="27">
        <v>1</v>
      </c>
      <c r="S5201" s="27">
        <v>1</v>
      </c>
      <c r="T5201" s="33">
        <v>0.96696016921402161</v>
      </c>
      <c r="U5201" s="27">
        <v>201633785.30000001</v>
      </c>
      <c r="V5201" s="27">
        <v>0</v>
      </c>
      <c r="W5201" s="27">
        <v>575979000</v>
      </c>
      <c r="X5201" s="27">
        <v>62000000</v>
      </c>
      <c r="Y5201" s="27"/>
      <c r="Z5201" s="27">
        <v>1</v>
      </c>
    </row>
    <row r="5202" spans="1:26">
      <c r="A5202" s="27">
        <v>2015</v>
      </c>
      <c r="B5202" t="s">
        <v>131</v>
      </c>
      <c r="C5202" s="27">
        <v>2331517644</v>
      </c>
      <c r="D5202" s="27">
        <v>1872617580</v>
      </c>
      <c r="E5202" s="27">
        <v>831517644</v>
      </c>
      <c r="F5202" s="27">
        <v>15000000</v>
      </c>
      <c r="G5202" s="27">
        <v>0</v>
      </c>
      <c r="H5202" s="27">
        <v>0</v>
      </c>
      <c r="I5202" s="27">
        <v>1</v>
      </c>
      <c r="J5202" s="27">
        <v>0</v>
      </c>
      <c r="K5202" s="27">
        <v>4</v>
      </c>
      <c r="L5202" s="27">
        <v>1</v>
      </c>
      <c r="M5202" s="27">
        <v>1</v>
      </c>
      <c r="N5202" s="27">
        <v>1</v>
      </c>
      <c r="O5202" s="27">
        <v>0</v>
      </c>
      <c r="P5202" s="27">
        <v>7221000000</v>
      </c>
      <c r="Q5202" s="27">
        <v>7217667780.596652</v>
      </c>
      <c r="R5202" s="27">
        <v>1</v>
      </c>
      <c r="S5202" s="27">
        <v>1</v>
      </c>
      <c r="T5202" s="33">
        <v>0.821813335342235</v>
      </c>
      <c r="U5202" s="27">
        <v>236549653.90000001</v>
      </c>
      <c r="V5202" s="27">
        <v>0</v>
      </c>
      <c r="W5202" s="27">
        <v>626206000</v>
      </c>
      <c r="X5202" s="27">
        <v>64000000</v>
      </c>
      <c r="Y5202" s="27"/>
      <c r="Z5202" s="27">
        <v>1</v>
      </c>
    </row>
    <row r="5203" spans="1:26">
      <c r="A5203" s="27">
        <v>2016</v>
      </c>
      <c r="B5203" t="s">
        <v>131</v>
      </c>
      <c r="C5203" s="27">
        <v>2205712276</v>
      </c>
      <c r="D5203" s="27">
        <v>2158512276</v>
      </c>
      <c r="E5203" s="27">
        <v>705712276</v>
      </c>
      <c r="F5203" s="27">
        <v>0</v>
      </c>
      <c r="G5203" s="27">
        <v>0</v>
      </c>
      <c r="H5203" s="27">
        <v>0</v>
      </c>
      <c r="I5203" s="27">
        <v>1</v>
      </c>
      <c r="J5203" s="27">
        <v>0</v>
      </c>
      <c r="K5203" s="27">
        <v>4</v>
      </c>
      <c r="L5203" s="27">
        <v>1</v>
      </c>
      <c r="M5203" s="27">
        <v>1</v>
      </c>
      <c r="N5203" s="27">
        <v>1</v>
      </c>
      <c r="O5203" s="27">
        <v>0</v>
      </c>
      <c r="P5203" s="27">
        <v>7531000000</v>
      </c>
      <c r="Q5203" s="27">
        <v>7528285443.6076937</v>
      </c>
      <c r="R5203" s="27">
        <v>1</v>
      </c>
      <c r="S5203" s="27">
        <v>1</v>
      </c>
      <c r="T5203" s="33">
        <v>0.86004996979414983</v>
      </c>
      <c r="U5203" s="27">
        <v>239406352.30000001</v>
      </c>
      <c r="V5203" s="27">
        <v>0</v>
      </c>
      <c r="W5203" s="27">
        <v>772581000</v>
      </c>
      <c r="X5203" s="27">
        <v>89000000</v>
      </c>
      <c r="Y5203" s="27"/>
      <c r="Z5203" s="27">
        <v>1</v>
      </c>
    </row>
    <row r="5204" spans="1:26">
      <c r="A5204" s="27">
        <v>2017</v>
      </c>
      <c r="B5204" t="s">
        <v>131</v>
      </c>
      <c r="C5204" s="27">
        <v>2071497644</v>
      </c>
      <c r="D5204" s="27">
        <v>2060997644</v>
      </c>
      <c r="E5204" s="27">
        <v>571497644</v>
      </c>
      <c r="F5204" s="27">
        <v>0</v>
      </c>
      <c r="G5204" s="27">
        <v>0</v>
      </c>
      <c r="H5204" s="27">
        <v>0</v>
      </c>
      <c r="I5204" s="27">
        <v>1</v>
      </c>
      <c r="J5204" s="27">
        <v>0</v>
      </c>
      <c r="K5204" s="27">
        <v>4</v>
      </c>
      <c r="L5204" s="27">
        <v>1</v>
      </c>
      <c r="M5204" s="27">
        <v>1</v>
      </c>
      <c r="N5204" s="27">
        <v>1</v>
      </c>
      <c r="O5204" s="27">
        <v>0</v>
      </c>
      <c r="P5204" s="27">
        <v>8224000000</v>
      </c>
      <c r="Q5204" s="27">
        <v>8119710126.3488951</v>
      </c>
      <c r="R5204" s="27">
        <v>1</v>
      </c>
      <c r="S5204" s="27">
        <v>1</v>
      </c>
      <c r="T5204" s="33">
        <v>0.90809244833766045</v>
      </c>
      <c r="U5204" s="27">
        <v>286917475.69999999</v>
      </c>
      <c r="V5204" s="27">
        <v>0</v>
      </c>
      <c r="W5204" s="27">
        <v>987865000</v>
      </c>
      <c r="X5204" s="27">
        <v>125000000</v>
      </c>
      <c r="Y5204" s="27"/>
      <c r="Z5204" s="27">
        <v>1</v>
      </c>
    </row>
    <row r="5205" spans="1:26">
      <c r="A5205" s="27">
        <v>1960</v>
      </c>
      <c r="B5205" t="s">
        <v>64</v>
      </c>
      <c r="C5205" s="27"/>
      <c r="D5205" s="27"/>
      <c r="E5205" s="27"/>
      <c r="F5205" s="27">
        <v>0</v>
      </c>
      <c r="G5205" s="27">
        <v>0</v>
      </c>
      <c r="H5205" s="27">
        <v>0</v>
      </c>
      <c r="I5205" s="27">
        <v>1</v>
      </c>
      <c r="J5205" s="27">
        <v>1</v>
      </c>
      <c r="K5205" s="27">
        <v>4</v>
      </c>
      <c r="L5205" s="27">
        <v>1</v>
      </c>
      <c r="M5205" s="27">
        <v>0</v>
      </c>
      <c r="N5205" s="27">
        <v>0</v>
      </c>
      <c r="O5205" s="27">
        <v>0</v>
      </c>
      <c r="P5205" s="27"/>
      <c r="Q5205" s="27">
        <v>4196092258.1548367</v>
      </c>
      <c r="R5205" s="27">
        <v>0</v>
      </c>
      <c r="S5205" s="27">
        <v>1</v>
      </c>
      <c r="T5205" s="33">
        <v>0.99364431383616725</v>
      </c>
      <c r="U5205" s="27"/>
      <c r="V5205" s="27"/>
      <c r="W5205" s="27"/>
      <c r="X5205" s="27"/>
      <c r="Y5205" s="27"/>
      <c r="Z5205" s="27">
        <v>1</v>
      </c>
    </row>
    <row r="5206" spans="1:26">
      <c r="A5206" s="27">
        <v>1961</v>
      </c>
      <c r="B5206" t="s">
        <v>64</v>
      </c>
      <c r="C5206" s="27"/>
      <c r="D5206" s="27"/>
      <c r="E5206" s="27"/>
      <c r="F5206" s="27">
        <v>0</v>
      </c>
      <c r="G5206" s="27">
        <v>0</v>
      </c>
      <c r="H5206" s="27">
        <v>0</v>
      </c>
      <c r="I5206" s="27">
        <v>1</v>
      </c>
      <c r="J5206" s="27">
        <v>1</v>
      </c>
      <c r="K5206" s="27">
        <v>4</v>
      </c>
      <c r="L5206" s="27">
        <v>1</v>
      </c>
      <c r="M5206" s="27">
        <v>0</v>
      </c>
      <c r="N5206" s="27">
        <v>0</v>
      </c>
      <c r="O5206" s="27">
        <v>0</v>
      </c>
      <c r="P5206" s="27"/>
      <c r="Q5206" s="27">
        <v>4467200335.9932795</v>
      </c>
      <c r="R5206" s="27">
        <v>0</v>
      </c>
      <c r="S5206" s="27">
        <v>1</v>
      </c>
      <c r="T5206" s="33">
        <v>0.97346733996739376</v>
      </c>
      <c r="U5206" s="27"/>
      <c r="V5206" s="27"/>
      <c r="W5206" s="27"/>
      <c r="X5206" s="27"/>
      <c r="Y5206" s="27"/>
      <c r="Z5206" s="27">
        <v>1</v>
      </c>
    </row>
    <row r="5207" spans="1:26">
      <c r="A5207" s="27">
        <v>1962</v>
      </c>
      <c r="B5207" t="s">
        <v>64</v>
      </c>
      <c r="C5207" s="27"/>
      <c r="D5207" s="27"/>
      <c r="E5207" s="27"/>
      <c r="F5207" s="27">
        <v>0</v>
      </c>
      <c r="G5207" s="27">
        <v>0</v>
      </c>
      <c r="H5207" s="27">
        <v>0</v>
      </c>
      <c r="I5207" s="27">
        <v>1</v>
      </c>
      <c r="J5207" s="27">
        <v>1</v>
      </c>
      <c r="K5207" s="27">
        <v>4</v>
      </c>
      <c r="L5207" s="27">
        <v>1</v>
      </c>
      <c r="M5207" s="27">
        <v>0</v>
      </c>
      <c r="N5207" s="27">
        <v>0</v>
      </c>
      <c r="O5207" s="27">
        <v>0</v>
      </c>
      <c r="P5207" s="27"/>
      <c r="Q5207" s="27">
        <v>4909302953.9409199</v>
      </c>
      <c r="R5207" s="27">
        <v>0</v>
      </c>
      <c r="S5207" s="27">
        <v>1</v>
      </c>
      <c r="T5207" s="33">
        <v>0.97699079984331827</v>
      </c>
      <c r="U5207" s="27"/>
      <c r="V5207" s="27"/>
      <c r="W5207" s="27"/>
      <c r="X5207" s="27"/>
      <c r="Y5207" s="27"/>
      <c r="Z5207" s="27">
        <v>1</v>
      </c>
    </row>
    <row r="5208" spans="1:26">
      <c r="A5208" s="27">
        <v>1963</v>
      </c>
      <c r="B5208" t="s">
        <v>64</v>
      </c>
      <c r="C5208" s="27"/>
      <c r="D5208" s="27"/>
      <c r="E5208" s="27"/>
      <c r="F5208" s="27">
        <v>0</v>
      </c>
      <c r="G5208" s="27">
        <v>0</v>
      </c>
      <c r="H5208" s="27">
        <v>0</v>
      </c>
      <c r="I5208" s="27">
        <v>1</v>
      </c>
      <c r="J5208" s="27">
        <v>1</v>
      </c>
      <c r="K5208" s="27">
        <v>4</v>
      </c>
      <c r="L5208" s="27">
        <v>1</v>
      </c>
      <c r="M5208" s="27">
        <v>0</v>
      </c>
      <c r="N5208" s="27">
        <v>0</v>
      </c>
      <c r="O5208" s="27">
        <v>0</v>
      </c>
      <c r="P5208" s="27"/>
      <c r="Q5208" s="27">
        <v>5165489010.2197952</v>
      </c>
      <c r="R5208" s="27">
        <v>0</v>
      </c>
      <c r="S5208" s="27">
        <v>1</v>
      </c>
      <c r="T5208" s="33">
        <v>0.98866747285419376</v>
      </c>
      <c r="U5208" s="27"/>
      <c r="V5208" s="27"/>
      <c r="W5208" s="27"/>
      <c r="X5208" s="27"/>
      <c r="Y5208" s="27"/>
      <c r="Z5208" s="27">
        <v>1</v>
      </c>
    </row>
    <row r="5209" spans="1:26">
      <c r="A5209" s="27">
        <v>1964</v>
      </c>
      <c r="B5209" t="s">
        <v>64</v>
      </c>
      <c r="C5209" s="27"/>
      <c r="D5209" s="27"/>
      <c r="E5209" s="27"/>
      <c r="F5209" s="27">
        <v>0</v>
      </c>
      <c r="G5209" s="27">
        <v>0</v>
      </c>
      <c r="H5209" s="27">
        <v>0</v>
      </c>
      <c r="I5209" s="27">
        <v>1</v>
      </c>
      <c r="J5209" s="27">
        <v>1</v>
      </c>
      <c r="K5209" s="27">
        <v>4</v>
      </c>
      <c r="L5209" s="27">
        <v>1</v>
      </c>
      <c r="M5209" s="27">
        <v>0</v>
      </c>
      <c r="N5209" s="27">
        <v>0</v>
      </c>
      <c r="O5209" s="27">
        <v>0</v>
      </c>
      <c r="P5209" s="27"/>
      <c r="Q5209" s="27">
        <v>5552822483.5503283</v>
      </c>
      <c r="R5209" s="27">
        <v>0</v>
      </c>
      <c r="S5209" s="27">
        <v>1</v>
      </c>
      <c r="T5209" s="33">
        <v>1.0337554660061781</v>
      </c>
      <c r="U5209" s="27"/>
      <c r="V5209" s="27"/>
      <c r="W5209" s="27"/>
      <c r="X5209" s="27"/>
      <c r="Y5209" s="27"/>
      <c r="Z5209" s="27">
        <v>1</v>
      </c>
    </row>
    <row r="5210" spans="1:26">
      <c r="A5210" s="27">
        <v>1965</v>
      </c>
      <c r="B5210" t="s">
        <v>64</v>
      </c>
      <c r="C5210" s="27"/>
      <c r="D5210" s="27"/>
      <c r="E5210" s="27"/>
      <c r="F5210" s="27">
        <v>0</v>
      </c>
      <c r="G5210" s="27">
        <v>0</v>
      </c>
      <c r="H5210" s="27">
        <v>0</v>
      </c>
      <c r="I5210" s="27">
        <v>1</v>
      </c>
      <c r="J5210" s="27">
        <v>1</v>
      </c>
      <c r="K5210" s="27">
        <v>4</v>
      </c>
      <c r="L5210" s="27">
        <v>1</v>
      </c>
      <c r="M5210" s="27">
        <v>0</v>
      </c>
      <c r="N5210" s="27">
        <v>0</v>
      </c>
      <c r="O5210" s="27">
        <v>0</v>
      </c>
      <c r="P5210" s="27"/>
      <c r="Q5210" s="27">
        <v>5874422511.5497694</v>
      </c>
      <c r="R5210" s="27">
        <v>0</v>
      </c>
      <c r="S5210" s="27">
        <v>1</v>
      </c>
      <c r="T5210" s="33">
        <v>1.0227515959565798</v>
      </c>
      <c r="U5210" s="27"/>
      <c r="V5210" s="27"/>
      <c r="W5210" s="27"/>
      <c r="X5210" s="27"/>
      <c r="Y5210" s="27"/>
      <c r="Z5210" s="27">
        <v>1</v>
      </c>
    </row>
    <row r="5211" spans="1:26">
      <c r="A5211" s="27">
        <v>1966</v>
      </c>
      <c r="B5211" t="s">
        <v>64</v>
      </c>
      <c r="C5211" s="27"/>
      <c r="D5211" s="27"/>
      <c r="E5211" s="27"/>
      <c r="F5211" s="27">
        <v>0</v>
      </c>
      <c r="G5211" s="27">
        <v>0</v>
      </c>
      <c r="H5211" s="27">
        <v>0</v>
      </c>
      <c r="I5211" s="27">
        <v>1</v>
      </c>
      <c r="J5211" s="27">
        <v>1</v>
      </c>
      <c r="K5211" s="27">
        <v>4</v>
      </c>
      <c r="L5211" s="27">
        <v>1</v>
      </c>
      <c r="M5211" s="27">
        <v>0</v>
      </c>
      <c r="N5211" s="27">
        <v>0</v>
      </c>
      <c r="O5211" s="27">
        <v>0</v>
      </c>
      <c r="P5211" s="27"/>
      <c r="Q5211" s="27">
        <v>6366792664.1467171</v>
      </c>
      <c r="R5211" s="27">
        <v>0</v>
      </c>
      <c r="S5211" s="27">
        <v>1</v>
      </c>
      <c r="T5211" s="33">
        <v>1.060453919000093</v>
      </c>
      <c r="U5211" s="27"/>
      <c r="V5211" s="27"/>
      <c r="W5211" s="27"/>
      <c r="X5211" s="27"/>
      <c r="Y5211" s="27"/>
      <c r="Z5211" s="27">
        <v>1</v>
      </c>
    </row>
    <row r="5212" spans="1:26">
      <c r="A5212" s="27">
        <v>1967</v>
      </c>
      <c r="B5212" t="s">
        <v>64</v>
      </c>
      <c r="C5212" s="27"/>
      <c r="D5212" s="27"/>
      <c r="E5212" s="27"/>
      <c r="F5212" s="27">
        <v>0</v>
      </c>
      <c r="G5212" s="27">
        <v>0</v>
      </c>
      <c r="H5212" s="27">
        <v>0</v>
      </c>
      <c r="I5212" s="27">
        <v>1</v>
      </c>
      <c r="J5212" s="27">
        <v>1</v>
      </c>
      <c r="K5212" s="27">
        <v>4</v>
      </c>
      <c r="L5212" s="27">
        <v>1</v>
      </c>
      <c r="M5212" s="27">
        <v>0</v>
      </c>
      <c r="N5212" s="27">
        <v>0</v>
      </c>
      <c r="O5212" s="27">
        <v>0</v>
      </c>
      <c r="P5212" s="27"/>
      <c r="Q5212" s="27">
        <v>5203135937.2812538</v>
      </c>
      <c r="R5212" s="27">
        <v>0</v>
      </c>
      <c r="S5212" s="27">
        <v>1</v>
      </c>
      <c r="T5212" s="33">
        <v>1.0100991944882907</v>
      </c>
      <c r="U5212" s="27"/>
      <c r="V5212" s="27"/>
      <c r="W5212" s="27"/>
      <c r="X5212" s="27"/>
      <c r="Y5212" s="27"/>
      <c r="Z5212" s="27">
        <v>1</v>
      </c>
    </row>
    <row r="5213" spans="1:26">
      <c r="A5213" s="27">
        <v>1968</v>
      </c>
      <c r="B5213" t="s">
        <v>64</v>
      </c>
      <c r="C5213" s="27"/>
      <c r="D5213" s="27"/>
      <c r="E5213" s="27"/>
      <c r="F5213" s="27">
        <v>0</v>
      </c>
      <c r="G5213" s="27">
        <v>0</v>
      </c>
      <c r="H5213" s="27">
        <v>0</v>
      </c>
      <c r="I5213" s="27">
        <v>1</v>
      </c>
      <c r="J5213" s="27">
        <v>1</v>
      </c>
      <c r="K5213" s="27">
        <v>4</v>
      </c>
      <c r="L5213" s="27">
        <v>1</v>
      </c>
      <c r="M5213" s="27">
        <v>0</v>
      </c>
      <c r="N5213" s="27">
        <v>0</v>
      </c>
      <c r="O5213" s="27">
        <v>0</v>
      </c>
      <c r="P5213" s="27"/>
      <c r="Q5213" s="27">
        <v>5200895982.0803585</v>
      </c>
      <c r="R5213" s="27">
        <v>0</v>
      </c>
      <c r="S5213" s="27">
        <v>1</v>
      </c>
      <c r="T5213" s="33">
        <v>0.99765870157012104</v>
      </c>
      <c r="U5213" s="27"/>
      <c r="V5213" s="27"/>
      <c r="W5213" s="27"/>
      <c r="X5213" s="27"/>
      <c r="Y5213" s="27"/>
      <c r="Z5213" s="27">
        <v>1</v>
      </c>
    </row>
    <row r="5214" spans="1:26">
      <c r="A5214" s="27">
        <v>1969</v>
      </c>
      <c r="B5214" t="s">
        <v>64</v>
      </c>
      <c r="C5214" s="27"/>
      <c r="D5214" s="27"/>
      <c r="E5214" s="27"/>
      <c r="F5214" s="27">
        <v>0</v>
      </c>
      <c r="G5214" s="27">
        <v>0</v>
      </c>
      <c r="H5214" s="27">
        <v>0</v>
      </c>
      <c r="I5214" s="27">
        <v>1</v>
      </c>
      <c r="J5214" s="27">
        <v>1</v>
      </c>
      <c r="K5214" s="27">
        <v>4</v>
      </c>
      <c r="L5214" s="27">
        <v>1</v>
      </c>
      <c r="M5214" s="27">
        <v>0</v>
      </c>
      <c r="N5214" s="27">
        <v>0</v>
      </c>
      <c r="O5214" s="27">
        <v>0</v>
      </c>
      <c r="P5214" s="27"/>
      <c r="Q5214" s="27">
        <v>6634187316.2536745</v>
      </c>
      <c r="R5214" s="27">
        <v>0</v>
      </c>
      <c r="S5214" s="27">
        <v>1</v>
      </c>
      <c r="T5214" s="33">
        <v>1.0058077459461789</v>
      </c>
      <c r="U5214" s="27"/>
      <c r="V5214" s="27"/>
      <c r="W5214" s="27"/>
      <c r="X5214" s="27"/>
      <c r="Y5214" s="27"/>
      <c r="Z5214" s="27">
        <v>1</v>
      </c>
    </row>
    <row r="5215" spans="1:26">
      <c r="A5215" s="27">
        <v>1970</v>
      </c>
      <c r="B5215" t="s">
        <v>64</v>
      </c>
      <c r="C5215" s="27"/>
      <c r="D5215" s="27"/>
      <c r="E5215" s="27"/>
      <c r="F5215" s="27">
        <v>0</v>
      </c>
      <c r="G5215" s="27">
        <v>0</v>
      </c>
      <c r="H5215" s="27">
        <v>0</v>
      </c>
      <c r="I5215" s="27">
        <v>1</v>
      </c>
      <c r="J5215" s="27">
        <v>1</v>
      </c>
      <c r="K5215" s="27">
        <v>4</v>
      </c>
      <c r="L5215" s="27">
        <v>1</v>
      </c>
      <c r="M5215" s="27">
        <v>0</v>
      </c>
      <c r="N5215" s="27">
        <v>0</v>
      </c>
      <c r="O5215" s="27">
        <v>0</v>
      </c>
      <c r="P5215" s="27"/>
      <c r="Q5215" s="27">
        <v>12545849083.018339</v>
      </c>
      <c r="R5215" s="27">
        <v>0</v>
      </c>
      <c r="S5215" s="27">
        <v>1</v>
      </c>
      <c r="T5215" s="33">
        <v>1</v>
      </c>
      <c r="U5215" s="27">
        <v>0</v>
      </c>
      <c r="V5215" s="27">
        <v>165244000</v>
      </c>
      <c r="W5215" s="27">
        <v>17183000</v>
      </c>
      <c r="X5215" s="27"/>
      <c r="Y5215" s="27">
        <v>0</v>
      </c>
      <c r="Z5215" s="27">
        <v>1</v>
      </c>
    </row>
    <row r="5216" spans="1:26">
      <c r="A5216" s="27">
        <v>1971</v>
      </c>
      <c r="B5216" t="s">
        <v>64</v>
      </c>
      <c r="C5216" s="27"/>
      <c r="D5216" s="27"/>
      <c r="E5216" s="27"/>
      <c r="F5216" s="27">
        <v>0</v>
      </c>
      <c r="G5216" s="27">
        <v>0</v>
      </c>
      <c r="H5216" s="27">
        <v>0</v>
      </c>
      <c r="I5216" s="27">
        <v>1</v>
      </c>
      <c r="J5216" s="27">
        <v>1</v>
      </c>
      <c r="K5216" s="27">
        <v>4</v>
      </c>
      <c r="L5216" s="27">
        <v>1</v>
      </c>
      <c r="M5216" s="27">
        <v>0</v>
      </c>
      <c r="N5216" s="27">
        <v>0</v>
      </c>
      <c r="O5216" s="27">
        <v>0</v>
      </c>
      <c r="P5216" s="27"/>
      <c r="Q5216" s="27">
        <v>9181769911.504425</v>
      </c>
      <c r="R5216" s="27">
        <v>0</v>
      </c>
      <c r="S5216" s="27">
        <v>1</v>
      </c>
      <c r="T5216" s="33">
        <v>0.92761372871024128</v>
      </c>
      <c r="U5216" s="27">
        <v>0</v>
      </c>
      <c r="V5216" s="27">
        <v>197237000</v>
      </c>
      <c r="W5216" s="27">
        <v>18502000</v>
      </c>
      <c r="X5216" s="27"/>
      <c r="Y5216" s="27">
        <v>0</v>
      </c>
      <c r="Z5216" s="27">
        <v>1</v>
      </c>
    </row>
    <row r="5217" spans="1:26">
      <c r="A5217" s="27">
        <v>1972</v>
      </c>
      <c r="B5217" t="s">
        <v>64</v>
      </c>
      <c r="C5217" s="27"/>
      <c r="D5217" s="27"/>
      <c r="E5217" s="27"/>
      <c r="F5217" s="27">
        <v>3000000</v>
      </c>
      <c r="G5217" s="27">
        <v>0</v>
      </c>
      <c r="H5217" s="27">
        <v>0</v>
      </c>
      <c r="I5217" s="27">
        <v>1</v>
      </c>
      <c r="J5217" s="27">
        <v>1</v>
      </c>
      <c r="K5217" s="27">
        <v>4</v>
      </c>
      <c r="L5217" s="27">
        <v>1</v>
      </c>
      <c r="M5217" s="27">
        <v>0</v>
      </c>
      <c r="N5217" s="27">
        <v>0</v>
      </c>
      <c r="O5217" s="27">
        <v>0</v>
      </c>
      <c r="P5217" s="27"/>
      <c r="Q5217" s="27">
        <v>12274416017.797552</v>
      </c>
      <c r="R5217" s="27">
        <v>1</v>
      </c>
      <c r="S5217" s="27">
        <v>1</v>
      </c>
      <c r="T5217" s="33">
        <v>0.92122545142259926</v>
      </c>
      <c r="U5217" s="27">
        <v>0</v>
      </c>
      <c r="V5217" s="27">
        <v>257413000</v>
      </c>
      <c r="W5217" s="27">
        <v>24403000</v>
      </c>
      <c r="X5217" s="27"/>
      <c r="Y5217" s="27">
        <v>0</v>
      </c>
      <c r="Z5217" s="27">
        <v>1</v>
      </c>
    </row>
    <row r="5218" spans="1:26">
      <c r="A5218" s="27">
        <v>1973</v>
      </c>
      <c r="B5218" t="s">
        <v>64</v>
      </c>
      <c r="C5218" s="27"/>
      <c r="D5218" s="27"/>
      <c r="E5218" s="27"/>
      <c r="F5218" s="27">
        <v>0</v>
      </c>
      <c r="G5218" s="27">
        <v>0</v>
      </c>
      <c r="H5218" s="27">
        <v>0</v>
      </c>
      <c r="I5218" s="27">
        <v>1</v>
      </c>
      <c r="J5218" s="27">
        <v>1</v>
      </c>
      <c r="K5218" s="27">
        <v>4</v>
      </c>
      <c r="L5218" s="27">
        <v>1</v>
      </c>
      <c r="M5218" s="27">
        <v>0</v>
      </c>
      <c r="N5218" s="27">
        <v>0</v>
      </c>
      <c r="O5218" s="27">
        <v>0</v>
      </c>
      <c r="P5218" s="27"/>
      <c r="Q5218" s="27">
        <v>15162871287.128712</v>
      </c>
      <c r="R5218" s="27">
        <v>1</v>
      </c>
      <c r="S5218" s="27">
        <v>1</v>
      </c>
      <c r="T5218" s="33">
        <v>1.2798279189511945</v>
      </c>
      <c r="U5218" s="27">
        <v>0</v>
      </c>
      <c r="V5218" s="27">
        <v>268491000</v>
      </c>
      <c r="W5218" s="27">
        <v>31833000</v>
      </c>
      <c r="X5218" s="27"/>
      <c r="Y5218" s="27">
        <v>0</v>
      </c>
      <c r="Z5218" s="27">
        <v>1</v>
      </c>
    </row>
    <row r="5219" spans="1:26">
      <c r="A5219" s="27">
        <v>1974</v>
      </c>
      <c r="B5219" t="s">
        <v>64</v>
      </c>
      <c r="C5219" s="27"/>
      <c r="D5219" s="27"/>
      <c r="E5219" s="27"/>
      <c r="F5219" s="27">
        <v>0</v>
      </c>
      <c r="G5219" s="27">
        <v>0</v>
      </c>
      <c r="H5219" s="27">
        <v>0</v>
      </c>
      <c r="I5219" s="27">
        <v>1</v>
      </c>
      <c r="J5219" s="27">
        <v>1</v>
      </c>
      <c r="K5219" s="27">
        <v>4</v>
      </c>
      <c r="L5219" s="27">
        <v>1</v>
      </c>
      <c r="M5219" s="27">
        <v>0</v>
      </c>
      <c r="N5219" s="27">
        <v>0</v>
      </c>
      <c r="O5219" s="27">
        <v>0</v>
      </c>
      <c r="P5219" s="27"/>
      <c r="Q5219" s="27">
        <v>24846641318.124207</v>
      </c>
      <c r="R5219" s="27">
        <v>1</v>
      </c>
      <c r="S5219" s="27">
        <v>1</v>
      </c>
      <c r="T5219" s="33">
        <v>1.2793035310212315</v>
      </c>
      <c r="U5219" s="27">
        <v>0</v>
      </c>
      <c r="V5219" s="27">
        <v>296804000</v>
      </c>
      <c r="W5219" s="27">
        <v>35647000</v>
      </c>
      <c r="X5219" s="27"/>
      <c r="Y5219" s="27">
        <v>25000000</v>
      </c>
      <c r="Z5219" s="27">
        <v>1</v>
      </c>
    </row>
    <row r="5220" spans="1:26">
      <c r="A5220" s="27">
        <v>1975</v>
      </c>
      <c r="B5220" t="s">
        <v>64</v>
      </c>
      <c r="C5220" s="27"/>
      <c r="D5220" s="27"/>
      <c r="E5220" s="27"/>
      <c r="F5220" s="27">
        <v>0</v>
      </c>
      <c r="G5220" s="27">
        <v>0</v>
      </c>
      <c r="H5220" s="27">
        <v>0</v>
      </c>
      <c r="I5220" s="27">
        <v>1</v>
      </c>
      <c r="J5220" s="27">
        <v>1</v>
      </c>
      <c r="K5220" s="27">
        <v>4</v>
      </c>
      <c r="L5220" s="27">
        <v>1</v>
      </c>
      <c r="M5220" s="27">
        <v>0</v>
      </c>
      <c r="N5220" s="27">
        <v>0</v>
      </c>
      <c r="O5220" s="27">
        <v>0</v>
      </c>
      <c r="P5220" s="27"/>
      <c r="Q5220" s="27">
        <v>27778934624.697338</v>
      </c>
      <c r="R5220" s="27">
        <v>1</v>
      </c>
      <c r="S5220" s="27">
        <v>1</v>
      </c>
      <c r="T5220" s="33">
        <v>0.94696688960437181</v>
      </c>
      <c r="U5220" s="27">
        <v>0</v>
      </c>
      <c r="V5220" s="27">
        <v>325115000</v>
      </c>
      <c r="W5220" s="27">
        <v>36438000</v>
      </c>
      <c r="X5220" s="27"/>
      <c r="Y5220" s="27">
        <v>0</v>
      </c>
      <c r="Z5220" s="27">
        <v>1</v>
      </c>
    </row>
    <row r="5221" spans="1:26">
      <c r="A5221" s="27">
        <v>1976</v>
      </c>
      <c r="B5221" t="s">
        <v>64</v>
      </c>
      <c r="C5221" s="27"/>
      <c r="D5221" s="27"/>
      <c r="E5221" s="27"/>
      <c r="F5221" s="27">
        <v>0</v>
      </c>
      <c r="G5221" s="27">
        <v>0</v>
      </c>
      <c r="H5221" s="27">
        <v>0</v>
      </c>
      <c r="I5221" s="27">
        <v>1</v>
      </c>
      <c r="J5221" s="27">
        <v>1</v>
      </c>
      <c r="K5221" s="27">
        <v>4</v>
      </c>
      <c r="L5221" s="27">
        <v>1</v>
      </c>
      <c r="M5221" s="27">
        <v>0</v>
      </c>
      <c r="N5221" s="27">
        <v>0</v>
      </c>
      <c r="O5221" s="27">
        <v>0</v>
      </c>
      <c r="P5221" s="27"/>
      <c r="Q5221" s="27">
        <v>36308883248.730965</v>
      </c>
      <c r="R5221" s="27">
        <v>1</v>
      </c>
      <c r="S5221" s="27">
        <v>1</v>
      </c>
      <c r="T5221" s="33">
        <v>1.0219497573337515</v>
      </c>
      <c r="U5221" s="27">
        <v>0</v>
      </c>
      <c r="V5221" s="27">
        <v>365337000</v>
      </c>
      <c r="W5221" s="27">
        <v>36497000</v>
      </c>
      <c r="X5221" s="27"/>
      <c r="Y5221" s="27">
        <v>0</v>
      </c>
      <c r="Z5221" s="27">
        <v>1</v>
      </c>
    </row>
    <row r="5222" spans="1:26">
      <c r="A5222" s="27">
        <v>1977</v>
      </c>
      <c r="B5222" t="s">
        <v>64</v>
      </c>
      <c r="C5222" s="27"/>
      <c r="D5222" s="27"/>
      <c r="E5222" s="27"/>
      <c r="F5222" s="27">
        <v>0</v>
      </c>
      <c r="G5222" s="27">
        <v>0</v>
      </c>
      <c r="H5222" s="27">
        <v>0</v>
      </c>
      <c r="I5222" s="27">
        <v>1</v>
      </c>
      <c r="J5222" s="27">
        <v>1</v>
      </c>
      <c r="K5222" s="27">
        <v>4</v>
      </c>
      <c r="L5222" s="27">
        <v>1</v>
      </c>
      <c r="M5222" s="27">
        <v>0</v>
      </c>
      <c r="N5222" s="27">
        <v>0</v>
      </c>
      <c r="O5222" s="27">
        <v>0</v>
      </c>
      <c r="P5222" s="27"/>
      <c r="Q5222" s="27">
        <v>36035407725.321884</v>
      </c>
      <c r="R5222" s="27">
        <v>1</v>
      </c>
      <c r="S5222" s="27">
        <v>1</v>
      </c>
      <c r="T5222" s="33">
        <v>1.0409624303569636</v>
      </c>
      <c r="U5222" s="27">
        <v>0</v>
      </c>
      <c r="V5222" s="27">
        <v>409469000</v>
      </c>
      <c r="W5222" s="27">
        <v>38462000</v>
      </c>
      <c r="X5222" s="27"/>
      <c r="Y5222" s="27">
        <v>0</v>
      </c>
      <c r="Z5222" s="27">
        <v>1</v>
      </c>
    </row>
    <row r="5223" spans="1:26">
      <c r="A5223" s="27">
        <v>1978</v>
      </c>
      <c r="B5223" t="s">
        <v>64</v>
      </c>
      <c r="C5223" s="27"/>
      <c r="D5223" s="27"/>
      <c r="E5223" s="27"/>
      <c r="F5223" s="27">
        <v>0</v>
      </c>
      <c r="G5223" s="27">
        <v>0</v>
      </c>
      <c r="H5223" s="27">
        <v>0</v>
      </c>
      <c r="I5223" s="27">
        <v>1</v>
      </c>
      <c r="J5223" s="27">
        <v>1</v>
      </c>
      <c r="K5223" s="27">
        <v>4</v>
      </c>
      <c r="L5223" s="27">
        <v>1</v>
      </c>
      <c r="M5223" s="27">
        <v>0</v>
      </c>
      <c r="N5223" s="27">
        <v>0</v>
      </c>
      <c r="O5223" s="27">
        <v>0</v>
      </c>
      <c r="P5223" s="27"/>
      <c r="Q5223" s="27">
        <v>36527862208.713272</v>
      </c>
      <c r="R5223" s="27">
        <v>0</v>
      </c>
      <c r="S5223" s="27">
        <v>1</v>
      </c>
      <c r="T5223" s="33">
        <v>0.91734575384516981</v>
      </c>
      <c r="U5223" s="27">
        <v>0</v>
      </c>
      <c r="V5223" s="27">
        <v>447137000</v>
      </c>
      <c r="W5223" s="27">
        <v>38257000</v>
      </c>
      <c r="X5223" s="27"/>
      <c r="Y5223" s="27">
        <v>1750000000</v>
      </c>
      <c r="Z5223" s="27">
        <v>1</v>
      </c>
    </row>
    <row r="5224" spans="1:26">
      <c r="A5224" s="27">
        <v>1979</v>
      </c>
      <c r="B5224" t="s">
        <v>64</v>
      </c>
      <c r="C5224" s="27"/>
      <c r="D5224" s="27"/>
      <c r="E5224" s="27"/>
      <c r="F5224" s="27">
        <v>0</v>
      </c>
      <c r="G5224" s="27">
        <v>0</v>
      </c>
      <c r="H5224" s="27">
        <v>0</v>
      </c>
      <c r="I5224" s="27">
        <v>1</v>
      </c>
      <c r="J5224" s="27">
        <v>1</v>
      </c>
      <c r="K5224" s="27">
        <v>4</v>
      </c>
      <c r="L5224" s="27">
        <v>1</v>
      </c>
      <c r="M5224" s="27">
        <v>0</v>
      </c>
      <c r="N5224" s="27">
        <v>0</v>
      </c>
      <c r="O5224" s="27">
        <v>0</v>
      </c>
      <c r="P5224" s="27"/>
      <c r="Q5224" s="27">
        <v>47259911894.273125</v>
      </c>
      <c r="R5224" s="27">
        <v>0</v>
      </c>
      <c r="S5224" s="27">
        <v>1</v>
      </c>
      <c r="T5224" s="33">
        <v>0.9810294585578897</v>
      </c>
      <c r="U5224" s="27">
        <v>0</v>
      </c>
      <c r="V5224" s="27">
        <v>478190000</v>
      </c>
      <c r="W5224" s="27">
        <v>37859000</v>
      </c>
      <c r="X5224" s="27"/>
      <c r="Y5224" s="27">
        <v>1544899968</v>
      </c>
      <c r="Z5224" s="27">
        <v>1</v>
      </c>
    </row>
    <row r="5225" spans="1:26">
      <c r="A5225" s="27">
        <v>1980</v>
      </c>
      <c r="B5225" t="s">
        <v>64</v>
      </c>
      <c r="C5225" s="27"/>
      <c r="D5225" s="27"/>
      <c r="E5225" s="27"/>
      <c r="F5225" s="27">
        <v>0</v>
      </c>
      <c r="G5225" s="27">
        <v>0</v>
      </c>
      <c r="H5225" s="27">
        <v>0</v>
      </c>
      <c r="I5225" s="27">
        <v>1</v>
      </c>
      <c r="J5225" s="27">
        <v>1</v>
      </c>
      <c r="K5225" s="27">
        <v>4</v>
      </c>
      <c r="L5225" s="27">
        <v>1</v>
      </c>
      <c r="M5225" s="27">
        <v>0</v>
      </c>
      <c r="N5225" s="27">
        <v>0</v>
      </c>
      <c r="O5225" s="27">
        <v>0</v>
      </c>
      <c r="P5225" s="27">
        <v>0</v>
      </c>
      <c r="Q5225" s="27">
        <v>64201788122.605354</v>
      </c>
      <c r="R5225" s="27">
        <v>0</v>
      </c>
      <c r="S5225" s="27">
        <v>1</v>
      </c>
      <c r="T5225" s="33">
        <v>0.94044734443210454</v>
      </c>
      <c r="U5225" s="27">
        <v>0</v>
      </c>
      <c r="V5225" s="27">
        <v>516602000</v>
      </c>
      <c r="W5225" s="27">
        <v>37460000</v>
      </c>
      <c r="X5225" s="27"/>
      <c r="Y5225" s="27">
        <v>315000000</v>
      </c>
      <c r="Z5225" s="27">
        <v>1</v>
      </c>
    </row>
    <row r="5226" spans="1:26">
      <c r="A5226" s="27">
        <v>1981</v>
      </c>
      <c r="B5226" t="s">
        <v>64</v>
      </c>
      <c r="C5226" s="27"/>
      <c r="D5226" s="27"/>
      <c r="E5226" s="27"/>
      <c r="F5226" s="27">
        <v>0</v>
      </c>
      <c r="G5226" s="27">
        <v>0</v>
      </c>
      <c r="H5226" s="27">
        <v>0</v>
      </c>
      <c r="I5226" s="27">
        <v>1</v>
      </c>
      <c r="J5226" s="27">
        <v>1</v>
      </c>
      <c r="K5226" s="27">
        <v>4</v>
      </c>
      <c r="L5226" s="27">
        <v>1</v>
      </c>
      <c r="M5226" s="27">
        <v>0</v>
      </c>
      <c r="N5226" s="27">
        <v>0</v>
      </c>
      <c r="O5226" s="27">
        <v>0</v>
      </c>
      <c r="P5226" s="27">
        <v>0</v>
      </c>
      <c r="Q5226" s="27">
        <v>164475209515.19009</v>
      </c>
      <c r="R5226" s="27">
        <v>0</v>
      </c>
      <c r="S5226" s="27">
        <v>1</v>
      </c>
      <c r="T5226" s="33">
        <v>0.83355014400471705</v>
      </c>
      <c r="U5226" s="27">
        <v>0</v>
      </c>
      <c r="V5226" s="27">
        <v>562244000</v>
      </c>
      <c r="W5226" s="27">
        <v>37062000</v>
      </c>
      <c r="X5226" s="27"/>
      <c r="Y5226" s="27">
        <v>1808812032</v>
      </c>
      <c r="Z5226" s="27">
        <v>1</v>
      </c>
    </row>
    <row r="5227" spans="1:26">
      <c r="A5227" s="27">
        <v>1982</v>
      </c>
      <c r="B5227" t="s">
        <v>64</v>
      </c>
      <c r="C5227" s="27"/>
      <c r="D5227" s="27"/>
      <c r="E5227" s="27"/>
      <c r="F5227" s="27">
        <v>0</v>
      </c>
      <c r="G5227" s="27">
        <v>0</v>
      </c>
      <c r="H5227" s="27">
        <v>0</v>
      </c>
      <c r="I5227" s="27">
        <v>1</v>
      </c>
      <c r="J5227" s="27">
        <v>1</v>
      </c>
      <c r="K5227" s="27">
        <v>4</v>
      </c>
      <c r="L5227" s="27">
        <v>1</v>
      </c>
      <c r="M5227" s="27">
        <v>0</v>
      </c>
      <c r="N5227" s="27">
        <v>0</v>
      </c>
      <c r="O5227" s="27">
        <v>0</v>
      </c>
      <c r="P5227" s="27">
        <v>0</v>
      </c>
      <c r="Q5227" s="27">
        <v>142769363313.37549</v>
      </c>
      <c r="R5227" s="27">
        <v>0</v>
      </c>
      <c r="S5227" s="27">
        <v>1</v>
      </c>
      <c r="T5227" s="33">
        <v>0.78443295677873848</v>
      </c>
      <c r="U5227" s="27">
        <v>0</v>
      </c>
      <c r="V5227" s="27">
        <v>674036000</v>
      </c>
      <c r="W5227" s="27">
        <v>36663000</v>
      </c>
      <c r="X5227" s="27"/>
      <c r="Y5227" s="27">
        <v>281065984</v>
      </c>
      <c r="Z5227" s="27">
        <v>1</v>
      </c>
    </row>
    <row r="5228" spans="1:26">
      <c r="A5228" s="27">
        <v>1983</v>
      </c>
      <c r="B5228" t="s">
        <v>64</v>
      </c>
      <c r="C5228" s="27"/>
      <c r="D5228" s="27"/>
      <c r="E5228" s="27"/>
      <c r="F5228" s="27">
        <v>0</v>
      </c>
      <c r="G5228" s="27">
        <v>0</v>
      </c>
      <c r="H5228" s="27">
        <v>0</v>
      </c>
      <c r="I5228" s="27">
        <v>1</v>
      </c>
      <c r="J5228" s="27">
        <v>1</v>
      </c>
      <c r="K5228" s="27">
        <v>4</v>
      </c>
      <c r="L5228" s="27">
        <v>1</v>
      </c>
      <c r="M5228" s="27">
        <v>0</v>
      </c>
      <c r="N5228" s="27">
        <v>0</v>
      </c>
      <c r="O5228" s="27">
        <v>0</v>
      </c>
      <c r="P5228" s="27">
        <v>0</v>
      </c>
      <c r="Q5228" s="27">
        <v>97094911790.694809</v>
      </c>
      <c r="R5228" s="27">
        <v>0</v>
      </c>
      <c r="S5228" s="27">
        <v>1</v>
      </c>
      <c r="T5228" s="33">
        <v>0.83426891623154475</v>
      </c>
      <c r="U5228" s="27">
        <v>0</v>
      </c>
      <c r="V5228" s="27">
        <v>824127000</v>
      </c>
      <c r="W5228" s="27">
        <v>36264000</v>
      </c>
      <c r="X5228" s="27"/>
      <c r="Y5228" s="27">
        <v>648529984</v>
      </c>
      <c r="Z5228" s="27">
        <v>1</v>
      </c>
    </row>
    <row r="5229" spans="1:26">
      <c r="A5229" s="27">
        <v>1984</v>
      </c>
      <c r="B5229" t="s">
        <v>64</v>
      </c>
      <c r="C5229" s="27"/>
      <c r="D5229" s="27"/>
      <c r="E5229" s="27"/>
      <c r="F5229" s="27">
        <v>0</v>
      </c>
      <c r="G5229" s="27">
        <v>0</v>
      </c>
      <c r="H5229" s="27">
        <v>0</v>
      </c>
      <c r="I5229" s="27">
        <v>1</v>
      </c>
      <c r="J5229" s="27">
        <v>1</v>
      </c>
      <c r="K5229" s="27">
        <v>4</v>
      </c>
      <c r="L5229" s="27">
        <v>1</v>
      </c>
      <c r="M5229" s="27">
        <v>0</v>
      </c>
      <c r="N5229" s="27">
        <v>0</v>
      </c>
      <c r="O5229" s="27">
        <v>0</v>
      </c>
      <c r="P5229" s="27">
        <v>0</v>
      </c>
      <c r="Q5229" s="27">
        <v>73484359521.099686</v>
      </c>
      <c r="R5229" s="27">
        <v>0</v>
      </c>
      <c r="S5229" s="27">
        <v>1</v>
      </c>
      <c r="T5229" s="33">
        <v>0.82999599794502654</v>
      </c>
      <c r="U5229" s="27">
        <v>0</v>
      </c>
      <c r="V5229" s="27">
        <v>899881000</v>
      </c>
      <c r="W5229" s="27">
        <v>35866000</v>
      </c>
      <c r="X5229" s="27"/>
      <c r="Y5229" s="27"/>
      <c r="Z5229" s="27">
        <v>1</v>
      </c>
    </row>
    <row r="5230" spans="1:26">
      <c r="A5230" s="27">
        <v>1985</v>
      </c>
      <c r="B5230" t="s">
        <v>64</v>
      </c>
      <c r="C5230" s="27"/>
      <c r="D5230" s="27"/>
      <c r="E5230" s="27"/>
      <c r="F5230" s="27">
        <v>0</v>
      </c>
      <c r="G5230" s="27">
        <v>0</v>
      </c>
      <c r="H5230" s="27">
        <v>0</v>
      </c>
      <c r="I5230" s="27">
        <v>1</v>
      </c>
      <c r="J5230" s="27">
        <v>1</v>
      </c>
      <c r="K5230" s="27">
        <v>4</v>
      </c>
      <c r="L5230" s="27">
        <v>1</v>
      </c>
      <c r="M5230" s="27">
        <v>0</v>
      </c>
      <c r="N5230" s="27">
        <v>0</v>
      </c>
      <c r="O5230" s="27">
        <v>0</v>
      </c>
      <c r="P5230" s="27">
        <v>0</v>
      </c>
      <c r="Q5230" s="27">
        <v>73745821156.299545</v>
      </c>
      <c r="R5230" s="27">
        <v>0</v>
      </c>
      <c r="S5230" s="27">
        <v>1</v>
      </c>
      <c r="T5230" s="33">
        <v>0.74915719568429318</v>
      </c>
      <c r="U5230" s="27">
        <v>0</v>
      </c>
      <c r="V5230" s="27">
        <v>1356557000</v>
      </c>
      <c r="W5230" s="27">
        <v>34670000</v>
      </c>
      <c r="X5230" s="27"/>
      <c r="Y5230" s="27"/>
      <c r="Z5230" s="27">
        <v>1</v>
      </c>
    </row>
    <row r="5231" spans="1:26">
      <c r="A5231" s="27">
        <v>1986</v>
      </c>
      <c r="B5231" t="s">
        <v>64</v>
      </c>
      <c r="C5231" s="27"/>
      <c r="D5231" s="27"/>
      <c r="E5231" s="27"/>
      <c r="F5231" s="27">
        <v>0</v>
      </c>
      <c r="G5231" s="27">
        <v>0</v>
      </c>
      <c r="H5231" s="27">
        <v>0</v>
      </c>
      <c r="I5231" s="27">
        <v>1</v>
      </c>
      <c r="J5231" s="27">
        <v>1</v>
      </c>
      <c r="K5231" s="27">
        <v>4</v>
      </c>
      <c r="L5231" s="27">
        <v>1</v>
      </c>
      <c r="M5231" s="27">
        <v>0</v>
      </c>
      <c r="N5231" s="27">
        <v>0</v>
      </c>
      <c r="O5231" s="27">
        <v>0</v>
      </c>
      <c r="P5231" s="27">
        <v>0</v>
      </c>
      <c r="Q5231" s="27">
        <v>54805852581.151581</v>
      </c>
      <c r="R5231" s="27">
        <v>0</v>
      </c>
      <c r="S5231" s="27">
        <v>1</v>
      </c>
      <c r="T5231" s="33">
        <v>0.7030572776909082</v>
      </c>
      <c r="U5231" s="27">
        <v>0</v>
      </c>
      <c r="V5231" s="27">
        <v>2136941000</v>
      </c>
      <c r="W5231" s="27">
        <v>33475000</v>
      </c>
      <c r="X5231" s="27"/>
      <c r="Y5231" s="27"/>
      <c r="Z5231" s="27">
        <v>1</v>
      </c>
    </row>
    <row r="5232" spans="1:26">
      <c r="A5232" s="27">
        <v>1987</v>
      </c>
      <c r="B5232" t="s">
        <v>64</v>
      </c>
      <c r="C5232" s="27"/>
      <c r="D5232" s="27"/>
      <c r="E5232" s="27"/>
      <c r="F5232" s="27">
        <v>0</v>
      </c>
      <c r="G5232" s="27">
        <v>0</v>
      </c>
      <c r="H5232" s="27">
        <v>0</v>
      </c>
      <c r="I5232" s="27">
        <v>1</v>
      </c>
      <c r="J5232" s="27">
        <v>1</v>
      </c>
      <c r="K5232" s="27">
        <v>4</v>
      </c>
      <c r="L5232" s="27">
        <v>1</v>
      </c>
      <c r="M5232" s="27">
        <v>0</v>
      </c>
      <c r="N5232" s="27">
        <v>0</v>
      </c>
      <c r="O5232" s="27">
        <v>0</v>
      </c>
      <c r="P5232" s="27">
        <v>0</v>
      </c>
      <c r="Q5232" s="27">
        <v>52676041930.579117</v>
      </c>
      <c r="R5232" s="27">
        <v>0</v>
      </c>
      <c r="S5232" s="27">
        <v>1</v>
      </c>
      <c r="T5232" s="33">
        <v>0.74330063470010233</v>
      </c>
      <c r="U5232" s="27">
        <v>0</v>
      </c>
      <c r="V5232" s="27">
        <v>2939316000</v>
      </c>
      <c r="W5232" s="27">
        <v>32279000</v>
      </c>
      <c r="X5232" s="27"/>
      <c r="Y5232" s="27"/>
      <c r="Z5232" s="27">
        <v>1</v>
      </c>
    </row>
    <row r="5233" spans="1:26">
      <c r="A5233" s="27">
        <v>1988</v>
      </c>
      <c r="B5233" t="s">
        <v>64</v>
      </c>
      <c r="C5233" s="27"/>
      <c r="D5233" s="27"/>
      <c r="E5233" s="27"/>
      <c r="F5233" s="27">
        <v>0</v>
      </c>
      <c r="G5233" s="27">
        <v>0</v>
      </c>
      <c r="H5233" s="27">
        <v>0</v>
      </c>
      <c r="I5233" s="27">
        <v>1</v>
      </c>
      <c r="J5233" s="27">
        <v>1</v>
      </c>
      <c r="K5233" s="27">
        <v>4</v>
      </c>
      <c r="L5233" s="27">
        <v>1</v>
      </c>
      <c r="M5233" s="27">
        <v>0</v>
      </c>
      <c r="N5233" s="27">
        <v>0</v>
      </c>
      <c r="O5233" s="27">
        <v>0</v>
      </c>
      <c r="P5233" s="27">
        <v>0</v>
      </c>
      <c r="Q5233" s="27">
        <v>49648470439.796288</v>
      </c>
      <c r="R5233" s="27">
        <v>0</v>
      </c>
      <c r="S5233" s="27">
        <v>1</v>
      </c>
      <c r="T5233" s="33">
        <v>0.80560957079318884</v>
      </c>
      <c r="U5233" s="27">
        <v>0</v>
      </c>
      <c r="V5233" s="27">
        <v>2727864000</v>
      </c>
      <c r="W5233" s="27">
        <v>31084000</v>
      </c>
      <c r="X5233" s="27"/>
      <c r="Y5233" s="27"/>
      <c r="Z5233" s="27">
        <v>1</v>
      </c>
    </row>
    <row r="5234" spans="1:26">
      <c r="A5234" s="27">
        <v>1989</v>
      </c>
      <c r="B5234" t="s">
        <v>64</v>
      </c>
      <c r="C5234" s="27"/>
      <c r="D5234" s="27"/>
      <c r="E5234" s="27"/>
      <c r="F5234" s="27">
        <v>0</v>
      </c>
      <c r="G5234" s="27">
        <v>0</v>
      </c>
      <c r="H5234" s="27">
        <v>0</v>
      </c>
      <c r="I5234" s="27">
        <v>1</v>
      </c>
      <c r="J5234" s="27">
        <v>1</v>
      </c>
      <c r="K5234" s="27">
        <v>4</v>
      </c>
      <c r="L5234" s="27">
        <v>1</v>
      </c>
      <c r="M5234" s="27">
        <v>0</v>
      </c>
      <c r="N5234" s="27">
        <v>0</v>
      </c>
      <c r="O5234" s="27">
        <v>0</v>
      </c>
      <c r="P5234" s="27">
        <v>0</v>
      </c>
      <c r="Q5234" s="27">
        <v>44003061108.335693</v>
      </c>
      <c r="R5234" s="27">
        <v>0</v>
      </c>
      <c r="S5234" s="27">
        <v>1</v>
      </c>
      <c r="T5234" s="33">
        <v>0.74679040704290955</v>
      </c>
      <c r="U5234" s="27">
        <v>0</v>
      </c>
      <c r="V5234" s="27">
        <v>2906455000</v>
      </c>
      <c r="W5234" s="27">
        <v>29888000</v>
      </c>
      <c r="X5234" s="27"/>
      <c r="Y5234" s="27"/>
      <c r="Z5234" s="27">
        <v>1</v>
      </c>
    </row>
    <row r="5235" spans="1:26">
      <c r="A5235" s="27">
        <v>1990</v>
      </c>
      <c r="B5235" t="s">
        <v>64</v>
      </c>
      <c r="C5235" s="27"/>
      <c r="D5235" s="27"/>
      <c r="E5235" s="27"/>
      <c r="F5235" s="27">
        <v>0</v>
      </c>
      <c r="G5235" s="27">
        <v>0</v>
      </c>
      <c r="H5235" s="27">
        <v>0</v>
      </c>
      <c r="I5235" s="27">
        <v>1</v>
      </c>
      <c r="J5235" s="27">
        <v>1</v>
      </c>
      <c r="K5235" s="27">
        <v>4</v>
      </c>
      <c r="L5235" s="27">
        <v>1</v>
      </c>
      <c r="M5235" s="27">
        <v>0</v>
      </c>
      <c r="N5235" s="27">
        <v>0</v>
      </c>
      <c r="O5235" s="27">
        <v>0</v>
      </c>
      <c r="P5235" s="27">
        <v>62165000000</v>
      </c>
      <c r="Q5235" s="27">
        <v>54035795388.091545</v>
      </c>
      <c r="R5235" s="27">
        <v>0</v>
      </c>
      <c r="S5235" s="27">
        <v>1</v>
      </c>
      <c r="T5235" s="33">
        <v>0.70566019682121295</v>
      </c>
      <c r="U5235" s="27">
        <v>0</v>
      </c>
      <c r="V5235" s="27">
        <v>3284348000</v>
      </c>
      <c r="W5235" s="27">
        <v>36279045.799999997</v>
      </c>
      <c r="X5235" s="27"/>
      <c r="Y5235" s="27"/>
      <c r="Z5235" s="27">
        <v>1</v>
      </c>
    </row>
    <row r="5236" spans="1:26">
      <c r="A5236" s="27">
        <v>1991</v>
      </c>
      <c r="B5236" t="s">
        <v>64</v>
      </c>
      <c r="C5236" s="27"/>
      <c r="D5236" s="27"/>
      <c r="E5236" s="27"/>
      <c r="F5236" s="27">
        <v>0</v>
      </c>
      <c r="G5236" s="27">
        <v>0</v>
      </c>
      <c r="H5236" s="27">
        <v>0</v>
      </c>
      <c r="I5236" s="27">
        <v>1</v>
      </c>
      <c r="J5236" s="27">
        <v>1</v>
      </c>
      <c r="K5236" s="27">
        <v>4</v>
      </c>
      <c r="L5236" s="27">
        <v>1</v>
      </c>
      <c r="M5236" s="27">
        <v>0</v>
      </c>
      <c r="N5236" s="27">
        <v>0</v>
      </c>
      <c r="O5236" s="27">
        <v>0</v>
      </c>
      <c r="P5236" s="27">
        <v>60131000000</v>
      </c>
      <c r="Q5236" s="27">
        <v>49118433047.628891</v>
      </c>
      <c r="R5236" s="27">
        <v>0</v>
      </c>
      <c r="S5236" s="27">
        <v>1</v>
      </c>
      <c r="T5236" s="33">
        <v>0.64778014054484578</v>
      </c>
      <c r="U5236" s="27">
        <v>0</v>
      </c>
      <c r="V5236" s="27">
        <v>3297229000</v>
      </c>
      <c r="W5236" s="27">
        <v>58947435.200000003</v>
      </c>
      <c r="X5236" s="27"/>
      <c r="Y5236" s="27"/>
      <c r="Z5236" s="27">
        <v>1</v>
      </c>
    </row>
    <row r="5237" spans="1:26">
      <c r="A5237" s="27">
        <v>1992</v>
      </c>
      <c r="B5237" t="s">
        <v>64</v>
      </c>
      <c r="C5237" s="27"/>
      <c r="D5237" s="27"/>
      <c r="E5237" s="27"/>
      <c r="F5237" s="27">
        <v>0</v>
      </c>
      <c r="G5237" s="27">
        <v>0</v>
      </c>
      <c r="H5237" s="27">
        <v>0</v>
      </c>
      <c r="I5237" s="27">
        <v>1</v>
      </c>
      <c r="J5237" s="27">
        <v>1</v>
      </c>
      <c r="K5237" s="27">
        <v>4</v>
      </c>
      <c r="L5237" s="27">
        <v>1</v>
      </c>
      <c r="M5237" s="27">
        <v>0</v>
      </c>
      <c r="N5237" s="27">
        <v>0</v>
      </c>
      <c r="O5237" s="27">
        <v>0</v>
      </c>
      <c r="P5237" s="27">
        <v>52275000000</v>
      </c>
      <c r="Q5237" s="27">
        <v>47794925815.57621</v>
      </c>
      <c r="R5237" s="27">
        <v>0</v>
      </c>
      <c r="S5237" s="27">
        <v>1</v>
      </c>
      <c r="T5237" s="33">
        <v>0.62587770846912083</v>
      </c>
      <c r="U5237" s="27">
        <v>0</v>
      </c>
      <c r="V5237" s="27">
        <v>3173829000</v>
      </c>
      <c r="W5237" s="27">
        <v>80124000</v>
      </c>
      <c r="X5237" s="27"/>
      <c r="Y5237" s="27"/>
      <c r="Z5237" s="27">
        <v>1</v>
      </c>
    </row>
    <row r="5238" spans="1:26">
      <c r="A5238" s="27">
        <v>1993</v>
      </c>
      <c r="B5238" t="s">
        <v>64</v>
      </c>
      <c r="C5238" s="27"/>
      <c r="D5238" s="27"/>
      <c r="E5238" s="27"/>
      <c r="F5238" s="27">
        <v>0</v>
      </c>
      <c r="G5238" s="27">
        <v>0</v>
      </c>
      <c r="H5238" s="27">
        <v>0</v>
      </c>
      <c r="I5238" s="27">
        <v>1</v>
      </c>
      <c r="J5238" s="27">
        <v>1</v>
      </c>
      <c r="K5238" s="27">
        <v>4</v>
      </c>
      <c r="L5238" s="27">
        <v>1</v>
      </c>
      <c r="M5238" s="27">
        <v>0</v>
      </c>
      <c r="N5238" s="27">
        <v>0</v>
      </c>
      <c r="O5238" s="27">
        <v>0</v>
      </c>
      <c r="P5238" s="27">
        <v>56807000000</v>
      </c>
      <c r="Q5238" s="27">
        <v>27752204320.201767</v>
      </c>
      <c r="R5238" s="27">
        <v>0</v>
      </c>
      <c r="S5238" s="27">
        <v>1</v>
      </c>
      <c r="T5238" s="33">
        <v>0.648154718576755</v>
      </c>
      <c r="U5238" s="27">
        <v>0</v>
      </c>
      <c r="V5238" s="27">
        <v>3188161000</v>
      </c>
      <c r="W5238" s="27">
        <v>116438000</v>
      </c>
      <c r="X5238" s="27"/>
      <c r="Y5238" s="27"/>
      <c r="Z5238" s="27">
        <v>1</v>
      </c>
    </row>
    <row r="5239" spans="1:26">
      <c r="A5239" s="27">
        <v>1994</v>
      </c>
      <c r="B5239" t="s">
        <v>64</v>
      </c>
      <c r="C5239" s="27"/>
      <c r="D5239" s="27"/>
      <c r="E5239" s="27"/>
      <c r="F5239" s="27">
        <v>0</v>
      </c>
      <c r="G5239" s="27">
        <v>0</v>
      </c>
      <c r="H5239" s="27">
        <v>0</v>
      </c>
      <c r="I5239" s="27">
        <v>1</v>
      </c>
      <c r="J5239" s="27">
        <v>1</v>
      </c>
      <c r="K5239" s="27">
        <v>4</v>
      </c>
      <c r="L5239" s="27">
        <v>1</v>
      </c>
      <c r="M5239" s="27">
        <v>0</v>
      </c>
      <c r="N5239" s="27">
        <v>0</v>
      </c>
      <c r="O5239" s="27">
        <v>0</v>
      </c>
      <c r="P5239" s="27">
        <v>80128000000</v>
      </c>
      <c r="Q5239" s="27">
        <v>33833042988.442616</v>
      </c>
      <c r="R5239" s="27">
        <v>0</v>
      </c>
      <c r="S5239" s="27">
        <v>1</v>
      </c>
      <c r="T5239" s="33">
        <v>0.69545665111729171</v>
      </c>
      <c r="U5239" s="27">
        <v>0</v>
      </c>
      <c r="V5239" s="27">
        <v>3286335000</v>
      </c>
      <c r="W5239" s="27">
        <v>180754000</v>
      </c>
      <c r="X5239" s="27"/>
      <c r="Y5239" s="27"/>
      <c r="Z5239" s="27">
        <v>1</v>
      </c>
    </row>
    <row r="5240" spans="1:26">
      <c r="A5240" s="27">
        <v>1995</v>
      </c>
      <c r="B5240" t="s">
        <v>64</v>
      </c>
      <c r="C5240" s="27"/>
      <c r="D5240" s="27"/>
      <c r="E5240" s="27"/>
      <c r="F5240" s="27">
        <v>0</v>
      </c>
      <c r="G5240" s="27">
        <v>0</v>
      </c>
      <c r="H5240" s="27">
        <v>0</v>
      </c>
      <c r="I5240" s="27">
        <v>1</v>
      </c>
      <c r="J5240" s="27">
        <v>1</v>
      </c>
      <c r="K5240" s="27">
        <v>4</v>
      </c>
      <c r="L5240" s="27">
        <v>1</v>
      </c>
      <c r="M5240" s="27">
        <v>0</v>
      </c>
      <c r="N5240" s="27">
        <v>0</v>
      </c>
      <c r="O5240" s="27">
        <v>0</v>
      </c>
      <c r="P5240" s="27">
        <v>132229999999.99998</v>
      </c>
      <c r="Q5240" s="27">
        <v>44062465800.029846</v>
      </c>
      <c r="R5240" s="27">
        <v>0</v>
      </c>
      <c r="S5240" s="27">
        <v>1</v>
      </c>
      <c r="T5240" s="33">
        <v>0.69736071622307827</v>
      </c>
      <c r="U5240" s="27">
        <v>0</v>
      </c>
      <c r="V5240" s="27">
        <v>3220726000</v>
      </c>
      <c r="W5240" s="27">
        <v>268002000</v>
      </c>
      <c r="X5240" s="27"/>
      <c r="Y5240" s="27"/>
      <c r="Z5240" s="27">
        <v>1</v>
      </c>
    </row>
    <row r="5241" spans="1:26">
      <c r="A5241" s="27">
        <v>1996</v>
      </c>
      <c r="B5241" t="s">
        <v>64</v>
      </c>
      <c r="C5241" s="27"/>
      <c r="D5241" s="27"/>
      <c r="E5241" s="27"/>
      <c r="F5241" s="27">
        <v>0</v>
      </c>
      <c r="G5241" s="27">
        <v>0</v>
      </c>
      <c r="H5241" s="27">
        <v>0</v>
      </c>
      <c r="I5241" s="27">
        <v>1</v>
      </c>
      <c r="J5241" s="27">
        <v>1</v>
      </c>
      <c r="K5241" s="27">
        <v>4</v>
      </c>
      <c r="L5241" s="27">
        <v>1</v>
      </c>
      <c r="M5241" s="27">
        <v>0</v>
      </c>
      <c r="N5241" s="27">
        <v>0</v>
      </c>
      <c r="O5241" s="27">
        <v>0</v>
      </c>
      <c r="P5241" s="27">
        <v>172686000000</v>
      </c>
      <c r="Q5241" s="27">
        <v>51075815092.310127</v>
      </c>
      <c r="R5241" s="27">
        <v>0</v>
      </c>
      <c r="S5241" s="27">
        <v>1</v>
      </c>
      <c r="T5241" s="33">
        <v>0.69966405838602452</v>
      </c>
      <c r="U5241" s="27">
        <v>0</v>
      </c>
      <c r="V5241" s="27">
        <v>2761899000</v>
      </c>
      <c r="W5241" s="27">
        <v>347758000</v>
      </c>
      <c r="X5241" s="27"/>
      <c r="Y5241" s="27"/>
      <c r="Z5241" s="27">
        <v>1</v>
      </c>
    </row>
    <row r="5242" spans="1:26">
      <c r="A5242" s="27">
        <v>1997</v>
      </c>
      <c r="B5242" t="s">
        <v>64</v>
      </c>
      <c r="C5242" s="27"/>
      <c r="D5242" s="27"/>
      <c r="E5242" s="27"/>
      <c r="F5242" s="27">
        <v>0</v>
      </c>
      <c r="G5242" s="27">
        <v>0</v>
      </c>
      <c r="H5242" s="27">
        <v>0</v>
      </c>
      <c r="I5242" s="27">
        <v>1</v>
      </c>
      <c r="J5242" s="27">
        <v>1</v>
      </c>
      <c r="K5242" s="27">
        <v>4</v>
      </c>
      <c r="L5242" s="27">
        <v>1</v>
      </c>
      <c r="M5242" s="27">
        <v>0</v>
      </c>
      <c r="N5242" s="27">
        <v>0</v>
      </c>
      <c r="O5242" s="27">
        <v>0</v>
      </c>
      <c r="P5242" s="27">
        <v>187866000000</v>
      </c>
      <c r="Q5242" s="27">
        <v>54457835193.94146</v>
      </c>
      <c r="R5242" s="27">
        <v>0</v>
      </c>
      <c r="S5242" s="27">
        <v>1</v>
      </c>
      <c r="T5242" s="33">
        <v>0.71538944173936525</v>
      </c>
      <c r="U5242" s="27">
        <v>0</v>
      </c>
      <c r="V5242" s="27">
        <v>2373300000</v>
      </c>
      <c r="W5242" s="27">
        <v>409858000</v>
      </c>
      <c r="X5242" s="27"/>
      <c r="Y5242" s="27"/>
      <c r="Z5242" s="27">
        <v>1</v>
      </c>
    </row>
    <row r="5243" spans="1:26">
      <c r="A5243" s="27">
        <v>1998</v>
      </c>
      <c r="B5243" t="s">
        <v>64</v>
      </c>
      <c r="C5243" s="27"/>
      <c r="D5243" s="27"/>
      <c r="E5243" s="27"/>
      <c r="F5243" s="27">
        <v>0</v>
      </c>
      <c r="G5243" s="27">
        <v>0</v>
      </c>
      <c r="H5243" s="27">
        <v>0</v>
      </c>
      <c r="I5243" s="27">
        <v>1</v>
      </c>
      <c r="J5243" s="27">
        <v>1</v>
      </c>
      <c r="K5243" s="27">
        <v>4</v>
      </c>
      <c r="L5243" s="27">
        <v>1</v>
      </c>
      <c r="M5243" s="27">
        <v>0</v>
      </c>
      <c r="N5243" s="27">
        <v>0</v>
      </c>
      <c r="O5243" s="27">
        <v>0</v>
      </c>
      <c r="P5243" s="27">
        <v>209677000000</v>
      </c>
      <c r="Q5243" s="27">
        <v>54604050167.903862</v>
      </c>
      <c r="R5243" s="27">
        <v>0</v>
      </c>
      <c r="S5243" s="27">
        <v>1</v>
      </c>
      <c r="T5243" s="33">
        <v>0.63293736472878814</v>
      </c>
      <c r="U5243" s="27">
        <v>0</v>
      </c>
      <c r="V5243" s="27">
        <v>2277785000</v>
      </c>
      <c r="W5243" s="27">
        <v>563553000</v>
      </c>
      <c r="X5243" s="27"/>
      <c r="Y5243" s="27"/>
      <c r="Z5243" s="27">
        <v>1</v>
      </c>
    </row>
    <row r="5244" spans="1:26">
      <c r="A5244" s="27">
        <v>1999</v>
      </c>
      <c r="B5244" t="s">
        <v>64</v>
      </c>
      <c r="C5244" s="27"/>
      <c r="D5244" s="27"/>
      <c r="E5244" s="27"/>
      <c r="F5244" s="27">
        <v>0</v>
      </c>
      <c r="G5244" s="27">
        <v>0</v>
      </c>
      <c r="H5244" s="27">
        <v>0</v>
      </c>
      <c r="I5244" s="27">
        <v>1</v>
      </c>
      <c r="J5244" s="27">
        <v>1</v>
      </c>
      <c r="K5244" s="27">
        <v>4</v>
      </c>
      <c r="L5244" s="27">
        <v>1</v>
      </c>
      <c r="M5244" s="27">
        <v>0</v>
      </c>
      <c r="N5244" s="27">
        <v>0</v>
      </c>
      <c r="O5244" s="27">
        <v>0</v>
      </c>
      <c r="P5244" s="27">
        <v>57477000000</v>
      </c>
      <c r="Q5244" s="27">
        <v>59372613485.914703</v>
      </c>
      <c r="R5244" s="27">
        <v>0</v>
      </c>
      <c r="S5244" s="27">
        <v>1</v>
      </c>
      <c r="T5244" s="33">
        <v>0.59173831677950461</v>
      </c>
      <c r="U5244" s="27">
        <v>215696807.69999999</v>
      </c>
      <c r="V5244" s="27">
        <v>1989016000</v>
      </c>
      <c r="W5244" s="27">
        <v>624019000</v>
      </c>
      <c r="X5244" s="27"/>
      <c r="Y5244" s="27"/>
      <c r="Z5244" s="27">
        <v>1</v>
      </c>
    </row>
    <row r="5245" spans="1:26">
      <c r="A5245" s="27">
        <v>2000</v>
      </c>
      <c r="B5245" t="s">
        <v>64</v>
      </c>
      <c r="C5245" s="27">
        <v>0</v>
      </c>
      <c r="D5245" s="27">
        <v>0</v>
      </c>
      <c r="E5245" s="27">
        <v>0</v>
      </c>
      <c r="F5245" s="27">
        <v>0</v>
      </c>
      <c r="G5245" s="27">
        <v>0</v>
      </c>
      <c r="H5245" s="27">
        <v>0</v>
      </c>
      <c r="I5245" s="27">
        <v>1</v>
      </c>
      <c r="J5245" s="27">
        <v>1</v>
      </c>
      <c r="K5245" s="27">
        <v>4</v>
      </c>
      <c r="L5245" s="27">
        <v>1</v>
      </c>
      <c r="M5245" s="27">
        <v>1</v>
      </c>
      <c r="N5245" s="27">
        <v>0</v>
      </c>
      <c r="O5245" s="27">
        <v>0</v>
      </c>
      <c r="P5245" s="27">
        <v>67824000000</v>
      </c>
      <c r="Q5245" s="27">
        <v>69448756932.600769</v>
      </c>
      <c r="R5245" s="27">
        <v>0</v>
      </c>
      <c r="S5245" s="27">
        <v>1</v>
      </c>
      <c r="T5245" s="33">
        <v>0.62919927379193319</v>
      </c>
      <c r="U5245" s="27">
        <v>204758821.09999999</v>
      </c>
      <c r="V5245" s="27">
        <v>1624592000</v>
      </c>
      <c r="W5245" s="27">
        <v>643871000</v>
      </c>
      <c r="X5245" s="27"/>
      <c r="Y5245" s="27"/>
      <c r="Z5245" s="27">
        <v>1</v>
      </c>
    </row>
    <row r="5246" spans="1:26">
      <c r="A5246" s="27">
        <v>2001</v>
      </c>
      <c r="B5246" t="s">
        <v>64</v>
      </c>
      <c r="C5246" s="27">
        <v>0</v>
      </c>
      <c r="D5246" s="27">
        <v>0</v>
      </c>
      <c r="E5246" s="27">
        <v>0</v>
      </c>
      <c r="F5246" s="27">
        <v>0</v>
      </c>
      <c r="G5246" s="27">
        <v>0</v>
      </c>
      <c r="H5246" s="27">
        <v>0</v>
      </c>
      <c r="I5246" s="27">
        <v>1</v>
      </c>
      <c r="J5246" s="27">
        <v>1</v>
      </c>
      <c r="K5246" s="27">
        <v>4</v>
      </c>
      <c r="L5246" s="27">
        <v>1</v>
      </c>
      <c r="M5246" s="27">
        <v>1</v>
      </c>
      <c r="N5246" s="27">
        <v>0</v>
      </c>
      <c r="O5246" s="27">
        <v>0</v>
      </c>
      <c r="P5246" s="27">
        <v>73128000000</v>
      </c>
      <c r="Q5246" s="27">
        <v>74030364472.444168</v>
      </c>
      <c r="R5246" s="27">
        <v>1</v>
      </c>
      <c r="S5246" s="27">
        <v>1</v>
      </c>
      <c r="T5246" s="33">
        <v>0.61588871891054842</v>
      </c>
      <c r="U5246" s="27">
        <v>197501403.19999999</v>
      </c>
      <c r="V5246" s="27">
        <v>1337272000</v>
      </c>
      <c r="W5246" s="27">
        <v>621014000</v>
      </c>
      <c r="X5246" s="27"/>
      <c r="Y5246" s="27"/>
      <c r="Z5246" s="27">
        <v>1</v>
      </c>
    </row>
    <row r="5247" spans="1:26">
      <c r="A5247" s="27">
        <v>2002</v>
      </c>
      <c r="B5247" t="s">
        <v>64</v>
      </c>
      <c r="C5247" s="27">
        <v>274900000</v>
      </c>
      <c r="D5247" s="27">
        <v>58816667</v>
      </c>
      <c r="E5247" s="27">
        <v>274900000</v>
      </c>
      <c r="F5247" s="27">
        <v>280400000</v>
      </c>
      <c r="G5247" s="27">
        <v>0</v>
      </c>
      <c r="H5247" s="27">
        <v>0</v>
      </c>
      <c r="I5247" s="27">
        <v>1</v>
      </c>
      <c r="J5247" s="27">
        <v>1</v>
      </c>
      <c r="K5247" s="27">
        <v>4</v>
      </c>
      <c r="L5247" s="27">
        <v>1</v>
      </c>
      <c r="M5247" s="27">
        <v>1</v>
      </c>
      <c r="N5247" s="27">
        <v>0</v>
      </c>
      <c r="O5247" s="27">
        <v>0</v>
      </c>
      <c r="P5247" s="27">
        <v>93983000000</v>
      </c>
      <c r="Q5247" s="27">
        <v>95385819320.716354</v>
      </c>
      <c r="R5247" s="27">
        <v>1</v>
      </c>
      <c r="S5247" s="27">
        <v>1</v>
      </c>
      <c r="T5247" s="33">
        <v>0.62466195784303247</v>
      </c>
      <c r="U5247" s="27">
        <v>213655365.59999999</v>
      </c>
      <c r="V5247" s="27">
        <v>1275256000</v>
      </c>
      <c r="W5247" s="27">
        <v>675748000</v>
      </c>
      <c r="X5247" s="27"/>
      <c r="Y5247" s="27"/>
      <c r="Z5247" s="27">
        <v>1</v>
      </c>
    </row>
    <row r="5248" spans="1:26">
      <c r="A5248" s="27">
        <v>2003</v>
      </c>
      <c r="B5248" t="s">
        <v>64</v>
      </c>
      <c r="C5248" s="27">
        <v>274900000</v>
      </c>
      <c r="D5248" s="27">
        <v>117633334</v>
      </c>
      <c r="E5248" s="27">
        <v>274900000</v>
      </c>
      <c r="F5248" s="27">
        <v>3624485.5</v>
      </c>
      <c r="G5248" s="27">
        <v>0</v>
      </c>
      <c r="H5248" s="27">
        <v>0</v>
      </c>
      <c r="I5248" s="27">
        <v>1</v>
      </c>
      <c r="J5248" s="27">
        <v>1</v>
      </c>
      <c r="K5248" s="27">
        <v>4</v>
      </c>
      <c r="L5248" s="27">
        <v>1</v>
      </c>
      <c r="M5248" s="27">
        <v>1</v>
      </c>
      <c r="N5248" s="27">
        <v>0</v>
      </c>
      <c r="O5248" s="27">
        <v>0</v>
      </c>
      <c r="P5248" s="27">
        <v>102935000000</v>
      </c>
      <c r="Q5248" s="27">
        <v>104911947833.92662</v>
      </c>
      <c r="R5248" s="27">
        <v>1</v>
      </c>
      <c r="S5248" s="27">
        <v>1</v>
      </c>
      <c r="T5248" s="33">
        <v>0.61793375018798091</v>
      </c>
      <c r="U5248" s="27">
        <v>233527615.40000001</v>
      </c>
      <c r="V5248" s="27">
        <v>1200912000</v>
      </c>
      <c r="W5248" s="27">
        <v>786966000</v>
      </c>
      <c r="X5248" s="27"/>
      <c r="Y5248" s="27"/>
      <c r="Z5248" s="27">
        <v>1</v>
      </c>
    </row>
    <row r="5249" spans="1:26">
      <c r="A5249" s="27">
        <v>2004</v>
      </c>
      <c r="B5249" t="s">
        <v>64</v>
      </c>
      <c r="C5249" s="27">
        <v>274900000</v>
      </c>
      <c r="D5249" s="27">
        <v>176450000</v>
      </c>
      <c r="E5249" s="27">
        <v>274900000</v>
      </c>
      <c r="F5249" s="27">
        <v>2250000</v>
      </c>
      <c r="G5249" s="27">
        <v>0</v>
      </c>
      <c r="H5249" s="27">
        <v>0</v>
      </c>
      <c r="I5249" s="27">
        <v>1</v>
      </c>
      <c r="J5249" s="27">
        <v>1</v>
      </c>
      <c r="K5249" s="27">
        <v>4</v>
      </c>
      <c r="L5249" s="27">
        <v>1</v>
      </c>
      <c r="M5249" s="27">
        <v>1</v>
      </c>
      <c r="N5249" s="27">
        <v>0</v>
      </c>
      <c r="O5249" s="27">
        <v>0</v>
      </c>
      <c r="P5249" s="27">
        <v>130345000000</v>
      </c>
      <c r="Q5249" s="27">
        <v>136385979322.68529</v>
      </c>
      <c r="R5249" s="27">
        <v>1</v>
      </c>
      <c r="S5249" s="27">
        <v>1</v>
      </c>
      <c r="T5249" s="33">
        <v>0.67108711240801089</v>
      </c>
      <c r="U5249" s="27">
        <v>244063286.59999999</v>
      </c>
      <c r="V5249" s="27">
        <v>1027073000</v>
      </c>
      <c r="W5249" s="27">
        <v>966844000</v>
      </c>
      <c r="X5249" s="27"/>
      <c r="Y5249" s="27"/>
      <c r="Z5249" s="27">
        <v>1</v>
      </c>
    </row>
    <row r="5250" spans="1:26">
      <c r="A5250" s="27">
        <v>2005</v>
      </c>
      <c r="B5250" t="s">
        <v>64</v>
      </c>
      <c r="C5250" s="27">
        <v>589800000</v>
      </c>
      <c r="D5250" s="27">
        <v>278416668</v>
      </c>
      <c r="E5250" s="27">
        <v>589800000</v>
      </c>
      <c r="F5250" s="27">
        <v>319814381.5</v>
      </c>
      <c r="G5250" s="27">
        <v>0</v>
      </c>
      <c r="H5250" s="27">
        <v>0</v>
      </c>
      <c r="I5250" s="27">
        <v>1</v>
      </c>
      <c r="J5250" s="27">
        <v>1</v>
      </c>
      <c r="K5250" s="27">
        <v>4</v>
      </c>
      <c r="L5250" s="27">
        <v>1</v>
      </c>
      <c r="M5250" s="27">
        <v>1</v>
      </c>
      <c r="N5250" s="27">
        <v>0</v>
      </c>
      <c r="O5250" s="27">
        <v>0</v>
      </c>
      <c r="P5250" s="27">
        <v>169645000000</v>
      </c>
      <c r="Q5250" s="27">
        <v>176134087150.53973</v>
      </c>
      <c r="R5250" s="27">
        <v>1</v>
      </c>
      <c r="S5250" s="27">
        <v>1</v>
      </c>
      <c r="T5250" s="33">
        <v>0.69599608558540027</v>
      </c>
      <c r="U5250" s="27">
        <v>224616926.90000001</v>
      </c>
      <c r="V5250" s="27">
        <v>722283000</v>
      </c>
      <c r="W5250" s="27">
        <v>1136411000</v>
      </c>
      <c r="X5250" s="27"/>
      <c r="Y5250" s="27"/>
      <c r="Z5250" s="27">
        <v>1</v>
      </c>
    </row>
    <row r="5251" spans="1:26">
      <c r="A5251" s="27">
        <v>2006</v>
      </c>
      <c r="B5251" t="s">
        <v>64</v>
      </c>
      <c r="C5251" s="27">
        <v>1100050000</v>
      </c>
      <c r="D5251" s="27">
        <v>447061904</v>
      </c>
      <c r="E5251" s="27">
        <v>1080050000</v>
      </c>
      <c r="F5251" s="27">
        <v>528037800.0625</v>
      </c>
      <c r="G5251" s="27">
        <v>0</v>
      </c>
      <c r="H5251" s="27">
        <v>0</v>
      </c>
      <c r="I5251" s="27">
        <v>1</v>
      </c>
      <c r="J5251" s="27">
        <v>1</v>
      </c>
      <c r="K5251" s="27">
        <v>4</v>
      </c>
      <c r="L5251" s="27">
        <v>1</v>
      </c>
      <c r="M5251" s="27">
        <v>1</v>
      </c>
      <c r="N5251" s="27">
        <v>0</v>
      </c>
      <c r="O5251" s="27">
        <v>0</v>
      </c>
      <c r="P5251" s="27">
        <v>222791000000</v>
      </c>
      <c r="Q5251" s="27">
        <v>236103982431.6391</v>
      </c>
      <c r="R5251" s="27">
        <v>1</v>
      </c>
      <c r="S5251" s="27">
        <v>1</v>
      </c>
      <c r="T5251" s="33">
        <v>0.83568345932575372</v>
      </c>
      <c r="U5251" s="27">
        <v>236423982</v>
      </c>
      <c r="V5251" s="27">
        <v>533673000</v>
      </c>
      <c r="W5251" s="27">
        <v>1540734000</v>
      </c>
      <c r="X5251" s="27"/>
      <c r="Y5251" s="27"/>
      <c r="Z5251" s="27">
        <v>1</v>
      </c>
    </row>
    <row r="5252" spans="1:26">
      <c r="A5252" s="27">
        <v>2007</v>
      </c>
      <c r="B5252" t="s">
        <v>64</v>
      </c>
      <c r="C5252" s="27">
        <v>1090300000</v>
      </c>
      <c r="D5252" s="27">
        <v>615707136</v>
      </c>
      <c r="E5252" s="27">
        <v>1070300000</v>
      </c>
      <c r="F5252" s="27">
        <v>572936.052734375</v>
      </c>
      <c r="G5252" s="27">
        <v>0</v>
      </c>
      <c r="H5252" s="27">
        <v>0</v>
      </c>
      <c r="I5252" s="27">
        <v>1</v>
      </c>
      <c r="J5252" s="27">
        <v>1</v>
      </c>
      <c r="K5252" s="27">
        <v>4</v>
      </c>
      <c r="L5252" s="27">
        <v>1</v>
      </c>
      <c r="M5252" s="27">
        <v>1</v>
      </c>
      <c r="N5252" s="27">
        <v>0</v>
      </c>
      <c r="O5252" s="27">
        <v>0</v>
      </c>
      <c r="P5252" s="27">
        <v>262214999999.99997</v>
      </c>
      <c r="Q5252" s="27">
        <v>275625684968.91223</v>
      </c>
      <c r="R5252" s="27">
        <v>1</v>
      </c>
      <c r="S5252" s="27">
        <v>1</v>
      </c>
      <c r="T5252" s="33">
        <v>0.90473952627382648</v>
      </c>
      <c r="U5252" s="27">
        <v>248344188.80000001</v>
      </c>
      <c r="V5252" s="27">
        <v>380842000</v>
      </c>
      <c r="W5252" s="27">
        <v>1928523000</v>
      </c>
      <c r="X5252" s="27"/>
      <c r="Y5252" s="27"/>
      <c r="Z5252" s="27">
        <v>1</v>
      </c>
    </row>
    <row r="5253" spans="1:26">
      <c r="A5253" s="27">
        <v>2008</v>
      </c>
      <c r="B5253" t="s">
        <v>64</v>
      </c>
      <c r="C5253" s="27">
        <v>1080550000</v>
      </c>
      <c r="D5253" s="27">
        <v>751535712</v>
      </c>
      <c r="E5253" s="27">
        <v>1060550000</v>
      </c>
      <c r="F5253" s="27">
        <v>7200000</v>
      </c>
      <c r="G5253" s="27">
        <v>0</v>
      </c>
      <c r="H5253" s="27">
        <v>0</v>
      </c>
      <c r="I5253" s="27">
        <v>1</v>
      </c>
      <c r="J5253" s="27">
        <v>1</v>
      </c>
      <c r="K5253" s="27">
        <v>4</v>
      </c>
      <c r="L5253" s="27">
        <v>1</v>
      </c>
      <c r="M5253" s="27">
        <v>1</v>
      </c>
      <c r="N5253" s="27">
        <v>0</v>
      </c>
      <c r="O5253" s="27">
        <v>0</v>
      </c>
      <c r="P5253" s="27">
        <v>330260000000</v>
      </c>
      <c r="Q5253" s="27">
        <v>337035512676.56433</v>
      </c>
      <c r="R5253" s="27">
        <v>1</v>
      </c>
      <c r="S5253" s="27">
        <v>1</v>
      </c>
      <c r="T5253" s="33">
        <v>0.91944034308119871</v>
      </c>
      <c r="U5253" s="27">
        <v>242061131.90000001</v>
      </c>
      <c r="V5253" s="27">
        <v>211470000</v>
      </c>
      <c r="W5253" s="27">
        <v>2243070000</v>
      </c>
      <c r="X5253" s="27">
        <v>7000000</v>
      </c>
      <c r="Y5253" s="27"/>
      <c r="Z5253" s="27">
        <v>1</v>
      </c>
    </row>
    <row r="5254" spans="1:26">
      <c r="A5254" s="27">
        <v>2009</v>
      </c>
      <c r="B5254" t="s">
        <v>64</v>
      </c>
      <c r="C5254" s="27">
        <v>1037983336</v>
      </c>
      <c r="D5254" s="27">
        <v>804547608</v>
      </c>
      <c r="E5254" s="27">
        <v>1017983336</v>
      </c>
      <c r="F5254" s="27">
        <v>12500000</v>
      </c>
      <c r="G5254" s="27">
        <v>0</v>
      </c>
      <c r="H5254" s="27">
        <v>0</v>
      </c>
      <c r="I5254" s="27">
        <v>1</v>
      </c>
      <c r="J5254" s="27">
        <v>1</v>
      </c>
      <c r="K5254" s="27">
        <v>4</v>
      </c>
      <c r="L5254" s="27">
        <v>1</v>
      </c>
      <c r="M5254" s="27">
        <v>1</v>
      </c>
      <c r="N5254" s="27">
        <v>0</v>
      </c>
      <c r="O5254" s="27">
        <v>0</v>
      </c>
      <c r="P5254" s="27">
        <v>297458000000</v>
      </c>
      <c r="Q5254" s="27">
        <v>291880204327.63226</v>
      </c>
      <c r="R5254" s="27">
        <v>1</v>
      </c>
      <c r="S5254" s="27">
        <v>1</v>
      </c>
      <c r="T5254" s="33">
        <v>0.81595367947064712</v>
      </c>
      <c r="U5254" s="27">
        <v>2626469401.9000001</v>
      </c>
      <c r="V5254" s="27">
        <v>112810000</v>
      </c>
      <c r="W5254" s="27">
        <v>2739403000</v>
      </c>
      <c r="X5254" s="27">
        <v>3000000</v>
      </c>
      <c r="Y5254" s="27"/>
      <c r="Z5254" s="27">
        <v>1</v>
      </c>
    </row>
    <row r="5255" spans="1:26">
      <c r="A5255" s="27">
        <v>2010</v>
      </c>
      <c r="B5255" t="s">
        <v>64</v>
      </c>
      <c r="C5255" s="27">
        <v>1370416664</v>
      </c>
      <c r="D5255" s="27">
        <v>884702368</v>
      </c>
      <c r="E5255" s="27">
        <v>1350416664</v>
      </c>
      <c r="F5255" s="27">
        <v>400000000</v>
      </c>
      <c r="G5255" s="27">
        <v>0</v>
      </c>
      <c r="H5255" s="27">
        <v>0</v>
      </c>
      <c r="I5255" s="27">
        <v>1</v>
      </c>
      <c r="J5255" s="27">
        <v>1</v>
      </c>
      <c r="K5255" s="27">
        <v>4</v>
      </c>
      <c r="L5255" s="27">
        <v>1</v>
      </c>
      <c r="M5255" s="27">
        <v>1</v>
      </c>
      <c r="N5255" s="27">
        <v>0</v>
      </c>
      <c r="O5255" s="27">
        <v>0</v>
      </c>
      <c r="P5255" s="27">
        <v>369062000000</v>
      </c>
      <c r="Q5255" s="27">
        <v>363359886203.26282</v>
      </c>
      <c r="R5255" s="27">
        <v>1</v>
      </c>
      <c r="S5255" s="27">
        <v>1</v>
      </c>
      <c r="T5255" s="33">
        <v>1.0070075781651076</v>
      </c>
      <c r="U5255" s="27">
        <v>2580128515.9000001</v>
      </c>
      <c r="V5255" s="27">
        <v>42816000</v>
      </c>
      <c r="W5255" s="27">
        <v>3662052000</v>
      </c>
      <c r="X5255" s="27">
        <v>1000000</v>
      </c>
      <c r="Y5255" s="27"/>
      <c r="Z5255" s="27">
        <v>1</v>
      </c>
    </row>
    <row r="5256" spans="1:26">
      <c r="A5256" s="27">
        <v>2011</v>
      </c>
      <c r="B5256" t="s">
        <v>64</v>
      </c>
      <c r="C5256" s="27">
        <v>1300627778</v>
      </c>
      <c r="D5256" s="27">
        <v>943484914</v>
      </c>
      <c r="E5256" s="27">
        <v>1282850000</v>
      </c>
      <c r="F5256" s="27">
        <v>0</v>
      </c>
      <c r="G5256" s="27">
        <v>0</v>
      </c>
      <c r="H5256" s="27">
        <v>0</v>
      </c>
      <c r="I5256" s="27">
        <v>1</v>
      </c>
      <c r="J5256" s="27">
        <v>1</v>
      </c>
      <c r="K5256" s="27">
        <v>4</v>
      </c>
      <c r="L5256" s="27">
        <v>1</v>
      </c>
      <c r="M5256" s="27">
        <v>1</v>
      </c>
      <c r="N5256" s="27">
        <v>0</v>
      </c>
      <c r="O5256" s="27">
        <v>0</v>
      </c>
      <c r="P5256" s="27">
        <v>414095000000</v>
      </c>
      <c r="Q5256" s="27">
        <v>410334579160.58972</v>
      </c>
      <c r="R5256" s="27">
        <v>1</v>
      </c>
      <c r="S5256" s="27">
        <v>1</v>
      </c>
      <c r="T5256" s="33">
        <v>1.116808011796752</v>
      </c>
      <c r="U5256" s="27">
        <v>2572153728.5</v>
      </c>
      <c r="V5256" s="27">
        <v>6954000</v>
      </c>
      <c r="W5256" s="27">
        <v>4200794000</v>
      </c>
      <c r="X5256" s="27">
        <v>0</v>
      </c>
      <c r="Y5256" s="27"/>
      <c r="Z5256" s="27">
        <v>1</v>
      </c>
    </row>
    <row r="5257" spans="1:26">
      <c r="A5257" s="27">
        <v>2012</v>
      </c>
      <c r="B5257" t="s">
        <v>64</v>
      </c>
      <c r="C5257" s="27">
        <v>1811688888</v>
      </c>
      <c r="D5257" s="27">
        <v>1068831746</v>
      </c>
      <c r="E5257" s="27">
        <v>1796133332</v>
      </c>
      <c r="F5257" s="27">
        <v>1575000000</v>
      </c>
      <c r="G5257" s="27">
        <v>0</v>
      </c>
      <c r="H5257" s="27">
        <v>0</v>
      </c>
      <c r="I5257" s="27">
        <v>1</v>
      </c>
      <c r="J5257" s="27">
        <v>1</v>
      </c>
      <c r="K5257" s="27">
        <v>4</v>
      </c>
      <c r="L5257" s="27">
        <v>1</v>
      </c>
      <c r="M5257" s="27">
        <v>1</v>
      </c>
      <c r="N5257" s="27">
        <v>0</v>
      </c>
      <c r="O5257" s="27">
        <v>0</v>
      </c>
      <c r="P5257" s="27">
        <v>460952000000</v>
      </c>
      <c r="Q5257" s="27">
        <v>459376049763.81885</v>
      </c>
      <c r="R5257" s="27">
        <v>1</v>
      </c>
      <c r="S5257" s="27">
        <v>1</v>
      </c>
      <c r="T5257" s="33">
        <v>0.99562684078172081</v>
      </c>
      <c r="U5257" s="27">
        <v>2574918098.0999999</v>
      </c>
      <c r="V5257" s="27">
        <v>0</v>
      </c>
      <c r="W5257" s="27">
        <v>4686028000</v>
      </c>
      <c r="X5257" s="27">
        <v>20000000</v>
      </c>
      <c r="Y5257" s="27"/>
      <c r="Z5257" s="27">
        <v>1</v>
      </c>
    </row>
    <row r="5258" spans="1:26">
      <c r="A5258" s="27">
        <v>2013</v>
      </c>
      <c r="B5258" t="s">
        <v>64</v>
      </c>
      <c r="C5258" s="27">
        <v>2322749998</v>
      </c>
      <c r="D5258" s="27">
        <v>1247749986</v>
      </c>
      <c r="E5258" s="27">
        <v>2209416665</v>
      </c>
      <c r="F5258" s="27">
        <v>600012713.65136719</v>
      </c>
      <c r="G5258" s="27">
        <v>0</v>
      </c>
      <c r="H5258" s="27">
        <v>0</v>
      </c>
      <c r="I5258" s="27">
        <v>1</v>
      </c>
      <c r="J5258" s="27">
        <v>1</v>
      </c>
      <c r="K5258" s="27">
        <v>4</v>
      </c>
      <c r="L5258" s="27">
        <v>1</v>
      </c>
      <c r="M5258" s="27">
        <v>1</v>
      </c>
      <c r="N5258" s="27">
        <v>0</v>
      </c>
      <c r="O5258" s="27">
        <v>0</v>
      </c>
      <c r="P5258" s="27">
        <v>514965000000.00006</v>
      </c>
      <c r="Q5258" s="27">
        <v>514966287334.44336</v>
      </c>
      <c r="R5258" s="27">
        <v>1</v>
      </c>
      <c r="S5258" s="27">
        <v>1</v>
      </c>
      <c r="T5258" s="33">
        <v>0.99710818219516861</v>
      </c>
      <c r="U5258" s="27">
        <v>2580078254.5999999</v>
      </c>
      <c r="V5258" s="27">
        <v>0</v>
      </c>
      <c r="W5258" s="27">
        <v>5278061000</v>
      </c>
      <c r="X5258" s="27">
        <v>59000000</v>
      </c>
      <c r="Y5258" s="27"/>
      <c r="Z5258" s="27">
        <v>1</v>
      </c>
    </row>
    <row r="5259" spans="1:26">
      <c r="A5259" s="27">
        <v>2014</v>
      </c>
      <c r="B5259" t="s">
        <v>64</v>
      </c>
      <c r="C5259" s="27">
        <v>2205099573</v>
      </c>
      <c r="D5259" s="27">
        <v>1397956701</v>
      </c>
      <c r="E5259" s="27">
        <v>2093988462</v>
      </c>
      <c r="F5259" s="27">
        <v>1627754.125</v>
      </c>
      <c r="G5259" s="27">
        <v>0</v>
      </c>
      <c r="H5259" s="27">
        <v>0</v>
      </c>
      <c r="I5259" s="27">
        <v>1</v>
      </c>
      <c r="J5259" s="27">
        <v>1</v>
      </c>
      <c r="K5259" s="27">
        <v>4</v>
      </c>
      <c r="L5259" s="27">
        <v>1</v>
      </c>
      <c r="M5259" s="27">
        <v>1</v>
      </c>
      <c r="N5259" s="27">
        <v>0</v>
      </c>
      <c r="O5259" s="27">
        <v>0</v>
      </c>
      <c r="P5259" s="27">
        <v>568496000000</v>
      </c>
      <c r="Q5259" s="27">
        <v>568498937615.59375</v>
      </c>
      <c r="R5259" s="27">
        <v>1</v>
      </c>
      <c r="S5259" s="27">
        <v>1</v>
      </c>
      <c r="T5259" s="33">
        <v>0.96696016921402161</v>
      </c>
      <c r="U5259" s="27">
        <v>2427300053.8000002</v>
      </c>
      <c r="V5259" s="27">
        <v>0</v>
      </c>
      <c r="W5259" s="27">
        <v>5778820000</v>
      </c>
      <c r="X5259" s="27">
        <v>146000000</v>
      </c>
      <c r="Y5259" s="27"/>
      <c r="Z5259" s="27">
        <v>1</v>
      </c>
    </row>
    <row r="5260" spans="1:26">
      <c r="A5260" s="27">
        <v>2015</v>
      </c>
      <c r="B5260" t="s">
        <v>64</v>
      </c>
      <c r="C5260" s="27">
        <v>2120265817</v>
      </c>
      <c r="D5260" s="27">
        <v>1580980097</v>
      </c>
      <c r="E5260" s="27">
        <v>2011376928</v>
      </c>
      <c r="F5260" s="27">
        <v>0</v>
      </c>
      <c r="G5260" s="27">
        <v>0</v>
      </c>
      <c r="H5260" s="27">
        <v>0</v>
      </c>
      <c r="I5260" s="27">
        <v>1</v>
      </c>
      <c r="J5260" s="27">
        <v>1</v>
      </c>
      <c r="K5260" s="27">
        <v>4</v>
      </c>
      <c r="L5260" s="27">
        <v>1</v>
      </c>
      <c r="M5260" s="27">
        <v>1</v>
      </c>
      <c r="N5260" s="27">
        <v>0</v>
      </c>
      <c r="O5260" s="27">
        <v>0</v>
      </c>
      <c r="P5260" s="27">
        <v>493841000000</v>
      </c>
      <c r="Q5260" s="27">
        <v>494583180777.23383</v>
      </c>
      <c r="R5260" s="27">
        <v>1</v>
      </c>
      <c r="S5260" s="27">
        <v>1</v>
      </c>
      <c r="T5260" s="33">
        <v>0.821813335342235</v>
      </c>
      <c r="U5260" s="27">
        <v>2321617398.6999998</v>
      </c>
      <c r="V5260" s="27">
        <v>3568000</v>
      </c>
      <c r="W5260" s="27">
        <v>6222292000</v>
      </c>
      <c r="X5260" s="27">
        <v>239000000</v>
      </c>
      <c r="Y5260" s="27"/>
      <c r="Z5260" s="27">
        <v>1</v>
      </c>
    </row>
    <row r="5261" spans="1:26">
      <c r="A5261" s="27">
        <v>2016</v>
      </c>
      <c r="B5261" t="s">
        <v>64</v>
      </c>
      <c r="C5261" s="27">
        <v>2035432058.5</v>
      </c>
      <c r="D5261" s="27">
        <v>1764003474.5</v>
      </c>
      <c r="E5261" s="27">
        <v>1928765392</v>
      </c>
      <c r="F5261" s="27">
        <v>0</v>
      </c>
      <c r="G5261" s="27">
        <v>0</v>
      </c>
      <c r="H5261" s="27">
        <v>0</v>
      </c>
      <c r="I5261" s="27">
        <v>1</v>
      </c>
      <c r="J5261" s="27">
        <v>1</v>
      </c>
      <c r="K5261" s="27">
        <v>4</v>
      </c>
      <c r="L5261" s="27">
        <v>1</v>
      </c>
      <c r="M5261" s="27">
        <v>1</v>
      </c>
      <c r="N5261" s="27">
        <v>0</v>
      </c>
      <c r="O5261" s="27">
        <v>0</v>
      </c>
      <c r="P5261" s="27">
        <v>405442000000</v>
      </c>
      <c r="Q5261" s="27">
        <v>404649527537.71332</v>
      </c>
      <c r="R5261" s="27">
        <v>1</v>
      </c>
      <c r="S5261" s="27">
        <v>1</v>
      </c>
      <c r="T5261" s="33">
        <v>0.86004996979414983</v>
      </c>
      <c r="U5261" s="27">
        <v>2252256873.8000002</v>
      </c>
      <c r="V5261" s="27">
        <v>3883000</v>
      </c>
      <c r="W5261" s="27">
        <v>6636161000</v>
      </c>
      <c r="X5261" s="27">
        <v>290000000</v>
      </c>
      <c r="Y5261" s="27"/>
      <c r="Z5261" s="27">
        <v>1</v>
      </c>
    </row>
    <row r="5262" spans="1:26">
      <c r="A5262" s="27">
        <v>2017</v>
      </c>
      <c r="B5262" t="s">
        <v>64</v>
      </c>
      <c r="C5262" s="27">
        <v>1950598300</v>
      </c>
      <c r="D5262" s="27">
        <v>1864884012</v>
      </c>
      <c r="E5262" s="27">
        <v>1846153856</v>
      </c>
      <c r="F5262" s="27">
        <v>1728000064</v>
      </c>
      <c r="G5262" s="27">
        <v>0</v>
      </c>
      <c r="H5262" s="27">
        <v>0</v>
      </c>
      <c r="I5262" s="27">
        <v>1</v>
      </c>
      <c r="J5262" s="27">
        <v>1</v>
      </c>
      <c r="K5262" s="27">
        <v>4</v>
      </c>
      <c r="L5262" s="27">
        <v>1</v>
      </c>
      <c r="M5262" s="27">
        <v>1</v>
      </c>
      <c r="N5262" s="27">
        <v>0</v>
      </c>
      <c r="O5262" s="27">
        <v>0</v>
      </c>
      <c r="P5262" s="27">
        <v>376361000000</v>
      </c>
      <c r="Q5262" s="27">
        <v>375745486520.65582</v>
      </c>
      <c r="R5262" s="27">
        <v>1</v>
      </c>
      <c r="S5262" s="27">
        <v>1</v>
      </c>
      <c r="T5262" s="33">
        <v>0.90809244833766045</v>
      </c>
      <c r="U5262" s="27">
        <v>2385958890.9000001</v>
      </c>
      <c r="V5262" s="27">
        <v>124180000</v>
      </c>
      <c r="W5262" s="27">
        <v>7788784000</v>
      </c>
      <c r="X5262" s="27">
        <v>367000000</v>
      </c>
      <c r="Y5262" s="27"/>
      <c r="Z5262" s="27">
        <v>1</v>
      </c>
    </row>
    <row r="5263" spans="1:26">
      <c r="A5263" s="27">
        <v>1951</v>
      </c>
      <c r="B5263" t="s">
        <v>79</v>
      </c>
      <c r="C5263" s="27"/>
      <c r="D5263" s="27"/>
      <c r="E5263" s="27"/>
      <c r="F5263" s="27">
        <v>0</v>
      </c>
      <c r="G5263" s="27">
        <v>1</v>
      </c>
      <c r="H5263" s="27">
        <v>1</v>
      </c>
      <c r="I5263" s="27">
        <v>0</v>
      </c>
      <c r="J5263" s="27">
        <v>1</v>
      </c>
      <c r="K5263" s="27">
        <v>2</v>
      </c>
      <c r="L5263" s="27">
        <v>1</v>
      </c>
      <c r="M5263" s="27">
        <v>0</v>
      </c>
      <c r="N5263" s="27">
        <v>0</v>
      </c>
      <c r="O5263" s="27">
        <v>0</v>
      </c>
      <c r="P5263" s="27"/>
      <c r="Q5263" s="27"/>
      <c r="R5263" s="27">
        <v>0</v>
      </c>
      <c r="S5263" s="27">
        <v>0</v>
      </c>
      <c r="T5263" s="33">
        <v>1.3439935487765553</v>
      </c>
      <c r="U5263" s="27"/>
      <c r="V5263" s="27"/>
      <c r="W5263" s="27"/>
      <c r="X5263" s="27"/>
      <c r="Y5263" s="27"/>
      <c r="Z5263" s="27">
        <v>0</v>
      </c>
    </row>
    <row r="5264" spans="1:26">
      <c r="A5264" s="27">
        <v>1952</v>
      </c>
      <c r="B5264" t="s">
        <v>79</v>
      </c>
      <c r="C5264" s="27"/>
      <c r="D5264" s="27"/>
      <c r="E5264" s="27"/>
      <c r="F5264" s="27">
        <v>0</v>
      </c>
      <c r="G5264" s="27">
        <v>1</v>
      </c>
      <c r="H5264" s="27">
        <v>1</v>
      </c>
      <c r="I5264" s="27">
        <v>0</v>
      </c>
      <c r="J5264" s="27">
        <v>1</v>
      </c>
      <c r="K5264" s="27">
        <v>2</v>
      </c>
      <c r="L5264" s="27">
        <v>1</v>
      </c>
      <c r="M5264" s="27">
        <v>0</v>
      </c>
      <c r="N5264" s="27">
        <v>0</v>
      </c>
      <c r="O5264" s="27">
        <v>0</v>
      </c>
      <c r="P5264" s="27"/>
      <c r="Q5264" s="27"/>
      <c r="R5264" s="27">
        <v>0</v>
      </c>
      <c r="S5264" s="27">
        <v>0</v>
      </c>
      <c r="T5264" s="33">
        <v>1.1861288455441423</v>
      </c>
      <c r="U5264" s="27"/>
      <c r="V5264" s="27"/>
      <c r="W5264" s="27"/>
      <c r="X5264" s="27"/>
      <c r="Y5264" s="27"/>
      <c r="Z5264" s="27">
        <v>0</v>
      </c>
    </row>
    <row r="5265" spans="1:26">
      <c r="A5265" s="27">
        <v>1953</v>
      </c>
      <c r="B5265" t="s">
        <v>79</v>
      </c>
      <c r="C5265" s="27"/>
      <c r="D5265" s="27"/>
      <c r="E5265" s="27"/>
      <c r="F5265" s="27">
        <v>0</v>
      </c>
      <c r="G5265" s="27">
        <v>1</v>
      </c>
      <c r="H5265" s="27">
        <v>1</v>
      </c>
      <c r="I5265" s="27">
        <v>0</v>
      </c>
      <c r="J5265" s="27">
        <v>1</v>
      </c>
      <c r="K5265" s="27">
        <v>2</v>
      </c>
      <c r="L5265" s="27">
        <v>1</v>
      </c>
      <c r="M5265" s="27">
        <v>0</v>
      </c>
      <c r="N5265" s="27">
        <v>0</v>
      </c>
      <c r="O5265" s="27">
        <v>0</v>
      </c>
      <c r="P5265" s="27"/>
      <c r="Q5265" s="27"/>
      <c r="R5265" s="27">
        <v>0</v>
      </c>
      <c r="S5265" s="27">
        <v>0</v>
      </c>
      <c r="T5265" s="33">
        <v>1.1355764645766917</v>
      </c>
      <c r="U5265" s="27"/>
      <c r="V5265" s="27"/>
      <c r="W5265" s="27"/>
      <c r="X5265" s="27"/>
      <c r="Y5265" s="27"/>
      <c r="Z5265" s="27">
        <v>0</v>
      </c>
    </row>
    <row r="5266" spans="1:26">
      <c r="A5266" s="27">
        <v>1954</v>
      </c>
      <c r="B5266" t="s">
        <v>79</v>
      </c>
      <c r="C5266" s="27"/>
      <c r="D5266" s="27"/>
      <c r="E5266" s="27"/>
      <c r="F5266" s="27">
        <v>0</v>
      </c>
      <c r="G5266" s="27">
        <v>1</v>
      </c>
      <c r="H5266" s="27">
        <v>1</v>
      </c>
      <c r="I5266" s="27">
        <v>0</v>
      </c>
      <c r="J5266" s="27">
        <v>1</v>
      </c>
      <c r="K5266" s="27">
        <v>2</v>
      </c>
      <c r="L5266" s="27">
        <v>1</v>
      </c>
      <c r="M5266" s="27">
        <v>0</v>
      </c>
      <c r="N5266" s="27">
        <v>0</v>
      </c>
      <c r="O5266" s="27">
        <v>0</v>
      </c>
      <c r="P5266" s="27"/>
      <c r="Q5266" s="27"/>
      <c r="R5266" s="27">
        <v>0</v>
      </c>
      <c r="S5266" s="27">
        <v>0</v>
      </c>
      <c r="T5266" s="33">
        <v>1.2456557755316726</v>
      </c>
      <c r="U5266" s="27"/>
      <c r="V5266" s="27"/>
      <c r="W5266" s="27"/>
      <c r="X5266" s="27"/>
      <c r="Y5266" s="27"/>
      <c r="Z5266" s="27">
        <v>0</v>
      </c>
    </row>
    <row r="5267" spans="1:26">
      <c r="A5267" s="27">
        <v>1955</v>
      </c>
      <c r="B5267" t="s">
        <v>79</v>
      </c>
      <c r="C5267" s="27"/>
      <c r="D5267" s="27"/>
      <c r="E5267" s="27"/>
      <c r="F5267" s="27">
        <v>0</v>
      </c>
      <c r="G5267" s="27">
        <v>1</v>
      </c>
      <c r="H5267" s="27">
        <v>1</v>
      </c>
      <c r="I5267" s="27">
        <v>0</v>
      </c>
      <c r="J5267" s="27">
        <v>1</v>
      </c>
      <c r="K5267" s="27">
        <v>2</v>
      </c>
      <c r="L5267" s="27">
        <v>1</v>
      </c>
      <c r="M5267" s="27">
        <v>0</v>
      </c>
      <c r="N5267" s="27">
        <v>0</v>
      </c>
      <c r="O5267" s="27">
        <v>0</v>
      </c>
      <c r="P5267" s="27"/>
      <c r="Q5267" s="27"/>
      <c r="R5267" s="27">
        <v>0</v>
      </c>
      <c r="S5267" s="27">
        <v>0</v>
      </c>
      <c r="T5267" s="33">
        <v>1.2093425125419712</v>
      </c>
      <c r="U5267" s="27"/>
      <c r="V5267" s="27"/>
      <c r="W5267" s="27"/>
      <c r="X5267" s="27"/>
      <c r="Y5267" s="27"/>
      <c r="Z5267" s="27">
        <v>0</v>
      </c>
    </row>
    <row r="5268" spans="1:26">
      <c r="A5268" s="27">
        <v>1956</v>
      </c>
      <c r="B5268" t="s">
        <v>79</v>
      </c>
      <c r="C5268" s="27"/>
      <c r="D5268" s="27"/>
      <c r="E5268" s="27"/>
      <c r="F5268" s="27">
        <v>0</v>
      </c>
      <c r="G5268" s="27">
        <v>1</v>
      </c>
      <c r="H5268" s="27">
        <v>1</v>
      </c>
      <c r="I5268" s="27">
        <v>0</v>
      </c>
      <c r="J5268" s="27">
        <v>1</v>
      </c>
      <c r="K5268" s="27">
        <v>2</v>
      </c>
      <c r="L5268" s="27">
        <v>1</v>
      </c>
      <c r="M5268" s="27">
        <v>0</v>
      </c>
      <c r="N5268" s="27">
        <v>0</v>
      </c>
      <c r="O5268" s="27">
        <v>0</v>
      </c>
      <c r="P5268" s="27"/>
      <c r="Q5268" s="27"/>
      <c r="R5268" s="27">
        <v>0</v>
      </c>
      <c r="S5268" s="27">
        <v>0</v>
      </c>
      <c r="T5268" s="33">
        <v>1.188247729709901</v>
      </c>
      <c r="U5268" s="27"/>
      <c r="V5268" s="27"/>
      <c r="W5268" s="27"/>
      <c r="X5268" s="27"/>
      <c r="Y5268" s="27"/>
      <c r="Z5268" s="27">
        <v>0</v>
      </c>
    </row>
    <row r="5269" spans="1:26">
      <c r="A5269" s="27">
        <v>1957</v>
      </c>
      <c r="B5269" t="s">
        <v>79</v>
      </c>
      <c r="C5269" s="27"/>
      <c r="D5269" s="27"/>
      <c r="E5269" s="27"/>
      <c r="F5269" s="27">
        <v>0</v>
      </c>
      <c r="G5269" s="27">
        <v>1</v>
      </c>
      <c r="H5269" s="27">
        <v>1</v>
      </c>
      <c r="I5269" s="27">
        <v>0</v>
      </c>
      <c r="J5269" s="27">
        <v>1</v>
      </c>
      <c r="K5269" s="27">
        <v>2</v>
      </c>
      <c r="L5269" s="27">
        <v>1</v>
      </c>
      <c r="M5269" s="27">
        <v>0</v>
      </c>
      <c r="N5269" s="27">
        <v>0</v>
      </c>
      <c r="O5269" s="27">
        <v>0</v>
      </c>
      <c r="P5269" s="27"/>
      <c r="Q5269" s="27"/>
      <c r="R5269" s="27">
        <v>0</v>
      </c>
      <c r="S5269" s="27">
        <v>0</v>
      </c>
      <c r="T5269" s="33">
        <v>1.1056830722153153</v>
      </c>
      <c r="U5269" s="27"/>
      <c r="V5269" s="27"/>
      <c r="W5269" s="27"/>
      <c r="X5269" s="27"/>
      <c r="Y5269" s="27"/>
      <c r="Z5269" s="27">
        <v>0</v>
      </c>
    </row>
    <row r="5270" spans="1:26">
      <c r="A5270" s="27">
        <v>1958</v>
      </c>
      <c r="B5270" t="s">
        <v>79</v>
      </c>
      <c r="C5270" s="27"/>
      <c r="D5270" s="27"/>
      <c r="E5270" s="27"/>
      <c r="F5270" s="27">
        <v>0</v>
      </c>
      <c r="G5270" s="27">
        <v>1</v>
      </c>
      <c r="H5270" s="27">
        <v>1</v>
      </c>
      <c r="I5270" s="27">
        <v>0</v>
      </c>
      <c r="J5270" s="27">
        <v>1</v>
      </c>
      <c r="K5270" s="27">
        <v>2</v>
      </c>
      <c r="L5270" s="27">
        <v>1</v>
      </c>
      <c r="M5270" s="27">
        <v>0</v>
      </c>
      <c r="N5270" s="27">
        <v>0</v>
      </c>
      <c r="O5270" s="27">
        <v>0</v>
      </c>
      <c r="P5270" s="27"/>
      <c r="Q5270" s="27"/>
      <c r="R5270" s="27">
        <v>0</v>
      </c>
      <c r="S5270" s="27">
        <v>0</v>
      </c>
      <c r="T5270" s="33">
        <v>1.0176220702015186</v>
      </c>
      <c r="U5270" s="27"/>
      <c r="V5270" s="27"/>
      <c r="W5270" s="27"/>
      <c r="X5270" s="27"/>
      <c r="Y5270" s="27"/>
      <c r="Z5270" s="27">
        <v>0</v>
      </c>
    </row>
    <row r="5271" spans="1:26">
      <c r="A5271" s="27">
        <v>1959</v>
      </c>
      <c r="B5271" t="s">
        <v>79</v>
      </c>
      <c r="C5271" s="27"/>
      <c r="D5271" s="27"/>
      <c r="E5271" s="27"/>
      <c r="F5271" s="27">
        <v>0</v>
      </c>
      <c r="G5271" s="27">
        <v>1</v>
      </c>
      <c r="H5271" s="27">
        <v>1</v>
      </c>
      <c r="I5271" s="27">
        <v>0</v>
      </c>
      <c r="J5271" s="27">
        <v>1</v>
      </c>
      <c r="K5271" s="27">
        <v>2</v>
      </c>
      <c r="L5271" s="27">
        <v>1</v>
      </c>
      <c r="M5271" s="27">
        <v>0</v>
      </c>
      <c r="N5271" s="27">
        <v>0</v>
      </c>
      <c r="O5271" s="27">
        <v>0</v>
      </c>
      <c r="P5271" s="27"/>
      <c r="Q5271" s="27"/>
      <c r="R5271" s="27">
        <v>0</v>
      </c>
      <c r="S5271" s="27">
        <v>0</v>
      </c>
      <c r="T5271" s="33">
        <v>1.0157995537348996</v>
      </c>
      <c r="U5271" s="27"/>
      <c r="V5271" s="27"/>
      <c r="W5271" s="27"/>
      <c r="X5271" s="27"/>
      <c r="Y5271" s="27"/>
      <c r="Z5271" s="27">
        <v>0</v>
      </c>
    </row>
    <row r="5272" spans="1:26">
      <c r="A5272" s="27">
        <v>1960</v>
      </c>
      <c r="B5272" t="s">
        <v>79</v>
      </c>
      <c r="C5272" s="27"/>
      <c r="D5272" s="27"/>
      <c r="E5272" s="27"/>
      <c r="F5272" s="27">
        <v>0</v>
      </c>
      <c r="G5272" s="27">
        <v>1</v>
      </c>
      <c r="H5272" s="27">
        <v>1</v>
      </c>
      <c r="I5272" s="27">
        <v>0</v>
      </c>
      <c r="J5272" s="27">
        <v>1</v>
      </c>
      <c r="K5272" s="27">
        <v>2</v>
      </c>
      <c r="L5272" s="27">
        <v>1</v>
      </c>
      <c r="M5272" s="27">
        <v>0</v>
      </c>
      <c r="N5272" s="27">
        <v>0</v>
      </c>
      <c r="O5272" s="27">
        <v>0</v>
      </c>
      <c r="P5272" s="27"/>
      <c r="Q5272" s="27"/>
      <c r="R5272" s="27">
        <v>0</v>
      </c>
      <c r="S5272" s="27">
        <v>0</v>
      </c>
      <c r="T5272" s="33">
        <v>0.99364431383616725</v>
      </c>
      <c r="U5272" s="27"/>
      <c r="V5272" s="27"/>
      <c r="W5272" s="27"/>
      <c r="X5272" s="27"/>
      <c r="Y5272" s="27"/>
      <c r="Z5272" s="27">
        <v>0</v>
      </c>
    </row>
    <row r="5273" spans="1:26">
      <c r="A5273" s="27">
        <v>1961</v>
      </c>
      <c r="B5273" t="s">
        <v>79</v>
      </c>
      <c r="C5273" s="27"/>
      <c r="D5273" s="27"/>
      <c r="E5273" s="27"/>
      <c r="F5273" s="27">
        <v>0</v>
      </c>
      <c r="G5273" s="27">
        <v>1</v>
      </c>
      <c r="H5273" s="27">
        <v>1</v>
      </c>
      <c r="I5273" s="27">
        <v>0</v>
      </c>
      <c r="J5273" s="27">
        <v>1</v>
      </c>
      <c r="K5273" s="27">
        <v>2</v>
      </c>
      <c r="L5273" s="27">
        <v>1</v>
      </c>
      <c r="M5273" s="27">
        <v>0</v>
      </c>
      <c r="N5273" s="27">
        <v>0</v>
      </c>
      <c r="O5273" s="27">
        <v>0</v>
      </c>
      <c r="P5273" s="27"/>
      <c r="Q5273" s="27"/>
      <c r="R5273" s="27">
        <v>0</v>
      </c>
      <c r="S5273" s="27">
        <v>0</v>
      </c>
      <c r="T5273" s="33">
        <v>0.97346733996739376</v>
      </c>
      <c r="U5273" s="27"/>
      <c r="V5273" s="27"/>
      <c r="W5273" s="27"/>
      <c r="X5273" s="27"/>
      <c r="Y5273" s="27"/>
      <c r="Z5273" s="27">
        <v>0</v>
      </c>
    </row>
    <row r="5274" spans="1:26">
      <c r="A5274" s="27">
        <v>1962</v>
      </c>
      <c r="B5274" t="s">
        <v>79</v>
      </c>
      <c r="C5274" s="27"/>
      <c r="D5274" s="27"/>
      <c r="E5274" s="27"/>
      <c r="F5274" s="27">
        <v>0</v>
      </c>
      <c r="G5274" s="27">
        <v>1</v>
      </c>
      <c r="H5274" s="27">
        <v>1</v>
      </c>
      <c r="I5274" s="27">
        <v>0</v>
      </c>
      <c r="J5274" s="27">
        <v>1</v>
      </c>
      <c r="K5274" s="27">
        <v>2</v>
      </c>
      <c r="L5274" s="27">
        <v>1</v>
      </c>
      <c r="M5274" s="27">
        <v>0</v>
      </c>
      <c r="N5274" s="27">
        <v>0</v>
      </c>
      <c r="O5274" s="27">
        <v>0</v>
      </c>
      <c r="P5274" s="27"/>
      <c r="Q5274" s="27"/>
      <c r="R5274" s="27">
        <v>0</v>
      </c>
      <c r="S5274" s="27">
        <v>0</v>
      </c>
      <c r="T5274" s="33">
        <v>0.97699079984331827</v>
      </c>
      <c r="U5274" s="27"/>
      <c r="V5274" s="27"/>
      <c r="W5274" s="27"/>
      <c r="X5274" s="27"/>
      <c r="Y5274" s="27"/>
      <c r="Z5274" s="27">
        <v>0</v>
      </c>
    </row>
    <row r="5275" spans="1:26">
      <c r="A5275" s="27">
        <v>1963</v>
      </c>
      <c r="B5275" t="s">
        <v>79</v>
      </c>
      <c r="C5275" s="27"/>
      <c r="D5275" s="27"/>
      <c r="E5275" s="27"/>
      <c r="F5275" s="27">
        <v>0</v>
      </c>
      <c r="G5275" s="27">
        <v>1</v>
      </c>
      <c r="H5275" s="27">
        <v>1</v>
      </c>
      <c r="I5275" s="27">
        <v>0</v>
      </c>
      <c r="J5275" s="27">
        <v>1</v>
      </c>
      <c r="K5275" s="27">
        <v>2</v>
      </c>
      <c r="L5275" s="27">
        <v>1</v>
      </c>
      <c r="M5275" s="27">
        <v>0</v>
      </c>
      <c r="N5275" s="27">
        <v>0</v>
      </c>
      <c r="O5275" s="27">
        <v>0</v>
      </c>
      <c r="P5275" s="27"/>
      <c r="Q5275" s="27"/>
      <c r="R5275" s="27">
        <v>0</v>
      </c>
      <c r="S5275" s="27">
        <v>0</v>
      </c>
      <c r="T5275" s="33">
        <v>0.98866747285419376</v>
      </c>
      <c r="U5275" s="27"/>
      <c r="V5275" s="27"/>
      <c r="W5275" s="27"/>
      <c r="X5275" s="27"/>
      <c r="Y5275" s="27"/>
      <c r="Z5275" s="27">
        <v>0</v>
      </c>
    </row>
    <row r="5276" spans="1:26">
      <c r="A5276" s="27">
        <v>1964</v>
      </c>
      <c r="B5276" t="s">
        <v>79</v>
      </c>
      <c r="C5276" s="27"/>
      <c r="D5276" s="27"/>
      <c r="E5276" s="27"/>
      <c r="F5276" s="27">
        <v>0</v>
      </c>
      <c r="G5276" s="27">
        <v>1</v>
      </c>
      <c r="H5276" s="27">
        <v>1</v>
      </c>
      <c r="I5276" s="27">
        <v>0</v>
      </c>
      <c r="J5276" s="27">
        <v>1</v>
      </c>
      <c r="K5276" s="27">
        <v>2</v>
      </c>
      <c r="L5276" s="27">
        <v>1</v>
      </c>
      <c r="M5276" s="27">
        <v>0</v>
      </c>
      <c r="N5276" s="27">
        <v>0</v>
      </c>
      <c r="O5276" s="27">
        <v>0</v>
      </c>
      <c r="P5276" s="27"/>
      <c r="Q5276" s="27"/>
      <c r="R5276" s="27">
        <v>0</v>
      </c>
      <c r="S5276" s="27">
        <v>0</v>
      </c>
      <c r="T5276" s="33">
        <v>1.0337554660061781</v>
      </c>
      <c r="U5276" s="27"/>
      <c r="V5276" s="27"/>
      <c r="W5276" s="27"/>
      <c r="X5276" s="27"/>
      <c r="Y5276" s="27"/>
      <c r="Z5276" s="27">
        <v>0</v>
      </c>
    </row>
    <row r="5277" spans="1:26">
      <c r="A5277" s="27">
        <v>1965</v>
      </c>
      <c r="B5277" t="s">
        <v>79</v>
      </c>
      <c r="C5277" s="27"/>
      <c r="D5277" s="27"/>
      <c r="E5277" s="27"/>
      <c r="F5277" s="27">
        <v>0</v>
      </c>
      <c r="G5277" s="27">
        <v>1</v>
      </c>
      <c r="H5277" s="27">
        <v>1</v>
      </c>
      <c r="I5277" s="27">
        <v>0</v>
      </c>
      <c r="J5277" s="27">
        <v>1</v>
      </c>
      <c r="K5277" s="27">
        <v>2</v>
      </c>
      <c r="L5277" s="27">
        <v>1</v>
      </c>
      <c r="M5277" s="27">
        <v>0</v>
      </c>
      <c r="N5277" s="27">
        <v>0</v>
      </c>
      <c r="O5277" s="27">
        <v>0</v>
      </c>
      <c r="P5277" s="27"/>
      <c r="Q5277" s="27">
        <v>63287594.511341363</v>
      </c>
      <c r="R5277" s="27">
        <v>0</v>
      </c>
      <c r="S5277" s="27">
        <v>0</v>
      </c>
      <c r="T5277" s="33">
        <v>1.0227515959565798</v>
      </c>
      <c r="U5277" s="27"/>
      <c r="V5277" s="27"/>
      <c r="W5277" s="27"/>
      <c r="X5277" s="27"/>
      <c r="Y5277" s="27"/>
      <c r="Z5277" s="27">
        <v>0</v>
      </c>
    </row>
    <row r="5278" spans="1:26">
      <c r="A5278" s="27">
        <v>1966</v>
      </c>
      <c r="B5278" t="s">
        <v>79</v>
      </c>
      <c r="C5278" s="27"/>
      <c r="D5278" s="27"/>
      <c r="E5278" s="27"/>
      <c r="F5278" s="27">
        <v>0</v>
      </c>
      <c r="G5278" s="27">
        <v>1</v>
      </c>
      <c r="H5278" s="27">
        <v>1</v>
      </c>
      <c r="I5278" s="27">
        <v>0</v>
      </c>
      <c r="J5278" s="27">
        <v>1</v>
      </c>
      <c r="K5278" s="27">
        <v>2</v>
      </c>
      <c r="L5278" s="27">
        <v>1</v>
      </c>
      <c r="M5278" s="27">
        <v>0</v>
      </c>
      <c r="N5278" s="27">
        <v>0</v>
      </c>
      <c r="O5278" s="27">
        <v>0</v>
      </c>
      <c r="P5278" s="27"/>
      <c r="Q5278" s="27">
        <v>67768132.175861105</v>
      </c>
      <c r="R5278" s="27">
        <v>0</v>
      </c>
      <c r="S5278" s="27">
        <v>0</v>
      </c>
      <c r="T5278" s="33">
        <v>1.060453919000093</v>
      </c>
      <c r="U5278" s="27"/>
      <c r="V5278" s="27"/>
      <c r="W5278" s="27"/>
      <c r="X5278" s="27"/>
      <c r="Y5278" s="27"/>
      <c r="Z5278" s="27">
        <v>0</v>
      </c>
    </row>
    <row r="5279" spans="1:26">
      <c r="A5279" s="27">
        <v>1967</v>
      </c>
      <c r="B5279" t="s">
        <v>79</v>
      </c>
      <c r="C5279" s="27"/>
      <c r="D5279" s="27"/>
      <c r="E5279" s="27"/>
      <c r="F5279" s="27">
        <v>0</v>
      </c>
      <c r="G5279" s="27">
        <v>1</v>
      </c>
      <c r="H5279" s="27">
        <v>1</v>
      </c>
      <c r="I5279" s="27">
        <v>0</v>
      </c>
      <c r="J5279" s="27">
        <v>1</v>
      </c>
      <c r="K5279" s="27">
        <v>2</v>
      </c>
      <c r="L5279" s="27">
        <v>1</v>
      </c>
      <c r="M5279" s="27">
        <v>0</v>
      </c>
      <c r="N5279" s="27">
        <v>0</v>
      </c>
      <c r="O5279" s="27">
        <v>0</v>
      </c>
      <c r="P5279" s="27"/>
      <c r="Q5279" s="27">
        <v>107152720.24302678</v>
      </c>
      <c r="R5279" s="27">
        <v>0</v>
      </c>
      <c r="S5279" s="27">
        <v>0</v>
      </c>
      <c r="T5279" s="33">
        <v>1.0100991944882907</v>
      </c>
      <c r="U5279" s="27"/>
      <c r="V5279" s="27"/>
      <c r="W5279" s="27"/>
      <c r="X5279" s="27"/>
      <c r="Y5279" s="27"/>
      <c r="Z5279" s="27">
        <v>0</v>
      </c>
    </row>
    <row r="5280" spans="1:26">
      <c r="A5280" s="27">
        <v>1968</v>
      </c>
      <c r="B5280" t="s">
        <v>79</v>
      </c>
      <c r="C5280" s="27"/>
      <c r="D5280" s="27"/>
      <c r="E5280" s="27"/>
      <c r="F5280" s="27">
        <v>0</v>
      </c>
      <c r="G5280" s="27">
        <v>1</v>
      </c>
      <c r="H5280" s="27">
        <v>1</v>
      </c>
      <c r="I5280" s="27">
        <v>0</v>
      </c>
      <c r="J5280" s="27">
        <v>1</v>
      </c>
      <c r="K5280" s="27">
        <v>2</v>
      </c>
      <c r="L5280" s="27">
        <v>1</v>
      </c>
      <c r="M5280" s="27">
        <v>0</v>
      </c>
      <c r="N5280" s="27">
        <v>0</v>
      </c>
      <c r="O5280" s="27">
        <v>0</v>
      </c>
      <c r="P5280" s="27"/>
      <c r="Q5280" s="27">
        <v>188864890.80873528</v>
      </c>
      <c r="R5280" s="27">
        <v>0</v>
      </c>
      <c r="S5280" s="27">
        <v>0</v>
      </c>
      <c r="T5280" s="33">
        <v>0.99765870157012104</v>
      </c>
      <c r="U5280" s="27"/>
      <c r="V5280" s="27"/>
      <c r="W5280" s="27"/>
      <c r="X5280" s="27"/>
      <c r="Y5280" s="27"/>
      <c r="Z5280" s="27">
        <v>0</v>
      </c>
    </row>
    <row r="5281" spans="1:26">
      <c r="A5281" s="27">
        <v>1969</v>
      </c>
      <c r="B5281" t="s">
        <v>79</v>
      </c>
      <c r="C5281" s="27"/>
      <c r="D5281" s="27"/>
      <c r="E5281" s="27"/>
      <c r="F5281" s="27">
        <v>0</v>
      </c>
      <c r="G5281" s="27">
        <v>1</v>
      </c>
      <c r="H5281" s="27">
        <v>1</v>
      </c>
      <c r="I5281" s="27">
        <v>0</v>
      </c>
      <c r="J5281" s="27">
        <v>1</v>
      </c>
      <c r="K5281" s="27">
        <v>2</v>
      </c>
      <c r="L5281" s="27">
        <v>1</v>
      </c>
      <c r="M5281" s="27">
        <v>0</v>
      </c>
      <c r="N5281" s="27">
        <v>0</v>
      </c>
      <c r="O5281" s="27">
        <v>0</v>
      </c>
      <c r="P5281" s="27"/>
      <c r="Q5281" s="27">
        <v>239980801.53587708</v>
      </c>
      <c r="R5281" s="27">
        <v>0</v>
      </c>
      <c r="S5281" s="27">
        <v>0</v>
      </c>
      <c r="T5281" s="33">
        <v>1.0058077459461789</v>
      </c>
      <c r="U5281" s="27"/>
      <c r="V5281" s="27"/>
      <c r="W5281" s="27"/>
      <c r="X5281" s="27"/>
      <c r="Y5281" s="27"/>
      <c r="Z5281" s="27">
        <v>0</v>
      </c>
    </row>
    <row r="5282" spans="1:26">
      <c r="A5282" s="27">
        <v>1970</v>
      </c>
      <c r="B5282" t="s">
        <v>79</v>
      </c>
      <c r="C5282" s="27"/>
      <c r="D5282" s="27"/>
      <c r="E5282" s="27"/>
      <c r="F5282" s="27">
        <v>0</v>
      </c>
      <c r="G5282" s="27">
        <v>1</v>
      </c>
      <c r="H5282" s="27">
        <v>1</v>
      </c>
      <c r="I5282" s="27">
        <v>0</v>
      </c>
      <c r="J5282" s="27">
        <v>1</v>
      </c>
      <c r="K5282" s="27">
        <v>2</v>
      </c>
      <c r="L5282" s="27">
        <v>1</v>
      </c>
      <c r="M5282" s="27">
        <v>0</v>
      </c>
      <c r="N5282" s="27">
        <v>0</v>
      </c>
      <c r="O5282" s="27">
        <v>0</v>
      </c>
      <c r="P5282" s="27"/>
      <c r="Q5282" s="27">
        <v>256299496.04031676</v>
      </c>
      <c r="R5282" s="27">
        <v>0</v>
      </c>
      <c r="S5282" s="27">
        <v>0</v>
      </c>
      <c r="T5282" s="33">
        <v>1</v>
      </c>
      <c r="U5282" s="27"/>
      <c r="V5282" s="27"/>
      <c r="W5282" s="27"/>
      <c r="X5282" s="27"/>
      <c r="Y5282" s="27">
        <v>0</v>
      </c>
      <c r="Z5282" s="27">
        <v>0</v>
      </c>
    </row>
    <row r="5283" spans="1:26">
      <c r="A5283" s="27">
        <v>1971</v>
      </c>
      <c r="B5283" t="s">
        <v>79</v>
      </c>
      <c r="C5283" s="27"/>
      <c r="D5283" s="27"/>
      <c r="E5283" s="27"/>
      <c r="F5283" s="27">
        <v>0</v>
      </c>
      <c r="G5283" s="27">
        <v>1</v>
      </c>
      <c r="H5283" s="27">
        <v>1</v>
      </c>
      <c r="I5283" s="27">
        <v>0</v>
      </c>
      <c r="J5283" s="27">
        <v>1</v>
      </c>
      <c r="K5283" s="27">
        <v>2</v>
      </c>
      <c r="L5283" s="27">
        <v>1</v>
      </c>
      <c r="M5283" s="27">
        <v>0</v>
      </c>
      <c r="N5283" s="27">
        <v>0</v>
      </c>
      <c r="O5283" s="27">
        <v>0</v>
      </c>
      <c r="P5283" s="27"/>
      <c r="Q5283" s="27">
        <v>301010587.10298359</v>
      </c>
      <c r="R5283" s="27">
        <v>0</v>
      </c>
      <c r="S5283" s="27">
        <v>0</v>
      </c>
      <c r="T5283" s="33">
        <v>0.92761372871024128</v>
      </c>
      <c r="U5283" s="27"/>
      <c r="V5283" s="27"/>
      <c r="W5283" s="27"/>
      <c r="X5283" s="27"/>
      <c r="Y5283" s="27">
        <v>0</v>
      </c>
      <c r="Z5283" s="27">
        <v>0</v>
      </c>
    </row>
    <row r="5284" spans="1:26">
      <c r="A5284" s="27">
        <v>1972</v>
      </c>
      <c r="B5284" t="s">
        <v>79</v>
      </c>
      <c r="C5284" s="27"/>
      <c r="D5284" s="27"/>
      <c r="E5284" s="27"/>
      <c r="F5284" s="27">
        <v>0</v>
      </c>
      <c r="G5284" s="27">
        <v>1</v>
      </c>
      <c r="H5284" s="27">
        <v>1</v>
      </c>
      <c r="I5284" s="27">
        <v>0</v>
      </c>
      <c r="J5284" s="27">
        <v>1</v>
      </c>
      <c r="K5284" s="27">
        <v>2</v>
      </c>
      <c r="L5284" s="27">
        <v>1</v>
      </c>
      <c r="M5284" s="27">
        <v>0</v>
      </c>
      <c r="N5284" s="27">
        <v>0</v>
      </c>
      <c r="O5284" s="27">
        <v>0</v>
      </c>
      <c r="P5284" s="27"/>
      <c r="Q5284" s="27">
        <v>366857738.40541959</v>
      </c>
      <c r="R5284" s="27">
        <v>0</v>
      </c>
      <c r="S5284" s="27">
        <v>0</v>
      </c>
      <c r="T5284" s="33">
        <v>0.92122545142259926</v>
      </c>
      <c r="U5284" s="27"/>
      <c r="V5284" s="27"/>
      <c r="W5284" s="27"/>
      <c r="X5284" s="27"/>
      <c r="Y5284" s="27">
        <v>0</v>
      </c>
      <c r="Z5284" s="27">
        <v>0</v>
      </c>
    </row>
    <row r="5285" spans="1:26">
      <c r="A5285" s="27">
        <v>1973</v>
      </c>
      <c r="B5285" t="s">
        <v>79</v>
      </c>
      <c r="C5285" s="27"/>
      <c r="D5285" s="27"/>
      <c r="E5285" s="27"/>
      <c r="F5285" s="27">
        <v>0</v>
      </c>
      <c r="G5285" s="27">
        <v>1</v>
      </c>
      <c r="H5285" s="27">
        <v>1</v>
      </c>
      <c r="I5285" s="27">
        <v>0</v>
      </c>
      <c r="J5285" s="27">
        <v>1</v>
      </c>
      <c r="K5285" s="27">
        <v>2</v>
      </c>
      <c r="L5285" s="27">
        <v>1</v>
      </c>
      <c r="M5285" s="27">
        <v>0</v>
      </c>
      <c r="N5285" s="27">
        <v>0</v>
      </c>
      <c r="O5285" s="27">
        <v>0</v>
      </c>
      <c r="P5285" s="27"/>
      <c r="Q5285" s="27">
        <v>483033932.1357286</v>
      </c>
      <c r="R5285" s="27">
        <v>0</v>
      </c>
      <c r="S5285" s="27">
        <v>0</v>
      </c>
      <c r="T5285" s="33">
        <v>1.2798279189511945</v>
      </c>
      <c r="U5285" s="27"/>
      <c r="V5285" s="27"/>
      <c r="W5285" s="27"/>
      <c r="X5285" s="27"/>
      <c r="Y5285" s="27">
        <v>35000000</v>
      </c>
      <c r="Z5285" s="27">
        <v>0</v>
      </c>
    </row>
    <row r="5286" spans="1:26">
      <c r="A5286" s="27">
        <v>1974</v>
      </c>
      <c r="B5286" t="s">
        <v>79</v>
      </c>
      <c r="C5286" s="27"/>
      <c r="D5286" s="27"/>
      <c r="E5286" s="27"/>
      <c r="F5286" s="27">
        <v>0</v>
      </c>
      <c r="G5286" s="27">
        <v>1</v>
      </c>
      <c r="H5286" s="27">
        <v>1</v>
      </c>
      <c r="I5286" s="27">
        <v>0</v>
      </c>
      <c r="J5286" s="27">
        <v>1</v>
      </c>
      <c r="K5286" s="27">
        <v>2</v>
      </c>
      <c r="L5286" s="27">
        <v>1</v>
      </c>
      <c r="M5286" s="27">
        <v>0</v>
      </c>
      <c r="N5286" s="27">
        <v>0</v>
      </c>
      <c r="O5286" s="27">
        <v>0</v>
      </c>
      <c r="P5286" s="27"/>
      <c r="Q5286" s="27">
        <v>1645917776.491025</v>
      </c>
      <c r="R5286" s="27">
        <v>0</v>
      </c>
      <c r="S5286" s="27">
        <v>0</v>
      </c>
      <c r="T5286" s="33">
        <v>1.2793035310212315</v>
      </c>
      <c r="U5286" s="27"/>
      <c r="V5286" s="27"/>
      <c r="W5286" s="27"/>
      <c r="X5286" s="27"/>
      <c r="Y5286" s="27">
        <v>14000000</v>
      </c>
      <c r="Z5286" s="27">
        <v>0</v>
      </c>
    </row>
    <row r="5287" spans="1:26">
      <c r="A5287" s="27">
        <v>1975</v>
      </c>
      <c r="B5287" t="s">
        <v>79</v>
      </c>
      <c r="C5287" s="27"/>
      <c r="D5287" s="27"/>
      <c r="E5287" s="27"/>
      <c r="F5287" s="27">
        <v>0</v>
      </c>
      <c r="G5287" s="27">
        <v>1</v>
      </c>
      <c r="H5287" s="27">
        <v>1</v>
      </c>
      <c r="I5287" s="27">
        <v>0</v>
      </c>
      <c r="J5287" s="27">
        <v>1</v>
      </c>
      <c r="K5287" s="27">
        <v>2</v>
      </c>
      <c r="L5287" s="27">
        <v>1</v>
      </c>
      <c r="M5287" s="27">
        <v>0</v>
      </c>
      <c r="N5287" s="27">
        <v>0</v>
      </c>
      <c r="O5287" s="27">
        <v>0</v>
      </c>
      <c r="P5287" s="27"/>
      <c r="Q5287" s="27">
        <v>2096699189.345686</v>
      </c>
      <c r="R5287" s="27">
        <v>0</v>
      </c>
      <c r="S5287" s="27">
        <v>0</v>
      </c>
      <c r="T5287" s="33">
        <v>0.94696688960437181</v>
      </c>
      <c r="U5287" s="27"/>
      <c r="V5287" s="27"/>
      <c r="W5287" s="27"/>
      <c r="X5287" s="27"/>
      <c r="Y5287" s="27">
        <v>100000000</v>
      </c>
      <c r="Z5287" s="27">
        <v>0</v>
      </c>
    </row>
    <row r="5288" spans="1:26">
      <c r="A5288" s="27">
        <v>1976</v>
      </c>
      <c r="B5288" t="s">
        <v>79</v>
      </c>
      <c r="C5288" s="27"/>
      <c r="D5288" s="27"/>
      <c r="E5288" s="27"/>
      <c r="F5288" s="27">
        <v>0</v>
      </c>
      <c r="G5288" s="27">
        <v>1</v>
      </c>
      <c r="H5288" s="27">
        <v>1</v>
      </c>
      <c r="I5288" s="27">
        <v>0</v>
      </c>
      <c r="J5288" s="27">
        <v>1</v>
      </c>
      <c r="K5288" s="27">
        <v>2</v>
      </c>
      <c r="L5288" s="27">
        <v>1</v>
      </c>
      <c r="M5288" s="27">
        <v>0</v>
      </c>
      <c r="N5288" s="27">
        <v>0</v>
      </c>
      <c r="O5288" s="27">
        <v>0</v>
      </c>
      <c r="P5288" s="27"/>
      <c r="Q5288" s="27">
        <v>2560220034.7423277</v>
      </c>
      <c r="R5288" s="27">
        <v>0</v>
      </c>
      <c r="S5288" s="27">
        <v>0</v>
      </c>
      <c r="T5288" s="33">
        <v>1.0219497573337515</v>
      </c>
      <c r="U5288" s="27"/>
      <c r="V5288" s="27"/>
      <c r="W5288" s="27"/>
      <c r="X5288" s="27"/>
      <c r="Y5288" s="27">
        <v>0</v>
      </c>
      <c r="Z5288" s="27">
        <v>0</v>
      </c>
    </row>
    <row r="5289" spans="1:26">
      <c r="A5289" s="27">
        <v>1977</v>
      </c>
      <c r="B5289" t="s">
        <v>79</v>
      </c>
      <c r="C5289" s="27"/>
      <c r="D5289" s="27"/>
      <c r="E5289" s="27"/>
      <c r="F5289" s="27">
        <v>0</v>
      </c>
      <c r="G5289" s="27">
        <v>1</v>
      </c>
      <c r="H5289" s="27">
        <v>1</v>
      </c>
      <c r="I5289" s="27">
        <v>0</v>
      </c>
      <c r="J5289" s="27">
        <v>1</v>
      </c>
      <c r="K5289" s="27">
        <v>2</v>
      </c>
      <c r="L5289" s="27">
        <v>1</v>
      </c>
      <c r="M5289" s="27">
        <v>0</v>
      </c>
      <c r="N5289" s="27">
        <v>0</v>
      </c>
      <c r="O5289" s="27">
        <v>0</v>
      </c>
      <c r="P5289" s="27"/>
      <c r="Q5289" s="27">
        <v>2741169947.8865085</v>
      </c>
      <c r="R5289" s="27">
        <v>0</v>
      </c>
      <c r="S5289" s="27">
        <v>0</v>
      </c>
      <c r="T5289" s="33">
        <v>1.0409624303569636</v>
      </c>
      <c r="U5289" s="27"/>
      <c r="V5289" s="27"/>
      <c r="W5289" s="27"/>
      <c r="X5289" s="27"/>
      <c r="Y5289" s="27">
        <v>0</v>
      </c>
      <c r="Z5289" s="27">
        <v>0</v>
      </c>
    </row>
    <row r="5290" spans="1:26">
      <c r="A5290" s="27">
        <v>1978</v>
      </c>
      <c r="B5290" t="s">
        <v>79</v>
      </c>
      <c r="C5290" s="27"/>
      <c r="D5290" s="27"/>
      <c r="E5290" s="27"/>
      <c r="F5290" s="27">
        <v>0</v>
      </c>
      <c r="G5290" s="27">
        <v>1</v>
      </c>
      <c r="H5290" s="27">
        <v>1</v>
      </c>
      <c r="I5290" s="27">
        <v>0</v>
      </c>
      <c r="J5290" s="27">
        <v>1</v>
      </c>
      <c r="K5290" s="27">
        <v>2</v>
      </c>
      <c r="L5290" s="27">
        <v>1</v>
      </c>
      <c r="M5290" s="27">
        <v>0</v>
      </c>
      <c r="N5290" s="27">
        <v>0</v>
      </c>
      <c r="O5290" s="27">
        <v>0</v>
      </c>
      <c r="P5290" s="27"/>
      <c r="Q5290" s="27">
        <v>2740301389.6931095</v>
      </c>
      <c r="R5290" s="27">
        <v>0</v>
      </c>
      <c r="S5290" s="27">
        <v>0</v>
      </c>
      <c r="T5290" s="33">
        <v>0.91734575384516981</v>
      </c>
      <c r="U5290" s="27"/>
      <c r="V5290" s="27"/>
      <c r="W5290" s="27"/>
      <c r="X5290" s="27"/>
      <c r="Y5290" s="27">
        <v>0</v>
      </c>
      <c r="Z5290" s="27">
        <v>0</v>
      </c>
    </row>
    <row r="5291" spans="1:26">
      <c r="A5291" s="27">
        <v>1979</v>
      </c>
      <c r="B5291" t="s">
        <v>79</v>
      </c>
      <c r="C5291" s="27"/>
      <c r="D5291" s="27"/>
      <c r="E5291" s="27"/>
      <c r="F5291" s="27">
        <v>0</v>
      </c>
      <c r="G5291" s="27">
        <v>1</v>
      </c>
      <c r="H5291" s="27">
        <v>1</v>
      </c>
      <c r="I5291" s="27">
        <v>0</v>
      </c>
      <c r="J5291" s="27">
        <v>1</v>
      </c>
      <c r="K5291" s="27">
        <v>2</v>
      </c>
      <c r="L5291" s="27">
        <v>1</v>
      </c>
      <c r="M5291" s="27">
        <v>0</v>
      </c>
      <c r="N5291" s="27">
        <v>0</v>
      </c>
      <c r="O5291" s="27">
        <v>0</v>
      </c>
      <c r="P5291" s="27"/>
      <c r="Q5291" s="27">
        <v>3733352634.6265202</v>
      </c>
      <c r="R5291" s="27">
        <v>0</v>
      </c>
      <c r="S5291" s="27">
        <v>0</v>
      </c>
      <c r="T5291" s="33">
        <v>0.9810294585578897</v>
      </c>
      <c r="U5291" s="27"/>
      <c r="V5291" s="27"/>
      <c r="W5291" s="27"/>
      <c r="X5291" s="27"/>
      <c r="Y5291" s="27">
        <v>150000000</v>
      </c>
      <c r="Z5291" s="27">
        <v>0</v>
      </c>
    </row>
    <row r="5292" spans="1:26">
      <c r="A5292" s="27">
        <v>1980</v>
      </c>
      <c r="B5292" t="s">
        <v>79</v>
      </c>
      <c r="C5292" s="27"/>
      <c r="D5292" s="27"/>
      <c r="E5292" s="27"/>
      <c r="F5292" s="27">
        <v>0</v>
      </c>
      <c r="G5292" s="27">
        <v>1</v>
      </c>
      <c r="H5292" s="27">
        <v>1</v>
      </c>
      <c r="I5292" s="27">
        <v>0</v>
      </c>
      <c r="J5292" s="27">
        <v>1</v>
      </c>
      <c r="K5292" s="27">
        <v>2</v>
      </c>
      <c r="L5292" s="27">
        <v>1</v>
      </c>
      <c r="M5292" s="27">
        <v>0</v>
      </c>
      <c r="N5292" s="27">
        <v>0</v>
      </c>
      <c r="O5292" s="27">
        <v>0</v>
      </c>
      <c r="P5292" s="27">
        <v>6342000000</v>
      </c>
      <c r="Q5292" s="27">
        <v>5981760277.9386225</v>
      </c>
      <c r="R5292" s="27">
        <v>0</v>
      </c>
      <c r="S5292" s="27">
        <v>1</v>
      </c>
      <c r="T5292" s="33">
        <v>0.94044734443210454</v>
      </c>
      <c r="U5292" s="27"/>
      <c r="V5292" s="27"/>
      <c r="W5292" s="27"/>
      <c r="X5292" s="27"/>
      <c r="Y5292" s="27">
        <v>20000000</v>
      </c>
      <c r="Z5292" s="27">
        <v>0</v>
      </c>
    </row>
    <row r="5293" spans="1:26">
      <c r="A5293" s="27">
        <v>1981</v>
      </c>
      <c r="B5293" t="s">
        <v>79</v>
      </c>
      <c r="C5293" s="27"/>
      <c r="D5293" s="27"/>
      <c r="E5293" s="27"/>
      <c r="F5293" s="27">
        <v>0</v>
      </c>
      <c r="G5293" s="27">
        <v>1</v>
      </c>
      <c r="H5293" s="27">
        <v>1</v>
      </c>
      <c r="I5293" s="27">
        <v>0</v>
      </c>
      <c r="J5293" s="27">
        <v>1</v>
      </c>
      <c r="K5293" s="27">
        <v>2</v>
      </c>
      <c r="L5293" s="27">
        <v>1</v>
      </c>
      <c r="M5293" s="27">
        <v>0</v>
      </c>
      <c r="N5293" s="27">
        <v>0</v>
      </c>
      <c r="O5293" s="27">
        <v>0</v>
      </c>
      <c r="P5293" s="27">
        <v>7719000000</v>
      </c>
      <c r="Q5293" s="27">
        <v>7259120150.550087</v>
      </c>
      <c r="R5293" s="27">
        <v>0</v>
      </c>
      <c r="S5293" s="27">
        <v>1</v>
      </c>
      <c r="T5293" s="33">
        <v>0.83355014400471705</v>
      </c>
      <c r="U5293" s="27"/>
      <c r="V5293" s="27"/>
      <c r="W5293" s="27"/>
      <c r="X5293" s="27"/>
      <c r="Y5293" s="27">
        <v>280200000</v>
      </c>
      <c r="Z5293" s="27">
        <v>0</v>
      </c>
    </row>
    <row r="5294" spans="1:26">
      <c r="A5294" s="27">
        <v>1982</v>
      </c>
      <c r="B5294" t="s">
        <v>79</v>
      </c>
      <c r="C5294" s="27"/>
      <c r="D5294" s="27"/>
      <c r="E5294" s="27"/>
      <c r="F5294" s="27">
        <v>0</v>
      </c>
      <c r="G5294" s="27">
        <v>1</v>
      </c>
      <c r="H5294" s="27">
        <v>1</v>
      </c>
      <c r="I5294" s="27">
        <v>0</v>
      </c>
      <c r="J5294" s="27">
        <v>1</v>
      </c>
      <c r="K5294" s="27">
        <v>2</v>
      </c>
      <c r="L5294" s="27">
        <v>1</v>
      </c>
      <c r="M5294" s="27">
        <v>0</v>
      </c>
      <c r="N5294" s="27">
        <v>0</v>
      </c>
      <c r="O5294" s="27">
        <v>0</v>
      </c>
      <c r="P5294" s="27">
        <v>8100000000</v>
      </c>
      <c r="Q5294" s="27">
        <v>7554719455.7035322</v>
      </c>
      <c r="R5294" s="27">
        <v>1</v>
      </c>
      <c r="S5294" s="27">
        <v>1</v>
      </c>
      <c r="T5294" s="33">
        <v>0.78443295677873848</v>
      </c>
      <c r="U5294" s="27"/>
      <c r="V5294" s="27"/>
      <c r="W5294" s="27"/>
      <c r="X5294" s="27"/>
      <c r="Y5294" s="27">
        <v>316300000</v>
      </c>
      <c r="Z5294" s="27">
        <v>0</v>
      </c>
    </row>
    <row r="5295" spans="1:26">
      <c r="A5295" s="27">
        <v>1983</v>
      </c>
      <c r="B5295" t="s">
        <v>79</v>
      </c>
      <c r="C5295" s="27"/>
      <c r="D5295" s="27"/>
      <c r="E5295" s="27"/>
      <c r="F5295" s="27">
        <v>0</v>
      </c>
      <c r="G5295" s="27">
        <v>1</v>
      </c>
      <c r="H5295" s="27">
        <v>1</v>
      </c>
      <c r="I5295" s="27">
        <v>0</v>
      </c>
      <c r="J5295" s="27">
        <v>1</v>
      </c>
      <c r="K5295" s="27">
        <v>2</v>
      </c>
      <c r="L5295" s="27">
        <v>1</v>
      </c>
      <c r="M5295" s="27">
        <v>0</v>
      </c>
      <c r="N5295" s="27">
        <v>0</v>
      </c>
      <c r="O5295" s="27">
        <v>0</v>
      </c>
      <c r="P5295" s="27">
        <v>8491000000</v>
      </c>
      <c r="Q5295" s="27">
        <v>7932541690.7932835</v>
      </c>
      <c r="R5295" s="27">
        <v>1</v>
      </c>
      <c r="S5295" s="27">
        <v>1</v>
      </c>
      <c r="T5295" s="33">
        <v>0.83426891623154475</v>
      </c>
      <c r="U5295" s="27"/>
      <c r="V5295" s="27"/>
      <c r="W5295" s="27"/>
      <c r="X5295" s="27"/>
      <c r="Y5295" s="27">
        <v>409000000</v>
      </c>
      <c r="Z5295" s="27">
        <v>0</v>
      </c>
    </row>
    <row r="5296" spans="1:26">
      <c r="A5296" s="27">
        <v>1984</v>
      </c>
      <c r="B5296" t="s">
        <v>79</v>
      </c>
      <c r="C5296" s="27"/>
      <c r="D5296" s="27"/>
      <c r="E5296" s="27"/>
      <c r="F5296" s="27">
        <v>0</v>
      </c>
      <c r="G5296" s="27">
        <v>1</v>
      </c>
      <c r="H5296" s="27">
        <v>1</v>
      </c>
      <c r="I5296" s="27">
        <v>0</v>
      </c>
      <c r="J5296" s="27">
        <v>1</v>
      </c>
      <c r="K5296" s="27">
        <v>2</v>
      </c>
      <c r="L5296" s="27">
        <v>1</v>
      </c>
      <c r="M5296" s="27">
        <v>0</v>
      </c>
      <c r="N5296" s="27">
        <v>0</v>
      </c>
      <c r="O5296" s="27">
        <v>0</v>
      </c>
      <c r="P5296" s="27">
        <v>9358000000</v>
      </c>
      <c r="Q5296" s="27">
        <v>8821366531.5576153</v>
      </c>
      <c r="R5296" s="27">
        <v>1</v>
      </c>
      <c r="S5296" s="27">
        <v>1</v>
      </c>
      <c r="T5296" s="33">
        <v>0.82999599794502654</v>
      </c>
      <c r="U5296" s="27"/>
      <c r="V5296" s="27"/>
      <c r="W5296" s="27"/>
      <c r="X5296" s="27"/>
      <c r="Y5296" s="27"/>
      <c r="Z5296" s="27">
        <v>0</v>
      </c>
    </row>
    <row r="5297" spans="1:26">
      <c r="A5297" s="27">
        <v>1985</v>
      </c>
      <c r="B5297" t="s">
        <v>79</v>
      </c>
      <c r="C5297" s="27"/>
      <c r="D5297" s="27"/>
      <c r="E5297" s="27"/>
      <c r="F5297" s="27">
        <v>0</v>
      </c>
      <c r="G5297" s="27">
        <v>1</v>
      </c>
      <c r="H5297" s="27">
        <v>1</v>
      </c>
      <c r="I5297" s="27">
        <v>0</v>
      </c>
      <c r="J5297" s="27">
        <v>1</v>
      </c>
      <c r="K5297" s="27">
        <v>2</v>
      </c>
      <c r="L5297" s="27">
        <v>1</v>
      </c>
      <c r="M5297" s="27">
        <v>0</v>
      </c>
      <c r="N5297" s="27">
        <v>0</v>
      </c>
      <c r="O5297" s="27">
        <v>0</v>
      </c>
      <c r="P5297" s="27">
        <v>10395000000</v>
      </c>
      <c r="Q5297" s="27">
        <v>10005500579.038795</v>
      </c>
      <c r="R5297" s="27">
        <v>1</v>
      </c>
      <c r="S5297" s="27">
        <v>1</v>
      </c>
      <c r="T5297" s="33">
        <v>0.74915719568429318</v>
      </c>
      <c r="U5297" s="27"/>
      <c r="V5297" s="27"/>
      <c r="W5297" s="27"/>
      <c r="X5297" s="27"/>
      <c r="Y5297" s="27"/>
      <c r="Z5297" s="27">
        <v>0</v>
      </c>
    </row>
    <row r="5298" spans="1:26">
      <c r="A5298" s="27">
        <v>1986</v>
      </c>
      <c r="B5298" t="s">
        <v>79</v>
      </c>
      <c r="C5298" s="27"/>
      <c r="D5298" s="27"/>
      <c r="E5298" s="27"/>
      <c r="F5298" s="27">
        <v>0</v>
      </c>
      <c r="G5298" s="27">
        <v>1</v>
      </c>
      <c r="H5298" s="27">
        <v>1</v>
      </c>
      <c r="I5298" s="27">
        <v>0</v>
      </c>
      <c r="J5298" s="27">
        <v>1</v>
      </c>
      <c r="K5298" s="27">
        <v>2</v>
      </c>
      <c r="L5298" s="27">
        <v>1</v>
      </c>
      <c r="M5298" s="27">
        <v>0</v>
      </c>
      <c r="N5298" s="27">
        <v>0</v>
      </c>
      <c r="O5298" s="27">
        <v>0</v>
      </c>
      <c r="P5298" s="27">
        <v>8228999999.999999</v>
      </c>
      <c r="Q5298" s="27">
        <v>7323822251.3089008</v>
      </c>
      <c r="R5298" s="27">
        <v>1</v>
      </c>
      <c r="S5298" s="27">
        <v>1</v>
      </c>
      <c r="T5298" s="33">
        <v>0.7030572776909082</v>
      </c>
      <c r="U5298" s="27"/>
      <c r="V5298" s="27"/>
      <c r="W5298" s="27"/>
      <c r="X5298" s="27"/>
      <c r="Y5298" s="27"/>
      <c r="Z5298" s="27">
        <v>0</v>
      </c>
    </row>
    <row r="5299" spans="1:26">
      <c r="A5299" s="27">
        <v>1987</v>
      </c>
      <c r="B5299" t="s">
        <v>79</v>
      </c>
      <c r="C5299" s="27"/>
      <c r="D5299" s="27"/>
      <c r="E5299" s="27"/>
      <c r="F5299" s="27">
        <v>0</v>
      </c>
      <c r="G5299" s="27">
        <v>1</v>
      </c>
      <c r="H5299" s="27">
        <v>1</v>
      </c>
      <c r="I5299" s="27">
        <v>0</v>
      </c>
      <c r="J5299" s="27">
        <v>1</v>
      </c>
      <c r="K5299" s="27">
        <v>2</v>
      </c>
      <c r="L5299" s="27">
        <v>1</v>
      </c>
      <c r="M5299" s="27">
        <v>0</v>
      </c>
      <c r="N5299" s="27">
        <v>0</v>
      </c>
      <c r="O5299" s="27">
        <v>0</v>
      </c>
      <c r="P5299" s="27">
        <v>8628000000</v>
      </c>
      <c r="Q5299" s="27">
        <v>7811183094.9284782</v>
      </c>
      <c r="R5299" s="27">
        <v>1</v>
      </c>
      <c r="S5299" s="27">
        <v>1</v>
      </c>
      <c r="T5299" s="33">
        <v>0.74330063470010233</v>
      </c>
      <c r="U5299" s="27"/>
      <c r="V5299" s="27"/>
      <c r="W5299" s="27"/>
      <c r="X5299" s="27"/>
      <c r="Y5299" s="27"/>
      <c r="Z5299" s="27">
        <v>0</v>
      </c>
    </row>
    <row r="5300" spans="1:26">
      <c r="A5300" s="27">
        <v>1988</v>
      </c>
      <c r="B5300" t="s">
        <v>79</v>
      </c>
      <c r="C5300" s="27"/>
      <c r="D5300" s="27"/>
      <c r="E5300" s="27"/>
      <c r="F5300" s="27">
        <v>0</v>
      </c>
      <c r="G5300" s="27">
        <v>1</v>
      </c>
      <c r="H5300" s="27">
        <v>1</v>
      </c>
      <c r="I5300" s="27">
        <v>0</v>
      </c>
      <c r="J5300" s="27">
        <v>1</v>
      </c>
      <c r="K5300" s="27">
        <v>2</v>
      </c>
      <c r="L5300" s="27">
        <v>1</v>
      </c>
      <c r="M5300" s="27">
        <v>0</v>
      </c>
      <c r="N5300" s="27">
        <v>0</v>
      </c>
      <c r="O5300" s="27">
        <v>0</v>
      </c>
      <c r="P5300" s="27">
        <v>8385999999.999999</v>
      </c>
      <c r="Q5300" s="27">
        <v>8386215864.759428</v>
      </c>
      <c r="R5300" s="27">
        <v>0</v>
      </c>
      <c r="S5300" s="27">
        <v>1</v>
      </c>
      <c r="T5300" s="33">
        <v>0.80560957079318884</v>
      </c>
      <c r="U5300" s="27"/>
      <c r="V5300" s="27"/>
      <c r="W5300" s="27"/>
      <c r="X5300" s="27"/>
      <c r="Y5300" s="27"/>
      <c r="Z5300" s="27">
        <v>0</v>
      </c>
    </row>
    <row r="5301" spans="1:26">
      <c r="A5301" s="27">
        <v>1989</v>
      </c>
      <c r="B5301" t="s">
        <v>79</v>
      </c>
      <c r="C5301" s="27"/>
      <c r="D5301" s="27"/>
      <c r="E5301" s="27"/>
      <c r="F5301" s="27">
        <v>500000</v>
      </c>
      <c r="G5301" s="27">
        <v>1</v>
      </c>
      <c r="H5301" s="27">
        <v>1</v>
      </c>
      <c r="I5301" s="27">
        <v>0</v>
      </c>
      <c r="J5301" s="27">
        <v>1</v>
      </c>
      <c r="K5301" s="27">
        <v>2</v>
      </c>
      <c r="L5301" s="27">
        <v>1</v>
      </c>
      <c r="M5301" s="27">
        <v>0</v>
      </c>
      <c r="N5301" s="27">
        <v>0</v>
      </c>
      <c r="O5301" s="27">
        <v>0</v>
      </c>
      <c r="P5301" s="27">
        <v>9372000000</v>
      </c>
      <c r="Q5301" s="27">
        <v>9372171651.4954491</v>
      </c>
      <c r="R5301" s="27">
        <v>1</v>
      </c>
      <c r="S5301" s="27">
        <v>1</v>
      </c>
      <c r="T5301" s="33">
        <v>0.74679040704290955</v>
      </c>
      <c r="U5301" s="27"/>
      <c r="V5301" s="27"/>
      <c r="W5301" s="27"/>
      <c r="X5301" s="27"/>
      <c r="Y5301" s="27"/>
      <c r="Z5301" s="27">
        <v>0</v>
      </c>
    </row>
    <row r="5302" spans="1:26">
      <c r="A5302" s="27">
        <v>1990</v>
      </c>
      <c r="B5302" t="s">
        <v>79</v>
      </c>
      <c r="C5302" s="27"/>
      <c r="D5302" s="27"/>
      <c r="E5302" s="27"/>
      <c r="F5302" s="27">
        <v>0</v>
      </c>
      <c r="G5302" s="27">
        <v>1</v>
      </c>
      <c r="H5302" s="27">
        <v>1</v>
      </c>
      <c r="I5302" s="27">
        <v>0</v>
      </c>
      <c r="J5302" s="27">
        <v>1</v>
      </c>
      <c r="K5302" s="27">
        <v>2</v>
      </c>
      <c r="L5302" s="27">
        <v>1</v>
      </c>
      <c r="M5302" s="27">
        <v>0</v>
      </c>
      <c r="N5302" s="27">
        <v>0</v>
      </c>
      <c r="O5302" s="27">
        <v>0</v>
      </c>
      <c r="P5302" s="27">
        <v>11686000000</v>
      </c>
      <c r="Q5302" s="27">
        <v>11685045513.654097</v>
      </c>
      <c r="R5302" s="27">
        <v>1</v>
      </c>
      <c r="S5302" s="27">
        <v>1</v>
      </c>
      <c r="T5302" s="33">
        <v>0.70566019682121295</v>
      </c>
      <c r="U5302" s="27"/>
      <c r="V5302" s="27"/>
      <c r="W5302" s="27"/>
      <c r="X5302" s="27"/>
      <c r="Y5302" s="27"/>
      <c r="Z5302" s="27">
        <v>0</v>
      </c>
    </row>
    <row r="5303" spans="1:26">
      <c r="A5303" s="27">
        <v>1991</v>
      </c>
      <c r="B5303" t="s">
        <v>79</v>
      </c>
      <c r="C5303" s="27"/>
      <c r="D5303" s="27"/>
      <c r="E5303" s="27"/>
      <c r="F5303" s="27">
        <v>0</v>
      </c>
      <c r="G5303" s="27">
        <v>1</v>
      </c>
      <c r="H5303" s="27">
        <v>1</v>
      </c>
      <c r="I5303" s="27">
        <v>0</v>
      </c>
      <c r="J5303" s="27">
        <v>1</v>
      </c>
      <c r="K5303" s="27">
        <v>2</v>
      </c>
      <c r="L5303" s="27">
        <v>1</v>
      </c>
      <c r="M5303" s="27">
        <v>0</v>
      </c>
      <c r="N5303" s="27">
        <v>0</v>
      </c>
      <c r="O5303" s="27">
        <v>0</v>
      </c>
      <c r="P5303" s="27">
        <v>11341000000</v>
      </c>
      <c r="Q5303" s="27">
        <v>11341482444.733419</v>
      </c>
      <c r="R5303" s="27">
        <v>1</v>
      </c>
      <c r="S5303" s="27">
        <v>1</v>
      </c>
      <c r="T5303" s="33">
        <v>0.64778014054484578</v>
      </c>
      <c r="U5303" s="27"/>
      <c r="V5303" s="27"/>
      <c r="W5303" s="27"/>
      <c r="X5303" s="27"/>
      <c r="Y5303" s="27"/>
      <c r="Z5303" s="27">
        <v>0</v>
      </c>
    </row>
    <row r="5304" spans="1:26">
      <c r="A5304" s="27">
        <v>1992</v>
      </c>
      <c r="B5304" t="s">
        <v>79</v>
      </c>
      <c r="C5304" s="27"/>
      <c r="D5304" s="27"/>
      <c r="E5304" s="27"/>
      <c r="F5304" s="27">
        <v>0</v>
      </c>
      <c r="G5304" s="27">
        <v>1</v>
      </c>
      <c r="H5304" s="27">
        <v>1</v>
      </c>
      <c r="I5304" s="27">
        <v>0</v>
      </c>
      <c r="J5304" s="27">
        <v>1</v>
      </c>
      <c r="K5304" s="27">
        <v>2</v>
      </c>
      <c r="L5304" s="27">
        <v>1</v>
      </c>
      <c r="M5304" s="27">
        <v>0</v>
      </c>
      <c r="N5304" s="27">
        <v>0</v>
      </c>
      <c r="O5304" s="27">
        <v>0</v>
      </c>
      <c r="P5304" s="27">
        <v>12452000000</v>
      </c>
      <c r="Q5304" s="27">
        <v>12452275682.704809</v>
      </c>
      <c r="R5304" s="27">
        <v>1</v>
      </c>
      <c r="S5304" s="27">
        <v>1</v>
      </c>
      <c r="T5304" s="33">
        <v>0.62587770846912083</v>
      </c>
      <c r="U5304" s="27"/>
      <c r="V5304" s="27"/>
      <c r="W5304" s="27"/>
      <c r="X5304" s="27"/>
      <c r="Y5304" s="27"/>
      <c r="Z5304" s="27">
        <v>0</v>
      </c>
    </row>
    <row r="5305" spans="1:26">
      <c r="A5305" s="27">
        <v>1993</v>
      </c>
      <c r="B5305" t="s">
        <v>79</v>
      </c>
      <c r="C5305" s="27"/>
      <c r="D5305" s="27"/>
      <c r="E5305" s="27"/>
      <c r="F5305" s="27">
        <v>0</v>
      </c>
      <c r="G5305" s="27">
        <v>1</v>
      </c>
      <c r="H5305" s="27">
        <v>1</v>
      </c>
      <c r="I5305" s="27">
        <v>0</v>
      </c>
      <c r="J5305" s="27">
        <v>1</v>
      </c>
      <c r="K5305" s="27">
        <v>2</v>
      </c>
      <c r="L5305" s="27">
        <v>1</v>
      </c>
      <c r="M5305" s="27">
        <v>0</v>
      </c>
      <c r="N5305" s="27">
        <v>0</v>
      </c>
      <c r="O5305" s="27">
        <v>0</v>
      </c>
      <c r="P5305" s="27">
        <v>12494000000</v>
      </c>
      <c r="Q5305" s="27">
        <v>12493107932.379713</v>
      </c>
      <c r="R5305" s="27">
        <v>1</v>
      </c>
      <c r="S5305" s="27">
        <v>1</v>
      </c>
      <c r="T5305" s="33">
        <v>0.648154718576755</v>
      </c>
      <c r="U5305" s="27"/>
      <c r="V5305" s="27"/>
      <c r="W5305" s="27"/>
      <c r="X5305" s="27"/>
      <c r="Y5305" s="27"/>
      <c r="Z5305" s="27">
        <v>0</v>
      </c>
    </row>
    <row r="5306" spans="1:26">
      <c r="A5306" s="27">
        <v>1994</v>
      </c>
      <c r="B5306" t="s">
        <v>79</v>
      </c>
      <c r="C5306" s="27"/>
      <c r="D5306" s="27"/>
      <c r="E5306" s="27"/>
      <c r="F5306" s="27">
        <v>0</v>
      </c>
      <c r="G5306" s="27">
        <v>1</v>
      </c>
      <c r="H5306" s="27">
        <v>1</v>
      </c>
      <c r="I5306" s="27">
        <v>0</v>
      </c>
      <c r="J5306" s="27">
        <v>1</v>
      </c>
      <c r="K5306" s="27">
        <v>2</v>
      </c>
      <c r="L5306" s="27">
        <v>1</v>
      </c>
      <c r="M5306" s="27">
        <v>0</v>
      </c>
      <c r="N5306" s="27">
        <v>0</v>
      </c>
      <c r="O5306" s="27">
        <v>0</v>
      </c>
      <c r="P5306" s="27">
        <v>12919000000</v>
      </c>
      <c r="Q5306" s="27">
        <v>12918855656.697012</v>
      </c>
      <c r="R5306" s="27">
        <v>1</v>
      </c>
      <c r="S5306" s="27">
        <v>1</v>
      </c>
      <c r="T5306" s="33">
        <v>0.69545665111729171</v>
      </c>
      <c r="U5306" s="27"/>
      <c r="V5306" s="27"/>
      <c r="W5306" s="27"/>
      <c r="X5306" s="27"/>
      <c r="Y5306" s="27"/>
      <c r="Z5306" s="27">
        <v>0</v>
      </c>
    </row>
    <row r="5307" spans="1:26">
      <c r="A5307" s="27">
        <v>1995</v>
      </c>
      <c r="B5307" t="s">
        <v>79</v>
      </c>
      <c r="C5307" s="27"/>
      <c r="D5307" s="27"/>
      <c r="E5307" s="27"/>
      <c r="F5307" s="27">
        <v>0</v>
      </c>
      <c r="G5307" s="27">
        <v>1</v>
      </c>
      <c r="H5307" s="27">
        <v>1</v>
      </c>
      <c r="I5307" s="27">
        <v>0</v>
      </c>
      <c r="J5307" s="27">
        <v>1</v>
      </c>
      <c r="K5307" s="27">
        <v>2</v>
      </c>
      <c r="L5307" s="27">
        <v>1</v>
      </c>
      <c r="M5307" s="27">
        <v>0</v>
      </c>
      <c r="N5307" s="27">
        <v>0</v>
      </c>
      <c r="O5307" s="27">
        <v>0</v>
      </c>
      <c r="P5307" s="27">
        <v>13803000000</v>
      </c>
      <c r="Q5307" s="27">
        <v>13802600780.234072</v>
      </c>
      <c r="R5307" s="27">
        <v>1</v>
      </c>
      <c r="S5307" s="27">
        <v>1</v>
      </c>
      <c r="T5307" s="33">
        <v>0.69736071622307827</v>
      </c>
      <c r="U5307" s="27"/>
      <c r="V5307" s="27"/>
      <c r="W5307" s="27"/>
      <c r="X5307" s="27"/>
      <c r="Y5307" s="27"/>
      <c r="Z5307" s="27">
        <v>0</v>
      </c>
    </row>
    <row r="5308" spans="1:26">
      <c r="A5308" s="27">
        <v>1996</v>
      </c>
      <c r="B5308" t="s">
        <v>79</v>
      </c>
      <c r="C5308" s="27"/>
      <c r="D5308" s="27"/>
      <c r="E5308" s="27"/>
      <c r="F5308" s="27">
        <v>0</v>
      </c>
      <c r="G5308" s="27">
        <v>1</v>
      </c>
      <c r="H5308" s="27">
        <v>1</v>
      </c>
      <c r="I5308" s="27">
        <v>0</v>
      </c>
      <c r="J5308" s="27">
        <v>1</v>
      </c>
      <c r="K5308" s="27">
        <v>2</v>
      </c>
      <c r="L5308" s="27">
        <v>1</v>
      </c>
      <c r="M5308" s="27">
        <v>0</v>
      </c>
      <c r="N5308" s="27">
        <v>0</v>
      </c>
      <c r="O5308" s="27">
        <v>0</v>
      </c>
      <c r="P5308" s="27">
        <v>15277000000</v>
      </c>
      <c r="Q5308" s="27">
        <v>15277763328.998701</v>
      </c>
      <c r="R5308" s="27">
        <v>1</v>
      </c>
      <c r="S5308" s="27">
        <v>1</v>
      </c>
      <c r="T5308" s="33">
        <v>0.69966405838602452</v>
      </c>
      <c r="U5308" s="27"/>
      <c r="V5308" s="27"/>
      <c r="W5308" s="27"/>
      <c r="X5308" s="27"/>
      <c r="Y5308" s="27"/>
      <c r="Z5308" s="27">
        <v>0</v>
      </c>
    </row>
    <row r="5309" spans="1:26">
      <c r="A5309" s="27">
        <v>1997</v>
      </c>
      <c r="B5309" t="s">
        <v>79</v>
      </c>
      <c r="C5309" s="27"/>
      <c r="D5309" s="27"/>
      <c r="E5309" s="27"/>
      <c r="F5309" s="27">
        <v>0</v>
      </c>
      <c r="G5309" s="27">
        <v>1</v>
      </c>
      <c r="H5309" s="27">
        <v>1</v>
      </c>
      <c r="I5309" s="27">
        <v>0</v>
      </c>
      <c r="J5309" s="27">
        <v>1</v>
      </c>
      <c r="K5309" s="27">
        <v>2</v>
      </c>
      <c r="L5309" s="27">
        <v>1</v>
      </c>
      <c r="M5309" s="27">
        <v>0</v>
      </c>
      <c r="N5309" s="27">
        <v>0</v>
      </c>
      <c r="O5309" s="27">
        <v>0</v>
      </c>
      <c r="P5309" s="27">
        <v>15837000000</v>
      </c>
      <c r="Q5309" s="27">
        <v>15837451235.370613</v>
      </c>
      <c r="R5309" s="27">
        <v>1</v>
      </c>
      <c r="S5309" s="27">
        <v>1</v>
      </c>
      <c r="T5309" s="33">
        <v>0.71538944173936525</v>
      </c>
      <c r="U5309" s="27"/>
      <c r="V5309" s="27"/>
      <c r="W5309" s="27"/>
      <c r="X5309" s="27"/>
      <c r="Y5309" s="27"/>
      <c r="Z5309" s="27">
        <v>0</v>
      </c>
    </row>
    <row r="5310" spans="1:26">
      <c r="A5310" s="27">
        <v>1998</v>
      </c>
      <c r="B5310" t="s">
        <v>79</v>
      </c>
      <c r="C5310" s="27"/>
      <c r="D5310" s="27"/>
      <c r="E5310" s="27"/>
      <c r="F5310" s="27">
        <v>0</v>
      </c>
      <c r="G5310" s="27">
        <v>1</v>
      </c>
      <c r="H5310" s="27">
        <v>1</v>
      </c>
      <c r="I5310" s="27">
        <v>0</v>
      </c>
      <c r="J5310" s="27">
        <v>1</v>
      </c>
      <c r="K5310" s="27">
        <v>2</v>
      </c>
      <c r="L5310" s="27">
        <v>1</v>
      </c>
      <c r="M5310" s="27">
        <v>0</v>
      </c>
      <c r="N5310" s="27">
        <v>0</v>
      </c>
      <c r="O5310" s="27">
        <v>0</v>
      </c>
      <c r="P5310" s="27">
        <v>13997000000</v>
      </c>
      <c r="Q5310" s="27">
        <v>14085373211.963589</v>
      </c>
      <c r="R5310" s="27">
        <v>0</v>
      </c>
      <c r="S5310" s="27">
        <v>1</v>
      </c>
      <c r="T5310" s="33">
        <v>0.63293736472878814</v>
      </c>
      <c r="U5310" s="27"/>
      <c r="V5310" s="27"/>
      <c r="W5310" s="27"/>
      <c r="X5310" s="27"/>
      <c r="Y5310" s="27"/>
      <c r="Z5310" s="27">
        <v>0</v>
      </c>
    </row>
    <row r="5311" spans="1:26">
      <c r="A5311" s="27">
        <v>1999</v>
      </c>
      <c r="B5311" t="s">
        <v>79</v>
      </c>
      <c r="C5311" s="27"/>
      <c r="D5311" s="27"/>
      <c r="E5311" s="27"/>
      <c r="F5311" s="27">
        <v>0</v>
      </c>
      <c r="G5311" s="27">
        <v>1</v>
      </c>
      <c r="H5311" s="27">
        <v>1</v>
      </c>
      <c r="I5311" s="27">
        <v>0</v>
      </c>
      <c r="J5311" s="27">
        <v>1</v>
      </c>
      <c r="K5311" s="27">
        <v>2</v>
      </c>
      <c r="L5311" s="27">
        <v>1</v>
      </c>
      <c r="M5311" s="27">
        <v>0</v>
      </c>
      <c r="N5311" s="27">
        <v>0</v>
      </c>
      <c r="O5311" s="27">
        <v>0</v>
      </c>
      <c r="P5311" s="27">
        <v>15593000000</v>
      </c>
      <c r="Q5311" s="27">
        <v>15710148244.473341</v>
      </c>
      <c r="R5311" s="27">
        <v>0</v>
      </c>
      <c r="S5311" s="27">
        <v>1</v>
      </c>
      <c r="T5311" s="33">
        <v>0.59173831677950461</v>
      </c>
      <c r="U5311" s="27"/>
      <c r="V5311" s="27"/>
      <c r="W5311" s="27"/>
      <c r="X5311" s="27"/>
      <c r="Y5311" s="27"/>
      <c r="Z5311" s="27">
        <v>0</v>
      </c>
    </row>
    <row r="5312" spans="1:26">
      <c r="A5312" s="27">
        <v>2000</v>
      </c>
      <c r="B5312" t="s">
        <v>79</v>
      </c>
      <c r="C5312" s="27">
        <v>0</v>
      </c>
      <c r="D5312" s="27">
        <v>0</v>
      </c>
      <c r="E5312" s="27">
        <v>0</v>
      </c>
      <c r="F5312" s="27">
        <v>0</v>
      </c>
      <c r="G5312" s="27">
        <v>1</v>
      </c>
      <c r="H5312" s="27">
        <v>1</v>
      </c>
      <c r="I5312" s="27">
        <v>0</v>
      </c>
      <c r="J5312" s="27">
        <v>1</v>
      </c>
      <c r="K5312" s="27">
        <v>2</v>
      </c>
      <c r="L5312" s="27">
        <v>1</v>
      </c>
      <c r="M5312" s="27">
        <v>1</v>
      </c>
      <c r="N5312" s="27">
        <v>0</v>
      </c>
      <c r="O5312" s="27">
        <v>0</v>
      </c>
      <c r="P5312" s="27">
        <v>19507000000</v>
      </c>
      <c r="Q5312" s="27">
        <v>19507412223.667103</v>
      </c>
      <c r="R5312" s="27">
        <v>0</v>
      </c>
      <c r="S5312" s="27">
        <v>1</v>
      </c>
      <c r="T5312" s="33">
        <v>0.62919927379193319</v>
      </c>
      <c r="U5312" s="27"/>
      <c r="V5312" s="27"/>
      <c r="W5312" s="27"/>
      <c r="X5312" s="27"/>
      <c r="Y5312" s="27"/>
      <c r="Z5312" s="27">
        <v>0</v>
      </c>
    </row>
    <row r="5313" spans="1:26">
      <c r="A5313" s="27">
        <v>2001</v>
      </c>
      <c r="B5313" t="s">
        <v>79</v>
      </c>
      <c r="C5313" s="27">
        <v>0</v>
      </c>
      <c r="D5313" s="27">
        <v>0</v>
      </c>
      <c r="E5313" s="27">
        <v>0</v>
      </c>
      <c r="F5313" s="27">
        <v>0</v>
      </c>
      <c r="G5313" s="27">
        <v>1</v>
      </c>
      <c r="H5313" s="27">
        <v>1</v>
      </c>
      <c r="I5313" s="27">
        <v>0</v>
      </c>
      <c r="J5313" s="27">
        <v>1</v>
      </c>
      <c r="K5313" s="27">
        <v>2</v>
      </c>
      <c r="L5313" s="27">
        <v>1</v>
      </c>
      <c r="M5313" s="27">
        <v>1</v>
      </c>
      <c r="N5313" s="27">
        <v>0</v>
      </c>
      <c r="O5313" s="27">
        <v>0</v>
      </c>
      <c r="P5313" s="27">
        <v>19452000000</v>
      </c>
      <c r="Q5313" s="27">
        <v>19452015604.681404</v>
      </c>
      <c r="R5313" s="27">
        <v>0</v>
      </c>
      <c r="S5313" s="27">
        <v>1</v>
      </c>
      <c r="T5313" s="33">
        <v>0.61588871891054842</v>
      </c>
      <c r="U5313" s="27"/>
      <c r="V5313" s="27"/>
      <c r="W5313" s="27"/>
      <c r="X5313" s="27"/>
      <c r="Y5313" s="27"/>
      <c r="Z5313" s="27">
        <v>0</v>
      </c>
    </row>
    <row r="5314" spans="1:26">
      <c r="A5314" s="27">
        <v>2002</v>
      </c>
      <c r="B5314" t="s">
        <v>79</v>
      </c>
      <c r="C5314" s="27">
        <v>0</v>
      </c>
      <c r="D5314" s="27">
        <v>0</v>
      </c>
      <c r="E5314" s="27">
        <v>0</v>
      </c>
      <c r="F5314" s="27">
        <v>0</v>
      </c>
      <c r="G5314" s="27">
        <v>1</v>
      </c>
      <c r="H5314" s="27">
        <v>1</v>
      </c>
      <c r="I5314" s="27">
        <v>0</v>
      </c>
      <c r="J5314" s="27">
        <v>1</v>
      </c>
      <c r="K5314" s="27">
        <v>2</v>
      </c>
      <c r="L5314" s="27">
        <v>1</v>
      </c>
      <c r="M5314" s="27">
        <v>1</v>
      </c>
      <c r="N5314" s="27">
        <v>0</v>
      </c>
      <c r="O5314" s="27">
        <v>0</v>
      </c>
      <c r="P5314" s="27">
        <v>20143000000</v>
      </c>
      <c r="Q5314" s="27">
        <v>20142782834.850456</v>
      </c>
      <c r="R5314" s="27">
        <v>0</v>
      </c>
      <c r="S5314" s="27">
        <v>1</v>
      </c>
      <c r="T5314" s="33">
        <v>0.62466195784303247</v>
      </c>
      <c r="U5314" s="27"/>
      <c r="V5314" s="27"/>
      <c r="W5314" s="27"/>
      <c r="X5314" s="27"/>
      <c r="Y5314" s="27"/>
      <c r="Z5314" s="27">
        <v>0</v>
      </c>
    </row>
    <row r="5315" spans="1:26">
      <c r="A5315" s="27">
        <v>2003</v>
      </c>
      <c r="B5315" t="s">
        <v>79</v>
      </c>
      <c r="C5315" s="27">
        <v>0</v>
      </c>
      <c r="D5315" s="27">
        <v>0</v>
      </c>
      <c r="E5315" s="27">
        <v>0</v>
      </c>
      <c r="F5315" s="27">
        <v>0</v>
      </c>
      <c r="G5315" s="27">
        <v>1</v>
      </c>
      <c r="H5315" s="27">
        <v>1</v>
      </c>
      <c r="I5315" s="27">
        <v>0</v>
      </c>
      <c r="J5315" s="27">
        <v>1</v>
      </c>
      <c r="K5315" s="27">
        <v>2</v>
      </c>
      <c r="L5315" s="27">
        <v>1</v>
      </c>
      <c r="M5315" s="27">
        <v>1</v>
      </c>
      <c r="N5315" s="27">
        <v>0</v>
      </c>
      <c r="O5315" s="27">
        <v>0</v>
      </c>
      <c r="P5315" s="27">
        <v>21634000000</v>
      </c>
      <c r="Q5315" s="27">
        <v>21633810143.042912</v>
      </c>
      <c r="R5315" s="27">
        <v>0</v>
      </c>
      <c r="S5315" s="27">
        <v>1</v>
      </c>
      <c r="T5315" s="33">
        <v>0.61793375018798091</v>
      </c>
      <c r="U5315" s="27"/>
      <c r="V5315" s="27"/>
      <c r="W5315" s="27"/>
      <c r="X5315" s="27"/>
      <c r="Y5315" s="27"/>
      <c r="Z5315" s="27">
        <v>0</v>
      </c>
    </row>
    <row r="5316" spans="1:26">
      <c r="A5316" s="27">
        <v>2004</v>
      </c>
      <c r="B5316" t="s">
        <v>79</v>
      </c>
      <c r="C5316" s="27">
        <v>0</v>
      </c>
      <c r="D5316" s="27">
        <v>0</v>
      </c>
      <c r="E5316" s="27">
        <v>0</v>
      </c>
      <c r="F5316" s="27">
        <v>0</v>
      </c>
      <c r="G5316" s="27">
        <v>1</v>
      </c>
      <c r="H5316" s="27">
        <v>1</v>
      </c>
      <c r="I5316" s="27">
        <v>0</v>
      </c>
      <c r="J5316" s="27">
        <v>1</v>
      </c>
      <c r="K5316" s="27">
        <v>2</v>
      </c>
      <c r="L5316" s="27">
        <v>1</v>
      </c>
      <c r="M5316" s="27">
        <v>1</v>
      </c>
      <c r="N5316" s="27">
        <v>0</v>
      </c>
      <c r="O5316" s="27">
        <v>0</v>
      </c>
      <c r="P5316" s="27">
        <v>24764000000</v>
      </c>
      <c r="Q5316" s="27">
        <v>24763589076.723015</v>
      </c>
      <c r="R5316" s="27">
        <v>0</v>
      </c>
      <c r="S5316" s="27">
        <v>1</v>
      </c>
      <c r="T5316" s="33">
        <v>0.67108711240801089</v>
      </c>
      <c r="U5316" s="27"/>
      <c r="V5316" s="27"/>
      <c r="W5316" s="27"/>
      <c r="X5316" s="27"/>
      <c r="Y5316" s="27"/>
      <c r="Z5316" s="27">
        <v>0</v>
      </c>
    </row>
    <row r="5317" spans="1:26">
      <c r="A5317" s="27">
        <v>2005</v>
      </c>
      <c r="B5317" t="s">
        <v>79</v>
      </c>
      <c r="C5317" s="27">
        <v>0</v>
      </c>
      <c r="D5317" s="27">
        <v>0</v>
      </c>
      <c r="E5317" s="27">
        <v>0</v>
      </c>
      <c r="F5317" s="27">
        <v>0</v>
      </c>
      <c r="G5317" s="27">
        <v>1</v>
      </c>
      <c r="H5317" s="27">
        <v>1</v>
      </c>
      <c r="I5317" s="27">
        <v>0</v>
      </c>
      <c r="J5317" s="27">
        <v>1</v>
      </c>
      <c r="K5317" s="27">
        <v>2</v>
      </c>
      <c r="L5317" s="27">
        <v>1</v>
      </c>
      <c r="M5317" s="27">
        <v>1</v>
      </c>
      <c r="N5317" s="27">
        <v>0</v>
      </c>
      <c r="O5317" s="27">
        <v>0</v>
      </c>
      <c r="P5317" s="27">
        <v>31082000000</v>
      </c>
      <c r="Q5317" s="27">
        <v>31081924577.373211</v>
      </c>
      <c r="R5317" s="27">
        <v>0</v>
      </c>
      <c r="S5317" s="27">
        <v>1</v>
      </c>
      <c r="T5317" s="33">
        <v>0.69599608558540027</v>
      </c>
      <c r="U5317" s="27"/>
      <c r="V5317" s="27"/>
      <c r="W5317" s="27"/>
      <c r="X5317" s="27"/>
      <c r="Y5317" s="27"/>
      <c r="Z5317" s="27">
        <v>0</v>
      </c>
    </row>
    <row r="5318" spans="1:26">
      <c r="A5318" s="27">
        <v>2006</v>
      </c>
      <c r="B5318" t="s">
        <v>79</v>
      </c>
      <c r="C5318" s="27">
        <v>0</v>
      </c>
      <c r="D5318" s="27">
        <v>0</v>
      </c>
      <c r="E5318" s="27">
        <v>0</v>
      </c>
      <c r="F5318" s="27">
        <v>0</v>
      </c>
      <c r="G5318" s="27">
        <v>1</v>
      </c>
      <c r="H5318" s="27">
        <v>1</v>
      </c>
      <c r="I5318" s="27">
        <v>0</v>
      </c>
      <c r="J5318" s="27">
        <v>1</v>
      </c>
      <c r="K5318" s="27">
        <v>2</v>
      </c>
      <c r="L5318" s="27">
        <v>1</v>
      </c>
      <c r="M5318" s="27">
        <v>1</v>
      </c>
      <c r="N5318" s="27">
        <v>0</v>
      </c>
      <c r="O5318" s="27">
        <v>0</v>
      </c>
      <c r="P5318" s="27">
        <v>37216000000</v>
      </c>
      <c r="Q5318" s="27">
        <v>37215864759.427826</v>
      </c>
      <c r="R5318" s="27">
        <v>0</v>
      </c>
      <c r="S5318" s="27">
        <v>1</v>
      </c>
      <c r="T5318" s="33">
        <v>0.83568345932575372</v>
      </c>
      <c r="U5318" s="27"/>
      <c r="V5318" s="27"/>
      <c r="W5318" s="27"/>
      <c r="X5318" s="27"/>
      <c r="Y5318" s="27"/>
      <c r="Z5318" s="27">
        <v>0</v>
      </c>
    </row>
    <row r="5319" spans="1:26">
      <c r="A5319" s="27">
        <v>2007</v>
      </c>
      <c r="B5319" t="s">
        <v>79</v>
      </c>
      <c r="C5319" s="27">
        <v>0</v>
      </c>
      <c r="D5319" s="27">
        <v>0</v>
      </c>
      <c r="E5319" s="27">
        <v>0</v>
      </c>
      <c r="F5319" s="27">
        <v>0</v>
      </c>
      <c r="G5319" s="27">
        <v>1</v>
      </c>
      <c r="H5319" s="27">
        <v>1</v>
      </c>
      <c r="I5319" s="27">
        <v>0</v>
      </c>
      <c r="J5319" s="27">
        <v>1</v>
      </c>
      <c r="K5319" s="27">
        <v>2</v>
      </c>
      <c r="L5319" s="27">
        <v>1</v>
      </c>
      <c r="M5319" s="27">
        <v>1</v>
      </c>
      <c r="N5319" s="27">
        <v>0</v>
      </c>
      <c r="O5319" s="27">
        <v>0</v>
      </c>
      <c r="P5319" s="27">
        <v>42085000000</v>
      </c>
      <c r="Q5319" s="27">
        <v>42085305591.677505</v>
      </c>
      <c r="R5319" s="27">
        <v>0</v>
      </c>
      <c r="S5319" s="27">
        <v>1</v>
      </c>
      <c r="T5319" s="33">
        <v>0.90473952627382648</v>
      </c>
      <c r="U5319" s="27"/>
      <c r="V5319" s="27"/>
      <c r="W5319" s="27"/>
      <c r="X5319" s="27"/>
      <c r="Y5319" s="27"/>
      <c r="Z5319" s="27">
        <v>0</v>
      </c>
    </row>
    <row r="5320" spans="1:26">
      <c r="A5320" s="27">
        <v>2008</v>
      </c>
      <c r="B5320" t="s">
        <v>79</v>
      </c>
      <c r="C5320" s="27">
        <v>0</v>
      </c>
      <c r="D5320" s="27">
        <v>0</v>
      </c>
      <c r="E5320" s="27">
        <v>0</v>
      </c>
      <c r="F5320" s="27">
        <v>0</v>
      </c>
      <c r="G5320" s="27">
        <v>1</v>
      </c>
      <c r="H5320" s="27">
        <v>1</v>
      </c>
      <c r="I5320" s="27">
        <v>0</v>
      </c>
      <c r="J5320" s="27">
        <v>1</v>
      </c>
      <c r="K5320" s="27">
        <v>2</v>
      </c>
      <c r="L5320" s="27">
        <v>1</v>
      </c>
      <c r="M5320" s="27">
        <v>1</v>
      </c>
      <c r="N5320" s="27">
        <v>0</v>
      </c>
      <c r="O5320" s="27">
        <v>0</v>
      </c>
      <c r="P5320" s="27">
        <v>60905000000</v>
      </c>
      <c r="Q5320" s="27">
        <v>60905331599.479836</v>
      </c>
      <c r="R5320" s="27">
        <v>0</v>
      </c>
      <c r="S5320" s="27">
        <v>1</v>
      </c>
      <c r="T5320" s="33">
        <v>0.91944034308119871</v>
      </c>
      <c r="U5320" s="27"/>
      <c r="V5320" s="27"/>
      <c r="W5320" s="27"/>
      <c r="X5320" s="27">
        <v>1609000000</v>
      </c>
      <c r="Y5320" s="27"/>
      <c r="Z5320" s="27">
        <v>0</v>
      </c>
    </row>
    <row r="5321" spans="1:26">
      <c r="A5321" s="27">
        <v>2009</v>
      </c>
      <c r="B5321" t="s">
        <v>79</v>
      </c>
      <c r="C5321" s="27">
        <v>0</v>
      </c>
      <c r="D5321" s="27">
        <v>0</v>
      </c>
      <c r="E5321" s="27">
        <v>0</v>
      </c>
      <c r="F5321" s="27">
        <v>0</v>
      </c>
      <c r="G5321" s="27">
        <v>1</v>
      </c>
      <c r="H5321" s="27">
        <v>1</v>
      </c>
      <c r="I5321" s="27">
        <v>0</v>
      </c>
      <c r="J5321" s="27">
        <v>1</v>
      </c>
      <c r="K5321" s="27">
        <v>2</v>
      </c>
      <c r="L5321" s="27">
        <v>1</v>
      </c>
      <c r="M5321" s="27">
        <v>1</v>
      </c>
      <c r="N5321" s="27">
        <v>0</v>
      </c>
      <c r="O5321" s="27">
        <v>0</v>
      </c>
      <c r="P5321" s="27">
        <v>48388000000</v>
      </c>
      <c r="Q5321" s="27">
        <v>48388296488.946671</v>
      </c>
      <c r="R5321" s="27">
        <v>0</v>
      </c>
      <c r="S5321" s="27">
        <v>1</v>
      </c>
      <c r="T5321" s="33">
        <v>0.81595367947064712</v>
      </c>
      <c r="U5321" s="27"/>
      <c r="V5321" s="27"/>
      <c r="W5321" s="27"/>
      <c r="X5321" s="27">
        <v>707000000</v>
      </c>
      <c r="Y5321" s="27"/>
      <c r="Z5321" s="27">
        <v>0</v>
      </c>
    </row>
    <row r="5322" spans="1:26">
      <c r="A5322" s="27">
        <v>2010</v>
      </c>
      <c r="B5322" t="s">
        <v>79</v>
      </c>
      <c r="C5322" s="27">
        <v>0</v>
      </c>
      <c r="D5322" s="27">
        <v>0</v>
      </c>
      <c r="E5322" s="27">
        <v>0</v>
      </c>
      <c r="F5322" s="27">
        <v>0</v>
      </c>
      <c r="G5322" s="27">
        <v>1</v>
      </c>
      <c r="H5322" s="27">
        <v>1</v>
      </c>
      <c r="I5322" s="27">
        <v>0</v>
      </c>
      <c r="J5322" s="27">
        <v>1</v>
      </c>
      <c r="K5322" s="27">
        <v>2</v>
      </c>
      <c r="L5322" s="27">
        <v>1</v>
      </c>
      <c r="M5322" s="27">
        <v>1</v>
      </c>
      <c r="N5322" s="27">
        <v>0</v>
      </c>
      <c r="O5322" s="27">
        <v>0</v>
      </c>
      <c r="P5322" s="27">
        <v>57048000000</v>
      </c>
      <c r="Q5322" s="27">
        <v>58642392717.815331</v>
      </c>
      <c r="R5322" s="27">
        <v>0</v>
      </c>
      <c r="S5322" s="27">
        <v>1</v>
      </c>
      <c r="T5322" s="33">
        <v>1.0070075781651076</v>
      </c>
      <c r="U5322" s="27"/>
      <c r="V5322" s="27"/>
      <c r="W5322" s="27"/>
      <c r="X5322" s="27">
        <v>861000000</v>
      </c>
      <c r="Y5322" s="27"/>
      <c r="Z5322" s="27">
        <v>0</v>
      </c>
    </row>
    <row r="5323" spans="1:26">
      <c r="A5323" s="27">
        <v>2011</v>
      </c>
      <c r="B5323" t="s">
        <v>79</v>
      </c>
      <c r="C5323" s="27">
        <v>0</v>
      </c>
      <c r="D5323" s="27">
        <v>0</v>
      </c>
      <c r="E5323" s="27">
        <v>0</v>
      </c>
      <c r="F5323" s="27">
        <v>0</v>
      </c>
      <c r="G5323" s="27">
        <v>1</v>
      </c>
      <c r="H5323" s="27">
        <v>1</v>
      </c>
      <c r="I5323" s="27">
        <v>0</v>
      </c>
      <c r="J5323" s="27">
        <v>1</v>
      </c>
      <c r="K5323" s="27">
        <v>2</v>
      </c>
      <c r="L5323" s="27">
        <v>1</v>
      </c>
      <c r="M5323" s="27">
        <v>1</v>
      </c>
      <c r="N5323" s="27">
        <v>0</v>
      </c>
      <c r="O5323" s="27">
        <v>0</v>
      </c>
      <c r="P5323" s="27">
        <v>68016999999.999992</v>
      </c>
      <c r="Q5323" s="27">
        <v>67937581274.382317</v>
      </c>
      <c r="R5323" s="27">
        <v>0</v>
      </c>
      <c r="S5323" s="27">
        <v>1</v>
      </c>
      <c r="T5323" s="33">
        <v>1.116808011796752</v>
      </c>
      <c r="U5323" s="27"/>
      <c r="V5323" s="27"/>
      <c r="W5323" s="27"/>
      <c r="X5323" s="27">
        <v>777000000</v>
      </c>
      <c r="Y5323" s="27"/>
      <c r="Z5323" s="27">
        <v>0</v>
      </c>
    </row>
    <row r="5324" spans="1:26">
      <c r="A5324" s="27">
        <v>2012</v>
      </c>
      <c r="B5324" t="s">
        <v>79</v>
      </c>
      <c r="C5324" s="27">
        <v>0</v>
      </c>
      <c r="D5324" s="27">
        <v>0</v>
      </c>
      <c r="E5324" s="27">
        <v>0</v>
      </c>
      <c r="F5324" s="27">
        <v>0</v>
      </c>
      <c r="G5324" s="27">
        <v>1</v>
      </c>
      <c r="H5324" s="27">
        <v>1</v>
      </c>
      <c r="I5324" s="27">
        <v>0</v>
      </c>
      <c r="J5324" s="27">
        <v>1</v>
      </c>
      <c r="K5324" s="27">
        <v>2</v>
      </c>
      <c r="L5324" s="27">
        <v>1</v>
      </c>
      <c r="M5324" s="27">
        <v>1</v>
      </c>
      <c r="N5324" s="27">
        <v>0</v>
      </c>
      <c r="O5324" s="27">
        <v>0</v>
      </c>
      <c r="P5324" s="27">
        <v>76616000000</v>
      </c>
      <c r="Q5324" s="27">
        <v>76689206762.02861</v>
      </c>
      <c r="R5324" s="27">
        <v>0</v>
      </c>
      <c r="S5324" s="27">
        <v>1</v>
      </c>
      <c r="T5324" s="33">
        <v>0.99562684078172081</v>
      </c>
      <c r="U5324" s="27"/>
      <c r="V5324" s="27"/>
      <c r="W5324" s="27"/>
      <c r="X5324" s="27">
        <v>686000000</v>
      </c>
      <c r="Y5324" s="27"/>
      <c r="Z5324" s="27">
        <v>0</v>
      </c>
    </row>
    <row r="5325" spans="1:26">
      <c r="A5325" s="27">
        <v>2013</v>
      </c>
      <c r="B5325" t="s">
        <v>79</v>
      </c>
      <c r="C5325" s="27">
        <v>0</v>
      </c>
      <c r="D5325" s="27">
        <v>0</v>
      </c>
      <c r="E5325" s="27">
        <v>0</v>
      </c>
      <c r="F5325" s="27">
        <v>0</v>
      </c>
      <c r="G5325" s="27">
        <v>1</v>
      </c>
      <c r="H5325" s="27">
        <v>1</v>
      </c>
      <c r="I5325" s="27">
        <v>0</v>
      </c>
      <c r="J5325" s="27">
        <v>1</v>
      </c>
      <c r="K5325" s="27">
        <v>2</v>
      </c>
      <c r="L5325" s="27">
        <v>1</v>
      </c>
      <c r="M5325" s="27">
        <v>1</v>
      </c>
      <c r="N5325" s="27">
        <v>0</v>
      </c>
      <c r="O5325" s="27">
        <v>0</v>
      </c>
      <c r="P5325" s="27">
        <v>78784000000</v>
      </c>
      <c r="Q5325" s="27">
        <v>78784395318.595566</v>
      </c>
      <c r="R5325" s="27">
        <v>0</v>
      </c>
      <c r="S5325" s="27">
        <v>1</v>
      </c>
      <c r="T5325" s="33">
        <v>0.99710818219516861</v>
      </c>
      <c r="U5325" s="27"/>
      <c r="V5325" s="27"/>
      <c r="W5325" s="27"/>
      <c r="X5325" s="27">
        <v>594000000</v>
      </c>
      <c r="Y5325" s="27"/>
      <c r="Z5325" s="27">
        <v>0</v>
      </c>
    </row>
    <row r="5326" spans="1:26">
      <c r="A5326" s="27">
        <v>2014</v>
      </c>
      <c r="B5326" t="s">
        <v>79</v>
      </c>
      <c r="C5326" s="27">
        <v>0</v>
      </c>
      <c r="D5326" s="27">
        <v>0</v>
      </c>
      <c r="E5326" s="27">
        <v>0</v>
      </c>
      <c r="F5326" s="27">
        <v>0</v>
      </c>
      <c r="G5326" s="27">
        <v>1</v>
      </c>
      <c r="H5326" s="27">
        <v>1</v>
      </c>
      <c r="I5326" s="27">
        <v>0</v>
      </c>
      <c r="J5326" s="27">
        <v>1</v>
      </c>
      <c r="K5326" s="27">
        <v>2</v>
      </c>
      <c r="L5326" s="27">
        <v>1</v>
      </c>
      <c r="M5326" s="27">
        <v>1</v>
      </c>
      <c r="N5326" s="27">
        <v>0</v>
      </c>
      <c r="O5326" s="27">
        <v>0</v>
      </c>
      <c r="P5326" s="27">
        <v>81077000000</v>
      </c>
      <c r="Q5326" s="27">
        <v>81076723016.905075</v>
      </c>
      <c r="R5326" s="27">
        <v>0</v>
      </c>
      <c r="S5326" s="27">
        <v>1</v>
      </c>
      <c r="T5326" s="33">
        <v>0.96696016921402161</v>
      </c>
      <c r="U5326" s="27"/>
      <c r="V5326" s="27"/>
      <c r="W5326" s="27"/>
      <c r="X5326" s="27">
        <v>506000000</v>
      </c>
      <c r="Y5326" s="27"/>
      <c r="Z5326" s="27">
        <v>0</v>
      </c>
    </row>
    <row r="5327" spans="1:26">
      <c r="A5327" s="27">
        <v>2015</v>
      </c>
      <c r="B5327" t="s">
        <v>79</v>
      </c>
      <c r="C5327" s="27">
        <v>0</v>
      </c>
      <c r="D5327" s="27">
        <v>0</v>
      </c>
      <c r="E5327" s="27">
        <v>0</v>
      </c>
      <c r="F5327" s="27">
        <v>0</v>
      </c>
      <c r="G5327" s="27">
        <v>1</v>
      </c>
      <c r="H5327" s="27">
        <v>1</v>
      </c>
      <c r="I5327" s="27">
        <v>0</v>
      </c>
      <c r="J5327" s="27">
        <v>1</v>
      </c>
      <c r="K5327" s="27">
        <v>2</v>
      </c>
      <c r="L5327" s="27">
        <v>1</v>
      </c>
      <c r="M5327" s="27">
        <v>1</v>
      </c>
      <c r="N5327" s="27">
        <v>0</v>
      </c>
      <c r="O5327" s="27">
        <v>0</v>
      </c>
      <c r="P5327" s="27">
        <v>68919000000</v>
      </c>
      <c r="Q5327" s="27">
        <v>68905071521.456436</v>
      </c>
      <c r="R5327" s="27">
        <v>0</v>
      </c>
      <c r="S5327" s="27">
        <v>1</v>
      </c>
      <c r="T5327" s="33">
        <v>0.821813335342235</v>
      </c>
      <c r="U5327" s="27"/>
      <c r="V5327" s="27"/>
      <c r="W5327" s="27"/>
      <c r="X5327" s="27">
        <v>423000000</v>
      </c>
      <c r="Y5327" s="27"/>
      <c r="Z5327" s="27">
        <v>0</v>
      </c>
    </row>
    <row r="5328" spans="1:26">
      <c r="A5328" s="27">
        <v>2016</v>
      </c>
      <c r="B5328" t="s">
        <v>79</v>
      </c>
      <c r="C5328" s="27">
        <v>0</v>
      </c>
      <c r="D5328" s="27">
        <v>0</v>
      </c>
      <c r="E5328" s="27">
        <v>0</v>
      </c>
      <c r="F5328" s="27">
        <v>0</v>
      </c>
      <c r="G5328" s="27">
        <v>1</v>
      </c>
      <c r="H5328" s="27">
        <v>1</v>
      </c>
      <c r="I5328" s="27">
        <v>0</v>
      </c>
      <c r="J5328" s="27">
        <v>1</v>
      </c>
      <c r="K5328" s="27">
        <v>2</v>
      </c>
      <c r="L5328" s="27">
        <v>1</v>
      </c>
      <c r="M5328" s="27">
        <v>1</v>
      </c>
      <c r="N5328" s="27">
        <v>0</v>
      </c>
      <c r="O5328" s="27">
        <v>0</v>
      </c>
      <c r="P5328" s="27">
        <v>65941000000</v>
      </c>
      <c r="Q5328" s="27">
        <v>66824447334.200272</v>
      </c>
      <c r="R5328" s="27">
        <v>0</v>
      </c>
      <c r="S5328" s="27">
        <v>1</v>
      </c>
      <c r="T5328" s="33">
        <v>0.86004996979414983</v>
      </c>
      <c r="U5328" s="27"/>
      <c r="V5328" s="27"/>
      <c r="W5328" s="27"/>
      <c r="X5328" s="27">
        <v>339000000</v>
      </c>
      <c r="Y5328" s="27"/>
      <c r="Z5328" s="27">
        <v>0</v>
      </c>
    </row>
    <row r="5329" spans="1:26">
      <c r="A5329" s="27">
        <v>2017</v>
      </c>
      <c r="B5329" t="s">
        <v>79</v>
      </c>
      <c r="C5329" s="27">
        <v>3600000000</v>
      </c>
      <c r="D5329" s="27">
        <v>900000000</v>
      </c>
      <c r="E5329" s="27">
        <v>3600000000</v>
      </c>
      <c r="F5329" s="27">
        <v>3600000000</v>
      </c>
      <c r="G5329" s="27">
        <v>1</v>
      </c>
      <c r="H5329" s="27">
        <v>1</v>
      </c>
      <c r="I5329" s="27">
        <v>0</v>
      </c>
      <c r="J5329" s="27">
        <v>1</v>
      </c>
      <c r="K5329" s="27">
        <v>2</v>
      </c>
      <c r="L5329" s="27">
        <v>1</v>
      </c>
      <c r="M5329" s="27">
        <v>1</v>
      </c>
      <c r="N5329" s="27">
        <v>0</v>
      </c>
      <c r="O5329" s="27">
        <v>0</v>
      </c>
      <c r="P5329" s="27">
        <v>70784000000</v>
      </c>
      <c r="Q5329" s="27">
        <v>72642652795.838745</v>
      </c>
      <c r="R5329" s="27">
        <v>1</v>
      </c>
      <c r="S5329" s="27">
        <v>1</v>
      </c>
      <c r="T5329" s="33">
        <v>0.90809244833766045</v>
      </c>
      <c r="U5329" s="27"/>
      <c r="V5329" s="27"/>
      <c r="W5329" s="27"/>
      <c r="X5329" s="27">
        <v>256000000</v>
      </c>
      <c r="Y5329" s="27"/>
      <c r="Z5329" s="27">
        <v>0</v>
      </c>
    </row>
    <row r="5330" spans="1:26">
      <c r="A5330" s="27">
        <v>1950</v>
      </c>
      <c r="B5330" t="s">
        <v>29</v>
      </c>
      <c r="C5330" s="27"/>
      <c r="D5330" s="27"/>
      <c r="E5330" s="27"/>
      <c r="F5330" s="27">
        <v>0</v>
      </c>
      <c r="G5330" s="27">
        <v>1</v>
      </c>
      <c r="H5330" s="27">
        <v>1</v>
      </c>
      <c r="I5330" s="27">
        <v>0</v>
      </c>
      <c r="J5330" s="27">
        <v>0</v>
      </c>
      <c r="K5330" s="27">
        <v>2</v>
      </c>
      <c r="L5330" s="27">
        <v>1</v>
      </c>
      <c r="M5330" s="27">
        <v>0</v>
      </c>
      <c r="N5330" s="27">
        <v>1</v>
      </c>
      <c r="O5330" s="27">
        <v>0</v>
      </c>
      <c r="P5330" s="27"/>
      <c r="Q5330" s="27"/>
      <c r="R5330" s="27">
        <v>0</v>
      </c>
      <c r="S5330" s="27">
        <v>0</v>
      </c>
      <c r="T5330" s="33">
        <v>1.287837882863923</v>
      </c>
      <c r="U5330" s="27"/>
      <c r="V5330" s="27"/>
      <c r="W5330" s="27"/>
      <c r="X5330" s="27"/>
      <c r="Y5330" s="27"/>
      <c r="Z5330" s="27">
        <v>1</v>
      </c>
    </row>
    <row r="5331" spans="1:26">
      <c r="A5331" s="27">
        <v>1951</v>
      </c>
      <c r="B5331" t="s">
        <v>29</v>
      </c>
      <c r="C5331" s="27"/>
      <c r="D5331" s="27"/>
      <c r="E5331" s="27"/>
      <c r="F5331" s="27">
        <v>0</v>
      </c>
      <c r="G5331" s="27">
        <v>1</v>
      </c>
      <c r="H5331" s="27">
        <v>1</v>
      </c>
      <c r="I5331" s="27">
        <v>0</v>
      </c>
      <c r="J5331" s="27">
        <v>0</v>
      </c>
      <c r="K5331" s="27">
        <v>2</v>
      </c>
      <c r="L5331" s="27">
        <v>1</v>
      </c>
      <c r="M5331" s="27">
        <v>0</v>
      </c>
      <c r="N5331" s="27">
        <v>1</v>
      </c>
      <c r="O5331" s="27">
        <v>0</v>
      </c>
      <c r="P5331" s="27"/>
      <c r="Q5331" s="27"/>
      <c r="R5331" s="27">
        <v>0</v>
      </c>
      <c r="S5331" s="27">
        <v>1</v>
      </c>
      <c r="T5331" s="33">
        <v>1.3439935487765553</v>
      </c>
      <c r="U5331" s="27"/>
      <c r="V5331" s="27"/>
      <c r="W5331" s="27"/>
      <c r="X5331" s="27"/>
      <c r="Y5331" s="27"/>
      <c r="Z5331" s="27">
        <v>1</v>
      </c>
    </row>
    <row r="5332" spans="1:26">
      <c r="A5332" s="27">
        <v>1952</v>
      </c>
      <c r="B5332" t="s">
        <v>29</v>
      </c>
      <c r="C5332" s="27"/>
      <c r="D5332" s="27"/>
      <c r="E5332" s="27"/>
      <c r="F5332" s="27">
        <v>0</v>
      </c>
      <c r="G5332" s="27">
        <v>1</v>
      </c>
      <c r="H5332" s="27">
        <v>1</v>
      </c>
      <c r="I5332" s="27">
        <v>0</v>
      </c>
      <c r="J5332" s="27">
        <v>0</v>
      </c>
      <c r="K5332" s="27">
        <v>2</v>
      </c>
      <c r="L5332" s="27">
        <v>1</v>
      </c>
      <c r="M5332" s="27">
        <v>0</v>
      </c>
      <c r="N5332" s="27">
        <v>1</v>
      </c>
      <c r="O5332" s="27">
        <v>0</v>
      </c>
      <c r="P5332" s="27"/>
      <c r="Q5332" s="27"/>
      <c r="R5332" s="27">
        <v>0</v>
      </c>
      <c r="S5332" s="27">
        <v>1</v>
      </c>
      <c r="T5332" s="33">
        <v>1.1861288455441423</v>
      </c>
      <c r="U5332" s="27"/>
      <c r="V5332" s="27"/>
      <c r="W5332" s="27"/>
      <c r="X5332" s="27"/>
      <c r="Y5332" s="27"/>
      <c r="Z5332" s="27">
        <v>1</v>
      </c>
    </row>
    <row r="5333" spans="1:26">
      <c r="A5333" s="27">
        <v>1953</v>
      </c>
      <c r="B5333" t="s">
        <v>29</v>
      </c>
      <c r="C5333" s="27"/>
      <c r="D5333" s="27"/>
      <c r="E5333" s="27"/>
      <c r="F5333" s="27">
        <v>0</v>
      </c>
      <c r="G5333" s="27">
        <v>1</v>
      </c>
      <c r="H5333" s="27">
        <v>1</v>
      </c>
      <c r="I5333" s="27">
        <v>0</v>
      </c>
      <c r="J5333" s="27">
        <v>0</v>
      </c>
      <c r="K5333" s="27">
        <v>2</v>
      </c>
      <c r="L5333" s="27">
        <v>1</v>
      </c>
      <c r="M5333" s="27">
        <v>0</v>
      </c>
      <c r="N5333" s="27">
        <v>1</v>
      </c>
      <c r="O5333" s="27">
        <v>0</v>
      </c>
      <c r="P5333" s="27"/>
      <c r="Q5333" s="27"/>
      <c r="R5333" s="27">
        <v>0</v>
      </c>
      <c r="S5333" s="27">
        <v>1</v>
      </c>
      <c r="T5333" s="33">
        <v>1.1355764645766917</v>
      </c>
      <c r="U5333" s="27"/>
      <c r="V5333" s="27"/>
      <c r="W5333" s="27"/>
      <c r="X5333" s="27"/>
      <c r="Y5333" s="27"/>
      <c r="Z5333" s="27">
        <v>1</v>
      </c>
    </row>
    <row r="5334" spans="1:26">
      <c r="A5334" s="27">
        <v>1954</v>
      </c>
      <c r="B5334" t="s">
        <v>29</v>
      </c>
      <c r="C5334" s="27"/>
      <c r="D5334" s="27"/>
      <c r="E5334" s="27"/>
      <c r="F5334" s="27">
        <v>0</v>
      </c>
      <c r="G5334" s="27">
        <v>1</v>
      </c>
      <c r="H5334" s="27">
        <v>1</v>
      </c>
      <c r="I5334" s="27">
        <v>0</v>
      </c>
      <c r="J5334" s="27">
        <v>0</v>
      </c>
      <c r="K5334" s="27">
        <v>2</v>
      </c>
      <c r="L5334" s="27">
        <v>1</v>
      </c>
      <c r="M5334" s="27">
        <v>0</v>
      </c>
      <c r="N5334" s="27">
        <v>1</v>
      </c>
      <c r="O5334" s="27">
        <v>0</v>
      </c>
      <c r="P5334" s="27"/>
      <c r="Q5334" s="27"/>
      <c r="R5334" s="27">
        <v>0</v>
      </c>
      <c r="S5334" s="27">
        <v>1</v>
      </c>
      <c r="T5334" s="33">
        <v>1.2456557755316726</v>
      </c>
      <c r="U5334" s="27"/>
      <c r="V5334" s="27"/>
      <c r="W5334" s="27"/>
      <c r="X5334" s="27"/>
      <c r="Y5334" s="27"/>
      <c r="Z5334" s="27">
        <v>1</v>
      </c>
    </row>
    <row r="5335" spans="1:26">
      <c r="A5335" s="27">
        <v>1955</v>
      </c>
      <c r="B5335" t="s">
        <v>29</v>
      </c>
      <c r="C5335" s="27"/>
      <c r="D5335" s="27"/>
      <c r="E5335" s="27"/>
      <c r="F5335" s="27">
        <v>0</v>
      </c>
      <c r="G5335" s="27">
        <v>1</v>
      </c>
      <c r="H5335" s="27">
        <v>1</v>
      </c>
      <c r="I5335" s="27">
        <v>0</v>
      </c>
      <c r="J5335" s="27">
        <v>0</v>
      </c>
      <c r="K5335" s="27">
        <v>2</v>
      </c>
      <c r="L5335" s="27">
        <v>1</v>
      </c>
      <c r="M5335" s="27">
        <v>0</v>
      </c>
      <c r="N5335" s="27">
        <v>1</v>
      </c>
      <c r="O5335" s="27">
        <v>0</v>
      </c>
      <c r="P5335" s="27"/>
      <c r="Q5335" s="27"/>
      <c r="R5335" s="27">
        <v>0</v>
      </c>
      <c r="S5335" s="27">
        <v>1</v>
      </c>
      <c r="T5335" s="33">
        <v>1.2093425125419712</v>
      </c>
      <c r="U5335" s="27"/>
      <c r="V5335" s="27"/>
      <c r="W5335" s="27"/>
      <c r="X5335" s="27"/>
      <c r="Y5335" s="27"/>
      <c r="Z5335" s="27">
        <v>1</v>
      </c>
    </row>
    <row r="5336" spans="1:26">
      <c r="A5336" s="27">
        <v>1956</v>
      </c>
      <c r="B5336" t="s">
        <v>29</v>
      </c>
      <c r="C5336" s="27"/>
      <c r="D5336" s="27"/>
      <c r="E5336" s="27"/>
      <c r="F5336" s="27">
        <v>0</v>
      </c>
      <c r="G5336" s="27">
        <v>1</v>
      </c>
      <c r="H5336" s="27">
        <v>1</v>
      </c>
      <c r="I5336" s="27">
        <v>0</v>
      </c>
      <c r="J5336" s="27">
        <v>0</v>
      </c>
      <c r="K5336" s="27">
        <v>2</v>
      </c>
      <c r="L5336" s="27">
        <v>1</v>
      </c>
      <c r="M5336" s="27">
        <v>0</v>
      </c>
      <c r="N5336" s="27">
        <v>1</v>
      </c>
      <c r="O5336" s="27">
        <v>0</v>
      </c>
      <c r="P5336" s="27"/>
      <c r="Q5336" s="27"/>
      <c r="R5336" s="27">
        <v>0</v>
      </c>
      <c r="S5336" s="27">
        <v>1</v>
      </c>
      <c r="T5336" s="33">
        <v>1.188247729709901</v>
      </c>
      <c r="U5336" s="27"/>
      <c r="V5336" s="27"/>
      <c r="W5336" s="27"/>
      <c r="X5336" s="27"/>
      <c r="Y5336" s="27"/>
      <c r="Z5336" s="27">
        <v>1</v>
      </c>
    </row>
    <row r="5337" spans="1:26">
      <c r="A5337" s="27">
        <v>1957</v>
      </c>
      <c r="B5337" t="s">
        <v>29</v>
      </c>
      <c r="C5337" s="27"/>
      <c r="D5337" s="27"/>
      <c r="E5337" s="27"/>
      <c r="F5337" s="27">
        <v>0</v>
      </c>
      <c r="G5337" s="27">
        <v>1</v>
      </c>
      <c r="H5337" s="27">
        <v>1</v>
      </c>
      <c r="I5337" s="27">
        <v>0</v>
      </c>
      <c r="J5337" s="27">
        <v>0</v>
      </c>
      <c r="K5337" s="27">
        <v>2</v>
      </c>
      <c r="L5337" s="27">
        <v>1</v>
      </c>
      <c r="M5337" s="27">
        <v>0</v>
      </c>
      <c r="N5337" s="27">
        <v>1</v>
      </c>
      <c r="O5337" s="27">
        <v>0</v>
      </c>
      <c r="P5337" s="27"/>
      <c r="Q5337" s="27"/>
      <c r="R5337" s="27">
        <v>0</v>
      </c>
      <c r="S5337" s="27">
        <v>1</v>
      </c>
      <c r="T5337" s="33">
        <v>1.1056830722153153</v>
      </c>
      <c r="U5337" s="27"/>
      <c r="V5337" s="27"/>
      <c r="W5337" s="27"/>
      <c r="X5337" s="27"/>
      <c r="Y5337" s="27"/>
      <c r="Z5337" s="27">
        <v>1</v>
      </c>
    </row>
    <row r="5338" spans="1:26">
      <c r="A5338" s="27">
        <v>1958</v>
      </c>
      <c r="B5338" t="s">
        <v>29</v>
      </c>
      <c r="C5338" s="27"/>
      <c r="D5338" s="27"/>
      <c r="E5338" s="27"/>
      <c r="F5338" s="27">
        <v>0</v>
      </c>
      <c r="G5338" s="27">
        <v>1</v>
      </c>
      <c r="H5338" s="27">
        <v>1</v>
      </c>
      <c r="I5338" s="27">
        <v>0</v>
      </c>
      <c r="J5338" s="27">
        <v>0</v>
      </c>
      <c r="K5338" s="27">
        <v>2</v>
      </c>
      <c r="L5338" s="27">
        <v>1</v>
      </c>
      <c r="M5338" s="27">
        <v>0</v>
      </c>
      <c r="N5338" s="27">
        <v>1</v>
      </c>
      <c r="O5338" s="27">
        <v>0</v>
      </c>
      <c r="P5338" s="27"/>
      <c r="Q5338" s="27"/>
      <c r="R5338" s="27">
        <v>0</v>
      </c>
      <c r="S5338" s="27">
        <v>1</v>
      </c>
      <c r="T5338" s="33">
        <v>1.0176220702015186</v>
      </c>
      <c r="U5338" s="27"/>
      <c r="V5338" s="27"/>
      <c r="W5338" s="27"/>
      <c r="X5338" s="27"/>
      <c r="Y5338" s="27"/>
      <c r="Z5338" s="27">
        <v>1</v>
      </c>
    </row>
    <row r="5339" spans="1:26">
      <c r="A5339" s="27">
        <v>1959</v>
      </c>
      <c r="B5339" t="s">
        <v>29</v>
      </c>
      <c r="C5339" s="27"/>
      <c r="D5339" s="27"/>
      <c r="E5339" s="27"/>
      <c r="F5339" s="27">
        <v>0</v>
      </c>
      <c r="G5339" s="27">
        <v>1</v>
      </c>
      <c r="H5339" s="27">
        <v>1</v>
      </c>
      <c r="I5339" s="27">
        <v>0</v>
      </c>
      <c r="J5339" s="27">
        <v>0</v>
      </c>
      <c r="K5339" s="27">
        <v>2</v>
      </c>
      <c r="L5339" s="27">
        <v>1</v>
      </c>
      <c r="M5339" s="27">
        <v>0</v>
      </c>
      <c r="N5339" s="27">
        <v>1</v>
      </c>
      <c r="O5339" s="27">
        <v>0</v>
      </c>
      <c r="P5339" s="27"/>
      <c r="Q5339" s="27"/>
      <c r="R5339" s="27">
        <v>0</v>
      </c>
      <c r="S5339" s="27">
        <v>1</v>
      </c>
      <c r="T5339" s="33">
        <v>1.0157995537348996</v>
      </c>
      <c r="U5339" s="27"/>
      <c r="V5339" s="27"/>
      <c r="W5339" s="27"/>
      <c r="X5339" s="27"/>
      <c r="Y5339" s="27"/>
      <c r="Z5339" s="27">
        <v>1</v>
      </c>
    </row>
    <row r="5340" spans="1:26">
      <c r="A5340" s="27">
        <v>1960</v>
      </c>
      <c r="B5340" t="s">
        <v>29</v>
      </c>
      <c r="C5340" s="27"/>
      <c r="D5340" s="27"/>
      <c r="E5340" s="27"/>
      <c r="F5340" s="27">
        <v>0</v>
      </c>
      <c r="G5340" s="27">
        <v>1</v>
      </c>
      <c r="H5340" s="27">
        <v>1</v>
      </c>
      <c r="I5340" s="27">
        <v>0</v>
      </c>
      <c r="J5340" s="27">
        <v>0</v>
      </c>
      <c r="K5340" s="27">
        <v>2</v>
      </c>
      <c r="L5340" s="27">
        <v>1</v>
      </c>
      <c r="M5340" s="27">
        <v>0</v>
      </c>
      <c r="N5340" s="27">
        <v>1</v>
      </c>
      <c r="O5340" s="27">
        <v>0</v>
      </c>
      <c r="P5340" s="27"/>
      <c r="Q5340" s="27">
        <v>3707055900.8819828</v>
      </c>
      <c r="R5340" s="27">
        <v>0</v>
      </c>
      <c r="S5340" s="27">
        <v>1</v>
      </c>
      <c r="T5340" s="33">
        <v>0.99364431383616725</v>
      </c>
      <c r="U5340" s="27"/>
      <c r="V5340" s="27"/>
      <c r="W5340" s="27"/>
      <c r="X5340" s="27"/>
      <c r="Y5340" s="27"/>
      <c r="Z5340" s="27">
        <v>1</v>
      </c>
    </row>
    <row r="5341" spans="1:26">
      <c r="A5341" s="27">
        <v>1961</v>
      </c>
      <c r="B5341" t="s">
        <v>29</v>
      </c>
      <c r="C5341" s="27"/>
      <c r="D5341" s="27"/>
      <c r="E5341" s="27"/>
      <c r="F5341" s="27">
        <v>0</v>
      </c>
      <c r="G5341" s="27">
        <v>1</v>
      </c>
      <c r="H5341" s="27">
        <v>1</v>
      </c>
      <c r="I5341" s="27">
        <v>0</v>
      </c>
      <c r="J5341" s="27">
        <v>0</v>
      </c>
      <c r="K5341" s="27">
        <v>2</v>
      </c>
      <c r="L5341" s="27">
        <v>1</v>
      </c>
      <c r="M5341" s="27">
        <v>0</v>
      </c>
      <c r="N5341" s="27">
        <v>1</v>
      </c>
      <c r="O5341" s="27">
        <v>0</v>
      </c>
      <c r="P5341" s="27"/>
      <c r="Q5341" s="27">
        <v>4054599181.0163798</v>
      </c>
      <c r="R5341" s="27">
        <v>0</v>
      </c>
      <c r="S5341" s="27">
        <v>1</v>
      </c>
      <c r="T5341" s="33">
        <v>0.97346733996739376</v>
      </c>
      <c r="U5341" s="27"/>
      <c r="V5341" s="27"/>
      <c r="W5341" s="27"/>
      <c r="X5341" s="27"/>
      <c r="Y5341" s="27"/>
      <c r="Z5341" s="27">
        <v>1</v>
      </c>
    </row>
    <row r="5342" spans="1:26">
      <c r="A5342" s="27">
        <v>1962</v>
      </c>
      <c r="B5342" t="s">
        <v>29</v>
      </c>
      <c r="C5342" s="27"/>
      <c r="D5342" s="27"/>
      <c r="E5342" s="27"/>
      <c r="F5342" s="27">
        <v>0</v>
      </c>
      <c r="G5342" s="27">
        <v>1</v>
      </c>
      <c r="H5342" s="27">
        <v>1</v>
      </c>
      <c r="I5342" s="27">
        <v>0</v>
      </c>
      <c r="J5342" s="27">
        <v>0</v>
      </c>
      <c r="K5342" s="27">
        <v>2</v>
      </c>
      <c r="L5342" s="27">
        <v>1</v>
      </c>
      <c r="M5342" s="27">
        <v>0</v>
      </c>
      <c r="N5342" s="27">
        <v>1</v>
      </c>
      <c r="O5342" s="27">
        <v>0</v>
      </c>
      <c r="P5342" s="27"/>
      <c r="Q5342" s="27">
        <v>4233095590.0881987</v>
      </c>
      <c r="R5342" s="27">
        <v>0</v>
      </c>
      <c r="S5342" s="27">
        <v>1</v>
      </c>
      <c r="T5342" s="33">
        <v>0.97699079984331827</v>
      </c>
      <c r="U5342" s="27"/>
      <c r="V5342" s="27"/>
      <c r="W5342" s="27"/>
      <c r="X5342" s="27"/>
      <c r="Y5342" s="27"/>
      <c r="Z5342" s="27">
        <v>1</v>
      </c>
    </row>
    <row r="5343" spans="1:26">
      <c r="A5343" s="27">
        <v>1963</v>
      </c>
      <c r="B5343" t="s">
        <v>29</v>
      </c>
      <c r="C5343" s="27"/>
      <c r="D5343" s="27"/>
      <c r="E5343" s="27"/>
      <c r="F5343" s="27">
        <v>0</v>
      </c>
      <c r="G5343" s="27">
        <v>1</v>
      </c>
      <c r="H5343" s="27">
        <v>1</v>
      </c>
      <c r="I5343" s="27">
        <v>0</v>
      </c>
      <c r="J5343" s="27">
        <v>0</v>
      </c>
      <c r="K5343" s="27">
        <v>2</v>
      </c>
      <c r="L5343" s="27">
        <v>1</v>
      </c>
      <c r="M5343" s="27">
        <v>0</v>
      </c>
      <c r="N5343" s="27">
        <v>1</v>
      </c>
      <c r="O5343" s="27">
        <v>0</v>
      </c>
      <c r="P5343" s="27"/>
      <c r="Q5343" s="27">
        <v>4540529105.4178925</v>
      </c>
      <c r="R5343" s="27">
        <v>0</v>
      </c>
      <c r="S5343" s="27">
        <v>1</v>
      </c>
      <c r="T5343" s="33">
        <v>0.98866747285419376</v>
      </c>
      <c r="U5343" s="27"/>
      <c r="V5343" s="27"/>
      <c r="W5343" s="27"/>
      <c r="X5343" s="27"/>
      <c r="Y5343" s="27"/>
      <c r="Z5343" s="27">
        <v>1</v>
      </c>
    </row>
    <row r="5344" spans="1:26">
      <c r="A5344" s="27">
        <v>1964</v>
      </c>
      <c r="B5344" t="s">
        <v>29</v>
      </c>
      <c r="C5344" s="27"/>
      <c r="D5344" s="27"/>
      <c r="E5344" s="27"/>
      <c r="F5344" s="27">
        <v>0</v>
      </c>
      <c r="G5344" s="27">
        <v>1</v>
      </c>
      <c r="H5344" s="27">
        <v>1</v>
      </c>
      <c r="I5344" s="27">
        <v>0</v>
      </c>
      <c r="J5344" s="27">
        <v>0</v>
      </c>
      <c r="K5344" s="27">
        <v>2</v>
      </c>
      <c r="L5344" s="27">
        <v>1</v>
      </c>
      <c r="M5344" s="27">
        <v>0</v>
      </c>
      <c r="N5344" s="27">
        <v>1</v>
      </c>
      <c r="O5344" s="27">
        <v>0</v>
      </c>
      <c r="P5344" s="27"/>
      <c r="Q5344" s="27">
        <v>5130407727.8454437</v>
      </c>
      <c r="R5344" s="27">
        <v>0</v>
      </c>
      <c r="S5344" s="27">
        <v>1</v>
      </c>
      <c r="T5344" s="33">
        <v>1.0337554660061781</v>
      </c>
      <c r="U5344" s="27"/>
      <c r="V5344" s="27"/>
      <c r="W5344" s="27"/>
      <c r="X5344" s="27"/>
      <c r="Y5344" s="27"/>
      <c r="Z5344" s="27">
        <v>1</v>
      </c>
    </row>
    <row r="5345" spans="1:26">
      <c r="A5345" s="27">
        <v>1965</v>
      </c>
      <c r="B5345" t="s">
        <v>29</v>
      </c>
      <c r="C5345" s="27"/>
      <c r="D5345" s="27"/>
      <c r="E5345" s="27"/>
      <c r="F5345" s="27">
        <v>56000000</v>
      </c>
      <c r="G5345" s="27">
        <v>1</v>
      </c>
      <c r="H5345" s="27">
        <v>1</v>
      </c>
      <c r="I5345" s="27">
        <v>0</v>
      </c>
      <c r="J5345" s="27">
        <v>0</v>
      </c>
      <c r="K5345" s="27">
        <v>2</v>
      </c>
      <c r="L5345" s="27">
        <v>1</v>
      </c>
      <c r="M5345" s="27">
        <v>0</v>
      </c>
      <c r="N5345" s="27">
        <v>1</v>
      </c>
      <c r="O5345" s="27">
        <v>0</v>
      </c>
      <c r="P5345" s="27"/>
      <c r="Q5345" s="27">
        <v>5884712095.7580862</v>
      </c>
      <c r="R5345" s="27">
        <v>1</v>
      </c>
      <c r="S5345" s="27">
        <v>1</v>
      </c>
      <c r="T5345" s="33">
        <v>1.0227515959565798</v>
      </c>
      <c r="U5345" s="27"/>
      <c r="V5345" s="27"/>
      <c r="W5345" s="27"/>
      <c r="X5345" s="27"/>
      <c r="Y5345" s="27"/>
      <c r="Z5345" s="27">
        <v>1</v>
      </c>
    </row>
    <row r="5346" spans="1:26">
      <c r="A5346" s="27">
        <v>1966</v>
      </c>
      <c r="B5346" t="s">
        <v>29</v>
      </c>
      <c r="C5346" s="27"/>
      <c r="D5346" s="27"/>
      <c r="E5346" s="27"/>
      <c r="F5346" s="27">
        <v>0</v>
      </c>
      <c r="G5346" s="27">
        <v>1</v>
      </c>
      <c r="H5346" s="27">
        <v>1</v>
      </c>
      <c r="I5346" s="27">
        <v>0</v>
      </c>
      <c r="J5346" s="27">
        <v>0</v>
      </c>
      <c r="K5346" s="27">
        <v>2</v>
      </c>
      <c r="L5346" s="27">
        <v>1</v>
      </c>
      <c r="M5346" s="27">
        <v>0</v>
      </c>
      <c r="N5346" s="27">
        <v>1</v>
      </c>
      <c r="O5346" s="27">
        <v>0</v>
      </c>
      <c r="P5346" s="27"/>
      <c r="Q5346" s="27">
        <v>6466610751.7849646</v>
      </c>
      <c r="R5346" s="27">
        <v>1</v>
      </c>
      <c r="S5346" s="27">
        <v>1</v>
      </c>
      <c r="T5346" s="33">
        <v>1.060453919000093</v>
      </c>
      <c r="U5346" s="27"/>
      <c r="V5346" s="27"/>
      <c r="W5346" s="27"/>
      <c r="X5346" s="27"/>
      <c r="Y5346" s="27"/>
      <c r="Z5346" s="27">
        <v>1</v>
      </c>
    </row>
    <row r="5347" spans="1:26">
      <c r="A5347" s="27">
        <v>1967</v>
      </c>
      <c r="B5347" t="s">
        <v>29</v>
      </c>
      <c r="C5347" s="27"/>
      <c r="D5347" s="27"/>
      <c r="E5347" s="27"/>
      <c r="F5347" s="27">
        <v>9000000</v>
      </c>
      <c r="G5347" s="27">
        <v>1</v>
      </c>
      <c r="H5347" s="27">
        <v>1</v>
      </c>
      <c r="I5347" s="27">
        <v>0</v>
      </c>
      <c r="J5347" s="27">
        <v>0</v>
      </c>
      <c r="K5347" s="27">
        <v>2</v>
      </c>
      <c r="L5347" s="27">
        <v>1</v>
      </c>
      <c r="M5347" s="27">
        <v>0</v>
      </c>
      <c r="N5347" s="27">
        <v>1</v>
      </c>
      <c r="O5347" s="27">
        <v>0</v>
      </c>
      <c r="P5347" s="27"/>
      <c r="Q5347" s="27">
        <v>7403821902.5619497</v>
      </c>
      <c r="R5347" s="27">
        <v>1</v>
      </c>
      <c r="S5347" s="27">
        <v>1</v>
      </c>
      <c r="T5347" s="33">
        <v>1.0100991944882907</v>
      </c>
      <c r="U5347" s="27"/>
      <c r="V5347" s="27"/>
      <c r="W5347" s="27"/>
      <c r="X5347" s="27"/>
      <c r="Y5347" s="27"/>
      <c r="Z5347" s="27">
        <v>1</v>
      </c>
    </row>
    <row r="5348" spans="1:26">
      <c r="A5348" s="27">
        <v>1968</v>
      </c>
      <c r="B5348" t="s">
        <v>29</v>
      </c>
      <c r="C5348" s="27"/>
      <c r="D5348" s="27"/>
      <c r="E5348" s="27"/>
      <c r="F5348" s="27">
        <v>42000000</v>
      </c>
      <c r="G5348" s="27">
        <v>1</v>
      </c>
      <c r="H5348" s="27">
        <v>1</v>
      </c>
      <c r="I5348" s="27">
        <v>0</v>
      </c>
      <c r="J5348" s="27">
        <v>0</v>
      </c>
      <c r="K5348" s="27">
        <v>2</v>
      </c>
      <c r="L5348" s="27">
        <v>1</v>
      </c>
      <c r="M5348" s="27">
        <v>0</v>
      </c>
      <c r="N5348" s="27">
        <v>1</v>
      </c>
      <c r="O5348" s="27">
        <v>0</v>
      </c>
      <c r="P5348" s="27"/>
      <c r="Q5348" s="27">
        <v>8090088555.2288961</v>
      </c>
      <c r="R5348" s="27">
        <v>1</v>
      </c>
      <c r="S5348" s="27">
        <v>1</v>
      </c>
      <c r="T5348" s="33">
        <v>0.99765870157012104</v>
      </c>
      <c r="U5348" s="27"/>
      <c r="V5348" s="27"/>
      <c r="W5348" s="27"/>
      <c r="X5348" s="27"/>
      <c r="Y5348" s="27"/>
      <c r="Z5348" s="27">
        <v>1</v>
      </c>
    </row>
    <row r="5349" spans="1:26">
      <c r="A5349" s="27">
        <v>1969</v>
      </c>
      <c r="B5349" t="s">
        <v>29</v>
      </c>
      <c r="C5349" s="27"/>
      <c r="D5349" s="27"/>
      <c r="E5349" s="27"/>
      <c r="F5349" s="27">
        <v>0</v>
      </c>
      <c r="G5349" s="27">
        <v>1</v>
      </c>
      <c r="H5349" s="27">
        <v>1</v>
      </c>
      <c r="I5349" s="27">
        <v>0</v>
      </c>
      <c r="J5349" s="27">
        <v>0</v>
      </c>
      <c r="K5349" s="27">
        <v>2</v>
      </c>
      <c r="L5349" s="27">
        <v>1</v>
      </c>
      <c r="M5349" s="27">
        <v>0</v>
      </c>
      <c r="N5349" s="27">
        <v>1</v>
      </c>
      <c r="O5349" s="27">
        <v>0</v>
      </c>
      <c r="P5349" s="27"/>
      <c r="Q5349" s="27">
        <v>8632927257.4548512</v>
      </c>
      <c r="R5349" s="27">
        <v>1</v>
      </c>
      <c r="S5349" s="27">
        <v>1</v>
      </c>
      <c r="T5349" s="33">
        <v>1.0058077459461789</v>
      </c>
      <c r="U5349" s="27"/>
      <c r="V5349" s="27"/>
      <c r="W5349" s="27"/>
      <c r="X5349" s="27"/>
      <c r="Y5349" s="27"/>
      <c r="Z5349" s="27">
        <v>1</v>
      </c>
    </row>
    <row r="5350" spans="1:26">
      <c r="A5350" s="27">
        <v>1970</v>
      </c>
      <c r="B5350" t="s">
        <v>29</v>
      </c>
      <c r="C5350" s="27"/>
      <c r="D5350" s="27"/>
      <c r="E5350" s="27"/>
      <c r="F5350" s="27">
        <v>210000000</v>
      </c>
      <c r="G5350" s="27">
        <v>1</v>
      </c>
      <c r="H5350" s="27">
        <v>1</v>
      </c>
      <c r="I5350" s="27">
        <v>0</v>
      </c>
      <c r="J5350" s="27">
        <v>0</v>
      </c>
      <c r="K5350" s="27">
        <v>2</v>
      </c>
      <c r="L5350" s="27">
        <v>1</v>
      </c>
      <c r="M5350" s="27">
        <v>0</v>
      </c>
      <c r="N5350" s="27">
        <v>1</v>
      </c>
      <c r="O5350" s="27">
        <v>0</v>
      </c>
      <c r="P5350" s="27"/>
      <c r="Q5350" s="27">
        <v>10027088849.223019</v>
      </c>
      <c r="R5350" s="27">
        <v>1</v>
      </c>
      <c r="S5350" s="27">
        <v>1</v>
      </c>
      <c r="T5350" s="33">
        <v>1</v>
      </c>
      <c r="U5350" s="27">
        <v>45380000</v>
      </c>
      <c r="V5350" s="27">
        <v>329522000</v>
      </c>
      <c r="W5350" s="27">
        <v>280273000</v>
      </c>
      <c r="X5350" s="27"/>
      <c r="Y5350" s="27">
        <v>17000000</v>
      </c>
      <c r="Z5350" s="27">
        <v>1</v>
      </c>
    </row>
    <row r="5351" spans="1:26">
      <c r="A5351" s="27">
        <v>1971</v>
      </c>
      <c r="B5351" t="s">
        <v>29</v>
      </c>
      <c r="C5351" s="27"/>
      <c r="D5351" s="27"/>
      <c r="E5351" s="27"/>
      <c r="F5351" s="27">
        <v>0</v>
      </c>
      <c r="G5351" s="27">
        <v>1</v>
      </c>
      <c r="H5351" s="27">
        <v>1</v>
      </c>
      <c r="I5351" s="27">
        <v>0</v>
      </c>
      <c r="J5351" s="27">
        <v>0</v>
      </c>
      <c r="K5351" s="27">
        <v>2</v>
      </c>
      <c r="L5351" s="27">
        <v>1</v>
      </c>
      <c r="M5351" s="27">
        <v>0</v>
      </c>
      <c r="N5351" s="27">
        <v>1</v>
      </c>
      <c r="O5351" s="27">
        <v>0</v>
      </c>
      <c r="P5351" s="27"/>
      <c r="Q5351" s="27">
        <v>10602058189.836205</v>
      </c>
      <c r="R5351" s="27">
        <v>1</v>
      </c>
      <c r="S5351" s="27">
        <v>1</v>
      </c>
      <c r="T5351" s="33">
        <v>0.92761372871024128</v>
      </c>
      <c r="U5351" s="27">
        <v>46236000</v>
      </c>
      <c r="V5351" s="27">
        <v>346105000</v>
      </c>
      <c r="W5351" s="27">
        <v>313189000</v>
      </c>
      <c r="X5351" s="27"/>
      <c r="Y5351" s="27">
        <v>0</v>
      </c>
      <c r="Z5351" s="27">
        <v>1</v>
      </c>
    </row>
    <row r="5352" spans="1:26">
      <c r="A5352" s="27">
        <v>1972</v>
      </c>
      <c r="B5352" t="s">
        <v>29</v>
      </c>
      <c r="C5352" s="27"/>
      <c r="D5352" s="27"/>
      <c r="E5352" s="27"/>
      <c r="F5352" s="27">
        <v>90700000</v>
      </c>
      <c r="G5352" s="27">
        <v>1</v>
      </c>
      <c r="H5352" s="27">
        <v>1</v>
      </c>
      <c r="I5352" s="27">
        <v>0</v>
      </c>
      <c r="J5352" s="27">
        <v>0</v>
      </c>
      <c r="K5352" s="27">
        <v>2</v>
      </c>
      <c r="L5352" s="27">
        <v>1</v>
      </c>
      <c r="M5352" s="27">
        <v>0</v>
      </c>
      <c r="N5352" s="27">
        <v>1</v>
      </c>
      <c r="O5352" s="27">
        <v>0</v>
      </c>
      <c r="P5352" s="27"/>
      <c r="Q5352" s="27">
        <v>9309109764.077837</v>
      </c>
      <c r="R5352" s="27">
        <v>1</v>
      </c>
      <c r="S5352" s="27">
        <v>1</v>
      </c>
      <c r="T5352" s="33">
        <v>0.92122545142259926</v>
      </c>
      <c r="U5352" s="27">
        <v>120187000</v>
      </c>
      <c r="V5352" s="27">
        <v>327651000</v>
      </c>
      <c r="W5352" s="27">
        <v>365524000</v>
      </c>
      <c r="X5352" s="27"/>
      <c r="Y5352" s="27">
        <v>0</v>
      </c>
      <c r="Z5352" s="27">
        <v>1</v>
      </c>
    </row>
    <row r="5353" spans="1:26">
      <c r="A5353" s="27">
        <v>1973</v>
      </c>
      <c r="B5353" t="s">
        <v>29</v>
      </c>
      <c r="C5353" s="27"/>
      <c r="D5353" s="27"/>
      <c r="E5353" s="27"/>
      <c r="F5353" s="27">
        <v>0</v>
      </c>
      <c r="G5353" s="27">
        <v>1</v>
      </c>
      <c r="H5353" s="27">
        <v>1</v>
      </c>
      <c r="I5353" s="27">
        <v>0</v>
      </c>
      <c r="J5353" s="27">
        <v>0</v>
      </c>
      <c r="K5353" s="27">
        <v>2</v>
      </c>
      <c r="L5353" s="27">
        <v>1</v>
      </c>
      <c r="M5353" s="27">
        <v>0</v>
      </c>
      <c r="N5353" s="27">
        <v>1</v>
      </c>
      <c r="O5353" s="27">
        <v>0</v>
      </c>
      <c r="P5353" s="27"/>
      <c r="Q5353" s="27">
        <v>6324884129.3861713</v>
      </c>
      <c r="R5353" s="27">
        <v>1</v>
      </c>
      <c r="S5353" s="27">
        <v>1</v>
      </c>
      <c r="T5353" s="33">
        <v>1.2798279189511945</v>
      </c>
      <c r="U5353" s="27">
        <v>156614000</v>
      </c>
      <c r="V5353" s="27">
        <v>304520000</v>
      </c>
      <c r="W5353" s="27">
        <v>434252000</v>
      </c>
      <c r="X5353" s="27"/>
      <c r="Y5353" s="27">
        <v>0</v>
      </c>
      <c r="Z5353" s="27">
        <v>1</v>
      </c>
    </row>
    <row r="5354" spans="1:26">
      <c r="A5354" s="27">
        <v>1974</v>
      </c>
      <c r="B5354" t="s">
        <v>29</v>
      </c>
      <c r="C5354" s="27"/>
      <c r="D5354" s="27"/>
      <c r="E5354" s="27"/>
      <c r="F5354" s="27">
        <v>0</v>
      </c>
      <c r="G5354" s="27">
        <v>1</v>
      </c>
      <c r="H5354" s="27">
        <v>1</v>
      </c>
      <c r="I5354" s="27">
        <v>0</v>
      </c>
      <c r="J5354" s="27">
        <v>0</v>
      </c>
      <c r="K5354" s="27">
        <v>2</v>
      </c>
      <c r="L5354" s="27">
        <v>1</v>
      </c>
      <c r="M5354" s="27">
        <v>0</v>
      </c>
      <c r="N5354" s="27">
        <v>1</v>
      </c>
      <c r="O5354" s="27">
        <v>0</v>
      </c>
      <c r="P5354" s="27"/>
      <c r="Q5354" s="27">
        <v>8773030424.242424</v>
      </c>
      <c r="R5354" s="27">
        <v>1</v>
      </c>
      <c r="S5354" s="27">
        <v>1</v>
      </c>
      <c r="T5354" s="33">
        <v>1.2793035310212315</v>
      </c>
      <c r="U5354" s="27">
        <v>292474000</v>
      </c>
      <c r="V5354" s="27">
        <v>289705000</v>
      </c>
      <c r="W5354" s="27">
        <v>499794000</v>
      </c>
      <c r="X5354" s="27"/>
      <c r="Y5354" s="27">
        <v>0</v>
      </c>
      <c r="Z5354" s="27">
        <v>1</v>
      </c>
    </row>
    <row r="5355" spans="1:26">
      <c r="A5355" s="27">
        <v>1975</v>
      </c>
      <c r="B5355" t="s">
        <v>29</v>
      </c>
      <c r="C5355" s="27"/>
      <c r="D5355" s="27"/>
      <c r="E5355" s="27"/>
      <c r="F5355" s="27">
        <v>0</v>
      </c>
      <c r="G5355" s="27">
        <v>1</v>
      </c>
      <c r="H5355" s="27">
        <v>1</v>
      </c>
      <c r="I5355" s="27">
        <v>0</v>
      </c>
      <c r="J5355" s="27">
        <v>0</v>
      </c>
      <c r="K5355" s="27">
        <v>2</v>
      </c>
      <c r="L5355" s="27">
        <v>1</v>
      </c>
      <c r="M5355" s="27">
        <v>0</v>
      </c>
      <c r="N5355" s="27">
        <v>1</v>
      </c>
      <c r="O5355" s="27">
        <v>0</v>
      </c>
      <c r="P5355" s="27"/>
      <c r="Q5355" s="27">
        <v>11340000242.424242</v>
      </c>
      <c r="R5355" s="27">
        <v>1</v>
      </c>
      <c r="S5355" s="27">
        <v>1</v>
      </c>
      <c r="T5355" s="33">
        <v>0.94696688960437181</v>
      </c>
      <c r="U5355" s="27">
        <v>438322000</v>
      </c>
      <c r="V5355" s="27">
        <v>282720000</v>
      </c>
      <c r="W5355" s="27">
        <v>484044000</v>
      </c>
      <c r="X5355" s="27"/>
      <c r="Y5355" s="27">
        <v>7500000</v>
      </c>
      <c r="Z5355" s="27">
        <v>1</v>
      </c>
    </row>
    <row r="5356" spans="1:26">
      <c r="A5356" s="27">
        <v>1976</v>
      </c>
      <c r="B5356" t="s">
        <v>29</v>
      </c>
      <c r="C5356" s="27"/>
      <c r="D5356" s="27"/>
      <c r="E5356" s="27"/>
      <c r="F5356" s="27">
        <v>0</v>
      </c>
      <c r="G5356" s="27">
        <v>1</v>
      </c>
      <c r="H5356" s="27">
        <v>1</v>
      </c>
      <c r="I5356" s="27">
        <v>0</v>
      </c>
      <c r="J5356" s="27">
        <v>0</v>
      </c>
      <c r="K5356" s="27">
        <v>2</v>
      </c>
      <c r="L5356" s="27">
        <v>1</v>
      </c>
      <c r="M5356" s="27">
        <v>0</v>
      </c>
      <c r="N5356" s="27">
        <v>1</v>
      </c>
      <c r="O5356" s="27">
        <v>0</v>
      </c>
      <c r="P5356" s="27"/>
      <c r="Q5356" s="27">
        <v>13338484979.797979</v>
      </c>
      <c r="R5356" s="27">
        <v>1</v>
      </c>
      <c r="S5356" s="27">
        <v>1</v>
      </c>
      <c r="T5356" s="33">
        <v>1.0219497573337515</v>
      </c>
      <c r="U5356" s="27">
        <v>552690663.79999995</v>
      </c>
      <c r="V5356" s="27">
        <v>320139000</v>
      </c>
      <c r="W5356" s="27">
        <v>548774000</v>
      </c>
      <c r="X5356" s="27"/>
      <c r="Y5356" s="27">
        <v>0</v>
      </c>
      <c r="Z5356" s="27">
        <v>1</v>
      </c>
    </row>
    <row r="5357" spans="1:26">
      <c r="A5357" s="27">
        <v>1977</v>
      </c>
      <c r="B5357" t="s">
        <v>29</v>
      </c>
      <c r="C5357" s="27"/>
      <c r="D5357" s="27"/>
      <c r="E5357" s="27"/>
      <c r="F5357" s="27">
        <v>0</v>
      </c>
      <c r="G5357" s="27">
        <v>1</v>
      </c>
      <c r="H5357" s="27">
        <v>1</v>
      </c>
      <c r="I5357" s="27">
        <v>0</v>
      </c>
      <c r="J5357" s="27">
        <v>0</v>
      </c>
      <c r="K5357" s="27">
        <v>2</v>
      </c>
      <c r="L5357" s="27">
        <v>1</v>
      </c>
      <c r="M5357" s="27">
        <v>0</v>
      </c>
      <c r="N5357" s="27">
        <v>1</v>
      </c>
      <c r="O5357" s="27">
        <v>0</v>
      </c>
      <c r="P5357" s="27"/>
      <c r="Q5357" s="27">
        <v>15126059646.464645</v>
      </c>
      <c r="R5357" s="27">
        <v>1</v>
      </c>
      <c r="S5357" s="27">
        <v>1</v>
      </c>
      <c r="T5357" s="33">
        <v>1.0409624303569636</v>
      </c>
      <c r="U5357" s="27">
        <v>606064978</v>
      </c>
      <c r="V5357" s="27">
        <v>328402000</v>
      </c>
      <c r="W5357" s="27">
        <v>623166000</v>
      </c>
      <c r="X5357" s="27"/>
      <c r="Y5357" s="27">
        <v>12000000</v>
      </c>
      <c r="Z5357" s="27">
        <v>1</v>
      </c>
    </row>
    <row r="5358" spans="1:26">
      <c r="A5358" s="27">
        <v>1978</v>
      </c>
      <c r="B5358" t="s">
        <v>29</v>
      </c>
      <c r="C5358" s="27"/>
      <c r="D5358" s="27"/>
      <c r="E5358" s="27"/>
      <c r="F5358" s="27">
        <v>0</v>
      </c>
      <c r="G5358" s="27">
        <v>1</v>
      </c>
      <c r="H5358" s="27">
        <v>1</v>
      </c>
      <c r="I5358" s="27">
        <v>0</v>
      </c>
      <c r="J5358" s="27">
        <v>0</v>
      </c>
      <c r="K5358" s="27">
        <v>2</v>
      </c>
      <c r="L5358" s="27">
        <v>1</v>
      </c>
      <c r="M5358" s="27">
        <v>0</v>
      </c>
      <c r="N5358" s="27">
        <v>1</v>
      </c>
      <c r="O5358" s="27">
        <v>0</v>
      </c>
      <c r="P5358" s="27"/>
      <c r="Q5358" s="27">
        <v>17820100626.262623</v>
      </c>
      <c r="R5358" s="27">
        <v>0</v>
      </c>
      <c r="S5358" s="27">
        <v>1</v>
      </c>
      <c r="T5358" s="33">
        <v>0.91734575384516981</v>
      </c>
      <c r="U5358" s="27">
        <v>641578477.39999998</v>
      </c>
      <c r="V5358" s="27">
        <v>333426000</v>
      </c>
      <c r="W5358" s="27">
        <v>677959000</v>
      </c>
      <c r="X5358" s="27"/>
      <c r="Y5358" s="27">
        <v>0</v>
      </c>
      <c r="Z5358" s="27">
        <v>1</v>
      </c>
    </row>
    <row r="5359" spans="1:26">
      <c r="A5359" s="27">
        <v>1979</v>
      </c>
      <c r="B5359" t="s">
        <v>29</v>
      </c>
      <c r="C5359" s="27"/>
      <c r="D5359" s="27"/>
      <c r="E5359" s="27"/>
      <c r="F5359" s="27">
        <v>0</v>
      </c>
      <c r="G5359" s="27">
        <v>1</v>
      </c>
      <c r="H5359" s="27">
        <v>1</v>
      </c>
      <c r="I5359" s="27">
        <v>0</v>
      </c>
      <c r="J5359" s="27">
        <v>0</v>
      </c>
      <c r="K5359" s="27">
        <v>2</v>
      </c>
      <c r="L5359" s="27">
        <v>1</v>
      </c>
      <c r="M5359" s="27">
        <v>0</v>
      </c>
      <c r="N5359" s="27">
        <v>1</v>
      </c>
      <c r="O5359" s="27">
        <v>0</v>
      </c>
      <c r="P5359" s="27"/>
      <c r="Q5359" s="27">
        <v>19707979303.030304</v>
      </c>
      <c r="R5359" s="27">
        <v>0</v>
      </c>
      <c r="S5359" s="27">
        <v>1</v>
      </c>
      <c r="T5359" s="33">
        <v>0.9810294585578897</v>
      </c>
      <c r="U5359" s="27">
        <v>572734246.70000005</v>
      </c>
      <c r="V5359" s="27">
        <v>339364000</v>
      </c>
      <c r="W5359" s="27">
        <v>750622000</v>
      </c>
      <c r="X5359" s="27"/>
      <c r="Y5359" s="27">
        <v>150200000</v>
      </c>
      <c r="Z5359" s="27">
        <v>1</v>
      </c>
    </row>
    <row r="5360" spans="1:26">
      <c r="A5360" s="27">
        <v>1980</v>
      </c>
      <c r="B5360" t="s">
        <v>29</v>
      </c>
      <c r="C5360" s="27"/>
      <c r="D5360" s="27"/>
      <c r="E5360" s="27"/>
      <c r="F5360" s="27">
        <v>0</v>
      </c>
      <c r="G5360" s="27">
        <v>1</v>
      </c>
      <c r="H5360" s="27">
        <v>1</v>
      </c>
      <c r="I5360" s="27">
        <v>0</v>
      </c>
      <c r="J5360" s="27">
        <v>0</v>
      </c>
      <c r="K5360" s="27">
        <v>2</v>
      </c>
      <c r="L5360" s="27">
        <v>1</v>
      </c>
      <c r="M5360" s="27">
        <v>0</v>
      </c>
      <c r="N5360" s="27">
        <v>1</v>
      </c>
      <c r="O5360" s="27">
        <v>0</v>
      </c>
      <c r="P5360" s="27">
        <v>30938000000</v>
      </c>
      <c r="Q5360" s="27">
        <v>23689696767.676765</v>
      </c>
      <c r="R5360" s="27">
        <v>0</v>
      </c>
      <c r="S5360" s="27">
        <v>1</v>
      </c>
      <c r="T5360" s="33">
        <v>0.94044734443210454</v>
      </c>
      <c r="U5360" s="27">
        <v>674070765.39999998</v>
      </c>
      <c r="V5360" s="27">
        <v>329627000</v>
      </c>
      <c r="W5360" s="27">
        <v>820909000</v>
      </c>
      <c r="X5360" s="27"/>
      <c r="Y5360" s="27">
        <v>612203008</v>
      </c>
      <c r="Z5360" s="27">
        <v>1</v>
      </c>
    </row>
    <row r="5361" spans="1:26">
      <c r="A5361" s="27">
        <v>1981</v>
      </c>
      <c r="B5361" t="s">
        <v>29</v>
      </c>
      <c r="C5361" s="27"/>
      <c r="D5361" s="27"/>
      <c r="E5361" s="27"/>
      <c r="F5361" s="27">
        <v>17130000</v>
      </c>
      <c r="G5361" s="27">
        <v>1</v>
      </c>
      <c r="H5361" s="27">
        <v>1</v>
      </c>
      <c r="I5361" s="27">
        <v>0</v>
      </c>
      <c r="J5361" s="27">
        <v>0</v>
      </c>
      <c r="K5361" s="27">
        <v>2</v>
      </c>
      <c r="L5361" s="27">
        <v>1</v>
      </c>
      <c r="M5361" s="27">
        <v>0</v>
      </c>
      <c r="N5361" s="27">
        <v>1</v>
      </c>
      <c r="O5361" s="27">
        <v>0</v>
      </c>
      <c r="P5361" s="27">
        <v>36599000000</v>
      </c>
      <c r="Q5361" s="27">
        <v>28100605515.151516</v>
      </c>
      <c r="R5361" s="27">
        <v>1</v>
      </c>
      <c r="S5361" s="27">
        <v>1</v>
      </c>
      <c r="T5361" s="33">
        <v>0.83355014400471705</v>
      </c>
      <c r="U5361" s="27">
        <v>1023906513</v>
      </c>
      <c r="V5361" s="27">
        <v>310125000</v>
      </c>
      <c r="W5361" s="27">
        <v>908805068.89999998</v>
      </c>
      <c r="X5361" s="27"/>
      <c r="Y5361" s="27">
        <v>355500000</v>
      </c>
      <c r="Z5361" s="27">
        <v>1</v>
      </c>
    </row>
    <row r="5362" spans="1:26">
      <c r="A5362" s="27">
        <v>1982</v>
      </c>
      <c r="B5362" t="s">
        <v>29</v>
      </c>
      <c r="C5362" s="27"/>
      <c r="D5362" s="27"/>
      <c r="E5362" s="27"/>
      <c r="F5362" s="27">
        <v>0</v>
      </c>
      <c r="G5362" s="27">
        <v>1</v>
      </c>
      <c r="H5362" s="27">
        <v>1</v>
      </c>
      <c r="I5362" s="27">
        <v>0</v>
      </c>
      <c r="J5362" s="27">
        <v>0</v>
      </c>
      <c r="K5362" s="27">
        <v>2</v>
      </c>
      <c r="L5362" s="27">
        <v>1</v>
      </c>
      <c r="M5362" s="27">
        <v>0</v>
      </c>
      <c r="N5362" s="27">
        <v>1</v>
      </c>
      <c r="O5362" s="27">
        <v>0</v>
      </c>
      <c r="P5362" s="27">
        <v>40012000000</v>
      </c>
      <c r="Q5362" s="27">
        <v>30725972786.729855</v>
      </c>
      <c r="R5362" s="27">
        <v>1</v>
      </c>
      <c r="S5362" s="27">
        <v>1</v>
      </c>
      <c r="T5362" s="33">
        <v>0.78443295677873848</v>
      </c>
      <c r="U5362" s="27">
        <v>1418732936.3</v>
      </c>
      <c r="V5362" s="27">
        <v>339718000</v>
      </c>
      <c r="W5362" s="27">
        <v>1050975968.2</v>
      </c>
      <c r="X5362" s="27"/>
      <c r="Y5362" s="27">
        <v>1305040000</v>
      </c>
      <c r="Z5362" s="27">
        <v>1</v>
      </c>
    </row>
    <row r="5363" spans="1:26">
      <c r="A5363" s="27">
        <v>1983</v>
      </c>
      <c r="B5363" t="s">
        <v>29</v>
      </c>
      <c r="C5363" s="27"/>
      <c r="D5363" s="27"/>
      <c r="E5363" s="27"/>
      <c r="F5363" s="27">
        <v>0</v>
      </c>
      <c r="G5363" s="27">
        <v>1</v>
      </c>
      <c r="H5363" s="27">
        <v>1</v>
      </c>
      <c r="I5363" s="27">
        <v>0</v>
      </c>
      <c r="J5363" s="27">
        <v>0</v>
      </c>
      <c r="K5363" s="27">
        <v>2</v>
      </c>
      <c r="L5363" s="27">
        <v>1</v>
      </c>
      <c r="M5363" s="27">
        <v>0</v>
      </c>
      <c r="N5363" s="27">
        <v>1</v>
      </c>
      <c r="O5363" s="27">
        <v>0</v>
      </c>
      <c r="P5363" s="27">
        <v>37369000000</v>
      </c>
      <c r="Q5363" s="27">
        <v>28691890433.070869</v>
      </c>
      <c r="R5363" s="27">
        <v>1</v>
      </c>
      <c r="S5363" s="27">
        <v>1</v>
      </c>
      <c r="T5363" s="33">
        <v>0.83426891623154475</v>
      </c>
      <c r="U5363" s="27">
        <v>1612545892.5</v>
      </c>
      <c r="V5363" s="27">
        <v>350736000</v>
      </c>
      <c r="W5363" s="27">
        <v>1144679011.7</v>
      </c>
      <c r="X5363" s="27"/>
      <c r="Y5363" s="27">
        <v>763820032</v>
      </c>
      <c r="Z5363" s="27">
        <v>1</v>
      </c>
    </row>
    <row r="5364" spans="1:26">
      <c r="A5364" s="27">
        <v>1984</v>
      </c>
      <c r="B5364" t="s">
        <v>29</v>
      </c>
      <c r="C5364" s="27"/>
      <c r="D5364" s="27"/>
      <c r="E5364" s="27"/>
      <c r="F5364" s="27">
        <v>2000000</v>
      </c>
      <c r="G5364" s="27">
        <v>1</v>
      </c>
      <c r="H5364" s="27">
        <v>1</v>
      </c>
      <c r="I5364" s="27">
        <v>0</v>
      </c>
      <c r="J5364" s="27">
        <v>0</v>
      </c>
      <c r="K5364" s="27">
        <v>2</v>
      </c>
      <c r="L5364" s="27">
        <v>1</v>
      </c>
      <c r="M5364" s="27">
        <v>0</v>
      </c>
      <c r="N5364" s="27">
        <v>1</v>
      </c>
      <c r="O5364" s="27">
        <v>0</v>
      </c>
      <c r="P5364" s="27">
        <v>40572000000</v>
      </c>
      <c r="Q5364" s="27">
        <v>31151824658.652416</v>
      </c>
      <c r="R5364" s="27">
        <v>1</v>
      </c>
      <c r="S5364" s="27">
        <v>1</v>
      </c>
      <c r="T5364" s="33">
        <v>0.82999599794502654</v>
      </c>
      <c r="U5364" s="27">
        <v>1440163740.4000001</v>
      </c>
      <c r="V5364" s="27">
        <v>336585000</v>
      </c>
      <c r="W5364" s="27">
        <v>1256191101.5999999</v>
      </c>
      <c r="X5364" s="27"/>
      <c r="Y5364" s="27"/>
      <c r="Z5364" s="27">
        <v>1</v>
      </c>
    </row>
    <row r="5365" spans="1:26">
      <c r="A5365" s="27">
        <v>1985</v>
      </c>
      <c r="B5365" t="s">
        <v>29</v>
      </c>
      <c r="C5365" s="27"/>
      <c r="D5365" s="27"/>
      <c r="E5365" s="27"/>
      <c r="F5365" s="27">
        <v>10860000</v>
      </c>
      <c r="G5365" s="27">
        <v>1</v>
      </c>
      <c r="H5365" s="27">
        <v>1</v>
      </c>
      <c r="I5365" s="27">
        <v>0</v>
      </c>
      <c r="J5365" s="27">
        <v>0</v>
      </c>
      <c r="K5365" s="27">
        <v>2</v>
      </c>
      <c r="L5365" s="27">
        <v>1</v>
      </c>
      <c r="M5365" s="27">
        <v>0</v>
      </c>
      <c r="N5365" s="27">
        <v>1</v>
      </c>
      <c r="O5365" s="27">
        <v>0</v>
      </c>
      <c r="P5365" s="27">
        <v>40565000000</v>
      </c>
      <c r="Q5365" s="27">
        <v>31144920554.08971</v>
      </c>
      <c r="R5365" s="27">
        <v>1</v>
      </c>
      <c r="S5365" s="27">
        <v>1</v>
      </c>
      <c r="T5365" s="33">
        <v>0.74915719568429318</v>
      </c>
      <c r="U5365" s="27">
        <v>1455332905.9000001</v>
      </c>
      <c r="V5365" s="27">
        <v>434467000</v>
      </c>
      <c r="W5365" s="27">
        <v>1390664806.4000001</v>
      </c>
      <c r="X5365" s="27"/>
      <c r="Y5365" s="27"/>
      <c r="Z5365" s="27">
        <v>1</v>
      </c>
    </row>
    <row r="5366" spans="1:26">
      <c r="A5366" s="27">
        <v>1986</v>
      </c>
      <c r="B5366" t="s">
        <v>29</v>
      </c>
      <c r="C5366" s="27"/>
      <c r="D5366" s="27"/>
      <c r="E5366" s="27"/>
      <c r="F5366" s="27">
        <v>0</v>
      </c>
      <c r="G5366" s="27">
        <v>1</v>
      </c>
      <c r="H5366" s="27">
        <v>1</v>
      </c>
      <c r="I5366" s="27">
        <v>0</v>
      </c>
      <c r="J5366" s="27">
        <v>0</v>
      </c>
      <c r="K5366" s="27">
        <v>2</v>
      </c>
      <c r="L5366" s="27">
        <v>1</v>
      </c>
      <c r="M5366" s="27">
        <v>0</v>
      </c>
      <c r="N5366" s="27">
        <v>1</v>
      </c>
      <c r="O5366" s="27">
        <v>0</v>
      </c>
      <c r="P5366" s="27">
        <v>41543000000</v>
      </c>
      <c r="Q5366" s="27">
        <v>31899071053.936768</v>
      </c>
      <c r="R5366" s="27">
        <v>1</v>
      </c>
      <c r="S5366" s="27">
        <v>1</v>
      </c>
      <c r="T5366" s="33">
        <v>0.7030572776909082</v>
      </c>
      <c r="U5366" s="27">
        <v>1193997323.2</v>
      </c>
      <c r="V5366" s="27">
        <v>605275000</v>
      </c>
      <c r="W5366" s="27">
        <v>1559663792.8</v>
      </c>
      <c r="X5366" s="27"/>
      <c r="Y5366" s="27"/>
      <c r="Z5366" s="27">
        <v>1</v>
      </c>
    </row>
    <row r="5367" spans="1:26">
      <c r="A5367" s="27">
        <v>1987</v>
      </c>
      <c r="B5367" t="s">
        <v>29</v>
      </c>
      <c r="C5367" s="27"/>
      <c r="D5367" s="27"/>
      <c r="E5367" s="27"/>
      <c r="F5367" s="27">
        <v>26860000</v>
      </c>
      <c r="G5367" s="27">
        <v>1</v>
      </c>
      <c r="H5367" s="27">
        <v>1</v>
      </c>
      <c r="I5367" s="27">
        <v>0</v>
      </c>
      <c r="J5367" s="27">
        <v>0</v>
      </c>
      <c r="K5367" s="27">
        <v>2</v>
      </c>
      <c r="L5367" s="27">
        <v>1</v>
      </c>
      <c r="M5367" s="27">
        <v>0</v>
      </c>
      <c r="N5367" s="27">
        <v>1</v>
      </c>
      <c r="O5367" s="27">
        <v>0</v>
      </c>
      <c r="P5367" s="27">
        <v>43437000000</v>
      </c>
      <c r="Q5367" s="27">
        <v>33351528115.351013</v>
      </c>
      <c r="R5367" s="27">
        <v>1</v>
      </c>
      <c r="S5367" s="27">
        <v>1</v>
      </c>
      <c r="T5367" s="33">
        <v>0.74330063470010233</v>
      </c>
      <c r="U5367" s="27">
        <v>922109138.70000005</v>
      </c>
      <c r="V5367" s="27">
        <v>908086000</v>
      </c>
      <c r="W5367" s="27">
        <v>1778985435.5999999</v>
      </c>
      <c r="X5367" s="27"/>
      <c r="Y5367" s="27"/>
      <c r="Z5367" s="27">
        <v>1</v>
      </c>
    </row>
    <row r="5368" spans="1:26">
      <c r="A5368" s="27">
        <v>1988</v>
      </c>
      <c r="B5368" t="s">
        <v>29</v>
      </c>
      <c r="C5368" s="27"/>
      <c r="D5368" s="27"/>
      <c r="E5368" s="27"/>
      <c r="F5368" s="27">
        <v>0</v>
      </c>
      <c r="G5368" s="27">
        <v>1</v>
      </c>
      <c r="H5368" s="27">
        <v>1</v>
      </c>
      <c r="I5368" s="27">
        <v>0</v>
      </c>
      <c r="J5368" s="27">
        <v>0</v>
      </c>
      <c r="K5368" s="27">
        <v>2</v>
      </c>
      <c r="L5368" s="27">
        <v>1</v>
      </c>
      <c r="M5368" s="27">
        <v>0</v>
      </c>
      <c r="N5368" s="27">
        <v>1</v>
      </c>
      <c r="O5368" s="27">
        <v>0</v>
      </c>
      <c r="P5368" s="27">
        <v>50107000000</v>
      </c>
      <c r="Q5368" s="27">
        <v>38472741737.396751</v>
      </c>
      <c r="R5368" s="27">
        <v>1</v>
      </c>
      <c r="S5368" s="27">
        <v>1</v>
      </c>
      <c r="T5368" s="33">
        <v>0.80560957079318884</v>
      </c>
      <c r="U5368" s="27">
        <v>553668079.5</v>
      </c>
      <c r="V5368" s="27">
        <v>1107602000</v>
      </c>
      <c r="W5368" s="27">
        <v>1841561744.8</v>
      </c>
      <c r="X5368" s="27"/>
      <c r="Y5368" s="27"/>
      <c r="Z5368" s="27">
        <v>1</v>
      </c>
    </row>
    <row r="5369" spans="1:26">
      <c r="A5369" s="27">
        <v>1989</v>
      </c>
      <c r="B5369" t="s">
        <v>29</v>
      </c>
      <c r="C5369" s="27"/>
      <c r="D5369" s="27"/>
      <c r="E5369" s="27"/>
      <c r="F5369" s="27">
        <v>845000</v>
      </c>
      <c r="G5369" s="27">
        <v>1</v>
      </c>
      <c r="H5369" s="27">
        <v>1</v>
      </c>
      <c r="I5369" s="27">
        <v>0</v>
      </c>
      <c r="J5369" s="27">
        <v>0</v>
      </c>
      <c r="K5369" s="27">
        <v>2</v>
      </c>
      <c r="L5369" s="27">
        <v>1</v>
      </c>
      <c r="M5369" s="27">
        <v>0</v>
      </c>
      <c r="N5369" s="27">
        <v>1</v>
      </c>
      <c r="O5369" s="27">
        <v>0</v>
      </c>
      <c r="P5369" s="27">
        <v>52256000000</v>
      </c>
      <c r="Q5369" s="27">
        <v>40171019643.351051</v>
      </c>
      <c r="R5369" s="27">
        <v>1</v>
      </c>
      <c r="S5369" s="27">
        <v>1</v>
      </c>
      <c r="T5369" s="33">
        <v>0.74679040704290955</v>
      </c>
      <c r="U5369" s="27">
        <v>932602843.10000002</v>
      </c>
      <c r="V5369" s="27">
        <v>1427840000</v>
      </c>
      <c r="W5369" s="27">
        <v>1914833916.7</v>
      </c>
      <c r="X5369" s="27"/>
      <c r="Y5369" s="27"/>
      <c r="Z5369" s="27">
        <v>1</v>
      </c>
    </row>
    <row r="5370" spans="1:26">
      <c r="A5370" s="27">
        <v>1990</v>
      </c>
      <c r="B5370" t="s">
        <v>29</v>
      </c>
      <c r="C5370" s="27"/>
      <c r="D5370" s="27"/>
      <c r="E5370" s="27"/>
      <c r="F5370" s="27">
        <v>0</v>
      </c>
      <c r="G5370" s="27">
        <v>1</v>
      </c>
      <c r="H5370" s="27">
        <v>1</v>
      </c>
      <c r="I5370" s="27">
        <v>0</v>
      </c>
      <c r="J5370" s="27">
        <v>0</v>
      </c>
      <c r="K5370" s="27">
        <v>2</v>
      </c>
      <c r="L5370" s="27">
        <v>1</v>
      </c>
      <c r="M5370" s="27">
        <v>0</v>
      </c>
      <c r="N5370" s="27">
        <v>1</v>
      </c>
      <c r="O5370" s="27">
        <v>0</v>
      </c>
      <c r="P5370" s="27">
        <v>52426000000</v>
      </c>
      <c r="Q5370" s="27">
        <v>40010424928.714996</v>
      </c>
      <c r="R5370" s="27">
        <v>1</v>
      </c>
      <c r="S5370" s="27">
        <v>1</v>
      </c>
      <c r="T5370" s="33">
        <v>0.70566019682121295</v>
      </c>
      <c r="U5370" s="27">
        <v>835465620.89999998</v>
      </c>
      <c r="V5370" s="27">
        <v>1815727000</v>
      </c>
      <c r="W5370" s="27">
        <v>2106240378.5</v>
      </c>
      <c r="X5370" s="27"/>
      <c r="Y5370" s="27"/>
      <c r="Z5370" s="27">
        <v>1</v>
      </c>
    </row>
    <row r="5371" spans="1:26">
      <c r="A5371" s="27">
        <v>1991</v>
      </c>
      <c r="B5371" t="s">
        <v>29</v>
      </c>
      <c r="C5371" s="27"/>
      <c r="D5371" s="27"/>
      <c r="E5371" s="27"/>
      <c r="F5371" s="27">
        <v>0</v>
      </c>
      <c r="G5371" s="27">
        <v>1</v>
      </c>
      <c r="H5371" s="27">
        <v>1</v>
      </c>
      <c r="I5371" s="27">
        <v>0</v>
      </c>
      <c r="J5371" s="27">
        <v>0</v>
      </c>
      <c r="K5371" s="27">
        <v>2</v>
      </c>
      <c r="L5371" s="27">
        <v>1</v>
      </c>
      <c r="M5371" s="27">
        <v>0</v>
      </c>
      <c r="N5371" s="27">
        <v>1</v>
      </c>
      <c r="O5371" s="27">
        <v>0</v>
      </c>
      <c r="P5371" s="27">
        <v>59556000000</v>
      </c>
      <c r="Q5371" s="27">
        <v>45451960731.720406</v>
      </c>
      <c r="R5371" s="27">
        <v>1</v>
      </c>
      <c r="S5371" s="27">
        <v>1</v>
      </c>
      <c r="T5371" s="33">
        <v>0.64778014054484578</v>
      </c>
      <c r="U5371" s="27">
        <v>1067634371.2</v>
      </c>
      <c r="V5371" s="27">
        <v>2181013000</v>
      </c>
      <c r="W5371" s="27">
        <v>2310765426.1999998</v>
      </c>
      <c r="X5371" s="27"/>
      <c r="Y5371" s="27"/>
      <c r="Z5371" s="27">
        <v>1</v>
      </c>
    </row>
    <row r="5372" spans="1:26">
      <c r="A5372" s="27">
        <v>1992</v>
      </c>
      <c r="B5372" t="s">
        <v>29</v>
      </c>
      <c r="C5372" s="27"/>
      <c r="D5372" s="27"/>
      <c r="E5372" s="27"/>
      <c r="F5372" s="27">
        <v>0</v>
      </c>
      <c r="G5372" s="27">
        <v>1</v>
      </c>
      <c r="H5372" s="27">
        <v>1</v>
      </c>
      <c r="I5372" s="27">
        <v>0</v>
      </c>
      <c r="J5372" s="27">
        <v>0</v>
      </c>
      <c r="K5372" s="27">
        <v>2</v>
      </c>
      <c r="L5372" s="27">
        <v>1</v>
      </c>
      <c r="M5372" s="27">
        <v>0</v>
      </c>
      <c r="N5372" s="27">
        <v>1</v>
      </c>
      <c r="O5372" s="27">
        <v>0</v>
      </c>
      <c r="P5372" s="27">
        <v>63727000000</v>
      </c>
      <c r="Q5372" s="27">
        <v>48635176852.767296</v>
      </c>
      <c r="R5372" s="27">
        <v>1</v>
      </c>
      <c r="S5372" s="27">
        <v>1</v>
      </c>
      <c r="T5372" s="33">
        <v>0.62587770846912083</v>
      </c>
      <c r="U5372" s="27">
        <v>1127311625</v>
      </c>
      <c r="V5372" s="27">
        <v>2383853000</v>
      </c>
      <c r="W5372" s="27">
        <v>2456585000</v>
      </c>
      <c r="X5372" s="27"/>
      <c r="Y5372" s="27"/>
      <c r="Z5372" s="27">
        <v>1</v>
      </c>
    </row>
    <row r="5373" spans="1:26">
      <c r="A5373" s="27">
        <v>1993</v>
      </c>
      <c r="B5373" t="s">
        <v>29</v>
      </c>
      <c r="C5373" s="27"/>
      <c r="D5373" s="27"/>
      <c r="E5373" s="27"/>
      <c r="F5373" s="27">
        <v>0</v>
      </c>
      <c r="G5373" s="27">
        <v>1</v>
      </c>
      <c r="H5373" s="27">
        <v>1</v>
      </c>
      <c r="I5373" s="27">
        <v>0</v>
      </c>
      <c r="J5373" s="27">
        <v>0</v>
      </c>
      <c r="K5373" s="27">
        <v>2</v>
      </c>
      <c r="L5373" s="27">
        <v>1</v>
      </c>
      <c r="M5373" s="27">
        <v>0</v>
      </c>
      <c r="N5373" s="27">
        <v>1</v>
      </c>
      <c r="O5373" s="27">
        <v>0</v>
      </c>
      <c r="P5373" s="27">
        <v>67441999999.999992</v>
      </c>
      <c r="Q5373" s="27">
        <v>51478304859.587891</v>
      </c>
      <c r="R5373" s="27">
        <v>1</v>
      </c>
      <c r="S5373" s="27">
        <v>1</v>
      </c>
      <c r="T5373" s="33">
        <v>0.648154718576755</v>
      </c>
      <c r="U5373" s="27">
        <v>1121515821.3</v>
      </c>
      <c r="V5373" s="27">
        <v>2623503000</v>
      </c>
      <c r="W5373" s="27">
        <v>2682795000</v>
      </c>
      <c r="X5373" s="27"/>
      <c r="Y5373" s="27"/>
      <c r="Z5373" s="27">
        <v>1</v>
      </c>
    </row>
    <row r="5374" spans="1:26">
      <c r="A5374" s="27">
        <v>1994</v>
      </c>
      <c r="B5374" t="s">
        <v>29</v>
      </c>
      <c r="C5374" s="27"/>
      <c r="D5374" s="27"/>
      <c r="E5374" s="27"/>
      <c r="F5374" s="27">
        <v>0</v>
      </c>
      <c r="G5374" s="27">
        <v>1</v>
      </c>
      <c r="H5374" s="27">
        <v>1</v>
      </c>
      <c r="I5374" s="27">
        <v>0</v>
      </c>
      <c r="J5374" s="27">
        <v>0</v>
      </c>
      <c r="K5374" s="27">
        <v>2</v>
      </c>
      <c r="L5374" s="27">
        <v>1</v>
      </c>
      <c r="M5374" s="27">
        <v>0</v>
      </c>
      <c r="N5374" s="27">
        <v>1</v>
      </c>
      <c r="O5374" s="27">
        <v>0</v>
      </c>
      <c r="P5374" s="27">
        <v>67998000000.000008</v>
      </c>
      <c r="Q5374" s="27">
        <v>51894781281.891891</v>
      </c>
      <c r="R5374" s="27">
        <v>1</v>
      </c>
      <c r="S5374" s="27">
        <v>1</v>
      </c>
      <c r="T5374" s="33">
        <v>0.69545665111729171</v>
      </c>
      <c r="U5374" s="27">
        <v>1557417565.5</v>
      </c>
      <c r="V5374" s="27">
        <v>2933678000</v>
      </c>
      <c r="W5374" s="27">
        <v>3054038000</v>
      </c>
      <c r="X5374" s="27"/>
      <c r="Y5374" s="27"/>
      <c r="Z5374" s="27">
        <v>1</v>
      </c>
    </row>
    <row r="5375" spans="1:26">
      <c r="A5375" s="27">
        <v>1995</v>
      </c>
      <c r="B5375" t="s">
        <v>29</v>
      </c>
      <c r="C5375" s="27"/>
      <c r="D5375" s="27"/>
      <c r="E5375" s="27"/>
      <c r="F5375" s="27">
        <v>0</v>
      </c>
      <c r="G5375" s="27">
        <v>1</v>
      </c>
      <c r="H5375" s="27">
        <v>1</v>
      </c>
      <c r="I5375" s="27">
        <v>0</v>
      </c>
      <c r="J5375" s="27">
        <v>0</v>
      </c>
      <c r="K5375" s="27">
        <v>2</v>
      </c>
      <c r="L5375" s="27">
        <v>1</v>
      </c>
      <c r="M5375" s="27">
        <v>0</v>
      </c>
      <c r="N5375" s="27">
        <v>1</v>
      </c>
      <c r="O5375" s="27">
        <v>0</v>
      </c>
      <c r="P5375" s="27">
        <v>79451000000</v>
      </c>
      <c r="Q5375" s="27">
        <v>60636022422.617592</v>
      </c>
      <c r="R5375" s="27">
        <v>0</v>
      </c>
      <c r="S5375" s="27">
        <v>1</v>
      </c>
      <c r="T5375" s="33">
        <v>0.69736071622307827</v>
      </c>
      <c r="U5375" s="27">
        <v>1612773283.5999999</v>
      </c>
      <c r="V5375" s="27">
        <v>3082264000</v>
      </c>
      <c r="W5375" s="27">
        <v>3320544000</v>
      </c>
      <c r="X5375" s="27"/>
      <c r="Y5375" s="27"/>
      <c r="Z5375" s="27">
        <v>1</v>
      </c>
    </row>
    <row r="5376" spans="1:26">
      <c r="A5376" s="27">
        <v>1996</v>
      </c>
      <c r="B5376" t="s">
        <v>29</v>
      </c>
      <c r="C5376" s="27"/>
      <c r="D5376" s="27"/>
      <c r="E5376" s="27"/>
      <c r="F5376" s="27">
        <v>0</v>
      </c>
      <c r="G5376" s="27">
        <v>1</v>
      </c>
      <c r="H5376" s="27">
        <v>1</v>
      </c>
      <c r="I5376" s="27">
        <v>0</v>
      </c>
      <c r="J5376" s="27">
        <v>0</v>
      </c>
      <c r="K5376" s="27">
        <v>2</v>
      </c>
      <c r="L5376" s="27">
        <v>1</v>
      </c>
      <c r="M5376" s="27">
        <v>0</v>
      </c>
      <c r="N5376" s="27">
        <v>1</v>
      </c>
      <c r="O5376" s="27">
        <v>0</v>
      </c>
      <c r="P5376" s="27">
        <v>82968000000</v>
      </c>
      <c r="Q5376" s="27">
        <v>63320122807.122322</v>
      </c>
      <c r="R5376" s="27">
        <v>0</v>
      </c>
      <c r="S5376" s="27">
        <v>1</v>
      </c>
      <c r="T5376" s="33">
        <v>0.69966405838602452</v>
      </c>
      <c r="U5376" s="27">
        <v>1395553149.5</v>
      </c>
      <c r="V5376" s="27">
        <v>3006743000</v>
      </c>
      <c r="W5376" s="27">
        <v>3479635000</v>
      </c>
      <c r="X5376" s="27"/>
      <c r="Y5376" s="27"/>
      <c r="Z5376" s="27">
        <v>1</v>
      </c>
    </row>
    <row r="5377" spans="1:26">
      <c r="A5377" s="27">
        <v>1997</v>
      </c>
      <c r="B5377" t="s">
        <v>29</v>
      </c>
      <c r="C5377" s="27"/>
      <c r="D5377" s="27"/>
      <c r="E5377" s="27"/>
      <c r="F5377" s="27">
        <v>0</v>
      </c>
      <c r="G5377" s="27">
        <v>1</v>
      </c>
      <c r="H5377" s="27">
        <v>1</v>
      </c>
      <c r="I5377" s="27">
        <v>0</v>
      </c>
      <c r="J5377" s="27">
        <v>0</v>
      </c>
      <c r="K5377" s="27">
        <v>2</v>
      </c>
      <c r="L5377" s="27">
        <v>1</v>
      </c>
      <c r="M5377" s="27">
        <v>0</v>
      </c>
      <c r="N5377" s="27">
        <v>1</v>
      </c>
      <c r="O5377" s="27">
        <v>0</v>
      </c>
      <c r="P5377" s="27">
        <v>81806000000</v>
      </c>
      <c r="Q5377" s="27">
        <v>62433300338.09407</v>
      </c>
      <c r="R5377" s="27">
        <v>0</v>
      </c>
      <c r="S5377" s="27">
        <v>1</v>
      </c>
      <c r="T5377" s="33">
        <v>0.71538944173936525</v>
      </c>
      <c r="U5377" s="27">
        <v>1281173552.3</v>
      </c>
      <c r="V5377" s="27">
        <v>3045858000</v>
      </c>
      <c r="W5377" s="27">
        <v>3525910000</v>
      </c>
      <c r="X5377" s="27"/>
      <c r="Y5377" s="27"/>
      <c r="Z5377" s="27">
        <v>1</v>
      </c>
    </row>
    <row r="5378" spans="1:26">
      <c r="A5378" s="27">
        <v>1998</v>
      </c>
      <c r="B5378" t="s">
        <v>29</v>
      </c>
      <c r="C5378" s="27"/>
      <c r="D5378" s="27"/>
      <c r="E5378" s="27"/>
      <c r="F5378" s="27">
        <v>0</v>
      </c>
      <c r="G5378" s="27">
        <v>1</v>
      </c>
      <c r="H5378" s="27">
        <v>1</v>
      </c>
      <c r="I5378" s="27">
        <v>0</v>
      </c>
      <c r="J5378" s="27">
        <v>0</v>
      </c>
      <c r="K5378" s="27">
        <v>2</v>
      </c>
      <c r="L5378" s="27">
        <v>1</v>
      </c>
      <c r="M5378" s="27">
        <v>0</v>
      </c>
      <c r="N5378" s="27">
        <v>1</v>
      </c>
      <c r="O5378" s="27">
        <v>0</v>
      </c>
      <c r="P5378" s="27">
        <v>81490000000</v>
      </c>
      <c r="Q5378" s="27">
        <v>62191955814.347801</v>
      </c>
      <c r="R5378" s="27">
        <v>0</v>
      </c>
      <c r="S5378" s="27">
        <v>1</v>
      </c>
      <c r="T5378" s="33">
        <v>0.63293736472878814</v>
      </c>
      <c r="U5378" s="27">
        <v>1360202068.9000001</v>
      </c>
      <c r="V5378" s="27">
        <v>3135857000</v>
      </c>
      <c r="W5378" s="27">
        <v>3800351000</v>
      </c>
      <c r="X5378" s="27"/>
      <c r="Y5378" s="27"/>
      <c r="Z5378" s="27">
        <v>1</v>
      </c>
    </row>
    <row r="5379" spans="1:26">
      <c r="A5379" s="27">
        <v>1999</v>
      </c>
      <c r="B5379" t="s">
        <v>29</v>
      </c>
      <c r="C5379" s="27"/>
      <c r="D5379" s="27"/>
      <c r="E5379" s="27"/>
      <c r="F5379" s="27">
        <v>0</v>
      </c>
      <c r="G5379" s="27">
        <v>1</v>
      </c>
      <c r="H5379" s="27">
        <v>1</v>
      </c>
      <c r="I5379" s="27">
        <v>0</v>
      </c>
      <c r="J5379" s="27">
        <v>0</v>
      </c>
      <c r="K5379" s="27">
        <v>2</v>
      </c>
      <c r="L5379" s="27">
        <v>1</v>
      </c>
      <c r="M5379" s="27">
        <v>0</v>
      </c>
      <c r="N5379" s="27">
        <v>1</v>
      </c>
      <c r="O5379" s="27">
        <v>0</v>
      </c>
      <c r="P5379" s="27">
        <v>82514000000</v>
      </c>
      <c r="Q5379" s="27">
        <v>62973855718.887375</v>
      </c>
      <c r="R5379" s="27">
        <v>0</v>
      </c>
      <c r="S5379" s="27">
        <v>1</v>
      </c>
      <c r="T5379" s="33">
        <v>0.59173831677950461</v>
      </c>
      <c r="U5379" s="27">
        <v>1936844882</v>
      </c>
      <c r="V5379" s="27">
        <v>3314875000</v>
      </c>
      <c r="W5379" s="27">
        <v>3905068000</v>
      </c>
      <c r="X5379" s="27"/>
      <c r="Y5379" s="27"/>
      <c r="Z5379" s="27">
        <v>1</v>
      </c>
    </row>
    <row r="5380" spans="1:26">
      <c r="A5380" s="27">
        <v>2000</v>
      </c>
      <c r="B5380" t="s">
        <v>29</v>
      </c>
      <c r="C5380" s="27">
        <v>2374003.75</v>
      </c>
      <c r="D5380" s="27">
        <v>237400.375</v>
      </c>
      <c r="E5380" s="27">
        <v>2374003.75</v>
      </c>
      <c r="F5380" s="27">
        <v>20365593.28125</v>
      </c>
      <c r="G5380" s="27">
        <v>1</v>
      </c>
      <c r="H5380" s="27">
        <v>1</v>
      </c>
      <c r="I5380" s="27">
        <v>0</v>
      </c>
      <c r="J5380" s="27">
        <v>0</v>
      </c>
      <c r="K5380" s="27">
        <v>2</v>
      </c>
      <c r="L5380" s="27">
        <v>1</v>
      </c>
      <c r="M5380" s="27">
        <v>1</v>
      </c>
      <c r="N5380" s="27">
        <v>1</v>
      </c>
      <c r="O5380" s="27">
        <v>0</v>
      </c>
      <c r="P5380" s="27">
        <v>79705000000</v>
      </c>
      <c r="Q5380" s="27">
        <v>73952374969.799469</v>
      </c>
      <c r="R5380" s="27">
        <v>1</v>
      </c>
      <c r="S5380" s="27">
        <v>1</v>
      </c>
      <c r="T5380" s="33">
        <v>0.62919927379193319</v>
      </c>
      <c r="U5380" s="27">
        <v>1750716258.3</v>
      </c>
      <c r="V5380" s="27">
        <v>3093226000</v>
      </c>
      <c r="W5380" s="27">
        <v>3828347000</v>
      </c>
      <c r="X5380" s="27"/>
      <c r="Y5380" s="27"/>
      <c r="Z5380" s="27">
        <v>1</v>
      </c>
    </row>
    <row r="5381" spans="1:26">
      <c r="A5381" s="27">
        <v>2001</v>
      </c>
      <c r="B5381" t="s">
        <v>29</v>
      </c>
      <c r="C5381" s="27">
        <v>789556625.875</v>
      </c>
      <c r="D5381" s="27">
        <v>194577991.15625</v>
      </c>
      <c r="E5381" s="27">
        <v>789556625.875</v>
      </c>
      <c r="F5381" s="27">
        <v>841384225.609375</v>
      </c>
      <c r="G5381" s="27">
        <v>1</v>
      </c>
      <c r="H5381" s="27">
        <v>1</v>
      </c>
      <c r="I5381" s="27">
        <v>0</v>
      </c>
      <c r="J5381" s="27">
        <v>0</v>
      </c>
      <c r="K5381" s="27">
        <v>2</v>
      </c>
      <c r="L5381" s="27">
        <v>1</v>
      </c>
      <c r="M5381" s="27">
        <v>1</v>
      </c>
      <c r="N5381" s="27">
        <v>1</v>
      </c>
      <c r="O5381" s="27">
        <v>0</v>
      </c>
      <c r="P5381" s="27">
        <v>77931000000</v>
      </c>
      <c r="Q5381" s="27">
        <v>72309738921.33287</v>
      </c>
      <c r="R5381" s="27">
        <v>1</v>
      </c>
      <c r="S5381" s="27">
        <v>1</v>
      </c>
      <c r="T5381" s="33">
        <v>0.61588871891054842</v>
      </c>
      <c r="U5381" s="27">
        <v>2020512684.5</v>
      </c>
      <c r="V5381" s="27">
        <v>2796405000</v>
      </c>
      <c r="W5381" s="27">
        <v>4244619000</v>
      </c>
      <c r="X5381" s="27"/>
      <c r="Y5381" s="27"/>
      <c r="Z5381" s="27">
        <v>1</v>
      </c>
    </row>
    <row r="5382" spans="1:26">
      <c r="A5382" s="27">
        <v>2002</v>
      </c>
      <c r="B5382" t="s">
        <v>29</v>
      </c>
      <c r="C5382" s="27">
        <v>808461700.5</v>
      </c>
      <c r="D5382" s="27">
        <v>392738922.1875</v>
      </c>
      <c r="E5382" s="27">
        <v>808461700.5</v>
      </c>
      <c r="F5382" s="27">
        <v>18829200</v>
      </c>
      <c r="G5382" s="27">
        <v>1</v>
      </c>
      <c r="H5382" s="27">
        <v>1</v>
      </c>
      <c r="I5382" s="27">
        <v>0</v>
      </c>
      <c r="J5382" s="27">
        <v>0</v>
      </c>
      <c r="K5382" s="27">
        <v>2</v>
      </c>
      <c r="L5382" s="27">
        <v>1</v>
      </c>
      <c r="M5382" s="27">
        <v>1</v>
      </c>
      <c r="N5382" s="27">
        <v>1</v>
      </c>
      <c r="O5382" s="27">
        <v>0</v>
      </c>
      <c r="P5382" s="27">
        <v>77937000000</v>
      </c>
      <c r="Q5382" s="27">
        <v>72306820396.232544</v>
      </c>
      <c r="R5382" s="27">
        <v>1</v>
      </c>
      <c r="S5382" s="27">
        <v>1</v>
      </c>
      <c r="T5382" s="33">
        <v>0.62466195784303247</v>
      </c>
      <c r="U5382" s="27">
        <v>2262707595.4000001</v>
      </c>
      <c r="V5382" s="27">
        <v>2749051000</v>
      </c>
      <c r="W5382" s="27">
        <v>5394331000</v>
      </c>
      <c r="X5382" s="27"/>
      <c r="Y5382" s="27"/>
      <c r="Z5382" s="27">
        <v>1</v>
      </c>
    </row>
    <row r="5383" spans="1:26">
      <c r="A5383" s="27">
        <v>2003</v>
      </c>
      <c r="B5383" t="s">
        <v>29</v>
      </c>
      <c r="C5383" s="27">
        <v>1268858265.875</v>
      </c>
      <c r="D5383" s="27">
        <v>682826179.3125</v>
      </c>
      <c r="E5383" s="27">
        <v>1268858265.875</v>
      </c>
      <c r="F5383" s="27">
        <v>460523756.875</v>
      </c>
      <c r="G5383" s="27">
        <v>1</v>
      </c>
      <c r="H5383" s="27">
        <v>1</v>
      </c>
      <c r="I5383" s="27">
        <v>0</v>
      </c>
      <c r="J5383" s="27">
        <v>0</v>
      </c>
      <c r="K5383" s="27">
        <v>2</v>
      </c>
      <c r="L5383" s="27">
        <v>1</v>
      </c>
      <c r="M5383" s="27">
        <v>1</v>
      </c>
      <c r="N5383" s="27">
        <v>1</v>
      </c>
      <c r="O5383" s="27">
        <v>0</v>
      </c>
      <c r="P5383" s="27">
        <v>89727000000</v>
      </c>
      <c r="Q5383" s="27">
        <v>83244801092.709579</v>
      </c>
      <c r="R5383" s="27">
        <v>1</v>
      </c>
      <c r="S5383" s="27">
        <v>1</v>
      </c>
      <c r="T5383" s="33">
        <v>0.61793375018798091</v>
      </c>
      <c r="U5383" s="27">
        <v>2360640175.4000001</v>
      </c>
      <c r="V5383" s="27">
        <v>2694834000</v>
      </c>
      <c r="W5383" s="27">
        <v>5869017000</v>
      </c>
      <c r="X5383" s="27"/>
      <c r="Y5383" s="27"/>
      <c r="Z5383" s="27">
        <v>1</v>
      </c>
    </row>
    <row r="5384" spans="1:26">
      <c r="A5384" s="27">
        <v>2004</v>
      </c>
      <c r="B5384" t="s">
        <v>29</v>
      </c>
      <c r="C5384" s="27">
        <v>1268825885.5</v>
      </c>
      <c r="D5384" s="27">
        <v>943712705.03125</v>
      </c>
      <c r="E5384" s="27">
        <v>1268825885.5</v>
      </c>
      <c r="F5384" s="27">
        <v>50000</v>
      </c>
      <c r="G5384" s="27">
        <v>1</v>
      </c>
      <c r="H5384" s="27">
        <v>1</v>
      </c>
      <c r="I5384" s="27">
        <v>0</v>
      </c>
      <c r="J5384" s="27">
        <v>0</v>
      </c>
      <c r="K5384" s="27">
        <v>2</v>
      </c>
      <c r="L5384" s="27">
        <v>1</v>
      </c>
      <c r="M5384" s="27">
        <v>1</v>
      </c>
      <c r="N5384" s="27">
        <v>1</v>
      </c>
      <c r="O5384" s="27">
        <v>0</v>
      </c>
      <c r="P5384" s="27">
        <v>105612000000</v>
      </c>
      <c r="Q5384" s="27">
        <v>97977766197.672394</v>
      </c>
      <c r="R5384" s="27">
        <v>1</v>
      </c>
      <c r="S5384" s="27">
        <v>1</v>
      </c>
      <c r="T5384" s="33">
        <v>0.67108711240801089</v>
      </c>
      <c r="U5384" s="27">
        <v>2139925092.2</v>
      </c>
      <c r="V5384" s="27">
        <v>2459738000</v>
      </c>
      <c r="W5384" s="27">
        <v>6818366000</v>
      </c>
      <c r="X5384" s="27"/>
      <c r="Y5384" s="27"/>
      <c r="Z5384" s="27">
        <v>1</v>
      </c>
    </row>
    <row r="5385" spans="1:26">
      <c r="A5385" s="27">
        <v>2005</v>
      </c>
      <c r="B5385" t="s">
        <v>29</v>
      </c>
      <c r="C5385" s="27">
        <v>1315456168.375</v>
      </c>
      <c r="D5385" s="27">
        <v>1085779285.8125</v>
      </c>
      <c r="E5385" s="27">
        <v>1261456168.375</v>
      </c>
      <c r="F5385" s="27">
        <v>92442638.1015625</v>
      </c>
      <c r="G5385" s="27">
        <v>1</v>
      </c>
      <c r="H5385" s="27">
        <v>1</v>
      </c>
      <c r="I5385" s="27">
        <v>0</v>
      </c>
      <c r="J5385" s="27">
        <v>0</v>
      </c>
      <c r="K5385" s="27">
        <v>2</v>
      </c>
      <c r="L5385" s="27">
        <v>1</v>
      </c>
      <c r="M5385" s="27">
        <v>1</v>
      </c>
      <c r="N5385" s="27">
        <v>1</v>
      </c>
      <c r="O5385" s="27">
        <v>0</v>
      </c>
      <c r="P5385" s="27">
        <v>118481000000</v>
      </c>
      <c r="Q5385" s="27">
        <v>109502102510.88319</v>
      </c>
      <c r="R5385" s="27">
        <v>1</v>
      </c>
      <c r="S5385" s="27">
        <v>1</v>
      </c>
      <c r="T5385" s="33">
        <v>0.69599608558540027</v>
      </c>
      <c r="U5385" s="27">
        <v>1735155219</v>
      </c>
      <c r="V5385" s="27">
        <v>2238323000</v>
      </c>
      <c r="W5385" s="27">
        <v>6865446000</v>
      </c>
      <c r="X5385" s="27"/>
      <c r="Y5385" s="27"/>
      <c r="Z5385" s="27">
        <v>1</v>
      </c>
    </row>
    <row r="5386" spans="1:26">
      <c r="A5386" s="27">
        <v>2006</v>
      </c>
      <c r="B5386" t="s">
        <v>29</v>
      </c>
      <c r="C5386" s="27">
        <v>1774863503.125</v>
      </c>
      <c r="D5386" s="27">
        <v>1236753526.6875</v>
      </c>
      <c r="E5386" s="27">
        <v>1720863503.125</v>
      </c>
      <c r="F5386" s="27">
        <v>530375689.875</v>
      </c>
      <c r="G5386" s="27">
        <v>1</v>
      </c>
      <c r="H5386" s="27">
        <v>1</v>
      </c>
      <c r="I5386" s="27">
        <v>0</v>
      </c>
      <c r="J5386" s="27">
        <v>0</v>
      </c>
      <c r="K5386" s="27">
        <v>2</v>
      </c>
      <c r="L5386" s="27">
        <v>1</v>
      </c>
      <c r="M5386" s="27">
        <v>1</v>
      </c>
      <c r="N5386" s="27">
        <v>1</v>
      </c>
      <c r="O5386" s="27">
        <v>0</v>
      </c>
      <c r="P5386" s="27">
        <v>137229000000.00002</v>
      </c>
      <c r="Q5386" s="27">
        <v>137264061106.04344</v>
      </c>
      <c r="R5386" s="27">
        <v>1</v>
      </c>
      <c r="S5386" s="27">
        <v>1</v>
      </c>
      <c r="T5386" s="33">
        <v>0.83568345932575372</v>
      </c>
      <c r="U5386" s="27">
        <v>1718002234</v>
      </c>
      <c r="V5386" s="27">
        <v>2143479000</v>
      </c>
      <c r="W5386" s="27">
        <v>7871070000</v>
      </c>
      <c r="X5386" s="27"/>
      <c r="Y5386" s="27"/>
      <c r="Z5386" s="27">
        <v>1</v>
      </c>
    </row>
    <row r="5387" spans="1:26">
      <c r="A5387" s="27">
        <v>2007</v>
      </c>
      <c r="B5387" t="s">
        <v>29</v>
      </c>
      <c r="C5387" s="27">
        <v>1695388803.25</v>
      </c>
      <c r="D5387" s="27">
        <v>1367365011.75</v>
      </c>
      <c r="E5387" s="27">
        <v>1641388803.25</v>
      </c>
      <c r="F5387" s="27">
        <v>400633780.609375</v>
      </c>
      <c r="G5387" s="27">
        <v>1</v>
      </c>
      <c r="H5387" s="27">
        <v>1</v>
      </c>
      <c r="I5387" s="27">
        <v>0</v>
      </c>
      <c r="J5387" s="27">
        <v>0</v>
      </c>
      <c r="K5387" s="27">
        <v>2</v>
      </c>
      <c r="L5387" s="27">
        <v>1</v>
      </c>
      <c r="M5387" s="27">
        <v>1</v>
      </c>
      <c r="N5387" s="27">
        <v>1</v>
      </c>
      <c r="O5387" s="27">
        <v>0</v>
      </c>
      <c r="P5387" s="27">
        <v>152362000000</v>
      </c>
      <c r="Q5387" s="27">
        <v>152385716311.91638</v>
      </c>
      <c r="R5387" s="27">
        <v>1</v>
      </c>
      <c r="S5387" s="27">
        <v>1</v>
      </c>
      <c r="T5387" s="33">
        <v>0.90473952627382648</v>
      </c>
      <c r="U5387" s="27">
        <v>1649951667</v>
      </c>
      <c r="V5387" s="27">
        <v>2085687000</v>
      </c>
      <c r="W5387" s="27">
        <v>9075074000</v>
      </c>
      <c r="X5387" s="27"/>
      <c r="Y5387" s="27"/>
      <c r="Z5387" s="27">
        <v>1</v>
      </c>
    </row>
    <row r="5388" spans="1:26">
      <c r="A5388" s="27">
        <v>2008</v>
      </c>
      <c r="B5388" t="s">
        <v>29</v>
      </c>
      <c r="C5388" s="27">
        <v>2647238076.125</v>
      </c>
      <c r="D5388" s="27">
        <v>1636206267.1875</v>
      </c>
      <c r="E5388" s="27">
        <v>2593238076.125</v>
      </c>
      <c r="F5388" s="27">
        <v>1048493891.1601563</v>
      </c>
      <c r="G5388" s="27">
        <v>1</v>
      </c>
      <c r="H5388" s="27">
        <v>1</v>
      </c>
      <c r="I5388" s="27">
        <v>0</v>
      </c>
      <c r="J5388" s="27">
        <v>0</v>
      </c>
      <c r="K5388" s="27">
        <v>2</v>
      </c>
      <c r="L5388" s="27">
        <v>1</v>
      </c>
      <c r="M5388" s="27">
        <v>1</v>
      </c>
      <c r="N5388" s="27">
        <v>1</v>
      </c>
      <c r="O5388" s="27">
        <v>0</v>
      </c>
      <c r="P5388" s="27">
        <v>170853000000</v>
      </c>
      <c r="Q5388" s="27">
        <v>170077814106.3049</v>
      </c>
      <c r="R5388" s="27">
        <v>1</v>
      </c>
      <c r="S5388" s="27">
        <v>1</v>
      </c>
      <c r="T5388" s="33">
        <v>0.91944034308119871</v>
      </c>
      <c r="U5388" s="27">
        <v>4613647744.5</v>
      </c>
      <c r="V5388" s="27">
        <v>1946306000</v>
      </c>
      <c r="W5388" s="27">
        <v>9052719000</v>
      </c>
      <c r="X5388" s="27">
        <v>12959000000</v>
      </c>
      <c r="Y5388" s="27"/>
      <c r="Z5388" s="27">
        <v>1</v>
      </c>
    </row>
    <row r="5389" spans="1:26">
      <c r="A5389" s="27">
        <v>2009</v>
      </c>
      <c r="B5389" t="s">
        <v>29</v>
      </c>
      <c r="C5389" s="27">
        <v>3372958745.75</v>
      </c>
      <c r="D5389" s="27">
        <v>2029092623.25</v>
      </c>
      <c r="E5389" s="27">
        <v>3318958745.75</v>
      </c>
      <c r="F5389" s="27">
        <v>853625671.3515625</v>
      </c>
      <c r="G5389" s="27">
        <v>1</v>
      </c>
      <c r="H5389" s="27">
        <v>1</v>
      </c>
      <c r="I5389" s="27">
        <v>0</v>
      </c>
      <c r="J5389" s="27">
        <v>0</v>
      </c>
      <c r="K5389" s="27">
        <v>2</v>
      </c>
      <c r="L5389" s="27">
        <v>1</v>
      </c>
      <c r="M5389" s="27">
        <v>1</v>
      </c>
      <c r="N5389" s="27">
        <v>1</v>
      </c>
      <c r="O5389" s="27">
        <v>0</v>
      </c>
      <c r="P5389" s="27">
        <v>167875000000</v>
      </c>
      <c r="Q5389" s="27">
        <v>168152775283.03159</v>
      </c>
      <c r="R5389" s="27">
        <v>1</v>
      </c>
      <c r="S5389" s="27">
        <v>1</v>
      </c>
      <c r="T5389" s="33">
        <v>0.81595367947064712</v>
      </c>
      <c r="U5389" s="27">
        <v>9044789416.2999992</v>
      </c>
      <c r="V5389" s="27">
        <v>1769007000</v>
      </c>
      <c r="W5389" s="27">
        <v>10075299000</v>
      </c>
      <c r="X5389" s="27">
        <v>13720000000</v>
      </c>
      <c r="Y5389" s="27"/>
      <c r="Z5389" s="27">
        <v>1</v>
      </c>
    </row>
    <row r="5390" spans="1:26">
      <c r="A5390" s="27">
        <v>2010</v>
      </c>
      <c r="B5390" t="s">
        <v>29</v>
      </c>
      <c r="C5390" s="27">
        <v>5205926015.6875</v>
      </c>
      <c r="D5390" s="27">
        <v>2687824492.9375</v>
      </c>
      <c r="E5390" s="27">
        <v>5157926015.6875</v>
      </c>
      <c r="F5390" s="27">
        <v>2008126608.9287109</v>
      </c>
      <c r="G5390" s="27">
        <v>1</v>
      </c>
      <c r="H5390" s="27">
        <v>1</v>
      </c>
      <c r="I5390" s="27">
        <v>0</v>
      </c>
      <c r="J5390" s="27">
        <v>0</v>
      </c>
      <c r="K5390" s="27">
        <v>2</v>
      </c>
      <c r="L5390" s="27">
        <v>1</v>
      </c>
      <c r="M5390" s="27">
        <v>1</v>
      </c>
      <c r="N5390" s="27">
        <v>1</v>
      </c>
      <c r="O5390" s="27">
        <v>0</v>
      </c>
      <c r="P5390" s="27">
        <v>177166000000</v>
      </c>
      <c r="Q5390" s="27">
        <v>177406854514.88458</v>
      </c>
      <c r="R5390" s="27">
        <v>1</v>
      </c>
      <c r="S5390" s="27">
        <v>1</v>
      </c>
      <c r="T5390" s="33">
        <v>1.0070075781651076</v>
      </c>
      <c r="U5390" s="27">
        <v>10257984673.5</v>
      </c>
      <c r="V5390" s="27">
        <v>1687776000</v>
      </c>
      <c r="W5390" s="27">
        <v>10118278000</v>
      </c>
      <c r="X5390" s="27">
        <v>14303000000</v>
      </c>
      <c r="Y5390" s="27"/>
      <c r="Z5390" s="27">
        <v>1</v>
      </c>
    </row>
    <row r="5391" spans="1:26">
      <c r="A5391" s="27">
        <v>2011</v>
      </c>
      <c r="B5391" t="s">
        <v>29</v>
      </c>
      <c r="C5391" s="27">
        <v>5098878486.375</v>
      </c>
      <c r="D5391" s="27">
        <v>3249370008.75</v>
      </c>
      <c r="E5391" s="27">
        <v>5056878486.375</v>
      </c>
      <c r="F5391" s="27">
        <v>5854494.1630859375</v>
      </c>
      <c r="G5391" s="27">
        <v>1</v>
      </c>
      <c r="H5391" s="27">
        <v>1</v>
      </c>
      <c r="I5391" s="27">
        <v>0</v>
      </c>
      <c r="J5391" s="27">
        <v>0</v>
      </c>
      <c r="K5391" s="27">
        <v>2</v>
      </c>
      <c r="L5391" s="27">
        <v>1</v>
      </c>
      <c r="M5391" s="27">
        <v>1</v>
      </c>
      <c r="N5391" s="27">
        <v>1</v>
      </c>
      <c r="O5391" s="27">
        <v>0</v>
      </c>
      <c r="P5391" s="27">
        <v>213588000000</v>
      </c>
      <c r="Q5391" s="27">
        <v>213587413183.99557</v>
      </c>
      <c r="R5391" s="27">
        <v>1</v>
      </c>
      <c r="S5391" s="27">
        <v>1</v>
      </c>
      <c r="T5391" s="33">
        <v>1.116808011796752</v>
      </c>
      <c r="U5391" s="27">
        <v>9961776336.3999996</v>
      </c>
      <c r="V5391" s="27">
        <v>1609752000</v>
      </c>
      <c r="W5391" s="27">
        <v>10772103000</v>
      </c>
      <c r="X5391" s="27">
        <v>14458000000</v>
      </c>
      <c r="Y5391" s="27"/>
      <c r="Z5391" s="27">
        <v>1</v>
      </c>
    </row>
    <row r="5392" spans="1:26">
      <c r="A5392" s="27">
        <v>2012</v>
      </c>
      <c r="B5392" t="s">
        <v>29</v>
      </c>
      <c r="C5392" s="27">
        <v>4951854278.25</v>
      </c>
      <c r="D5392" s="27">
        <v>3650222945.25</v>
      </c>
      <c r="E5392" s="27">
        <v>4915854278.25</v>
      </c>
      <c r="F5392" s="27">
        <v>0</v>
      </c>
      <c r="G5392" s="27">
        <v>1</v>
      </c>
      <c r="H5392" s="27">
        <v>1</v>
      </c>
      <c r="I5392" s="27">
        <v>0</v>
      </c>
      <c r="J5392" s="27">
        <v>0</v>
      </c>
      <c r="K5392" s="27">
        <v>2</v>
      </c>
      <c r="L5392" s="27">
        <v>1</v>
      </c>
      <c r="M5392" s="27">
        <v>1</v>
      </c>
      <c r="N5392" s="27">
        <v>1</v>
      </c>
      <c r="O5392" s="27">
        <v>0</v>
      </c>
      <c r="P5392" s="27">
        <v>224384000000</v>
      </c>
      <c r="Q5392" s="27">
        <v>224383620829.56964</v>
      </c>
      <c r="R5392" s="27">
        <v>1</v>
      </c>
      <c r="S5392" s="27">
        <v>1</v>
      </c>
      <c r="T5392" s="33">
        <v>0.99562684078172081</v>
      </c>
      <c r="U5392" s="27">
        <v>7683738173.6000004</v>
      </c>
      <c r="V5392" s="27">
        <v>1485750000</v>
      </c>
      <c r="W5392" s="27">
        <v>11136407000</v>
      </c>
      <c r="X5392" s="27">
        <v>13586000000</v>
      </c>
      <c r="Y5392" s="27"/>
      <c r="Z5392" s="27">
        <v>1</v>
      </c>
    </row>
    <row r="5393" spans="1:26">
      <c r="A5393" s="27">
        <v>2013</v>
      </c>
      <c r="B5393" t="s">
        <v>29</v>
      </c>
      <c r="C5393" s="27">
        <v>4795856077.1875</v>
      </c>
      <c r="D5393" s="27">
        <v>3538913844.1875</v>
      </c>
      <c r="E5393" s="27">
        <v>4765856077.1875</v>
      </c>
      <c r="F5393" s="27">
        <v>492000000</v>
      </c>
      <c r="G5393" s="27">
        <v>1</v>
      </c>
      <c r="H5393" s="27">
        <v>1</v>
      </c>
      <c r="I5393" s="27">
        <v>0</v>
      </c>
      <c r="J5393" s="27">
        <v>0</v>
      </c>
      <c r="K5393" s="27">
        <v>2</v>
      </c>
      <c r="L5393" s="27">
        <v>1</v>
      </c>
      <c r="M5393" s="27">
        <v>1</v>
      </c>
      <c r="N5393" s="27">
        <v>1</v>
      </c>
      <c r="O5393" s="27">
        <v>0</v>
      </c>
      <c r="P5393" s="27">
        <v>231218000000</v>
      </c>
      <c r="Q5393" s="27">
        <v>231218567178.97867</v>
      </c>
      <c r="R5393" s="27">
        <v>1</v>
      </c>
      <c r="S5393" s="27">
        <v>1</v>
      </c>
      <c r="T5393" s="33">
        <v>0.99710818219516861</v>
      </c>
      <c r="U5393" s="27">
        <v>5112544746.5</v>
      </c>
      <c r="V5393" s="27">
        <v>1352602000</v>
      </c>
      <c r="W5393" s="27">
        <v>11308515000</v>
      </c>
      <c r="X5393" s="27">
        <v>12472000000</v>
      </c>
      <c r="Y5393" s="27"/>
      <c r="Z5393" s="27">
        <v>1</v>
      </c>
    </row>
    <row r="5394" spans="1:26">
      <c r="A5394" s="27">
        <v>2014</v>
      </c>
      <c r="B5394" t="s">
        <v>29</v>
      </c>
      <c r="C5394" s="27">
        <v>12949317715.125</v>
      </c>
      <c r="D5394" s="27">
        <v>5991738438.625</v>
      </c>
      <c r="E5394" s="27">
        <v>12925317715.125</v>
      </c>
      <c r="F5394" s="27">
        <v>10996400800</v>
      </c>
      <c r="G5394" s="27">
        <v>1</v>
      </c>
      <c r="H5394" s="27">
        <v>1</v>
      </c>
      <c r="I5394" s="27">
        <v>0</v>
      </c>
      <c r="J5394" s="27">
        <v>0</v>
      </c>
      <c r="K5394" s="27">
        <v>2</v>
      </c>
      <c r="L5394" s="27">
        <v>1</v>
      </c>
      <c r="M5394" s="27">
        <v>1</v>
      </c>
      <c r="N5394" s="27">
        <v>1</v>
      </c>
      <c r="O5394" s="27">
        <v>0</v>
      </c>
      <c r="P5394" s="27">
        <v>244361000000</v>
      </c>
      <c r="Q5394" s="27">
        <v>244360888750.80704</v>
      </c>
      <c r="R5394" s="27">
        <v>1</v>
      </c>
      <c r="S5394" s="27">
        <v>1</v>
      </c>
      <c r="T5394" s="33">
        <v>0.96696016921402161</v>
      </c>
      <c r="U5394" s="27">
        <v>5000722737.6000004</v>
      </c>
      <c r="V5394" s="27">
        <v>1263358000</v>
      </c>
      <c r="W5394" s="27">
        <v>11749081000</v>
      </c>
      <c r="X5394" s="27">
        <v>11152000000</v>
      </c>
      <c r="Y5394" s="27"/>
      <c r="Z5394" s="27">
        <v>1</v>
      </c>
    </row>
    <row r="5395" spans="1:26">
      <c r="A5395" s="27">
        <v>2015</v>
      </c>
      <c r="B5395" t="s">
        <v>29</v>
      </c>
      <c r="C5395" s="27">
        <v>15294148136.5</v>
      </c>
      <c r="D5395" s="27">
        <v>8978770288.5</v>
      </c>
      <c r="E5395" s="27">
        <v>15276148136.5</v>
      </c>
      <c r="F5395" s="27">
        <v>2570000000</v>
      </c>
      <c r="G5395" s="27">
        <v>1</v>
      </c>
      <c r="H5395" s="27">
        <v>1</v>
      </c>
      <c r="I5395" s="27">
        <v>0</v>
      </c>
      <c r="J5395" s="27">
        <v>0</v>
      </c>
      <c r="K5395" s="27">
        <v>2</v>
      </c>
      <c r="L5395" s="27">
        <v>1</v>
      </c>
      <c r="M5395" s="27">
        <v>1</v>
      </c>
      <c r="N5395" s="27">
        <v>1</v>
      </c>
      <c r="O5395" s="27">
        <v>0</v>
      </c>
      <c r="P5395" s="27">
        <v>270555999999.99997</v>
      </c>
      <c r="Q5395" s="27">
        <v>270556126820.06354</v>
      </c>
      <c r="R5395" s="27">
        <v>1</v>
      </c>
      <c r="S5395" s="27">
        <v>1</v>
      </c>
      <c r="T5395" s="33">
        <v>0.821813335342235</v>
      </c>
      <c r="U5395" s="27">
        <v>6358510791.6999998</v>
      </c>
      <c r="V5395" s="27">
        <v>1167031000</v>
      </c>
      <c r="W5395" s="27">
        <v>12616596000</v>
      </c>
      <c r="X5395" s="27">
        <v>10937000000</v>
      </c>
      <c r="Y5395" s="27"/>
      <c r="Z5395" s="27">
        <v>1</v>
      </c>
    </row>
    <row r="5396" spans="1:26">
      <c r="A5396" s="27">
        <v>2016</v>
      </c>
      <c r="B5396" t="s">
        <v>29</v>
      </c>
      <c r="C5396" s="27">
        <v>24895138153.46875</v>
      </c>
      <c r="D5396" s="27">
        <v>13234317791.46875</v>
      </c>
      <c r="E5396" s="27">
        <v>24883138153.46875</v>
      </c>
      <c r="F5396" s="27">
        <v>9885000064</v>
      </c>
      <c r="G5396" s="27">
        <v>1</v>
      </c>
      <c r="H5396" s="27">
        <v>1</v>
      </c>
      <c r="I5396" s="27">
        <v>0</v>
      </c>
      <c r="J5396" s="27">
        <v>0</v>
      </c>
      <c r="K5396" s="27">
        <v>2</v>
      </c>
      <c r="L5396" s="27">
        <v>1</v>
      </c>
      <c r="M5396" s="27">
        <v>1</v>
      </c>
      <c r="N5396" s="27">
        <v>1</v>
      </c>
      <c r="O5396" s="27">
        <v>0</v>
      </c>
      <c r="P5396" s="27">
        <v>278655000000</v>
      </c>
      <c r="Q5396" s="27">
        <v>278654637737.68988</v>
      </c>
      <c r="R5396" s="27">
        <v>1</v>
      </c>
      <c r="S5396" s="27">
        <v>1</v>
      </c>
      <c r="T5396" s="33">
        <v>0.86004996979414983</v>
      </c>
      <c r="U5396" s="27">
        <v>7234597932.1000004</v>
      </c>
      <c r="V5396" s="27">
        <v>1237828000</v>
      </c>
      <c r="W5396" s="27">
        <v>12811112000</v>
      </c>
      <c r="X5396" s="27">
        <v>10940000000</v>
      </c>
      <c r="Y5396" s="27"/>
      <c r="Z5396" s="27">
        <v>1</v>
      </c>
    </row>
    <row r="5397" spans="1:26">
      <c r="A5397" s="27">
        <v>2017</v>
      </c>
      <c r="B5397" t="s">
        <v>29</v>
      </c>
      <c r="C5397" s="27">
        <v>27632803070.6875</v>
      </c>
      <c r="D5397" s="27">
        <v>18191099718.6875</v>
      </c>
      <c r="E5397" s="27">
        <v>27626803070.6875</v>
      </c>
      <c r="F5397" s="27">
        <v>3074000000</v>
      </c>
      <c r="G5397" s="27">
        <v>1</v>
      </c>
      <c r="H5397" s="27">
        <v>1</v>
      </c>
      <c r="I5397" s="27">
        <v>0</v>
      </c>
      <c r="J5397" s="27">
        <v>0</v>
      </c>
      <c r="K5397" s="27">
        <v>2</v>
      </c>
      <c r="L5397" s="27">
        <v>1</v>
      </c>
      <c r="M5397" s="27">
        <v>1</v>
      </c>
      <c r="N5397" s="27">
        <v>1</v>
      </c>
      <c r="O5397" s="27">
        <v>0</v>
      </c>
      <c r="P5397" s="27">
        <v>304952000000</v>
      </c>
      <c r="Q5397" s="27">
        <v>304951818494.06555</v>
      </c>
      <c r="R5397" s="27">
        <v>1</v>
      </c>
      <c r="S5397" s="27">
        <v>1</v>
      </c>
      <c r="T5397" s="33">
        <v>0.90809244833766045</v>
      </c>
      <c r="U5397" s="27">
        <v>7664069520.5</v>
      </c>
      <c r="V5397" s="27">
        <v>1311780000</v>
      </c>
      <c r="W5397" s="27">
        <v>13988486000</v>
      </c>
      <c r="X5397" s="27">
        <v>11254000000</v>
      </c>
      <c r="Y5397" s="27"/>
      <c r="Z5397" s="27">
        <v>1</v>
      </c>
    </row>
    <row r="5398" spans="1:26">
      <c r="A5398" s="27">
        <v>1950</v>
      </c>
      <c r="B5398" t="s">
        <v>69</v>
      </c>
      <c r="C5398" s="27"/>
      <c r="D5398" s="27"/>
      <c r="E5398" s="27"/>
      <c r="F5398" s="27">
        <v>0</v>
      </c>
      <c r="G5398" s="27">
        <v>0</v>
      </c>
      <c r="H5398" s="27">
        <v>1</v>
      </c>
      <c r="I5398" s="27">
        <v>0</v>
      </c>
      <c r="J5398" s="27">
        <v>0</v>
      </c>
      <c r="K5398" s="27">
        <v>1</v>
      </c>
      <c r="L5398" s="27">
        <v>1</v>
      </c>
      <c r="M5398" s="27">
        <v>0</v>
      </c>
      <c r="N5398" s="27">
        <v>0</v>
      </c>
      <c r="O5398" s="27">
        <v>0</v>
      </c>
      <c r="P5398" s="27"/>
      <c r="Q5398" s="27"/>
      <c r="R5398" s="27">
        <v>0</v>
      </c>
      <c r="S5398" s="27">
        <v>1</v>
      </c>
      <c r="T5398" s="33">
        <v>1.287837882863923</v>
      </c>
      <c r="U5398" s="27"/>
      <c r="V5398" s="27"/>
      <c r="W5398" s="27"/>
      <c r="X5398" s="27"/>
      <c r="Y5398" s="27"/>
      <c r="Z5398" s="27">
        <v>0</v>
      </c>
    </row>
    <row r="5399" spans="1:26">
      <c r="A5399" s="27">
        <v>1951</v>
      </c>
      <c r="B5399" t="s">
        <v>69</v>
      </c>
      <c r="C5399" s="27"/>
      <c r="D5399" s="27"/>
      <c r="E5399" s="27"/>
      <c r="F5399" s="27">
        <v>0</v>
      </c>
      <c r="G5399" s="27">
        <v>0</v>
      </c>
      <c r="H5399" s="27">
        <v>1</v>
      </c>
      <c r="I5399" s="27">
        <v>0</v>
      </c>
      <c r="J5399" s="27">
        <v>0</v>
      </c>
      <c r="K5399" s="27">
        <v>1</v>
      </c>
      <c r="L5399" s="27">
        <v>1</v>
      </c>
      <c r="M5399" s="27">
        <v>0</v>
      </c>
      <c r="N5399" s="27">
        <v>0</v>
      </c>
      <c r="O5399" s="27">
        <v>0</v>
      </c>
      <c r="P5399" s="27"/>
      <c r="Q5399" s="27"/>
      <c r="R5399" s="27">
        <v>0</v>
      </c>
      <c r="S5399" s="27">
        <v>1</v>
      </c>
      <c r="T5399" s="33">
        <v>1.3439935487765553</v>
      </c>
      <c r="U5399" s="27"/>
      <c r="V5399" s="27"/>
      <c r="W5399" s="27"/>
      <c r="X5399" s="27"/>
      <c r="Y5399" s="27"/>
      <c r="Z5399" s="27">
        <v>0</v>
      </c>
    </row>
    <row r="5400" spans="1:26">
      <c r="A5400" s="27">
        <v>1952</v>
      </c>
      <c r="B5400" t="s">
        <v>69</v>
      </c>
      <c r="C5400" s="27"/>
      <c r="D5400" s="27"/>
      <c r="E5400" s="27"/>
      <c r="F5400" s="27">
        <v>0</v>
      </c>
      <c r="G5400" s="27">
        <v>0</v>
      </c>
      <c r="H5400" s="27">
        <v>1</v>
      </c>
      <c r="I5400" s="27">
        <v>0</v>
      </c>
      <c r="J5400" s="27">
        <v>0</v>
      </c>
      <c r="K5400" s="27">
        <v>1</v>
      </c>
      <c r="L5400" s="27">
        <v>1</v>
      </c>
      <c r="M5400" s="27">
        <v>0</v>
      </c>
      <c r="N5400" s="27">
        <v>0</v>
      </c>
      <c r="O5400" s="27">
        <v>0</v>
      </c>
      <c r="P5400" s="27"/>
      <c r="Q5400" s="27"/>
      <c r="R5400" s="27">
        <v>0</v>
      </c>
      <c r="S5400" s="27">
        <v>1</v>
      </c>
      <c r="T5400" s="33">
        <v>1.1861288455441423</v>
      </c>
      <c r="U5400" s="27"/>
      <c r="V5400" s="27"/>
      <c r="W5400" s="27"/>
      <c r="X5400" s="27"/>
      <c r="Y5400" s="27"/>
      <c r="Z5400" s="27">
        <v>0</v>
      </c>
    </row>
    <row r="5401" spans="1:26">
      <c r="A5401" s="27">
        <v>1953</v>
      </c>
      <c r="B5401" t="s">
        <v>69</v>
      </c>
      <c r="C5401" s="27"/>
      <c r="D5401" s="27"/>
      <c r="E5401" s="27"/>
      <c r="F5401" s="27">
        <v>0</v>
      </c>
      <c r="G5401" s="27">
        <v>0</v>
      </c>
      <c r="H5401" s="27">
        <v>1</v>
      </c>
      <c r="I5401" s="27">
        <v>0</v>
      </c>
      <c r="J5401" s="27">
        <v>0</v>
      </c>
      <c r="K5401" s="27">
        <v>1</v>
      </c>
      <c r="L5401" s="27">
        <v>1</v>
      </c>
      <c r="M5401" s="27">
        <v>0</v>
      </c>
      <c r="N5401" s="27">
        <v>0</v>
      </c>
      <c r="O5401" s="27">
        <v>0</v>
      </c>
      <c r="P5401" s="27"/>
      <c r="Q5401" s="27"/>
      <c r="R5401" s="27">
        <v>0</v>
      </c>
      <c r="S5401" s="27">
        <v>1</v>
      </c>
      <c r="T5401" s="33">
        <v>1.1355764645766917</v>
      </c>
      <c r="U5401" s="27"/>
      <c r="V5401" s="27"/>
      <c r="W5401" s="27"/>
      <c r="X5401" s="27"/>
      <c r="Y5401" s="27"/>
      <c r="Z5401" s="27">
        <v>0</v>
      </c>
    </row>
    <row r="5402" spans="1:26">
      <c r="A5402" s="27">
        <v>1954</v>
      </c>
      <c r="B5402" t="s">
        <v>69</v>
      </c>
      <c r="C5402" s="27"/>
      <c r="D5402" s="27"/>
      <c r="E5402" s="27"/>
      <c r="F5402" s="27">
        <v>0</v>
      </c>
      <c r="G5402" s="27">
        <v>0</v>
      </c>
      <c r="H5402" s="27">
        <v>1</v>
      </c>
      <c r="I5402" s="27">
        <v>0</v>
      </c>
      <c r="J5402" s="27">
        <v>0</v>
      </c>
      <c r="K5402" s="27">
        <v>1</v>
      </c>
      <c r="L5402" s="27">
        <v>1</v>
      </c>
      <c r="M5402" s="27">
        <v>0</v>
      </c>
      <c r="N5402" s="27">
        <v>0</v>
      </c>
      <c r="O5402" s="27">
        <v>0</v>
      </c>
      <c r="P5402" s="27"/>
      <c r="Q5402" s="27"/>
      <c r="R5402" s="27">
        <v>0</v>
      </c>
      <c r="S5402" s="27">
        <v>1</v>
      </c>
      <c r="T5402" s="33">
        <v>1.2456557755316726</v>
      </c>
      <c r="U5402" s="27"/>
      <c r="V5402" s="27"/>
      <c r="W5402" s="27"/>
      <c r="X5402" s="27"/>
      <c r="Y5402" s="27"/>
      <c r="Z5402" s="27">
        <v>0</v>
      </c>
    </row>
    <row r="5403" spans="1:26">
      <c r="A5403" s="27">
        <v>1955</v>
      </c>
      <c r="B5403" t="s">
        <v>69</v>
      </c>
      <c r="C5403" s="27"/>
      <c r="D5403" s="27"/>
      <c r="E5403" s="27"/>
      <c r="F5403" s="27">
        <v>0</v>
      </c>
      <c r="G5403" s="27">
        <v>0</v>
      </c>
      <c r="H5403" s="27">
        <v>1</v>
      </c>
      <c r="I5403" s="27">
        <v>0</v>
      </c>
      <c r="J5403" s="27">
        <v>0</v>
      </c>
      <c r="K5403" s="27">
        <v>1</v>
      </c>
      <c r="L5403" s="27">
        <v>1</v>
      </c>
      <c r="M5403" s="27">
        <v>0</v>
      </c>
      <c r="N5403" s="27">
        <v>0</v>
      </c>
      <c r="O5403" s="27">
        <v>0</v>
      </c>
      <c r="P5403" s="27"/>
      <c r="Q5403" s="27"/>
      <c r="R5403" s="27">
        <v>0</v>
      </c>
      <c r="S5403" s="27">
        <v>1</v>
      </c>
      <c r="T5403" s="33">
        <v>1.2093425125419712</v>
      </c>
      <c r="U5403" s="27"/>
      <c r="V5403" s="27"/>
      <c r="W5403" s="27"/>
      <c r="X5403" s="27"/>
      <c r="Y5403" s="27"/>
      <c r="Z5403" s="27">
        <v>0</v>
      </c>
    </row>
    <row r="5404" spans="1:26">
      <c r="A5404" s="27">
        <v>1956</v>
      </c>
      <c r="B5404" t="s">
        <v>69</v>
      </c>
      <c r="C5404" s="27"/>
      <c r="D5404" s="27"/>
      <c r="E5404" s="27"/>
      <c r="F5404" s="27">
        <v>0</v>
      </c>
      <c r="G5404" s="27">
        <v>0</v>
      </c>
      <c r="H5404" s="27">
        <v>1</v>
      </c>
      <c r="I5404" s="27">
        <v>0</v>
      </c>
      <c r="J5404" s="27">
        <v>0</v>
      </c>
      <c r="K5404" s="27">
        <v>1</v>
      </c>
      <c r="L5404" s="27">
        <v>1</v>
      </c>
      <c r="M5404" s="27">
        <v>0</v>
      </c>
      <c r="N5404" s="27">
        <v>0</v>
      </c>
      <c r="O5404" s="27">
        <v>0</v>
      </c>
      <c r="P5404" s="27"/>
      <c r="Q5404" s="27"/>
      <c r="R5404" s="27">
        <v>0</v>
      </c>
      <c r="S5404" s="27">
        <v>1</v>
      </c>
      <c r="T5404" s="33">
        <v>1.188247729709901</v>
      </c>
      <c r="U5404" s="27"/>
      <c r="V5404" s="27"/>
      <c r="W5404" s="27"/>
      <c r="X5404" s="27"/>
      <c r="Y5404" s="27"/>
      <c r="Z5404" s="27">
        <v>0</v>
      </c>
    </row>
    <row r="5405" spans="1:26">
      <c r="A5405" s="27">
        <v>1957</v>
      </c>
      <c r="B5405" t="s">
        <v>69</v>
      </c>
      <c r="C5405" s="27"/>
      <c r="D5405" s="27"/>
      <c r="E5405" s="27"/>
      <c r="F5405" s="27">
        <v>0</v>
      </c>
      <c r="G5405" s="27">
        <v>0</v>
      </c>
      <c r="H5405" s="27">
        <v>1</v>
      </c>
      <c r="I5405" s="27">
        <v>0</v>
      </c>
      <c r="J5405" s="27">
        <v>0</v>
      </c>
      <c r="K5405" s="27">
        <v>1</v>
      </c>
      <c r="L5405" s="27">
        <v>1</v>
      </c>
      <c r="M5405" s="27">
        <v>0</v>
      </c>
      <c r="N5405" s="27">
        <v>0</v>
      </c>
      <c r="O5405" s="27">
        <v>0</v>
      </c>
      <c r="P5405" s="27"/>
      <c r="Q5405" s="27"/>
      <c r="R5405" s="27">
        <v>0</v>
      </c>
      <c r="S5405" s="27">
        <v>1</v>
      </c>
      <c r="T5405" s="33">
        <v>1.1056830722153153</v>
      </c>
      <c r="U5405" s="27"/>
      <c r="V5405" s="27"/>
      <c r="W5405" s="27"/>
      <c r="X5405" s="27"/>
      <c r="Y5405" s="27"/>
      <c r="Z5405" s="27">
        <v>0</v>
      </c>
    </row>
    <row r="5406" spans="1:26">
      <c r="A5406" s="27">
        <v>1958</v>
      </c>
      <c r="B5406" t="s">
        <v>69</v>
      </c>
      <c r="C5406" s="27"/>
      <c r="D5406" s="27"/>
      <c r="E5406" s="27"/>
      <c r="F5406" s="27">
        <v>0</v>
      </c>
      <c r="G5406" s="27">
        <v>0</v>
      </c>
      <c r="H5406" s="27">
        <v>1</v>
      </c>
      <c r="I5406" s="27">
        <v>0</v>
      </c>
      <c r="J5406" s="27">
        <v>0</v>
      </c>
      <c r="K5406" s="27">
        <v>1</v>
      </c>
      <c r="L5406" s="27">
        <v>1</v>
      </c>
      <c r="M5406" s="27">
        <v>0</v>
      </c>
      <c r="N5406" s="27">
        <v>0</v>
      </c>
      <c r="O5406" s="27">
        <v>0</v>
      </c>
      <c r="P5406" s="27"/>
      <c r="Q5406" s="27"/>
      <c r="R5406" s="27">
        <v>0</v>
      </c>
      <c r="S5406" s="27">
        <v>1</v>
      </c>
      <c r="T5406" s="33">
        <v>1.0176220702015186</v>
      </c>
      <c r="U5406" s="27"/>
      <c r="V5406" s="27"/>
      <c r="W5406" s="27"/>
      <c r="X5406" s="27"/>
      <c r="Y5406" s="27"/>
      <c r="Z5406" s="27">
        <v>0</v>
      </c>
    </row>
    <row r="5407" spans="1:26">
      <c r="A5407" s="27">
        <v>1959</v>
      </c>
      <c r="B5407" t="s">
        <v>69</v>
      </c>
      <c r="C5407" s="27"/>
      <c r="D5407" s="27"/>
      <c r="E5407" s="27"/>
      <c r="F5407" s="27">
        <v>0</v>
      </c>
      <c r="G5407" s="27">
        <v>0</v>
      </c>
      <c r="H5407" s="27">
        <v>1</v>
      </c>
      <c r="I5407" s="27">
        <v>0</v>
      </c>
      <c r="J5407" s="27">
        <v>0</v>
      </c>
      <c r="K5407" s="27">
        <v>1</v>
      </c>
      <c r="L5407" s="27">
        <v>1</v>
      </c>
      <c r="M5407" s="27">
        <v>0</v>
      </c>
      <c r="N5407" s="27">
        <v>0</v>
      </c>
      <c r="O5407" s="27">
        <v>0</v>
      </c>
      <c r="P5407" s="27"/>
      <c r="Q5407" s="27"/>
      <c r="R5407" s="27">
        <v>0</v>
      </c>
      <c r="S5407" s="27">
        <v>1</v>
      </c>
      <c r="T5407" s="33">
        <v>1.0157995537348996</v>
      </c>
      <c r="U5407" s="27"/>
      <c r="V5407" s="27"/>
      <c r="W5407" s="27"/>
      <c r="X5407" s="27"/>
      <c r="Y5407" s="27"/>
      <c r="Z5407" s="27">
        <v>0</v>
      </c>
    </row>
    <row r="5408" spans="1:26">
      <c r="A5408" s="27">
        <v>1960</v>
      </c>
      <c r="B5408" t="s">
        <v>69</v>
      </c>
      <c r="C5408" s="27"/>
      <c r="D5408" s="27"/>
      <c r="E5408" s="27"/>
      <c r="F5408" s="27">
        <v>0</v>
      </c>
      <c r="G5408" s="27">
        <v>0</v>
      </c>
      <c r="H5408" s="27">
        <v>1</v>
      </c>
      <c r="I5408" s="27">
        <v>0</v>
      </c>
      <c r="J5408" s="27">
        <v>0</v>
      </c>
      <c r="K5408" s="27">
        <v>1</v>
      </c>
      <c r="L5408" s="27">
        <v>1</v>
      </c>
      <c r="M5408" s="27">
        <v>0</v>
      </c>
      <c r="N5408" s="27">
        <v>0</v>
      </c>
      <c r="O5408" s="27">
        <v>0</v>
      </c>
      <c r="P5408" s="27"/>
      <c r="Q5408" s="27">
        <v>537147100</v>
      </c>
      <c r="R5408" s="27">
        <v>0</v>
      </c>
      <c r="S5408" s="27">
        <v>1</v>
      </c>
      <c r="T5408" s="33">
        <v>0.99364431383616725</v>
      </c>
      <c r="U5408" s="27"/>
      <c r="V5408" s="27"/>
      <c r="W5408" s="27"/>
      <c r="X5408" s="27"/>
      <c r="Y5408" s="27"/>
      <c r="Z5408" s="27">
        <v>0</v>
      </c>
    </row>
    <row r="5409" spans="1:26">
      <c r="A5409" s="27">
        <v>1961</v>
      </c>
      <c r="B5409" t="s">
        <v>69</v>
      </c>
      <c r="C5409" s="27"/>
      <c r="D5409" s="27"/>
      <c r="E5409" s="27"/>
      <c r="F5409" s="27">
        <v>0</v>
      </c>
      <c r="G5409" s="27">
        <v>0</v>
      </c>
      <c r="H5409" s="27">
        <v>1</v>
      </c>
      <c r="I5409" s="27">
        <v>0</v>
      </c>
      <c r="J5409" s="27">
        <v>0</v>
      </c>
      <c r="K5409" s="27">
        <v>1</v>
      </c>
      <c r="L5409" s="27">
        <v>1</v>
      </c>
      <c r="M5409" s="27">
        <v>0</v>
      </c>
      <c r="N5409" s="27">
        <v>0</v>
      </c>
      <c r="O5409" s="27">
        <v>0</v>
      </c>
      <c r="P5409" s="27"/>
      <c r="Q5409" s="27">
        <v>599026300</v>
      </c>
      <c r="R5409" s="27">
        <v>0</v>
      </c>
      <c r="S5409" s="27">
        <v>1</v>
      </c>
      <c r="T5409" s="33">
        <v>0.97346733996739376</v>
      </c>
      <c r="U5409" s="27"/>
      <c r="V5409" s="27"/>
      <c r="W5409" s="27"/>
      <c r="X5409" s="27"/>
      <c r="Y5409" s="27"/>
      <c r="Z5409" s="27">
        <v>0</v>
      </c>
    </row>
    <row r="5410" spans="1:26">
      <c r="A5410" s="27">
        <v>1962</v>
      </c>
      <c r="B5410" t="s">
        <v>69</v>
      </c>
      <c r="C5410" s="27"/>
      <c r="D5410" s="27"/>
      <c r="E5410" s="27"/>
      <c r="F5410" s="27">
        <v>0</v>
      </c>
      <c r="G5410" s="27">
        <v>0</v>
      </c>
      <c r="H5410" s="27">
        <v>1</v>
      </c>
      <c r="I5410" s="27">
        <v>0</v>
      </c>
      <c r="J5410" s="27">
        <v>0</v>
      </c>
      <c r="K5410" s="27">
        <v>1</v>
      </c>
      <c r="L5410" s="27">
        <v>1</v>
      </c>
      <c r="M5410" s="27">
        <v>0</v>
      </c>
      <c r="N5410" s="27">
        <v>0</v>
      </c>
      <c r="O5410" s="27">
        <v>0</v>
      </c>
      <c r="P5410" s="27"/>
      <c r="Q5410" s="27">
        <v>652120900.00000012</v>
      </c>
      <c r="R5410" s="27">
        <v>0</v>
      </c>
      <c r="S5410" s="27">
        <v>1</v>
      </c>
      <c r="T5410" s="33">
        <v>0.97699079984331827</v>
      </c>
      <c r="U5410" s="27"/>
      <c r="V5410" s="27"/>
      <c r="W5410" s="27"/>
      <c r="X5410" s="27"/>
      <c r="Y5410" s="27"/>
      <c r="Z5410" s="27">
        <v>0</v>
      </c>
    </row>
    <row r="5411" spans="1:26">
      <c r="A5411" s="27">
        <v>1963</v>
      </c>
      <c r="B5411" t="s">
        <v>69</v>
      </c>
      <c r="C5411" s="27"/>
      <c r="D5411" s="27"/>
      <c r="E5411" s="27"/>
      <c r="F5411" s="27">
        <v>0</v>
      </c>
      <c r="G5411" s="27">
        <v>0</v>
      </c>
      <c r="H5411" s="27">
        <v>1</v>
      </c>
      <c r="I5411" s="27">
        <v>0</v>
      </c>
      <c r="J5411" s="27">
        <v>0</v>
      </c>
      <c r="K5411" s="27">
        <v>1</v>
      </c>
      <c r="L5411" s="27">
        <v>1</v>
      </c>
      <c r="M5411" s="27">
        <v>0</v>
      </c>
      <c r="N5411" s="27">
        <v>0</v>
      </c>
      <c r="O5411" s="27">
        <v>0</v>
      </c>
      <c r="P5411" s="27"/>
      <c r="Q5411" s="27">
        <v>722784500</v>
      </c>
      <c r="R5411" s="27">
        <v>0</v>
      </c>
      <c r="S5411" s="27">
        <v>1</v>
      </c>
      <c r="T5411" s="33">
        <v>0.98866747285419376</v>
      </c>
      <c r="U5411" s="27"/>
      <c r="V5411" s="27"/>
      <c r="W5411" s="27"/>
      <c r="X5411" s="27"/>
      <c r="Y5411" s="27"/>
      <c r="Z5411" s="27">
        <v>0</v>
      </c>
    </row>
    <row r="5412" spans="1:26">
      <c r="A5412" s="27">
        <v>1964</v>
      </c>
      <c r="B5412" t="s">
        <v>69</v>
      </c>
      <c r="C5412" s="27"/>
      <c r="D5412" s="27"/>
      <c r="E5412" s="27"/>
      <c r="F5412" s="27">
        <v>0</v>
      </c>
      <c r="G5412" s="27">
        <v>0</v>
      </c>
      <c r="H5412" s="27">
        <v>1</v>
      </c>
      <c r="I5412" s="27">
        <v>0</v>
      </c>
      <c r="J5412" s="27">
        <v>0</v>
      </c>
      <c r="K5412" s="27">
        <v>1</v>
      </c>
      <c r="L5412" s="27">
        <v>1</v>
      </c>
      <c r="M5412" s="27">
        <v>0</v>
      </c>
      <c r="N5412" s="27">
        <v>0</v>
      </c>
      <c r="O5412" s="27">
        <v>0</v>
      </c>
      <c r="P5412" s="27"/>
      <c r="Q5412" s="27">
        <v>776137500</v>
      </c>
      <c r="R5412" s="27">
        <v>0</v>
      </c>
      <c r="S5412" s="27">
        <v>1</v>
      </c>
      <c r="T5412" s="33">
        <v>1.0337554660061781</v>
      </c>
      <c r="U5412" s="27"/>
      <c r="V5412" s="27"/>
      <c r="W5412" s="27"/>
      <c r="X5412" s="27"/>
      <c r="Y5412" s="27"/>
      <c r="Z5412" s="27">
        <v>0</v>
      </c>
    </row>
    <row r="5413" spans="1:26">
      <c r="A5413" s="27">
        <v>1965</v>
      </c>
      <c r="B5413" t="s">
        <v>69</v>
      </c>
      <c r="C5413" s="27"/>
      <c r="D5413" s="27"/>
      <c r="E5413" s="27"/>
      <c r="F5413" s="27">
        <v>0</v>
      </c>
      <c r="G5413" s="27">
        <v>0</v>
      </c>
      <c r="H5413" s="27">
        <v>1</v>
      </c>
      <c r="I5413" s="27">
        <v>0</v>
      </c>
      <c r="J5413" s="27">
        <v>0</v>
      </c>
      <c r="K5413" s="27">
        <v>1</v>
      </c>
      <c r="L5413" s="27">
        <v>1</v>
      </c>
      <c r="M5413" s="27">
        <v>0</v>
      </c>
      <c r="N5413" s="27">
        <v>0</v>
      </c>
      <c r="O5413" s="27">
        <v>0</v>
      </c>
      <c r="P5413" s="27"/>
      <c r="Q5413" s="27">
        <v>852485300</v>
      </c>
      <c r="R5413" s="27">
        <v>0</v>
      </c>
      <c r="S5413" s="27">
        <v>1</v>
      </c>
      <c r="T5413" s="33">
        <v>1.0227515959565798</v>
      </c>
      <c r="U5413" s="27"/>
      <c r="V5413" s="27"/>
      <c r="W5413" s="27"/>
      <c r="X5413" s="27"/>
      <c r="Y5413" s="27"/>
      <c r="Z5413" s="27">
        <v>0</v>
      </c>
    </row>
    <row r="5414" spans="1:26">
      <c r="A5414" s="27">
        <v>1966</v>
      </c>
      <c r="B5414" t="s">
        <v>69</v>
      </c>
      <c r="C5414" s="27"/>
      <c r="D5414" s="27"/>
      <c r="E5414" s="27"/>
      <c r="F5414" s="27">
        <v>0</v>
      </c>
      <c r="G5414" s="27">
        <v>0</v>
      </c>
      <c r="H5414" s="27">
        <v>1</v>
      </c>
      <c r="I5414" s="27">
        <v>0</v>
      </c>
      <c r="J5414" s="27">
        <v>0</v>
      </c>
      <c r="K5414" s="27">
        <v>1</v>
      </c>
      <c r="L5414" s="27">
        <v>1</v>
      </c>
      <c r="M5414" s="27">
        <v>0</v>
      </c>
      <c r="N5414" s="27">
        <v>0</v>
      </c>
      <c r="O5414" s="27">
        <v>0</v>
      </c>
      <c r="P5414" s="27"/>
      <c r="Q5414" s="27">
        <v>928833000</v>
      </c>
      <c r="R5414" s="27">
        <v>0</v>
      </c>
      <c r="S5414" s="27">
        <v>1</v>
      </c>
      <c r="T5414" s="33">
        <v>1.060453919000093</v>
      </c>
      <c r="U5414" s="27"/>
      <c r="V5414" s="27"/>
      <c r="W5414" s="27"/>
      <c r="X5414" s="27"/>
      <c r="Y5414" s="27"/>
      <c r="Z5414" s="27">
        <v>0</v>
      </c>
    </row>
    <row r="5415" spans="1:26">
      <c r="A5415" s="27">
        <v>1967</v>
      </c>
      <c r="B5415" t="s">
        <v>69</v>
      </c>
      <c r="C5415" s="27"/>
      <c r="D5415" s="27"/>
      <c r="E5415" s="27"/>
      <c r="F5415" s="27">
        <v>0</v>
      </c>
      <c r="G5415" s="27">
        <v>0</v>
      </c>
      <c r="H5415" s="27">
        <v>1</v>
      </c>
      <c r="I5415" s="27">
        <v>0</v>
      </c>
      <c r="J5415" s="27">
        <v>0</v>
      </c>
      <c r="K5415" s="27">
        <v>1</v>
      </c>
      <c r="L5415" s="27">
        <v>1</v>
      </c>
      <c r="M5415" s="27">
        <v>0</v>
      </c>
      <c r="N5415" s="27">
        <v>0</v>
      </c>
      <c r="O5415" s="27">
        <v>0</v>
      </c>
      <c r="P5415" s="27"/>
      <c r="Q5415" s="27">
        <v>1034376400.0000001</v>
      </c>
      <c r="R5415" s="27">
        <v>0</v>
      </c>
      <c r="S5415" s="27">
        <v>1</v>
      </c>
      <c r="T5415" s="33">
        <v>1.0100991944882907</v>
      </c>
      <c r="U5415" s="27"/>
      <c r="V5415" s="27"/>
      <c r="W5415" s="27"/>
      <c r="X5415" s="27"/>
      <c r="Y5415" s="27"/>
      <c r="Z5415" s="27">
        <v>0</v>
      </c>
    </row>
    <row r="5416" spans="1:26">
      <c r="A5416" s="27">
        <v>1968</v>
      </c>
      <c r="B5416" t="s">
        <v>69</v>
      </c>
      <c r="C5416" s="27"/>
      <c r="D5416" s="27"/>
      <c r="E5416" s="27"/>
      <c r="F5416" s="27">
        <v>0</v>
      </c>
      <c r="G5416" s="27">
        <v>0</v>
      </c>
      <c r="H5416" s="27">
        <v>1</v>
      </c>
      <c r="I5416" s="27">
        <v>0</v>
      </c>
      <c r="J5416" s="27">
        <v>0</v>
      </c>
      <c r="K5416" s="27">
        <v>1</v>
      </c>
      <c r="L5416" s="27">
        <v>1</v>
      </c>
      <c r="M5416" s="27">
        <v>0</v>
      </c>
      <c r="N5416" s="27">
        <v>0</v>
      </c>
      <c r="O5416" s="27">
        <v>0</v>
      </c>
      <c r="P5416" s="27"/>
      <c r="Q5416" s="27">
        <v>1112791099.9999998</v>
      </c>
      <c r="R5416" s="27">
        <v>0</v>
      </c>
      <c r="S5416" s="27">
        <v>1</v>
      </c>
      <c r="T5416" s="33">
        <v>0.99765870157012104</v>
      </c>
      <c r="U5416" s="27"/>
      <c r="V5416" s="27"/>
      <c r="W5416" s="27"/>
      <c r="X5416" s="27"/>
      <c r="Y5416" s="27"/>
      <c r="Z5416" s="27">
        <v>0</v>
      </c>
    </row>
    <row r="5417" spans="1:26">
      <c r="A5417" s="27">
        <v>1969</v>
      </c>
      <c r="B5417" t="s">
        <v>69</v>
      </c>
      <c r="C5417" s="27"/>
      <c r="D5417" s="27"/>
      <c r="E5417" s="27"/>
      <c r="F5417" s="27">
        <v>0</v>
      </c>
      <c r="G5417" s="27">
        <v>0</v>
      </c>
      <c r="H5417" s="27">
        <v>1</v>
      </c>
      <c r="I5417" s="27">
        <v>0</v>
      </c>
      <c r="J5417" s="27">
        <v>0</v>
      </c>
      <c r="K5417" s="27">
        <v>1</v>
      </c>
      <c r="L5417" s="27">
        <v>1</v>
      </c>
      <c r="M5417" s="27">
        <v>0</v>
      </c>
      <c r="N5417" s="27">
        <v>0</v>
      </c>
      <c r="O5417" s="27">
        <v>0</v>
      </c>
      <c r="P5417" s="27"/>
      <c r="Q5417" s="27">
        <v>1221305699.9999998</v>
      </c>
      <c r="R5417" s="27">
        <v>0</v>
      </c>
      <c r="S5417" s="27">
        <v>1</v>
      </c>
      <c r="T5417" s="33">
        <v>1.0058077459461789</v>
      </c>
      <c r="U5417" s="27"/>
      <c r="V5417" s="27"/>
      <c r="W5417" s="27"/>
      <c r="X5417" s="27"/>
      <c r="Y5417" s="27"/>
      <c r="Z5417" s="27">
        <v>0</v>
      </c>
    </row>
    <row r="5418" spans="1:26">
      <c r="A5418" s="27">
        <v>1970</v>
      </c>
      <c r="B5418" t="s">
        <v>69</v>
      </c>
      <c r="C5418" s="27"/>
      <c r="D5418" s="27"/>
      <c r="E5418" s="27"/>
      <c r="F5418" s="27">
        <v>0</v>
      </c>
      <c r="G5418" s="27">
        <v>0</v>
      </c>
      <c r="H5418" s="27">
        <v>1</v>
      </c>
      <c r="I5418" s="27">
        <v>0</v>
      </c>
      <c r="J5418" s="27">
        <v>0</v>
      </c>
      <c r="K5418" s="27">
        <v>1</v>
      </c>
      <c r="L5418" s="27">
        <v>1</v>
      </c>
      <c r="M5418" s="27">
        <v>0</v>
      </c>
      <c r="N5418" s="27">
        <v>0</v>
      </c>
      <c r="O5418" s="27">
        <v>0</v>
      </c>
      <c r="P5418" s="27"/>
      <c r="Q5418" s="27">
        <v>1351006400</v>
      </c>
      <c r="R5418" s="27">
        <v>0</v>
      </c>
      <c r="S5418" s="27">
        <v>1</v>
      </c>
      <c r="T5418" s="33">
        <v>1</v>
      </c>
      <c r="U5418" s="27"/>
      <c r="V5418" s="27"/>
      <c r="W5418" s="27"/>
      <c r="X5418" s="27"/>
      <c r="Y5418" s="27">
        <v>30000000</v>
      </c>
      <c r="Z5418" s="27">
        <v>0</v>
      </c>
    </row>
    <row r="5419" spans="1:26">
      <c r="A5419" s="27">
        <v>1971</v>
      </c>
      <c r="B5419" t="s">
        <v>69</v>
      </c>
      <c r="C5419" s="27"/>
      <c r="D5419" s="27"/>
      <c r="E5419" s="27"/>
      <c r="F5419" s="27">
        <v>0</v>
      </c>
      <c r="G5419" s="27">
        <v>0</v>
      </c>
      <c r="H5419" s="27">
        <v>1</v>
      </c>
      <c r="I5419" s="27">
        <v>0</v>
      </c>
      <c r="J5419" s="27">
        <v>0</v>
      </c>
      <c r="K5419" s="27">
        <v>1</v>
      </c>
      <c r="L5419" s="27">
        <v>1</v>
      </c>
      <c r="M5419" s="27">
        <v>0</v>
      </c>
      <c r="N5419" s="27">
        <v>0</v>
      </c>
      <c r="O5419" s="27">
        <v>0</v>
      </c>
      <c r="P5419" s="27"/>
      <c r="Q5419" s="27">
        <v>1523917200.0000002</v>
      </c>
      <c r="R5419" s="27">
        <v>0</v>
      </c>
      <c r="S5419" s="27">
        <v>1</v>
      </c>
      <c r="T5419" s="33">
        <v>0.92761372871024128</v>
      </c>
      <c r="U5419" s="27"/>
      <c r="V5419" s="27"/>
      <c r="W5419" s="27"/>
      <c r="X5419" s="27"/>
      <c r="Y5419" s="27">
        <v>16000000</v>
      </c>
      <c r="Z5419" s="27">
        <v>0</v>
      </c>
    </row>
    <row r="5420" spans="1:26">
      <c r="A5420" s="27">
        <v>1972</v>
      </c>
      <c r="B5420" t="s">
        <v>69</v>
      </c>
      <c r="C5420" s="27"/>
      <c r="D5420" s="27"/>
      <c r="E5420" s="27"/>
      <c r="F5420" s="27">
        <v>0</v>
      </c>
      <c r="G5420" s="27">
        <v>0</v>
      </c>
      <c r="H5420" s="27">
        <v>1</v>
      </c>
      <c r="I5420" s="27">
        <v>0</v>
      </c>
      <c r="J5420" s="27">
        <v>0</v>
      </c>
      <c r="K5420" s="27">
        <v>1</v>
      </c>
      <c r="L5420" s="27">
        <v>1</v>
      </c>
      <c r="M5420" s="27">
        <v>0</v>
      </c>
      <c r="N5420" s="27">
        <v>0</v>
      </c>
      <c r="O5420" s="27">
        <v>0</v>
      </c>
      <c r="P5420" s="27"/>
      <c r="Q5420" s="27">
        <v>1673411700.0000002</v>
      </c>
      <c r="R5420" s="27">
        <v>0</v>
      </c>
      <c r="S5420" s="27">
        <v>1</v>
      </c>
      <c r="T5420" s="33">
        <v>0.92122545142259926</v>
      </c>
      <c r="U5420" s="27"/>
      <c r="V5420" s="27"/>
      <c r="W5420" s="27"/>
      <c r="X5420" s="27"/>
      <c r="Y5420" s="27">
        <v>82000000</v>
      </c>
      <c r="Z5420" s="27">
        <v>0</v>
      </c>
    </row>
    <row r="5421" spans="1:26">
      <c r="A5421" s="27">
        <v>1973</v>
      </c>
      <c r="B5421" t="s">
        <v>69</v>
      </c>
      <c r="C5421" s="27"/>
      <c r="D5421" s="27"/>
      <c r="E5421" s="27"/>
      <c r="F5421" s="27">
        <v>0</v>
      </c>
      <c r="G5421" s="27">
        <v>0</v>
      </c>
      <c r="H5421" s="27">
        <v>1</v>
      </c>
      <c r="I5421" s="27">
        <v>0</v>
      </c>
      <c r="J5421" s="27">
        <v>0</v>
      </c>
      <c r="K5421" s="27">
        <v>1</v>
      </c>
      <c r="L5421" s="27">
        <v>1</v>
      </c>
      <c r="M5421" s="27">
        <v>0</v>
      </c>
      <c r="N5421" s="27">
        <v>0</v>
      </c>
      <c r="O5421" s="27">
        <v>0</v>
      </c>
      <c r="P5421" s="27"/>
      <c r="Q5421" s="27">
        <v>1913793399.9999998</v>
      </c>
      <c r="R5421" s="27">
        <v>0</v>
      </c>
      <c r="S5421" s="27">
        <v>1</v>
      </c>
      <c r="T5421" s="33">
        <v>1.2798279189511945</v>
      </c>
      <c r="U5421" s="27"/>
      <c r="V5421" s="27"/>
      <c r="W5421" s="27"/>
      <c r="X5421" s="27"/>
      <c r="Y5421" s="27">
        <v>191000000</v>
      </c>
      <c r="Z5421" s="27">
        <v>0</v>
      </c>
    </row>
    <row r="5422" spans="1:26">
      <c r="A5422" s="27">
        <v>1974</v>
      </c>
      <c r="B5422" t="s">
        <v>69</v>
      </c>
      <c r="C5422" s="27"/>
      <c r="D5422" s="27"/>
      <c r="E5422" s="27"/>
      <c r="F5422" s="27">
        <v>0</v>
      </c>
      <c r="G5422" s="27">
        <v>0</v>
      </c>
      <c r="H5422" s="27">
        <v>1</v>
      </c>
      <c r="I5422" s="27">
        <v>0</v>
      </c>
      <c r="J5422" s="27">
        <v>0</v>
      </c>
      <c r="K5422" s="27">
        <v>1</v>
      </c>
      <c r="L5422" s="27">
        <v>1</v>
      </c>
      <c r="M5422" s="27">
        <v>0</v>
      </c>
      <c r="N5422" s="27">
        <v>0</v>
      </c>
      <c r="O5422" s="27">
        <v>0</v>
      </c>
      <c r="P5422" s="27"/>
      <c r="Q5422" s="27">
        <v>2188307600</v>
      </c>
      <c r="R5422" s="27">
        <v>0</v>
      </c>
      <c r="S5422" s="27">
        <v>1</v>
      </c>
      <c r="T5422" s="33">
        <v>1.2793035310212315</v>
      </c>
      <c r="U5422" s="27"/>
      <c r="V5422" s="27"/>
      <c r="W5422" s="27"/>
      <c r="X5422" s="27"/>
      <c r="Y5422" s="27">
        <v>58000000</v>
      </c>
      <c r="Z5422" s="27">
        <v>0</v>
      </c>
    </row>
    <row r="5423" spans="1:26">
      <c r="A5423" s="27">
        <v>1975</v>
      </c>
      <c r="B5423" t="s">
        <v>69</v>
      </c>
      <c r="C5423" s="27"/>
      <c r="D5423" s="27"/>
      <c r="E5423" s="27"/>
      <c r="F5423" s="27">
        <v>0</v>
      </c>
      <c r="G5423" s="27">
        <v>0</v>
      </c>
      <c r="H5423" s="27">
        <v>1</v>
      </c>
      <c r="I5423" s="27">
        <v>0</v>
      </c>
      <c r="J5423" s="27">
        <v>0</v>
      </c>
      <c r="K5423" s="27">
        <v>1</v>
      </c>
      <c r="L5423" s="27">
        <v>1</v>
      </c>
      <c r="M5423" s="27">
        <v>0</v>
      </c>
      <c r="N5423" s="27">
        <v>0</v>
      </c>
      <c r="O5423" s="27">
        <v>0</v>
      </c>
      <c r="P5423" s="27"/>
      <c r="Q5423" s="27">
        <v>2435304100</v>
      </c>
      <c r="R5423" s="27">
        <v>0</v>
      </c>
      <c r="S5423" s="27">
        <v>1</v>
      </c>
      <c r="T5423" s="33">
        <v>0.94696688960437181</v>
      </c>
      <c r="U5423" s="27"/>
      <c r="V5423" s="27"/>
      <c r="W5423" s="27"/>
      <c r="X5423" s="27"/>
      <c r="Y5423" s="27">
        <v>115000000</v>
      </c>
      <c r="Z5423" s="27">
        <v>0</v>
      </c>
    </row>
    <row r="5424" spans="1:26">
      <c r="A5424" s="27">
        <v>1976</v>
      </c>
      <c r="B5424" t="s">
        <v>69</v>
      </c>
      <c r="C5424" s="27"/>
      <c r="D5424" s="27"/>
      <c r="E5424" s="27"/>
      <c r="F5424" s="27">
        <v>0</v>
      </c>
      <c r="G5424" s="27">
        <v>0</v>
      </c>
      <c r="H5424" s="27">
        <v>1</v>
      </c>
      <c r="I5424" s="27">
        <v>0</v>
      </c>
      <c r="J5424" s="27">
        <v>0</v>
      </c>
      <c r="K5424" s="27">
        <v>1</v>
      </c>
      <c r="L5424" s="27">
        <v>1</v>
      </c>
      <c r="M5424" s="27">
        <v>0</v>
      </c>
      <c r="N5424" s="27">
        <v>0</v>
      </c>
      <c r="O5424" s="27">
        <v>0</v>
      </c>
      <c r="P5424" s="27"/>
      <c r="Q5424" s="27">
        <v>2588106000.0000005</v>
      </c>
      <c r="R5424" s="27">
        <v>0</v>
      </c>
      <c r="S5424" s="27">
        <v>1</v>
      </c>
      <c r="T5424" s="33">
        <v>1.0219497573337515</v>
      </c>
      <c r="U5424" s="27"/>
      <c r="V5424" s="27"/>
      <c r="W5424" s="27"/>
      <c r="X5424" s="27"/>
      <c r="Y5424" s="27">
        <v>151900000</v>
      </c>
      <c r="Z5424" s="27">
        <v>0</v>
      </c>
    </row>
    <row r="5425" spans="1:26">
      <c r="A5425" s="27">
        <v>1977</v>
      </c>
      <c r="B5425" t="s">
        <v>69</v>
      </c>
      <c r="C5425" s="27"/>
      <c r="D5425" s="27"/>
      <c r="E5425" s="27"/>
      <c r="F5425" s="27">
        <v>0</v>
      </c>
      <c r="G5425" s="27">
        <v>0</v>
      </c>
      <c r="H5425" s="27">
        <v>1</v>
      </c>
      <c r="I5425" s="27">
        <v>0</v>
      </c>
      <c r="J5425" s="27">
        <v>0</v>
      </c>
      <c r="K5425" s="27">
        <v>1</v>
      </c>
      <c r="L5425" s="27">
        <v>1</v>
      </c>
      <c r="M5425" s="27">
        <v>0</v>
      </c>
      <c r="N5425" s="27">
        <v>0</v>
      </c>
      <c r="O5425" s="27">
        <v>0</v>
      </c>
      <c r="P5425" s="27"/>
      <c r="Q5425" s="27">
        <v>2738261900</v>
      </c>
      <c r="R5425" s="27">
        <v>0</v>
      </c>
      <c r="S5425" s="27">
        <v>1</v>
      </c>
      <c r="T5425" s="33">
        <v>1.0409624303569636</v>
      </c>
      <c r="U5425" s="27"/>
      <c r="V5425" s="27"/>
      <c r="W5425" s="27"/>
      <c r="X5425" s="27"/>
      <c r="Y5425" s="27">
        <v>147000000</v>
      </c>
      <c r="Z5425" s="27">
        <v>0</v>
      </c>
    </row>
    <row r="5426" spans="1:26">
      <c r="A5426" s="27">
        <v>1978</v>
      </c>
      <c r="B5426" t="s">
        <v>69</v>
      </c>
      <c r="C5426" s="27"/>
      <c r="D5426" s="27"/>
      <c r="E5426" s="27"/>
      <c r="F5426" s="27">
        <v>0</v>
      </c>
      <c r="G5426" s="27">
        <v>0</v>
      </c>
      <c r="H5426" s="27">
        <v>1</v>
      </c>
      <c r="I5426" s="27">
        <v>0</v>
      </c>
      <c r="J5426" s="27">
        <v>0</v>
      </c>
      <c r="K5426" s="27">
        <v>1</v>
      </c>
      <c r="L5426" s="27">
        <v>1</v>
      </c>
      <c r="M5426" s="27">
        <v>0</v>
      </c>
      <c r="N5426" s="27">
        <v>0</v>
      </c>
      <c r="O5426" s="27">
        <v>0</v>
      </c>
      <c r="P5426" s="27"/>
      <c r="Q5426" s="27">
        <v>3244558600</v>
      </c>
      <c r="R5426" s="27">
        <v>0</v>
      </c>
      <c r="S5426" s="27">
        <v>1</v>
      </c>
      <c r="T5426" s="33">
        <v>0.91734575384516981</v>
      </c>
      <c r="U5426" s="27"/>
      <c r="V5426" s="27"/>
      <c r="W5426" s="27"/>
      <c r="X5426" s="27"/>
      <c r="Y5426" s="27">
        <v>549500032</v>
      </c>
      <c r="Z5426" s="27">
        <v>0</v>
      </c>
    </row>
    <row r="5427" spans="1:26">
      <c r="A5427" s="27">
        <v>1979</v>
      </c>
      <c r="B5427" t="s">
        <v>69</v>
      </c>
      <c r="C5427" s="27"/>
      <c r="D5427" s="27"/>
      <c r="E5427" s="27"/>
      <c r="F5427" s="27">
        <v>0</v>
      </c>
      <c r="G5427" s="27">
        <v>0</v>
      </c>
      <c r="H5427" s="27">
        <v>1</v>
      </c>
      <c r="I5427" s="27">
        <v>0</v>
      </c>
      <c r="J5427" s="27">
        <v>0</v>
      </c>
      <c r="K5427" s="27">
        <v>1</v>
      </c>
      <c r="L5427" s="27">
        <v>1</v>
      </c>
      <c r="M5427" s="27">
        <v>0</v>
      </c>
      <c r="N5427" s="27">
        <v>0</v>
      </c>
      <c r="O5427" s="27">
        <v>0</v>
      </c>
      <c r="P5427" s="27"/>
      <c r="Q5427" s="27">
        <v>3704551600</v>
      </c>
      <c r="R5427" s="27">
        <v>0</v>
      </c>
      <c r="S5427" s="27">
        <v>1</v>
      </c>
      <c r="T5427" s="33">
        <v>0.9810294585578897</v>
      </c>
      <c r="U5427" s="27"/>
      <c r="V5427" s="27"/>
      <c r="W5427" s="27"/>
      <c r="X5427" s="27"/>
      <c r="Y5427" s="27">
        <v>155000000</v>
      </c>
      <c r="Z5427" s="27">
        <v>0</v>
      </c>
    </row>
    <row r="5428" spans="1:26">
      <c r="A5428" s="27">
        <v>1980</v>
      </c>
      <c r="B5428" t="s">
        <v>69</v>
      </c>
      <c r="C5428" s="27"/>
      <c r="D5428" s="27"/>
      <c r="E5428" s="27"/>
      <c r="F5428" s="27">
        <v>0</v>
      </c>
      <c r="G5428" s="27">
        <v>0</v>
      </c>
      <c r="H5428" s="27">
        <v>1</v>
      </c>
      <c r="I5428" s="27">
        <v>0</v>
      </c>
      <c r="J5428" s="27">
        <v>0</v>
      </c>
      <c r="K5428" s="27">
        <v>1</v>
      </c>
      <c r="L5428" s="27">
        <v>1</v>
      </c>
      <c r="M5428" s="27">
        <v>0</v>
      </c>
      <c r="N5428" s="27">
        <v>0</v>
      </c>
      <c r="O5428" s="27">
        <v>0</v>
      </c>
      <c r="P5428" s="27">
        <v>4038999999.9999995</v>
      </c>
      <c r="Q5428" s="27">
        <v>4614086400</v>
      </c>
      <c r="R5428" s="27">
        <v>0</v>
      </c>
      <c r="S5428" s="27">
        <v>1</v>
      </c>
      <c r="T5428" s="33">
        <v>0.94044734443210454</v>
      </c>
      <c r="U5428" s="27"/>
      <c r="V5428" s="27"/>
      <c r="W5428" s="27"/>
      <c r="X5428" s="27"/>
      <c r="Y5428" s="27">
        <v>460000000</v>
      </c>
      <c r="Z5428" s="27">
        <v>0</v>
      </c>
    </row>
    <row r="5429" spans="1:26">
      <c r="A5429" s="27">
        <v>1981</v>
      </c>
      <c r="B5429" t="s">
        <v>69</v>
      </c>
      <c r="C5429" s="27"/>
      <c r="D5429" s="27"/>
      <c r="E5429" s="27"/>
      <c r="F5429" s="27">
        <v>0</v>
      </c>
      <c r="G5429" s="27">
        <v>0</v>
      </c>
      <c r="H5429" s="27">
        <v>1</v>
      </c>
      <c r="I5429" s="27">
        <v>0</v>
      </c>
      <c r="J5429" s="27">
        <v>0</v>
      </c>
      <c r="K5429" s="27">
        <v>1</v>
      </c>
      <c r="L5429" s="27">
        <v>1</v>
      </c>
      <c r="M5429" s="27">
        <v>0</v>
      </c>
      <c r="N5429" s="27">
        <v>0</v>
      </c>
      <c r="O5429" s="27">
        <v>0</v>
      </c>
      <c r="P5429" s="27">
        <v>4571000000</v>
      </c>
      <c r="Q5429" s="27">
        <v>5222421500.000001</v>
      </c>
      <c r="R5429" s="27">
        <v>0</v>
      </c>
      <c r="S5429" s="27">
        <v>1</v>
      </c>
      <c r="T5429" s="33">
        <v>0.83355014400471705</v>
      </c>
      <c r="U5429" s="27"/>
      <c r="V5429" s="27"/>
      <c r="W5429" s="27"/>
      <c r="X5429" s="27"/>
      <c r="Y5429" s="27">
        <v>690000000</v>
      </c>
      <c r="Z5429" s="27">
        <v>0</v>
      </c>
    </row>
    <row r="5430" spans="1:26">
      <c r="A5430" s="27">
        <v>1982</v>
      </c>
      <c r="B5430" t="s">
        <v>69</v>
      </c>
      <c r="C5430" s="27"/>
      <c r="D5430" s="27"/>
      <c r="E5430" s="27"/>
      <c r="F5430" s="27">
        <v>0</v>
      </c>
      <c r="G5430" s="27">
        <v>0</v>
      </c>
      <c r="H5430" s="27">
        <v>1</v>
      </c>
      <c r="I5430" s="27">
        <v>0</v>
      </c>
      <c r="J5430" s="27">
        <v>0</v>
      </c>
      <c r="K5430" s="27">
        <v>1</v>
      </c>
      <c r="L5430" s="27">
        <v>1</v>
      </c>
      <c r="M5430" s="27">
        <v>0</v>
      </c>
      <c r="N5430" s="27">
        <v>0</v>
      </c>
      <c r="O5430" s="27">
        <v>0</v>
      </c>
      <c r="P5430" s="27">
        <v>5050000000</v>
      </c>
      <c r="Q5430" s="27">
        <v>5769767899.999999</v>
      </c>
      <c r="R5430" s="27">
        <v>0</v>
      </c>
      <c r="S5430" s="27">
        <v>1</v>
      </c>
      <c r="T5430" s="33">
        <v>0.78443295677873848</v>
      </c>
      <c r="U5430" s="27"/>
      <c r="V5430" s="27"/>
      <c r="W5430" s="27"/>
      <c r="X5430" s="27"/>
      <c r="Y5430" s="27">
        <v>396609984</v>
      </c>
      <c r="Z5430" s="27">
        <v>0</v>
      </c>
    </row>
    <row r="5431" spans="1:26">
      <c r="A5431" s="27">
        <v>1983</v>
      </c>
      <c r="B5431" t="s">
        <v>69</v>
      </c>
      <c r="C5431" s="27"/>
      <c r="D5431" s="27"/>
      <c r="E5431" s="27"/>
      <c r="F5431" s="27">
        <v>0</v>
      </c>
      <c r="G5431" s="27">
        <v>0</v>
      </c>
      <c r="H5431" s="27">
        <v>1</v>
      </c>
      <c r="I5431" s="27">
        <v>0</v>
      </c>
      <c r="J5431" s="27">
        <v>0</v>
      </c>
      <c r="K5431" s="27">
        <v>1</v>
      </c>
      <c r="L5431" s="27">
        <v>1</v>
      </c>
      <c r="M5431" s="27">
        <v>0</v>
      </c>
      <c r="N5431" s="27">
        <v>0</v>
      </c>
      <c r="O5431" s="27">
        <v>0</v>
      </c>
      <c r="P5431" s="27">
        <v>5185000000</v>
      </c>
      <c r="Q5431" s="27">
        <v>5923755900</v>
      </c>
      <c r="R5431" s="27">
        <v>0</v>
      </c>
      <c r="S5431" s="27">
        <v>1</v>
      </c>
      <c r="T5431" s="33">
        <v>0.83426891623154475</v>
      </c>
      <c r="U5431" s="27"/>
      <c r="V5431" s="27"/>
      <c r="W5431" s="27"/>
      <c r="X5431" s="27"/>
      <c r="Y5431" s="27">
        <v>30000000</v>
      </c>
      <c r="Z5431" s="27">
        <v>0</v>
      </c>
    </row>
    <row r="5432" spans="1:26">
      <c r="A5432" s="27">
        <v>1984</v>
      </c>
      <c r="B5432" t="s">
        <v>69</v>
      </c>
      <c r="C5432" s="27"/>
      <c r="D5432" s="27"/>
      <c r="E5432" s="27"/>
      <c r="F5432" s="27">
        <v>0</v>
      </c>
      <c r="G5432" s="27">
        <v>0</v>
      </c>
      <c r="H5432" s="27">
        <v>1</v>
      </c>
      <c r="I5432" s="27">
        <v>0</v>
      </c>
      <c r="J5432" s="27">
        <v>0</v>
      </c>
      <c r="K5432" s="27">
        <v>1</v>
      </c>
      <c r="L5432" s="27">
        <v>1</v>
      </c>
      <c r="M5432" s="27">
        <v>0</v>
      </c>
      <c r="N5432" s="27">
        <v>0</v>
      </c>
      <c r="O5432" s="27">
        <v>0</v>
      </c>
      <c r="P5432" s="27">
        <v>5412000000</v>
      </c>
      <c r="Q5432" s="27">
        <v>6183387100</v>
      </c>
      <c r="R5432" s="27">
        <v>0</v>
      </c>
      <c r="S5432" s="27">
        <v>1</v>
      </c>
      <c r="T5432" s="33">
        <v>0.82999599794502654</v>
      </c>
      <c r="U5432" s="27"/>
      <c r="V5432" s="27"/>
      <c r="W5432" s="27"/>
      <c r="X5432" s="27"/>
      <c r="Y5432" s="27"/>
      <c r="Z5432" s="27">
        <v>0</v>
      </c>
    </row>
    <row r="5433" spans="1:26">
      <c r="A5433" s="27">
        <v>1985</v>
      </c>
      <c r="B5433" t="s">
        <v>69</v>
      </c>
      <c r="C5433" s="27"/>
      <c r="D5433" s="27"/>
      <c r="E5433" s="27"/>
      <c r="F5433" s="27">
        <v>0</v>
      </c>
      <c r="G5433" s="27">
        <v>0</v>
      </c>
      <c r="H5433" s="27">
        <v>1</v>
      </c>
      <c r="I5433" s="27">
        <v>0</v>
      </c>
      <c r="J5433" s="27">
        <v>0</v>
      </c>
      <c r="K5433" s="27">
        <v>1</v>
      </c>
      <c r="L5433" s="27">
        <v>1</v>
      </c>
      <c r="M5433" s="27">
        <v>0</v>
      </c>
      <c r="N5433" s="27">
        <v>0</v>
      </c>
      <c r="O5433" s="27">
        <v>0</v>
      </c>
      <c r="P5433" s="27">
        <v>5726000000</v>
      </c>
      <c r="Q5433" s="27">
        <v>6541517100</v>
      </c>
      <c r="R5433" s="27">
        <v>0</v>
      </c>
      <c r="S5433" s="27">
        <v>1</v>
      </c>
      <c r="T5433" s="33">
        <v>0.74915719568429318</v>
      </c>
      <c r="U5433" s="27"/>
      <c r="V5433" s="27"/>
      <c r="W5433" s="27"/>
      <c r="X5433" s="27"/>
      <c r="Y5433" s="27"/>
      <c r="Z5433" s="27">
        <v>0</v>
      </c>
    </row>
    <row r="5434" spans="1:26">
      <c r="A5434" s="27">
        <v>1986</v>
      </c>
      <c r="B5434" t="s">
        <v>69</v>
      </c>
      <c r="C5434" s="27"/>
      <c r="D5434" s="27"/>
      <c r="E5434" s="27"/>
      <c r="F5434" s="27">
        <v>0</v>
      </c>
      <c r="G5434" s="27">
        <v>0</v>
      </c>
      <c r="H5434" s="27">
        <v>1</v>
      </c>
      <c r="I5434" s="27">
        <v>0</v>
      </c>
      <c r="J5434" s="27">
        <v>0</v>
      </c>
      <c r="K5434" s="27">
        <v>1</v>
      </c>
      <c r="L5434" s="27">
        <v>1</v>
      </c>
      <c r="M5434" s="27">
        <v>0</v>
      </c>
      <c r="N5434" s="27">
        <v>0</v>
      </c>
      <c r="O5434" s="27">
        <v>0</v>
      </c>
      <c r="P5434" s="27">
        <v>5950000000</v>
      </c>
      <c r="Q5434" s="27">
        <v>6797834200</v>
      </c>
      <c r="R5434" s="27">
        <v>0</v>
      </c>
      <c r="S5434" s="27">
        <v>1</v>
      </c>
      <c r="T5434" s="33">
        <v>0.7030572776909082</v>
      </c>
      <c r="U5434" s="27"/>
      <c r="V5434" s="27"/>
      <c r="W5434" s="27"/>
      <c r="X5434" s="27"/>
      <c r="Y5434" s="27"/>
      <c r="Z5434" s="27">
        <v>0</v>
      </c>
    </row>
    <row r="5435" spans="1:26">
      <c r="A5435" s="27">
        <v>1987</v>
      </c>
      <c r="B5435" t="s">
        <v>69</v>
      </c>
      <c r="C5435" s="27"/>
      <c r="D5435" s="27"/>
      <c r="E5435" s="27"/>
      <c r="F5435" s="27">
        <v>0</v>
      </c>
      <c r="G5435" s="27">
        <v>0</v>
      </c>
      <c r="H5435" s="27">
        <v>1</v>
      </c>
      <c r="I5435" s="27">
        <v>0</v>
      </c>
      <c r="J5435" s="27">
        <v>0</v>
      </c>
      <c r="K5435" s="27">
        <v>1</v>
      </c>
      <c r="L5435" s="27">
        <v>1</v>
      </c>
      <c r="M5435" s="27">
        <v>0</v>
      </c>
      <c r="N5435" s="27">
        <v>0</v>
      </c>
      <c r="O5435" s="27">
        <v>0</v>
      </c>
      <c r="P5435" s="27">
        <v>5976000000</v>
      </c>
      <c r="Q5435" s="27">
        <v>6827665299.999999</v>
      </c>
      <c r="R5435" s="27">
        <v>0</v>
      </c>
      <c r="S5435" s="27">
        <v>1</v>
      </c>
      <c r="T5435" s="33">
        <v>0.74330063470010233</v>
      </c>
      <c r="U5435" s="27"/>
      <c r="V5435" s="27"/>
      <c r="W5435" s="27"/>
      <c r="X5435" s="27"/>
      <c r="Y5435" s="27"/>
      <c r="Z5435" s="27">
        <v>0</v>
      </c>
    </row>
    <row r="5436" spans="1:26">
      <c r="A5436" s="27">
        <v>1988</v>
      </c>
      <c r="B5436" t="s">
        <v>69</v>
      </c>
      <c r="C5436" s="27"/>
      <c r="D5436" s="27"/>
      <c r="E5436" s="27"/>
      <c r="F5436" s="27">
        <v>0</v>
      </c>
      <c r="G5436" s="27">
        <v>0</v>
      </c>
      <c r="H5436" s="27">
        <v>1</v>
      </c>
      <c r="I5436" s="27">
        <v>0</v>
      </c>
      <c r="J5436" s="27">
        <v>0</v>
      </c>
      <c r="K5436" s="27">
        <v>1</v>
      </c>
      <c r="L5436" s="27">
        <v>1</v>
      </c>
      <c r="M5436" s="27">
        <v>0</v>
      </c>
      <c r="N5436" s="27">
        <v>0</v>
      </c>
      <c r="O5436" s="27">
        <v>0</v>
      </c>
      <c r="P5436" s="27">
        <v>5167000000</v>
      </c>
      <c r="Q5436" s="27">
        <v>5902783400.000001</v>
      </c>
      <c r="R5436" s="27">
        <v>0</v>
      </c>
      <c r="S5436" s="27">
        <v>1</v>
      </c>
      <c r="T5436" s="33">
        <v>0.80560957079318884</v>
      </c>
      <c r="U5436" s="27"/>
      <c r="V5436" s="27"/>
      <c r="W5436" s="27"/>
      <c r="X5436" s="27"/>
      <c r="Y5436" s="27"/>
      <c r="Z5436" s="27">
        <v>0</v>
      </c>
    </row>
    <row r="5437" spans="1:26">
      <c r="A5437" s="27">
        <v>1989</v>
      </c>
      <c r="B5437" t="s">
        <v>69</v>
      </c>
      <c r="C5437" s="27"/>
      <c r="D5437" s="27"/>
      <c r="E5437" s="27"/>
      <c r="F5437" s="27">
        <v>0</v>
      </c>
      <c r="G5437" s="27">
        <v>0</v>
      </c>
      <c r="H5437" s="27">
        <v>1</v>
      </c>
      <c r="I5437" s="27">
        <v>0</v>
      </c>
      <c r="J5437" s="27">
        <v>0</v>
      </c>
      <c r="K5437" s="27">
        <v>1</v>
      </c>
      <c r="L5437" s="27">
        <v>1</v>
      </c>
      <c r="M5437" s="27">
        <v>0</v>
      </c>
      <c r="N5437" s="27">
        <v>0</v>
      </c>
      <c r="O5437" s="27">
        <v>0</v>
      </c>
      <c r="P5437" s="27">
        <v>5181000000</v>
      </c>
      <c r="Q5437" s="27">
        <v>5918469800</v>
      </c>
      <c r="R5437" s="27">
        <v>0</v>
      </c>
      <c r="S5437" s="27">
        <v>1</v>
      </c>
      <c r="T5437" s="33">
        <v>0.74679040704290955</v>
      </c>
      <c r="U5437" s="27"/>
      <c r="V5437" s="27"/>
      <c r="W5437" s="27"/>
      <c r="X5437" s="27"/>
      <c r="Y5437" s="27"/>
      <c r="Z5437" s="27">
        <v>0</v>
      </c>
    </row>
    <row r="5438" spans="1:26">
      <c r="A5438" s="27">
        <v>1990</v>
      </c>
      <c r="B5438" t="s">
        <v>69</v>
      </c>
      <c r="C5438" s="27"/>
      <c r="D5438" s="27"/>
      <c r="E5438" s="27"/>
      <c r="F5438" s="27">
        <v>0</v>
      </c>
      <c r="G5438" s="27">
        <v>0</v>
      </c>
      <c r="H5438" s="27">
        <v>1</v>
      </c>
      <c r="I5438" s="27">
        <v>0</v>
      </c>
      <c r="J5438" s="27">
        <v>0</v>
      </c>
      <c r="K5438" s="27">
        <v>1</v>
      </c>
      <c r="L5438" s="27">
        <v>1</v>
      </c>
      <c r="M5438" s="27">
        <v>0</v>
      </c>
      <c r="N5438" s="27">
        <v>0</v>
      </c>
      <c r="O5438" s="27">
        <v>0</v>
      </c>
      <c r="P5438" s="27">
        <v>5632000000</v>
      </c>
      <c r="Q5438" s="27">
        <v>6433966999.999999</v>
      </c>
      <c r="R5438" s="27">
        <v>0</v>
      </c>
      <c r="S5438" s="27">
        <v>1</v>
      </c>
      <c r="T5438" s="33">
        <v>0.70566019682121295</v>
      </c>
      <c r="U5438" s="27"/>
      <c r="V5438" s="27"/>
      <c r="W5438" s="27"/>
      <c r="X5438" s="27"/>
      <c r="Y5438" s="27"/>
      <c r="Z5438" s="27">
        <v>0</v>
      </c>
    </row>
    <row r="5439" spans="1:26">
      <c r="A5439" s="27">
        <v>1991</v>
      </c>
      <c r="B5439" t="s">
        <v>69</v>
      </c>
      <c r="C5439" s="27"/>
      <c r="D5439" s="27"/>
      <c r="E5439" s="27"/>
      <c r="F5439" s="27">
        <v>0</v>
      </c>
      <c r="G5439" s="27">
        <v>0</v>
      </c>
      <c r="H5439" s="27">
        <v>1</v>
      </c>
      <c r="I5439" s="27">
        <v>0</v>
      </c>
      <c r="J5439" s="27">
        <v>0</v>
      </c>
      <c r="K5439" s="27">
        <v>1</v>
      </c>
      <c r="L5439" s="27">
        <v>1</v>
      </c>
      <c r="M5439" s="27">
        <v>0</v>
      </c>
      <c r="N5439" s="27">
        <v>0</v>
      </c>
      <c r="O5439" s="27">
        <v>0</v>
      </c>
      <c r="P5439" s="27">
        <v>6193000000</v>
      </c>
      <c r="Q5439" s="27">
        <v>7074675500</v>
      </c>
      <c r="R5439" s="27">
        <v>0</v>
      </c>
      <c r="S5439" s="27">
        <v>1</v>
      </c>
      <c r="T5439" s="33">
        <v>0.64778014054484578</v>
      </c>
      <c r="U5439" s="27"/>
      <c r="V5439" s="27"/>
      <c r="W5439" s="27"/>
      <c r="X5439" s="27"/>
      <c r="Y5439" s="27"/>
      <c r="Z5439" s="27">
        <v>0</v>
      </c>
    </row>
    <row r="5440" spans="1:26">
      <c r="A5440" s="27">
        <v>1992</v>
      </c>
      <c r="B5440" t="s">
        <v>69</v>
      </c>
      <c r="C5440" s="27"/>
      <c r="D5440" s="27"/>
      <c r="E5440" s="27"/>
      <c r="F5440" s="27">
        <v>0</v>
      </c>
      <c r="G5440" s="27">
        <v>0</v>
      </c>
      <c r="H5440" s="27">
        <v>1</v>
      </c>
      <c r="I5440" s="27">
        <v>0</v>
      </c>
      <c r="J5440" s="27">
        <v>0</v>
      </c>
      <c r="K5440" s="27">
        <v>1</v>
      </c>
      <c r="L5440" s="27">
        <v>1</v>
      </c>
      <c r="M5440" s="27">
        <v>0</v>
      </c>
      <c r="N5440" s="27">
        <v>0</v>
      </c>
      <c r="O5440" s="27">
        <v>0</v>
      </c>
      <c r="P5440" s="27">
        <v>7040000000</v>
      </c>
      <c r="Q5440" s="27">
        <v>8042337700</v>
      </c>
      <c r="R5440" s="27">
        <v>0</v>
      </c>
      <c r="S5440" s="27">
        <v>1</v>
      </c>
      <c r="T5440" s="33">
        <v>0.62587770846912083</v>
      </c>
      <c r="U5440" s="27"/>
      <c r="V5440" s="27"/>
      <c r="W5440" s="27"/>
      <c r="X5440" s="27"/>
      <c r="Y5440" s="27"/>
      <c r="Z5440" s="27">
        <v>0</v>
      </c>
    </row>
    <row r="5441" spans="1:26">
      <c r="A5441" s="27">
        <v>1993</v>
      </c>
      <c r="B5441" t="s">
        <v>69</v>
      </c>
      <c r="C5441" s="27"/>
      <c r="D5441" s="27"/>
      <c r="E5441" s="27"/>
      <c r="F5441" s="27">
        <v>0</v>
      </c>
      <c r="G5441" s="27">
        <v>0</v>
      </c>
      <c r="H5441" s="27">
        <v>1</v>
      </c>
      <c r="I5441" s="27">
        <v>0</v>
      </c>
      <c r="J5441" s="27">
        <v>0</v>
      </c>
      <c r="K5441" s="27">
        <v>1</v>
      </c>
      <c r="L5441" s="27">
        <v>1</v>
      </c>
      <c r="M5441" s="27">
        <v>0</v>
      </c>
      <c r="N5441" s="27">
        <v>0</v>
      </c>
      <c r="O5441" s="27">
        <v>0</v>
      </c>
      <c r="P5441" s="27">
        <v>7688000000</v>
      </c>
      <c r="Q5441" s="27">
        <v>8782585400</v>
      </c>
      <c r="R5441" s="27">
        <v>0</v>
      </c>
      <c r="S5441" s="27">
        <v>1</v>
      </c>
      <c r="T5441" s="33">
        <v>0.648154718576755</v>
      </c>
      <c r="U5441" s="27"/>
      <c r="V5441" s="27"/>
      <c r="W5441" s="27"/>
      <c r="X5441" s="27"/>
      <c r="Y5441" s="27"/>
      <c r="Z5441" s="27">
        <v>0</v>
      </c>
    </row>
    <row r="5442" spans="1:26">
      <c r="A5442" s="27">
        <v>1994</v>
      </c>
      <c r="B5442" t="s">
        <v>69</v>
      </c>
      <c r="C5442" s="27"/>
      <c r="D5442" s="27"/>
      <c r="E5442" s="27"/>
      <c r="F5442" s="27">
        <v>0</v>
      </c>
      <c r="G5442" s="27">
        <v>0</v>
      </c>
      <c r="H5442" s="27">
        <v>1</v>
      </c>
      <c r="I5442" s="27">
        <v>0</v>
      </c>
      <c r="J5442" s="27">
        <v>0</v>
      </c>
      <c r="K5442" s="27">
        <v>1</v>
      </c>
      <c r="L5442" s="27">
        <v>1</v>
      </c>
      <c r="M5442" s="27">
        <v>0</v>
      </c>
      <c r="N5442" s="27">
        <v>0</v>
      </c>
      <c r="O5442" s="27">
        <v>0</v>
      </c>
      <c r="P5442" s="27">
        <v>8198000000</v>
      </c>
      <c r="Q5442" s="27">
        <v>9365289800</v>
      </c>
      <c r="R5442" s="27">
        <v>0</v>
      </c>
      <c r="S5442" s="27">
        <v>1</v>
      </c>
      <c r="T5442" s="33">
        <v>0.69545665111729171</v>
      </c>
      <c r="U5442" s="27"/>
      <c r="V5442" s="27"/>
      <c r="W5442" s="27"/>
      <c r="X5442" s="27"/>
      <c r="Y5442" s="27"/>
      <c r="Z5442" s="27">
        <v>0</v>
      </c>
    </row>
    <row r="5443" spans="1:26">
      <c r="A5443" s="27">
        <v>1995</v>
      </c>
      <c r="B5443" t="s">
        <v>69</v>
      </c>
      <c r="C5443" s="27"/>
      <c r="D5443" s="27"/>
      <c r="E5443" s="27"/>
      <c r="F5443" s="27">
        <v>0</v>
      </c>
      <c r="G5443" s="27">
        <v>0</v>
      </c>
      <c r="H5443" s="27">
        <v>1</v>
      </c>
      <c r="I5443" s="27">
        <v>0</v>
      </c>
      <c r="J5443" s="27">
        <v>0</v>
      </c>
      <c r="K5443" s="27">
        <v>1</v>
      </c>
      <c r="L5443" s="27">
        <v>1</v>
      </c>
      <c r="M5443" s="27">
        <v>0</v>
      </c>
      <c r="N5443" s="27">
        <v>0</v>
      </c>
      <c r="O5443" s="27">
        <v>0</v>
      </c>
      <c r="P5443" s="27">
        <v>8380000000.000001</v>
      </c>
      <c r="Q5443" s="27">
        <v>9573813700</v>
      </c>
      <c r="R5443" s="27">
        <v>0</v>
      </c>
      <c r="S5443" s="27">
        <v>1</v>
      </c>
      <c r="T5443" s="33">
        <v>0.69736071622307827</v>
      </c>
      <c r="U5443" s="27"/>
      <c r="V5443" s="27"/>
      <c r="W5443" s="27"/>
      <c r="X5443" s="27"/>
      <c r="Y5443" s="27"/>
      <c r="Z5443" s="27">
        <v>0</v>
      </c>
    </row>
    <row r="5444" spans="1:26">
      <c r="A5444" s="27">
        <v>1996</v>
      </c>
      <c r="B5444" t="s">
        <v>69</v>
      </c>
      <c r="C5444" s="27"/>
      <c r="D5444" s="27"/>
      <c r="E5444" s="27"/>
      <c r="F5444" s="27">
        <v>0</v>
      </c>
      <c r="G5444" s="27">
        <v>0</v>
      </c>
      <c r="H5444" s="27">
        <v>1</v>
      </c>
      <c r="I5444" s="27">
        <v>0</v>
      </c>
      <c r="J5444" s="27">
        <v>0</v>
      </c>
      <c r="K5444" s="27">
        <v>1</v>
      </c>
      <c r="L5444" s="27">
        <v>1</v>
      </c>
      <c r="M5444" s="27">
        <v>0</v>
      </c>
      <c r="N5444" s="27">
        <v>0</v>
      </c>
      <c r="O5444" s="27">
        <v>0</v>
      </c>
      <c r="P5444" s="27">
        <v>9881000000</v>
      </c>
      <c r="Q5444" s="27">
        <v>9870494000</v>
      </c>
      <c r="R5444" s="27">
        <v>0</v>
      </c>
      <c r="S5444" s="27">
        <v>1</v>
      </c>
      <c r="T5444" s="33">
        <v>0.69966405838602452</v>
      </c>
      <c r="U5444" s="27"/>
      <c r="V5444" s="27"/>
      <c r="W5444" s="27"/>
      <c r="X5444" s="27"/>
      <c r="Y5444" s="27"/>
      <c r="Z5444" s="27">
        <v>0</v>
      </c>
    </row>
    <row r="5445" spans="1:26">
      <c r="A5445" s="27">
        <v>1997</v>
      </c>
      <c r="B5445" t="s">
        <v>69</v>
      </c>
      <c r="C5445" s="27"/>
      <c r="D5445" s="27"/>
      <c r="E5445" s="27"/>
      <c r="F5445" s="27">
        <v>0</v>
      </c>
      <c r="G5445" s="27">
        <v>0</v>
      </c>
      <c r="H5445" s="27">
        <v>1</v>
      </c>
      <c r="I5445" s="27">
        <v>0</v>
      </c>
      <c r="J5445" s="27">
        <v>0</v>
      </c>
      <c r="K5445" s="27">
        <v>1</v>
      </c>
      <c r="L5445" s="27">
        <v>1</v>
      </c>
      <c r="M5445" s="27">
        <v>0</v>
      </c>
      <c r="N5445" s="27">
        <v>0</v>
      </c>
      <c r="O5445" s="27">
        <v>0</v>
      </c>
      <c r="P5445" s="27">
        <v>10677000000</v>
      </c>
      <c r="Q5445" s="27">
        <v>10677286100</v>
      </c>
      <c r="R5445" s="27">
        <v>0</v>
      </c>
      <c r="S5445" s="27">
        <v>1</v>
      </c>
      <c r="T5445" s="33">
        <v>0.71538944173936525</v>
      </c>
      <c r="U5445" s="27"/>
      <c r="V5445" s="27"/>
      <c r="W5445" s="27"/>
      <c r="X5445" s="27"/>
      <c r="Y5445" s="27"/>
      <c r="Z5445" s="27">
        <v>0</v>
      </c>
    </row>
    <row r="5446" spans="1:26">
      <c r="A5446" s="27">
        <v>1998</v>
      </c>
      <c r="B5446" t="s">
        <v>69</v>
      </c>
      <c r="C5446" s="27"/>
      <c r="D5446" s="27"/>
      <c r="E5446" s="27"/>
      <c r="F5446" s="27">
        <v>0</v>
      </c>
      <c r="G5446" s="27">
        <v>0</v>
      </c>
      <c r="H5446" s="27">
        <v>1</v>
      </c>
      <c r="I5446" s="27">
        <v>0</v>
      </c>
      <c r="J5446" s="27">
        <v>0</v>
      </c>
      <c r="K5446" s="27">
        <v>1</v>
      </c>
      <c r="L5446" s="27">
        <v>1</v>
      </c>
      <c r="M5446" s="27">
        <v>0</v>
      </c>
      <c r="N5446" s="27">
        <v>0</v>
      </c>
      <c r="O5446" s="27">
        <v>0</v>
      </c>
      <c r="P5446" s="27">
        <v>11575000000</v>
      </c>
      <c r="Q5446" s="27">
        <v>11575486400</v>
      </c>
      <c r="R5446" s="27">
        <v>0</v>
      </c>
      <c r="S5446" s="27">
        <v>1</v>
      </c>
      <c r="T5446" s="33">
        <v>0.63293736472878814</v>
      </c>
      <c r="U5446" s="27"/>
      <c r="V5446" s="27"/>
      <c r="W5446" s="27"/>
      <c r="X5446" s="27"/>
      <c r="Y5446" s="27"/>
      <c r="Z5446" s="27">
        <v>0</v>
      </c>
    </row>
    <row r="5447" spans="1:26">
      <c r="A5447" s="27">
        <v>1999</v>
      </c>
      <c r="B5447" t="s">
        <v>69</v>
      </c>
      <c r="C5447" s="27"/>
      <c r="D5447" s="27"/>
      <c r="E5447" s="27"/>
      <c r="F5447" s="27">
        <v>0</v>
      </c>
      <c r="G5447" s="27">
        <v>0</v>
      </c>
      <c r="H5447" s="27">
        <v>1</v>
      </c>
      <c r="I5447" s="27">
        <v>0</v>
      </c>
      <c r="J5447" s="27">
        <v>0</v>
      </c>
      <c r="K5447" s="27">
        <v>1</v>
      </c>
      <c r="L5447" s="27">
        <v>1</v>
      </c>
      <c r="M5447" s="27">
        <v>0</v>
      </c>
      <c r="N5447" s="27">
        <v>0</v>
      </c>
      <c r="O5447" s="27">
        <v>0</v>
      </c>
      <c r="P5447" s="27">
        <v>12130000000</v>
      </c>
      <c r="Q5447" s="27">
        <v>12130252200.000002</v>
      </c>
      <c r="R5447" s="27">
        <v>0</v>
      </c>
      <c r="S5447" s="27">
        <v>1</v>
      </c>
      <c r="T5447" s="33">
        <v>0.59173831677950461</v>
      </c>
      <c r="U5447" s="27"/>
      <c r="V5447" s="27"/>
      <c r="W5447" s="27"/>
      <c r="X5447" s="27"/>
      <c r="Y5447" s="27"/>
      <c r="Z5447" s="27">
        <v>0</v>
      </c>
    </row>
    <row r="5448" spans="1:26">
      <c r="A5448" s="27">
        <v>2000</v>
      </c>
      <c r="B5448" t="s">
        <v>69</v>
      </c>
      <c r="C5448" s="27"/>
      <c r="D5448" s="27"/>
      <c r="E5448" s="27"/>
      <c r="F5448" s="27">
        <v>0</v>
      </c>
      <c r="G5448" s="27">
        <v>0</v>
      </c>
      <c r="H5448" s="27">
        <v>1</v>
      </c>
      <c r="I5448" s="27">
        <v>0</v>
      </c>
      <c r="J5448" s="27">
        <v>0</v>
      </c>
      <c r="K5448" s="27">
        <v>1</v>
      </c>
      <c r="L5448" s="27">
        <v>1</v>
      </c>
      <c r="M5448" s="27">
        <v>0</v>
      </c>
      <c r="N5448" s="27">
        <v>0</v>
      </c>
      <c r="O5448" s="27">
        <v>0</v>
      </c>
      <c r="P5448" s="27">
        <v>12304000000</v>
      </c>
      <c r="Q5448" s="27">
        <v>12304114999.999998</v>
      </c>
      <c r="R5448" s="27">
        <v>0</v>
      </c>
      <c r="S5448" s="27">
        <v>1</v>
      </c>
      <c r="T5448" s="33">
        <v>0.62919927379193319</v>
      </c>
      <c r="U5448" s="27"/>
      <c r="V5448" s="27"/>
      <c r="W5448" s="27"/>
      <c r="X5448" s="27"/>
      <c r="Y5448" s="27"/>
      <c r="Z5448" s="27">
        <v>0</v>
      </c>
    </row>
    <row r="5449" spans="1:26">
      <c r="A5449" s="27">
        <v>2001</v>
      </c>
      <c r="B5449" t="s">
        <v>69</v>
      </c>
      <c r="C5449" s="27"/>
      <c r="D5449" s="27"/>
      <c r="E5449" s="27"/>
      <c r="F5449" s="27">
        <v>0</v>
      </c>
      <c r="G5449" s="27">
        <v>0</v>
      </c>
      <c r="H5449" s="27">
        <v>1</v>
      </c>
      <c r="I5449" s="27">
        <v>0</v>
      </c>
      <c r="J5449" s="27">
        <v>0</v>
      </c>
      <c r="K5449" s="27">
        <v>1</v>
      </c>
      <c r="L5449" s="27">
        <v>1</v>
      </c>
      <c r="M5449" s="27">
        <v>0</v>
      </c>
      <c r="N5449" s="27">
        <v>0</v>
      </c>
      <c r="O5449" s="27">
        <v>0</v>
      </c>
      <c r="P5449" s="27">
        <v>12502000000</v>
      </c>
      <c r="Q5449" s="27">
        <v>12502013400</v>
      </c>
      <c r="R5449" s="27">
        <v>0</v>
      </c>
      <c r="S5449" s="27">
        <v>1</v>
      </c>
      <c r="T5449" s="33">
        <v>0.61588871891054842</v>
      </c>
      <c r="U5449" s="27"/>
      <c r="V5449" s="27"/>
      <c r="W5449" s="27"/>
      <c r="X5449" s="27"/>
      <c r="Y5449" s="27"/>
      <c r="Z5449" s="27">
        <v>0</v>
      </c>
    </row>
    <row r="5450" spans="1:26">
      <c r="A5450" s="27">
        <v>2002</v>
      </c>
      <c r="B5450" t="s">
        <v>69</v>
      </c>
      <c r="C5450" s="27"/>
      <c r="D5450" s="27"/>
      <c r="E5450" s="27"/>
      <c r="F5450" s="27">
        <v>0</v>
      </c>
      <c r="G5450" s="27">
        <v>0</v>
      </c>
      <c r="H5450" s="27">
        <v>1</v>
      </c>
      <c r="I5450" s="27">
        <v>0</v>
      </c>
      <c r="J5450" s="27">
        <v>0</v>
      </c>
      <c r="K5450" s="27">
        <v>1</v>
      </c>
      <c r="L5450" s="27">
        <v>1</v>
      </c>
      <c r="M5450" s="27">
        <v>0</v>
      </c>
      <c r="N5450" s="27">
        <v>0</v>
      </c>
      <c r="O5450" s="27">
        <v>0</v>
      </c>
      <c r="P5450" s="27">
        <v>12994000000</v>
      </c>
      <c r="Q5450" s="27">
        <v>12994310400</v>
      </c>
      <c r="R5450" s="27">
        <v>0</v>
      </c>
      <c r="S5450" s="27">
        <v>1</v>
      </c>
      <c r="T5450" s="33">
        <v>0.62466195784303247</v>
      </c>
      <c r="U5450" s="27"/>
      <c r="V5450" s="27"/>
      <c r="W5450" s="27"/>
      <c r="X5450" s="27"/>
      <c r="Y5450" s="27"/>
      <c r="Z5450" s="27">
        <v>0</v>
      </c>
    </row>
    <row r="5451" spans="1:26">
      <c r="A5451" s="27">
        <v>2003</v>
      </c>
      <c r="B5451" t="s">
        <v>69</v>
      </c>
      <c r="C5451" s="27"/>
      <c r="D5451" s="27"/>
      <c r="E5451" s="27"/>
      <c r="F5451" s="27">
        <v>0</v>
      </c>
      <c r="G5451" s="27">
        <v>0</v>
      </c>
      <c r="H5451" s="27">
        <v>1</v>
      </c>
      <c r="I5451" s="27">
        <v>0</v>
      </c>
      <c r="J5451" s="27">
        <v>0</v>
      </c>
      <c r="K5451" s="27">
        <v>1</v>
      </c>
      <c r="L5451" s="27">
        <v>1</v>
      </c>
      <c r="M5451" s="27">
        <v>0</v>
      </c>
      <c r="N5451" s="27">
        <v>0</v>
      </c>
      <c r="O5451" s="27">
        <v>0</v>
      </c>
      <c r="P5451" s="27">
        <v>13694000000</v>
      </c>
      <c r="Q5451" s="27">
        <v>13693981200</v>
      </c>
      <c r="R5451" s="27">
        <v>0</v>
      </c>
      <c r="S5451" s="27">
        <v>1</v>
      </c>
      <c r="T5451" s="33">
        <v>0.61793375018798091</v>
      </c>
      <c r="U5451" s="27"/>
      <c r="V5451" s="27"/>
      <c r="W5451" s="27"/>
      <c r="X5451" s="27"/>
      <c r="Y5451" s="27"/>
      <c r="Z5451" s="27">
        <v>0</v>
      </c>
    </row>
    <row r="5452" spans="1:26">
      <c r="A5452" s="27">
        <v>2004</v>
      </c>
      <c r="B5452" t="s">
        <v>69</v>
      </c>
      <c r="C5452" s="27"/>
      <c r="D5452" s="27"/>
      <c r="E5452" s="27"/>
      <c r="F5452" s="27">
        <v>0</v>
      </c>
      <c r="G5452" s="27">
        <v>0</v>
      </c>
      <c r="H5452" s="27">
        <v>1</v>
      </c>
      <c r="I5452" s="27">
        <v>0</v>
      </c>
      <c r="J5452" s="27">
        <v>0</v>
      </c>
      <c r="K5452" s="27">
        <v>1</v>
      </c>
      <c r="L5452" s="27">
        <v>1</v>
      </c>
      <c r="M5452" s="27">
        <v>0</v>
      </c>
      <c r="N5452" s="27">
        <v>0</v>
      </c>
      <c r="O5452" s="27">
        <v>0</v>
      </c>
      <c r="P5452" s="27">
        <v>15013000000</v>
      </c>
      <c r="Q5452" s="27">
        <v>15013381700</v>
      </c>
      <c r="R5452" s="27">
        <v>0</v>
      </c>
      <c r="S5452" s="27">
        <v>1</v>
      </c>
      <c r="T5452" s="33">
        <v>0.67108711240801089</v>
      </c>
      <c r="U5452" s="27"/>
      <c r="V5452" s="27"/>
      <c r="W5452" s="27"/>
      <c r="X5452" s="27"/>
      <c r="Y5452" s="27"/>
      <c r="Z5452" s="27">
        <v>0</v>
      </c>
    </row>
    <row r="5453" spans="1:26">
      <c r="A5453" s="27">
        <v>2005</v>
      </c>
      <c r="B5453" t="s">
        <v>69</v>
      </c>
      <c r="C5453" s="27"/>
      <c r="D5453" s="27"/>
      <c r="E5453" s="27"/>
      <c r="F5453" s="27">
        <v>0</v>
      </c>
      <c r="G5453" s="27">
        <v>0</v>
      </c>
      <c r="H5453" s="27">
        <v>1</v>
      </c>
      <c r="I5453" s="27">
        <v>0</v>
      </c>
      <c r="J5453" s="27">
        <v>0</v>
      </c>
      <c r="K5453" s="27">
        <v>1</v>
      </c>
      <c r="L5453" s="27">
        <v>1</v>
      </c>
      <c r="M5453" s="27">
        <v>0</v>
      </c>
      <c r="N5453" s="27">
        <v>0</v>
      </c>
      <c r="O5453" s="27">
        <v>0</v>
      </c>
      <c r="P5453" s="27">
        <v>16373999999.999998</v>
      </c>
      <c r="Q5453" s="27">
        <v>16374393899.999998</v>
      </c>
      <c r="R5453" s="27">
        <v>0</v>
      </c>
      <c r="S5453" s="27">
        <v>1</v>
      </c>
      <c r="T5453" s="33">
        <v>0.69599608558540027</v>
      </c>
      <c r="U5453" s="27"/>
      <c r="V5453" s="27"/>
      <c r="W5453" s="27"/>
      <c r="X5453" s="27"/>
      <c r="Y5453" s="27"/>
      <c r="Z5453" s="27">
        <v>0</v>
      </c>
    </row>
    <row r="5454" spans="1:26">
      <c r="A5454" s="27">
        <v>2006</v>
      </c>
      <c r="B5454" t="s">
        <v>69</v>
      </c>
      <c r="C5454" s="27"/>
      <c r="D5454" s="27"/>
      <c r="E5454" s="27"/>
      <c r="F5454" s="27">
        <v>0</v>
      </c>
      <c r="G5454" s="27">
        <v>0</v>
      </c>
      <c r="H5454" s="27">
        <v>1</v>
      </c>
      <c r="I5454" s="27">
        <v>0</v>
      </c>
      <c r="J5454" s="27">
        <v>0</v>
      </c>
      <c r="K5454" s="27">
        <v>1</v>
      </c>
      <c r="L5454" s="27">
        <v>1</v>
      </c>
      <c r="M5454" s="27">
        <v>0</v>
      </c>
      <c r="N5454" s="27">
        <v>0</v>
      </c>
      <c r="O5454" s="27">
        <v>0</v>
      </c>
      <c r="P5454" s="27">
        <v>18145000000</v>
      </c>
      <c r="Q5454" s="27">
        <v>18141666300</v>
      </c>
      <c r="R5454" s="27">
        <v>0</v>
      </c>
      <c r="S5454" s="27">
        <v>1</v>
      </c>
      <c r="T5454" s="33">
        <v>0.83568345932575372</v>
      </c>
      <c r="U5454" s="27"/>
      <c r="V5454" s="27"/>
      <c r="W5454" s="27"/>
      <c r="X5454" s="27"/>
      <c r="Y5454" s="27"/>
      <c r="Z5454" s="27">
        <v>0</v>
      </c>
    </row>
    <row r="5455" spans="1:26">
      <c r="A5455" s="27">
        <v>2007</v>
      </c>
      <c r="B5455" t="s">
        <v>69</v>
      </c>
      <c r="C5455" s="27"/>
      <c r="D5455" s="27"/>
      <c r="E5455" s="27"/>
      <c r="F5455" s="27">
        <v>0</v>
      </c>
      <c r="G5455" s="27">
        <v>0</v>
      </c>
      <c r="H5455" s="27">
        <v>1</v>
      </c>
      <c r="I5455" s="27">
        <v>0</v>
      </c>
      <c r="J5455" s="27">
        <v>0</v>
      </c>
      <c r="K5455" s="27">
        <v>1</v>
      </c>
      <c r="L5455" s="27">
        <v>1</v>
      </c>
      <c r="M5455" s="27">
        <v>0</v>
      </c>
      <c r="N5455" s="27">
        <v>0</v>
      </c>
      <c r="O5455" s="27">
        <v>0</v>
      </c>
      <c r="P5455" s="27">
        <v>21850000000</v>
      </c>
      <c r="Q5455" s="27">
        <v>21295984200</v>
      </c>
      <c r="R5455" s="27">
        <v>0</v>
      </c>
      <c r="S5455" s="27">
        <v>1</v>
      </c>
      <c r="T5455" s="33">
        <v>0.90473952627382648</v>
      </c>
      <c r="U5455" s="27"/>
      <c r="V5455" s="27"/>
      <c r="W5455" s="27"/>
      <c r="X5455" s="27"/>
      <c r="Y5455" s="27"/>
      <c r="Z5455" s="27">
        <v>0</v>
      </c>
    </row>
    <row r="5456" spans="1:26">
      <c r="A5456" s="27">
        <v>2008</v>
      </c>
      <c r="B5456" t="s">
        <v>69</v>
      </c>
      <c r="C5456" s="27"/>
      <c r="D5456" s="27"/>
      <c r="E5456" s="27"/>
      <c r="F5456" s="27">
        <v>0</v>
      </c>
      <c r="G5456" s="27">
        <v>0</v>
      </c>
      <c r="H5456" s="27">
        <v>1</v>
      </c>
      <c r="I5456" s="27">
        <v>0</v>
      </c>
      <c r="J5456" s="27">
        <v>0</v>
      </c>
      <c r="K5456" s="27">
        <v>1</v>
      </c>
      <c r="L5456" s="27">
        <v>1</v>
      </c>
      <c r="M5456" s="27">
        <v>0</v>
      </c>
      <c r="N5456" s="27">
        <v>0</v>
      </c>
      <c r="O5456" s="27">
        <v>0</v>
      </c>
      <c r="P5456" s="27">
        <v>25558000000</v>
      </c>
      <c r="Q5456" s="27">
        <v>25155888600</v>
      </c>
      <c r="R5456" s="27">
        <v>0</v>
      </c>
      <c r="S5456" s="27">
        <v>1</v>
      </c>
      <c r="T5456" s="33">
        <v>0.91944034308119871</v>
      </c>
      <c r="U5456" s="27"/>
      <c r="V5456" s="27"/>
      <c r="W5456" s="27"/>
      <c r="X5456" s="27">
        <v>136000000</v>
      </c>
      <c r="Y5456" s="27"/>
      <c r="Z5456" s="27">
        <v>0</v>
      </c>
    </row>
    <row r="5457" spans="1:26">
      <c r="A5457" s="27">
        <v>2009</v>
      </c>
      <c r="B5457" t="s">
        <v>69</v>
      </c>
      <c r="C5457" s="27"/>
      <c r="D5457" s="27"/>
      <c r="E5457" s="27"/>
      <c r="F5457" s="27">
        <v>0</v>
      </c>
      <c r="G5457" s="27">
        <v>0</v>
      </c>
      <c r="H5457" s="27">
        <v>1</v>
      </c>
      <c r="I5457" s="27">
        <v>0</v>
      </c>
      <c r="J5457" s="27">
        <v>0</v>
      </c>
      <c r="K5457" s="27">
        <v>1</v>
      </c>
      <c r="L5457" s="27">
        <v>1</v>
      </c>
      <c r="M5457" s="27">
        <v>0</v>
      </c>
      <c r="N5457" s="27">
        <v>0</v>
      </c>
      <c r="O5457" s="27">
        <v>0</v>
      </c>
      <c r="P5457" s="27">
        <v>27712000000</v>
      </c>
      <c r="Q5457" s="27">
        <v>27116635600</v>
      </c>
      <c r="R5457" s="27">
        <v>0</v>
      </c>
      <c r="S5457" s="27">
        <v>1</v>
      </c>
      <c r="T5457" s="33">
        <v>0.81595367947064712</v>
      </c>
      <c r="U5457" s="27"/>
      <c r="V5457" s="27"/>
      <c r="W5457" s="27"/>
      <c r="X5457" s="27">
        <v>161000000</v>
      </c>
      <c r="Y5457" s="27"/>
      <c r="Z5457" s="27">
        <v>0</v>
      </c>
    </row>
    <row r="5458" spans="1:26">
      <c r="A5458" s="27">
        <v>2010</v>
      </c>
      <c r="B5458" t="s">
        <v>69</v>
      </c>
      <c r="C5458" s="27"/>
      <c r="D5458" s="27"/>
      <c r="E5458" s="27"/>
      <c r="F5458" s="27">
        <v>0</v>
      </c>
      <c r="G5458" s="27">
        <v>0</v>
      </c>
      <c r="H5458" s="27">
        <v>1</v>
      </c>
      <c r="I5458" s="27">
        <v>0</v>
      </c>
      <c r="J5458" s="27">
        <v>0</v>
      </c>
      <c r="K5458" s="27">
        <v>1</v>
      </c>
      <c r="L5458" s="27">
        <v>1</v>
      </c>
      <c r="M5458" s="27">
        <v>0</v>
      </c>
      <c r="N5458" s="27">
        <v>0</v>
      </c>
      <c r="O5458" s="27">
        <v>0</v>
      </c>
      <c r="P5458" s="27">
        <v>30150000000</v>
      </c>
      <c r="Q5458" s="27">
        <v>29440287600</v>
      </c>
      <c r="R5458" s="27">
        <v>0</v>
      </c>
      <c r="S5458" s="27">
        <v>1</v>
      </c>
      <c r="T5458" s="33">
        <v>1.0070075781651076</v>
      </c>
      <c r="U5458" s="27"/>
      <c r="V5458" s="27"/>
      <c r="W5458" s="27"/>
      <c r="X5458" s="27">
        <v>269000000</v>
      </c>
      <c r="Y5458" s="27"/>
      <c r="Z5458" s="27">
        <v>0</v>
      </c>
    </row>
    <row r="5459" spans="1:26">
      <c r="A5459" s="27">
        <v>2011</v>
      </c>
      <c r="B5459" t="s">
        <v>69</v>
      </c>
      <c r="C5459" s="27"/>
      <c r="D5459" s="27"/>
      <c r="E5459" s="27"/>
      <c r="F5459" s="27">
        <v>0</v>
      </c>
      <c r="G5459" s="27">
        <v>0</v>
      </c>
      <c r="H5459" s="27">
        <v>1</v>
      </c>
      <c r="I5459" s="27">
        <v>0</v>
      </c>
      <c r="J5459" s="27">
        <v>0</v>
      </c>
      <c r="K5459" s="27">
        <v>1</v>
      </c>
      <c r="L5459" s="27">
        <v>1</v>
      </c>
      <c r="M5459" s="27">
        <v>0</v>
      </c>
      <c r="N5459" s="27">
        <v>0</v>
      </c>
      <c r="O5459" s="27">
        <v>0</v>
      </c>
      <c r="P5459" s="27">
        <v>35837000000</v>
      </c>
      <c r="Q5459" s="27">
        <v>34686224300.000008</v>
      </c>
      <c r="R5459" s="27">
        <v>0</v>
      </c>
      <c r="S5459" s="27">
        <v>1</v>
      </c>
      <c r="T5459" s="33">
        <v>1.116808011796752</v>
      </c>
      <c r="U5459" s="27"/>
      <c r="V5459" s="27"/>
      <c r="W5459" s="27"/>
      <c r="X5459" s="27">
        <v>865000000</v>
      </c>
      <c r="Y5459" s="27"/>
      <c r="Z5459" s="27">
        <v>0</v>
      </c>
    </row>
    <row r="5460" spans="1:26">
      <c r="A5460" s="27">
        <v>2012</v>
      </c>
      <c r="B5460" t="s">
        <v>69</v>
      </c>
      <c r="C5460" s="27"/>
      <c r="D5460" s="27"/>
      <c r="E5460" s="27"/>
      <c r="F5460" s="27">
        <v>0</v>
      </c>
      <c r="G5460" s="27">
        <v>0</v>
      </c>
      <c r="H5460" s="27">
        <v>1</v>
      </c>
      <c r="I5460" s="27">
        <v>0</v>
      </c>
      <c r="J5460" s="27">
        <v>0</v>
      </c>
      <c r="K5460" s="27">
        <v>1</v>
      </c>
      <c r="L5460" s="27">
        <v>1</v>
      </c>
      <c r="M5460" s="27">
        <v>0</v>
      </c>
      <c r="N5460" s="27">
        <v>0</v>
      </c>
      <c r="O5460" s="27">
        <v>0</v>
      </c>
      <c r="P5460" s="27">
        <v>41648000000</v>
      </c>
      <c r="Q5460" s="27">
        <v>40429734400</v>
      </c>
      <c r="R5460" s="27">
        <v>0</v>
      </c>
      <c r="S5460" s="27">
        <v>1</v>
      </c>
      <c r="T5460" s="33">
        <v>0.99562684078172081</v>
      </c>
      <c r="U5460" s="27"/>
      <c r="V5460" s="27"/>
      <c r="W5460" s="27"/>
      <c r="X5460" s="27">
        <v>787000000</v>
      </c>
      <c r="Y5460" s="27"/>
      <c r="Z5460" s="27">
        <v>0</v>
      </c>
    </row>
    <row r="5461" spans="1:26">
      <c r="A5461" s="27">
        <v>2013</v>
      </c>
      <c r="B5461" t="s">
        <v>69</v>
      </c>
      <c r="C5461" s="27"/>
      <c r="D5461" s="27"/>
      <c r="E5461" s="27"/>
      <c r="F5461" s="27">
        <v>0</v>
      </c>
      <c r="G5461" s="27">
        <v>0</v>
      </c>
      <c r="H5461" s="27">
        <v>1</v>
      </c>
      <c r="I5461" s="27">
        <v>0</v>
      </c>
      <c r="J5461" s="27">
        <v>0</v>
      </c>
      <c r="K5461" s="27">
        <v>1</v>
      </c>
      <c r="L5461" s="27">
        <v>1</v>
      </c>
      <c r="M5461" s="27">
        <v>0</v>
      </c>
      <c r="N5461" s="27">
        <v>0</v>
      </c>
      <c r="O5461" s="27">
        <v>0</v>
      </c>
      <c r="P5461" s="27">
        <v>46718000000</v>
      </c>
      <c r="Q5461" s="27">
        <v>45599994000</v>
      </c>
      <c r="R5461" s="27">
        <v>0</v>
      </c>
      <c r="S5461" s="27">
        <v>1</v>
      </c>
      <c r="T5461" s="33">
        <v>0.99710818219516861</v>
      </c>
      <c r="U5461" s="27"/>
      <c r="V5461" s="27"/>
      <c r="W5461" s="27"/>
      <c r="X5461" s="27">
        <v>648000000</v>
      </c>
      <c r="Y5461" s="27"/>
      <c r="Z5461" s="27">
        <v>0</v>
      </c>
    </row>
    <row r="5462" spans="1:26">
      <c r="A5462" s="27">
        <v>2014</v>
      </c>
      <c r="B5462" t="s">
        <v>69</v>
      </c>
      <c r="C5462" s="27"/>
      <c r="D5462" s="27"/>
      <c r="E5462" s="27"/>
      <c r="F5462" s="27">
        <v>0</v>
      </c>
      <c r="G5462" s="27">
        <v>0</v>
      </c>
      <c r="H5462" s="27">
        <v>1</v>
      </c>
      <c r="I5462" s="27">
        <v>0</v>
      </c>
      <c r="J5462" s="27">
        <v>0</v>
      </c>
      <c r="K5462" s="27">
        <v>1</v>
      </c>
      <c r="L5462" s="27">
        <v>1</v>
      </c>
      <c r="M5462" s="27">
        <v>0</v>
      </c>
      <c r="N5462" s="27">
        <v>0</v>
      </c>
      <c r="O5462" s="27">
        <v>0</v>
      </c>
      <c r="P5462" s="27">
        <v>51228000000</v>
      </c>
      <c r="Q5462" s="27">
        <v>49921464365.320396</v>
      </c>
      <c r="R5462" s="27">
        <v>0</v>
      </c>
      <c r="S5462" s="27">
        <v>1</v>
      </c>
      <c r="T5462" s="33">
        <v>0.96696016921402161</v>
      </c>
      <c r="U5462" s="27"/>
      <c r="V5462" s="27"/>
      <c r="W5462" s="27"/>
      <c r="X5462" s="27">
        <v>555000000</v>
      </c>
      <c r="Y5462" s="27"/>
      <c r="Z5462" s="27">
        <v>0</v>
      </c>
    </row>
    <row r="5463" spans="1:26">
      <c r="A5463" s="27">
        <v>2015</v>
      </c>
      <c r="B5463" t="s">
        <v>69</v>
      </c>
      <c r="C5463" s="27"/>
      <c r="D5463" s="27"/>
      <c r="E5463" s="27"/>
      <c r="F5463" s="27">
        <v>0</v>
      </c>
      <c r="G5463" s="27">
        <v>0</v>
      </c>
      <c r="H5463" s="27">
        <v>1</v>
      </c>
      <c r="I5463" s="27">
        <v>0</v>
      </c>
      <c r="J5463" s="27">
        <v>0</v>
      </c>
      <c r="K5463" s="27">
        <v>1</v>
      </c>
      <c r="L5463" s="27">
        <v>1</v>
      </c>
      <c r="M5463" s="27">
        <v>0</v>
      </c>
      <c r="N5463" s="27">
        <v>0</v>
      </c>
      <c r="O5463" s="27">
        <v>0</v>
      </c>
      <c r="P5463" s="27">
        <v>54316000000</v>
      </c>
      <c r="Q5463" s="27">
        <v>54091713775.5634</v>
      </c>
      <c r="R5463" s="27">
        <v>0</v>
      </c>
      <c r="S5463" s="27">
        <v>1</v>
      </c>
      <c r="T5463" s="33">
        <v>0.821813335342235</v>
      </c>
      <c r="U5463" s="27"/>
      <c r="V5463" s="27"/>
      <c r="W5463" s="27"/>
      <c r="X5463" s="27">
        <v>548000000</v>
      </c>
      <c r="Y5463" s="27"/>
      <c r="Z5463" s="27">
        <v>0</v>
      </c>
    </row>
    <row r="5464" spans="1:26">
      <c r="A5464" s="27">
        <v>2016</v>
      </c>
      <c r="B5464" t="s">
        <v>69</v>
      </c>
      <c r="C5464" s="27"/>
      <c r="D5464" s="27"/>
      <c r="E5464" s="27"/>
      <c r="F5464" s="27">
        <v>0</v>
      </c>
      <c r="G5464" s="27">
        <v>0</v>
      </c>
      <c r="H5464" s="27">
        <v>1</v>
      </c>
      <c r="I5464" s="27">
        <v>0</v>
      </c>
      <c r="J5464" s="27">
        <v>0</v>
      </c>
      <c r="K5464" s="27">
        <v>1</v>
      </c>
      <c r="L5464" s="27">
        <v>1</v>
      </c>
      <c r="M5464" s="27">
        <v>0</v>
      </c>
      <c r="N5464" s="27">
        <v>0</v>
      </c>
      <c r="O5464" s="27">
        <v>0</v>
      </c>
      <c r="P5464" s="27">
        <v>57821000000</v>
      </c>
      <c r="Q5464" s="27">
        <v>57957594212.221596</v>
      </c>
      <c r="R5464" s="27">
        <v>0</v>
      </c>
      <c r="S5464" s="27">
        <v>1</v>
      </c>
      <c r="T5464" s="33">
        <v>0.86004996979414983</v>
      </c>
      <c r="U5464" s="27"/>
      <c r="V5464" s="27"/>
      <c r="W5464" s="27"/>
      <c r="X5464" s="27">
        <v>544000000</v>
      </c>
      <c r="Y5464" s="27"/>
      <c r="Z5464" s="27">
        <v>0</v>
      </c>
    </row>
    <row r="5465" spans="1:26">
      <c r="A5465" s="27">
        <v>2017</v>
      </c>
      <c r="B5465" t="s">
        <v>69</v>
      </c>
      <c r="C5465" s="27"/>
      <c r="D5465" s="27"/>
      <c r="E5465" s="27"/>
      <c r="F5465" s="27">
        <v>0</v>
      </c>
      <c r="G5465" s="27">
        <v>0</v>
      </c>
      <c r="H5465" s="27">
        <v>1</v>
      </c>
      <c r="I5465" s="27">
        <v>0</v>
      </c>
      <c r="J5465" s="27">
        <v>0</v>
      </c>
      <c r="K5465" s="27">
        <v>1</v>
      </c>
      <c r="L5465" s="27">
        <v>1</v>
      </c>
      <c r="M5465" s="27">
        <v>0</v>
      </c>
      <c r="N5465" s="27">
        <v>0</v>
      </c>
      <c r="O5465" s="27">
        <v>0</v>
      </c>
      <c r="P5465" s="27">
        <v>61838000000</v>
      </c>
      <c r="Q5465" s="27">
        <v>62283756584.432205</v>
      </c>
      <c r="R5465" s="27">
        <v>0</v>
      </c>
      <c r="S5465" s="27">
        <v>1</v>
      </c>
      <c r="T5465" s="33">
        <v>0.90809244833766045</v>
      </c>
      <c r="U5465" s="27"/>
      <c r="V5465" s="27"/>
      <c r="W5465" s="27"/>
      <c r="X5465" s="27">
        <v>178000000</v>
      </c>
      <c r="Y5465" s="27"/>
      <c r="Z5465" s="27">
        <v>0</v>
      </c>
    </row>
    <row r="5466" spans="1:26">
      <c r="A5466" s="27">
        <v>1975</v>
      </c>
      <c r="B5466" t="s">
        <v>102</v>
      </c>
      <c r="C5466" s="27"/>
      <c r="D5466" s="27"/>
      <c r="E5466" s="27"/>
      <c r="F5466" s="27">
        <v>0</v>
      </c>
      <c r="G5466" s="27">
        <v>0</v>
      </c>
      <c r="H5466" s="27">
        <v>0</v>
      </c>
      <c r="I5466" s="27">
        <v>1</v>
      </c>
      <c r="J5466" s="27">
        <v>0</v>
      </c>
      <c r="K5466" s="27">
        <v>6</v>
      </c>
      <c r="L5466" s="27">
        <v>1</v>
      </c>
      <c r="M5466" s="27">
        <v>0</v>
      </c>
      <c r="N5466" s="27">
        <v>0</v>
      </c>
      <c r="O5466" s="27">
        <v>0</v>
      </c>
      <c r="P5466" s="27"/>
      <c r="Q5466" s="27">
        <v>1356591176.8556094</v>
      </c>
      <c r="R5466" s="27">
        <v>0</v>
      </c>
      <c r="S5466" s="27">
        <v>0</v>
      </c>
      <c r="T5466" s="33">
        <v>0.94696688960437181</v>
      </c>
      <c r="U5466" s="27">
        <v>0</v>
      </c>
      <c r="V5466" s="27">
        <v>43289000</v>
      </c>
      <c r="W5466" s="27">
        <v>21122000</v>
      </c>
      <c r="X5466" s="27"/>
      <c r="Y5466" s="27">
        <v>0</v>
      </c>
      <c r="Z5466" s="27">
        <v>1</v>
      </c>
    </row>
    <row r="5467" spans="1:26">
      <c r="A5467" s="27">
        <v>1976</v>
      </c>
      <c r="B5467" t="s">
        <v>102</v>
      </c>
      <c r="C5467" s="27"/>
      <c r="D5467" s="27"/>
      <c r="E5467" s="27"/>
      <c r="F5467" s="27">
        <v>0</v>
      </c>
      <c r="G5467" s="27">
        <v>0</v>
      </c>
      <c r="H5467" s="27">
        <v>0</v>
      </c>
      <c r="I5467" s="27">
        <v>1</v>
      </c>
      <c r="J5467" s="27">
        <v>0</v>
      </c>
      <c r="K5467" s="27">
        <v>6</v>
      </c>
      <c r="L5467" s="27">
        <v>1</v>
      </c>
      <c r="M5467" s="27">
        <v>0</v>
      </c>
      <c r="N5467" s="27">
        <v>0</v>
      </c>
      <c r="O5467" s="27">
        <v>0</v>
      </c>
      <c r="P5467" s="27"/>
      <c r="Q5467" s="27">
        <v>1511856584.2583246</v>
      </c>
      <c r="R5467" s="27">
        <v>0</v>
      </c>
      <c r="S5467" s="27">
        <v>0</v>
      </c>
      <c r="T5467" s="33">
        <v>1.0219497573337515</v>
      </c>
      <c r="U5467" s="27">
        <v>28768000</v>
      </c>
      <c r="V5467" s="27">
        <v>48334000</v>
      </c>
      <c r="W5467" s="27">
        <v>22998000</v>
      </c>
      <c r="X5467" s="27"/>
      <c r="Y5467" s="27">
        <v>0</v>
      </c>
      <c r="Z5467" s="27">
        <v>1</v>
      </c>
    </row>
    <row r="5468" spans="1:26">
      <c r="A5468" s="27">
        <v>1977</v>
      </c>
      <c r="B5468" t="s">
        <v>102</v>
      </c>
      <c r="C5468" s="27"/>
      <c r="D5468" s="27"/>
      <c r="E5468" s="27"/>
      <c r="F5468" s="27">
        <v>0</v>
      </c>
      <c r="G5468" s="27">
        <v>0</v>
      </c>
      <c r="H5468" s="27">
        <v>0</v>
      </c>
      <c r="I5468" s="27">
        <v>1</v>
      </c>
      <c r="J5468" s="27">
        <v>0</v>
      </c>
      <c r="K5468" s="27">
        <v>6</v>
      </c>
      <c r="L5468" s="27">
        <v>1</v>
      </c>
      <c r="M5468" s="27">
        <v>0</v>
      </c>
      <c r="N5468" s="27">
        <v>0</v>
      </c>
      <c r="O5468" s="27">
        <v>0</v>
      </c>
      <c r="P5468" s="27"/>
      <c r="Q5468" s="27">
        <v>1640763204.447814</v>
      </c>
      <c r="R5468" s="27">
        <v>0</v>
      </c>
      <c r="S5468" s="27">
        <v>0</v>
      </c>
      <c r="T5468" s="33">
        <v>1.0409624303569636</v>
      </c>
      <c r="U5468" s="27">
        <v>30008000</v>
      </c>
      <c r="V5468" s="27">
        <v>50947000</v>
      </c>
      <c r="W5468" s="27">
        <v>30697000</v>
      </c>
      <c r="X5468" s="27"/>
      <c r="Y5468" s="27">
        <v>25000000</v>
      </c>
      <c r="Z5468" s="27">
        <v>1</v>
      </c>
    </row>
    <row r="5469" spans="1:26">
      <c r="A5469" s="27">
        <v>1978</v>
      </c>
      <c r="B5469" t="s">
        <v>102</v>
      </c>
      <c r="C5469" s="27"/>
      <c r="D5469" s="27"/>
      <c r="E5469" s="27"/>
      <c r="F5469" s="27">
        <v>0</v>
      </c>
      <c r="G5469" s="27">
        <v>0</v>
      </c>
      <c r="H5469" s="27">
        <v>0</v>
      </c>
      <c r="I5469" s="27">
        <v>1</v>
      </c>
      <c r="J5469" s="27">
        <v>0</v>
      </c>
      <c r="K5469" s="27">
        <v>6</v>
      </c>
      <c r="L5469" s="27">
        <v>1</v>
      </c>
      <c r="M5469" s="27">
        <v>0</v>
      </c>
      <c r="N5469" s="27">
        <v>0</v>
      </c>
      <c r="O5469" s="27">
        <v>0</v>
      </c>
      <c r="P5469" s="27"/>
      <c r="Q5469" s="27">
        <v>1947947524.3334749</v>
      </c>
      <c r="R5469" s="27">
        <v>0</v>
      </c>
      <c r="S5469" s="27">
        <v>0</v>
      </c>
      <c r="T5469" s="33">
        <v>0.91734575384516981</v>
      </c>
      <c r="U5469" s="27">
        <v>30038826.300000001</v>
      </c>
      <c r="V5469" s="27">
        <v>50895000</v>
      </c>
      <c r="W5469" s="27">
        <v>36172000</v>
      </c>
      <c r="X5469" s="27"/>
      <c r="Y5469" s="27">
        <v>0</v>
      </c>
      <c r="Z5469" s="27">
        <v>1</v>
      </c>
    </row>
    <row r="5470" spans="1:26">
      <c r="A5470" s="27">
        <v>1979</v>
      </c>
      <c r="B5470" t="s">
        <v>102</v>
      </c>
      <c r="C5470" s="27"/>
      <c r="D5470" s="27"/>
      <c r="E5470" s="27"/>
      <c r="F5470" s="27">
        <v>0</v>
      </c>
      <c r="G5470" s="27">
        <v>0</v>
      </c>
      <c r="H5470" s="27">
        <v>0</v>
      </c>
      <c r="I5470" s="27">
        <v>1</v>
      </c>
      <c r="J5470" s="27">
        <v>0</v>
      </c>
      <c r="K5470" s="27">
        <v>6</v>
      </c>
      <c r="L5470" s="27">
        <v>1</v>
      </c>
      <c r="M5470" s="27">
        <v>0</v>
      </c>
      <c r="N5470" s="27">
        <v>0</v>
      </c>
      <c r="O5470" s="27">
        <v>0</v>
      </c>
      <c r="P5470" s="27"/>
      <c r="Q5470" s="27">
        <v>2293621944.3663955</v>
      </c>
      <c r="R5470" s="27">
        <v>0</v>
      </c>
      <c r="S5470" s="27">
        <v>0</v>
      </c>
      <c r="T5470" s="33">
        <v>0.9810294585578897</v>
      </c>
      <c r="U5470" s="27">
        <v>23868348.399999999</v>
      </c>
      <c r="V5470" s="27">
        <v>54743000</v>
      </c>
      <c r="W5470" s="27">
        <v>42606000</v>
      </c>
      <c r="X5470" s="27"/>
      <c r="Y5470" s="27">
        <v>35000000</v>
      </c>
      <c r="Z5470" s="27">
        <v>1</v>
      </c>
    </row>
    <row r="5471" spans="1:26">
      <c r="A5471" s="27">
        <v>1980</v>
      </c>
      <c r="B5471" t="s">
        <v>102</v>
      </c>
      <c r="C5471" s="27"/>
      <c r="D5471" s="27"/>
      <c r="E5471" s="27"/>
      <c r="F5471" s="27">
        <v>0</v>
      </c>
      <c r="G5471" s="27">
        <v>0</v>
      </c>
      <c r="H5471" s="27">
        <v>0</v>
      </c>
      <c r="I5471" s="27">
        <v>1</v>
      </c>
      <c r="J5471" s="27">
        <v>0</v>
      </c>
      <c r="K5471" s="27">
        <v>6</v>
      </c>
      <c r="L5471" s="27">
        <v>1</v>
      </c>
      <c r="M5471" s="27">
        <v>0</v>
      </c>
      <c r="N5471" s="27">
        <v>0</v>
      </c>
      <c r="O5471" s="27">
        <v>0</v>
      </c>
      <c r="P5471" s="27">
        <v>4158000000.0000005</v>
      </c>
      <c r="Q5471" s="27">
        <v>2545983007.8998361</v>
      </c>
      <c r="R5471" s="27">
        <v>0</v>
      </c>
      <c r="S5471" s="27">
        <v>1</v>
      </c>
      <c r="T5471" s="33">
        <v>0.94044734443210454</v>
      </c>
      <c r="U5471" s="27">
        <v>30930957.300000001</v>
      </c>
      <c r="V5471" s="27">
        <v>54541000</v>
      </c>
      <c r="W5471" s="27">
        <v>55056000</v>
      </c>
      <c r="X5471" s="27"/>
      <c r="Y5471" s="27">
        <v>75000000</v>
      </c>
      <c r="Z5471" s="27">
        <v>1</v>
      </c>
    </row>
    <row r="5472" spans="1:26">
      <c r="A5472" s="27">
        <v>1981</v>
      </c>
      <c r="B5472" t="s">
        <v>102</v>
      </c>
      <c r="C5472" s="27"/>
      <c r="D5472" s="27"/>
      <c r="E5472" s="27"/>
      <c r="F5472" s="27">
        <v>0</v>
      </c>
      <c r="G5472" s="27">
        <v>0</v>
      </c>
      <c r="H5472" s="27">
        <v>0</v>
      </c>
      <c r="I5472" s="27">
        <v>1</v>
      </c>
      <c r="J5472" s="27">
        <v>0</v>
      </c>
      <c r="K5472" s="27">
        <v>6</v>
      </c>
      <c r="L5472" s="27">
        <v>1</v>
      </c>
      <c r="M5472" s="27">
        <v>0</v>
      </c>
      <c r="N5472" s="27">
        <v>0</v>
      </c>
      <c r="O5472" s="27">
        <v>0</v>
      </c>
      <c r="P5472" s="27">
        <v>4081000000.0000005</v>
      </c>
      <c r="Q5472" s="27">
        <v>2498068350.6686478</v>
      </c>
      <c r="R5472" s="27">
        <v>0</v>
      </c>
      <c r="S5472" s="27">
        <v>1</v>
      </c>
      <c r="T5472" s="33">
        <v>0.83355014400471705</v>
      </c>
      <c r="U5472" s="27">
        <v>75149598.200000003</v>
      </c>
      <c r="V5472" s="27">
        <v>53412000</v>
      </c>
      <c r="W5472" s="27">
        <v>64823000</v>
      </c>
      <c r="X5472" s="27"/>
      <c r="Y5472" s="27">
        <v>100000000</v>
      </c>
      <c r="Z5472" s="27">
        <v>1</v>
      </c>
    </row>
    <row r="5473" spans="1:26">
      <c r="A5473" s="27">
        <v>1982</v>
      </c>
      <c r="B5473" t="s">
        <v>102</v>
      </c>
      <c r="C5473" s="27"/>
      <c r="D5473" s="27"/>
      <c r="E5473" s="27"/>
      <c r="F5473" s="27">
        <v>0</v>
      </c>
      <c r="G5473" s="27">
        <v>0</v>
      </c>
      <c r="H5473" s="27">
        <v>0</v>
      </c>
      <c r="I5473" s="27">
        <v>1</v>
      </c>
      <c r="J5473" s="27">
        <v>0</v>
      </c>
      <c r="K5473" s="27">
        <v>6</v>
      </c>
      <c r="L5473" s="27">
        <v>1</v>
      </c>
      <c r="M5473" s="27">
        <v>0</v>
      </c>
      <c r="N5473" s="27">
        <v>0</v>
      </c>
      <c r="O5473" s="27">
        <v>0</v>
      </c>
      <c r="P5473" s="27">
        <v>3871000000</v>
      </c>
      <c r="Q5473" s="27">
        <v>2368584969.5328369</v>
      </c>
      <c r="R5473" s="27">
        <v>0</v>
      </c>
      <c r="S5473" s="27">
        <v>1</v>
      </c>
      <c r="T5473" s="33">
        <v>0.78443295677873848</v>
      </c>
      <c r="U5473" s="27">
        <v>71160285</v>
      </c>
      <c r="V5473" s="27">
        <v>52851000</v>
      </c>
      <c r="W5473" s="27">
        <v>73704143</v>
      </c>
      <c r="X5473" s="27"/>
      <c r="Y5473" s="27">
        <v>109000000</v>
      </c>
      <c r="Z5473" s="27">
        <v>1</v>
      </c>
    </row>
    <row r="5474" spans="1:26">
      <c r="A5474" s="27">
        <v>1983</v>
      </c>
      <c r="B5474" t="s">
        <v>102</v>
      </c>
      <c r="C5474" s="27"/>
      <c r="D5474" s="27"/>
      <c r="E5474" s="27"/>
      <c r="F5474" s="27">
        <v>0</v>
      </c>
      <c r="G5474" s="27">
        <v>0</v>
      </c>
      <c r="H5474" s="27">
        <v>0</v>
      </c>
      <c r="I5474" s="27">
        <v>1</v>
      </c>
      <c r="J5474" s="27">
        <v>0</v>
      </c>
      <c r="K5474" s="27">
        <v>6</v>
      </c>
      <c r="L5474" s="27">
        <v>1</v>
      </c>
      <c r="M5474" s="27">
        <v>0</v>
      </c>
      <c r="N5474" s="27">
        <v>0</v>
      </c>
      <c r="O5474" s="27">
        <v>0</v>
      </c>
      <c r="P5474" s="27">
        <v>3865000000</v>
      </c>
      <c r="Q5474" s="27">
        <v>2562492524.8176055</v>
      </c>
      <c r="R5474" s="27">
        <v>0</v>
      </c>
      <c r="S5474" s="27">
        <v>1</v>
      </c>
      <c r="T5474" s="33">
        <v>0.83426891623154475</v>
      </c>
      <c r="U5474" s="27">
        <v>67562637.799999997</v>
      </c>
      <c r="V5474" s="27">
        <v>58902000</v>
      </c>
      <c r="W5474" s="27">
        <v>90012946.400000006</v>
      </c>
      <c r="X5474" s="27"/>
      <c r="Y5474" s="27">
        <v>200000000</v>
      </c>
      <c r="Z5474" s="27">
        <v>1</v>
      </c>
    </row>
    <row r="5475" spans="1:26">
      <c r="A5475" s="27">
        <v>1984</v>
      </c>
      <c r="B5475" t="s">
        <v>102</v>
      </c>
      <c r="C5475" s="27"/>
      <c r="D5475" s="27"/>
      <c r="E5475" s="27"/>
      <c r="F5475" s="27">
        <v>0</v>
      </c>
      <c r="G5475" s="27">
        <v>0</v>
      </c>
      <c r="H5475" s="27">
        <v>0</v>
      </c>
      <c r="I5475" s="27">
        <v>1</v>
      </c>
      <c r="J5475" s="27">
        <v>0</v>
      </c>
      <c r="K5475" s="27">
        <v>6</v>
      </c>
      <c r="L5475" s="27">
        <v>1</v>
      </c>
      <c r="M5475" s="27">
        <v>0</v>
      </c>
      <c r="N5475" s="27">
        <v>0</v>
      </c>
      <c r="O5475" s="27">
        <v>0</v>
      </c>
      <c r="P5475" s="27">
        <v>3570000000</v>
      </c>
      <c r="Q5475" s="27">
        <v>2552526263.0758958</v>
      </c>
      <c r="R5475" s="27">
        <v>0</v>
      </c>
      <c r="S5475" s="27">
        <v>1</v>
      </c>
      <c r="T5475" s="33">
        <v>0.82999599794502654</v>
      </c>
      <c r="U5475" s="27">
        <v>33933996.5</v>
      </c>
      <c r="V5475" s="27">
        <v>57258000</v>
      </c>
      <c r="W5475" s="27">
        <v>102157953.59999999</v>
      </c>
      <c r="X5475" s="27"/>
      <c r="Y5475" s="27"/>
      <c r="Z5475" s="27">
        <v>1</v>
      </c>
    </row>
    <row r="5476" spans="1:26">
      <c r="A5476" s="27">
        <v>1985</v>
      </c>
      <c r="B5476" t="s">
        <v>102</v>
      </c>
      <c r="C5476" s="27"/>
      <c r="D5476" s="27"/>
      <c r="E5476" s="27"/>
      <c r="F5476" s="27">
        <v>12500000</v>
      </c>
      <c r="G5476" s="27">
        <v>0</v>
      </c>
      <c r="H5476" s="27">
        <v>0</v>
      </c>
      <c r="I5476" s="27">
        <v>1</v>
      </c>
      <c r="J5476" s="27">
        <v>0</v>
      </c>
      <c r="K5476" s="27">
        <v>6</v>
      </c>
      <c r="L5476" s="27">
        <v>1</v>
      </c>
      <c r="M5476" s="27">
        <v>0</v>
      </c>
      <c r="N5476" s="27">
        <v>0</v>
      </c>
      <c r="O5476" s="27">
        <v>0</v>
      </c>
      <c r="P5476" s="27">
        <v>3306000000</v>
      </c>
      <c r="Q5476" s="27">
        <v>2423373088.0735779</v>
      </c>
      <c r="R5476" s="27">
        <v>1</v>
      </c>
      <c r="S5476" s="27">
        <v>1</v>
      </c>
      <c r="T5476" s="33">
        <v>0.74915719568429318</v>
      </c>
      <c r="U5476" s="27">
        <v>28917356.600000001</v>
      </c>
      <c r="V5476" s="27">
        <v>75034000</v>
      </c>
      <c r="W5476" s="27">
        <v>108642666.2</v>
      </c>
      <c r="X5476" s="27"/>
      <c r="Y5476" s="27"/>
      <c r="Z5476" s="27">
        <v>1</v>
      </c>
    </row>
    <row r="5477" spans="1:26">
      <c r="A5477" s="27">
        <v>1986</v>
      </c>
      <c r="B5477" t="s">
        <v>102</v>
      </c>
      <c r="C5477" s="27"/>
      <c r="D5477" s="27"/>
      <c r="E5477" s="27"/>
      <c r="F5477" s="27">
        <v>0</v>
      </c>
      <c r="G5477" s="27">
        <v>0</v>
      </c>
      <c r="H5477" s="27">
        <v>0</v>
      </c>
      <c r="I5477" s="27">
        <v>1</v>
      </c>
      <c r="J5477" s="27">
        <v>0</v>
      </c>
      <c r="K5477" s="27">
        <v>6</v>
      </c>
      <c r="L5477" s="27">
        <v>1</v>
      </c>
      <c r="M5477" s="27">
        <v>0</v>
      </c>
      <c r="N5477" s="27">
        <v>0</v>
      </c>
      <c r="O5477" s="27">
        <v>0</v>
      </c>
      <c r="P5477" s="27">
        <v>3597000000</v>
      </c>
      <c r="Q5477" s="27">
        <v>2648033765.6989908</v>
      </c>
      <c r="R5477" s="27">
        <v>1</v>
      </c>
      <c r="S5477" s="27">
        <v>1</v>
      </c>
      <c r="T5477" s="33">
        <v>0.7030572776909082</v>
      </c>
      <c r="U5477" s="27">
        <v>15089395.199999999</v>
      </c>
      <c r="V5477" s="27">
        <v>99331000</v>
      </c>
      <c r="W5477" s="27">
        <v>111846372</v>
      </c>
      <c r="X5477" s="27"/>
      <c r="Y5477" s="27"/>
      <c r="Z5477" s="27">
        <v>1</v>
      </c>
    </row>
    <row r="5478" spans="1:26">
      <c r="A5478" s="27">
        <v>1987</v>
      </c>
      <c r="B5478" t="s">
        <v>102</v>
      </c>
      <c r="C5478" s="27"/>
      <c r="D5478" s="27"/>
      <c r="E5478" s="27"/>
      <c r="F5478" s="27">
        <v>0</v>
      </c>
      <c r="G5478" s="27">
        <v>0</v>
      </c>
      <c r="H5478" s="27">
        <v>0</v>
      </c>
      <c r="I5478" s="27">
        <v>1</v>
      </c>
      <c r="J5478" s="27">
        <v>0</v>
      </c>
      <c r="K5478" s="27">
        <v>6</v>
      </c>
      <c r="L5478" s="27">
        <v>1</v>
      </c>
      <c r="M5478" s="27">
        <v>0</v>
      </c>
      <c r="N5478" s="27">
        <v>0</v>
      </c>
      <c r="O5478" s="27">
        <v>0</v>
      </c>
      <c r="P5478" s="27">
        <v>3953000000</v>
      </c>
      <c r="Q5478" s="27">
        <v>3143848331.3140211</v>
      </c>
      <c r="R5478" s="27">
        <v>1</v>
      </c>
      <c r="S5478" s="27">
        <v>1</v>
      </c>
      <c r="T5478" s="33">
        <v>0.74330063470010233</v>
      </c>
      <c r="U5478" s="27">
        <v>11976327.699999999</v>
      </c>
      <c r="V5478" s="27">
        <v>147770000</v>
      </c>
      <c r="W5478" s="27">
        <v>116465621.7</v>
      </c>
      <c r="X5478" s="27"/>
      <c r="Y5478" s="27"/>
      <c r="Z5478" s="27">
        <v>1</v>
      </c>
    </row>
    <row r="5479" spans="1:26">
      <c r="A5479" s="27">
        <v>1988</v>
      </c>
      <c r="B5479" t="s">
        <v>102</v>
      </c>
      <c r="C5479" s="27"/>
      <c r="D5479" s="27"/>
      <c r="E5479" s="27"/>
      <c r="F5479" s="27">
        <v>0</v>
      </c>
      <c r="G5479" s="27">
        <v>0</v>
      </c>
      <c r="H5479" s="27">
        <v>0</v>
      </c>
      <c r="I5479" s="27">
        <v>1</v>
      </c>
      <c r="J5479" s="27">
        <v>0</v>
      </c>
      <c r="K5479" s="27">
        <v>6</v>
      </c>
      <c r="L5479" s="27">
        <v>1</v>
      </c>
      <c r="M5479" s="27">
        <v>0</v>
      </c>
      <c r="N5479" s="27">
        <v>0</v>
      </c>
      <c r="O5479" s="27">
        <v>0</v>
      </c>
      <c r="P5479" s="27">
        <v>5494000000</v>
      </c>
      <c r="Q5479" s="27">
        <v>3655979702.4564638</v>
      </c>
      <c r="R5479" s="27">
        <v>1</v>
      </c>
      <c r="S5479" s="27">
        <v>1</v>
      </c>
      <c r="T5479" s="33">
        <v>0.80560957079318884</v>
      </c>
      <c r="U5479" s="27">
        <v>6120243.5999999996</v>
      </c>
      <c r="V5479" s="27">
        <v>161868000</v>
      </c>
      <c r="W5479" s="27">
        <v>114266275.90000001</v>
      </c>
      <c r="X5479" s="27"/>
      <c r="Y5479" s="27"/>
      <c r="Z5479" s="27">
        <v>1</v>
      </c>
    </row>
    <row r="5480" spans="1:26">
      <c r="A5480" s="27">
        <v>1989</v>
      </c>
      <c r="B5480" t="s">
        <v>102</v>
      </c>
      <c r="C5480" s="27"/>
      <c r="D5480" s="27"/>
      <c r="E5480" s="27"/>
      <c r="F5480" s="27">
        <v>0</v>
      </c>
      <c r="G5480" s="27">
        <v>0</v>
      </c>
      <c r="H5480" s="27">
        <v>0</v>
      </c>
      <c r="I5480" s="27">
        <v>1</v>
      </c>
      <c r="J5480" s="27">
        <v>0</v>
      </c>
      <c r="K5480" s="27">
        <v>6</v>
      </c>
      <c r="L5480" s="27">
        <v>1</v>
      </c>
      <c r="M5480" s="27">
        <v>0</v>
      </c>
      <c r="N5480" s="27">
        <v>0</v>
      </c>
      <c r="O5480" s="27">
        <v>0</v>
      </c>
      <c r="P5480" s="27">
        <v>5329000000</v>
      </c>
      <c r="Q5480" s="27">
        <v>3546460176.9911504</v>
      </c>
      <c r="R5480" s="27">
        <v>1</v>
      </c>
      <c r="S5480" s="27">
        <v>1</v>
      </c>
      <c r="T5480" s="33">
        <v>0.74679040704290955</v>
      </c>
      <c r="U5480" s="27">
        <v>3039652.1</v>
      </c>
      <c r="V5480" s="27">
        <v>172169000</v>
      </c>
      <c r="W5480" s="27">
        <v>112691376.90000001</v>
      </c>
      <c r="X5480" s="27"/>
      <c r="Y5480" s="27"/>
      <c r="Z5480" s="27">
        <v>1</v>
      </c>
    </row>
    <row r="5481" spans="1:26">
      <c r="A5481" s="27">
        <v>1990</v>
      </c>
      <c r="B5481" t="s">
        <v>102</v>
      </c>
      <c r="C5481" s="27"/>
      <c r="D5481" s="27"/>
      <c r="E5481" s="27"/>
      <c r="F5481" s="27">
        <v>0</v>
      </c>
      <c r="G5481" s="27">
        <v>0</v>
      </c>
      <c r="H5481" s="27">
        <v>0</v>
      </c>
      <c r="I5481" s="27">
        <v>1</v>
      </c>
      <c r="J5481" s="27">
        <v>0</v>
      </c>
      <c r="K5481" s="27">
        <v>6</v>
      </c>
      <c r="L5481" s="27">
        <v>1</v>
      </c>
      <c r="M5481" s="27">
        <v>0</v>
      </c>
      <c r="N5481" s="27">
        <v>0</v>
      </c>
      <c r="O5481" s="27">
        <v>0</v>
      </c>
      <c r="P5481" s="27">
        <v>4840000000</v>
      </c>
      <c r="Q5481" s="27">
        <v>3219730364.996232</v>
      </c>
      <c r="R5481" s="27">
        <v>1</v>
      </c>
      <c r="S5481" s="27">
        <v>1</v>
      </c>
      <c r="T5481" s="33">
        <v>0.70566019682121295</v>
      </c>
      <c r="U5481" s="27">
        <v>61047763.299999997</v>
      </c>
      <c r="V5481" s="27">
        <v>234686000</v>
      </c>
      <c r="W5481" s="27">
        <v>114571467.40000001</v>
      </c>
      <c r="X5481" s="27"/>
      <c r="Y5481" s="27"/>
      <c r="Z5481" s="27">
        <v>1</v>
      </c>
    </row>
    <row r="5482" spans="1:26">
      <c r="A5482" s="27">
        <v>1991</v>
      </c>
      <c r="B5482" t="s">
        <v>102</v>
      </c>
      <c r="C5482" s="27"/>
      <c r="D5482" s="27"/>
      <c r="E5482" s="27"/>
      <c r="F5482" s="27">
        <v>0</v>
      </c>
      <c r="G5482" s="27">
        <v>0</v>
      </c>
      <c r="H5482" s="27">
        <v>0</v>
      </c>
      <c r="I5482" s="27">
        <v>1</v>
      </c>
      <c r="J5482" s="27">
        <v>0</v>
      </c>
      <c r="K5482" s="27">
        <v>6</v>
      </c>
      <c r="L5482" s="27">
        <v>1</v>
      </c>
      <c r="M5482" s="27">
        <v>0</v>
      </c>
      <c r="N5482" s="27">
        <v>0</v>
      </c>
      <c r="O5482" s="27">
        <v>0</v>
      </c>
      <c r="P5482" s="27">
        <v>5693000000</v>
      </c>
      <c r="Q5482" s="27">
        <v>3787394957.9831934</v>
      </c>
      <c r="R5482" s="27">
        <v>1</v>
      </c>
      <c r="S5482" s="27">
        <v>1</v>
      </c>
      <c r="T5482" s="33">
        <v>0.64778014054484578</v>
      </c>
      <c r="U5482" s="27">
        <v>61272471.399999999</v>
      </c>
      <c r="V5482" s="27">
        <v>274498000</v>
      </c>
      <c r="W5482" s="27">
        <v>113479494.7</v>
      </c>
      <c r="X5482" s="27"/>
      <c r="Y5482" s="27"/>
      <c r="Z5482" s="27">
        <v>1</v>
      </c>
    </row>
    <row r="5483" spans="1:26">
      <c r="A5483" s="27">
        <v>1992</v>
      </c>
      <c r="B5483" t="s">
        <v>102</v>
      </c>
      <c r="C5483" s="27"/>
      <c r="D5483" s="27"/>
      <c r="E5483" s="27"/>
      <c r="F5483" s="27">
        <v>0</v>
      </c>
      <c r="G5483" s="27">
        <v>0</v>
      </c>
      <c r="H5483" s="27">
        <v>0</v>
      </c>
      <c r="I5483" s="27">
        <v>1</v>
      </c>
      <c r="J5483" s="27">
        <v>0</v>
      </c>
      <c r="K5483" s="27">
        <v>6</v>
      </c>
      <c r="L5483" s="27">
        <v>1</v>
      </c>
      <c r="M5483" s="27">
        <v>0</v>
      </c>
      <c r="N5483" s="27">
        <v>0</v>
      </c>
      <c r="O5483" s="27">
        <v>0</v>
      </c>
      <c r="P5483" s="27">
        <v>6578000000</v>
      </c>
      <c r="Q5483" s="27">
        <v>4377980510.0559816</v>
      </c>
      <c r="R5483" s="27">
        <v>1</v>
      </c>
      <c r="S5483" s="27">
        <v>1</v>
      </c>
      <c r="T5483" s="33">
        <v>0.62587770846912083</v>
      </c>
      <c r="U5483" s="27">
        <v>58898125</v>
      </c>
      <c r="V5483" s="27">
        <v>264191000</v>
      </c>
      <c r="W5483" s="27">
        <v>110536000</v>
      </c>
      <c r="X5483" s="27"/>
      <c r="Y5483" s="27"/>
      <c r="Z5483" s="27">
        <v>1</v>
      </c>
    </row>
    <row r="5484" spans="1:26">
      <c r="A5484" s="27">
        <v>1993</v>
      </c>
      <c r="B5484" t="s">
        <v>102</v>
      </c>
      <c r="C5484" s="27"/>
      <c r="D5484" s="27"/>
      <c r="E5484" s="27"/>
      <c r="F5484" s="27">
        <v>0</v>
      </c>
      <c r="G5484" s="27">
        <v>0</v>
      </c>
      <c r="H5484" s="27">
        <v>0</v>
      </c>
      <c r="I5484" s="27">
        <v>1</v>
      </c>
      <c r="J5484" s="27">
        <v>0</v>
      </c>
      <c r="K5484" s="27">
        <v>6</v>
      </c>
      <c r="L5484" s="27">
        <v>1</v>
      </c>
      <c r="M5484" s="27">
        <v>0</v>
      </c>
      <c r="N5484" s="27">
        <v>0</v>
      </c>
      <c r="O5484" s="27">
        <v>0</v>
      </c>
      <c r="P5484" s="27">
        <v>7477000000</v>
      </c>
      <c r="Q5484" s="27">
        <v>4974550286.1815214</v>
      </c>
      <c r="R5484" s="27">
        <v>1</v>
      </c>
      <c r="S5484" s="27">
        <v>1</v>
      </c>
      <c r="T5484" s="33">
        <v>0.648154718576755</v>
      </c>
      <c r="U5484" s="27">
        <v>44126987</v>
      </c>
      <c r="V5484" s="27">
        <v>266347000</v>
      </c>
      <c r="W5484" s="27">
        <v>108981000</v>
      </c>
      <c r="X5484" s="27"/>
      <c r="Y5484" s="27"/>
      <c r="Z5484" s="27">
        <v>1</v>
      </c>
    </row>
    <row r="5485" spans="1:26">
      <c r="A5485" s="27">
        <v>1994</v>
      </c>
      <c r="B5485" t="s">
        <v>102</v>
      </c>
      <c r="C5485" s="27"/>
      <c r="D5485" s="27"/>
      <c r="E5485" s="27"/>
      <c r="F5485" s="27">
        <v>0</v>
      </c>
      <c r="G5485" s="27">
        <v>0</v>
      </c>
      <c r="H5485" s="27">
        <v>0</v>
      </c>
      <c r="I5485" s="27">
        <v>1</v>
      </c>
      <c r="J5485" s="27">
        <v>0</v>
      </c>
      <c r="K5485" s="27">
        <v>6</v>
      </c>
      <c r="L5485" s="27">
        <v>1</v>
      </c>
      <c r="M5485" s="27">
        <v>0</v>
      </c>
      <c r="N5485" s="27">
        <v>0</v>
      </c>
      <c r="O5485" s="27">
        <v>0</v>
      </c>
      <c r="P5485" s="27">
        <v>8217000000.000001</v>
      </c>
      <c r="Q5485" s="27">
        <v>5502786069.651742</v>
      </c>
      <c r="R5485" s="27">
        <v>1</v>
      </c>
      <c r="S5485" s="27">
        <v>1</v>
      </c>
      <c r="T5485" s="33">
        <v>0.69545665111729171</v>
      </c>
      <c r="U5485" s="27">
        <v>15633533.199999999</v>
      </c>
      <c r="V5485" s="27">
        <v>280877000</v>
      </c>
      <c r="W5485" s="27">
        <v>108975000</v>
      </c>
      <c r="X5485" s="27"/>
      <c r="Y5485" s="27"/>
      <c r="Z5485" s="27">
        <v>1</v>
      </c>
    </row>
    <row r="5486" spans="1:26">
      <c r="A5486" s="27">
        <v>1995</v>
      </c>
      <c r="B5486" t="s">
        <v>102</v>
      </c>
      <c r="C5486" s="27"/>
      <c r="D5486" s="27"/>
      <c r="E5486" s="27"/>
      <c r="F5486" s="27">
        <v>0</v>
      </c>
      <c r="G5486" s="27">
        <v>0</v>
      </c>
      <c r="H5486" s="27">
        <v>0</v>
      </c>
      <c r="I5486" s="27">
        <v>1</v>
      </c>
      <c r="J5486" s="27">
        <v>0</v>
      </c>
      <c r="K5486" s="27">
        <v>6</v>
      </c>
      <c r="L5486" s="27">
        <v>1</v>
      </c>
      <c r="M5486" s="27">
        <v>0</v>
      </c>
      <c r="N5486" s="27">
        <v>0</v>
      </c>
      <c r="O5486" s="27">
        <v>0</v>
      </c>
      <c r="P5486" s="27">
        <v>7273000000</v>
      </c>
      <c r="Q5486" s="27">
        <v>4636057476.425684</v>
      </c>
      <c r="R5486" s="27">
        <v>1</v>
      </c>
      <c r="S5486" s="27">
        <v>1</v>
      </c>
      <c r="T5486" s="33">
        <v>0.69736071622307827</v>
      </c>
      <c r="U5486" s="27">
        <v>49559577</v>
      </c>
      <c r="V5486" s="27">
        <v>298712000</v>
      </c>
      <c r="W5486" s="27">
        <v>108176000</v>
      </c>
      <c r="X5486" s="27"/>
      <c r="Y5486" s="27"/>
      <c r="Z5486" s="27">
        <v>1</v>
      </c>
    </row>
    <row r="5487" spans="1:26">
      <c r="A5487" s="27">
        <v>1996</v>
      </c>
      <c r="B5487" t="s">
        <v>102</v>
      </c>
      <c r="C5487" s="27"/>
      <c r="D5487" s="27"/>
      <c r="E5487" s="27"/>
      <c r="F5487" s="27">
        <v>0</v>
      </c>
      <c r="G5487" s="27">
        <v>0</v>
      </c>
      <c r="H5487" s="27">
        <v>0</v>
      </c>
      <c r="I5487" s="27">
        <v>1</v>
      </c>
      <c r="J5487" s="27">
        <v>0</v>
      </c>
      <c r="K5487" s="27">
        <v>6</v>
      </c>
      <c r="L5487" s="27">
        <v>1</v>
      </c>
      <c r="M5487" s="27">
        <v>0</v>
      </c>
      <c r="N5487" s="27">
        <v>0</v>
      </c>
      <c r="O5487" s="27">
        <v>0</v>
      </c>
      <c r="P5487" s="27">
        <v>7740000000</v>
      </c>
      <c r="Q5487" s="27">
        <v>5155311077.3899841</v>
      </c>
      <c r="R5487" s="27">
        <v>1</v>
      </c>
      <c r="S5487" s="27">
        <v>1</v>
      </c>
      <c r="T5487" s="33">
        <v>0.69966405838602452</v>
      </c>
      <c r="U5487" s="27">
        <v>50817507.399999999</v>
      </c>
      <c r="V5487" s="27">
        <v>270123000</v>
      </c>
      <c r="W5487" s="27">
        <v>105139000</v>
      </c>
      <c r="X5487" s="27"/>
      <c r="Y5487" s="27"/>
      <c r="Z5487" s="27">
        <v>1</v>
      </c>
    </row>
    <row r="5488" spans="1:26">
      <c r="A5488" s="27">
        <v>1997</v>
      </c>
      <c r="B5488" t="s">
        <v>102</v>
      </c>
      <c r="C5488" s="27"/>
      <c r="D5488" s="27"/>
      <c r="E5488" s="27"/>
      <c r="F5488" s="27">
        <v>0</v>
      </c>
      <c r="G5488" s="27">
        <v>0</v>
      </c>
      <c r="H5488" s="27">
        <v>0</v>
      </c>
      <c r="I5488" s="27">
        <v>1</v>
      </c>
      <c r="J5488" s="27">
        <v>0</v>
      </c>
      <c r="K5488" s="27">
        <v>6</v>
      </c>
      <c r="L5488" s="27">
        <v>1</v>
      </c>
      <c r="M5488" s="27">
        <v>0</v>
      </c>
      <c r="N5488" s="27">
        <v>0</v>
      </c>
      <c r="O5488" s="27">
        <v>0</v>
      </c>
      <c r="P5488" s="27">
        <v>7398000000</v>
      </c>
      <c r="Q5488" s="27">
        <v>4936615298.7936687</v>
      </c>
      <c r="R5488" s="27">
        <v>0</v>
      </c>
      <c r="S5488" s="27">
        <v>1</v>
      </c>
      <c r="T5488" s="33">
        <v>0.71538944173936525</v>
      </c>
      <c r="U5488" s="27">
        <v>47682493.600000001</v>
      </c>
      <c r="V5488" s="27">
        <v>269466000</v>
      </c>
      <c r="W5488" s="27">
        <v>100999000</v>
      </c>
      <c r="X5488" s="27"/>
      <c r="Y5488" s="27"/>
      <c r="Z5488" s="27">
        <v>1</v>
      </c>
    </row>
    <row r="5489" spans="1:26">
      <c r="A5489" s="27">
        <v>1998</v>
      </c>
      <c r="B5489" t="s">
        <v>102</v>
      </c>
      <c r="C5489" s="27"/>
      <c r="D5489" s="27"/>
      <c r="E5489" s="27"/>
      <c r="F5489" s="27">
        <v>0</v>
      </c>
      <c r="G5489" s="27">
        <v>0</v>
      </c>
      <c r="H5489" s="27">
        <v>0</v>
      </c>
      <c r="I5489" s="27">
        <v>1</v>
      </c>
      <c r="J5489" s="27">
        <v>0</v>
      </c>
      <c r="K5489" s="27">
        <v>6</v>
      </c>
      <c r="L5489" s="27">
        <v>1</v>
      </c>
      <c r="M5489" s="27">
        <v>0</v>
      </c>
      <c r="N5489" s="27">
        <v>0</v>
      </c>
      <c r="O5489" s="27">
        <v>0</v>
      </c>
      <c r="P5489" s="27">
        <v>5655000000</v>
      </c>
      <c r="Q5489" s="27">
        <v>3789443014.6166177</v>
      </c>
      <c r="R5489" s="27">
        <v>1</v>
      </c>
      <c r="S5489" s="27">
        <v>1</v>
      </c>
      <c r="T5489" s="33">
        <v>0.63293736472878814</v>
      </c>
      <c r="U5489" s="27">
        <v>45549771.600000001</v>
      </c>
      <c r="V5489" s="27">
        <v>266519000</v>
      </c>
      <c r="W5489" s="27">
        <v>99843000</v>
      </c>
      <c r="X5489" s="27"/>
      <c r="Y5489" s="27"/>
      <c r="Z5489" s="27">
        <v>1</v>
      </c>
    </row>
    <row r="5490" spans="1:26">
      <c r="A5490" s="27">
        <v>1999</v>
      </c>
      <c r="B5490" t="s">
        <v>102</v>
      </c>
      <c r="C5490" s="27"/>
      <c r="D5490" s="27"/>
      <c r="E5490" s="27"/>
      <c r="F5490" s="27">
        <v>0</v>
      </c>
      <c r="G5490" s="27">
        <v>0</v>
      </c>
      <c r="H5490" s="27">
        <v>0</v>
      </c>
      <c r="I5490" s="27">
        <v>1</v>
      </c>
      <c r="J5490" s="27">
        <v>0</v>
      </c>
      <c r="K5490" s="27">
        <v>6</v>
      </c>
      <c r="L5490" s="27">
        <v>1</v>
      </c>
      <c r="M5490" s="27">
        <v>0</v>
      </c>
      <c r="N5490" s="27">
        <v>0</v>
      </c>
      <c r="O5490" s="27">
        <v>0</v>
      </c>
      <c r="P5490" s="27">
        <v>5160000000</v>
      </c>
      <c r="Q5490" s="27">
        <v>3477038204.0173302</v>
      </c>
      <c r="R5490" s="27">
        <v>1</v>
      </c>
      <c r="S5490" s="27">
        <v>1</v>
      </c>
      <c r="T5490" s="33">
        <v>0.59173831677950461</v>
      </c>
      <c r="U5490" s="27">
        <v>34285299.100000001</v>
      </c>
      <c r="V5490" s="27">
        <v>240752000</v>
      </c>
      <c r="W5490" s="27">
        <v>96535000</v>
      </c>
      <c r="X5490" s="27"/>
      <c r="Y5490" s="27"/>
      <c r="Z5490" s="27">
        <v>1</v>
      </c>
    </row>
    <row r="5491" spans="1:26">
      <c r="A5491" s="27">
        <v>2000</v>
      </c>
      <c r="B5491" t="s">
        <v>102</v>
      </c>
      <c r="C5491" s="27">
        <v>5000000</v>
      </c>
      <c r="D5491" s="27">
        <v>1000000</v>
      </c>
      <c r="E5491" s="27">
        <v>5000000</v>
      </c>
      <c r="F5491" s="27">
        <v>11207947.625</v>
      </c>
      <c r="G5491" s="27">
        <v>0</v>
      </c>
      <c r="H5491" s="27">
        <v>0</v>
      </c>
      <c r="I5491" s="27">
        <v>1</v>
      </c>
      <c r="J5491" s="27">
        <v>0</v>
      </c>
      <c r="K5491" s="27">
        <v>6</v>
      </c>
      <c r="L5491" s="27">
        <v>1</v>
      </c>
      <c r="M5491" s="27">
        <v>1</v>
      </c>
      <c r="N5491" s="27">
        <v>0</v>
      </c>
      <c r="O5491" s="27">
        <v>0</v>
      </c>
      <c r="P5491" s="27">
        <v>5258000000</v>
      </c>
      <c r="Q5491" s="27">
        <v>3521339699.0740738</v>
      </c>
      <c r="R5491" s="27">
        <v>1</v>
      </c>
      <c r="S5491" s="27">
        <v>1</v>
      </c>
      <c r="T5491" s="33">
        <v>0.62919927379193319</v>
      </c>
      <c r="U5491" s="27">
        <v>51054528.399999999</v>
      </c>
      <c r="V5491" s="27">
        <v>243996000</v>
      </c>
      <c r="W5491" s="27">
        <v>92231000</v>
      </c>
      <c r="X5491" s="27"/>
      <c r="Y5491" s="27"/>
      <c r="Z5491" s="27">
        <v>1</v>
      </c>
    </row>
    <row r="5492" spans="1:26">
      <c r="A5492" s="27">
        <v>2001</v>
      </c>
      <c r="B5492" t="s">
        <v>102</v>
      </c>
      <c r="C5492" s="27">
        <v>5000000</v>
      </c>
      <c r="D5492" s="27">
        <v>2000000</v>
      </c>
      <c r="E5492" s="27">
        <v>5000000</v>
      </c>
      <c r="F5492" s="27">
        <v>251754.05712890625</v>
      </c>
      <c r="G5492" s="27">
        <v>0</v>
      </c>
      <c r="H5492" s="27">
        <v>0</v>
      </c>
      <c r="I5492" s="27">
        <v>1</v>
      </c>
      <c r="J5492" s="27">
        <v>0</v>
      </c>
      <c r="K5492" s="27">
        <v>6</v>
      </c>
      <c r="L5492" s="27">
        <v>1</v>
      </c>
      <c r="M5492" s="27">
        <v>1</v>
      </c>
      <c r="N5492" s="27">
        <v>0</v>
      </c>
      <c r="O5492" s="27">
        <v>0</v>
      </c>
      <c r="P5492" s="27">
        <v>4610000000</v>
      </c>
      <c r="Q5492" s="27">
        <v>3081024212.429244</v>
      </c>
      <c r="R5492" s="27">
        <v>1</v>
      </c>
      <c r="S5492" s="27">
        <v>1</v>
      </c>
      <c r="T5492" s="33">
        <v>0.61588871891054842</v>
      </c>
      <c r="U5492" s="27">
        <v>119188273.2</v>
      </c>
      <c r="V5492" s="27">
        <v>275144000</v>
      </c>
      <c r="W5492" s="27">
        <v>87875000</v>
      </c>
      <c r="X5492" s="27"/>
      <c r="Y5492" s="27"/>
      <c r="Z5492" s="27">
        <v>1</v>
      </c>
    </row>
    <row r="5493" spans="1:26">
      <c r="A5493" s="27">
        <v>2002</v>
      </c>
      <c r="B5493" t="s">
        <v>102</v>
      </c>
      <c r="C5493" s="27">
        <v>5000000</v>
      </c>
      <c r="D5493" s="27">
        <v>3000000</v>
      </c>
      <c r="E5493" s="27">
        <v>5000000</v>
      </c>
      <c r="F5493" s="27">
        <v>1579156.9287109375</v>
      </c>
      <c r="G5493" s="27">
        <v>0</v>
      </c>
      <c r="H5493" s="27">
        <v>0</v>
      </c>
      <c r="I5493" s="27">
        <v>1</v>
      </c>
      <c r="J5493" s="27">
        <v>0</v>
      </c>
      <c r="K5493" s="27">
        <v>6</v>
      </c>
      <c r="L5493" s="27">
        <v>1</v>
      </c>
      <c r="M5493" s="27">
        <v>1</v>
      </c>
      <c r="N5493" s="27">
        <v>0</v>
      </c>
      <c r="O5493" s="27">
        <v>0</v>
      </c>
      <c r="P5493" s="27">
        <v>4580000000</v>
      </c>
      <c r="Q5493" s="27">
        <v>2999511040.1976433</v>
      </c>
      <c r="R5493" s="27">
        <v>1</v>
      </c>
      <c r="S5493" s="27">
        <v>1</v>
      </c>
      <c r="T5493" s="33">
        <v>0.62466195784303247</v>
      </c>
      <c r="U5493" s="27">
        <v>128936876.8</v>
      </c>
      <c r="V5493" s="27">
        <v>271718000</v>
      </c>
      <c r="W5493" s="27">
        <v>86633000</v>
      </c>
      <c r="X5493" s="27"/>
      <c r="Y5493" s="27"/>
      <c r="Z5493" s="27">
        <v>1</v>
      </c>
    </row>
    <row r="5494" spans="1:26">
      <c r="A5494" s="27">
        <v>2003</v>
      </c>
      <c r="B5494" t="s">
        <v>102</v>
      </c>
      <c r="C5494" s="27">
        <v>5000000</v>
      </c>
      <c r="D5494" s="27">
        <v>4000000</v>
      </c>
      <c r="E5494" s="27">
        <v>5000000</v>
      </c>
      <c r="F5494" s="27">
        <v>30868.935546875</v>
      </c>
      <c r="G5494" s="27">
        <v>0</v>
      </c>
      <c r="H5494" s="27">
        <v>0</v>
      </c>
      <c r="I5494" s="27">
        <v>1</v>
      </c>
      <c r="J5494" s="27">
        <v>0</v>
      </c>
      <c r="K5494" s="27">
        <v>6</v>
      </c>
      <c r="L5494" s="27">
        <v>1</v>
      </c>
      <c r="M5494" s="27">
        <v>1</v>
      </c>
      <c r="N5494" s="27">
        <v>0</v>
      </c>
      <c r="O5494" s="27">
        <v>0</v>
      </c>
      <c r="P5494" s="27">
        <v>5584000000</v>
      </c>
      <c r="Q5494" s="27">
        <v>3536411824.2958045</v>
      </c>
      <c r="R5494" s="27">
        <v>1</v>
      </c>
      <c r="S5494" s="27">
        <v>1</v>
      </c>
      <c r="T5494" s="33">
        <v>0.61793375018798091</v>
      </c>
      <c r="U5494" s="27">
        <v>135357007.30000001</v>
      </c>
      <c r="V5494" s="27">
        <v>268951000</v>
      </c>
      <c r="W5494" s="27">
        <v>85891000</v>
      </c>
      <c r="X5494" s="27"/>
      <c r="Y5494" s="27"/>
      <c r="Z5494" s="27">
        <v>1</v>
      </c>
    </row>
    <row r="5495" spans="1:26">
      <c r="A5495" s="27">
        <v>2004</v>
      </c>
      <c r="B5495" t="s">
        <v>102</v>
      </c>
      <c r="C5495" s="27">
        <v>5000000</v>
      </c>
      <c r="D5495" s="27">
        <v>5000000</v>
      </c>
      <c r="E5495" s="27">
        <v>5000000</v>
      </c>
      <c r="F5495" s="27">
        <v>7829537.583984375</v>
      </c>
      <c r="G5495" s="27">
        <v>0</v>
      </c>
      <c r="H5495" s="27">
        <v>0</v>
      </c>
      <c r="I5495" s="27">
        <v>1</v>
      </c>
      <c r="J5495" s="27">
        <v>0</v>
      </c>
      <c r="K5495" s="27">
        <v>6</v>
      </c>
      <c r="L5495" s="27">
        <v>1</v>
      </c>
      <c r="M5495" s="27">
        <v>1</v>
      </c>
      <c r="N5495" s="27">
        <v>0</v>
      </c>
      <c r="O5495" s="27">
        <v>0</v>
      </c>
      <c r="P5495" s="27">
        <v>6276000000</v>
      </c>
      <c r="Q5495" s="27">
        <v>3927157866.9646463</v>
      </c>
      <c r="R5495" s="27">
        <v>1</v>
      </c>
      <c r="S5495" s="27">
        <v>1</v>
      </c>
      <c r="T5495" s="33">
        <v>0.67108711240801089</v>
      </c>
      <c r="U5495" s="27">
        <v>78708099.799999997</v>
      </c>
      <c r="V5495" s="27">
        <v>260234000</v>
      </c>
      <c r="W5495" s="27">
        <v>83702000</v>
      </c>
      <c r="X5495" s="27"/>
      <c r="Y5495" s="27"/>
      <c r="Z5495" s="27">
        <v>1</v>
      </c>
    </row>
    <row r="5496" spans="1:26">
      <c r="A5496" s="27">
        <v>2005</v>
      </c>
      <c r="B5496" t="s">
        <v>102</v>
      </c>
      <c r="C5496" s="27">
        <v>5000000</v>
      </c>
      <c r="D5496" s="27">
        <v>5000000</v>
      </c>
      <c r="E5496" s="27">
        <v>5000000</v>
      </c>
      <c r="F5496" s="27">
        <v>16954229.96875</v>
      </c>
      <c r="G5496" s="27">
        <v>0</v>
      </c>
      <c r="H5496" s="27">
        <v>0</v>
      </c>
      <c r="I5496" s="27">
        <v>1</v>
      </c>
      <c r="J5496" s="27">
        <v>0</v>
      </c>
      <c r="K5496" s="27">
        <v>6</v>
      </c>
      <c r="L5496" s="27">
        <v>1</v>
      </c>
      <c r="M5496" s="27">
        <v>1</v>
      </c>
      <c r="N5496" s="27">
        <v>0</v>
      </c>
      <c r="O5496" s="27">
        <v>0</v>
      </c>
      <c r="P5496" s="27">
        <v>7312000000</v>
      </c>
      <c r="Q5496" s="27">
        <v>4865892972.2759514</v>
      </c>
      <c r="R5496" s="27">
        <v>1</v>
      </c>
      <c r="S5496" s="27">
        <v>1</v>
      </c>
      <c r="T5496" s="33">
        <v>0.69599608558540027</v>
      </c>
      <c r="U5496" s="27">
        <v>13292211</v>
      </c>
      <c r="V5496" s="27">
        <v>249257000</v>
      </c>
      <c r="W5496" s="27">
        <v>77758000</v>
      </c>
      <c r="X5496" s="27"/>
      <c r="Y5496" s="27"/>
      <c r="Z5496" s="27">
        <v>1</v>
      </c>
    </row>
    <row r="5497" spans="1:26">
      <c r="A5497" s="27">
        <v>2006</v>
      </c>
      <c r="B5497" t="s">
        <v>102</v>
      </c>
      <c r="C5497" s="27">
        <v>4666666.5</v>
      </c>
      <c r="D5497" s="27">
        <v>4666666.5</v>
      </c>
      <c r="E5497" s="27">
        <v>4666666.5</v>
      </c>
      <c r="F5497" s="27">
        <v>250785.15155029297</v>
      </c>
      <c r="G5497" s="27">
        <v>0</v>
      </c>
      <c r="H5497" s="27">
        <v>0</v>
      </c>
      <c r="I5497" s="27">
        <v>1</v>
      </c>
      <c r="J5497" s="27">
        <v>0</v>
      </c>
      <c r="K5497" s="27">
        <v>6</v>
      </c>
      <c r="L5497" s="27">
        <v>1</v>
      </c>
      <c r="M5497" s="27">
        <v>1</v>
      </c>
      <c r="N5497" s="27">
        <v>0</v>
      </c>
      <c r="O5497" s="27">
        <v>0</v>
      </c>
      <c r="P5497" s="27">
        <v>8305999999.999999</v>
      </c>
      <c r="Q5497" s="27">
        <v>8306343442.2743473</v>
      </c>
      <c r="R5497" s="27">
        <v>1</v>
      </c>
      <c r="S5497" s="27">
        <v>1</v>
      </c>
      <c r="T5497" s="33">
        <v>0.83568345932575372</v>
      </c>
      <c r="U5497" s="27">
        <v>13990920</v>
      </c>
      <c r="V5497" s="27">
        <v>246032000</v>
      </c>
      <c r="W5497" s="27">
        <v>75507000</v>
      </c>
      <c r="X5497" s="27"/>
      <c r="Y5497" s="27"/>
      <c r="Z5497" s="27">
        <v>1</v>
      </c>
    </row>
    <row r="5498" spans="1:26">
      <c r="A5498" s="27">
        <v>2007</v>
      </c>
      <c r="B5498" t="s">
        <v>102</v>
      </c>
      <c r="C5498" s="27">
        <v>4333333.5</v>
      </c>
      <c r="D5498" s="27">
        <v>4333333.5</v>
      </c>
      <c r="E5498" s="27">
        <v>4333333.5</v>
      </c>
      <c r="F5498" s="27">
        <v>603568.984375</v>
      </c>
      <c r="G5498" s="27">
        <v>0</v>
      </c>
      <c r="H5498" s="27">
        <v>0</v>
      </c>
      <c r="I5498" s="27">
        <v>1</v>
      </c>
      <c r="J5498" s="27">
        <v>0</v>
      </c>
      <c r="K5498" s="27">
        <v>6</v>
      </c>
      <c r="L5498" s="27">
        <v>1</v>
      </c>
      <c r="M5498" s="27">
        <v>1</v>
      </c>
      <c r="N5498" s="27">
        <v>0</v>
      </c>
      <c r="O5498" s="27">
        <v>0</v>
      </c>
      <c r="P5498" s="27">
        <v>9545000000</v>
      </c>
      <c r="Q5498" s="27">
        <v>9545071324.9924126</v>
      </c>
      <c r="R5498" s="27">
        <v>1</v>
      </c>
      <c r="S5498" s="27">
        <v>1</v>
      </c>
      <c r="T5498" s="33">
        <v>0.90473952627382648</v>
      </c>
      <c r="U5498" s="27">
        <v>14696325</v>
      </c>
      <c r="V5498" s="27">
        <v>182666000</v>
      </c>
      <c r="W5498" s="27">
        <v>73041000</v>
      </c>
      <c r="X5498" s="27"/>
      <c r="Y5498" s="27"/>
      <c r="Z5498" s="27">
        <v>1</v>
      </c>
    </row>
    <row r="5499" spans="1:26">
      <c r="A5499" s="27">
        <v>2008</v>
      </c>
      <c r="B5499" t="s">
        <v>102</v>
      </c>
      <c r="C5499" s="27">
        <v>4000000</v>
      </c>
      <c r="D5499" s="27">
        <v>4000000</v>
      </c>
      <c r="E5499" s="27">
        <v>4000000</v>
      </c>
      <c r="F5499" s="27">
        <v>989183.0625</v>
      </c>
      <c r="G5499" s="27">
        <v>0</v>
      </c>
      <c r="H5499" s="27">
        <v>0</v>
      </c>
      <c r="I5499" s="27">
        <v>1</v>
      </c>
      <c r="J5499" s="27">
        <v>0</v>
      </c>
      <c r="K5499" s="27">
        <v>6</v>
      </c>
      <c r="L5499" s="27">
        <v>1</v>
      </c>
      <c r="M5499" s="27">
        <v>1</v>
      </c>
      <c r="N5499" s="27">
        <v>0</v>
      </c>
      <c r="O5499" s="27">
        <v>0</v>
      </c>
      <c r="P5499" s="27">
        <v>11671000000</v>
      </c>
      <c r="Q5499" s="27">
        <v>11670678863.745787</v>
      </c>
      <c r="R5499" s="27">
        <v>1</v>
      </c>
      <c r="S5499" s="27">
        <v>1</v>
      </c>
      <c r="T5499" s="33">
        <v>0.91944034308119871</v>
      </c>
      <c r="U5499" s="27">
        <v>14324511</v>
      </c>
      <c r="V5499" s="27">
        <v>158192000</v>
      </c>
      <c r="W5499" s="27">
        <v>71170000</v>
      </c>
      <c r="X5499" s="27">
        <v>318000000</v>
      </c>
      <c r="Y5499" s="27"/>
      <c r="Z5499" s="27">
        <v>1</v>
      </c>
    </row>
    <row r="5500" spans="1:26">
      <c r="A5500" s="27">
        <v>2009</v>
      </c>
      <c r="B5500" t="s">
        <v>102</v>
      </c>
      <c r="C5500" s="27">
        <v>153666666.5</v>
      </c>
      <c r="D5500" s="27">
        <v>33666666.5</v>
      </c>
      <c r="E5500" s="27">
        <v>153666666.5</v>
      </c>
      <c r="F5500" s="27">
        <v>155601000</v>
      </c>
      <c r="G5500" s="27">
        <v>0</v>
      </c>
      <c r="H5500" s="27">
        <v>0</v>
      </c>
      <c r="I5500" s="27">
        <v>1</v>
      </c>
      <c r="J5500" s="27">
        <v>0</v>
      </c>
      <c r="K5500" s="27">
        <v>6</v>
      </c>
      <c r="L5500" s="27">
        <v>1</v>
      </c>
      <c r="M5500" s="27">
        <v>1</v>
      </c>
      <c r="N5500" s="27">
        <v>0</v>
      </c>
      <c r="O5500" s="27">
        <v>0</v>
      </c>
      <c r="P5500" s="27">
        <v>11619000000</v>
      </c>
      <c r="Q5500" s="27">
        <v>11619541940.401438</v>
      </c>
      <c r="R5500" s="27">
        <v>1</v>
      </c>
      <c r="S5500" s="27">
        <v>1</v>
      </c>
      <c r="T5500" s="33">
        <v>0.81595367947064712</v>
      </c>
      <c r="U5500" s="27">
        <v>196736185.80000001</v>
      </c>
      <c r="V5500" s="27">
        <v>149195000</v>
      </c>
      <c r="W5500" s="27">
        <v>82084000</v>
      </c>
      <c r="X5500" s="27">
        <v>270000000</v>
      </c>
      <c r="Y5500" s="27"/>
      <c r="Z5500" s="27">
        <v>1</v>
      </c>
    </row>
    <row r="5501" spans="1:26">
      <c r="A5501" s="27">
        <v>2010</v>
      </c>
      <c r="B5501" t="s">
        <v>102</v>
      </c>
      <c r="C5501" s="27">
        <v>208333333.25</v>
      </c>
      <c r="D5501" s="27">
        <v>74333333.25</v>
      </c>
      <c r="E5501" s="27">
        <v>208333333.25</v>
      </c>
      <c r="F5501" s="27">
        <v>85001470.969970703</v>
      </c>
      <c r="G5501" s="27">
        <v>0</v>
      </c>
      <c r="H5501" s="27">
        <v>0</v>
      </c>
      <c r="I5501" s="27">
        <v>1</v>
      </c>
      <c r="J5501" s="27">
        <v>0</v>
      </c>
      <c r="K5501" s="27">
        <v>6</v>
      </c>
      <c r="L5501" s="27">
        <v>1</v>
      </c>
      <c r="M5501" s="27">
        <v>1</v>
      </c>
      <c r="N5501" s="27">
        <v>0</v>
      </c>
      <c r="O5501" s="27">
        <v>0</v>
      </c>
      <c r="P5501" s="27">
        <v>14251000000</v>
      </c>
      <c r="Q5501" s="27">
        <v>14250726289.854006</v>
      </c>
      <c r="R5501" s="27">
        <v>1</v>
      </c>
      <c r="S5501" s="27">
        <v>1</v>
      </c>
      <c r="T5501" s="33">
        <v>1.0070075781651076</v>
      </c>
      <c r="U5501" s="27">
        <v>193265013</v>
      </c>
      <c r="V5501" s="27">
        <v>138624000</v>
      </c>
      <c r="W5501" s="27">
        <v>85987000</v>
      </c>
      <c r="X5501" s="27">
        <v>279000000</v>
      </c>
      <c r="Y5501" s="27"/>
      <c r="Z5501" s="27">
        <v>1</v>
      </c>
    </row>
    <row r="5502" spans="1:26">
      <c r="A5502" s="27">
        <v>2011</v>
      </c>
      <c r="B5502" t="s">
        <v>102</v>
      </c>
      <c r="C5502" s="27">
        <v>208000000</v>
      </c>
      <c r="D5502" s="27">
        <v>115000000</v>
      </c>
      <c r="E5502" s="27">
        <v>208000000</v>
      </c>
      <c r="F5502" s="27">
        <v>9093325.09765625</v>
      </c>
      <c r="G5502" s="27">
        <v>0</v>
      </c>
      <c r="H5502" s="27">
        <v>0</v>
      </c>
      <c r="I5502" s="27">
        <v>1</v>
      </c>
      <c r="J5502" s="27">
        <v>0</v>
      </c>
      <c r="K5502" s="27">
        <v>6</v>
      </c>
      <c r="L5502" s="27">
        <v>1</v>
      </c>
      <c r="M5502" s="27">
        <v>1</v>
      </c>
      <c r="N5502" s="27">
        <v>0</v>
      </c>
      <c r="O5502" s="27">
        <v>0</v>
      </c>
      <c r="P5502" s="27">
        <v>17985000000</v>
      </c>
      <c r="Q5502" s="27">
        <v>17984816533.108395</v>
      </c>
      <c r="R5502" s="27">
        <v>1</v>
      </c>
      <c r="S5502" s="27">
        <v>1</v>
      </c>
      <c r="T5502" s="33">
        <v>1.116808011796752</v>
      </c>
      <c r="U5502" s="27">
        <v>192667660.09999999</v>
      </c>
      <c r="V5502" s="27">
        <v>126517000</v>
      </c>
      <c r="W5502" s="27">
        <v>99315000</v>
      </c>
      <c r="X5502" s="27">
        <v>266000000</v>
      </c>
      <c r="Y5502" s="27"/>
      <c r="Z5502" s="27">
        <v>1</v>
      </c>
    </row>
    <row r="5503" spans="1:26">
      <c r="A5503" s="27">
        <v>2012</v>
      </c>
      <c r="B5503" t="s">
        <v>102</v>
      </c>
      <c r="C5503" s="27">
        <v>242666666.5</v>
      </c>
      <c r="D5503" s="27">
        <v>162666666.5</v>
      </c>
      <c r="E5503" s="27">
        <v>242666666.5</v>
      </c>
      <c r="F5503" s="27">
        <v>46182748.375</v>
      </c>
      <c r="G5503" s="27">
        <v>0</v>
      </c>
      <c r="H5503" s="27">
        <v>0</v>
      </c>
      <c r="I5503" s="27">
        <v>1</v>
      </c>
      <c r="J5503" s="27">
        <v>0</v>
      </c>
      <c r="K5503" s="27">
        <v>6</v>
      </c>
      <c r="L5503" s="27">
        <v>1</v>
      </c>
      <c r="M5503" s="27">
        <v>1</v>
      </c>
      <c r="N5503" s="27">
        <v>0</v>
      </c>
      <c r="O5503" s="27">
        <v>0</v>
      </c>
      <c r="P5503" s="27">
        <v>21295000000</v>
      </c>
      <c r="Q5503" s="27">
        <v>21295834133.230942</v>
      </c>
      <c r="R5503" s="27">
        <v>1</v>
      </c>
      <c r="S5503" s="27">
        <v>1</v>
      </c>
      <c r="T5503" s="33">
        <v>0.99562684078172081</v>
      </c>
      <c r="U5503" s="27">
        <v>192874725.69999999</v>
      </c>
      <c r="V5503" s="27">
        <v>113611000</v>
      </c>
      <c r="W5503" s="27">
        <v>122861000</v>
      </c>
      <c r="X5503" s="27">
        <v>218000000</v>
      </c>
      <c r="Y5503" s="27"/>
      <c r="Z5503" s="27">
        <v>1</v>
      </c>
    </row>
    <row r="5504" spans="1:26">
      <c r="A5504" s="27">
        <v>2013</v>
      </c>
      <c r="B5504" t="s">
        <v>102</v>
      </c>
      <c r="C5504" s="27">
        <v>365333333.25</v>
      </c>
      <c r="D5504" s="27">
        <v>234933333.25</v>
      </c>
      <c r="E5504" s="27">
        <v>365333333.25</v>
      </c>
      <c r="F5504" s="27">
        <v>134298052</v>
      </c>
      <c r="G5504" s="27">
        <v>0</v>
      </c>
      <c r="H5504" s="27">
        <v>0</v>
      </c>
      <c r="I5504" s="27">
        <v>1</v>
      </c>
      <c r="J5504" s="27">
        <v>0</v>
      </c>
      <c r="K5504" s="27">
        <v>6</v>
      </c>
      <c r="L5504" s="27">
        <v>1</v>
      </c>
      <c r="M5504" s="27">
        <v>1</v>
      </c>
      <c r="N5504" s="27">
        <v>0</v>
      </c>
      <c r="O5504" s="27">
        <v>0</v>
      </c>
      <c r="P5504" s="27">
        <v>21261000000</v>
      </c>
      <c r="Q5504" s="27">
        <v>21261305413.232349</v>
      </c>
      <c r="R5504" s="27">
        <v>1</v>
      </c>
      <c r="S5504" s="27">
        <v>1</v>
      </c>
      <c r="T5504" s="33">
        <v>0.99710818219516861</v>
      </c>
      <c r="U5504" s="27">
        <v>193261248.19999999</v>
      </c>
      <c r="V5504" s="27">
        <v>99829000</v>
      </c>
      <c r="W5504" s="27">
        <v>146429000</v>
      </c>
      <c r="X5504" s="27">
        <v>164000000</v>
      </c>
      <c r="Y5504" s="27"/>
      <c r="Z5504" s="27">
        <v>1</v>
      </c>
    </row>
    <row r="5505" spans="1:26">
      <c r="A5505" s="27">
        <v>2014</v>
      </c>
      <c r="B5505" t="s">
        <v>102</v>
      </c>
      <c r="C5505" s="27">
        <v>364999999.875</v>
      </c>
      <c r="D5505" s="27">
        <v>277199999.875</v>
      </c>
      <c r="E5505" s="27">
        <v>364999999.875</v>
      </c>
      <c r="F5505" s="27">
        <v>71504.45947265625</v>
      </c>
      <c r="G5505" s="27">
        <v>0</v>
      </c>
      <c r="H5505" s="27">
        <v>0</v>
      </c>
      <c r="I5505" s="27">
        <v>1</v>
      </c>
      <c r="J5505" s="27">
        <v>0</v>
      </c>
      <c r="K5505" s="27">
        <v>6</v>
      </c>
      <c r="L5505" s="27">
        <v>1</v>
      </c>
      <c r="M5505" s="27">
        <v>1</v>
      </c>
      <c r="N5505" s="27">
        <v>0</v>
      </c>
      <c r="O5505" s="27">
        <v>0</v>
      </c>
      <c r="P5505" s="27">
        <v>23060000000</v>
      </c>
      <c r="Q5505" s="27">
        <v>23060047127.650932</v>
      </c>
      <c r="R5505" s="27">
        <v>1</v>
      </c>
      <c r="S5505" s="27">
        <v>1</v>
      </c>
      <c r="T5505" s="33">
        <v>0.96696016921402161</v>
      </c>
      <c r="U5505" s="27">
        <v>181816962.09999999</v>
      </c>
      <c r="V5505" s="27">
        <v>85134000</v>
      </c>
      <c r="W5505" s="27">
        <v>166701000</v>
      </c>
      <c r="X5505" s="27">
        <v>128000000</v>
      </c>
      <c r="Y5505" s="27"/>
      <c r="Z5505" s="27">
        <v>1</v>
      </c>
    </row>
    <row r="5506" spans="1:26">
      <c r="A5506" s="27">
        <v>2015</v>
      </c>
      <c r="B5506" t="s">
        <v>102</v>
      </c>
      <c r="C5506" s="27">
        <v>354666666.5</v>
      </c>
      <c r="D5506" s="27">
        <v>298466666.5</v>
      </c>
      <c r="E5506" s="27">
        <v>354666666.5</v>
      </c>
      <c r="F5506" s="27">
        <v>0</v>
      </c>
      <c r="G5506" s="27">
        <v>0</v>
      </c>
      <c r="H5506" s="27">
        <v>0</v>
      </c>
      <c r="I5506" s="27">
        <v>1</v>
      </c>
      <c r="J5506" s="27">
        <v>0</v>
      </c>
      <c r="K5506" s="27">
        <v>6</v>
      </c>
      <c r="L5506" s="27">
        <v>1</v>
      </c>
      <c r="M5506" s="27">
        <v>1</v>
      </c>
      <c r="N5506" s="27">
        <v>0</v>
      </c>
      <c r="O5506" s="27">
        <v>0</v>
      </c>
      <c r="P5506" s="27">
        <v>20639000000</v>
      </c>
      <c r="Q5506" s="27">
        <v>20638636035.255016</v>
      </c>
      <c r="R5506" s="27">
        <v>1</v>
      </c>
      <c r="S5506" s="27">
        <v>1</v>
      </c>
      <c r="T5506" s="33">
        <v>0.821813335342235</v>
      </c>
      <c r="U5506" s="27">
        <v>173900800.59999999</v>
      </c>
      <c r="V5506" s="27">
        <v>69439000</v>
      </c>
      <c r="W5506" s="27">
        <v>180772000</v>
      </c>
      <c r="X5506" s="27">
        <v>112000000</v>
      </c>
      <c r="Y5506" s="27"/>
      <c r="Z5506" s="27">
        <v>1</v>
      </c>
    </row>
    <row r="5507" spans="1:26">
      <c r="A5507" s="27">
        <v>2016</v>
      </c>
      <c r="B5507" t="s">
        <v>102</v>
      </c>
      <c r="C5507" s="27">
        <v>511304665.25</v>
      </c>
      <c r="D5507" s="27">
        <v>350194265.25</v>
      </c>
      <c r="E5507" s="27">
        <v>511304665.25</v>
      </c>
      <c r="F5507" s="27">
        <v>170638000</v>
      </c>
      <c r="G5507" s="27">
        <v>0</v>
      </c>
      <c r="H5507" s="27">
        <v>0</v>
      </c>
      <c r="I5507" s="27">
        <v>1</v>
      </c>
      <c r="J5507" s="27">
        <v>0</v>
      </c>
      <c r="K5507" s="27">
        <v>6</v>
      </c>
      <c r="L5507" s="27">
        <v>1</v>
      </c>
      <c r="M5507" s="27">
        <v>1</v>
      </c>
      <c r="N5507" s="27">
        <v>0</v>
      </c>
      <c r="O5507" s="27">
        <v>0</v>
      </c>
      <c r="P5507" s="27">
        <v>18931000000</v>
      </c>
      <c r="Q5507" s="27">
        <v>19028120012.767315</v>
      </c>
      <c r="R5507" s="27">
        <v>1</v>
      </c>
      <c r="S5507" s="27">
        <v>1</v>
      </c>
      <c r="T5507" s="33">
        <v>0.86004996979414983</v>
      </c>
      <c r="U5507" s="27">
        <v>168705349</v>
      </c>
      <c r="V5507" s="27">
        <v>57870000</v>
      </c>
      <c r="W5507" s="27">
        <v>203954000</v>
      </c>
      <c r="X5507" s="27">
        <v>126000000</v>
      </c>
      <c r="Y5507" s="27"/>
      <c r="Z5507" s="27">
        <v>1</v>
      </c>
    </row>
    <row r="5508" spans="1:26">
      <c r="A5508" s="27">
        <v>2017</v>
      </c>
      <c r="B5508" t="s">
        <v>102</v>
      </c>
      <c r="C5508" s="27">
        <v>911765767.875</v>
      </c>
      <c r="D5508" s="27">
        <v>477814087.875</v>
      </c>
      <c r="E5508" s="27">
        <v>911765767.875</v>
      </c>
      <c r="F5508" s="27">
        <v>414461100</v>
      </c>
      <c r="G5508" s="27">
        <v>0</v>
      </c>
      <c r="H5508" s="27">
        <v>0</v>
      </c>
      <c r="I5508" s="27">
        <v>1</v>
      </c>
      <c r="J5508" s="27">
        <v>0</v>
      </c>
      <c r="K5508" s="27">
        <v>6</v>
      </c>
      <c r="L5508" s="27">
        <v>1</v>
      </c>
      <c r="M5508" s="27">
        <v>1</v>
      </c>
      <c r="N5508" s="27">
        <v>0</v>
      </c>
      <c r="O5508" s="27">
        <v>0</v>
      </c>
      <c r="P5508" s="27">
        <v>19822000000</v>
      </c>
      <c r="Q5508" s="27">
        <v>20536314601.103859</v>
      </c>
      <c r="R5508" s="27">
        <v>1</v>
      </c>
      <c r="S5508" s="27">
        <v>1</v>
      </c>
      <c r="T5508" s="33">
        <v>0.90809244833766045</v>
      </c>
      <c r="U5508" s="27">
        <v>178720301.5</v>
      </c>
      <c r="V5508" s="27">
        <v>45475000</v>
      </c>
      <c r="W5508" s="27">
        <v>231464000</v>
      </c>
      <c r="X5508" s="27">
        <v>138000000</v>
      </c>
      <c r="Y5508" s="27"/>
      <c r="Z5508" s="27">
        <v>1</v>
      </c>
    </row>
    <row r="5509" spans="1:26">
      <c r="A5509" s="27">
        <v>1950</v>
      </c>
      <c r="B5509" t="s">
        <v>53</v>
      </c>
      <c r="C5509" s="27"/>
      <c r="D5509" s="27"/>
      <c r="E5509" s="27"/>
      <c r="F5509" s="27">
        <v>0</v>
      </c>
      <c r="G5509" s="27">
        <v>0</v>
      </c>
      <c r="H5509" s="27">
        <v>1</v>
      </c>
      <c r="I5509" s="27">
        <v>0</v>
      </c>
      <c r="J5509" s="27">
        <v>0</v>
      </c>
      <c r="K5509" s="27">
        <v>1</v>
      </c>
      <c r="L5509" s="27">
        <v>1</v>
      </c>
      <c r="M5509" s="27">
        <v>0</v>
      </c>
      <c r="N5509" s="27">
        <v>0</v>
      </c>
      <c r="O5509" s="27">
        <v>0</v>
      </c>
      <c r="P5509" s="27"/>
      <c r="Q5509" s="27"/>
      <c r="R5509" s="27">
        <v>0</v>
      </c>
      <c r="S5509" s="27">
        <v>1</v>
      </c>
      <c r="T5509" s="33">
        <v>1.287837882863923</v>
      </c>
      <c r="U5509" s="27"/>
      <c r="V5509" s="27"/>
      <c r="W5509" s="27"/>
      <c r="X5509" s="27"/>
      <c r="Y5509" s="27"/>
      <c r="Z5509" s="27">
        <v>1</v>
      </c>
    </row>
    <row r="5510" spans="1:26">
      <c r="A5510" s="27">
        <v>1951</v>
      </c>
      <c r="B5510" t="s">
        <v>53</v>
      </c>
      <c r="C5510" s="27"/>
      <c r="D5510" s="27"/>
      <c r="E5510" s="27"/>
      <c r="F5510" s="27">
        <v>0</v>
      </c>
      <c r="G5510" s="27">
        <v>0</v>
      </c>
      <c r="H5510" s="27">
        <v>1</v>
      </c>
      <c r="I5510" s="27">
        <v>0</v>
      </c>
      <c r="J5510" s="27">
        <v>0</v>
      </c>
      <c r="K5510" s="27">
        <v>1</v>
      </c>
      <c r="L5510" s="27">
        <v>1</v>
      </c>
      <c r="M5510" s="27">
        <v>0</v>
      </c>
      <c r="N5510" s="27">
        <v>0</v>
      </c>
      <c r="O5510" s="27">
        <v>0</v>
      </c>
      <c r="P5510" s="27"/>
      <c r="Q5510" s="27"/>
      <c r="R5510" s="27">
        <v>0</v>
      </c>
      <c r="S5510" s="27">
        <v>1</v>
      </c>
      <c r="T5510" s="33">
        <v>1.3439935487765553</v>
      </c>
      <c r="U5510" s="27"/>
      <c r="V5510" s="27"/>
      <c r="W5510" s="27"/>
      <c r="X5510" s="27"/>
      <c r="Y5510" s="27"/>
      <c r="Z5510" s="27">
        <v>1</v>
      </c>
    </row>
    <row r="5511" spans="1:26">
      <c r="A5511" s="27">
        <v>1952</v>
      </c>
      <c r="B5511" t="s">
        <v>53</v>
      </c>
      <c r="C5511" s="27"/>
      <c r="D5511" s="27"/>
      <c r="E5511" s="27"/>
      <c r="F5511" s="27">
        <v>0</v>
      </c>
      <c r="G5511" s="27">
        <v>0</v>
      </c>
      <c r="H5511" s="27">
        <v>1</v>
      </c>
      <c r="I5511" s="27">
        <v>0</v>
      </c>
      <c r="J5511" s="27">
        <v>0</v>
      </c>
      <c r="K5511" s="27">
        <v>1</v>
      </c>
      <c r="L5511" s="27">
        <v>1</v>
      </c>
      <c r="M5511" s="27">
        <v>0</v>
      </c>
      <c r="N5511" s="27">
        <v>0</v>
      </c>
      <c r="O5511" s="27">
        <v>0</v>
      </c>
      <c r="P5511" s="27"/>
      <c r="Q5511" s="27"/>
      <c r="R5511" s="27">
        <v>0</v>
      </c>
      <c r="S5511" s="27">
        <v>1</v>
      </c>
      <c r="T5511" s="33">
        <v>1.1861288455441423</v>
      </c>
      <c r="U5511" s="27"/>
      <c r="V5511" s="27"/>
      <c r="W5511" s="27"/>
      <c r="X5511" s="27"/>
      <c r="Y5511" s="27"/>
      <c r="Z5511" s="27">
        <v>1</v>
      </c>
    </row>
    <row r="5512" spans="1:26">
      <c r="A5512" s="27">
        <v>1953</v>
      </c>
      <c r="B5512" t="s">
        <v>53</v>
      </c>
      <c r="C5512" s="27"/>
      <c r="D5512" s="27"/>
      <c r="E5512" s="27"/>
      <c r="F5512" s="27">
        <v>0</v>
      </c>
      <c r="G5512" s="27">
        <v>0</v>
      </c>
      <c r="H5512" s="27">
        <v>1</v>
      </c>
      <c r="I5512" s="27">
        <v>0</v>
      </c>
      <c r="J5512" s="27">
        <v>0</v>
      </c>
      <c r="K5512" s="27">
        <v>1</v>
      </c>
      <c r="L5512" s="27">
        <v>1</v>
      </c>
      <c r="M5512" s="27">
        <v>0</v>
      </c>
      <c r="N5512" s="27">
        <v>0</v>
      </c>
      <c r="O5512" s="27">
        <v>0</v>
      </c>
      <c r="P5512" s="27"/>
      <c r="Q5512" s="27"/>
      <c r="R5512" s="27">
        <v>0</v>
      </c>
      <c r="S5512" s="27">
        <v>1</v>
      </c>
      <c r="T5512" s="33">
        <v>1.1355764645766917</v>
      </c>
      <c r="U5512" s="27"/>
      <c r="V5512" s="27"/>
      <c r="W5512" s="27"/>
      <c r="X5512" s="27"/>
      <c r="Y5512" s="27"/>
      <c r="Z5512" s="27">
        <v>1</v>
      </c>
    </row>
    <row r="5513" spans="1:26">
      <c r="A5513" s="27">
        <v>1954</v>
      </c>
      <c r="B5513" t="s">
        <v>53</v>
      </c>
      <c r="C5513" s="27"/>
      <c r="D5513" s="27"/>
      <c r="E5513" s="27"/>
      <c r="F5513" s="27">
        <v>0</v>
      </c>
      <c r="G5513" s="27">
        <v>0</v>
      </c>
      <c r="H5513" s="27">
        <v>1</v>
      </c>
      <c r="I5513" s="27">
        <v>0</v>
      </c>
      <c r="J5513" s="27">
        <v>0</v>
      </c>
      <c r="K5513" s="27">
        <v>1</v>
      </c>
      <c r="L5513" s="27">
        <v>1</v>
      </c>
      <c r="M5513" s="27">
        <v>0</v>
      </c>
      <c r="N5513" s="27">
        <v>0</v>
      </c>
      <c r="O5513" s="27">
        <v>0</v>
      </c>
      <c r="P5513" s="27"/>
      <c r="Q5513" s="27"/>
      <c r="R5513" s="27">
        <v>0</v>
      </c>
      <c r="S5513" s="27">
        <v>1</v>
      </c>
      <c r="T5513" s="33">
        <v>1.2456557755316726</v>
      </c>
      <c r="U5513" s="27"/>
      <c r="V5513" s="27"/>
      <c r="W5513" s="27"/>
      <c r="X5513" s="27"/>
      <c r="Y5513" s="27"/>
      <c r="Z5513" s="27">
        <v>1</v>
      </c>
    </row>
    <row r="5514" spans="1:26">
      <c r="A5514" s="27">
        <v>1955</v>
      </c>
      <c r="B5514" t="s">
        <v>53</v>
      </c>
      <c r="C5514" s="27"/>
      <c r="D5514" s="27"/>
      <c r="E5514" s="27"/>
      <c r="F5514" s="27">
        <v>0</v>
      </c>
      <c r="G5514" s="27">
        <v>0</v>
      </c>
      <c r="H5514" s="27">
        <v>1</v>
      </c>
      <c r="I5514" s="27">
        <v>0</v>
      </c>
      <c r="J5514" s="27">
        <v>0</v>
      </c>
      <c r="K5514" s="27">
        <v>1</v>
      </c>
      <c r="L5514" s="27">
        <v>1</v>
      </c>
      <c r="M5514" s="27">
        <v>0</v>
      </c>
      <c r="N5514" s="27">
        <v>0</v>
      </c>
      <c r="O5514" s="27">
        <v>0</v>
      </c>
      <c r="P5514" s="27"/>
      <c r="Q5514" s="27"/>
      <c r="R5514" s="27">
        <v>0</v>
      </c>
      <c r="S5514" s="27">
        <v>1</v>
      </c>
      <c r="T5514" s="33">
        <v>1.2093425125419712</v>
      </c>
      <c r="U5514" s="27"/>
      <c r="V5514" s="27"/>
      <c r="W5514" s="27"/>
      <c r="X5514" s="27"/>
      <c r="Y5514" s="27"/>
      <c r="Z5514" s="27">
        <v>1</v>
      </c>
    </row>
    <row r="5515" spans="1:26">
      <c r="A5515" s="27">
        <v>1956</v>
      </c>
      <c r="B5515" t="s">
        <v>53</v>
      </c>
      <c r="C5515" s="27"/>
      <c r="D5515" s="27"/>
      <c r="E5515" s="27"/>
      <c r="F5515" s="27">
        <v>0</v>
      </c>
      <c r="G5515" s="27">
        <v>0</v>
      </c>
      <c r="H5515" s="27">
        <v>1</v>
      </c>
      <c r="I5515" s="27">
        <v>0</v>
      </c>
      <c r="J5515" s="27">
        <v>0</v>
      </c>
      <c r="K5515" s="27">
        <v>1</v>
      </c>
      <c r="L5515" s="27">
        <v>1</v>
      </c>
      <c r="M5515" s="27">
        <v>0</v>
      </c>
      <c r="N5515" s="27">
        <v>0</v>
      </c>
      <c r="O5515" s="27">
        <v>0</v>
      </c>
      <c r="P5515" s="27"/>
      <c r="Q5515" s="27"/>
      <c r="R5515" s="27">
        <v>0</v>
      </c>
      <c r="S5515" s="27">
        <v>1</v>
      </c>
      <c r="T5515" s="33">
        <v>1.188247729709901</v>
      </c>
      <c r="U5515" s="27"/>
      <c r="V5515" s="27"/>
      <c r="W5515" s="27"/>
      <c r="X5515" s="27"/>
      <c r="Y5515" s="27"/>
      <c r="Z5515" s="27">
        <v>1</v>
      </c>
    </row>
    <row r="5516" spans="1:26">
      <c r="A5516" s="27">
        <v>1957</v>
      </c>
      <c r="B5516" t="s">
        <v>53</v>
      </c>
      <c r="C5516" s="27"/>
      <c r="D5516" s="27"/>
      <c r="E5516" s="27"/>
      <c r="F5516" s="27">
        <v>0</v>
      </c>
      <c r="G5516" s="27">
        <v>0</v>
      </c>
      <c r="H5516" s="27">
        <v>1</v>
      </c>
      <c r="I5516" s="27">
        <v>0</v>
      </c>
      <c r="J5516" s="27">
        <v>0</v>
      </c>
      <c r="K5516" s="27">
        <v>1</v>
      </c>
      <c r="L5516" s="27">
        <v>1</v>
      </c>
      <c r="M5516" s="27">
        <v>0</v>
      </c>
      <c r="N5516" s="27">
        <v>0</v>
      </c>
      <c r="O5516" s="27">
        <v>0</v>
      </c>
      <c r="P5516" s="27"/>
      <c r="Q5516" s="27"/>
      <c r="R5516" s="27">
        <v>0</v>
      </c>
      <c r="S5516" s="27">
        <v>1</v>
      </c>
      <c r="T5516" s="33">
        <v>1.1056830722153153</v>
      </c>
      <c r="U5516" s="27"/>
      <c r="V5516" s="27"/>
      <c r="W5516" s="27"/>
      <c r="X5516" s="27"/>
      <c r="Y5516" s="27"/>
      <c r="Z5516" s="27">
        <v>1</v>
      </c>
    </row>
    <row r="5517" spans="1:26">
      <c r="A5517" s="27">
        <v>1958</v>
      </c>
      <c r="B5517" t="s">
        <v>53</v>
      </c>
      <c r="C5517" s="27"/>
      <c r="D5517" s="27"/>
      <c r="E5517" s="27"/>
      <c r="F5517" s="27">
        <v>0</v>
      </c>
      <c r="G5517" s="27">
        <v>0</v>
      </c>
      <c r="H5517" s="27">
        <v>1</v>
      </c>
      <c r="I5517" s="27">
        <v>0</v>
      </c>
      <c r="J5517" s="27">
        <v>0</v>
      </c>
      <c r="K5517" s="27">
        <v>1</v>
      </c>
      <c r="L5517" s="27">
        <v>1</v>
      </c>
      <c r="M5517" s="27">
        <v>0</v>
      </c>
      <c r="N5517" s="27">
        <v>0</v>
      </c>
      <c r="O5517" s="27">
        <v>0</v>
      </c>
      <c r="P5517" s="27"/>
      <c r="Q5517" s="27"/>
      <c r="R5517" s="27">
        <v>0</v>
      </c>
      <c r="S5517" s="27">
        <v>1</v>
      </c>
      <c r="T5517" s="33">
        <v>1.0176220702015186</v>
      </c>
      <c r="U5517" s="27"/>
      <c r="V5517" s="27"/>
      <c r="W5517" s="27"/>
      <c r="X5517" s="27"/>
      <c r="Y5517" s="27"/>
      <c r="Z5517" s="27">
        <v>1</v>
      </c>
    </row>
    <row r="5518" spans="1:26">
      <c r="A5518" s="27">
        <v>1959</v>
      </c>
      <c r="B5518" t="s">
        <v>53</v>
      </c>
      <c r="C5518" s="27"/>
      <c r="D5518" s="27"/>
      <c r="E5518" s="27"/>
      <c r="F5518" s="27">
        <v>0</v>
      </c>
      <c r="G5518" s="27">
        <v>0</v>
      </c>
      <c r="H5518" s="27">
        <v>1</v>
      </c>
      <c r="I5518" s="27">
        <v>0</v>
      </c>
      <c r="J5518" s="27">
        <v>0</v>
      </c>
      <c r="K5518" s="27">
        <v>1</v>
      </c>
      <c r="L5518" s="27">
        <v>1</v>
      </c>
      <c r="M5518" s="27">
        <v>0</v>
      </c>
      <c r="N5518" s="27">
        <v>0</v>
      </c>
      <c r="O5518" s="27">
        <v>0</v>
      </c>
      <c r="P5518" s="27"/>
      <c r="Q5518" s="27"/>
      <c r="R5518" s="27">
        <v>0</v>
      </c>
      <c r="S5518" s="27">
        <v>1</v>
      </c>
      <c r="T5518" s="33">
        <v>1.0157995537348996</v>
      </c>
      <c r="U5518" s="27"/>
      <c r="V5518" s="27"/>
      <c r="W5518" s="27"/>
      <c r="X5518" s="27"/>
      <c r="Y5518" s="27"/>
      <c r="Z5518" s="27">
        <v>1</v>
      </c>
    </row>
    <row r="5519" spans="1:26">
      <c r="A5519" s="27">
        <v>1960</v>
      </c>
      <c r="B5519" t="s">
        <v>53</v>
      </c>
      <c r="C5519" s="27"/>
      <c r="D5519" s="27"/>
      <c r="E5519" s="27"/>
      <c r="F5519" s="27">
        <v>0</v>
      </c>
      <c r="G5519" s="27">
        <v>0</v>
      </c>
      <c r="H5519" s="27">
        <v>1</v>
      </c>
      <c r="I5519" s="27">
        <v>0</v>
      </c>
      <c r="J5519" s="27">
        <v>0</v>
      </c>
      <c r="K5519" s="27">
        <v>1</v>
      </c>
      <c r="L5519" s="27">
        <v>1</v>
      </c>
      <c r="M5519" s="27">
        <v>0</v>
      </c>
      <c r="N5519" s="27">
        <v>0</v>
      </c>
      <c r="O5519" s="27">
        <v>0</v>
      </c>
      <c r="P5519" s="27"/>
      <c r="Q5519" s="27"/>
      <c r="R5519" s="27">
        <v>0</v>
      </c>
      <c r="S5519" s="27">
        <v>1</v>
      </c>
      <c r="T5519" s="33">
        <v>0.99364431383616725</v>
      </c>
      <c r="U5519" s="27"/>
      <c r="V5519" s="27"/>
      <c r="W5519" s="27"/>
      <c r="X5519" s="27"/>
      <c r="Y5519" s="27"/>
      <c r="Z5519" s="27">
        <v>1</v>
      </c>
    </row>
    <row r="5520" spans="1:26">
      <c r="A5520" s="27">
        <v>1961</v>
      </c>
      <c r="B5520" t="s">
        <v>53</v>
      </c>
      <c r="C5520" s="27"/>
      <c r="D5520" s="27"/>
      <c r="E5520" s="27"/>
      <c r="F5520" s="27">
        <v>0</v>
      </c>
      <c r="G5520" s="27">
        <v>0</v>
      </c>
      <c r="H5520" s="27">
        <v>1</v>
      </c>
      <c r="I5520" s="27">
        <v>0</v>
      </c>
      <c r="J5520" s="27">
        <v>0</v>
      </c>
      <c r="K5520" s="27">
        <v>1</v>
      </c>
      <c r="L5520" s="27">
        <v>1</v>
      </c>
      <c r="M5520" s="27">
        <v>0</v>
      </c>
      <c r="N5520" s="27">
        <v>0</v>
      </c>
      <c r="O5520" s="27">
        <v>0</v>
      </c>
      <c r="P5520" s="27"/>
      <c r="Q5520" s="27"/>
      <c r="R5520" s="27">
        <v>0</v>
      </c>
      <c r="S5520" s="27">
        <v>1</v>
      </c>
      <c r="T5520" s="33">
        <v>0.97346733996739376</v>
      </c>
      <c r="U5520" s="27"/>
      <c r="V5520" s="27"/>
      <c r="W5520" s="27"/>
      <c r="X5520" s="27"/>
      <c r="Y5520" s="27"/>
      <c r="Z5520" s="27">
        <v>1</v>
      </c>
    </row>
    <row r="5521" spans="1:26">
      <c r="A5521" s="27">
        <v>1962</v>
      </c>
      <c r="B5521" t="s">
        <v>53</v>
      </c>
      <c r="C5521" s="27"/>
      <c r="D5521" s="27"/>
      <c r="E5521" s="27"/>
      <c r="F5521" s="27">
        <v>0</v>
      </c>
      <c r="G5521" s="27">
        <v>0</v>
      </c>
      <c r="H5521" s="27">
        <v>1</v>
      </c>
      <c r="I5521" s="27">
        <v>0</v>
      </c>
      <c r="J5521" s="27">
        <v>0</v>
      </c>
      <c r="K5521" s="27">
        <v>1</v>
      </c>
      <c r="L5521" s="27">
        <v>1</v>
      </c>
      <c r="M5521" s="27">
        <v>0</v>
      </c>
      <c r="N5521" s="27">
        <v>0</v>
      </c>
      <c r="O5521" s="27">
        <v>0</v>
      </c>
      <c r="P5521" s="27"/>
      <c r="Q5521" s="27"/>
      <c r="R5521" s="27">
        <v>0</v>
      </c>
      <c r="S5521" s="27">
        <v>1</v>
      </c>
      <c r="T5521" s="33">
        <v>0.97699079984331827</v>
      </c>
      <c r="U5521" s="27"/>
      <c r="V5521" s="27"/>
      <c r="W5521" s="27"/>
      <c r="X5521" s="27"/>
      <c r="Y5521" s="27"/>
      <c r="Z5521" s="27">
        <v>1</v>
      </c>
    </row>
    <row r="5522" spans="1:26">
      <c r="A5522" s="27">
        <v>1963</v>
      </c>
      <c r="B5522" t="s">
        <v>53</v>
      </c>
      <c r="C5522" s="27"/>
      <c r="D5522" s="27"/>
      <c r="E5522" s="27"/>
      <c r="F5522" s="27">
        <v>0</v>
      </c>
      <c r="G5522" s="27">
        <v>0</v>
      </c>
      <c r="H5522" s="27">
        <v>1</v>
      </c>
      <c r="I5522" s="27">
        <v>0</v>
      </c>
      <c r="J5522" s="27">
        <v>0</v>
      </c>
      <c r="K5522" s="27">
        <v>1</v>
      </c>
      <c r="L5522" s="27">
        <v>1</v>
      </c>
      <c r="M5522" s="27">
        <v>0</v>
      </c>
      <c r="N5522" s="27">
        <v>0</v>
      </c>
      <c r="O5522" s="27">
        <v>0</v>
      </c>
      <c r="P5522" s="27"/>
      <c r="Q5522" s="27"/>
      <c r="R5522" s="27">
        <v>0</v>
      </c>
      <c r="S5522" s="27">
        <v>1</v>
      </c>
      <c r="T5522" s="33">
        <v>0.98866747285419376</v>
      </c>
      <c r="U5522" s="27"/>
      <c r="V5522" s="27"/>
      <c r="W5522" s="27"/>
      <c r="X5522" s="27"/>
      <c r="Y5522" s="27"/>
      <c r="Z5522" s="27">
        <v>1</v>
      </c>
    </row>
    <row r="5523" spans="1:26">
      <c r="A5523" s="27">
        <v>1964</v>
      </c>
      <c r="B5523" t="s">
        <v>53</v>
      </c>
      <c r="C5523" s="27"/>
      <c r="D5523" s="27"/>
      <c r="E5523" s="27"/>
      <c r="F5523" s="27">
        <v>0</v>
      </c>
      <c r="G5523" s="27">
        <v>0</v>
      </c>
      <c r="H5523" s="27">
        <v>1</v>
      </c>
      <c r="I5523" s="27">
        <v>0</v>
      </c>
      <c r="J5523" s="27">
        <v>0</v>
      </c>
      <c r="K5523" s="27">
        <v>1</v>
      </c>
      <c r="L5523" s="27">
        <v>1</v>
      </c>
      <c r="M5523" s="27">
        <v>0</v>
      </c>
      <c r="N5523" s="27">
        <v>0</v>
      </c>
      <c r="O5523" s="27">
        <v>0</v>
      </c>
      <c r="P5523" s="27"/>
      <c r="Q5523" s="27"/>
      <c r="R5523" s="27">
        <v>0</v>
      </c>
      <c r="S5523" s="27">
        <v>1</v>
      </c>
      <c r="T5523" s="33">
        <v>1.0337554660061781</v>
      </c>
      <c r="U5523" s="27"/>
      <c r="V5523" s="27"/>
      <c r="W5523" s="27"/>
      <c r="X5523" s="27"/>
      <c r="Y5523" s="27"/>
      <c r="Z5523" s="27">
        <v>1</v>
      </c>
    </row>
    <row r="5524" spans="1:26">
      <c r="A5524" s="27">
        <v>1965</v>
      </c>
      <c r="B5524" t="s">
        <v>53</v>
      </c>
      <c r="C5524" s="27"/>
      <c r="D5524" s="27"/>
      <c r="E5524" s="27"/>
      <c r="F5524" s="27">
        <v>0</v>
      </c>
      <c r="G5524" s="27">
        <v>0</v>
      </c>
      <c r="H5524" s="27">
        <v>1</v>
      </c>
      <c r="I5524" s="27">
        <v>0</v>
      </c>
      <c r="J5524" s="27">
        <v>0</v>
      </c>
      <c r="K5524" s="27">
        <v>1</v>
      </c>
      <c r="L5524" s="27">
        <v>1</v>
      </c>
      <c r="M5524" s="27">
        <v>0</v>
      </c>
      <c r="N5524" s="27">
        <v>0</v>
      </c>
      <c r="O5524" s="27">
        <v>0</v>
      </c>
      <c r="P5524" s="27"/>
      <c r="Q5524" s="27">
        <v>443587301.58730161</v>
      </c>
      <c r="R5524" s="27">
        <v>0</v>
      </c>
      <c r="S5524" s="27">
        <v>1</v>
      </c>
      <c r="T5524" s="33">
        <v>1.0227515959565798</v>
      </c>
      <c r="U5524" s="27"/>
      <c r="V5524" s="27"/>
      <c r="W5524" s="27"/>
      <c r="X5524" s="27"/>
      <c r="Y5524" s="27"/>
      <c r="Z5524" s="27">
        <v>1</v>
      </c>
    </row>
    <row r="5525" spans="1:26">
      <c r="A5525" s="27">
        <v>1966</v>
      </c>
      <c r="B5525" t="s">
        <v>53</v>
      </c>
      <c r="C5525" s="27"/>
      <c r="D5525" s="27"/>
      <c r="E5525" s="27"/>
      <c r="F5525" s="27">
        <v>0</v>
      </c>
      <c r="G5525" s="27">
        <v>0</v>
      </c>
      <c r="H5525" s="27">
        <v>1</v>
      </c>
      <c r="I5525" s="27">
        <v>0</v>
      </c>
      <c r="J5525" s="27">
        <v>0</v>
      </c>
      <c r="K5525" s="27">
        <v>1</v>
      </c>
      <c r="L5525" s="27">
        <v>1</v>
      </c>
      <c r="M5525" s="27">
        <v>0</v>
      </c>
      <c r="N5525" s="27">
        <v>0</v>
      </c>
      <c r="O5525" s="27">
        <v>0</v>
      </c>
      <c r="P5525" s="27"/>
      <c r="Q5525" s="27">
        <v>465888888.8888889</v>
      </c>
      <c r="R5525" s="27">
        <v>0</v>
      </c>
      <c r="S5525" s="27">
        <v>1</v>
      </c>
      <c r="T5525" s="33">
        <v>1.060453919000093</v>
      </c>
      <c r="U5525" s="27"/>
      <c r="V5525" s="27"/>
      <c r="W5525" s="27"/>
      <c r="X5525" s="27"/>
      <c r="Y5525" s="27"/>
      <c r="Z5525" s="27">
        <v>1</v>
      </c>
    </row>
    <row r="5526" spans="1:26">
      <c r="A5526" s="27">
        <v>1967</v>
      </c>
      <c r="B5526" t="s">
        <v>53</v>
      </c>
      <c r="C5526" s="27"/>
      <c r="D5526" s="27"/>
      <c r="E5526" s="27"/>
      <c r="F5526" s="27">
        <v>0</v>
      </c>
      <c r="G5526" s="27">
        <v>0</v>
      </c>
      <c r="H5526" s="27">
        <v>1</v>
      </c>
      <c r="I5526" s="27">
        <v>0</v>
      </c>
      <c r="J5526" s="27">
        <v>0</v>
      </c>
      <c r="K5526" s="27">
        <v>1</v>
      </c>
      <c r="L5526" s="27">
        <v>1</v>
      </c>
      <c r="M5526" s="27">
        <v>0</v>
      </c>
      <c r="N5526" s="27">
        <v>0</v>
      </c>
      <c r="O5526" s="27">
        <v>0</v>
      </c>
      <c r="P5526" s="27"/>
      <c r="Q5526" s="27">
        <v>492674603.17460316</v>
      </c>
      <c r="R5526" s="27">
        <v>0</v>
      </c>
      <c r="S5526" s="27">
        <v>1</v>
      </c>
      <c r="T5526" s="33">
        <v>1.0100991944882907</v>
      </c>
      <c r="U5526" s="27"/>
      <c r="V5526" s="27"/>
      <c r="W5526" s="27"/>
      <c r="X5526" s="27"/>
      <c r="Y5526" s="27"/>
      <c r="Z5526" s="27">
        <v>1</v>
      </c>
    </row>
    <row r="5527" spans="1:26">
      <c r="A5527" s="27">
        <v>1968</v>
      </c>
      <c r="B5527" t="s">
        <v>53</v>
      </c>
      <c r="C5527" s="27"/>
      <c r="D5527" s="27"/>
      <c r="E5527" s="27"/>
      <c r="F5527" s="27">
        <v>0</v>
      </c>
      <c r="G5527" s="27">
        <v>0</v>
      </c>
      <c r="H5527" s="27">
        <v>1</v>
      </c>
      <c r="I5527" s="27">
        <v>0</v>
      </c>
      <c r="J5527" s="27">
        <v>0</v>
      </c>
      <c r="K5527" s="27">
        <v>1</v>
      </c>
      <c r="L5527" s="27">
        <v>1</v>
      </c>
      <c r="M5527" s="27">
        <v>0</v>
      </c>
      <c r="N5527" s="27">
        <v>0</v>
      </c>
      <c r="O5527" s="27">
        <v>0</v>
      </c>
      <c r="P5527" s="27"/>
      <c r="Q5527" s="27">
        <v>517650793.65079367</v>
      </c>
      <c r="R5527" s="27">
        <v>0</v>
      </c>
      <c r="S5527" s="27">
        <v>1</v>
      </c>
      <c r="T5527" s="33">
        <v>0.99765870157012104</v>
      </c>
      <c r="U5527" s="27"/>
      <c r="V5527" s="27"/>
      <c r="W5527" s="27"/>
      <c r="X5527" s="27"/>
      <c r="Y5527" s="27"/>
      <c r="Z5527" s="27">
        <v>1</v>
      </c>
    </row>
    <row r="5528" spans="1:26">
      <c r="A5528" s="27">
        <v>1969</v>
      </c>
      <c r="B5528" t="s">
        <v>53</v>
      </c>
      <c r="C5528" s="27"/>
      <c r="D5528" s="27"/>
      <c r="E5528" s="27"/>
      <c r="F5528" s="27">
        <v>0</v>
      </c>
      <c r="G5528" s="27">
        <v>0</v>
      </c>
      <c r="H5528" s="27">
        <v>1</v>
      </c>
      <c r="I5528" s="27">
        <v>0</v>
      </c>
      <c r="J5528" s="27">
        <v>0</v>
      </c>
      <c r="K5528" s="27">
        <v>1</v>
      </c>
      <c r="L5528" s="27">
        <v>1</v>
      </c>
      <c r="M5528" s="27">
        <v>0</v>
      </c>
      <c r="N5528" s="27">
        <v>0</v>
      </c>
      <c r="O5528" s="27">
        <v>0</v>
      </c>
      <c r="P5528" s="27"/>
      <c r="Q5528" s="27">
        <v>556293650.79365075</v>
      </c>
      <c r="R5528" s="27">
        <v>0</v>
      </c>
      <c r="S5528" s="27">
        <v>1</v>
      </c>
      <c r="T5528" s="33">
        <v>1.0058077459461789</v>
      </c>
      <c r="U5528" s="27"/>
      <c r="V5528" s="27"/>
      <c r="W5528" s="27"/>
      <c r="X5528" s="27"/>
      <c r="Y5528" s="27"/>
      <c r="Z5528" s="27">
        <v>1</v>
      </c>
    </row>
    <row r="5529" spans="1:26">
      <c r="A5529" s="27">
        <v>1970</v>
      </c>
      <c r="B5529" t="s">
        <v>53</v>
      </c>
      <c r="C5529" s="27"/>
      <c r="D5529" s="27"/>
      <c r="E5529" s="27"/>
      <c r="F5529" s="27">
        <v>0</v>
      </c>
      <c r="G5529" s="27">
        <v>0</v>
      </c>
      <c r="H5529" s="27">
        <v>1</v>
      </c>
      <c r="I5529" s="27">
        <v>0</v>
      </c>
      <c r="J5529" s="27">
        <v>0</v>
      </c>
      <c r="K5529" s="27">
        <v>1</v>
      </c>
      <c r="L5529" s="27">
        <v>1</v>
      </c>
      <c r="M5529" s="27">
        <v>0</v>
      </c>
      <c r="N5529" s="27">
        <v>0</v>
      </c>
      <c r="O5529" s="27">
        <v>0</v>
      </c>
      <c r="P5529" s="27"/>
      <c r="Q5529" s="27">
        <v>594611111.11111116</v>
      </c>
      <c r="R5529" s="27">
        <v>0</v>
      </c>
      <c r="S5529" s="27">
        <v>1</v>
      </c>
      <c r="T5529" s="33">
        <v>1</v>
      </c>
      <c r="U5529" s="27">
        <v>0</v>
      </c>
      <c r="V5529" s="27">
        <v>6335000</v>
      </c>
      <c r="W5529" s="27">
        <v>18372000</v>
      </c>
      <c r="X5529" s="27"/>
      <c r="Y5529" s="27">
        <v>0</v>
      </c>
      <c r="Z5529" s="27">
        <v>1</v>
      </c>
    </row>
    <row r="5530" spans="1:26">
      <c r="A5530" s="27">
        <v>1971</v>
      </c>
      <c r="B5530" t="s">
        <v>53</v>
      </c>
      <c r="C5530" s="27"/>
      <c r="D5530" s="27"/>
      <c r="E5530" s="27"/>
      <c r="F5530" s="27">
        <v>0</v>
      </c>
      <c r="G5530" s="27">
        <v>0</v>
      </c>
      <c r="H5530" s="27">
        <v>1</v>
      </c>
      <c r="I5530" s="27">
        <v>0</v>
      </c>
      <c r="J5530" s="27">
        <v>0</v>
      </c>
      <c r="K5530" s="27">
        <v>1</v>
      </c>
      <c r="L5530" s="27">
        <v>1</v>
      </c>
      <c r="M5530" s="27">
        <v>0</v>
      </c>
      <c r="N5530" s="27">
        <v>0</v>
      </c>
      <c r="O5530" s="27">
        <v>0</v>
      </c>
      <c r="P5530" s="27"/>
      <c r="Q5530" s="27">
        <v>664571428.57142854</v>
      </c>
      <c r="R5530" s="27">
        <v>0</v>
      </c>
      <c r="S5530" s="27">
        <v>1</v>
      </c>
      <c r="T5530" s="33">
        <v>0.92761372871024128</v>
      </c>
      <c r="U5530" s="27">
        <v>0</v>
      </c>
      <c r="V5530" s="27">
        <v>8014000</v>
      </c>
      <c r="W5530" s="27">
        <v>19922000</v>
      </c>
      <c r="X5530" s="27"/>
      <c r="Y5530" s="27">
        <v>0</v>
      </c>
      <c r="Z5530" s="27">
        <v>1</v>
      </c>
    </row>
    <row r="5531" spans="1:26">
      <c r="A5531" s="27">
        <v>1972</v>
      </c>
      <c r="B5531" t="s">
        <v>53</v>
      </c>
      <c r="C5531" s="27"/>
      <c r="D5531" s="27"/>
      <c r="E5531" s="27"/>
      <c r="F5531" s="27">
        <v>0</v>
      </c>
      <c r="G5531" s="27">
        <v>0</v>
      </c>
      <c r="H5531" s="27">
        <v>1</v>
      </c>
      <c r="I5531" s="27">
        <v>0</v>
      </c>
      <c r="J5531" s="27">
        <v>0</v>
      </c>
      <c r="K5531" s="27">
        <v>1</v>
      </c>
      <c r="L5531" s="27">
        <v>1</v>
      </c>
      <c r="M5531" s="27">
        <v>0</v>
      </c>
      <c r="N5531" s="27">
        <v>0</v>
      </c>
      <c r="O5531" s="27">
        <v>0</v>
      </c>
      <c r="P5531" s="27"/>
      <c r="Q5531" s="27">
        <v>769039682.53968251</v>
      </c>
      <c r="R5531" s="27">
        <v>0</v>
      </c>
      <c r="S5531" s="27">
        <v>1</v>
      </c>
      <c r="T5531" s="33">
        <v>0.92122545142259926</v>
      </c>
      <c r="U5531" s="27">
        <v>0</v>
      </c>
      <c r="V5531" s="27">
        <v>10234000</v>
      </c>
      <c r="W5531" s="27">
        <v>22975000</v>
      </c>
      <c r="X5531" s="27"/>
      <c r="Y5531" s="27">
        <v>0</v>
      </c>
      <c r="Z5531" s="27">
        <v>1</v>
      </c>
    </row>
    <row r="5532" spans="1:26">
      <c r="A5532" s="27">
        <v>1973</v>
      </c>
      <c r="B5532" t="s">
        <v>53</v>
      </c>
      <c r="C5532" s="27"/>
      <c r="D5532" s="27"/>
      <c r="E5532" s="27"/>
      <c r="F5532" s="27">
        <v>0</v>
      </c>
      <c r="G5532" s="27">
        <v>0</v>
      </c>
      <c r="H5532" s="27">
        <v>1</v>
      </c>
      <c r="I5532" s="27">
        <v>0</v>
      </c>
      <c r="J5532" s="27">
        <v>0</v>
      </c>
      <c r="K5532" s="27">
        <v>1</v>
      </c>
      <c r="L5532" s="27">
        <v>1</v>
      </c>
      <c r="M5532" s="27">
        <v>0</v>
      </c>
      <c r="N5532" s="27">
        <v>0</v>
      </c>
      <c r="O5532" s="27">
        <v>0</v>
      </c>
      <c r="P5532" s="27"/>
      <c r="Q5532" s="27">
        <v>995531746.03174603</v>
      </c>
      <c r="R5532" s="27">
        <v>0</v>
      </c>
      <c r="S5532" s="27">
        <v>1</v>
      </c>
      <c r="T5532" s="33">
        <v>1.2798279189511945</v>
      </c>
      <c r="U5532" s="27">
        <v>0</v>
      </c>
      <c r="V5532" s="27">
        <v>12752000</v>
      </c>
      <c r="W5532" s="27">
        <v>25552000</v>
      </c>
      <c r="X5532" s="27"/>
      <c r="Y5532" s="27">
        <v>0</v>
      </c>
      <c r="Z5532" s="27">
        <v>1</v>
      </c>
    </row>
    <row r="5533" spans="1:26">
      <c r="A5533" s="27">
        <v>1974</v>
      </c>
      <c r="B5533" t="s">
        <v>53</v>
      </c>
      <c r="C5533" s="27"/>
      <c r="D5533" s="27"/>
      <c r="E5533" s="27"/>
      <c r="F5533" s="27">
        <v>0</v>
      </c>
      <c r="G5533" s="27">
        <v>0</v>
      </c>
      <c r="H5533" s="27">
        <v>1</v>
      </c>
      <c r="I5533" s="27">
        <v>0</v>
      </c>
      <c r="J5533" s="27">
        <v>0</v>
      </c>
      <c r="K5533" s="27">
        <v>1</v>
      </c>
      <c r="L5533" s="27">
        <v>1</v>
      </c>
      <c r="M5533" s="27">
        <v>0</v>
      </c>
      <c r="N5533" s="27">
        <v>0</v>
      </c>
      <c r="O5533" s="27">
        <v>0</v>
      </c>
      <c r="P5533" s="27"/>
      <c r="Q5533" s="27">
        <v>1333475396.8253965</v>
      </c>
      <c r="R5533" s="27">
        <v>0</v>
      </c>
      <c r="S5533" s="27">
        <v>1</v>
      </c>
      <c r="T5533" s="33">
        <v>1.2793035310212315</v>
      </c>
      <c r="U5533" s="27">
        <v>0</v>
      </c>
      <c r="V5533" s="27">
        <v>14968000</v>
      </c>
      <c r="W5533" s="27">
        <v>25453000</v>
      </c>
      <c r="X5533" s="27"/>
      <c r="Y5533" s="27">
        <v>0</v>
      </c>
      <c r="Z5533" s="27">
        <v>1</v>
      </c>
    </row>
    <row r="5534" spans="1:26">
      <c r="A5534" s="27">
        <v>1975</v>
      </c>
      <c r="B5534" t="s">
        <v>53</v>
      </c>
      <c r="C5534" s="27"/>
      <c r="D5534" s="27"/>
      <c r="E5534" s="27"/>
      <c r="F5534" s="27">
        <v>0</v>
      </c>
      <c r="G5534" s="27">
        <v>0</v>
      </c>
      <c r="H5534" s="27">
        <v>1</v>
      </c>
      <c r="I5534" s="27">
        <v>0</v>
      </c>
      <c r="J5534" s="27">
        <v>0</v>
      </c>
      <c r="K5534" s="27">
        <v>1</v>
      </c>
      <c r="L5534" s="27">
        <v>1</v>
      </c>
      <c r="M5534" s="27">
        <v>0</v>
      </c>
      <c r="N5534" s="27">
        <v>0</v>
      </c>
      <c r="O5534" s="27">
        <v>0</v>
      </c>
      <c r="P5534" s="27"/>
      <c r="Q5534" s="27">
        <v>1511420634.920635</v>
      </c>
      <c r="R5534" s="27">
        <v>0</v>
      </c>
      <c r="S5534" s="27">
        <v>1</v>
      </c>
      <c r="T5534" s="33">
        <v>0.94696688960437181</v>
      </c>
      <c r="U5534" s="27">
        <v>0</v>
      </c>
      <c r="V5534" s="27">
        <v>17636000</v>
      </c>
      <c r="W5534" s="27">
        <v>26292000</v>
      </c>
      <c r="X5534" s="27"/>
      <c r="Y5534" s="27">
        <v>0</v>
      </c>
      <c r="Z5534" s="27">
        <v>1</v>
      </c>
    </row>
    <row r="5535" spans="1:26">
      <c r="A5535" s="27">
        <v>1976</v>
      </c>
      <c r="B5535" t="s">
        <v>53</v>
      </c>
      <c r="C5535" s="27"/>
      <c r="D5535" s="27"/>
      <c r="E5535" s="27"/>
      <c r="F5535" s="27">
        <v>0</v>
      </c>
      <c r="G5535" s="27">
        <v>0</v>
      </c>
      <c r="H5535" s="27">
        <v>1</v>
      </c>
      <c r="I5535" s="27">
        <v>0</v>
      </c>
      <c r="J5535" s="27">
        <v>0</v>
      </c>
      <c r="K5535" s="27">
        <v>1</v>
      </c>
      <c r="L5535" s="27">
        <v>1</v>
      </c>
      <c r="M5535" s="27">
        <v>0</v>
      </c>
      <c r="N5535" s="27">
        <v>0</v>
      </c>
      <c r="O5535" s="27">
        <v>0</v>
      </c>
      <c r="P5535" s="27"/>
      <c r="Q5535" s="27">
        <v>1698960317.4603171</v>
      </c>
      <c r="R5535" s="27">
        <v>0</v>
      </c>
      <c r="S5535" s="27">
        <v>1</v>
      </c>
      <c r="T5535" s="33">
        <v>1.0219497573337515</v>
      </c>
      <c r="U5535" s="27">
        <v>0</v>
      </c>
      <c r="V5535" s="27">
        <v>21694000</v>
      </c>
      <c r="W5535" s="27">
        <v>28736000</v>
      </c>
      <c r="X5535" s="27"/>
      <c r="Y5535" s="27">
        <v>0</v>
      </c>
      <c r="Z5535" s="27">
        <v>1</v>
      </c>
    </row>
    <row r="5536" spans="1:26">
      <c r="A5536" s="27">
        <v>1977</v>
      </c>
      <c r="B5536" t="s">
        <v>53</v>
      </c>
      <c r="C5536" s="27"/>
      <c r="D5536" s="27"/>
      <c r="E5536" s="27"/>
      <c r="F5536" s="27">
        <v>0</v>
      </c>
      <c r="G5536" s="27">
        <v>0</v>
      </c>
      <c r="H5536" s="27">
        <v>1</v>
      </c>
      <c r="I5536" s="27">
        <v>0</v>
      </c>
      <c r="J5536" s="27">
        <v>0</v>
      </c>
      <c r="K5536" s="27">
        <v>1</v>
      </c>
      <c r="L5536" s="27">
        <v>1</v>
      </c>
      <c r="M5536" s="27">
        <v>0</v>
      </c>
      <c r="N5536" s="27">
        <v>0</v>
      </c>
      <c r="O5536" s="27">
        <v>0</v>
      </c>
      <c r="P5536" s="27"/>
      <c r="Q5536" s="27">
        <v>2092158730.1587303</v>
      </c>
      <c r="R5536" s="27">
        <v>0</v>
      </c>
      <c r="S5536" s="27">
        <v>1</v>
      </c>
      <c r="T5536" s="33">
        <v>1.0409624303569636</v>
      </c>
      <c r="U5536" s="27">
        <v>0</v>
      </c>
      <c r="V5536" s="27">
        <v>28010000</v>
      </c>
      <c r="W5536" s="27">
        <v>33758000</v>
      </c>
      <c r="X5536" s="27"/>
      <c r="Y5536" s="27">
        <v>0</v>
      </c>
      <c r="Z5536" s="27">
        <v>1</v>
      </c>
    </row>
    <row r="5537" spans="1:26">
      <c r="A5537" s="27">
        <v>1978</v>
      </c>
      <c r="B5537" t="s">
        <v>53</v>
      </c>
      <c r="C5537" s="27"/>
      <c r="D5537" s="27"/>
      <c r="E5537" s="27"/>
      <c r="F5537" s="27">
        <v>0</v>
      </c>
      <c r="G5537" s="27">
        <v>0</v>
      </c>
      <c r="H5537" s="27">
        <v>1</v>
      </c>
      <c r="I5537" s="27">
        <v>0</v>
      </c>
      <c r="J5537" s="27">
        <v>0</v>
      </c>
      <c r="K5537" s="27">
        <v>1</v>
      </c>
      <c r="L5537" s="27">
        <v>1</v>
      </c>
      <c r="M5537" s="27">
        <v>0</v>
      </c>
      <c r="N5537" s="27">
        <v>0</v>
      </c>
      <c r="O5537" s="27">
        <v>0</v>
      </c>
      <c r="P5537" s="27"/>
      <c r="Q5537" s="27">
        <v>2559857142.8571429</v>
      </c>
      <c r="R5537" s="27">
        <v>0</v>
      </c>
      <c r="S5537" s="27">
        <v>1</v>
      </c>
      <c r="T5537" s="33">
        <v>0.91734575384516981</v>
      </c>
      <c r="U5537" s="27">
        <v>0</v>
      </c>
      <c r="V5537" s="27">
        <v>35207000</v>
      </c>
      <c r="W5537" s="27">
        <v>38887000</v>
      </c>
      <c r="X5537" s="27"/>
      <c r="Y5537" s="27">
        <v>0</v>
      </c>
      <c r="Z5537" s="27">
        <v>1</v>
      </c>
    </row>
    <row r="5538" spans="1:26">
      <c r="A5538" s="27">
        <v>1979</v>
      </c>
      <c r="B5538" t="s">
        <v>53</v>
      </c>
      <c r="C5538" s="27"/>
      <c r="D5538" s="27"/>
      <c r="E5538" s="27"/>
      <c r="F5538" s="27">
        <v>0</v>
      </c>
      <c r="G5538" s="27">
        <v>0</v>
      </c>
      <c r="H5538" s="27">
        <v>1</v>
      </c>
      <c r="I5538" s="27">
        <v>0</v>
      </c>
      <c r="J5538" s="27">
        <v>0</v>
      </c>
      <c r="K5538" s="27">
        <v>1</v>
      </c>
      <c r="L5538" s="27">
        <v>1</v>
      </c>
      <c r="M5538" s="27">
        <v>0</v>
      </c>
      <c r="N5538" s="27">
        <v>0</v>
      </c>
      <c r="O5538" s="27">
        <v>0</v>
      </c>
      <c r="P5538" s="27"/>
      <c r="Q5538" s="27">
        <v>3416777777.7777777</v>
      </c>
      <c r="R5538" s="27">
        <v>0</v>
      </c>
      <c r="S5538" s="27">
        <v>1</v>
      </c>
      <c r="T5538" s="33">
        <v>0.9810294585578897</v>
      </c>
      <c r="U5538" s="27">
        <v>0</v>
      </c>
      <c r="V5538" s="27">
        <v>50761000</v>
      </c>
      <c r="W5538" s="27">
        <v>42226000</v>
      </c>
      <c r="X5538" s="27"/>
      <c r="Y5538" s="27">
        <v>7000000</v>
      </c>
      <c r="Z5538" s="27">
        <v>1</v>
      </c>
    </row>
    <row r="5539" spans="1:26">
      <c r="A5539" s="27">
        <v>1980</v>
      </c>
      <c r="B5539" t="s">
        <v>53</v>
      </c>
      <c r="C5539" s="27"/>
      <c r="D5539" s="27"/>
      <c r="E5539" s="27"/>
      <c r="F5539" s="27">
        <v>0</v>
      </c>
      <c r="G5539" s="27">
        <v>0</v>
      </c>
      <c r="H5539" s="27">
        <v>1</v>
      </c>
      <c r="I5539" s="27">
        <v>0</v>
      </c>
      <c r="J5539" s="27">
        <v>0</v>
      </c>
      <c r="K5539" s="27">
        <v>1</v>
      </c>
      <c r="L5539" s="27">
        <v>1</v>
      </c>
      <c r="M5539" s="27">
        <v>0</v>
      </c>
      <c r="N5539" s="27">
        <v>0</v>
      </c>
      <c r="O5539" s="27">
        <v>0</v>
      </c>
      <c r="P5539" s="27">
        <v>4094999999.9999995</v>
      </c>
      <c r="Q5539" s="27">
        <v>4448087301.5873013</v>
      </c>
      <c r="R5539" s="27">
        <v>0</v>
      </c>
      <c r="S5539" s="27">
        <v>1</v>
      </c>
      <c r="T5539" s="33">
        <v>0.94044734443210454</v>
      </c>
      <c r="U5539" s="27">
        <v>0</v>
      </c>
      <c r="V5539" s="27">
        <v>79529000</v>
      </c>
      <c r="W5539" s="27">
        <v>44866000</v>
      </c>
      <c r="X5539" s="27"/>
      <c r="Y5539" s="27">
        <v>0</v>
      </c>
      <c r="Z5539" s="27">
        <v>1</v>
      </c>
    </row>
    <row r="5540" spans="1:26">
      <c r="A5540" s="27">
        <v>1981</v>
      </c>
      <c r="B5540" t="s">
        <v>53</v>
      </c>
      <c r="C5540" s="27"/>
      <c r="D5540" s="27"/>
      <c r="E5540" s="27"/>
      <c r="F5540" s="27">
        <v>0</v>
      </c>
      <c r="G5540" s="27">
        <v>0</v>
      </c>
      <c r="H5540" s="27">
        <v>1</v>
      </c>
      <c r="I5540" s="27">
        <v>0</v>
      </c>
      <c r="J5540" s="27">
        <v>0</v>
      </c>
      <c r="K5540" s="27">
        <v>1</v>
      </c>
      <c r="L5540" s="27">
        <v>1</v>
      </c>
      <c r="M5540" s="27">
        <v>0</v>
      </c>
      <c r="N5540" s="27">
        <v>0</v>
      </c>
      <c r="O5540" s="27">
        <v>0</v>
      </c>
      <c r="P5540" s="27">
        <v>5220000000</v>
      </c>
      <c r="Q5540" s="27">
        <v>5624515873.015873</v>
      </c>
      <c r="R5540" s="27">
        <v>0</v>
      </c>
      <c r="S5540" s="27">
        <v>1</v>
      </c>
      <c r="T5540" s="33">
        <v>0.83355014400471705</v>
      </c>
      <c r="U5540" s="27">
        <v>0</v>
      </c>
      <c r="V5540" s="27">
        <v>110074000</v>
      </c>
      <c r="W5540" s="27">
        <v>47097000</v>
      </c>
      <c r="X5540" s="27"/>
      <c r="Y5540" s="27">
        <v>88550000</v>
      </c>
      <c r="Z5540" s="27">
        <v>1</v>
      </c>
    </row>
    <row r="5541" spans="1:26">
      <c r="A5541" s="27">
        <v>1982</v>
      </c>
      <c r="B5541" t="s">
        <v>53</v>
      </c>
      <c r="C5541" s="27"/>
      <c r="D5541" s="27"/>
      <c r="E5541" s="27"/>
      <c r="F5541" s="27">
        <v>0</v>
      </c>
      <c r="G5541" s="27">
        <v>0</v>
      </c>
      <c r="H5541" s="27">
        <v>1</v>
      </c>
      <c r="I5541" s="27">
        <v>0</v>
      </c>
      <c r="J5541" s="27">
        <v>0</v>
      </c>
      <c r="K5541" s="27">
        <v>1</v>
      </c>
      <c r="L5541" s="27">
        <v>1</v>
      </c>
      <c r="M5541" s="27">
        <v>0</v>
      </c>
      <c r="N5541" s="27">
        <v>0</v>
      </c>
      <c r="O5541" s="27">
        <v>0</v>
      </c>
      <c r="P5541" s="27">
        <v>5470000000</v>
      </c>
      <c r="Q5541" s="27">
        <v>5419411764.7058821</v>
      </c>
      <c r="R5541" s="27">
        <v>0</v>
      </c>
      <c r="S5541" s="27">
        <v>1</v>
      </c>
      <c r="T5541" s="33">
        <v>0.78443295677873848</v>
      </c>
      <c r="U5541" s="27">
        <v>0</v>
      </c>
      <c r="V5541" s="27">
        <v>147310000</v>
      </c>
      <c r="W5541" s="27">
        <v>47164000</v>
      </c>
      <c r="X5541" s="27"/>
      <c r="Y5541" s="27">
        <v>145700000</v>
      </c>
      <c r="Z5541" s="27">
        <v>1</v>
      </c>
    </row>
    <row r="5542" spans="1:26">
      <c r="A5542" s="27">
        <v>1983</v>
      </c>
      <c r="B5542" t="s">
        <v>53</v>
      </c>
      <c r="C5542" s="27"/>
      <c r="D5542" s="27"/>
      <c r="E5542" s="27"/>
      <c r="F5542" s="27">
        <v>0</v>
      </c>
      <c r="G5542" s="27">
        <v>0</v>
      </c>
      <c r="H5542" s="27">
        <v>1</v>
      </c>
      <c r="I5542" s="27">
        <v>0</v>
      </c>
      <c r="J5542" s="27">
        <v>0</v>
      </c>
      <c r="K5542" s="27">
        <v>1</v>
      </c>
      <c r="L5542" s="27">
        <v>1</v>
      </c>
      <c r="M5542" s="27">
        <v>0</v>
      </c>
      <c r="N5542" s="27">
        <v>0</v>
      </c>
      <c r="O5542" s="27">
        <v>0</v>
      </c>
      <c r="P5542" s="27">
        <v>6069000000</v>
      </c>
      <c r="Q5542" s="27">
        <v>5673248726.180089</v>
      </c>
      <c r="R5542" s="27">
        <v>0</v>
      </c>
      <c r="S5542" s="27">
        <v>1</v>
      </c>
      <c r="T5542" s="33">
        <v>0.83426891623154475</v>
      </c>
      <c r="U5542" s="27">
        <v>0</v>
      </c>
      <c r="V5542" s="27">
        <v>168368000</v>
      </c>
      <c r="W5542" s="27">
        <v>47105000</v>
      </c>
      <c r="X5542" s="27"/>
      <c r="Y5542" s="27">
        <v>197036992</v>
      </c>
      <c r="Z5542" s="27">
        <v>1</v>
      </c>
    </row>
    <row r="5543" spans="1:26">
      <c r="A5543" s="27">
        <v>1984</v>
      </c>
      <c r="B5543" t="s">
        <v>53</v>
      </c>
      <c r="C5543" s="27"/>
      <c r="D5543" s="27"/>
      <c r="E5543" s="27"/>
      <c r="F5543" s="27">
        <v>0</v>
      </c>
      <c r="G5543" s="27">
        <v>0</v>
      </c>
      <c r="H5543" s="27">
        <v>1</v>
      </c>
      <c r="I5543" s="27">
        <v>0</v>
      </c>
      <c r="J5543" s="27">
        <v>0</v>
      </c>
      <c r="K5543" s="27">
        <v>1</v>
      </c>
      <c r="L5543" s="27">
        <v>1</v>
      </c>
      <c r="M5543" s="27">
        <v>0</v>
      </c>
      <c r="N5543" s="27">
        <v>0</v>
      </c>
      <c r="O5543" s="27">
        <v>0</v>
      </c>
      <c r="P5543" s="27">
        <v>4931000000</v>
      </c>
      <c r="Q5543" s="27">
        <v>4502462807.0601978</v>
      </c>
      <c r="R5543" s="27">
        <v>0</v>
      </c>
      <c r="S5543" s="27">
        <v>1</v>
      </c>
      <c r="T5543" s="33">
        <v>0.82999599794502654</v>
      </c>
      <c r="U5543" s="27">
        <v>0</v>
      </c>
      <c r="V5543" s="27">
        <v>178659000</v>
      </c>
      <c r="W5543" s="27">
        <v>46565000</v>
      </c>
      <c r="X5543" s="27"/>
      <c r="Y5543" s="27"/>
      <c r="Z5543" s="27">
        <v>1</v>
      </c>
    </row>
    <row r="5544" spans="1:26">
      <c r="A5544" s="27">
        <v>1985</v>
      </c>
      <c r="B5544" t="s">
        <v>53</v>
      </c>
      <c r="C5544" s="27"/>
      <c r="D5544" s="27"/>
      <c r="E5544" s="27"/>
      <c r="F5544" s="27">
        <v>0</v>
      </c>
      <c r="G5544" s="27">
        <v>0</v>
      </c>
      <c r="H5544" s="27">
        <v>1</v>
      </c>
      <c r="I5544" s="27">
        <v>0</v>
      </c>
      <c r="J5544" s="27">
        <v>0</v>
      </c>
      <c r="K5544" s="27">
        <v>1</v>
      </c>
      <c r="L5544" s="27">
        <v>1</v>
      </c>
      <c r="M5544" s="27">
        <v>0</v>
      </c>
      <c r="N5544" s="27">
        <v>0</v>
      </c>
      <c r="O5544" s="27">
        <v>0</v>
      </c>
      <c r="P5544" s="27">
        <v>4214000000.0000005</v>
      </c>
      <c r="Q5544" s="27">
        <v>3282449235.872612</v>
      </c>
      <c r="R5544" s="27">
        <v>0</v>
      </c>
      <c r="S5544" s="27">
        <v>1</v>
      </c>
      <c r="T5544" s="33">
        <v>0.74915719568429318</v>
      </c>
      <c r="U5544" s="27">
        <v>0</v>
      </c>
      <c r="V5544" s="27">
        <v>247887000</v>
      </c>
      <c r="W5544" s="27">
        <v>45896000</v>
      </c>
      <c r="X5544" s="27"/>
      <c r="Y5544" s="27"/>
      <c r="Z5544" s="27">
        <v>1</v>
      </c>
    </row>
    <row r="5545" spans="1:26">
      <c r="A5545" s="27">
        <v>1986</v>
      </c>
      <c r="B5545" t="s">
        <v>53</v>
      </c>
      <c r="C5545" s="27"/>
      <c r="D5545" s="27"/>
      <c r="E5545" s="27"/>
      <c r="F5545" s="27">
        <v>0</v>
      </c>
      <c r="G5545" s="27">
        <v>0</v>
      </c>
      <c r="H5545" s="27">
        <v>1</v>
      </c>
      <c r="I5545" s="27">
        <v>0</v>
      </c>
      <c r="J5545" s="27">
        <v>0</v>
      </c>
      <c r="K5545" s="27">
        <v>1</v>
      </c>
      <c r="L5545" s="27">
        <v>1</v>
      </c>
      <c r="M5545" s="27">
        <v>0</v>
      </c>
      <c r="N5545" s="27">
        <v>0</v>
      </c>
      <c r="O5545" s="27">
        <v>0</v>
      </c>
      <c r="P5545" s="27">
        <v>5032000000</v>
      </c>
      <c r="Q5545" s="27">
        <v>3723993942.7200422</v>
      </c>
      <c r="R5545" s="27">
        <v>0</v>
      </c>
      <c r="S5545" s="27">
        <v>1</v>
      </c>
      <c r="T5545" s="33">
        <v>0.7030572776909082</v>
      </c>
      <c r="U5545" s="27">
        <v>0</v>
      </c>
      <c r="V5545" s="27">
        <v>314710000</v>
      </c>
      <c r="W5545" s="27">
        <v>45025000</v>
      </c>
      <c r="X5545" s="27"/>
      <c r="Y5545" s="27"/>
      <c r="Z5545" s="27">
        <v>1</v>
      </c>
    </row>
    <row r="5546" spans="1:26">
      <c r="A5546" s="27">
        <v>1987</v>
      </c>
      <c r="B5546" t="s">
        <v>53</v>
      </c>
      <c r="C5546" s="27"/>
      <c r="D5546" s="27"/>
      <c r="E5546" s="27"/>
      <c r="F5546" s="27">
        <v>0</v>
      </c>
      <c r="G5546" s="27">
        <v>0</v>
      </c>
      <c r="H5546" s="27">
        <v>1</v>
      </c>
      <c r="I5546" s="27">
        <v>0</v>
      </c>
      <c r="J5546" s="27">
        <v>0</v>
      </c>
      <c r="K5546" s="27">
        <v>1</v>
      </c>
      <c r="L5546" s="27">
        <v>1</v>
      </c>
      <c r="M5546" s="27">
        <v>0</v>
      </c>
      <c r="N5546" s="27">
        <v>0</v>
      </c>
      <c r="O5546" s="27">
        <v>0</v>
      </c>
      <c r="P5546" s="27">
        <v>4216000000</v>
      </c>
      <c r="Q5546" s="27">
        <v>3971044723.8015423</v>
      </c>
      <c r="R5546" s="27">
        <v>0</v>
      </c>
      <c r="S5546" s="27">
        <v>1</v>
      </c>
      <c r="T5546" s="33">
        <v>0.74330063470010233</v>
      </c>
      <c r="U5546" s="27">
        <v>0</v>
      </c>
      <c r="V5546" s="27">
        <v>372333000</v>
      </c>
      <c r="W5546" s="27">
        <v>44100000</v>
      </c>
      <c r="X5546" s="27"/>
      <c r="Y5546" s="27"/>
      <c r="Z5546" s="27">
        <v>1</v>
      </c>
    </row>
    <row r="5547" spans="1:26">
      <c r="A5547" s="27">
        <v>1988</v>
      </c>
      <c r="B5547" t="s">
        <v>53</v>
      </c>
      <c r="C5547" s="27"/>
      <c r="D5547" s="27"/>
      <c r="E5547" s="27"/>
      <c r="F5547" s="27">
        <v>0</v>
      </c>
      <c r="G5547" s="27">
        <v>0</v>
      </c>
      <c r="H5547" s="27">
        <v>1</v>
      </c>
      <c r="I5547" s="27">
        <v>0</v>
      </c>
      <c r="J5547" s="27">
        <v>0</v>
      </c>
      <c r="K5547" s="27">
        <v>1</v>
      </c>
      <c r="L5547" s="27">
        <v>1</v>
      </c>
      <c r="M5547" s="27">
        <v>0</v>
      </c>
      <c r="N5547" s="27">
        <v>0</v>
      </c>
      <c r="O5547" s="27">
        <v>0</v>
      </c>
      <c r="P5547" s="27">
        <v>5584000000</v>
      </c>
      <c r="Q5547" s="27">
        <v>4255683528.3396792</v>
      </c>
      <c r="R5547" s="27">
        <v>0</v>
      </c>
      <c r="S5547" s="27">
        <v>1</v>
      </c>
      <c r="T5547" s="33">
        <v>0.80560957079318884</v>
      </c>
      <c r="U5547" s="27">
        <v>0</v>
      </c>
      <c r="V5547" s="27">
        <v>314887000</v>
      </c>
      <c r="W5547" s="27">
        <v>43207000</v>
      </c>
      <c r="X5547" s="27"/>
      <c r="Y5547" s="27"/>
      <c r="Z5547" s="27">
        <v>1</v>
      </c>
    </row>
    <row r="5548" spans="1:26">
      <c r="A5548" s="27">
        <v>1989</v>
      </c>
      <c r="B5548" t="s">
        <v>53</v>
      </c>
      <c r="C5548" s="27"/>
      <c r="D5548" s="27"/>
      <c r="E5548" s="27"/>
      <c r="F5548" s="27">
        <v>0</v>
      </c>
      <c r="G5548" s="27">
        <v>0</v>
      </c>
      <c r="H5548" s="27">
        <v>1</v>
      </c>
      <c r="I5548" s="27">
        <v>0</v>
      </c>
      <c r="J5548" s="27">
        <v>0</v>
      </c>
      <c r="K5548" s="27">
        <v>1</v>
      </c>
      <c r="L5548" s="27">
        <v>1</v>
      </c>
      <c r="M5548" s="27">
        <v>0</v>
      </c>
      <c r="N5548" s="27">
        <v>0</v>
      </c>
      <c r="O5548" s="27">
        <v>0</v>
      </c>
      <c r="P5548" s="27">
        <v>4046000000.0000005</v>
      </c>
      <c r="Q5548" s="27">
        <v>4757732199.9667759</v>
      </c>
      <c r="R5548" s="27">
        <v>0</v>
      </c>
      <c r="S5548" s="27">
        <v>1</v>
      </c>
      <c r="T5548" s="33">
        <v>0.74679040704290955</v>
      </c>
      <c r="U5548" s="27">
        <v>0</v>
      </c>
      <c r="V5548" s="27">
        <v>282078000</v>
      </c>
      <c r="W5548" s="27">
        <v>42244000</v>
      </c>
      <c r="X5548" s="27"/>
      <c r="Y5548" s="27"/>
      <c r="Z5548" s="27">
        <v>1</v>
      </c>
    </row>
    <row r="5549" spans="1:26">
      <c r="A5549" s="27">
        <v>1990</v>
      </c>
      <c r="B5549" t="s">
        <v>53</v>
      </c>
      <c r="C5549" s="27"/>
      <c r="D5549" s="27"/>
      <c r="E5549" s="27"/>
      <c r="F5549" s="27">
        <v>0</v>
      </c>
      <c r="G5549" s="27">
        <v>0</v>
      </c>
      <c r="H5549" s="27">
        <v>1</v>
      </c>
      <c r="I5549" s="27">
        <v>0</v>
      </c>
      <c r="J5549" s="27">
        <v>0</v>
      </c>
      <c r="K5549" s="27">
        <v>1</v>
      </c>
      <c r="L5549" s="27">
        <v>1</v>
      </c>
      <c r="M5549" s="27">
        <v>0</v>
      </c>
      <c r="N5549" s="27">
        <v>0</v>
      </c>
      <c r="O5549" s="27">
        <v>0</v>
      </c>
      <c r="P5549" s="27">
        <v>4904000000</v>
      </c>
      <c r="Q5549" s="27">
        <v>5812114523.0270205</v>
      </c>
      <c r="R5549" s="27">
        <v>0</v>
      </c>
      <c r="S5549" s="27">
        <v>1</v>
      </c>
      <c r="T5549" s="33">
        <v>0.70566019682121295</v>
      </c>
      <c r="U5549" s="27">
        <v>0</v>
      </c>
      <c r="V5549" s="27">
        <v>279147000</v>
      </c>
      <c r="W5549" s="27">
        <v>41232000</v>
      </c>
      <c r="X5549" s="27"/>
      <c r="Y5549" s="27"/>
      <c r="Z5549" s="27">
        <v>1</v>
      </c>
    </row>
    <row r="5550" spans="1:26">
      <c r="A5550" s="27">
        <v>1991</v>
      </c>
      <c r="B5550" t="s">
        <v>53</v>
      </c>
      <c r="C5550" s="27"/>
      <c r="D5550" s="27"/>
      <c r="E5550" s="27"/>
      <c r="F5550" s="27">
        <v>0</v>
      </c>
      <c r="G5550" s="27">
        <v>0</v>
      </c>
      <c r="H5550" s="27">
        <v>1</v>
      </c>
      <c r="I5550" s="27">
        <v>0</v>
      </c>
      <c r="J5550" s="27">
        <v>0</v>
      </c>
      <c r="K5550" s="27">
        <v>1</v>
      </c>
      <c r="L5550" s="27">
        <v>1</v>
      </c>
      <c r="M5550" s="27">
        <v>0</v>
      </c>
      <c r="N5550" s="27">
        <v>0</v>
      </c>
      <c r="O5550" s="27">
        <v>0</v>
      </c>
      <c r="P5550" s="27">
        <v>6984000000</v>
      </c>
      <c r="Q5550" s="27">
        <v>6984367762.9037113</v>
      </c>
      <c r="R5550" s="27">
        <v>0</v>
      </c>
      <c r="S5550" s="27">
        <v>1</v>
      </c>
      <c r="T5550" s="33">
        <v>0.64778014054484578</v>
      </c>
      <c r="U5550" s="27">
        <v>0</v>
      </c>
      <c r="V5550" s="27">
        <v>252156000</v>
      </c>
      <c r="W5550" s="27">
        <v>40219000</v>
      </c>
      <c r="X5550" s="27"/>
      <c r="Y5550" s="27"/>
      <c r="Z5550" s="27">
        <v>1</v>
      </c>
    </row>
    <row r="5551" spans="1:26">
      <c r="A5551" s="27">
        <v>1992</v>
      </c>
      <c r="B5551" t="s">
        <v>53</v>
      </c>
      <c r="C5551" s="27"/>
      <c r="D5551" s="27"/>
      <c r="E5551" s="27"/>
      <c r="F5551" s="27">
        <v>0</v>
      </c>
      <c r="G5551" s="27">
        <v>0</v>
      </c>
      <c r="H5551" s="27">
        <v>1</v>
      </c>
      <c r="I5551" s="27">
        <v>0</v>
      </c>
      <c r="J5551" s="27">
        <v>0</v>
      </c>
      <c r="K5551" s="27">
        <v>1</v>
      </c>
      <c r="L5551" s="27">
        <v>1</v>
      </c>
      <c r="M5551" s="27">
        <v>0</v>
      </c>
      <c r="N5551" s="27">
        <v>0</v>
      </c>
      <c r="O5551" s="27">
        <v>0</v>
      </c>
      <c r="P5551" s="27">
        <v>7158000000</v>
      </c>
      <c r="Q5551" s="27">
        <v>7157424031.0604544</v>
      </c>
      <c r="R5551" s="27">
        <v>0</v>
      </c>
      <c r="S5551" s="27">
        <v>1</v>
      </c>
      <c r="T5551" s="33">
        <v>0.62587770846912083</v>
      </c>
      <c r="U5551" s="27">
        <v>0</v>
      </c>
      <c r="V5551" s="27">
        <v>213319000</v>
      </c>
      <c r="W5551" s="27">
        <v>39208000</v>
      </c>
      <c r="X5551" s="27"/>
      <c r="Y5551" s="27"/>
      <c r="Z5551" s="27">
        <v>1</v>
      </c>
    </row>
    <row r="5552" spans="1:26">
      <c r="A5552" s="27">
        <v>1993</v>
      </c>
      <c r="B5552" t="s">
        <v>53</v>
      </c>
      <c r="C5552" s="27"/>
      <c r="D5552" s="27"/>
      <c r="E5552" s="27"/>
      <c r="F5552" s="27">
        <v>0</v>
      </c>
      <c r="G5552" s="27">
        <v>0</v>
      </c>
      <c r="H5552" s="27">
        <v>1</v>
      </c>
      <c r="I5552" s="27">
        <v>0</v>
      </c>
      <c r="J5552" s="27">
        <v>0</v>
      </c>
      <c r="K5552" s="27">
        <v>1</v>
      </c>
      <c r="L5552" s="27">
        <v>1</v>
      </c>
      <c r="M5552" s="27">
        <v>0</v>
      </c>
      <c r="N5552" s="27">
        <v>0</v>
      </c>
      <c r="O5552" s="27">
        <v>0</v>
      </c>
      <c r="P5552" s="27">
        <v>7249000000</v>
      </c>
      <c r="Q5552" s="27">
        <v>7249533620.3061399</v>
      </c>
      <c r="R5552" s="27">
        <v>0</v>
      </c>
      <c r="S5552" s="27">
        <v>1</v>
      </c>
      <c r="T5552" s="33">
        <v>0.648154718576755</v>
      </c>
      <c r="U5552" s="27">
        <v>0</v>
      </c>
      <c r="V5552" s="27">
        <v>184515000</v>
      </c>
      <c r="W5552" s="27">
        <v>38093000</v>
      </c>
      <c r="X5552" s="27"/>
      <c r="Y5552" s="27"/>
      <c r="Z5552" s="27">
        <v>1</v>
      </c>
    </row>
    <row r="5553" spans="1:26">
      <c r="A5553" s="27">
        <v>1994</v>
      </c>
      <c r="B5553" t="s">
        <v>53</v>
      </c>
      <c r="C5553" s="27"/>
      <c r="D5553" s="27"/>
      <c r="E5553" s="27"/>
      <c r="F5553" s="27">
        <v>0</v>
      </c>
      <c r="G5553" s="27">
        <v>0</v>
      </c>
      <c r="H5553" s="27">
        <v>1</v>
      </c>
      <c r="I5553" s="27">
        <v>0</v>
      </c>
      <c r="J5553" s="27">
        <v>0</v>
      </c>
      <c r="K5553" s="27">
        <v>1</v>
      </c>
      <c r="L5553" s="27">
        <v>1</v>
      </c>
      <c r="M5553" s="27">
        <v>0</v>
      </c>
      <c r="N5553" s="27">
        <v>0</v>
      </c>
      <c r="O5553" s="27">
        <v>0</v>
      </c>
      <c r="P5553" s="27">
        <v>7871000000</v>
      </c>
      <c r="Q5553" s="27">
        <v>7870982004.8195047</v>
      </c>
      <c r="R5553" s="27">
        <v>0</v>
      </c>
      <c r="S5553" s="27">
        <v>1</v>
      </c>
      <c r="T5553" s="33">
        <v>0.69545665111729171</v>
      </c>
      <c r="U5553" s="27">
        <v>0</v>
      </c>
      <c r="V5553" s="27">
        <v>161646000</v>
      </c>
      <c r="W5553" s="27">
        <v>36979000</v>
      </c>
      <c r="X5553" s="27"/>
      <c r="Y5553" s="27"/>
      <c r="Z5553" s="27">
        <v>1</v>
      </c>
    </row>
    <row r="5554" spans="1:26">
      <c r="A5554" s="27">
        <v>1995</v>
      </c>
      <c r="B5554" t="s">
        <v>53</v>
      </c>
      <c r="C5554" s="27"/>
      <c r="D5554" s="27"/>
      <c r="E5554" s="27"/>
      <c r="F5554" s="27">
        <v>0</v>
      </c>
      <c r="G5554" s="27">
        <v>0</v>
      </c>
      <c r="H5554" s="27">
        <v>1</v>
      </c>
      <c r="I5554" s="27">
        <v>0</v>
      </c>
      <c r="J5554" s="27">
        <v>0</v>
      </c>
      <c r="K5554" s="27">
        <v>1</v>
      </c>
      <c r="L5554" s="27">
        <v>1</v>
      </c>
      <c r="M5554" s="27">
        <v>0</v>
      </c>
      <c r="N5554" s="27">
        <v>0</v>
      </c>
      <c r="O5554" s="27">
        <v>0</v>
      </c>
      <c r="P5554" s="27">
        <v>9062000000</v>
      </c>
      <c r="Q5554" s="27">
        <v>9062131475.0231781</v>
      </c>
      <c r="R5554" s="27">
        <v>0</v>
      </c>
      <c r="S5554" s="27">
        <v>1</v>
      </c>
      <c r="T5554" s="33">
        <v>0.69736071622307827</v>
      </c>
      <c r="U5554" s="27">
        <v>0</v>
      </c>
      <c r="V5554" s="27">
        <v>153781000</v>
      </c>
      <c r="W5554" s="27">
        <v>35607000</v>
      </c>
      <c r="X5554" s="27"/>
      <c r="Y5554" s="27"/>
      <c r="Z5554" s="27">
        <v>1</v>
      </c>
    </row>
    <row r="5555" spans="1:26">
      <c r="A5555" s="27">
        <v>1996</v>
      </c>
      <c r="B5555" t="s">
        <v>53</v>
      </c>
      <c r="C5555" s="27"/>
      <c r="D5555" s="27"/>
      <c r="E5555" s="27"/>
      <c r="F5555" s="27">
        <v>0</v>
      </c>
      <c r="G5555" s="27">
        <v>0</v>
      </c>
      <c r="H5555" s="27">
        <v>1</v>
      </c>
      <c r="I5555" s="27">
        <v>0</v>
      </c>
      <c r="J5555" s="27">
        <v>0</v>
      </c>
      <c r="K5555" s="27">
        <v>1</v>
      </c>
      <c r="L5555" s="27">
        <v>1</v>
      </c>
      <c r="M5555" s="27">
        <v>0</v>
      </c>
      <c r="N5555" s="27">
        <v>0</v>
      </c>
      <c r="O5555" s="27">
        <v>0</v>
      </c>
      <c r="P5555" s="27">
        <v>9788000000</v>
      </c>
      <c r="Q5555" s="27">
        <v>9788391780.52421</v>
      </c>
      <c r="R5555" s="27">
        <v>0</v>
      </c>
      <c r="S5555" s="27">
        <v>1</v>
      </c>
      <c r="T5555" s="33">
        <v>0.69966405838602452</v>
      </c>
      <c r="U5555" s="27">
        <v>0</v>
      </c>
      <c r="V5555" s="27">
        <v>137573000</v>
      </c>
      <c r="W5555" s="27">
        <v>34194000</v>
      </c>
      <c r="X5555" s="27"/>
      <c r="Y5555" s="27"/>
      <c r="Z5555" s="27">
        <v>1</v>
      </c>
    </row>
    <row r="5556" spans="1:26">
      <c r="A5556" s="27">
        <v>1997</v>
      </c>
      <c r="B5556" t="s">
        <v>53</v>
      </c>
      <c r="C5556" s="27"/>
      <c r="D5556" s="27"/>
      <c r="E5556" s="27"/>
      <c r="F5556" s="27">
        <v>0</v>
      </c>
      <c r="G5556" s="27">
        <v>0</v>
      </c>
      <c r="H5556" s="27">
        <v>1</v>
      </c>
      <c r="I5556" s="27">
        <v>0</v>
      </c>
      <c r="J5556" s="27">
        <v>0</v>
      </c>
      <c r="K5556" s="27">
        <v>1</v>
      </c>
      <c r="L5556" s="27">
        <v>1</v>
      </c>
      <c r="M5556" s="27">
        <v>0</v>
      </c>
      <c r="N5556" s="27">
        <v>0</v>
      </c>
      <c r="O5556" s="27">
        <v>0</v>
      </c>
      <c r="P5556" s="27">
        <v>9965000000</v>
      </c>
      <c r="Q5556" s="27">
        <v>9965225678.05093</v>
      </c>
      <c r="R5556" s="27">
        <v>0</v>
      </c>
      <c r="S5556" s="27">
        <v>1</v>
      </c>
      <c r="T5556" s="33">
        <v>0.71538944173936525</v>
      </c>
      <c r="U5556" s="27">
        <v>0</v>
      </c>
      <c r="V5556" s="27">
        <v>143003000</v>
      </c>
      <c r="W5556" s="27">
        <v>32699000</v>
      </c>
      <c r="X5556" s="27"/>
      <c r="Y5556" s="27"/>
      <c r="Z5556" s="27">
        <v>1</v>
      </c>
    </row>
    <row r="5557" spans="1:26">
      <c r="A5557" s="27">
        <v>1998</v>
      </c>
      <c r="B5557" t="s">
        <v>53</v>
      </c>
      <c r="C5557" s="27"/>
      <c r="D5557" s="27"/>
      <c r="E5557" s="27"/>
      <c r="F5557" s="27">
        <v>0</v>
      </c>
      <c r="G5557" s="27">
        <v>0</v>
      </c>
      <c r="H5557" s="27">
        <v>1</v>
      </c>
      <c r="I5557" s="27">
        <v>0</v>
      </c>
      <c r="J5557" s="27">
        <v>0</v>
      </c>
      <c r="K5557" s="27">
        <v>1</v>
      </c>
      <c r="L5557" s="27">
        <v>1</v>
      </c>
      <c r="M5557" s="27">
        <v>0</v>
      </c>
      <c r="N5557" s="27">
        <v>0</v>
      </c>
      <c r="O5557" s="27">
        <v>0</v>
      </c>
      <c r="P5557" s="27">
        <v>9260000000</v>
      </c>
      <c r="Q5557" s="27">
        <v>9260481572.4246178</v>
      </c>
      <c r="R5557" s="27">
        <v>0</v>
      </c>
      <c r="S5557" s="27">
        <v>1</v>
      </c>
      <c r="T5557" s="33">
        <v>0.63293736472878814</v>
      </c>
      <c r="U5557" s="27">
        <v>0</v>
      </c>
      <c r="V5557" s="27">
        <v>164670000</v>
      </c>
      <c r="W5557" s="27">
        <v>31206000</v>
      </c>
      <c r="X5557" s="27"/>
      <c r="Y5557" s="27"/>
      <c r="Z5557" s="27">
        <v>1</v>
      </c>
    </row>
    <row r="5558" spans="1:26">
      <c r="A5558" s="27">
        <v>1999</v>
      </c>
      <c r="B5558" t="s">
        <v>53</v>
      </c>
      <c r="C5558" s="27"/>
      <c r="D5558" s="27"/>
      <c r="E5558" s="27"/>
      <c r="F5558" s="27">
        <v>0</v>
      </c>
      <c r="G5558" s="27">
        <v>0</v>
      </c>
      <c r="H5558" s="27">
        <v>1</v>
      </c>
      <c r="I5558" s="27">
        <v>0</v>
      </c>
      <c r="J5558" s="27">
        <v>0</v>
      </c>
      <c r="K5558" s="27">
        <v>1</v>
      </c>
      <c r="L5558" s="27">
        <v>1</v>
      </c>
      <c r="M5558" s="27">
        <v>0</v>
      </c>
      <c r="N5558" s="27">
        <v>0</v>
      </c>
      <c r="O5558" s="27">
        <v>0</v>
      </c>
      <c r="P5558" s="27">
        <v>8837000000</v>
      </c>
      <c r="Q5558" s="27">
        <v>8837070235.5189209</v>
      </c>
      <c r="R5558" s="27">
        <v>0</v>
      </c>
      <c r="S5558" s="27">
        <v>1</v>
      </c>
      <c r="T5558" s="33">
        <v>0.59173831677950461</v>
      </c>
      <c r="U5558" s="27">
        <v>18799269.399999999</v>
      </c>
      <c r="V5558" s="27">
        <v>182181000</v>
      </c>
      <c r="W5558" s="27">
        <v>29715000</v>
      </c>
      <c r="X5558" s="27"/>
      <c r="Y5558" s="27"/>
      <c r="Z5558" s="27">
        <v>1</v>
      </c>
    </row>
    <row r="5559" spans="1:26">
      <c r="A5559" s="27">
        <v>2000</v>
      </c>
      <c r="B5559" t="s">
        <v>53</v>
      </c>
      <c r="C5559" s="27"/>
      <c r="D5559" s="27"/>
      <c r="E5559" s="27"/>
      <c r="F5559" s="27">
        <v>0</v>
      </c>
      <c r="G5559" s="27">
        <v>0</v>
      </c>
      <c r="H5559" s="27">
        <v>1</v>
      </c>
      <c r="I5559" s="27">
        <v>0</v>
      </c>
      <c r="J5559" s="27">
        <v>0</v>
      </c>
      <c r="K5559" s="27">
        <v>1</v>
      </c>
      <c r="L5559" s="27">
        <v>1</v>
      </c>
      <c r="M5559" s="27">
        <v>0</v>
      </c>
      <c r="N5559" s="27">
        <v>0</v>
      </c>
      <c r="O5559" s="27">
        <v>0</v>
      </c>
      <c r="P5559" s="27">
        <v>8856000000</v>
      </c>
      <c r="Q5559" s="27">
        <v>8855705139.5585651</v>
      </c>
      <c r="R5559" s="27">
        <v>0</v>
      </c>
      <c r="S5559" s="27">
        <v>1</v>
      </c>
      <c r="T5559" s="33">
        <v>0.62919927379193319</v>
      </c>
      <c r="U5559" s="27">
        <v>17845958.300000001</v>
      </c>
      <c r="V5559" s="27">
        <v>201353000</v>
      </c>
      <c r="W5559" s="27">
        <v>28221000</v>
      </c>
      <c r="X5559" s="27"/>
      <c r="Y5559" s="27"/>
      <c r="Z5559" s="27">
        <v>1</v>
      </c>
    </row>
    <row r="5560" spans="1:26">
      <c r="A5560" s="27">
        <v>2001</v>
      </c>
      <c r="B5560" t="s">
        <v>53</v>
      </c>
      <c r="C5560" s="27"/>
      <c r="D5560" s="27"/>
      <c r="E5560" s="27"/>
      <c r="F5560" s="27">
        <v>0</v>
      </c>
      <c r="G5560" s="27">
        <v>0</v>
      </c>
      <c r="H5560" s="27">
        <v>1</v>
      </c>
      <c r="I5560" s="27">
        <v>0</v>
      </c>
      <c r="J5560" s="27">
        <v>0</v>
      </c>
      <c r="K5560" s="27">
        <v>1</v>
      </c>
      <c r="L5560" s="27">
        <v>1</v>
      </c>
      <c r="M5560" s="27">
        <v>0</v>
      </c>
      <c r="N5560" s="27">
        <v>0</v>
      </c>
      <c r="O5560" s="27">
        <v>0</v>
      </c>
      <c r="P5560" s="27">
        <v>8496000000</v>
      </c>
      <c r="Q5560" s="27">
        <v>8495806432.1846695</v>
      </c>
      <c r="R5560" s="27">
        <v>0</v>
      </c>
      <c r="S5560" s="27">
        <v>1</v>
      </c>
      <c r="T5560" s="33">
        <v>0.61588871891054842</v>
      </c>
      <c r="U5560" s="27">
        <v>17213430.800000001</v>
      </c>
      <c r="V5560" s="27">
        <v>204736000</v>
      </c>
      <c r="W5560" s="27">
        <v>26727000</v>
      </c>
      <c r="X5560" s="27"/>
      <c r="Y5560" s="27"/>
      <c r="Z5560" s="27">
        <v>1</v>
      </c>
    </row>
    <row r="5561" spans="1:26">
      <c r="A5561" s="27">
        <v>2002</v>
      </c>
      <c r="B5561" t="s">
        <v>53</v>
      </c>
      <c r="C5561" s="27"/>
      <c r="D5561" s="27"/>
      <c r="E5561" s="27"/>
      <c r="F5561" s="27">
        <v>0</v>
      </c>
      <c r="G5561" s="27">
        <v>0</v>
      </c>
      <c r="H5561" s="27">
        <v>1</v>
      </c>
      <c r="I5561" s="27">
        <v>0</v>
      </c>
      <c r="J5561" s="27">
        <v>0</v>
      </c>
      <c r="K5561" s="27">
        <v>1</v>
      </c>
      <c r="L5561" s="27">
        <v>1</v>
      </c>
      <c r="M5561" s="27">
        <v>0</v>
      </c>
      <c r="N5561" s="27">
        <v>0</v>
      </c>
      <c r="O5561" s="27">
        <v>0</v>
      </c>
      <c r="P5561" s="27">
        <v>7196000000</v>
      </c>
      <c r="Q5561" s="27">
        <v>7196260656.8455591</v>
      </c>
      <c r="R5561" s="27">
        <v>0</v>
      </c>
      <c r="S5561" s="27">
        <v>1</v>
      </c>
      <c r="T5561" s="33">
        <v>0.62466195784303247</v>
      </c>
      <c r="U5561" s="27">
        <v>18621345.399999999</v>
      </c>
      <c r="V5561" s="27">
        <v>215939000</v>
      </c>
      <c r="W5561" s="27">
        <v>25295000</v>
      </c>
      <c r="X5561" s="27"/>
      <c r="Y5561" s="27"/>
      <c r="Z5561" s="27">
        <v>1</v>
      </c>
    </row>
    <row r="5562" spans="1:26">
      <c r="A5562" s="27">
        <v>2003</v>
      </c>
      <c r="B5562" t="s">
        <v>53</v>
      </c>
      <c r="C5562" s="27"/>
      <c r="D5562" s="27"/>
      <c r="E5562" s="27"/>
      <c r="F5562" s="27">
        <v>0</v>
      </c>
      <c r="G5562" s="27">
        <v>0</v>
      </c>
      <c r="H5562" s="27">
        <v>1</v>
      </c>
      <c r="I5562" s="27">
        <v>0</v>
      </c>
      <c r="J5562" s="27">
        <v>0</v>
      </c>
      <c r="K5562" s="27">
        <v>1</v>
      </c>
      <c r="L5562" s="27">
        <v>1</v>
      </c>
      <c r="M5562" s="27">
        <v>0</v>
      </c>
      <c r="N5562" s="27">
        <v>0</v>
      </c>
      <c r="O5562" s="27">
        <v>0</v>
      </c>
      <c r="P5562" s="27">
        <v>7691000000</v>
      </c>
      <c r="Q5562" s="27">
        <v>7691367471.1799183</v>
      </c>
      <c r="R5562" s="27">
        <v>0</v>
      </c>
      <c r="S5562" s="27">
        <v>1</v>
      </c>
      <c r="T5562" s="33">
        <v>0.61793375018798091</v>
      </c>
      <c r="U5562" s="27">
        <v>20353331.100000001</v>
      </c>
      <c r="V5562" s="27">
        <v>255857000</v>
      </c>
      <c r="W5562" s="27">
        <v>23742000</v>
      </c>
      <c r="X5562" s="27"/>
      <c r="Y5562" s="27"/>
      <c r="Z5562" s="27">
        <v>1</v>
      </c>
    </row>
    <row r="5563" spans="1:26">
      <c r="A5563" s="27">
        <v>2004</v>
      </c>
      <c r="B5563" t="s">
        <v>53</v>
      </c>
      <c r="C5563" s="27"/>
      <c r="D5563" s="27"/>
      <c r="E5563" s="27"/>
      <c r="F5563" s="27">
        <v>0</v>
      </c>
      <c r="G5563" s="27">
        <v>0</v>
      </c>
      <c r="H5563" s="27">
        <v>1</v>
      </c>
      <c r="I5563" s="27">
        <v>0</v>
      </c>
      <c r="J5563" s="27">
        <v>0</v>
      </c>
      <c r="K5563" s="27">
        <v>1</v>
      </c>
      <c r="L5563" s="27">
        <v>1</v>
      </c>
      <c r="M5563" s="27">
        <v>0</v>
      </c>
      <c r="N5563" s="27">
        <v>0</v>
      </c>
      <c r="O5563" s="27">
        <v>0</v>
      </c>
      <c r="P5563" s="27">
        <v>9624000000</v>
      </c>
      <c r="Q5563" s="27">
        <v>9624440836.2930946</v>
      </c>
      <c r="R5563" s="27">
        <v>0</v>
      </c>
      <c r="S5563" s="27">
        <v>1</v>
      </c>
      <c r="T5563" s="33">
        <v>0.67108711240801089</v>
      </c>
      <c r="U5563" s="27">
        <v>21271578</v>
      </c>
      <c r="V5563" s="27">
        <v>246050000</v>
      </c>
      <c r="W5563" s="27">
        <v>22249000</v>
      </c>
      <c r="X5563" s="27"/>
      <c r="Y5563" s="27"/>
      <c r="Z5563" s="27">
        <v>1</v>
      </c>
    </row>
    <row r="5564" spans="1:26">
      <c r="A5564" s="27">
        <v>2005</v>
      </c>
      <c r="B5564" t="s">
        <v>53</v>
      </c>
      <c r="C5564" s="27"/>
      <c r="D5564" s="27"/>
      <c r="E5564" s="27"/>
      <c r="F5564" s="27">
        <v>0</v>
      </c>
      <c r="G5564" s="27">
        <v>0</v>
      </c>
      <c r="H5564" s="27">
        <v>1</v>
      </c>
      <c r="I5564" s="27">
        <v>0</v>
      </c>
      <c r="J5564" s="27">
        <v>0</v>
      </c>
      <c r="K5564" s="27">
        <v>1</v>
      </c>
      <c r="L5564" s="27">
        <v>1</v>
      </c>
      <c r="M5564" s="27">
        <v>0</v>
      </c>
      <c r="N5564" s="27">
        <v>0</v>
      </c>
      <c r="O5564" s="27">
        <v>0</v>
      </c>
      <c r="P5564" s="27">
        <v>10738000000</v>
      </c>
      <c r="Q5564" s="27">
        <v>10737500188.112309</v>
      </c>
      <c r="R5564" s="27">
        <v>0</v>
      </c>
      <c r="S5564" s="27">
        <v>1</v>
      </c>
      <c r="T5564" s="33">
        <v>0.69599608558540027</v>
      </c>
      <c r="U5564" s="27">
        <v>19576711.199999999</v>
      </c>
      <c r="V5564" s="27">
        <v>223309000</v>
      </c>
      <c r="W5564" s="27">
        <v>20755000</v>
      </c>
      <c r="X5564" s="27"/>
      <c r="Y5564" s="27"/>
      <c r="Z5564" s="27">
        <v>1</v>
      </c>
    </row>
    <row r="5565" spans="1:26">
      <c r="A5565" s="27">
        <v>2006</v>
      </c>
      <c r="B5565" t="s">
        <v>53</v>
      </c>
      <c r="C5565" s="27"/>
      <c r="D5565" s="27"/>
      <c r="E5565" s="27"/>
      <c r="F5565" s="27">
        <v>0</v>
      </c>
      <c r="G5565" s="27">
        <v>0</v>
      </c>
      <c r="H5565" s="27">
        <v>1</v>
      </c>
      <c r="I5565" s="27">
        <v>0</v>
      </c>
      <c r="J5565" s="27">
        <v>0</v>
      </c>
      <c r="K5565" s="27">
        <v>1</v>
      </c>
      <c r="L5565" s="27">
        <v>1</v>
      </c>
      <c r="M5565" s="27">
        <v>0</v>
      </c>
      <c r="N5565" s="27">
        <v>0</v>
      </c>
      <c r="O5565" s="27">
        <v>0</v>
      </c>
      <c r="P5565" s="27">
        <v>13430000000</v>
      </c>
      <c r="Q5565" s="27">
        <v>13429430050.260954</v>
      </c>
      <c r="R5565" s="27">
        <v>0</v>
      </c>
      <c r="S5565" s="27">
        <v>1</v>
      </c>
      <c r="T5565" s="33">
        <v>0.83568345932575372</v>
      </c>
      <c r="U5565" s="27">
        <v>20605766.800000001</v>
      </c>
      <c r="V5565" s="27">
        <v>234295000</v>
      </c>
      <c r="W5565" s="27">
        <v>19263000</v>
      </c>
      <c r="X5565" s="27"/>
      <c r="Y5565" s="27"/>
      <c r="Z5565" s="27">
        <v>1</v>
      </c>
    </row>
    <row r="5566" spans="1:26">
      <c r="A5566" s="27">
        <v>2007</v>
      </c>
      <c r="B5566" t="s">
        <v>53</v>
      </c>
      <c r="C5566" s="27"/>
      <c r="D5566" s="27"/>
      <c r="E5566" s="27"/>
      <c r="F5566" s="27">
        <v>0</v>
      </c>
      <c r="G5566" s="27">
        <v>0</v>
      </c>
      <c r="H5566" s="27">
        <v>1</v>
      </c>
      <c r="I5566" s="27">
        <v>0</v>
      </c>
      <c r="J5566" s="27">
        <v>0</v>
      </c>
      <c r="K5566" s="27">
        <v>1</v>
      </c>
      <c r="L5566" s="27">
        <v>1</v>
      </c>
      <c r="M5566" s="27">
        <v>0</v>
      </c>
      <c r="N5566" s="27">
        <v>0</v>
      </c>
      <c r="O5566" s="27">
        <v>0</v>
      </c>
      <c r="P5566" s="27">
        <v>17856000000</v>
      </c>
      <c r="Q5566" s="27">
        <v>17856270473.152958</v>
      </c>
      <c r="R5566" s="27">
        <v>0</v>
      </c>
      <c r="S5566" s="27">
        <v>1</v>
      </c>
      <c r="T5566" s="33">
        <v>0.90473952627382648</v>
      </c>
      <c r="U5566" s="27">
        <v>21644684.199999999</v>
      </c>
      <c r="V5566" s="27">
        <v>226507000</v>
      </c>
      <c r="W5566" s="27">
        <v>17770000</v>
      </c>
      <c r="X5566" s="27"/>
      <c r="Y5566" s="27"/>
      <c r="Z5566" s="27">
        <v>1</v>
      </c>
    </row>
    <row r="5567" spans="1:26">
      <c r="A5567" s="27">
        <v>2008</v>
      </c>
      <c r="B5567" t="s">
        <v>53</v>
      </c>
      <c r="C5567" s="27"/>
      <c r="D5567" s="27"/>
      <c r="E5567" s="27"/>
      <c r="F5567" s="27">
        <v>0</v>
      </c>
      <c r="G5567" s="27">
        <v>0</v>
      </c>
      <c r="H5567" s="27">
        <v>1</v>
      </c>
      <c r="I5567" s="27">
        <v>0</v>
      </c>
      <c r="J5567" s="27">
        <v>0</v>
      </c>
      <c r="K5567" s="27">
        <v>1</v>
      </c>
      <c r="L5567" s="27">
        <v>1</v>
      </c>
      <c r="M5567" s="27">
        <v>0</v>
      </c>
      <c r="N5567" s="27">
        <v>0</v>
      </c>
      <c r="O5567" s="27">
        <v>0</v>
      </c>
      <c r="P5567" s="27">
        <v>24577000000</v>
      </c>
      <c r="Q5567" s="27">
        <v>24578067861.399773</v>
      </c>
      <c r="R5567" s="27">
        <v>0</v>
      </c>
      <c r="S5567" s="27">
        <v>1</v>
      </c>
      <c r="T5567" s="33">
        <v>0.91944034308119871</v>
      </c>
      <c r="U5567" s="27">
        <v>21097078.199999999</v>
      </c>
      <c r="V5567" s="27">
        <v>213569000</v>
      </c>
      <c r="W5567" s="27">
        <v>16276000</v>
      </c>
      <c r="X5567" s="27">
        <v>428000000</v>
      </c>
      <c r="Y5567" s="27"/>
      <c r="Z5567" s="27">
        <v>1</v>
      </c>
    </row>
    <row r="5568" spans="1:26">
      <c r="A5568" s="27">
        <v>2009</v>
      </c>
      <c r="B5568" t="s">
        <v>53</v>
      </c>
      <c r="C5568" s="27"/>
      <c r="D5568" s="27"/>
      <c r="E5568" s="27"/>
      <c r="F5568" s="27">
        <v>0</v>
      </c>
      <c r="G5568" s="27">
        <v>0</v>
      </c>
      <c r="H5568" s="27">
        <v>1</v>
      </c>
      <c r="I5568" s="27">
        <v>0</v>
      </c>
      <c r="J5568" s="27">
        <v>0</v>
      </c>
      <c r="K5568" s="27">
        <v>1</v>
      </c>
      <c r="L5568" s="27">
        <v>1</v>
      </c>
      <c r="M5568" s="27">
        <v>0</v>
      </c>
      <c r="N5568" s="27">
        <v>0</v>
      </c>
      <c r="O5568" s="27">
        <v>0</v>
      </c>
      <c r="P5568" s="27">
        <v>22347000000</v>
      </c>
      <c r="Q5568" s="27">
        <v>22341754513.96426</v>
      </c>
      <c r="R5568" s="27">
        <v>0</v>
      </c>
      <c r="S5568" s="27">
        <v>1</v>
      </c>
      <c r="T5568" s="33">
        <v>0.81595367947064712</v>
      </c>
      <c r="U5568" s="27">
        <v>149233949.69999999</v>
      </c>
      <c r="V5568" s="27">
        <v>281066000</v>
      </c>
      <c r="W5568" s="27">
        <v>14784000</v>
      </c>
      <c r="X5568" s="27">
        <v>539000000</v>
      </c>
      <c r="Y5568" s="27"/>
      <c r="Z5568" s="27">
        <v>1</v>
      </c>
    </row>
    <row r="5569" spans="1:26">
      <c r="A5569" s="27">
        <v>2010</v>
      </c>
      <c r="B5569" t="s">
        <v>53</v>
      </c>
      <c r="C5569" s="27"/>
      <c r="D5569" s="27"/>
      <c r="E5569" s="27"/>
      <c r="F5569" s="27">
        <v>0</v>
      </c>
      <c r="G5569" s="27">
        <v>0</v>
      </c>
      <c r="H5569" s="27">
        <v>1</v>
      </c>
      <c r="I5569" s="27">
        <v>0</v>
      </c>
      <c r="J5569" s="27">
        <v>0</v>
      </c>
      <c r="K5569" s="27">
        <v>1</v>
      </c>
      <c r="L5569" s="27">
        <v>1</v>
      </c>
      <c r="M5569" s="27">
        <v>0</v>
      </c>
      <c r="N5569" s="27">
        <v>0</v>
      </c>
      <c r="O5569" s="27">
        <v>0</v>
      </c>
      <c r="P5569" s="27">
        <v>27239000000</v>
      </c>
      <c r="Q5569" s="27">
        <v>27215968615.554821</v>
      </c>
      <c r="R5569" s="27">
        <v>0</v>
      </c>
      <c r="S5569" s="27">
        <v>1</v>
      </c>
      <c r="T5569" s="33">
        <v>1.0070075781651076</v>
      </c>
      <c r="U5569" s="27">
        <v>146600896.59999999</v>
      </c>
      <c r="V5569" s="27">
        <v>257088000</v>
      </c>
      <c r="W5569" s="27">
        <v>13291000</v>
      </c>
      <c r="X5569" s="27">
        <v>544000000</v>
      </c>
      <c r="Y5569" s="27"/>
      <c r="Z5569" s="27">
        <v>1</v>
      </c>
    </row>
    <row r="5570" spans="1:26">
      <c r="A5570" s="27">
        <v>2011</v>
      </c>
      <c r="B5570" t="s">
        <v>53</v>
      </c>
      <c r="C5570" s="27"/>
      <c r="D5570" s="27"/>
      <c r="E5570" s="27"/>
      <c r="F5570" s="27">
        <v>0</v>
      </c>
      <c r="G5570" s="27">
        <v>0</v>
      </c>
      <c r="H5570" s="27">
        <v>1</v>
      </c>
      <c r="I5570" s="27">
        <v>0</v>
      </c>
      <c r="J5570" s="27">
        <v>0</v>
      </c>
      <c r="K5570" s="27">
        <v>1</v>
      </c>
      <c r="L5570" s="27">
        <v>1</v>
      </c>
      <c r="M5570" s="27">
        <v>0</v>
      </c>
      <c r="N5570" s="27">
        <v>0</v>
      </c>
      <c r="O5570" s="27">
        <v>0</v>
      </c>
      <c r="P5570" s="27">
        <v>33716000000</v>
      </c>
      <c r="Q5570" s="27">
        <v>33715524703.928837</v>
      </c>
      <c r="R5570" s="27">
        <v>0</v>
      </c>
      <c r="S5570" s="27">
        <v>1</v>
      </c>
      <c r="T5570" s="33">
        <v>1.116808011796752</v>
      </c>
      <c r="U5570" s="27">
        <v>146147775.40000001</v>
      </c>
      <c r="V5570" s="27">
        <v>244873000</v>
      </c>
      <c r="W5570" s="27">
        <v>11798000</v>
      </c>
      <c r="X5570" s="27">
        <v>520000000</v>
      </c>
      <c r="Y5570" s="27"/>
      <c r="Z5570" s="27">
        <v>1</v>
      </c>
    </row>
    <row r="5571" spans="1:26">
      <c r="A5571" s="27">
        <v>2012</v>
      </c>
      <c r="B5571" t="s">
        <v>53</v>
      </c>
      <c r="C5571" s="27"/>
      <c r="D5571" s="27"/>
      <c r="E5571" s="27"/>
      <c r="F5571" s="27">
        <v>0</v>
      </c>
      <c r="G5571" s="27">
        <v>0</v>
      </c>
      <c r="H5571" s="27">
        <v>1</v>
      </c>
      <c r="I5571" s="27">
        <v>0</v>
      </c>
      <c r="J5571" s="27">
        <v>0</v>
      </c>
      <c r="K5571" s="27">
        <v>1</v>
      </c>
      <c r="L5571" s="27">
        <v>1</v>
      </c>
      <c r="M5571" s="27">
        <v>0</v>
      </c>
      <c r="N5571" s="27">
        <v>0</v>
      </c>
      <c r="O5571" s="27">
        <v>0</v>
      </c>
      <c r="P5571" s="27">
        <v>33283000000</v>
      </c>
      <c r="Q5571" s="27">
        <v>33283228891.092331</v>
      </c>
      <c r="R5571" s="27">
        <v>0</v>
      </c>
      <c r="S5571" s="27">
        <v>1</v>
      </c>
      <c r="T5571" s="33">
        <v>0.99562684078172081</v>
      </c>
      <c r="U5571" s="27">
        <v>146304844.69999999</v>
      </c>
      <c r="V5571" s="27">
        <v>331255000</v>
      </c>
      <c r="W5571" s="27">
        <v>10521000</v>
      </c>
      <c r="X5571" s="27">
        <v>438000000</v>
      </c>
      <c r="Y5571" s="27"/>
      <c r="Z5571" s="27">
        <v>1</v>
      </c>
    </row>
    <row r="5572" spans="1:26">
      <c r="A5572" s="27">
        <v>2013</v>
      </c>
      <c r="B5572" t="s">
        <v>53</v>
      </c>
      <c r="C5572" s="27"/>
      <c r="D5572" s="27"/>
      <c r="E5572" s="27"/>
      <c r="F5572" s="27">
        <v>0</v>
      </c>
      <c r="G5572" s="27">
        <v>0</v>
      </c>
      <c r="H5572" s="27">
        <v>1</v>
      </c>
      <c r="I5572" s="27">
        <v>0</v>
      </c>
      <c r="J5572" s="27">
        <v>0</v>
      </c>
      <c r="K5572" s="27">
        <v>1</v>
      </c>
      <c r="L5572" s="27">
        <v>1</v>
      </c>
      <c r="M5572" s="27">
        <v>0</v>
      </c>
      <c r="N5572" s="27">
        <v>0</v>
      </c>
      <c r="O5572" s="27">
        <v>0</v>
      </c>
      <c r="P5572" s="27">
        <v>38585000000</v>
      </c>
      <c r="Q5572" s="27">
        <v>38585317742.980957</v>
      </c>
      <c r="R5572" s="27">
        <v>0</v>
      </c>
      <c r="S5572" s="27">
        <v>1</v>
      </c>
      <c r="T5572" s="33">
        <v>0.99710818219516861</v>
      </c>
      <c r="U5572" s="27">
        <v>146598040.80000001</v>
      </c>
      <c r="V5572" s="27">
        <v>332367000</v>
      </c>
      <c r="W5572" s="27">
        <v>9311000</v>
      </c>
      <c r="X5572" s="27">
        <v>350000000</v>
      </c>
      <c r="Y5572" s="27"/>
      <c r="Z5572" s="27">
        <v>1</v>
      </c>
    </row>
    <row r="5573" spans="1:26">
      <c r="A5573" s="27">
        <v>2014</v>
      </c>
      <c r="B5573" t="s">
        <v>53</v>
      </c>
      <c r="C5573" s="27"/>
      <c r="D5573" s="27"/>
      <c r="E5573" s="27"/>
      <c r="F5573" s="27">
        <v>0</v>
      </c>
      <c r="G5573" s="27">
        <v>0</v>
      </c>
      <c r="H5573" s="27">
        <v>1</v>
      </c>
      <c r="I5573" s="27">
        <v>0</v>
      </c>
      <c r="J5573" s="27">
        <v>0</v>
      </c>
      <c r="K5573" s="27">
        <v>1</v>
      </c>
      <c r="L5573" s="27">
        <v>1</v>
      </c>
      <c r="M5573" s="27">
        <v>0</v>
      </c>
      <c r="N5573" s="27">
        <v>0</v>
      </c>
      <c r="O5573" s="27">
        <v>0</v>
      </c>
      <c r="P5573" s="27">
        <v>40277000000</v>
      </c>
      <c r="Q5573" s="27">
        <v>40276532540.881203</v>
      </c>
      <c r="R5573" s="27">
        <v>0</v>
      </c>
      <c r="S5573" s="27">
        <v>1</v>
      </c>
      <c r="T5573" s="33">
        <v>0.96696016921402161</v>
      </c>
      <c r="U5573" s="27">
        <v>137918019.09999999</v>
      </c>
      <c r="V5573" s="27">
        <v>371377000</v>
      </c>
      <c r="W5573" s="27">
        <v>8166000</v>
      </c>
      <c r="X5573" s="27">
        <v>284000000</v>
      </c>
      <c r="Y5573" s="27"/>
      <c r="Z5573" s="27">
        <v>1</v>
      </c>
    </row>
    <row r="5574" spans="1:26">
      <c r="A5574" s="27">
        <v>2015</v>
      </c>
      <c r="B5574" t="s">
        <v>53</v>
      </c>
      <c r="C5574" s="27"/>
      <c r="D5574" s="27"/>
      <c r="E5574" s="27"/>
      <c r="F5574" s="27">
        <v>0</v>
      </c>
      <c r="G5574" s="27">
        <v>0</v>
      </c>
      <c r="H5574" s="27">
        <v>1</v>
      </c>
      <c r="I5574" s="27">
        <v>0</v>
      </c>
      <c r="J5574" s="27">
        <v>0</v>
      </c>
      <c r="K5574" s="27">
        <v>1</v>
      </c>
      <c r="L5574" s="27">
        <v>1</v>
      </c>
      <c r="M5574" s="27">
        <v>0</v>
      </c>
      <c r="N5574" s="27">
        <v>0</v>
      </c>
      <c r="O5574" s="27">
        <v>0</v>
      </c>
      <c r="P5574" s="27">
        <v>36164000000</v>
      </c>
      <c r="Q5574" s="27">
        <v>36164068797.251053</v>
      </c>
      <c r="R5574" s="27">
        <v>0</v>
      </c>
      <c r="S5574" s="27">
        <v>1</v>
      </c>
      <c r="T5574" s="33">
        <v>0.821813335342235</v>
      </c>
      <c r="U5574" s="27">
        <v>131913181.59999999</v>
      </c>
      <c r="V5574" s="27">
        <v>423833000</v>
      </c>
      <c r="W5574" s="27">
        <v>7020000</v>
      </c>
      <c r="X5574" s="27">
        <v>256000000</v>
      </c>
      <c r="Y5574" s="27"/>
      <c r="Z5574" s="27">
        <v>1</v>
      </c>
    </row>
    <row r="5575" spans="1:26">
      <c r="A5575" s="27">
        <v>2016</v>
      </c>
      <c r="B5575" t="s">
        <v>53</v>
      </c>
      <c r="C5575" s="27"/>
      <c r="D5575" s="27"/>
      <c r="E5575" s="27"/>
      <c r="F5575" s="27">
        <v>0</v>
      </c>
      <c r="G5575" s="27">
        <v>0</v>
      </c>
      <c r="H5575" s="27">
        <v>1</v>
      </c>
      <c r="I5575" s="27">
        <v>0</v>
      </c>
      <c r="J5575" s="27">
        <v>0</v>
      </c>
      <c r="K5575" s="27">
        <v>1</v>
      </c>
      <c r="L5575" s="27">
        <v>1</v>
      </c>
      <c r="M5575" s="27">
        <v>0</v>
      </c>
      <c r="N5575" s="27">
        <v>0</v>
      </c>
      <c r="O5575" s="27">
        <v>0</v>
      </c>
      <c r="P5575" s="27">
        <v>36054000000</v>
      </c>
      <c r="Q5575" s="27">
        <v>36054281572.398148</v>
      </c>
      <c r="R5575" s="27">
        <v>0</v>
      </c>
      <c r="S5575" s="27">
        <v>1</v>
      </c>
      <c r="T5575" s="33">
        <v>0.86004996979414983</v>
      </c>
      <c r="U5575" s="27">
        <v>127972150</v>
      </c>
      <c r="V5575" s="27">
        <v>537361000</v>
      </c>
      <c r="W5575" s="27">
        <v>6146000</v>
      </c>
      <c r="X5575" s="27">
        <v>233000000</v>
      </c>
      <c r="Y5575" s="27"/>
      <c r="Z5575" s="27">
        <v>1</v>
      </c>
    </row>
    <row r="5576" spans="1:26">
      <c r="A5576" s="27">
        <v>2017</v>
      </c>
      <c r="B5576" t="s">
        <v>53</v>
      </c>
      <c r="C5576" s="27"/>
      <c r="D5576" s="27"/>
      <c r="E5576" s="27"/>
      <c r="F5576" s="27">
        <v>0</v>
      </c>
      <c r="G5576" s="27">
        <v>0</v>
      </c>
      <c r="H5576" s="27">
        <v>1</v>
      </c>
      <c r="I5576" s="27">
        <v>0</v>
      </c>
      <c r="J5576" s="27">
        <v>0</v>
      </c>
      <c r="K5576" s="27">
        <v>1</v>
      </c>
      <c r="L5576" s="27">
        <v>1</v>
      </c>
      <c r="M5576" s="27">
        <v>0</v>
      </c>
      <c r="N5576" s="27">
        <v>0</v>
      </c>
      <c r="O5576" s="27">
        <v>0</v>
      </c>
      <c r="P5576" s="27">
        <v>38941000000</v>
      </c>
      <c r="Q5576" s="27">
        <v>39667400816.212639</v>
      </c>
      <c r="R5576" s="27">
        <v>0</v>
      </c>
      <c r="S5576" s="27">
        <v>1</v>
      </c>
      <c r="T5576" s="33">
        <v>0.90809244833766045</v>
      </c>
      <c r="U5576" s="27">
        <v>135569034.19999999</v>
      </c>
      <c r="V5576" s="27">
        <v>599276000</v>
      </c>
      <c r="W5576" s="27">
        <v>5272000</v>
      </c>
      <c r="X5576" s="27">
        <v>221000000</v>
      </c>
      <c r="Y5576" s="27"/>
      <c r="Z5576" s="27">
        <v>1</v>
      </c>
    </row>
    <row r="5577" spans="1:26">
      <c r="A5577" s="27">
        <v>1950</v>
      </c>
      <c r="B5577" t="s">
        <v>78</v>
      </c>
      <c r="C5577" s="27"/>
      <c r="D5577" s="27"/>
      <c r="E5577" s="27"/>
      <c r="F5577" s="27">
        <v>0</v>
      </c>
      <c r="G5577" s="27">
        <v>0</v>
      </c>
      <c r="H5577" s="27">
        <v>1</v>
      </c>
      <c r="I5577" s="27">
        <v>0</v>
      </c>
      <c r="J5577" s="27">
        <v>0</v>
      </c>
      <c r="K5577" s="27">
        <v>1</v>
      </c>
      <c r="L5577" s="27">
        <v>1</v>
      </c>
      <c r="M5577" s="27">
        <v>0</v>
      </c>
      <c r="N5577" s="27">
        <v>0</v>
      </c>
      <c r="O5577" s="27">
        <v>0</v>
      </c>
      <c r="P5577" s="27"/>
      <c r="Q5577" s="27"/>
      <c r="R5577" s="27">
        <v>0</v>
      </c>
      <c r="S5577" s="27">
        <v>1</v>
      </c>
      <c r="T5577" s="33">
        <v>1.287837882863923</v>
      </c>
      <c r="U5577" s="27"/>
      <c r="V5577" s="27"/>
      <c r="W5577" s="27"/>
      <c r="X5577" s="27"/>
      <c r="Y5577" s="27"/>
      <c r="Z5577" s="27">
        <v>1</v>
      </c>
    </row>
    <row r="5578" spans="1:26">
      <c r="A5578" s="27">
        <v>1951</v>
      </c>
      <c r="B5578" t="s">
        <v>78</v>
      </c>
      <c r="C5578" s="27"/>
      <c r="D5578" s="27"/>
      <c r="E5578" s="27"/>
      <c r="F5578" s="27">
        <v>0</v>
      </c>
      <c r="G5578" s="27">
        <v>0</v>
      </c>
      <c r="H5578" s="27">
        <v>1</v>
      </c>
      <c r="I5578" s="27">
        <v>0</v>
      </c>
      <c r="J5578" s="27">
        <v>0</v>
      </c>
      <c r="K5578" s="27">
        <v>1</v>
      </c>
      <c r="L5578" s="27">
        <v>1</v>
      </c>
      <c r="M5578" s="27">
        <v>0</v>
      </c>
      <c r="N5578" s="27">
        <v>0</v>
      </c>
      <c r="O5578" s="27">
        <v>0</v>
      </c>
      <c r="P5578" s="27"/>
      <c r="Q5578" s="27"/>
      <c r="R5578" s="27">
        <v>0</v>
      </c>
      <c r="S5578" s="27">
        <v>1</v>
      </c>
      <c r="T5578" s="33">
        <v>1.3439935487765553</v>
      </c>
      <c r="U5578" s="27"/>
      <c r="V5578" s="27"/>
      <c r="W5578" s="27"/>
      <c r="X5578" s="27"/>
      <c r="Y5578" s="27"/>
      <c r="Z5578" s="27">
        <v>1</v>
      </c>
    </row>
    <row r="5579" spans="1:26">
      <c r="A5579" s="27">
        <v>1952</v>
      </c>
      <c r="B5579" t="s">
        <v>78</v>
      </c>
      <c r="C5579" s="27"/>
      <c r="D5579" s="27"/>
      <c r="E5579" s="27"/>
      <c r="F5579" s="27">
        <v>0</v>
      </c>
      <c r="G5579" s="27">
        <v>0</v>
      </c>
      <c r="H5579" s="27">
        <v>1</v>
      </c>
      <c r="I5579" s="27">
        <v>0</v>
      </c>
      <c r="J5579" s="27">
        <v>0</v>
      </c>
      <c r="K5579" s="27">
        <v>1</v>
      </c>
      <c r="L5579" s="27">
        <v>1</v>
      </c>
      <c r="M5579" s="27">
        <v>0</v>
      </c>
      <c r="N5579" s="27">
        <v>0</v>
      </c>
      <c r="O5579" s="27">
        <v>0</v>
      </c>
      <c r="P5579" s="27"/>
      <c r="Q5579" s="27"/>
      <c r="R5579" s="27">
        <v>0</v>
      </c>
      <c r="S5579" s="27">
        <v>1</v>
      </c>
      <c r="T5579" s="33">
        <v>1.1861288455441423</v>
      </c>
      <c r="U5579" s="27"/>
      <c r="V5579" s="27"/>
      <c r="W5579" s="27"/>
      <c r="X5579" s="27"/>
      <c r="Y5579" s="27"/>
      <c r="Z5579" s="27">
        <v>1</v>
      </c>
    </row>
    <row r="5580" spans="1:26">
      <c r="A5580" s="27">
        <v>1953</v>
      </c>
      <c r="B5580" t="s">
        <v>78</v>
      </c>
      <c r="C5580" s="27"/>
      <c r="D5580" s="27"/>
      <c r="E5580" s="27"/>
      <c r="F5580" s="27">
        <v>0</v>
      </c>
      <c r="G5580" s="27">
        <v>0</v>
      </c>
      <c r="H5580" s="27">
        <v>1</v>
      </c>
      <c r="I5580" s="27">
        <v>0</v>
      </c>
      <c r="J5580" s="27">
        <v>0</v>
      </c>
      <c r="K5580" s="27">
        <v>1</v>
      </c>
      <c r="L5580" s="27">
        <v>1</v>
      </c>
      <c r="M5580" s="27">
        <v>0</v>
      </c>
      <c r="N5580" s="27">
        <v>0</v>
      </c>
      <c r="O5580" s="27">
        <v>0</v>
      </c>
      <c r="P5580" s="27"/>
      <c r="Q5580" s="27"/>
      <c r="R5580" s="27">
        <v>0</v>
      </c>
      <c r="S5580" s="27">
        <v>1</v>
      </c>
      <c r="T5580" s="33">
        <v>1.1355764645766917</v>
      </c>
      <c r="U5580" s="27"/>
      <c r="V5580" s="27"/>
      <c r="W5580" s="27"/>
      <c r="X5580" s="27"/>
      <c r="Y5580" s="27"/>
      <c r="Z5580" s="27">
        <v>1</v>
      </c>
    </row>
    <row r="5581" spans="1:26">
      <c r="A5581" s="27">
        <v>1954</v>
      </c>
      <c r="B5581" t="s">
        <v>78</v>
      </c>
      <c r="C5581" s="27"/>
      <c r="D5581" s="27"/>
      <c r="E5581" s="27"/>
      <c r="F5581" s="27">
        <v>0</v>
      </c>
      <c r="G5581" s="27">
        <v>0</v>
      </c>
      <c r="H5581" s="27">
        <v>1</v>
      </c>
      <c r="I5581" s="27">
        <v>0</v>
      </c>
      <c r="J5581" s="27">
        <v>0</v>
      </c>
      <c r="K5581" s="27">
        <v>1</v>
      </c>
      <c r="L5581" s="27">
        <v>1</v>
      </c>
      <c r="M5581" s="27">
        <v>0</v>
      </c>
      <c r="N5581" s="27">
        <v>0</v>
      </c>
      <c r="O5581" s="27">
        <v>0</v>
      </c>
      <c r="P5581" s="27"/>
      <c r="Q5581" s="27"/>
      <c r="R5581" s="27">
        <v>0</v>
      </c>
      <c r="S5581" s="27">
        <v>1</v>
      </c>
      <c r="T5581" s="33">
        <v>1.2456557755316726</v>
      </c>
      <c r="U5581" s="27"/>
      <c r="V5581" s="27"/>
      <c r="W5581" s="27"/>
      <c r="X5581" s="27"/>
      <c r="Y5581" s="27"/>
      <c r="Z5581" s="27">
        <v>1</v>
      </c>
    </row>
    <row r="5582" spans="1:26">
      <c r="A5582" s="27">
        <v>1955</v>
      </c>
      <c r="B5582" t="s">
        <v>78</v>
      </c>
      <c r="C5582" s="27"/>
      <c r="D5582" s="27"/>
      <c r="E5582" s="27"/>
      <c r="F5582" s="27">
        <v>0</v>
      </c>
      <c r="G5582" s="27">
        <v>0</v>
      </c>
      <c r="H5582" s="27">
        <v>1</v>
      </c>
      <c r="I5582" s="27">
        <v>0</v>
      </c>
      <c r="J5582" s="27">
        <v>0</v>
      </c>
      <c r="K5582" s="27">
        <v>1</v>
      </c>
      <c r="L5582" s="27">
        <v>1</v>
      </c>
      <c r="M5582" s="27">
        <v>0</v>
      </c>
      <c r="N5582" s="27">
        <v>0</v>
      </c>
      <c r="O5582" s="27">
        <v>0</v>
      </c>
      <c r="P5582" s="27"/>
      <c r="Q5582" s="27"/>
      <c r="R5582" s="27">
        <v>0</v>
      </c>
      <c r="S5582" s="27">
        <v>1</v>
      </c>
      <c r="T5582" s="33">
        <v>1.2093425125419712</v>
      </c>
      <c r="U5582" s="27"/>
      <c r="V5582" s="27"/>
      <c r="W5582" s="27"/>
      <c r="X5582" s="27"/>
      <c r="Y5582" s="27"/>
      <c r="Z5582" s="27">
        <v>1</v>
      </c>
    </row>
    <row r="5583" spans="1:26">
      <c r="A5583" s="27">
        <v>1956</v>
      </c>
      <c r="B5583" t="s">
        <v>78</v>
      </c>
      <c r="C5583" s="27"/>
      <c r="D5583" s="27"/>
      <c r="E5583" s="27"/>
      <c r="F5583" s="27">
        <v>0</v>
      </c>
      <c r="G5583" s="27">
        <v>0</v>
      </c>
      <c r="H5583" s="27">
        <v>1</v>
      </c>
      <c r="I5583" s="27">
        <v>0</v>
      </c>
      <c r="J5583" s="27">
        <v>0</v>
      </c>
      <c r="K5583" s="27">
        <v>1</v>
      </c>
      <c r="L5583" s="27">
        <v>1</v>
      </c>
      <c r="M5583" s="27">
        <v>0</v>
      </c>
      <c r="N5583" s="27">
        <v>0</v>
      </c>
      <c r="O5583" s="27">
        <v>0</v>
      </c>
      <c r="P5583" s="27"/>
      <c r="Q5583" s="27"/>
      <c r="R5583" s="27">
        <v>0</v>
      </c>
      <c r="S5583" s="27">
        <v>1</v>
      </c>
      <c r="T5583" s="33">
        <v>1.188247729709901</v>
      </c>
      <c r="U5583" s="27"/>
      <c r="V5583" s="27"/>
      <c r="W5583" s="27"/>
      <c r="X5583" s="27"/>
      <c r="Y5583" s="27"/>
      <c r="Z5583" s="27">
        <v>1</v>
      </c>
    </row>
    <row r="5584" spans="1:26">
      <c r="A5584" s="27">
        <v>1957</v>
      </c>
      <c r="B5584" t="s">
        <v>78</v>
      </c>
      <c r="C5584" s="27"/>
      <c r="D5584" s="27"/>
      <c r="E5584" s="27"/>
      <c r="F5584" s="27">
        <v>0</v>
      </c>
      <c r="G5584" s="27">
        <v>0</v>
      </c>
      <c r="H5584" s="27">
        <v>1</v>
      </c>
      <c r="I5584" s="27">
        <v>0</v>
      </c>
      <c r="J5584" s="27">
        <v>0</v>
      </c>
      <c r="K5584" s="27">
        <v>1</v>
      </c>
      <c r="L5584" s="27">
        <v>1</v>
      </c>
      <c r="M5584" s="27">
        <v>0</v>
      </c>
      <c r="N5584" s="27">
        <v>0</v>
      </c>
      <c r="O5584" s="27">
        <v>0</v>
      </c>
      <c r="P5584" s="27"/>
      <c r="Q5584" s="27"/>
      <c r="R5584" s="27">
        <v>0</v>
      </c>
      <c r="S5584" s="27">
        <v>1</v>
      </c>
      <c r="T5584" s="33">
        <v>1.1056830722153153</v>
      </c>
      <c r="U5584" s="27"/>
      <c r="V5584" s="27"/>
      <c r="W5584" s="27"/>
      <c r="X5584" s="27"/>
      <c r="Y5584" s="27"/>
      <c r="Z5584" s="27">
        <v>1</v>
      </c>
    </row>
    <row r="5585" spans="1:26">
      <c r="A5585" s="27">
        <v>1958</v>
      </c>
      <c r="B5585" t="s">
        <v>78</v>
      </c>
      <c r="C5585" s="27"/>
      <c r="D5585" s="27"/>
      <c r="E5585" s="27"/>
      <c r="F5585" s="27">
        <v>0</v>
      </c>
      <c r="G5585" s="27">
        <v>0</v>
      </c>
      <c r="H5585" s="27">
        <v>1</v>
      </c>
      <c r="I5585" s="27">
        <v>0</v>
      </c>
      <c r="J5585" s="27">
        <v>0</v>
      </c>
      <c r="K5585" s="27">
        <v>1</v>
      </c>
      <c r="L5585" s="27">
        <v>1</v>
      </c>
      <c r="M5585" s="27">
        <v>0</v>
      </c>
      <c r="N5585" s="27">
        <v>0</v>
      </c>
      <c r="O5585" s="27">
        <v>0</v>
      </c>
      <c r="P5585" s="27"/>
      <c r="Q5585" s="27"/>
      <c r="R5585" s="27">
        <v>0</v>
      </c>
      <c r="S5585" s="27">
        <v>1</v>
      </c>
      <c r="T5585" s="33">
        <v>1.0176220702015186</v>
      </c>
      <c r="U5585" s="27"/>
      <c r="V5585" s="27"/>
      <c r="W5585" s="27"/>
      <c r="X5585" s="27"/>
      <c r="Y5585" s="27"/>
      <c r="Z5585" s="27">
        <v>1</v>
      </c>
    </row>
    <row r="5586" spans="1:26">
      <c r="A5586" s="27">
        <v>1959</v>
      </c>
      <c r="B5586" t="s">
        <v>78</v>
      </c>
      <c r="C5586" s="27"/>
      <c r="D5586" s="27"/>
      <c r="E5586" s="27"/>
      <c r="F5586" s="27">
        <v>0</v>
      </c>
      <c r="G5586" s="27">
        <v>0</v>
      </c>
      <c r="H5586" s="27">
        <v>1</v>
      </c>
      <c r="I5586" s="27">
        <v>0</v>
      </c>
      <c r="J5586" s="27">
        <v>0</v>
      </c>
      <c r="K5586" s="27">
        <v>1</v>
      </c>
      <c r="L5586" s="27">
        <v>1</v>
      </c>
      <c r="M5586" s="27">
        <v>0</v>
      </c>
      <c r="N5586" s="27">
        <v>0</v>
      </c>
      <c r="O5586" s="27">
        <v>0</v>
      </c>
      <c r="P5586" s="27"/>
      <c r="Q5586" s="27"/>
      <c r="R5586" s="27">
        <v>0</v>
      </c>
      <c r="S5586" s="27">
        <v>1</v>
      </c>
      <c r="T5586" s="33">
        <v>1.0157995537348996</v>
      </c>
      <c r="U5586" s="27"/>
      <c r="V5586" s="27"/>
      <c r="W5586" s="27"/>
      <c r="X5586" s="27"/>
      <c r="Y5586" s="27"/>
      <c r="Z5586" s="27">
        <v>1</v>
      </c>
    </row>
    <row r="5587" spans="1:26">
      <c r="A5587" s="27">
        <v>1960</v>
      </c>
      <c r="B5587" t="s">
        <v>78</v>
      </c>
      <c r="C5587" s="27"/>
      <c r="D5587" s="27"/>
      <c r="E5587" s="27"/>
      <c r="F5587" s="27">
        <v>0</v>
      </c>
      <c r="G5587" s="27">
        <v>0</v>
      </c>
      <c r="H5587" s="27">
        <v>1</v>
      </c>
      <c r="I5587" s="27">
        <v>0</v>
      </c>
      <c r="J5587" s="27">
        <v>0</v>
      </c>
      <c r="K5587" s="27">
        <v>1</v>
      </c>
      <c r="L5587" s="27">
        <v>1</v>
      </c>
      <c r="M5587" s="27">
        <v>0</v>
      </c>
      <c r="N5587" s="27">
        <v>0</v>
      </c>
      <c r="O5587" s="27">
        <v>0</v>
      </c>
      <c r="P5587" s="27"/>
      <c r="Q5587" s="27">
        <v>2571908062.0769229</v>
      </c>
      <c r="R5587" s="27">
        <v>0</v>
      </c>
      <c r="S5587" s="27">
        <v>1</v>
      </c>
      <c r="T5587" s="33">
        <v>0.99364431383616725</v>
      </c>
      <c r="U5587" s="27"/>
      <c r="V5587" s="27"/>
      <c r="W5587" s="27"/>
      <c r="X5587" s="27"/>
      <c r="Y5587" s="27"/>
      <c r="Z5587" s="27">
        <v>1</v>
      </c>
    </row>
    <row r="5588" spans="1:26">
      <c r="A5588" s="27">
        <v>1961</v>
      </c>
      <c r="B5588" t="s">
        <v>78</v>
      </c>
      <c r="C5588" s="27"/>
      <c r="D5588" s="27"/>
      <c r="E5588" s="27"/>
      <c r="F5588" s="27">
        <v>0</v>
      </c>
      <c r="G5588" s="27">
        <v>0</v>
      </c>
      <c r="H5588" s="27">
        <v>1</v>
      </c>
      <c r="I5588" s="27">
        <v>0</v>
      </c>
      <c r="J5588" s="27">
        <v>0</v>
      </c>
      <c r="K5588" s="27">
        <v>1</v>
      </c>
      <c r="L5588" s="27">
        <v>1</v>
      </c>
      <c r="M5588" s="27">
        <v>0</v>
      </c>
      <c r="N5588" s="27">
        <v>0</v>
      </c>
      <c r="O5588" s="27">
        <v>0</v>
      </c>
      <c r="P5588" s="27"/>
      <c r="Q5588" s="27">
        <v>2899654840.3656344</v>
      </c>
      <c r="R5588" s="27">
        <v>0</v>
      </c>
      <c r="S5588" s="27">
        <v>1</v>
      </c>
      <c r="T5588" s="33">
        <v>0.97346733996739376</v>
      </c>
      <c r="U5588" s="27"/>
      <c r="V5588" s="27"/>
      <c r="W5588" s="27"/>
      <c r="X5588" s="27"/>
      <c r="Y5588" s="27"/>
      <c r="Z5588" s="27">
        <v>1</v>
      </c>
    </row>
    <row r="5589" spans="1:26">
      <c r="A5589" s="27">
        <v>1962</v>
      </c>
      <c r="B5589" t="s">
        <v>78</v>
      </c>
      <c r="C5589" s="27"/>
      <c r="D5589" s="27"/>
      <c r="E5589" s="27"/>
      <c r="F5589" s="27">
        <v>0</v>
      </c>
      <c r="G5589" s="27">
        <v>0</v>
      </c>
      <c r="H5589" s="27">
        <v>1</v>
      </c>
      <c r="I5589" s="27">
        <v>0</v>
      </c>
      <c r="J5589" s="27">
        <v>0</v>
      </c>
      <c r="K5589" s="27">
        <v>1</v>
      </c>
      <c r="L5589" s="27">
        <v>1</v>
      </c>
      <c r="M5589" s="27">
        <v>0</v>
      </c>
      <c r="N5589" s="27">
        <v>0</v>
      </c>
      <c r="O5589" s="27">
        <v>0</v>
      </c>
      <c r="P5589" s="27"/>
      <c r="Q5589" s="27">
        <v>3286773187.8768654</v>
      </c>
      <c r="R5589" s="27">
        <v>0</v>
      </c>
      <c r="S5589" s="27">
        <v>1</v>
      </c>
      <c r="T5589" s="33">
        <v>0.97699079984331827</v>
      </c>
      <c r="U5589" s="27"/>
      <c r="V5589" s="27"/>
      <c r="W5589" s="27"/>
      <c r="X5589" s="27"/>
      <c r="Y5589" s="27"/>
      <c r="Z5589" s="27">
        <v>1</v>
      </c>
    </row>
    <row r="5590" spans="1:26">
      <c r="A5590" s="27">
        <v>1963</v>
      </c>
      <c r="B5590" t="s">
        <v>78</v>
      </c>
      <c r="C5590" s="27"/>
      <c r="D5590" s="27"/>
      <c r="E5590" s="27"/>
      <c r="F5590" s="27">
        <v>0</v>
      </c>
      <c r="G5590" s="27">
        <v>0</v>
      </c>
      <c r="H5590" s="27">
        <v>1</v>
      </c>
      <c r="I5590" s="27">
        <v>0</v>
      </c>
      <c r="J5590" s="27">
        <v>0</v>
      </c>
      <c r="K5590" s="27">
        <v>1</v>
      </c>
      <c r="L5590" s="27">
        <v>1</v>
      </c>
      <c r="M5590" s="27">
        <v>0</v>
      </c>
      <c r="N5590" s="27">
        <v>0</v>
      </c>
      <c r="O5590" s="27">
        <v>0</v>
      </c>
      <c r="P5590" s="27"/>
      <c r="Q5590" s="27">
        <v>3600957771.1529856</v>
      </c>
      <c r="R5590" s="27">
        <v>0</v>
      </c>
      <c r="S5590" s="27">
        <v>1</v>
      </c>
      <c r="T5590" s="33">
        <v>0.98866747285419376</v>
      </c>
      <c r="U5590" s="27"/>
      <c r="V5590" s="27"/>
      <c r="W5590" s="27"/>
      <c r="X5590" s="27"/>
      <c r="Y5590" s="27"/>
      <c r="Z5590" s="27">
        <v>1</v>
      </c>
    </row>
    <row r="5591" spans="1:26">
      <c r="A5591" s="27">
        <v>1964</v>
      </c>
      <c r="B5591" t="s">
        <v>78</v>
      </c>
      <c r="C5591" s="27"/>
      <c r="D5591" s="27"/>
      <c r="E5591" s="27"/>
      <c r="F5591" s="27">
        <v>0</v>
      </c>
      <c r="G5591" s="27">
        <v>0</v>
      </c>
      <c r="H5591" s="27">
        <v>1</v>
      </c>
      <c r="I5591" s="27">
        <v>0</v>
      </c>
      <c r="J5591" s="27">
        <v>0</v>
      </c>
      <c r="K5591" s="27">
        <v>1</v>
      </c>
      <c r="L5591" s="27">
        <v>1</v>
      </c>
      <c r="M5591" s="27">
        <v>0</v>
      </c>
      <c r="N5591" s="27">
        <v>0</v>
      </c>
      <c r="O5591" s="27">
        <v>0</v>
      </c>
      <c r="P5591" s="27"/>
      <c r="Q5591" s="27">
        <v>4356913870.2350378</v>
      </c>
      <c r="R5591" s="27">
        <v>0</v>
      </c>
      <c r="S5591" s="27">
        <v>1</v>
      </c>
      <c r="T5591" s="33">
        <v>1.0337554660061781</v>
      </c>
      <c r="U5591" s="27"/>
      <c r="V5591" s="27"/>
      <c r="W5591" s="27"/>
      <c r="X5591" s="27"/>
      <c r="Y5591" s="27"/>
      <c r="Z5591" s="27">
        <v>1</v>
      </c>
    </row>
    <row r="5592" spans="1:26">
      <c r="A5592" s="27">
        <v>1965</v>
      </c>
      <c r="B5592" t="s">
        <v>78</v>
      </c>
      <c r="C5592" s="27"/>
      <c r="D5592" s="27"/>
      <c r="E5592" s="27"/>
      <c r="F5592" s="27">
        <v>0</v>
      </c>
      <c r="G5592" s="27">
        <v>0</v>
      </c>
      <c r="H5592" s="27">
        <v>1</v>
      </c>
      <c r="I5592" s="27">
        <v>0</v>
      </c>
      <c r="J5592" s="27">
        <v>0</v>
      </c>
      <c r="K5592" s="27">
        <v>1</v>
      </c>
      <c r="L5592" s="27">
        <v>1</v>
      </c>
      <c r="M5592" s="27">
        <v>0</v>
      </c>
      <c r="N5592" s="27">
        <v>0</v>
      </c>
      <c r="O5592" s="27">
        <v>0</v>
      </c>
      <c r="P5592" s="27"/>
      <c r="Q5592" s="27">
        <v>5166861068.4216413</v>
      </c>
      <c r="R5592" s="27">
        <v>0</v>
      </c>
      <c r="S5592" s="27">
        <v>1</v>
      </c>
      <c r="T5592" s="33">
        <v>1.0227515959565798</v>
      </c>
      <c r="U5592" s="27"/>
      <c r="V5592" s="27"/>
      <c r="W5592" s="27"/>
      <c r="X5592" s="27"/>
      <c r="Y5592" s="27"/>
      <c r="Z5592" s="27">
        <v>1</v>
      </c>
    </row>
    <row r="5593" spans="1:26">
      <c r="A5593" s="27">
        <v>1966</v>
      </c>
      <c r="B5593" t="s">
        <v>78</v>
      </c>
      <c r="C5593" s="27"/>
      <c r="D5593" s="27"/>
      <c r="E5593" s="27"/>
      <c r="F5593" s="27">
        <v>0</v>
      </c>
      <c r="G5593" s="27">
        <v>0</v>
      </c>
      <c r="H5593" s="27">
        <v>1</v>
      </c>
      <c r="I5593" s="27">
        <v>0</v>
      </c>
      <c r="J5593" s="27">
        <v>0</v>
      </c>
      <c r="K5593" s="27">
        <v>1</v>
      </c>
      <c r="L5593" s="27">
        <v>1</v>
      </c>
      <c r="M5593" s="27">
        <v>0</v>
      </c>
      <c r="N5593" s="27">
        <v>0</v>
      </c>
      <c r="O5593" s="27">
        <v>0</v>
      </c>
      <c r="P5593" s="27"/>
      <c r="Q5593" s="27">
        <v>6113607728.1566792</v>
      </c>
      <c r="R5593" s="27">
        <v>0</v>
      </c>
      <c r="S5593" s="27">
        <v>1</v>
      </c>
      <c r="T5593" s="33">
        <v>1.060453919000093</v>
      </c>
      <c r="U5593" s="27"/>
      <c r="V5593" s="27"/>
      <c r="W5593" s="27"/>
      <c r="X5593" s="27"/>
      <c r="Y5593" s="27"/>
      <c r="Z5593" s="27">
        <v>1</v>
      </c>
    </row>
    <row r="5594" spans="1:26">
      <c r="A5594" s="27">
        <v>1967</v>
      </c>
      <c r="B5594" t="s">
        <v>78</v>
      </c>
      <c r="C5594" s="27"/>
      <c r="D5594" s="27"/>
      <c r="E5594" s="27"/>
      <c r="F5594" s="27">
        <v>0</v>
      </c>
      <c r="G5594" s="27">
        <v>0</v>
      </c>
      <c r="H5594" s="27">
        <v>1</v>
      </c>
      <c r="I5594" s="27">
        <v>0</v>
      </c>
      <c r="J5594" s="27">
        <v>0</v>
      </c>
      <c r="K5594" s="27">
        <v>1</v>
      </c>
      <c r="L5594" s="27">
        <v>1</v>
      </c>
      <c r="M5594" s="27">
        <v>0</v>
      </c>
      <c r="N5594" s="27">
        <v>0</v>
      </c>
      <c r="O5594" s="27">
        <v>0</v>
      </c>
      <c r="P5594" s="27"/>
      <c r="Q5594" s="27">
        <v>6204253758.5761585</v>
      </c>
      <c r="R5594" s="27">
        <v>0</v>
      </c>
      <c r="S5594" s="27">
        <v>1</v>
      </c>
      <c r="T5594" s="33">
        <v>1.0100991944882907</v>
      </c>
      <c r="U5594" s="27"/>
      <c r="V5594" s="27"/>
      <c r="W5594" s="27"/>
      <c r="X5594" s="27"/>
      <c r="Y5594" s="27"/>
      <c r="Z5594" s="27">
        <v>1</v>
      </c>
    </row>
    <row r="5595" spans="1:26">
      <c r="A5595" s="27">
        <v>1968</v>
      </c>
      <c r="B5595" t="s">
        <v>78</v>
      </c>
      <c r="C5595" s="27"/>
      <c r="D5595" s="27"/>
      <c r="E5595" s="27"/>
      <c r="F5595" s="27">
        <v>0</v>
      </c>
      <c r="G5595" s="27">
        <v>0</v>
      </c>
      <c r="H5595" s="27">
        <v>1</v>
      </c>
      <c r="I5595" s="27">
        <v>0</v>
      </c>
      <c r="J5595" s="27">
        <v>0</v>
      </c>
      <c r="K5595" s="27">
        <v>1</v>
      </c>
      <c r="L5595" s="27">
        <v>1</v>
      </c>
      <c r="M5595" s="27">
        <v>0</v>
      </c>
      <c r="N5595" s="27">
        <v>0</v>
      </c>
      <c r="O5595" s="27">
        <v>0</v>
      </c>
      <c r="P5595" s="27"/>
      <c r="Q5595" s="27">
        <v>5736083835.2248058</v>
      </c>
      <c r="R5595" s="27">
        <v>0</v>
      </c>
      <c r="S5595" s="27">
        <v>1</v>
      </c>
      <c r="T5595" s="33">
        <v>0.99765870157012104</v>
      </c>
      <c r="U5595" s="27"/>
      <c r="V5595" s="27"/>
      <c r="W5595" s="27"/>
      <c r="X5595" s="27"/>
      <c r="Y5595" s="27"/>
      <c r="Z5595" s="27">
        <v>1</v>
      </c>
    </row>
    <row r="5596" spans="1:26">
      <c r="A5596" s="27">
        <v>1969</v>
      </c>
      <c r="B5596" t="s">
        <v>78</v>
      </c>
      <c r="C5596" s="27"/>
      <c r="D5596" s="27"/>
      <c r="E5596" s="27"/>
      <c r="F5596" s="27">
        <v>0</v>
      </c>
      <c r="G5596" s="27">
        <v>0</v>
      </c>
      <c r="H5596" s="27">
        <v>1</v>
      </c>
      <c r="I5596" s="27">
        <v>0</v>
      </c>
      <c r="J5596" s="27">
        <v>0</v>
      </c>
      <c r="K5596" s="27">
        <v>1</v>
      </c>
      <c r="L5596" s="27">
        <v>1</v>
      </c>
      <c r="M5596" s="27">
        <v>0</v>
      </c>
      <c r="N5596" s="27">
        <v>0</v>
      </c>
      <c r="O5596" s="27">
        <v>0</v>
      </c>
      <c r="P5596" s="27"/>
      <c r="Q5596" s="27">
        <v>6420909789.6382418</v>
      </c>
      <c r="R5596" s="27">
        <v>0</v>
      </c>
      <c r="S5596" s="27">
        <v>1</v>
      </c>
      <c r="T5596" s="33">
        <v>1.0058077459461789</v>
      </c>
      <c r="U5596" s="27"/>
      <c r="V5596" s="27"/>
      <c r="W5596" s="27"/>
      <c r="X5596" s="27"/>
      <c r="Y5596" s="27"/>
      <c r="Z5596" s="27">
        <v>1</v>
      </c>
    </row>
    <row r="5597" spans="1:26">
      <c r="A5597" s="27">
        <v>1970</v>
      </c>
      <c r="B5597" t="s">
        <v>78</v>
      </c>
      <c r="C5597" s="27"/>
      <c r="D5597" s="27"/>
      <c r="E5597" s="27"/>
      <c r="F5597" s="27">
        <v>0</v>
      </c>
      <c r="G5597" s="27">
        <v>0</v>
      </c>
      <c r="H5597" s="27">
        <v>1</v>
      </c>
      <c r="I5597" s="27">
        <v>0</v>
      </c>
      <c r="J5597" s="27">
        <v>0</v>
      </c>
      <c r="K5597" s="27">
        <v>1</v>
      </c>
      <c r="L5597" s="27">
        <v>1</v>
      </c>
      <c r="M5597" s="27">
        <v>0</v>
      </c>
      <c r="N5597" s="27">
        <v>0</v>
      </c>
      <c r="O5597" s="27">
        <v>0</v>
      </c>
      <c r="P5597" s="27"/>
      <c r="Q5597" s="27">
        <v>7432223176.7726097</v>
      </c>
      <c r="R5597" s="27">
        <v>0</v>
      </c>
      <c r="S5597" s="27">
        <v>1</v>
      </c>
      <c r="T5597" s="33">
        <v>1</v>
      </c>
      <c r="U5597" s="27">
        <v>9900000</v>
      </c>
      <c r="V5597" s="27">
        <v>124631000</v>
      </c>
      <c r="W5597" s="27">
        <v>0</v>
      </c>
      <c r="X5597" s="27"/>
      <c r="Y5597" s="27">
        <v>0</v>
      </c>
      <c r="Z5597" s="27">
        <v>1</v>
      </c>
    </row>
    <row r="5598" spans="1:26">
      <c r="A5598" s="27">
        <v>1971</v>
      </c>
      <c r="B5598" t="s">
        <v>78</v>
      </c>
      <c r="C5598" s="27"/>
      <c r="D5598" s="27"/>
      <c r="E5598" s="27"/>
      <c r="F5598" s="27">
        <v>42000000</v>
      </c>
      <c r="G5598" s="27">
        <v>0</v>
      </c>
      <c r="H5598" s="27">
        <v>1</v>
      </c>
      <c r="I5598" s="27">
        <v>0</v>
      </c>
      <c r="J5598" s="27">
        <v>0</v>
      </c>
      <c r="K5598" s="27">
        <v>1</v>
      </c>
      <c r="L5598" s="27">
        <v>1</v>
      </c>
      <c r="M5598" s="27">
        <v>0</v>
      </c>
      <c r="N5598" s="27">
        <v>0</v>
      </c>
      <c r="O5598" s="27">
        <v>0</v>
      </c>
      <c r="P5598" s="27"/>
      <c r="Q5598" s="27">
        <v>8289582883.5012655</v>
      </c>
      <c r="R5598" s="27">
        <v>1</v>
      </c>
      <c r="S5598" s="27">
        <v>1</v>
      </c>
      <c r="T5598" s="33">
        <v>0.92761372871024128</v>
      </c>
      <c r="U5598" s="27">
        <v>3550239</v>
      </c>
      <c r="V5598" s="27">
        <v>129268000</v>
      </c>
      <c r="W5598" s="27">
        <v>0</v>
      </c>
      <c r="X5598" s="27"/>
      <c r="Y5598" s="27">
        <v>0</v>
      </c>
      <c r="Z5598" s="27">
        <v>1</v>
      </c>
    </row>
    <row r="5599" spans="1:26">
      <c r="A5599" s="27">
        <v>1972</v>
      </c>
      <c r="B5599" t="s">
        <v>78</v>
      </c>
      <c r="C5599" s="27"/>
      <c r="D5599" s="27"/>
      <c r="E5599" s="27"/>
      <c r="F5599" s="27">
        <v>0</v>
      </c>
      <c r="G5599" s="27">
        <v>0</v>
      </c>
      <c r="H5599" s="27">
        <v>1</v>
      </c>
      <c r="I5599" s="27">
        <v>0</v>
      </c>
      <c r="J5599" s="27">
        <v>0</v>
      </c>
      <c r="K5599" s="27">
        <v>1</v>
      </c>
      <c r="L5599" s="27">
        <v>1</v>
      </c>
      <c r="M5599" s="27">
        <v>0</v>
      </c>
      <c r="N5599" s="27">
        <v>0</v>
      </c>
      <c r="O5599" s="27">
        <v>0</v>
      </c>
      <c r="P5599" s="27"/>
      <c r="Q5599" s="27">
        <v>9189413409.0129204</v>
      </c>
      <c r="R5599" s="27">
        <v>1</v>
      </c>
      <c r="S5599" s="27">
        <v>1</v>
      </c>
      <c r="T5599" s="33">
        <v>0.92122545142259926</v>
      </c>
      <c r="U5599" s="27">
        <v>33385275</v>
      </c>
      <c r="V5599" s="27">
        <v>131310000</v>
      </c>
      <c r="W5599" s="27">
        <v>0</v>
      </c>
      <c r="X5599" s="27"/>
      <c r="Y5599" s="27">
        <v>150700000</v>
      </c>
      <c r="Z5599" s="27">
        <v>1</v>
      </c>
    </row>
    <row r="5600" spans="1:26">
      <c r="A5600" s="27">
        <v>1973</v>
      </c>
      <c r="B5600" t="s">
        <v>78</v>
      </c>
      <c r="C5600" s="27"/>
      <c r="D5600" s="27"/>
      <c r="E5600" s="27"/>
      <c r="F5600" s="27">
        <v>0</v>
      </c>
      <c r="G5600" s="27">
        <v>0</v>
      </c>
      <c r="H5600" s="27">
        <v>1</v>
      </c>
      <c r="I5600" s="27">
        <v>0</v>
      </c>
      <c r="J5600" s="27">
        <v>0</v>
      </c>
      <c r="K5600" s="27">
        <v>1</v>
      </c>
      <c r="L5600" s="27">
        <v>1</v>
      </c>
      <c r="M5600" s="27">
        <v>0</v>
      </c>
      <c r="N5600" s="27">
        <v>0</v>
      </c>
      <c r="O5600" s="27">
        <v>0</v>
      </c>
      <c r="P5600" s="27"/>
      <c r="Q5600" s="27">
        <v>10994381894.798449</v>
      </c>
      <c r="R5600" s="27">
        <v>1</v>
      </c>
      <c r="S5600" s="27">
        <v>1</v>
      </c>
      <c r="T5600" s="33">
        <v>1.2798279189511945</v>
      </c>
      <c r="U5600" s="27">
        <v>16455296</v>
      </c>
      <c r="V5600" s="27">
        <v>131701000</v>
      </c>
      <c r="W5600" s="27">
        <v>0</v>
      </c>
      <c r="X5600" s="27"/>
      <c r="Y5600" s="27">
        <v>628000000</v>
      </c>
      <c r="Z5600" s="27">
        <v>1</v>
      </c>
    </row>
    <row r="5601" spans="1:26">
      <c r="A5601" s="27">
        <v>1974</v>
      </c>
      <c r="B5601" t="s">
        <v>78</v>
      </c>
      <c r="C5601" s="27"/>
      <c r="D5601" s="27"/>
      <c r="E5601" s="27"/>
      <c r="F5601" s="27">
        <v>0</v>
      </c>
      <c r="G5601" s="27">
        <v>0</v>
      </c>
      <c r="H5601" s="27">
        <v>1</v>
      </c>
      <c r="I5601" s="27">
        <v>0</v>
      </c>
      <c r="J5601" s="27">
        <v>0</v>
      </c>
      <c r="K5601" s="27">
        <v>1</v>
      </c>
      <c r="L5601" s="27">
        <v>1</v>
      </c>
      <c r="M5601" s="27">
        <v>0</v>
      </c>
      <c r="N5601" s="27">
        <v>0</v>
      </c>
      <c r="O5601" s="27">
        <v>0</v>
      </c>
      <c r="P5601" s="27"/>
      <c r="Q5601" s="27">
        <v>13858441211.219614</v>
      </c>
      <c r="R5601" s="27">
        <v>1</v>
      </c>
      <c r="S5601" s="27">
        <v>1</v>
      </c>
      <c r="T5601" s="33">
        <v>1.2793035310212315</v>
      </c>
      <c r="U5601" s="27">
        <v>0</v>
      </c>
      <c r="V5601" s="27">
        <v>131693000</v>
      </c>
      <c r="W5601" s="27">
        <v>0</v>
      </c>
      <c r="X5601" s="27"/>
      <c r="Y5601" s="27">
        <v>362000000</v>
      </c>
      <c r="Z5601" s="27">
        <v>1</v>
      </c>
    </row>
    <row r="5602" spans="1:26">
      <c r="A5602" s="27">
        <v>1975</v>
      </c>
      <c r="B5602" t="s">
        <v>78</v>
      </c>
      <c r="C5602" s="27"/>
      <c r="D5602" s="27"/>
      <c r="E5602" s="27"/>
      <c r="F5602" s="27">
        <v>0</v>
      </c>
      <c r="G5602" s="27">
        <v>0</v>
      </c>
      <c r="H5602" s="27">
        <v>1</v>
      </c>
      <c r="I5602" s="27">
        <v>0</v>
      </c>
      <c r="J5602" s="27">
        <v>0</v>
      </c>
      <c r="K5602" s="27">
        <v>1</v>
      </c>
      <c r="L5602" s="27">
        <v>1</v>
      </c>
      <c r="M5602" s="27">
        <v>0</v>
      </c>
      <c r="N5602" s="27">
        <v>0</v>
      </c>
      <c r="O5602" s="27">
        <v>0</v>
      </c>
      <c r="P5602" s="27"/>
      <c r="Q5602" s="27">
        <v>16877163792.128368</v>
      </c>
      <c r="R5602" s="27">
        <v>1</v>
      </c>
      <c r="S5602" s="27">
        <v>1</v>
      </c>
      <c r="T5602" s="33">
        <v>0.94696688960437181</v>
      </c>
      <c r="U5602" s="27">
        <v>0</v>
      </c>
      <c r="V5602" s="27">
        <v>137806000</v>
      </c>
      <c r="W5602" s="27">
        <v>0</v>
      </c>
      <c r="X5602" s="27"/>
      <c r="Y5602" s="27">
        <v>470000000</v>
      </c>
      <c r="Z5602" s="27">
        <v>1</v>
      </c>
    </row>
    <row r="5603" spans="1:26">
      <c r="A5603" s="27">
        <v>1976</v>
      </c>
      <c r="B5603" t="s">
        <v>78</v>
      </c>
      <c r="C5603" s="27"/>
      <c r="D5603" s="27"/>
      <c r="E5603" s="27"/>
      <c r="F5603" s="27">
        <v>0</v>
      </c>
      <c r="G5603" s="27">
        <v>0</v>
      </c>
      <c r="H5603" s="27">
        <v>1</v>
      </c>
      <c r="I5603" s="27">
        <v>0</v>
      </c>
      <c r="J5603" s="27">
        <v>0</v>
      </c>
      <c r="K5603" s="27">
        <v>1</v>
      </c>
      <c r="L5603" s="27">
        <v>1</v>
      </c>
      <c r="M5603" s="27">
        <v>0</v>
      </c>
      <c r="N5603" s="27">
        <v>0</v>
      </c>
      <c r="O5603" s="27">
        <v>0</v>
      </c>
      <c r="P5603" s="27"/>
      <c r="Q5603" s="27">
        <v>15947709379.650707</v>
      </c>
      <c r="R5603" s="27">
        <v>1</v>
      </c>
      <c r="S5603" s="27">
        <v>1</v>
      </c>
      <c r="T5603" s="33">
        <v>1.0219497573337515</v>
      </c>
      <c r="U5603" s="27">
        <v>184440512.5</v>
      </c>
      <c r="V5603" s="27">
        <v>148001000</v>
      </c>
      <c r="W5603" s="27">
        <v>0</v>
      </c>
      <c r="X5603" s="27"/>
      <c r="Y5603" s="27">
        <v>350000000</v>
      </c>
      <c r="Z5603" s="27">
        <v>1</v>
      </c>
    </row>
    <row r="5604" spans="1:26">
      <c r="A5604" s="27">
        <v>1977</v>
      </c>
      <c r="B5604" t="s">
        <v>78</v>
      </c>
      <c r="C5604" s="27"/>
      <c r="D5604" s="27"/>
      <c r="E5604" s="27"/>
      <c r="F5604" s="27">
        <v>0</v>
      </c>
      <c r="G5604" s="27">
        <v>0</v>
      </c>
      <c r="H5604" s="27">
        <v>1</v>
      </c>
      <c r="I5604" s="27">
        <v>0</v>
      </c>
      <c r="J5604" s="27">
        <v>0</v>
      </c>
      <c r="K5604" s="27">
        <v>1</v>
      </c>
      <c r="L5604" s="27">
        <v>1</v>
      </c>
      <c r="M5604" s="27">
        <v>0</v>
      </c>
      <c r="N5604" s="27">
        <v>0</v>
      </c>
      <c r="O5604" s="27">
        <v>0</v>
      </c>
      <c r="P5604" s="27"/>
      <c r="Q5604" s="27">
        <v>14620386673.854416</v>
      </c>
      <c r="R5604" s="27">
        <v>0</v>
      </c>
      <c r="S5604" s="27">
        <v>1</v>
      </c>
      <c r="T5604" s="33">
        <v>1.0409624303569636</v>
      </c>
      <c r="U5604" s="27">
        <v>204982312.5</v>
      </c>
      <c r="V5604" s="27">
        <v>170978000</v>
      </c>
      <c r="W5604" s="27">
        <v>0</v>
      </c>
      <c r="X5604" s="27"/>
      <c r="Y5604" s="27">
        <v>91000000</v>
      </c>
      <c r="Z5604" s="27">
        <v>1</v>
      </c>
    </row>
    <row r="5605" spans="1:26">
      <c r="A5605" s="27">
        <v>1978</v>
      </c>
      <c r="B5605" t="s">
        <v>78</v>
      </c>
      <c r="C5605" s="27"/>
      <c r="D5605" s="27"/>
      <c r="E5605" s="27"/>
      <c r="F5605" s="27">
        <v>0</v>
      </c>
      <c r="G5605" s="27">
        <v>0</v>
      </c>
      <c r="H5605" s="27">
        <v>1</v>
      </c>
      <c r="I5605" s="27">
        <v>0</v>
      </c>
      <c r="J5605" s="27">
        <v>0</v>
      </c>
      <c r="K5605" s="27">
        <v>1</v>
      </c>
      <c r="L5605" s="27">
        <v>1</v>
      </c>
      <c r="M5605" s="27">
        <v>0</v>
      </c>
      <c r="N5605" s="27">
        <v>0</v>
      </c>
      <c r="O5605" s="27">
        <v>0</v>
      </c>
      <c r="P5605" s="27"/>
      <c r="Q5605" s="27">
        <v>12495779622.071018</v>
      </c>
      <c r="R5605" s="27">
        <v>0</v>
      </c>
      <c r="S5605" s="27">
        <v>1</v>
      </c>
      <c r="T5605" s="33">
        <v>0.91734575384516981</v>
      </c>
      <c r="U5605" s="27">
        <v>333631491.10000002</v>
      </c>
      <c r="V5605" s="27">
        <v>185639000</v>
      </c>
      <c r="W5605" s="27">
        <v>0</v>
      </c>
      <c r="X5605" s="27"/>
      <c r="Y5605" s="27">
        <v>0</v>
      </c>
      <c r="Z5605" s="27">
        <v>1</v>
      </c>
    </row>
    <row r="5606" spans="1:26">
      <c r="A5606" s="27">
        <v>1979</v>
      </c>
      <c r="B5606" t="s">
        <v>78</v>
      </c>
      <c r="C5606" s="27"/>
      <c r="D5606" s="27"/>
      <c r="E5606" s="27"/>
      <c r="F5606" s="27">
        <v>0</v>
      </c>
      <c r="G5606" s="27">
        <v>0</v>
      </c>
      <c r="H5606" s="27">
        <v>1</v>
      </c>
      <c r="I5606" s="27">
        <v>0</v>
      </c>
      <c r="J5606" s="27">
        <v>0</v>
      </c>
      <c r="K5606" s="27">
        <v>1</v>
      </c>
      <c r="L5606" s="27">
        <v>1</v>
      </c>
      <c r="M5606" s="27">
        <v>0</v>
      </c>
      <c r="N5606" s="27">
        <v>0</v>
      </c>
      <c r="O5606" s="27">
        <v>0</v>
      </c>
      <c r="P5606" s="27"/>
      <c r="Q5606" s="27">
        <v>15962459447.216827</v>
      </c>
      <c r="R5606" s="27">
        <v>0</v>
      </c>
      <c r="S5606" s="27">
        <v>1</v>
      </c>
      <c r="T5606" s="33">
        <v>0.9810294585578897</v>
      </c>
      <c r="U5606" s="27">
        <v>491548516.19999999</v>
      </c>
      <c r="V5606" s="27">
        <v>234651000</v>
      </c>
      <c r="W5606" s="27">
        <v>0</v>
      </c>
      <c r="X5606" s="27"/>
      <c r="Y5606" s="27">
        <v>525400000</v>
      </c>
      <c r="Z5606" s="27">
        <v>1</v>
      </c>
    </row>
    <row r="5607" spans="1:26">
      <c r="A5607" s="27">
        <v>1980</v>
      </c>
      <c r="B5607" t="s">
        <v>78</v>
      </c>
      <c r="C5607" s="27"/>
      <c r="D5607" s="27"/>
      <c r="E5607" s="27"/>
      <c r="F5607" s="27">
        <v>0</v>
      </c>
      <c r="G5607" s="27">
        <v>0</v>
      </c>
      <c r="H5607" s="27">
        <v>1</v>
      </c>
      <c r="I5607" s="27">
        <v>0</v>
      </c>
      <c r="J5607" s="27">
        <v>0</v>
      </c>
      <c r="K5607" s="27">
        <v>1</v>
      </c>
      <c r="L5607" s="27">
        <v>1</v>
      </c>
      <c r="M5607" s="27">
        <v>0</v>
      </c>
      <c r="N5607" s="27">
        <v>0</v>
      </c>
      <c r="O5607" s="27">
        <v>0</v>
      </c>
      <c r="P5607" s="27">
        <v>20186000000</v>
      </c>
      <c r="Q5607" s="27">
        <v>18134029179.639324</v>
      </c>
      <c r="R5607" s="27">
        <v>0</v>
      </c>
      <c r="S5607" s="27">
        <v>1</v>
      </c>
      <c r="T5607" s="33">
        <v>0.94044734443210454</v>
      </c>
      <c r="U5607" s="27">
        <v>473943000</v>
      </c>
      <c r="V5607" s="27">
        <v>359403000</v>
      </c>
      <c r="W5607" s="27">
        <v>0</v>
      </c>
      <c r="X5607" s="27"/>
      <c r="Y5607" s="27">
        <v>383500000</v>
      </c>
      <c r="Z5607" s="27">
        <v>1</v>
      </c>
    </row>
    <row r="5608" spans="1:26">
      <c r="A5608" s="27">
        <v>1981</v>
      </c>
      <c r="B5608" t="s">
        <v>78</v>
      </c>
      <c r="C5608" s="27"/>
      <c r="D5608" s="27"/>
      <c r="E5608" s="27"/>
      <c r="F5608" s="27">
        <v>0</v>
      </c>
      <c r="G5608" s="27">
        <v>0</v>
      </c>
      <c r="H5608" s="27">
        <v>1</v>
      </c>
      <c r="I5608" s="27">
        <v>0</v>
      </c>
      <c r="J5608" s="27">
        <v>0</v>
      </c>
      <c r="K5608" s="27">
        <v>1</v>
      </c>
      <c r="L5608" s="27">
        <v>1</v>
      </c>
      <c r="M5608" s="27">
        <v>0</v>
      </c>
      <c r="N5608" s="27">
        <v>0</v>
      </c>
      <c r="O5608" s="27">
        <v>0</v>
      </c>
      <c r="P5608" s="27">
        <v>24394000000</v>
      </c>
      <c r="Q5608" s="27">
        <v>21649137620.30547</v>
      </c>
      <c r="R5608" s="27">
        <v>0</v>
      </c>
      <c r="S5608" s="27">
        <v>1</v>
      </c>
      <c r="T5608" s="33">
        <v>0.83355014400471705</v>
      </c>
      <c r="U5608" s="27">
        <v>387400000</v>
      </c>
      <c r="V5608" s="27">
        <v>415927000</v>
      </c>
      <c r="W5608" s="27">
        <v>0</v>
      </c>
      <c r="X5608" s="27"/>
      <c r="Y5608" s="27">
        <v>813000000</v>
      </c>
      <c r="Z5608" s="27">
        <v>1</v>
      </c>
    </row>
    <row r="5609" spans="1:26">
      <c r="A5609" s="27">
        <v>1982</v>
      </c>
      <c r="B5609" t="s">
        <v>78</v>
      </c>
      <c r="C5609" s="27"/>
      <c r="D5609" s="27"/>
      <c r="E5609" s="27"/>
      <c r="F5609" s="27">
        <v>0</v>
      </c>
      <c r="G5609" s="27">
        <v>0</v>
      </c>
      <c r="H5609" s="27">
        <v>1</v>
      </c>
      <c r="I5609" s="27">
        <v>0</v>
      </c>
      <c r="J5609" s="27">
        <v>0</v>
      </c>
      <c r="K5609" s="27">
        <v>1</v>
      </c>
      <c r="L5609" s="27">
        <v>1</v>
      </c>
      <c r="M5609" s="27">
        <v>0</v>
      </c>
      <c r="N5609" s="27">
        <v>0</v>
      </c>
      <c r="O5609" s="27">
        <v>0</v>
      </c>
      <c r="P5609" s="27">
        <v>24254000000</v>
      </c>
      <c r="Q5609" s="27">
        <v>21793496819.337872</v>
      </c>
      <c r="R5609" s="27">
        <v>0</v>
      </c>
      <c r="S5609" s="27">
        <v>1</v>
      </c>
      <c r="T5609" s="33">
        <v>0.78443295677873848</v>
      </c>
      <c r="U5609" s="27">
        <v>649500000</v>
      </c>
      <c r="V5609" s="27">
        <v>478065000</v>
      </c>
      <c r="W5609" s="27">
        <v>0</v>
      </c>
      <c r="X5609" s="27"/>
      <c r="Y5609" s="27">
        <v>1295379968</v>
      </c>
      <c r="Z5609" s="27">
        <v>1</v>
      </c>
    </row>
    <row r="5610" spans="1:26">
      <c r="A5610" s="27">
        <v>1983</v>
      </c>
      <c r="B5610" t="s">
        <v>78</v>
      </c>
      <c r="C5610" s="27"/>
      <c r="D5610" s="27"/>
      <c r="E5610" s="27"/>
      <c r="F5610" s="27">
        <v>0</v>
      </c>
      <c r="G5610" s="27">
        <v>0</v>
      </c>
      <c r="H5610" s="27">
        <v>1</v>
      </c>
      <c r="I5610" s="27">
        <v>0</v>
      </c>
      <c r="J5610" s="27">
        <v>0</v>
      </c>
      <c r="K5610" s="27">
        <v>1</v>
      </c>
      <c r="L5610" s="27">
        <v>1</v>
      </c>
      <c r="M5610" s="27">
        <v>0</v>
      </c>
      <c r="N5610" s="27">
        <v>0</v>
      </c>
      <c r="O5610" s="27">
        <v>0</v>
      </c>
      <c r="P5610" s="27">
        <v>18859000000</v>
      </c>
      <c r="Q5610" s="27">
        <v>17345624453.691635</v>
      </c>
      <c r="R5610" s="27">
        <v>0</v>
      </c>
      <c r="S5610" s="27">
        <v>1</v>
      </c>
      <c r="T5610" s="33">
        <v>0.83426891623154475</v>
      </c>
      <c r="U5610" s="27">
        <v>697590000</v>
      </c>
      <c r="V5610" s="27">
        <v>526862000</v>
      </c>
      <c r="W5610" s="27">
        <v>0</v>
      </c>
      <c r="X5610" s="27"/>
      <c r="Y5610" s="27">
        <v>45000000</v>
      </c>
      <c r="Z5610" s="27">
        <v>1</v>
      </c>
    </row>
    <row r="5611" spans="1:26">
      <c r="A5611" s="27">
        <v>1984</v>
      </c>
      <c r="B5611" t="s">
        <v>78</v>
      </c>
      <c r="C5611" s="27"/>
      <c r="D5611" s="27"/>
      <c r="E5611" s="27"/>
      <c r="F5611" s="27">
        <v>0</v>
      </c>
      <c r="G5611" s="27">
        <v>0</v>
      </c>
      <c r="H5611" s="27">
        <v>1</v>
      </c>
      <c r="I5611" s="27">
        <v>0</v>
      </c>
      <c r="J5611" s="27">
        <v>0</v>
      </c>
      <c r="K5611" s="27">
        <v>1</v>
      </c>
      <c r="L5611" s="27">
        <v>1</v>
      </c>
      <c r="M5611" s="27">
        <v>0</v>
      </c>
      <c r="N5611" s="27">
        <v>0</v>
      </c>
      <c r="O5611" s="27">
        <v>0</v>
      </c>
      <c r="P5611" s="27">
        <v>19439000000</v>
      </c>
      <c r="Q5611" s="27">
        <v>17599660054.286041</v>
      </c>
      <c r="R5611" s="27">
        <v>0</v>
      </c>
      <c r="S5611" s="27">
        <v>1</v>
      </c>
      <c r="T5611" s="33">
        <v>0.82999599794502654</v>
      </c>
      <c r="U5611" s="27">
        <v>674660000</v>
      </c>
      <c r="V5611" s="27">
        <v>508140000</v>
      </c>
      <c r="W5611" s="27">
        <v>0</v>
      </c>
      <c r="X5611" s="27"/>
      <c r="Y5611" s="27"/>
      <c r="Z5611" s="27">
        <v>1</v>
      </c>
    </row>
    <row r="5612" spans="1:26">
      <c r="A5612" s="27">
        <v>1985</v>
      </c>
      <c r="B5612" t="s">
        <v>78</v>
      </c>
      <c r="C5612" s="27"/>
      <c r="D5612" s="27"/>
      <c r="E5612" s="27"/>
      <c r="F5612" s="27">
        <v>0</v>
      </c>
      <c r="G5612" s="27">
        <v>0</v>
      </c>
      <c r="H5612" s="27">
        <v>1</v>
      </c>
      <c r="I5612" s="27">
        <v>0</v>
      </c>
      <c r="J5612" s="27">
        <v>0</v>
      </c>
      <c r="K5612" s="27">
        <v>1</v>
      </c>
      <c r="L5612" s="27">
        <v>1</v>
      </c>
      <c r="M5612" s="27">
        <v>0</v>
      </c>
      <c r="N5612" s="27">
        <v>0</v>
      </c>
      <c r="O5612" s="27">
        <v>0</v>
      </c>
      <c r="P5612" s="27">
        <v>16820000000</v>
      </c>
      <c r="Q5612" s="27">
        <v>16548827018.287197</v>
      </c>
      <c r="R5612" s="27">
        <v>0</v>
      </c>
      <c r="S5612" s="27">
        <v>1</v>
      </c>
      <c r="T5612" s="33">
        <v>0.74915719568429318</v>
      </c>
      <c r="U5612" s="27">
        <v>701890000</v>
      </c>
      <c r="V5612" s="27">
        <v>722769000</v>
      </c>
      <c r="W5612" s="27">
        <v>0</v>
      </c>
      <c r="X5612" s="27"/>
      <c r="Y5612" s="27"/>
      <c r="Z5612" s="27">
        <v>1</v>
      </c>
    </row>
    <row r="5613" spans="1:26">
      <c r="A5613" s="27">
        <v>1986</v>
      </c>
      <c r="B5613" t="s">
        <v>78</v>
      </c>
      <c r="C5613" s="27"/>
      <c r="D5613" s="27"/>
      <c r="E5613" s="27"/>
      <c r="F5613" s="27">
        <v>1000000</v>
      </c>
      <c r="G5613" s="27">
        <v>0</v>
      </c>
      <c r="H5613" s="27">
        <v>1</v>
      </c>
      <c r="I5613" s="27">
        <v>0</v>
      </c>
      <c r="J5613" s="27">
        <v>0</v>
      </c>
      <c r="K5613" s="27">
        <v>1</v>
      </c>
      <c r="L5613" s="27">
        <v>1</v>
      </c>
      <c r="M5613" s="27">
        <v>0</v>
      </c>
      <c r="N5613" s="27">
        <v>0</v>
      </c>
      <c r="O5613" s="27">
        <v>0</v>
      </c>
      <c r="P5613" s="27">
        <v>25236000000</v>
      </c>
      <c r="Q5613" s="27">
        <v>15244232957.875948</v>
      </c>
      <c r="R5613" s="27">
        <v>1</v>
      </c>
      <c r="S5613" s="27">
        <v>1</v>
      </c>
      <c r="T5613" s="33">
        <v>0.7030572776909082</v>
      </c>
      <c r="U5613" s="27">
        <v>728420000</v>
      </c>
      <c r="V5613" s="27">
        <v>951393000</v>
      </c>
      <c r="W5613" s="27">
        <v>0</v>
      </c>
      <c r="X5613" s="27"/>
      <c r="Y5613" s="27"/>
      <c r="Z5613" s="27">
        <v>1</v>
      </c>
    </row>
    <row r="5614" spans="1:26">
      <c r="A5614" s="27">
        <v>1987</v>
      </c>
      <c r="B5614" t="s">
        <v>78</v>
      </c>
      <c r="C5614" s="27"/>
      <c r="D5614" s="27"/>
      <c r="E5614" s="27"/>
      <c r="F5614" s="27">
        <v>0</v>
      </c>
      <c r="G5614" s="27">
        <v>0</v>
      </c>
      <c r="H5614" s="27">
        <v>1</v>
      </c>
      <c r="I5614" s="27">
        <v>0</v>
      </c>
      <c r="J5614" s="27">
        <v>0</v>
      </c>
      <c r="K5614" s="27">
        <v>1</v>
      </c>
      <c r="L5614" s="27">
        <v>1</v>
      </c>
      <c r="M5614" s="27">
        <v>0</v>
      </c>
      <c r="N5614" s="27">
        <v>0</v>
      </c>
      <c r="O5614" s="27">
        <v>0</v>
      </c>
      <c r="P5614" s="27">
        <v>41673000000</v>
      </c>
      <c r="Q5614" s="27">
        <v>20702298396.971703</v>
      </c>
      <c r="R5614" s="27">
        <v>1</v>
      </c>
      <c r="S5614" s="27">
        <v>1</v>
      </c>
      <c r="T5614" s="33">
        <v>0.74330063470010233</v>
      </c>
      <c r="U5614" s="27">
        <v>844729747.70000005</v>
      </c>
      <c r="V5614" s="27">
        <v>1213903000</v>
      </c>
      <c r="W5614" s="27">
        <v>0</v>
      </c>
      <c r="X5614" s="27"/>
      <c r="Y5614" s="27"/>
      <c r="Z5614" s="27">
        <v>1</v>
      </c>
    </row>
    <row r="5615" spans="1:26">
      <c r="A5615" s="27">
        <v>1988</v>
      </c>
      <c r="B5615" t="s">
        <v>78</v>
      </c>
      <c r="C5615" s="27"/>
      <c r="D5615" s="27"/>
      <c r="E5615" s="27"/>
      <c r="F5615" s="27">
        <v>0</v>
      </c>
      <c r="G5615" s="27">
        <v>0</v>
      </c>
      <c r="H5615" s="27">
        <v>1</v>
      </c>
      <c r="I5615" s="27">
        <v>0</v>
      </c>
      <c r="J5615" s="27">
        <v>0</v>
      </c>
      <c r="K5615" s="27">
        <v>1</v>
      </c>
      <c r="L5615" s="27">
        <v>1</v>
      </c>
      <c r="M5615" s="27">
        <v>0</v>
      </c>
      <c r="N5615" s="27">
        <v>0</v>
      </c>
      <c r="O5615" s="27">
        <v>0</v>
      </c>
      <c r="P5615" s="27">
        <v>32970999999.999996</v>
      </c>
      <c r="Q5615" s="27">
        <v>15439408447.2288</v>
      </c>
      <c r="R5615" s="27">
        <v>1</v>
      </c>
      <c r="S5615" s="27">
        <v>1</v>
      </c>
      <c r="T5615" s="33">
        <v>0.80560957079318884</v>
      </c>
      <c r="U5615" s="27">
        <v>801249965.5</v>
      </c>
      <c r="V5615" s="27">
        <v>1103176000</v>
      </c>
      <c r="W5615" s="27">
        <v>0</v>
      </c>
      <c r="X5615" s="27"/>
      <c r="Y5615" s="27"/>
      <c r="Z5615" s="27">
        <v>1</v>
      </c>
    </row>
    <row r="5616" spans="1:26">
      <c r="A5616" s="27">
        <v>1989</v>
      </c>
      <c r="B5616" t="s">
        <v>78</v>
      </c>
      <c r="C5616" s="27"/>
      <c r="D5616" s="27"/>
      <c r="E5616" s="27"/>
      <c r="F5616" s="27">
        <v>0</v>
      </c>
      <c r="G5616" s="27">
        <v>0</v>
      </c>
      <c r="H5616" s="27">
        <v>1</v>
      </c>
      <c r="I5616" s="27">
        <v>0</v>
      </c>
      <c r="J5616" s="27">
        <v>0</v>
      </c>
      <c r="K5616" s="27">
        <v>1</v>
      </c>
      <c r="L5616" s="27">
        <v>1</v>
      </c>
      <c r="M5616" s="27">
        <v>0</v>
      </c>
      <c r="N5616" s="27">
        <v>0</v>
      </c>
      <c r="O5616" s="27">
        <v>0</v>
      </c>
      <c r="P5616" s="27">
        <v>40692000000</v>
      </c>
      <c r="Q5616" s="27">
        <v>22499559086.034309</v>
      </c>
      <c r="R5616" s="27">
        <v>1</v>
      </c>
      <c r="S5616" s="27">
        <v>1</v>
      </c>
      <c r="T5616" s="33">
        <v>0.74679040704290955</v>
      </c>
      <c r="U5616" s="27">
        <v>758247979.29999995</v>
      </c>
      <c r="V5616" s="27">
        <v>1085366000</v>
      </c>
      <c r="W5616" s="27">
        <v>0</v>
      </c>
      <c r="X5616" s="27"/>
      <c r="Y5616" s="27"/>
      <c r="Z5616" s="27">
        <v>1</v>
      </c>
    </row>
    <row r="5617" spans="1:26">
      <c r="A5617" s="27">
        <v>1990</v>
      </c>
      <c r="B5617" t="s">
        <v>78</v>
      </c>
      <c r="C5617" s="27"/>
      <c r="D5617" s="27"/>
      <c r="E5617" s="27"/>
      <c r="F5617" s="27">
        <v>0</v>
      </c>
      <c r="G5617" s="27">
        <v>0</v>
      </c>
      <c r="H5617" s="27">
        <v>1</v>
      </c>
      <c r="I5617" s="27">
        <v>0</v>
      </c>
      <c r="J5617" s="27">
        <v>0</v>
      </c>
      <c r="K5617" s="27">
        <v>1</v>
      </c>
      <c r="L5617" s="27">
        <v>1</v>
      </c>
      <c r="M5617" s="27">
        <v>0</v>
      </c>
      <c r="N5617" s="27">
        <v>0</v>
      </c>
      <c r="O5617" s="27">
        <v>0</v>
      </c>
      <c r="P5617" s="27">
        <v>28320000000</v>
      </c>
      <c r="Q5617" s="27">
        <v>26410386669.360916</v>
      </c>
      <c r="R5617" s="27">
        <v>1</v>
      </c>
      <c r="S5617" s="27">
        <v>1</v>
      </c>
      <c r="T5617" s="33">
        <v>0.70566019682121295</v>
      </c>
      <c r="U5617" s="27">
        <v>754668491.60000002</v>
      </c>
      <c r="V5617" s="27">
        <v>1188279000</v>
      </c>
      <c r="W5617" s="27">
        <v>0</v>
      </c>
      <c r="X5617" s="27"/>
      <c r="Y5617" s="27"/>
      <c r="Z5617" s="27">
        <v>1</v>
      </c>
    </row>
    <row r="5618" spans="1:26">
      <c r="A5618" s="27">
        <v>1991</v>
      </c>
      <c r="B5618" t="s">
        <v>78</v>
      </c>
      <c r="C5618" s="27"/>
      <c r="D5618" s="27"/>
      <c r="E5618" s="27"/>
      <c r="F5618" s="27">
        <v>0</v>
      </c>
      <c r="G5618" s="27">
        <v>0</v>
      </c>
      <c r="H5618" s="27">
        <v>1</v>
      </c>
      <c r="I5618" s="27">
        <v>0</v>
      </c>
      <c r="J5618" s="27">
        <v>0</v>
      </c>
      <c r="K5618" s="27">
        <v>1</v>
      </c>
      <c r="L5618" s="27">
        <v>1</v>
      </c>
      <c r="M5618" s="27">
        <v>0</v>
      </c>
      <c r="N5618" s="27">
        <v>0</v>
      </c>
      <c r="O5618" s="27">
        <v>0</v>
      </c>
      <c r="P5618" s="27">
        <v>33988000000</v>
      </c>
      <c r="Q5618" s="27">
        <v>34672122380.768738</v>
      </c>
      <c r="R5618" s="27">
        <v>1</v>
      </c>
      <c r="S5618" s="27">
        <v>1</v>
      </c>
      <c r="T5618" s="33">
        <v>0.64778014054484578</v>
      </c>
      <c r="U5618" s="27">
        <v>705792784.60000002</v>
      </c>
      <c r="V5618" s="27">
        <v>1099745000</v>
      </c>
      <c r="W5618" s="27">
        <v>0</v>
      </c>
      <c r="X5618" s="27"/>
      <c r="Y5618" s="27"/>
      <c r="Z5618" s="27">
        <v>1</v>
      </c>
    </row>
    <row r="5619" spans="1:26">
      <c r="A5619" s="27">
        <v>1992</v>
      </c>
      <c r="B5619" t="s">
        <v>78</v>
      </c>
      <c r="C5619" s="27"/>
      <c r="D5619" s="27"/>
      <c r="E5619" s="27"/>
      <c r="F5619" s="27">
        <v>0</v>
      </c>
      <c r="G5619" s="27">
        <v>0</v>
      </c>
      <c r="H5619" s="27">
        <v>1</v>
      </c>
      <c r="I5619" s="27">
        <v>0</v>
      </c>
      <c r="J5619" s="27">
        <v>0</v>
      </c>
      <c r="K5619" s="27">
        <v>1</v>
      </c>
      <c r="L5619" s="27">
        <v>1</v>
      </c>
      <c r="M5619" s="27">
        <v>0</v>
      </c>
      <c r="N5619" s="27">
        <v>0</v>
      </c>
      <c r="O5619" s="27">
        <v>0</v>
      </c>
      <c r="P5619" s="27">
        <v>35376000000</v>
      </c>
      <c r="Q5619" s="27">
        <v>36139225287.907867</v>
      </c>
      <c r="R5619" s="27">
        <v>1</v>
      </c>
      <c r="S5619" s="27">
        <v>1</v>
      </c>
      <c r="T5619" s="33">
        <v>0.62587770846912083</v>
      </c>
      <c r="U5619" s="27">
        <v>630741375</v>
      </c>
      <c r="V5619" s="27">
        <v>956443000</v>
      </c>
      <c r="W5619" s="27">
        <v>0</v>
      </c>
      <c r="X5619" s="27"/>
      <c r="Y5619" s="27"/>
      <c r="Z5619" s="27">
        <v>1</v>
      </c>
    </row>
    <row r="5620" spans="1:26">
      <c r="A5620" s="27">
        <v>1993</v>
      </c>
      <c r="B5620" t="s">
        <v>78</v>
      </c>
      <c r="C5620" s="27"/>
      <c r="D5620" s="27"/>
      <c r="E5620" s="27"/>
      <c r="F5620" s="27">
        <v>0</v>
      </c>
      <c r="G5620" s="27">
        <v>0</v>
      </c>
      <c r="H5620" s="27">
        <v>1</v>
      </c>
      <c r="I5620" s="27">
        <v>0</v>
      </c>
      <c r="J5620" s="27">
        <v>0</v>
      </c>
      <c r="K5620" s="27">
        <v>1</v>
      </c>
      <c r="L5620" s="27">
        <v>1</v>
      </c>
      <c r="M5620" s="27">
        <v>0</v>
      </c>
      <c r="N5620" s="27">
        <v>0</v>
      </c>
      <c r="O5620" s="27">
        <v>0</v>
      </c>
      <c r="P5620" s="27">
        <v>34329000000</v>
      </c>
      <c r="Q5620" s="27">
        <v>35158109999.497261</v>
      </c>
      <c r="R5620" s="27">
        <v>1</v>
      </c>
      <c r="S5620" s="27">
        <v>1</v>
      </c>
      <c r="T5620" s="33">
        <v>0.648154718576755</v>
      </c>
      <c r="U5620" s="27">
        <v>882767751.20000005</v>
      </c>
      <c r="V5620" s="27">
        <v>1368578000</v>
      </c>
      <c r="W5620" s="27">
        <v>0</v>
      </c>
      <c r="X5620" s="27"/>
      <c r="Y5620" s="27"/>
      <c r="Z5620" s="27">
        <v>1</v>
      </c>
    </row>
    <row r="5621" spans="1:26">
      <c r="A5621" s="27">
        <v>1994</v>
      </c>
      <c r="B5621" t="s">
        <v>78</v>
      </c>
      <c r="C5621" s="27"/>
      <c r="D5621" s="27"/>
      <c r="E5621" s="27"/>
      <c r="F5621" s="27">
        <v>0</v>
      </c>
      <c r="G5621" s="27">
        <v>0</v>
      </c>
      <c r="H5621" s="27">
        <v>1</v>
      </c>
      <c r="I5621" s="27">
        <v>0</v>
      </c>
      <c r="J5621" s="27">
        <v>0</v>
      </c>
      <c r="K5621" s="27">
        <v>1</v>
      </c>
      <c r="L5621" s="27">
        <v>1</v>
      </c>
      <c r="M5621" s="27">
        <v>0</v>
      </c>
      <c r="N5621" s="27">
        <v>0</v>
      </c>
      <c r="O5621" s="27">
        <v>0</v>
      </c>
      <c r="P5621" s="27">
        <v>43792000000</v>
      </c>
      <c r="Q5621" s="27">
        <v>44882079766.891273</v>
      </c>
      <c r="R5621" s="27">
        <v>1</v>
      </c>
      <c r="S5621" s="27">
        <v>1</v>
      </c>
      <c r="T5621" s="33">
        <v>0.69545665111729171</v>
      </c>
      <c r="U5621" s="27">
        <v>938225127.29999995</v>
      </c>
      <c r="V5621" s="27">
        <v>1553747000</v>
      </c>
      <c r="W5621" s="27">
        <v>0</v>
      </c>
      <c r="X5621" s="27"/>
      <c r="Y5621" s="27"/>
      <c r="Z5621" s="27">
        <v>1</v>
      </c>
    </row>
    <row r="5622" spans="1:26">
      <c r="A5622" s="27">
        <v>1995</v>
      </c>
      <c r="B5622" t="s">
        <v>78</v>
      </c>
      <c r="C5622" s="27"/>
      <c r="D5622" s="27"/>
      <c r="E5622" s="27"/>
      <c r="F5622" s="27">
        <v>0</v>
      </c>
      <c r="G5622" s="27">
        <v>0</v>
      </c>
      <c r="H5622" s="27">
        <v>1</v>
      </c>
      <c r="I5622" s="27">
        <v>0</v>
      </c>
      <c r="J5622" s="27">
        <v>0</v>
      </c>
      <c r="K5622" s="27">
        <v>1</v>
      </c>
      <c r="L5622" s="27">
        <v>1</v>
      </c>
      <c r="M5622" s="27">
        <v>0</v>
      </c>
      <c r="N5622" s="27">
        <v>0</v>
      </c>
      <c r="O5622" s="27">
        <v>0</v>
      </c>
      <c r="P5622" s="27">
        <v>52139000000</v>
      </c>
      <c r="Q5622" s="27">
        <v>53312793687.383636</v>
      </c>
      <c r="R5622" s="27">
        <v>1</v>
      </c>
      <c r="S5622" s="27">
        <v>1</v>
      </c>
      <c r="T5622" s="33">
        <v>0.69736071622307827</v>
      </c>
      <c r="U5622" s="27">
        <v>955346319.29999995</v>
      </c>
      <c r="V5622" s="27">
        <v>1729075000</v>
      </c>
      <c r="W5622" s="27">
        <v>0</v>
      </c>
      <c r="X5622" s="27"/>
      <c r="Y5622" s="27"/>
      <c r="Z5622" s="27">
        <v>1</v>
      </c>
    </row>
    <row r="5623" spans="1:26">
      <c r="A5623" s="27">
        <v>1996</v>
      </c>
      <c r="B5623" t="s">
        <v>78</v>
      </c>
      <c r="C5623" s="27"/>
      <c r="D5623" s="27"/>
      <c r="E5623" s="27"/>
      <c r="F5623" s="27">
        <v>0</v>
      </c>
      <c r="G5623" s="27">
        <v>0</v>
      </c>
      <c r="H5623" s="27">
        <v>1</v>
      </c>
      <c r="I5623" s="27">
        <v>0</v>
      </c>
      <c r="J5623" s="27">
        <v>0</v>
      </c>
      <c r="K5623" s="27">
        <v>1</v>
      </c>
      <c r="L5623" s="27">
        <v>1</v>
      </c>
      <c r="M5623" s="27">
        <v>0</v>
      </c>
      <c r="N5623" s="27">
        <v>0</v>
      </c>
      <c r="O5623" s="27">
        <v>0</v>
      </c>
      <c r="P5623" s="27">
        <v>54090000000</v>
      </c>
      <c r="Q5623" s="27">
        <v>55252414130.301918</v>
      </c>
      <c r="R5623" s="27">
        <v>0</v>
      </c>
      <c r="S5623" s="27">
        <v>1</v>
      </c>
      <c r="T5623" s="33">
        <v>0.69966405838602452</v>
      </c>
      <c r="U5623" s="27">
        <v>924156779</v>
      </c>
      <c r="V5623" s="27">
        <v>1632976000</v>
      </c>
      <c r="W5623" s="27">
        <v>0</v>
      </c>
      <c r="X5623" s="27"/>
      <c r="Y5623" s="27"/>
      <c r="Z5623" s="27">
        <v>1</v>
      </c>
    </row>
    <row r="5624" spans="1:26">
      <c r="A5624" s="27">
        <v>1997</v>
      </c>
      <c r="B5624" t="s">
        <v>78</v>
      </c>
      <c r="C5624" s="27"/>
      <c r="D5624" s="27"/>
      <c r="E5624" s="27"/>
      <c r="F5624" s="27">
        <v>0</v>
      </c>
      <c r="G5624" s="27">
        <v>0</v>
      </c>
      <c r="H5624" s="27">
        <v>1</v>
      </c>
      <c r="I5624" s="27">
        <v>0</v>
      </c>
      <c r="J5624" s="27">
        <v>0</v>
      </c>
      <c r="K5624" s="27">
        <v>1</v>
      </c>
      <c r="L5624" s="27">
        <v>1</v>
      </c>
      <c r="M5624" s="27">
        <v>0</v>
      </c>
      <c r="N5624" s="27">
        <v>0</v>
      </c>
      <c r="O5624" s="27">
        <v>0</v>
      </c>
      <c r="P5624" s="27">
        <v>56911000000</v>
      </c>
      <c r="Q5624" s="27">
        <v>58147522522.522522</v>
      </c>
      <c r="R5624" s="27">
        <v>1</v>
      </c>
      <c r="S5624" s="27">
        <v>1</v>
      </c>
      <c r="T5624" s="33">
        <v>0.71538944173936525</v>
      </c>
      <c r="U5624" s="27">
        <v>1011436897.5</v>
      </c>
      <c r="V5624" s="27">
        <v>1919693000</v>
      </c>
      <c r="W5624" s="27">
        <v>0</v>
      </c>
      <c r="X5624" s="27"/>
      <c r="Y5624" s="27"/>
      <c r="Z5624" s="27">
        <v>1</v>
      </c>
    </row>
    <row r="5625" spans="1:26">
      <c r="A5625" s="27">
        <v>1998</v>
      </c>
      <c r="B5625" t="s">
        <v>78</v>
      </c>
      <c r="C5625" s="27"/>
      <c r="D5625" s="27"/>
      <c r="E5625" s="27"/>
      <c r="F5625" s="27">
        <v>0</v>
      </c>
      <c r="G5625" s="27">
        <v>0</v>
      </c>
      <c r="H5625" s="27">
        <v>1</v>
      </c>
      <c r="I5625" s="27">
        <v>0</v>
      </c>
      <c r="J5625" s="27">
        <v>0</v>
      </c>
      <c r="K5625" s="27">
        <v>1</v>
      </c>
      <c r="L5625" s="27">
        <v>1</v>
      </c>
      <c r="M5625" s="27">
        <v>0</v>
      </c>
      <c r="N5625" s="27">
        <v>0</v>
      </c>
      <c r="O5625" s="27">
        <v>0</v>
      </c>
      <c r="P5625" s="27">
        <v>54600000000</v>
      </c>
      <c r="Q5625" s="27">
        <v>55501467877.381035</v>
      </c>
      <c r="R5625" s="27">
        <v>1</v>
      </c>
      <c r="S5625" s="27">
        <v>1</v>
      </c>
      <c r="T5625" s="33">
        <v>0.63293736472878814</v>
      </c>
      <c r="U5625" s="27">
        <v>904680416.70000005</v>
      </c>
      <c r="V5625" s="27">
        <v>2127687000</v>
      </c>
      <c r="W5625" s="27">
        <v>0</v>
      </c>
      <c r="X5625" s="27"/>
      <c r="Y5625" s="27"/>
      <c r="Z5625" s="27">
        <v>1</v>
      </c>
    </row>
    <row r="5626" spans="1:26">
      <c r="A5626" s="27">
        <v>1999</v>
      </c>
      <c r="B5626" t="s">
        <v>78</v>
      </c>
      <c r="C5626" s="27"/>
      <c r="D5626" s="27"/>
      <c r="E5626" s="27"/>
      <c r="F5626" s="27">
        <v>0</v>
      </c>
      <c r="G5626" s="27">
        <v>0</v>
      </c>
      <c r="H5626" s="27">
        <v>1</v>
      </c>
      <c r="I5626" s="27">
        <v>0</v>
      </c>
      <c r="J5626" s="27">
        <v>0</v>
      </c>
      <c r="K5626" s="27">
        <v>1</v>
      </c>
      <c r="L5626" s="27">
        <v>1</v>
      </c>
      <c r="M5626" s="27">
        <v>0</v>
      </c>
      <c r="N5626" s="27">
        <v>0</v>
      </c>
      <c r="O5626" s="27">
        <v>0</v>
      </c>
      <c r="P5626" s="27">
        <v>49378000000</v>
      </c>
      <c r="Q5626" s="27">
        <v>50187324567.882996</v>
      </c>
      <c r="R5626" s="27">
        <v>1</v>
      </c>
      <c r="S5626" s="27">
        <v>1</v>
      </c>
      <c r="T5626" s="33">
        <v>0.59173831677950461</v>
      </c>
      <c r="U5626" s="27">
        <v>860178070.89999998</v>
      </c>
      <c r="V5626" s="27">
        <v>2417322000</v>
      </c>
      <c r="W5626" s="27">
        <v>0</v>
      </c>
      <c r="X5626" s="27"/>
      <c r="Y5626" s="27"/>
      <c r="Z5626" s="27">
        <v>1</v>
      </c>
    </row>
    <row r="5627" spans="1:26">
      <c r="A5627" s="27">
        <v>2000</v>
      </c>
      <c r="B5627" t="s">
        <v>78</v>
      </c>
      <c r="C5627" s="27">
        <v>0</v>
      </c>
      <c r="D5627" s="27">
        <v>0</v>
      </c>
      <c r="E5627" s="27">
        <v>0</v>
      </c>
      <c r="F5627" s="27">
        <v>0</v>
      </c>
      <c r="G5627" s="27">
        <v>0</v>
      </c>
      <c r="H5627" s="27">
        <v>1</v>
      </c>
      <c r="I5627" s="27">
        <v>0</v>
      </c>
      <c r="J5627" s="27">
        <v>0</v>
      </c>
      <c r="K5627" s="27">
        <v>1</v>
      </c>
      <c r="L5627" s="27">
        <v>1</v>
      </c>
      <c r="M5627" s="27">
        <v>1</v>
      </c>
      <c r="N5627" s="27">
        <v>0</v>
      </c>
      <c r="O5627" s="27">
        <v>0</v>
      </c>
      <c r="P5627" s="27">
        <v>51005000000</v>
      </c>
      <c r="Q5627" s="27">
        <v>51744749133.21299</v>
      </c>
      <c r="R5627" s="27">
        <v>1</v>
      </c>
      <c r="S5627" s="27">
        <v>1</v>
      </c>
      <c r="T5627" s="33">
        <v>0.62919927379193319</v>
      </c>
      <c r="U5627" s="27">
        <v>676998550.60000002</v>
      </c>
      <c r="V5627" s="27">
        <v>2590052000</v>
      </c>
      <c r="W5627" s="27">
        <v>0</v>
      </c>
      <c r="X5627" s="27"/>
      <c r="Y5627" s="27"/>
      <c r="Z5627" s="27">
        <v>1</v>
      </c>
    </row>
    <row r="5628" spans="1:26">
      <c r="A5628" s="27">
        <v>2001</v>
      </c>
      <c r="B5628" t="s">
        <v>78</v>
      </c>
      <c r="C5628" s="27">
        <v>0</v>
      </c>
      <c r="D5628" s="27">
        <v>0</v>
      </c>
      <c r="E5628" s="27">
        <v>0</v>
      </c>
      <c r="F5628" s="27">
        <v>0</v>
      </c>
      <c r="G5628" s="27">
        <v>0</v>
      </c>
      <c r="H5628" s="27">
        <v>1</v>
      </c>
      <c r="I5628" s="27">
        <v>0</v>
      </c>
      <c r="J5628" s="27">
        <v>0</v>
      </c>
      <c r="K5628" s="27">
        <v>1</v>
      </c>
      <c r="L5628" s="27">
        <v>1</v>
      </c>
      <c r="M5628" s="27">
        <v>1</v>
      </c>
      <c r="N5628" s="27">
        <v>0</v>
      </c>
      <c r="O5628" s="27">
        <v>0</v>
      </c>
      <c r="P5628" s="27">
        <v>51613000000</v>
      </c>
      <c r="Q5628" s="27">
        <v>52030158775.405487</v>
      </c>
      <c r="R5628" s="27">
        <v>1</v>
      </c>
      <c r="S5628" s="27">
        <v>1</v>
      </c>
      <c r="T5628" s="33">
        <v>0.61588871891054842</v>
      </c>
      <c r="U5628" s="27">
        <v>501581050.69999999</v>
      </c>
      <c r="V5628" s="27">
        <v>2625469000</v>
      </c>
      <c r="W5628" s="27">
        <v>0</v>
      </c>
      <c r="X5628" s="27"/>
      <c r="Y5628" s="27"/>
      <c r="Z5628" s="27">
        <v>1</v>
      </c>
    </row>
    <row r="5629" spans="1:26">
      <c r="A5629" s="27">
        <v>2002</v>
      </c>
      <c r="B5629" t="s">
        <v>78</v>
      </c>
      <c r="C5629" s="27">
        <v>0</v>
      </c>
      <c r="D5629" s="27">
        <v>0</v>
      </c>
      <c r="E5629" s="27">
        <v>0</v>
      </c>
      <c r="F5629" s="27">
        <v>1200000</v>
      </c>
      <c r="G5629" s="27">
        <v>0</v>
      </c>
      <c r="H5629" s="27">
        <v>1</v>
      </c>
      <c r="I5629" s="27">
        <v>0</v>
      </c>
      <c r="J5629" s="27">
        <v>0</v>
      </c>
      <c r="K5629" s="27">
        <v>1</v>
      </c>
      <c r="L5629" s="27">
        <v>1</v>
      </c>
      <c r="M5629" s="27">
        <v>1</v>
      </c>
      <c r="N5629" s="27">
        <v>0</v>
      </c>
      <c r="O5629" s="27">
        <v>0</v>
      </c>
      <c r="P5629" s="27">
        <v>54451000000</v>
      </c>
      <c r="Q5629" s="27">
        <v>54777553515.080879</v>
      </c>
      <c r="R5629" s="27">
        <v>1</v>
      </c>
      <c r="S5629" s="27">
        <v>1</v>
      </c>
      <c r="T5629" s="33">
        <v>0.62466195784303247</v>
      </c>
      <c r="U5629" s="27">
        <v>360614039.5</v>
      </c>
      <c r="V5629" s="27">
        <v>2608646000</v>
      </c>
      <c r="W5629" s="27">
        <v>0</v>
      </c>
      <c r="X5629" s="27"/>
      <c r="Y5629" s="27"/>
      <c r="Z5629" s="27">
        <v>1</v>
      </c>
    </row>
    <row r="5630" spans="1:26">
      <c r="A5630" s="27">
        <v>2003</v>
      </c>
      <c r="B5630" t="s">
        <v>78</v>
      </c>
      <c r="C5630" s="27">
        <v>1200000</v>
      </c>
      <c r="D5630" s="27">
        <v>240000</v>
      </c>
      <c r="E5630" s="27">
        <v>1200000</v>
      </c>
      <c r="F5630" s="27">
        <v>2400000</v>
      </c>
      <c r="G5630" s="27">
        <v>0</v>
      </c>
      <c r="H5630" s="27">
        <v>1</v>
      </c>
      <c r="I5630" s="27">
        <v>0</v>
      </c>
      <c r="J5630" s="27">
        <v>0</v>
      </c>
      <c r="K5630" s="27">
        <v>1</v>
      </c>
      <c r="L5630" s="27">
        <v>1</v>
      </c>
      <c r="M5630" s="27">
        <v>1</v>
      </c>
      <c r="N5630" s="27">
        <v>0</v>
      </c>
      <c r="O5630" s="27">
        <v>0</v>
      </c>
      <c r="P5630" s="27">
        <v>59045000000</v>
      </c>
      <c r="Q5630" s="27">
        <v>58731030121.867096</v>
      </c>
      <c r="R5630" s="27">
        <v>1</v>
      </c>
      <c r="S5630" s="27">
        <v>1</v>
      </c>
      <c r="T5630" s="33">
        <v>0.61793375018798091</v>
      </c>
      <c r="U5630" s="27">
        <v>274821235.69999999</v>
      </c>
      <c r="V5630" s="27">
        <v>2789011000</v>
      </c>
      <c r="W5630" s="27">
        <v>0</v>
      </c>
      <c r="X5630" s="27"/>
      <c r="Y5630" s="27"/>
      <c r="Z5630" s="27">
        <v>1</v>
      </c>
    </row>
    <row r="5631" spans="1:26">
      <c r="A5631" s="27">
        <v>2004</v>
      </c>
      <c r="B5631" t="s">
        <v>78</v>
      </c>
      <c r="C5631" s="27">
        <v>2200000</v>
      </c>
      <c r="D5631" s="27">
        <v>680000</v>
      </c>
      <c r="E5631" s="27">
        <v>2200000</v>
      </c>
      <c r="F5631" s="27">
        <v>1000000</v>
      </c>
      <c r="G5631" s="27">
        <v>0</v>
      </c>
      <c r="H5631" s="27">
        <v>1</v>
      </c>
      <c r="I5631" s="27">
        <v>0</v>
      </c>
      <c r="J5631" s="27">
        <v>0</v>
      </c>
      <c r="K5631" s="27">
        <v>1</v>
      </c>
      <c r="L5631" s="27">
        <v>1</v>
      </c>
      <c r="M5631" s="27">
        <v>1</v>
      </c>
      <c r="N5631" s="27">
        <v>0</v>
      </c>
      <c r="O5631" s="27">
        <v>0</v>
      </c>
      <c r="P5631" s="27">
        <v>66709999999.999992</v>
      </c>
      <c r="Q5631" s="27">
        <v>66768703497.568687</v>
      </c>
      <c r="R5631" s="27">
        <v>1</v>
      </c>
      <c r="S5631" s="27">
        <v>1</v>
      </c>
      <c r="T5631" s="33">
        <v>0.67108711240801089</v>
      </c>
      <c r="U5631" s="27">
        <v>245676864</v>
      </c>
      <c r="V5631" s="27">
        <v>2834302000</v>
      </c>
      <c r="W5631" s="27">
        <v>0</v>
      </c>
      <c r="X5631" s="27"/>
      <c r="Y5631" s="27"/>
      <c r="Z5631" s="27">
        <v>1</v>
      </c>
    </row>
    <row r="5632" spans="1:26">
      <c r="A5632" s="27">
        <v>2005</v>
      </c>
      <c r="B5632" t="s">
        <v>78</v>
      </c>
      <c r="C5632" s="27">
        <v>2200000</v>
      </c>
      <c r="D5632" s="27">
        <v>1120000</v>
      </c>
      <c r="E5632" s="27">
        <v>2200000</v>
      </c>
      <c r="F5632" s="27">
        <v>0</v>
      </c>
      <c r="G5632" s="27">
        <v>0</v>
      </c>
      <c r="H5632" s="27">
        <v>1</v>
      </c>
      <c r="I5632" s="27">
        <v>0</v>
      </c>
      <c r="J5632" s="27">
        <v>0</v>
      </c>
      <c r="K5632" s="27">
        <v>1</v>
      </c>
      <c r="L5632" s="27">
        <v>1</v>
      </c>
      <c r="M5632" s="27">
        <v>1</v>
      </c>
      <c r="N5632" s="27">
        <v>0</v>
      </c>
      <c r="O5632" s="27">
        <v>0</v>
      </c>
      <c r="P5632" s="27">
        <v>74970000000</v>
      </c>
      <c r="Q5632" s="27">
        <v>76060606060.606064</v>
      </c>
      <c r="R5632" s="27">
        <v>1</v>
      </c>
      <c r="S5632" s="27">
        <v>1</v>
      </c>
      <c r="T5632" s="33">
        <v>0.69599608558540027</v>
      </c>
      <c r="U5632" s="27">
        <v>187868965.90000001</v>
      </c>
      <c r="V5632" s="27">
        <v>2815841000</v>
      </c>
      <c r="W5632" s="27">
        <v>0</v>
      </c>
      <c r="X5632" s="27"/>
      <c r="Y5632" s="27"/>
      <c r="Z5632" s="27">
        <v>1</v>
      </c>
    </row>
    <row r="5633" spans="1:26">
      <c r="A5633" s="27">
        <v>2006</v>
      </c>
      <c r="B5633" t="s">
        <v>78</v>
      </c>
      <c r="C5633" s="27">
        <v>3400000</v>
      </c>
      <c r="D5633" s="27">
        <v>1800000</v>
      </c>
      <c r="E5633" s="27">
        <v>3400000</v>
      </c>
      <c r="F5633" s="27">
        <v>1200000</v>
      </c>
      <c r="G5633" s="27">
        <v>0</v>
      </c>
      <c r="H5633" s="27">
        <v>1</v>
      </c>
      <c r="I5633" s="27">
        <v>0</v>
      </c>
      <c r="J5633" s="27">
        <v>0</v>
      </c>
      <c r="K5633" s="27">
        <v>1</v>
      </c>
      <c r="L5633" s="27">
        <v>1</v>
      </c>
      <c r="M5633" s="27">
        <v>1</v>
      </c>
      <c r="N5633" s="27">
        <v>0</v>
      </c>
      <c r="O5633" s="27">
        <v>0</v>
      </c>
      <c r="P5633" s="27">
        <v>87887000000</v>
      </c>
      <c r="Q5633" s="27">
        <v>88643193061.748001</v>
      </c>
      <c r="R5633" s="27">
        <v>1</v>
      </c>
      <c r="S5633" s="27">
        <v>1</v>
      </c>
      <c r="T5633" s="33">
        <v>0.83568345932575372</v>
      </c>
      <c r="U5633" s="27">
        <v>157501653.59999999</v>
      </c>
      <c r="V5633" s="27">
        <v>2633330000</v>
      </c>
      <c r="W5633" s="27">
        <v>0</v>
      </c>
      <c r="X5633" s="27"/>
      <c r="Y5633" s="27"/>
      <c r="Z5633" s="27">
        <v>1</v>
      </c>
    </row>
    <row r="5634" spans="1:26">
      <c r="A5634" s="27">
        <v>2007</v>
      </c>
      <c r="B5634" t="s">
        <v>78</v>
      </c>
      <c r="C5634" s="27">
        <v>6239291.25</v>
      </c>
      <c r="D5634" s="27">
        <v>3047858.25</v>
      </c>
      <c r="E5634" s="27">
        <v>6239291.25</v>
      </c>
      <c r="F5634" s="27">
        <v>3139291.25</v>
      </c>
      <c r="G5634" s="27">
        <v>0</v>
      </c>
      <c r="H5634" s="27">
        <v>1</v>
      </c>
      <c r="I5634" s="27">
        <v>0</v>
      </c>
      <c r="J5634" s="27">
        <v>0</v>
      </c>
      <c r="K5634" s="27">
        <v>1</v>
      </c>
      <c r="L5634" s="27">
        <v>1</v>
      </c>
      <c r="M5634" s="27">
        <v>1</v>
      </c>
      <c r="N5634" s="27">
        <v>0</v>
      </c>
      <c r="O5634" s="27">
        <v>0</v>
      </c>
      <c r="P5634" s="27">
        <v>102187000000</v>
      </c>
      <c r="Q5634" s="27">
        <v>102170981144.13551</v>
      </c>
      <c r="R5634" s="27">
        <v>1</v>
      </c>
      <c r="S5634" s="27">
        <v>1</v>
      </c>
      <c r="T5634" s="33">
        <v>0.90473952627382648</v>
      </c>
      <c r="U5634" s="27">
        <v>144306849.80000001</v>
      </c>
      <c r="V5634" s="27">
        <v>2648585000</v>
      </c>
      <c r="W5634" s="27">
        <v>0</v>
      </c>
      <c r="X5634" s="27"/>
      <c r="Y5634" s="27"/>
      <c r="Z5634" s="27">
        <v>1</v>
      </c>
    </row>
    <row r="5635" spans="1:26">
      <c r="A5635" s="27">
        <v>2008</v>
      </c>
      <c r="B5635" t="s">
        <v>78</v>
      </c>
      <c r="C5635" s="27">
        <v>2006508515.25</v>
      </c>
      <c r="D5635" s="27">
        <v>404163406.125</v>
      </c>
      <c r="E5635" s="27">
        <v>6508515.25</v>
      </c>
      <c r="F5635" s="27">
        <v>2000124391.1953125</v>
      </c>
      <c r="G5635" s="27">
        <v>0</v>
      </c>
      <c r="H5635" s="27">
        <v>1</v>
      </c>
      <c r="I5635" s="27">
        <v>0</v>
      </c>
      <c r="J5635" s="27">
        <v>0</v>
      </c>
      <c r="K5635" s="27">
        <v>1</v>
      </c>
      <c r="L5635" s="27">
        <v>1</v>
      </c>
      <c r="M5635" s="27">
        <v>1</v>
      </c>
      <c r="N5635" s="27">
        <v>0</v>
      </c>
      <c r="O5635" s="27">
        <v>0</v>
      </c>
      <c r="P5635" s="27">
        <v>121783000000</v>
      </c>
      <c r="Q5635" s="27">
        <v>120550599815.44141</v>
      </c>
      <c r="R5635" s="27">
        <v>1</v>
      </c>
      <c r="S5635" s="27">
        <v>1</v>
      </c>
      <c r="T5635" s="33">
        <v>0.91944034308119871</v>
      </c>
      <c r="U5635" s="27">
        <v>140655916.09999999</v>
      </c>
      <c r="V5635" s="27">
        <v>2711751000</v>
      </c>
      <c r="W5635" s="27">
        <v>0</v>
      </c>
      <c r="X5635" s="27">
        <v>3663000000</v>
      </c>
      <c r="Y5635" s="27"/>
      <c r="Z5635" s="27">
        <v>1</v>
      </c>
    </row>
    <row r="5636" spans="1:26">
      <c r="A5636" s="27">
        <v>2009</v>
      </c>
      <c r="B5636" t="s">
        <v>78</v>
      </c>
      <c r="C5636" s="27">
        <v>2056481862.75</v>
      </c>
      <c r="D5636" s="27">
        <v>817477117.625</v>
      </c>
      <c r="E5636" s="27">
        <v>56481862.75</v>
      </c>
      <c r="F5636" s="27">
        <v>50517000</v>
      </c>
      <c r="G5636" s="27">
        <v>0</v>
      </c>
      <c r="H5636" s="27">
        <v>1</v>
      </c>
      <c r="I5636" s="27">
        <v>0</v>
      </c>
      <c r="J5636" s="27">
        <v>0</v>
      </c>
      <c r="K5636" s="27">
        <v>1</v>
      </c>
      <c r="L5636" s="27">
        <v>1</v>
      </c>
      <c r="M5636" s="27">
        <v>1</v>
      </c>
      <c r="N5636" s="27">
        <v>0</v>
      </c>
      <c r="O5636" s="27">
        <v>0</v>
      </c>
      <c r="P5636" s="27">
        <v>121358000000</v>
      </c>
      <c r="Q5636" s="27">
        <v>120822986521.47932</v>
      </c>
      <c r="R5636" s="27">
        <v>1</v>
      </c>
      <c r="S5636" s="27">
        <v>1</v>
      </c>
      <c r="T5636" s="33">
        <v>0.81595367947064712</v>
      </c>
      <c r="U5636" s="27">
        <v>956123263.79999995</v>
      </c>
      <c r="V5636" s="27">
        <v>2846113000</v>
      </c>
      <c r="W5636" s="27">
        <v>0</v>
      </c>
      <c r="X5636" s="27">
        <v>3005000000</v>
      </c>
      <c r="Y5636" s="27"/>
      <c r="Z5636" s="27">
        <v>1</v>
      </c>
    </row>
    <row r="5637" spans="1:26">
      <c r="A5637" s="27">
        <v>2010</v>
      </c>
      <c r="B5637" t="s">
        <v>78</v>
      </c>
      <c r="C5637" s="27">
        <v>2056363753.0625</v>
      </c>
      <c r="D5637" s="27">
        <v>1230725669.0625</v>
      </c>
      <c r="E5637" s="27">
        <v>56363753.0625</v>
      </c>
      <c r="F5637" s="27">
        <v>0</v>
      </c>
      <c r="G5637" s="27">
        <v>0</v>
      </c>
      <c r="H5637" s="27">
        <v>1</v>
      </c>
      <c r="I5637" s="27">
        <v>0</v>
      </c>
      <c r="J5637" s="27">
        <v>0</v>
      </c>
      <c r="K5637" s="27">
        <v>1</v>
      </c>
      <c r="L5637" s="27">
        <v>1</v>
      </c>
      <c r="M5637" s="27">
        <v>1</v>
      </c>
      <c r="N5637" s="27">
        <v>0</v>
      </c>
      <c r="O5637" s="27">
        <v>0</v>
      </c>
      <c r="P5637" s="27">
        <v>148820000000</v>
      </c>
      <c r="Q5637" s="27">
        <v>147528937028.77774</v>
      </c>
      <c r="R5637" s="27">
        <v>1</v>
      </c>
      <c r="S5637" s="27">
        <v>1</v>
      </c>
      <c r="T5637" s="33">
        <v>1.0070075781651076</v>
      </c>
      <c r="U5637" s="27">
        <v>939253621.5</v>
      </c>
      <c r="V5637" s="27">
        <v>2965061000</v>
      </c>
      <c r="W5637" s="27">
        <v>0</v>
      </c>
      <c r="X5637" s="27">
        <v>2406000000</v>
      </c>
      <c r="Y5637" s="27"/>
      <c r="Z5637" s="27">
        <v>1</v>
      </c>
    </row>
    <row r="5638" spans="1:26">
      <c r="A5638" s="27">
        <v>2011</v>
      </c>
      <c r="B5638" t="s">
        <v>78</v>
      </c>
      <c r="C5638" s="27">
        <v>2236369563.6875</v>
      </c>
      <c r="D5638" s="27">
        <v>1688869563.6875</v>
      </c>
      <c r="E5638" s="27">
        <v>56369563.6875</v>
      </c>
      <c r="F5638" s="27">
        <v>180000000</v>
      </c>
      <c r="G5638" s="27">
        <v>0</v>
      </c>
      <c r="H5638" s="27">
        <v>1</v>
      </c>
      <c r="I5638" s="27">
        <v>0</v>
      </c>
      <c r="J5638" s="27">
        <v>0</v>
      </c>
      <c r="K5638" s="27">
        <v>1</v>
      </c>
      <c r="L5638" s="27">
        <v>1</v>
      </c>
      <c r="M5638" s="27">
        <v>1</v>
      </c>
      <c r="N5638" s="27">
        <v>0</v>
      </c>
      <c r="O5638" s="27">
        <v>0</v>
      </c>
      <c r="P5638" s="27">
        <v>170837000000</v>
      </c>
      <c r="Q5638" s="27">
        <v>171761737046.58508</v>
      </c>
      <c r="R5638" s="27">
        <v>1</v>
      </c>
      <c r="S5638" s="27">
        <v>1</v>
      </c>
      <c r="T5638" s="33">
        <v>1.116808011796752</v>
      </c>
      <c r="U5638" s="27">
        <v>936350530.5</v>
      </c>
      <c r="V5638" s="27">
        <v>2732842000</v>
      </c>
      <c r="W5638" s="27">
        <v>0</v>
      </c>
      <c r="X5638" s="27">
        <v>2379000000</v>
      </c>
      <c r="Y5638" s="27"/>
      <c r="Z5638" s="27">
        <v>1</v>
      </c>
    </row>
    <row r="5639" spans="1:26">
      <c r="A5639" s="27">
        <v>2012</v>
      </c>
      <c r="B5639" t="s">
        <v>78</v>
      </c>
      <c r="C5639" s="27">
        <v>2236221872.75</v>
      </c>
      <c r="D5639" s="27">
        <v>2146221872.75</v>
      </c>
      <c r="E5639" s="27">
        <v>56221872.75</v>
      </c>
      <c r="F5639" s="27">
        <v>3168400.75</v>
      </c>
      <c r="G5639" s="27">
        <v>0</v>
      </c>
      <c r="H5639" s="27">
        <v>1</v>
      </c>
      <c r="I5639" s="27">
        <v>0</v>
      </c>
      <c r="J5639" s="27">
        <v>0</v>
      </c>
      <c r="K5639" s="27">
        <v>1</v>
      </c>
      <c r="L5639" s="27">
        <v>1</v>
      </c>
      <c r="M5639" s="27">
        <v>1</v>
      </c>
      <c r="N5639" s="27">
        <v>0</v>
      </c>
      <c r="O5639" s="27">
        <v>0</v>
      </c>
      <c r="P5639" s="27">
        <v>192932000000</v>
      </c>
      <c r="Q5639" s="27">
        <v>192648999090.08191</v>
      </c>
      <c r="R5639" s="27">
        <v>1</v>
      </c>
      <c r="S5639" s="27">
        <v>1</v>
      </c>
      <c r="T5639" s="33">
        <v>0.99562684078172081</v>
      </c>
      <c r="U5639" s="27">
        <v>937356854.10000002</v>
      </c>
      <c r="V5639" s="27">
        <v>2435028000</v>
      </c>
      <c r="W5639" s="27">
        <v>0</v>
      </c>
      <c r="X5639" s="27">
        <v>2067000000</v>
      </c>
      <c r="Y5639" s="27"/>
      <c r="Z5639" s="27">
        <v>1</v>
      </c>
    </row>
    <row r="5640" spans="1:26">
      <c r="A5640" s="27">
        <v>2013</v>
      </c>
      <c r="B5640" t="s">
        <v>78</v>
      </c>
      <c r="C5640" s="27">
        <v>2235827172.375</v>
      </c>
      <c r="D5640" s="27">
        <v>2190827172.375</v>
      </c>
      <c r="E5640" s="27">
        <v>55827172.375</v>
      </c>
      <c r="F5640" s="27">
        <v>0</v>
      </c>
      <c r="G5640" s="27">
        <v>0</v>
      </c>
      <c r="H5640" s="27">
        <v>1</v>
      </c>
      <c r="I5640" s="27">
        <v>0</v>
      </c>
      <c r="J5640" s="27">
        <v>0</v>
      </c>
      <c r="K5640" s="27">
        <v>1</v>
      </c>
      <c r="L5640" s="27">
        <v>1</v>
      </c>
      <c r="M5640" s="27">
        <v>1</v>
      </c>
      <c r="N5640" s="27">
        <v>0</v>
      </c>
      <c r="O5640" s="27">
        <v>0</v>
      </c>
      <c r="P5640" s="27">
        <v>202119000000</v>
      </c>
      <c r="Q5640" s="27">
        <v>201217661645.5087</v>
      </c>
      <c r="R5640" s="27">
        <v>1</v>
      </c>
      <c r="S5640" s="27">
        <v>1</v>
      </c>
      <c r="T5640" s="33">
        <v>0.99710818219516861</v>
      </c>
      <c r="U5640" s="27">
        <v>939235324.70000005</v>
      </c>
      <c r="V5640" s="27">
        <v>1823883000</v>
      </c>
      <c r="W5640" s="27">
        <v>0</v>
      </c>
      <c r="X5640" s="27">
        <v>1674000000</v>
      </c>
      <c r="Y5640" s="27"/>
      <c r="Z5640" s="27">
        <v>1</v>
      </c>
    </row>
    <row r="5641" spans="1:26">
      <c r="A5641" s="27">
        <v>2014</v>
      </c>
      <c r="B5641" t="s">
        <v>78</v>
      </c>
      <c r="C5641" s="27">
        <v>8084504634.4375</v>
      </c>
      <c r="D5641" s="27">
        <v>3593504826.4375</v>
      </c>
      <c r="E5641" s="27">
        <v>49838266.4375</v>
      </c>
      <c r="F5641" s="27">
        <v>5988084279.4921875</v>
      </c>
      <c r="G5641" s="27">
        <v>0</v>
      </c>
      <c r="H5641" s="27">
        <v>1</v>
      </c>
      <c r="I5641" s="27">
        <v>0</v>
      </c>
      <c r="J5641" s="27">
        <v>0</v>
      </c>
      <c r="K5641" s="27">
        <v>1</v>
      </c>
      <c r="L5641" s="27">
        <v>1</v>
      </c>
      <c r="M5641" s="27">
        <v>1</v>
      </c>
      <c r="N5641" s="27">
        <v>0</v>
      </c>
      <c r="O5641" s="27">
        <v>0</v>
      </c>
      <c r="P5641" s="27">
        <v>202220000000</v>
      </c>
      <c r="Q5641" s="27">
        <v>201080662205.00177</v>
      </c>
      <c r="R5641" s="27">
        <v>1</v>
      </c>
      <c r="S5641" s="27">
        <v>1</v>
      </c>
      <c r="T5641" s="33">
        <v>0.96696016921402161</v>
      </c>
      <c r="U5641" s="27">
        <v>883619077.29999995</v>
      </c>
      <c r="V5641" s="27">
        <v>1837889000</v>
      </c>
      <c r="W5641" s="27">
        <v>0</v>
      </c>
      <c r="X5641" s="27">
        <v>1366000000</v>
      </c>
      <c r="Y5641" s="27"/>
      <c r="Z5641" s="27">
        <v>1</v>
      </c>
    </row>
    <row r="5642" spans="1:26">
      <c r="A5642" s="27">
        <v>2015</v>
      </c>
      <c r="B5642" t="s">
        <v>78</v>
      </c>
      <c r="C5642" s="27">
        <v>7945116802.25</v>
      </c>
      <c r="D5642" s="27">
        <v>4951116930.25</v>
      </c>
      <c r="E5642" s="27">
        <v>43783682.25</v>
      </c>
      <c r="F5642" s="27">
        <v>0</v>
      </c>
      <c r="G5642" s="27">
        <v>0</v>
      </c>
      <c r="H5642" s="27">
        <v>1</v>
      </c>
      <c r="I5642" s="27">
        <v>0</v>
      </c>
      <c r="J5642" s="27">
        <v>0</v>
      </c>
      <c r="K5642" s="27">
        <v>1</v>
      </c>
      <c r="L5642" s="27">
        <v>1</v>
      </c>
      <c r="M5642" s="27">
        <v>1</v>
      </c>
      <c r="N5642" s="27">
        <v>0</v>
      </c>
      <c r="O5642" s="27">
        <v>0</v>
      </c>
      <c r="P5642" s="27">
        <v>191597000000</v>
      </c>
      <c r="Q5642" s="27">
        <v>189926516769.25009</v>
      </c>
      <c r="R5642" s="27">
        <v>1</v>
      </c>
      <c r="S5642" s="27">
        <v>1</v>
      </c>
      <c r="T5642" s="33">
        <v>0.821813335342235</v>
      </c>
      <c r="U5642" s="27">
        <v>845147026.89999998</v>
      </c>
      <c r="V5642" s="27">
        <v>2714066000</v>
      </c>
      <c r="W5642" s="27">
        <v>0</v>
      </c>
      <c r="X5642" s="27">
        <v>1287000000</v>
      </c>
      <c r="Y5642" s="27"/>
      <c r="Z5642" s="27">
        <v>1</v>
      </c>
    </row>
    <row r="5643" spans="1:26">
      <c r="A5643" s="27">
        <v>2016</v>
      </c>
      <c r="B5643" t="s">
        <v>78</v>
      </c>
      <c r="C5643" s="27">
        <v>7625610345.875</v>
      </c>
      <c r="D5643" s="27">
        <v>6128610409.875</v>
      </c>
      <c r="E5643" s="27">
        <v>37610601.875</v>
      </c>
      <c r="F5643" s="27">
        <v>0</v>
      </c>
      <c r="G5643" s="27">
        <v>0</v>
      </c>
      <c r="H5643" s="27">
        <v>1</v>
      </c>
      <c r="I5643" s="27">
        <v>0</v>
      </c>
      <c r="J5643" s="27">
        <v>0</v>
      </c>
      <c r="K5643" s="27">
        <v>1</v>
      </c>
      <c r="L5643" s="27">
        <v>1</v>
      </c>
      <c r="M5643" s="27">
        <v>1</v>
      </c>
      <c r="N5643" s="27">
        <v>0</v>
      </c>
      <c r="O5643" s="27">
        <v>0</v>
      </c>
      <c r="P5643" s="27">
        <v>194542000000</v>
      </c>
      <c r="Q5643" s="27">
        <v>191639655121.32971</v>
      </c>
      <c r="R5643" s="27">
        <v>1</v>
      </c>
      <c r="S5643" s="27">
        <v>1</v>
      </c>
      <c r="T5643" s="33">
        <v>0.86004996979414983</v>
      </c>
      <c r="U5643" s="27">
        <v>819897456.70000005</v>
      </c>
      <c r="V5643" s="27">
        <v>2610014000</v>
      </c>
      <c r="W5643" s="27">
        <v>0</v>
      </c>
      <c r="X5643" s="27">
        <v>1220000000</v>
      </c>
      <c r="Y5643" s="27"/>
      <c r="Z5643" s="27">
        <v>1</v>
      </c>
    </row>
    <row r="5644" spans="1:26">
      <c r="A5644" s="27">
        <v>2017</v>
      </c>
      <c r="B5644" t="s">
        <v>78</v>
      </c>
      <c r="C5644" s="27">
        <v>7851241382.6875</v>
      </c>
      <c r="D5644" s="27">
        <v>7577491382.6875</v>
      </c>
      <c r="E5644" s="27">
        <v>31575014.6875</v>
      </c>
      <c r="F5644" s="27">
        <v>365000000</v>
      </c>
      <c r="G5644" s="27">
        <v>0</v>
      </c>
      <c r="H5644" s="27">
        <v>1</v>
      </c>
      <c r="I5644" s="27">
        <v>0</v>
      </c>
      <c r="J5644" s="27">
        <v>0</v>
      </c>
      <c r="K5644" s="27">
        <v>1</v>
      </c>
      <c r="L5644" s="27">
        <v>1</v>
      </c>
      <c r="M5644" s="27">
        <v>1</v>
      </c>
      <c r="N5644" s="27">
        <v>0</v>
      </c>
      <c r="O5644" s="27">
        <v>0</v>
      </c>
      <c r="P5644" s="27">
        <v>214248000000</v>
      </c>
      <c r="Q5644" s="27">
        <v>211389272242.15659</v>
      </c>
      <c r="R5644" s="27">
        <v>1</v>
      </c>
      <c r="S5644" s="27">
        <v>1</v>
      </c>
      <c r="T5644" s="33">
        <v>0.90809244833766045</v>
      </c>
      <c r="U5644" s="27">
        <v>868569499.89999998</v>
      </c>
      <c r="V5644" s="27">
        <v>1093459000</v>
      </c>
      <c r="W5644" s="27">
        <v>0</v>
      </c>
      <c r="X5644" s="27">
        <v>787000000</v>
      </c>
      <c r="Y5644" s="27"/>
      <c r="Z5644" s="27">
        <v>1</v>
      </c>
    </row>
    <row r="5645" spans="1:26">
      <c r="A5645" s="27">
        <v>1950</v>
      </c>
      <c r="B5645" t="s">
        <v>27</v>
      </c>
      <c r="C5645" s="27"/>
      <c r="D5645" s="27"/>
      <c r="E5645" s="27"/>
      <c r="F5645" s="27">
        <v>0</v>
      </c>
      <c r="G5645" s="27">
        <v>1</v>
      </c>
      <c r="H5645" s="27">
        <v>1</v>
      </c>
      <c r="I5645" s="27">
        <v>0</v>
      </c>
      <c r="J5645" s="27">
        <v>0</v>
      </c>
      <c r="K5645" s="27">
        <v>6</v>
      </c>
      <c r="L5645" s="27">
        <v>1</v>
      </c>
      <c r="M5645" s="27">
        <v>0</v>
      </c>
      <c r="N5645" s="27">
        <v>0</v>
      </c>
      <c r="O5645" s="27">
        <v>0</v>
      </c>
      <c r="P5645" s="27"/>
      <c r="Q5645" s="27"/>
      <c r="R5645" s="27">
        <v>0</v>
      </c>
      <c r="S5645" s="27">
        <v>1</v>
      </c>
      <c r="T5645" s="33">
        <v>1.287837882863923</v>
      </c>
      <c r="U5645" s="27"/>
      <c r="V5645" s="27"/>
      <c r="W5645" s="27"/>
      <c r="X5645" s="27"/>
      <c r="Y5645" s="27"/>
      <c r="Z5645" s="27">
        <v>1</v>
      </c>
    </row>
    <row r="5646" spans="1:26">
      <c r="A5646" s="27">
        <v>1951</v>
      </c>
      <c r="B5646" t="s">
        <v>27</v>
      </c>
      <c r="C5646" s="27"/>
      <c r="D5646" s="27"/>
      <c r="E5646" s="27"/>
      <c r="F5646" s="27">
        <v>0</v>
      </c>
      <c r="G5646" s="27">
        <v>1</v>
      </c>
      <c r="H5646" s="27">
        <v>1</v>
      </c>
      <c r="I5646" s="27">
        <v>0</v>
      </c>
      <c r="J5646" s="27">
        <v>0</v>
      </c>
      <c r="K5646" s="27">
        <v>6</v>
      </c>
      <c r="L5646" s="27">
        <v>1</v>
      </c>
      <c r="M5646" s="27">
        <v>0</v>
      </c>
      <c r="N5646" s="27">
        <v>0</v>
      </c>
      <c r="O5646" s="27">
        <v>0</v>
      </c>
      <c r="P5646" s="27"/>
      <c r="Q5646" s="27"/>
      <c r="R5646" s="27">
        <v>0</v>
      </c>
      <c r="S5646" s="27">
        <v>1</v>
      </c>
      <c r="T5646" s="33">
        <v>1.3439935487765553</v>
      </c>
      <c r="U5646" s="27"/>
      <c r="V5646" s="27"/>
      <c r="W5646" s="27"/>
      <c r="X5646" s="27"/>
      <c r="Y5646" s="27"/>
      <c r="Z5646" s="27">
        <v>1</v>
      </c>
    </row>
    <row r="5647" spans="1:26">
      <c r="A5647" s="27">
        <v>1952</v>
      </c>
      <c r="B5647" t="s">
        <v>27</v>
      </c>
      <c r="C5647" s="27"/>
      <c r="D5647" s="27"/>
      <c r="E5647" s="27"/>
      <c r="F5647" s="27">
        <v>0</v>
      </c>
      <c r="G5647" s="27">
        <v>1</v>
      </c>
      <c r="H5647" s="27">
        <v>1</v>
      </c>
      <c r="I5647" s="27">
        <v>0</v>
      </c>
      <c r="J5647" s="27">
        <v>0</v>
      </c>
      <c r="K5647" s="27">
        <v>6</v>
      </c>
      <c r="L5647" s="27">
        <v>1</v>
      </c>
      <c r="M5647" s="27">
        <v>0</v>
      </c>
      <c r="N5647" s="27">
        <v>0</v>
      </c>
      <c r="O5647" s="27">
        <v>0</v>
      </c>
      <c r="P5647" s="27"/>
      <c r="Q5647" s="27"/>
      <c r="R5647" s="27">
        <v>0</v>
      </c>
      <c r="S5647" s="27">
        <v>1</v>
      </c>
      <c r="T5647" s="33">
        <v>1.1861288455441423</v>
      </c>
      <c r="U5647" s="27"/>
      <c r="V5647" s="27"/>
      <c r="W5647" s="27"/>
      <c r="X5647" s="27"/>
      <c r="Y5647" s="27"/>
      <c r="Z5647" s="27">
        <v>1</v>
      </c>
    </row>
    <row r="5648" spans="1:26">
      <c r="A5648" s="27">
        <v>1953</v>
      </c>
      <c r="B5648" t="s">
        <v>27</v>
      </c>
      <c r="C5648" s="27"/>
      <c r="D5648" s="27"/>
      <c r="E5648" s="27"/>
      <c r="F5648" s="27">
        <v>0</v>
      </c>
      <c r="G5648" s="27">
        <v>1</v>
      </c>
      <c r="H5648" s="27">
        <v>1</v>
      </c>
      <c r="I5648" s="27">
        <v>0</v>
      </c>
      <c r="J5648" s="27">
        <v>0</v>
      </c>
      <c r="K5648" s="27">
        <v>6</v>
      </c>
      <c r="L5648" s="27">
        <v>1</v>
      </c>
      <c r="M5648" s="27">
        <v>0</v>
      </c>
      <c r="N5648" s="27">
        <v>0</v>
      </c>
      <c r="O5648" s="27">
        <v>0</v>
      </c>
      <c r="P5648" s="27"/>
      <c r="Q5648" s="27"/>
      <c r="R5648" s="27">
        <v>0</v>
      </c>
      <c r="S5648" s="27">
        <v>1</v>
      </c>
      <c r="T5648" s="33">
        <v>1.1355764645766917</v>
      </c>
      <c r="U5648" s="27"/>
      <c r="V5648" s="27"/>
      <c r="W5648" s="27"/>
      <c r="X5648" s="27"/>
      <c r="Y5648" s="27"/>
      <c r="Z5648" s="27">
        <v>1</v>
      </c>
    </row>
    <row r="5649" spans="1:26">
      <c r="A5649" s="27">
        <v>1954</v>
      </c>
      <c r="B5649" t="s">
        <v>27</v>
      </c>
      <c r="C5649" s="27"/>
      <c r="D5649" s="27"/>
      <c r="E5649" s="27"/>
      <c r="F5649" s="27">
        <v>0</v>
      </c>
      <c r="G5649" s="27">
        <v>1</v>
      </c>
      <c r="H5649" s="27">
        <v>1</v>
      </c>
      <c r="I5649" s="27">
        <v>0</v>
      </c>
      <c r="J5649" s="27">
        <v>0</v>
      </c>
      <c r="K5649" s="27">
        <v>6</v>
      </c>
      <c r="L5649" s="27">
        <v>1</v>
      </c>
      <c r="M5649" s="27">
        <v>0</v>
      </c>
      <c r="N5649" s="27">
        <v>0</v>
      </c>
      <c r="O5649" s="27">
        <v>0</v>
      </c>
      <c r="P5649" s="27"/>
      <c r="Q5649" s="27"/>
      <c r="R5649" s="27">
        <v>0</v>
      </c>
      <c r="S5649" s="27">
        <v>1</v>
      </c>
      <c r="T5649" s="33">
        <v>1.2456557755316726</v>
      </c>
      <c r="U5649" s="27"/>
      <c r="V5649" s="27"/>
      <c r="W5649" s="27"/>
      <c r="X5649" s="27"/>
      <c r="Y5649" s="27"/>
      <c r="Z5649" s="27">
        <v>1</v>
      </c>
    </row>
    <row r="5650" spans="1:26">
      <c r="A5650" s="27">
        <v>1955</v>
      </c>
      <c r="B5650" t="s">
        <v>27</v>
      </c>
      <c r="C5650" s="27"/>
      <c r="D5650" s="27"/>
      <c r="E5650" s="27"/>
      <c r="F5650" s="27">
        <v>0</v>
      </c>
      <c r="G5650" s="27">
        <v>1</v>
      </c>
      <c r="H5650" s="27">
        <v>1</v>
      </c>
      <c r="I5650" s="27">
        <v>0</v>
      </c>
      <c r="J5650" s="27">
        <v>0</v>
      </c>
      <c r="K5650" s="27">
        <v>6</v>
      </c>
      <c r="L5650" s="27">
        <v>1</v>
      </c>
      <c r="M5650" s="27">
        <v>0</v>
      </c>
      <c r="N5650" s="27">
        <v>0</v>
      </c>
      <c r="O5650" s="27">
        <v>0</v>
      </c>
      <c r="P5650" s="27"/>
      <c r="Q5650" s="27"/>
      <c r="R5650" s="27">
        <v>0</v>
      </c>
      <c r="S5650" s="27">
        <v>1</v>
      </c>
      <c r="T5650" s="33">
        <v>1.2093425125419712</v>
      </c>
      <c r="U5650" s="27"/>
      <c r="V5650" s="27"/>
      <c r="W5650" s="27"/>
      <c r="X5650" s="27"/>
      <c r="Y5650" s="27"/>
      <c r="Z5650" s="27">
        <v>1</v>
      </c>
    </row>
    <row r="5651" spans="1:26">
      <c r="A5651" s="27">
        <v>1956</v>
      </c>
      <c r="B5651" t="s">
        <v>27</v>
      </c>
      <c r="C5651" s="27"/>
      <c r="D5651" s="27"/>
      <c r="E5651" s="27"/>
      <c r="F5651" s="27">
        <v>0</v>
      </c>
      <c r="G5651" s="27">
        <v>1</v>
      </c>
      <c r="H5651" s="27">
        <v>1</v>
      </c>
      <c r="I5651" s="27">
        <v>0</v>
      </c>
      <c r="J5651" s="27">
        <v>0</v>
      </c>
      <c r="K5651" s="27">
        <v>6</v>
      </c>
      <c r="L5651" s="27">
        <v>1</v>
      </c>
      <c r="M5651" s="27">
        <v>0</v>
      </c>
      <c r="N5651" s="27">
        <v>0</v>
      </c>
      <c r="O5651" s="27">
        <v>0</v>
      </c>
      <c r="P5651" s="27"/>
      <c r="Q5651" s="27"/>
      <c r="R5651" s="27">
        <v>0</v>
      </c>
      <c r="S5651" s="27">
        <v>1</v>
      </c>
      <c r="T5651" s="33">
        <v>1.188247729709901</v>
      </c>
      <c r="U5651" s="27"/>
      <c r="V5651" s="27"/>
      <c r="W5651" s="27"/>
      <c r="X5651" s="27"/>
      <c r="Y5651" s="27"/>
      <c r="Z5651" s="27">
        <v>1</v>
      </c>
    </row>
    <row r="5652" spans="1:26">
      <c r="A5652" s="27">
        <v>1957</v>
      </c>
      <c r="B5652" t="s">
        <v>27</v>
      </c>
      <c r="C5652" s="27"/>
      <c r="D5652" s="27"/>
      <c r="E5652" s="27"/>
      <c r="F5652" s="27">
        <v>0</v>
      </c>
      <c r="G5652" s="27">
        <v>1</v>
      </c>
      <c r="H5652" s="27">
        <v>1</v>
      </c>
      <c r="I5652" s="27">
        <v>0</v>
      </c>
      <c r="J5652" s="27">
        <v>0</v>
      </c>
      <c r="K5652" s="27">
        <v>6</v>
      </c>
      <c r="L5652" s="27">
        <v>1</v>
      </c>
      <c r="M5652" s="27">
        <v>0</v>
      </c>
      <c r="N5652" s="27">
        <v>0</v>
      </c>
      <c r="O5652" s="27">
        <v>0</v>
      </c>
      <c r="P5652" s="27"/>
      <c r="Q5652" s="27"/>
      <c r="R5652" s="27">
        <v>0</v>
      </c>
      <c r="S5652" s="27">
        <v>1</v>
      </c>
      <c r="T5652" s="33">
        <v>1.1056830722153153</v>
      </c>
      <c r="U5652" s="27"/>
      <c r="V5652" s="27"/>
      <c r="W5652" s="27"/>
      <c r="X5652" s="27"/>
      <c r="Y5652" s="27"/>
      <c r="Z5652" s="27">
        <v>1</v>
      </c>
    </row>
    <row r="5653" spans="1:26">
      <c r="A5653" s="27">
        <v>1958</v>
      </c>
      <c r="B5653" t="s">
        <v>27</v>
      </c>
      <c r="C5653" s="27"/>
      <c r="D5653" s="27"/>
      <c r="E5653" s="27"/>
      <c r="F5653" s="27">
        <v>0</v>
      </c>
      <c r="G5653" s="27">
        <v>1</v>
      </c>
      <c r="H5653" s="27">
        <v>1</v>
      </c>
      <c r="I5653" s="27">
        <v>0</v>
      </c>
      <c r="J5653" s="27">
        <v>0</v>
      </c>
      <c r="K5653" s="27">
        <v>6</v>
      </c>
      <c r="L5653" s="27">
        <v>1</v>
      </c>
      <c r="M5653" s="27">
        <v>0</v>
      </c>
      <c r="N5653" s="27">
        <v>0</v>
      </c>
      <c r="O5653" s="27">
        <v>0</v>
      </c>
      <c r="P5653" s="27"/>
      <c r="Q5653" s="27"/>
      <c r="R5653" s="27">
        <v>0</v>
      </c>
      <c r="S5653" s="27">
        <v>1</v>
      </c>
      <c r="T5653" s="33">
        <v>1.0176220702015186</v>
      </c>
      <c r="U5653" s="27"/>
      <c r="V5653" s="27"/>
      <c r="W5653" s="27"/>
      <c r="X5653" s="27"/>
      <c r="Y5653" s="27"/>
      <c r="Z5653" s="27">
        <v>1</v>
      </c>
    </row>
    <row r="5654" spans="1:26">
      <c r="A5654" s="27">
        <v>1959</v>
      </c>
      <c r="B5654" t="s">
        <v>27</v>
      </c>
      <c r="C5654" s="27"/>
      <c r="D5654" s="27"/>
      <c r="E5654" s="27"/>
      <c r="F5654" s="27">
        <v>0</v>
      </c>
      <c r="G5654" s="27">
        <v>1</v>
      </c>
      <c r="H5654" s="27">
        <v>1</v>
      </c>
      <c r="I5654" s="27">
        <v>0</v>
      </c>
      <c r="J5654" s="27">
        <v>0</v>
      </c>
      <c r="K5654" s="27">
        <v>6</v>
      </c>
      <c r="L5654" s="27">
        <v>1</v>
      </c>
      <c r="M5654" s="27">
        <v>0</v>
      </c>
      <c r="N5654" s="27">
        <v>0</v>
      </c>
      <c r="O5654" s="27">
        <v>0</v>
      </c>
      <c r="P5654" s="27"/>
      <c r="Q5654" s="27"/>
      <c r="R5654" s="27">
        <v>0</v>
      </c>
      <c r="S5654" s="27">
        <v>1</v>
      </c>
      <c r="T5654" s="33">
        <v>1.0157995537348996</v>
      </c>
      <c r="U5654" s="27"/>
      <c r="V5654" s="27"/>
      <c r="W5654" s="27"/>
      <c r="X5654" s="27"/>
      <c r="Y5654" s="27"/>
      <c r="Z5654" s="27">
        <v>1</v>
      </c>
    </row>
    <row r="5655" spans="1:26">
      <c r="A5655" s="27">
        <v>1960</v>
      </c>
      <c r="B5655" t="s">
        <v>27</v>
      </c>
      <c r="C5655" s="27"/>
      <c r="D5655" s="27"/>
      <c r="E5655" s="27"/>
      <c r="F5655" s="27">
        <v>0</v>
      </c>
      <c r="G5655" s="27">
        <v>1</v>
      </c>
      <c r="H5655" s="27">
        <v>1</v>
      </c>
      <c r="I5655" s="27">
        <v>0</v>
      </c>
      <c r="J5655" s="27">
        <v>0</v>
      </c>
      <c r="K5655" s="27">
        <v>6</v>
      </c>
      <c r="L5655" s="27">
        <v>1</v>
      </c>
      <c r="M5655" s="27">
        <v>0</v>
      </c>
      <c r="N5655" s="27">
        <v>0</v>
      </c>
      <c r="O5655" s="27">
        <v>0</v>
      </c>
      <c r="P5655" s="27"/>
      <c r="Q5655" s="27">
        <v>6684568805.0688057</v>
      </c>
      <c r="R5655" s="27">
        <v>0</v>
      </c>
      <c r="S5655" s="27">
        <v>1</v>
      </c>
      <c r="T5655" s="33">
        <v>0.99364431383616725</v>
      </c>
      <c r="U5655" s="27"/>
      <c r="V5655" s="27"/>
      <c r="W5655" s="27"/>
      <c r="X5655" s="27"/>
      <c r="Y5655" s="27"/>
      <c r="Z5655" s="27">
        <v>1</v>
      </c>
    </row>
    <row r="5656" spans="1:26">
      <c r="A5656" s="27">
        <v>1961</v>
      </c>
      <c r="B5656" t="s">
        <v>27</v>
      </c>
      <c r="C5656" s="27"/>
      <c r="D5656" s="27"/>
      <c r="E5656" s="27"/>
      <c r="F5656" s="27">
        <v>0</v>
      </c>
      <c r="G5656" s="27">
        <v>1</v>
      </c>
      <c r="H5656" s="27">
        <v>1</v>
      </c>
      <c r="I5656" s="27">
        <v>0</v>
      </c>
      <c r="J5656" s="27">
        <v>0</v>
      </c>
      <c r="K5656" s="27">
        <v>6</v>
      </c>
      <c r="L5656" s="27">
        <v>1</v>
      </c>
      <c r="M5656" s="27">
        <v>0</v>
      </c>
      <c r="N5656" s="27">
        <v>0</v>
      </c>
      <c r="O5656" s="27">
        <v>0</v>
      </c>
      <c r="P5656" s="27"/>
      <c r="Q5656" s="27">
        <v>7256966966.2255583</v>
      </c>
      <c r="R5656" s="27">
        <v>0</v>
      </c>
      <c r="S5656" s="27">
        <v>1</v>
      </c>
      <c r="T5656" s="33">
        <v>0.97346733996739376</v>
      </c>
      <c r="U5656" s="27"/>
      <c r="V5656" s="27"/>
      <c r="W5656" s="27"/>
      <c r="X5656" s="27"/>
      <c r="Y5656" s="27"/>
      <c r="Z5656" s="27">
        <v>1</v>
      </c>
    </row>
    <row r="5657" spans="1:26">
      <c r="A5657" s="27">
        <v>1962</v>
      </c>
      <c r="B5657" t="s">
        <v>27</v>
      </c>
      <c r="C5657" s="27"/>
      <c r="D5657" s="27"/>
      <c r="E5657" s="27"/>
      <c r="F5657" s="27">
        <v>0</v>
      </c>
      <c r="G5657" s="27">
        <v>1</v>
      </c>
      <c r="H5657" s="27">
        <v>1</v>
      </c>
      <c r="I5657" s="27">
        <v>0</v>
      </c>
      <c r="J5657" s="27">
        <v>0</v>
      </c>
      <c r="K5657" s="27">
        <v>6</v>
      </c>
      <c r="L5657" s="27">
        <v>1</v>
      </c>
      <c r="M5657" s="27">
        <v>0</v>
      </c>
      <c r="N5657" s="27">
        <v>0</v>
      </c>
      <c r="O5657" s="27">
        <v>0</v>
      </c>
      <c r="P5657" s="27"/>
      <c r="Q5657" s="27">
        <v>4399827767.9670362</v>
      </c>
      <c r="R5657" s="27">
        <v>0</v>
      </c>
      <c r="S5657" s="27">
        <v>1</v>
      </c>
      <c r="T5657" s="33">
        <v>0.97699079984331827</v>
      </c>
      <c r="U5657" s="27"/>
      <c r="V5657" s="27"/>
      <c r="W5657" s="27"/>
      <c r="X5657" s="27"/>
      <c r="Y5657" s="27"/>
      <c r="Z5657" s="27">
        <v>1</v>
      </c>
    </row>
    <row r="5658" spans="1:26">
      <c r="A5658" s="27">
        <v>1963</v>
      </c>
      <c r="B5658" t="s">
        <v>27</v>
      </c>
      <c r="C5658" s="27"/>
      <c r="D5658" s="27"/>
      <c r="E5658" s="27"/>
      <c r="F5658" s="27">
        <v>0</v>
      </c>
      <c r="G5658" s="27">
        <v>1</v>
      </c>
      <c r="H5658" s="27">
        <v>1</v>
      </c>
      <c r="I5658" s="27">
        <v>0</v>
      </c>
      <c r="J5658" s="27">
        <v>0</v>
      </c>
      <c r="K5658" s="27">
        <v>6</v>
      </c>
      <c r="L5658" s="27">
        <v>1</v>
      </c>
      <c r="M5658" s="27">
        <v>0</v>
      </c>
      <c r="N5658" s="27">
        <v>0</v>
      </c>
      <c r="O5658" s="27">
        <v>0</v>
      </c>
      <c r="P5658" s="27"/>
      <c r="Q5658" s="27">
        <v>4875309866.3401699</v>
      </c>
      <c r="R5658" s="27">
        <v>0</v>
      </c>
      <c r="S5658" s="27">
        <v>1</v>
      </c>
      <c r="T5658" s="33">
        <v>0.98866747285419376</v>
      </c>
      <c r="U5658" s="27"/>
      <c r="V5658" s="27"/>
      <c r="W5658" s="27"/>
      <c r="X5658" s="27"/>
      <c r="Y5658" s="27"/>
      <c r="Z5658" s="27">
        <v>1</v>
      </c>
    </row>
    <row r="5659" spans="1:26">
      <c r="A5659" s="27">
        <v>1964</v>
      </c>
      <c r="B5659" t="s">
        <v>27</v>
      </c>
      <c r="C5659" s="27"/>
      <c r="D5659" s="27"/>
      <c r="E5659" s="27"/>
      <c r="F5659" s="27">
        <v>0</v>
      </c>
      <c r="G5659" s="27">
        <v>1</v>
      </c>
      <c r="H5659" s="27">
        <v>1</v>
      </c>
      <c r="I5659" s="27">
        <v>0</v>
      </c>
      <c r="J5659" s="27">
        <v>0</v>
      </c>
      <c r="K5659" s="27">
        <v>6</v>
      </c>
      <c r="L5659" s="27">
        <v>1</v>
      </c>
      <c r="M5659" s="27">
        <v>0</v>
      </c>
      <c r="N5659" s="27">
        <v>0</v>
      </c>
      <c r="O5659" s="27">
        <v>0</v>
      </c>
      <c r="P5659" s="27"/>
      <c r="Q5659" s="27">
        <v>5271404668.3673468</v>
      </c>
      <c r="R5659" s="27">
        <v>0</v>
      </c>
      <c r="S5659" s="27">
        <v>1</v>
      </c>
      <c r="T5659" s="33">
        <v>1.0337554660061781</v>
      </c>
      <c r="U5659" s="27"/>
      <c r="V5659" s="27"/>
      <c r="W5659" s="27"/>
      <c r="X5659" s="27"/>
      <c r="Y5659" s="27"/>
      <c r="Z5659" s="27">
        <v>1</v>
      </c>
    </row>
    <row r="5660" spans="1:26">
      <c r="A5660" s="27">
        <v>1965</v>
      </c>
      <c r="B5660" t="s">
        <v>27</v>
      </c>
      <c r="C5660" s="27"/>
      <c r="D5660" s="27"/>
      <c r="E5660" s="27"/>
      <c r="F5660" s="27">
        <v>0</v>
      </c>
      <c r="G5660" s="27">
        <v>1</v>
      </c>
      <c r="H5660" s="27">
        <v>1</v>
      </c>
      <c r="I5660" s="27">
        <v>0</v>
      </c>
      <c r="J5660" s="27">
        <v>0</v>
      </c>
      <c r="K5660" s="27">
        <v>6</v>
      </c>
      <c r="L5660" s="27">
        <v>1</v>
      </c>
      <c r="M5660" s="27">
        <v>0</v>
      </c>
      <c r="N5660" s="27">
        <v>0</v>
      </c>
      <c r="O5660" s="27">
        <v>0</v>
      </c>
      <c r="P5660" s="27"/>
      <c r="Q5660" s="27">
        <v>5784398976.9820957</v>
      </c>
      <c r="R5660" s="27">
        <v>0</v>
      </c>
      <c r="S5660" s="27">
        <v>1</v>
      </c>
      <c r="T5660" s="33">
        <v>1.0227515959565798</v>
      </c>
      <c r="U5660" s="27"/>
      <c r="V5660" s="27"/>
      <c r="W5660" s="27"/>
      <c r="X5660" s="27"/>
      <c r="Y5660" s="27"/>
      <c r="Z5660" s="27">
        <v>1</v>
      </c>
    </row>
    <row r="5661" spans="1:26">
      <c r="A5661" s="27">
        <v>1966</v>
      </c>
      <c r="B5661" t="s">
        <v>27</v>
      </c>
      <c r="C5661" s="27"/>
      <c r="D5661" s="27"/>
      <c r="E5661" s="27"/>
      <c r="F5661" s="27">
        <v>0</v>
      </c>
      <c r="G5661" s="27">
        <v>1</v>
      </c>
      <c r="H5661" s="27">
        <v>1</v>
      </c>
      <c r="I5661" s="27">
        <v>0</v>
      </c>
      <c r="J5661" s="27">
        <v>0</v>
      </c>
      <c r="K5661" s="27">
        <v>6</v>
      </c>
      <c r="L5661" s="27">
        <v>1</v>
      </c>
      <c r="M5661" s="27">
        <v>0</v>
      </c>
      <c r="N5661" s="27">
        <v>0</v>
      </c>
      <c r="O5661" s="27">
        <v>0</v>
      </c>
      <c r="P5661" s="27"/>
      <c r="Q5661" s="27">
        <v>6371459304.410183</v>
      </c>
      <c r="R5661" s="27">
        <v>0</v>
      </c>
      <c r="S5661" s="27">
        <v>1</v>
      </c>
      <c r="T5661" s="33">
        <v>1.060453919000093</v>
      </c>
      <c r="U5661" s="27"/>
      <c r="V5661" s="27"/>
      <c r="W5661" s="27"/>
      <c r="X5661" s="27"/>
      <c r="Y5661" s="27"/>
      <c r="Z5661" s="27">
        <v>1</v>
      </c>
    </row>
    <row r="5662" spans="1:26">
      <c r="A5662" s="27">
        <v>1967</v>
      </c>
      <c r="B5662" t="s">
        <v>27</v>
      </c>
      <c r="C5662" s="27"/>
      <c r="D5662" s="27"/>
      <c r="E5662" s="27"/>
      <c r="F5662" s="27">
        <v>0</v>
      </c>
      <c r="G5662" s="27">
        <v>1</v>
      </c>
      <c r="H5662" s="27">
        <v>1</v>
      </c>
      <c r="I5662" s="27">
        <v>0</v>
      </c>
      <c r="J5662" s="27">
        <v>0</v>
      </c>
      <c r="K5662" s="27">
        <v>6</v>
      </c>
      <c r="L5662" s="27">
        <v>1</v>
      </c>
      <c r="M5662" s="27">
        <v>0</v>
      </c>
      <c r="N5662" s="27">
        <v>0</v>
      </c>
      <c r="O5662" s="27">
        <v>0</v>
      </c>
      <c r="P5662" s="27"/>
      <c r="Q5662" s="27">
        <v>6809134235.5429821</v>
      </c>
      <c r="R5662" s="27">
        <v>0</v>
      </c>
      <c r="S5662" s="27">
        <v>1</v>
      </c>
      <c r="T5662" s="33">
        <v>1.0100991944882907</v>
      </c>
      <c r="U5662" s="27"/>
      <c r="V5662" s="27"/>
      <c r="W5662" s="27"/>
      <c r="X5662" s="27"/>
      <c r="Y5662" s="27"/>
      <c r="Z5662" s="27">
        <v>1</v>
      </c>
    </row>
    <row r="5663" spans="1:26">
      <c r="A5663" s="27">
        <v>1968</v>
      </c>
      <c r="B5663" t="s">
        <v>27</v>
      </c>
      <c r="C5663" s="27"/>
      <c r="D5663" s="27"/>
      <c r="E5663" s="27"/>
      <c r="F5663" s="27">
        <v>0</v>
      </c>
      <c r="G5663" s="27">
        <v>1</v>
      </c>
      <c r="H5663" s="27">
        <v>1</v>
      </c>
      <c r="I5663" s="27">
        <v>0</v>
      </c>
      <c r="J5663" s="27">
        <v>0</v>
      </c>
      <c r="K5663" s="27">
        <v>6</v>
      </c>
      <c r="L5663" s="27">
        <v>1</v>
      </c>
      <c r="M5663" s="27">
        <v>0</v>
      </c>
      <c r="N5663" s="27">
        <v>0</v>
      </c>
      <c r="O5663" s="27">
        <v>0</v>
      </c>
      <c r="P5663" s="27"/>
      <c r="Q5663" s="27">
        <v>7591603053.435113</v>
      </c>
      <c r="R5663" s="27">
        <v>0</v>
      </c>
      <c r="S5663" s="27">
        <v>1</v>
      </c>
      <c r="T5663" s="33">
        <v>0.99765870157012104</v>
      </c>
      <c r="U5663" s="27"/>
      <c r="V5663" s="27"/>
      <c r="W5663" s="27"/>
      <c r="X5663" s="27"/>
      <c r="Y5663" s="27"/>
      <c r="Z5663" s="27">
        <v>1</v>
      </c>
    </row>
    <row r="5664" spans="1:26">
      <c r="A5664" s="27">
        <v>1969</v>
      </c>
      <c r="B5664" t="s">
        <v>27</v>
      </c>
      <c r="C5664" s="27"/>
      <c r="D5664" s="27"/>
      <c r="E5664" s="27"/>
      <c r="F5664" s="27">
        <v>0</v>
      </c>
      <c r="G5664" s="27">
        <v>1</v>
      </c>
      <c r="H5664" s="27">
        <v>1</v>
      </c>
      <c r="I5664" s="27">
        <v>0</v>
      </c>
      <c r="J5664" s="27">
        <v>0</v>
      </c>
      <c r="K5664" s="27">
        <v>6</v>
      </c>
      <c r="L5664" s="27">
        <v>1</v>
      </c>
      <c r="M5664" s="27">
        <v>0</v>
      </c>
      <c r="N5664" s="27">
        <v>0</v>
      </c>
      <c r="O5664" s="27">
        <v>0</v>
      </c>
      <c r="P5664" s="27"/>
      <c r="Q5664" s="27">
        <v>8408229699.142951</v>
      </c>
      <c r="R5664" s="27">
        <v>0</v>
      </c>
      <c r="S5664" s="27">
        <v>1</v>
      </c>
      <c r="T5664" s="33">
        <v>1.0058077459461789</v>
      </c>
      <c r="U5664" s="27"/>
      <c r="V5664" s="27"/>
      <c r="W5664" s="27"/>
      <c r="X5664" s="27"/>
      <c r="Y5664" s="27"/>
      <c r="Z5664" s="27">
        <v>1</v>
      </c>
    </row>
    <row r="5665" spans="1:26">
      <c r="A5665" s="27">
        <v>1970</v>
      </c>
      <c r="B5665" t="s">
        <v>27</v>
      </c>
      <c r="C5665" s="27"/>
      <c r="D5665" s="27"/>
      <c r="E5665" s="27"/>
      <c r="F5665" s="27">
        <v>0</v>
      </c>
      <c r="G5665" s="27">
        <v>1</v>
      </c>
      <c r="H5665" s="27">
        <v>1</v>
      </c>
      <c r="I5665" s="27">
        <v>0</v>
      </c>
      <c r="J5665" s="27">
        <v>0</v>
      </c>
      <c r="K5665" s="27">
        <v>6</v>
      </c>
      <c r="L5665" s="27">
        <v>1</v>
      </c>
      <c r="M5665" s="27">
        <v>0</v>
      </c>
      <c r="N5665" s="27">
        <v>0</v>
      </c>
      <c r="O5665" s="27">
        <v>0</v>
      </c>
      <c r="P5665" s="27"/>
      <c r="Q5665" s="27">
        <v>6687204834.3687048</v>
      </c>
      <c r="R5665" s="27">
        <v>0</v>
      </c>
      <c r="S5665" s="27">
        <v>1</v>
      </c>
      <c r="T5665" s="33">
        <v>1</v>
      </c>
      <c r="U5665" s="27">
        <v>68750000</v>
      </c>
      <c r="V5665" s="27">
        <v>118602000</v>
      </c>
      <c r="W5665" s="27">
        <v>0</v>
      </c>
      <c r="X5665" s="27"/>
      <c r="Y5665" s="27">
        <v>5000000</v>
      </c>
      <c r="Z5665" s="27">
        <v>1</v>
      </c>
    </row>
    <row r="5666" spans="1:26">
      <c r="A5666" s="27">
        <v>1971</v>
      </c>
      <c r="B5666" t="s">
        <v>27</v>
      </c>
      <c r="C5666" s="27"/>
      <c r="D5666" s="27"/>
      <c r="E5666" s="27"/>
      <c r="F5666" s="27">
        <v>0</v>
      </c>
      <c r="G5666" s="27">
        <v>1</v>
      </c>
      <c r="H5666" s="27">
        <v>1</v>
      </c>
      <c r="I5666" s="27">
        <v>0</v>
      </c>
      <c r="J5666" s="27">
        <v>0</v>
      </c>
      <c r="K5666" s="27">
        <v>6</v>
      </c>
      <c r="L5666" s="27">
        <v>1</v>
      </c>
      <c r="M5666" s="27">
        <v>0</v>
      </c>
      <c r="N5666" s="27">
        <v>0</v>
      </c>
      <c r="O5666" s="27">
        <v>0</v>
      </c>
      <c r="P5666" s="27"/>
      <c r="Q5666" s="27">
        <v>7408305735.6530933</v>
      </c>
      <c r="R5666" s="27">
        <v>0</v>
      </c>
      <c r="S5666" s="27">
        <v>1</v>
      </c>
      <c r="T5666" s="33">
        <v>0.92761372871024128</v>
      </c>
      <c r="U5666" s="27">
        <v>97422000</v>
      </c>
      <c r="V5666" s="27">
        <v>132811000</v>
      </c>
      <c r="W5666" s="27">
        <v>0</v>
      </c>
      <c r="X5666" s="27"/>
      <c r="Y5666" s="27">
        <v>0</v>
      </c>
      <c r="Z5666" s="27">
        <v>1</v>
      </c>
    </row>
    <row r="5667" spans="1:26">
      <c r="A5667" s="27">
        <v>1972</v>
      </c>
      <c r="B5667" t="s">
        <v>27</v>
      </c>
      <c r="C5667" s="27"/>
      <c r="D5667" s="27"/>
      <c r="E5667" s="27"/>
      <c r="F5667" s="27">
        <v>0</v>
      </c>
      <c r="G5667" s="27">
        <v>1</v>
      </c>
      <c r="H5667" s="27">
        <v>1</v>
      </c>
      <c r="I5667" s="27">
        <v>0</v>
      </c>
      <c r="J5667" s="27">
        <v>0</v>
      </c>
      <c r="K5667" s="27">
        <v>6</v>
      </c>
      <c r="L5667" s="27">
        <v>1</v>
      </c>
      <c r="M5667" s="27">
        <v>0</v>
      </c>
      <c r="N5667" s="27">
        <v>0</v>
      </c>
      <c r="O5667" s="27">
        <v>0</v>
      </c>
      <c r="P5667" s="27"/>
      <c r="Q5667" s="27">
        <v>8017468688.2003956</v>
      </c>
      <c r="R5667" s="27">
        <v>0</v>
      </c>
      <c r="S5667" s="27">
        <v>1</v>
      </c>
      <c r="T5667" s="33">
        <v>0.92122545142259926</v>
      </c>
      <c r="U5667" s="27">
        <v>103413000</v>
      </c>
      <c r="V5667" s="27">
        <v>142040000</v>
      </c>
      <c r="W5667" s="27">
        <v>129000</v>
      </c>
      <c r="X5667" s="27"/>
      <c r="Y5667" s="27">
        <v>61300000</v>
      </c>
      <c r="Z5667" s="27">
        <v>1</v>
      </c>
    </row>
    <row r="5668" spans="1:26">
      <c r="A5668" s="27">
        <v>1973</v>
      </c>
      <c r="B5668" t="s">
        <v>27</v>
      </c>
      <c r="C5668" s="27"/>
      <c r="D5668" s="27"/>
      <c r="E5668" s="27"/>
      <c r="F5668" s="27">
        <v>0</v>
      </c>
      <c r="G5668" s="27">
        <v>1</v>
      </c>
      <c r="H5668" s="27">
        <v>1</v>
      </c>
      <c r="I5668" s="27">
        <v>0</v>
      </c>
      <c r="J5668" s="27">
        <v>0</v>
      </c>
      <c r="K5668" s="27">
        <v>6</v>
      </c>
      <c r="L5668" s="27">
        <v>1</v>
      </c>
      <c r="M5668" s="27">
        <v>0</v>
      </c>
      <c r="N5668" s="27">
        <v>0</v>
      </c>
      <c r="O5668" s="27">
        <v>0</v>
      </c>
      <c r="P5668" s="27"/>
      <c r="Q5668" s="27">
        <v>10082885603.066767</v>
      </c>
      <c r="R5668" s="27">
        <v>0</v>
      </c>
      <c r="S5668" s="27">
        <v>1</v>
      </c>
      <c r="T5668" s="33">
        <v>1.2798279189511945</v>
      </c>
      <c r="U5668" s="27">
        <v>91987000</v>
      </c>
      <c r="V5668" s="27">
        <v>149006000</v>
      </c>
      <c r="W5668" s="27">
        <v>897000</v>
      </c>
      <c r="X5668" s="27"/>
      <c r="Y5668" s="27">
        <v>178500000</v>
      </c>
      <c r="Z5668" s="27">
        <v>1</v>
      </c>
    </row>
    <row r="5669" spans="1:26">
      <c r="A5669" s="27">
        <v>1974</v>
      </c>
      <c r="B5669" t="s">
        <v>27</v>
      </c>
      <c r="C5669" s="27"/>
      <c r="D5669" s="27"/>
      <c r="E5669" s="27"/>
      <c r="F5669" s="27">
        <v>0</v>
      </c>
      <c r="G5669" s="27">
        <v>1</v>
      </c>
      <c r="H5669" s="27">
        <v>1</v>
      </c>
      <c r="I5669" s="27">
        <v>0</v>
      </c>
      <c r="J5669" s="27">
        <v>0</v>
      </c>
      <c r="K5669" s="27">
        <v>6</v>
      </c>
      <c r="L5669" s="27">
        <v>1</v>
      </c>
      <c r="M5669" s="27">
        <v>0</v>
      </c>
      <c r="N5669" s="27">
        <v>0</v>
      </c>
      <c r="O5669" s="27">
        <v>0</v>
      </c>
      <c r="P5669" s="27"/>
      <c r="Q5669" s="27">
        <v>13781139969.651882</v>
      </c>
      <c r="R5669" s="27">
        <v>0</v>
      </c>
      <c r="S5669" s="27">
        <v>1</v>
      </c>
      <c r="T5669" s="33">
        <v>1.2793035310212315</v>
      </c>
      <c r="U5669" s="27">
        <v>83027000</v>
      </c>
      <c r="V5669" s="27">
        <v>164107000</v>
      </c>
      <c r="W5669" s="27">
        <v>8314000</v>
      </c>
      <c r="X5669" s="27"/>
      <c r="Y5669" s="27">
        <v>883000000</v>
      </c>
      <c r="Z5669" s="27">
        <v>1</v>
      </c>
    </row>
    <row r="5670" spans="1:26">
      <c r="A5670" s="27">
        <v>1975</v>
      </c>
      <c r="B5670" t="s">
        <v>27</v>
      </c>
      <c r="C5670" s="27"/>
      <c r="D5670" s="27"/>
      <c r="E5670" s="27"/>
      <c r="F5670" s="27">
        <v>0</v>
      </c>
      <c r="G5670" s="27">
        <v>1</v>
      </c>
      <c r="H5670" s="27">
        <v>1</v>
      </c>
      <c r="I5670" s="27">
        <v>0</v>
      </c>
      <c r="J5670" s="27">
        <v>0</v>
      </c>
      <c r="K5670" s="27">
        <v>6</v>
      </c>
      <c r="L5670" s="27">
        <v>1</v>
      </c>
      <c r="M5670" s="27">
        <v>0</v>
      </c>
      <c r="N5670" s="27">
        <v>0</v>
      </c>
      <c r="O5670" s="27">
        <v>0</v>
      </c>
      <c r="P5670" s="27"/>
      <c r="Q5670" s="27">
        <v>14893969287.655735</v>
      </c>
      <c r="R5670" s="27">
        <v>0</v>
      </c>
      <c r="S5670" s="27">
        <v>1</v>
      </c>
      <c r="T5670" s="33">
        <v>0.94696688960437181</v>
      </c>
      <c r="U5670" s="27">
        <v>192791000</v>
      </c>
      <c r="V5670" s="27">
        <v>237870000</v>
      </c>
      <c r="W5670" s="27">
        <v>16689000</v>
      </c>
      <c r="X5670" s="27"/>
      <c r="Y5670" s="27">
        <v>253100000</v>
      </c>
      <c r="Z5670" s="27">
        <v>1</v>
      </c>
    </row>
    <row r="5671" spans="1:26">
      <c r="A5671" s="27">
        <v>1976</v>
      </c>
      <c r="B5671" t="s">
        <v>27</v>
      </c>
      <c r="C5671" s="27"/>
      <c r="D5671" s="27"/>
      <c r="E5671" s="27"/>
      <c r="F5671" s="27">
        <v>0</v>
      </c>
      <c r="G5671" s="27">
        <v>1</v>
      </c>
      <c r="H5671" s="27">
        <v>1</v>
      </c>
      <c r="I5671" s="27">
        <v>0</v>
      </c>
      <c r="J5671" s="27">
        <v>0</v>
      </c>
      <c r="K5671" s="27">
        <v>6</v>
      </c>
      <c r="L5671" s="27">
        <v>1</v>
      </c>
      <c r="M5671" s="27">
        <v>0</v>
      </c>
      <c r="N5671" s="27">
        <v>0</v>
      </c>
      <c r="O5671" s="27">
        <v>0</v>
      </c>
      <c r="P5671" s="27"/>
      <c r="Q5671" s="27">
        <v>17097563270.298241</v>
      </c>
      <c r="R5671" s="27">
        <v>0</v>
      </c>
      <c r="S5671" s="27">
        <v>1</v>
      </c>
      <c r="T5671" s="33">
        <v>1.0219497573337515</v>
      </c>
      <c r="U5671" s="27">
        <v>404156000</v>
      </c>
      <c r="V5671" s="27">
        <v>315742000</v>
      </c>
      <c r="W5671" s="27">
        <v>26873000</v>
      </c>
      <c r="X5671" s="27"/>
      <c r="Y5671" s="27">
        <v>851600000</v>
      </c>
      <c r="Z5671" s="27">
        <v>1</v>
      </c>
    </row>
    <row r="5672" spans="1:26">
      <c r="A5672" s="27">
        <v>1977</v>
      </c>
      <c r="B5672" t="s">
        <v>27</v>
      </c>
      <c r="C5672" s="27"/>
      <c r="D5672" s="27"/>
      <c r="E5672" s="27"/>
      <c r="F5672" s="27">
        <v>0</v>
      </c>
      <c r="G5672" s="27">
        <v>1</v>
      </c>
      <c r="H5672" s="27">
        <v>1</v>
      </c>
      <c r="I5672" s="27">
        <v>0</v>
      </c>
      <c r="J5672" s="27">
        <v>0</v>
      </c>
      <c r="K5672" s="27">
        <v>6</v>
      </c>
      <c r="L5672" s="27">
        <v>1</v>
      </c>
      <c r="M5672" s="27">
        <v>0</v>
      </c>
      <c r="N5672" s="27">
        <v>0</v>
      </c>
      <c r="O5672" s="27">
        <v>0</v>
      </c>
      <c r="P5672" s="27"/>
      <c r="Q5672" s="27">
        <v>19648106122.007889</v>
      </c>
      <c r="R5672" s="27">
        <v>0</v>
      </c>
      <c r="S5672" s="27">
        <v>1</v>
      </c>
      <c r="T5672" s="33">
        <v>1.0409624303569636</v>
      </c>
      <c r="U5672" s="27">
        <v>527528688.39999998</v>
      </c>
      <c r="V5672" s="27">
        <v>403331000</v>
      </c>
      <c r="W5672" s="27">
        <v>28828000</v>
      </c>
      <c r="X5672" s="27"/>
      <c r="Y5672" s="27">
        <v>677299968</v>
      </c>
      <c r="Z5672" s="27">
        <v>1</v>
      </c>
    </row>
    <row r="5673" spans="1:26">
      <c r="A5673" s="27">
        <v>1978</v>
      </c>
      <c r="B5673" t="s">
        <v>27</v>
      </c>
      <c r="C5673" s="27"/>
      <c r="D5673" s="27"/>
      <c r="E5673" s="27"/>
      <c r="F5673" s="27">
        <v>0</v>
      </c>
      <c r="G5673" s="27">
        <v>1</v>
      </c>
      <c r="H5673" s="27">
        <v>1</v>
      </c>
      <c r="I5673" s="27">
        <v>0</v>
      </c>
      <c r="J5673" s="27">
        <v>0</v>
      </c>
      <c r="K5673" s="27">
        <v>6</v>
      </c>
      <c r="L5673" s="27">
        <v>1</v>
      </c>
      <c r="M5673" s="27">
        <v>0</v>
      </c>
      <c r="N5673" s="27">
        <v>0</v>
      </c>
      <c r="O5673" s="27">
        <v>0</v>
      </c>
      <c r="P5673" s="27"/>
      <c r="Q5673" s="27">
        <v>22706155475.304787</v>
      </c>
      <c r="R5673" s="27">
        <v>0</v>
      </c>
      <c r="S5673" s="27">
        <v>1</v>
      </c>
      <c r="T5673" s="33">
        <v>0.91734575384516981</v>
      </c>
      <c r="U5673" s="27">
        <v>657614850.20000005</v>
      </c>
      <c r="V5673" s="27">
        <v>545898000</v>
      </c>
      <c r="W5673" s="27">
        <v>29687000</v>
      </c>
      <c r="X5673" s="27"/>
      <c r="Y5673" s="27">
        <v>1810400000</v>
      </c>
      <c r="Z5673" s="27">
        <v>1</v>
      </c>
    </row>
    <row r="5674" spans="1:26">
      <c r="A5674" s="27">
        <v>1979</v>
      </c>
      <c r="B5674" t="s">
        <v>27</v>
      </c>
      <c r="C5674" s="27"/>
      <c r="D5674" s="27"/>
      <c r="E5674" s="27"/>
      <c r="F5674" s="27">
        <v>0</v>
      </c>
      <c r="G5674" s="27">
        <v>1</v>
      </c>
      <c r="H5674" s="27">
        <v>1</v>
      </c>
      <c r="I5674" s="27">
        <v>0</v>
      </c>
      <c r="J5674" s="27">
        <v>0</v>
      </c>
      <c r="K5674" s="27">
        <v>6</v>
      </c>
      <c r="L5674" s="27">
        <v>1</v>
      </c>
      <c r="M5674" s="27">
        <v>0</v>
      </c>
      <c r="N5674" s="27">
        <v>0</v>
      </c>
      <c r="O5674" s="27">
        <v>0</v>
      </c>
      <c r="P5674" s="27"/>
      <c r="Q5674" s="27">
        <v>27502168726.957275</v>
      </c>
      <c r="R5674" s="27">
        <v>0</v>
      </c>
      <c r="S5674" s="27">
        <v>1</v>
      </c>
      <c r="T5674" s="33">
        <v>0.9810294585578897</v>
      </c>
      <c r="U5674" s="27">
        <v>812846424</v>
      </c>
      <c r="V5674" s="27">
        <v>731120000</v>
      </c>
      <c r="W5674" s="27">
        <v>32212000</v>
      </c>
      <c r="X5674" s="27"/>
      <c r="Y5674" s="27">
        <v>1537500032</v>
      </c>
      <c r="Z5674" s="27">
        <v>1</v>
      </c>
    </row>
    <row r="5675" spans="1:26">
      <c r="A5675" s="27">
        <v>1980</v>
      </c>
      <c r="B5675" t="s">
        <v>27</v>
      </c>
      <c r="C5675" s="27"/>
      <c r="D5675" s="27"/>
      <c r="E5675" s="27"/>
      <c r="F5675" s="27">
        <v>29300000</v>
      </c>
      <c r="G5675" s="27">
        <v>1</v>
      </c>
      <c r="H5675" s="27">
        <v>1</v>
      </c>
      <c r="I5675" s="27">
        <v>0</v>
      </c>
      <c r="J5675" s="27">
        <v>0</v>
      </c>
      <c r="K5675" s="27">
        <v>6</v>
      </c>
      <c r="L5675" s="27">
        <v>1</v>
      </c>
      <c r="M5675" s="27">
        <v>0</v>
      </c>
      <c r="N5675" s="27">
        <v>0</v>
      </c>
      <c r="O5675" s="27">
        <v>0</v>
      </c>
      <c r="P5675" s="27">
        <v>36045000000</v>
      </c>
      <c r="Q5675" s="27">
        <v>32450541843.065208</v>
      </c>
      <c r="R5675" s="27">
        <v>1</v>
      </c>
      <c r="S5675" s="27">
        <v>1</v>
      </c>
      <c r="T5675" s="33">
        <v>0.94044734443210454</v>
      </c>
      <c r="U5675" s="27">
        <v>1044298227.9</v>
      </c>
      <c r="V5675" s="27">
        <v>926138000</v>
      </c>
      <c r="W5675" s="27">
        <v>33892000</v>
      </c>
      <c r="X5675" s="27"/>
      <c r="Y5675" s="27">
        <v>788950016</v>
      </c>
      <c r="Z5675" s="27">
        <v>1</v>
      </c>
    </row>
    <row r="5676" spans="1:26">
      <c r="A5676" s="27">
        <v>1981</v>
      </c>
      <c r="B5676" t="s">
        <v>27</v>
      </c>
      <c r="C5676" s="27"/>
      <c r="D5676" s="27"/>
      <c r="E5676" s="27"/>
      <c r="F5676" s="27">
        <v>0</v>
      </c>
      <c r="G5676" s="27">
        <v>1</v>
      </c>
      <c r="H5676" s="27">
        <v>1</v>
      </c>
      <c r="I5676" s="27">
        <v>0</v>
      </c>
      <c r="J5676" s="27">
        <v>0</v>
      </c>
      <c r="K5676" s="27">
        <v>6</v>
      </c>
      <c r="L5676" s="27">
        <v>1</v>
      </c>
      <c r="M5676" s="27">
        <v>0</v>
      </c>
      <c r="N5676" s="27">
        <v>0</v>
      </c>
      <c r="O5676" s="27">
        <v>0</v>
      </c>
      <c r="P5676" s="27">
        <v>39595000000</v>
      </c>
      <c r="Q5676" s="27">
        <v>35646416952.542503</v>
      </c>
      <c r="R5676" s="27">
        <v>1</v>
      </c>
      <c r="S5676" s="27">
        <v>1</v>
      </c>
      <c r="T5676" s="33">
        <v>0.83355014400471705</v>
      </c>
      <c r="U5676" s="27">
        <v>1133354065.9000001</v>
      </c>
      <c r="V5676" s="27">
        <v>1329757000</v>
      </c>
      <c r="W5676" s="27">
        <v>40951000</v>
      </c>
      <c r="X5676" s="27"/>
      <c r="Y5676" s="27">
        <v>1169799936</v>
      </c>
      <c r="Z5676" s="27">
        <v>1</v>
      </c>
    </row>
    <row r="5677" spans="1:26">
      <c r="A5677" s="27">
        <v>1982</v>
      </c>
      <c r="B5677" t="s">
        <v>27</v>
      </c>
      <c r="C5677" s="27"/>
      <c r="D5677" s="27"/>
      <c r="E5677" s="27"/>
      <c r="F5677" s="27">
        <v>0</v>
      </c>
      <c r="G5677" s="27">
        <v>1</v>
      </c>
      <c r="H5677" s="27">
        <v>1</v>
      </c>
      <c r="I5677" s="27">
        <v>0</v>
      </c>
      <c r="J5677" s="27">
        <v>0</v>
      </c>
      <c r="K5677" s="27">
        <v>6</v>
      </c>
      <c r="L5677" s="27">
        <v>1</v>
      </c>
      <c r="M5677" s="27">
        <v>0</v>
      </c>
      <c r="N5677" s="27">
        <v>0</v>
      </c>
      <c r="O5677" s="27">
        <v>0</v>
      </c>
      <c r="P5677" s="27">
        <v>41254000000</v>
      </c>
      <c r="Q5677" s="27">
        <v>37140163934.426231</v>
      </c>
      <c r="R5677" s="27">
        <v>1</v>
      </c>
      <c r="S5677" s="27">
        <v>1</v>
      </c>
      <c r="T5677" s="33">
        <v>0.78443295677873848</v>
      </c>
      <c r="U5677" s="27">
        <v>999286830.79999995</v>
      </c>
      <c r="V5677" s="27">
        <v>1519399000</v>
      </c>
      <c r="W5677" s="27">
        <v>48636000</v>
      </c>
      <c r="X5677" s="27"/>
      <c r="Y5677" s="27">
        <v>999120000</v>
      </c>
      <c r="Z5677" s="27">
        <v>1</v>
      </c>
    </row>
    <row r="5678" spans="1:26">
      <c r="A5678" s="27">
        <v>1983</v>
      </c>
      <c r="B5678" t="s">
        <v>27</v>
      </c>
      <c r="C5678" s="27"/>
      <c r="D5678" s="27"/>
      <c r="E5678" s="27"/>
      <c r="F5678" s="27">
        <v>2000000</v>
      </c>
      <c r="G5678" s="27">
        <v>1</v>
      </c>
      <c r="H5678" s="27">
        <v>1</v>
      </c>
      <c r="I5678" s="27">
        <v>0</v>
      </c>
      <c r="J5678" s="27">
        <v>0</v>
      </c>
      <c r="K5678" s="27">
        <v>6</v>
      </c>
      <c r="L5678" s="27">
        <v>1</v>
      </c>
      <c r="M5678" s="27">
        <v>0</v>
      </c>
      <c r="N5678" s="27">
        <v>0</v>
      </c>
      <c r="O5678" s="27">
        <v>0</v>
      </c>
      <c r="P5678" s="27">
        <v>36891000000</v>
      </c>
      <c r="Q5678" s="27">
        <v>33212180658.165882</v>
      </c>
      <c r="R5678" s="27">
        <v>1</v>
      </c>
      <c r="S5678" s="27">
        <v>1</v>
      </c>
      <c r="T5678" s="33">
        <v>0.83426891623154475</v>
      </c>
      <c r="U5678" s="27">
        <v>1094681348.4000001</v>
      </c>
      <c r="V5678" s="27">
        <v>2047491000</v>
      </c>
      <c r="W5678" s="27">
        <v>61156000</v>
      </c>
      <c r="X5678" s="27"/>
      <c r="Y5678" s="27">
        <v>1444199936</v>
      </c>
      <c r="Z5678" s="27">
        <v>1</v>
      </c>
    </row>
    <row r="5679" spans="1:26">
      <c r="A5679" s="27">
        <v>1984</v>
      </c>
      <c r="B5679" t="s">
        <v>27</v>
      </c>
      <c r="C5679" s="27"/>
      <c r="D5679" s="27"/>
      <c r="E5679" s="27"/>
      <c r="F5679" s="27">
        <v>0</v>
      </c>
      <c r="G5679" s="27">
        <v>1</v>
      </c>
      <c r="H5679" s="27">
        <v>1</v>
      </c>
      <c r="I5679" s="27">
        <v>0</v>
      </c>
      <c r="J5679" s="27">
        <v>0</v>
      </c>
      <c r="K5679" s="27">
        <v>6</v>
      </c>
      <c r="L5679" s="27">
        <v>1</v>
      </c>
      <c r="M5679" s="27">
        <v>0</v>
      </c>
      <c r="N5679" s="27">
        <v>0</v>
      </c>
      <c r="O5679" s="27">
        <v>0</v>
      </c>
      <c r="P5679" s="27">
        <v>34857000000</v>
      </c>
      <c r="Q5679" s="27">
        <v>31408492876.691002</v>
      </c>
      <c r="R5679" s="27">
        <v>1</v>
      </c>
      <c r="S5679" s="27">
        <v>1</v>
      </c>
      <c r="T5679" s="33">
        <v>0.82999599794502654</v>
      </c>
      <c r="U5679" s="27">
        <v>885378010.79999995</v>
      </c>
      <c r="V5679" s="27">
        <v>1864845000</v>
      </c>
      <c r="W5679" s="27">
        <v>71116000</v>
      </c>
      <c r="X5679" s="27"/>
      <c r="Y5679" s="27"/>
      <c r="Z5679" s="27">
        <v>1</v>
      </c>
    </row>
    <row r="5680" spans="1:26">
      <c r="A5680" s="27">
        <v>1985</v>
      </c>
      <c r="B5680" t="s">
        <v>27</v>
      </c>
      <c r="C5680" s="27"/>
      <c r="D5680" s="27"/>
      <c r="E5680" s="27"/>
      <c r="F5680" s="27">
        <v>100000</v>
      </c>
      <c r="G5680" s="27">
        <v>1</v>
      </c>
      <c r="H5680" s="27">
        <v>1</v>
      </c>
      <c r="I5680" s="27">
        <v>0</v>
      </c>
      <c r="J5680" s="27">
        <v>0</v>
      </c>
      <c r="K5680" s="27">
        <v>6</v>
      </c>
      <c r="L5680" s="27">
        <v>1</v>
      </c>
      <c r="M5680" s="27">
        <v>0</v>
      </c>
      <c r="N5680" s="27">
        <v>0</v>
      </c>
      <c r="O5680" s="27">
        <v>0</v>
      </c>
      <c r="P5680" s="27">
        <v>33994999999.999996</v>
      </c>
      <c r="Q5680" s="27">
        <v>30734335448.990452</v>
      </c>
      <c r="R5680" s="27">
        <v>1</v>
      </c>
      <c r="S5680" s="27">
        <v>1</v>
      </c>
      <c r="T5680" s="33">
        <v>0.74915719568429318</v>
      </c>
      <c r="U5680" s="27">
        <v>1168448996.3</v>
      </c>
      <c r="V5680" s="27">
        <v>2420471000</v>
      </c>
      <c r="W5680" s="27">
        <v>84088000</v>
      </c>
      <c r="X5680" s="27"/>
      <c r="Y5680" s="27"/>
      <c r="Z5680" s="27">
        <v>1</v>
      </c>
    </row>
    <row r="5681" spans="1:26">
      <c r="A5681" s="27">
        <v>1986</v>
      </c>
      <c r="B5681" t="s">
        <v>27</v>
      </c>
      <c r="C5681" s="27"/>
      <c r="D5681" s="27"/>
      <c r="E5681" s="27"/>
      <c r="F5681" s="27">
        <v>11000000</v>
      </c>
      <c r="G5681" s="27">
        <v>1</v>
      </c>
      <c r="H5681" s="27">
        <v>1</v>
      </c>
      <c r="I5681" s="27">
        <v>0</v>
      </c>
      <c r="J5681" s="27">
        <v>0</v>
      </c>
      <c r="K5681" s="27">
        <v>6</v>
      </c>
      <c r="L5681" s="27">
        <v>1</v>
      </c>
      <c r="M5681" s="27">
        <v>0</v>
      </c>
      <c r="N5681" s="27">
        <v>0</v>
      </c>
      <c r="O5681" s="27">
        <v>0</v>
      </c>
      <c r="P5681" s="27">
        <v>33174000000</v>
      </c>
      <c r="Q5681" s="27">
        <v>29868339080.826267</v>
      </c>
      <c r="R5681" s="27">
        <v>1</v>
      </c>
      <c r="S5681" s="27">
        <v>1</v>
      </c>
      <c r="T5681" s="33">
        <v>0.7030572776909082</v>
      </c>
      <c r="U5681" s="27">
        <v>1266005330.4000001</v>
      </c>
      <c r="V5681" s="27">
        <v>3017067000</v>
      </c>
      <c r="W5681" s="27">
        <v>91820000</v>
      </c>
      <c r="X5681" s="27"/>
      <c r="Y5681" s="27"/>
      <c r="Z5681" s="27">
        <v>1</v>
      </c>
    </row>
    <row r="5682" spans="1:26">
      <c r="A5682" s="27">
        <v>1987</v>
      </c>
      <c r="B5682" t="s">
        <v>27</v>
      </c>
      <c r="C5682" s="27"/>
      <c r="D5682" s="27"/>
      <c r="E5682" s="27"/>
      <c r="F5682" s="27">
        <v>0</v>
      </c>
      <c r="G5682" s="27">
        <v>1</v>
      </c>
      <c r="H5682" s="27">
        <v>1</v>
      </c>
      <c r="I5682" s="27">
        <v>0</v>
      </c>
      <c r="J5682" s="27">
        <v>0</v>
      </c>
      <c r="K5682" s="27">
        <v>6</v>
      </c>
      <c r="L5682" s="27">
        <v>1</v>
      </c>
      <c r="M5682" s="27">
        <v>0</v>
      </c>
      <c r="N5682" s="27">
        <v>0</v>
      </c>
      <c r="O5682" s="27">
        <v>0</v>
      </c>
      <c r="P5682" s="27">
        <v>36871000000</v>
      </c>
      <c r="Q5682" s="27">
        <v>33195933429.600784</v>
      </c>
      <c r="R5682" s="27">
        <v>1</v>
      </c>
      <c r="S5682" s="27">
        <v>1</v>
      </c>
      <c r="T5682" s="33">
        <v>0.74330063470010233</v>
      </c>
      <c r="U5682" s="27">
        <v>1259860874.2</v>
      </c>
      <c r="V5682" s="27">
        <v>3746679000</v>
      </c>
      <c r="W5682" s="27">
        <v>99144000</v>
      </c>
      <c r="X5682" s="27"/>
      <c r="Y5682" s="27"/>
      <c r="Z5682" s="27">
        <v>1</v>
      </c>
    </row>
    <row r="5683" spans="1:26">
      <c r="A5683" s="27">
        <v>1988</v>
      </c>
      <c r="B5683" t="s">
        <v>27</v>
      </c>
      <c r="C5683" s="27"/>
      <c r="D5683" s="27"/>
      <c r="E5683" s="27"/>
      <c r="F5683" s="27">
        <v>0</v>
      </c>
      <c r="G5683" s="27">
        <v>1</v>
      </c>
      <c r="H5683" s="27">
        <v>1</v>
      </c>
      <c r="I5683" s="27">
        <v>0</v>
      </c>
      <c r="J5683" s="27">
        <v>0</v>
      </c>
      <c r="K5683" s="27">
        <v>6</v>
      </c>
      <c r="L5683" s="27">
        <v>1</v>
      </c>
      <c r="M5683" s="27">
        <v>0</v>
      </c>
      <c r="N5683" s="27">
        <v>0</v>
      </c>
      <c r="O5683" s="27">
        <v>0</v>
      </c>
      <c r="P5683" s="27">
        <v>42082000000</v>
      </c>
      <c r="Q5683" s="27">
        <v>37885440418.683365</v>
      </c>
      <c r="R5683" s="27">
        <v>1</v>
      </c>
      <c r="S5683" s="27">
        <v>1</v>
      </c>
      <c r="T5683" s="33">
        <v>0.80560957079318884</v>
      </c>
      <c r="U5683" s="27">
        <v>1093455263.5</v>
      </c>
      <c r="V5683" s="27">
        <v>3407997000</v>
      </c>
      <c r="W5683" s="27">
        <v>101716000</v>
      </c>
      <c r="X5683" s="27"/>
      <c r="Y5683" s="27"/>
      <c r="Z5683" s="27">
        <v>1</v>
      </c>
    </row>
    <row r="5684" spans="1:26">
      <c r="A5684" s="27">
        <v>1989</v>
      </c>
      <c r="B5684" t="s">
        <v>27</v>
      </c>
      <c r="C5684" s="27"/>
      <c r="D5684" s="27"/>
      <c r="E5684" s="27"/>
      <c r="F5684" s="27">
        <v>0</v>
      </c>
      <c r="G5684" s="27">
        <v>1</v>
      </c>
      <c r="H5684" s="27">
        <v>1</v>
      </c>
      <c r="I5684" s="27">
        <v>0</v>
      </c>
      <c r="J5684" s="27">
        <v>0</v>
      </c>
      <c r="K5684" s="27">
        <v>6</v>
      </c>
      <c r="L5684" s="27">
        <v>1</v>
      </c>
      <c r="M5684" s="27">
        <v>0</v>
      </c>
      <c r="N5684" s="27">
        <v>0</v>
      </c>
      <c r="O5684" s="27">
        <v>0</v>
      </c>
      <c r="P5684" s="27">
        <v>47291000000</v>
      </c>
      <c r="Q5684" s="27">
        <v>42575183905.560646</v>
      </c>
      <c r="R5684" s="27">
        <v>1</v>
      </c>
      <c r="S5684" s="27">
        <v>1</v>
      </c>
      <c r="T5684" s="33">
        <v>0.74679040704290955</v>
      </c>
      <c r="U5684" s="27">
        <v>1176508310.8</v>
      </c>
      <c r="V5684" s="27">
        <v>3491715000</v>
      </c>
      <c r="W5684" s="27">
        <v>102326000</v>
      </c>
      <c r="X5684" s="27"/>
      <c r="Y5684" s="27"/>
      <c r="Z5684" s="27">
        <v>1</v>
      </c>
    </row>
    <row r="5685" spans="1:26">
      <c r="A5685" s="27">
        <v>1990</v>
      </c>
      <c r="B5685" t="s">
        <v>27</v>
      </c>
      <c r="C5685" s="27"/>
      <c r="D5685" s="27"/>
      <c r="E5685" s="27"/>
      <c r="F5685" s="27">
        <v>0</v>
      </c>
      <c r="G5685" s="27">
        <v>1</v>
      </c>
      <c r="H5685" s="27">
        <v>1</v>
      </c>
      <c r="I5685" s="27">
        <v>0</v>
      </c>
      <c r="J5685" s="27">
        <v>0</v>
      </c>
      <c r="K5685" s="27">
        <v>6</v>
      </c>
      <c r="L5685" s="27">
        <v>1</v>
      </c>
      <c r="M5685" s="27">
        <v>0</v>
      </c>
      <c r="N5685" s="27">
        <v>0</v>
      </c>
      <c r="O5685" s="27">
        <v>0</v>
      </c>
      <c r="P5685" s="27">
        <v>49095000000</v>
      </c>
      <c r="Q5685" s="27">
        <v>44311593755.784531</v>
      </c>
      <c r="R5685" s="27">
        <v>1</v>
      </c>
      <c r="S5685" s="27">
        <v>1</v>
      </c>
      <c r="T5685" s="33">
        <v>0.70566019682121295</v>
      </c>
      <c r="U5685" s="27">
        <v>911737268.89999998</v>
      </c>
      <c r="V5685" s="27">
        <v>3942679000</v>
      </c>
      <c r="W5685" s="27">
        <v>101274000</v>
      </c>
      <c r="X5685" s="27"/>
      <c r="Y5685" s="27"/>
      <c r="Z5685" s="27">
        <v>1</v>
      </c>
    </row>
    <row r="5686" spans="1:26">
      <c r="A5686" s="27">
        <v>1991</v>
      </c>
      <c r="B5686" t="s">
        <v>27</v>
      </c>
      <c r="C5686" s="27"/>
      <c r="D5686" s="27"/>
      <c r="E5686" s="27"/>
      <c r="F5686" s="27">
        <v>0</v>
      </c>
      <c r="G5686" s="27">
        <v>1</v>
      </c>
      <c r="H5686" s="27">
        <v>1</v>
      </c>
      <c r="I5686" s="27">
        <v>0</v>
      </c>
      <c r="J5686" s="27">
        <v>0</v>
      </c>
      <c r="K5686" s="27">
        <v>6</v>
      </c>
      <c r="L5686" s="27">
        <v>1</v>
      </c>
      <c r="M5686" s="27">
        <v>0</v>
      </c>
      <c r="N5686" s="27">
        <v>0</v>
      </c>
      <c r="O5686" s="27">
        <v>0</v>
      </c>
      <c r="P5686" s="27">
        <v>50320000000</v>
      </c>
      <c r="Q5686" s="27">
        <v>45417561302.249748</v>
      </c>
      <c r="R5686" s="27">
        <v>1</v>
      </c>
      <c r="S5686" s="27">
        <v>1</v>
      </c>
      <c r="T5686" s="33">
        <v>0.64778014054484578</v>
      </c>
      <c r="U5686" s="27">
        <v>1085725020.0999999</v>
      </c>
      <c r="V5686" s="27">
        <v>4073195000</v>
      </c>
      <c r="W5686" s="27">
        <v>134668186.09999999</v>
      </c>
      <c r="X5686" s="27"/>
      <c r="Y5686" s="27"/>
      <c r="Z5686" s="27">
        <v>1</v>
      </c>
    </row>
    <row r="5687" spans="1:26">
      <c r="A5687" s="27">
        <v>1992</v>
      </c>
      <c r="B5687" t="s">
        <v>27</v>
      </c>
      <c r="C5687" s="27"/>
      <c r="D5687" s="27"/>
      <c r="E5687" s="27"/>
      <c r="F5687" s="27">
        <v>0</v>
      </c>
      <c r="G5687" s="27">
        <v>1</v>
      </c>
      <c r="H5687" s="27">
        <v>1</v>
      </c>
      <c r="I5687" s="27">
        <v>0</v>
      </c>
      <c r="J5687" s="27">
        <v>0</v>
      </c>
      <c r="K5687" s="27">
        <v>6</v>
      </c>
      <c r="L5687" s="27">
        <v>1</v>
      </c>
      <c r="M5687" s="27">
        <v>0</v>
      </c>
      <c r="N5687" s="27">
        <v>0</v>
      </c>
      <c r="O5687" s="27">
        <v>0</v>
      </c>
      <c r="P5687" s="27">
        <v>58695000000</v>
      </c>
      <c r="Q5687" s="27">
        <v>52976344928.956398</v>
      </c>
      <c r="R5687" s="27">
        <v>0</v>
      </c>
      <c r="S5687" s="27">
        <v>1</v>
      </c>
      <c r="T5687" s="33">
        <v>0.62587770846912083</v>
      </c>
      <c r="U5687" s="27">
        <v>1100165000</v>
      </c>
      <c r="V5687" s="27">
        <v>4178547000</v>
      </c>
      <c r="W5687" s="27">
        <v>166021000</v>
      </c>
      <c r="X5687" s="27"/>
      <c r="Y5687" s="27"/>
      <c r="Z5687" s="27">
        <v>1</v>
      </c>
    </row>
    <row r="5688" spans="1:26">
      <c r="A5688" s="27">
        <v>1993</v>
      </c>
      <c r="B5688" t="s">
        <v>27</v>
      </c>
      <c r="C5688" s="27"/>
      <c r="D5688" s="27"/>
      <c r="E5688" s="27"/>
      <c r="F5688" s="27">
        <v>0</v>
      </c>
      <c r="G5688" s="27">
        <v>1</v>
      </c>
      <c r="H5688" s="27">
        <v>1</v>
      </c>
      <c r="I5688" s="27">
        <v>0</v>
      </c>
      <c r="J5688" s="27">
        <v>0</v>
      </c>
      <c r="K5688" s="27">
        <v>6</v>
      </c>
      <c r="L5688" s="27">
        <v>1</v>
      </c>
      <c r="M5688" s="27">
        <v>0</v>
      </c>
      <c r="N5688" s="27">
        <v>0</v>
      </c>
      <c r="O5688" s="27">
        <v>0</v>
      </c>
      <c r="P5688" s="27">
        <v>60237000000</v>
      </c>
      <c r="Q5688" s="27">
        <v>54368083953.111916</v>
      </c>
      <c r="R5688" s="27">
        <v>0</v>
      </c>
      <c r="S5688" s="27">
        <v>1</v>
      </c>
      <c r="T5688" s="33">
        <v>0.648154718576755</v>
      </c>
      <c r="U5688" s="27">
        <v>1209747818.4000001</v>
      </c>
      <c r="V5688" s="27">
        <v>4597606000</v>
      </c>
      <c r="W5688" s="27">
        <v>166866000</v>
      </c>
      <c r="X5688" s="27"/>
      <c r="Y5688" s="27"/>
      <c r="Z5688" s="27">
        <v>1</v>
      </c>
    </row>
    <row r="5689" spans="1:26">
      <c r="A5689" s="27">
        <v>1994</v>
      </c>
      <c r="B5689" t="s">
        <v>27</v>
      </c>
      <c r="C5689" s="27"/>
      <c r="D5689" s="27"/>
      <c r="E5689" s="27"/>
      <c r="F5689" s="27">
        <v>0</v>
      </c>
      <c r="G5689" s="27">
        <v>1</v>
      </c>
      <c r="H5689" s="27">
        <v>1</v>
      </c>
      <c r="I5689" s="27">
        <v>0</v>
      </c>
      <c r="J5689" s="27">
        <v>0</v>
      </c>
      <c r="K5689" s="27">
        <v>6</v>
      </c>
      <c r="L5689" s="27">
        <v>1</v>
      </c>
      <c r="M5689" s="27">
        <v>0</v>
      </c>
      <c r="N5689" s="27">
        <v>0</v>
      </c>
      <c r="O5689" s="27">
        <v>0</v>
      </c>
      <c r="P5689" s="27">
        <v>71003000000</v>
      </c>
      <c r="Q5689" s="27">
        <v>64084460124.464363</v>
      </c>
      <c r="R5689" s="27">
        <v>0</v>
      </c>
      <c r="S5689" s="27">
        <v>1</v>
      </c>
      <c r="T5689" s="33">
        <v>0.69545665111729171</v>
      </c>
      <c r="U5689" s="27">
        <v>1063589742.1</v>
      </c>
      <c r="V5689" s="27">
        <v>4855065000</v>
      </c>
      <c r="W5689" s="27">
        <v>173685000</v>
      </c>
      <c r="X5689" s="27"/>
      <c r="Y5689" s="27"/>
      <c r="Z5689" s="27">
        <v>1</v>
      </c>
    </row>
    <row r="5690" spans="1:26">
      <c r="A5690" s="27">
        <v>1995</v>
      </c>
      <c r="B5690" t="s">
        <v>27</v>
      </c>
      <c r="C5690" s="27"/>
      <c r="D5690" s="27"/>
      <c r="E5690" s="27"/>
      <c r="F5690" s="27">
        <v>0</v>
      </c>
      <c r="G5690" s="27">
        <v>1</v>
      </c>
      <c r="H5690" s="27">
        <v>1</v>
      </c>
      <c r="I5690" s="27">
        <v>0</v>
      </c>
      <c r="J5690" s="27">
        <v>0</v>
      </c>
      <c r="K5690" s="27">
        <v>6</v>
      </c>
      <c r="L5690" s="27">
        <v>1</v>
      </c>
      <c r="M5690" s="27">
        <v>0</v>
      </c>
      <c r="N5690" s="27">
        <v>0</v>
      </c>
      <c r="O5690" s="27">
        <v>0</v>
      </c>
      <c r="P5690" s="27">
        <v>82121000000</v>
      </c>
      <c r="Q5690" s="27">
        <v>74119987244.501144</v>
      </c>
      <c r="R5690" s="27">
        <v>0</v>
      </c>
      <c r="S5690" s="27">
        <v>1</v>
      </c>
      <c r="T5690" s="33">
        <v>0.69736071622307827</v>
      </c>
      <c r="U5690" s="27">
        <v>727602671.20000005</v>
      </c>
      <c r="V5690" s="27">
        <v>5002396000</v>
      </c>
      <c r="W5690" s="27">
        <v>183068000</v>
      </c>
      <c r="X5690" s="27"/>
      <c r="Y5690" s="27"/>
      <c r="Z5690" s="27">
        <v>1</v>
      </c>
    </row>
    <row r="5691" spans="1:26">
      <c r="A5691" s="27">
        <v>1996</v>
      </c>
      <c r="B5691" t="s">
        <v>27</v>
      </c>
      <c r="C5691" s="27"/>
      <c r="D5691" s="27"/>
      <c r="E5691" s="27"/>
      <c r="F5691" s="27">
        <v>0</v>
      </c>
      <c r="G5691" s="27">
        <v>1</v>
      </c>
      <c r="H5691" s="27">
        <v>1</v>
      </c>
      <c r="I5691" s="27">
        <v>0</v>
      </c>
      <c r="J5691" s="27">
        <v>0</v>
      </c>
      <c r="K5691" s="27">
        <v>6</v>
      </c>
      <c r="L5691" s="27">
        <v>1</v>
      </c>
      <c r="M5691" s="27">
        <v>0</v>
      </c>
      <c r="N5691" s="27">
        <v>0</v>
      </c>
      <c r="O5691" s="27">
        <v>0</v>
      </c>
      <c r="P5691" s="27">
        <v>91792000000</v>
      </c>
      <c r="Q5691" s="27">
        <v>82848140618.026611</v>
      </c>
      <c r="R5691" s="27">
        <v>0</v>
      </c>
      <c r="S5691" s="27">
        <v>1</v>
      </c>
      <c r="T5691" s="33">
        <v>0.69966405838602452</v>
      </c>
      <c r="U5691" s="27">
        <v>405418450.5</v>
      </c>
      <c r="V5691" s="27">
        <v>4666004000</v>
      </c>
      <c r="W5691" s="27">
        <v>192930000</v>
      </c>
      <c r="X5691" s="27"/>
      <c r="Y5691" s="27"/>
      <c r="Z5691" s="27">
        <v>1</v>
      </c>
    </row>
    <row r="5692" spans="1:26">
      <c r="A5692" s="27">
        <v>1997</v>
      </c>
      <c r="B5692" t="s">
        <v>27</v>
      </c>
      <c r="C5692" s="27"/>
      <c r="D5692" s="27"/>
      <c r="E5692" s="27"/>
      <c r="F5692" s="27">
        <v>0</v>
      </c>
      <c r="G5692" s="27">
        <v>1</v>
      </c>
      <c r="H5692" s="27">
        <v>1</v>
      </c>
      <c r="I5692" s="27">
        <v>0</v>
      </c>
      <c r="J5692" s="27">
        <v>0</v>
      </c>
      <c r="K5692" s="27">
        <v>6</v>
      </c>
      <c r="L5692" s="27">
        <v>1</v>
      </c>
      <c r="M5692" s="27">
        <v>0</v>
      </c>
      <c r="N5692" s="27">
        <v>0</v>
      </c>
      <c r="O5692" s="27">
        <v>0</v>
      </c>
      <c r="P5692" s="27">
        <v>91234000000</v>
      </c>
      <c r="Q5692" s="27">
        <v>82344260570.668488</v>
      </c>
      <c r="R5692" s="27">
        <v>0</v>
      </c>
      <c r="S5692" s="27">
        <v>1</v>
      </c>
      <c r="T5692" s="33">
        <v>0.71538944173936525</v>
      </c>
      <c r="U5692" s="27">
        <v>855177561.29999995</v>
      </c>
      <c r="V5692" s="27">
        <v>4178924000</v>
      </c>
      <c r="W5692" s="27">
        <v>194782000</v>
      </c>
      <c r="X5692" s="27"/>
      <c r="Y5692" s="27"/>
      <c r="Z5692" s="27">
        <v>1</v>
      </c>
    </row>
    <row r="5693" spans="1:26">
      <c r="A5693" s="27">
        <v>1998</v>
      </c>
      <c r="B5693" t="s">
        <v>27</v>
      </c>
      <c r="C5693" s="27"/>
      <c r="D5693" s="27"/>
      <c r="E5693" s="27"/>
      <c r="F5693" s="27">
        <v>0</v>
      </c>
      <c r="G5693" s="27">
        <v>1</v>
      </c>
      <c r="H5693" s="27">
        <v>1</v>
      </c>
      <c r="I5693" s="27">
        <v>0</v>
      </c>
      <c r="J5693" s="27">
        <v>0</v>
      </c>
      <c r="K5693" s="27">
        <v>6</v>
      </c>
      <c r="L5693" s="27">
        <v>1</v>
      </c>
      <c r="M5693" s="27">
        <v>0</v>
      </c>
      <c r="N5693" s="27">
        <v>0</v>
      </c>
      <c r="O5693" s="27">
        <v>0</v>
      </c>
      <c r="P5693" s="27">
        <v>72207000000</v>
      </c>
      <c r="Q5693" s="27">
        <v>72207028767.759766</v>
      </c>
      <c r="R5693" s="27">
        <v>0</v>
      </c>
      <c r="S5693" s="27">
        <v>1</v>
      </c>
      <c r="T5693" s="33">
        <v>0.63293736472878814</v>
      </c>
      <c r="U5693" s="27">
        <v>1568489135.7</v>
      </c>
      <c r="V5693" s="27">
        <v>4310587000</v>
      </c>
      <c r="W5693" s="27">
        <v>205427000</v>
      </c>
      <c r="X5693" s="27"/>
      <c r="Y5693" s="27"/>
      <c r="Z5693" s="27">
        <v>1</v>
      </c>
    </row>
    <row r="5694" spans="1:26">
      <c r="A5694" s="27">
        <v>1999</v>
      </c>
      <c r="B5694" t="s">
        <v>27</v>
      </c>
      <c r="C5694" s="27"/>
      <c r="D5694" s="27"/>
      <c r="E5694" s="27"/>
      <c r="F5694" s="27">
        <v>0</v>
      </c>
      <c r="G5694" s="27">
        <v>1</v>
      </c>
      <c r="H5694" s="27">
        <v>1</v>
      </c>
      <c r="I5694" s="27">
        <v>0</v>
      </c>
      <c r="J5694" s="27">
        <v>0</v>
      </c>
      <c r="K5694" s="27">
        <v>6</v>
      </c>
      <c r="L5694" s="27">
        <v>1</v>
      </c>
      <c r="M5694" s="27">
        <v>0</v>
      </c>
      <c r="N5694" s="27">
        <v>0</v>
      </c>
      <c r="O5694" s="27">
        <v>0</v>
      </c>
      <c r="P5694" s="27">
        <v>82995000000</v>
      </c>
      <c r="Q5694" s="27">
        <v>82995145792.934082</v>
      </c>
      <c r="R5694" s="27">
        <v>0</v>
      </c>
      <c r="S5694" s="27">
        <v>1</v>
      </c>
      <c r="T5694" s="33">
        <v>0.59173831677950461</v>
      </c>
      <c r="U5694" s="27">
        <v>1982357309.4000001</v>
      </c>
      <c r="V5694" s="27">
        <v>4040318000</v>
      </c>
      <c r="W5694" s="27">
        <v>206039000</v>
      </c>
      <c r="X5694" s="27"/>
      <c r="Y5694" s="27"/>
      <c r="Z5694" s="27">
        <v>1</v>
      </c>
    </row>
    <row r="5695" spans="1:26">
      <c r="A5695" s="27">
        <v>2000</v>
      </c>
      <c r="B5695" t="s">
        <v>27</v>
      </c>
      <c r="C5695" s="27">
        <v>0</v>
      </c>
      <c r="D5695" s="27">
        <v>0</v>
      </c>
      <c r="E5695" s="27">
        <v>0</v>
      </c>
      <c r="F5695" s="27">
        <v>4134804.75</v>
      </c>
      <c r="G5695" s="27">
        <v>1</v>
      </c>
      <c r="H5695" s="27">
        <v>1</v>
      </c>
      <c r="I5695" s="27">
        <v>0</v>
      </c>
      <c r="J5695" s="27">
        <v>0</v>
      </c>
      <c r="K5695" s="27">
        <v>6</v>
      </c>
      <c r="L5695" s="27">
        <v>1</v>
      </c>
      <c r="M5695" s="27">
        <v>1</v>
      </c>
      <c r="N5695" s="27">
        <v>0</v>
      </c>
      <c r="O5695" s="27">
        <v>0</v>
      </c>
      <c r="P5695" s="27">
        <v>81023000000</v>
      </c>
      <c r="Q5695" s="27">
        <v>81026300310.01088</v>
      </c>
      <c r="R5695" s="27">
        <v>1</v>
      </c>
      <c r="S5695" s="27">
        <v>1</v>
      </c>
      <c r="T5695" s="33">
        <v>0.62919927379193319</v>
      </c>
      <c r="U5695" s="27">
        <v>2183438727.5</v>
      </c>
      <c r="V5695" s="27">
        <v>3627101000</v>
      </c>
      <c r="W5695" s="27">
        <v>207242000</v>
      </c>
      <c r="X5695" s="27"/>
      <c r="Y5695" s="27"/>
      <c r="Z5695" s="27">
        <v>1</v>
      </c>
    </row>
    <row r="5696" spans="1:26">
      <c r="A5696" s="27">
        <v>2001</v>
      </c>
      <c r="B5696" t="s">
        <v>27</v>
      </c>
      <c r="C5696" s="27">
        <v>35000000</v>
      </c>
      <c r="D5696" s="27">
        <v>17500000</v>
      </c>
      <c r="E5696" s="27">
        <v>35000000</v>
      </c>
      <c r="F5696" s="27">
        <v>35000000</v>
      </c>
      <c r="G5696" s="27">
        <v>1</v>
      </c>
      <c r="H5696" s="27">
        <v>1</v>
      </c>
      <c r="I5696" s="27">
        <v>0</v>
      </c>
      <c r="J5696" s="27">
        <v>0</v>
      </c>
      <c r="K5696" s="27">
        <v>6</v>
      </c>
      <c r="L5696" s="27">
        <v>1</v>
      </c>
      <c r="M5696" s="27">
        <v>1</v>
      </c>
      <c r="N5696" s="27">
        <v>0</v>
      </c>
      <c r="O5696" s="27">
        <v>0</v>
      </c>
      <c r="P5696" s="27">
        <v>76262000000</v>
      </c>
      <c r="Q5696" s="27">
        <v>76262072467.377609</v>
      </c>
      <c r="R5696" s="27">
        <v>1</v>
      </c>
      <c r="S5696" s="27">
        <v>1</v>
      </c>
      <c r="T5696" s="33">
        <v>0.61588871891054842</v>
      </c>
      <c r="U5696" s="27">
        <v>2098403553.0999999</v>
      </c>
      <c r="V5696" s="27">
        <v>3250048000</v>
      </c>
      <c r="W5696" s="27">
        <v>204052000</v>
      </c>
      <c r="X5696" s="27"/>
      <c r="Y5696" s="27"/>
      <c r="Z5696" s="27">
        <v>1</v>
      </c>
    </row>
    <row r="5697" spans="1:26">
      <c r="A5697" s="27">
        <v>2002</v>
      </c>
      <c r="B5697" t="s">
        <v>27</v>
      </c>
      <c r="C5697" s="27">
        <v>371978920</v>
      </c>
      <c r="D5697" s="27">
        <v>109891288</v>
      </c>
      <c r="E5697" s="27">
        <v>371978920</v>
      </c>
      <c r="F5697" s="27">
        <v>336978952</v>
      </c>
      <c r="G5697" s="27">
        <v>1</v>
      </c>
      <c r="H5697" s="27">
        <v>1</v>
      </c>
      <c r="I5697" s="27">
        <v>0</v>
      </c>
      <c r="J5697" s="27">
        <v>0</v>
      </c>
      <c r="K5697" s="27">
        <v>6</v>
      </c>
      <c r="L5697" s="27">
        <v>1</v>
      </c>
      <c r="M5697" s="27">
        <v>1</v>
      </c>
      <c r="N5697" s="27">
        <v>0</v>
      </c>
      <c r="O5697" s="27">
        <v>0</v>
      </c>
      <c r="P5697" s="27">
        <v>81358000000</v>
      </c>
      <c r="Q5697" s="27">
        <v>81357605641.854431</v>
      </c>
      <c r="R5697" s="27">
        <v>1</v>
      </c>
      <c r="S5697" s="27">
        <v>1</v>
      </c>
      <c r="T5697" s="33">
        <v>0.62466195784303247</v>
      </c>
      <c r="U5697" s="27">
        <v>1844542355.2</v>
      </c>
      <c r="V5697" s="27">
        <v>3324943000</v>
      </c>
      <c r="W5697" s="27">
        <v>208399000</v>
      </c>
      <c r="X5697" s="27"/>
      <c r="Y5697" s="27"/>
      <c r="Z5697" s="27">
        <v>1</v>
      </c>
    </row>
    <row r="5698" spans="1:26">
      <c r="A5698" s="27">
        <v>2003</v>
      </c>
      <c r="B5698" t="s">
        <v>27</v>
      </c>
      <c r="C5698" s="27">
        <v>357014696</v>
      </c>
      <c r="D5698" s="27">
        <v>178796880</v>
      </c>
      <c r="E5698" s="27">
        <v>357014696</v>
      </c>
      <c r="F5698" s="27">
        <v>5101469.7734375</v>
      </c>
      <c r="G5698" s="27">
        <v>1</v>
      </c>
      <c r="H5698" s="27">
        <v>1</v>
      </c>
      <c r="I5698" s="27">
        <v>0</v>
      </c>
      <c r="J5698" s="27">
        <v>0</v>
      </c>
      <c r="K5698" s="27">
        <v>6</v>
      </c>
      <c r="L5698" s="27">
        <v>1</v>
      </c>
      <c r="M5698" s="27">
        <v>1</v>
      </c>
      <c r="N5698" s="27">
        <v>0</v>
      </c>
      <c r="O5698" s="27">
        <v>0</v>
      </c>
      <c r="P5698" s="27">
        <v>83908000000</v>
      </c>
      <c r="Q5698" s="27">
        <v>83908206647.934723</v>
      </c>
      <c r="R5698" s="27">
        <v>1</v>
      </c>
      <c r="S5698" s="27">
        <v>1</v>
      </c>
      <c r="T5698" s="33">
        <v>0.61793375018798091</v>
      </c>
      <c r="U5698" s="27">
        <v>1370609691</v>
      </c>
      <c r="V5698" s="27">
        <v>3445260000</v>
      </c>
      <c r="W5698" s="27">
        <v>214587000</v>
      </c>
      <c r="X5698" s="27"/>
      <c r="Y5698" s="27"/>
      <c r="Z5698" s="27">
        <v>1</v>
      </c>
    </row>
    <row r="5699" spans="1:26">
      <c r="A5699" s="27">
        <v>2004</v>
      </c>
      <c r="B5699" t="s">
        <v>27</v>
      </c>
      <c r="C5699" s="27">
        <v>341446866</v>
      </c>
      <c r="D5699" s="27">
        <v>226528802</v>
      </c>
      <c r="E5699" s="27">
        <v>341446866</v>
      </c>
      <c r="F5699" s="27">
        <v>50000</v>
      </c>
      <c r="G5699" s="27">
        <v>1</v>
      </c>
      <c r="H5699" s="27">
        <v>1</v>
      </c>
      <c r="I5699" s="27">
        <v>0</v>
      </c>
      <c r="J5699" s="27">
        <v>0</v>
      </c>
      <c r="K5699" s="27">
        <v>6</v>
      </c>
      <c r="L5699" s="27">
        <v>1</v>
      </c>
      <c r="M5699" s="27">
        <v>1</v>
      </c>
      <c r="N5699" s="27">
        <v>0</v>
      </c>
      <c r="O5699" s="27">
        <v>0</v>
      </c>
      <c r="P5699" s="27">
        <v>91371000000</v>
      </c>
      <c r="Q5699" s="27">
        <v>91371242495.079391</v>
      </c>
      <c r="R5699" s="27">
        <v>1</v>
      </c>
      <c r="S5699" s="27">
        <v>1</v>
      </c>
      <c r="T5699" s="33">
        <v>0.67108711240801089</v>
      </c>
      <c r="U5699" s="27">
        <v>937288125.39999998</v>
      </c>
      <c r="V5699" s="27">
        <v>3316956000</v>
      </c>
      <c r="W5699" s="27">
        <v>214119000</v>
      </c>
      <c r="X5699" s="27"/>
      <c r="Y5699" s="27"/>
      <c r="Z5699" s="27">
        <v>1</v>
      </c>
    </row>
    <row r="5700" spans="1:26">
      <c r="A5700" s="27">
        <v>2005</v>
      </c>
      <c r="B5700" t="s">
        <v>27</v>
      </c>
      <c r="C5700" s="27">
        <v>336427126</v>
      </c>
      <c r="D5700" s="27">
        <v>277972534</v>
      </c>
      <c r="E5700" s="27">
        <v>336427126</v>
      </c>
      <c r="F5700" s="27">
        <v>0</v>
      </c>
      <c r="G5700" s="27">
        <v>1</v>
      </c>
      <c r="H5700" s="27">
        <v>1</v>
      </c>
      <c r="I5700" s="27">
        <v>0</v>
      </c>
      <c r="J5700" s="27">
        <v>0</v>
      </c>
      <c r="K5700" s="27">
        <v>6</v>
      </c>
      <c r="L5700" s="27">
        <v>1</v>
      </c>
      <c r="M5700" s="27">
        <v>1</v>
      </c>
      <c r="N5700" s="27">
        <v>0</v>
      </c>
      <c r="O5700" s="27">
        <v>0</v>
      </c>
      <c r="P5700" s="27">
        <v>103074000000</v>
      </c>
      <c r="Q5700" s="27">
        <v>103071582125.9678</v>
      </c>
      <c r="R5700" s="27">
        <v>1</v>
      </c>
      <c r="S5700" s="27">
        <v>1</v>
      </c>
      <c r="T5700" s="33">
        <v>0.69599608558540027</v>
      </c>
      <c r="U5700" s="27">
        <v>555497219.70000005</v>
      </c>
      <c r="V5700" s="27">
        <v>2885009000</v>
      </c>
      <c r="W5700" s="27">
        <v>196781000</v>
      </c>
      <c r="X5700" s="27"/>
      <c r="Y5700" s="27"/>
      <c r="Z5700" s="27">
        <v>1</v>
      </c>
    </row>
    <row r="5701" spans="1:26">
      <c r="A5701" s="27">
        <v>2006</v>
      </c>
      <c r="B5701" t="s">
        <v>27</v>
      </c>
      <c r="C5701" s="27">
        <v>398076094</v>
      </c>
      <c r="D5701" s="27">
        <v>357942843</v>
      </c>
      <c r="E5701" s="27">
        <v>398076094</v>
      </c>
      <c r="F5701" s="27">
        <v>50993646.0625</v>
      </c>
      <c r="G5701" s="27">
        <v>1</v>
      </c>
      <c r="H5701" s="27">
        <v>1</v>
      </c>
      <c r="I5701" s="27">
        <v>0</v>
      </c>
      <c r="J5701" s="27">
        <v>0</v>
      </c>
      <c r="K5701" s="27">
        <v>6</v>
      </c>
      <c r="L5701" s="27">
        <v>1</v>
      </c>
      <c r="M5701" s="27">
        <v>1</v>
      </c>
      <c r="N5701" s="27">
        <v>0</v>
      </c>
      <c r="O5701" s="27">
        <v>0</v>
      </c>
      <c r="P5701" s="27">
        <v>122211000000</v>
      </c>
      <c r="Q5701" s="27">
        <v>122210716311.04781</v>
      </c>
      <c r="R5701" s="27">
        <v>1</v>
      </c>
      <c r="S5701" s="27">
        <v>1</v>
      </c>
      <c r="T5701" s="33">
        <v>0.83568345932575372</v>
      </c>
      <c r="U5701" s="27">
        <v>175407022.40000001</v>
      </c>
      <c r="V5701" s="27">
        <v>2689651000</v>
      </c>
      <c r="W5701" s="27">
        <v>196120000</v>
      </c>
      <c r="X5701" s="27"/>
      <c r="Y5701" s="27"/>
      <c r="Z5701" s="27">
        <v>1</v>
      </c>
    </row>
    <row r="5702" spans="1:26">
      <c r="A5702" s="27">
        <v>2007</v>
      </c>
      <c r="B5702" t="s">
        <v>27</v>
      </c>
      <c r="C5702" s="27">
        <v>525613194</v>
      </c>
      <c r="D5702" s="27">
        <v>414065512</v>
      </c>
      <c r="E5702" s="27">
        <v>525613194</v>
      </c>
      <c r="F5702" s="27">
        <v>100000000</v>
      </c>
      <c r="G5702" s="27">
        <v>1</v>
      </c>
      <c r="H5702" s="27">
        <v>1</v>
      </c>
      <c r="I5702" s="27">
        <v>0</v>
      </c>
      <c r="J5702" s="27">
        <v>0</v>
      </c>
      <c r="K5702" s="27">
        <v>6</v>
      </c>
      <c r="L5702" s="27">
        <v>1</v>
      </c>
      <c r="M5702" s="27">
        <v>1</v>
      </c>
      <c r="N5702" s="27">
        <v>0</v>
      </c>
      <c r="O5702" s="27">
        <v>0</v>
      </c>
      <c r="P5702" s="27">
        <v>149360000000</v>
      </c>
      <c r="Q5702" s="27">
        <v>149359918059.99777</v>
      </c>
      <c r="R5702" s="27">
        <v>1</v>
      </c>
      <c r="S5702" s="27">
        <v>1</v>
      </c>
      <c r="T5702" s="33">
        <v>0.90473952627382648</v>
      </c>
      <c r="U5702" s="27">
        <v>184249248.80000001</v>
      </c>
      <c r="V5702" s="27">
        <v>2726308000</v>
      </c>
      <c r="W5702" s="27">
        <v>194633000</v>
      </c>
      <c r="X5702" s="27"/>
      <c r="Y5702" s="27"/>
      <c r="Z5702" s="27">
        <v>1</v>
      </c>
    </row>
    <row r="5703" spans="1:26">
      <c r="A5703" s="27">
        <v>2008</v>
      </c>
      <c r="B5703" t="s">
        <v>27</v>
      </c>
      <c r="C5703" s="27">
        <v>510750953.5</v>
      </c>
      <c r="D5703" s="27">
        <v>427724917.5</v>
      </c>
      <c r="E5703" s="27">
        <v>510750953.5</v>
      </c>
      <c r="F5703" s="27">
        <v>0</v>
      </c>
      <c r="G5703" s="27">
        <v>1</v>
      </c>
      <c r="H5703" s="27">
        <v>1</v>
      </c>
      <c r="I5703" s="27">
        <v>0</v>
      </c>
      <c r="J5703" s="27">
        <v>0</v>
      </c>
      <c r="K5703" s="27">
        <v>6</v>
      </c>
      <c r="L5703" s="27">
        <v>1</v>
      </c>
      <c r="M5703" s="27">
        <v>1</v>
      </c>
      <c r="N5703" s="27">
        <v>0</v>
      </c>
      <c r="O5703" s="27">
        <v>0</v>
      </c>
      <c r="P5703" s="27">
        <v>173603000000</v>
      </c>
      <c r="Q5703" s="27">
        <v>174195136253.3927</v>
      </c>
      <c r="R5703" s="27">
        <v>1</v>
      </c>
      <c r="S5703" s="27">
        <v>1</v>
      </c>
      <c r="T5703" s="33">
        <v>0.91944034308119871</v>
      </c>
      <c r="U5703" s="27">
        <v>179587780.69999999</v>
      </c>
      <c r="V5703" s="27">
        <v>2533492000</v>
      </c>
      <c r="W5703" s="27">
        <v>186691000</v>
      </c>
      <c r="X5703" s="27">
        <v>12723000000</v>
      </c>
      <c r="Y5703" s="27"/>
      <c r="Z5703" s="27">
        <v>1</v>
      </c>
    </row>
    <row r="5704" spans="1:26">
      <c r="A5704" s="27">
        <v>2009</v>
      </c>
      <c r="B5704" t="s">
        <v>27</v>
      </c>
      <c r="C5704" s="27">
        <v>455364509.25</v>
      </c>
      <c r="D5704" s="27">
        <v>403653905.25</v>
      </c>
      <c r="E5704" s="27">
        <v>455364509.25</v>
      </c>
      <c r="F5704" s="27">
        <v>0</v>
      </c>
      <c r="G5704" s="27">
        <v>1</v>
      </c>
      <c r="H5704" s="27">
        <v>1</v>
      </c>
      <c r="I5704" s="27">
        <v>0</v>
      </c>
      <c r="J5704" s="27">
        <v>0</v>
      </c>
      <c r="K5704" s="27">
        <v>6</v>
      </c>
      <c r="L5704" s="27">
        <v>1</v>
      </c>
      <c r="M5704" s="27">
        <v>1</v>
      </c>
      <c r="N5704" s="27">
        <v>0</v>
      </c>
      <c r="O5704" s="27">
        <v>0</v>
      </c>
      <c r="P5704" s="27">
        <v>168485000000</v>
      </c>
      <c r="Q5704" s="27">
        <v>168334601260.07504</v>
      </c>
      <c r="R5704" s="27">
        <v>1</v>
      </c>
      <c r="S5704" s="27">
        <v>1</v>
      </c>
      <c r="T5704" s="33">
        <v>0.81595367947064712</v>
      </c>
      <c r="U5704" s="27">
        <v>1313668879</v>
      </c>
      <c r="V5704" s="27">
        <v>2488252000</v>
      </c>
      <c r="W5704" s="27">
        <v>180547000</v>
      </c>
      <c r="X5704" s="27">
        <v>13265000000</v>
      </c>
      <c r="Y5704" s="27"/>
      <c r="Z5704" s="27">
        <v>1</v>
      </c>
    </row>
    <row r="5705" spans="1:26">
      <c r="A5705" s="27">
        <v>2010</v>
      </c>
      <c r="B5705" t="s">
        <v>27</v>
      </c>
      <c r="C5705" s="27">
        <v>1160176951.5</v>
      </c>
      <c r="D5705" s="27">
        <v>592371989.5</v>
      </c>
      <c r="E5705" s="27">
        <v>1160176951.5</v>
      </c>
      <c r="F5705" s="27">
        <v>717568712</v>
      </c>
      <c r="G5705" s="27">
        <v>1</v>
      </c>
      <c r="H5705" s="27">
        <v>1</v>
      </c>
      <c r="I5705" s="27">
        <v>0</v>
      </c>
      <c r="J5705" s="27">
        <v>0</v>
      </c>
      <c r="K5705" s="27">
        <v>6</v>
      </c>
      <c r="L5705" s="27">
        <v>1</v>
      </c>
      <c r="M5705" s="27">
        <v>1</v>
      </c>
      <c r="N5705" s="27">
        <v>0</v>
      </c>
      <c r="O5705" s="27">
        <v>0</v>
      </c>
      <c r="P5705" s="27">
        <v>199591000000</v>
      </c>
      <c r="Q5705" s="27">
        <v>199590775190.25842</v>
      </c>
      <c r="R5705" s="27">
        <v>1</v>
      </c>
      <c r="S5705" s="27">
        <v>1</v>
      </c>
      <c r="T5705" s="33">
        <v>1.0070075781651076</v>
      </c>
      <c r="U5705" s="27">
        <v>1290490775.4000001</v>
      </c>
      <c r="V5705" s="27">
        <v>2567166000</v>
      </c>
      <c r="W5705" s="27">
        <v>171331000</v>
      </c>
      <c r="X5705" s="27">
        <v>14376000000</v>
      </c>
      <c r="Y5705" s="27"/>
      <c r="Z5705" s="27">
        <v>1</v>
      </c>
    </row>
    <row r="5706" spans="1:26">
      <c r="A5706" s="27">
        <v>2011</v>
      </c>
      <c r="B5706" t="s">
        <v>27</v>
      </c>
      <c r="C5706" s="27">
        <v>1159294404</v>
      </c>
      <c r="D5706" s="27">
        <v>773714216</v>
      </c>
      <c r="E5706" s="27">
        <v>1159294404</v>
      </c>
      <c r="F5706" s="27">
        <v>0</v>
      </c>
      <c r="G5706" s="27">
        <v>1</v>
      </c>
      <c r="H5706" s="27">
        <v>1</v>
      </c>
      <c r="I5706" s="27">
        <v>0</v>
      </c>
      <c r="J5706" s="27">
        <v>0</v>
      </c>
      <c r="K5706" s="27">
        <v>6</v>
      </c>
      <c r="L5706" s="27">
        <v>1</v>
      </c>
      <c r="M5706" s="27">
        <v>1</v>
      </c>
      <c r="N5706" s="27">
        <v>0</v>
      </c>
      <c r="O5706" s="27">
        <v>0</v>
      </c>
      <c r="P5706" s="27">
        <v>224143000000</v>
      </c>
      <c r="Q5706" s="27">
        <v>224143083706.77698</v>
      </c>
      <c r="R5706" s="27">
        <v>1</v>
      </c>
      <c r="S5706" s="27">
        <v>1</v>
      </c>
      <c r="T5706" s="33">
        <v>1.116808011796752</v>
      </c>
      <c r="U5706" s="27">
        <v>1286502063.4000001</v>
      </c>
      <c r="V5706" s="27">
        <v>3278410000</v>
      </c>
      <c r="W5706" s="27">
        <v>163020000</v>
      </c>
      <c r="X5706" s="27">
        <v>15240000000</v>
      </c>
      <c r="Y5706" s="27"/>
      <c r="Z5706" s="27">
        <v>1</v>
      </c>
    </row>
    <row r="5707" spans="1:26">
      <c r="A5707" s="27">
        <v>2012</v>
      </c>
      <c r="B5707" t="s">
        <v>27</v>
      </c>
      <c r="C5707" s="27">
        <v>1144066892</v>
      </c>
      <c r="D5707" s="27">
        <v>925715940</v>
      </c>
      <c r="E5707" s="27">
        <v>1144066892</v>
      </c>
      <c r="F5707" s="27">
        <v>0</v>
      </c>
      <c r="G5707" s="27">
        <v>1</v>
      </c>
      <c r="H5707" s="27">
        <v>1</v>
      </c>
      <c r="I5707" s="27">
        <v>0</v>
      </c>
      <c r="J5707" s="27">
        <v>0</v>
      </c>
      <c r="K5707" s="27">
        <v>6</v>
      </c>
      <c r="L5707" s="27">
        <v>1</v>
      </c>
      <c r="M5707" s="27">
        <v>1</v>
      </c>
      <c r="N5707" s="27">
        <v>0</v>
      </c>
      <c r="O5707" s="27">
        <v>0</v>
      </c>
      <c r="P5707" s="27">
        <v>250092000000</v>
      </c>
      <c r="Q5707" s="27">
        <v>250092092998.14346</v>
      </c>
      <c r="R5707" s="27">
        <v>1</v>
      </c>
      <c r="S5707" s="27">
        <v>1</v>
      </c>
      <c r="T5707" s="33">
        <v>0.99562684078172081</v>
      </c>
      <c r="U5707" s="27">
        <v>1287884705.2</v>
      </c>
      <c r="V5707" s="27">
        <v>3332537000</v>
      </c>
      <c r="W5707" s="27">
        <v>153768000</v>
      </c>
      <c r="X5707" s="27">
        <v>13045000000</v>
      </c>
      <c r="Y5707" s="27"/>
      <c r="Z5707" s="27">
        <v>1</v>
      </c>
    </row>
    <row r="5708" spans="1:26">
      <c r="A5708" s="27">
        <v>2013</v>
      </c>
      <c r="B5708" t="s">
        <v>27</v>
      </c>
      <c r="C5708" s="27">
        <v>1106402688</v>
      </c>
      <c r="D5708" s="27">
        <v>1059095744</v>
      </c>
      <c r="E5708" s="27">
        <v>1106402688</v>
      </c>
      <c r="F5708" s="27">
        <v>1614007.375</v>
      </c>
      <c r="G5708" s="27">
        <v>1</v>
      </c>
      <c r="H5708" s="27">
        <v>1</v>
      </c>
      <c r="I5708" s="27">
        <v>0</v>
      </c>
      <c r="J5708" s="27">
        <v>0</v>
      </c>
      <c r="K5708" s="27">
        <v>6</v>
      </c>
      <c r="L5708" s="27">
        <v>1</v>
      </c>
      <c r="M5708" s="27">
        <v>1</v>
      </c>
      <c r="N5708" s="27">
        <v>0</v>
      </c>
      <c r="O5708" s="27">
        <v>0</v>
      </c>
      <c r="P5708" s="27">
        <v>271836000000</v>
      </c>
      <c r="Q5708" s="27">
        <v>271836123723.67847</v>
      </c>
      <c r="R5708" s="27">
        <v>1</v>
      </c>
      <c r="S5708" s="27">
        <v>1</v>
      </c>
      <c r="T5708" s="33">
        <v>0.99710818219516861</v>
      </c>
      <c r="U5708" s="27">
        <v>1290465636.5</v>
      </c>
      <c r="V5708" s="27">
        <v>3607523000</v>
      </c>
      <c r="W5708" s="27">
        <v>143642000</v>
      </c>
      <c r="X5708" s="27">
        <v>10232000000</v>
      </c>
      <c r="Y5708" s="27"/>
      <c r="Z5708" s="27">
        <v>1</v>
      </c>
    </row>
    <row r="5709" spans="1:26">
      <c r="A5709" s="27">
        <v>2014</v>
      </c>
      <c r="B5709" t="s">
        <v>27</v>
      </c>
      <c r="C5709" s="27">
        <v>1051320108</v>
      </c>
      <c r="D5709" s="27">
        <v>1051320108</v>
      </c>
      <c r="E5709" s="27">
        <v>1051320108</v>
      </c>
      <c r="F5709" s="27">
        <v>0</v>
      </c>
      <c r="G5709" s="27">
        <v>1</v>
      </c>
      <c r="H5709" s="27">
        <v>1</v>
      </c>
      <c r="I5709" s="27">
        <v>0</v>
      </c>
      <c r="J5709" s="27">
        <v>0</v>
      </c>
      <c r="K5709" s="27">
        <v>6</v>
      </c>
      <c r="L5709" s="27">
        <v>1</v>
      </c>
      <c r="M5709" s="27">
        <v>1</v>
      </c>
      <c r="N5709" s="27">
        <v>0</v>
      </c>
      <c r="O5709" s="27">
        <v>0</v>
      </c>
      <c r="P5709" s="27">
        <v>284585000000</v>
      </c>
      <c r="Q5709" s="27">
        <v>284584522898.87195</v>
      </c>
      <c r="R5709" s="27">
        <v>1</v>
      </c>
      <c r="S5709" s="27">
        <v>1</v>
      </c>
      <c r="T5709" s="33">
        <v>0.96696016921402161</v>
      </c>
      <c r="U5709" s="27">
        <v>1214052071.7</v>
      </c>
      <c r="V5709" s="27">
        <v>3838682000</v>
      </c>
      <c r="W5709" s="27">
        <v>127244000</v>
      </c>
      <c r="X5709" s="27">
        <v>8690000000</v>
      </c>
      <c r="Y5709" s="27"/>
      <c r="Z5709" s="27">
        <v>1</v>
      </c>
    </row>
    <row r="5710" spans="1:26">
      <c r="A5710" s="27">
        <v>2015</v>
      </c>
      <c r="B5710" t="s">
        <v>27</v>
      </c>
      <c r="C5710" s="27">
        <v>951088664</v>
      </c>
      <c r="D5710" s="27">
        <v>951088664</v>
      </c>
      <c r="E5710" s="27">
        <v>951088664</v>
      </c>
      <c r="F5710" s="27">
        <v>17581.3203125</v>
      </c>
      <c r="G5710" s="27">
        <v>1</v>
      </c>
      <c r="H5710" s="27">
        <v>1</v>
      </c>
      <c r="I5710" s="27">
        <v>0</v>
      </c>
      <c r="J5710" s="27">
        <v>0</v>
      </c>
      <c r="K5710" s="27">
        <v>6</v>
      </c>
      <c r="L5710" s="27">
        <v>1</v>
      </c>
      <c r="M5710" s="27">
        <v>1</v>
      </c>
      <c r="N5710" s="27">
        <v>0</v>
      </c>
      <c r="O5710" s="27">
        <v>0</v>
      </c>
      <c r="P5710" s="27">
        <v>292774000000</v>
      </c>
      <c r="Q5710" s="27">
        <v>292774099013.68707</v>
      </c>
      <c r="R5710" s="27">
        <v>1</v>
      </c>
      <c r="S5710" s="27">
        <v>1</v>
      </c>
      <c r="T5710" s="33">
        <v>0.821813335342235</v>
      </c>
      <c r="U5710" s="27">
        <v>1161193239.5</v>
      </c>
      <c r="V5710" s="27">
        <v>4548124000</v>
      </c>
      <c r="W5710" s="27">
        <v>113329000</v>
      </c>
      <c r="X5710" s="27">
        <v>8658000000</v>
      </c>
      <c r="Y5710" s="27"/>
      <c r="Z5710" s="27">
        <v>1</v>
      </c>
    </row>
    <row r="5711" spans="1:26">
      <c r="A5711" s="27">
        <v>2016</v>
      </c>
      <c r="B5711" t="s">
        <v>27</v>
      </c>
      <c r="C5711" s="27">
        <v>825931980</v>
      </c>
      <c r="D5711" s="27">
        <v>825931980</v>
      </c>
      <c r="E5711" s="27">
        <v>825931980</v>
      </c>
      <c r="F5711" s="27">
        <v>16176586.53125</v>
      </c>
      <c r="G5711" s="27">
        <v>1</v>
      </c>
      <c r="H5711" s="27">
        <v>1</v>
      </c>
      <c r="I5711" s="27">
        <v>0</v>
      </c>
      <c r="J5711" s="27">
        <v>0</v>
      </c>
      <c r="K5711" s="27">
        <v>6</v>
      </c>
      <c r="L5711" s="27">
        <v>1</v>
      </c>
      <c r="M5711" s="27">
        <v>1</v>
      </c>
      <c r="N5711" s="27">
        <v>0</v>
      </c>
      <c r="O5711" s="27">
        <v>0</v>
      </c>
      <c r="P5711" s="27">
        <v>304889000000</v>
      </c>
      <c r="Q5711" s="27">
        <v>304889079564.14172</v>
      </c>
      <c r="R5711" s="27">
        <v>1</v>
      </c>
      <c r="S5711" s="27">
        <v>1</v>
      </c>
      <c r="T5711" s="33">
        <v>0.86004996979414983</v>
      </c>
      <c r="U5711" s="27">
        <v>1126501488.5</v>
      </c>
      <c r="V5711" s="27">
        <v>4574182000</v>
      </c>
      <c r="W5711" s="27">
        <v>97803000</v>
      </c>
      <c r="X5711" s="27">
        <v>8605000000</v>
      </c>
      <c r="Y5711" s="27"/>
      <c r="Z5711" s="27">
        <v>1</v>
      </c>
    </row>
    <row r="5712" spans="1:26">
      <c r="A5712" s="27">
        <v>2017</v>
      </c>
      <c r="B5712" t="s">
        <v>27</v>
      </c>
      <c r="C5712" s="27">
        <v>975621732</v>
      </c>
      <c r="D5712" s="27">
        <v>746645543</v>
      </c>
      <c r="E5712" s="27">
        <v>975621732</v>
      </c>
      <c r="F5712" s="27">
        <v>273000000</v>
      </c>
      <c r="G5712" s="27">
        <v>1</v>
      </c>
      <c r="H5712" s="27">
        <v>1</v>
      </c>
      <c r="I5712" s="27">
        <v>0</v>
      </c>
      <c r="J5712" s="27">
        <v>0</v>
      </c>
      <c r="K5712" s="27">
        <v>6</v>
      </c>
      <c r="L5712" s="27">
        <v>1</v>
      </c>
      <c r="M5712" s="27">
        <v>1</v>
      </c>
      <c r="N5712" s="27">
        <v>0</v>
      </c>
      <c r="O5712" s="27">
        <v>0</v>
      </c>
      <c r="P5712" s="27">
        <v>313595000000</v>
      </c>
      <c r="Q5712" s="27">
        <v>313595208736.66022</v>
      </c>
      <c r="R5712" s="27">
        <v>1</v>
      </c>
      <c r="S5712" s="27">
        <v>1</v>
      </c>
      <c r="T5712" s="33">
        <v>0.90809244833766045</v>
      </c>
      <c r="U5712" s="27">
        <v>1193374642.7</v>
      </c>
      <c r="V5712" s="27">
        <v>5048115000</v>
      </c>
      <c r="W5712" s="27">
        <v>84332000</v>
      </c>
      <c r="X5712" s="27">
        <v>7732000000</v>
      </c>
      <c r="Y5712" s="27"/>
      <c r="Z5712" s="27">
        <v>1</v>
      </c>
    </row>
    <row r="5713" spans="1:26">
      <c r="A5713" s="27">
        <v>1950</v>
      </c>
      <c r="B5713" t="s">
        <v>87</v>
      </c>
      <c r="C5713" s="27"/>
      <c r="D5713" s="27"/>
      <c r="E5713" s="27"/>
      <c r="F5713" s="27">
        <v>0</v>
      </c>
      <c r="G5713" s="27">
        <v>1</v>
      </c>
      <c r="H5713" s="27">
        <v>1</v>
      </c>
      <c r="I5713" s="27">
        <v>0</v>
      </c>
      <c r="J5713" s="27">
        <v>0</v>
      </c>
      <c r="K5713" s="27">
        <v>5</v>
      </c>
      <c r="L5713" s="27">
        <v>1</v>
      </c>
      <c r="M5713" s="27">
        <v>0</v>
      </c>
      <c r="N5713" s="27">
        <v>0</v>
      </c>
      <c r="O5713" s="27">
        <v>0</v>
      </c>
      <c r="P5713" s="27"/>
      <c r="Q5713" s="27"/>
      <c r="R5713" s="27">
        <v>0</v>
      </c>
      <c r="S5713" s="27">
        <v>0</v>
      </c>
      <c r="T5713" s="33">
        <v>1.287837882863923</v>
      </c>
      <c r="U5713" s="27"/>
      <c r="V5713" s="27"/>
      <c r="W5713" s="27"/>
      <c r="X5713" s="27"/>
      <c r="Y5713" s="27"/>
      <c r="Z5713" s="27">
        <v>1</v>
      </c>
    </row>
    <row r="5714" spans="1:26">
      <c r="A5714" s="27">
        <v>1951</v>
      </c>
      <c r="B5714" t="s">
        <v>87</v>
      </c>
      <c r="C5714" s="27"/>
      <c r="D5714" s="27"/>
      <c r="E5714" s="27"/>
      <c r="F5714" s="27">
        <v>0</v>
      </c>
      <c r="G5714" s="27">
        <v>1</v>
      </c>
      <c r="H5714" s="27">
        <v>1</v>
      </c>
      <c r="I5714" s="27">
        <v>0</v>
      </c>
      <c r="J5714" s="27">
        <v>0</v>
      </c>
      <c r="K5714" s="27">
        <v>5</v>
      </c>
      <c r="L5714" s="27">
        <v>1</v>
      </c>
      <c r="M5714" s="27">
        <v>0</v>
      </c>
      <c r="N5714" s="27">
        <v>0</v>
      </c>
      <c r="O5714" s="27">
        <v>0</v>
      </c>
      <c r="P5714" s="27"/>
      <c r="Q5714" s="27"/>
      <c r="R5714" s="27">
        <v>0</v>
      </c>
      <c r="S5714" s="27">
        <v>0</v>
      </c>
      <c r="T5714" s="33">
        <v>1.3439935487765553</v>
      </c>
      <c r="U5714" s="27"/>
      <c r="V5714" s="27"/>
      <c r="W5714" s="27"/>
      <c r="X5714" s="27"/>
      <c r="Y5714" s="27"/>
      <c r="Z5714" s="27">
        <v>1</v>
      </c>
    </row>
    <row r="5715" spans="1:26">
      <c r="A5715" s="27">
        <v>1952</v>
      </c>
      <c r="B5715" t="s">
        <v>87</v>
      </c>
      <c r="C5715" s="27"/>
      <c r="D5715" s="27"/>
      <c r="E5715" s="27"/>
      <c r="F5715" s="27">
        <v>0</v>
      </c>
      <c r="G5715" s="27">
        <v>1</v>
      </c>
      <c r="H5715" s="27">
        <v>1</v>
      </c>
      <c r="I5715" s="27">
        <v>0</v>
      </c>
      <c r="J5715" s="27">
        <v>0</v>
      </c>
      <c r="K5715" s="27">
        <v>5</v>
      </c>
      <c r="L5715" s="27">
        <v>1</v>
      </c>
      <c r="M5715" s="27">
        <v>0</v>
      </c>
      <c r="N5715" s="27">
        <v>0</v>
      </c>
      <c r="O5715" s="27">
        <v>0</v>
      </c>
      <c r="P5715" s="27"/>
      <c r="Q5715" s="27"/>
      <c r="R5715" s="27">
        <v>0</v>
      </c>
      <c r="S5715" s="27">
        <v>0</v>
      </c>
      <c r="T5715" s="33">
        <v>1.1861288455441423</v>
      </c>
      <c r="U5715" s="27"/>
      <c r="V5715" s="27"/>
      <c r="W5715" s="27"/>
      <c r="X5715" s="27"/>
      <c r="Y5715" s="27"/>
      <c r="Z5715" s="27">
        <v>1</v>
      </c>
    </row>
    <row r="5716" spans="1:26">
      <c r="A5716" s="27">
        <v>1953</v>
      </c>
      <c r="B5716" t="s">
        <v>87</v>
      </c>
      <c r="C5716" s="27"/>
      <c r="D5716" s="27"/>
      <c r="E5716" s="27"/>
      <c r="F5716" s="27">
        <v>0</v>
      </c>
      <c r="G5716" s="27">
        <v>1</v>
      </c>
      <c r="H5716" s="27">
        <v>1</v>
      </c>
      <c r="I5716" s="27">
        <v>0</v>
      </c>
      <c r="J5716" s="27">
        <v>0</v>
      </c>
      <c r="K5716" s="27">
        <v>5</v>
      </c>
      <c r="L5716" s="27">
        <v>1</v>
      </c>
      <c r="M5716" s="27">
        <v>0</v>
      </c>
      <c r="N5716" s="27">
        <v>0</v>
      </c>
      <c r="O5716" s="27">
        <v>0</v>
      </c>
      <c r="P5716" s="27"/>
      <c r="Q5716" s="27"/>
      <c r="R5716" s="27">
        <v>0</v>
      </c>
      <c r="S5716" s="27">
        <v>0</v>
      </c>
      <c r="T5716" s="33">
        <v>1.1355764645766917</v>
      </c>
      <c r="U5716" s="27"/>
      <c r="V5716" s="27"/>
      <c r="W5716" s="27"/>
      <c r="X5716" s="27"/>
      <c r="Y5716" s="27"/>
      <c r="Z5716" s="27">
        <v>1</v>
      </c>
    </row>
    <row r="5717" spans="1:26">
      <c r="A5717" s="27">
        <v>1954</v>
      </c>
      <c r="B5717" t="s">
        <v>87</v>
      </c>
      <c r="C5717" s="27"/>
      <c r="D5717" s="27"/>
      <c r="E5717" s="27"/>
      <c r="F5717" s="27">
        <v>0</v>
      </c>
      <c r="G5717" s="27">
        <v>1</v>
      </c>
      <c r="H5717" s="27">
        <v>1</v>
      </c>
      <c r="I5717" s="27">
        <v>0</v>
      </c>
      <c r="J5717" s="27">
        <v>0</v>
      </c>
      <c r="K5717" s="27">
        <v>5</v>
      </c>
      <c r="L5717" s="27">
        <v>1</v>
      </c>
      <c r="M5717" s="27">
        <v>0</v>
      </c>
      <c r="N5717" s="27">
        <v>0</v>
      </c>
      <c r="O5717" s="27">
        <v>0</v>
      </c>
      <c r="P5717" s="27"/>
      <c r="Q5717" s="27"/>
      <c r="R5717" s="27">
        <v>0</v>
      </c>
      <c r="S5717" s="27">
        <v>0</v>
      </c>
      <c r="T5717" s="33">
        <v>1.2456557755316726</v>
      </c>
      <c r="U5717" s="27"/>
      <c r="V5717" s="27"/>
      <c r="W5717" s="27"/>
      <c r="X5717" s="27"/>
      <c r="Y5717" s="27"/>
      <c r="Z5717" s="27">
        <v>1</v>
      </c>
    </row>
    <row r="5718" spans="1:26">
      <c r="A5718" s="27">
        <v>1955</v>
      </c>
      <c r="B5718" t="s">
        <v>87</v>
      </c>
      <c r="C5718" s="27"/>
      <c r="D5718" s="27"/>
      <c r="E5718" s="27"/>
      <c r="F5718" s="27">
        <v>0</v>
      </c>
      <c r="G5718" s="27">
        <v>1</v>
      </c>
      <c r="H5718" s="27">
        <v>1</v>
      </c>
      <c r="I5718" s="27">
        <v>0</v>
      </c>
      <c r="J5718" s="27">
        <v>0</v>
      </c>
      <c r="K5718" s="27">
        <v>5</v>
      </c>
      <c r="L5718" s="27">
        <v>1</v>
      </c>
      <c r="M5718" s="27">
        <v>0</v>
      </c>
      <c r="N5718" s="27">
        <v>0</v>
      </c>
      <c r="O5718" s="27">
        <v>0</v>
      </c>
      <c r="P5718" s="27"/>
      <c r="Q5718" s="27"/>
      <c r="R5718" s="27">
        <v>0</v>
      </c>
      <c r="S5718" s="27">
        <v>0</v>
      </c>
      <c r="T5718" s="33">
        <v>1.2093425125419712</v>
      </c>
      <c r="U5718" s="27"/>
      <c r="V5718" s="27"/>
      <c r="W5718" s="27"/>
      <c r="X5718" s="27"/>
      <c r="Y5718" s="27"/>
      <c r="Z5718" s="27">
        <v>1</v>
      </c>
    </row>
    <row r="5719" spans="1:26">
      <c r="A5719" s="27">
        <v>1956</v>
      </c>
      <c r="B5719" t="s">
        <v>87</v>
      </c>
      <c r="C5719" s="27"/>
      <c r="D5719" s="27"/>
      <c r="E5719" s="27"/>
      <c r="F5719" s="27">
        <v>0</v>
      </c>
      <c r="G5719" s="27">
        <v>1</v>
      </c>
      <c r="H5719" s="27">
        <v>1</v>
      </c>
      <c r="I5719" s="27">
        <v>0</v>
      </c>
      <c r="J5719" s="27">
        <v>0</v>
      </c>
      <c r="K5719" s="27">
        <v>5</v>
      </c>
      <c r="L5719" s="27">
        <v>1</v>
      </c>
      <c r="M5719" s="27">
        <v>0</v>
      </c>
      <c r="N5719" s="27">
        <v>0</v>
      </c>
      <c r="O5719" s="27">
        <v>0</v>
      </c>
      <c r="P5719" s="27"/>
      <c r="Q5719" s="27"/>
      <c r="R5719" s="27">
        <v>0</v>
      </c>
      <c r="S5719" s="27">
        <v>0</v>
      </c>
      <c r="T5719" s="33">
        <v>1.188247729709901</v>
      </c>
      <c r="U5719" s="27"/>
      <c r="V5719" s="27"/>
      <c r="W5719" s="27"/>
      <c r="X5719" s="27"/>
      <c r="Y5719" s="27"/>
      <c r="Z5719" s="27">
        <v>1</v>
      </c>
    </row>
    <row r="5720" spans="1:26">
      <c r="A5720" s="27">
        <v>1957</v>
      </c>
      <c r="B5720" t="s">
        <v>87</v>
      </c>
      <c r="C5720" s="27"/>
      <c r="D5720" s="27"/>
      <c r="E5720" s="27"/>
      <c r="F5720" s="27">
        <v>0</v>
      </c>
      <c r="G5720" s="27">
        <v>1</v>
      </c>
      <c r="H5720" s="27">
        <v>1</v>
      </c>
      <c r="I5720" s="27">
        <v>0</v>
      </c>
      <c r="J5720" s="27">
        <v>0</v>
      </c>
      <c r="K5720" s="27">
        <v>5</v>
      </c>
      <c r="L5720" s="27">
        <v>1</v>
      </c>
      <c r="M5720" s="27">
        <v>0</v>
      </c>
      <c r="N5720" s="27">
        <v>0</v>
      </c>
      <c r="O5720" s="27">
        <v>0</v>
      </c>
      <c r="P5720" s="27"/>
      <c r="Q5720" s="27"/>
      <c r="R5720" s="27">
        <v>0</v>
      </c>
      <c r="S5720" s="27">
        <v>0</v>
      </c>
      <c r="T5720" s="33">
        <v>1.1056830722153153</v>
      </c>
      <c r="U5720" s="27"/>
      <c r="V5720" s="27"/>
      <c r="W5720" s="27"/>
      <c r="X5720" s="27"/>
      <c r="Y5720" s="27"/>
      <c r="Z5720" s="27">
        <v>1</v>
      </c>
    </row>
    <row r="5721" spans="1:26">
      <c r="A5721" s="27">
        <v>1958</v>
      </c>
      <c r="B5721" t="s">
        <v>87</v>
      </c>
      <c r="C5721" s="27"/>
      <c r="D5721" s="27"/>
      <c r="E5721" s="27"/>
      <c r="F5721" s="27">
        <v>0</v>
      </c>
      <c r="G5721" s="27">
        <v>1</v>
      </c>
      <c r="H5721" s="27">
        <v>1</v>
      </c>
      <c r="I5721" s="27">
        <v>0</v>
      </c>
      <c r="J5721" s="27">
        <v>0</v>
      </c>
      <c r="K5721" s="27">
        <v>5</v>
      </c>
      <c r="L5721" s="27">
        <v>1</v>
      </c>
      <c r="M5721" s="27">
        <v>0</v>
      </c>
      <c r="N5721" s="27">
        <v>0</v>
      </c>
      <c r="O5721" s="27">
        <v>0</v>
      </c>
      <c r="P5721" s="27"/>
      <c r="Q5721" s="27"/>
      <c r="R5721" s="27">
        <v>0</v>
      </c>
      <c r="S5721" s="27">
        <v>0</v>
      </c>
      <c r="T5721" s="33">
        <v>1.0176220702015186</v>
      </c>
      <c r="U5721" s="27"/>
      <c r="V5721" s="27"/>
      <c r="W5721" s="27"/>
      <c r="X5721" s="27"/>
      <c r="Y5721" s="27"/>
      <c r="Z5721" s="27">
        <v>1</v>
      </c>
    </row>
    <row r="5722" spans="1:26">
      <c r="A5722" s="27">
        <v>1959</v>
      </c>
      <c r="B5722" t="s">
        <v>87</v>
      </c>
      <c r="C5722" s="27"/>
      <c r="D5722" s="27"/>
      <c r="E5722" s="27"/>
      <c r="F5722" s="27">
        <v>0</v>
      </c>
      <c r="G5722" s="27">
        <v>1</v>
      </c>
      <c r="H5722" s="27">
        <v>1</v>
      </c>
      <c r="I5722" s="27">
        <v>0</v>
      </c>
      <c r="J5722" s="27">
        <v>0</v>
      </c>
      <c r="K5722" s="27">
        <v>5</v>
      </c>
      <c r="L5722" s="27">
        <v>1</v>
      </c>
      <c r="M5722" s="27">
        <v>0</v>
      </c>
      <c r="N5722" s="27">
        <v>0</v>
      </c>
      <c r="O5722" s="27">
        <v>0</v>
      </c>
      <c r="P5722" s="27"/>
      <c r="Q5722" s="27"/>
      <c r="R5722" s="27">
        <v>0</v>
      </c>
      <c r="S5722" s="27">
        <v>0</v>
      </c>
      <c r="T5722" s="33">
        <v>1.0157995537348996</v>
      </c>
      <c r="U5722" s="27"/>
      <c r="V5722" s="27"/>
      <c r="W5722" s="27"/>
      <c r="X5722" s="27"/>
      <c r="Y5722" s="27"/>
      <c r="Z5722" s="27">
        <v>1</v>
      </c>
    </row>
    <row r="5723" spans="1:26">
      <c r="A5723" s="27">
        <v>1960</v>
      </c>
      <c r="B5723" t="s">
        <v>87</v>
      </c>
      <c r="C5723" s="27"/>
      <c r="D5723" s="27"/>
      <c r="E5723" s="27"/>
      <c r="F5723" s="27">
        <v>0</v>
      </c>
      <c r="G5723" s="27">
        <v>1</v>
      </c>
      <c r="H5723" s="27">
        <v>1</v>
      </c>
      <c r="I5723" s="27">
        <v>0</v>
      </c>
      <c r="J5723" s="27">
        <v>0</v>
      </c>
      <c r="K5723" s="27">
        <v>5</v>
      </c>
      <c r="L5723" s="27">
        <v>1</v>
      </c>
      <c r="M5723" s="27">
        <v>0</v>
      </c>
      <c r="N5723" s="27">
        <v>0</v>
      </c>
      <c r="O5723" s="27">
        <v>0</v>
      </c>
      <c r="P5723" s="27"/>
      <c r="Q5723" s="27"/>
      <c r="R5723" s="27">
        <v>0</v>
      </c>
      <c r="S5723" s="27">
        <v>0</v>
      </c>
      <c r="T5723" s="33">
        <v>0.99364431383616725</v>
      </c>
      <c r="U5723" s="27"/>
      <c r="V5723" s="27"/>
      <c r="W5723" s="27"/>
      <c r="X5723" s="27"/>
      <c r="Y5723" s="27"/>
      <c r="Z5723" s="27">
        <v>1</v>
      </c>
    </row>
    <row r="5724" spans="1:26">
      <c r="A5724" s="27">
        <v>1961</v>
      </c>
      <c r="B5724" t="s">
        <v>87</v>
      </c>
      <c r="C5724" s="27"/>
      <c r="D5724" s="27"/>
      <c r="E5724" s="27"/>
      <c r="F5724" s="27">
        <v>0</v>
      </c>
      <c r="G5724" s="27">
        <v>1</v>
      </c>
      <c r="H5724" s="27">
        <v>1</v>
      </c>
      <c r="I5724" s="27">
        <v>0</v>
      </c>
      <c r="J5724" s="27">
        <v>0</v>
      </c>
      <c r="K5724" s="27">
        <v>5</v>
      </c>
      <c r="L5724" s="27">
        <v>1</v>
      </c>
      <c r="M5724" s="27">
        <v>0</v>
      </c>
      <c r="N5724" s="27">
        <v>0</v>
      </c>
      <c r="O5724" s="27">
        <v>0</v>
      </c>
      <c r="P5724" s="27"/>
      <c r="Q5724" s="27"/>
      <c r="R5724" s="27">
        <v>0</v>
      </c>
      <c r="S5724" s="27">
        <v>0</v>
      </c>
      <c r="T5724" s="33">
        <v>0.97346733996739376</v>
      </c>
      <c r="U5724" s="27"/>
      <c r="V5724" s="27"/>
      <c r="W5724" s="27"/>
      <c r="X5724" s="27"/>
      <c r="Y5724" s="27"/>
      <c r="Z5724" s="27">
        <v>1</v>
      </c>
    </row>
    <row r="5725" spans="1:26">
      <c r="A5725" s="27">
        <v>1962</v>
      </c>
      <c r="B5725" t="s">
        <v>87</v>
      </c>
      <c r="C5725" s="27"/>
      <c r="D5725" s="27"/>
      <c r="E5725" s="27"/>
      <c r="F5725" s="27">
        <v>0</v>
      </c>
      <c r="G5725" s="27">
        <v>1</v>
      </c>
      <c r="H5725" s="27">
        <v>1</v>
      </c>
      <c r="I5725" s="27">
        <v>0</v>
      </c>
      <c r="J5725" s="27">
        <v>0</v>
      </c>
      <c r="K5725" s="27">
        <v>5</v>
      </c>
      <c r="L5725" s="27">
        <v>1</v>
      </c>
      <c r="M5725" s="27">
        <v>0</v>
      </c>
      <c r="N5725" s="27">
        <v>0</v>
      </c>
      <c r="O5725" s="27">
        <v>0</v>
      </c>
      <c r="P5725" s="27"/>
      <c r="Q5725" s="27"/>
      <c r="R5725" s="27">
        <v>0</v>
      </c>
      <c r="S5725" s="27">
        <v>0</v>
      </c>
      <c r="T5725" s="33">
        <v>0.97699079984331827</v>
      </c>
      <c r="U5725" s="27"/>
      <c r="V5725" s="27"/>
      <c r="W5725" s="27"/>
      <c r="X5725" s="27"/>
      <c r="Y5725" s="27"/>
      <c r="Z5725" s="27">
        <v>1</v>
      </c>
    </row>
    <row r="5726" spans="1:26">
      <c r="A5726" s="27">
        <v>1963</v>
      </c>
      <c r="B5726" t="s">
        <v>87</v>
      </c>
      <c r="C5726" s="27"/>
      <c r="D5726" s="27"/>
      <c r="E5726" s="27"/>
      <c r="F5726" s="27">
        <v>0</v>
      </c>
      <c r="G5726" s="27">
        <v>1</v>
      </c>
      <c r="H5726" s="27">
        <v>1</v>
      </c>
      <c r="I5726" s="27">
        <v>0</v>
      </c>
      <c r="J5726" s="27">
        <v>0</v>
      </c>
      <c r="K5726" s="27">
        <v>5</v>
      </c>
      <c r="L5726" s="27">
        <v>1</v>
      </c>
      <c r="M5726" s="27">
        <v>0</v>
      </c>
      <c r="N5726" s="27">
        <v>0</v>
      </c>
      <c r="O5726" s="27">
        <v>0</v>
      </c>
      <c r="P5726" s="27"/>
      <c r="Q5726" s="27"/>
      <c r="R5726" s="27">
        <v>0</v>
      </c>
      <c r="S5726" s="27">
        <v>0</v>
      </c>
      <c r="T5726" s="33">
        <v>0.98866747285419376</v>
      </c>
      <c r="U5726" s="27"/>
      <c r="V5726" s="27"/>
      <c r="W5726" s="27"/>
      <c r="X5726" s="27"/>
      <c r="Y5726" s="27"/>
      <c r="Z5726" s="27">
        <v>1</v>
      </c>
    </row>
    <row r="5727" spans="1:26">
      <c r="A5727" s="27">
        <v>1964</v>
      </c>
      <c r="B5727" t="s">
        <v>87</v>
      </c>
      <c r="C5727" s="27"/>
      <c r="D5727" s="27"/>
      <c r="E5727" s="27"/>
      <c r="F5727" s="27">
        <v>0</v>
      </c>
      <c r="G5727" s="27">
        <v>1</v>
      </c>
      <c r="H5727" s="27">
        <v>1</v>
      </c>
      <c r="I5727" s="27">
        <v>0</v>
      </c>
      <c r="J5727" s="27">
        <v>0</v>
      </c>
      <c r="K5727" s="27">
        <v>5</v>
      </c>
      <c r="L5727" s="27">
        <v>1</v>
      </c>
      <c r="M5727" s="27">
        <v>0</v>
      </c>
      <c r="N5727" s="27">
        <v>0</v>
      </c>
      <c r="O5727" s="27">
        <v>0</v>
      </c>
      <c r="P5727" s="27"/>
      <c r="Q5727" s="27"/>
      <c r="R5727" s="27">
        <v>0</v>
      </c>
      <c r="S5727" s="27">
        <v>0</v>
      </c>
      <c r="T5727" s="33">
        <v>1.0337554660061781</v>
      </c>
      <c r="U5727" s="27"/>
      <c r="V5727" s="27"/>
      <c r="W5727" s="27"/>
      <c r="X5727" s="27"/>
      <c r="Y5727" s="27"/>
      <c r="Z5727" s="27">
        <v>1</v>
      </c>
    </row>
    <row r="5728" spans="1:26">
      <c r="A5728" s="27">
        <v>1965</v>
      </c>
      <c r="B5728" t="s">
        <v>87</v>
      </c>
      <c r="C5728" s="27"/>
      <c r="D5728" s="27"/>
      <c r="E5728" s="27"/>
      <c r="F5728" s="27">
        <v>0</v>
      </c>
      <c r="G5728" s="27">
        <v>1</v>
      </c>
      <c r="H5728" s="27">
        <v>1</v>
      </c>
      <c r="I5728" s="27">
        <v>0</v>
      </c>
      <c r="J5728" s="27">
        <v>0</v>
      </c>
      <c r="K5728" s="27">
        <v>5</v>
      </c>
      <c r="L5728" s="27">
        <v>1</v>
      </c>
      <c r="M5728" s="27">
        <v>0</v>
      </c>
      <c r="N5728" s="27">
        <v>0</v>
      </c>
      <c r="O5728" s="27">
        <v>0</v>
      </c>
      <c r="P5728" s="27"/>
      <c r="Q5728" s="27"/>
      <c r="R5728" s="27">
        <v>0</v>
      </c>
      <c r="S5728" s="27">
        <v>0</v>
      </c>
      <c r="T5728" s="33">
        <v>1.0227515959565798</v>
      </c>
      <c r="U5728" s="27"/>
      <c r="V5728" s="27"/>
      <c r="W5728" s="27"/>
      <c r="X5728" s="27"/>
      <c r="Y5728" s="27"/>
      <c r="Z5728" s="27">
        <v>1</v>
      </c>
    </row>
    <row r="5729" spans="1:26">
      <c r="A5729" s="27">
        <v>1966</v>
      </c>
      <c r="B5729" t="s">
        <v>87</v>
      </c>
      <c r="C5729" s="27"/>
      <c r="D5729" s="27"/>
      <c r="E5729" s="27"/>
      <c r="F5729" s="27">
        <v>0</v>
      </c>
      <c r="G5729" s="27">
        <v>1</v>
      </c>
      <c r="H5729" s="27">
        <v>1</v>
      </c>
      <c r="I5729" s="27">
        <v>0</v>
      </c>
      <c r="J5729" s="27">
        <v>0</v>
      </c>
      <c r="K5729" s="27">
        <v>5</v>
      </c>
      <c r="L5729" s="27">
        <v>1</v>
      </c>
      <c r="M5729" s="27">
        <v>0</v>
      </c>
      <c r="N5729" s="27">
        <v>0</v>
      </c>
      <c r="O5729" s="27">
        <v>0</v>
      </c>
      <c r="P5729" s="27"/>
      <c r="Q5729" s="27"/>
      <c r="R5729" s="27">
        <v>0</v>
      </c>
      <c r="S5729" s="27">
        <v>0</v>
      </c>
      <c r="T5729" s="33">
        <v>1.060453919000093</v>
      </c>
      <c r="U5729" s="27"/>
      <c r="V5729" s="27"/>
      <c r="W5729" s="27"/>
      <c r="X5729" s="27"/>
      <c r="Y5729" s="27"/>
      <c r="Z5729" s="27">
        <v>1</v>
      </c>
    </row>
    <row r="5730" spans="1:26">
      <c r="A5730" s="27">
        <v>1967</v>
      </c>
      <c r="B5730" t="s">
        <v>87</v>
      </c>
      <c r="C5730" s="27"/>
      <c r="D5730" s="27"/>
      <c r="E5730" s="27"/>
      <c r="F5730" s="27">
        <v>0</v>
      </c>
      <c r="G5730" s="27">
        <v>1</v>
      </c>
      <c r="H5730" s="27">
        <v>1</v>
      </c>
      <c r="I5730" s="27">
        <v>0</v>
      </c>
      <c r="J5730" s="27">
        <v>0</v>
      </c>
      <c r="K5730" s="27">
        <v>5</v>
      </c>
      <c r="L5730" s="27">
        <v>1</v>
      </c>
      <c r="M5730" s="27">
        <v>0</v>
      </c>
      <c r="N5730" s="27">
        <v>0</v>
      </c>
      <c r="O5730" s="27">
        <v>0</v>
      </c>
      <c r="P5730" s="27"/>
      <c r="Q5730" s="27"/>
      <c r="R5730" s="27">
        <v>0</v>
      </c>
      <c r="S5730" s="27">
        <v>0</v>
      </c>
      <c r="T5730" s="33">
        <v>1.0100991944882907</v>
      </c>
      <c r="U5730" s="27"/>
      <c r="V5730" s="27"/>
      <c r="W5730" s="27"/>
      <c r="X5730" s="27"/>
      <c r="Y5730" s="27"/>
      <c r="Z5730" s="27">
        <v>1</v>
      </c>
    </row>
    <row r="5731" spans="1:26">
      <c r="A5731" s="27">
        <v>1968</v>
      </c>
      <c r="B5731" t="s">
        <v>87</v>
      </c>
      <c r="C5731" s="27"/>
      <c r="D5731" s="27"/>
      <c r="E5731" s="27"/>
      <c r="F5731" s="27">
        <v>0</v>
      </c>
      <c r="G5731" s="27">
        <v>1</v>
      </c>
      <c r="H5731" s="27">
        <v>1</v>
      </c>
      <c r="I5731" s="27">
        <v>0</v>
      </c>
      <c r="J5731" s="27">
        <v>0</v>
      </c>
      <c r="K5731" s="27">
        <v>5</v>
      </c>
      <c r="L5731" s="27">
        <v>1</v>
      </c>
      <c r="M5731" s="27">
        <v>0</v>
      </c>
      <c r="N5731" s="27">
        <v>0</v>
      </c>
      <c r="O5731" s="27">
        <v>0</v>
      </c>
      <c r="P5731" s="27"/>
      <c r="Q5731" s="27"/>
      <c r="R5731" s="27">
        <v>0</v>
      </c>
      <c r="S5731" s="27">
        <v>0</v>
      </c>
      <c r="T5731" s="33">
        <v>0.99765870157012104</v>
      </c>
      <c r="U5731" s="27"/>
      <c r="V5731" s="27"/>
      <c r="W5731" s="27"/>
      <c r="X5731" s="27"/>
      <c r="Y5731" s="27"/>
      <c r="Z5731" s="27">
        <v>1</v>
      </c>
    </row>
    <row r="5732" spans="1:26">
      <c r="A5732" s="27">
        <v>1969</v>
      </c>
      <c r="B5732" t="s">
        <v>87</v>
      </c>
      <c r="C5732" s="27"/>
      <c r="D5732" s="27"/>
      <c r="E5732" s="27"/>
      <c r="F5732" s="27">
        <v>0</v>
      </c>
      <c r="G5732" s="27">
        <v>1</v>
      </c>
      <c r="H5732" s="27">
        <v>1</v>
      </c>
      <c r="I5732" s="27">
        <v>0</v>
      </c>
      <c r="J5732" s="27">
        <v>0</v>
      </c>
      <c r="K5732" s="27">
        <v>5</v>
      </c>
      <c r="L5732" s="27">
        <v>1</v>
      </c>
      <c r="M5732" s="27">
        <v>0</v>
      </c>
      <c r="N5732" s="27">
        <v>0</v>
      </c>
      <c r="O5732" s="27">
        <v>0</v>
      </c>
      <c r="P5732" s="27"/>
      <c r="Q5732" s="27"/>
      <c r="R5732" s="27">
        <v>0</v>
      </c>
      <c r="S5732" s="27">
        <v>0</v>
      </c>
      <c r="T5732" s="33">
        <v>1.0058077459461789</v>
      </c>
      <c r="U5732" s="27"/>
      <c r="V5732" s="27"/>
      <c r="W5732" s="27"/>
      <c r="X5732" s="27"/>
      <c r="Y5732" s="27"/>
      <c r="Z5732" s="27">
        <v>1</v>
      </c>
    </row>
    <row r="5733" spans="1:26">
      <c r="A5733" s="27">
        <v>1970</v>
      </c>
      <c r="B5733" t="s">
        <v>87</v>
      </c>
      <c r="C5733" s="27"/>
      <c r="D5733" s="27"/>
      <c r="E5733" s="27"/>
      <c r="F5733" s="27">
        <v>266000000</v>
      </c>
      <c r="G5733" s="27">
        <v>1</v>
      </c>
      <c r="H5733" s="27">
        <v>1</v>
      </c>
      <c r="I5733" s="27">
        <v>0</v>
      </c>
      <c r="J5733" s="27">
        <v>0</v>
      </c>
      <c r="K5733" s="27">
        <v>5</v>
      </c>
      <c r="L5733" s="27">
        <v>1</v>
      </c>
      <c r="M5733" s="27">
        <v>0</v>
      </c>
      <c r="N5733" s="27">
        <v>0</v>
      </c>
      <c r="O5733" s="27">
        <v>0</v>
      </c>
      <c r="P5733" s="27"/>
      <c r="Q5733" s="27"/>
      <c r="R5733" s="27">
        <v>1</v>
      </c>
      <c r="S5733" s="27">
        <v>0</v>
      </c>
      <c r="T5733" s="33">
        <v>1</v>
      </c>
      <c r="U5733" s="27">
        <v>0</v>
      </c>
      <c r="V5733" s="27">
        <v>0</v>
      </c>
      <c r="W5733" s="27">
        <v>0</v>
      </c>
      <c r="X5733" s="27"/>
      <c r="Y5733" s="27">
        <v>7700000</v>
      </c>
      <c r="Z5733" s="27">
        <v>1</v>
      </c>
    </row>
    <row r="5734" spans="1:26">
      <c r="A5734" s="27">
        <v>1971</v>
      </c>
      <c r="B5734" t="s">
        <v>87</v>
      </c>
      <c r="C5734" s="27"/>
      <c r="D5734" s="27"/>
      <c r="E5734" s="27"/>
      <c r="F5734" s="27">
        <v>0</v>
      </c>
      <c r="G5734" s="27">
        <v>1</v>
      </c>
      <c r="H5734" s="27">
        <v>1</v>
      </c>
      <c r="I5734" s="27">
        <v>0</v>
      </c>
      <c r="J5734" s="27">
        <v>0</v>
      </c>
      <c r="K5734" s="27">
        <v>5</v>
      </c>
      <c r="L5734" s="27">
        <v>1</v>
      </c>
      <c r="M5734" s="27">
        <v>0</v>
      </c>
      <c r="N5734" s="27">
        <v>0</v>
      </c>
      <c r="O5734" s="27">
        <v>0</v>
      </c>
      <c r="P5734" s="27"/>
      <c r="Q5734" s="27"/>
      <c r="R5734" s="27">
        <v>1</v>
      </c>
      <c r="S5734" s="27">
        <v>0</v>
      </c>
      <c r="T5734" s="33">
        <v>0.92761372871024128</v>
      </c>
      <c r="U5734" s="27">
        <v>0</v>
      </c>
      <c r="V5734" s="27">
        <v>0</v>
      </c>
      <c r="W5734" s="27">
        <v>0</v>
      </c>
      <c r="X5734" s="27"/>
      <c r="Y5734" s="27">
        <v>5000000</v>
      </c>
      <c r="Z5734" s="27">
        <v>1</v>
      </c>
    </row>
    <row r="5735" spans="1:26">
      <c r="A5735" s="27">
        <v>1972</v>
      </c>
      <c r="B5735" t="s">
        <v>87</v>
      </c>
      <c r="C5735" s="27"/>
      <c r="D5735" s="27"/>
      <c r="E5735" s="27"/>
      <c r="F5735" s="27">
        <v>0</v>
      </c>
      <c r="G5735" s="27">
        <v>1</v>
      </c>
      <c r="H5735" s="27">
        <v>1</v>
      </c>
      <c r="I5735" s="27">
        <v>0</v>
      </c>
      <c r="J5735" s="27">
        <v>0</v>
      </c>
      <c r="K5735" s="27">
        <v>5</v>
      </c>
      <c r="L5735" s="27">
        <v>1</v>
      </c>
      <c r="M5735" s="27">
        <v>0</v>
      </c>
      <c r="N5735" s="27">
        <v>0</v>
      </c>
      <c r="O5735" s="27">
        <v>0</v>
      </c>
      <c r="P5735" s="27"/>
      <c r="Q5735" s="27"/>
      <c r="R5735" s="27">
        <v>1</v>
      </c>
      <c r="S5735" s="27">
        <v>0</v>
      </c>
      <c r="T5735" s="33">
        <v>0.92122545142259926</v>
      </c>
      <c r="U5735" s="27">
        <v>0</v>
      </c>
      <c r="V5735" s="27">
        <v>0</v>
      </c>
      <c r="W5735" s="27">
        <v>0</v>
      </c>
      <c r="X5735" s="27"/>
      <c r="Y5735" s="27">
        <v>0</v>
      </c>
      <c r="Z5735" s="27">
        <v>1</v>
      </c>
    </row>
    <row r="5736" spans="1:26">
      <c r="A5736" s="27">
        <v>1973</v>
      </c>
      <c r="B5736" t="s">
        <v>87</v>
      </c>
      <c r="C5736" s="27"/>
      <c r="D5736" s="27"/>
      <c r="E5736" s="27"/>
      <c r="F5736" s="27">
        <v>0</v>
      </c>
      <c r="G5736" s="27">
        <v>1</v>
      </c>
      <c r="H5736" s="27">
        <v>1</v>
      </c>
      <c r="I5736" s="27">
        <v>0</v>
      </c>
      <c r="J5736" s="27">
        <v>0</v>
      </c>
      <c r="K5736" s="27">
        <v>5</v>
      </c>
      <c r="L5736" s="27">
        <v>1</v>
      </c>
      <c r="M5736" s="27">
        <v>0</v>
      </c>
      <c r="N5736" s="27">
        <v>0</v>
      </c>
      <c r="O5736" s="27">
        <v>0</v>
      </c>
      <c r="P5736" s="27"/>
      <c r="Q5736" s="27"/>
      <c r="R5736" s="27">
        <v>1</v>
      </c>
      <c r="S5736" s="27">
        <v>0</v>
      </c>
      <c r="T5736" s="33">
        <v>1.2798279189511945</v>
      </c>
      <c r="U5736" s="27">
        <v>57304000</v>
      </c>
      <c r="V5736" s="27">
        <v>0</v>
      </c>
      <c r="W5736" s="27">
        <v>0</v>
      </c>
      <c r="X5736" s="27"/>
      <c r="Y5736" s="27">
        <v>0</v>
      </c>
      <c r="Z5736" s="27">
        <v>1</v>
      </c>
    </row>
    <row r="5737" spans="1:26">
      <c r="A5737" s="27">
        <v>1974</v>
      </c>
      <c r="B5737" t="s">
        <v>87</v>
      </c>
      <c r="C5737" s="27"/>
      <c r="D5737" s="27"/>
      <c r="E5737" s="27"/>
      <c r="F5737" s="27">
        <v>0</v>
      </c>
      <c r="G5737" s="27">
        <v>1</v>
      </c>
      <c r="H5737" s="27">
        <v>1</v>
      </c>
      <c r="I5737" s="27">
        <v>0</v>
      </c>
      <c r="J5737" s="27">
        <v>0</v>
      </c>
      <c r="K5737" s="27">
        <v>5</v>
      </c>
      <c r="L5737" s="27">
        <v>1</v>
      </c>
      <c r="M5737" s="27">
        <v>0</v>
      </c>
      <c r="N5737" s="27">
        <v>0</v>
      </c>
      <c r="O5737" s="27">
        <v>0</v>
      </c>
      <c r="P5737" s="27"/>
      <c r="Q5737" s="27"/>
      <c r="R5737" s="27">
        <v>1</v>
      </c>
      <c r="S5737" s="27">
        <v>0</v>
      </c>
      <c r="T5737" s="33">
        <v>1.2793035310212315</v>
      </c>
      <c r="U5737" s="27">
        <v>58159000</v>
      </c>
      <c r="V5737" s="27">
        <v>0</v>
      </c>
      <c r="W5737" s="27">
        <v>0</v>
      </c>
      <c r="X5737" s="27"/>
      <c r="Y5737" s="27">
        <v>0</v>
      </c>
      <c r="Z5737" s="27">
        <v>1</v>
      </c>
    </row>
    <row r="5738" spans="1:26">
      <c r="A5738" s="27">
        <v>1975</v>
      </c>
      <c r="B5738" t="s">
        <v>87</v>
      </c>
      <c r="C5738" s="27"/>
      <c r="D5738" s="27"/>
      <c r="E5738" s="27"/>
      <c r="F5738" s="27">
        <v>250000</v>
      </c>
      <c r="G5738" s="27">
        <v>1</v>
      </c>
      <c r="H5738" s="27">
        <v>1</v>
      </c>
      <c r="I5738" s="27">
        <v>0</v>
      </c>
      <c r="J5738" s="27">
        <v>0</v>
      </c>
      <c r="K5738" s="27">
        <v>5</v>
      </c>
      <c r="L5738" s="27">
        <v>1</v>
      </c>
      <c r="M5738" s="27">
        <v>0</v>
      </c>
      <c r="N5738" s="27">
        <v>0</v>
      </c>
      <c r="O5738" s="27">
        <v>0</v>
      </c>
      <c r="P5738" s="27"/>
      <c r="Q5738" s="27"/>
      <c r="R5738" s="27">
        <v>1</v>
      </c>
      <c r="S5738" s="27">
        <v>0</v>
      </c>
      <c r="T5738" s="33">
        <v>0.94696688960437181</v>
      </c>
      <c r="U5738" s="27">
        <v>102436000</v>
      </c>
      <c r="V5738" s="27">
        <v>19071000</v>
      </c>
      <c r="W5738" s="27">
        <v>0</v>
      </c>
      <c r="X5738" s="27"/>
      <c r="Y5738" s="27">
        <v>15000000</v>
      </c>
      <c r="Z5738" s="27">
        <v>1</v>
      </c>
    </row>
    <row r="5739" spans="1:26">
      <c r="A5739" s="27">
        <v>1976</v>
      </c>
      <c r="B5739" t="s">
        <v>87</v>
      </c>
      <c r="C5739" s="27"/>
      <c r="D5739" s="27"/>
      <c r="E5739" s="27"/>
      <c r="F5739" s="27">
        <v>0</v>
      </c>
      <c r="G5739" s="27">
        <v>1</v>
      </c>
      <c r="H5739" s="27">
        <v>1</v>
      </c>
      <c r="I5739" s="27">
        <v>0</v>
      </c>
      <c r="J5739" s="27">
        <v>0</v>
      </c>
      <c r="K5739" s="27">
        <v>5</v>
      </c>
      <c r="L5739" s="27">
        <v>1</v>
      </c>
      <c r="M5739" s="27">
        <v>0</v>
      </c>
      <c r="N5739" s="27">
        <v>0</v>
      </c>
      <c r="O5739" s="27">
        <v>0</v>
      </c>
      <c r="P5739" s="27"/>
      <c r="Q5739" s="27"/>
      <c r="R5739" s="27">
        <v>1</v>
      </c>
      <c r="S5739" s="27">
        <v>0</v>
      </c>
      <c r="T5739" s="33">
        <v>1.0219497573337515</v>
      </c>
      <c r="U5739" s="27">
        <v>275928000</v>
      </c>
      <c r="V5739" s="27">
        <v>143514000</v>
      </c>
      <c r="W5739" s="27">
        <v>0</v>
      </c>
      <c r="X5739" s="27"/>
      <c r="Y5739" s="27">
        <v>0</v>
      </c>
      <c r="Z5739" s="27">
        <v>1</v>
      </c>
    </row>
    <row r="5740" spans="1:26">
      <c r="A5740" s="27">
        <v>1977</v>
      </c>
      <c r="B5740" t="s">
        <v>87</v>
      </c>
      <c r="C5740" s="27"/>
      <c r="D5740" s="27"/>
      <c r="E5740" s="27"/>
      <c r="F5740" s="27">
        <v>250000</v>
      </c>
      <c r="G5740" s="27">
        <v>1</v>
      </c>
      <c r="H5740" s="27">
        <v>1</v>
      </c>
      <c r="I5740" s="27">
        <v>0</v>
      </c>
      <c r="J5740" s="27">
        <v>0</v>
      </c>
      <c r="K5740" s="27">
        <v>5</v>
      </c>
      <c r="L5740" s="27">
        <v>1</v>
      </c>
      <c r="M5740" s="27">
        <v>0</v>
      </c>
      <c r="N5740" s="27">
        <v>0</v>
      </c>
      <c r="O5740" s="27">
        <v>0</v>
      </c>
      <c r="P5740" s="27"/>
      <c r="Q5740" s="27"/>
      <c r="R5740" s="27">
        <v>1</v>
      </c>
      <c r="S5740" s="27">
        <v>0</v>
      </c>
      <c r="T5740" s="33">
        <v>1.0409624303569636</v>
      </c>
      <c r="U5740" s="27">
        <v>327969000</v>
      </c>
      <c r="V5740" s="27">
        <v>288094000</v>
      </c>
      <c r="W5740" s="27">
        <v>0</v>
      </c>
      <c r="X5740" s="27"/>
      <c r="Y5740" s="27">
        <v>125000000</v>
      </c>
      <c r="Z5740" s="27">
        <v>1</v>
      </c>
    </row>
    <row r="5741" spans="1:26">
      <c r="A5741" s="27">
        <v>1978</v>
      </c>
      <c r="B5741" t="s">
        <v>87</v>
      </c>
      <c r="C5741" s="27"/>
      <c r="D5741" s="27"/>
      <c r="E5741" s="27"/>
      <c r="F5741" s="27">
        <v>0</v>
      </c>
      <c r="G5741" s="27">
        <v>1</v>
      </c>
      <c r="H5741" s="27">
        <v>1</v>
      </c>
      <c r="I5741" s="27">
        <v>0</v>
      </c>
      <c r="J5741" s="27">
        <v>0</v>
      </c>
      <c r="K5741" s="27">
        <v>5</v>
      </c>
      <c r="L5741" s="27">
        <v>1</v>
      </c>
      <c r="M5741" s="27">
        <v>0</v>
      </c>
      <c r="N5741" s="27">
        <v>0</v>
      </c>
      <c r="O5741" s="27">
        <v>0</v>
      </c>
      <c r="P5741" s="27"/>
      <c r="Q5741" s="27"/>
      <c r="R5741" s="27">
        <v>1</v>
      </c>
      <c r="S5741" s="27">
        <v>0</v>
      </c>
      <c r="T5741" s="33">
        <v>0.91734575384516981</v>
      </c>
      <c r="U5741" s="27">
        <v>332925000</v>
      </c>
      <c r="V5741" s="27">
        <v>453622000</v>
      </c>
      <c r="W5741" s="27">
        <v>0</v>
      </c>
      <c r="X5741" s="27"/>
      <c r="Y5741" s="27">
        <v>653000000</v>
      </c>
      <c r="Z5741" s="27">
        <v>1</v>
      </c>
    </row>
    <row r="5742" spans="1:26">
      <c r="A5742" s="27">
        <v>1979</v>
      </c>
      <c r="B5742" t="s">
        <v>87</v>
      </c>
      <c r="C5742" s="27"/>
      <c r="D5742" s="27"/>
      <c r="E5742" s="27"/>
      <c r="F5742" s="27">
        <v>0</v>
      </c>
      <c r="G5742" s="27">
        <v>1</v>
      </c>
      <c r="H5742" s="27">
        <v>1</v>
      </c>
      <c r="I5742" s="27">
        <v>0</v>
      </c>
      <c r="J5742" s="27">
        <v>0</v>
      </c>
      <c r="K5742" s="27">
        <v>5</v>
      </c>
      <c r="L5742" s="27">
        <v>1</v>
      </c>
      <c r="M5742" s="27">
        <v>0</v>
      </c>
      <c r="N5742" s="27">
        <v>0</v>
      </c>
      <c r="O5742" s="27">
        <v>0</v>
      </c>
      <c r="P5742" s="27"/>
      <c r="Q5742" s="27"/>
      <c r="R5742" s="27">
        <v>1</v>
      </c>
      <c r="S5742" s="27">
        <v>0</v>
      </c>
      <c r="T5742" s="33">
        <v>0.9810294585578897</v>
      </c>
      <c r="U5742" s="27">
        <v>325124000</v>
      </c>
      <c r="V5742" s="27">
        <v>589581000</v>
      </c>
      <c r="W5742" s="27">
        <v>0</v>
      </c>
      <c r="X5742" s="27"/>
      <c r="Y5742" s="27">
        <v>0</v>
      </c>
      <c r="Z5742" s="27">
        <v>1</v>
      </c>
    </row>
    <row r="5743" spans="1:26">
      <c r="A5743" s="27">
        <v>1980</v>
      </c>
      <c r="B5743" t="s">
        <v>87</v>
      </c>
      <c r="C5743" s="27"/>
      <c r="D5743" s="27"/>
      <c r="E5743" s="27"/>
      <c r="F5743" s="27">
        <v>0</v>
      </c>
      <c r="G5743" s="27">
        <v>1</v>
      </c>
      <c r="H5743" s="27">
        <v>1</v>
      </c>
      <c r="I5743" s="27">
        <v>0</v>
      </c>
      <c r="J5743" s="27">
        <v>0</v>
      </c>
      <c r="K5743" s="27">
        <v>5</v>
      </c>
      <c r="L5743" s="27">
        <v>1</v>
      </c>
      <c r="M5743" s="27">
        <v>0</v>
      </c>
      <c r="N5743" s="27">
        <v>0</v>
      </c>
      <c r="O5743" s="27">
        <v>0</v>
      </c>
      <c r="P5743" s="27">
        <v>46348000000</v>
      </c>
      <c r="Q5743" s="27"/>
      <c r="R5743" s="27">
        <v>1</v>
      </c>
      <c r="S5743" s="27">
        <v>0</v>
      </c>
      <c r="T5743" s="33">
        <v>0.94044734443210454</v>
      </c>
      <c r="U5743" s="27">
        <v>328300000</v>
      </c>
      <c r="V5743" s="27">
        <v>806480000</v>
      </c>
      <c r="W5743" s="27">
        <v>0</v>
      </c>
      <c r="X5743" s="27"/>
      <c r="Y5743" s="27">
        <v>200000000</v>
      </c>
      <c r="Z5743" s="27">
        <v>1</v>
      </c>
    </row>
    <row r="5744" spans="1:26">
      <c r="A5744" s="27">
        <v>1981</v>
      </c>
      <c r="B5744" t="s">
        <v>87</v>
      </c>
      <c r="C5744" s="27"/>
      <c r="D5744" s="27"/>
      <c r="E5744" s="27"/>
      <c r="F5744" s="27">
        <v>0</v>
      </c>
      <c r="G5744" s="27">
        <v>1</v>
      </c>
      <c r="H5744" s="27">
        <v>1</v>
      </c>
      <c r="I5744" s="27">
        <v>0</v>
      </c>
      <c r="J5744" s="27">
        <v>0</v>
      </c>
      <c r="K5744" s="27">
        <v>5</v>
      </c>
      <c r="L5744" s="27">
        <v>1</v>
      </c>
      <c r="M5744" s="27">
        <v>0</v>
      </c>
      <c r="N5744" s="27">
        <v>0</v>
      </c>
      <c r="O5744" s="27">
        <v>0</v>
      </c>
      <c r="P5744" s="27">
        <v>55674000000</v>
      </c>
      <c r="Q5744" s="27"/>
      <c r="R5744" s="27">
        <v>1</v>
      </c>
      <c r="S5744" s="27">
        <v>1</v>
      </c>
      <c r="T5744" s="33">
        <v>0.83355014400471705</v>
      </c>
      <c r="U5744" s="27">
        <v>589700000</v>
      </c>
      <c r="V5744" s="27">
        <v>1143308000</v>
      </c>
      <c r="W5744" s="27">
        <v>0</v>
      </c>
      <c r="X5744" s="27"/>
      <c r="Y5744" s="27">
        <v>200000000</v>
      </c>
      <c r="Z5744" s="27">
        <v>1</v>
      </c>
    </row>
    <row r="5745" spans="1:26">
      <c r="A5745" s="27">
        <v>1982</v>
      </c>
      <c r="B5745" t="s">
        <v>87</v>
      </c>
      <c r="C5745" s="27"/>
      <c r="D5745" s="27"/>
      <c r="E5745" s="27"/>
      <c r="F5745" s="27">
        <v>0</v>
      </c>
      <c r="G5745" s="27">
        <v>1</v>
      </c>
      <c r="H5745" s="27">
        <v>1</v>
      </c>
      <c r="I5745" s="27">
        <v>0</v>
      </c>
      <c r="J5745" s="27">
        <v>0</v>
      </c>
      <c r="K5745" s="27">
        <v>5</v>
      </c>
      <c r="L5745" s="27">
        <v>1</v>
      </c>
      <c r="M5745" s="27">
        <v>0</v>
      </c>
      <c r="N5745" s="27">
        <v>0</v>
      </c>
      <c r="O5745" s="27">
        <v>0</v>
      </c>
      <c r="P5745" s="27">
        <v>55729000000</v>
      </c>
      <c r="Q5745" s="27"/>
      <c r="R5745" s="27">
        <v>1</v>
      </c>
      <c r="S5745" s="27">
        <v>1</v>
      </c>
      <c r="T5745" s="33">
        <v>0.78443295677873848</v>
      </c>
      <c r="U5745" s="27">
        <v>862200000</v>
      </c>
      <c r="V5745" s="27">
        <v>1483137000</v>
      </c>
      <c r="W5745" s="27">
        <v>0</v>
      </c>
      <c r="X5745" s="27"/>
      <c r="Y5745" s="27">
        <v>0</v>
      </c>
      <c r="Z5745" s="27">
        <v>1</v>
      </c>
    </row>
    <row r="5746" spans="1:26">
      <c r="A5746" s="27">
        <v>1983</v>
      </c>
      <c r="B5746" t="s">
        <v>87</v>
      </c>
      <c r="C5746" s="27"/>
      <c r="D5746" s="27"/>
      <c r="E5746" s="27"/>
      <c r="F5746" s="27">
        <v>0</v>
      </c>
      <c r="G5746" s="27">
        <v>1</v>
      </c>
      <c r="H5746" s="27">
        <v>1</v>
      </c>
      <c r="I5746" s="27">
        <v>0</v>
      </c>
      <c r="J5746" s="27">
        <v>0</v>
      </c>
      <c r="K5746" s="27">
        <v>5</v>
      </c>
      <c r="L5746" s="27">
        <v>1</v>
      </c>
      <c r="M5746" s="27">
        <v>0</v>
      </c>
      <c r="N5746" s="27">
        <v>0</v>
      </c>
      <c r="O5746" s="27">
        <v>0</v>
      </c>
      <c r="P5746" s="27">
        <v>48711000000</v>
      </c>
      <c r="Q5746" s="27"/>
      <c r="R5746" s="27">
        <v>1</v>
      </c>
      <c r="S5746" s="27">
        <v>1</v>
      </c>
      <c r="T5746" s="33">
        <v>0.83426891623154475</v>
      </c>
      <c r="U5746" s="27">
        <v>947100000</v>
      </c>
      <c r="V5746" s="27">
        <v>1742428000</v>
      </c>
      <c r="W5746" s="27">
        <v>0</v>
      </c>
      <c r="X5746" s="27"/>
      <c r="Y5746" s="27">
        <v>0</v>
      </c>
      <c r="Z5746" s="27">
        <v>1</v>
      </c>
    </row>
    <row r="5747" spans="1:26">
      <c r="A5747" s="27">
        <v>1984</v>
      </c>
      <c r="B5747" t="s">
        <v>87</v>
      </c>
      <c r="C5747" s="27"/>
      <c r="D5747" s="27"/>
      <c r="E5747" s="27"/>
      <c r="F5747" s="27">
        <v>0</v>
      </c>
      <c r="G5747" s="27">
        <v>1</v>
      </c>
      <c r="H5747" s="27">
        <v>1</v>
      </c>
      <c r="I5747" s="27">
        <v>0</v>
      </c>
      <c r="J5747" s="27">
        <v>0</v>
      </c>
      <c r="K5747" s="27">
        <v>5</v>
      </c>
      <c r="L5747" s="27">
        <v>1</v>
      </c>
      <c r="M5747" s="27">
        <v>0</v>
      </c>
      <c r="N5747" s="27">
        <v>0</v>
      </c>
      <c r="O5747" s="27">
        <v>0</v>
      </c>
      <c r="P5747" s="27">
        <v>39361000000</v>
      </c>
      <c r="Q5747" s="27"/>
      <c r="R5747" s="27">
        <v>0</v>
      </c>
      <c r="S5747" s="27">
        <v>1</v>
      </c>
      <c r="T5747" s="33">
        <v>0.82999599794502654</v>
      </c>
      <c r="U5747" s="27">
        <v>936800000</v>
      </c>
      <c r="V5747" s="27">
        <v>1417054000</v>
      </c>
      <c r="W5747" s="27">
        <v>0</v>
      </c>
      <c r="X5747" s="27"/>
      <c r="Y5747" s="27"/>
      <c r="Z5747" s="27">
        <v>1</v>
      </c>
    </row>
    <row r="5748" spans="1:26">
      <c r="A5748" s="27">
        <v>1985</v>
      </c>
      <c r="B5748" t="s">
        <v>87</v>
      </c>
      <c r="C5748" s="27"/>
      <c r="D5748" s="27"/>
      <c r="E5748" s="27"/>
      <c r="F5748" s="27">
        <v>0</v>
      </c>
      <c r="G5748" s="27">
        <v>1</v>
      </c>
      <c r="H5748" s="27">
        <v>1</v>
      </c>
      <c r="I5748" s="27">
        <v>0</v>
      </c>
      <c r="J5748" s="27">
        <v>0</v>
      </c>
      <c r="K5748" s="27">
        <v>5</v>
      </c>
      <c r="L5748" s="27">
        <v>1</v>
      </c>
      <c r="M5748" s="27">
        <v>0</v>
      </c>
      <c r="N5748" s="27">
        <v>0</v>
      </c>
      <c r="O5748" s="27">
        <v>0</v>
      </c>
      <c r="P5748" s="27">
        <v>48595000000</v>
      </c>
      <c r="Q5748" s="27"/>
      <c r="R5748" s="27">
        <v>0</v>
      </c>
      <c r="S5748" s="27">
        <v>1</v>
      </c>
      <c r="T5748" s="33">
        <v>0.74915719568429318</v>
      </c>
      <c r="U5748" s="27">
        <v>659900000</v>
      </c>
      <c r="V5748" s="27">
        <v>1633296000</v>
      </c>
      <c r="W5748" s="27">
        <v>0</v>
      </c>
      <c r="X5748" s="27"/>
      <c r="Y5748" s="27"/>
      <c r="Z5748" s="27">
        <v>1</v>
      </c>
    </row>
    <row r="5749" spans="1:26">
      <c r="A5749" s="27">
        <v>1986</v>
      </c>
      <c r="B5749" t="s">
        <v>87</v>
      </c>
      <c r="C5749" s="27"/>
      <c r="D5749" s="27"/>
      <c r="E5749" s="27"/>
      <c r="F5749" s="27">
        <v>0</v>
      </c>
      <c r="G5749" s="27">
        <v>1</v>
      </c>
      <c r="H5749" s="27">
        <v>1</v>
      </c>
      <c r="I5749" s="27">
        <v>0</v>
      </c>
      <c r="J5749" s="27">
        <v>0</v>
      </c>
      <c r="K5749" s="27">
        <v>5</v>
      </c>
      <c r="L5749" s="27">
        <v>1</v>
      </c>
      <c r="M5749" s="27">
        <v>0</v>
      </c>
      <c r="N5749" s="27">
        <v>0</v>
      </c>
      <c r="O5749" s="27">
        <v>0</v>
      </c>
      <c r="P5749" s="27">
        <v>52625000000</v>
      </c>
      <c r="Q5749" s="27"/>
      <c r="R5749" s="27">
        <v>0</v>
      </c>
      <c r="S5749" s="27">
        <v>1</v>
      </c>
      <c r="T5749" s="33">
        <v>0.7030572776909082</v>
      </c>
      <c r="U5749" s="27">
        <v>713770000</v>
      </c>
      <c r="V5749" s="27">
        <v>1835636000</v>
      </c>
      <c r="W5749" s="27">
        <v>0</v>
      </c>
      <c r="X5749" s="27"/>
      <c r="Y5749" s="27"/>
      <c r="Z5749" s="27">
        <v>1</v>
      </c>
    </row>
    <row r="5750" spans="1:26">
      <c r="A5750" s="27">
        <v>1987</v>
      </c>
      <c r="B5750" t="s">
        <v>87</v>
      </c>
      <c r="C5750" s="27"/>
      <c r="D5750" s="27"/>
      <c r="E5750" s="27"/>
      <c r="F5750" s="27">
        <v>0</v>
      </c>
      <c r="G5750" s="27">
        <v>1</v>
      </c>
      <c r="H5750" s="27">
        <v>1</v>
      </c>
      <c r="I5750" s="27">
        <v>0</v>
      </c>
      <c r="J5750" s="27">
        <v>0</v>
      </c>
      <c r="K5750" s="27">
        <v>5</v>
      </c>
      <c r="L5750" s="27">
        <v>1</v>
      </c>
      <c r="M5750" s="27">
        <v>0</v>
      </c>
      <c r="N5750" s="27">
        <v>0</v>
      </c>
      <c r="O5750" s="27">
        <v>0</v>
      </c>
      <c r="P5750" s="27">
        <v>58852000000</v>
      </c>
      <c r="Q5750" s="27">
        <v>38413636363.63636</v>
      </c>
      <c r="R5750" s="27">
        <v>0</v>
      </c>
      <c r="S5750" s="27">
        <v>0</v>
      </c>
      <c r="T5750" s="33">
        <v>0.74330063470010233</v>
      </c>
      <c r="U5750" s="27">
        <v>507243301.69999999</v>
      </c>
      <c r="V5750" s="27">
        <v>2039422000</v>
      </c>
      <c r="W5750" s="27">
        <v>0</v>
      </c>
      <c r="X5750" s="27"/>
      <c r="Y5750" s="27"/>
      <c r="Z5750" s="27">
        <v>1</v>
      </c>
    </row>
    <row r="5751" spans="1:26">
      <c r="A5751" s="27">
        <v>1988</v>
      </c>
      <c r="B5751" t="s">
        <v>87</v>
      </c>
      <c r="C5751" s="27"/>
      <c r="D5751" s="27"/>
      <c r="E5751" s="27"/>
      <c r="F5751" s="27">
        <v>0</v>
      </c>
      <c r="G5751" s="27">
        <v>1</v>
      </c>
      <c r="H5751" s="27">
        <v>1</v>
      </c>
      <c r="I5751" s="27">
        <v>0</v>
      </c>
      <c r="J5751" s="27">
        <v>0</v>
      </c>
      <c r="K5751" s="27">
        <v>5</v>
      </c>
      <c r="L5751" s="27">
        <v>1</v>
      </c>
      <c r="M5751" s="27">
        <v>0</v>
      </c>
      <c r="N5751" s="27">
        <v>0</v>
      </c>
      <c r="O5751" s="27">
        <v>0</v>
      </c>
      <c r="P5751" s="27">
        <v>60925000000</v>
      </c>
      <c r="Q5751" s="27">
        <v>40809523809.523811</v>
      </c>
      <c r="R5751" s="27">
        <v>0</v>
      </c>
      <c r="S5751" s="27">
        <v>0</v>
      </c>
      <c r="T5751" s="33">
        <v>0.80560957079318884</v>
      </c>
      <c r="U5751" s="27">
        <v>143872824.09999999</v>
      </c>
      <c r="V5751" s="27">
        <v>761476000</v>
      </c>
      <c r="W5751" s="27">
        <v>0</v>
      </c>
      <c r="X5751" s="27"/>
      <c r="Y5751" s="27"/>
      <c r="Z5751" s="27">
        <v>1</v>
      </c>
    </row>
    <row r="5752" spans="1:26">
      <c r="A5752" s="27">
        <v>1989</v>
      </c>
      <c r="B5752" t="s">
        <v>87</v>
      </c>
      <c r="C5752" s="27"/>
      <c r="D5752" s="27"/>
      <c r="E5752" s="27"/>
      <c r="F5752" s="27">
        <v>0</v>
      </c>
      <c r="G5752" s="27">
        <v>1</v>
      </c>
      <c r="H5752" s="27">
        <v>1</v>
      </c>
      <c r="I5752" s="27">
        <v>0</v>
      </c>
      <c r="J5752" s="27">
        <v>0</v>
      </c>
      <c r="K5752" s="27">
        <v>5</v>
      </c>
      <c r="L5752" s="27">
        <v>1</v>
      </c>
      <c r="M5752" s="27">
        <v>0</v>
      </c>
      <c r="N5752" s="27">
        <v>0</v>
      </c>
      <c r="O5752" s="27">
        <v>0</v>
      </c>
      <c r="P5752" s="27">
        <v>54583000000</v>
      </c>
      <c r="Q5752" s="27">
        <v>42105263157.894737</v>
      </c>
      <c r="R5752" s="27">
        <v>0</v>
      </c>
      <c r="S5752" s="27">
        <v>0</v>
      </c>
      <c r="T5752" s="33">
        <v>0.74679040704290955</v>
      </c>
      <c r="U5752" s="27">
        <v>0</v>
      </c>
      <c r="V5752" s="27">
        <v>0</v>
      </c>
      <c r="W5752" s="27">
        <v>0</v>
      </c>
      <c r="X5752" s="27"/>
      <c r="Y5752" s="27"/>
      <c r="Z5752" s="27">
        <v>1</v>
      </c>
    </row>
    <row r="5753" spans="1:26">
      <c r="A5753" s="27">
        <v>1990</v>
      </c>
      <c r="B5753" t="s">
        <v>87</v>
      </c>
      <c r="C5753" s="27"/>
      <c r="D5753" s="27"/>
      <c r="E5753" s="27"/>
      <c r="F5753" s="27">
        <v>0</v>
      </c>
      <c r="G5753" s="27">
        <v>1</v>
      </c>
      <c r="H5753" s="27">
        <v>1</v>
      </c>
      <c r="I5753" s="27">
        <v>0</v>
      </c>
      <c r="J5753" s="27">
        <v>0</v>
      </c>
      <c r="K5753" s="27">
        <v>5</v>
      </c>
      <c r="L5753" s="27">
        <v>1</v>
      </c>
      <c r="M5753" s="27">
        <v>0</v>
      </c>
      <c r="N5753" s="27">
        <v>0</v>
      </c>
      <c r="O5753" s="27">
        <v>0</v>
      </c>
      <c r="P5753" s="27">
        <v>38762000000</v>
      </c>
      <c r="Q5753" s="27">
        <v>38995454545.454544</v>
      </c>
      <c r="R5753" s="27">
        <v>0</v>
      </c>
      <c r="S5753" s="27">
        <v>1</v>
      </c>
      <c r="T5753" s="33">
        <v>0.70566019682121295</v>
      </c>
      <c r="U5753" s="27">
        <v>0</v>
      </c>
      <c r="V5753" s="27">
        <v>0</v>
      </c>
      <c r="W5753" s="27">
        <v>0</v>
      </c>
      <c r="X5753" s="27"/>
      <c r="Y5753" s="27"/>
      <c r="Z5753" s="27">
        <v>1</v>
      </c>
    </row>
    <row r="5754" spans="1:26">
      <c r="A5754" s="27">
        <v>1991</v>
      </c>
      <c r="B5754" t="s">
        <v>87</v>
      </c>
      <c r="C5754" s="27"/>
      <c r="D5754" s="27"/>
      <c r="E5754" s="27"/>
      <c r="F5754" s="27">
        <v>0</v>
      </c>
      <c r="G5754" s="27">
        <v>1</v>
      </c>
      <c r="H5754" s="27">
        <v>1</v>
      </c>
      <c r="I5754" s="27">
        <v>0</v>
      </c>
      <c r="J5754" s="27">
        <v>0</v>
      </c>
      <c r="K5754" s="27">
        <v>5</v>
      </c>
      <c r="L5754" s="27">
        <v>1</v>
      </c>
      <c r="M5754" s="27">
        <v>0</v>
      </c>
      <c r="N5754" s="27">
        <v>0</v>
      </c>
      <c r="O5754" s="27">
        <v>0</v>
      </c>
      <c r="P5754" s="27">
        <v>29256000000</v>
      </c>
      <c r="Q5754" s="27">
        <v>28998684210.526318</v>
      </c>
      <c r="R5754" s="27">
        <v>0</v>
      </c>
      <c r="S5754" s="27">
        <v>1</v>
      </c>
      <c r="T5754" s="33">
        <v>0.64778014054484578</v>
      </c>
      <c r="U5754" s="27">
        <v>809337324.89999998</v>
      </c>
      <c r="V5754" s="27">
        <v>3263000</v>
      </c>
      <c r="W5754" s="27">
        <v>0</v>
      </c>
      <c r="X5754" s="27"/>
      <c r="Y5754" s="27"/>
      <c r="Z5754" s="27">
        <v>1</v>
      </c>
    </row>
    <row r="5755" spans="1:26">
      <c r="A5755" s="27">
        <v>1992</v>
      </c>
      <c r="B5755" t="s">
        <v>87</v>
      </c>
      <c r="C5755" s="27"/>
      <c r="D5755" s="27"/>
      <c r="E5755" s="27"/>
      <c r="F5755" s="27">
        <v>0</v>
      </c>
      <c r="G5755" s="27">
        <v>1</v>
      </c>
      <c r="H5755" s="27">
        <v>1</v>
      </c>
      <c r="I5755" s="27">
        <v>0</v>
      </c>
      <c r="J5755" s="27">
        <v>0</v>
      </c>
      <c r="K5755" s="27">
        <v>5</v>
      </c>
      <c r="L5755" s="27">
        <v>1</v>
      </c>
      <c r="M5755" s="27">
        <v>0</v>
      </c>
      <c r="N5755" s="27">
        <v>0</v>
      </c>
      <c r="O5755" s="27">
        <v>0</v>
      </c>
      <c r="P5755" s="27">
        <v>19906000000</v>
      </c>
      <c r="Q5755" s="27">
        <v>25121666666.666668</v>
      </c>
      <c r="R5755" s="27">
        <v>0</v>
      </c>
      <c r="S5755" s="27">
        <v>1</v>
      </c>
      <c r="T5755" s="33">
        <v>0.62587770846912083</v>
      </c>
      <c r="U5755" s="27">
        <v>1032487500</v>
      </c>
      <c r="V5755" s="27">
        <v>209593000</v>
      </c>
      <c r="W5755" s="27">
        <v>0</v>
      </c>
      <c r="X5755" s="27"/>
      <c r="Y5755" s="27"/>
      <c r="Z5755" s="27">
        <v>1</v>
      </c>
    </row>
    <row r="5756" spans="1:26">
      <c r="A5756" s="27">
        <v>1993</v>
      </c>
      <c r="B5756" t="s">
        <v>87</v>
      </c>
      <c r="C5756" s="27"/>
      <c r="D5756" s="27"/>
      <c r="E5756" s="27"/>
      <c r="F5756" s="27">
        <v>0</v>
      </c>
      <c r="G5756" s="27">
        <v>1</v>
      </c>
      <c r="H5756" s="27">
        <v>1</v>
      </c>
      <c r="I5756" s="27">
        <v>0</v>
      </c>
      <c r="J5756" s="27">
        <v>0</v>
      </c>
      <c r="K5756" s="27">
        <v>5</v>
      </c>
      <c r="L5756" s="27">
        <v>1</v>
      </c>
      <c r="M5756" s="27">
        <v>0</v>
      </c>
      <c r="N5756" s="27">
        <v>0</v>
      </c>
      <c r="O5756" s="27">
        <v>0</v>
      </c>
      <c r="P5756" s="27">
        <v>26795000000</v>
      </c>
      <c r="Q5756" s="27">
        <v>26362894736.842106</v>
      </c>
      <c r="R5756" s="27">
        <v>0</v>
      </c>
      <c r="S5756" s="27">
        <v>1</v>
      </c>
      <c r="T5756" s="33">
        <v>0.648154718576755</v>
      </c>
      <c r="U5756" s="27">
        <v>1031406167.8</v>
      </c>
      <c r="V5756" s="27">
        <v>403297000</v>
      </c>
      <c r="W5756" s="27">
        <v>0</v>
      </c>
      <c r="X5756" s="27"/>
      <c r="Y5756" s="27"/>
      <c r="Z5756" s="27">
        <v>1</v>
      </c>
    </row>
    <row r="5757" spans="1:26">
      <c r="A5757" s="27">
        <v>1994</v>
      </c>
      <c r="B5757" t="s">
        <v>87</v>
      </c>
      <c r="C5757" s="27"/>
      <c r="D5757" s="27"/>
      <c r="E5757" s="27"/>
      <c r="F5757" s="27">
        <v>0</v>
      </c>
      <c r="G5757" s="27">
        <v>1</v>
      </c>
      <c r="H5757" s="27">
        <v>1</v>
      </c>
      <c r="I5757" s="27">
        <v>0</v>
      </c>
      <c r="J5757" s="27">
        <v>0</v>
      </c>
      <c r="K5757" s="27">
        <v>5</v>
      </c>
      <c r="L5757" s="27">
        <v>1</v>
      </c>
      <c r="M5757" s="27">
        <v>0</v>
      </c>
      <c r="N5757" s="27">
        <v>0</v>
      </c>
      <c r="O5757" s="27">
        <v>0</v>
      </c>
      <c r="P5757" s="27">
        <v>30571000000</v>
      </c>
      <c r="Q5757" s="27">
        <v>30074440483.383686</v>
      </c>
      <c r="R5757" s="27">
        <v>0</v>
      </c>
      <c r="S5757" s="27">
        <v>1</v>
      </c>
      <c r="T5757" s="33">
        <v>0.69545665111729171</v>
      </c>
      <c r="U5757" s="27">
        <v>1323228435.9000001</v>
      </c>
      <c r="V5757" s="27">
        <v>695126000</v>
      </c>
      <c r="W5757" s="27">
        <v>0</v>
      </c>
      <c r="X5757" s="27"/>
      <c r="Y5757" s="27"/>
      <c r="Z5757" s="27">
        <v>1</v>
      </c>
    </row>
    <row r="5758" spans="1:26">
      <c r="A5758" s="27">
        <v>1995</v>
      </c>
      <c r="B5758" t="s">
        <v>87</v>
      </c>
      <c r="C5758" s="27"/>
      <c r="D5758" s="27"/>
      <c r="E5758" s="27"/>
      <c r="F5758" s="27">
        <v>0</v>
      </c>
      <c r="G5758" s="27">
        <v>1</v>
      </c>
      <c r="H5758" s="27">
        <v>1</v>
      </c>
      <c r="I5758" s="27">
        <v>0</v>
      </c>
      <c r="J5758" s="27">
        <v>0</v>
      </c>
      <c r="K5758" s="27">
        <v>5</v>
      </c>
      <c r="L5758" s="27">
        <v>1</v>
      </c>
      <c r="M5758" s="27">
        <v>0</v>
      </c>
      <c r="N5758" s="27">
        <v>0</v>
      </c>
      <c r="O5758" s="27">
        <v>0</v>
      </c>
      <c r="P5758" s="27">
        <v>36067000000</v>
      </c>
      <c r="Q5758" s="27">
        <v>37662075750.122971</v>
      </c>
      <c r="R5758" s="27">
        <v>0</v>
      </c>
      <c r="S5758" s="27">
        <v>1</v>
      </c>
      <c r="T5758" s="33">
        <v>0.69736071622307827</v>
      </c>
      <c r="U5758" s="27">
        <v>1038070975</v>
      </c>
      <c r="V5758" s="27">
        <v>844294000</v>
      </c>
      <c r="W5758" s="27">
        <v>0</v>
      </c>
      <c r="X5758" s="27"/>
      <c r="Y5758" s="27"/>
      <c r="Z5758" s="27">
        <v>1</v>
      </c>
    </row>
    <row r="5759" spans="1:26">
      <c r="A5759" s="27">
        <v>1996</v>
      </c>
      <c r="B5759" t="s">
        <v>87</v>
      </c>
      <c r="C5759" s="27"/>
      <c r="D5759" s="27"/>
      <c r="E5759" s="27"/>
      <c r="F5759" s="27">
        <v>0</v>
      </c>
      <c r="G5759" s="27">
        <v>1</v>
      </c>
      <c r="H5759" s="27">
        <v>1</v>
      </c>
      <c r="I5759" s="27">
        <v>0</v>
      </c>
      <c r="J5759" s="27">
        <v>0</v>
      </c>
      <c r="K5759" s="27">
        <v>5</v>
      </c>
      <c r="L5759" s="27">
        <v>1</v>
      </c>
      <c r="M5759" s="27">
        <v>0</v>
      </c>
      <c r="N5759" s="27">
        <v>0</v>
      </c>
      <c r="O5759" s="27">
        <v>0</v>
      </c>
      <c r="P5759" s="27">
        <v>35921000000</v>
      </c>
      <c r="Q5759" s="27">
        <v>37182938696.075249</v>
      </c>
      <c r="R5759" s="27">
        <v>0</v>
      </c>
      <c r="S5759" s="27">
        <v>1</v>
      </c>
      <c r="T5759" s="33">
        <v>0.69966405838602452</v>
      </c>
      <c r="U5759" s="27">
        <v>651359944</v>
      </c>
      <c r="V5759" s="27">
        <v>1008565000</v>
      </c>
      <c r="W5759" s="27">
        <v>0</v>
      </c>
      <c r="X5759" s="27"/>
      <c r="Y5759" s="27"/>
      <c r="Z5759" s="27">
        <v>1</v>
      </c>
    </row>
    <row r="5760" spans="1:26">
      <c r="A5760" s="27">
        <v>1997</v>
      </c>
      <c r="B5760" t="s">
        <v>87</v>
      </c>
      <c r="C5760" s="27"/>
      <c r="D5760" s="27"/>
      <c r="E5760" s="27"/>
      <c r="F5760" s="27">
        <v>0</v>
      </c>
      <c r="G5760" s="27">
        <v>1</v>
      </c>
      <c r="H5760" s="27">
        <v>1</v>
      </c>
      <c r="I5760" s="27">
        <v>0</v>
      </c>
      <c r="J5760" s="27">
        <v>0</v>
      </c>
      <c r="K5760" s="27">
        <v>5</v>
      </c>
      <c r="L5760" s="27">
        <v>1</v>
      </c>
      <c r="M5760" s="27">
        <v>0</v>
      </c>
      <c r="N5760" s="27">
        <v>0</v>
      </c>
      <c r="O5760" s="27">
        <v>0</v>
      </c>
      <c r="P5760" s="27">
        <v>35872000000</v>
      </c>
      <c r="Q5760" s="27">
        <v>35838588169.64286</v>
      </c>
      <c r="R5760" s="27">
        <v>0</v>
      </c>
      <c r="S5760" s="27">
        <v>1</v>
      </c>
      <c r="T5760" s="33">
        <v>0.71538944173936525</v>
      </c>
      <c r="U5760" s="27">
        <v>641102864.29999995</v>
      </c>
      <c r="V5760" s="27">
        <v>1305037000</v>
      </c>
      <c r="W5760" s="27">
        <v>0</v>
      </c>
      <c r="X5760" s="27"/>
      <c r="Y5760" s="27"/>
      <c r="Z5760" s="27">
        <v>1</v>
      </c>
    </row>
    <row r="5761" spans="1:26">
      <c r="A5761" s="27">
        <v>1998</v>
      </c>
      <c r="B5761" t="s">
        <v>87</v>
      </c>
      <c r="C5761" s="27"/>
      <c r="D5761" s="27"/>
      <c r="E5761" s="27"/>
      <c r="F5761" s="27">
        <v>0</v>
      </c>
      <c r="G5761" s="27">
        <v>1</v>
      </c>
      <c r="H5761" s="27">
        <v>1</v>
      </c>
      <c r="I5761" s="27">
        <v>0</v>
      </c>
      <c r="J5761" s="27">
        <v>0</v>
      </c>
      <c r="K5761" s="27">
        <v>5</v>
      </c>
      <c r="L5761" s="27">
        <v>1</v>
      </c>
      <c r="M5761" s="27">
        <v>0</v>
      </c>
      <c r="N5761" s="27">
        <v>0</v>
      </c>
      <c r="O5761" s="27">
        <v>0</v>
      </c>
      <c r="P5761" s="27">
        <v>42815000000</v>
      </c>
      <c r="Q5761" s="27">
        <v>41976002703.920685</v>
      </c>
      <c r="R5761" s="27">
        <v>0</v>
      </c>
      <c r="S5761" s="27">
        <v>1</v>
      </c>
      <c r="T5761" s="33">
        <v>0.63293736472878814</v>
      </c>
      <c r="U5761" s="27">
        <v>539061482.10000002</v>
      </c>
      <c r="V5761" s="27">
        <v>1442525000</v>
      </c>
      <c r="W5761" s="27">
        <v>0</v>
      </c>
      <c r="X5761" s="27"/>
      <c r="Y5761" s="27"/>
      <c r="Z5761" s="27">
        <v>1</v>
      </c>
    </row>
    <row r="5762" spans="1:26">
      <c r="A5762" s="27">
        <v>1999</v>
      </c>
      <c r="B5762" t="s">
        <v>87</v>
      </c>
      <c r="C5762" s="27"/>
      <c r="D5762" s="27"/>
      <c r="E5762" s="27"/>
      <c r="F5762" s="27">
        <v>0</v>
      </c>
      <c r="G5762" s="27">
        <v>1</v>
      </c>
      <c r="H5762" s="27">
        <v>1</v>
      </c>
      <c r="I5762" s="27">
        <v>0</v>
      </c>
      <c r="J5762" s="27">
        <v>0</v>
      </c>
      <c r="K5762" s="27">
        <v>5</v>
      </c>
      <c r="L5762" s="27">
        <v>1</v>
      </c>
      <c r="M5762" s="27">
        <v>0</v>
      </c>
      <c r="N5762" s="27">
        <v>0</v>
      </c>
      <c r="O5762" s="27">
        <v>0</v>
      </c>
      <c r="P5762" s="27">
        <v>36183000000</v>
      </c>
      <c r="Q5762" s="27">
        <v>36183003978.347351</v>
      </c>
      <c r="R5762" s="27">
        <v>0</v>
      </c>
      <c r="S5762" s="27">
        <v>1</v>
      </c>
      <c r="T5762" s="33">
        <v>0.59173831677950461</v>
      </c>
      <c r="U5762" s="27">
        <v>562449093.10000002</v>
      </c>
      <c r="V5762" s="27">
        <v>1662369000</v>
      </c>
      <c r="W5762" s="27">
        <v>0</v>
      </c>
      <c r="X5762" s="27"/>
      <c r="Y5762" s="27"/>
      <c r="Z5762" s="27">
        <v>1</v>
      </c>
    </row>
    <row r="5763" spans="1:26">
      <c r="A5763" s="27">
        <v>2000</v>
      </c>
      <c r="B5763" t="s">
        <v>87</v>
      </c>
      <c r="C5763" s="27">
        <v>0</v>
      </c>
      <c r="D5763" s="27">
        <v>0</v>
      </c>
      <c r="E5763" s="27">
        <v>0</v>
      </c>
      <c r="F5763" s="27">
        <v>500000</v>
      </c>
      <c r="G5763" s="27">
        <v>1</v>
      </c>
      <c r="H5763" s="27">
        <v>1</v>
      </c>
      <c r="I5763" s="27">
        <v>0</v>
      </c>
      <c r="J5763" s="27">
        <v>0</v>
      </c>
      <c r="K5763" s="27">
        <v>5</v>
      </c>
      <c r="L5763" s="27">
        <v>1</v>
      </c>
      <c r="M5763" s="27">
        <v>1</v>
      </c>
      <c r="N5763" s="27">
        <v>0</v>
      </c>
      <c r="O5763" s="27">
        <v>0</v>
      </c>
      <c r="P5763" s="27">
        <v>37466000000</v>
      </c>
      <c r="Q5763" s="27">
        <v>37438527799.530151</v>
      </c>
      <c r="R5763" s="27">
        <v>1</v>
      </c>
      <c r="S5763" s="27">
        <v>1</v>
      </c>
      <c r="T5763" s="33">
        <v>0.62919927379193319</v>
      </c>
      <c r="U5763" s="27">
        <v>551990850.60000002</v>
      </c>
      <c r="V5763" s="27">
        <v>1898150000</v>
      </c>
      <c r="W5763" s="27">
        <v>0</v>
      </c>
      <c r="X5763" s="27"/>
      <c r="Y5763" s="27"/>
      <c r="Z5763" s="27">
        <v>1</v>
      </c>
    </row>
    <row r="5764" spans="1:26">
      <c r="A5764" s="27">
        <v>2001</v>
      </c>
      <c r="B5764" t="s">
        <v>87</v>
      </c>
      <c r="C5764" s="27">
        <v>0</v>
      </c>
      <c r="D5764" s="27">
        <v>0</v>
      </c>
      <c r="E5764" s="27">
        <v>0</v>
      </c>
      <c r="F5764" s="27">
        <v>604078.625</v>
      </c>
      <c r="G5764" s="27">
        <v>1</v>
      </c>
      <c r="H5764" s="27">
        <v>1</v>
      </c>
      <c r="I5764" s="27">
        <v>0</v>
      </c>
      <c r="J5764" s="27">
        <v>0</v>
      </c>
      <c r="K5764" s="27">
        <v>5</v>
      </c>
      <c r="L5764" s="27">
        <v>1</v>
      </c>
      <c r="M5764" s="27">
        <v>1</v>
      </c>
      <c r="N5764" s="27">
        <v>0</v>
      </c>
      <c r="O5764" s="27">
        <v>0</v>
      </c>
      <c r="P5764" s="27">
        <v>40717000000</v>
      </c>
      <c r="Q5764" s="27">
        <v>40716836998.038612</v>
      </c>
      <c r="R5764" s="27">
        <v>1</v>
      </c>
      <c r="S5764" s="27">
        <v>1</v>
      </c>
      <c r="T5764" s="33">
        <v>0.61588871891054842</v>
      </c>
      <c r="U5764" s="27">
        <v>482508916.19999999</v>
      </c>
      <c r="V5764" s="27">
        <v>1876223000</v>
      </c>
      <c r="W5764" s="27">
        <v>0</v>
      </c>
      <c r="X5764" s="27"/>
      <c r="Y5764" s="27"/>
      <c r="Z5764" s="27">
        <v>1</v>
      </c>
    </row>
    <row r="5765" spans="1:26">
      <c r="A5765" s="27">
        <v>2002</v>
      </c>
      <c r="B5765" t="s">
        <v>87</v>
      </c>
      <c r="C5765" s="27">
        <v>300000000</v>
      </c>
      <c r="D5765" s="27">
        <v>75000000</v>
      </c>
      <c r="E5765" s="27">
        <v>300000000</v>
      </c>
      <c r="F5765" s="27">
        <v>300600000</v>
      </c>
      <c r="G5765" s="27">
        <v>1</v>
      </c>
      <c r="H5765" s="27">
        <v>1</v>
      </c>
      <c r="I5765" s="27">
        <v>0</v>
      </c>
      <c r="J5765" s="27">
        <v>0</v>
      </c>
      <c r="K5765" s="27">
        <v>5</v>
      </c>
      <c r="L5765" s="27">
        <v>1</v>
      </c>
      <c r="M5765" s="27">
        <v>1</v>
      </c>
      <c r="N5765" s="27">
        <v>0</v>
      </c>
      <c r="O5765" s="27">
        <v>0</v>
      </c>
      <c r="P5765" s="27">
        <v>46174000000</v>
      </c>
      <c r="Q5765" s="27">
        <v>46174557555.589172</v>
      </c>
      <c r="R5765" s="27">
        <v>1</v>
      </c>
      <c r="S5765" s="27">
        <v>1</v>
      </c>
      <c r="T5765" s="33">
        <v>0.62466195784303247</v>
      </c>
      <c r="U5765" s="27">
        <v>531398301.39999998</v>
      </c>
      <c r="V5765" s="27">
        <v>2173404000</v>
      </c>
      <c r="W5765" s="27">
        <v>0</v>
      </c>
      <c r="X5765" s="27"/>
      <c r="Y5765" s="27"/>
      <c r="Z5765" s="27">
        <v>1</v>
      </c>
    </row>
    <row r="5766" spans="1:26">
      <c r="A5766" s="27">
        <v>2003</v>
      </c>
      <c r="B5766" t="s">
        <v>87</v>
      </c>
      <c r="C5766" s="27">
        <v>400000000</v>
      </c>
      <c r="D5766" s="27">
        <v>170000000</v>
      </c>
      <c r="E5766" s="27">
        <v>400000000</v>
      </c>
      <c r="F5766" s="27">
        <v>205421464</v>
      </c>
      <c r="G5766" s="27">
        <v>1</v>
      </c>
      <c r="H5766" s="27">
        <v>1</v>
      </c>
      <c r="I5766" s="27">
        <v>0</v>
      </c>
      <c r="J5766" s="27">
        <v>0</v>
      </c>
      <c r="K5766" s="27">
        <v>5</v>
      </c>
      <c r="L5766" s="27">
        <v>1</v>
      </c>
      <c r="M5766" s="27">
        <v>1</v>
      </c>
      <c r="N5766" s="27">
        <v>0</v>
      </c>
      <c r="O5766" s="27">
        <v>0</v>
      </c>
      <c r="P5766" s="27">
        <v>59868000000</v>
      </c>
      <c r="Q5766" s="27">
        <v>59867801204.819283</v>
      </c>
      <c r="R5766" s="27">
        <v>1</v>
      </c>
      <c r="S5766" s="27">
        <v>1</v>
      </c>
      <c r="T5766" s="33">
        <v>0.61793375018798091</v>
      </c>
      <c r="U5766" s="27">
        <v>708210330.10000002</v>
      </c>
      <c r="V5766" s="27">
        <v>2296379000</v>
      </c>
      <c r="W5766" s="27">
        <v>0</v>
      </c>
      <c r="X5766" s="27"/>
      <c r="Y5766" s="27"/>
      <c r="Z5766" s="27">
        <v>1</v>
      </c>
    </row>
    <row r="5767" spans="1:26">
      <c r="A5767" s="27">
        <v>2004</v>
      </c>
      <c r="B5767" t="s">
        <v>87</v>
      </c>
      <c r="C5767" s="27">
        <v>530000000</v>
      </c>
      <c r="D5767" s="27">
        <v>291000000</v>
      </c>
      <c r="E5767" s="27">
        <v>530000000</v>
      </c>
      <c r="F5767" s="27">
        <v>130000000</v>
      </c>
      <c r="G5767" s="27">
        <v>1</v>
      </c>
      <c r="H5767" s="27">
        <v>1</v>
      </c>
      <c r="I5767" s="27">
        <v>0</v>
      </c>
      <c r="J5767" s="27">
        <v>0</v>
      </c>
      <c r="K5767" s="27">
        <v>5</v>
      </c>
      <c r="L5767" s="27">
        <v>1</v>
      </c>
      <c r="M5767" s="27">
        <v>1</v>
      </c>
      <c r="N5767" s="27">
        <v>0</v>
      </c>
      <c r="O5767" s="27">
        <v>0</v>
      </c>
      <c r="P5767" s="27">
        <v>76217000000</v>
      </c>
      <c r="Q5767" s="27">
        <v>76216441462.144196</v>
      </c>
      <c r="R5767" s="27">
        <v>1</v>
      </c>
      <c r="S5767" s="27">
        <v>1</v>
      </c>
      <c r="T5767" s="33">
        <v>0.67108711240801089</v>
      </c>
      <c r="U5767" s="27">
        <v>561108725</v>
      </c>
      <c r="V5767" s="27">
        <v>2521914000</v>
      </c>
      <c r="W5767" s="27">
        <v>0</v>
      </c>
      <c r="X5767" s="27"/>
      <c r="Y5767" s="27"/>
      <c r="Z5767" s="27">
        <v>1</v>
      </c>
    </row>
    <row r="5768" spans="1:26">
      <c r="A5768" s="27">
        <v>2005</v>
      </c>
      <c r="B5768" t="s">
        <v>87</v>
      </c>
      <c r="C5768" s="27">
        <v>530000000</v>
      </c>
      <c r="D5768" s="27">
        <v>412000000</v>
      </c>
      <c r="E5768" s="27">
        <v>530000000</v>
      </c>
      <c r="F5768" s="27">
        <v>610179</v>
      </c>
      <c r="G5768" s="27">
        <v>1</v>
      </c>
      <c r="H5768" s="27">
        <v>1</v>
      </c>
      <c r="I5768" s="27">
        <v>0</v>
      </c>
      <c r="J5768" s="27">
        <v>0</v>
      </c>
      <c r="K5768" s="27">
        <v>5</v>
      </c>
      <c r="L5768" s="27">
        <v>1</v>
      </c>
      <c r="M5768" s="27">
        <v>1</v>
      </c>
      <c r="N5768" s="27">
        <v>0</v>
      </c>
      <c r="O5768" s="27">
        <v>0</v>
      </c>
      <c r="P5768" s="27">
        <v>99699000000</v>
      </c>
      <c r="Q5768" s="27">
        <v>99697566667.810684</v>
      </c>
      <c r="R5768" s="27">
        <v>1</v>
      </c>
      <c r="S5768" s="27">
        <v>1</v>
      </c>
      <c r="T5768" s="33">
        <v>0.69599608558540027</v>
      </c>
      <c r="U5768" s="27">
        <v>369474870.60000002</v>
      </c>
      <c r="V5768" s="27">
        <v>2447605000</v>
      </c>
      <c r="W5768" s="27">
        <v>0</v>
      </c>
      <c r="X5768" s="27"/>
      <c r="Y5768" s="27"/>
      <c r="Z5768" s="27">
        <v>1</v>
      </c>
    </row>
    <row r="5769" spans="1:26">
      <c r="A5769" s="27">
        <v>2006</v>
      </c>
      <c r="B5769" t="s">
        <v>87</v>
      </c>
      <c r="C5769" s="27">
        <v>530000000</v>
      </c>
      <c r="D5769" s="27">
        <v>458000000</v>
      </c>
      <c r="E5769" s="27">
        <v>530000000</v>
      </c>
      <c r="F5769" s="27">
        <v>0</v>
      </c>
      <c r="G5769" s="27">
        <v>1</v>
      </c>
      <c r="H5769" s="27">
        <v>1</v>
      </c>
      <c r="I5769" s="27">
        <v>0</v>
      </c>
      <c r="J5769" s="27">
        <v>0</v>
      </c>
      <c r="K5769" s="27">
        <v>5</v>
      </c>
      <c r="L5769" s="27">
        <v>1</v>
      </c>
      <c r="M5769" s="27">
        <v>1</v>
      </c>
      <c r="N5769" s="27">
        <v>0</v>
      </c>
      <c r="O5769" s="27">
        <v>0</v>
      </c>
      <c r="P5769" s="27">
        <v>123534000000</v>
      </c>
      <c r="Q5769" s="27">
        <v>123533036667.85332</v>
      </c>
      <c r="R5769" s="27">
        <v>1</v>
      </c>
      <c r="S5769" s="27">
        <v>1</v>
      </c>
      <c r="T5769" s="33">
        <v>0.83568345932575372</v>
      </c>
      <c r="U5769" s="27">
        <v>217895791.59999999</v>
      </c>
      <c r="V5769" s="27">
        <v>2480924000</v>
      </c>
      <c r="W5769" s="27">
        <v>0</v>
      </c>
      <c r="X5769" s="27"/>
      <c r="Y5769" s="27"/>
      <c r="Z5769" s="27">
        <v>1</v>
      </c>
    </row>
    <row r="5770" spans="1:26">
      <c r="A5770" s="27">
        <v>2007</v>
      </c>
      <c r="B5770" t="s">
        <v>87</v>
      </c>
      <c r="C5770" s="27">
        <v>496666672</v>
      </c>
      <c r="D5770" s="27">
        <v>470666672</v>
      </c>
      <c r="E5770" s="27">
        <v>496666672</v>
      </c>
      <c r="F5770" s="27">
        <v>0</v>
      </c>
      <c r="G5770" s="27">
        <v>1</v>
      </c>
      <c r="H5770" s="27">
        <v>1</v>
      </c>
      <c r="I5770" s="27">
        <v>0</v>
      </c>
      <c r="J5770" s="27">
        <v>0</v>
      </c>
      <c r="K5770" s="27">
        <v>5</v>
      </c>
      <c r="L5770" s="27">
        <v>1</v>
      </c>
      <c r="M5770" s="27">
        <v>1</v>
      </c>
      <c r="N5770" s="27">
        <v>0</v>
      </c>
      <c r="O5770" s="27">
        <v>0</v>
      </c>
      <c r="P5770" s="27">
        <v>175937000000</v>
      </c>
      <c r="Q5770" s="27">
        <v>175933642291.76065</v>
      </c>
      <c r="R5770" s="27">
        <v>1</v>
      </c>
      <c r="S5770" s="27">
        <v>1</v>
      </c>
      <c r="T5770" s="33">
        <v>0.90473952627382648</v>
      </c>
      <c r="U5770" s="27">
        <v>120021567.8</v>
      </c>
      <c r="V5770" s="27">
        <v>2603778000</v>
      </c>
      <c r="W5770" s="27">
        <v>0</v>
      </c>
      <c r="X5770" s="27"/>
      <c r="Y5770" s="27"/>
      <c r="Z5770" s="27">
        <v>1</v>
      </c>
    </row>
    <row r="5771" spans="1:26">
      <c r="A5771" s="27">
        <v>2008</v>
      </c>
      <c r="B5771" t="s">
        <v>87</v>
      </c>
      <c r="C5771" s="27">
        <v>463333328</v>
      </c>
      <c r="D5771" s="27">
        <v>463333328</v>
      </c>
      <c r="E5771" s="27">
        <v>463333328</v>
      </c>
      <c r="F5771" s="27">
        <v>0</v>
      </c>
      <c r="G5771" s="27">
        <v>1</v>
      </c>
      <c r="H5771" s="27">
        <v>1</v>
      </c>
      <c r="I5771" s="27">
        <v>0</v>
      </c>
      <c r="J5771" s="27">
        <v>0</v>
      </c>
      <c r="K5771" s="27">
        <v>5</v>
      </c>
      <c r="L5771" s="27">
        <v>1</v>
      </c>
      <c r="M5771" s="27">
        <v>1</v>
      </c>
      <c r="N5771" s="27">
        <v>0</v>
      </c>
      <c r="O5771" s="27">
        <v>0</v>
      </c>
      <c r="P5771" s="27">
        <v>213609000000</v>
      </c>
      <c r="Q5771" s="27">
        <v>213605065703.2832</v>
      </c>
      <c r="R5771" s="27">
        <v>1</v>
      </c>
      <c r="S5771" s="27">
        <v>1</v>
      </c>
      <c r="T5771" s="33">
        <v>0.91944034308119871</v>
      </c>
      <c r="U5771" s="27">
        <v>116985046.8</v>
      </c>
      <c r="V5771" s="27">
        <v>2571552000</v>
      </c>
      <c r="W5771" s="27">
        <v>0</v>
      </c>
      <c r="X5771" s="27">
        <v>1068000000</v>
      </c>
      <c r="Y5771" s="27"/>
      <c r="Z5771" s="27">
        <v>1</v>
      </c>
    </row>
    <row r="5772" spans="1:26">
      <c r="A5772" s="27">
        <v>2009</v>
      </c>
      <c r="B5772" t="s">
        <v>87</v>
      </c>
      <c r="C5772" s="27">
        <v>423333336</v>
      </c>
      <c r="D5772" s="27">
        <v>423333336</v>
      </c>
      <c r="E5772" s="27">
        <v>423333336</v>
      </c>
      <c r="F5772" s="27">
        <v>0</v>
      </c>
      <c r="G5772" s="27">
        <v>1</v>
      </c>
      <c r="H5772" s="27">
        <v>1</v>
      </c>
      <c r="I5772" s="27">
        <v>0</v>
      </c>
      <c r="J5772" s="27">
        <v>0</v>
      </c>
      <c r="K5772" s="27">
        <v>5</v>
      </c>
      <c r="L5772" s="27">
        <v>1</v>
      </c>
      <c r="M5772" s="27">
        <v>1</v>
      </c>
      <c r="N5772" s="27">
        <v>0</v>
      </c>
      <c r="O5772" s="27">
        <v>0</v>
      </c>
      <c r="P5772" s="27">
        <v>172610000000</v>
      </c>
      <c r="Q5772" s="27">
        <v>172611845341.5538</v>
      </c>
      <c r="R5772" s="27">
        <v>1</v>
      </c>
      <c r="S5772" s="27">
        <v>1</v>
      </c>
      <c r="T5772" s="33">
        <v>0.81595367947064712</v>
      </c>
      <c r="U5772" s="27">
        <v>11087907225.4</v>
      </c>
      <c r="V5772" s="27">
        <v>2995192000</v>
      </c>
      <c r="W5772" s="27">
        <v>0</v>
      </c>
      <c r="X5772" s="27">
        <v>950000000</v>
      </c>
      <c r="Y5772" s="27"/>
      <c r="Z5772" s="27">
        <v>1</v>
      </c>
    </row>
    <row r="5773" spans="1:26">
      <c r="A5773" s="27">
        <v>2010</v>
      </c>
      <c r="B5773" t="s">
        <v>87</v>
      </c>
      <c r="C5773" s="27">
        <v>361666656</v>
      </c>
      <c r="D5773" s="27">
        <v>361666656</v>
      </c>
      <c r="E5773" s="27">
        <v>361666656</v>
      </c>
      <c r="F5773" s="27">
        <v>0</v>
      </c>
      <c r="G5773" s="27">
        <v>1</v>
      </c>
      <c r="H5773" s="27">
        <v>1</v>
      </c>
      <c r="I5773" s="27">
        <v>0</v>
      </c>
      <c r="J5773" s="27">
        <v>0</v>
      </c>
      <c r="K5773" s="27">
        <v>5</v>
      </c>
      <c r="L5773" s="27">
        <v>1</v>
      </c>
      <c r="M5773" s="27">
        <v>1</v>
      </c>
      <c r="N5773" s="27">
        <v>0</v>
      </c>
      <c r="O5773" s="27">
        <v>0</v>
      </c>
      <c r="P5773" s="27">
        <v>166658000000</v>
      </c>
      <c r="Q5773" s="27">
        <v>166225180150.41379</v>
      </c>
      <c r="R5773" s="27">
        <v>1</v>
      </c>
      <c r="S5773" s="27">
        <v>1</v>
      </c>
      <c r="T5773" s="33">
        <v>1.0070075781651076</v>
      </c>
      <c r="U5773" s="27">
        <v>16608865830.299999</v>
      </c>
      <c r="V5773" s="27">
        <v>2830329000</v>
      </c>
      <c r="W5773" s="27">
        <v>0</v>
      </c>
      <c r="X5773" s="27">
        <v>815000000</v>
      </c>
      <c r="Y5773" s="27"/>
      <c r="Z5773" s="27">
        <v>1</v>
      </c>
    </row>
    <row r="5774" spans="1:26">
      <c r="A5774" s="27">
        <v>2011</v>
      </c>
      <c r="B5774" t="s">
        <v>87</v>
      </c>
      <c r="C5774" s="27">
        <v>300000000</v>
      </c>
      <c r="D5774" s="27">
        <v>300000000</v>
      </c>
      <c r="E5774" s="27">
        <v>300000000</v>
      </c>
      <c r="F5774" s="27">
        <v>0</v>
      </c>
      <c r="G5774" s="27">
        <v>1</v>
      </c>
      <c r="H5774" s="27">
        <v>1</v>
      </c>
      <c r="I5774" s="27">
        <v>0</v>
      </c>
      <c r="J5774" s="27">
        <v>0</v>
      </c>
      <c r="K5774" s="27">
        <v>5</v>
      </c>
      <c r="L5774" s="27">
        <v>1</v>
      </c>
      <c r="M5774" s="27">
        <v>1</v>
      </c>
      <c r="N5774" s="27">
        <v>0</v>
      </c>
      <c r="O5774" s="27">
        <v>0</v>
      </c>
      <c r="P5774" s="27">
        <v>184367000000</v>
      </c>
      <c r="Q5774" s="27">
        <v>183443154234.73068</v>
      </c>
      <c r="R5774" s="27">
        <v>1</v>
      </c>
      <c r="S5774" s="27">
        <v>1</v>
      </c>
      <c r="T5774" s="33">
        <v>1.116808011796752</v>
      </c>
      <c r="U5774" s="27">
        <v>17738152965.900002</v>
      </c>
      <c r="V5774" s="27">
        <v>3528058000</v>
      </c>
      <c r="W5774" s="27">
        <v>0</v>
      </c>
      <c r="X5774" s="27">
        <v>1100000000</v>
      </c>
      <c r="Y5774" s="27"/>
      <c r="Z5774" s="27">
        <v>1</v>
      </c>
    </row>
    <row r="5775" spans="1:26">
      <c r="A5775" s="27">
        <v>2012</v>
      </c>
      <c r="B5775" t="s">
        <v>87</v>
      </c>
      <c r="C5775" s="27">
        <v>238333336</v>
      </c>
      <c r="D5775" s="27">
        <v>238333336</v>
      </c>
      <c r="E5775" s="27">
        <v>238333336</v>
      </c>
      <c r="F5775" s="27">
        <v>0</v>
      </c>
      <c r="G5775" s="27">
        <v>1</v>
      </c>
      <c r="H5775" s="27">
        <v>1</v>
      </c>
      <c r="I5775" s="27">
        <v>0</v>
      </c>
      <c r="J5775" s="27">
        <v>0</v>
      </c>
      <c r="K5775" s="27">
        <v>5</v>
      </c>
      <c r="L5775" s="27">
        <v>1</v>
      </c>
      <c r="M5775" s="27">
        <v>1</v>
      </c>
      <c r="N5775" s="27">
        <v>0</v>
      </c>
      <c r="O5775" s="27">
        <v>0</v>
      </c>
      <c r="P5775" s="27">
        <v>171665000000</v>
      </c>
      <c r="Q5775" s="27">
        <v>171196268957.96091</v>
      </c>
      <c r="R5775" s="27">
        <v>0</v>
      </c>
      <c r="S5775" s="27">
        <v>1</v>
      </c>
      <c r="T5775" s="33">
        <v>0.99562684078172081</v>
      </c>
      <c r="U5775" s="27">
        <v>15748078012.700001</v>
      </c>
      <c r="V5775" s="27">
        <v>3550204000</v>
      </c>
      <c r="W5775" s="27">
        <v>0</v>
      </c>
      <c r="X5775" s="27">
        <v>995000000</v>
      </c>
      <c r="Y5775" s="27"/>
      <c r="Z5775" s="27">
        <v>1</v>
      </c>
    </row>
    <row r="5776" spans="1:26">
      <c r="A5776" s="27">
        <v>2013</v>
      </c>
      <c r="B5776" t="s">
        <v>87</v>
      </c>
      <c r="C5776" s="27">
        <v>306666668</v>
      </c>
      <c r="D5776" s="27">
        <v>220000000</v>
      </c>
      <c r="E5776" s="27">
        <v>176666668</v>
      </c>
      <c r="F5776" s="27">
        <v>130000000</v>
      </c>
      <c r="G5776" s="27">
        <v>1</v>
      </c>
      <c r="H5776" s="27">
        <v>1</v>
      </c>
      <c r="I5776" s="27">
        <v>0</v>
      </c>
      <c r="J5776" s="27">
        <v>0</v>
      </c>
      <c r="K5776" s="27">
        <v>5</v>
      </c>
      <c r="L5776" s="27">
        <v>1</v>
      </c>
      <c r="M5776" s="27">
        <v>1</v>
      </c>
      <c r="N5776" s="27">
        <v>0</v>
      </c>
      <c r="O5776" s="27">
        <v>0</v>
      </c>
      <c r="P5776" s="27">
        <v>190948000000</v>
      </c>
      <c r="Q5776" s="27">
        <v>190949066979.17606</v>
      </c>
      <c r="R5776" s="27">
        <v>1</v>
      </c>
      <c r="S5776" s="27">
        <v>1</v>
      </c>
      <c r="T5776" s="33">
        <v>0.99710818219516861</v>
      </c>
      <c r="U5776" s="27">
        <v>9539942287.2999992</v>
      </c>
      <c r="V5776" s="27">
        <v>4419197000</v>
      </c>
      <c r="W5776" s="27">
        <v>0</v>
      </c>
      <c r="X5776" s="27">
        <v>814000000</v>
      </c>
      <c r="Y5776" s="27"/>
      <c r="Z5776" s="27">
        <v>1</v>
      </c>
    </row>
    <row r="5777" spans="1:26">
      <c r="A5777" s="27">
        <v>2014</v>
      </c>
      <c r="B5777" t="s">
        <v>87</v>
      </c>
      <c r="C5777" s="27">
        <v>244999998</v>
      </c>
      <c r="D5777" s="27">
        <v>201666662</v>
      </c>
      <c r="E5777" s="27">
        <v>114999998</v>
      </c>
      <c r="F5777" s="27">
        <v>0</v>
      </c>
      <c r="G5777" s="27">
        <v>1</v>
      </c>
      <c r="H5777" s="27">
        <v>1</v>
      </c>
      <c r="I5777" s="27">
        <v>0</v>
      </c>
      <c r="J5777" s="27">
        <v>0</v>
      </c>
      <c r="K5777" s="27">
        <v>5</v>
      </c>
      <c r="L5777" s="27">
        <v>1</v>
      </c>
      <c r="M5777" s="27">
        <v>1</v>
      </c>
      <c r="N5777" s="27">
        <v>0</v>
      </c>
      <c r="O5777" s="27">
        <v>0</v>
      </c>
      <c r="P5777" s="27">
        <v>199628000000</v>
      </c>
      <c r="Q5777" s="27">
        <v>199626806401.52872</v>
      </c>
      <c r="R5777" s="27">
        <v>1</v>
      </c>
      <c r="S5777" s="27">
        <v>1</v>
      </c>
      <c r="T5777" s="33">
        <v>0.96696016921402161</v>
      </c>
      <c r="U5777" s="27">
        <v>3352029114.9000001</v>
      </c>
      <c r="V5777" s="27">
        <v>4171917000</v>
      </c>
      <c r="W5777" s="27">
        <v>0</v>
      </c>
      <c r="X5777" s="27">
        <v>678000000</v>
      </c>
      <c r="Y5777" s="27"/>
      <c r="Z5777" s="27">
        <v>1</v>
      </c>
    </row>
    <row r="5778" spans="1:26">
      <c r="A5778" s="27">
        <v>2015</v>
      </c>
      <c r="B5778" t="s">
        <v>87</v>
      </c>
      <c r="C5778" s="27">
        <v>183333334</v>
      </c>
      <c r="D5778" s="27">
        <v>183333334</v>
      </c>
      <c r="E5778" s="27">
        <v>53333334</v>
      </c>
      <c r="F5778" s="27">
        <v>0</v>
      </c>
      <c r="G5778" s="27">
        <v>1</v>
      </c>
      <c r="H5778" s="27">
        <v>1</v>
      </c>
      <c r="I5778" s="27">
        <v>0</v>
      </c>
      <c r="J5778" s="27">
        <v>0</v>
      </c>
      <c r="K5778" s="27">
        <v>5</v>
      </c>
      <c r="L5778" s="27">
        <v>1</v>
      </c>
      <c r="M5778" s="27">
        <v>1</v>
      </c>
      <c r="N5778" s="27">
        <v>0</v>
      </c>
      <c r="O5778" s="27">
        <v>0</v>
      </c>
      <c r="P5778" s="27">
        <v>177895000000</v>
      </c>
      <c r="Q5778" s="27">
        <v>177893451831.14063</v>
      </c>
      <c r="R5778" s="27">
        <v>1</v>
      </c>
      <c r="S5778" s="27">
        <v>1</v>
      </c>
      <c r="T5778" s="33">
        <v>0.821813335342235</v>
      </c>
      <c r="U5778" s="27">
        <v>1497825856.8</v>
      </c>
      <c r="V5778" s="27">
        <v>4366591000</v>
      </c>
      <c r="W5778" s="27">
        <v>0</v>
      </c>
      <c r="X5778" s="27">
        <v>610000000</v>
      </c>
      <c r="Y5778" s="27"/>
      <c r="Z5778" s="27">
        <v>1</v>
      </c>
    </row>
    <row r="5779" spans="1:26">
      <c r="A5779" s="27">
        <v>2016</v>
      </c>
      <c r="B5779" t="s">
        <v>87</v>
      </c>
      <c r="C5779" s="27">
        <v>176666668</v>
      </c>
      <c r="D5779" s="27">
        <v>176666668</v>
      </c>
      <c r="E5779" s="27">
        <v>46666668</v>
      </c>
      <c r="F5779" s="27">
        <v>0</v>
      </c>
      <c r="G5779" s="27">
        <v>1</v>
      </c>
      <c r="H5779" s="27">
        <v>1</v>
      </c>
      <c r="I5779" s="27">
        <v>0</v>
      </c>
      <c r="J5779" s="27">
        <v>0</v>
      </c>
      <c r="K5779" s="27">
        <v>5</v>
      </c>
      <c r="L5779" s="27">
        <v>1</v>
      </c>
      <c r="M5779" s="27">
        <v>1</v>
      </c>
      <c r="N5779" s="27">
        <v>0</v>
      </c>
      <c r="O5779" s="27">
        <v>0</v>
      </c>
      <c r="P5779" s="27">
        <v>189047000000</v>
      </c>
      <c r="Q5779" s="27">
        <v>188494136775.71936</v>
      </c>
      <c r="R5779" s="27">
        <v>1</v>
      </c>
      <c r="S5779" s="27">
        <v>1</v>
      </c>
      <c r="T5779" s="33">
        <v>0.86004996979414983</v>
      </c>
      <c r="U5779" s="27">
        <v>1323853165.4000001</v>
      </c>
      <c r="V5779" s="27">
        <v>4009189000</v>
      </c>
      <c r="W5779" s="27">
        <v>0</v>
      </c>
      <c r="X5779" s="27">
        <v>587000000</v>
      </c>
      <c r="Y5779" s="27"/>
      <c r="Z5779" s="27">
        <v>1</v>
      </c>
    </row>
    <row r="5780" spans="1:26">
      <c r="A5780" s="27">
        <v>2017</v>
      </c>
      <c r="B5780" t="s">
        <v>87</v>
      </c>
      <c r="C5780" s="27">
        <v>157000000</v>
      </c>
      <c r="D5780" s="27">
        <v>157000000</v>
      </c>
      <c r="E5780" s="27">
        <v>40000000</v>
      </c>
      <c r="F5780" s="27">
        <v>0</v>
      </c>
      <c r="G5780" s="27">
        <v>1</v>
      </c>
      <c r="H5780" s="27">
        <v>1</v>
      </c>
      <c r="I5780" s="27">
        <v>0</v>
      </c>
      <c r="J5780" s="27">
        <v>0</v>
      </c>
      <c r="K5780" s="27">
        <v>5</v>
      </c>
      <c r="L5780" s="27">
        <v>1</v>
      </c>
      <c r="M5780" s="27">
        <v>1</v>
      </c>
      <c r="N5780" s="27">
        <v>0</v>
      </c>
      <c r="O5780" s="27">
        <v>0</v>
      </c>
      <c r="P5780" s="27">
        <v>211884000000</v>
      </c>
      <c r="Q5780" s="27">
        <v>211883923504.00986</v>
      </c>
      <c r="R5780" s="27">
        <v>1</v>
      </c>
      <c r="S5780" s="27">
        <v>1</v>
      </c>
      <c r="T5780" s="33">
        <v>0.90809244833766045</v>
      </c>
      <c r="U5780" s="27">
        <v>1402441820.5999999</v>
      </c>
      <c r="V5780" s="27">
        <v>4952488000</v>
      </c>
      <c r="W5780" s="27">
        <v>0</v>
      </c>
      <c r="X5780" s="27">
        <v>486000000</v>
      </c>
      <c r="Y5780" s="27"/>
      <c r="Z5780" s="27">
        <v>1</v>
      </c>
    </row>
    <row r="5781" spans="1:26">
      <c r="A5781" s="27">
        <v>1950</v>
      </c>
      <c r="B5781" t="s">
        <v>24</v>
      </c>
      <c r="C5781" s="27"/>
      <c r="D5781" s="27"/>
      <c r="E5781" s="27"/>
      <c r="F5781" s="27">
        <v>0</v>
      </c>
      <c r="G5781" s="27">
        <v>1</v>
      </c>
      <c r="H5781" s="27">
        <v>1</v>
      </c>
      <c r="I5781" s="27">
        <v>0</v>
      </c>
      <c r="J5781" s="27">
        <v>1</v>
      </c>
      <c r="K5781" s="27">
        <v>3</v>
      </c>
      <c r="L5781" s="27">
        <v>1</v>
      </c>
      <c r="M5781" s="27">
        <v>0</v>
      </c>
      <c r="N5781" s="27">
        <v>0</v>
      </c>
      <c r="O5781" s="27">
        <v>0</v>
      </c>
      <c r="P5781" s="27"/>
      <c r="Q5781" s="27"/>
      <c r="R5781" s="27">
        <v>0</v>
      </c>
      <c r="S5781" s="27">
        <v>0</v>
      </c>
      <c r="T5781" s="33">
        <v>1.287837882863923</v>
      </c>
      <c r="U5781" s="27"/>
      <c r="V5781" s="27"/>
      <c r="W5781" s="27"/>
      <c r="X5781" s="27"/>
      <c r="Y5781" s="27"/>
      <c r="Z5781" s="27">
        <v>1</v>
      </c>
    </row>
    <row r="5782" spans="1:26">
      <c r="A5782" s="27">
        <v>1951</v>
      </c>
      <c r="B5782" t="s">
        <v>24</v>
      </c>
      <c r="C5782" s="27"/>
      <c r="D5782" s="27"/>
      <c r="E5782" s="27"/>
      <c r="F5782" s="27">
        <v>0</v>
      </c>
      <c r="G5782" s="27">
        <v>1</v>
      </c>
      <c r="H5782" s="27">
        <v>1</v>
      </c>
      <c r="I5782" s="27">
        <v>0</v>
      </c>
      <c r="J5782" s="27">
        <v>1</v>
      </c>
      <c r="K5782" s="27">
        <v>3</v>
      </c>
      <c r="L5782" s="27">
        <v>1</v>
      </c>
      <c r="M5782" s="27">
        <v>0</v>
      </c>
      <c r="N5782" s="27">
        <v>0</v>
      </c>
      <c r="O5782" s="27">
        <v>0</v>
      </c>
      <c r="P5782" s="27"/>
      <c r="Q5782" s="27"/>
      <c r="R5782" s="27">
        <v>0</v>
      </c>
      <c r="S5782" s="27">
        <v>0</v>
      </c>
      <c r="T5782" s="33">
        <v>1.3439935487765553</v>
      </c>
      <c r="U5782" s="27"/>
      <c r="V5782" s="27"/>
      <c r="W5782" s="27"/>
      <c r="X5782" s="27"/>
      <c r="Y5782" s="27"/>
      <c r="Z5782" s="27">
        <v>1</v>
      </c>
    </row>
    <row r="5783" spans="1:26">
      <c r="A5783" s="27">
        <v>1952</v>
      </c>
      <c r="B5783" t="s">
        <v>24</v>
      </c>
      <c r="C5783" s="27"/>
      <c r="D5783" s="27"/>
      <c r="E5783" s="27"/>
      <c r="F5783" s="27">
        <v>0</v>
      </c>
      <c r="G5783" s="27">
        <v>1</v>
      </c>
      <c r="H5783" s="27">
        <v>1</v>
      </c>
      <c r="I5783" s="27">
        <v>0</v>
      </c>
      <c r="J5783" s="27">
        <v>1</v>
      </c>
      <c r="K5783" s="27">
        <v>3</v>
      </c>
      <c r="L5783" s="27">
        <v>1</v>
      </c>
      <c r="M5783" s="27">
        <v>0</v>
      </c>
      <c r="N5783" s="27">
        <v>0</v>
      </c>
      <c r="O5783" s="27">
        <v>0</v>
      </c>
      <c r="P5783" s="27"/>
      <c r="Q5783" s="27"/>
      <c r="R5783" s="27">
        <v>0</v>
      </c>
      <c r="S5783" s="27">
        <v>0</v>
      </c>
      <c r="T5783" s="33">
        <v>1.1861288455441423</v>
      </c>
      <c r="U5783" s="27"/>
      <c r="V5783" s="27"/>
      <c r="W5783" s="27"/>
      <c r="X5783" s="27"/>
      <c r="Y5783" s="27"/>
      <c r="Z5783" s="27">
        <v>1</v>
      </c>
    </row>
    <row r="5784" spans="1:26">
      <c r="A5784" s="27">
        <v>1953</v>
      </c>
      <c r="B5784" t="s">
        <v>24</v>
      </c>
      <c r="C5784" s="27"/>
      <c r="D5784" s="27"/>
      <c r="E5784" s="27"/>
      <c r="F5784" s="27">
        <v>0</v>
      </c>
      <c r="G5784" s="27">
        <v>1</v>
      </c>
      <c r="H5784" s="27">
        <v>1</v>
      </c>
      <c r="I5784" s="27">
        <v>0</v>
      </c>
      <c r="J5784" s="27">
        <v>1</v>
      </c>
      <c r="K5784" s="27">
        <v>3</v>
      </c>
      <c r="L5784" s="27">
        <v>1</v>
      </c>
      <c r="M5784" s="27">
        <v>0</v>
      </c>
      <c r="N5784" s="27">
        <v>0</v>
      </c>
      <c r="O5784" s="27">
        <v>0</v>
      </c>
      <c r="P5784" s="27"/>
      <c r="Q5784" s="27"/>
      <c r="R5784" s="27">
        <v>0</v>
      </c>
      <c r="S5784" s="27">
        <v>0</v>
      </c>
      <c r="T5784" s="33">
        <v>1.1355764645766917</v>
      </c>
      <c r="U5784" s="27"/>
      <c r="V5784" s="27"/>
      <c r="W5784" s="27"/>
      <c r="X5784" s="27"/>
      <c r="Y5784" s="27"/>
      <c r="Z5784" s="27">
        <v>1</v>
      </c>
    </row>
    <row r="5785" spans="1:26">
      <c r="A5785" s="27">
        <v>1954</v>
      </c>
      <c r="B5785" t="s">
        <v>24</v>
      </c>
      <c r="C5785" s="27"/>
      <c r="D5785" s="27"/>
      <c r="E5785" s="27"/>
      <c r="F5785" s="27">
        <v>0</v>
      </c>
      <c r="G5785" s="27">
        <v>1</v>
      </c>
      <c r="H5785" s="27">
        <v>1</v>
      </c>
      <c r="I5785" s="27">
        <v>0</v>
      </c>
      <c r="J5785" s="27">
        <v>1</v>
      </c>
      <c r="K5785" s="27">
        <v>3</v>
      </c>
      <c r="L5785" s="27">
        <v>1</v>
      </c>
      <c r="M5785" s="27">
        <v>0</v>
      </c>
      <c r="N5785" s="27">
        <v>0</v>
      </c>
      <c r="O5785" s="27">
        <v>0</v>
      </c>
      <c r="P5785" s="27"/>
      <c r="Q5785" s="27"/>
      <c r="R5785" s="27">
        <v>0</v>
      </c>
      <c r="S5785" s="27">
        <v>0</v>
      </c>
      <c r="T5785" s="33">
        <v>1.2456557755316726</v>
      </c>
      <c r="U5785" s="27"/>
      <c r="V5785" s="27"/>
      <c r="W5785" s="27"/>
      <c r="X5785" s="27"/>
      <c r="Y5785" s="27"/>
      <c r="Z5785" s="27">
        <v>1</v>
      </c>
    </row>
    <row r="5786" spans="1:26">
      <c r="A5786" s="27">
        <v>1955</v>
      </c>
      <c r="B5786" t="s">
        <v>24</v>
      </c>
      <c r="C5786" s="27"/>
      <c r="D5786" s="27"/>
      <c r="E5786" s="27"/>
      <c r="F5786" s="27">
        <v>0</v>
      </c>
      <c r="G5786" s="27">
        <v>1</v>
      </c>
      <c r="H5786" s="27">
        <v>1</v>
      </c>
      <c r="I5786" s="27">
        <v>0</v>
      </c>
      <c r="J5786" s="27">
        <v>1</v>
      </c>
      <c r="K5786" s="27">
        <v>3</v>
      </c>
      <c r="L5786" s="27">
        <v>1</v>
      </c>
      <c r="M5786" s="27">
        <v>0</v>
      </c>
      <c r="N5786" s="27">
        <v>0</v>
      </c>
      <c r="O5786" s="27">
        <v>0</v>
      </c>
      <c r="P5786" s="27"/>
      <c r="Q5786" s="27"/>
      <c r="R5786" s="27">
        <v>0</v>
      </c>
      <c r="S5786" s="27">
        <v>0</v>
      </c>
      <c r="T5786" s="33">
        <v>1.2093425125419712</v>
      </c>
      <c r="U5786" s="27"/>
      <c r="V5786" s="27"/>
      <c r="W5786" s="27"/>
      <c r="X5786" s="27"/>
      <c r="Y5786" s="27"/>
      <c r="Z5786" s="27">
        <v>1</v>
      </c>
    </row>
    <row r="5787" spans="1:26">
      <c r="A5787" s="27">
        <v>1956</v>
      </c>
      <c r="B5787" t="s">
        <v>24</v>
      </c>
      <c r="C5787" s="27"/>
      <c r="D5787" s="27"/>
      <c r="E5787" s="27"/>
      <c r="F5787" s="27">
        <v>0</v>
      </c>
      <c r="G5787" s="27">
        <v>1</v>
      </c>
      <c r="H5787" s="27">
        <v>1</v>
      </c>
      <c r="I5787" s="27">
        <v>0</v>
      </c>
      <c r="J5787" s="27">
        <v>1</v>
      </c>
      <c r="K5787" s="27">
        <v>3</v>
      </c>
      <c r="L5787" s="27">
        <v>1</v>
      </c>
      <c r="M5787" s="27">
        <v>0</v>
      </c>
      <c r="N5787" s="27">
        <v>0</v>
      </c>
      <c r="O5787" s="27">
        <v>0</v>
      </c>
      <c r="P5787" s="27"/>
      <c r="Q5787" s="27"/>
      <c r="R5787" s="27">
        <v>0</v>
      </c>
      <c r="S5787" s="27">
        <v>0</v>
      </c>
      <c r="T5787" s="33">
        <v>1.188247729709901</v>
      </c>
      <c r="U5787" s="27"/>
      <c r="V5787" s="27"/>
      <c r="W5787" s="27"/>
      <c r="X5787" s="27"/>
      <c r="Y5787" s="27"/>
      <c r="Z5787" s="27">
        <v>1</v>
      </c>
    </row>
    <row r="5788" spans="1:26">
      <c r="A5788" s="27">
        <v>1957</v>
      </c>
      <c r="B5788" t="s">
        <v>24</v>
      </c>
      <c r="C5788" s="27"/>
      <c r="D5788" s="27"/>
      <c r="E5788" s="27"/>
      <c r="F5788" s="27">
        <v>0</v>
      </c>
      <c r="G5788" s="27">
        <v>1</v>
      </c>
      <c r="H5788" s="27">
        <v>1</v>
      </c>
      <c r="I5788" s="27">
        <v>0</v>
      </c>
      <c r="J5788" s="27">
        <v>1</v>
      </c>
      <c r="K5788" s="27">
        <v>3</v>
      </c>
      <c r="L5788" s="27">
        <v>1</v>
      </c>
      <c r="M5788" s="27">
        <v>0</v>
      </c>
      <c r="N5788" s="27">
        <v>0</v>
      </c>
      <c r="O5788" s="27">
        <v>0</v>
      </c>
      <c r="P5788" s="27"/>
      <c r="Q5788" s="27"/>
      <c r="R5788" s="27">
        <v>0</v>
      </c>
      <c r="S5788" s="27">
        <v>0</v>
      </c>
      <c r="T5788" s="33">
        <v>1.1056830722153153</v>
      </c>
      <c r="U5788" s="27"/>
      <c r="V5788" s="27"/>
      <c r="W5788" s="27"/>
      <c r="X5788" s="27"/>
      <c r="Y5788" s="27"/>
      <c r="Z5788" s="27">
        <v>1</v>
      </c>
    </row>
    <row r="5789" spans="1:26">
      <c r="A5789" s="27">
        <v>1958</v>
      </c>
      <c r="B5789" t="s">
        <v>24</v>
      </c>
      <c r="C5789" s="27"/>
      <c r="D5789" s="27"/>
      <c r="E5789" s="27"/>
      <c r="F5789" s="27">
        <v>0</v>
      </c>
      <c r="G5789" s="27">
        <v>1</v>
      </c>
      <c r="H5789" s="27">
        <v>1</v>
      </c>
      <c r="I5789" s="27">
        <v>0</v>
      </c>
      <c r="J5789" s="27">
        <v>1</v>
      </c>
      <c r="K5789" s="27">
        <v>3</v>
      </c>
      <c r="L5789" s="27">
        <v>1</v>
      </c>
      <c r="M5789" s="27">
        <v>0</v>
      </c>
      <c r="N5789" s="27">
        <v>0</v>
      </c>
      <c r="O5789" s="27">
        <v>0</v>
      </c>
      <c r="P5789" s="27"/>
      <c r="Q5789" s="27"/>
      <c r="R5789" s="27">
        <v>0</v>
      </c>
      <c r="S5789" s="27">
        <v>0</v>
      </c>
      <c r="T5789" s="33">
        <v>1.0176220702015186</v>
      </c>
      <c r="U5789" s="27"/>
      <c r="V5789" s="27"/>
      <c r="W5789" s="27"/>
      <c r="X5789" s="27"/>
      <c r="Y5789" s="27"/>
      <c r="Z5789" s="27">
        <v>1</v>
      </c>
    </row>
    <row r="5790" spans="1:26">
      <c r="A5790" s="27">
        <v>1959</v>
      </c>
      <c r="B5790" t="s">
        <v>24</v>
      </c>
      <c r="C5790" s="27"/>
      <c r="D5790" s="27"/>
      <c r="E5790" s="27"/>
      <c r="F5790" s="27">
        <v>0</v>
      </c>
      <c r="G5790" s="27">
        <v>1</v>
      </c>
      <c r="H5790" s="27">
        <v>1</v>
      </c>
      <c r="I5790" s="27">
        <v>0</v>
      </c>
      <c r="J5790" s="27">
        <v>1</v>
      </c>
      <c r="K5790" s="27">
        <v>3</v>
      </c>
      <c r="L5790" s="27">
        <v>1</v>
      </c>
      <c r="M5790" s="27">
        <v>0</v>
      </c>
      <c r="N5790" s="27">
        <v>0</v>
      </c>
      <c r="O5790" s="27">
        <v>0</v>
      </c>
      <c r="P5790" s="27"/>
      <c r="Q5790" s="27"/>
      <c r="R5790" s="27">
        <v>0</v>
      </c>
      <c r="S5790" s="27">
        <v>0</v>
      </c>
      <c r="T5790" s="33">
        <v>1.0157995537348996</v>
      </c>
      <c r="U5790" s="27"/>
      <c r="V5790" s="27"/>
      <c r="W5790" s="27"/>
      <c r="X5790" s="27"/>
      <c r="Y5790" s="27"/>
      <c r="Z5790" s="27">
        <v>1</v>
      </c>
    </row>
    <row r="5791" spans="1:26">
      <c r="A5791" s="27">
        <v>1960</v>
      </c>
      <c r="B5791" t="s">
        <v>24</v>
      </c>
      <c r="C5791" s="27"/>
      <c r="D5791" s="27"/>
      <c r="E5791" s="27"/>
      <c r="F5791" s="27">
        <v>0</v>
      </c>
      <c r="G5791" s="27">
        <v>1</v>
      </c>
      <c r="H5791" s="27">
        <v>1</v>
      </c>
      <c r="I5791" s="27">
        <v>0</v>
      </c>
      <c r="J5791" s="27">
        <v>1</v>
      </c>
      <c r="K5791" s="27">
        <v>3</v>
      </c>
      <c r="L5791" s="27">
        <v>1</v>
      </c>
      <c r="M5791" s="27">
        <v>0</v>
      </c>
      <c r="N5791" s="27">
        <v>0</v>
      </c>
      <c r="O5791" s="27">
        <v>0</v>
      </c>
      <c r="P5791" s="27"/>
      <c r="Q5791" s="27"/>
      <c r="R5791" s="27">
        <v>0</v>
      </c>
      <c r="S5791" s="27">
        <v>0</v>
      </c>
      <c r="T5791" s="33">
        <v>0.99364431383616725</v>
      </c>
      <c r="U5791" s="27"/>
      <c r="V5791" s="27"/>
      <c r="W5791" s="27"/>
      <c r="X5791" s="27"/>
      <c r="Y5791" s="27"/>
      <c r="Z5791" s="27">
        <v>1</v>
      </c>
    </row>
    <row r="5792" spans="1:26">
      <c r="A5792" s="27">
        <v>1961</v>
      </c>
      <c r="B5792" t="s">
        <v>24</v>
      </c>
      <c r="C5792" s="27"/>
      <c r="D5792" s="27"/>
      <c r="E5792" s="27"/>
      <c r="F5792" s="27">
        <v>0</v>
      </c>
      <c r="G5792" s="27">
        <v>1</v>
      </c>
      <c r="H5792" s="27">
        <v>1</v>
      </c>
      <c r="I5792" s="27">
        <v>0</v>
      </c>
      <c r="J5792" s="27">
        <v>1</v>
      </c>
      <c r="K5792" s="27">
        <v>3</v>
      </c>
      <c r="L5792" s="27">
        <v>1</v>
      </c>
      <c r="M5792" s="27">
        <v>0</v>
      </c>
      <c r="N5792" s="27">
        <v>0</v>
      </c>
      <c r="O5792" s="27">
        <v>0</v>
      </c>
      <c r="P5792" s="27"/>
      <c r="Q5792" s="27"/>
      <c r="R5792" s="27">
        <v>0</v>
      </c>
      <c r="S5792" s="27">
        <v>0</v>
      </c>
      <c r="T5792" s="33">
        <v>0.97346733996739376</v>
      </c>
      <c r="U5792" s="27"/>
      <c r="V5792" s="27"/>
      <c r="W5792" s="27"/>
      <c r="X5792" s="27"/>
      <c r="Y5792" s="27"/>
      <c r="Z5792" s="27">
        <v>1</v>
      </c>
    </row>
    <row r="5793" spans="1:26">
      <c r="A5793" s="27">
        <v>1962</v>
      </c>
      <c r="B5793" t="s">
        <v>24</v>
      </c>
      <c r="C5793" s="27"/>
      <c r="D5793" s="27"/>
      <c r="E5793" s="27"/>
      <c r="F5793" s="27">
        <v>0</v>
      </c>
      <c r="G5793" s="27">
        <v>1</v>
      </c>
      <c r="H5793" s="27">
        <v>1</v>
      </c>
      <c r="I5793" s="27">
        <v>0</v>
      </c>
      <c r="J5793" s="27">
        <v>1</v>
      </c>
      <c r="K5793" s="27">
        <v>3</v>
      </c>
      <c r="L5793" s="27">
        <v>1</v>
      </c>
      <c r="M5793" s="27">
        <v>0</v>
      </c>
      <c r="N5793" s="27">
        <v>0</v>
      </c>
      <c r="O5793" s="27">
        <v>0</v>
      </c>
      <c r="P5793" s="27"/>
      <c r="Q5793" s="27"/>
      <c r="R5793" s="27">
        <v>0</v>
      </c>
      <c r="S5793" s="27">
        <v>0</v>
      </c>
      <c r="T5793" s="33">
        <v>0.97699079984331827</v>
      </c>
      <c r="U5793" s="27"/>
      <c r="V5793" s="27"/>
      <c r="W5793" s="27"/>
      <c r="X5793" s="27"/>
      <c r="Y5793" s="27"/>
      <c r="Z5793" s="27">
        <v>1</v>
      </c>
    </row>
    <row r="5794" spans="1:26">
      <c r="A5794" s="27">
        <v>1963</v>
      </c>
      <c r="B5794" t="s">
        <v>24</v>
      </c>
      <c r="C5794" s="27"/>
      <c r="D5794" s="27"/>
      <c r="E5794" s="27"/>
      <c r="F5794" s="27">
        <v>0</v>
      </c>
      <c r="G5794" s="27">
        <v>1</v>
      </c>
      <c r="H5794" s="27">
        <v>1</v>
      </c>
      <c r="I5794" s="27">
        <v>0</v>
      </c>
      <c r="J5794" s="27">
        <v>1</v>
      </c>
      <c r="K5794" s="27">
        <v>3</v>
      </c>
      <c r="L5794" s="27">
        <v>1</v>
      </c>
      <c r="M5794" s="27">
        <v>0</v>
      </c>
      <c r="N5794" s="27">
        <v>0</v>
      </c>
      <c r="O5794" s="27">
        <v>0</v>
      </c>
      <c r="P5794" s="27"/>
      <c r="Q5794" s="27"/>
      <c r="R5794" s="27">
        <v>0</v>
      </c>
      <c r="S5794" s="27">
        <v>0</v>
      </c>
      <c r="T5794" s="33">
        <v>0.98866747285419376</v>
      </c>
      <c r="U5794" s="27"/>
      <c r="V5794" s="27"/>
      <c r="W5794" s="27"/>
      <c r="X5794" s="27"/>
      <c r="Y5794" s="27"/>
      <c r="Z5794" s="27">
        <v>1</v>
      </c>
    </row>
    <row r="5795" spans="1:26">
      <c r="A5795" s="27">
        <v>1964</v>
      </c>
      <c r="B5795" t="s">
        <v>24</v>
      </c>
      <c r="C5795" s="27"/>
      <c r="D5795" s="27"/>
      <c r="E5795" s="27"/>
      <c r="F5795" s="27">
        <v>0</v>
      </c>
      <c r="G5795" s="27">
        <v>1</v>
      </c>
      <c r="H5795" s="27">
        <v>1</v>
      </c>
      <c r="I5795" s="27">
        <v>0</v>
      </c>
      <c r="J5795" s="27">
        <v>1</v>
      </c>
      <c r="K5795" s="27">
        <v>3</v>
      </c>
      <c r="L5795" s="27">
        <v>1</v>
      </c>
      <c r="M5795" s="27">
        <v>0</v>
      </c>
      <c r="N5795" s="27">
        <v>0</v>
      </c>
      <c r="O5795" s="27">
        <v>0</v>
      </c>
      <c r="P5795" s="27"/>
      <c r="Q5795" s="27"/>
      <c r="R5795" s="27">
        <v>0</v>
      </c>
      <c r="S5795" s="27">
        <v>0</v>
      </c>
      <c r="T5795" s="33">
        <v>1.0337554660061781</v>
      </c>
      <c r="U5795" s="27"/>
      <c r="V5795" s="27"/>
      <c r="W5795" s="27"/>
      <c r="X5795" s="27"/>
      <c r="Y5795" s="27"/>
      <c r="Z5795" s="27">
        <v>1</v>
      </c>
    </row>
    <row r="5796" spans="1:26">
      <c r="A5796" s="27">
        <v>1965</v>
      </c>
      <c r="B5796" t="s">
        <v>24</v>
      </c>
      <c r="C5796" s="27"/>
      <c r="D5796" s="27"/>
      <c r="E5796" s="27"/>
      <c r="F5796" s="27">
        <v>0</v>
      </c>
      <c r="G5796" s="27">
        <v>1</v>
      </c>
      <c r="H5796" s="27">
        <v>1</v>
      </c>
      <c r="I5796" s="27">
        <v>0</v>
      </c>
      <c r="J5796" s="27">
        <v>1</v>
      </c>
      <c r="K5796" s="27">
        <v>3</v>
      </c>
      <c r="L5796" s="27">
        <v>1</v>
      </c>
      <c r="M5796" s="27">
        <v>0</v>
      </c>
      <c r="N5796" s="27">
        <v>0</v>
      </c>
      <c r="O5796" s="27">
        <v>0</v>
      </c>
      <c r="P5796" s="27"/>
      <c r="Q5796" s="27"/>
      <c r="R5796" s="27">
        <v>0</v>
      </c>
      <c r="S5796" s="27">
        <v>0</v>
      </c>
      <c r="T5796" s="33">
        <v>1.0227515959565798</v>
      </c>
      <c r="U5796" s="27"/>
      <c r="V5796" s="27"/>
      <c r="W5796" s="27"/>
      <c r="X5796" s="27"/>
      <c r="Y5796" s="27"/>
      <c r="Z5796" s="27">
        <v>1</v>
      </c>
    </row>
    <row r="5797" spans="1:26">
      <c r="A5797" s="27">
        <v>1966</v>
      </c>
      <c r="B5797" t="s">
        <v>24</v>
      </c>
      <c r="C5797" s="27"/>
      <c r="D5797" s="27"/>
      <c r="E5797" s="27"/>
      <c r="F5797" s="27">
        <v>0</v>
      </c>
      <c r="G5797" s="27">
        <v>1</v>
      </c>
      <c r="H5797" s="27">
        <v>1</v>
      </c>
      <c r="I5797" s="27">
        <v>0</v>
      </c>
      <c r="J5797" s="27">
        <v>1</v>
      </c>
      <c r="K5797" s="27">
        <v>3</v>
      </c>
      <c r="L5797" s="27">
        <v>1</v>
      </c>
      <c r="M5797" s="27">
        <v>0</v>
      </c>
      <c r="N5797" s="27">
        <v>0</v>
      </c>
      <c r="O5797" s="27">
        <v>0</v>
      </c>
      <c r="P5797" s="27"/>
      <c r="Q5797" s="27"/>
      <c r="R5797" s="27">
        <v>0</v>
      </c>
      <c r="S5797" s="27">
        <v>0</v>
      </c>
      <c r="T5797" s="33">
        <v>1.060453919000093</v>
      </c>
      <c r="U5797" s="27"/>
      <c r="V5797" s="27"/>
      <c r="W5797" s="27"/>
      <c r="X5797" s="27"/>
      <c r="Y5797" s="27"/>
      <c r="Z5797" s="27">
        <v>1</v>
      </c>
    </row>
    <row r="5798" spans="1:26">
      <c r="A5798" s="27">
        <v>1967</v>
      </c>
      <c r="B5798" t="s">
        <v>24</v>
      </c>
      <c r="C5798" s="27"/>
      <c r="D5798" s="27"/>
      <c r="E5798" s="27"/>
      <c r="F5798" s="27">
        <v>0</v>
      </c>
      <c r="G5798" s="27">
        <v>1</v>
      </c>
      <c r="H5798" s="27">
        <v>1</v>
      </c>
      <c r="I5798" s="27">
        <v>0</v>
      </c>
      <c r="J5798" s="27">
        <v>1</v>
      </c>
      <c r="K5798" s="27">
        <v>3</v>
      </c>
      <c r="L5798" s="27">
        <v>1</v>
      </c>
      <c r="M5798" s="27">
        <v>0</v>
      </c>
      <c r="N5798" s="27">
        <v>0</v>
      </c>
      <c r="O5798" s="27">
        <v>0</v>
      </c>
      <c r="P5798" s="27"/>
      <c r="Q5798" s="27"/>
      <c r="R5798" s="27">
        <v>0</v>
      </c>
      <c r="S5798" s="27">
        <v>0</v>
      </c>
      <c r="T5798" s="33">
        <v>1.0100991944882907</v>
      </c>
      <c r="U5798" s="27"/>
      <c r="V5798" s="27"/>
      <c r="W5798" s="27"/>
      <c r="X5798" s="27"/>
      <c r="Y5798" s="27"/>
      <c r="Z5798" s="27">
        <v>1</v>
      </c>
    </row>
    <row r="5799" spans="1:26">
      <c r="A5799" s="27">
        <v>1968</v>
      </c>
      <c r="B5799" t="s">
        <v>24</v>
      </c>
      <c r="C5799" s="27"/>
      <c r="D5799" s="27"/>
      <c r="E5799" s="27"/>
      <c r="F5799" s="27">
        <v>0</v>
      </c>
      <c r="G5799" s="27">
        <v>1</v>
      </c>
      <c r="H5799" s="27">
        <v>1</v>
      </c>
      <c r="I5799" s="27">
        <v>0</v>
      </c>
      <c r="J5799" s="27">
        <v>1</v>
      </c>
      <c r="K5799" s="27">
        <v>3</v>
      </c>
      <c r="L5799" s="27">
        <v>1</v>
      </c>
      <c r="M5799" s="27">
        <v>0</v>
      </c>
      <c r="N5799" s="27">
        <v>0</v>
      </c>
      <c r="O5799" s="27">
        <v>0</v>
      </c>
      <c r="P5799" s="27"/>
      <c r="Q5799" s="27"/>
      <c r="R5799" s="27">
        <v>0</v>
      </c>
      <c r="S5799" s="27">
        <v>0</v>
      </c>
      <c r="T5799" s="33">
        <v>0.99765870157012104</v>
      </c>
      <c r="U5799" s="27"/>
      <c r="V5799" s="27"/>
      <c r="W5799" s="27"/>
      <c r="X5799" s="27"/>
      <c r="Y5799" s="27"/>
      <c r="Z5799" s="27">
        <v>1</v>
      </c>
    </row>
    <row r="5800" spans="1:26">
      <c r="A5800" s="27">
        <v>1969</v>
      </c>
      <c r="B5800" t="s">
        <v>24</v>
      </c>
      <c r="C5800" s="27"/>
      <c r="D5800" s="27"/>
      <c r="E5800" s="27"/>
      <c r="F5800" s="27">
        <v>0</v>
      </c>
      <c r="G5800" s="27">
        <v>1</v>
      </c>
      <c r="H5800" s="27">
        <v>1</v>
      </c>
      <c r="I5800" s="27">
        <v>0</v>
      </c>
      <c r="J5800" s="27">
        <v>1</v>
      </c>
      <c r="K5800" s="27">
        <v>3</v>
      </c>
      <c r="L5800" s="27">
        <v>1</v>
      </c>
      <c r="M5800" s="27">
        <v>0</v>
      </c>
      <c r="N5800" s="27">
        <v>0</v>
      </c>
      <c r="O5800" s="27">
        <v>0</v>
      </c>
      <c r="P5800" s="27"/>
      <c r="Q5800" s="27"/>
      <c r="R5800" s="27">
        <v>0</v>
      </c>
      <c r="S5800" s="27">
        <v>0</v>
      </c>
      <c r="T5800" s="33">
        <v>1.0058077459461789</v>
      </c>
      <c r="U5800" s="27"/>
      <c r="V5800" s="27"/>
      <c r="W5800" s="27"/>
      <c r="X5800" s="27"/>
      <c r="Y5800" s="27"/>
      <c r="Z5800" s="27">
        <v>1</v>
      </c>
    </row>
    <row r="5801" spans="1:26">
      <c r="A5801" s="27">
        <v>1970</v>
      </c>
      <c r="B5801" t="s">
        <v>24</v>
      </c>
      <c r="C5801" s="27"/>
      <c r="D5801" s="27"/>
      <c r="E5801" s="27"/>
      <c r="F5801" s="27">
        <v>0</v>
      </c>
      <c r="G5801" s="27">
        <v>1</v>
      </c>
      <c r="H5801" s="27">
        <v>1</v>
      </c>
      <c r="I5801" s="27">
        <v>0</v>
      </c>
      <c r="J5801" s="27">
        <v>1</v>
      </c>
      <c r="K5801" s="27">
        <v>3</v>
      </c>
      <c r="L5801" s="27">
        <v>1</v>
      </c>
      <c r="M5801" s="27">
        <v>0</v>
      </c>
      <c r="N5801" s="27">
        <v>0</v>
      </c>
      <c r="O5801" s="27">
        <v>0</v>
      </c>
      <c r="P5801" s="27"/>
      <c r="Q5801" s="27"/>
      <c r="R5801" s="27">
        <v>0</v>
      </c>
      <c r="S5801" s="27">
        <v>0</v>
      </c>
      <c r="T5801" s="33">
        <v>1</v>
      </c>
      <c r="U5801" s="27">
        <v>0</v>
      </c>
      <c r="V5801" s="27">
        <v>0</v>
      </c>
      <c r="W5801" s="27">
        <v>0</v>
      </c>
      <c r="X5801" s="27"/>
      <c r="Y5801" s="27">
        <v>0</v>
      </c>
      <c r="Z5801" s="27">
        <v>1</v>
      </c>
    </row>
    <row r="5802" spans="1:26">
      <c r="A5802" s="27">
        <v>1971</v>
      </c>
      <c r="B5802" t="s">
        <v>24</v>
      </c>
      <c r="C5802" s="27"/>
      <c r="D5802" s="27"/>
      <c r="E5802" s="27"/>
      <c r="F5802" s="27">
        <v>0</v>
      </c>
      <c r="G5802" s="27">
        <v>1</v>
      </c>
      <c r="H5802" s="27">
        <v>1</v>
      </c>
      <c r="I5802" s="27">
        <v>0</v>
      </c>
      <c r="J5802" s="27">
        <v>1</v>
      </c>
      <c r="K5802" s="27">
        <v>3</v>
      </c>
      <c r="L5802" s="27">
        <v>1</v>
      </c>
      <c r="M5802" s="27">
        <v>0</v>
      </c>
      <c r="N5802" s="27">
        <v>0</v>
      </c>
      <c r="O5802" s="27">
        <v>0</v>
      </c>
      <c r="P5802" s="27"/>
      <c r="Q5802" s="27"/>
      <c r="R5802" s="27">
        <v>0</v>
      </c>
      <c r="S5802" s="27">
        <v>0</v>
      </c>
      <c r="T5802" s="33">
        <v>0.92761372871024128</v>
      </c>
      <c r="U5802" s="27">
        <v>0</v>
      </c>
      <c r="V5802" s="27">
        <v>0</v>
      </c>
      <c r="W5802" s="27">
        <v>0</v>
      </c>
      <c r="X5802" s="27"/>
      <c r="Y5802" s="27">
        <v>0</v>
      </c>
      <c r="Z5802" s="27">
        <v>1</v>
      </c>
    </row>
    <row r="5803" spans="1:26">
      <c r="A5803" s="27">
        <v>1972</v>
      </c>
      <c r="B5803" t="s">
        <v>24</v>
      </c>
      <c r="C5803" s="27"/>
      <c r="D5803" s="27"/>
      <c r="E5803" s="27"/>
      <c r="F5803" s="27">
        <v>0</v>
      </c>
      <c r="G5803" s="27">
        <v>1</v>
      </c>
      <c r="H5803" s="27">
        <v>1</v>
      </c>
      <c r="I5803" s="27">
        <v>0</v>
      </c>
      <c r="J5803" s="27">
        <v>1</v>
      </c>
      <c r="K5803" s="27">
        <v>3</v>
      </c>
      <c r="L5803" s="27">
        <v>1</v>
      </c>
      <c r="M5803" s="27">
        <v>0</v>
      </c>
      <c r="N5803" s="27">
        <v>0</v>
      </c>
      <c r="O5803" s="27">
        <v>0</v>
      </c>
      <c r="P5803" s="27"/>
      <c r="Q5803" s="27"/>
      <c r="R5803" s="27">
        <v>0</v>
      </c>
      <c r="S5803" s="27">
        <v>0</v>
      </c>
      <c r="T5803" s="33">
        <v>0.92122545142259926</v>
      </c>
      <c r="U5803" s="27">
        <v>0</v>
      </c>
      <c r="V5803" s="27">
        <v>0</v>
      </c>
      <c r="W5803" s="27">
        <v>0</v>
      </c>
      <c r="X5803" s="27"/>
      <c r="Y5803" s="27">
        <v>140000000</v>
      </c>
      <c r="Z5803" s="27">
        <v>1</v>
      </c>
    </row>
    <row r="5804" spans="1:26">
      <c r="A5804" s="27">
        <v>1973</v>
      </c>
      <c r="B5804" t="s">
        <v>24</v>
      </c>
      <c r="C5804" s="27"/>
      <c r="D5804" s="27"/>
      <c r="E5804" s="27"/>
      <c r="F5804" s="27">
        <v>0</v>
      </c>
      <c r="G5804" s="27">
        <v>1</v>
      </c>
      <c r="H5804" s="27">
        <v>1</v>
      </c>
      <c r="I5804" s="27">
        <v>0</v>
      </c>
      <c r="J5804" s="27">
        <v>1</v>
      </c>
      <c r="K5804" s="27">
        <v>3</v>
      </c>
      <c r="L5804" s="27">
        <v>1</v>
      </c>
      <c r="M5804" s="27">
        <v>0</v>
      </c>
      <c r="N5804" s="27">
        <v>0</v>
      </c>
      <c r="O5804" s="27">
        <v>0</v>
      </c>
      <c r="P5804" s="27"/>
      <c r="Q5804" s="27"/>
      <c r="R5804" s="27">
        <v>0</v>
      </c>
      <c r="S5804" s="27">
        <v>0</v>
      </c>
      <c r="T5804" s="33">
        <v>1.2798279189511945</v>
      </c>
      <c r="U5804" s="27">
        <v>0</v>
      </c>
      <c r="V5804" s="27">
        <v>0</v>
      </c>
      <c r="W5804" s="27">
        <v>0</v>
      </c>
      <c r="X5804" s="27"/>
      <c r="Y5804" s="27">
        <v>0</v>
      </c>
      <c r="Z5804" s="27">
        <v>1</v>
      </c>
    </row>
    <row r="5805" spans="1:26">
      <c r="A5805" s="27">
        <v>1974</v>
      </c>
      <c r="B5805" t="s">
        <v>24</v>
      </c>
      <c r="C5805" s="27"/>
      <c r="D5805" s="27"/>
      <c r="E5805" s="27"/>
      <c r="F5805" s="27">
        <v>0</v>
      </c>
      <c r="G5805" s="27">
        <v>1</v>
      </c>
      <c r="H5805" s="27">
        <v>1</v>
      </c>
      <c r="I5805" s="27">
        <v>0</v>
      </c>
      <c r="J5805" s="27">
        <v>1</v>
      </c>
      <c r="K5805" s="27">
        <v>3</v>
      </c>
      <c r="L5805" s="27">
        <v>1</v>
      </c>
      <c r="M5805" s="27">
        <v>0</v>
      </c>
      <c r="N5805" s="27">
        <v>0</v>
      </c>
      <c r="O5805" s="27">
        <v>0</v>
      </c>
      <c r="P5805" s="27"/>
      <c r="Q5805" s="27"/>
      <c r="R5805" s="27">
        <v>0</v>
      </c>
      <c r="S5805" s="27">
        <v>0</v>
      </c>
      <c r="T5805" s="33">
        <v>1.2793035310212315</v>
      </c>
      <c r="U5805" s="27">
        <v>0</v>
      </c>
      <c r="V5805" s="27">
        <v>0</v>
      </c>
      <c r="W5805" s="27">
        <v>0</v>
      </c>
      <c r="X5805" s="27"/>
      <c r="Y5805" s="27">
        <v>0</v>
      </c>
      <c r="Z5805" s="27">
        <v>1</v>
      </c>
    </row>
    <row r="5806" spans="1:26">
      <c r="A5806" s="27">
        <v>1975</v>
      </c>
      <c r="B5806" t="s">
        <v>24</v>
      </c>
      <c r="C5806" s="27"/>
      <c r="D5806" s="27"/>
      <c r="E5806" s="27"/>
      <c r="F5806" s="27">
        <v>0</v>
      </c>
      <c r="G5806" s="27">
        <v>1</v>
      </c>
      <c r="H5806" s="27">
        <v>1</v>
      </c>
      <c r="I5806" s="27">
        <v>0</v>
      </c>
      <c r="J5806" s="27">
        <v>1</v>
      </c>
      <c r="K5806" s="27">
        <v>3</v>
      </c>
      <c r="L5806" s="27">
        <v>1</v>
      </c>
      <c r="M5806" s="27">
        <v>0</v>
      </c>
      <c r="N5806" s="27">
        <v>0</v>
      </c>
      <c r="O5806" s="27">
        <v>0</v>
      </c>
      <c r="P5806" s="27"/>
      <c r="Q5806" s="27"/>
      <c r="R5806" s="27">
        <v>0</v>
      </c>
      <c r="S5806" s="27">
        <v>0</v>
      </c>
      <c r="T5806" s="33">
        <v>0.94696688960437181</v>
      </c>
      <c r="U5806" s="27">
        <v>0</v>
      </c>
      <c r="V5806" s="27">
        <v>0</v>
      </c>
      <c r="W5806" s="27">
        <v>0</v>
      </c>
      <c r="X5806" s="27"/>
      <c r="Y5806" s="27">
        <v>750000000</v>
      </c>
      <c r="Z5806" s="27">
        <v>1</v>
      </c>
    </row>
    <row r="5807" spans="1:26">
      <c r="A5807" s="27">
        <v>1976</v>
      </c>
      <c r="B5807" t="s">
        <v>24</v>
      </c>
      <c r="C5807" s="27"/>
      <c r="D5807" s="27"/>
      <c r="E5807" s="27"/>
      <c r="F5807" s="27">
        <v>0</v>
      </c>
      <c r="G5807" s="27">
        <v>1</v>
      </c>
      <c r="H5807" s="27">
        <v>1</v>
      </c>
      <c r="I5807" s="27">
        <v>0</v>
      </c>
      <c r="J5807" s="27">
        <v>1</v>
      </c>
      <c r="K5807" s="27">
        <v>3</v>
      </c>
      <c r="L5807" s="27">
        <v>1</v>
      </c>
      <c r="M5807" s="27">
        <v>0</v>
      </c>
      <c r="N5807" s="27">
        <v>0</v>
      </c>
      <c r="O5807" s="27">
        <v>0</v>
      </c>
      <c r="P5807" s="27"/>
      <c r="Q5807" s="27"/>
      <c r="R5807" s="27">
        <v>0</v>
      </c>
      <c r="S5807" s="27">
        <v>0</v>
      </c>
      <c r="T5807" s="33">
        <v>1.0219497573337515</v>
      </c>
      <c r="U5807" s="27">
        <v>0</v>
      </c>
      <c r="V5807" s="27">
        <v>0</v>
      </c>
      <c r="W5807" s="27">
        <v>0</v>
      </c>
      <c r="X5807" s="27"/>
      <c r="Y5807" s="27">
        <v>282000000</v>
      </c>
      <c r="Z5807" s="27">
        <v>1</v>
      </c>
    </row>
    <row r="5808" spans="1:26">
      <c r="A5808" s="27">
        <v>1977</v>
      </c>
      <c r="B5808" t="s">
        <v>24</v>
      </c>
      <c r="C5808" s="27"/>
      <c r="D5808" s="27"/>
      <c r="E5808" s="27"/>
      <c r="F5808" s="27">
        <v>0</v>
      </c>
      <c r="G5808" s="27">
        <v>1</v>
      </c>
      <c r="H5808" s="27">
        <v>1</v>
      </c>
      <c r="I5808" s="27">
        <v>0</v>
      </c>
      <c r="J5808" s="27">
        <v>1</v>
      </c>
      <c r="K5808" s="27">
        <v>3</v>
      </c>
      <c r="L5808" s="27">
        <v>1</v>
      </c>
      <c r="M5808" s="27">
        <v>0</v>
      </c>
      <c r="N5808" s="27">
        <v>0</v>
      </c>
      <c r="O5808" s="27">
        <v>0</v>
      </c>
      <c r="P5808" s="27"/>
      <c r="Q5808" s="27"/>
      <c r="R5808" s="27">
        <v>0</v>
      </c>
      <c r="S5808" s="27">
        <v>0</v>
      </c>
      <c r="T5808" s="33">
        <v>1.0409624303569636</v>
      </c>
      <c r="U5808" s="27">
        <v>0</v>
      </c>
      <c r="V5808" s="27">
        <v>0</v>
      </c>
      <c r="W5808" s="27">
        <v>0</v>
      </c>
      <c r="X5808" s="27"/>
      <c r="Y5808" s="27">
        <v>0</v>
      </c>
      <c r="Z5808" s="27">
        <v>1</v>
      </c>
    </row>
    <row r="5809" spans="1:26">
      <c r="A5809" s="27">
        <v>1978</v>
      </c>
      <c r="B5809" t="s">
        <v>24</v>
      </c>
      <c r="C5809" s="27"/>
      <c r="D5809" s="27"/>
      <c r="E5809" s="27"/>
      <c r="F5809" s="27">
        <v>0</v>
      </c>
      <c r="G5809" s="27">
        <v>1</v>
      </c>
      <c r="H5809" s="27">
        <v>1</v>
      </c>
      <c r="I5809" s="27">
        <v>0</v>
      </c>
      <c r="J5809" s="27">
        <v>1</v>
      </c>
      <c r="K5809" s="27">
        <v>3</v>
      </c>
      <c r="L5809" s="27">
        <v>1</v>
      </c>
      <c r="M5809" s="27">
        <v>0</v>
      </c>
      <c r="N5809" s="27">
        <v>0</v>
      </c>
      <c r="O5809" s="27">
        <v>0</v>
      </c>
      <c r="P5809" s="27"/>
      <c r="Q5809" s="27"/>
      <c r="R5809" s="27">
        <v>0</v>
      </c>
      <c r="S5809" s="27">
        <v>0</v>
      </c>
      <c r="T5809" s="33">
        <v>0.91734575384516981</v>
      </c>
      <c r="U5809" s="27">
        <v>0</v>
      </c>
      <c r="V5809" s="27">
        <v>0</v>
      </c>
      <c r="W5809" s="27">
        <v>0</v>
      </c>
      <c r="X5809" s="27"/>
      <c r="Y5809" s="27">
        <v>400000000</v>
      </c>
      <c r="Z5809" s="27">
        <v>1</v>
      </c>
    </row>
    <row r="5810" spans="1:26">
      <c r="A5810" s="27">
        <v>1979</v>
      </c>
      <c r="B5810" t="s">
        <v>24</v>
      </c>
      <c r="C5810" s="27"/>
      <c r="D5810" s="27"/>
      <c r="E5810" s="27"/>
      <c r="F5810" s="27">
        <v>0</v>
      </c>
      <c r="G5810" s="27">
        <v>1</v>
      </c>
      <c r="H5810" s="27">
        <v>1</v>
      </c>
      <c r="I5810" s="27">
        <v>0</v>
      </c>
      <c r="J5810" s="27">
        <v>1</v>
      </c>
      <c r="K5810" s="27">
        <v>3</v>
      </c>
      <c r="L5810" s="27">
        <v>1</v>
      </c>
      <c r="M5810" s="27">
        <v>0</v>
      </c>
      <c r="N5810" s="27">
        <v>0</v>
      </c>
      <c r="O5810" s="27">
        <v>0</v>
      </c>
      <c r="P5810" s="27"/>
      <c r="Q5810" s="27"/>
      <c r="R5810" s="27">
        <v>0</v>
      </c>
      <c r="S5810" s="27">
        <v>0</v>
      </c>
      <c r="T5810" s="33">
        <v>0.9810294585578897</v>
      </c>
      <c r="U5810" s="27">
        <v>0</v>
      </c>
      <c r="V5810" s="27">
        <v>0</v>
      </c>
      <c r="W5810" s="27">
        <v>0</v>
      </c>
      <c r="X5810" s="27"/>
      <c r="Y5810" s="27">
        <v>250000000</v>
      </c>
      <c r="Z5810" s="27">
        <v>1</v>
      </c>
    </row>
    <row r="5811" spans="1:26">
      <c r="A5811" s="27">
        <v>1980</v>
      </c>
      <c r="B5811" t="s">
        <v>24</v>
      </c>
      <c r="C5811" s="27"/>
      <c r="D5811" s="27"/>
      <c r="E5811" s="27"/>
      <c r="F5811" s="27">
        <v>0</v>
      </c>
      <c r="G5811" s="27">
        <v>1</v>
      </c>
      <c r="H5811" s="27">
        <v>1</v>
      </c>
      <c r="I5811" s="27">
        <v>0</v>
      </c>
      <c r="J5811" s="27">
        <v>1</v>
      </c>
      <c r="K5811" s="27">
        <v>3</v>
      </c>
      <c r="L5811" s="27">
        <v>1</v>
      </c>
      <c r="M5811" s="27">
        <v>0</v>
      </c>
      <c r="N5811" s="27">
        <v>0</v>
      </c>
      <c r="O5811" s="27">
        <v>0</v>
      </c>
      <c r="P5811" s="27">
        <v>0</v>
      </c>
      <c r="Q5811" s="27"/>
      <c r="R5811" s="27">
        <v>0</v>
      </c>
      <c r="S5811" s="27">
        <v>0</v>
      </c>
      <c r="T5811" s="33">
        <v>0.94044734443210454</v>
      </c>
      <c r="U5811" s="27">
        <v>0</v>
      </c>
      <c r="V5811" s="27">
        <v>0</v>
      </c>
      <c r="W5811" s="27">
        <v>0</v>
      </c>
      <c r="X5811" s="27"/>
      <c r="Y5811" s="27">
        <v>0</v>
      </c>
      <c r="Z5811" s="27">
        <v>1</v>
      </c>
    </row>
    <row r="5812" spans="1:26">
      <c r="A5812" s="27">
        <v>1981</v>
      </c>
      <c r="B5812" t="s">
        <v>24</v>
      </c>
      <c r="C5812" s="27"/>
      <c r="D5812" s="27"/>
      <c r="E5812" s="27"/>
      <c r="F5812" s="27">
        <v>0</v>
      </c>
      <c r="G5812" s="27">
        <v>1</v>
      </c>
      <c r="H5812" s="27">
        <v>1</v>
      </c>
      <c r="I5812" s="27">
        <v>0</v>
      </c>
      <c r="J5812" s="27">
        <v>1</v>
      </c>
      <c r="K5812" s="27">
        <v>3</v>
      </c>
      <c r="L5812" s="27">
        <v>1</v>
      </c>
      <c r="M5812" s="27">
        <v>0</v>
      </c>
      <c r="N5812" s="27">
        <v>0</v>
      </c>
      <c r="O5812" s="27">
        <v>0</v>
      </c>
      <c r="P5812" s="27">
        <v>0</v>
      </c>
      <c r="Q5812" s="27"/>
      <c r="R5812" s="27">
        <v>0</v>
      </c>
      <c r="S5812" s="27">
        <v>0</v>
      </c>
      <c r="T5812" s="33">
        <v>0.83355014400471705</v>
      </c>
      <c r="U5812" s="27">
        <v>0</v>
      </c>
      <c r="V5812" s="27">
        <v>0</v>
      </c>
      <c r="W5812" s="27">
        <v>0</v>
      </c>
      <c r="X5812" s="27"/>
      <c r="Y5812" s="27">
        <v>1147090048</v>
      </c>
      <c r="Z5812" s="27">
        <v>1</v>
      </c>
    </row>
    <row r="5813" spans="1:26">
      <c r="A5813" s="27">
        <v>1982</v>
      </c>
      <c r="B5813" t="s">
        <v>24</v>
      </c>
      <c r="C5813" s="27"/>
      <c r="D5813" s="27"/>
      <c r="E5813" s="27"/>
      <c r="F5813" s="27">
        <v>0</v>
      </c>
      <c r="G5813" s="27">
        <v>1</v>
      </c>
      <c r="H5813" s="27">
        <v>1</v>
      </c>
      <c r="I5813" s="27">
        <v>0</v>
      </c>
      <c r="J5813" s="27">
        <v>1</v>
      </c>
      <c r="K5813" s="27">
        <v>3</v>
      </c>
      <c r="L5813" s="27">
        <v>1</v>
      </c>
      <c r="M5813" s="27">
        <v>0</v>
      </c>
      <c r="N5813" s="27">
        <v>0</v>
      </c>
      <c r="O5813" s="27">
        <v>0</v>
      </c>
      <c r="P5813" s="27">
        <v>0</v>
      </c>
      <c r="Q5813" s="27"/>
      <c r="R5813" s="27">
        <v>0</v>
      </c>
      <c r="S5813" s="27">
        <v>0</v>
      </c>
      <c r="T5813" s="33">
        <v>0.78443295677873848</v>
      </c>
      <c r="U5813" s="27">
        <v>0</v>
      </c>
      <c r="V5813" s="27">
        <v>0</v>
      </c>
      <c r="W5813" s="27">
        <v>0</v>
      </c>
      <c r="X5813" s="27"/>
      <c r="Y5813" s="27">
        <v>2381050112</v>
      </c>
      <c r="Z5813" s="27">
        <v>1</v>
      </c>
    </row>
    <row r="5814" spans="1:26">
      <c r="A5814" s="27">
        <v>1983</v>
      </c>
      <c r="B5814" t="s">
        <v>24</v>
      </c>
      <c r="C5814" s="27"/>
      <c r="D5814" s="27"/>
      <c r="E5814" s="27"/>
      <c r="F5814" s="27">
        <v>0</v>
      </c>
      <c r="G5814" s="27">
        <v>1</v>
      </c>
      <c r="H5814" s="27">
        <v>1</v>
      </c>
      <c r="I5814" s="27">
        <v>0</v>
      </c>
      <c r="J5814" s="27">
        <v>1</v>
      </c>
      <c r="K5814" s="27">
        <v>3</v>
      </c>
      <c r="L5814" s="27">
        <v>1</v>
      </c>
      <c r="M5814" s="27">
        <v>0</v>
      </c>
      <c r="N5814" s="27">
        <v>0</v>
      </c>
      <c r="O5814" s="27">
        <v>0</v>
      </c>
      <c r="P5814" s="27">
        <v>0</v>
      </c>
      <c r="Q5814" s="27"/>
      <c r="R5814" s="27">
        <v>0</v>
      </c>
      <c r="S5814" s="27">
        <v>0</v>
      </c>
      <c r="T5814" s="33">
        <v>0.83426891623154475</v>
      </c>
      <c r="U5814" s="27">
        <v>0</v>
      </c>
      <c r="V5814" s="27">
        <v>0</v>
      </c>
      <c r="W5814" s="27">
        <v>0</v>
      </c>
      <c r="X5814" s="27"/>
      <c r="Y5814" s="27">
        <v>196160000</v>
      </c>
      <c r="Z5814" s="27">
        <v>1</v>
      </c>
    </row>
    <row r="5815" spans="1:26">
      <c r="A5815" s="27">
        <v>1984</v>
      </c>
      <c r="B5815" t="s">
        <v>24</v>
      </c>
      <c r="C5815" s="27"/>
      <c r="D5815" s="27"/>
      <c r="E5815" s="27"/>
      <c r="F5815" s="27">
        <v>0</v>
      </c>
      <c r="G5815" s="27">
        <v>1</v>
      </c>
      <c r="H5815" s="27">
        <v>1</v>
      </c>
      <c r="I5815" s="27">
        <v>0</v>
      </c>
      <c r="J5815" s="27">
        <v>1</v>
      </c>
      <c r="K5815" s="27">
        <v>3</v>
      </c>
      <c r="L5815" s="27">
        <v>1</v>
      </c>
      <c r="M5815" s="27">
        <v>0</v>
      </c>
      <c r="N5815" s="27">
        <v>0</v>
      </c>
      <c r="O5815" s="27">
        <v>0</v>
      </c>
      <c r="P5815" s="27">
        <v>0</v>
      </c>
      <c r="Q5815" s="27"/>
      <c r="R5815" s="27">
        <v>0</v>
      </c>
      <c r="S5815" s="27">
        <v>0</v>
      </c>
      <c r="T5815" s="33">
        <v>0.82999599794502654</v>
      </c>
      <c r="U5815" s="27">
        <v>0</v>
      </c>
      <c r="V5815" s="27">
        <v>0</v>
      </c>
      <c r="W5815" s="27">
        <v>0</v>
      </c>
      <c r="X5815" s="27"/>
      <c r="Y5815" s="27"/>
      <c r="Z5815" s="27">
        <v>1</v>
      </c>
    </row>
    <row r="5816" spans="1:26">
      <c r="A5816" s="27">
        <v>1985</v>
      </c>
      <c r="B5816" t="s">
        <v>24</v>
      </c>
      <c r="C5816" s="27"/>
      <c r="D5816" s="27"/>
      <c r="E5816" s="27"/>
      <c r="F5816" s="27">
        <v>0</v>
      </c>
      <c r="G5816" s="27">
        <v>1</v>
      </c>
      <c r="H5816" s="27">
        <v>1</v>
      </c>
      <c r="I5816" s="27">
        <v>0</v>
      </c>
      <c r="J5816" s="27">
        <v>1</v>
      </c>
      <c r="K5816" s="27">
        <v>3</v>
      </c>
      <c r="L5816" s="27">
        <v>1</v>
      </c>
      <c r="M5816" s="27">
        <v>0</v>
      </c>
      <c r="N5816" s="27">
        <v>0</v>
      </c>
      <c r="O5816" s="27">
        <v>0</v>
      </c>
      <c r="P5816" s="27">
        <v>0</v>
      </c>
      <c r="Q5816" s="27"/>
      <c r="R5816" s="27">
        <v>0</v>
      </c>
      <c r="S5816" s="27">
        <v>0</v>
      </c>
      <c r="T5816" s="33">
        <v>0.74915719568429318</v>
      </c>
      <c r="U5816" s="27">
        <v>0</v>
      </c>
      <c r="V5816" s="27">
        <v>0</v>
      </c>
      <c r="W5816" s="27">
        <v>0</v>
      </c>
      <c r="X5816" s="27"/>
      <c r="Y5816" s="27"/>
      <c r="Z5816" s="27">
        <v>1</v>
      </c>
    </row>
    <row r="5817" spans="1:26">
      <c r="A5817" s="27">
        <v>1986</v>
      </c>
      <c r="B5817" t="s">
        <v>24</v>
      </c>
      <c r="C5817" s="27"/>
      <c r="D5817" s="27"/>
      <c r="E5817" s="27"/>
      <c r="F5817" s="27">
        <v>0</v>
      </c>
      <c r="G5817" s="27">
        <v>1</v>
      </c>
      <c r="H5817" s="27">
        <v>1</v>
      </c>
      <c r="I5817" s="27">
        <v>0</v>
      </c>
      <c r="J5817" s="27">
        <v>1</v>
      </c>
      <c r="K5817" s="27">
        <v>3</v>
      </c>
      <c r="L5817" s="27">
        <v>1</v>
      </c>
      <c r="M5817" s="27">
        <v>0</v>
      </c>
      <c r="N5817" s="27">
        <v>0</v>
      </c>
      <c r="O5817" s="27">
        <v>0</v>
      </c>
      <c r="P5817" s="27">
        <v>0</v>
      </c>
      <c r="Q5817" s="27"/>
      <c r="R5817" s="27">
        <v>0</v>
      </c>
      <c r="S5817" s="27">
        <v>0</v>
      </c>
      <c r="T5817" s="33">
        <v>0.7030572776909082</v>
      </c>
      <c r="U5817" s="27">
        <v>0</v>
      </c>
      <c r="V5817" s="27">
        <v>0</v>
      </c>
      <c r="W5817" s="27">
        <v>0</v>
      </c>
      <c r="X5817" s="27"/>
      <c r="Y5817" s="27"/>
      <c r="Z5817" s="27">
        <v>1</v>
      </c>
    </row>
    <row r="5818" spans="1:26">
      <c r="A5818" s="27">
        <v>1987</v>
      </c>
      <c r="B5818" t="s">
        <v>24</v>
      </c>
      <c r="C5818" s="27"/>
      <c r="D5818" s="27"/>
      <c r="E5818" s="27"/>
      <c r="F5818" s="27">
        <v>0</v>
      </c>
      <c r="G5818" s="27">
        <v>1</v>
      </c>
      <c r="H5818" s="27">
        <v>1</v>
      </c>
      <c r="I5818" s="27">
        <v>0</v>
      </c>
      <c r="J5818" s="27">
        <v>1</v>
      </c>
      <c r="K5818" s="27">
        <v>3</v>
      </c>
      <c r="L5818" s="27">
        <v>1</v>
      </c>
      <c r="M5818" s="27">
        <v>0</v>
      </c>
      <c r="N5818" s="27">
        <v>0</v>
      </c>
      <c r="O5818" s="27">
        <v>0</v>
      </c>
      <c r="P5818" s="27">
        <v>0</v>
      </c>
      <c r="Q5818" s="27"/>
      <c r="R5818" s="27">
        <v>0</v>
      </c>
      <c r="S5818" s="27">
        <v>0</v>
      </c>
      <c r="T5818" s="33">
        <v>0.74330063470010233</v>
      </c>
      <c r="U5818" s="27">
        <v>0</v>
      </c>
      <c r="V5818" s="27">
        <v>0</v>
      </c>
      <c r="W5818" s="27">
        <v>0</v>
      </c>
      <c r="X5818" s="27"/>
      <c r="Y5818" s="27"/>
      <c r="Z5818" s="27">
        <v>1</v>
      </c>
    </row>
    <row r="5819" spans="1:26">
      <c r="A5819" s="27">
        <v>1988</v>
      </c>
      <c r="B5819" t="s">
        <v>24</v>
      </c>
      <c r="C5819" s="27"/>
      <c r="D5819" s="27"/>
      <c r="E5819" s="27"/>
      <c r="F5819" s="27">
        <v>0</v>
      </c>
      <c r="G5819" s="27">
        <v>1</v>
      </c>
      <c r="H5819" s="27">
        <v>1</v>
      </c>
      <c r="I5819" s="27">
        <v>0</v>
      </c>
      <c r="J5819" s="27">
        <v>1</v>
      </c>
      <c r="K5819" s="27">
        <v>3</v>
      </c>
      <c r="L5819" s="27">
        <v>1</v>
      </c>
      <c r="M5819" s="27">
        <v>0</v>
      </c>
      <c r="N5819" s="27">
        <v>0</v>
      </c>
      <c r="O5819" s="27">
        <v>0</v>
      </c>
      <c r="P5819" s="27">
        <v>0</v>
      </c>
      <c r="Q5819" s="27"/>
      <c r="R5819" s="27">
        <v>0</v>
      </c>
      <c r="S5819" s="27">
        <v>0</v>
      </c>
      <c r="T5819" s="33">
        <v>0.80560957079318884</v>
      </c>
      <c r="U5819" s="27">
        <v>0</v>
      </c>
      <c r="V5819" s="27">
        <v>0</v>
      </c>
      <c r="W5819" s="27">
        <v>0</v>
      </c>
      <c r="X5819" s="27"/>
      <c r="Y5819" s="27"/>
      <c r="Z5819" s="27">
        <v>1</v>
      </c>
    </row>
    <row r="5820" spans="1:26">
      <c r="A5820" s="27">
        <v>1989</v>
      </c>
      <c r="B5820" t="s">
        <v>24</v>
      </c>
      <c r="C5820" s="27"/>
      <c r="D5820" s="27"/>
      <c r="E5820" s="27"/>
      <c r="F5820" s="27">
        <v>0</v>
      </c>
      <c r="G5820" s="27">
        <v>1</v>
      </c>
      <c r="H5820" s="27">
        <v>1</v>
      </c>
      <c r="I5820" s="27">
        <v>0</v>
      </c>
      <c r="J5820" s="27">
        <v>1</v>
      </c>
      <c r="K5820" s="27">
        <v>3</v>
      </c>
      <c r="L5820" s="27">
        <v>1</v>
      </c>
      <c r="M5820" s="27">
        <v>0</v>
      </c>
      <c r="N5820" s="27">
        <v>0</v>
      </c>
      <c r="O5820" s="27">
        <v>0</v>
      </c>
      <c r="P5820" s="27">
        <v>0</v>
      </c>
      <c r="Q5820" s="27">
        <v>506500173960.26923</v>
      </c>
      <c r="R5820" s="27">
        <v>0</v>
      </c>
      <c r="S5820" s="27">
        <v>0</v>
      </c>
      <c r="T5820" s="33">
        <v>0.74679040704290955</v>
      </c>
      <c r="U5820" s="27">
        <v>0</v>
      </c>
      <c r="V5820" s="27">
        <v>0</v>
      </c>
      <c r="W5820" s="27">
        <v>0</v>
      </c>
      <c r="X5820" s="27"/>
      <c r="Y5820" s="27"/>
      <c r="Z5820" s="27">
        <v>1</v>
      </c>
    </row>
    <row r="5821" spans="1:26">
      <c r="A5821" s="27">
        <v>1990</v>
      </c>
      <c r="B5821" t="s">
        <v>24</v>
      </c>
      <c r="C5821" s="27"/>
      <c r="D5821" s="27"/>
      <c r="E5821" s="27"/>
      <c r="F5821" s="27">
        <v>0</v>
      </c>
      <c r="G5821" s="27">
        <v>1</v>
      </c>
      <c r="H5821" s="27">
        <v>1</v>
      </c>
      <c r="I5821" s="27">
        <v>0</v>
      </c>
      <c r="J5821" s="27">
        <v>1</v>
      </c>
      <c r="K5821" s="27">
        <v>3</v>
      </c>
      <c r="L5821" s="27">
        <v>1</v>
      </c>
      <c r="M5821" s="27">
        <v>0</v>
      </c>
      <c r="N5821" s="27">
        <v>0</v>
      </c>
      <c r="O5821" s="27">
        <v>0</v>
      </c>
      <c r="P5821" s="27">
        <v>0</v>
      </c>
      <c r="Q5821" s="27">
        <v>516814274021.95587</v>
      </c>
      <c r="R5821" s="27">
        <v>0</v>
      </c>
      <c r="S5821" s="27">
        <v>0</v>
      </c>
      <c r="T5821" s="33">
        <v>0.70566019682121295</v>
      </c>
      <c r="U5821" s="27">
        <v>0</v>
      </c>
      <c r="V5821" s="27">
        <v>0</v>
      </c>
      <c r="W5821" s="27">
        <v>0</v>
      </c>
      <c r="X5821" s="27"/>
      <c r="Y5821" s="27"/>
      <c r="Z5821" s="27">
        <v>1</v>
      </c>
    </row>
    <row r="5822" spans="1:26">
      <c r="A5822" s="27">
        <v>1991</v>
      </c>
      <c r="B5822" t="s">
        <v>24</v>
      </c>
      <c r="C5822" s="27"/>
      <c r="D5822" s="27"/>
      <c r="E5822" s="27"/>
      <c r="F5822" s="27">
        <v>0</v>
      </c>
      <c r="G5822" s="27">
        <v>1</v>
      </c>
      <c r="H5822" s="27">
        <v>1</v>
      </c>
      <c r="I5822" s="27">
        <v>0</v>
      </c>
      <c r="J5822" s="27">
        <v>1</v>
      </c>
      <c r="K5822" s="27">
        <v>3</v>
      </c>
      <c r="L5822" s="27">
        <v>1</v>
      </c>
      <c r="M5822" s="27">
        <v>0</v>
      </c>
      <c r="N5822" s="27">
        <v>0</v>
      </c>
      <c r="O5822" s="27">
        <v>0</v>
      </c>
      <c r="P5822" s="27">
        <v>0</v>
      </c>
      <c r="Q5822" s="27">
        <v>517962962962.96295</v>
      </c>
      <c r="R5822" s="27">
        <v>0</v>
      </c>
      <c r="S5822" s="27">
        <v>1</v>
      </c>
      <c r="T5822" s="33">
        <v>0.64778014054484578</v>
      </c>
      <c r="U5822" s="27">
        <v>0</v>
      </c>
      <c r="V5822" s="27">
        <v>0</v>
      </c>
      <c r="W5822" s="27">
        <v>0</v>
      </c>
      <c r="X5822" s="27"/>
      <c r="Y5822" s="27"/>
      <c r="Z5822" s="27">
        <v>1</v>
      </c>
    </row>
    <row r="5823" spans="1:26">
      <c r="A5823" s="27">
        <v>1992</v>
      </c>
      <c r="B5823" t="s">
        <v>24</v>
      </c>
      <c r="C5823" s="27"/>
      <c r="D5823" s="27"/>
      <c r="E5823" s="27"/>
      <c r="F5823" s="27">
        <v>0</v>
      </c>
      <c r="G5823" s="27">
        <v>1</v>
      </c>
      <c r="H5823" s="27">
        <v>1</v>
      </c>
      <c r="I5823" s="27">
        <v>0</v>
      </c>
      <c r="J5823" s="27">
        <v>1</v>
      </c>
      <c r="K5823" s="27">
        <v>3</v>
      </c>
      <c r="L5823" s="27">
        <v>1</v>
      </c>
      <c r="M5823" s="27">
        <v>0</v>
      </c>
      <c r="N5823" s="27">
        <v>0</v>
      </c>
      <c r="O5823" s="27">
        <v>0</v>
      </c>
      <c r="P5823" s="27">
        <v>91941000000</v>
      </c>
      <c r="Q5823" s="27">
        <v>460290556900.72638</v>
      </c>
      <c r="R5823" s="27">
        <v>0</v>
      </c>
      <c r="S5823" s="27">
        <v>1</v>
      </c>
      <c r="T5823" s="33">
        <v>0.62587770846912083</v>
      </c>
      <c r="U5823" s="27">
        <v>988625000</v>
      </c>
      <c r="V5823" s="27">
        <v>0</v>
      </c>
      <c r="W5823" s="27">
        <v>0</v>
      </c>
      <c r="X5823" s="27"/>
      <c r="Y5823" s="27"/>
      <c r="Z5823" s="27">
        <v>1</v>
      </c>
    </row>
    <row r="5824" spans="1:26">
      <c r="A5824" s="27">
        <v>1993</v>
      </c>
      <c r="B5824" t="s">
        <v>24</v>
      </c>
      <c r="C5824" s="27"/>
      <c r="D5824" s="27"/>
      <c r="E5824" s="27"/>
      <c r="F5824" s="27">
        <v>0</v>
      </c>
      <c r="G5824" s="27">
        <v>1</v>
      </c>
      <c r="H5824" s="27">
        <v>1</v>
      </c>
      <c r="I5824" s="27">
        <v>0</v>
      </c>
      <c r="J5824" s="27">
        <v>1</v>
      </c>
      <c r="K5824" s="27">
        <v>3</v>
      </c>
      <c r="L5824" s="27">
        <v>1</v>
      </c>
      <c r="M5824" s="27">
        <v>0</v>
      </c>
      <c r="N5824" s="27">
        <v>0</v>
      </c>
      <c r="O5824" s="27">
        <v>0</v>
      </c>
      <c r="P5824" s="27">
        <v>197428000000</v>
      </c>
      <c r="Q5824" s="27">
        <v>435083713850.83716</v>
      </c>
      <c r="R5824" s="27">
        <v>0</v>
      </c>
      <c r="S5824" s="27">
        <v>1</v>
      </c>
      <c r="T5824" s="33">
        <v>0.648154718576755</v>
      </c>
      <c r="U5824" s="27">
        <v>2468664962.3000002</v>
      </c>
      <c r="V5824" s="27">
        <v>366857000</v>
      </c>
      <c r="W5824" s="27">
        <v>0</v>
      </c>
      <c r="X5824" s="27"/>
      <c r="Y5824" s="27"/>
      <c r="Z5824" s="27">
        <v>1</v>
      </c>
    </row>
    <row r="5825" spans="1:26">
      <c r="A5825" s="27">
        <v>1994</v>
      </c>
      <c r="B5825" t="s">
        <v>24</v>
      </c>
      <c r="C5825" s="27"/>
      <c r="D5825" s="27"/>
      <c r="E5825" s="27"/>
      <c r="F5825" s="27">
        <v>0</v>
      </c>
      <c r="G5825" s="27">
        <v>1</v>
      </c>
      <c r="H5825" s="27">
        <v>1</v>
      </c>
      <c r="I5825" s="27">
        <v>0</v>
      </c>
      <c r="J5825" s="27">
        <v>1</v>
      </c>
      <c r="K5825" s="27">
        <v>3</v>
      </c>
      <c r="L5825" s="27">
        <v>1</v>
      </c>
      <c r="M5825" s="27">
        <v>0</v>
      </c>
      <c r="N5825" s="27">
        <v>0</v>
      </c>
      <c r="O5825" s="27">
        <v>0</v>
      </c>
      <c r="P5825" s="27">
        <v>297487000000</v>
      </c>
      <c r="Q5825" s="27">
        <v>395077301248.46368</v>
      </c>
      <c r="R5825" s="27">
        <v>0</v>
      </c>
      <c r="S5825" s="27">
        <v>1</v>
      </c>
      <c r="T5825" s="33">
        <v>0.69545665111729171</v>
      </c>
      <c r="U5825" s="27">
        <v>4197871534.1999998</v>
      </c>
      <c r="V5825" s="27">
        <v>684286000</v>
      </c>
      <c r="W5825" s="27">
        <v>0</v>
      </c>
      <c r="X5825" s="27"/>
      <c r="Y5825" s="27"/>
      <c r="Z5825" s="27">
        <v>1</v>
      </c>
    </row>
    <row r="5826" spans="1:26">
      <c r="A5826" s="27">
        <v>1995</v>
      </c>
      <c r="B5826" t="s">
        <v>24</v>
      </c>
      <c r="C5826" s="27"/>
      <c r="D5826" s="27"/>
      <c r="E5826" s="27"/>
      <c r="F5826" s="27">
        <v>0</v>
      </c>
      <c r="G5826" s="27">
        <v>1</v>
      </c>
      <c r="H5826" s="27">
        <v>1</v>
      </c>
      <c r="I5826" s="27">
        <v>0</v>
      </c>
      <c r="J5826" s="27">
        <v>1</v>
      </c>
      <c r="K5826" s="27">
        <v>3</v>
      </c>
      <c r="L5826" s="27">
        <v>1</v>
      </c>
      <c r="M5826" s="27">
        <v>0</v>
      </c>
      <c r="N5826" s="27">
        <v>0</v>
      </c>
      <c r="O5826" s="27">
        <v>0</v>
      </c>
      <c r="P5826" s="27">
        <v>336820000000</v>
      </c>
      <c r="Q5826" s="27">
        <v>395531066563.29602</v>
      </c>
      <c r="R5826" s="27">
        <v>0</v>
      </c>
      <c r="S5826" s="27">
        <v>1</v>
      </c>
      <c r="T5826" s="33">
        <v>0.69736071622307827</v>
      </c>
      <c r="U5826" s="27">
        <v>9617293074.6000004</v>
      </c>
      <c r="V5826" s="27">
        <v>1523877000</v>
      </c>
      <c r="W5826" s="27">
        <v>0</v>
      </c>
      <c r="X5826" s="27"/>
      <c r="Y5826" s="27"/>
      <c r="Z5826" s="27">
        <v>1</v>
      </c>
    </row>
    <row r="5827" spans="1:26">
      <c r="A5827" s="27">
        <v>1996</v>
      </c>
      <c r="B5827" t="s">
        <v>24</v>
      </c>
      <c r="C5827" s="27"/>
      <c r="D5827" s="27"/>
      <c r="E5827" s="27"/>
      <c r="F5827" s="27">
        <v>0</v>
      </c>
      <c r="G5827" s="27">
        <v>1</v>
      </c>
      <c r="H5827" s="27">
        <v>1</v>
      </c>
      <c r="I5827" s="27">
        <v>0</v>
      </c>
      <c r="J5827" s="27">
        <v>1</v>
      </c>
      <c r="K5827" s="27">
        <v>3</v>
      </c>
      <c r="L5827" s="27">
        <v>1</v>
      </c>
      <c r="M5827" s="27">
        <v>0</v>
      </c>
      <c r="N5827" s="27">
        <v>0</v>
      </c>
      <c r="O5827" s="27">
        <v>0</v>
      </c>
      <c r="P5827" s="27">
        <v>420966000000</v>
      </c>
      <c r="Q5827" s="27">
        <v>391719993756.82843</v>
      </c>
      <c r="R5827" s="27">
        <v>0</v>
      </c>
      <c r="S5827" s="27">
        <v>1</v>
      </c>
      <c r="T5827" s="33">
        <v>0.69966405838602452</v>
      </c>
      <c r="U5827" s="27">
        <v>12507607840.700001</v>
      </c>
      <c r="V5827" s="27">
        <v>2508965000</v>
      </c>
      <c r="W5827" s="27">
        <v>0</v>
      </c>
      <c r="X5827" s="27"/>
      <c r="Y5827" s="27"/>
      <c r="Z5827" s="27">
        <v>1</v>
      </c>
    </row>
    <row r="5828" spans="1:26">
      <c r="A5828" s="27">
        <v>1997</v>
      </c>
      <c r="B5828" t="s">
        <v>24</v>
      </c>
      <c r="C5828" s="27"/>
      <c r="D5828" s="27"/>
      <c r="E5828" s="27"/>
      <c r="F5828" s="27">
        <v>0</v>
      </c>
      <c r="G5828" s="27">
        <v>1</v>
      </c>
      <c r="H5828" s="27">
        <v>1</v>
      </c>
      <c r="I5828" s="27">
        <v>0</v>
      </c>
      <c r="J5828" s="27">
        <v>1</v>
      </c>
      <c r="K5828" s="27">
        <v>3</v>
      </c>
      <c r="L5828" s="27">
        <v>1</v>
      </c>
      <c r="M5828" s="27">
        <v>0</v>
      </c>
      <c r="N5828" s="27">
        <v>0</v>
      </c>
      <c r="O5828" s="27">
        <v>0</v>
      </c>
      <c r="P5828" s="27">
        <v>435112000000</v>
      </c>
      <c r="Q5828" s="27">
        <v>404926534140.01727</v>
      </c>
      <c r="R5828" s="27">
        <v>0</v>
      </c>
      <c r="S5828" s="27">
        <v>1</v>
      </c>
      <c r="T5828" s="33">
        <v>0.71538944173936525</v>
      </c>
      <c r="U5828" s="27">
        <v>13230629062.4</v>
      </c>
      <c r="V5828" s="27">
        <v>5053064000</v>
      </c>
      <c r="W5828" s="27">
        <v>0</v>
      </c>
      <c r="X5828" s="27"/>
      <c r="Y5828" s="27"/>
      <c r="Z5828" s="27">
        <v>1</v>
      </c>
    </row>
    <row r="5829" spans="1:26">
      <c r="A5829" s="27">
        <v>1998</v>
      </c>
      <c r="B5829" t="s">
        <v>24</v>
      </c>
      <c r="C5829" s="27"/>
      <c r="D5829" s="27"/>
      <c r="E5829" s="27"/>
      <c r="F5829" s="27">
        <v>0</v>
      </c>
      <c r="G5829" s="27">
        <v>1</v>
      </c>
      <c r="H5829" s="27">
        <v>1</v>
      </c>
      <c r="I5829" s="27">
        <v>0</v>
      </c>
      <c r="J5829" s="27">
        <v>1</v>
      </c>
      <c r="K5829" s="27">
        <v>3</v>
      </c>
      <c r="L5829" s="27">
        <v>1</v>
      </c>
      <c r="M5829" s="27">
        <v>0</v>
      </c>
      <c r="N5829" s="27">
        <v>0</v>
      </c>
      <c r="O5829" s="27">
        <v>0</v>
      </c>
      <c r="P5829" s="27">
        <v>291230000000</v>
      </c>
      <c r="Q5829" s="27">
        <v>270953116950.02576</v>
      </c>
      <c r="R5829" s="27">
        <v>0</v>
      </c>
      <c r="S5829" s="27">
        <v>1</v>
      </c>
      <c r="T5829" s="33">
        <v>0.63293736472878814</v>
      </c>
      <c r="U5829" s="27">
        <v>19335057150.400002</v>
      </c>
      <c r="V5829" s="27">
        <v>6336702000</v>
      </c>
      <c r="W5829" s="27">
        <v>0</v>
      </c>
      <c r="X5829" s="27"/>
      <c r="Y5829" s="27"/>
      <c r="Z5829" s="27">
        <v>1</v>
      </c>
    </row>
    <row r="5830" spans="1:26">
      <c r="A5830" s="27">
        <v>1999</v>
      </c>
      <c r="B5830" t="s">
        <v>24</v>
      </c>
      <c r="C5830" s="27"/>
      <c r="D5830" s="27"/>
      <c r="E5830" s="27"/>
      <c r="F5830" s="27">
        <v>0</v>
      </c>
      <c r="G5830" s="27">
        <v>1</v>
      </c>
      <c r="H5830" s="27">
        <v>1</v>
      </c>
      <c r="I5830" s="27">
        <v>0</v>
      </c>
      <c r="J5830" s="27">
        <v>1</v>
      </c>
      <c r="K5830" s="27">
        <v>3</v>
      </c>
      <c r="L5830" s="27">
        <v>1</v>
      </c>
      <c r="M5830" s="27">
        <v>0</v>
      </c>
      <c r="N5830" s="27">
        <v>0</v>
      </c>
      <c r="O5830" s="27">
        <v>0</v>
      </c>
      <c r="P5830" s="27">
        <v>210492000000</v>
      </c>
      <c r="Q5830" s="27">
        <v>195905767668.56213</v>
      </c>
      <c r="R5830" s="27">
        <v>0</v>
      </c>
      <c r="S5830" s="27">
        <v>1</v>
      </c>
      <c r="T5830" s="33">
        <v>0.59173831677950461</v>
      </c>
      <c r="U5830" s="27">
        <v>23022598081.099998</v>
      </c>
      <c r="V5830" s="27">
        <v>6706940000</v>
      </c>
      <c r="W5830" s="27">
        <v>0</v>
      </c>
      <c r="X5830" s="27"/>
      <c r="Y5830" s="27"/>
      <c r="Z5830" s="27">
        <v>1</v>
      </c>
    </row>
    <row r="5831" spans="1:26">
      <c r="A5831" s="27">
        <v>2000</v>
      </c>
      <c r="B5831" t="s">
        <v>24</v>
      </c>
      <c r="C5831" s="27">
        <v>0</v>
      </c>
      <c r="D5831" s="27">
        <v>0</v>
      </c>
      <c r="E5831" s="27">
        <v>0</v>
      </c>
      <c r="F5831" s="27">
        <v>0</v>
      </c>
      <c r="G5831" s="27">
        <v>1</v>
      </c>
      <c r="H5831" s="27">
        <v>1</v>
      </c>
      <c r="I5831" s="27">
        <v>0</v>
      </c>
      <c r="J5831" s="27">
        <v>1</v>
      </c>
      <c r="K5831" s="27">
        <v>3</v>
      </c>
      <c r="L5831" s="27">
        <v>1</v>
      </c>
      <c r="M5831" s="27">
        <v>1</v>
      </c>
      <c r="N5831" s="27">
        <v>0</v>
      </c>
      <c r="O5831" s="27">
        <v>0</v>
      </c>
      <c r="P5831" s="27">
        <v>279033000000</v>
      </c>
      <c r="Q5831" s="27">
        <v>259708496267.33026</v>
      </c>
      <c r="R5831" s="27">
        <v>0</v>
      </c>
      <c r="S5831" s="27">
        <v>1</v>
      </c>
      <c r="T5831" s="33">
        <v>0.62919927379193319</v>
      </c>
      <c r="U5831" s="27">
        <v>19002404990.900002</v>
      </c>
      <c r="V5831" s="27">
        <v>6843667000</v>
      </c>
      <c r="W5831" s="27">
        <v>0</v>
      </c>
      <c r="X5831" s="27"/>
      <c r="Y5831" s="27"/>
      <c r="Z5831" s="27">
        <v>1</v>
      </c>
    </row>
    <row r="5832" spans="1:26">
      <c r="A5832" s="27">
        <v>2001</v>
      </c>
      <c r="B5832" t="s">
        <v>24</v>
      </c>
      <c r="C5832" s="27">
        <v>0</v>
      </c>
      <c r="D5832" s="27">
        <v>0</v>
      </c>
      <c r="E5832" s="27">
        <v>0</v>
      </c>
      <c r="F5832" s="27">
        <v>0</v>
      </c>
      <c r="G5832" s="27">
        <v>1</v>
      </c>
      <c r="H5832" s="27">
        <v>1</v>
      </c>
      <c r="I5832" s="27">
        <v>0</v>
      </c>
      <c r="J5832" s="27">
        <v>1</v>
      </c>
      <c r="K5832" s="27">
        <v>3</v>
      </c>
      <c r="L5832" s="27">
        <v>1</v>
      </c>
      <c r="M5832" s="27">
        <v>1</v>
      </c>
      <c r="N5832" s="27">
        <v>0</v>
      </c>
      <c r="O5832" s="27">
        <v>0</v>
      </c>
      <c r="P5832" s="27">
        <v>329407000000</v>
      </c>
      <c r="Q5832" s="27">
        <v>306602673980.11652</v>
      </c>
      <c r="R5832" s="27">
        <v>0</v>
      </c>
      <c r="S5832" s="27">
        <v>1</v>
      </c>
      <c r="T5832" s="33">
        <v>0.61588871891054842</v>
      </c>
      <c r="U5832" s="27">
        <v>14561291370.799999</v>
      </c>
      <c r="V5832" s="27">
        <v>6745633000</v>
      </c>
      <c r="W5832" s="27">
        <v>0</v>
      </c>
      <c r="X5832" s="27"/>
      <c r="Y5832" s="27"/>
      <c r="Z5832" s="27">
        <v>1</v>
      </c>
    </row>
    <row r="5833" spans="1:26">
      <c r="A5833" s="27">
        <v>2002</v>
      </c>
      <c r="B5833" t="s">
        <v>24</v>
      </c>
      <c r="C5833" s="27">
        <v>0</v>
      </c>
      <c r="D5833" s="27">
        <v>0</v>
      </c>
      <c r="E5833" s="27">
        <v>0</v>
      </c>
      <c r="F5833" s="27">
        <v>0</v>
      </c>
      <c r="G5833" s="27">
        <v>1</v>
      </c>
      <c r="H5833" s="27">
        <v>1</v>
      </c>
      <c r="I5833" s="27">
        <v>0</v>
      </c>
      <c r="J5833" s="27">
        <v>1</v>
      </c>
      <c r="K5833" s="27">
        <v>3</v>
      </c>
      <c r="L5833" s="27">
        <v>1</v>
      </c>
      <c r="M5833" s="27">
        <v>1</v>
      </c>
      <c r="N5833" s="27">
        <v>0</v>
      </c>
      <c r="O5833" s="27">
        <v>0</v>
      </c>
      <c r="P5833" s="27">
        <v>371213000000</v>
      </c>
      <c r="Q5833" s="27">
        <v>345470494417.86279</v>
      </c>
      <c r="R5833" s="27">
        <v>0</v>
      </c>
      <c r="S5833" s="27">
        <v>1</v>
      </c>
      <c r="T5833" s="33">
        <v>0.62466195784303247</v>
      </c>
      <c r="U5833" s="27">
        <v>14192114345.200001</v>
      </c>
      <c r="V5833" s="27">
        <v>6598613000</v>
      </c>
      <c r="W5833" s="27">
        <v>0</v>
      </c>
      <c r="X5833" s="27"/>
      <c r="Y5833" s="27"/>
      <c r="Z5833" s="27">
        <v>1</v>
      </c>
    </row>
    <row r="5834" spans="1:26">
      <c r="A5834" s="27">
        <v>2003</v>
      </c>
      <c r="B5834" t="s">
        <v>24</v>
      </c>
      <c r="C5834" s="27">
        <v>0</v>
      </c>
      <c r="D5834" s="27">
        <v>0</v>
      </c>
      <c r="E5834" s="27">
        <v>0</v>
      </c>
      <c r="F5834" s="27">
        <v>0</v>
      </c>
      <c r="G5834" s="27">
        <v>1</v>
      </c>
      <c r="H5834" s="27">
        <v>1</v>
      </c>
      <c r="I5834" s="27">
        <v>0</v>
      </c>
      <c r="J5834" s="27">
        <v>1</v>
      </c>
      <c r="K5834" s="27">
        <v>3</v>
      </c>
      <c r="L5834" s="27">
        <v>1</v>
      </c>
      <c r="M5834" s="27">
        <v>1</v>
      </c>
      <c r="N5834" s="27">
        <v>0</v>
      </c>
      <c r="O5834" s="27">
        <v>0</v>
      </c>
      <c r="P5834" s="27">
        <v>462332000000</v>
      </c>
      <c r="Q5834" s="27">
        <v>430347770733.15521</v>
      </c>
      <c r="R5834" s="27">
        <v>0</v>
      </c>
      <c r="S5834" s="27">
        <v>1</v>
      </c>
      <c r="T5834" s="33">
        <v>0.61793375018798091</v>
      </c>
      <c r="U5834" s="27">
        <v>13497061899.1</v>
      </c>
      <c r="V5834" s="27">
        <v>6289172000</v>
      </c>
      <c r="W5834" s="27">
        <v>0</v>
      </c>
      <c r="X5834" s="27"/>
      <c r="Y5834" s="27"/>
      <c r="Z5834" s="27">
        <v>1</v>
      </c>
    </row>
    <row r="5835" spans="1:26">
      <c r="A5835" s="27">
        <v>2004</v>
      </c>
      <c r="B5835" t="s">
        <v>24</v>
      </c>
      <c r="C5835" s="27">
        <v>0</v>
      </c>
      <c r="D5835" s="27">
        <v>0</v>
      </c>
      <c r="E5835" s="27">
        <v>0</v>
      </c>
      <c r="F5835" s="27">
        <v>1308196.25</v>
      </c>
      <c r="G5835" s="27">
        <v>1</v>
      </c>
      <c r="H5835" s="27">
        <v>1</v>
      </c>
      <c r="I5835" s="27">
        <v>0</v>
      </c>
      <c r="J5835" s="27">
        <v>1</v>
      </c>
      <c r="K5835" s="27">
        <v>3</v>
      </c>
      <c r="L5835" s="27">
        <v>1</v>
      </c>
      <c r="M5835" s="27">
        <v>1</v>
      </c>
      <c r="N5835" s="27">
        <v>0</v>
      </c>
      <c r="O5835" s="27">
        <v>0</v>
      </c>
      <c r="P5835" s="27">
        <v>634944000000</v>
      </c>
      <c r="Q5835" s="27">
        <v>591016690742.93652</v>
      </c>
      <c r="R5835" s="27">
        <v>1</v>
      </c>
      <c r="S5835" s="27">
        <v>1</v>
      </c>
      <c r="T5835" s="33">
        <v>0.67108711240801089</v>
      </c>
      <c r="U5835" s="27">
        <v>12370613856.9</v>
      </c>
      <c r="V5835" s="27">
        <v>5743457000</v>
      </c>
      <c r="W5835" s="27">
        <v>0</v>
      </c>
      <c r="X5835" s="27"/>
      <c r="Y5835" s="27"/>
      <c r="Z5835" s="27">
        <v>1</v>
      </c>
    </row>
    <row r="5836" spans="1:26">
      <c r="A5836" s="27">
        <v>2005</v>
      </c>
      <c r="B5836" t="s">
        <v>24</v>
      </c>
      <c r="C5836" s="27">
        <v>6312000000</v>
      </c>
      <c r="D5836" s="27">
        <v>1578000000</v>
      </c>
      <c r="E5836" s="27">
        <v>6312000000</v>
      </c>
      <c r="F5836" s="27">
        <v>6312000000</v>
      </c>
      <c r="G5836" s="27">
        <v>1</v>
      </c>
      <c r="H5836" s="27">
        <v>1</v>
      </c>
      <c r="I5836" s="27">
        <v>0</v>
      </c>
      <c r="J5836" s="27">
        <v>1</v>
      </c>
      <c r="K5836" s="27">
        <v>3</v>
      </c>
      <c r="L5836" s="27">
        <v>1</v>
      </c>
      <c r="M5836" s="27">
        <v>1</v>
      </c>
      <c r="N5836" s="27">
        <v>0</v>
      </c>
      <c r="O5836" s="27">
        <v>0</v>
      </c>
      <c r="P5836" s="27">
        <v>820568000000</v>
      </c>
      <c r="Q5836" s="27">
        <v>764017107993.34607</v>
      </c>
      <c r="R5836" s="27">
        <v>1</v>
      </c>
      <c r="S5836" s="27">
        <v>1</v>
      </c>
      <c r="T5836" s="33">
        <v>0.69599608558540027</v>
      </c>
      <c r="U5836" s="27">
        <v>8106537259.1999998</v>
      </c>
      <c r="V5836" s="27">
        <v>5091359000</v>
      </c>
      <c r="W5836" s="27">
        <v>0</v>
      </c>
      <c r="X5836" s="27"/>
      <c r="Y5836" s="27"/>
      <c r="Z5836" s="27">
        <v>1</v>
      </c>
    </row>
    <row r="5837" spans="1:26">
      <c r="A5837" s="27">
        <v>2006</v>
      </c>
      <c r="B5837" t="s">
        <v>24</v>
      </c>
      <c r="C5837" s="27">
        <v>6312000000</v>
      </c>
      <c r="D5837" s="27">
        <v>3156000000</v>
      </c>
      <c r="E5837" s="27">
        <v>6312000000</v>
      </c>
      <c r="F5837" s="27">
        <v>0</v>
      </c>
      <c r="G5837" s="27">
        <v>1</v>
      </c>
      <c r="H5837" s="27">
        <v>1</v>
      </c>
      <c r="I5837" s="27">
        <v>0</v>
      </c>
      <c r="J5837" s="27">
        <v>1</v>
      </c>
      <c r="K5837" s="27">
        <v>3</v>
      </c>
      <c r="L5837" s="27">
        <v>1</v>
      </c>
      <c r="M5837" s="27">
        <v>1</v>
      </c>
      <c r="N5837" s="27">
        <v>0</v>
      </c>
      <c r="O5837" s="27">
        <v>0</v>
      </c>
      <c r="P5837" s="27">
        <v>1063640000000.0001</v>
      </c>
      <c r="Q5837" s="27">
        <v>989930542278.68408</v>
      </c>
      <c r="R5837" s="27">
        <v>1</v>
      </c>
      <c r="S5837" s="27">
        <v>1</v>
      </c>
      <c r="T5837" s="33">
        <v>0.83568345932575372</v>
      </c>
      <c r="U5837" s="27">
        <v>8532674830.3000002</v>
      </c>
      <c r="V5837" s="27">
        <v>4758913000</v>
      </c>
      <c r="W5837" s="27">
        <v>0</v>
      </c>
      <c r="X5837" s="27"/>
      <c r="Y5837" s="27"/>
      <c r="Z5837" s="27">
        <v>1</v>
      </c>
    </row>
    <row r="5838" spans="1:26">
      <c r="A5838" s="27">
        <v>2007</v>
      </c>
      <c r="B5838" t="s">
        <v>24</v>
      </c>
      <c r="C5838" s="27">
        <v>6312000000</v>
      </c>
      <c r="D5838" s="27">
        <v>4733999744</v>
      </c>
      <c r="E5838" s="27">
        <v>6312000000</v>
      </c>
      <c r="F5838" s="27">
        <v>0</v>
      </c>
      <c r="G5838" s="27">
        <v>1</v>
      </c>
      <c r="H5838" s="27">
        <v>1</v>
      </c>
      <c r="I5838" s="27">
        <v>0</v>
      </c>
      <c r="J5838" s="27">
        <v>1</v>
      </c>
      <c r="K5838" s="27">
        <v>3</v>
      </c>
      <c r="L5838" s="27">
        <v>1</v>
      </c>
      <c r="M5838" s="27">
        <v>1</v>
      </c>
      <c r="N5838" s="27">
        <v>0</v>
      </c>
      <c r="O5838" s="27">
        <v>0</v>
      </c>
      <c r="P5838" s="27">
        <v>1396475000000</v>
      </c>
      <c r="Q5838" s="27">
        <v>1299705764824.4817</v>
      </c>
      <c r="R5838" s="27">
        <v>1</v>
      </c>
      <c r="S5838" s="27">
        <v>1</v>
      </c>
      <c r="T5838" s="33">
        <v>0.90473952627382648</v>
      </c>
      <c r="U5838" s="27">
        <v>8962866011.2000008</v>
      </c>
      <c r="V5838" s="27">
        <v>4291763000</v>
      </c>
      <c r="W5838" s="27">
        <v>0</v>
      </c>
      <c r="X5838" s="27"/>
      <c r="Y5838" s="27"/>
      <c r="Z5838" s="27">
        <v>1</v>
      </c>
    </row>
    <row r="5839" spans="1:26">
      <c r="A5839" s="27">
        <v>2008</v>
      </c>
      <c r="B5839" t="s">
        <v>24</v>
      </c>
      <c r="C5839" s="27">
        <v>6330500000</v>
      </c>
      <c r="D5839" s="27">
        <v>6315700000</v>
      </c>
      <c r="E5839" s="27">
        <v>6330500000</v>
      </c>
      <c r="F5839" s="27">
        <v>18500000</v>
      </c>
      <c r="G5839" s="27">
        <v>1</v>
      </c>
      <c r="H5839" s="27">
        <v>1</v>
      </c>
      <c r="I5839" s="27">
        <v>0</v>
      </c>
      <c r="J5839" s="27">
        <v>1</v>
      </c>
      <c r="K5839" s="27">
        <v>3</v>
      </c>
      <c r="L5839" s="27">
        <v>1</v>
      </c>
      <c r="M5839" s="27">
        <v>1</v>
      </c>
      <c r="N5839" s="27">
        <v>0</v>
      </c>
      <c r="O5839" s="27">
        <v>0</v>
      </c>
      <c r="P5839" s="27">
        <v>1784514000000</v>
      </c>
      <c r="Q5839" s="27">
        <v>1660846387626.0032</v>
      </c>
      <c r="R5839" s="27">
        <v>1</v>
      </c>
      <c r="S5839" s="27">
        <v>1</v>
      </c>
      <c r="T5839" s="33">
        <v>0.91944034308119871</v>
      </c>
      <c r="U5839" s="27">
        <v>8736107344.5</v>
      </c>
      <c r="V5839" s="27">
        <v>3850971000</v>
      </c>
      <c r="W5839" s="27">
        <v>0</v>
      </c>
      <c r="X5839" s="27"/>
      <c r="Y5839" s="27"/>
      <c r="Z5839" s="27">
        <v>1</v>
      </c>
    </row>
    <row r="5840" spans="1:26">
      <c r="A5840" s="27">
        <v>2009</v>
      </c>
      <c r="B5840" t="s">
        <v>24</v>
      </c>
      <c r="C5840" s="27">
        <v>32463500512</v>
      </c>
      <c r="D5840" s="27">
        <v>11571000000</v>
      </c>
      <c r="E5840" s="27">
        <v>32463500512</v>
      </c>
      <c r="F5840" s="27">
        <v>26133000000</v>
      </c>
      <c r="G5840" s="27">
        <v>1</v>
      </c>
      <c r="H5840" s="27">
        <v>1</v>
      </c>
      <c r="I5840" s="27">
        <v>0</v>
      </c>
      <c r="J5840" s="27">
        <v>1</v>
      </c>
      <c r="K5840" s="27">
        <v>3</v>
      </c>
      <c r="L5840" s="27">
        <v>1</v>
      </c>
      <c r="M5840" s="27">
        <v>1</v>
      </c>
      <c r="N5840" s="27">
        <v>0</v>
      </c>
      <c r="O5840" s="27">
        <v>0</v>
      </c>
      <c r="P5840" s="27">
        <v>1313681000000</v>
      </c>
      <c r="Q5840" s="27">
        <v>1222644282200.4824</v>
      </c>
      <c r="R5840" s="27">
        <v>1</v>
      </c>
      <c r="S5840" s="27">
        <v>1</v>
      </c>
      <c r="T5840" s="33">
        <v>0.81595367947064712</v>
      </c>
      <c r="U5840" s="27">
        <v>8891628171</v>
      </c>
      <c r="V5840" s="27">
        <v>3210674000</v>
      </c>
      <c r="W5840" s="27">
        <v>0</v>
      </c>
      <c r="X5840" s="27"/>
      <c r="Y5840" s="27"/>
      <c r="Z5840" s="27">
        <v>1</v>
      </c>
    </row>
    <row r="5841" spans="1:26">
      <c r="A5841" s="27">
        <v>2010</v>
      </c>
      <c r="B5841" t="s">
        <v>24</v>
      </c>
      <c r="C5841" s="27">
        <v>29428833851</v>
      </c>
      <c r="D5841" s="27">
        <v>13791633339</v>
      </c>
      <c r="E5841" s="27">
        <v>29428833851</v>
      </c>
      <c r="F5841" s="27">
        <v>0</v>
      </c>
      <c r="G5841" s="27">
        <v>1</v>
      </c>
      <c r="H5841" s="27">
        <v>1</v>
      </c>
      <c r="I5841" s="27">
        <v>0</v>
      </c>
      <c r="J5841" s="27">
        <v>1</v>
      </c>
      <c r="K5841" s="27">
        <v>3</v>
      </c>
      <c r="L5841" s="27">
        <v>1</v>
      </c>
      <c r="M5841" s="27">
        <v>1</v>
      </c>
      <c r="N5841" s="27">
        <v>0</v>
      </c>
      <c r="O5841" s="27">
        <v>0</v>
      </c>
      <c r="P5841" s="27">
        <v>1638463000000</v>
      </c>
      <c r="Q5841" s="27">
        <v>1524917468442.6023</v>
      </c>
      <c r="R5841" s="27">
        <v>1</v>
      </c>
      <c r="S5841" s="27">
        <v>1</v>
      </c>
      <c r="T5841" s="33">
        <v>1.0070075781651076</v>
      </c>
      <c r="U5841" s="27">
        <v>8734746111.8999996</v>
      </c>
      <c r="V5841" s="27">
        <v>2618311000</v>
      </c>
      <c r="W5841" s="27">
        <v>0</v>
      </c>
      <c r="X5841" s="27"/>
      <c r="Y5841" s="27"/>
      <c r="Z5841" s="27">
        <v>1</v>
      </c>
    </row>
    <row r="5842" spans="1:26">
      <c r="A5842" s="27">
        <v>2011</v>
      </c>
      <c r="B5842" t="s">
        <v>24</v>
      </c>
      <c r="C5842" s="27">
        <v>26394167173</v>
      </c>
      <c r="D5842" s="27">
        <v>16012266149</v>
      </c>
      <c r="E5842" s="27">
        <v>26394167173</v>
      </c>
      <c r="F5842" s="27">
        <v>0</v>
      </c>
      <c r="G5842" s="27">
        <v>1</v>
      </c>
      <c r="H5842" s="27">
        <v>1</v>
      </c>
      <c r="I5842" s="27">
        <v>0</v>
      </c>
      <c r="J5842" s="27">
        <v>1</v>
      </c>
      <c r="K5842" s="27">
        <v>3</v>
      </c>
      <c r="L5842" s="27">
        <v>1</v>
      </c>
      <c r="M5842" s="27">
        <v>1</v>
      </c>
      <c r="N5842" s="27">
        <v>0</v>
      </c>
      <c r="O5842" s="27">
        <v>0</v>
      </c>
      <c r="P5842" s="27">
        <v>2051657000000.0002</v>
      </c>
      <c r="Q5842" s="27">
        <v>2051661732059.4678</v>
      </c>
      <c r="R5842" s="27">
        <v>1</v>
      </c>
      <c r="S5842" s="27">
        <v>1</v>
      </c>
      <c r="T5842" s="33">
        <v>1.116808011796752</v>
      </c>
      <c r="U5842" s="27">
        <v>8707748331.6000004</v>
      </c>
      <c r="V5842" s="27">
        <v>2066955000</v>
      </c>
      <c r="W5842" s="27">
        <v>0</v>
      </c>
      <c r="X5842" s="27"/>
      <c r="Y5842" s="27"/>
      <c r="Z5842" s="27">
        <v>1</v>
      </c>
    </row>
    <row r="5843" spans="1:26">
      <c r="A5843" s="27">
        <v>2012</v>
      </c>
      <c r="B5843" t="s">
        <v>24</v>
      </c>
      <c r="C5843" s="27">
        <v>26359500512</v>
      </c>
      <c r="D5843" s="27">
        <v>21232900000</v>
      </c>
      <c r="E5843" s="27">
        <v>26359500512</v>
      </c>
      <c r="F5843" s="27">
        <v>0</v>
      </c>
      <c r="G5843" s="27">
        <v>1</v>
      </c>
      <c r="H5843" s="27">
        <v>1</v>
      </c>
      <c r="I5843" s="27">
        <v>0</v>
      </c>
      <c r="J5843" s="27">
        <v>1</v>
      </c>
      <c r="K5843" s="27">
        <v>3</v>
      </c>
      <c r="L5843" s="27">
        <v>1</v>
      </c>
      <c r="M5843" s="27">
        <v>1</v>
      </c>
      <c r="N5843" s="27">
        <v>0</v>
      </c>
      <c r="O5843" s="27">
        <v>0</v>
      </c>
      <c r="P5843" s="27">
        <v>2210255000000</v>
      </c>
      <c r="Q5843" s="27">
        <v>2210256976944.7437</v>
      </c>
      <c r="R5843" s="27">
        <v>1</v>
      </c>
      <c r="S5843" s="27">
        <v>1</v>
      </c>
      <c r="T5843" s="33">
        <v>0.99562684078172081</v>
      </c>
      <c r="U5843" s="27">
        <v>8717106805.8999996</v>
      </c>
      <c r="V5843" s="27">
        <v>1609894000</v>
      </c>
      <c r="W5843" s="27">
        <v>0</v>
      </c>
      <c r="X5843" s="27"/>
      <c r="Y5843" s="27"/>
      <c r="Z5843" s="27">
        <v>1</v>
      </c>
    </row>
    <row r="5844" spans="1:26">
      <c r="A5844" s="27">
        <v>2013</v>
      </c>
      <c r="B5844" t="s">
        <v>24</v>
      </c>
      <c r="C5844" s="27">
        <v>28324833834.5</v>
      </c>
      <c r="D5844" s="27">
        <v>26824833834.5</v>
      </c>
      <c r="E5844" s="27">
        <v>26324833834.5</v>
      </c>
      <c r="F5844" s="27">
        <v>2000000000</v>
      </c>
      <c r="G5844" s="27">
        <v>1</v>
      </c>
      <c r="H5844" s="27">
        <v>1</v>
      </c>
      <c r="I5844" s="27">
        <v>0</v>
      </c>
      <c r="J5844" s="27">
        <v>1</v>
      </c>
      <c r="K5844" s="27">
        <v>3</v>
      </c>
      <c r="L5844" s="27">
        <v>1</v>
      </c>
      <c r="M5844" s="27">
        <v>1</v>
      </c>
      <c r="N5844" s="27">
        <v>0</v>
      </c>
      <c r="O5844" s="27">
        <v>0</v>
      </c>
      <c r="P5844" s="27">
        <v>2297125000000</v>
      </c>
      <c r="Q5844" s="27">
        <v>2297128039058.1616</v>
      </c>
      <c r="R5844" s="27">
        <v>1</v>
      </c>
      <c r="S5844" s="27">
        <v>1</v>
      </c>
      <c r="T5844" s="33">
        <v>0.99710818219516861</v>
      </c>
      <c r="U5844" s="27">
        <v>8734575957.7999992</v>
      </c>
      <c r="V5844" s="27">
        <v>1203869000</v>
      </c>
      <c r="W5844" s="27">
        <v>0</v>
      </c>
      <c r="X5844" s="27"/>
      <c r="Y5844" s="27"/>
      <c r="Z5844" s="27">
        <v>1</v>
      </c>
    </row>
    <row r="5845" spans="1:26">
      <c r="A5845" s="27">
        <v>2014</v>
      </c>
      <c r="B5845" t="s">
        <v>24</v>
      </c>
      <c r="C5845" s="27">
        <v>48233378287</v>
      </c>
      <c r="D5845" s="27">
        <v>32233378287</v>
      </c>
      <c r="E5845" s="27">
        <v>46233378287</v>
      </c>
      <c r="F5845" s="27">
        <v>20000000000</v>
      </c>
      <c r="G5845" s="27">
        <v>1</v>
      </c>
      <c r="H5845" s="27">
        <v>1</v>
      </c>
      <c r="I5845" s="27">
        <v>0</v>
      </c>
      <c r="J5845" s="27">
        <v>1</v>
      </c>
      <c r="K5845" s="27">
        <v>3</v>
      </c>
      <c r="L5845" s="27">
        <v>1</v>
      </c>
      <c r="M5845" s="27">
        <v>1</v>
      </c>
      <c r="N5845" s="27">
        <v>0</v>
      </c>
      <c r="O5845" s="27">
        <v>0</v>
      </c>
      <c r="P5845" s="27">
        <v>2063663000000</v>
      </c>
      <c r="Q5845" s="27">
        <v>2063662665172.5146</v>
      </c>
      <c r="R5845" s="27">
        <v>1</v>
      </c>
      <c r="S5845" s="27">
        <v>1</v>
      </c>
      <c r="T5845" s="33">
        <v>0.96696016921402161</v>
      </c>
      <c r="U5845" s="27">
        <v>8217364904.3999996</v>
      </c>
      <c r="V5845" s="27">
        <v>876048000</v>
      </c>
      <c r="W5845" s="27">
        <v>0</v>
      </c>
      <c r="X5845" s="27"/>
      <c r="Y5845" s="27"/>
      <c r="Z5845" s="27">
        <v>1</v>
      </c>
    </row>
    <row r="5846" spans="1:26">
      <c r="A5846" s="27">
        <v>2015</v>
      </c>
      <c r="B5846" t="s">
        <v>24</v>
      </c>
      <c r="C5846" s="27">
        <v>61433055724.75</v>
      </c>
      <c r="D5846" s="27">
        <v>39683055340.75</v>
      </c>
      <c r="E5846" s="27">
        <v>59433055724.75</v>
      </c>
      <c r="F5846" s="27">
        <v>15000000512</v>
      </c>
      <c r="G5846" s="27">
        <v>1</v>
      </c>
      <c r="H5846" s="27">
        <v>1</v>
      </c>
      <c r="I5846" s="27">
        <v>0</v>
      </c>
      <c r="J5846" s="27">
        <v>1</v>
      </c>
      <c r="K5846" s="27">
        <v>3</v>
      </c>
      <c r="L5846" s="27">
        <v>1</v>
      </c>
      <c r="M5846" s="27">
        <v>1</v>
      </c>
      <c r="N5846" s="27">
        <v>0</v>
      </c>
      <c r="O5846" s="27">
        <v>0</v>
      </c>
      <c r="P5846" s="27">
        <v>1368402000000</v>
      </c>
      <c r="Q5846" s="27">
        <v>1368400705490.7012</v>
      </c>
      <c r="R5846" s="27">
        <v>1</v>
      </c>
      <c r="S5846" s="27">
        <v>1</v>
      </c>
      <c r="T5846" s="33">
        <v>0.821813335342235</v>
      </c>
      <c r="U5846" s="27">
        <v>7859587571.1999998</v>
      </c>
      <c r="V5846" s="27">
        <v>730681000</v>
      </c>
      <c r="W5846" s="27">
        <v>0</v>
      </c>
      <c r="X5846" s="27"/>
      <c r="Y5846" s="27"/>
      <c r="Z5846" s="27">
        <v>1</v>
      </c>
    </row>
    <row r="5847" spans="1:26">
      <c r="A5847" s="27">
        <v>2016</v>
      </c>
      <c r="B5847" t="s">
        <v>24</v>
      </c>
      <c r="C5847" s="27">
        <v>72732733178.5</v>
      </c>
      <c r="D5847" s="27">
        <v>50407733818.5</v>
      </c>
      <c r="E5847" s="27">
        <v>70732733178.5</v>
      </c>
      <c r="F5847" s="27">
        <v>13099999488</v>
      </c>
      <c r="G5847" s="27">
        <v>1</v>
      </c>
      <c r="H5847" s="27">
        <v>1</v>
      </c>
      <c r="I5847" s="27">
        <v>0</v>
      </c>
      <c r="J5847" s="27">
        <v>1</v>
      </c>
      <c r="K5847" s="27">
        <v>3</v>
      </c>
      <c r="L5847" s="27">
        <v>1</v>
      </c>
      <c r="M5847" s="27">
        <v>1</v>
      </c>
      <c r="N5847" s="27">
        <v>0</v>
      </c>
      <c r="O5847" s="27">
        <v>0</v>
      </c>
      <c r="P5847" s="27">
        <v>1284727000000</v>
      </c>
      <c r="Q5847" s="27">
        <v>1284727602174.304</v>
      </c>
      <c r="R5847" s="27">
        <v>1</v>
      </c>
      <c r="S5847" s="27">
        <v>1</v>
      </c>
      <c r="T5847" s="33">
        <v>0.86004996979414983</v>
      </c>
      <c r="U5847" s="27">
        <v>7624774927</v>
      </c>
      <c r="V5847" s="27">
        <v>646060000</v>
      </c>
      <c r="W5847" s="27">
        <v>0</v>
      </c>
      <c r="X5847" s="27"/>
      <c r="Y5847" s="27"/>
      <c r="Z5847" s="27">
        <v>1</v>
      </c>
    </row>
    <row r="5848" spans="1:26">
      <c r="A5848" s="27">
        <v>2017</v>
      </c>
      <c r="B5848" t="s">
        <v>24</v>
      </c>
      <c r="C5848" s="27">
        <v>72132411119</v>
      </c>
      <c r="D5848" s="27">
        <v>60932410735</v>
      </c>
      <c r="E5848" s="27">
        <v>68932411119</v>
      </c>
      <c r="F5848" s="27">
        <v>1200000000</v>
      </c>
      <c r="G5848" s="27">
        <v>1</v>
      </c>
      <c r="H5848" s="27">
        <v>1</v>
      </c>
      <c r="I5848" s="27">
        <v>0</v>
      </c>
      <c r="J5848" s="27">
        <v>1</v>
      </c>
      <c r="K5848" s="27">
        <v>3</v>
      </c>
      <c r="L5848" s="27">
        <v>1</v>
      </c>
      <c r="M5848" s="27">
        <v>1</v>
      </c>
      <c r="N5848" s="27">
        <v>0</v>
      </c>
      <c r="O5848" s="27">
        <v>0</v>
      </c>
      <c r="P5848" s="27">
        <v>1577525000000</v>
      </c>
      <c r="Q5848" s="27">
        <v>1577524145962.854</v>
      </c>
      <c r="R5848" s="27">
        <v>1</v>
      </c>
      <c r="S5848" s="27">
        <v>1</v>
      </c>
      <c r="T5848" s="33">
        <v>0.90809244833766045</v>
      </c>
      <c r="U5848" s="27">
        <v>8077408816.1999998</v>
      </c>
      <c r="V5848" s="27">
        <v>550993000</v>
      </c>
      <c r="W5848" s="27">
        <v>0</v>
      </c>
      <c r="X5848" s="27"/>
      <c r="Y5848" s="27"/>
      <c r="Z5848" s="27">
        <v>1</v>
      </c>
    </row>
    <row r="5849" spans="1:26">
      <c r="A5849" s="27">
        <v>1962</v>
      </c>
      <c r="B5849" t="s">
        <v>63</v>
      </c>
      <c r="C5849" s="27"/>
      <c r="D5849" s="27"/>
      <c r="E5849" s="27"/>
      <c r="F5849" s="27">
        <v>0</v>
      </c>
      <c r="G5849" s="27">
        <v>0</v>
      </c>
      <c r="H5849" s="27">
        <v>0</v>
      </c>
      <c r="I5849" s="27">
        <v>1</v>
      </c>
      <c r="J5849" s="27">
        <v>0</v>
      </c>
      <c r="K5849" s="27">
        <v>4</v>
      </c>
      <c r="L5849" s="27">
        <v>1</v>
      </c>
      <c r="M5849" s="27">
        <v>0</v>
      </c>
      <c r="N5849" s="27">
        <v>0</v>
      </c>
      <c r="O5849" s="27">
        <v>0</v>
      </c>
      <c r="P5849" s="27"/>
      <c r="Q5849" s="27">
        <v>125000008</v>
      </c>
      <c r="R5849" s="27">
        <v>0</v>
      </c>
      <c r="S5849" s="27">
        <v>1</v>
      </c>
      <c r="T5849" s="33">
        <v>0.97699079984331827</v>
      </c>
      <c r="U5849" s="27"/>
      <c r="V5849" s="27"/>
      <c r="W5849" s="27"/>
      <c r="X5849" s="27"/>
      <c r="Y5849" s="27"/>
      <c r="Z5849" s="27">
        <v>1</v>
      </c>
    </row>
    <row r="5850" spans="1:26">
      <c r="A5850" s="27">
        <v>1963</v>
      </c>
      <c r="B5850" t="s">
        <v>63</v>
      </c>
      <c r="C5850" s="27"/>
      <c r="D5850" s="27"/>
      <c r="E5850" s="27"/>
      <c r="F5850" s="27">
        <v>0</v>
      </c>
      <c r="G5850" s="27">
        <v>0</v>
      </c>
      <c r="H5850" s="27">
        <v>0</v>
      </c>
      <c r="I5850" s="27">
        <v>1</v>
      </c>
      <c r="J5850" s="27">
        <v>0</v>
      </c>
      <c r="K5850" s="27">
        <v>4</v>
      </c>
      <c r="L5850" s="27">
        <v>1</v>
      </c>
      <c r="M5850" s="27">
        <v>0</v>
      </c>
      <c r="N5850" s="27">
        <v>0</v>
      </c>
      <c r="O5850" s="27">
        <v>0</v>
      </c>
      <c r="P5850" s="27"/>
      <c r="Q5850" s="27">
        <v>128000000</v>
      </c>
      <c r="R5850" s="27">
        <v>0</v>
      </c>
      <c r="S5850" s="27">
        <v>1</v>
      </c>
      <c r="T5850" s="33">
        <v>0.98866747285419376</v>
      </c>
      <c r="U5850" s="27"/>
      <c r="V5850" s="27"/>
      <c r="W5850" s="27"/>
      <c r="X5850" s="27"/>
      <c r="Y5850" s="27"/>
      <c r="Z5850" s="27">
        <v>1</v>
      </c>
    </row>
    <row r="5851" spans="1:26">
      <c r="A5851" s="27">
        <v>1964</v>
      </c>
      <c r="B5851" t="s">
        <v>63</v>
      </c>
      <c r="C5851" s="27"/>
      <c r="D5851" s="27"/>
      <c r="E5851" s="27"/>
      <c r="F5851" s="27">
        <v>0</v>
      </c>
      <c r="G5851" s="27">
        <v>0</v>
      </c>
      <c r="H5851" s="27">
        <v>0</v>
      </c>
      <c r="I5851" s="27">
        <v>1</v>
      </c>
      <c r="J5851" s="27">
        <v>0</v>
      </c>
      <c r="K5851" s="27">
        <v>4</v>
      </c>
      <c r="L5851" s="27">
        <v>1</v>
      </c>
      <c r="M5851" s="27">
        <v>0</v>
      </c>
      <c r="N5851" s="27">
        <v>0</v>
      </c>
      <c r="O5851" s="27">
        <v>0</v>
      </c>
      <c r="P5851" s="27"/>
      <c r="Q5851" s="27">
        <v>129999994</v>
      </c>
      <c r="R5851" s="27">
        <v>0</v>
      </c>
      <c r="S5851" s="27">
        <v>1</v>
      </c>
      <c r="T5851" s="33">
        <v>1.0337554660061781</v>
      </c>
      <c r="U5851" s="27"/>
      <c r="V5851" s="27"/>
      <c r="W5851" s="27"/>
      <c r="X5851" s="27"/>
      <c r="Y5851" s="27"/>
      <c r="Z5851" s="27">
        <v>1</v>
      </c>
    </row>
    <row r="5852" spans="1:26">
      <c r="A5852" s="27">
        <v>1965</v>
      </c>
      <c r="B5852" t="s">
        <v>63</v>
      </c>
      <c r="C5852" s="27"/>
      <c r="D5852" s="27"/>
      <c r="E5852" s="27"/>
      <c r="F5852" s="27">
        <v>0</v>
      </c>
      <c r="G5852" s="27">
        <v>0</v>
      </c>
      <c r="H5852" s="27">
        <v>0</v>
      </c>
      <c r="I5852" s="27">
        <v>1</v>
      </c>
      <c r="J5852" s="27">
        <v>0</v>
      </c>
      <c r="K5852" s="27">
        <v>4</v>
      </c>
      <c r="L5852" s="27">
        <v>1</v>
      </c>
      <c r="M5852" s="27">
        <v>0</v>
      </c>
      <c r="N5852" s="27">
        <v>0</v>
      </c>
      <c r="O5852" s="27">
        <v>0</v>
      </c>
      <c r="P5852" s="27"/>
      <c r="Q5852" s="27">
        <v>148799980</v>
      </c>
      <c r="R5852" s="27">
        <v>0</v>
      </c>
      <c r="S5852" s="27">
        <v>1</v>
      </c>
      <c r="T5852" s="33">
        <v>1.0227515959565798</v>
      </c>
      <c r="U5852" s="27"/>
      <c r="V5852" s="27"/>
      <c r="W5852" s="27"/>
      <c r="X5852" s="27"/>
      <c r="Y5852" s="27"/>
      <c r="Z5852" s="27">
        <v>1</v>
      </c>
    </row>
    <row r="5853" spans="1:26">
      <c r="A5853" s="27">
        <v>1966</v>
      </c>
      <c r="B5853" t="s">
        <v>63</v>
      </c>
      <c r="C5853" s="27"/>
      <c r="D5853" s="27"/>
      <c r="E5853" s="27"/>
      <c r="F5853" s="27">
        <v>0</v>
      </c>
      <c r="G5853" s="27">
        <v>0</v>
      </c>
      <c r="H5853" s="27">
        <v>0</v>
      </c>
      <c r="I5853" s="27">
        <v>1</v>
      </c>
      <c r="J5853" s="27">
        <v>0</v>
      </c>
      <c r="K5853" s="27">
        <v>4</v>
      </c>
      <c r="L5853" s="27">
        <v>1</v>
      </c>
      <c r="M5853" s="27">
        <v>0</v>
      </c>
      <c r="N5853" s="27">
        <v>0</v>
      </c>
      <c r="O5853" s="27">
        <v>0</v>
      </c>
      <c r="P5853" s="27"/>
      <c r="Q5853" s="27">
        <v>124525702.85714285</v>
      </c>
      <c r="R5853" s="27">
        <v>0</v>
      </c>
      <c r="S5853" s="27">
        <v>1</v>
      </c>
      <c r="T5853" s="33">
        <v>1.060453919000093</v>
      </c>
      <c r="U5853" s="27"/>
      <c r="V5853" s="27"/>
      <c r="W5853" s="27"/>
      <c r="X5853" s="27"/>
      <c r="Y5853" s="27"/>
      <c r="Z5853" s="27">
        <v>1</v>
      </c>
    </row>
    <row r="5854" spans="1:26">
      <c r="A5854" s="27">
        <v>1967</v>
      </c>
      <c r="B5854" t="s">
        <v>63</v>
      </c>
      <c r="C5854" s="27"/>
      <c r="D5854" s="27"/>
      <c r="E5854" s="27"/>
      <c r="F5854" s="27">
        <v>0</v>
      </c>
      <c r="G5854" s="27">
        <v>0</v>
      </c>
      <c r="H5854" s="27">
        <v>0</v>
      </c>
      <c r="I5854" s="27">
        <v>1</v>
      </c>
      <c r="J5854" s="27">
        <v>0</v>
      </c>
      <c r="K5854" s="27">
        <v>4</v>
      </c>
      <c r="L5854" s="27">
        <v>1</v>
      </c>
      <c r="M5854" s="27">
        <v>0</v>
      </c>
      <c r="N5854" s="27">
        <v>0</v>
      </c>
      <c r="O5854" s="27">
        <v>0</v>
      </c>
      <c r="P5854" s="27"/>
      <c r="Q5854" s="27">
        <v>159560018</v>
      </c>
      <c r="R5854" s="27">
        <v>0</v>
      </c>
      <c r="S5854" s="27">
        <v>1</v>
      </c>
      <c r="T5854" s="33">
        <v>1.0100991944882907</v>
      </c>
      <c r="U5854" s="27"/>
      <c r="V5854" s="27"/>
      <c r="W5854" s="27"/>
      <c r="X5854" s="27"/>
      <c r="Y5854" s="27"/>
      <c r="Z5854" s="27">
        <v>1</v>
      </c>
    </row>
    <row r="5855" spans="1:26">
      <c r="A5855" s="27">
        <v>1968</v>
      </c>
      <c r="B5855" t="s">
        <v>63</v>
      </c>
      <c r="C5855" s="27"/>
      <c r="D5855" s="27"/>
      <c r="E5855" s="27"/>
      <c r="F5855" s="27">
        <v>0</v>
      </c>
      <c r="G5855" s="27">
        <v>0</v>
      </c>
      <c r="H5855" s="27">
        <v>0</v>
      </c>
      <c r="I5855" s="27">
        <v>1</v>
      </c>
      <c r="J5855" s="27">
        <v>0</v>
      </c>
      <c r="K5855" s="27">
        <v>4</v>
      </c>
      <c r="L5855" s="27">
        <v>1</v>
      </c>
      <c r="M5855" s="27">
        <v>0</v>
      </c>
      <c r="N5855" s="27">
        <v>0</v>
      </c>
      <c r="O5855" s="27">
        <v>0</v>
      </c>
      <c r="P5855" s="27"/>
      <c r="Q5855" s="27">
        <v>172200018</v>
      </c>
      <c r="R5855" s="27">
        <v>0</v>
      </c>
      <c r="S5855" s="27">
        <v>1</v>
      </c>
      <c r="T5855" s="33">
        <v>0.99765870157012104</v>
      </c>
      <c r="U5855" s="27"/>
      <c r="V5855" s="27"/>
      <c r="W5855" s="27"/>
      <c r="X5855" s="27"/>
      <c r="Y5855" s="27"/>
      <c r="Z5855" s="27">
        <v>1</v>
      </c>
    </row>
    <row r="5856" spans="1:26">
      <c r="A5856" s="27">
        <v>1969</v>
      </c>
      <c r="B5856" t="s">
        <v>63</v>
      </c>
      <c r="C5856" s="27"/>
      <c r="D5856" s="27"/>
      <c r="E5856" s="27"/>
      <c r="F5856" s="27">
        <v>0</v>
      </c>
      <c r="G5856" s="27">
        <v>0</v>
      </c>
      <c r="H5856" s="27">
        <v>0</v>
      </c>
      <c r="I5856" s="27">
        <v>1</v>
      </c>
      <c r="J5856" s="27">
        <v>0</v>
      </c>
      <c r="K5856" s="27">
        <v>4</v>
      </c>
      <c r="L5856" s="27">
        <v>1</v>
      </c>
      <c r="M5856" s="27">
        <v>0</v>
      </c>
      <c r="N5856" s="27">
        <v>0</v>
      </c>
      <c r="O5856" s="27">
        <v>0</v>
      </c>
      <c r="P5856" s="27"/>
      <c r="Q5856" s="27">
        <v>188700037</v>
      </c>
      <c r="R5856" s="27">
        <v>0</v>
      </c>
      <c r="S5856" s="27">
        <v>1</v>
      </c>
      <c r="T5856" s="33">
        <v>1.0058077459461789</v>
      </c>
      <c r="U5856" s="27"/>
      <c r="V5856" s="27"/>
      <c r="W5856" s="27"/>
      <c r="X5856" s="27"/>
      <c r="Y5856" s="27"/>
      <c r="Z5856" s="27">
        <v>1</v>
      </c>
    </row>
    <row r="5857" spans="1:26">
      <c r="A5857" s="27">
        <v>1970</v>
      </c>
      <c r="B5857" t="s">
        <v>63</v>
      </c>
      <c r="C5857" s="27"/>
      <c r="D5857" s="27"/>
      <c r="E5857" s="27"/>
      <c r="F5857" s="27">
        <v>0</v>
      </c>
      <c r="G5857" s="27">
        <v>0</v>
      </c>
      <c r="H5857" s="27">
        <v>0</v>
      </c>
      <c r="I5857" s="27">
        <v>1</v>
      </c>
      <c r="J5857" s="27">
        <v>0</v>
      </c>
      <c r="K5857" s="27">
        <v>4</v>
      </c>
      <c r="L5857" s="27">
        <v>1</v>
      </c>
      <c r="M5857" s="27">
        <v>0</v>
      </c>
      <c r="N5857" s="27">
        <v>0</v>
      </c>
      <c r="O5857" s="27">
        <v>0</v>
      </c>
      <c r="P5857" s="27"/>
      <c r="Q5857" s="27">
        <v>219900006</v>
      </c>
      <c r="R5857" s="27">
        <v>0</v>
      </c>
      <c r="S5857" s="27">
        <v>1</v>
      </c>
      <c r="T5857" s="33">
        <v>1</v>
      </c>
      <c r="U5857" s="27">
        <v>2930000</v>
      </c>
      <c r="V5857" s="27">
        <v>0</v>
      </c>
      <c r="W5857" s="27">
        <v>63000</v>
      </c>
      <c r="X5857" s="27"/>
      <c r="Y5857" s="27">
        <v>0</v>
      </c>
      <c r="Z5857" s="27">
        <v>1</v>
      </c>
    </row>
    <row r="5858" spans="1:26">
      <c r="A5858" s="27">
        <v>1971</v>
      </c>
      <c r="B5858" t="s">
        <v>63</v>
      </c>
      <c r="C5858" s="27"/>
      <c r="D5858" s="27"/>
      <c r="E5858" s="27"/>
      <c r="F5858" s="27">
        <v>0</v>
      </c>
      <c r="G5858" s="27">
        <v>0</v>
      </c>
      <c r="H5858" s="27">
        <v>0</v>
      </c>
      <c r="I5858" s="27">
        <v>1</v>
      </c>
      <c r="J5858" s="27">
        <v>0</v>
      </c>
      <c r="K5858" s="27">
        <v>4</v>
      </c>
      <c r="L5858" s="27">
        <v>1</v>
      </c>
      <c r="M5858" s="27">
        <v>0</v>
      </c>
      <c r="N5858" s="27">
        <v>0</v>
      </c>
      <c r="O5858" s="27">
        <v>0</v>
      </c>
      <c r="P5858" s="27"/>
      <c r="Q5858" s="27">
        <v>222952578.19638076</v>
      </c>
      <c r="R5858" s="27">
        <v>0</v>
      </c>
      <c r="S5858" s="27">
        <v>1</v>
      </c>
      <c r="T5858" s="33">
        <v>0.92761372871024128</v>
      </c>
      <c r="U5858" s="27">
        <v>0</v>
      </c>
      <c r="V5858" s="27">
        <v>0</v>
      </c>
      <c r="W5858" s="27">
        <v>220000</v>
      </c>
      <c r="X5858" s="27"/>
      <c r="Y5858" s="27">
        <v>0</v>
      </c>
      <c r="Z5858" s="27">
        <v>1</v>
      </c>
    </row>
    <row r="5859" spans="1:26">
      <c r="A5859" s="27">
        <v>1972</v>
      </c>
      <c r="B5859" t="s">
        <v>63</v>
      </c>
      <c r="C5859" s="27"/>
      <c r="D5859" s="27"/>
      <c r="E5859" s="27"/>
      <c r="F5859" s="27">
        <v>22000000</v>
      </c>
      <c r="G5859" s="27">
        <v>0</v>
      </c>
      <c r="H5859" s="27">
        <v>0</v>
      </c>
      <c r="I5859" s="27">
        <v>1</v>
      </c>
      <c r="J5859" s="27">
        <v>0</v>
      </c>
      <c r="K5859" s="27">
        <v>4</v>
      </c>
      <c r="L5859" s="27">
        <v>1</v>
      </c>
      <c r="M5859" s="27">
        <v>0</v>
      </c>
      <c r="N5859" s="27">
        <v>0</v>
      </c>
      <c r="O5859" s="27">
        <v>0</v>
      </c>
      <c r="P5859" s="27"/>
      <c r="Q5859" s="27">
        <v>246457838.33668095</v>
      </c>
      <c r="R5859" s="27">
        <v>1</v>
      </c>
      <c r="S5859" s="27">
        <v>1</v>
      </c>
      <c r="T5859" s="33">
        <v>0.92122545142259926</v>
      </c>
      <c r="U5859" s="27">
        <v>0</v>
      </c>
      <c r="V5859" s="27">
        <v>0</v>
      </c>
      <c r="W5859" s="27">
        <v>1191000</v>
      </c>
      <c r="X5859" s="27"/>
      <c r="Y5859" s="27">
        <v>0</v>
      </c>
      <c r="Z5859" s="27">
        <v>1</v>
      </c>
    </row>
    <row r="5860" spans="1:26">
      <c r="A5860" s="27">
        <v>1973</v>
      </c>
      <c r="B5860" t="s">
        <v>63</v>
      </c>
      <c r="C5860" s="27"/>
      <c r="D5860" s="27"/>
      <c r="E5860" s="27"/>
      <c r="F5860" s="27">
        <v>0</v>
      </c>
      <c r="G5860" s="27">
        <v>0</v>
      </c>
      <c r="H5860" s="27">
        <v>0</v>
      </c>
      <c r="I5860" s="27">
        <v>1</v>
      </c>
      <c r="J5860" s="27">
        <v>0</v>
      </c>
      <c r="K5860" s="27">
        <v>4</v>
      </c>
      <c r="L5860" s="27">
        <v>1</v>
      </c>
      <c r="M5860" s="27">
        <v>0</v>
      </c>
      <c r="N5860" s="27">
        <v>0</v>
      </c>
      <c r="O5860" s="27">
        <v>0</v>
      </c>
      <c r="P5860" s="27"/>
      <c r="Q5860" s="27">
        <v>290746157.14592123</v>
      </c>
      <c r="R5860" s="27">
        <v>1</v>
      </c>
      <c r="S5860" s="27">
        <v>1</v>
      </c>
      <c r="T5860" s="33">
        <v>1.2798279189511945</v>
      </c>
      <c r="U5860" s="27">
        <v>0</v>
      </c>
      <c r="V5860" s="27">
        <v>0</v>
      </c>
      <c r="W5860" s="27">
        <v>3709000</v>
      </c>
      <c r="X5860" s="27"/>
      <c r="Y5860" s="27">
        <v>0</v>
      </c>
      <c r="Z5860" s="27">
        <v>1</v>
      </c>
    </row>
    <row r="5861" spans="1:26">
      <c r="A5861" s="27">
        <v>1974</v>
      </c>
      <c r="B5861" t="s">
        <v>63</v>
      </c>
      <c r="C5861" s="27"/>
      <c r="D5861" s="27"/>
      <c r="E5861" s="27"/>
      <c r="F5861" s="27">
        <v>0</v>
      </c>
      <c r="G5861" s="27">
        <v>0</v>
      </c>
      <c r="H5861" s="27">
        <v>0</v>
      </c>
      <c r="I5861" s="27">
        <v>1</v>
      </c>
      <c r="J5861" s="27">
        <v>0</v>
      </c>
      <c r="K5861" s="27">
        <v>4</v>
      </c>
      <c r="L5861" s="27">
        <v>1</v>
      </c>
      <c r="M5861" s="27">
        <v>0</v>
      </c>
      <c r="N5861" s="27">
        <v>0</v>
      </c>
      <c r="O5861" s="27">
        <v>0</v>
      </c>
      <c r="P5861" s="27"/>
      <c r="Q5861" s="27">
        <v>308458423.18385428</v>
      </c>
      <c r="R5861" s="27">
        <v>1</v>
      </c>
      <c r="S5861" s="27">
        <v>1</v>
      </c>
      <c r="T5861" s="33">
        <v>1.2793035310212315</v>
      </c>
      <c r="U5861" s="27">
        <v>0</v>
      </c>
      <c r="V5861" s="27">
        <v>0</v>
      </c>
      <c r="W5861" s="27">
        <v>8186000</v>
      </c>
      <c r="X5861" s="27"/>
      <c r="Y5861" s="27">
        <v>0</v>
      </c>
      <c r="Z5861" s="27">
        <v>1</v>
      </c>
    </row>
    <row r="5862" spans="1:26">
      <c r="A5862" s="27">
        <v>1975</v>
      </c>
      <c r="B5862" t="s">
        <v>63</v>
      </c>
      <c r="C5862" s="27"/>
      <c r="D5862" s="27"/>
      <c r="E5862" s="27"/>
      <c r="F5862" s="27">
        <v>0</v>
      </c>
      <c r="G5862" s="27">
        <v>0</v>
      </c>
      <c r="H5862" s="27">
        <v>0</v>
      </c>
      <c r="I5862" s="27">
        <v>1</v>
      </c>
      <c r="J5862" s="27">
        <v>0</v>
      </c>
      <c r="K5862" s="27">
        <v>4</v>
      </c>
      <c r="L5862" s="27">
        <v>1</v>
      </c>
      <c r="M5862" s="27">
        <v>0</v>
      </c>
      <c r="N5862" s="27">
        <v>0</v>
      </c>
      <c r="O5862" s="27">
        <v>0</v>
      </c>
      <c r="P5862" s="27"/>
      <c r="Q5862" s="27">
        <v>571863295.74012244</v>
      </c>
      <c r="R5862" s="27">
        <v>1</v>
      </c>
      <c r="S5862" s="27">
        <v>1</v>
      </c>
      <c r="T5862" s="33">
        <v>0.94696688960437181</v>
      </c>
      <c r="U5862" s="27">
        <v>0</v>
      </c>
      <c r="V5862" s="27">
        <v>0</v>
      </c>
      <c r="W5862" s="27">
        <v>12766000</v>
      </c>
      <c r="X5862" s="27"/>
      <c r="Y5862" s="27">
        <v>0</v>
      </c>
      <c r="Z5862" s="27">
        <v>1</v>
      </c>
    </row>
    <row r="5863" spans="1:26">
      <c r="A5863" s="27">
        <v>1976</v>
      </c>
      <c r="B5863" t="s">
        <v>63</v>
      </c>
      <c r="C5863" s="27"/>
      <c r="D5863" s="27"/>
      <c r="E5863" s="27"/>
      <c r="F5863" s="27">
        <v>0</v>
      </c>
      <c r="G5863" s="27">
        <v>0</v>
      </c>
      <c r="H5863" s="27">
        <v>0</v>
      </c>
      <c r="I5863" s="27">
        <v>1</v>
      </c>
      <c r="J5863" s="27">
        <v>0</v>
      </c>
      <c r="K5863" s="27">
        <v>4</v>
      </c>
      <c r="L5863" s="27">
        <v>1</v>
      </c>
      <c r="M5863" s="27">
        <v>0</v>
      </c>
      <c r="N5863" s="27">
        <v>0</v>
      </c>
      <c r="O5863" s="27">
        <v>0</v>
      </c>
      <c r="P5863" s="27"/>
      <c r="Q5863" s="27">
        <v>637754162.10109437</v>
      </c>
      <c r="R5863" s="27">
        <v>1</v>
      </c>
      <c r="S5863" s="27">
        <v>1</v>
      </c>
      <c r="T5863" s="33">
        <v>1.0219497573337515</v>
      </c>
      <c r="U5863" s="27">
        <v>0</v>
      </c>
      <c r="V5863" s="27">
        <v>0</v>
      </c>
      <c r="W5863" s="27">
        <v>21134000</v>
      </c>
      <c r="X5863" s="27"/>
      <c r="Y5863" s="27">
        <v>0</v>
      </c>
      <c r="Z5863" s="27">
        <v>1</v>
      </c>
    </row>
    <row r="5864" spans="1:26">
      <c r="A5864" s="27">
        <v>1977</v>
      </c>
      <c r="B5864" t="s">
        <v>63</v>
      </c>
      <c r="C5864" s="27"/>
      <c r="D5864" s="27"/>
      <c r="E5864" s="27"/>
      <c r="F5864" s="27">
        <v>0</v>
      </c>
      <c r="G5864" s="27">
        <v>0</v>
      </c>
      <c r="H5864" s="27">
        <v>0</v>
      </c>
      <c r="I5864" s="27">
        <v>1</v>
      </c>
      <c r="J5864" s="27">
        <v>0</v>
      </c>
      <c r="K5864" s="27">
        <v>4</v>
      </c>
      <c r="L5864" s="27">
        <v>1</v>
      </c>
      <c r="M5864" s="27">
        <v>0</v>
      </c>
      <c r="N5864" s="27">
        <v>0</v>
      </c>
      <c r="O5864" s="27">
        <v>0</v>
      </c>
      <c r="P5864" s="27"/>
      <c r="Q5864" s="27">
        <v>746650558.55468953</v>
      </c>
      <c r="R5864" s="27">
        <v>1</v>
      </c>
      <c r="S5864" s="27">
        <v>1</v>
      </c>
      <c r="T5864" s="33">
        <v>1.0409624303569636</v>
      </c>
      <c r="U5864" s="27">
        <v>0</v>
      </c>
      <c r="V5864" s="27">
        <v>0</v>
      </c>
      <c r="W5864" s="27">
        <v>30475000</v>
      </c>
      <c r="X5864" s="27"/>
      <c r="Y5864" s="27">
        <v>0</v>
      </c>
      <c r="Z5864" s="27">
        <v>1</v>
      </c>
    </row>
    <row r="5865" spans="1:26">
      <c r="A5865" s="27">
        <v>1978</v>
      </c>
      <c r="B5865" t="s">
        <v>63</v>
      </c>
      <c r="C5865" s="27"/>
      <c r="D5865" s="27"/>
      <c r="E5865" s="27"/>
      <c r="F5865" s="27">
        <v>13000000</v>
      </c>
      <c r="G5865" s="27">
        <v>0</v>
      </c>
      <c r="H5865" s="27">
        <v>0</v>
      </c>
      <c r="I5865" s="27">
        <v>1</v>
      </c>
      <c r="J5865" s="27">
        <v>0</v>
      </c>
      <c r="K5865" s="27">
        <v>4</v>
      </c>
      <c r="L5865" s="27">
        <v>1</v>
      </c>
      <c r="M5865" s="27">
        <v>0</v>
      </c>
      <c r="N5865" s="27">
        <v>0</v>
      </c>
      <c r="O5865" s="27">
        <v>0</v>
      </c>
      <c r="P5865" s="27"/>
      <c r="Q5865" s="27">
        <v>905709147.27018964</v>
      </c>
      <c r="R5865" s="27">
        <v>1</v>
      </c>
      <c r="S5865" s="27">
        <v>1</v>
      </c>
      <c r="T5865" s="33">
        <v>0.91734575384516981</v>
      </c>
      <c r="U5865" s="27">
        <v>0</v>
      </c>
      <c r="V5865" s="27">
        <v>0</v>
      </c>
      <c r="W5865" s="27">
        <v>36961000</v>
      </c>
      <c r="X5865" s="27"/>
      <c r="Y5865" s="27">
        <v>0</v>
      </c>
      <c r="Z5865" s="27">
        <v>1</v>
      </c>
    </row>
    <row r="5866" spans="1:26">
      <c r="A5866" s="27">
        <v>1979</v>
      </c>
      <c r="B5866" t="s">
        <v>63</v>
      </c>
      <c r="C5866" s="27"/>
      <c r="D5866" s="27"/>
      <c r="E5866" s="27"/>
      <c r="F5866" s="27">
        <v>0</v>
      </c>
      <c r="G5866" s="27">
        <v>0</v>
      </c>
      <c r="H5866" s="27">
        <v>0</v>
      </c>
      <c r="I5866" s="27">
        <v>1</v>
      </c>
      <c r="J5866" s="27">
        <v>0</v>
      </c>
      <c r="K5866" s="27">
        <v>4</v>
      </c>
      <c r="L5866" s="27">
        <v>1</v>
      </c>
      <c r="M5866" s="27">
        <v>0</v>
      </c>
      <c r="N5866" s="27">
        <v>0</v>
      </c>
      <c r="O5866" s="27">
        <v>0</v>
      </c>
      <c r="P5866" s="27"/>
      <c r="Q5866" s="27">
        <v>1109346220.5288458</v>
      </c>
      <c r="R5866" s="27">
        <v>1</v>
      </c>
      <c r="S5866" s="27">
        <v>1</v>
      </c>
      <c r="T5866" s="33">
        <v>0.9810294585578897</v>
      </c>
      <c r="U5866" s="27">
        <v>7583868.7999999998</v>
      </c>
      <c r="V5866" s="27">
        <v>0</v>
      </c>
      <c r="W5866" s="27">
        <v>47887000</v>
      </c>
      <c r="X5866" s="27"/>
      <c r="Y5866" s="27">
        <v>0</v>
      </c>
      <c r="Z5866" s="27">
        <v>1</v>
      </c>
    </row>
    <row r="5867" spans="1:26">
      <c r="A5867" s="27">
        <v>1980</v>
      </c>
      <c r="B5867" t="s">
        <v>63</v>
      </c>
      <c r="C5867" s="27"/>
      <c r="D5867" s="27"/>
      <c r="E5867" s="27"/>
      <c r="F5867" s="27">
        <v>0</v>
      </c>
      <c r="G5867" s="27">
        <v>0</v>
      </c>
      <c r="H5867" s="27">
        <v>0</v>
      </c>
      <c r="I5867" s="27">
        <v>1</v>
      </c>
      <c r="J5867" s="27">
        <v>0</v>
      </c>
      <c r="K5867" s="27">
        <v>4</v>
      </c>
      <c r="L5867" s="27">
        <v>1</v>
      </c>
      <c r="M5867" s="27">
        <v>0</v>
      </c>
      <c r="N5867" s="27">
        <v>0</v>
      </c>
      <c r="O5867" s="27">
        <v>0</v>
      </c>
      <c r="P5867" s="27">
        <v>1259000000</v>
      </c>
      <c r="Q5867" s="27">
        <v>1254765349.9318528</v>
      </c>
      <c r="R5867" s="27">
        <v>1</v>
      </c>
      <c r="S5867" s="27">
        <v>1</v>
      </c>
      <c r="T5867" s="33">
        <v>0.94044734443210454</v>
      </c>
      <c r="U5867" s="27">
        <v>13546129.6</v>
      </c>
      <c r="V5867" s="27">
        <v>0</v>
      </c>
      <c r="W5867" s="27">
        <v>58118000</v>
      </c>
      <c r="X5867" s="27"/>
      <c r="Y5867" s="27">
        <v>0</v>
      </c>
      <c r="Z5867" s="27">
        <v>1</v>
      </c>
    </row>
    <row r="5868" spans="1:26">
      <c r="A5868" s="27">
        <v>1981</v>
      </c>
      <c r="B5868" t="s">
        <v>63</v>
      </c>
      <c r="C5868" s="27"/>
      <c r="D5868" s="27"/>
      <c r="E5868" s="27"/>
      <c r="F5868" s="27">
        <v>0</v>
      </c>
      <c r="G5868" s="27">
        <v>0</v>
      </c>
      <c r="H5868" s="27">
        <v>0</v>
      </c>
      <c r="I5868" s="27">
        <v>1</v>
      </c>
      <c r="J5868" s="27">
        <v>0</v>
      </c>
      <c r="K5868" s="27">
        <v>4</v>
      </c>
      <c r="L5868" s="27">
        <v>1</v>
      </c>
      <c r="M5868" s="27">
        <v>0</v>
      </c>
      <c r="N5868" s="27">
        <v>0</v>
      </c>
      <c r="O5868" s="27">
        <v>0</v>
      </c>
      <c r="P5868" s="27">
        <v>1429000000</v>
      </c>
      <c r="Q5868" s="27">
        <v>1407062607.6321445</v>
      </c>
      <c r="R5868" s="27">
        <v>1</v>
      </c>
      <c r="S5868" s="27">
        <v>1</v>
      </c>
      <c r="T5868" s="33">
        <v>0.83355014400471705</v>
      </c>
      <c r="U5868" s="27">
        <v>12446224.300000001</v>
      </c>
      <c r="V5868" s="27">
        <v>0</v>
      </c>
      <c r="W5868" s="27">
        <v>65124000</v>
      </c>
      <c r="X5868" s="27"/>
      <c r="Y5868" s="27">
        <v>0</v>
      </c>
      <c r="Z5868" s="27">
        <v>1</v>
      </c>
    </row>
    <row r="5869" spans="1:26">
      <c r="A5869" s="27">
        <v>1982</v>
      </c>
      <c r="B5869" t="s">
        <v>63</v>
      </c>
      <c r="C5869" s="27"/>
      <c r="D5869" s="27"/>
      <c r="E5869" s="27"/>
      <c r="F5869" s="27">
        <v>0</v>
      </c>
      <c r="G5869" s="27">
        <v>0</v>
      </c>
      <c r="H5869" s="27">
        <v>0</v>
      </c>
      <c r="I5869" s="27">
        <v>1</v>
      </c>
      <c r="J5869" s="27">
        <v>0</v>
      </c>
      <c r="K5869" s="27">
        <v>4</v>
      </c>
      <c r="L5869" s="27">
        <v>1</v>
      </c>
      <c r="M5869" s="27">
        <v>0</v>
      </c>
      <c r="N5869" s="27">
        <v>0</v>
      </c>
      <c r="O5869" s="27">
        <v>0</v>
      </c>
      <c r="P5869" s="27">
        <v>1525000000</v>
      </c>
      <c r="Q5869" s="27">
        <v>1407242640.2321084</v>
      </c>
      <c r="R5869" s="27">
        <v>1</v>
      </c>
      <c r="S5869" s="27">
        <v>1</v>
      </c>
      <c r="T5869" s="33">
        <v>0.78443295677873848</v>
      </c>
      <c r="U5869" s="27">
        <v>11795555.199999999</v>
      </c>
      <c r="V5869" s="27">
        <v>0</v>
      </c>
      <c r="W5869" s="27">
        <v>76760000</v>
      </c>
      <c r="X5869" s="27"/>
      <c r="Y5869" s="27">
        <v>0</v>
      </c>
      <c r="Z5869" s="27">
        <v>1</v>
      </c>
    </row>
    <row r="5870" spans="1:26">
      <c r="A5870" s="27">
        <v>1983</v>
      </c>
      <c r="B5870" t="s">
        <v>63</v>
      </c>
      <c r="C5870" s="27"/>
      <c r="D5870" s="27"/>
      <c r="E5870" s="27"/>
      <c r="F5870" s="27">
        <v>0</v>
      </c>
      <c r="G5870" s="27">
        <v>0</v>
      </c>
      <c r="H5870" s="27">
        <v>0</v>
      </c>
      <c r="I5870" s="27">
        <v>1</v>
      </c>
      <c r="J5870" s="27">
        <v>0</v>
      </c>
      <c r="K5870" s="27">
        <v>4</v>
      </c>
      <c r="L5870" s="27">
        <v>1</v>
      </c>
      <c r="M5870" s="27">
        <v>0</v>
      </c>
      <c r="N5870" s="27">
        <v>0</v>
      </c>
      <c r="O5870" s="27">
        <v>0</v>
      </c>
      <c r="P5870" s="27">
        <v>1629000000</v>
      </c>
      <c r="Q5870" s="27">
        <v>1479688125.8852017</v>
      </c>
      <c r="R5870" s="27">
        <v>1</v>
      </c>
      <c r="S5870" s="27">
        <v>1</v>
      </c>
      <c r="T5870" s="33">
        <v>0.83426891623154475</v>
      </c>
      <c r="U5870" s="27">
        <v>11195036.4</v>
      </c>
      <c r="V5870" s="27">
        <v>0</v>
      </c>
      <c r="W5870" s="27">
        <v>95000552</v>
      </c>
      <c r="X5870" s="27"/>
      <c r="Y5870" s="27">
        <v>0</v>
      </c>
      <c r="Z5870" s="27">
        <v>1</v>
      </c>
    </row>
    <row r="5871" spans="1:26">
      <c r="A5871" s="27">
        <v>1984</v>
      </c>
      <c r="B5871" t="s">
        <v>63</v>
      </c>
      <c r="C5871" s="27"/>
      <c r="D5871" s="27"/>
      <c r="E5871" s="27"/>
      <c r="F5871" s="27">
        <v>0</v>
      </c>
      <c r="G5871" s="27">
        <v>0</v>
      </c>
      <c r="H5871" s="27">
        <v>0</v>
      </c>
      <c r="I5871" s="27">
        <v>1</v>
      </c>
      <c r="J5871" s="27">
        <v>0</v>
      </c>
      <c r="K5871" s="27">
        <v>4</v>
      </c>
      <c r="L5871" s="27">
        <v>1</v>
      </c>
      <c r="M5871" s="27">
        <v>0</v>
      </c>
      <c r="N5871" s="27">
        <v>0</v>
      </c>
      <c r="O5871" s="27">
        <v>0</v>
      </c>
      <c r="P5871" s="27">
        <v>1560000000</v>
      </c>
      <c r="Q5871" s="27">
        <v>1587412957.2226286</v>
      </c>
      <c r="R5871" s="27">
        <v>0</v>
      </c>
      <c r="S5871" s="27">
        <v>1</v>
      </c>
      <c r="T5871" s="33">
        <v>0.82999599794502654</v>
      </c>
      <c r="U5871" s="27">
        <v>10481385.5</v>
      </c>
      <c r="V5871" s="27">
        <v>0</v>
      </c>
      <c r="W5871" s="27">
        <v>118119226.2</v>
      </c>
      <c r="X5871" s="27"/>
      <c r="Y5871" s="27"/>
      <c r="Z5871" s="27">
        <v>1</v>
      </c>
    </row>
    <row r="5872" spans="1:26">
      <c r="A5872" s="27">
        <v>1985</v>
      </c>
      <c r="B5872" t="s">
        <v>63</v>
      </c>
      <c r="C5872" s="27"/>
      <c r="D5872" s="27"/>
      <c r="E5872" s="27"/>
      <c r="F5872" s="27">
        <v>0</v>
      </c>
      <c r="G5872" s="27">
        <v>0</v>
      </c>
      <c r="H5872" s="27">
        <v>0</v>
      </c>
      <c r="I5872" s="27">
        <v>1</v>
      </c>
      <c r="J5872" s="27">
        <v>0</v>
      </c>
      <c r="K5872" s="27">
        <v>4</v>
      </c>
      <c r="L5872" s="27">
        <v>1</v>
      </c>
      <c r="M5872" s="27">
        <v>0</v>
      </c>
      <c r="N5872" s="27">
        <v>0</v>
      </c>
      <c r="O5872" s="27">
        <v>0</v>
      </c>
      <c r="P5872" s="27">
        <v>1853000000</v>
      </c>
      <c r="Q5872" s="27">
        <v>1715625839.1797299</v>
      </c>
      <c r="R5872" s="27">
        <v>0</v>
      </c>
      <c r="S5872" s="27">
        <v>1</v>
      </c>
      <c r="T5872" s="33">
        <v>0.74915719568429318</v>
      </c>
      <c r="U5872" s="27">
        <v>10046149.300000001</v>
      </c>
      <c r="V5872" s="27">
        <v>0</v>
      </c>
      <c r="W5872" s="27">
        <v>151877591.40000001</v>
      </c>
      <c r="X5872" s="27"/>
      <c r="Y5872" s="27"/>
      <c r="Z5872" s="27">
        <v>1</v>
      </c>
    </row>
    <row r="5873" spans="1:26">
      <c r="A5873" s="27">
        <v>1986</v>
      </c>
      <c r="B5873" t="s">
        <v>63</v>
      </c>
      <c r="C5873" s="27"/>
      <c r="D5873" s="27"/>
      <c r="E5873" s="27"/>
      <c r="F5873" s="27">
        <v>0</v>
      </c>
      <c r="G5873" s="27">
        <v>0</v>
      </c>
      <c r="H5873" s="27">
        <v>0</v>
      </c>
      <c r="I5873" s="27">
        <v>1</v>
      </c>
      <c r="J5873" s="27">
        <v>0</v>
      </c>
      <c r="K5873" s="27">
        <v>4</v>
      </c>
      <c r="L5873" s="27">
        <v>1</v>
      </c>
      <c r="M5873" s="27">
        <v>0</v>
      </c>
      <c r="N5873" s="27">
        <v>0</v>
      </c>
      <c r="O5873" s="27">
        <v>0</v>
      </c>
      <c r="P5873" s="27">
        <v>2100000000</v>
      </c>
      <c r="Q5873" s="27">
        <v>1944711061.3088801</v>
      </c>
      <c r="R5873" s="27">
        <v>0</v>
      </c>
      <c r="S5873" s="27">
        <v>1</v>
      </c>
      <c r="T5873" s="33">
        <v>0.7030572776909082</v>
      </c>
      <c r="U5873" s="27">
        <v>8590533.5999999996</v>
      </c>
      <c r="V5873" s="27">
        <v>0</v>
      </c>
      <c r="W5873" s="27">
        <v>195102685.59999999</v>
      </c>
      <c r="X5873" s="27"/>
      <c r="Y5873" s="27"/>
      <c r="Z5873" s="27">
        <v>1</v>
      </c>
    </row>
    <row r="5874" spans="1:26">
      <c r="A5874" s="27">
        <v>1987</v>
      </c>
      <c r="B5874" t="s">
        <v>63</v>
      </c>
      <c r="C5874" s="27"/>
      <c r="D5874" s="27"/>
      <c r="E5874" s="27"/>
      <c r="F5874" s="27">
        <v>0</v>
      </c>
      <c r="G5874" s="27">
        <v>0</v>
      </c>
      <c r="H5874" s="27">
        <v>0</v>
      </c>
      <c r="I5874" s="27">
        <v>1</v>
      </c>
      <c r="J5874" s="27">
        <v>0</v>
      </c>
      <c r="K5874" s="27">
        <v>4</v>
      </c>
      <c r="L5874" s="27">
        <v>1</v>
      </c>
      <c r="M5874" s="27">
        <v>0</v>
      </c>
      <c r="N5874" s="27">
        <v>0</v>
      </c>
      <c r="O5874" s="27">
        <v>0</v>
      </c>
      <c r="P5874" s="27">
        <v>2331000000</v>
      </c>
      <c r="Q5874" s="27">
        <v>2157434025.1646729</v>
      </c>
      <c r="R5874" s="27">
        <v>0</v>
      </c>
      <c r="S5874" s="27">
        <v>1</v>
      </c>
      <c r="T5874" s="33">
        <v>0.74330063470010233</v>
      </c>
      <c r="U5874" s="27">
        <v>6947178</v>
      </c>
      <c r="V5874" s="27">
        <v>0</v>
      </c>
      <c r="W5874" s="27">
        <v>251174325.09999999</v>
      </c>
      <c r="X5874" s="27"/>
      <c r="Y5874" s="27"/>
      <c r="Z5874" s="27">
        <v>1</v>
      </c>
    </row>
    <row r="5875" spans="1:26">
      <c r="A5875" s="27">
        <v>1988</v>
      </c>
      <c r="B5875" t="s">
        <v>63</v>
      </c>
      <c r="C5875" s="27"/>
      <c r="D5875" s="27"/>
      <c r="E5875" s="27"/>
      <c r="F5875" s="27">
        <v>8000000</v>
      </c>
      <c r="G5875" s="27">
        <v>0</v>
      </c>
      <c r="H5875" s="27">
        <v>0</v>
      </c>
      <c r="I5875" s="27">
        <v>1</v>
      </c>
      <c r="J5875" s="27">
        <v>0</v>
      </c>
      <c r="K5875" s="27">
        <v>4</v>
      </c>
      <c r="L5875" s="27">
        <v>1</v>
      </c>
      <c r="M5875" s="27">
        <v>0</v>
      </c>
      <c r="N5875" s="27">
        <v>0</v>
      </c>
      <c r="O5875" s="27">
        <v>0</v>
      </c>
      <c r="P5875" s="27">
        <v>2495000000</v>
      </c>
      <c r="Q5875" s="27">
        <v>2395493877.5136466</v>
      </c>
      <c r="R5875" s="27">
        <v>1</v>
      </c>
      <c r="S5875" s="27">
        <v>1</v>
      </c>
      <c r="T5875" s="33">
        <v>0.80560957079318884</v>
      </c>
      <c r="U5875" s="27">
        <v>3730280.4</v>
      </c>
      <c r="V5875" s="27">
        <v>0</v>
      </c>
      <c r="W5875" s="27">
        <v>273931894.39999998</v>
      </c>
      <c r="X5875" s="27"/>
      <c r="Y5875" s="27"/>
      <c r="Z5875" s="27">
        <v>1</v>
      </c>
    </row>
    <row r="5876" spans="1:26">
      <c r="A5876" s="27">
        <v>1989</v>
      </c>
      <c r="B5876" t="s">
        <v>63</v>
      </c>
      <c r="C5876" s="27"/>
      <c r="D5876" s="27"/>
      <c r="E5876" s="27"/>
      <c r="F5876" s="27">
        <v>0</v>
      </c>
      <c r="G5876" s="27">
        <v>0</v>
      </c>
      <c r="H5876" s="27">
        <v>0</v>
      </c>
      <c r="I5876" s="27">
        <v>1</v>
      </c>
      <c r="J5876" s="27">
        <v>0</v>
      </c>
      <c r="K5876" s="27">
        <v>4</v>
      </c>
      <c r="L5876" s="27">
        <v>1</v>
      </c>
      <c r="M5876" s="27">
        <v>0</v>
      </c>
      <c r="N5876" s="27">
        <v>0</v>
      </c>
      <c r="O5876" s="27">
        <v>0</v>
      </c>
      <c r="P5876" s="27">
        <v>2605000000</v>
      </c>
      <c r="Q5876" s="27">
        <v>2405021932.8999739</v>
      </c>
      <c r="R5876" s="27">
        <v>1</v>
      </c>
      <c r="S5876" s="27">
        <v>1</v>
      </c>
      <c r="T5876" s="33">
        <v>0.74679040704290955</v>
      </c>
      <c r="U5876" s="27">
        <v>852889.8</v>
      </c>
      <c r="V5876" s="27">
        <v>0</v>
      </c>
      <c r="W5876" s="27">
        <v>302097326.69999999</v>
      </c>
      <c r="X5876" s="27"/>
      <c r="Y5876" s="27"/>
      <c r="Z5876" s="27">
        <v>1</v>
      </c>
    </row>
    <row r="5877" spans="1:26">
      <c r="A5877" s="27">
        <v>1990</v>
      </c>
      <c r="B5877" t="s">
        <v>63</v>
      </c>
      <c r="C5877" s="27"/>
      <c r="D5877" s="27"/>
      <c r="E5877" s="27"/>
      <c r="F5877" s="27">
        <v>0</v>
      </c>
      <c r="G5877" s="27">
        <v>0</v>
      </c>
      <c r="H5877" s="27">
        <v>0</v>
      </c>
      <c r="I5877" s="27">
        <v>1</v>
      </c>
      <c r="J5877" s="27">
        <v>0</v>
      </c>
      <c r="K5877" s="27">
        <v>4</v>
      </c>
      <c r="L5877" s="27">
        <v>1</v>
      </c>
      <c r="M5877" s="27">
        <v>0</v>
      </c>
      <c r="N5877" s="27">
        <v>0</v>
      </c>
      <c r="O5877" s="27">
        <v>0</v>
      </c>
      <c r="P5877" s="27">
        <v>2491000000</v>
      </c>
      <c r="Q5877" s="27">
        <v>2550185618.147737</v>
      </c>
      <c r="R5877" s="27">
        <v>1</v>
      </c>
      <c r="S5877" s="27">
        <v>1</v>
      </c>
      <c r="T5877" s="33">
        <v>0.70566019682121295</v>
      </c>
      <c r="U5877" s="27">
        <v>101008.9</v>
      </c>
      <c r="V5877" s="27">
        <v>0</v>
      </c>
      <c r="W5877" s="27">
        <v>339896729.5</v>
      </c>
      <c r="X5877" s="27"/>
      <c r="Y5877" s="27"/>
      <c r="Z5877" s="27">
        <v>1</v>
      </c>
    </row>
    <row r="5878" spans="1:26">
      <c r="A5878" s="27">
        <v>1991</v>
      </c>
      <c r="B5878" t="s">
        <v>63</v>
      </c>
      <c r="C5878" s="27"/>
      <c r="D5878" s="27"/>
      <c r="E5878" s="27"/>
      <c r="F5878" s="27">
        <v>0</v>
      </c>
      <c r="G5878" s="27">
        <v>0</v>
      </c>
      <c r="H5878" s="27">
        <v>0</v>
      </c>
      <c r="I5878" s="27">
        <v>1</v>
      </c>
      <c r="J5878" s="27">
        <v>0</v>
      </c>
      <c r="K5878" s="27">
        <v>4</v>
      </c>
      <c r="L5878" s="27">
        <v>1</v>
      </c>
      <c r="M5878" s="27">
        <v>0</v>
      </c>
      <c r="N5878" s="27">
        <v>0</v>
      </c>
      <c r="O5878" s="27">
        <v>0</v>
      </c>
      <c r="P5878" s="27">
        <v>1837000000</v>
      </c>
      <c r="Q5878" s="27">
        <v>1911600969.7661154</v>
      </c>
      <c r="R5878" s="27">
        <v>1</v>
      </c>
      <c r="S5878" s="27">
        <v>1</v>
      </c>
      <c r="T5878" s="33">
        <v>0.64778014054484578</v>
      </c>
      <c r="U5878" s="27">
        <v>12530567.300000001</v>
      </c>
      <c r="V5878" s="27">
        <v>0</v>
      </c>
      <c r="W5878" s="27">
        <v>390136241.39999998</v>
      </c>
      <c r="X5878" s="27"/>
      <c r="Y5878" s="27"/>
      <c r="Z5878" s="27">
        <v>1</v>
      </c>
    </row>
    <row r="5879" spans="1:26">
      <c r="A5879" s="27">
        <v>1992</v>
      </c>
      <c r="B5879" t="s">
        <v>63</v>
      </c>
      <c r="C5879" s="27"/>
      <c r="D5879" s="27"/>
      <c r="E5879" s="27"/>
      <c r="F5879" s="27">
        <v>0</v>
      </c>
      <c r="G5879" s="27">
        <v>0</v>
      </c>
      <c r="H5879" s="27">
        <v>0</v>
      </c>
      <c r="I5879" s="27">
        <v>1</v>
      </c>
      <c r="J5879" s="27">
        <v>0</v>
      </c>
      <c r="K5879" s="27">
        <v>4</v>
      </c>
      <c r="L5879" s="27">
        <v>1</v>
      </c>
      <c r="M5879" s="27">
        <v>0</v>
      </c>
      <c r="N5879" s="27">
        <v>0</v>
      </c>
      <c r="O5879" s="27">
        <v>0</v>
      </c>
      <c r="P5879" s="27">
        <v>1950000000</v>
      </c>
      <c r="Q5879" s="27">
        <v>2029026704.0270691</v>
      </c>
      <c r="R5879" s="27">
        <v>1</v>
      </c>
      <c r="S5879" s="27">
        <v>1</v>
      </c>
      <c r="T5879" s="33">
        <v>0.62587770846912083</v>
      </c>
      <c r="U5879" s="27">
        <v>12045000</v>
      </c>
      <c r="V5879" s="27">
        <v>0</v>
      </c>
      <c r="W5879" s="27">
        <v>408155000</v>
      </c>
      <c r="X5879" s="27"/>
      <c r="Y5879" s="27"/>
      <c r="Z5879" s="27">
        <v>1</v>
      </c>
    </row>
    <row r="5880" spans="1:26">
      <c r="A5880" s="27">
        <v>1993</v>
      </c>
      <c r="B5880" t="s">
        <v>63</v>
      </c>
      <c r="C5880" s="27"/>
      <c r="D5880" s="27"/>
      <c r="E5880" s="27"/>
      <c r="F5880" s="27">
        <v>0</v>
      </c>
      <c r="G5880" s="27">
        <v>0</v>
      </c>
      <c r="H5880" s="27">
        <v>0</v>
      </c>
      <c r="I5880" s="27">
        <v>1</v>
      </c>
      <c r="J5880" s="27">
        <v>0</v>
      </c>
      <c r="K5880" s="27">
        <v>4</v>
      </c>
      <c r="L5880" s="27">
        <v>1</v>
      </c>
      <c r="M5880" s="27">
        <v>0</v>
      </c>
      <c r="N5880" s="27">
        <v>0</v>
      </c>
      <c r="O5880" s="27">
        <v>0</v>
      </c>
      <c r="P5880" s="27">
        <v>1881000000</v>
      </c>
      <c r="Q5880" s="27">
        <v>1971525998.8768489</v>
      </c>
      <c r="R5880" s="27">
        <v>1</v>
      </c>
      <c r="S5880" s="27">
        <v>1</v>
      </c>
      <c r="T5880" s="33">
        <v>0.648154718576755</v>
      </c>
      <c r="U5880" s="27">
        <v>12032385.199999999</v>
      </c>
      <c r="V5880" s="27">
        <v>0</v>
      </c>
      <c r="W5880" s="27">
        <v>445631000</v>
      </c>
      <c r="X5880" s="27"/>
      <c r="Y5880" s="27"/>
      <c r="Z5880" s="27">
        <v>1</v>
      </c>
    </row>
    <row r="5881" spans="1:26">
      <c r="A5881" s="27">
        <v>1994</v>
      </c>
      <c r="B5881" t="s">
        <v>63</v>
      </c>
      <c r="C5881" s="27"/>
      <c r="D5881" s="27"/>
      <c r="E5881" s="27"/>
      <c r="F5881" s="27">
        <v>0</v>
      </c>
      <c r="G5881" s="27">
        <v>0</v>
      </c>
      <c r="H5881" s="27">
        <v>0</v>
      </c>
      <c r="I5881" s="27">
        <v>1</v>
      </c>
      <c r="J5881" s="27">
        <v>0</v>
      </c>
      <c r="K5881" s="27">
        <v>4</v>
      </c>
      <c r="L5881" s="27">
        <v>1</v>
      </c>
      <c r="M5881" s="27">
        <v>0</v>
      </c>
      <c r="N5881" s="27">
        <v>0</v>
      </c>
      <c r="O5881" s="27">
        <v>0</v>
      </c>
      <c r="P5881" s="27">
        <v>1195000000</v>
      </c>
      <c r="Q5881" s="27">
        <v>753636370.4545455</v>
      </c>
      <c r="R5881" s="27">
        <v>0</v>
      </c>
      <c r="S5881" s="27">
        <v>1</v>
      </c>
      <c r="T5881" s="33">
        <v>0.69545665111729171</v>
      </c>
      <c r="U5881" s="27">
        <v>12788285.6</v>
      </c>
      <c r="V5881" s="27">
        <v>0</v>
      </c>
      <c r="W5881" s="27">
        <v>474188000</v>
      </c>
      <c r="X5881" s="27"/>
      <c r="Y5881" s="27"/>
      <c r="Z5881" s="27">
        <v>1</v>
      </c>
    </row>
    <row r="5882" spans="1:26">
      <c r="A5882" s="27">
        <v>1995</v>
      </c>
      <c r="B5882" t="s">
        <v>63</v>
      </c>
      <c r="C5882" s="27"/>
      <c r="D5882" s="27"/>
      <c r="E5882" s="27"/>
      <c r="F5882" s="27">
        <v>0</v>
      </c>
      <c r="G5882" s="27">
        <v>0</v>
      </c>
      <c r="H5882" s="27">
        <v>0</v>
      </c>
      <c r="I5882" s="27">
        <v>1</v>
      </c>
      <c r="J5882" s="27">
        <v>0</v>
      </c>
      <c r="K5882" s="27">
        <v>4</v>
      </c>
      <c r="L5882" s="27">
        <v>1</v>
      </c>
      <c r="M5882" s="27">
        <v>0</v>
      </c>
      <c r="N5882" s="27">
        <v>0</v>
      </c>
      <c r="O5882" s="27">
        <v>0</v>
      </c>
      <c r="P5882" s="27">
        <v>1239000000</v>
      </c>
      <c r="Q5882" s="27">
        <v>1293535010.9446747</v>
      </c>
      <c r="R5882" s="27">
        <v>0</v>
      </c>
      <c r="S5882" s="27">
        <v>1</v>
      </c>
      <c r="T5882" s="33">
        <v>0.69736071622307827</v>
      </c>
      <c r="U5882" s="27">
        <v>26288575.899999999</v>
      </c>
      <c r="V5882" s="27">
        <v>0</v>
      </c>
      <c r="W5882" s="27">
        <v>512045000</v>
      </c>
      <c r="X5882" s="27"/>
      <c r="Y5882" s="27"/>
      <c r="Z5882" s="27">
        <v>1</v>
      </c>
    </row>
    <row r="5883" spans="1:26">
      <c r="A5883" s="27">
        <v>1996</v>
      </c>
      <c r="B5883" t="s">
        <v>63</v>
      </c>
      <c r="C5883" s="27"/>
      <c r="D5883" s="27"/>
      <c r="E5883" s="27"/>
      <c r="F5883" s="27">
        <v>0</v>
      </c>
      <c r="G5883" s="27">
        <v>0</v>
      </c>
      <c r="H5883" s="27">
        <v>0</v>
      </c>
      <c r="I5883" s="27">
        <v>1</v>
      </c>
      <c r="J5883" s="27">
        <v>0</v>
      </c>
      <c r="K5883" s="27">
        <v>4</v>
      </c>
      <c r="L5883" s="27">
        <v>1</v>
      </c>
      <c r="M5883" s="27">
        <v>0</v>
      </c>
      <c r="N5883" s="27">
        <v>0</v>
      </c>
      <c r="O5883" s="27">
        <v>0</v>
      </c>
      <c r="P5883" s="27">
        <v>1343000000</v>
      </c>
      <c r="Q5883" s="27">
        <v>1382334879.4081218</v>
      </c>
      <c r="R5883" s="27">
        <v>0</v>
      </c>
      <c r="S5883" s="27">
        <v>1</v>
      </c>
      <c r="T5883" s="33">
        <v>0.69966405838602452</v>
      </c>
      <c r="U5883" s="27">
        <v>24170670.199999999</v>
      </c>
      <c r="V5883" s="27">
        <v>0</v>
      </c>
      <c r="W5883" s="27">
        <v>535656000</v>
      </c>
      <c r="X5883" s="27"/>
      <c r="Y5883" s="27"/>
      <c r="Z5883" s="27">
        <v>1</v>
      </c>
    </row>
    <row r="5884" spans="1:26">
      <c r="A5884" s="27">
        <v>1997</v>
      </c>
      <c r="B5884" t="s">
        <v>63</v>
      </c>
      <c r="C5884" s="27"/>
      <c r="D5884" s="27"/>
      <c r="E5884" s="27"/>
      <c r="F5884" s="27">
        <v>0</v>
      </c>
      <c r="G5884" s="27">
        <v>0</v>
      </c>
      <c r="H5884" s="27">
        <v>0</v>
      </c>
      <c r="I5884" s="27">
        <v>1</v>
      </c>
      <c r="J5884" s="27">
        <v>0</v>
      </c>
      <c r="K5884" s="27">
        <v>4</v>
      </c>
      <c r="L5884" s="27">
        <v>1</v>
      </c>
      <c r="M5884" s="27">
        <v>0</v>
      </c>
      <c r="N5884" s="27">
        <v>0</v>
      </c>
      <c r="O5884" s="27">
        <v>0</v>
      </c>
      <c r="P5884" s="27">
        <v>1808000000</v>
      </c>
      <c r="Q5884" s="27">
        <v>1851558301.7001967</v>
      </c>
      <c r="R5884" s="27">
        <v>1</v>
      </c>
      <c r="S5884" s="27">
        <v>1</v>
      </c>
      <c r="T5884" s="33">
        <v>0.71538944173936525</v>
      </c>
      <c r="U5884" s="27">
        <v>40385749.700000003</v>
      </c>
      <c r="V5884" s="27">
        <v>0</v>
      </c>
      <c r="W5884" s="27">
        <v>557896000</v>
      </c>
      <c r="X5884" s="27"/>
      <c r="Y5884" s="27"/>
      <c r="Z5884" s="27">
        <v>1</v>
      </c>
    </row>
    <row r="5885" spans="1:26">
      <c r="A5885" s="27">
        <v>1998</v>
      </c>
      <c r="B5885" t="s">
        <v>63</v>
      </c>
      <c r="C5885" s="27"/>
      <c r="D5885" s="27"/>
      <c r="E5885" s="27"/>
      <c r="F5885" s="27">
        <v>0</v>
      </c>
      <c r="G5885" s="27">
        <v>0</v>
      </c>
      <c r="H5885" s="27">
        <v>0</v>
      </c>
      <c r="I5885" s="27">
        <v>1</v>
      </c>
      <c r="J5885" s="27">
        <v>0</v>
      </c>
      <c r="K5885" s="27">
        <v>4</v>
      </c>
      <c r="L5885" s="27">
        <v>1</v>
      </c>
      <c r="M5885" s="27">
        <v>0</v>
      </c>
      <c r="N5885" s="27">
        <v>0</v>
      </c>
      <c r="O5885" s="27">
        <v>0</v>
      </c>
      <c r="P5885" s="27">
        <v>1931000000</v>
      </c>
      <c r="Q5885" s="27">
        <v>1989343495.2184355</v>
      </c>
      <c r="R5885" s="27">
        <v>1</v>
      </c>
      <c r="S5885" s="27">
        <v>1</v>
      </c>
      <c r="T5885" s="33">
        <v>0.63293736472878814</v>
      </c>
      <c r="U5885" s="27">
        <v>56433843.700000003</v>
      </c>
      <c r="V5885" s="27">
        <v>0</v>
      </c>
      <c r="W5885" s="27">
        <v>639090000</v>
      </c>
      <c r="X5885" s="27"/>
      <c r="Y5885" s="27"/>
      <c r="Z5885" s="27">
        <v>1</v>
      </c>
    </row>
    <row r="5886" spans="1:26">
      <c r="A5886" s="27">
        <v>1999</v>
      </c>
      <c r="B5886" t="s">
        <v>63</v>
      </c>
      <c r="C5886" s="27"/>
      <c r="D5886" s="27"/>
      <c r="E5886" s="27"/>
      <c r="F5886" s="27">
        <v>0</v>
      </c>
      <c r="G5886" s="27">
        <v>0</v>
      </c>
      <c r="H5886" s="27">
        <v>0</v>
      </c>
      <c r="I5886" s="27">
        <v>1</v>
      </c>
      <c r="J5886" s="27">
        <v>0</v>
      </c>
      <c r="K5886" s="27">
        <v>4</v>
      </c>
      <c r="L5886" s="27">
        <v>1</v>
      </c>
      <c r="M5886" s="27">
        <v>0</v>
      </c>
      <c r="N5886" s="27">
        <v>0</v>
      </c>
      <c r="O5886" s="27">
        <v>0</v>
      </c>
      <c r="P5886" s="27">
        <v>1797000000</v>
      </c>
      <c r="Q5886" s="27">
        <v>1817654508.1644442</v>
      </c>
      <c r="R5886" s="27">
        <v>1</v>
      </c>
      <c r="S5886" s="27">
        <v>1</v>
      </c>
      <c r="T5886" s="33">
        <v>0.59173831677950461</v>
      </c>
      <c r="U5886" s="27">
        <v>94679854.799999997</v>
      </c>
      <c r="V5886" s="27">
        <v>0</v>
      </c>
      <c r="W5886" s="27">
        <v>691455000</v>
      </c>
      <c r="X5886" s="27"/>
      <c r="Y5886" s="27"/>
      <c r="Z5886" s="27">
        <v>1</v>
      </c>
    </row>
    <row r="5887" spans="1:26">
      <c r="A5887" s="27">
        <v>2000</v>
      </c>
      <c r="B5887" t="s">
        <v>63</v>
      </c>
      <c r="C5887" s="27">
        <v>0</v>
      </c>
      <c r="D5887" s="27">
        <v>0</v>
      </c>
      <c r="E5887" s="27">
        <v>0</v>
      </c>
      <c r="F5887" s="27">
        <v>0</v>
      </c>
      <c r="G5887" s="27">
        <v>0</v>
      </c>
      <c r="H5887" s="27">
        <v>0</v>
      </c>
      <c r="I5887" s="27">
        <v>1</v>
      </c>
      <c r="J5887" s="27">
        <v>0</v>
      </c>
      <c r="K5887" s="27">
        <v>4</v>
      </c>
      <c r="L5887" s="27">
        <v>1</v>
      </c>
      <c r="M5887" s="27">
        <v>1</v>
      </c>
      <c r="N5887" s="27">
        <v>0</v>
      </c>
      <c r="O5887" s="27">
        <v>0</v>
      </c>
      <c r="P5887" s="27">
        <v>1718000000</v>
      </c>
      <c r="Q5887" s="27">
        <v>1734938652.2116461</v>
      </c>
      <c r="R5887" s="27">
        <v>1</v>
      </c>
      <c r="S5887" s="27">
        <v>1</v>
      </c>
      <c r="T5887" s="33">
        <v>0.62919927379193319</v>
      </c>
      <c r="U5887" s="27">
        <v>103681669.09999999</v>
      </c>
      <c r="V5887" s="27">
        <v>0</v>
      </c>
      <c r="W5887" s="27">
        <v>691917000</v>
      </c>
      <c r="X5887" s="27"/>
      <c r="Y5887" s="27"/>
      <c r="Z5887" s="27">
        <v>1</v>
      </c>
    </row>
    <row r="5888" spans="1:26">
      <c r="A5888" s="27">
        <v>2001</v>
      </c>
      <c r="B5888" t="s">
        <v>63</v>
      </c>
      <c r="C5888" s="27">
        <v>0</v>
      </c>
      <c r="D5888" s="27">
        <v>0</v>
      </c>
      <c r="E5888" s="27">
        <v>0</v>
      </c>
      <c r="F5888" s="27">
        <v>7236276</v>
      </c>
      <c r="G5888" s="27">
        <v>0</v>
      </c>
      <c r="H5888" s="27">
        <v>0</v>
      </c>
      <c r="I5888" s="27">
        <v>1</v>
      </c>
      <c r="J5888" s="27">
        <v>0</v>
      </c>
      <c r="K5888" s="27">
        <v>4</v>
      </c>
      <c r="L5888" s="27">
        <v>1</v>
      </c>
      <c r="M5888" s="27">
        <v>1</v>
      </c>
      <c r="N5888" s="27">
        <v>0</v>
      </c>
      <c r="O5888" s="27">
        <v>0</v>
      </c>
      <c r="P5888" s="27">
        <v>1676000000</v>
      </c>
      <c r="Q5888" s="27">
        <v>1674685248.1952827</v>
      </c>
      <c r="R5888" s="27">
        <v>1</v>
      </c>
      <c r="S5888" s="27">
        <v>1</v>
      </c>
      <c r="T5888" s="33">
        <v>0.61588871891054842</v>
      </c>
      <c r="U5888" s="27">
        <v>101522419.59999999</v>
      </c>
      <c r="V5888" s="27">
        <v>0</v>
      </c>
      <c r="W5888" s="27">
        <v>712719000</v>
      </c>
      <c r="X5888" s="27"/>
      <c r="Y5888" s="27"/>
      <c r="Z5888" s="27">
        <v>1</v>
      </c>
    </row>
    <row r="5889" spans="1:26">
      <c r="A5889" s="27">
        <v>2002</v>
      </c>
      <c r="B5889" t="s">
        <v>63</v>
      </c>
      <c r="C5889" s="27">
        <v>0</v>
      </c>
      <c r="D5889" s="27">
        <v>0</v>
      </c>
      <c r="E5889" s="27">
        <v>0</v>
      </c>
      <c r="F5889" s="27">
        <v>0</v>
      </c>
      <c r="G5889" s="27">
        <v>0</v>
      </c>
      <c r="H5889" s="27">
        <v>0</v>
      </c>
      <c r="I5889" s="27">
        <v>1</v>
      </c>
      <c r="J5889" s="27">
        <v>0</v>
      </c>
      <c r="K5889" s="27">
        <v>4</v>
      </c>
      <c r="L5889" s="27">
        <v>1</v>
      </c>
      <c r="M5889" s="27">
        <v>1</v>
      </c>
      <c r="N5889" s="27">
        <v>0</v>
      </c>
      <c r="O5889" s="27">
        <v>0</v>
      </c>
      <c r="P5889" s="27">
        <v>1673000000</v>
      </c>
      <c r="Q5889" s="27">
        <v>1677552332.3962293</v>
      </c>
      <c r="R5889" s="27">
        <v>1</v>
      </c>
      <c r="S5889" s="27">
        <v>1</v>
      </c>
      <c r="T5889" s="33">
        <v>0.62466195784303247</v>
      </c>
      <c r="U5889" s="27">
        <v>103528807.5</v>
      </c>
      <c r="V5889" s="27">
        <v>0</v>
      </c>
      <c r="W5889" s="27">
        <v>825638000</v>
      </c>
      <c r="X5889" s="27"/>
      <c r="Y5889" s="27"/>
      <c r="Z5889" s="27">
        <v>1</v>
      </c>
    </row>
    <row r="5890" spans="1:26">
      <c r="A5890" s="27">
        <v>2003</v>
      </c>
      <c r="B5890" t="s">
        <v>63</v>
      </c>
      <c r="C5890" s="27">
        <v>3720040.25</v>
      </c>
      <c r="D5890" s="27">
        <v>372004.03125</v>
      </c>
      <c r="E5890" s="27">
        <v>3720040.25</v>
      </c>
      <c r="F5890" s="27">
        <v>3719857.75</v>
      </c>
      <c r="G5890" s="27">
        <v>0</v>
      </c>
      <c r="H5890" s="27">
        <v>0</v>
      </c>
      <c r="I5890" s="27">
        <v>1</v>
      </c>
      <c r="J5890" s="27">
        <v>0</v>
      </c>
      <c r="K5890" s="27">
        <v>4</v>
      </c>
      <c r="L5890" s="27">
        <v>1</v>
      </c>
      <c r="M5890" s="27">
        <v>1</v>
      </c>
      <c r="N5890" s="27">
        <v>0</v>
      </c>
      <c r="O5890" s="27">
        <v>0</v>
      </c>
      <c r="P5890" s="27">
        <v>1847000000</v>
      </c>
      <c r="Q5890" s="27">
        <v>1846198770.5870867</v>
      </c>
      <c r="R5890" s="27">
        <v>1</v>
      </c>
      <c r="S5890" s="27">
        <v>1</v>
      </c>
      <c r="T5890" s="33">
        <v>0.61793375018798091</v>
      </c>
      <c r="U5890" s="27">
        <v>112238286.09999999</v>
      </c>
      <c r="V5890" s="27">
        <v>0</v>
      </c>
      <c r="W5890" s="27">
        <v>909241000</v>
      </c>
      <c r="X5890" s="27"/>
      <c r="Y5890" s="27"/>
      <c r="Z5890" s="27">
        <v>1</v>
      </c>
    </row>
    <row r="5891" spans="1:26">
      <c r="A5891" s="27">
        <v>2004</v>
      </c>
      <c r="B5891" t="s">
        <v>63</v>
      </c>
      <c r="C5891" s="27">
        <v>3480928.75</v>
      </c>
      <c r="D5891" s="27">
        <v>696185.75</v>
      </c>
      <c r="E5891" s="27">
        <v>3480928.75</v>
      </c>
      <c r="F5891" s="27">
        <v>0</v>
      </c>
      <c r="G5891" s="27">
        <v>0</v>
      </c>
      <c r="H5891" s="27">
        <v>0</v>
      </c>
      <c r="I5891" s="27">
        <v>1</v>
      </c>
      <c r="J5891" s="27">
        <v>0</v>
      </c>
      <c r="K5891" s="27">
        <v>4</v>
      </c>
      <c r="L5891" s="27">
        <v>1</v>
      </c>
      <c r="M5891" s="27">
        <v>1</v>
      </c>
      <c r="N5891" s="27">
        <v>0</v>
      </c>
      <c r="O5891" s="27">
        <v>0</v>
      </c>
      <c r="P5891" s="27">
        <v>2099000000.0000002</v>
      </c>
      <c r="Q5891" s="27">
        <v>2088961968.9357851</v>
      </c>
      <c r="R5891" s="27">
        <v>1</v>
      </c>
      <c r="S5891" s="27">
        <v>1</v>
      </c>
      <c r="T5891" s="33">
        <v>0.67108711240801089</v>
      </c>
      <c r="U5891" s="27">
        <v>113531243.09999999</v>
      </c>
      <c r="V5891" s="27">
        <v>0</v>
      </c>
      <c r="W5891" s="27">
        <v>1019855000</v>
      </c>
      <c r="X5891" s="27"/>
      <c r="Y5891" s="27"/>
      <c r="Z5891" s="27">
        <v>1</v>
      </c>
    </row>
    <row r="5892" spans="1:26">
      <c r="A5892" s="27">
        <v>2005</v>
      </c>
      <c r="B5892" t="s">
        <v>63</v>
      </c>
      <c r="C5892" s="27">
        <v>5097222.25</v>
      </c>
      <c r="D5892" s="27">
        <v>1229166.625</v>
      </c>
      <c r="E5892" s="27">
        <v>5097222.25</v>
      </c>
      <c r="F5892" s="27">
        <v>1553780.53515625</v>
      </c>
      <c r="G5892" s="27">
        <v>0</v>
      </c>
      <c r="H5892" s="27">
        <v>0</v>
      </c>
      <c r="I5892" s="27">
        <v>1</v>
      </c>
      <c r="J5892" s="27">
        <v>0</v>
      </c>
      <c r="K5892" s="27">
        <v>4</v>
      </c>
      <c r="L5892" s="27">
        <v>1</v>
      </c>
      <c r="M5892" s="27">
        <v>1</v>
      </c>
      <c r="N5892" s="27">
        <v>0</v>
      </c>
      <c r="O5892" s="27">
        <v>0</v>
      </c>
      <c r="P5892" s="27">
        <v>2590000000</v>
      </c>
      <c r="Q5892" s="27">
        <v>2581313485.6852341</v>
      </c>
      <c r="R5892" s="27">
        <v>1</v>
      </c>
      <c r="S5892" s="27">
        <v>1</v>
      </c>
      <c r="T5892" s="33">
        <v>0.69599608558540027</v>
      </c>
      <c r="U5892" s="27">
        <v>96592925.200000003</v>
      </c>
      <c r="V5892" s="27">
        <v>0</v>
      </c>
      <c r="W5892" s="27">
        <v>980303000</v>
      </c>
      <c r="X5892" s="27"/>
      <c r="Y5892" s="27"/>
      <c r="Z5892" s="27">
        <v>1</v>
      </c>
    </row>
    <row r="5893" spans="1:26">
      <c r="A5893" s="27">
        <v>2006</v>
      </c>
      <c r="B5893" t="s">
        <v>63</v>
      </c>
      <c r="C5893" s="27">
        <v>5122771.75</v>
      </c>
      <c r="D5893" s="27">
        <v>1749108.625</v>
      </c>
      <c r="E5893" s="27">
        <v>5122771.75</v>
      </c>
      <c r="F5893" s="27">
        <v>7665000</v>
      </c>
      <c r="G5893" s="27">
        <v>0</v>
      </c>
      <c r="H5893" s="27">
        <v>0</v>
      </c>
      <c r="I5893" s="27">
        <v>1</v>
      </c>
      <c r="J5893" s="27">
        <v>0</v>
      </c>
      <c r="K5893" s="27">
        <v>4</v>
      </c>
      <c r="L5893" s="27">
        <v>1</v>
      </c>
      <c r="M5893" s="27">
        <v>1</v>
      </c>
      <c r="N5893" s="27">
        <v>0</v>
      </c>
      <c r="O5893" s="27">
        <v>0</v>
      </c>
      <c r="P5893" s="27">
        <v>3150000000</v>
      </c>
      <c r="Q5893" s="27">
        <v>3152324689.2436123</v>
      </c>
      <c r="R5893" s="27">
        <v>1</v>
      </c>
      <c r="S5893" s="27">
        <v>1</v>
      </c>
      <c r="T5893" s="33">
        <v>0.83568345932575372</v>
      </c>
      <c r="U5893" s="27">
        <v>24897820</v>
      </c>
      <c r="V5893" s="27">
        <v>0</v>
      </c>
      <c r="W5893" s="27">
        <v>168512000</v>
      </c>
      <c r="X5893" s="27"/>
      <c r="Y5893" s="27"/>
      <c r="Z5893" s="27">
        <v>1</v>
      </c>
    </row>
    <row r="5894" spans="1:26">
      <c r="A5894" s="27">
        <v>2007</v>
      </c>
      <c r="B5894" t="s">
        <v>63</v>
      </c>
      <c r="C5894" s="27">
        <v>5155831.75</v>
      </c>
      <c r="D5894" s="27">
        <v>2277915.875</v>
      </c>
      <c r="E5894" s="27">
        <v>5155831.75</v>
      </c>
      <c r="F5894" s="27">
        <v>1962643.125</v>
      </c>
      <c r="G5894" s="27">
        <v>0</v>
      </c>
      <c r="H5894" s="27">
        <v>0</v>
      </c>
      <c r="I5894" s="27">
        <v>1</v>
      </c>
      <c r="J5894" s="27">
        <v>0</v>
      </c>
      <c r="K5894" s="27">
        <v>4</v>
      </c>
      <c r="L5894" s="27">
        <v>1</v>
      </c>
      <c r="M5894" s="27">
        <v>1</v>
      </c>
      <c r="N5894" s="27">
        <v>0</v>
      </c>
      <c r="O5894" s="27">
        <v>0</v>
      </c>
      <c r="P5894" s="27">
        <v>3824000000</v>
      </c>
      <c r="Q5894" s="27">
        <v>3824788145.2770338</v>
      </c>
      <c r="R5894" s="27">
        <v>1</v>
      </c>
      <c r="S5894" s="27">
        <v>1</v>
      </c>
      <c r="T5894" s="33">
        <v>0.90473952627382648</v>
      </c>
      <c r="U5894" s="27">
        <v>29756107.5</v>
      </c>
      <c r="V5894" s="27">
        <v>0</v>
      </c>
      <c r="W5894" s="27">
        <v>203840000</v>
      </c>
      <c r="X5894" s="27"/>
      <c r="Y5894" s="27"/>
      <c r="Z5894" s="27">
        <v>1</v>
      </c>
    </row>
    <row r="5895" spans="1:26">
      <c r="A5895" s="27">
        <v>2008</v>
      </c>
      <c r="B5895" t="s">
        <v>63</v>
      </c>
      <c r="C5895" s="27">
        <v>36676032.25</v>
      </c>
      <c r="D5895" s="27">
        <v>9098863.25</v>
      </c>
      <c r="E5895" s="27">
        <v>36676032.25</v>
      </c>
      <c r="F5895" s="27">
        <v>36048846.953125</v>
      </c>
      <c r="G5895" s="27">
        <v>0</v>
      </c>
      <c r="H5895" s="27">
        <v>0</v>
      </c>
      <c r="I5895" s="27">
        <v>1</v>
      </c>
      <c r="J5895" s="27">
        <v>0</v>
      </c>
      <c r="K5895" s="27">
        <v>4</v>
      </c>
      <c r="L5895" s="27">
        <v>1</v>
      </c>
      <c r="M5895" s="27">
        <v>1</v>
      </c>
      <c r="N5895" s="27">
        <v>0</v>
      </c>
      <c r="O5895" s="27">
        <v>0</v>
      </c>
      <c r="P5895" s="27">
        <v>4863000000</v>
      </c>
      <c r="Q5895" s="27">
        <v>4860093843.1416225</v>
      </c>
      <c r="R5895" s="27">
        <v>1</v>
      </c>
      <c r="S5895" s="27">
        <v>1</v>
      </c>
      <c r="T5895" s="33">
        <v>0.91944034308119871</v>
      </c>
      <c r="U5895" s="27">
        <v>32515099.699999999</v>
      </c>
      <c r="V5895" s="27">
        <v>0</v>
      </c>
      <c r="W5895" s="27">
        <v>241748000</v>
      </c>
      <c r="X5895" s="27"/>
      <c r="Y5895" s="27"/>
      <c r="Z5895" s="27">
        <v>1</v>
      </c>
    </row>
    <row r="5896" spans="1:26">
      <c r="A5896" s="27">
        <v>2009</v>
      </c>
      <c r="B5896" t="s">
        <v>63</v>
      </c>
      <c r="C5896" s="27">
        <v>37076912.5</v>
      </c>
      <c r="D5896" s="27">
        <v>16036505.5</v>
      </c>
      <c r="E5896" s="27">
        <v>37076912.5</v>
      </c>
      <c r="F5896" s="27">
        <v>70000</v>
      </c>
      <c r="G5896" s="27">
        <v>0</v>
      </c>
      <c r="H5896" s="27">
        <v>0</v>
      </c>
      <c r="I5896" s="27">
        <v>1</v>
      </c>
      <c r="J5896" s="27">
        <v>0</v>
      </c>
      <c r="K5896" s="27">
        <v>4</v>
      </c>
      <c r="L5896" s="27">
        <v>1</v>
      </c>
      <c r="M5896" s="27">
        <v>1</v>
      </c>
      <c r="N5896" s="27">
        <v>0</v>
      </c>
      <c r="O5896" s="27">
        <v>0</v>
      </c>
      <c r="P5896" s="27">
        <v>5379000000</v>
      </c>
      <c r="Q5896" s="27">
        <v>5378925894.622962</v>
      </c>
      <c r="R5896" s="27">
        <v>1</v>
      </c>
      <c r="S5896" s="27">
        <v>1</v>
      </c>
      <c r="T5896" s="33">
        <v>0.81595367947064712</v>
      </c>
      <c r="U5896" s="27">
        <v>135675431.69999999</v>
      </c>
      <c r="V5896" s="27">
        <v>0</v>
      </c>
      <c r="W5896" s="27">
        <v>254227000</v>
      </c>
      <c r="X5896" s="27"/>
      <c r="Y5896" s="27"/>
      <c r="Z5896" s="27">
        <v>1</v>
      </c>
    </row>
    <row r="5897" spans="1:26">
      <c r="A5897" s="27">
        <v>2010</v>
      </c>
      <c r="B5897" t="s">
        <v>63</v>
      </c>
      <c r="C5897" s="27">
        <v>37277071.5</v>
      </c>
      <c r="D5897" s="27">
        <v>23052193.5</v>
      </c>
      <c r="E5897" s="27">
        <v>37277071.5</v>
      </c>
      <c r="F5897" s="27">
        <v>11428928.4375</v>
      </c>
      <c r="G5897" s="27">
        <v>0</v>
      </c>
      <c r="H5897" s="27">
        <v>0</v>
      </c>
      <c r="I5897" s="27">
        <v>1</v>
      </c>
      <c r="J5897" s="27">
        <v>0</v>
      </c>
      <c r="K5897" s="27">
        <v>4</v>
      </c>
      <c r="L5897" s="27">
        <v>1</v>
      </c>
      <c r="M5897" s="27">
        <v>1</v>
      </c>
      <c r="N5897" s="27">
        <v>0</v>
      </c>
      <c r="O5897" s="27">
        <v>0</v>
      </c>
      <c r="P5897" s="27">
        <v>5774000000</v>
      </c>
      <c r="Q5897" s="27">
        <v>5773084568.1475639</v>
      </c>
      <c r="R5897" s="27">
        <v>1</v>
      </c>
      <c r="S5897" s="27">
        <v>1</v>
      </c>
      <c r="T5897" s="33">
        <v>1.0070075781651076</v>
      </c>
      <c r="U5897" s="27">
        <v>133193820.5</v>
      </c>
      <c r="V5897" s="27">
        <v>0</v>
      </c>
      <c r="W5897" s="27">
        <v>259400000</v>
      </c>
      <c r="X5897" s="27"/>
      <c r="Y5897" s="27"/>
      <c r="Z5897" s="27">
        <v>1</v>
      </c>
    </row>
    <row r="5898" spans="1:26">
      <c r="A5898" s="27">
        <v>2011</v>
      </c>
      <c r="B5898" t="s">
        <v>63</v>
      </c>
      <c r="C5898" s="27">
        <v>38725053.75</v>
      </c>
      <c r="D5898" s="27">
        <v>31163224.25</v>
      </c>
      <c r="E5898" s="27">
        <v>38725053.75</v>
      </c>
      <c r="F5898" s="27">
        <v>28476375</v>
      </c>
      <c r="G5898" s="27">
        <v>0</v>
      </c>
      <c r="H5898" s="27">
        <v>0</v>
      </c>
      <c r="I5898" s="27">
        <v>1</v>
      </c>
      <c r="J5898" s="27">
        <v>0</v>
      </c>
      <c r="K5898" s="27">
        <v>4</v>
      </c>
      <c r="L5898" s="27">
        <v>1</v>
      </c>
      <c r="M5898" s="27">
        <v>1</v>
      </c>
      <c r="N5898" s="27">
        <v>0</v>
      </c>
      <c r="O5898" s="27">
        <v>0</v>
      </c>
      <c r="P5898" s="27">
        <v>6492000000</v>
      </c>
      <c r="Q5898" s="27">
        <v>6563320570.4086161</v>
      </c>
      <c r="R5898" s="27">
        <v>1</v>
      </c>
      <c r="S5898" s="27">
        <v>1</v>
      </c>
      <c r="T5898" s="33">
        <v>1.116808011796752</v>
      </c>
      <c r="U5898" s="27">
        <v>132168030.5</v>
      </c>
      <c r="V5898" s="27">
        <v>0</v>
      </c>
      <c r="W5898" s="27">
        <v>391665000</v>
      </c>
      <c r="X5898" s="27">
        <v>7000000</v>
      </c>
      <c r="Y5898" s="27"/>
      <c r="Z5898" s="27">
        <v>1</v>
      </c>
    </row>
    <row r="5899" spans="1:26">
      <c r="A5899" s="27">
        <v>2012</v>
      </c>
      <c r="B5899" t="s">
        <v>63</v>
      </c>
      <c r="C5899" s="27">
        <v>152859116.75</v>
      </c>
      <c r="D5899" s="27">
        <v>55351203.75</v>
      </c>
      <c r="E5899" s="27">
        <v>152859116.75</v>
      </c>
      <c r="F5899" s="27">
        <v>149340640</v>
      </c>
      <c r="G5899" s="27">
        <v>0</v>
      </c>
      <c r="H5899" s="27">
        <v>0</v>
      </c>
      <c r="I5899" s="27">
        <v>1</v>
      </c>
      <c r="J5899" s="27">
        <v>0</v>
      </c>
      <c r="K5899" s="27">
        <v>4</v>
      </c>
      <c r="L5899" s="27">
        <v>1</v>
      </c>
      <c r="M5899" s="27">
        <v>1</v>
      </c>
      <c r="N5899" s="27">
        <v>0</v>
      </c>
      <c r="O5899" s="27">
        <v>0</v>
      </c>
      <c r="P5899" s="27">
        <v>7316000000</v>
      </c>
      <c r="Q5899" s="27">
        <v>7334917696.7226334</v>
      </c>
      <c r="R5899" s="27">
        <v>1</v>
      </c>
      <c r="S5899" s="27">
        <v>1</v>
      </c>
      <c r="T5899" s="33">
        <v>0.99562684078172081</v>
      </c>
      <c r="U5899" s="27">
        <v>131258822.09999999</v>
      </c>
      <c r="V5899" s="27">
        <v>0</v>
      </c>
      <c r="W5899" s="27">
        <v>429900000</v>
      </c>
      <c r="X5899" s="27">
        <v>45000000</v>
      </c>
      <c r="Y5899" s="27"/>
      <c r="Z5899" s="27">
        <v>1</v>
      </c>
    </row>
    <row r="5900" spans="1:26">
      <c r="A5900" s="27">
        <v>2013</v>
      </c>
      <c r="B5900" t="s">
        <v>63</v>
      </c>
      <c r="C5900" s="27">
        <v>153349118.25</v>
      </c>
      <c r="D5900" s="27">
        <v>72192524.25</v>
      </c>
      <c r="E5900" s="27">
        <v>153349118.25</v>
      </c>
      <c r="F5900" s="27">
        <v>30606096</v>
      </c>
      <c r="G5900" s="27">
        <v>0</v>
      </c>
      <c r="H5900" s="27">
        <v>0</v>
      </c>
      <c r="I5900" s="27">
        <v>1</v>
      </c>
      <c r="J5900" s="27">
        <v>0</v>
      </c>
      <c r="K5900" s="27">
        <v>4</v>
      </c>
      <c r="L5900" s="27">
        <v>1</v>
      </c>
      <c r="M5900" s="27">
        <v>1</v>
      </c>
      <c r="N5900" s="27">
        <v>0</v>
      </c>
      <c r="O5900" s="27">
        <v>0</v>
      </c>
      <c r="P5900" s="27">
        <v>7623000000</v>
      </c>
      <c r="Q5900" s="27">
        <v>7621923307.7032518</v>
      </c>
      <c r="R5900" s="27">
        <v>1</v>
      </c>
      <c r="S5900" s="27">
        <v>1</v>
      </c>
      <c r="T5900" s="33">
        <v>0.99710818219516861</v>
      </c>
      <c r="U5900" s="27">
        <v>129764725.90000001</v>
      </c>
      <c r="V5900" s="27">
        <v>0</v>
      </c>
      <c r="W5900" s="27">
        <v>472556000</v>
      </c>
      <c r="X5900" s="27">
        <v>55000000</v>
      </c>
      <c r="Y5900" s="27"/>
      <c r="Z5900" s="27">
        <v>1</v>
      </c>
    </row>
    <row r="5901" spans="1:26">
      <c r="A5901" s="27">
        <v>2014</v>
      </c>
      <c r="B5901" t="s">
        <v>63</v>
      </c>
      <c r="C5901" s="27">
        <v>150818286.75</v>
      </c>
      <c r="D5901" s="27">
        <v>86013010.75</v>
      </c>
      <c r="E5901" s="27">
        <v>150818286.75</v>
      </c>
      <c r="F5901" s="27">
        <v>43289825.5</v>
      </c>
      <c r="G5901" s="27">
        <v>0</v>
      </c>
      <c r="H5901" s="27">
        <v>0</v>
      </c>
      <c r="I5901" s="27">
        <v>1</v>
      </c>
      <c r="J5901" s="27">
        <v>0</v>
      </c>
      <c r="K5901" s="27">
        <v>4</v>
      </c>
      <c r="L5901" s="27">
        <v>1</v>
      </c>
      <c r="M5901" s="27">
        <v>1</v>
      </c>
      <c r="N5901" s="27">
        <v>0</v>
      </c>
      <c r="O5901" s="27">
        <v>0</v>
      </c>
      <c r="P5901" s="27">
        <v>8010000000</v>
      </c>
      <c r="Q5901" s="27">
        <v>8016591927.6592302</v>
      </c>
      <c r="R5901" s="27">
        <v>1</v>
      </c>
      <c r="S5901" s="27">
        <v>1</v>
      </c>
      <c r="T5901" s="33">
        <v>0.96696016921402161</v>
      </c>
      <c r="U5901" s="27">
        <v>119438447.59999999</v>
      </c>
      <c r="V5901" s="27">
        <v>0</v>
      </c>
      <c r="W5901" s="27">
        <v>605320000</v>
      </c>
      <c r="X5901" s="27">
        <v>66000000</v>
      </c>
      <c r="Y5901" s="27"/>
      <c r="Z5901" s="27">
        <v>1</v>
      </c>
    </row>
    <row r="5902" spans="1:26">
      <c r="A5902" s="27">
        <v>2015</v>
      </c>
      <c r="B5902" t="s">
        <v>63</v>
      </c>
      <c r="C5902" s="27">
        <v>147610600.5</v>
      </c>
      <c r="D5902" s="27">
        <v>99006644.5</v>
      </c>
      <c r="E5902" s="27">
        <v>147610600.5</v>
      </c>
      <c r="F5902" s="27">
        <v>0</v>
      </c>
      <c r="G5902" s="27">
        <v>0</v>
      </c>
      <c r="H5902" s="27">
        <v>0</v>
      </c>
      <c r="I5902" s="27">
        <v>1</v>
      </c>
      <c r="J5902" s="27">
        <v>0</v>
      </c>
      <c r="K5902" s="27">
        <v>4</v>
      </c>
      <c r="L5902" s="27">
        <v>1</v>
      </c>
      <c r="M5902" s="27">
        <v>1</v>
      </c>
      <c r="N5902" s="27">
        <v>0</v>
      </c>
      <c r="O5902" s="27">
        <v>0</v>
      </c>
      <c r="P5902" s="27">
        <v>8294000000.000001</v>
      </c>
      <c r="Q5902" s="27">
        <v>8277613193.5763092</v>
      </c>
      <c r="R5902" s="27">
        <v>1</v>
      </c>
      <c r="S5902" s="27">
        <v>1</v>
      </c>
      <c r="T5902" s="33">
        <v>0.821813335342235</v>
      </c>
      <c r="U5902" s="27">
        <v>111621937.3</v>
      </c>
      <c r="V5902" s="27">
        <v>0</v>
      </c>
      <c r="W5902" s="27">
        <v>861911000</v>
      </c>
      <c r="X5902" s="27">
        <v>77000000</v>
      </c>
      <c r="Y5902" s="27"/>
      <c r="Z5902" s="27">
        <v>1</v>
      </c>
    </row>
    <row r="5903" spans="1:26">
      <c r="A5903" s="27">
        <v>2016</v>
      </c>
      <c r="B5903" t="s">
        <v>63</v>
      </c>
      <c r="C5903" s="27">
        <v>213980319.375</v>
      </c>
      <c r="D5903" s="27">
        <v>124777679.375</v>
      </c>
      <c r="E5903" s="27">
        <v>213980319.375</v>
      </c>
      <c r="F5903" s="27">
        <v>71000000</v>
      </c>
      <c r="G5903" s="27">
        <v>0</v>
      </c>
      <c r="H5903" s="27">
        <v>0</v>
      </c>
      <c r="I5903" s="27">
        <v>1</v>
      </c>
      <c r="J5903" s="27">
        <v>0</v>
      </c>
      <c r="K5903" s="27">
        <v>4</v>
      </c>
      <c r="L5903" s="27">
        <v>1</v>
      </c>
      <c r="M5903" s="27">
        <v>1</v>
      </c>
      <c r="N5903" s="27">
        <v>0</v>
      </c>
      <c r="O5903" s="27">
        <v>0</v>
      </c>
      <c r="P5903" s="27">
        <v>8475000000</v>
      </c>
      <c r="Q5903" s="27">
        <v>8475681532.5216913</v>
      </c>
      <c r="R5903" s="27">
        <v>1</v>
      </c>
      <c r="S5903" s="27">
        <v>1</v>
      </c>
      <c r="T5903" s="33">
        <v>0.86004996979414983</v>
      </c>
      <c r="U5903" s="27">
        <v>203276139.30000001</v>
      </c>
      <c r="V5903" s="27">
        <v>0</v>
      </c>
      <c r="W5903" s="27">
        <v>1048538000</v>
      </c>
      <c r="X5903" s="27">
        <v>53000000</v>
      </c>
      <c r="Y5903" s="27"/>
      <c r="Z5903" s="27">
        <v>1</v>
      </c>
    </row>
    <row r="5904" spans="1:26">
      <c r="A5904" s="27">
        <v>2017</v>
      </c>
      <c r="B5904" t="s">
        <v>63</v>
      </c>
      <c r="C5904" s="27">
        <v>210964100</v>
      </c>
      <c r="D5904" s="27">
        <v>152162780</v>
      </c>
      <c r="E5904" s="27">
        <v>210964100</v>
      </c>
      <c r="F5904" s="27">
        <v>0</v>
      </c>
      <c r="G5904" s="27">
        <v>0</v>
      </c>
      <c r="H5904" s="27">
        <v>0</v>
      </c>
      <c r="I5904" s="27">
        <v>1</v>
      </c>
      <c r="J5904" s="27">
        <v>0</v>
      </c>
      <c r="K5904" s="27">
        <v>4</v>
      </c>
      <c r="L5904" s="27">
        <v>1</v>
      </c>
      <c r="M5904" s="27">
        <v>1</v>
      </c>
      <c r="N5904" s="27">
        <v>0</v>
      </c>
      <c r="O5904" s="27">
        <v>0</v>
      </c>
      <c r="P5904" s="27">
        <v>9136000000</v>
      </c>
      <c r="Q5904" s="27">
        <v>9135454442.1401272</v>
      </c>
      <c r="R5904" s="27">
        <v>1</v>
      </c>
      <c r="S5904" s="27">
        <v>1</v>
      </c>
      <c r="T5904" s="33">
        <v>0.90809244833766045</v>
      </c>
      <c r="U5904" s="27">
        <v>290711369.30000001</v>
      </c>
      <c r="V5904" s="27">
        <v>0</v>
      </c>
      <c r="W5904" s="27">
        <v>1403508000</v>
      </c>
      <c r="X5904" s="27">
        <v>66000000</v>
      </c>
      <c r="Y5904" s="27"/>
      <c r="Z5904" s="27">
        <v>1</v>
      </c>
    </row>
    <row r="5905" spans="1:26">
      <c r="A5905" s="27">
        <v>1962</v>
      </c>
      <c r="B5905" t="s">
        <v>135</v>
      </c>
      <c r="C5905" s="27"/>
      <c r="D5905" s="27"/>
      <c r="E5905" s="27"/>
      <c r="F5905" s="27">
        <v>0</v>
      </c>
      <c r="G5905" s="27">
        <v>0</v>
      </c>
      <c r="H5905" s="27">
        <v>1</v>
      </c>
      <c r="I5905" s="27">
        <v>0</v>
      </c>
      <c r="J5905" s="27">
        <v>0</v>
      </c>
      <c r="K5905" s="27">
        <v>6</v>
      </c>
      <c r="L5905" s="27">
        <v>1</v>
      </c>
      <c r="M5905" s="27">
        <v>0</v>
      </c>
      <c r="N5905" s="27">
        <v>1</v>
      </c>
      <c r="O5905" s="27">
        <v>1</v>
      </c>
      <c r="P5905" s="27"/>
      <c r="Q5905" s="27"/>
      <c r="R5905" s="27">
        <v>0</v>
      </c>
      <c r="S5905" s="27">
        <v>0</v>
      </c>
      <c r="T5905" s="33">
        <v>0.97699079984331827</v>
      </c>
      <c r="U5905" s="27"/>
      <c r="V5905" s="27"/>
      <c r="W5905" s="27"/>
      <c r="X5905" s="27"/>
      <c r="Y5905" s="27"/>
      <c r="Z5905" s="27">
        <v>1</v>
      </c>
    </row>
    <row r="5906" spans="1:26">
      <c r="A5906" s="27">
        <v>1963</v>
      </c>
      <c r="B5906" t="s">
        <v>135</v>
      </c>
      <c r="C5906" s="27"/>
      <c r="D5906" s="27"/>
      <c r="E5906" s="27"/>
      <c r="F5906" s="27">
        <v>0</v>
      </c>
      <c r="G5906" s="27">
        <v>0</v>
      </c>
      <c r="H5906" s="27">
        <v>1</v>
      </c>
      <c r="I5906" s="27">
        <v>0</v>
      </c>
      <c r="J5906" s="27">
        <v>0</v>
      </c>
      <c r="K5906" s="27">
        <v>6</v>
      </c>
      <c r="L5906" s="27">
        <v>1</v>
      </c>
      <c r="M5906" s="27">
        <v>0</v>
      </c>
      <c r="N5906" s="27">
        <v>1</v>
      </c>
      <c r="O5906" s="27">
        <v>1</v>
      </c>
      <c r="P5906" s="27"/>
      <c r="Q5906" s="27"/>
      <c r="R5906" s="27">
        <v>0</v>
      </c>
      <c r="S5906" s="27">
        <v>0</v>
      </c>
      <c r="T5906" s="33">
        <v>0.98866747285419376</v>
      </c>
      <c r="U5906" s="27"/>
      <c r="V5906" s="27"/>
      <c r="W5906" s="27"/>
      <c r="X5906" s="27"/>
      <c r="Y5906" s="27"/>
      <c r="Z5906" s="27">
        <v>1</v>
      </c>
    </row>
    <row r="5907" spans="1:26">
      <c r="A5907" s="27">
        <v>1964</v>
      </c>
      <c r="B5907" t="s">
        <v>135</v>
      </c>
      <c r="C5907" s="27"/>
      <c r="D5907" s="27"/>
      <c r="E5907" s="27"/>
      <c r="F5907" s="27">
        <v>0</v>
      </c>
      <c r="G5907" s="27">
        <v>0</v>
      </c>
      <c r="H5907" s="27">
        <v>1</v>
      </c>
      <c r="I5907" s="27">
        <v>0</v>
      </c>
      <c r="J5907" s="27">
        <v>0</v>
      </c>
      <c r="K5907" s="27">
        <v>6</v>
      </c>
      <c r="L5907" s="27">
        <v>1</v>
      </c>
      <c r="M5907" s="27">
        <v>0</v>
      </c>
      <c r="N5907" s="27">
        <v>1</v>
      </c>
      <c r="O5907" s="27">
        <v>1</v>
      </c>
      <c r="P5907" s="27"/>
      <c r="Q5907" s="27"/>
      <c r="R5907" s="27">
        <v>0</v>
      </c>
      <c r="S5907" s="27">
        <v>0</v>
      </c>
      <c r="T5907" s="33">
        <v>1.0337554660061781</v>
      </c>
      <c r="U5907" s="27"/>
      <c r="V5907" s="27"/>
      <c r="W5907" s="27"/>
      <c r="X5907" s="27"/>
      <c r="Y5907" s="27"/>
      <c r="Z5907" s="27">
        <v>1</v>
      </c>
    </row>
    <row r="5908" spans="1:26">
      <c r="A5908" s="27">
        <v>1965</v>
      </c>
      <c r="B5908" t="s">
        <v>135</v>
      </c>
      <c r="C5908" s="27"/>
      <c r="D5908" s="27"/>
      <c r="E5908" s="27"/>
      <c r="F5908" s="27">
        <v>0</v>
      </c>
      <c r="G5908" s="27">
        <v>0</v>
      </c>
      <c r="H5908" s="27">
        <v>1</v>
      </c>
      <c r="I5908" s="27">
        <v>0</v>
      </c>
      <c r="J5908" s="27">
        <v>0</v>
      </c>
      <c r="K5908" s="27">
        <v>6</v>
      </c>
      <c r="L5908" s="27">
        <v>1</v>
      </c>
      <c r="M5908" s="27">
        <v>0</v>
      </c>
      <c r="N5908" s="27">
        <v>1</v>
      </c>
      <c r="O5908" s="27">
        <v>1</v>
      </c>
      <c r="P5908" s="27"/>
      <c r="Q5908" s="27"/>
      <c r="R5908" s="27">
        <v>0</v>
      </c>
      <c r="S5908" s="27">
        <v>0</v>
      </c>
      <c r="T5908" s="33">
        <v>1.0227515959565798</v>
      </c>
      <c r="U5908" s="27"/>
      <c r="V5908" s="27"/>
      <c r="W5908" s="27"/>
      <c r="X5908" s="27"/>
      <c r="Y5908" s="27"/>
      <c r="Z5908" s="27">
        <v>1</v>
      </c>
    </row>
    <row r="5909" spans="1:26">
      <c r="A5909" s="27">
        <v>1966</v>
      </c>
      <c r="B5909" t="s">
        <v>135</v>
      </c>
      <c r="C5909" s="27"/>
      <c r="D5909" s="27"/>
      <c r="E5909" s="27"/>
      <c r="F5909" s="27">
        <v>0</v>
      </c>
      <c r="G5909" s="27">
        <v>0</v>
      </c>
      <c r="H5909" s="27">
        <v>1</v>
      </c>
      <c r="I5909" s="27">
        <v>0</v>
      </c>
      <c r="J5909" s="27">
        <v>0</v>
      </c>
      <c r="K5909" s="27">
        <v>6</v>
      </c>
      <c r="L5909" s="27">
        <v>1</v>
      </c>
      <c r="M5909" s="27">
        <v>0</v>
      </c>
      <c r="N5909" s="27">
        <v>1</v>
      </c>
      <c r="O5909" s="27">
        <v>1</v>
      </c>
      <c r="P5909" s="27"/>
      <c r="Q5909" s="27"/>
      <c r="R5909" s="27">
        <v>0</v>
      </c>
      <c r="S5909" s="27">
        <v>0</v>
      </c>
      <c r="T5909" s="33">
        <v>1.060453919000093</v>
      </c>
      <c r="U5909" s="27"/>
      <c r="V5909" s="27"/>
      <c r="W5909" s="27"/>
      <c r="X5909" s="27"/>
      <c r="Y5909" s="27"/>
      <c r="Z5909" s="27">
        <v>1</v>
      </c>
    </row>
    <row r="5910" spans="1:26">
      <c r="A5910" s="27">
        <v>1967</v>
      </c>
      <c r="B5910" t="s">
        <v>135</v>
      </c>
      <c r="C5910" s="27"/>
      <c r="D5910" s="27"/>
      <c r="E5910" s="27"/>
      <c r="F5910" s="27">
        <v>0</v>
      </c>
      <c r="G5910" s="27">
        <v>0</v>
      </c>
      <c r="H5910" s="27">
        <v>1</v>
      </c>
      <c r="I5910" s="27">
        <v>0</v>
      </c>
      <c r="J5910" s="27">
        <v>0</v>
      </c>
      <c r="K5910" s="27">
        <v>6</v>
      </c>
      <c r="L5910" s="27">
        <v>1</v>
      </c>
      <c r="M5910" s="27">
        <v>0</v>
      </c>
      <c r="N5910" s="27">
        <v>1</v>
      </c>
      <c r="O5910" s="27">
        <v>1</v>
      </c>
      <c r="P5910" s="27"/>
      <c r="Q5910" s="27"/>
      <c r="R5910" s="27">
        <v>0</v>
      </c>
      <c r="S5910" s="27">
        <v>0</v>
      </c>
      <c r="T5910" s="33">
        <v>1.0100991944882907</v>
      </c>
      <c r="U5910" s="27"/>
      <c r="V5910" s="27"/>
      <c r="W5910" s="27"/>
      <c r="X5910" s="27"/>
      <c r="Y5910" s="27"/>
      <c r="Z5910" s="27">
        <v>1</v>
      </c>
    </row>
    <row r="5911" spans="1:26">
      <c r="A5911" s="27">
        <v>1968</v>
      </c>
      <c r="B5911" t="s">
        <v>135</v>
      </c>
      <c r="C5911" s="27"/>
      <c r="D5911" s="27"/>
      <c r="E5911" s="27"/>
      <c r="F5911" s="27">
        <v>0</v>
      </c>
      <c r="G5911" s="27">
        <v>0</v>
      </c>
      <c r="H5911" s="27">
        <v>1</v>
      </c>
      <c r="I5911" s="27">
        <v>0</v>
      </c>
      <c r="J5911" s="27">
        <v>0</v>
      </c>
      <c r="K5911" s="27">
        <v>6</v>
      </c>
      <c r="L5911" s="27">
        <v>1</v>
      </c>
      <c r="M5911" s="27">
        <v>0</v>
      </c>
      <c r="N5911" s="27">
        <v>1</v>
      </c>
      <c r="O5911" s="27">
        <v>1</v>
      </c>
      <c r="P5911" s="27"/>
      <c r="Q5911" s="27"/>
      <c r="R5911" s="27">
        <v>0</v>
      </c>
      <c r="S5911" s="27">
        <v>1</v>
      </c>
      <c r="T5911" s="33">
        <v>0.99765870157012104</v>
      </c>
      <c r="U5911" s="27"/>
      <c r="V5911" s="27"/>
      <c r="W5911" s="27"/>
      <c r="X5911" s="27"/>
      <c r="Y5911" s="27"/>
      <c r="Z5911" s="27">
        <v>1</v>
      </c>
    </row>
    <row r="5912" spans="1:26">
      <c r="A5912" s="27">
        <v>1969</v>
      </c>
      <c r="B5912" t="s">
        <v>135</v>
      </c>
      <c r="C5912" s="27"/>
      <c r="D5912" s="27"/>
      <c r="E5912" s="27"/>
      <c r="F5912" s="27">
        <v>0</v>
      </c>
      <c r="G5912" s="27">
        <v>0</v>
      </c>
      <c r="H5912" s="27">
        <v>1</v>
      </c>
      <c r="I5912" s="27">
        <v>0</v>
      </c>
      <c r="J5912" s="27">
        <v>0</v>
      </c>
      <c r="K5912" s="27">
        <v>6</v>
      </c>
      <c r="L5912" s="27">
        <v>1</v>
      </c>
      <c r="M5912" s="27">
        <v>0</v>
      </c>
      <c r="N5912" s="27">
        <v>1</v>
      </c>
      <c r="O5912" s="27">
        <v>1</v>
      </c>
      <c r="P5912" s="27"/>
      <c r="Q5912" s="27"/>
      <c r="R5912" s="27">
        <v>0</v>
      </c>
      <c r="S5912" s="27">
        <v>1</v>
      </c>
      <c r="T5912" s="33">
        <v>1.0058077459461789</v>
      </c>
      <c r="U5912" s="27"/>
      <c r="V5912" s="27"/>
      <c r="W5912" s="27"/>
      <c r="X5912" s="27"/>
      <c r="Y5912" s="27"/>
      <c r="Z5912" s="27">
        <v>1</v>
      </c>
    </row>
    <row r="5913" spans="1:26">
      <c r="A5913" s="27">
        <v>1970</v>
      </c>
      <c r="B5913" t="s">
        <v>135</v>
      </c>
      <c r="C5913" s="27"/>
      <c r="D5913" s="27"/>
      <c r="E5913" s="27"/>
      <c r="F5913" s="27">
        <v>0</v>
      </c>
      <c r="G5913" s="27">
        <v>0</v>
      </c>
      <c r="H5913" s="27">
        <v>1</v>
      </c>
      <c r="I5913" s="27">
        <v>0</v>
      </c>
      <c r="J5913" s="27">
        <v>0</v>
      </c>
      <c r="K5913" s="27">
        <v>6</v>
      </c>
      <c r="L5913" s="27">
        <v>1</v>
      </c>
      <c r="M5913" s="27">
        <v>0</v>
      </c>
      <c r="N5913" s="27">
        <v>1</v>
      </c>
      <c r="O5913" s="27">
        <v>1</v>
      </c>
      <c r="P5913" s="27"/>
      <c r="Q5913" s="27"/>
      <c r="R5913" s="27">
        <v>0</v>
      </c>
      <c r="S5913" s="27">
        <v>1</v>
      </c>
      <c r="T5913" s="33">
        <v>1</v>
      </c>
      <c r="U5913" s="27">
        <v>0</v>
      </c>
      <c r="V5913" s="27">
        <v>0</v>
      </c>
      <c r="W5913" s="27">
        <v>0</v>
      </c>
      <c r="X5913" s="27"/>
      <c r="Y5913" s="27">
        <v>0</v>
      </c>
      <c r="Z5913" s="27">
        <v>1</v>
      </c>
    </row>
    <row r="5914" spans="1:26">
      <c r="A5914" s="27">
        <v>1971</v>
      </c>
      <c r="B5914" t="s">
        <v>135</v>
      </c>
      <c r="C5914" s="27"/>
      <c r="D5914" s="27"/>
      <c r="E5914" s="27"/>
      <c r="F5914" s="27">
        <v>0</v>
      </c>
      <c r="G5914" s="27">
        <v>0</v>
      </c>
      <c r="H5914" s="27">
        <v>1</v>
      </c>
      <c r="I5914" s="27">
        <v>0</v>
      </c>
      <c r="J5914" s="27">
        <v>0</v>
      </c>
      <c r="K5914" s="27">
        <v>6</v>
      </c>
      <c r="L5914" s="27">
        <v>1</v>
      </c>
      <c r="M5914" s="27">
        <v>0</v>
      </c>
      <c r="N5914" s="27">
        <v>1</v>
      </c>
      <c r="O5914" s="27">
        <v>1</v>
      </c>
      <c r="P5914" s="27"/>
      <c r="Q5914" s="27"/>
      <c r="R5914" s="27">
        <v>0</v>
      </c>
      <c r="S5914" s="27">
        <v>1</v>
      </c>
      <c r="T5914" s="33">
        <v>0.92761372871024128</v>
      </c>
      <c r="U5914" s="27">
        <v>0</v>
      </c>
      <c r="V5914" s="27">
        <v>0</v>
      </c>
      <c r="W5914" s="27">
        <v>0</v>
      </c>
      <c r="X5914" s="27"/>
      <c r="Y5914" s="27">
        <v>0</v>
      </c>
      <c r="Z5914" s="27">
        <v>1</v>
      </c>
    </row>
    <row r="5915" spans="1:26">
      <c r="A5915" s="27">
        <v>1972</v>
      </c>
      <c r="B5915" t="s">
        <v>135</v>
      </c>
      <c r="C5915" s="27"/>
      <c r="D5915" s="27"/>
      <c r="E5915" s="27"/>
      <c r="F5915" s="27">
        <v>0</v>
      </c>
      <c r="G5915" s="27">
        <v>0</v>
      </c>
      <c r="H5915" s="27">
        <v>1</v>
      </c>
      <c r="I5915" s="27">
        <v>0</v>
      </c>
      <c r="J5915" s="27">
        <v>0</v>
      </c>
      <c r="K5915" s="27">
        <v>6</v>
      </c>
      <c r="L5915" s="27">
        <v>1</v>
      </c>
      <c r="M5915" s="27">
        <v>0</v>
      </c>
      <c r="N5915" s="27">
        <v>1</v>
      </c>
      <c r="O5915" s="27">
        <v>1</v>
      </c>
      <c r="P5915" s="27"/>
      <c r="Q5915" s="27"/>
      <c r="R5915" s="27">
        <v>0</v>
      </c>
      <c r="S5915" s="27">
        <v>1</v>
      </c>
      <c r="T5915" s="33">
        <v>0.92122545142259926</v>
      </c>
      <c r="U5915" s="27">
        <v>0</v>
      </c>
      <c r="V5915" s="27">
        <v>0</v>
      </c>
      <c r="W5915" s="27">
        <v>0</v>
      </c>
      <c r="X5915" s="27"/>
      <c r="Y5915" s="27">
        <v>0</v>
      </c>
      <c r="Z5915" s="27">
        <v>1</v>
      </c>
    </row>
    <row r="5916" spans="1:26">
      <c r="A5916" s="27">
        <v>1973</v>
      </c>
      <c r="B5916" t="s">
        <v>135</v>
      </c>
      <c r="C5916" s="27"/>
      <c r="D5916" s="27"/>
      <c r="E5916" s="27"/>
      <c r="F5916" s="27">
        <v>0</v>
      </c>
      <c r="G5916" s="27">
        <v>0</v>
      </c>
      <c r="H5916" s="27">
        <v>1</v>
      </c>
      <c r="I5916" s="27">
        <v>0</v>
      </c>
      <c r="J5916" s="27">
        <v>0</v>
      </c>
      <c r="K5916" s="27">
        <v>6</v>
      </c>
      <c r="L5916" s="27">
        <v>1</v>
      </c>
      <c r="M5916" s="27">
        <v>0</v>
      </c>
      <c r="N5916" s="27">
        <v>1</v>
      </c>
      <c r="O5916" s="27">
        <v>1</v>
      </c>
      <c r="P5916" s="27"/>
      <c r="Q5916" s="27"/>
      <c r="R5916" s="27">
        <v>0</v>
      </c>
      <c r="S5916" s="27">
        <v>1</v>
      </c>
      <c r="T5916" s="33">
        <v>1.2798279189511945</v>
      </c>
      <c r="U5916" s="27">
        <v>0</v>
      </c>
      <c r="V5916" s="27">
        <v>0</v>
      </c>
      <c r="W5916" s="27">
        <v>0</v>
      </c>
      <c r="X5916" s="27"/>
      <c r="Y5916" s="27">
        <v>0</v>
      </c>
      <c r="Z5916" s="27">
        <v>1</v>
      </c>
    </row>
    <row r="5917" spans="1:26">
      <c r="A5917" s="27">
        <v>1974</v>
      </c>
      <c r="B5917" t="s">
        <v>135</v>
      </c>
      <c r="C5917" s="27"/>
      <c r="D5917" s="27"/>
      <c r="E5917" s="27"/>
      <c r="F5917" s="27">
        <v>0</v>
      </c>
      <c r="G5917" s="27">
        <v>0</v>
      </c>
      <c r="H5917" s="27">
        <v>1</v>
      </c>
      <c r="I5917" s="27">
        <v>0</v>
      </c>
      <c r="J5917" s="27">
        <v>0</v>
      </c>
      <c r="K5917" s="27">
        <v>6</v>
      </c>
      <c r="L5917" s="27">
        <v>1</v>
      </c>
      <c r="M5917" s="27">
        <v>0</v>
      </c>
      <c r="N5917" s="27">
        <v>1</v>
      </c>
      <c r="O5917" s="27">
        <v>1</v>
      </c>
      <c r="P5917" s="27"/>
      <c r="Q5917" s="27"/>
      <c r="R5917" s="27">
        <v>0</v>
      </c>
      <c r="S5917" s="27">
        <v>1</v>
      </c>
      <c r="T5917" s="33">
        <v>1.2793035310212315</v>
      </c>
      <c r="U5917" s="27">
        <v>0</v>
      </c>
      <c r="V5917" s="27">
        <v>0</v>
      </c>
      <c r="W5917" s="27">
        <v>0</v>
      </c>
      <c r="X5917" s="27"/>
      <c r="Y5917" s="27">
        <v>0</v>
      </c>
      <c r="Z5917" s="27">
        <v>1</v>
      </c>
    </row>
    <row r="5918" spans="1:26">
      <c r="A5918" s="27">
        <v>1975</v>
      </c>
      <c r="B5918" t="s">
        <v>135</v>
      </c>
      <c r="C5918" s="27"/>
      <c r="D5918" s="27"/>
      <c r="E5918" s="27"/>
      <c r="F5918" s="27">
        <v>0</v>
      </c>
      <c r="G5918" s="27">
        <v>0</v>
      </c>
      <c r="H5918" s="27">
        <v>1</v>
      </c>
      <c r="I5918" s="27">
        <v>0</v>
      </c>
      <c r="J5918" s="27">
        <v>0</v>
      </c>
      <c r="K5918" s="27">
        <v>6</v>
      </c>
      <c r="L5918" s="27">
        <v>1</v>
      </c>
      <c r="M5918" s="27">
        <v>0</v>
      </c>
      <c r="N5918" s="27">
        <v>1</v>
      </c>
      <c r="O5918" s="27">
        <v>1</v>
      </c>
      <c r="P5918" s="27"/>
      <c r="Q5918" s="27"/>
      <c r="R5918" s="27">
        <v>0</v>
      </c>
      <c r="S5918" s="27">
        <v>1</v>
      </c>
      <c r="T5918" s="33">
        <v>0.94696688960437181</v>
      </c>
      <c r="U5918" s="27">
        <v>1475000</v>
      </c>
      <c r="V5918" s="27">
        <v>0</v>
      </c>
      <c r="W5918" s="27">
        <v>1390000</v>
      </c>
      <c r="X5918" s="27"/>
      <c r="Y5918" s="27">
        <v>0</v>
      </c>
      <c r="Z5918" s="27">
        <v>1</v>
      </c>
    </row>
    <row r="5919" spans="1:26">
      <c r="A5919" s="27">
        <v>1976</v>
      </c>
      <c r="B5919" t="s">
        <v>135</v>
      </c>
      <c r="C5919" s="27"/>
      <c r="D5919" s="27"/>
      <c r="E5919" s="27"/>
      <c r="F5919" s="27">
        <v>1000000</v>
      </c>
      <c r="G5919" s="27">
        <v>0</v>
      </c>
      <c r="H5919" s="27">
        <v>1</v>
      </c>
      <c r="I5919" s="27">
        <v>0</v>
      </c>
      <c r="J5919" s="27">
        <v>0</v>
      </c>
      <c r="K5919" s="27">
        <v>6</v>
      </c>
      <c r="L5919" s="27">
        <v>1</v>
      </c>
      <c r="M5919" s="27">
        <v>0</v>
      </c>
      <c r="N5919" s="27">
        <v>1</v>
      </c>
      <c r="O5919" s="27">
        <v>1</v>
      </c>
      <c r="P5919" s="27"/>
      <c r="Q5919" s="27"/>
      <c r="R5919" s="27">
        <v>1</v>
      </c>
      <c r="S5919" s="27">
        <v>1</v>
      </c>
      <c r="T5919" s="33">
        <v>1.0219497573337515</v>
      </c>
      <c r="U5919" s="27">
        <v>2200000</v>
      </c>
      <c r="V5919" s="27">
        <v>0</v>
      </c>
      <c r="W5919" s="27">
        <v>2171000</v>
      </c>
      <c r="X5919" s="27"/>
      <c r="Y5919" s="27">
        <v>0</v>
      </c>
      <c r="Z5919" s="27">
        <v>1</v>
      </c>
    </row>
    <row r="5920" spans="1:26">
      <c r="A5920" s="27">
        <v>1977</v>
      </c>
      <c r="B5920" t="s">
        <v>135</v>
      </c>
      <c r="C5920" s="27"/>
      <c r="D5920" s="27"/>
      <c r="E5920" s="27"/>
      <c r="F5920" s="27">
        <v>0</v>
      </c>
      <c r="G5920" s="27">
        <v>0</v>
      </c>
      <c r="H5920" s="27">
        <v>1</v>
      </c>
      <c r="I5920" s="27">
        <v>0</v>
      </c>
      <c r="J5920" s="27">
        <v>0</v>
      </c>
      <c r="K5920" s="27">
        <v>6</v>
      </c>
      <c r="L5920" s="27">
        <v>1</v>
      </c>
      <c r="M5920" s="27">
        <v>0</v>
      </c>
      <c r="N5920" s="27">
        <v>1</v>
      </c>
      <c r="O5920" s="27">
        <v>1</v>
      </c>
      <c r="P5920" s="27"/>
      <c r="Q5920" s="27"/>
      <c r="R5920" s="27">
        <v>1</v>
      </c>
      <c r="S5920" s="27">
        <v>1</v>
      </c>
      <c r="T5920" s="33">
        <v>1.0409624303569636</v>
      </c>
      <c r="U5920" s="27">
        <v>2259947.9</v>
      </c>
      <c r="V5920" s="27">
        <v>0</v>
      </c>
      <c r="W5920" s="27">
        <v>3257000</v>
      </c>
      <c r="X5920" s="27"/>
      <c r="Y5920" s="27">
        <v>0</v>
      </c>
      <c r="Z5920" s="27">
        <v>1</v>
      </c>
    </row>
    <row r="5921" spans="1:26">
      <c r="A5921" s="27">
        <v>1978</v>
      </c>
      <c r="B5921" t="s">
        <v>135</v>
      </c>
      <c r="C5921" s="27"/>
      <c r="D5921" s="27"/>
      <c r="E5921" s="27"/>
      <c r="F5921" s="27">
        <v>0</v>
      </c>
      <c r="G5921" s="27">
        <v>0</v>
      </c>
      <c r="H5921" s="27">
        <v>1</v>
      </c>
      <c r="I5921" s="27">
        <v>0</v>
      </c>
      <c r="J5921" s="27">
        <v>0</v>
      </c>
      <c r="K5921" s="27">
        <v>6</v>
      </c>
      <c r="L5921" s="27">
        <v>1</v>
      </c>
      <c r="M5921" s="27">
        <v>0</v>
      </c>
      <c r="N5921" s="27">
        <v>1</v>
      </c>
      <c r="O5921" s="27">
        <v>1</v>
      </c>
      <c r="P5921" s="27"/>
      <c r="Q5921" s="27"/>
      <c r="R5921" s="27">
        <v>1</v>
      </c>
      <c r="S5921" s="27">
        <v>0</v>
      </c>
      <c r="T5921" s="33">
        <v>0.91734575384516981</v>
      </c>
      <c r="U5921" s="27">
        <v>4580012.9000000004</v>
      </c>
      <c r="V5921" s="27">
        <v>0</v>
      </c>
      <c r="W5921" s="27">
        <v>4237000</v>
      </c>
      <c r="X5921" s="27"/>
      <c r="Y5921" s="27">
        <v>0</v>
      </c>
      <c r="Z5921" s="27">
        <v>1</v>
      </c>
    </row>
    <row r="5922" spans="1:26">
      <c r="A5922" s="27">
        <v>1979</v>
      </c>
      <c r="B5922" t="s">
        <v>135</v>
      </c>
      <c r="C5922" s="27"/>
      <c r="D5922" s="27"/>
      <c r="E5922" s="27"/>
      <c r="F5922" s="27">
        <v>0</v>
      </c>
      <c r="G5922" s="27">
        <v>0</v>
      </c>
      <c r="H5922" s="27">
        <v>1</v>
      </c>
      <c r="I5922" s="27">
        <v>0</v>
      </c>
      <c r="J5922" s="27">
        <v>0</v>
      </c>
      <c r="K5922" s="27">
        <v>6</v>
      </c>
      <c r="L5922" s="27">
        <v>1</v>
      </c>
      <c r="M5922" s="27">
        <v>0</v>
      </c>
      <c r="N5922" s="27">
        <v>1</v>
      </c>
      <c r="O5922" s="27">
        <v>1</v>
      </c>
      <c r="P5922" s="27"/>
      <c r="Q5922" s="27"/>
      <c r="R5922" s="27">
        <v>1</v>
      </c>
      <c r="S5922" s="27">
        <v>0</v>
      </c>
      <c r="T5922" s="33">
        <v>0.9810294585578897</v>
      </c>
      <c r="U5922" s="27">
        <v>6290368.5999999996</v>
      </c>
      <c r="V5922" s="27">
        <v>0</v>
      </c>
      <c r="W5922" s="27">
        <v>4311000</v>
      </c>
      <c r="X5922" s="27"/>
      <c r="Y5922" s="27">
        <v>0</v>
      </c>
      <c r="Z5922" s="27">
        <v>1</v>
      </c>
    </row>
    <row r="5923" spans="1:26">
      <c r="A5923" s="27">
        <v>1980</v>
      </c>
      <c r="B5923" t="s">
        <v>135</v>
      </c>
      <c r="C5923" s="27"/>
      <c r="D5923" s="27"/>
      <c r="E5923" s="27"/>
      <c r="F5923" s="27">
        <v>0</v>
      </c>
      <c r="G5923" s="27">
        <v>0</v>
      </c>
      <c r="H5923" s="27">
        <v>1</v>
      </c>
      <c r="I5923" s="27">
        <v>0</v>
      </c>
      <c r="J5923" s="27">
        <v>0</v>
      </c>
      <c r="K5923" s="27">
        <v>6</v>
      </c>
      <c r="L5923" s="27">
        <v>1</v>
      </c>
      <c r="M5923" s="27">
        <v>0</v>
      </c>
      <c r="N5923" s="27">
        <v>1</v>
      </c>
      <c r="O5923" s="27">
        <v>1</v>
      </c>
      <c r="P5923" s="27">
        <v>124000000</v>
      </c>
      <c r="Q5923" s="27"/>
      <c r="R5923" s="27">
        <v>1</v>
      </c>
      <c r="S5923" s="27">
        <v>0</v>
      </c>
      <c r="T5923" s="33">
        <v>0.94044734443210454</v>
      </c>
      <c r="U5923" s="27">
        <v>5783223.2999999998</v>
      </c>
      <c r="V5923" s="27">
        <v>0</v>
      </c>
      <c r="W5923" s="27">
        <v>6332000</v>
      </c>
      <c r="X5923" s="27"/>
      <c r="Y5923" s="27">
        <v>0</v>
      </c>
      <c r="Z5923" s="27">
        <v>1</v>
      </c>
    </row>
    <row r="5924" spans="1:26">
      <c r="A5924" s="27">
        <v>1981</v>
      </c>
      <c r="B5924" t="s">
        <v>135</v>
      </c>
      <c r="C5924" s="27"/>
      <c r="D5924" s="27"/>
      <c r="E5924" s="27"/>
      <c r="F5924" s="27">
        <v>6100000</v>
      </c>
      <c r="G5924" s="27">
        <v>0</v>
      </c>
      <c r="H5924" s="27">
        <v>1</v>
      </c>
      <c r="I5924" s="27">
        <v>0</v>
      </c>
      <c r="J5924" s="27">
        <v>0</v>
      </c>
      <c r="K5924" s="27">
        <v>6</v>
      </c>
      <c r="L5924" s="27">
        <v>1</v>
      </c>
      <c r="M5924" s="27">
        <v>0</v>
      </c>
      <c r="N5924" s="27">
        <v>1</v>
      </c>
      <c r="O5924" s="27">
        <v>1</v>
      </c>
      <c r="P5924" s="27">
        <v>116000000</v>
      </c>
      <c r="Q5924" s="27"/>
      <c r="R5924" s="27">
        <v>1</v>
      </c>
      <c r="S5924" s="27">
        <v>1</v>
      </c>
      <c r="T5924" s="33">
        <v>0.83355014400471705</v>
      </c>
      <c r="U5924" s="27">
        <v>7475541.7999999998</v>
      </c>
      <c r="V5924" s="27">
        <v>0</v>
      </c>
      <c r="W5924" s="27">
        <v>7367000</v>
      </c>
      <c r="X5924" s="27"/>
      <c r="Y5924" s="27">
        <v>0</v>
      </c>
      <c r="Z5924" s="27">
        <v>1</v>
      </c>
    </row>
    <row r="5925" spans="1:26">
      <c r="A5925" s="27">
        <v>1982</v>
      </c>
      <c r="B5925" t="s">
        <v>135</v>
      </c>
      <c r="C5925" s="27"/>
      <c r="D5925" s="27"/>
      <c r="E5925" s="27"/>
      <c r="F5925" s="27">
        <v>0</v>
      </c>
      <c r="G5925" s="27">
        <v>0</v>
      </c>
      <c r="H5925" s="27">
        <v>1</v>
      </c>
      <c r="I5925" s="27">
        <v>0</v>
      </c>
      <c r="J5925" s="27">
        <v>0</v>
      </c>
      <c r="K5925" s="27">
        <v>6</v>
      </c>
      <c r="L5925" s="27">
        <v>1</v>
      </c>
      <c r="M5925" s="27">
        <v>0</v>
      </c>
      <c r="N5925" s="27">
        <v>1</v>
      </c>
      <c r="O5925" s="27">
        <v>1</v>
      </c>
      <c r="P5925" s="27">
        <v>119000000</v>
      </c>
      <c r="Q5925" s="27">
        <v>121221651.61931582</v>
      </c>
      <c r="R5925" s="27">
        <v>1</v>
      </c>
      <c r="S5925" s="27">
        <v>1</v>
      </c>
      <c r="T5925" s="33">
        <v>0.78443295677873848</v>
      </c>
      <c r="U5925" s="27">
        <v>6344445.7999999998</v>
      </c>
      <c r="V5925" s="27">
        <v>0</v>
      </c>
      <c r="W5925" s="27">
        <v>8458567.9000000004</v>
      </c>
      <c r="X5925" s="27"/>
      <c r="Y5925" s="27">
        <v>0</v>
      </c>
      <c r="Z5925" s="27">
        <v>1</v>
      </c>
    </row>
    <row r="5926" spans="1:26">
      <c r="A5926" s="27">
        <v>1983</v>
      </c>
      <c r="B5926" t="s">
        <v>135</v>
      </c>
      <c r="C5926" s="27"/>
      <c r="D5926" s="27"/>
      <c r="E5926" s="27"/>
      <c r="F5926" s="27">
        <v>50000</v>
      </c>
      <c r="G5926" s="27">
        <v>0</v>
      </c>
      <c r="H5926" s="27">
        <v>1</v>
      </c>
      <c r="I5926" s="27">
        <v>0</v>
      </c>
      <c r="J5926" s="27">
        <v>0</v>
      </c>
      <c r="K5926" s="27">
        <v>6</v>
      </c>
      <c r="L5926" s="27">
        <v>1</v>
      </c>
      <c r="M5926" s="27">
        <v>0</v>
      </c>
      <c r="N5926" s="27">
        <v>1</v>
      </c>
      <c r="O5926" s="27">
        <v>1</v>
      </c>
      <c r="P5926" s="27">
        <v>110000000</v>
      </c>
      <c r="Q5926" s="27">
        <v>111862823.57497902</v>
      </c>
      <c r="R5926" s="27">
        <v>1</v>
      </c>
      <c r="S5926" s="27">
        <v>1</v>
      </c>
      <c r="T5926" s="33">
        <v>0.83426891623154475</v>
      </c>
      <c r="U5926" s="27">
        <v>7876641.5999999996</v>
      </c>
      <c r="V5926" s="27">
        <v>0</v>
      </c>
      <c r="W5926" s="27">
        <v>9020605.9000000004</v>
      </c>
      <c r="X5926" s="27"/>
      <c r="Y5926" s="27">
        <v>0</v>
      </c>
      <c r="Z5926" s="27">
        <v>1</v>
      </c>
    </row>
    <row r="5927" spans="1:26">
      <c r="A5927" s="27">
        <v>1984</v>
      </c>
      <c r="B5927" t="s">
        <v>135</v>
      </c>
      <c r="C5927" s="27"/>
      <c r="D5927" s="27"/>
      <c r="E5927" s="27"/>
      <c r="F5927" s="27">
        <v>0</v>
      </c>
      <c r="G5927" s="27">
        <v>0</v>
      </c>
      <c r="H5927" s="27">
        <v>1</v>
      </c>
      <c r="I5927" s="27">
        <v>0</v>
      </c>
      <c r="J5927" s="27">
        <v>0</v>
      </c>
      <c r="K5927" s="27">
        <v>6</v>
      </c>
      <c r="L5927" s="27">
        <v>1</v>
      </c>
      <c r="M5927" s="27">
        <v>0</v>
      </c>
      <c r="N5927" s="27">
        <v>1</v>
      </c>
      <c r="O5927" s="27">
        <v>1</v>
      </c>
      <c r="P5927" s="27">
        <v>108000000</v>
      </c>
      <c r="Q5927" s="27">
        <v>109200934.32851849</v>
      </c>
      <c r="R5927" s="27">
        <v>1</v>
      </c>
      <c r="S5927" s="27">
        <v>1</v>
      </c>
      <c r="T5927" s="33">
        <v>0.82999599794502654</v>
      </c>
      <c r="U5927" s="27">
        <v>9762436.1999999993</v>
      </c>
      <c r="V5927" s="27">
        <v>0</v>
      </c>
      <c r="W5927" s="27">
        <v>9539588</v>
      </c>
      <c r="X5927" s="27"/>
      <c r="Y5927" s="27"/>
      <c r="Z5927" s="27">
        <v>1</v>
      </c>
    </row>
    <row r="5928" spans="1:26">
      <c r="A5928" s="27">
        <v>1985</v>
      </c>
      <c r="B5928" t="s">
        <v>135</v>
      </c>
      <c r="C5928" s="27"/>
      <c r="D5928" s="27"/>
      <c r="E5928" s="27"/>
      <c r="F5928" s="27">
        <v>500000</v>
      </c>
      <c r="G5928" s="27">
        <v>0</v>
      </c>
      <c r="H5928" s="27">
        <v>1</v>
      </c>
      <c r="I5928" s="27">
        <v>0</v>
      </c>
      <c r="J5928" s="27">
        <v>0</v>
      </c>
      <c r="K5928" s="27">
        <v>6</v>
      </c>
      <c r="L5928" s="27">
        <v>1</v>
      </c>
      <c r="M5928" s="27">
        <v>0</v>
      </c>
      <c r="N5928" s="27">
        <v>1</v>
      </c>
      <c r="O5928" s="27">
        <v>1</v>
      </c>
      <c r="P5928" s="27">
        <v>103000000</v>
      </c>
      <c r="Q5928" s="27">
        <v>95572172.983565673</v>
      </c>
      <c r="R5928" s="27">
        <v>1</v>
      </c>
      <c r="S5928" s="27">
        <v>1</v>
      </c>
      <c r="T5928" s="33">
        <v>0.74915719568429318</v>
      </c>
      <c r="U5928" s="27">
        <v>10932638.6</v>
      </c>
      <c r="V5928" s="27">
        <v>0</v>
      </c>
      <c r="W5928" s="27">
        <v>10143194.199999999</v>
      </c>
      <c r="X5928" s="27"/>
      <c r="Y5928" s="27"/>
      <c r="Z5928" s="27">
        <v>1</v>
      </c>
    </row>
    <row r="5929" spans="1:26">
      <c r="A5929" s="27">
        <v>1986</v>
      </c>
      <c r="B5929" t="s">
        <v>135</v>
      </c>
      <c r="C5929" s="27"/>
      <c r="D5929" s="27"/>
      <c r="E5929" s="27"/>
      <c r="F5929" s="27">
        <v>0</v>
      </c>
      <c r="G5929" s="27">
        <v>0</v>
      </c>
      <c r="H5929" s="27">
        <v>1</v>
      </c>
      <c r="I5929" s="27">
        <v>0</v>
      </c>
      <c r="J5929" s="27">
        <v>0</v>
      </c>
      <c r="K5929" s="27">
        <v>6</v>
      </c>
      <c r="L5929" s="27">
        <v>1</v>
      </c>
      <c r="M5929" s="27">
        <v>0</v>
      </c>
      <c r="N5929" s="27">
        <v>1</v>
      </c>
      <c r="O5929" s="27">
        <v>1</v>
      </c>
      <c r="P5929" s="27">
        <v>109000000</v>
      </c>
      <c r="Q5929" s="27">
        <v>100947848.64478038</v>
      </c>
      <c r="R5929" s="27">
        <v>1</v>
      </c>
      <c r="S5929" s="27">
        <v>1</v>
      </c>
      <c r="T5929" s="33">
        <v>0.7030572776909082</v>
      </c>
      <c r="U5929" s="27">
        <v>10118736</v>
      </c>
      <c r="V5929" s="27">
        <v>0</v>
      </c>
      <c r="W5929" s="27">
        <v>11001711.199999999</v>
      </c>
      <c r="X5929" s="27"/>
      <c r="Y5929" s="27"/>
      <c r="Z5929" s="27">
        <v>1</v>
      </c>
    </row>
    <row r="5930" spans="1:26">
      <c r="A5930" s="27">
        <v>1987</v>
      </c>
      <c r="B5930" t="s">
        <v>135</v>
      </c>
      <c r="C5930" s="27"/>
      <c r="D5930" s="27"/>
      <c r="E5930" s="27"/>
      <c r="F5930" s="27">
        <v>0</v>
      </c>
      <c r="G5930" s="27">
        <v>0</v>
      </c>
      <c r="H5930" s="27">
        <v>1</v>
      </c>
      <c r="I5930" s="27">
        <v>0</v>
      </c>
      <c r="J5930" s="27">
        <v>0</v>
      </c>
      <c r="K5930" s="27">
        <v>6</v>
      </c>
      <c r="L5930" s="27">
        <v>1</v>
      </c>
      <c r="M5930" s="27">
        <v>0</v>
      </c>
      <c r="N5930" s="27">
        <v>1</v>
      </c>
      <c r="O5930" s="27">
        <v>1</v>
      </c>
      <c r="P5930" s="27">
        <v>121000000</v>
      </c>
      <c r="Q5930" s="27">
        <v>111713922.14157791</v>
      </c>
      <c r="R5930" s="27">
        <v>1</v>
      </c>
      <c r="S5930" s="27">
        <v>0</v>
      </c>
      <c r="T5930" s="33">
        <v>0.74330063470010233</v>
      </c>
      <c r="U5930" s="27">
        <v>8215460.0999999996</v>
      </c>
      <c r="V5930" s="27">
        <v>0</v>
      </c>
      <c r="W5930" s="27">
        <v>12643030.699999999</v>
      </c>
      <c r="X5930" s="27"/>
      <c r="Y5930" s="27"/>
      <c r="Z5930" s="27">
        <v>1</v>
      </c>
    </row>
    <row r="5931" spans="1:26">
      <c r="A5931" s="27">
        <v>1988</v>
      </c>
      <c r="B5931" t="s">
        <v>135</v>
      </c>
      <c r="C5931" s="27"/>
      <c r="D5931" s="27"/>
      <c r="E5931" s="27"/>
      <c r="F5931" s="27">
        <v>0</v>
      </c>
      <c r="G5931" s="27">
        <v>0</v>
      </c>
      <c r="H5931" s="27">
        <v>1</v>
      </c>
      <c r="I5931" s="27">
        <v>0</v>
      </c>
      <c r="J5931" s="27">
        <v>0</v>
      </c>
      <c r="K5931" s="27">
        <v>6</v>
      </c>
      <c r="L5931" s="27">
        <v>1</v>
      </c>
      <c r="M5931" s="27">
        <v>0</v>
      </c>
      <c r="N5931" s="27">
        <v>1</v>
      </c>
      <c r="O5931" s="27">
        <v>1</v>
      </c>
      <c r="P5931" s="27">
        <v>135000000</v>
      </c>
      <c r="Q5931" s="27">
        <v>133016065.41606538</v>
      </c>
      <c r="R5931" s="27">
        <v>1</v>
      </c>
      <c r="S5931" s="27">
        <v>0</v>
      </c>
      <c r="T5931" s="33">
        <v>0.80560957079318884</v>
      </c>
      <c r="U5931" s="27">
        <v>3833899.3</v>
      </c>
      <c r="V5931" s="27">
        <v>0</v>
      </c>
      <c r="W5931" s="27">
        <v>13504808.1</v>
      </c>
      <c r="X5931" s="27"/>
      <c r="Y5931" s="27"/>
      <c r="Z5931" s="27">
        <v>1</v>
      </c>
    </row>
    <row r="5932" spans="1:26">
      <c r="A5932" s="27">
        <v>1989</v>
      </c>
      <c r="B5932" t="s">
        <v>135</v>
      </c>
      <c r="C5932" s="27"/>
      <c r="D5932" s="27"/>
      <c r="E5932" s="27"/>
      <c r="F5932" s="27">
        <v>0</v>
      </c>
      <c r="G5932" s="27">
        <v>0</v>
      </c>
      <c r="H5932" s="27">
        <v>1</v>
      </c>
      <c r="I5932" s="27">
        <v>0</v>
      </c>
      <c r="J5932" s="27">
        <v>0</v>
      </c>
      <c r="K5932" s="27">
        <v>6</v>
      </c>
      <c r="L5932" s="27">
        <v>1</v>
      </c>
      <c r="M5932" s="27">
        <v>0</v>
      </c>
      <c r="N5932" s="27">
        <v>1</v>
      </c>
      <c r="O5932" s="27">
        <v>1</v>
      </c>
      <c r="P5932" s="27">
        <v>138000000</v>
      </c>
      <c r="Q5932" s="27">
        <v>122888609.71524288</v>
      </c>
      <c r="R5932" s="27">
        <v>1</v>
      </c>
      <c r="S5932" s="27">
        <v>0</v>
      </c>
      <c r="T5932" s="33">
        <v>0.74679040704290955</v>
      </c>
      <c r="U5932" s="27">
        <v>1613788.5</v>
      </c>
      <c r="V5932" s="27">
        <v>0</v>
      </c>
      <c r="W5932" s="27">
        <v>14425674.5</v>
      </c>
      <c r="X5932" s="27"/>
      <c r="Y5932" s="27"/>
      <c r="Z5932" s="27">
        <v>1</v>
      </c>
    </row>
    <row r="5933" spans="1:26">
      <c r="A5933" s="27">
        <v>1990</v>
      </c>
      <c r="B5933" t="s">
        <v>135</v>
      </c>
      <c r="C5933" s="27"/>
      <c r="D5933" s="27"/>
      <c r="E5933" s="27"/>
      <c r="F5933" s="27">
        <v>0</v>
      </c>
      <c r="G5933" s="27">
        <v>0</v>
      </c>
      <c r="H5933" s="27">
        <v>1</v>
      </c>
      <c r="I5933" s="27">
        <v>0</v>
      </c>
      <c r="J5933" s="27">
        <v>0</v>
      </c>
      <c r="K5933" s="27">
        <v>6</v>
      </c>
      <c r="L5933" s="27">
        <v>1</v>
      </c>
      <c r="M5933" s="27">
        <v>0</v>
      </c>
      <c r="N5933" s="27">
        <v>1</v>
      </c>
      <c r="O5933" s="27">
        <v>1</v>
      </c>
      <c r="P5933" s="27">
        <v>177000000</v>
      </c>
      <c r="Q5933" s="27">
        <v>125766269.75535831</v>
      </c>
      <c r="R5933" s="27">
        <v>1</v>
      </c>
      <c r="S5933" s="27">
        <v>0</v>
      </c>
      <c r="T5933" s="33">
        <v>0.70566019682121295</v>
      </c>
      <c r="U5933" s="27">
        <v>835101.4</v>
      </c>
      <c r="V5933" s="27">
        <v>0</v>
      </c>
      <c r="W5933" s="27">
        <v>18274178.800000001</v>
      </c>
      <c r="X5933" s="27"/>
      <c r="Y5933" s="27"/>
      <c r="Z5933" s="27">
        <v>1</v>
      </c>
    </row>
    <row r="5934" spans="1:26">
      <c r="A5934" s="27">
        <v>1991</v>
      </c>
      <c r="B5934" t="s">
        <v>135</v>
      </c>
      <c r="C5934" s="27"/>
      <c r="D5934" s="27"/>
      <c r="E5934" s="27"/>
      <c r="F5934" s="27">
        <v>0</v>
      </c>
      <c r="G5934" s="27">
        <v>0</v>
      </c>
      <c r="H5934" s="27">
        <v>1</v>
      </c>
      <c r="I5934" s="27">
        <v>0</v>
      </c>
      <c r="J5934" s="27">
        <v>0</v>
      </c>
      <c r="K5934" s="27">
        <v>6</v>
      </c>
      <c r="L5934" s="27">
        <v>1</v>
      </c>
      <c r="M5934" s="27">
        <v>0</v>
      </c>
      <c r="N5934" s="27">
        <v>1</v>
      </c>
      <c r="O5934" s="27">
        <v>1</v>
      </c>
      <c r="P5934" s="27">
        <v>172000000</v>
      </c>
      <c r="Q5934" s="27">
        <v>125597205.42231491</v>
      </c>
      <c r="R5934" s="27">
        <v>0</v>
      </c>
      <c r="S5934" s="27">
        <v>0</v>
      </c>
      <c r="T5934" s="33">
        <v>0.64778014054484578</v>
      </c>
      <c r="U5934" s="27">
        <v>226007.9</v>
      </c>
      <c r="V5934" s="27">
        <v>0</v>
      </c>
      <c r="W5934" s="27">
        <v>25211821</v>
      </c>
      <c r="X5934" s="27"/>
      <c r="Y5934" s="27"/>
      <c r="Z5934" s="27">
        <v>1</v>
      </c>
    </row>
    <row r="5935" spans="1:26">
      <c r="A5935" s="27">
        <v>1992</v>
      </c>
      <c r="B5935" t="s">
        <v>135</v>
      </c>
      <c r="C5935" s="27"/>
      <c r="D5935" s="27"/>
      <c r="E5935" s="27"/>
      <c r="F5935" s="27">
        <v>0</v>
      </c>
      <c r="G5935" s="27">
        <v>0</v>
      </c>
      <c r="H5935" s="27">
        <v>1</v>
      </c>
      <c r="I5935" s="27">
        <v>0</v>
      </c>
      <c r="J5935" s="27">
        <v>0</v>
      </c>
      <c r="K5935" s="27">
        <v>6</v>
      </c>
      <c r="L5935" s="27">
        <v>1</v>
      </c>
      <c r="M5935" s="27">
        <v>0</v>
      </c>
      <c r="N5935" s="27">
        <v>1</v>
      </c>
      <c r="O5935" s="27">
        <v>1</v>
      </c>
      <c r="P5935" s="27">
        <v>188000000</v>
      </c>
      <c r="Q5935" s="27">
        <v>132303041.36253041</v>
      </c>
      <c r="R5935" s="27">
        <v>0</v>
      </c>
      <c r="S5935" s="27">
        <v>0</v>
      </c>
      <c r="T5935" s="33">
        <v>0.62587770846912083</v>
      </c>
      <c r="U5935" s="27">
        <v>0</v>
      </c>
      <c r="V5935" s="27">
        <v>0</v>
      </c>
      <c r="W5935" s="27">
        <v>31793000</v>
      </c>
      <c r="X5935" s="27"/>
      <c r="Y5935" s="27"/>
      <c r="Z5935" s="27">
        <v>1</v>
      </c>
    </row>
    <row r="5936" spans="1:26">
      <c r="A5936" s="27">
        <v>1993</v>
      </c>
      <c r="B5936" t="s">
        <v>135</v>
      </c>
      <c r="C5936" s="27"/>
      <c r="D5936" s="27"/>
      <c r="E5936" s="27"/>
      <c r="F5936" s="27">
        <v>0</v>
      </c>
      <c r="G5936" s="27">
        <v>0</v>
      </c>
      <c r="H5936" s="27">
        <v>1</v>
      </c>
      <c r="I5936" s="27">
        <v>0</v>
      </c>
      <c r="J5936" s="27">
        <v>0</v>
      </c>
      <c r="K5936" s="27">
        <v>6</v>
      </c>
      <c r="L5936" s="27">
        <v>1</v>
      </c>
      <c r="M5936" s="27">
        <v>0</v>
      </c>
      <c r="N5936" s="27">
        <v>1</v>
      </c>
      <c r="O5936" s="27">
        <v>1</v>
      </c>
      <c r="P5936" s="27">
        <v>193000000</v>
      </c>
      <c r="Q5936" s="27">
        <v>133122897.19626167</v>
      </c>
      <c r="R5936" s="27">
        <v>1</v>
      </c>
      <c r="S5936" s="27">
        <v>1</v>
      </c>
      <c r="T5936" s="33">
        <v>0.648154718576755</v>
      </c>
      <c r="U5936" s="27">
        <v>0</v>
      </c>
      <c r="V5936" s="27">
        <v>0</v>
      </c>
      <c r="W5936" s="27">
        <v>40243000</v>
      </c>
      <c r="X5936" s="27"/>
      <c r="Y5936" s="27"/>
      <c r="Z5936" s="27">
        <v>1</v>
      </c>
    </row>
    <row r="5937" spans="1:26">
      <c r="A5937" s="27">
        <v>1994</v>
      </c>
      <c r="B5937" t="s">
        <v>135</v>
      </c>
      <c r="C5937" s="27"/>
      <c r="D5937" s="27"/>
      <c r="E5937" s="27"/>
      <c r="F5937" s="27">
        <v>0</v>
      </c>
      <c r="G5937" s="27">
        <v>0</v>
      </c>
      <c r="H5937" s="27">
        <v>1</v>
      </c>
      <c r="I5937" s="27">
        <v>0</v>
      </c>
      <c r="J5937" s="27">
        <v>0</v>
      </c>
      <c r="K5937" s="27">
        <v>6</v>
      </c>
      <c r="L5937" s="27">
        <v>1</v>
      </c>
      <c r="M5937" s="27">
        <v>0</v>
      </c>
      <c r="N5937" s="27">
        <v>1</v>
      </c>
      <c r="O5937" s="27">
        <v>1</v>
      </c>
      <c r="P5937" s="27">
        <v>154000000</v>
      </c>
      <c r="Q5937" s="27">
        <v>221098106.50887573</v>
      </c>
      <c r="R5937" s="27">
        <v>1</v>
      </c>
      <c r="S5937" s="27">
        <v>1</v>
      </c>
      <c r="T5937" s="33">
        <v>0.69545665111729171</v>
      </c>
      <c r="U5937" s="27">
        <v>0</v>
      </c>
      <c r="V5937" s="27">
        <v>0</v>
      </c>
      <c r="W5937" s="27">
        <v>43294000</v>
      </c>
      <c r="X5937" s="27"/>
      <c r="Y5937" s="27"/>
      <c r="Z5937" s="27">
        <v>1</v>
      </c>
    </row>
    <row r="5938" spans="1:26">
      <c r="A5938" s="27">
        <v>1995</v>
      </c>
      <c r="B5938" t="s">
        <v>135</v>
      </c>
      <c r="C5938" s="27"/>
      <c r="D5938" s="27"/>
      <c r="E5938" s="27"/>
      <c r="F5938" s="27">
        <v>0</v>
      </c>
      <c r="G5938" s="27">
        <v>0</v>
      </c>
      <c r="H5938" s="27">
        <v>1</v>
      </c>
      <c r="I5938" s="27">
        <v>0</v>
      </c>
      <c r="J5938" s="27">
        <v>0</v>
      </c>
      <c r="K5938" s="27">
        <v>6</v>
      </c>
      <c r="L5938" s="27">
        <v>1</v>
      </c>
      <c r="M5938" s="27">
        <v>0</v>
      </c>
      <c r="N5938" s="27">
        <v>1</v>
      </c>
      <c r="O5938" s="27">
        <v>1</v>
      </c>
      <c r="P5938" s="27">
        <v>236000000</v>
      </c>
      <c r="Q5938" s="27">
        <v>224865731.38190347</v>
      </c>
      <c r="R5938" s="27">
        <v>1</v>
      </c>
      <c r="S5938" s="27">
        <v>1</v>
      </c>
      <c r="T5938" s="33">
        <v>0.69736071622307827</v>
      </c>
      <c r="U5938" s="27">
        <v>0</v>
      </c>
      <c r="V5938" s="27">
        <v>0</v>
      </c>
      <c r="W5938" s="27">
        <v>44669000</v>
      </c>
      <c r="X5938" s="27"/>
      <c r="Y5938" s="27"/>
      <c r="Z5938" s="27">
        <v>1</v>
      </c>
    </row>
    <row r="5939" spans="1:26">
      <c r="A5939" s="27">
        <v>1996</v>
      </c>
      <c r="B5939" t="s">
        <v>135</v>
      </c>
      <c r="C5939" s="27"/>
      <c r="D5939" s="27"/>
      <c r="E5939" s="27"/>
      <c r="F5939" s="27">
        <v>0</v>
      </c>
      <c r="G5939" s="27">
        <v>0</v>
      </c>
      <c r="H5939" s="27">
        <v>1</v>
      </c>
      <c r="I5939" s="27">
        <v>0</v>
      </c>
      <c r="J5939" s="27">
        <v>0</v>
      </c>
      <c r="K5939" s="27">
        <v>6</v>
      </c>
      <c r="L5939" s="27">
        <v>1</v>
      </c>
      <c r="M5939" s="27">
        <v>0</v>
      </c>
      <c r="N5939" s="27">
        <v>1</v>
      </c>
      <c r="O5939" s="27">
        <v>1</v>
      </c>
      <c r="P5939" s="27">
        <v>251000000</v>
      </c>
      <c r="Q5939" s="27">
        <v>249908970.65897065</v>
      </c>
      <c r="R5939" s="27">
        <v>1</v>
      </c>
      <c r="S5939" s="27">
        <v>1</v>
      </c>
      <c r="T5939" s="33">
        <v>0.69966405838602452</v>
      </c>
      <c r="U5939" s="27">
        <v>0</v>
      </c>
      <c r="V5939" s="27">
        <v>0</v>
      </c>
      <c r="W5939" s="27">
        <v>43214000</v>
      </c>
      <c r="X5939" s="27"/>
      <c r="Y5939" s="27"/>
      <c r="Z5939" s="27">
        <v>1</v>
      </c>
    </row>
    <row r="5940" spans="1:26">
      <c r="A5940" s="27">
        <v>1997</v>
      </c>
      <c r="B5940" t="s">
        <v>135</v>
      </c>
      <c r="C5940" s="27"/>
      <c r="D5940" s="27"/>
      <c r="E5940" s="27"/>
      <c r="F5940" s="27">
        <v>0</v>
      </c>
      <c r="G5940" s="27">
        <v>0</v>
      </c>
      <c r="H5940" s="27">
        <v>1</v>
      </c>
      <c r="I5940" s="27">
        <v>0</v>
      </c>
      <c r="J5940" s="27">
        <v>0</v>
      </c>
      <c r="K5940" s="27">
        <v>6</v>
      </c>
      <c r="L5940" s="27">
        <v>1</v>
      </c>
      <c r="M5940" s="27">
        <v>0</v>
      </c>
      <c r="N5940" s="27">
        <v>1</v>
      </c>
      <c r="O5940" s="27">
        <v>1</v>
      </c>
      <c r="P5940" s="27">
        <v>273000000</v>
      </c>
      <c r="Q5940" s="27">
        <v>285475591.89650959</v>
      </c>
      <c r="R5940" s="27">
        <v>1</v>
      </c>
      <c r="S5940" s="27">
        <v>1</v>
      </c>
      <c r="T5940" s="33">
        <v>0.71538944173936525</v>
      </c>
      <c r="U5940" s="27">
        <v>0</v>
      </c>
      <c r="V5940" s="27">
        <v>0</v>
      </c>
      <c r="W5940" s="27">
        <v>41839000</v>
      </c>
      <c r="X5940" s="27"/>
      <c r="Y5940" s="27"/>
      <c r="Z5940" s="27">
        <v>1</v>
      </c>
    </row>
    <row r="5941" spans="1:26">
      <c r="A5941" s="27">
        <v>1998</v>
      </c>
      <c r="B5941" t="s">
        <v>135</v>
      </c>
      <c r="C5941" s="27"/>
      <c r="D5941" s="27"/>
      <c r="E5941" s="27"/>
      <c r="F5941" s="27">
        <v>0</v>
      </c>
      <c r="G5941" s="27">
        <v>0</v>
      </c>
      <c r="H5941" s="27">
        <v>1</v>
      </c>
      <c r="I5941" s="27">
        <v>0</v>
      </c>
      <c r="J5941" s="27">
        <v>0</v>
      </c>
      <c r="K5941" s="27">
        <v>6</v>
      </c>
      <c r="L5941" s="27">
        <v>1</v>
      </c>
      <c r="M5941" s="27">
        <v>0</v>
      </c>
      <c r="N5941" s="27">
        <v>1</v>
      </c>
      <c r="O5941" s="27">
        <v>1</v>
      </c>
      <c r="P5941" s="27">
        <v>279000000</v>
      </c>
      <c r="Q5941" s="27">
        <v>269481523.20046508</v>
      </c>
      <c r="R5941" s="27">
        <v>1</v>
      </c>
      <c r="S5941" s="27">
        <v>1</v>
      </c>
      <c r="T5941" s="33">
        <v>0.63293736472878814</v>
      </c>
      <c r="U5941" s="27">
        <v>0</v>
      </c>
      <c r="V5941" s="27">
        <v>0</v>
      </c>
      <c r="W5941" s="27">
        <v>45320000</v>
      </c>
      <c r="X5941" s="27"/>
      <c r="Y5941" s="27"/>
      <c r="Z5941" s="27">
        <v>1</v>
      </c>
    </row>
    <row r="5942" spans="1:26">
      <c r="A5942" s="27">
        <v>1999</v>
      </c>
      <c r="B5942" t="s">
        <v>135</v>
      </c>
      <c r="C5942" s="27"/>
      <c r="D5942" s="27"/>
      <c r="E5942" s="27"/>
      <c r="F5942" s="27">
        <v>0</v>
      </c>
      <c r="G5942" s="27">
        <v>0</v>
      </c>
      <c r="H5942" s="27">
        <v>1</v>
      </c>
      <c r="I5942" s="27">
        <v>0</v>
      </c>
      <c r="J5942" s="27">
        <v>0</v>
      </c>
      <c r="K5942" s="27">
        <v>6</v>
      </c>
      <c r="L5942" s="27">
        <v>1</v>
      </c>
      <c r="M5942" s="27">
        <v>0</v>
      </c>
      <c r="N5942" s="27">
        <v>1</v>
      </c>
      <c r="O5942" s="27">
        <v>1</v>
      </c>
      <c r="P5942" s="27">
        <v>255000000</v>
      </c>
      <c r="Q5942" s="27">
        <v>258833766.58001739</v>
      </c>
      <c r="R5942" s="27">
        <v>1</v>
      </c>
      <c r="S5942" s="27">
        <v>1</v>
      </c>
      <c r="T5942" s="33">
        <v>0.59173831677950461</v>
      </c>
      <c r="U5942" s="27">
        <v>1567406.4</v>
      </c>
      <c r="V5942" s="27">
        <v>0</v>
      </c>
      <c r="W5942" s="27">
        <v>44166000</v>
      </c>
      <c r="X5942" s="27"/>
      <c r="Y5942" s="27"/>
      <c r="Z5942" s="27">
        <v>1</v>
      </c>
    </row>
    <row r="5943" spans="1:26">
      <c r="A5943" s="27">
        <v>2000</v>
      </c>
      <c r="B5943" t="s">
        <v>135</v>
      </c>
      <c r="C5943" s="27">
        <v>0</v>
      </c>
      <c r="D5943" s="27">
        <v>0</v>
      </c>
      <c r="E5943" s="27">
        <v>0</v>
      </c>
      <c r="F5943" s="27">
        <v>0</v>
      </c>
      <c r="G5943" s="27">
        <v>0</v>
      </c>
      <c r="H5943" s="27">
        <v>1</v>
      </c>
      <c r="I5943" s="27">
        <v>0</v>
      </c>
      <c r="J5943" s="27">
        <v>0</v>
      </c>
      <c r="K5943" s="27">
        <v>6</v>
      </c>
      <c r="L5943" s="27">
        <v>1</v>
      </c>
      <c r="M5943" s="27">
        <v>1</v>
      </c>
      <c r="N5943" s="27">
        <v>1</v>
      </c>
      <c r="O5943" s="27">
        <v>1</v>
      </c>
      <c r="P5943" s="27">
        <v>264000000</v>
      </c>
      <c r="Q5943" s="27">
        <v>269019710.32745588</v>
      </c>
      <c r="R5943" s="27">
        <v>1</v>
      </c>
      <c r="S5943" s="27">
        <v>1</v>
      </c>
      <c r="T5943" s="33">
        <v>0.62919927379193319</v>
      </c>
      <c r="U5943" s="27">
        <v>1487923.2</v>
      </c>
      <c r="V5943" s="27">
        <v>0</v>
      </c>
      <c r="W5943" s="27">
        <v>47345000</v>
      </c>
      <c r="X5943" s="27"/>
      <c r="Y5943" s="27"/>
      <c r="Z5943" s="27">
        <v>1</v>
      </c>
    </row>
    <row r="5944" spans="1:26">
      <c r="A5944" s="27">
        <v>2001</v>
      </c>
      <c r="B5944" t="s">
        <v>135</v>
      </c>
      <c r="C5944" s="27">
        <v>0</v>
      </c>
      <c r="D5944" s="27">
        <v>0</v>
      </c>
      <c r="E5944" s="27">
        <v>0</v>
      </c>
      <c r="F5944" s="27">
        <v>0</v>
      </c>
      <c r="G5944" s="27">
        <v>0</v>
      </c>
      <c r="H5944" s="27">
        <v>1</v>
      </c>
      <c r="I5944" s="27">
        <v>0</v>
      </c>
      <c r="J5944" s="27">
        <v>0</v>
      </c>
      <c r="K5944" s="27">
        <v>6</v>
      </c>
      <c r="L5944" s="27">
        <v>1</v>
      </c>
      <c r="M5944" s="27">
        <v>1</v>
      </c>
      <c r="N5944" s="27">
        <v>1</v>
      </c>
      <c r="O5944" s="27">
        <v>1</v>
      </c>
      <c r="P5944" s="27">
        <v>266000000</v>
      </c>
      <c r="Q5944" s="27">
        <v>273088357.16369998</v>
      </c>
      <c r="R5944" s="27">
        <v>1</v>
      </c>
      <c r="S5944" s="27">
        <v>1</v>
      </c>
      <c r="T5944" s="33">
        <v>0.61588871891054842</v>
      </c>
      <c r="U5944" s="27">
        <v>1435185.7</v>
      </c>
      <c r="V5944" s="27">
        <v>0</v>
      </c>
      <c r="W5944" s="27">
        <v>47915000</v>
      </c>
      <c r="X5944" s="27"/>
      <c r="Y5944" s="27"/>
      <c r="Z5944" s="27">
        <v>1</v>
      </c>
    </row>
    <row r="5945" spans="1:26">
      <c r="A5945" s="27">
        <v>2002</v>
      </c>
      <c r="B5945" t="s">
        <v>135</v>
      </c>
      <c r="C5945" s="27">
        <v>0</v>
      </c>
      <c r="D5945" s="27">
        <v>0</v>
      </c>
      <c r="E5945" s="27">
        <v>0</v>
      </c>
      <c r="F5945" s="27">
        <v>0</v>
      </c>
      <c r="G5945" s="27">
        <v>0</v>
      </c>
      <c r="H5945" s="27">
        <v>1</v>
      </c>
      <c r="I5945" s="27">
        <v>0</v>
      </c>
      <c r="J5945" s="27">
        <v>0</v>
      </c>
      <c r="K5945" s="27">
        <v>6</v>
      </c>
      <c r="L5945" s="27">
        <v>1</v>
      </c>
      <c r="M5945" s="27">
        <v>1</v>
      </c>
      <c r="N5945" s="27">
        <v>1</v>
      </c>
      <c r="O5945" s="27">
        <v>1</v>
      </c>
      <c r="P5945" s="27">
        <v>282000000</v>
      </c>
      <c r="Q5945" s="27">
        <v>288078881.43305588</v>
      </c>
      <c r="R5945" s="27">
        <v>0</v>
      </c>
      <c r="S5945" s="27">
        <v>1</v>
      </c>
      <c r="T5945" s="33">
        <v>0.62466195784303247</v>
      </c>
      <c r="U5945" s="27">
        <v>1552571.8</v>
      </c>
      <c r="V5945" s="27">
        <v>0</v>
      </c>
      <c r="W5945" s="27">
        <v>51356000</v>
      </c>
      <c r="X5945" s="27"/>
      <c r="Y5945" s="27"/>
      <c r="Z5945" s="27">
        <v>1</v>
      </c>
    </row>
    <row r="5946" spans="1:26">
      <c r="A5946" s="27">
        <v>2003</v>
      </c>
      <c r="B5946" t="s">
        <v>135</v>
      </c>
      <c r="C5946" s="27">
        <v>0</v>
      </c>
      <c r="D5946" s="27">
        <v>0</v>
      </c>
      <c r="E5946" s="27">
        <v>0</v>
      </c>
      <c r="F5946" s="27">
        <v>0</v>
      </c>
      <c r="G5946" s="27">
        <v>0</v>
      </c>
      <c r="H5946" s="27">
        <v>1</v>
      </c>
      <c r="I5946" s="27">
        <v>0</v>
      </c>
      <c r="J5946" s="27">
        <v>0</v>
      </c>
      <c r="K5946" s="27">
        <v>6</v>
      </c>
      <c r="L5946" s="27">
        <v>1</v>
      </c>
      <c r="M5946" s="27">
        <v>1</v>
      </c>
      <c r="N5946" s="27">
        <v>1</v>
      </c>
      <c r="O5946" s="27">
        <v>1</v>
      </c>
      <c r="P5946" s="27">
        <v>333000000</v>
      </c>
      <c r="Q5946" s="27">
        <v>338838639.37843472</v>
      </c>
      <c r="R5946" s="27">
        <v>0</v>
      </c>
      <c r="S5946" s="27">
        <v>1</v>
      </c>
      <c r="T5946" s="33">
        <v>0.61793375018798091</v>
      </c>
      <c r="U5946" s="27">
        <v>1696977.7</v>
      </c>
      <c r="V5946" s="27">
        <v>0</v>
      </c>
      <c r="W5946" s="27">
        <v>57625000</v>
      </c>
      <c r="X5946" s="27"/>
      <c r="Y5946" s="27"/>
      <c r="Z5946" s="27">
        <v>1</v>
      </c>
    </row>
    <row r="5947" spans="1:26">
      <c r="A5947" s="27">
        <v>2004</v>
      </c>
      <c r="B5947" t="s">
        <v>135</v>
      </c>
      <c r="C5947" s="27">
        <v>0</v>
      </c>
      <c r="D5947" s="27">
        <v>0</v>
      </c>
      <c r="E5947" s="27">
        <v>0</v>
      </c>
      <c r="F5947" s="27">
        <v>100000</v>
      </c>
      <c r="G5947" s="27">
        <v>0</v>
      </c>
      <c r="H5947" s="27">
        <v>1</v>
      </c>
      <c r="I5947" s="27">
        <v>0</v>
      </c>
      <c r="J5947" s="27">
        <v>0</v>
      </c>
      <c r="K5947" s="27">
        <v>6</v>
      </c>
      <c r="L5947" s="27">
        <v>1</v>
      </c>
      <c r="M5947" s="27">
        <v>1</v>
      </c>
      <c r="N5947" s="27">
        <v>1</v>
      </c>
      <c r="O5947" s="27">
        <v>1</v>
      </c>
      <c r="P5947" s="27">
        <v>408000000</v>
      </c>
      <c r="Q5947" s="27">
        <v>420320176.35943729</v>
      </c>
      <c r="R5947" s="27">
        <v>1</v>
      </c>
      <c r="S5947" s="27">
        <v>1</v>
      </c>
      <c r="T5947" s="33">
        <v>0.67108711240801089</v>
      </c>
      <c r="U5947" s="27">
        <v>1773537.4</v>
      </c>
      <c r="V5947" s="27">
        <v>0</v>
      </c>
      <c r="W5947" s="27">
        <v>61713000</v>
      </c>
      <c r="X5947" s="27"/>
      <c r="Y5947" s="27"/>
      <c r="Z5947" s="27">
        <v>1</v>
      </c>
    </row>
    <row r="5948" spans="1:26">
      <c r="A5948" s="27">
        <v>2005</v>
      </c>
      <c r="B5948" t="s">
        <v>135</v>
      </c>
      <c r="C5948" s="27">
        <v>0</v>
      </c>
      <c r="D5948" s="27">
        <v>0</v>
      </c>
      <c r="E5948" s="27">
        <v>0</v>
      </c>
      <c r="F5948" s="27">
        <v>0</v>
      </c>
      <c r="G5948" s="27">
        <v>0</v>
      </c>
      <c r="H5948" s="27">
        <v>1</v>
      </c>
      <c r="I5948" s="27">
        <v>0</v>
      </c>
      <c r="J5948" s="27">
        <v>0</v>
      </c>
      <c r="K5948" s="27">
        <v>6</v>
      </c>
      <c r="L5948" s="27">
        <v>1</v>
      </c>
      <c r="M5948" s="27">
        <v>1</v>
      </c>
      <c r="N5948" s="27">
        <v>1</v>
      </c>
      <c r="O5948" s="27">
        <v>1</v>
      </c>
      <c r="P5948" s="27">
        <v>474000000</v>
      </c>
      <c r="Q5948" s="27">
        <v>462649043.04465795</v>
      </c>
      <c r="R5948" s="27">
        <v>1</v>
      </c>
      <c r="S5948" s="27">
        <v>1</v>
      </c>
      <c r="T5948" s="33">
        <v>0.69599608558540027</v>
      </c>
      <c r="U5948" s="27">
        <v>1632226.3</v>
      </c>
      <c r="V5948" s="27">
        <v>0</v>
      </c>
      <c r="W5948" s="27">
        <v>64157000</v>
      </c>
      <c r="X5948" s="27"/>
      <c r="Y5948" s="27"/>
      <c r="Z5948" s="27">
        <v>1</v>
      </c>
    </row>
    <row r="5949" spans="1:26">
      <c r="A5949" s="27">
        <v>2006</v>
      </c>
      <c r="B5949" t="s">
        <v>135</v>
      </c>
      <c r="C5949" s="27">
        <v>52000000</v>
      </c>
      <c r="D5949" s="27">
        <v>10400000</v>
      </c>
      <c r="E5949" s="27">
        <v>52000000</v>
      </c>
      <c r="F5949" s="27">
        <v>65000000</v>
      </c>
      <c r="G5949" s="27">
        <v>0</v>
      </c>
      <c r="H5949" s="27">
        <v>1</v>
      </c>
      <c r="I5949" s="27">
        <v>0</v>
      </c>
      <c r="J5949" s="27">
        <v>0</v>
      </c>
      <c r="K5949" s="27">
        <v>6</v>
      </c>
      <c r="L5949" s="27">
        <v>1</v>
      </c>
      <c r="M5949" s="27">
        <v>1</v>
      </c>
      <c r="N5949" s="27">
        <v>1</v>
      </c>
      <c r="O5949" s="27">
        <v>1</v>
      </c>
      <c r="P5949" s="27">
        <v>503000000</v>
      </c>
      <c r="Q5949" s="27">
        <v>508503671.28440708</v>
      </c>
      <c r="R5949" s="27">
        <v>1</v>
      </c>
      <c r="S5949" s="27">
        <v>1</v>
      </c>
      <c r="T5949" s="33">
        <v>0.83568345932575372</v>
      </c>
      <c r="U5949" s="27">
        <v>1718024.8</v>
      </c>
      <c r="V5949" s="27">
        <v>0</v>
      </c>
      <c r="W5949" s="27">
        <v>69328000</v>
      </c>
      <c r="X5949" s="27"/>
      <c r="Y5949" s="27"/>
      <c r="Z5949" s="27">
        <v>1</v>
      </c>
    </row>
    <row r="5950" spans="1:26">
      <c r="A5950" s="27">
        <v>2007</v>
      </c>
      <c r="B5950" t="s">
        <v>135</v>
      </c>
      <c r="C5950" s="27">
        <v>76000000</v>
      </c>
      <c r="D5950" s="27">
        <v>25600000</v>
      </c>
      <c r="E5950" s="27">
        <v>76000000</v>
      </c>
      <c r="F5950" s="27">
        <v>25000000</v>
      </c>
      <c r="G5950" s="27">
        <v>0</v>
      </c>
      <c r="H5950" s="27">
        <v>1</v>
      </c>
      <c r="I5950" s="27">
        <v>0</v>
      </c>
      <c r="J5950" s="27">
        <v>0</v>
      </c>
      <c r="K5950" s="27">
        <v>6</v>
      </c>
      <c r="L5950" s="27">
        <v>1</v>
      </c>
      <c r="M5950" s="27">
        <v>1</v>
      </c>
      <c r="N5950" s="27">
        <v>1</v>
      </c>
      <c r="O5950" s="27">
        <v>1</v>
      </c>
      <c r="P5950" s="27">
        <v>554000000</v>
      </c>
      <c r="Q5950" s="27">
        <v>550970655.54407191</v>
      </c>
      <c r="R5950" s="27">
        <v>1</v>
      </c>
      <c r="S5950" s="27">
        <v>1</v>
      </c>
      <c r="T5950" s="33">
        <v>0.90473952627382648</v>
      </c>
      <c r="U5950" s="27">
        <v>1804645.5</v>
      </c>
      <c r="V5950" s="27">
        <v>0</v>
      </c>
      <c r="W5950" s="27">
        <v>77672000</v>
      </c>
      <c r="X5950" s="27"/>
      <c r="Y5950" s="27"/>
      <c r="Z5950" s="27">
        <v>1</v>
      </c>
    </row>
    <row r="5951" spans="1:26">
      <c r="A5951" s="27">
        <v>2008</v>
      </c>
      <c r="B5951" t="s">
        <v>135</v>
      </c>
      <c r="C5951" s="27">
        <v>117000000</v>
      </c>
      <c r="D5951" s="27">
        <v>49000000</v>
      </c>
      <c r="E5951" s="27">
        <v>117000000</v>
      </c>
      <c r="F5951" s="27">
        <v>41000000</v>
      </c>
      <c r="G5951" s="27">
        <v>0</v>
      </c>
      <c r="H5951" s="27">
        <v>1</v>
      </c>
      <c r="I5951" s="27">
        <v>0</v>
      </c>
      <c r="J5951" s="27">
        <v>0</v>
      </c>
      <c r="K5951" s="27">
        <v>6</v>
      </c>
      <c r="L5951" s="27">
        <v>1</v>
      </c>
      <c r="M5951" s="27">
        <v>1</v>
      </c>
      <c r="N5951" s="27">
        <v>1</v>
      </c>
      <c r="O5951" s="27">
        <v>1</v>
      </c>
      <c r="P5951" s="27">
        <v>667000000</v>
      </c>
      <c r="Q5951" s="27">
        <v>644132488.88714051</v>
      </c>
      <c r="R5951" s="27">
        <v>1</v>
      </c>
      <c r="S5951" s="27">
        <v>1</v>
      </c>
      <c r="T5951" s="33">
        <v>0.91944034308119871</v>
      </c>
      <c r="U5951" s="27">
        <v>1758988.3</v>
      </c>
      <c r="V5951" s="27">
        <v>0</v>
      </c>
      <c r="W5951" s="27">
        <v>78968000</v>
      </c>
      <c r="X5951" s="27"/>
      <c r="Y5951" s="27"/>
      <c r="Z5951" s="27">
        <v>1</v>
      </c>
    </row>
    <row r="5952" spans="1:26">
      <c r="A5952" s="27">
        <v>2009</v>
      </c>
      <c r="B5952" t="s">
        <v>135</v>
      </c>
      <c r="C5952" s="27">
        <v>117000000</v>
      </c>
      <c r="D5952" s="27">
        <v>72400000</v>
      </c>
      <c r="E5952" s="27">
        <v>117000000</v>
      </c>
      <c r="F5952" s="27">
        <v>7850000</v>
      </c>
      <c r="G5952" s="27">
        <v>0</v>
      </c>
      <c r="H5952" s="27">
        <v>1</v>
      </c>
      <c r="I5952" s="27">
        <v>0</v>
      </c>
      <c r="J5952" s="27">
        <v>0</v>
      </c>
      <c r="K5952" s="27">
        <v>6</v>
      </c>
      <c r="L5952" s="27">
        <v>1</v>
      </c>
      <c r="M5952" s="27">
        <v>1</v>
      </c>
      <c r="N5952" s="27">
        <v>1</v>
      </c>
      <c r="O5952" s="27">
        <v>1</v>
      </c>
      <c r="P5952" s="27">
        <v>586000000</v>
      </c>
      <c r="Q5952" s="27">
        <v>560959527.8246206</v>
      </c>
      <c r="R5952" s="27">
        <v>1</v>
      </c>
      <c r="S5952" s="27">
        <v>1</v>
      </c>
      <c r="T5952" s="33">
        <v>0.81595367947064712</v>
      </c>
      <c r="U5952" s="27">
        <v>26479908.199999999</v>
      </c>
      <c r="V5952" s="27">
        <v>0</v>
      </c>
      <c r="W5952" s="27">
        <v>79877000</v>
      </c>
      <c r="X5952" s="27"/>
      <c r="Y5952" s="27"/>
      <c r="Z5952" s="27">
        <v>1</v>
      </c>
    </row>
    <row r="5953" spans="1:26">
      <c r="A5953" s="27">
        <v>2010</v>
      </c>
      <c r="B5953" t="s">
        <v>135</v>
      </c>
      <c r="C5953" s="27">
        <v>117000000</v>
      </c>
      <c r="D5953" s="27">
        <v>95800000</v>
      </c>
      <c r="E5953" s="27">
        <v>117000000</v>
      </c>
      <c r="F5953" s="27">
        <v>0</v>
      </c>
      <c r="G5953" s="27">
        <v>0</v>
      </c>
      <c r="H5953" s="27">
        <v>1</v>
      </c>
      <c r="I5953" s="27">
        <v>0</v>
      </c>
      <c r="J5953" s="27">
        <v>0</v>
      </c>
      <c r="K5953" s="27">
        <v>6</v>
      </c>
      <c r="L5953" s="27">
        <v>1</v>
      </c>
      <c r="M5953" s="27">
        <v>1</v>
      </c>
      <c r="N5953" s="27">
        <v>1</v>
      </c>
      <c r="O5953" s="27">
        <v>1</v>
      </c>
      <c r="P5953" s="27">
        <v>639000000</v>
      </c>
      <c r="Q5953" s="27">
        <v>643046733.39112616</v>
      </c>
      <c r="R5953" s="27">
        <v>1</v>
      </c>
      <c r="S5953" s="27">
        <v>1</v>
      </c>
      <c r="T5953" s="33">
        <v>1.0070075781651076</v>
      </c>
      <c r="U5953" s="27">
        <v>26012702.199999999</v>
      </c>
      <c r="V5953" s="27">
        <v>0</v>
      </c>
      <c r="W5953" s="27">
        <v>99318000</v>
      </c>
      <c r="X5953" s="27"/>
      <c r="Y5953" s="27"/>
      <c r="Z5953" s="27">
        <v>1</v>
      </c>
    </row>
    <row r="5954" spans="1:26">
      <c r="A5954" s="27">
        <v>2011</v>
      </c>
      <c r="B5954" t="s">
        <v>135</v>
      </c>
      <c r="C5954" s="27">
        <v>137490000</v>
      </c>
      <c r="D5954" s="27">
        <v>112898000</v>
      </c>
      <c r="E5954" s="27">
        <v>137490000</v>
      </c>
      <c r="F5954" s="27">
        <v>32490000</v>
      </c>
      <c r="G5954" s="27">
        <v>0</v>
      </c>
      <c r="H5954" s="27">
        <v>1</v>
      </c>
      <c r="I5954" s="27">
        <v>0</v>
      </c>
      <c r="J5954" s="27">
        <v>0</v>
      </c>
      <c r="K5954" s="27">
        <v>6</v>
      </c>
      <c r="L5954" s="27">
        <v>1</v>
      </c>
      <c r="M5954" s="27">
        <v>1</v>
      </c>
      <c r="N5954" s="27">
        <v>1</v>
      </c>
      <c r="O5954" s="27">
        <v>1</v>
      </c>
      <c r="P5954" s="27">
        <v>739000000</v>
      </c>
      <c r="Q5954" s="27">
        <v>739785121.88992214</v>
      </c>
      <c r="R5954" s="27">
        <v>1</v>
      </c>
      <c r="S5954" s="27">
        <v>1</v>
      </c>
      <c r="T5954" s="33">
        <v>1.116808011796752</v>
      </c>
      <c r="U5954" s="27">
        <v>25932300.800000001</v>
      </c>
      <c r="V5954" s="27">
        <v>0</v>
      </c>
      <c r="W5954" s="27">
        <v>99964000</v>
      </c>
      <c r="X5954" s="27"/>
      <c r="Y5954" s="27"/>
      <c r="Z5954" s="27">
        <v>1</v>
      </c>
    </row>
    <row r="5955" spans="1:26">
      <c r="A5955" s="27">
        <v>2012</v>
      </c>
      <c r="B5955" t="s">
        <v>135</v>
      </c>
      <c r="C5955" s="27">
        <v>134023332</v>
      </c>
      <c r="D5955" s="27">
        <v>121729332</v>
      </c>
      <c r="E5955" s="27">
        <v>134023332</v>
      </c>
      <c r="F5955" s="27">
        <v>11175000</v>
      </c>
      <c r="G5955" s="27">
        <v>0</v>
      </c>
      <c r="H5955" s="27">
        <v>1</v>
      </c>
      <c r="I5955" s="27">
        <v>0</v>
      </c>
      <c r="J5955" s="27">
        <v>0</v>
      </c>
      <c r="K5955" s="27">
        <v>6</v>
      </c>
      <c r="L5955" s="27">
        <v>1</v>
      </c>
      <c r="M5955" s="27">
        <v>1</v>
      </c>
      <c r="N5955" s="27">
        <v>1</v>
      </c>
      <c r="O5955" s="27">
        <v>1</v>
      </c>
      <c r="P5955" s="27">
        <v>801000000</v>
      </c>
      <c r="Q5955" s="27">
        <v>801168622.33811378</v>
      </c>
      <c r="R5955" s="27">
        <v>1</v>
      </c>
      <c r="S5955" s="27">
        <v>1</v>
      </c>
      <c r="T5955" s="33">
        <v>0.99562684078172081</v>
      </c>
      <c r="U5955" s="27">
        <v>25960171</v>
      </c>
      <c r="V5955" s="27">
        <v>0</v>
      </c>
      <c r="W5955" s="27">
        <v>102914000</v>
      </c>
      <c r="X5955" s="27"/>
      <c r="Y5955" s="27"/>
      <c r="Z5955" s="27">
        <v>1</v>
      </c>
    </row>
    <row r="5956" spans="1:26">
      <c r="A5956" s="27">
        <v>2013</v>
      </c>
      <c r="B5956" t="s">
        <v>135</v>
      </c>
      <c r="C5956" s="27">
        <v>128956668</v>
      </c>
      <c r="D5956" s="27">
        <v>120760668</v>
      </c>
      <c r="E5956" s="27">
        <v>128956668</v>
      </c>
      <c r="F5956" s="27">
        <v>2163659.25</v>
      </c>
      <c r="G5956" s="27">
        <v>0</v>
      </c>
      <c r="H5956" s="27">
        <v>1</v>
      </c>
      <c r="I5956" s="27">
        <v>0</v>
      </c>
      <c r="J5956" s="27">
        <v>0</v>
      </c>
      <c r="K5956" s="27">
        <v>6</v>
      </c>
      <c r="L5956" s="27">
        <v>1</v>
      </c>
      <c r="M5956" s="27">
        <v>1</v>
      </c>
      <c r="N5956" s="27">
        <v>1</v>
      </c>
      <c r="O5956" s="27">
        <v>1</v>
      </c>
      <c r="P5956" s="27">
        <v>805000000</v>
      </c>
      <c r="Q5956" s="27">
        <v>804808525.5372225</v>
      </c>
      <c r="R5956" s="27">
        <v>1</v>
      </c>
      <c r="S5956" s="27">
        <v>1</v>
      </c>
      <c r="T5956" s="33">
        <v>0.99710818219516861</v>
      </c>
      <c r="U5956" s="27">
        <v>34944195.399999999</v>
      </c>
      <c r="V5956" s="27">
        <v>0</v>
      </c>
      <c r="W5956" s="27">
        <v>103732000</v>
      </c>
      <c r="X5956" s="27"/>
      <c r="Y5956" s="27"/>
      <c r="Z5956" s="27">
        <v>1</v>
      </c>
    </row>
    <row r="5957" spans="1:26">
      <c r="A5957" s="27">
        <v>2014</v>
      </c>
      <c r="B5957" t="s">
        <v>135</v>
      </c>
      <c r="C5957" s="27">
        <v>152856668</v>
      </c>
      <c r="D5957" s="27">
        <v>123398668</v>
      </c>
      <c r="E5957" s="27">
        <v>152856668</v>
      </c>
      <c r="F5957" s="27">
        <v>36300000</v>
      </c>
      <c r="G5957" s="27">
        <v>0</v>
      </c>
      <c r="H5957" s="27">
        <v>1</v>
      </c>
      <c r="I5957" s="27">
        <v>0</v>
      </c>
      <c r="J5957" s="27">
        <v>0</v>
      </c>
      <c r="K5957" s="27">
        <v>6</v>
      </c>
      <c r="L5957" s="27">
        <v>1</v>
      </c>
      <c r="M5957" s="27">
        <v>1</v>
      </c>
      <c r="N5957" s="27">
        <v>1</v>
      </c>
      <c r="O5957" s="27">
        <v>1</v>
      </c>
      <c r="P5957" s="27">
        <v>804000000</v>
      </c>
      <c r="Q5957" s="27">
        <v>805162571.78726423</v>
      </c>
      <c r="R5957" s="27">
        <v>1</v>
      </c>
      <c r="S5957" s="27">
        <v>1</v>
      </c>
      <c r="T5957" s="33">
        <v>0.96696016921402161</v>
      </c>
      <c r="U5957" s="27">
        <v>32874947.699999999</v>
      </c>
      <c r="V5957" s="27">
        <v>0</v>
      </c>
      <c r="W5957" s="27">
        <v>95597000</v>
      </c>
      <c r="X5957" s="27"/>
      <c r="Y5957" s="27"/>
      <c r="Z5957" s="27">
        <v>1</v>
      </c>
    </row>
    <row r="5958" spans="1:26">
      <c r="A5958" s="27">
        <v>2015</v>
      </c>
      <c r="B5958" t="s">
        <v>135</v>
      </c>
      <c r="C5958" s="27">
        <v>196056664</v>
      </c>
      <c r="D5958" s="27">
        <v>136236664</v>
      </c>
      <c r="E5958" s="27">
        <v>196056664</v>
      </c>
      <c r="F5958" s="27">
        <v>51000000</v>
      </c>
      <c r="G5958" s="27">
        <v>0</v>
      </c>
      <c r="H5958" s="27">
        <v>1</v>
      </c>
      <c r="I5958" s="27">
        <v>0</v>
      </c>
      <c r="J5958" s="27">
        <v>0</v>
      </c>
      <c r="K5958" s="27">
        <v>6</v>
      </c>
      <c r="L5958" s="27">
        <v>1</v>
      </c>
      <c r="M5958" s="27">
        <v>1</v>
      </c>
      <c r="N5958" s="27">
        <v>1</v>
      </c>
      <c r="O5958" s="27">
        <v>1</v>
      </c>
      <c r="P5958" s="27">
        <v>804000000</v>
      </c>
      <c r="Q5958" s="27">
        <v>804100582.46562421</v>
      </c>
      <c r="R5958" s="27">
        <v>1</v>
      </c>
      <c r="S5958" s="27">
        <v>1</v>
      </c>
      <c r="T5958" s="33">
        <v>0.821813335342235</v>
      </c>
      <c r="U5958" s="27">
        <v>29836152.600000001</v>
      </c>
      <c r="V5958" s="27">
        <v>0</v>
      </c>
      <c r="W5958" s="27">
        <v>96099000</v>
      </c>
      <c r="X5958" s="27"/>
      <c r="Y5958" s="27"/>
      <c r="Z5958" s="27">
        <v>1</v>
      </c>
    </row>
    <row r="5959" spans="1:26">
      <c r="A5959" s="27">
        <v>2016</v>
      </c>
      <c r="B5959" t="s">
        <v>135</v>
      </c>
      <c r="C5959" s="27">
        <v>188256668</v>
      </c>
      <c r="D5959" s="27">
        <v>144976668</v>
      </c>
      <c r="E5959" s="27">
        <v>188256668</v>
      </c>
      <c r="F5959" s="27">
        <v>0</v>
      </c>
      <c r="G5959" s="27">
        <v>0</v>
      </c>
      <c r="H5959" s="27">
        <v>1</v>
      </c>
      <c r="I5959" s="27">
        <v>0</v>
      </c>
      <c r="J5959" s="27">
        <v>0</v>
      </c>
      <c r="K5959" s="27">
        <v>6</v>
      </c>
      <c r="L5959" s="27">
        <v>1</v>
      </c>
      <c r="M5959" s="27">
        <v>1</v>
      </c>
      <c r="N5959" s="27">
        <v>1</v>
      </c>
      <c r="O5959" s="27">
        <v>1</v>
      </c>
      <c r="P5959" s="27">
        <v>786000000</v>
      </c>
      <c r="Q5959" s="27">
        <v>786640006.09784591</v>
      </c>
      <c r="R5959" s="27">
        <v>1</v>
      </c>
      <c r="S5959" s="27">
        <v>1</v>
      </c>
      <c r="T5959" s="33">
        <v>0.86004996979414983</v>
      </c>
      <c r="U5959" s="27">
        <v>27385346.399999999</v>
      </c>
      <c r="V5959" s="27">
        <v>0</v>
      </c>
      <c r="W5959" s="27">
        <v>92758000</v>
      </c>
      <c r="X5959" s="27"/>
      <c r="Y5959" s="27"/>
      <c r="Z5959" s="27">
        <v>1</v>
      </c>
    </row>
    <row r="5960" spans="1:26">
      <c r="A5960" s="27">
        <v>2017</v>
      </c>
      <c r="B5960" t="s">
        <v>135</v>
      </c>
      <c r="C5960" s="27">
        <v>179090668</v>
      </c>
      <c r="D5960" s="27">
        <v>152350668</v>
      </c>
      <c r="E5960" s="27">
        <v>179090668</v>
      </c>
      <c r="F5960" s="27">
        <v>0</v>
      </c>
      <c r="G5960" s="27">
        <v>0</v>
      </c>
      <c r="H5960" s="27">
        <v>1</v>
      </c>
      <c r="I5960" s="27">
        <v>0</v>
      </c>
      <c r="J5960" s="27">
        <v>0</v>
      </c>
      <c r="K5960" s="27">
        <v>6</v>
      </c>
      <c r="L5960" s="27">
        <v>1</v>
      </c>
      <c r="M5960" s="27">
        <v>1</v>
      </c>
      <c r="N5960" s="27">
        <v>1</v>
      </c>
      <c r="O5960" s="27">
        <v>1</v>
      </c>
      <c r="P5960" s="27">
        <v>841000000</v>
      </c>
      <c r="Q5960" s="27">
        <v>840927996.5551939</v>
      </c>
      <c r="R5960" s="27">
        <v>1</v>
      </c>
      <c r="S5960" s="27">
        <v>1</v>
      </c>
      <c r="T5960" s="33">
        <v>0.90809244833766045</v>
      </c>
      <c r="U5960" s="27">
        <v>27359042.800000001</v>
      </c>
      <c r="V5960" s="27">
        <v>0</v>
      </c>
      <c r="W5960" s="27">
        <v>103363000</v>
      </c>
      <c r="X5960" s="27"/>
      <c r="Y5960" s="27"/>
      <c r="Z5960" s="27">
        <v>1</v>
      </c>
    </row>
    <row r="5961" spans="1:26">
      <c r="A5961" s="27">
        <v>1975</v>
      </c>
      <c r="B5961" t="s">
        <v>96</v>
      </c>
      <c r="C5961" s="27"/>
      <c r="D5961" s="27"/>
      <c r="E5961" s="27"/>
      <c r="F5961" s="27">
        <v>0</v>
      </c>
      <c r="G5961" s="27">
        <v>0</v>
      </c>
      <c r="H5961" s="27">
        <v>0</v>
      </c>
      <c r="I5961" s="27">
        <v>1</v>
      </c>
      <c r="J5961" s="27">
        <v>0</v>
      </c>
      <c r="K5961" s="27">
        <v>4</v>
      </c>
      <c r="L5961" s="27">
        <v>1</v>
      </c>
      <c r="M5961" s="27">
        <v>0</v>
      </c>
      <c r="N5961" s="27">
        <v>0</v>
      </c>
      <c r="O5961" s="27">
        <v>0</v>
      </c>
      <c r="P5961" s="27"/>
      <c r="Q5961" s="27"/>
      <c r="R5961" s="27">
        <v>1</v>
      </c>
      <c r="S5961" s="27">
        <v>0</v>
      </c>
      <c r="T5961" s="33">
        <v>0.94696688960437181</v>
      </c>
      <c r="U5961" s="27">
        <v>0</v>
      </c>
      <c r="V5961" s="27">
        <v>0</v>
      </c>
      <c r="W5961" s="27">
        <v>0</v>
      </c>
      <c r="X5961" s="27"/>
      <c r="Y5961" s="27">
        <v>0</v>
      </c>
      <c r="Z5961" s="27">
        <v>1</v>
      </c>
    </row>
    <row r="5962" spans="1:26">
      <c r="A5962" s="27">
        <v>1976</v>
      </c>
      <c r="B5962" t="s">
        <v>96</v>
      </c>
      <c r="C5962" s="27"/>
      <c r="D5962" s="27"/>
      <c r="E5962" s="27"/>
      <c r="F5962" s="27">
        <v>0</v>
      </c>
      <c r="G5962" s="27">
        <v>0</v>
      </c>
      <c r="H5962" s="27">
        <v>0</v>
      </c>
      <c r="I5962" s="27">
        <v>1</v>
      </c>
      <c r="J5962" s="27">
        <v>0</v>
      </c>
      <c r="K5962" s="27">
        <v>4</v>
      </c>
      <c r="L5962" s="27">
        <v>1</v>
      </c>
      <c r="M5962" s="27">
        <v>0</v>
      </c>
      <c r="N5962" s="27">
        <v>0</v>
      </c>
      <c r="O5962" s="27">
        <v>0</v>
      </c>
      <c r="P5962" s="27"/>
      <c r="Q5962" s="27"/>
      <c r="R5962" s="27">
        <v>1</v>
      </c>
      <c r="S5962" s="27">
        <v>0</v>
      </c>
      <c r="T5962" s="33">
        <v>1.0219497573337515</v>
      </c>
      <c r="U5962" s="27">
        <v>0</v>
      </c>
      <c r="V5962" s="27">
        <v>0</v>
      </c>
      <c r="W5962" s="27">
        <v>0</v>
      </c>
      <c r="X5962" s="27"/>
      <c r="Y5962" s="27">
        <v>0</v>
      </c>
      <c r="Z5962" s="27">
        <v>1</v>
      </c>
    </row>
    <row r="5963" spans="1:26">
      <c r="A5963" s="27">
        <v>1977</v>
      </c>
      <c r="B5963" t="s">
        <v>96</v>
      </c>
      <c r="C5963" s="27"/>
      <c r="D5963" s="27"/>
      <c r="E5963" s="27"/>
      <c r="F5963" s="27">
        <v>0</v>
      </c>
      <c r="G5963" s="27">
        <v>0</v>
      </c>
      <c r="H5963" s="27">
        <v>0</v>
      </c>
      <c r="I5963" s="27">
        <v>1</v>
      </c>
      <c r="J5963" s="27">
        <v>0</v>
      </c>
      <c r="K5963" s="27">
        <v>4</v>
      </c>
      <c r="L5963" s="27">
        <v>1</v>
      </c>
      <c r="M5963" s="27">
        <v>0</v>
      </c>
      <c r="N5963" s="27">
        <v>0</v>
      </c>
      <c r="O5963" s="27">
        <v>0</v>
      </c>
      <c r="P5963" s="27"/>
      <c r="Q5963" s="27"/>
      <c r="R5963" s="27">
        <v>1</v>
      </c>
      <c r="S5963" s="27">
        <v>0</v>
      </c>
      <c r="T5963" s="33">
        <v>1.0409624303569636</v>
      </c>
      <c r="U5963" s="27">
        <v>0</v>
      </c>
      <c r="V5963" s="27">
        <v>0</v>
      </c>
      <c r="W5963" s="27">
        <v>0</v>
      </c>
      <c r="X5963" s="27"/>
      <c r="Y5963" s="27">
        <v>0</v>
      </c>
      <c r="Z5963" s="27">
        <v>1</v>
      </c>
    </row>
    <row r="5964" spans="1:26">
      <c r="A5964" s="27">
        <v>1978</v>
      </c>
      <c r="B5964" t="s">
        <v>96</v>
      </c>
      <c r="C5964" s="27"/>
      <c r="D5964" s="27"/>
      <c r="E5964" s="27"/>
      <c r="F5964" s="27">
        <v>0</v>
      </c>
      <c r="G5964" s="27">
        <v>0</v>
      </c>
      <c r="H5964" s="27">
        <v>0</v>
      </c>
      <c r="I5964" s="27">
        <v>1</v>
      </c>
      <c r="J5964" s="27">
        <v>0</v>
      </c>
      <c r="K5964" s="27">
        <v>4</v>
      </c>
      <c r="L5964" s="27">
        <v>1</v>
      </c>
      <c r="M5964" s="27">
        <v>0</v>
      </c>
      <c r="N5964" s="27">
        <v>0</v>
      </c>
      <c r="O5964" s="27">
        <v>0</v>
      </c>
      <c r="P5964" s="27"/>
      <c r="Q5964" s="27"/>
      <c r="R5964" s="27">
        <v>1</v>
      </c>
      <c r="S5964" s="27">
        <v>0</v>
      </c>
      <c r="T5964" s="33">
        <v>0.91734575384516981</v>
      </c>
      <c r="U5964" s="27">
        <v>0</v>
      </c>
      <c r="V5964" s="27">
        <v>0</v>
      </c>
      <c r="W5964" s="27">
        <v>0</v>
      </c>
      <c r="X5964" s="27"/>
      <c r="Y5964" s="27">
        <v>0</v>
      </c>
      <c r="Z5964" s="27">
        <v>1</v>
      </c>
    </row>
    <row r="5965" spans="1:26">
      <c r="A5965" s="27">
        <v>1979</v>
      </c>
      <c r="B5965" t="s">
        <v>96</v>
      </c>
      <c r="C5965" s="27"/>
      <c r="D5965" s="27"/>
      <c r="E5965" s="27"/>
      <c r="F5965" s="27">
        <v>0</v>
      </c>
      <c r="G5965" s="27">
        <v>0</v>
      </c>
      <c r="H5965" s="27">
        <v>0</v>
      </c>
      <c r="I5965" s="27">
        <v>1</v>
      </c>
      <c r="J5965" s="27">
        <v>0</v>
      </c>
      <c r="K5965" s="27">
        <v>4</v>
      </c>
      <c r="L5965" s="27">
        <v>1</v>
      </c>
      <c r="M5965" s="27">
        <v>0</v>
      </c>
      <c r="N5965" s="27">
        <v>0</v>
      </c>
      <c r="O5965" s="27">
        <v>0</v>
      </c>
      <c r="P5965" s="27"/>
      <c r="Q5965" s="27"/>
      <c r="R5965" s="27">
        <v>1</v>
      </c>
      <c r="S5965" s="27">
        <v>0</v>
      </c>
      <c r="T5965" s="33">
        <v>0.9810294585578897</v>
      </c>
      <c r="U5965" s="27">
        <v>0</v>
      </c>
      <c r="V5965" s="27">
        <v>0</v>
      </c>
      <c r="W5965" s="27">
        <v>0</v>
      </c>
      <c r="X5965" s="27"/>
      <c r="Y5965" s="27">
        <v>0</v>
      </c>
      <c r="Z5965" s="27">
        <v>1</v>
      </c>
    </row>
    <row r="5966" spans="1:26">
      <c r="A5966" s="27">
        <v>1980</v>
      </c>
      <c r="B5966" t="s">
        <v>96</v>
      </c>
      <c r="C5966" s="27"/>
      <c r="D5966" s="27"/>
      <c r="E5966" s="27"/>
      <c r="F5966" s="27">
        <v>0</v>
      </c>
      <c r="G5966" s="27">
        <v>0</v>
      </c>
      <c r="H5966" s="27">
        <v>0</v>
      </c>
      <c r="I5966" s="27">
        <v>1</v>
      </c>
      <c r="J5966" s="27">
        <v>0</v>
      </c>
      <c r="K5966" s="27">
        <v>4</v>
      </c>
      <c r="L5966" s="27">
        <v>1</v>
      </c>
      <c r="M5966" s="27">
        <v>0</v>
      </c>
      <c r="N5966" s="27">
        <v>0</v>
      </c>
      <c r="O5966" s="27">
        <v>0</v>
      </c>
      <c r="P5966" s="27">
        <v>69000000</v>
      </c>
      <c r="Q5966" s="27"/>
      <c r="R5966" s="27">
        <v>1</v>
      </c>
      <c r="S5966" s="27">
        <v>0</v>
      </c>
      <c r="T5966" s="33">
        <v>0.94044734443210454</v>
      </c>
      <c r="U5966" s="27">
        <v>0</v>
      </c>
      <c r="V5966" s="27">
        <v>0</v>
      </c>
      <c r="W5966" s="27">
        <v>0</v>
      </c>
      <c r="X5966" s="27"/>
      <c r="Y5966" s="27">
        <v>0</v>
      </c>
      <c r="Z5966" s="27">
        <v>1</v>
      </c>
    </row>
    <row r="5967" spans="1:26">
      <c r="A5967" s="27">
        <v>1981</v>
      </c>
      <c r="B5967" t="s">
        <v>96</v>
      </c>
      <c r="C5967" s="27"/>
      <c r="D5967" s="27"/>
      <c r="E5967" s="27"/>
      <c r="F5967" s="27">
        <v>0</v>
      </c>
      <c r="G5967" s="27">
        <v>0</v>
      </c>
      <c r="H5967" s="27">
        <v>0</v>
      </c>
      <c r="I5967" s="27">
        <v>1</v>
      </c>
      <c r="J5967" s="27">
        <v>0</v>
      </c>
      <c r="K5967" s="27">
        <v>4</v>
      </c>
      <c r="L5967" s="27">
        <v>1</v>
      </c>
      <c r="M5967" s="27">
        <v>0</v>
      </c>
      <c r="N5967" s="27">
        <v>0</v>
      </c>
      <c r="O5967" s="27">
        <v>0</v>
      </c>
      <c r="P5967" s="27">
        <v>84000000</v>
      </c>
      <c r="Q5967" s="27"/>
      <c r="R5967" s="27">
        <v>0</v>
      </c>
      <c r="S5967" s="27">
        <v>1</v>
      </c>
      <c r="T5967" s="33">
        <v>0.83355014400471705</v>
      </c>
      <c r="U5967" s="27">
        <v>0</v>
      </c>
      <c r="V5967" s="27">
        <v>0</v>
      </c>
      <c r="W5967" s="27">
        <v>0</v>
      </c>
      <c r="X5967" s="27"/>
      <c r="Y5967" s="27">
        <v>0</v>
      </c>
      <c r="Z5967" s="27">
        <v>1</v>
      </c>
    </row>
    <row r="5968" spans="1:26">
      <c r="A5968" s="27">
        <v>1982</v>
      </c>
      <c r="B5968" t="s">
        <v>96</v>
      </c>
      <c r="C5968" s="27"/>
      <c r="D5968" s="27"/>
      <c r="E5968" s="27"/>
      <c r="F5968" s="27">
        <v>0</v>
      </c>
      <c r="G5968" s="27">
        <v>0</v>
      </c>
      <c r="H5968" s="27">
        <v>0</v>
      </c>
      <c r="I5968" s="27">
        <v>1</v>
      </c>
      <c r="J5968" s="27">
        <v>0</v>
      </c>
      <c r="K5968" s="27">
        <v>4</v>
      </c>
      <c r="L5968" s="27">
        <v>1</v>
      </c>
      <c r="M5968" s="27">
        <v>0</v>
      </c>
      <c r="N5968" s="27">
        <v>0</v>
      </c>
      <c r="O5968" s="27">
        <v>0</v>
      </c>
      <c r="P5968" s="27">
        <v>81000000</v>
      </c>
      <c r="Q5968" s="27"/>
      <c r="R5968" s="27">
        <v>0</v>
      </c>
      <c r="S5968" s="27">
        <v>1</v>
      </c>
      <c r="T5968" s="33">
        <v>0.78443295677873848</v>
      </c>
      <c r="U5968" s="27">
        <v>0</v>
      </c>
      <c r="V5968" s="27">
        <v>0</v>
      </c>
      <c r="W5968" s="27">
        <v>0</v>
      </c>
      <c r="X5968" s="27"/>
      <c r="Y5968" s="27">
        <v>0</v>
      </c>
      <c r="Z5968" s="27">
        <v>1</v>
      </c>
    </row>
    <row r="5969" spans="1:26">
      <c r="A5969" s="27">
        <v>1983</v>
      </c>
      <c r="B5969" t="s">
        <v>96</v>
      </c>
      <c r="C5969" s="27"/>
      <c r="D5969" s="27"/>
      <c r="E5969" s="27"/>
      <c r="F5969" s="27">
        <v>0</v>
      </c>
      <c r="G5969" s="27">
        <v>0</v>
      </c>
      <c r="H5969" s="27">
        <v>0</v>
      </c>
      <c r="I5969" s="27">
        <v>1</v>
      </c>
      <c r="J5969" s="27">
        <v>0</v>
      </c>
      <c r="K5969" s="27">
        <v>4</v>
      </c>
      <c r="L5969" s="27">
        <v>1</v>
      </c>
      <c r="M5969" s="27">
        <v>0</v>
      </c>
      <c r="N5969" s="27">
        <v>0</v>
      </c>
      <c r="O5969" s="27">
        <v>0</v>
      </c>
      <c r="P5969" s="27">
        <v>76000000</v>
      </c>
      <c r="Q5969" s="27"/>
      <c r="R5969" s="27">
        <v>1</v>
      </c>
      <c r="S5969" s="27">
        <v>1</v>
      </c>
      <c r="T5969" s="33">
        <v>0.83426891623154475</v>
      </c>
      <c r="U5969" s="27">
        <v>0</v>
      </c>
      <c r="V5969" s="27">
        <v>0</v>
      </c>
      <c r="W5969" s="27">
        <v>0</v>
      </c>
      <c r="X5969" s="27"/>
      <c r="Y5969" s="27">
        <v>0</v>
      </c>
      <c r="Z5969" s="27">
        <v>1</v>
      </c>
    </row>
    <row r="5970" spans="1:26">
      <c r="A5970" s="27">
        <v>1984</v>
      </c>
      <c r="B5970" t="s">
        <v>96</v>
      </c>
      <c r="C5970" s="27"/>
      <c r="D5970" s="27"/>
      <c r="E5970" s="27"/>
      <c r="F5970" s="27">
        <v>0</v>
      </c>
      <c r="G5970" s="27">
        <v>0</v>
      </c>
      <c r="H5970" s="27">
        <v>0</v>
      </c>
      <c r="I5970" s="27">
        <v>1</v>
      </c>
      <c r="J5970" s="27">
        <v>0</v>
      </c>
      <c r="K5970" s="27">
        <v>4</v>
      </c>
      <c r="L5970" s="27">
        <v>1</v>
      </c>
      <c r="M5970" s="27">
        <v>0</v>
      </c>
      <c r="N5970" s="27">
        <v>0</v>
      </c>
      <c r="O5970" s="27">
        <v>0</v>
      </c>
      <c r="P5970" s="27">
        <v>79000000</v>
      </c>
      <c r="Q5970" s="27"/>
      <c r="R5970" s="27">
        <v>1</v>
      </c>
      <c r="S5970" s="27">
        <v>1</v>
      </c>
      <c r="T5970" s="33">
        <v>0.82999599794502654</v>
      </c>
      <c r="U5970" s="27">
        <v>0</v>
      </c>
      <c r="V5970" s="27">
        <v>0</v>
      </c>
      <c r="W5970" s="27">
        <v>0</v>
      </c>
      <c r="X5970" s="27"/>
      <c r="Y5970" s="27"/>
      <c r="Z5970" s="27">
        <v>1</v>
      </c>
    </row>
    <row r="5971" spans="1:26">
      <c r="A5971" s="27">
        <v>1985</v>
      </c>
      <c r="B5971" t="s">
        <v>96</v>
      </c>
      <c r="C5971" s="27"/>
      <c r="D5971" s="27"/>
      <c r="E5971" s="27"/>
      <c r="F5971" s="27">
        <v>0</v>
      </c>
      <c r="G5971" s="27">
        <v>0</v>
      </c>
      <c r="H5971" s="27">
        <v>0</v>
      </c>
      <c r="I5971" s="27">
        <v>1</v>
      </c>
      <c r="J5971" s="27">
        <v>0</v>
      </c>
      <c r="K5971" s="27">
        <v>4</v>
      </c>
      <c r="L5971" s="27">
        <v>1</v>
      </c>
      <c r="M5971" s="27">
        <v>0</v>
      </c>
      <c r="N5971" s="27">
        <v>0</v>
      </c>
      <c r="O5971" s="27">
        <v>0</v>
      </c>
      <c r="P5971" s="27">
        <v>83000000</v>
      </c>
      <c r="Q5971" s="27"/>
      <c r="R5971" s="27">
        <v>1</v>
      </c>
      <c r="S5971" s="27">
        <v>1</v>
      </c>
      <c r="T5971" s="33">
        <v>0.74915719568429318</v>
      </c>
      <c r="U5971" s="27">
        <v>0</v>
      </c>
      <c r="V5971" s="27">
        <v>0</v>
      </c>
      <c r="W5971" s="27">
        <v>0</v>
      </c>
      <c r="X5971" s="27"/>
      <c r="Y5971" s="27"/>
      <c r="Z5971" s="27">
        <v>1</v>
      </c>
    </row>
    <row r="5972" spans="1:26">
      <c r="A5972" s="27">
        <v>1986</v>
      </c>
      <c r="B5972" t="s">
        <v>96</v>
      </c>
      <c r="C5972" s="27"/>
      <c r="D5972" s="27"/>
      <c r="E5972" s="27"/>
      <c r="F5972" s="27">
        <v>0</v>
      </c>
      <c r="G5972" s="27">
        <v>0</v>
      </c>
      <c r="H5972" s="27">
        <v>0</v>
      </c>
      <c r="I5972" s="27">
        <v>1</v>
      </c>
      <c r="J5972" s="27">
        <v>0</v>
      </c>
      <c r="K5972" s="27">
        <v>4</v>
      </c>
      <c r="L5972" s="27">
        <v>1</v>
      </c>
      <c r="M5972" s="27">
        <v>0</v>
      </c>
      <c r="N5972" s="27">
        <v>0</v>
      </c>
      <c r="O5972" s="27">
        <v>0</v>
      </c>
      <c r="P5972" s="27">
        <v>117000000</v>
      </c>
      <c r="Q5972" s="27"/>
      <c r="R5972" s="27">
        <v>1</v>
      </c>
      <c r="S5972" s="27">
        <v>1</v>
      </c>
      <c r="T5972" s="33">
        <v>0.7030572776909082</v>
      </c>
      <c r="U5972" s="27">
        <v>0</v>
      </c>
      <c r="V5972" s="27">
        <v>0</v>
      </c>
      <c r="W5972" s="27">
        <v>841561.59999999998</v>
      </c>
      <c r="X5972" s="27"/>
      <c r="Y5972" s="27"/>
      <c r="Z5972" s="27">
        <v>1</v>
      </c>
    </row>
    <row r="5973" spans="1:26">
      <c r="A5973" s="27">
        <v>1987</v>
      </c>
      <c r="B5973" t="s">
        <v>96</v>
      </c>
      <c r="C5973" s="27"/>
      <c r="D5973" s="27"/>
      <c r="E5973" s="27"/>
      <c r="F5973" s="27">
        <v>0</v>
      </c>
      <c r="G5973" s="27">
        <v>0</v>
      </c>
      <c r="H5973" s="27">
        <v>0</v>
      </c>
      <c r="I5973" s="27">
        <v>1</v>
      </c>
      <c r="J5973" s="27">
        <v>0</v>
      </c>
      <c r="K5973" s="27">
        <v>4</v>
      </c>
      <c r="L5973" s="27">
        <v>1</v>
      </c>
      <c r="M5973" s="27">
        <v>0</v>
      </c>
      <c r="N5973" s="27">
        <v>0</v>
      </c>
      <c r="O5973" s="27">
        <v>0</v>
      </c>
      <c r="P5973" s="27">
        <v>118000000</v>
      </c>
      <c r="Q5973" s="27"/>
      <c r="R5973" s="27">
        <v>1</v>
      </c>
      <c r="S5973" s="27">
        <v>1</v>
      </c>
      <c r="T5973" s="33">
        <v>0.74330063470010233</v>
      </c>
      <c r="U5973" s="27">
        <v>0</v>
      </c>
      <c r="V5973" s="27">
        <v>0</v>
      </c>
      <c r="W5973" s="27">
        <v>3146587.9</v>
      </c>
      <c r="X5973" s="27"/>
      <c r="Y5973" s="27"/>
      <c r="Z5973" s="27">
        <v>1</v>
      </c>
    </row>
    <row r="5974" spans="1:26">
      <c r="A5974" s="27">
        <v>1988</v>
      </c>
      <c r="B5974" t="s">
        <v>96</v>
      </c>
      <c r="C5974" s="27"/>
      <c r="D5974" s="27"/>
      <c r="E5974" s="27"/>
      <c r="F5974" s="27">
        <v>0</v>
      </c>
      <c r="G5974" s="27">
        <v>0</v>
      </c>
      <c r="H5974" s="27">
        <v>0</v>
      </c>
      <c r="I5974" s="27">
        <v>1</v>
      </c>
      <c r="J5974" s="27">
        <v>0</v>
      </c>
      <c r="K5974" s="27">
        <v>4</v>
      </c>
      <c r="L5974" s="27">
        <v>1</v>
      </c>
      <c r="M5974" s="27">
        <v>0</v>
      </c>
      <c r="N5974" s="27">
        <v>0</v>
      </c>
      <c r="O5974" s="27">
        <v>0</v>
      </c>
      <c r="P5974" s="27">
        <v>100000000</v>
      </c>
      <c r="Q5974" s="27"/>
      <c r="R5974" s="27">
        <v>1</v>
      </c>
      <c r="S5974" s="27">
        <v>1</v>
      </c>
      <c r="T5974" s="33">
        <v>0.80560957079318884</v>
      </c>
      <c r="U5974" s="27">
        <v>0</v>
      </c>
      <c r="V5974" s="27">
        <v>0</v>
      </c>
      <c r="W5974" s="27">
        <v>10083330.1</v>
      </c>
      <c r="X5974" s="27"/>
      <c r="Y5974" s="27"/>
      <c r="Z5974" s="27">
        <v>1</v>
      </c>
    </row>
    <row r="5975" spans="1:26">
      <c r="A5975" s="27">
        <v>1989</v>
      </c>
      <c r="B5975" t="s">
        <v>96</v>
      </c>
      <c r="C5975" s="27"/>
      <c r="D5975" s="27"/>
      <c r="E5975" s="27"/>
      <c r="F5975" s="27">
        <v>1320000</v>
      </c>
      <c r="G5975" s="27">
        <v>0</v>
      </c>
      <c r="H5975" s="27">
        <v>0</v>
      </c>
      <c r="I5975" s="27">
        <v>1</v>
      </c>
      <c r="J5975" s="27">
        <v>0</v>
      </c>
      <c r="K5975" s="27">
        <v>4</v>
      </c>
      <c r="L5975" s="27">
        <v>1</v>
      </c>
      <c r="M5975" s="27">
        <v>0</v>
      </c>
      <c r="N5975" s="27">
        <v>0</v>
      </c>
      <c r="O5975" s="27">
        <v>0</v>
      </c>
      <c r="P5975" s="27">
        <v>99000000</v>
      </c>
      <c r="Q5975" s="27"/>
      <c r="R5975" s="27">
        <v>1</v>
      </c>
      <c r="S5975" s="27">
        <v>1</v>
      </c>
      <c r="T5975" s="33">
        <v>0.74679040704290955</v>
      </c>
      <c r="U5975" s="27">
        <v>1051328</v>
      </c>
      <c r="V5975" s="27">
        <v>0</v>
      </c>
      <c r="W5975" s="27">
        <v>16818619.699999999</v>
      </c>
      <c r="X5975" s="27"/>
      <c r="Y5975" s="27"/>
      <c r="Z5975" s="27">
        <v>1</v>
      </c>
    </row>
    <row r="5976" spans="1:26">
      <c r="A5976" s="27">
        <v>1990</v>
      </c>
      <c r="B5976" t="s">
        <v>96</v>
      </c>
      <c r="C5976" s="27"/>
      <c r="D5976" s="27"/>
      <c r="E5976" s="27"/>
      <c r="F5976" s="27">
        <v>0</v>
      </c>
      <c r="G5976" s="27">
        <v>0</v>
      </c>
      <c r="H5976" s="27">
        <v>0</v>
      </c>
      <c r="I5976" s="27">
        <v>1</v>
      </c>
      <c r="J5976" s="27">
        <v>0</v>
      </c>
      <c r="K5976" s="27">
        <v>4</v>
      </c>
      <c r="L5976" s="27">
        <v>1</v>
      </c>
      <c r="M5976" s="27">
        <v>0</v>
      </c>
      <c r="N5976" s="27">
        <v>0</v>
      </c>
      <c r="O5976" s="27">
        <v>0</v>
      </c>
      <c r="P5976" s="27">
        <v>120000000</v>
      </c>
      <c r="Q5976" s="27"/>
      <c r="R5976" s="27">
        <v>1</v>
      </c>
      <c r="S5976" s="27">
        <v>1</v>
      </c>
      <c r="T5976" s="33">
        <v>0.70566019682121295</v>
      </c>
      <c r="U5976" s="27">
        <v>1138128</v>
      </c>
      <c r="V5976" s="27">
        <v>0</v>
      </c>
      <c r="W5976" s="27">
        <v>23872234.800000001</v>
      </c>
      <c r="X5976" s="27"/>
      <c r="Y5976" s="27"/>
      <c r="Z5976" s="27">
        <v>1</v>
      </c>
    </row>
    <row r="5977" spans="1:26">
      <c r="A5977" s="27">
        <v>1991</v>
      </c>
      <c r="B5977" t="s">
        <v>96</v>
      </c>
      <c r="C5977" s="27"/>
      <c r="D5977" s="27"/>
      <c r="E5977" s="27"/>
      <c r="F5977" s="27">
        <v>0</v>
      </c>
      <c r="G5977" s="27">
        <v>0</v>
      </c>
      <c r="H5977" s="27">
        <v>0</v>
      </c>
      <c r="I5977" s="27">
        <v>1</v>
      </c>
      <c r="J5977" s="27">
        <v>0</v>
      </c>
      <c r="K5977" s="27">
        <v>4</v>
      </c>
      <c r="L5977" s="27">
        <v>1</v>
      </c>
      <c r="M5977" s="27">
        <v>0</v>
      </c>
      <c r="N5977" s="27">
        <v>0</v>
      </c>
      <c r="O5977" s="27">
        <v>0</v>
      </c>
      <c r="P5977" s="27">
        <v>108000000</v>
      </c>
      <c r="Q5977" s="27"/>
      <c r="R5977" s="27">
        <v>1</v>
      </c>
      <c r="S5977" s="27">
        <v>1</v>
      </c>
      <c r="T5977" s="33">
        <v>0.64778014054484578</v>
      </c>
      <c r="U5977" s="27">
        <v>1144344</v>
      </c>
      <c r="V5977" s="27">
        <v>0</v>
      </c>
      <c r="W5977" s="27">
        <v>29408211.5</v>
      </c>
      <c r="X5977" s="27"/>
      <c r="Y5977" s="27"/>
      <c r="Z5977" s="27">
        <v>1</v>
      </c>
    </row>
    <row r="5978" spans="1:26">
      <c r="A5978" s="27">
        <v>1992</v>
      </c>
      <c r="B5978" t="s">
        <v>96</v>
      </c>
      <c r="C5978" s="27"/>
      <c r="D5978" s="27"/>
      <c r="E5978" s="27"/>
      <c r="F5978" s="27">
        <v>0</v>
      </c>
      <c r="G5978" s="27">
        <v>0</v>
      </c>
      <c r="H5978" s="27">
        <v>0</v>
      </c>
      <c r="I5978" s="27">
        <v>1</v>
      </c>
      <c r="J5978" s="27">
        <v>0</v>
      </c>
      <c r="K5978" s="27">
        <v>4</v>
      </c>
      <c r="L5978" s="27">
        <v>1</v>
      </c>
      <c r="M5978" s="27">
        <v>0</v>
      </c>
      <c r="N5978" s="27">
        <v>0</v>
      </c>
      <c r="O5978" s="27">
        <v>0</v>
      </c>
      <c r="P5978" s="27">
        <v>96000000</v>
      </c>
      <c r="Q5978" s="27"/>
      <c r="R5978" s="27">
        <v>1</v>
      </c>
      <c r="S5978" s="27">
        <v>1</v>
      </c>
      <c r="T5978" s="33">
        <v>0.62587770846912083</v>
      </c>
      <c r="U5978" s="27">
        <v>1100000</v>
      </c>
      <c r="V5978" s="27">
        <v>0</v>
      </c>
      <c r="W5978" s="27">
        <v>33583000</v>
      </c>
      <c r="X5978" s="27"/>
      <c r="Y5978" s="27"/>
      <c r="Z5978" s="27">
        <v>1</v>
      </c>
    </row>
    <row r="5979" spans="1:26">
      <c r="A5979" s="27">
        <v>1993</v>
      </c>
      <c r="B5979" t="s">
        <v>96</v>
      </c>
      <c r="C5979" s="27"/>
      <c r="D5979" s="27"/>
      <c r="E5979" s="27"/>
      <c r="F5979" s="27">
        <v>0</v>
      </c>
      <c r="G5979" s="27">
        <v>0</v>
      </c>
      <c r="H5979" s="27">
        <v>0</v>
      </c>
      <c r="I5979" s="27">
        <v>1</v>
      </c>
      <c r="J5979" s="27">
        <v>0</v>
      </c>
      <c r="K5979" s="27">
        <v>4</v>
      </c>
      <c r="L5979" s="27">
        <v>1</v>
      </c>
      <c r="M5979" s="27">
        <v>0</v>
      </c>
      <c r="N5979" s="27">
        <v>0</v>
      </c>
      <c r="O5979" s="27">
        <v>0</v>
      </c>
      <c r="P5979" s="27">
        <v>127000000</v>
      </c>
      <c r="Q5979" s="27"/>
      <c r="R5979" s="27">
        <v>1</v>
      </c>
      <c r="S5979" s="27">
        <v>1</v>
      </c>
      <c r="T5979" s="33">
        <v>0.648154718576755</v>
      </c>
      <c r="U5979" s="27">
        <v>1098848</v>
      </c>
      <c r="V5979" s="27">
        <v>0</v>
      </c>
      <c r="W5979" s="27">
        <v>38313000</v>
      </c>
      <c r="X5979" s="27"/>
      <c r="Y5979" s="27"/>
      <c r="Z5979" s="27">
        <v>1</v>
      </c>
    </row>
    <row r="5980" spans="1:26">
      <c r="A5980" s="27">
        <v>1994</v>
      </c>
      <c r="B5980" t="s">
        <v>96</v>
      </c>
      <c r="C5980" s="27"/>
      <c r="D5980" s="27"/>
      <c r="E5980" s="27"/>
      <c r="F5980" s="27">
        <v>0</v>
      </c>
      <c r="G5980" s="27">
        <v>0</v>
      </c>
      <c r="H5980" s="27">
        <v>0</v>
      </c>
      <c r="I5980" s="27">
        <v>1</v>
      </c>
      <c r="J5980" s="27">
        <v>0</v>
      </c>
      <c r="K5980" s="27">
        <v>4</v>
      </c>
      <c r="L5980" s="27">
        <v>1</v>
      </c>
      <c r="M5980" s="27">
        <v>0</v>
      </c>
      <c r="N5980" s="27">
        <v>0</v>
      </c>
      <c r="O5980" s="27">
        <v>0</v>
      </c>
      <c r="P5980" s="27">
        <v>132000000</v>
      </c>
      <c r="Q5980" s="27"/>
      <c r="R5980" s="27">
        <v>1</v>
      </c>
      <c r="S5980" s="27">
        <v>1</v>
      </c>
      <c r="T5980" s="33">
        <v>0.69545665111729171</v>
      </c>
      <c r="U5980" s="27">
        <v>1051092</v>
      </c>
      <c r="V5980" s="27">
        <v>0</v>
      </c>
      <c r="W5980" s="27">
        <v>46858000</v>
      </c>
      <c r="X5980" s="27"/>
      <c r="Y5980" s="27"/>
      <c r="Z5980" s="27">
        <v>1</v>
      </c>
    </row>
    <row r="5981" spans="1:26">
      <c r="A5981" s="27">
        <v>1995</v>
      </c>
      <c r="B5981" t="s">
        <v>96</v>
      </c>
      <c r="C5981" s="27"/>
      <c r="D5981" s="27"/>
      <c r="E5981" s="27"/>
      <c r="F5981" s="27">
        <v>0</v>
      </c>
      <c r="G5981" s="27">
        <v>0</v>
      </c>
      <c r="H5981" s="27">
        <v>0</v>
      </c>
      <c r="I5981" s="27">
        <v>1</v>
      </c>
      <c r="J5981" s="27">
        <v>0</v>
      </c>
      <c r="K5981" s="27">
        <v>4</v>
      </c>
      <c r="L5981" s="27">
        <v>1</v>
      </c>
      <c r="M5981" s="27">
        <v>0</v>
      </c>
      <c r="N5981" s="27">
        <v>0</v>
      </c>
      <c r="O5981" s="27">
        <v>0</v>
      </c>
      <c r="P5981" s="27">
        <v>104000000</v>
      </c>
      <c r="Q5981" s="27"/>
      <c r="R5981" s="27">
        <v>1</v>
      </c>
      <c r="S5981" s="27">
        <v>1</v>
      </c>
      <c r="T5981" s="33">
        <v>0.69736071622307827</v>
      </c>
      <c r="U5981" s="27">
        <v>832434.4</v>
      </c>
      <c r="V5981" s="27">
        <v>0</v>
      </c>
      <c r="W5981" s="27">
        <v>53551000</v>
      </c>
      <c r="X5981" s="27"/>
      <c r="Y5981" s="27"/>
      <c r="Z5981" s="27">
        <v>1</v>
      </c>
    </row>
    <row r="5982" spans="1:26">
      <c r="A5982" s="27">
        <v>1996</v>
      </c>
      <c r="B5982" t="s">
        <v>96</v>
      </c>
      <c r="C5982" s="27"/>
      <c r="D5982" s="27"/>
      <c r="E5982" s="27"/>
      <c r="F5982" s="27">
        <v>0</v>
      </c>
      <c r="G5982" s="27">
        <v>0</v>
      </c>
      <c r="H5982" s="27">
        <v>0</v>
      </c>
      <c r="I5982" s="27">
        <v>1</v>
      </c>
      <c r="J5982" s="27">
        <v>0</v>
      </c>
      <c r="K5982" s="27">
        <v>4</v>
      </c>
      <c r="L5982" s="27">
        <v>1</v>
      </c>
      <c r="M5982" s="27">
        <v>0</v>
      </c>
      <c r="N5982" s="27">
        <v>0</v>
      </c>
      <c r="O5982" s="27">
        <v>0</v>
      </c>
      <c r="P5982" s="27">
        <v>34000000</v>
      </c>
      <c r="Q5982" s="27"/>
      <c r="R5982" s="27">
        <v>1</v>
      </c>
      <c r="S5982" s="27">
        <v>1</v>
      </c>
      <c r="T5982" s="33">
        <v>0.69966405838602452</v>
      </c>
      <c r="U5982" s="27">
        <v>575184</v>
      </c>
      <c r="V5982" s="27">
        <v>0</v>
      </c>
      <c r="W5982" s="27">
        <v>59476000</v>
      </c>
      <c r="X5982" s="27"/>
      <c r="Y5982" s="27"/>
      <c r="Z5982" s="27">
        <v>1</v>
      </c>
    </row>
    <row r="5983" spans="1:26">
      <c r="A5983" s="27">
        <v>1997</v>
      </c>
      <c r="B5983" t="s">
        <v>96</v>
      </c>
      <c r="C5983" s="27"/>
      <c r="D5983" s="27"/>
      <c r="E5983" s="27"/>
      <c r="F5983" s="27">
        <v>0</v>
      </c>
      <c r="G5983" s="27">
        <v>0</v>
      </c>
      <c r="H5983" s="27">
        <v>0</v>
      </c>
      <c r="I5983" s="27">
        <v>1</v>
      </c>
      <c r="J5983" s="27">
        <v>0</v>
      </c>
      <c r="K5983" s="27">
        <v>4</v>
      </c>
      <c r="L5983" s="27">
        <v>1</v>
      </c>
      <c r="M5983" s="27">
        <v>0</v>
      </c>
      <c r="N5983" s="27">
        <v>0</v>
      </c>
      <c r="O5983" s="27">
        <v>0</v>
      </c>
      <c r="P5983" s="27">
        <v>46000000</v>
      </c>
      <c r="Q5983" s="27"/>
      <c r="R5983" s="27">
        <v>1</v>
      </c>
      <c r="S5983" s="27">
        <v>1</v>
      </c>
      <c r="T5983" s="33">
        <v>0.71538944173936525</v>
      </c>
      <c r="U5983" s="27">
        <v>323820</v>
      </c>
      <c r="V5983" s="27">
        <v>0</v>
      </c>
      <c r="W5983" s="27">
        <v>57426000</v>
      </c>
      <c r="X5983" s="27"/>
      <c r="Y5983" s="27"/>
      <c r="Z5983" s="27">
        <v>1</v>
      </c>
    </row>
    <row r="5984" spans="1:26">
      <c r="A5984" s="27">
        <v>1998</v>
      </c>
      <c r="B5984" t="s">
        <v>96</v>
      </c>
      <c r="C5984" s="27"/>
      <c r="D5984" s="27"/>
      <c r="E5984" s="27"/>
      <c r="F5984" s="27">
        <v>0</v>
      </c>
      <c r="G5984" s="27">
        <v>0</v>
      </c>
      <c r="H5984" s="27">
        <v>0</v>
      </c>
      <c r="I5984" s="27">
        <v>1</v>
      </c>
      <c r="J5984" s="27">
        <v>0</v>
      </c>
      <c r="K5984" s="27">
        <v>4</v>
      </c>
      <c r="L5984" s="27">
        <v>1</v>
      </c>
      <c r="M5984" s="27">
        <v>0</v>
      </c>
      <c r="N5984" s="27">
        <v>0</v>
      </c>
      <c r="O5984" s="27">
        <v>0</v>
      </c>
      <c r="P5984" s="27">
        <v>54000000</v>
      </c>
      <c r="Q5984" s="27"/>
      <c r="R5984" s="27">
        <v>1</v>
      </c>
      <c r="S5984" s="27">
        <v>1</v>
      </c>
      <c r="T5984" s="33">
        <v>0.63293736472878814</v>
      </c>
      <c r="U5984" s="27">
        <v>114050.4</v>
      </c>
      <c r="V5984" s="27">
        <v>0</v>
      </c>
      <c r="W5984" s="27">
        <v>61317000</v>
      </c>
      <c r="X5984" s="27"/>
      <c r="Y5984" s="27"/>
      <c r="Z5984" s="27">
        <v>1</v>
      </c>
    </row>
    <row r="5985" spans="1:26">
      <c r="A5985" s="27">
        <v>1999</v>
      </c>
      <c r="B5985" t="s">
        <v>96</v>
      </c>
      <c r="C5985" s="27"/>
      <c r="D5985" s="27"/>
      <c r="E5985" s="27"/>
      <c r="F5985" s="27">
        <v>0</v>
      </c>
      <c r="G5985" s="27">
        <v>0</v>
      </c>
      <c r="H5985" s="27">
        <v>0</v>
      </c>
      <c r="I5985" s="27">
        <v>1</v>
      </c>
      <c r="J5985" s="27">
        <v>0</v>
      </c>
      <c r="K5985" s="27">
        <v>4</v>
      </c>
      <c r="L5985" s="27">
        <v>1</v>
      </c>
      <c r="M5985" s="27">
        <v>0</v>
      </c>
      <c r="N5985" s="27">
        <v>0</v>
      </c>
      <c r="O5985" s="27">
        <v>0</v>
      </c>
      <c r="P5985" s="27">
        <v>56000000</v>
      </c>
      <c r="Q5985" s="27"/>
      <c r="R5985" s="27">
        <v>1</v>
      </c>
      <c r="S5985" s="27">
        <v>1</v>
      </c>
      <c r="T5985" s="33">
        <v>0.59173831677950461</v>
      </c>
      <c r="U5985" s="27">
        <v>852328.7</v>
      </c>
      <c r="V5985" s="27">
        <v>0</v>
      </c>
      <c r="W5985" s="27">
        <v>60680000</v>
      </c>
      <c r="X5985" s="27"/>
      <c r="Y5985" s="27"/>
      <c r="Z5985" s="27">
        <v>1</v>
      </c>
    </row>
    <row r="5986" spans="1:26">
      <c r="A5986" s="27">
        <v>2000</v>
      </c>
      <c r="B5986" t="s">
        <v>96</v>
      </c>
      <c r="C5986" s="27"/>
      <c r="D5986" s="27"/>
      <c r="E5986" s="27"/>
      <c r="F5986" s="27">
        <v>0</v>
      </c>
      <c r="G5986" s="27">
        <v>0</v>
      </c>
      <c r="H5986" s="27">
        <v>0</v>
      </c>
      <c r="I5986" s="27">
        <v>1</v>
      </c>
      <c r="J5986" s="27">
        <v>0</v>
      </c>
      <c r="K5986" s="27">
        <v>4</v>
      </c>
      <c r="L5986" s="27">
        <v>1</v>
      </c>
      <c r="M5986" s="27">
        <v>0</v>
      </c>
      <c r="N5986" s="27">
        <v>0</v>
      </c>
      <c r="O5986" s="27">
        <v>0</v>
      </c>
      <c r="P5986" s="27">
        <v>58000000</v>
      </c>
      <c r="Q5986" s="27"/>
      <c r="R5986" s="27">
        <v>1</v>
      </c>
      <c r="S5986" s="27">
        <v>1</v>
      </c>
      <c r="T5986" s="33">
        <v>0.62919927379193319</v>
      </c>
      <c r="U5986" s="27">
        <v>3285939</v>
      </c>
      <c r="V5986" s="27">
        <v>0</v>
      </c>
      <c r="W5986" s="27">
        <v>58898000</v>
      </c>
      <c r="X5986" s="27"/>
      <c r="Y5986" s="27"/>
      <c r="Z5986" s="27">
        <v>1</v>
      </c>
    </row>
    <row r="5987" spans="1:26">
      <c r="A5987" s="27">
        <v>2001</v>
      </c>
      <c r="B5987" t="s">
        <v>96</v>
      </c>
      <c r="C5987" s="27"/>
      <c r="D5987" s="27"/>
      <c r="E5987" s="27"/>
      <c r="F5987" s="27">
        <v>0</v>
      </c>
      <c r="G5987" s="27">
        <v>0</v>
      </c>
      <c r="H5987" s="27">
        <v>0</v>
      </c>
      <c r="I5987" s="27">
        <v>1</v>
      </c>
      <c r="J5987" s="27">
        <v>0</v>
      </c>
      <c r="K5987" s="27">
        <v>4</v>
      </c>
      <c r="L5987" s="27">
        <v>1</v>
      </c>
      <c r="M5987" s="27">
        <v>0</v>
      </c>
      <c r="N5987" s="27">
        <v>0</v>
      </c>
      <c r="O5987" s="27">
        <v>0</v>
      </c>
      <c r="P5987" s="27">
        <v>72000000</v>
      </c>
      <c r="Q5987" s="27">
        <v>71630592.223402977</v>
      </c>
      <c r="R5987" s="27">
        <v>0</v>
      </c>
      <c r="S5987" s="27">
        <v>1</v>
      </c>
      <c r="T5987" s="33">
        <v>0.61588871891054842</v>
      </c>
      <c r="U5987" s="27">
        <v>3169473.1</v>
      </c>
      <c r="V5987" s="27">
        <v>0</v>
      </c>
      <c r="W5987" s="27">
        <v>60961000</v>
      </c>
      <c r="X5987" s="27"/>
      <c r="Y5987" s="27"/>
      <c r="Z5987" s="27">
        <v>1</v>
      </c>
    </row>
    <row r="5988" spans="1:26">
      <c r="A5988" s="27">
        <v>2002</v>
      </c>
      <c r="B5988" t="s">
        <v>96</v>
      </c>
      <c r="C5988" s="27"/>
      <c r="D5988" s="27"/>
      <c r="E5988" s="27"/>
      <c r="F5988" s="27">
        <v>0</v>
      </c>
      <c r="G5988" s="27">
        <v>0</v>
      </c>
      <c r="H5988" s="27">
        <v>0</v>
      </c>
      <c r="I5988" s="27">
        <v>1</v>
      </c>
      <c r="J5988" s="27">
        <v>0</v>
      </c>
      <c r="K5988" s="27">
        <v>4</v>
      </c>
      <c r="L5988" s="27">
        <v>1</v>
      </c>
      <c r="M5988" s="27">
        <v>0</v>
      </c>
      <c r="N5988" s="27">
        <v>0</v>
      </c>
      <c r="O5988" s="27">
        <v>0</v>
      </c>
      <c r="P5988" s="27">
        <v>80000000</v>
      </c>
      <c r="Q5988" s="27">
        <v>79863374.945328206</v>
      </c>
      <c r="R5988" s="27">
        <v>0</v>
      </c>
      <c r="S5988" s="27">
        <v>1</v>
      </c>
      <c r="T5988" s="33">
        <v>0.62466195784303247</v>
      </c>
      <c r="U5988" s="27">
        <v>3428709.4</v>
      </c>
      <c r="V5988" s="27">
        <v>0</v>
      </c>
      <c r="W5988" s="27">
        <v>65589000</v>
      </c>
      <c r="X5988" s="27"/>
      <c r="Y5988" s="27"/>
      <c r="Z5988" s="27">
        <v>1</v>
      </c>
    </row>
    <row r="5989" spans="1:26">
      <c r="A5989" s="27">
        <v>2003</v>
      </c>
      <c r="B5989" t="s">
        <v>96</v>
      </c>
      <c r="C5989" s="27"/>
      <c r="D5989" s="27"/>
      <c r="E5989" s="27"/>
      <c r="F5989" s="27">
        <v>0</v>
      </c>
      <c r="G5989" s="27">
        <v>0</v>
      </c>
      <c r="H5989" s="27">
        <v>0</v>
      </c>
      <c r="I5989" s="27">
        <v>1</v>
      </c>
      <c r="J5989" s="27">
        <v>0</v>
      </c>
      <c r="K5989" s="27">
        <v>4</v>
      </c>
      <c r="L5989" s="27">
        <v>1</v>
      </c>
      <c r="M5989" s="27">
        <v>0</v>
      </c>
      <c r="N5989" s="27">
        <v>0</v>
      </c>
      <c r="O5989" s="27">
        <v>0</v>
      </c>
      <c r="P5989" s="27">
        <v>96000000</v>
      </c>
      <c r="Q5989" s="27">
        <v>95544010.781909794</v>
      </c>
      <c r="R5989" s="27">
        <v>0</v>
      </c>
      <c r="S5989" s="27">
        <v>1</v>
      </c>
      <c r="T5989" s="33">
        <v>0.61793375018798091</v>
      </c>
      <c r="U5989" s="27">
        <v>3747616.3</v>
      </c>
      <c r="V5989" s="27">
        <v>0</v>
      </c>
      <c r="W5989" s="27">
        <v>71429000</v>
      </c>
      <c r="X5989" s="27"/>
      <c r="Y5989" s="27"/>
      <c r="Z5989" s="27">
        <v>1</v>
      </c>
    </row>
    <row r="5990" spans="1:26">
      <c r="A5990" s="27">
        <v>2004</v>
      </c>
      <c r="B5990" t="s">
        <v>96</v>
      </c>
      <c r="C5990" s="27"/>
      <c r="D5990" s="27"/>
      <c r="E5990" s="27"/>
      <c r="F5990" s="27">
        <v>0</v>
      </c>
      <c r="G5990" s="27">
        <v>0</v>
      </c>
      <c r="H5990" s="27">
        <v>0</v>
      </c>
      <c r="I5990" s="27">
        <v>1</v>
      </c>
      <c r="J5990" s="27">
        <v>0</v>
      </c>
      <c r="K5990" s="27">
        <v>4</v>
      </c>
      <c r="L5990" s="27">
        <v>1</v>
      </c>
      <c r="M5990" s="27">
        <v>0</v>
      </c>
      <c r="N5990" s="27">
        <v>0</v>
      </c>
      <c r="O5990" s="27">
        <v>0</v>
      </c>
      <c r="P5990" s="27">
        <v>104000000</v>
      </c>
      <c r="Q5990" s="27">
        <v>104486043.47856033</v>
      </c>
      <c r="R5990" s="27">
        <v>0</v>
      </c>
      <c r="S5990" s="27">
        <v>1</v>
      </c>
      <c r="T5990" s="33">
        <v>0.67108711240801089</v>
      </c>
      <c r="U5990" s="27">
        <v>3916691.2</v>
      </c>
      <c r="V5990" s="27">
        <v>0</v>
      </c>
      <c r="W5990" s="27">
        <v>76884000</v>
      </c>
      <c r="X5990" s="27"/>
      <c r="Y5990" s="27"/>
      <c r="Z5990" s="27">
        <v>1</v>
      </c>
    </row>
    <row r="5991" spans="1:26">
      <c r="A5991" s="27">
        <v>2005</v>
      </c>
      <c r="B5991" t="s">
        <v>96</v>
      </c>
      <c r="C5991" s="27"/>
      <c r="D5991" s="27"/>
      <c r="E5991" s="27"/>
      <c r="F5991" s="27">
        <v>0</v>
      </c>
      <c r="G5991" s="27">
        <v>0</v>
      </c>
      <c r="H5991" s="27">
        <v>0</v>
      </c>
      <c r="I5991" s="27">
        <v>1</v>
      </c>
      <c r="J5991" s="27">
        <v>0</v>
      </c>
      <c r="K5991" s="27">
        <v>4</v>
      </c>
      <c r="L5991" s="27">
        <v>1</v>
      </c>
      <c r="M5991" s="27">
        <v>0</v>
      </c>
      <c r="N5991" s="27">
        <v>0</v>
      </c>
      <c r="O5991" s="27">
        <v>0</v>
      </c>
      <c r="P5991" s="27">
        <v>125000000</v>
      </c>
      <c r="Q5991" s="27">
        <v>125146438.67675968</v>
      </c>
      <c r="R5991" s="27">
        <v>0</v>
      </c>
      <c r="S5991" s="27">
        <v>1</v>
      </c>
      <c r="T5991" s="33">
        <v>0.69599608558540027</v>
      </c>
      <c r="U5991" s="27">
        <v>4073419.5</v>
      </c>
      <c r="V5991" s="27">
        <v>0</v>
      </c>
      <c r="W5991" s="27">
        <v>72355000</v>
      </c>
      <c r="X5991" s="27"/>
      <c r="Y5991" s="27"/>
      <c r="Z5991" s="27">
        <v>1</v>
      </c>
    </row>
    <row r="5992" spans="1:26">
      <c r="A5992" s="27">
        <v>2006</v>
      </c>
      <c r="B5992" t="s">
        <v>96</v>
      </c>
      <c r="C5992" s="27"/>
      <c r="D5992" s="27"/>
      <c r="E5992" s="27"/>
      <c r="F5992" s="27">
        <v>0</v>
      </c>
      <c r="G5992" s="27">
        <v>0</v>
      </c>
      <c r="H5992" s="27">
        <v>0</v>
      </c>
      <c r="I5992" s="27">
        <v>1</v>
      </c>
      <c r="J5992" s="27">
        <v>0</v>
      </c>
      <c r="K5992" s="27">
        <v>4</v>
      </c>
      <c r="L5992" s="27">
        <v>1</v>
      </c>
      <c r="M5992" s="27">
        <v>0</v>
      </c>
      <c r="N5992" s="27">
        <v>0</v>
      </c>
      <c r="O5992" s="27">
        <v>0</v>
      </c>
      <c r="P5992" s="27">
        <v>133000000</v>
      </c>
      <c r="Q5992" s="27">
        <v>133324919.03434451</v>
      </c>
      <c r="R5992" s="27">
        <v>0</v>
      </c>
      <c r="S5992" s="27">
        <v>1</v>
      </c>
      <c r="T5992" s="33">
        <v>0.83568345932575372</v>
      </c>
      <c r="U5992" s="27">
        <v>4988590.4000000004</v>
      </c>
      <c r="V5992" s="27">
        <v>0</v>
      </c>
      <c r="W5992" s="27">
        <v>76421000</v>
      </c>
      <c r="X5992" s="27"/>
      <c r="Y5992" s="27"/>
      <c r="Z5992" s="27">
        <v>1</v>
      </c>
    </row>
    <row r="5993" spans="1:26">
      <c r="A5993" s="27">
        <v>2007</v>
      </c>
      <c r="B5993" t="s">
        <v>96</v>
      </c>
      <c r="C5993" s="27"/>
      <c r="D5993" s="27"/>
      <c r="E5993" s="27"/>
      <c r="F5993" s="27">
        <v>0</v>
      </c>
      <c r="G5993" s="27">
        <v>0</v>
      </c>
      <c r="H5993" s="27">
        <v>0</v>
      </c>
      <c r="I5993" s="27">
        <v>1</v>
      </c>
      <c r="J5993" s="27">
        <v>0</v>
      </c>
      <c r="K5993" s="27">
        <v>4</v>
      </c>
      <c r="L5993" s="27">
        <v>1</v>
      </c>
      <c r="M5993" s="27">
        <v>0</v>
      </c>
      <c r="N5993" s="27">
        <v>0</v>
      </c>
      <c r="O5993" s="27">
        <v>0</v>
      </c>
      <c r="P5993" s="27">
        <v>145000000</v>
      </c>
      <c r="Q5993" s="27">
        <v>144616696.77112424</v>
      </c>
      <c r="R5993" s="27">
        <v>0</v>
      </c>
      <c r="S5993" s="27">
        <v>1</v>
      </c>
      <c r="T5993" s="33">
        <v>0.90473952627382648</v>
      </c>
      <c r="U5993" s="27">
        <v>3546081</v>
      </c>
      <c r="V5993" s="27">
        <v>0</v>
      </c>
      <c r="W5993" s="27">
        <v>10721000</v>
      </c>
      <c r="X5993" s="27"/>
      <c r="Y5993" s="27"/>
      <c r="Z5993" s="27">
        <v>1</v>
      </c>
    </row>
    <row r="5994" spans="1:26">
      <c r="A5994" s="27">
        <v>2008</v>
      </c>
      <c r="B5994" t="s">
        <v>96</v>
      </c>
      <c r="C5994" s="27"/>
      <c r="D5994" s="27"/>
      <c r="E5994" s="27"/>
      <c r="F5994" s="27">
        <v>0</v>
      </c>
      <c r="G5994" s="27">
        <v>0</v>
      </c>
      <c r="H5994" s="27">
        <v>0</v>
      </c>
      <c r="I5994" s="27">
        <v>1</v>
      </c>
      <c r="J5994" s="27">
        <v>0</v>
      </c>
      <c r="K5994" s="27">
        <v>4</v>
      </c>
      <c r="L5994" s="27">
        <v>1</v>
      </c>
      <c r="M5994" s="27">
        <v>0</v>
      </c>
      <c r="N5994" s="27">
        <v>0</v>
      </c>
      <c r="O5994" s="27">
        <v>0</v>
      </c>
      <c r="P5994" s="27">
        <v>188000000</v>
      </c>
      <c r="Q5994" s="27">
        <v>188021168.84179956</v>
      </c>
      <c r="R5994" s="27">
        <v>0</v>
      </c>
      <c r="S5994" s="27">
        <v>1</v>
      </c>
      <c r="T5994" s="33">
        <v>0.91944034308119871</v>
      </c>
      <c r="U5994" s="27">
        <v>4757894</v>
      </c>
      <c r="V5994" s="27">
        <v>0</v>
      </c>
      <c r="W5994" s="27">
        <v>13264000</v>
      </c>
      <c r="X5994" s="27">
        <v>23000000</v>
      </c>
      <c r="Y5994" s="27"/>
      <c r="Z5994" s="27">
        <v>1</v>
      </c>
    </row>
    <row r="5995" spans="1:26">
      <c r="A5995" s="27">
        <v>2009</v>
      </c>
      <c r="B5995" t="s">
        <v>96</v>
      </c>
      <c r="C5995" s="27"/>
      <c r="D5995" s="27"/>
      <c r="E5995" s="27"/>
      <c r="F5995" s="27">
        <v>0</v>
      </c>
      <c r="G5995" s="27">
        <v>0</v>
      </c>
      <c r="H5995" s="27">
        <v>0</v>
      </c>
      <c r="I5995" s="27">
        <v>1</v>
      </c>
      <c r="J5995" s="27">
        <v>0</v>
      </c>
      <c r="K5995" s="27">
        <v>4</v>
      </c>
      <c r="L5995" s="27">
        <v>1</v>
      </c>
      <c r="M5995" s="27">
        <v>0</v>
      </c>
      <c r="N5995" s="27">
        <v>0</v>
      </c>
      <c r="O5995" s="27">
        <v>0</v>
      </c>
      <c r="P5995" s="27">
        <v>188000000</v>
      </c>
      <c r="Q5995" s="27">
        <v>187821029.03316864</v>
      </c>
      <c r="R5995" s="27">
        <v>0</v>
      </c>
      <c r="S5995" s="27">
        <v>1</v>
      </c>
      <c r="T5995" s="33">
        <v>0.81595367947064712</v>
      </c>
      <c r="U5995" s="27">
        <v>15578231.1</v>
      </c>
      <c r="V5995" s="27">
        <v>0</v>
      </c>
      <c r="W5995" s="27">
        <v>14405000</v>
      </c>
      <c r="X5995" s="27">
        <v>24000000</v>
      </c>
      <c r="Y5995" s="27"/>
      <c r="Z5995" s="27">
        <v>1</v>
      </c>
    </row>
    <row r="5996" spans="1:26">
      <c r="A5996" s="27">
        <v>2010</v>
      </c>
      <c r="B5996" t="s">
        <v>96</v>
      </c>
      <c r="C5996" s="27"/>
      <c r="D5996" s="27"/>
      <c r="E5996" s="27"/>
      <c r="F5996" s="27">
        <v>0</v>
      </c>
      <c r="G5996" s="27">
        <v>0</v>
      </c>
      <c r="H5996" s="27">
        <v>0</v>
      </c>
      <c r="I5996" s="27">
        <v>1</v>
      </c>
      <c r="J5996" s="27">
        <v>0</v>
      </c>
      <c r="K5996" s="27">
        <v>4</v>
      </c>
      <c r="L5996" s="27">
        <v>1</v>
      </c>
      <c r="M5996" s="27">
        <v>0</v>
      </c>
      <c r="N5996" s="27">
        <v>0</v>
      </c>
      <c r="O5996" s="27">
        <v>0</v>
      </c>
      <c r="P5996" s="27">
        <v>197000000</v>
      </c>
      <c r="Q5996" s="27">
        <v>197454053.14508834</v>
      </c>
      <c r="R5996" s="27">
        <v>0</v>
      </c>
      <c r="S5996" s="27">
        <v>1</v>
      </c>
      <c r="T5996" s="33">
        <v>1.0070075781651076</v>
      </c>
      <c r="U5996" s="27">
        <v>15873183.199999999</v>
      </c>
      <c r="V5996" s="27">
        <v>0</v>
      </c>
      <c r="W5996" s="27">
        <v>14218000</v>
      </c>
      <c r="X5996" s="27">
        <v>26000000</v>
      </c>
      <c r="Y5996" s="27"/>
      <c r="Z5996" s="27">
        <v>1</v>
      </c>
    </row>
    <row r="5997" spans="1:26">
      <c r="A5997" s="27">
        <v>2011</v>
      </c>
      <c r="B5997" t="s">
        <v>96</v>
      </c>
      <c r="C5997" s="27"/>
      <c r="D5997" s="27"/>
      <c r="E5997" s="27"/>
      <c r="F5997" s="27">
        <v>0</v>
      </c>
      <c r="G5997" s="27">
        <v>0</v>
      </c>
      <c r="H5997" s="27">
        <v>0</v>
      </c>
      <c r="I5997" s="27">
        <v>1</v>
      </c>
      <c r="J5997" s="27">
        <v>0</v>
      </c>
      <c r="K5997" s="27">
        <v>4</v>
      </c>
      <c r="L5997" s="27">
        <v>1</v>
      </c>
      <c r="M5997" s="27">
        <v>0</v>
      </c>
      <c r="N5997" s="27">
        <v>0</v>
      </c>
      <c r="O5997" s="27">
        <v>0</v>
      </c>
      <c r="P5997" s="27">
        <v>233000000</v>
      </c>
      <c r="Q5997" s="27">
        <v>233213522.64534822</v>
      </c>
      <c r="R5997" s="27">
        <v>0</v>
      </c>
      <c r="S5997" s="27">
        <v>1</v>
      </c>
      <c r="T5997" s="33">
        <v>1.116808011796752</v>
      </c>
      <c r="U5997" s="27">
        <v>15824121.5</v>
      </c>
      <c r="V5997" s="27">
        <v>0</v>
      </c>
      <c r="W5997" s="27">
        <v>14105000</v>
      </c>
      <c r="X5997" s="27">
        <v>26000000</v>
      </c>
      <c r="Y5997" s="27"/>
      <c r="Z5997" s="27">
        <v>1</v>
      </c>
    </row>
    <row r="5998" spans="1:26">
      <c r="A5998" s="27">
        <v>2012</v>
      </c>
      <c r="B5998" t="s">
        <v>96</v>
      </c>
      <c r="C5998" s="27"/>
      <c r="D5998" s="27"/>
      <c r="E5998" s="27"/>
      <c r="F5998" s="27">
        <v>0</v>
      </c>
      <c r="G5998" s="27">
        <v>0</v>
      </c>
      <c r="H5998" s="27">
        <v>0</v>
      </c>
      <c r="I5998" s="27">
        <v>1</v>
      </c>
      <c r="J5998" s="27">
        <v>0</v>
      </c>
      <c r="K5998" s="27">
        <v>4</v>
      </c>
      <c r="L5998" s="27">
        <v>1</v>
      </c>
      <c r="M5998" s="27">
        <v>0</v>
      </c>
      <c r="N5998" s="27">
        <v>0</v>
      </c>
      <c r="O5998" s="27">
        <v>0</v>
      </c>
      <c r="P5998" s="27">
        <v>253000000</v>
      </c>
      <c r="Q5998" s="27">
        <v>252560557.08306104</v>
      </c>
      <c r="R5998" s="27">
        <v>0</v>
      </c>
      <c r="S5998" s="27">
        <v>1</v>
      </c>
      <c r="T5998" s="33">
        <v>0.99562684078172081</v>
      </c>
      <c r="U5998" s="27">
        <v>16409788.6</v>
      </c>
      <c r="V5998" s="27">
        <v>0</v>
      </c>
      <c r="W5998" s="27">
        <v>14048000</v>
      </c>
      <c r="X5998" s="27">
        <v>22000000</v>
      </c>
      <c r="Y5998" s="27"/>
      <c r="Z5998" s="27">
        <v>1</v>
      </c>
    </row>
    <row r="5999" spans="1:26">
      <c r="A5999" s="27">
        <v>2013</v>
      </c>
      <c r="B5999" t="s">
        <v>96</v>
      </c>
      <c r="C5999" s="27"/>
      <c r="D5999" s="27"/>
      <c r="E5999" s="27"/>
      <c r="F5999" s="27">
        <v>0</v>
      </c>
      <c r="G5999" s="27">
        <v>0</v>
      </c>
      <c r="H5999" s="27">
        <v>0</v>
      </c>
      <c r="I5999" s="27">
        <v>1</v>
      </c>
      <c r="J5999" s="27">
        <v>0</v>
      </c>
      <c r="K5999" s="27">
        <v>4</v>
      </c>
      <c r="L5999" s="27">
        <v>1</v>
      </c>
      <c r="M5999" s="27">
        <v>0</v>
      </c>
      <c r="N5999" s="27">
        <v>0</v>
      </c>
      <c r="O5999" s="27">
        <v>0</v>
      </c>
      <c r="P5999" s="27">
        <v>303000000</v>
      </c>
      <c r="Q5999" s="27">
        <v>302924711.43631434</v>
      </c>
      <c r="R5999" s="27">
        <v>1</v>
      </c>
      <c r="S5999" s="27">
        <v>1</v>
      </c>
      <c r="T5999" s="33">
        <v>0.99710818219516861</v>
      </c>
      <c r="U5999" s="27">
        <v>16970893.899999999</v>
      </c>
      <c r="V5999" s="27">
        <v>0</v>
      </c>
      <c r="W5999" s="27">
        <v>14004000</v>
      </c>
      <c r="X5999" s="27">
        <v>23000000</v>
      </c>
      <c r="Y5999" s="27"/>
      <c r="Z5999" s="27">
        <v>1</v>
      </c>
    </row>
    <row r="6000" spans="1:26">
      <c r="A6000" s="27">
        <v>2014</v>
      </c>
      <c r="B6000" t="s">
        <v>96</v>
      </c>
      <c r="C6000" s="27"/>
      <c r="D6000" s="27"/>
      <c r="E6000" s="27"/>
      <c r="F6000" s="27">
        <v>0</v>
      </c>
      <c r="G6000" s="27">
        <v>0</v>
      </c>
      <c r="H6000" s="27">
        <v>0</v>
      </c>
      <c r="I6000" s="27">
        <v>1</v>
      </c>
      <c r="J6000" s="27">
        <v>0</v>
      </c>
      <c r="K6000" s="27">
        <v>4</v>
      </c>
      <c r="L6000" s="27">
        <v>1</v>
      </c>
      <c r="M6000" s="27">
        <v>0</v>
      </c>
      <c r="N6000" s="27">
        <v>0</v>
      </c>
      <c r="O6000" s="27">
        <v>0</v>
      </c>
      <c r="P6000" s="27">
        <v>349000000</v>
      </c>
      <c r="Q6000" s="27">
        <v>348941715.37495124</v>
      </c>
      <c r="R6000" s="27">
        <v>1</v>
      </c>
      <c r="S6000" s="27">
        <v>1</v>
      </c>
      <c r="T6000" s="33">
        <v>0.96696016921402161</v>
      </c>
      <c r="U6000" s="27">
        <v>14931435.9</v>
      </c>
      <c r="V6000" s="27">
        <v>0</v>
      </c>
      <c r="W6000" s="27">
        <v>13009000</v>
      </c>
      <c r="X6000" s="27">
        <v>21000000</v>
      </c>
      <c r="Y6000" s="27"/>
      <c r="Z6000" s="27">
        <v>1</v>
      </c>
    </row>
    <row r="6001" spans="1:26">
      <c r="A6001" s="27">
        <v>2015</v>
      </c>
      <c r="B6001" t="s">
        <v>96</v>
      </c>
      <c r="C6001" s="27"/>
      <c r="D6001" s="27"/>
      <c r="E6001" s="27"/>
      <c r="F6001" s="27">
        <v>0</v>
      </c>
      <c r="G6001" s="27">
        <v>0</v>
      </c>
      <c r="H6001" s="27">
        <v>0</v>
      </c>
      <c r="I6001" s="27">
        <v>1</v>
      </c>
      <c r="J6001" s="27">
        <v>0</v>
      </c>
      <c r="K6001" s="27">
        <v>4</v>
      </c>
      <c r="L6001" s="27">
        <v>1</v>
      </c>
      <c r="M6001" s="27">
        <v>0</v>
      </c>
      <c r="N6001" s="27">
        <v>0</v>
      </c>
      <c r="O6001" s="27">
        <v>0</v>
      </c>
      <c r="P6001" s="27">
        <v>316000000</v>
      </c>
      <c r="Q6001" s="27">
        <v>315521531.95476812</v>
      </c>
      <c r="R6001" s="27">
        <v>1</v>
      </c>
      <c r="S6001" s="27">
        <v>1</v>
      </c>
      <c r="T6001" s="33">
        <v>0.821813335342235</v>
      </c>
      <c r="U6001" s="27">
        <v>14185718</v>
      </c>
      <c r="V6001" s="27">
        <v>0</v>
      </c>
      <c r="W6001" s="27">
        <v>12186000</v>
      </c>
      <c r="X6001" s="27">
        <v>25000000</v>
      </c>
      <c r="Y6001" s="27"/>
      <c r="Z6001" s="27">
        <v>1</v>
      </c>
    </row>
    <row r="6002" spans="1:26">
      <c r="A6002" s="27">
        <v>2016</v>
      </c>
      <c r="B6002" t="s">
        <v>96</v>
      </c>
      <c r="C6002" s="27"/>
      <c r="D6002" s="27"/>
      <c r="E6002" s="27"/>
      <c r="F6002" s="27">
        <v>0</v>
      </c>
      <c r="G6002" s="27">
        <v>0</v>
      </c>
      <c r="H6002" s="27">
        <v>0</v>
      </c>
      <c r="I6002" s="27">
        <v>1</v>
      </c>
      <c r="J6002" s="27">
        <v>0</v>
      </c>
      <c r="K6002" s="27">
        <v>4</v>
      </c>
      <c r="L6002" s="27">
        <v>1</v>
      </c>
      <c r="M6002" s="27">
        <v>0</v>
      </c>
      <c r="N6002" s="27">
        <v>0</v>
      </c>
      <c r="O6002" s="27">
        <v>0</v>
      </c>
      <c r="P6002" s="27">
        <v>354000000</v>
      </c>
      <c r="Q6002" s="27">
        <v>354237479.15697843</v>
      </c>
      <c r="R6002" s="27">
        <v>1</v>
      </c>
      <c r="S6002" s="27">
        <v>1</v>
      </c>
      <c r="T6002" s="33">
        <v>0.86004996979414983</v>
      </c>
      <c r="U6002" s="27">
        <v>14700248.5</v>
      </c>
      <c r="V6002" s="27">
        <v>0</v>
      </c>
      <c r="W6002" s="27">
        <v>11574000</v>
      </c>
      <c r="X6002" s="27">
        <v>20000000</v>
      </c>
      <c r="Y6002" s="27"/>
      <c r="Z6002" s="27">
        <v>1</v>
      </c>
    </row>
    <row r="6003" spans="1:26">
      <c r="A6003" s="27">
        <v>2017</v>
      </c>
      <c r="B6003" t="s">
        <v>96</v>
      </c>
      <c r="C6003" s="27"/>
      <c r="D6003" s="27"/>
      <c r="E6003" s="27"/>
      <c r="F6003" s="27">
        <v>0</v>
      </c>
      <c r="G6003" s="27">
        <v>0</v>
      </c>
      <c r="H6003" s="27">
        <v>0</v>
      </c>
      <c r="I6003" s="27">
        <v>1</v>
      </c>
      <c r="J6003" s="27">
        <v>0</v>
      </c>
      <c r="K6003" s="27">
        <v>4</v>
      </c>
      <c r="L6003" s="27">
        <v>1</v>
      </c>
      <c r="M6003" s="27">
        <v>0</v>
      </c>
      <c r="N6003" s="27">
        <v>0</v>
      </c>
      <c r="O6003" s="27">
        <v>0</v>
      </c>
      <c r="P6003" s="27">
        <v>393000000</v>
      </c>
      <c r="Q6003" s="27">
        <v>392570292.50129944</v>
      </c>
      <c r="R6003" s="27">
        <v>1</v>
      </c>
      <c r="S6003" s="27">
        <v>1</v>
      </c>
      <c r="T6003" s="33">
        <v>0.90809244833766045</v>
      </c>
      <c r="U6003" s="27">
        <v>16807632.199999999</v>
      </c>
      <c r="V6003" s="27">
        <v>0</v>
      </c>
      <c r="W6003" s="27">
        <v>11998000</v>
      </c>
      <c r="X6003" s="27">
        <v>17000000</v>
      </c>
      <c r="Y6003" s="27"/>
      <c r="Z6003" s="27">
        <v>1</v>
      </c>
    </row>
    <row r="6004" spans="1:26">
      <c r="A6004" s="27">
        <v>1960</v>
      </c>
      <c r="B6004" t="s">
        <v>111</v>
      </c>
      <c r="C6004" s="27"/>
      <c r="D6004" s="27"/>
      <c r="E6004" s="27"/>
      <c r="F6004" s="27">
        <v>0</v>
      </c>
      <c r="G6004" s="27">
        <v>0</v>
      </c>
      <c r="H6004" s="27">
        <v>0</v>
      </c>
      <c r="I6004" s="27">
        <v>1</v>
      </c>
      <c r="J6004" s="27">
        <v>0</v>
      </c>
      <c r="K6004" s="27">
        <v>4</v>
      </c>
      <c r="L6004" s="27">
        <v>1</v>
      </c>
      <c r="M6004" s="27">
        <v>0</v>
      </c>
      <c r="N6004" s="27">
        <v>1</v>
      </c>
      <c r="O6004" s="27">
        <v>0</v>
      </c>
      <c r="P6004" s="27"/>
      <c r="Q6004" s="27">
        <v>1003692374.5578887</v>
      </c>
      <c r="R6004" s="27">
        <v>0</v>
      </c>
      <c r="S6004" s="27">
        <v>0</v>
      </c>
      <c r="T6004" s="33">
        <v>0.99364431383616725</v>
      </c>
      <c r="U6004" s="27"/>
      <c r="V6004" s="27"/>
      <c r="W6004" s="27"/>
      <c r="X6004" s="27"/>
      <c r="Y6004" s="27"/>
      <c r="Z6004" s="27">
        <v>1</v>
      </c>
    </row>
    <row r="6005" spans="1:26">
      <c r="A6005" s="27">
        <v>1961</v>
      </c>
      <c r="B6005" t="s">
        <v>111</v>
      </c>
      <c r="C6005" s="27"/>
      <c r="D6005" s="27"/>
      <c r="E6005" s="27"/>
      <c r="F6005" s="27">
        <v>0</v>
      </c>
      <c r="G6005" s="27">
        <v>0</v>
      </c>
      <c r="H6005" s="27">
        <v>0</v>
      </c>
      <c r="I6005" s="27">
        <v>1</v>
      </c>
      <c r="J6005" s="27">
        <v>0</v>
      </c>
      <c r="K6005" s="27">
        <v>4</v>
      </c>
      <c r="L6005" s="27">
        <v>1</v>
      </c>
      <c r="M6005" s="27">
        <v>0</v>
      </c>
      <c r="N6005" s="27">
        <v>1</v>
      </c>
      <c r="O6005" s="27">
        <v>0</v>
      </c>
      <c r="P6005" s="27"/>
      <c r="Q6005" s="27">
        <v>1058975265.5888301</v>
      </c>
      <c r="R6005" s="27">
        <v>0</v>
      </c>
      <c r="S6005" s="27">
        <v>1</v>
      </c>
      <c r="T6005" s="33">
        <v>0.97346733996739376</v>
      </c>
      <c r="U6005" s="27"/>
      <c r="V6005" s="27"/>
      <c r="W6005" s="27"/>
      <c r="X6005" s="27"/>
      <c r="Y6005" s="27"/>
      <c r="Z6005" s="27">
        <v>1</v>
      </c>
    </row>
    <row r="6006" spans="1:26">
      <c r="A6006" s="27">
        <v>1962</v>
      </c>
      <c r="B6006" t="s">
        <v>111</v>
      </c>
      <c r="C6006" s="27"/>
      <c r="D6006" s="27"/>
      <c r="E6006" s="27"/>
      <c r="F6006" s="27">
        <v>0</v>
      </c>
      <c r="G6006" s="27">
        <v>0</v>
      </c>
      <c r="H6006" s="27">
        <v>0</v>
      </c>
      <c r="I6006" s="27">
        <v>1</v>
      </c>
      <c r="J6006" s="27">
        <v>0</v>
      </c>
      <c r="K6006" s="27">
        <v>4</v>
      </c>
      <c r="L6006" s="27">
        <v>1</v>
      </c>
      <c r="M6006" s="27">
        <v>0</v>
      </c>
      <c r="N6006" s="27">
        <v>1</v>
      </c>
      <c r="O6006" s="27">
        <v>0</v>
      </c>
      <c r="P6006" s="27"/>
      <c r="Q6006" s="27">
        <v>1085475573.4895897</v>
      </c>
      <c r="R6006" s="27">
        <v>0</v>
      </c>
      <c r="S6006" s="27">
        <v>1</v>
      </c>
      <c r="T6006" s="33">
        <v>0.97699079984331827</v>
      </c>
      <c r="U6006" s="27"/>
      <c r="V6006" s="27"/>
      <c r="W6006" s="27"/>
      <c r="X6006" s="27"/>
      <c r="Y6006" s="27"/>
      <c r="Z6006" s="27">
        <v>1</v>
      </c>
    </row>
    <row r="6007" spans="1:26">
      <c r="A6007" s="27">
        <v>1963</v>
      </c>
      <c r="B6007" t="s">
        <v>111</v>
      </c>
      <c r="C6007" s="27"/>
      <c r="D6007" s="27"/>
      <c r="E6007" s="27"/>
      <c r="F6007" s="27">
        <v>0</v>
      </c>
      <c r="G6007" s="27">
        <v>0</v>
      </c>
      <c r="H6007" s="27">
        <v>0</v>
      </c>
      <c r="I6007" s="27">
        <v>1</v>
      </c>
      <c r="J6007" s="27">
        <v>0</v>
      </c>
      <c r="K6007" s="27">
        <v>4</v>
      </c>
      <c r="L6007" s="27">
        <v>1</v>
      </c>
      <c r="M6007" s="27">
        <v>0</v>
      </c>
      <c r="N6007" s="27">
        <v>1</v>
      </c>
      <c r="O6007" s="27">
        <v>0</v>
      </c>
      <c r="P6007" s="27"/>
      <c r="Q6007" s="27">
        <v>1122139637.2569263</v>
      </c>
      <c r="R6007" s="27">
        <v>0</v>
      </c>
      <c r="S6007" s="27">
        <v>1</v>
      </c>
      <c r="T6007" s="33">
        <v>0.98866747285419376</v>
      </c>
      <c r="U6007" s="27"/>
      <c r="V6007" s="27"/>
      <c r="W6007" s="27"/>
      <c r="X6007" s="27"/>
      <c r="Y6007" s="27"/>
      <c r="Z6007" s="27">
        <v>1</v>
      </c>
    </row>
    <row r="6008" spans="1:26">
      <c r="A6008" s="27">
        <v>1964</v>
      </c>
      <c r="B6008" t="s">
        <v>111</v>
      </c>
      <c r="C6008" s="27"/>
      <c r="D6008" s="27"/>
      <c r="E6008" s="27"/>
      <c r="F6008" s="27">
        <v>0</v>
      </c>
      <c r="G6008" s="27">
        <v>0</v>
      </c>
      <c r="H6008" s="27">
        <v>0</v>
      </c>
      <c r="I6008" s="27">
        <v>1</v>
      </c>
      <c r="J6008" s="27">
        <v>0</v>
      </c>
      <c r="K6008" s="27">
        <v>4</v>
      </c>
      <c r="L6008" s="27">
        <v>1</v>
      </c>
      <c r="M6008" s="27">
        <v>0</v>
      </c>
      <c r="N6008" s="27">
        <v>1</v>
      </c>
      <c r="O6008" s="27">
        <v>0</v>
      </c>
      <c r="P6008" s="27"/>
      <c r="Q6008" s="27">
        <v>1188930567.7136333</v>
      </c>
      <c r="R6008" s="27">
        <v>0</v>
      </c>
      <c r="S6008" s="27">
        <v>1</v>
      </c>
      <c r="T6008" s="33">
        <v>1.0337554660061781</v>
      </c>
      <c r="U6008" s="27"/>
      <c r="V6008" s="27"/>
      <c r="W6008" s="27"/>
      <c r="X6008" s="27"/>
      <c r="Y6008" s="27"/>
      <c r="Z6008" s="27">
        <v>1</v>
      </c>
    </row>
    <row r="6009" spans="1:26">
      <c r="A6009" s="27">
        <v>1965</v>
      </c>
      <c r="B6009" t="s">
        <v>111</v>
      </c>
      <c r="C6009" s="27"/>
      <c r="D6009" s="27"/>
      <c r="E6009" s="27"/>
      <c r="F6009" s="27">
        <v>0</v>
      </c>
      <c r="G6009" s="27">
        <v>0</v>
      </c>
      <c r="H6009" s="27">
        <v>0</v>
      </c>
      <c r="I6009" s="27">
        <v>1</v>
      </c>
      <c r="J6009" s="27">
        <v>0</v>
      </c>
      <c r="K6009" s="27">
        <v>4</v>
      </c>
      <c r="L6009" s="27">
        <v>1</v>
      </c>
      <c r="M6009" s="27">
        <v>0</v>
      </c>
      <c r="N6009" s="27">
        <v>1</v>
      </c>
      <c r="O6009" s="27">
        <v>0</v>
      </c>
      <c r="P6009" s="27"/>
      <c r="Q6009" s="27">
        <v>1210058396.0602975</v>
      </c>
      <c r="R6009" s="27">
        <v>0</v>
      </c>
      <c r="S6009" s="27">
        <v>1</v>
      </c>
      <c r="T6009" s="33">
        <v>1.0227515959565798</v>
      </c>
      <c r="U6009" s="27"/>
      <c r="V6009" s="27"/>
      <c r="W6009" s="27"/>
      <c r="X6009" s="27"/>
      <c r="Y6009" s="27"/>
      <c r="Z6009" s="27">
        <v>1</v>
      </c>
    </row>
    <row r="6010" spans="1:26">
      <c r="A6010" s="27">
        <v>1966</v>
      </c>
      <c r="B6010" t="s">
        <v>111</v>
      </c>
      <c r="C6010" s="27"/>
      <c r="D6010" s="27"/>
      <c r="E6010" s="27"/>
      <c r="F6010" s="27">
        <v>0</v>
      </c>
      <c r="G6010" s="27">
        <v>0</v>
      </c>
      <c r="H6010" s="27">
        <v>0</v>
      </c>
      <c r="I6010" s="27">
        <v>1</v>
      </c>
      <c r="J6010" s="27">
        <v>0</v>
      </c>
      <c r="K6010" s="27">
        <v>4</v>
      </c>
      <c r="L6010" s="27">
        <v>1</v>
      </c>
      <c r="M6010" s="27">
        <v>0</v>
      </c>
      <c r="N6010" s="27">
        <v>1</v>
      </c>
      <c r="O6010" s="27">
        <v>0</v>
      </c>
      <c r="P6010" s="27"/>
      <c r="Q6010" s="27">
        <v>1246908373.7428524</v>
      </c>
      <c r="R6010" s="27">
        <v>0</v>
      </c>
      <c r="S6010" s="27">
        <v>1</v>
      </c>
      <c r="T6010" s="33">
        <v>1.060453919000093</v>
      </c>
      <c r="U6010" s="27"/>
      <c r="V6010" s="27"/>
      <c r="W6010" s="27"/>
      <c r="X6010" s="27"/>
      <c r="Y6010" s="27"/>
      <c r="Z6010" s="27">
        <v>1</v>
      </c>
    </row>
    <row r="6011" spans="1:26">
      <c r="A6011" s="27">
        <v>1967</v>
      </c>
      <c r="B6011" t="s">
        <v>111</v>
      </c>
      <c r="C6011" s="27"/>
      <c r="D6011" s="27"/>
      <c r="E6011" s="27"/>
      <c r="F6011" s="27">
        <v>0</v>
      </c>
      <c r="G6011" s="27">
        <v>0</v>
      </c>
      <c r="H6011" s="27">
        <v>0</v>
      </c>
      <c r="I6011" s="27">
        <v>1</v>
      </c>
      <c r="J6011" s="27">
        <v>0</v>
      </c>
      <c r="K6011" s="27">
        <v>4</v>
      </c>
      <c r="L6011" s="27">
        <v>1</v>
      </c>
      <c r="M6011" s="27">
        <v>0</v>
      </c>
      <c r="N6011" s="27">
        <v>1</v>
      </c>
      <c r="O6011" s="27">
        <v>0</v>
      </c>
      <c r="P6011" s="27"/>
      <c r="Q6011" s="27">
        <v>1246480958.5138509</v>
      </c>
      <c r="R6011" s="27">
        <v>0</v>
      </c>
      <c r="S6011" s="27">
        <v>1</v>
      </c>
      <c r="T6011" s="33">
        <v>1.0100991944882907</v>
      </c>
      <c r="U6011" s="27"/>
      <c r="V6011" s="27"/>
      <c r="W6011" s="27"/>
      <c r="X6011" s="27"/>
      <c r="Y6011" s="27"/>
      <c r="Z6011" s="27">
        <v>1</v>
      </c>
    </row>
    <row r="6012" spans="1:26">
      <c r="A6012" s="27">
        <v>1968</v>
      </c>
      <c r="B6012" t="s">
        <v>111</v>
      </c>
      <c r="C6012" s="27"/>
      <c r="D6012" s="27"/>
      <c r="E6012" s="27"/>
      <c r="F6012" s="27">
        <v>0</v>
      </c>
      <c r="G6012" s="27">
        <v>0</v>
      </c>
      <c r="H6012" s="27">
        <v>0</v>
      </c>
      <c r="I6012" s="27">
        <v>1</v>
      </c>
      <c r="J6012" s="27">
        <v>0</v>
      </c>
      <c r="K6012" s="27">
        <v>4</v>
      </c>
      <c r="L6012" s="27">
        <v>1</v>
      </c>
      <c r="M6012" s="27">
        <v>0</v>
      </c>
      <c r="N6012" s="27">
        <v>1</v>
      </c>
      <c r="O6012" s="27">
        <v>0</v>
      </c>
      <c r="P6012" s="27"/>
      <c r="Q6012" s="27">
        <v>1309384830.190706</v>
      </c>
      <c r="R6012" s="27">
        <v>0</v>
      </c>
      <c r="S6012" s="27">
        <v>1</v>
      </c>
      <c r="T6012" s="33">
        <v>0.99765870157012104</v>
      </c>
      <c r="U6012" s="27"/>
      <c r="V6012" s="27"/>
      <c r="W6012" s="27"/>
      <c r="X6012" s="27"/>
      <c r="Y6012" s="27"/>
      <c r="Z6012" s="27">
        <v>1</v>
      </c>
    </row>
    <row r="6013" spans="1:26">
      <c r="A6013" s="27">
        <v>1969</v>
      </c>
      <c r="B6013" t="s">
        <v>111</v>
      </c>
      <c r="C6013" s="27"/>
      <c r="D6013" s="27"/>
      <c r="E6013" s="27"/>
      <c r="F6013" s="27">
        <v>0</v>
      </c>
      <c r="G6013" s="27">
        <v>0</v>
      </c>
      <c r="H6013" s="27">
        <v>0</v>
      </c>
      <c r="I6013" s="27">
        <v>1</v>
      </c>
      <c r="J6013" s="27">
        <v>0</v>
      </c>
      <c r="K6013" s="27">
        <v>4</v>
      </c>
      <c r="L6013" s="27">
        <v>1</v>
      </c>
      <c r="M6013" s="27">
        <v>0</v>
      </c>
      <c r="N6013" s="27">
        <v>1</v>
      </c>
      <c r="O6013" s="27">
        <v>0</v>
      </c>
      <c r="P6013" s="27"/>
      <c r="Q6013" s="27">
        <v>1245234806.8954566</v>
      </c>
      <c r="R6013" s="27">
        <v>0</v>
      </c>
      <c r="S6013" s="27">
        <v>1</v>
      </c>
      <c r="T6013" s="33">
        <v>1.0058077459461789</v>
      </c>
      <c r="U6013" s="27"/>
      <c r="V6013" s="27"/>
      <c r="W6013" s="27"/>
      <c r="X6013" s="27"/>
      <c r="Y6013" s="27"/>
      <c r="Z6013" s="27">
        <v>1</v>
      </c>
    </row>
    <row r="6014" spans="1:26">
      <c r="A6014" s="27">
        <v>1970</v>
      </c>
      <c r="B6014" t="s">
        <v>111</v>
      </c>
      <c r="C6014" s="27"/>
      <c r="D6014" s="27"/>
      <c r="E6014" s="27"/>
      <c r="F6014" s="27">
        <v>0</v>
      </c>
      <c r="G6014" s="27">
        <v>0</v>
      </c>
      <c r="H6014" s="27">
        <v>0</v>
      </c>
      <c r="I6014" s="27">
        <v>1</v>
      </c>
      <c r="J6014" s="27">
        <v>0</v>
      </c>
      <c r="K6014" s="27">
        <v>4</v>
      </c>
      <c r="L6014" s="27">
        <v>1</v>
      </c>
      <c r="M6014" s="27">
        <v>0</v>
      </c>
      <c r="N6014" s="27">
        <v>1</v>
      </c>
      <c r="O6014" s="27">
        <v>0</v>
      </c>
      <c r="P6014" s="27"/>
      <c r="Q6014" s="27">
        <v>1297407828.6095705</v>
      </c>
      <c r="R6014" s="27">
        <v>0</v>
      </c>
      <c r="S6014" s="27">
        <v>1</v>
      </c>
      <c r="T6014" s="33">
        <v>1</v>
      </c>
      <c r="U6014" s="27">
        <v>0</v>
      </c>
      <c r="V6014" s="27">
        <v>2246000</v>
      </c>
      <c r="W6014" s="27">
        <v>8709000</v>
      </c>
      <c r="X6014" s="27"/>
      <c r="Y6014" s="27">
        <v>0</v>
      </c>
      <c r="Z6014" s="27">
        <v>1</v>
      </c>
    </row>
    <row r="6015" spans="1:26">
      <c r="A6015" s="27">
        <v>1971</v>
      </c>
      <c r="B6015" t="s">
        <v>111</v>
      </c>
      <c r="C6015" s="27"/>
      <c r="D6015" s="27"/>
      <c r="E6015" s="27"/>
      <c r="F6015" s="27">
        <v>0</v>
      </c>
      <c r="G6015" s="27">
        <v>0</v>
      </c>
      <c r="H6015" s="27">
        <v>0</v>
      </c>
      <c r="I6015" s="27">
        <v>1</v>
      </c>
      <c r="J6015" s="27">
        <v>0</v>
      </c>
      <c r="K6015" s="27">
        <v>4</v>
      </c>
      <c r="L6015" s="27">
        <v>1</v>
      </c>
      <c r="M6015" s="27">
        <v>0</v>
      </c>
      <c r="N6015" s="27">
        <v>1</v>
      </c>
      <c r="O6015" s="27">
        <v>0</v>
      </c>
      <c r="P6015" s="27"/>
      <c r="Q6015" s="27">
        <v>1339548823.6685536</v>
      </c>
      <c r="R6015" s="27">
        <v>0</v>
      </c>
      <c r="S6015" s="27">
        <v>1</v>
      </c>
      <c r="T6015" s="33">
        <v>0.92761372871024128</v>
      </c>
      <c r="U6015" s="27">
        <v>0</v>
      </c>
      <c r="V6015" s="27">
        <v>2210000</v>
      </c>
      <c r="W6015" s="27">
        <v>10644000</v>
      </c>
      <c r="X6015" s="27"/>
      <c r="Y6015" s="27">
        <v>0</v>
      </c>
      <c r="Z6015" s="27">
        <v>1</v>
      </c>
    </row>
    <row r="6016" spans="1:26">
      <c r="A6016" s="27">
        <v>1972</v>
      </c>
      <c r="B6016" t="s">
        <v>111</v>
      </c>
      <c r="C6016" s="27"/>
      <c r="D6016" s="27"/>
      <c r="E6016" s="27"/>
      <c r="F6016" s="27">
        <v>0</v>
      </c>
      <c r="G6016" s="27">
        <v>0</v>
      </c>
      <c r="H6016" s="27">
        <v>0</v>
      </c>
      <c r="I6016" s="27">
        <v>1</v>
      </c>
      <c r="J6016" s="27">
        <v>0</v>
      </c>
      <c r="K6016" s="27">
        <v>4</v>
      </c>
      <c r="L6016" s="27">
        <v>1</v>
      </c>
      <c r="M6016" s="27">
        <v>0</v>
      </c>
      <c r="N6016" s="27">
        <v>1</v>
      </c>
      <c r="O6016" s="27">
        <v>0</v>
      </c>
      <c r="P6016" s="27"/>
      <c r="Q6016" s="27">
        <v>1620857277.1933789</v>
      </c>
      <c r="R6016" s="27">
        <v>0</v>
      </c>
      <c r="S6016" s="27">
        <v>1</v>
      </c>
      <c r="T6016" s="33">
        <v>0.92122545142259926</v>
      </c>
      <c r="U6016" s="27">
        <v>0</v>
      </c>
      <c r="V6016" s="27">
        <v>2312000</v>
      </c>
      <c r="W6016" s="27">
        <v>15785000</v>
      </c>
      <c r="X6016" s="27"/>
      <c r="Y6016" s="27">
        <v>0</v>
      </c>
      <c r="Z6016" s="27">
        <v>1</v>
      </c>
    </row>
    <row r="6017" spans="1:26">
      <c r="A6017" s="27">
        <v>1973</v>
      </c>
      <c r="B6017" t="s">
        <v>111</v>
      </c>
      <c r="C6017" s="27"/>
      <c r="D6017" s="27"/>
      <c r="E6017" s="27"/>
      <c r="F6017" s="27">
        <v>51800000</v>
      </c>
      <c r="G6017" s="27">
        <v>0</v>
      </c>
      <c r="H6017" s="27">
        <v>0</v>
      </c>
      <c r="I6017" s="27">
        <v>1</v>
      </c>
      <c r="J6017" s="27">
        <v>0</v>
      </c>
      <c r="K6017" s="27">
        <v>4</v>
      </c>
      <c r="L6017" s="27">
        <v>1</v>
      </c>
      <c r="M6017" s="27">
        <v>0</v>
      </c>
      <c r="N6017" s="27">
        <v>1</v>
      </c>
      <c r="O6017" s="27">
        <v>0</v>
      </c>
      <c r="P6017" s="27"/>
      <c r="Q6017" s="27">
        <v>1863398448.3259215</v>
      </c>
      <c r="R6017" s="27">
        <v>1</v>
      </c>
      <c r="S6017" s="27">
        <v>1</v>
      </c>
      <c r="T6017" s="33">
        <v>1.2798279189511945</v>
      </c>
      <c r="U6017" s="27">
        <v>0</v>
      </c>
      <c r="V6017" s="27">
        <v>2760000</v>
      </c>
      <c r="W6017" s="27">
        <v>20713000</v>
      </c>
      <c r="X6017" s="27"/>
      <c r="Y6017" s="27">
        <v>65000000</v>
      </c>
      <c r="Z6017" s="27">
        <v>1</v>
      </c>
    </row>
    <row r="6018" spans="1:26">
      <c r="A6018" s="27">
        <v>1974</v>
      </c>
      <c r="B6018" t="s">
        <v>111</v>
      </c>
      <c r="C6018" s="27"/>
      <c r="D6018" s="27"/>
      <c r="E6018" s="27"/>
      <c r="F6018" s="27">
        <v>0</v>
      </c>
      <c r="G6018" s="27">
        <v>0</v>
      </c>
      <c r="H6018" s="27">
        <v>0</v>
      </c>
      <c r="I6018" s="27">
        <v>1</v>
      </c>
      <c r="J6018" s="27">
        <v>0</v>
      </c>
      <c r="K6018" s="27">
        <v>4</v>
      </c>
      <c r="L6018" s="27">
        <v>1</v>
      </c>
      <c r="M6018" s="27">
        <v>0</v>
      </c>
      <c r="N6018" s="27">
        <v>1</v>
      </c>
      <c r="O6018" s="27">
        <v>0</v>
      </c>
      <c r="P6018" s="27"/>
      <c r="Q6018" s="27">
        <v>2099324949.8460479</v>
      </c>
      <c r="R6018" s="27">
        <v>1</v>
      </c>
      <c r="S6018" s="27">
        <v>1</v>
      </c>
      <c r="T6018" s="33">
        <v>1.2793035310212315</v>
      </c>
      <c r="U6018" s="27">
        <v>0</v>
      </c>
      <c r="V6018" s="27">
        <v>3310000</v>
      </c>
      <c r="W6018" s="27">
        <v>31521000</v>
      </c>
      <c r="X6018" s="27"/>
      <c r="Y6018" s="27">
        <v>0</v>
      </c>
      <c r="Z6018" s="27">
        <v>1</v>
      </c>
    </row>
    <row r="6019" spans="1:26">
      <c r="A6019" s="27">
        <v>1975</v>
      </c>
      <c r="B6019" t="s">
        <v>111</v>
      </c>
      <c r="C6019" s="27"/>
      <c r="D6019" s="27"/>
      <c r="E6019" s="27"/>
      <c r="F6019" s="27">
        <v>0</v>
      </c>
      <c r="G6019" s="27">
        <v>0</v>
      </c>
      <c r="H6019" s="27">
        <v>0</v>
      </c>
      <c r="I6019" s="27">
        <v>1</v>
      </c>
      <c r="J6019" s="27">
        <v>0</v>
      </c>
      <c r="K6019" s="27">
        <v>4</v>
      </c>
      <c r="L6019" s="27">
        <v>1</v>
      </c>
      <c r="M6019" s="27">
        <v>0</v>
      </c>
      <c r="N6019" s="27">
        <v>1</v>
      </c>
      <c r="O6019" s="27">
        <v>0</v>
      </c>
      <c r="P6019" s="27"/>
      <c r="Q6019" s="27">
        <v>2830388404.8784509</v>
      </c>
      <c r="R6019" s="27">
        <v>1</v>
      </c>
      <c r="S6019" s="27">
        <v>1</v>
      </c>
      <c r="T6019" s="33">
        <v>0.94696688960437181</v>
      </c>
      <c r="U6019" s="27">
        <v>29770901</v>
      </c>
      <c r="V6019" s="27">
        <v>10188000</v>
      </c>
      <c r="W6019" s="27">
        <v>43376000</v>
      </c>
      <c r="X6019" s="27"/>
      <c r="Y6019" s="27">
        <v>20000000</v>
      </c>
      <c r="Z6019" s="27">
        <v>1</v>
      </c>
    </row>
    <row r="6020" spans="1:26">
      <c r="A6020" s="27">
        <v>1976</v>
      </c>
      <c r="B6020" t="s">
        <v>111</v>
      </c>
      <c r="C6020" s="27"/>
      <c r="D6020" s="27"/>
      <c r="E6020" s="27"/>
      <c r="F6020" s="27">
        <v>0</v>
      </c>
      <c r="G6020" s="27">
        <v>0</v>
      </c>
      <c r="H6020" s="27">
        <v>0</v>
      </c>
      <c r="I6020" s="27">
        <v>1</v>
      </c>
      <c r="J6020" s="27">
        <v>0</v>
      </c>
      <c r="K6020" s="27">
        <v>4</v>
      </c>
      <c r="L6020" s="27">
        <v>1</v>
      </c>
      <c r="M6020" s="27">
        <v>0</v>
      </c>
      <c r="N6020" s="27">
        <v>1</v>
      </c>
      <c r="O6020" s="27">
        <v>0</v>
      </c>
      <c r="P6020" s="27"/>
      <c r="Q6020" s="27">
        <v>2869777812.4100847</v>
      </c>
      <c r="R6020" s="27">
        <v>1</v>
      </c>
      <c r="S6020" s="27">
        <v>1</v>
      </c>
      <c r="T6020" s="33">
        <v>1.0219497573337515</v>
      </c>
      <c r="U6020" s="27">
        <v>29545336.899999999</v>
      </c>
      <c r="V6020" s="27">
        <v>14613000</v>
      </c>
      <c r="W6020" s="27">
        <v>54871000</v>
      </c>
      <c r="X6020" s="27"/>
      <c r="Y6020" s="27">
        <v>0</v>
      </c>
      <c r="Z6020" s="27">
        <v>1</v>
      </c>
    </row>
    <row r="6021" spans="1:26">
      <c r="A6021" s="27">
        <v>1977</v>
      </c>
      <c r="B6021" t="s">
        <v>111</v>
      </c>
      <c r="C6021" s="27"/>
      <c r="D6021" s="27"/>
      <c r="E6021" s="27"/>
      <c r="F6021" s="27">
        <v>0</v>
      </c>
      <c r="G6021" s="27">
        <v>0</v>
      </c>
      <c r="H6021" s="27">
        <v>0</v>
      </c>
      <c r="I6021" s="27">
        <v>1</v>
      </c>
      <c r="J6021" s="27">
        <v>0</v>
      </c>
      <c r="K6021" s="27">
        <v>4</v>
      </c>
      <c r="L6021" s="27">
        <v>1</v>
      </c>
      <c r="M6021" s="27">
        <v>0</v>
      </c>
      <c r="N6021" s="27">
        <v>1</v>
      </c>
      <c r="O6021" s="27">
        <v>0</v>
      </c>
      <c r="P6021" s="27"/>
      <c r="Q6021" s="27">
        <v>2938046307.228941</v>
      </c>
      <c r="R6021" s="27">
        <v>1</v>
      </c>
      <c r="S6021" s="27">
        <v>1</v>
      </c>
      <c r="T6021" s="33">
        <v>1.0409624303569636</v>
      </c>
      <c r="U6021" s="27">
        <v>30902222.399999999</v>
      </c>
      <c r="V6021" s="27">
        <v>27110000</v>
      </c>
      <c r="W6021" s="27">
        <v>62239000</v>
      </c>
      <c r="X6021" s="27"/>
      <c r="Y6021" s="27">
        <v>50000000</v>
      </c>
      <c r="Z6021" s="27">
        <v>1</v>
      </c>
    </row>
    <row r="6022" spans="1:26">
      <c r="A6022" s="27">
        <v>1978</v>
      </c>
      <c r="B6022" t="s">
        <v>111</v>
      </c>
      <c r="C6022" s="27"/>
      <c r="D6022" s="27"/>
      <c r="E6022" s="27"/>
      <c r="F6022" s="27">
        <v>100000</v>
      </c>
      <c r="G6022" s="27">
        <v>0</v>
      </c>
      <c r="H6022" s="27">
        <v>0</v>
      </c>
      <c r="I6022" s="27">
        <v>1</v>
      </c>
      <c r="J6022" s="27">
        <v>0</v>
      </c>
      <c r="K6022" s="27">
        <v>4</v>
      </c>
      <c r="L6022" s="27">
        <v>1</v>
      </c>
      <c r="M6022" s="27">
        <v>0</v>
      </c>
      <c r="N6022" s="27">
        <v>1</v>
      </c>
      <c r="O6022" s="27">
        <v>0</v>
      </c>
      <c r="P6022" s="27"/>
      <c r="Q6022" s="27">
        <v>3280354339.3934126</v>
      </c>
      <c r="R6022" s="27">
        <v>1</v>
      </c>
      <c r="S6022" s="27">
        <v>1</v>
      </c>
      <c r="T6022" s="33">
        <v>0.91734575384516981</v>
      </c>
      <c r="U6022" s="27">
        <v>74261635.599999994</v>
      </c>
      <c r="V6022" s="27">
        <v>32088000</v>
      </c>
      <c r="W6022" s="27">
        <v>71866000</v>
      </c>
      <c r="X6022" s="27"/>
      <c r="Y6022" s="27">
        <v>60000000</v>
      </c>
      <c r="Z6022" s="27">
        <v>1</v>
      </c>
    </row>
    <row r="6023" spans="1:26">
      <c r="A6023" s="27">
        <v>1979</v>
      </c>
      <c r="B6023" t="s">
        <v>111</v>
      </c>
      <c r="C6023" s="27"/>
      <c r="D6023" s="27"/>
      <c r="E6023" s="27"/>
      <c r="F6023" s="27">
        <v>0</v>
      </c>
      <c r="G6023" s="27">
        <v>0</v>
      </c>
      <c r="H6023" s="27">
        <v>0</v>
      </c>
      <c r="I6023" s="27">
        <v>1</v>
      </c>
      <c r="J6023" s="27">
        <v>0</v>
      </c>
      <c r="K6023" s="27">
        <v>4</v>
      </c>
      <c r="L6023" s="27">
        <v>1</v>
      </c>
      <c r="M6023" s="27">
        <v>0</v>
      </c>
      <c r="N6023" s="27">
        <v>1</v>
      </c>
      <c r="O6023" s="27">
        <v>0</v>
      </c>
      <c r="P6023" s="27"/>
      <c r="Q6023" s="27">
        <v>4084878667.8561559</v>
      </c>
      <c r="R6023" s="27">
        <v>1</v>
      </c>
      <c r="S6023" s="27">
        <v>1</v>
      </c>
      <c r="T6023" s="33">
        <v>0.9810294585578897</v>
      </c>
      <c r="U6023" s="27">
        <v>92877034.299999997</v>
      </c>
      <c r="V6023" s="27">
        <v>40617000</v>
      </c>
      <c r="W6023" s="27">
        <v>87858000</v>
      </c>
      <c r="X6023" s="27"/>
      <c r="Y6023" s="27">
        <v>0</v>
      </c>
      <c r="Z6023" s="27">
        <v>1</v>
      </c>
    </row>
    <row r="6024" spans="1:26">
      <c r="A6024" s="27">
        <v>1980</v>
      </c>
      <c r="B6024" t="s">
        <v>111</v>
      </c>
      <c r="C6024" s="27"/>
      <c r="D6024" s="27"/>
      <c r="E6024" s="27"/>
      <c r="F6024" s="27">
        <v>0</v>
      </c>
      <c r="G6024" s="27">
        <v>0</v>
      </c>
      <c r="H6024" s="27">
        <v>0</v>
      </c>
      <c r="I6024" s="27">
        <v>1</v>
      </c>
      <c r="J6024" s="27">
        <v>0</v>
      </c>
      <c r="K6024" s="27">
        <v>4</v>
      </c>
      <c r="L6024" s="27">
        <v>1</v>
      </c>
      <c r="M6024" s="27">
        <v>0</v>
      </c>
      <c r="N6024" s="27">
        <v>1</v>
      </c>
      <c r="O6024" s="27">
        <v>0</v>
      </c>
      <c r="P6024" s="27">
        <v>4435000000</v>
      </c>
      <c r="Q6024" s="27">
        <v>4435050396.6726227</v>
      </c>
      <c r="R6024" s="27">
        <v>1</v>
      </c>
      <c r="S6024" s="27">
        <v>1</v>
      </c>
      <c r="T6024" s="33">
        <v>0.94044734443210454</v>
      </c>
      <c r="U6024" s="27">
        <v>140113520.19999999</v>
      </c>
      <c r="V6024" s="27">
        <v>56579000</v>
      </c>
      <c r="W6024" s="27">
        <v>99760000</v>
      </c>
      <c r="X6024" s="27"/>
      <c r="Y6024" s="27">
        <v>0</v>
      </c>
      <c r="Z6024" s="27">
        <v>1</v>
      </c>
    </row>
    <row r="6025" spans="1:26">
      <c r="A6025" s="27">
        <v>1981</v>
      </c>
      <c r="B6025" t="s">
        <v>111</v>
      </c>
      <c r="C6025" s="27"/>
      <c r="D6025" s="27"/>
      <c r="E6025" s="27"/>
      <c r="F6025" s="27">
        <v>0</v>
      </c>
      <c r="G6025" s="27">
        <v>0</v>
      </c>
      <c r="H6025" s="27">
        <v>0</v>
      </c>
      <c r="I6025" s="27">
        <v>1</v>
      </c>
      <c r="J6025" s="27">
        <v>0</v>
      </c>
      <c r="K6025" s="27">
        <v>4</v>
      </c>
      <c r="L6025" s="27">
        <v>1</v>
      </c>
      <c r="M6025" s="27">
        <v>0</v>
      </c>
      <c r="N6025" s="27">
        <v>1</v>
      </c>
      <c r="O6025" s="27">
        <v>0</v>
      </c>
      <c r="P6025" s="27">
        <v>4022000000.0000005</v>
      </c>
      <c r="Q6025" s="27">
        <v>4021697233.3940306</v>
      </c>
      <c r="R6025" s="27">
        <v>1</v>
      </c>
      <c r="S6025" s="27">
        <v>1</v>
      </c>
      <c r="T6025" s="33">
        <v>0.83355014400471705</v>
      </c>
      <c r="U6025" s="27">
        <v>186473735</v>
      </c>
      <c r="V6025" s="27">
        <v>76446000</v>
      </c>
      <c r="W6025" s="27">
        <v>146497904.5</v>
      </c>
      <c r="X6025" s="27"/>
      <c r="Y6025" s="27">
        <v>0</v>
      </c>
      <c r="Z6025" s="27">
        <v>1</v>
      </c>
    </row>
    <row r="6026" spans="1:26">
      <c r="A6026" s="27">
        <v>1982</v>
      </c>
      <c r="B6026" t="s">
        <v>111</v>
      </c>
      <c r="C6026" s="27"/>
      <c r="D6026" s="27"/>
      <c r="E6026" s="27"/>
      <c r="F6026" s="27">
        <v>0</v>
      </c>
      <c r="G6026" s="27">
        <v>0</v>
      </c>
      <c r="H6026" s="27">
        <v>0</v>
      </c>
      <c r="I6026" s="27">
        <v>1</v>
      </c>
      <c r="J6026" s="27">
        <v>0</v>
      </c>
      <c r="K6026" s="27">
        <v>4</v>
      </c>
      <c r="L6026" s="27">
        <v>1</v>
      </c>
      <c r="M6026" s="27">
        <v>0</v>
      </c>
      <c r="N6026" s="27">
        <v>1</v>
      </c>
      <c r="O6026" s="27">
        <v>0</v>
      </c>
      <c r="P6026" s="27">
        <v>3937000000</v>
      </c>
      <c r="Q6026" s="27">
        <v>3936758681.5834332</v>
      </c>
      <c r="R6026" s="27">
        <v>1</v>
      </c>
      <c r="S6026" s="27">
        <v>1</v>
      </c>
      <c r="T6026" s="33">
        <v>0.78443295677873848</v>
      </c>
      <c r="U6026" s="27">
        <v>220651932.90000001</v>
      </c>
      <c r="V6026" s="27">
        <v>78578000</v>
      </c>
      <c r="W6026" s="27">
        <v>165591915.09999999</v>
      </c>
      <c r="X6026" s="27"/>
      <c r="Y6026" s="27">
        <v>0</v>
      </c>
      <c r="Z6026" s="27">
        <v>1</v>
      </c>
    </row>
    <row r="6027" spans="1:26">
      <c r="A6027" s="27">
        <v>1983</v>
      </c>
      <c r="B6027" t="s">
        <v>111</v>
      </c>
      <c r="C6027" s="27"/>
      <c r="D6027" s="27"/>
      <c r="E6027" s="27"/>
      <c r="F6027" s="27">
        <v>0</v>
      </c>
      <c r="G6027" s="27">
        <v>0</v>
      </c>
      <c r="H6027" s="27">
        <v>0</v>
      </c>
      <c r="I6027" s="27">
        <v>1</v>
      </c>
      <c r="J6027" s="27">
        <v>0</v>
      </c>
      <c r="K6027" s="27">
        <v>4</v>
      </c>
      <c r="L6027" s="27">
        <v>1</v>
      </c>
      <c r="M6027" s="27">
        <v>0</v>
      </c>
      <c r="N6027" s="27">
        <v>1</v>
      </c>
      <c r="O6027" s="27">
        <v>0</v>
      </c>
      <c r="P6027" s="27">
        <v>3512000000</v>
      </c>
      <c r="Q6027" s="27">
        <v>3512053232.0356584</v>
      </c>
      <c r="R6027" s="27">
        <v>1</v>
      </c>
      <c r="S6027" s="27">
        <v>1</v>
      </c>
      <c r="T6027" s="33">
        <v>0.83426891623154475</v>
      </c>
      <c r="U6027" s="27">
        <v>230770354.09999999</v>
      </c>
      <c r="V6027" s="27">
        <v>86300000</v>
      </c>
      <c r="W6027" s="27">
        <v>182692025</v>
      </c>
      <c r="X6027" s="27"/>
      <c r="Y6027" s="27">
        <v>0</v>
      </c>
      <c r="Z6027" s="27">
        <v>1</v>
      </c>
    </row>
    <row r="6028" spans="1:26">
      <c r="A6028" s="27">
        <v>1984</v>
      </c>
      <c r="B6028" t="s">
        <v>111</v>
      </c>
      <c r="C6028" s="27"/>
      <c r="D6028" s="27"/>
      <c r="E6028" s="27"/>
      <c r="F6028" s="27">
        <v>400000</v>
      </c>
      <c r="G6028" s="27">
        <v>0</v>
      </c>
      <c r="H6028" s="27">
        <v>0</v>
      </c>
      <c r="I6028" s="27">
        <v>1</v>
      </c>
      <c r="J6028" s="27">
        <v>0</v>
      </c>
      <c r="K6028" s="27">
        <v>4</v>
      </c>
      <c r="L6028" s="27">
        <v>1</v>
      </c>
      <c r="M6028" s="27">
        <v>0</v>
      </c>
      <c r="N6028" s="27">
        <v>1</v>
      </c>
      <c r="O6028" s="27">
        <v>0</v>
      </c>
      <c r="P6028" s="27">
        <v>3425000000</v>
      </c>
      <c r="Q6028" s="27">
        <v>3425127373.3671327</v>
      </c>
      <c r="R6028" s="27">
        <v>1</v>
      </c>
      <c r="S6028" s="27">
        <v>1</v>
      </c>
      <c r="T6028" s="33">
        <v>0.82999599794502654</v>
      </c>
      <c r="U6028" s="27">
        <v>230028882</v>
      </c>
      <c r="V6028" s="27">
        <v>75826000</v>
      </c>
      <c r="W6028" s="27">
        <v>198732682.90000001</v>
      </c>
      <c r="X6028" s="27"/>
      <c r="Y6028" s="27"/>
      <c r="Z6028" s="27">
        <v>1</v>
      </c>
    </row>
    <row r="6029" spans="1:26">
      <c r="A6029" s="27">
        <v>1985</v>
      </c>
      <c r="B6029" t="s">
        <v>111</v>
      </c>
      <c r="C6029" s="27"/>
      <c r="D6029" s="27"/>
      <c r="E6029" s="27"/>
      <c r="F6029" s="27">
        <v>0</v>
      </c>
      <c r="G6029" s="27">
        <v>0</v>
      </c>
      <c r="H6029" s="27">
        <v>0</v>
      </c>
      <c r="I6029" s="27">
        <v>1</v>
      </c>
      <c r="J6029" s="27">
        <v>0</v>
      </c>
      <c r="K6029" s="27">
        <v>4</v>
      </c>
      <c r="L6029" s="27">
        <v>1</v>
      </c>
      <c r="M6029" s="27">
        <v>0</v>
      </c>
      <c r="N6029" s="27">
        <v>1</v>
      </c>
      <c r="O6029" s="27">
        <v>0</v>
      </c>
      <c r="P6029" s="27">
        <v>3750000000</v>
      </c>
      <c r="Q6029" s="27">
        <v>3750056424.4927363</v>
      </c>
      <c r="R6029" s="27">
        <v>1</v>
      </c>
      <c r="S6029" s="27">
        <v>1</v>
      </c>
      <c r="T6029" s="33">
        <v>0.74915719568429318</v>
      </c>
      <c r="U6029" s="27">
        <v>267714716.59999999</v>
      </c>
      <c r="V6029" s="27">
        <v>89316000</v>
      </c>
      <c r="W6029" s="27">
        <v>231768969.30000001</v>
      </c>
      <c r="X6029" s="27"/>
      <c r="Y6029" s="27"/>
      <c r="Z6029" s="27">
        <v>1</v>
      </c>
    </row>
    <row r="6030" spans="1:26">
      <c r="A6030" s="27">
        <v>1986</v>
      </c>
      <c r="B6030" t="s">
        <v>111</v>
      </c>
      <c r="C6030" s="27"/>
      <c r="D6030" s="27"/>
      <c r="E6030" s="27"/>
      <c r="F6030" s="27">
        <v>0</v>
      </c>
      <c r="G6030" s="27">
        <v>0</v>
      </c>
      <c r="H6030" s="27">
        <v>0</v>
      </c>
      <c r="I6030" s="27">
        <v>1</v>
      </c>
      <c r="J6030" s="27">
        <v>0</v>
      </c>
      <c r="K6030" s="27">
        <v>4</v>
      </c>
      <c r="L6030" s="27">
        <v>1</v>
      </c>
      <c r="M6030" s="27">
        <v>0</v>
      </c>
      <c r="N6030" s="27">
        <v>1</v>
      </c>
      <c r="O6030" s="27">
        <v>0</v>
      </c>
      <c r="P6030" s="27">
        <v>5304000000</v>
      </c>
      <c r="Q6030" s="27">
        <v>5304238012.6797142</v>
      </c>
      <c r="R6030" s="27">
        <v>1</v>
      </c>
      <c r="S6030" s="27">
        <v>1</v>
      </c>
      <c r="T6030" s="33">
        <v>0.7030572776909082</v>
      </c>
      <c r="U6030" s="27">
        <v>288981862.39999998</v>
      </c>
      <c r="V6030" s="27">
        <v>110440000</v>
      </c>
      <c r="W6030" s="27">
        <v>353336508.80000001</v>
      </c>
      <c r="X6030" s="27"/>
      <c r="Y6030" s="27"/>
      <c r="Z6030" s="27">
        <v>1</v>
      </c>
    </row>
    <row r="6031" spans="1:26">
      <c r="A6031" s="27">
        <v>1987</v>
      </c>
      <c r="B6031" t="s">
        <v>111</v>
      </c>
      <c r="C6031" s="27"/>
      <c r="D6031" s="27"/>
      <c r="E6031" s="27"/>
      <c r="F6031" s="27">
        <v>0</v>
      </c>
      <c r="G6031" s="27">
        <v>0</v>
      </c>
      <c r="H6031" s="27">
        <v>0</v>
      </c>
      <c r="I6031" s="27">
        <v>1</v>
      </c>
      <c r="J6031" s="27">
        <v>0</v>
      </c>
      <c r="K6031" s="27">
        <v>4</v>
      </c>
      <c r="L6031" s="27">
        <v>1</v>
      </c>
      <c r="M6031" s="27">
        <v>0</v>
      </c>
      <c r="N6031" s="27">
        <v>1</v>
      </c>
      <c r="O6031" s="27">
        <v>0</v>
      </c>
      <c r="P6031" s="27">
        <v>6381000000</v>
      </c>
      <c r="Q6031" s="27">
        <v>6381385759.7802725</v>
      </c>
      <c r="R6031" s="27">
        <v>1</v>
      </c>
      <c r="S6031" s="27">
        <v>1</v>
      </c>
      <c r="T6031" s="33">
        <v>0.74330063470010233</v>
      </c>
      <c r="U6031" s="27">
        <v>342800746.39999998</v>
      </c>
      <c r="V6031" s="27">
        <v>126191000</v>
      </c>
      <c r="W6031" s="27">
        <v>506493916.10000002</v>
      </c>
      <c r="X6031" s="27"/>
      <c r="Y6031" s="27"/>
      <c r="Z6031" s="27">
        <v>1</v>
      </c>
    </row>
    <row r="6032" spans="1:26">
      <c r="A6032" s="27">
        <v>1988</v>
      </c>
      <c r="B6032" t="s">
        <v>111</v>
      </c>
      <c r="C6032" s="27"/>
      <c r="D6032" s="27"/>
      <c r="E6032" s="27"/>
      <c r="F6032" s="27">
        <v>0</v>
      </c>
      <c r="G6032" s="27">
        <v>0</v>
      </c>
      <c r="H6032" s="27">
        <v>0</v>
      </c>
      <c r="I6032" s="27">
        <v>1</v>
      </c>
      <c r="J6032" s="27">
        <v>0</v>
      </c>
      <c r="K6032" s="27">
        <v>4</v>
      </c>
      <c r="L6032" s="27">
        <v>1</v>
      </c>
      <c r="M6032" s="27">
        <v>0</v>
      </c>
      <c r="N6032" s="27">
        <v>1</v>
      </c>
      <c r="O6032" s="27">
        <v>0</v>
      </c>
      <c r="P6032" s="27">
        <v>6311000000</v>
      </c>
      <c r="Q6032" s="27">
        <v>6311054901.488409</v>
      </c>
      <c r="R6032" s="27">
        <v>1</v>
      </c>
      <c r="S6032" s="27">
        <v>1</v>
      </c>
      <c r="T6032" s="33">
        <v>0.80560957079318884</v>
      </c>
      <c r="U6032" s="27">
        <v>318326680.69999999</v>
      </c>
      <c r="V6032" s="27">
        <v>105617000</v>
      </c>
      <c r="W6032" s="27">
        <v>551803899.20000005</v>
      </c>
      <c r="X6032" s="27"/>
      <c r="Y6032" s="27"/>
      <c r="Z6032" s="27">
        <v>1</v>
      </c>
    </row>
    <row r="6033" spans="1:26">
      <c r="A6033" s="27">
        <v>1989</v>
      </c>
      <c r="B6033" t="s">
        <v>111</v>
      </c>
      <c r="C6033" s="27"/>
      <c r="D6033" s="27"/>
      <c r="E6033" s="27"/>
      <c r="F6033" s="27">
        <v>0</v>
      </c>
      <c r="G6033" s="27">
        <v>0</v>
      </c>
      <c r="H6033" s="27">
        <v>0</v>
      </c>
      <c r="I6033" s="27">
        <v>1</v>
      </c>
      <c r="J6033" s="27">
        <v>0</v>
      </c>
      <c r="K6033" s="27">
        <v>4</v>
      </c>
      <c r="L6033" s="27">
        <v>1</v>
      </c>
      <c r="M6033" s="27">
        <v>0</v>
      </c>
      <c r="N6033" s="27">
        <v>1</v>
      </c>
      <c r="O6033" s="27">
        <v>0</v>
      </c>
      <c r="P6033" s="27">
        <v>6220000000</v>
      </c>
      <c r="Q6033" s="27">
        <v>6219793532.5587454</v>
      </c>
      <c r="R6033" s="27">
        <v>1</v>
      </c>
      <c r="S6033" s="27">
        <v>1</v>
      </c>
      <c r="T6033" s="33">
        <v>0.74679040704290955</v>
      </c>
      <c r="U6033" s="27">
        <v>315950347.19999999</v>
      </c>
      <c r="V6033" s="27">
        <v>94094000</v>
      </c>
      <c r="W6033" s="27">
        <v>592390484.20000005</v>
      </c>
      <c r="X6033" s="27"/>
      <c r="Y6033" s="27"/>
      <c r="Z6033" s="27">
        <v>1</v>
      </c>
    </row>
    <row r="6034" spans="1:26">
      <c r="A6034" s="27">
        <v>1990</v>
      </c>
      <c r="B6034" t="s">
        <v>111</v>
      </c>
      <c r="C6034" s="27"/>
      <c r="D6034" s="27"/>
      <c r="E6034" s="27"/>
      <c r="F6034" s="27">
        <v>0</v>
      </c>
      <c r="G6034" s="27">
        <v>0</v>
      </c>
      <c r="H6034" s="27">
        <v>0</v>
      </c>
      <c r="I6034" s="27">
        <v>1</v>
      </c>
      <c r="J6034" s="27">
        <v>0</v>
      </c>
      <c r="K6034" s="27">
        <v>4</v>
      </c>
      <c r="L6034" s="27">
        <v>1</v>
      </c>
      <c r="M6034" s="27">
        <v>0</v>
      </c>
      <c r="N6034" s="27">
        <v>1</v>
      </c>
      <c r="O6034" s="27">
        <v>0</v>
      </c>
      <c r="P6034" s="27">
        <v>7237000000</v>
      </c>
      <c r="Q6034" s="27">
        <v>7237100724.3419638</v>
      </c>
      <c r="R6034" s="27">
        <v>1</v>
      </c>
      <c r="S6034" s="27">
        <v>1</v>
      </c>
      <c r="T6034" s="33">
        <v>0.70566019682121295</v>
      </c>
      <c r="U6034" s="27">
        <v>314338149.69999999</v>
      </c>
      <c r="V6034" s="27">
        <v>87973000</v>
      </c>
      <c r="W6034" s="27">
        <v>746939123.60000002</v>
      </c>
      <c r="X6034" s="27"/>
      <c r="Y6034" s="27"/>
      <c r="Z6034" s="27">
        <v>1</v>
      </c>
    </row>
    <row r="6035" spans="1:26">
      <c r="A6035" s="27">
        <v>1991</v>
      </c>
      <c r="B6035" t="s">
        <v>111</v>
      </c>
      <c r="C6035" s="27"/>
      <c r="D6035" s="27"/>
      <c r="E6035" s="27"/>
      <c r="F6035" s="27">
        <v>0</v>
      </c>
      <c r="G6035" s="27">
        <v>0</v>
      </c>
      <c r="H6035" s="27">
        <v>0</v>
      </c>
      <c r="I6035" s="27">
        <v>1</v>
      </c>
      <c r="J6035" s="27">
        <v>0</v>
      </c>
      <c r="K6035" s="27">
        <v>4</v>
      </c>
      <c r="L6035" s="27">
        <v>1</v>
      </c>
      <c r="M6035" s="27">
        <v>0</v>
      </c>
      <c r="N6035" s="27">
        <v>1</v>
      </c>
      <c r="O6035" s="27">
        <v>0</v>
      </c>
      <c r="P6035" s="27">
        <v>7111000000</v>
      </c>
      <c r="Q6035" s="27">
        <v>7111252865.8462448</v>
      </c>
      <c r="R6035" s="27">
        <v>1</v>
      </c>
      <c r="S6035" s="27">
        <v>1</v>
      </c>
      <c r="T6035" s="33">
        <v>0.64778014054484578</v>
      </c>
      <c r="U6035" s="27">
        <v>327425439.5</v>
      </c>
      <c r="V6035" s="27">
        <v>75534000</v>
      </c>
      <c r="W6035" s="27">
        <v>800440712.29999995</v>
      </c>
      <c r="X6035" s="27"/>
      <c r="Y6035" s="27"/>
      <c r="Z6035" s="27">
        <v>1</v>
      </c>
    </row>
    <row r="6036" spans="1:26">
      <c r="A6036" s="27">
        <v>1992</v>
      </c>
      <c r="B6036" t="s">
        <v>111</v>
      </c>
      <c r="C6036" s="27"/>
      <c r="D6036" s="27"/>
      <c r="E6036" s="27"/>
      <c r="F6036" s="27">
        <v>0</v>
      </c>
      <c r="G6036" s="27">
        <v>0</v>
      </c>
      <c r="H6036" s="27">
        <v>0</v>
      </c>
      <c r="I6036" s="27">
        <v>1</v>
      </c>
      <c r="J6036" s="27">
        <v>0</v>
      </c>
      <c r="K6036" s="27">
        <v>4</v>
      </c>
      <c r="L6036" s="27">
        <v>1</v>
      </c>
      <c r="M6036" s="27">
        <v>0</v>
      </c>
      <c r="N6036" s="27">
        <v>1</v>
      </c>
      <c r="O6036" s="27">
        <v>0</v>
      </c>
      <c r="P6036" s="27">
        <v>7602000000</v>
      </c>
      <c r="Q6036" s="27">
        <v>7602005274.4361563</v>
      </c>
      <c r="R6036" s="27">
        <v>1</v>
      </c>
      <c r="S6036" s="27">
        <v>1</v>
      </c>
      <c r="T6036" s="33">
        <v>0.62587770846912083</v>
      </c>
      <c r="U6036" s="27">
        <v>271360375</v>
      </c>
      <c r="V6036" s="27">
        <v>61976000</v>
      </c>
      <c r="W6036" s="27">
        <v>873016000</v>
      </c>
      <c r="X6036" s="27"/>
      <c r="Y6036" s="27"/>
      <c r="Z6036" s="27">
        <v>1</v>
      </c>
    </row>
    <row r="6037" spans="1:26">
      <c r="A6037" s="27">
        <v>1993</v>
      </c>
      <c r="B6037" t="s">
        <v>111</v>
      </c>
      <c r="C6037" s="27"/>
      <c r="D6037" s="27"/>
      <c r="E6037" s="27"/>
      <c r="F6037" s="27">
        <v>0</v>
      </c>
      <c r="G6037" s="27">
        <v>0</v>
      </c>
      <c r="H6037" s="27">
        <v>0</v>
      </c>
      <c r="I6037" s="27">
        <v>1</v>
      </c>
      <c r="J6037" s="27">
        <v>0</v>
      </c>
      <c r="K6037" s="27">
        <v>4</v>
      </c>
      <c r="L6037" s="27">
        <v>1</v>
      </c>
      <c r="M6037" s="27">
        <v>0</v>
      </c>
      <c r="N6037" s="27">
        <v>1</v>
      </c>
      <c r="O6037" s="27">
        <v>0</v>
      </c>
      <c r="P6037" s="27">
        <v>7189000000</v>
      </c>
      <c r="Q6037" s="27">
        <v>7189226453.2816133</v>
      </c>
      <c r="R6037" s="27">
        <v>1</v>
      </c>
      <c r="S6037" s="27">
        <v>1</v>
      </c>
      <c r="T6037" s="33">
        <v>0.648154718576755</v>
      </c>
      <c r="U6037" s="27">
        <v>244227200.80000001</v>
      </c>
      <c r="V6037" s="27">
        <v>51950000</v>
      </c>
      <c r="W6037" s="27">
        <v>917480000</v>
      </c>
      <c r="X6037" s="27"/>
      <c r="Y6037" s="27"/>
      <c r="Z6037" s="27">
        <v>1</v>
      </c>
    </row>
    <row r="6038" spans="1:26">
      <c r="A6038" s="27">
        <v>1994</v>
      </c>
      <c r="B6038" t="s">
        <v>111</v>
      </c>
      <c r="C6038" s="27"/>
      <c r="D6038" s="27"/>
      <c r="E6038" s="27"/>
      <c r="F6038" s="27">
        <v>0</v>
      </c>
      <c r="G6038" s="27">
        <v>0</v>
      </c>
      <c r="H6038" s="27">
        <v>0</v>
      </c>
      <c r="I6038" s="27">
        <v>1</v>
      </c>
      <c r="J6038" s="27">
        <v>0</v>
      </c>
      <c r="K6038" s="27">
        <v>4</v>
      </c>
      <c r="L6038" s="27">
        <v>1</v>
      </c>
      <c r="M6038" s="27">
        <v>0</v>
      </c>
      <c r="N6038" s="27">
        <v>1</v>
      </c>
      <c r="O6038" s="27">
        <v>0</v>
      </c>
      <c r="P6038" s="27">
        <v>4908000000</v>
      </c>
      <c r="Q6038" s="27">
        <v>4908415368.7820015</v>
      </c>
      <c r="R6038" s="27">
        <v>1</v>
      </c>
      <c r="S6038" s="27">
        <v>1</v>
      </c>
      <c r="T6038" s="33">
        <v>0.69545665111729171</v>
      </c>
      <c r="U6038" s="27">
        <v>299889676.80000001</v>
      </c>
      <c r="V6038" s="27">
        <v>44124000</v>
      </c>
      <c r="W6038" s="27">
        <v>1004471000</v>
      </c>
      <c r="X6038" s="27"/>
      <c r="Y6038" s="27"/>
      <c r="Z6038" s="27">
        <v>1</v>
      </c>
    </row>
    <row r="6039" spans="1:26">
      <c r="A6039" s="27">
        <v>1995</v>
      </c>
      <c r="B6039" t="s">
        <v>111</v>
      </c>
      <c r="C6039" s="27"/>
      <c r="D6039" s="27"/>
      <c r="E6039" s="27"/>
      <c r="F6039" s="27">
        <v>0</v>
      </c>
      <c r="G6039" s="27">
        <v>0</v>
      </c>
      <c r="H6039" s="27">
        <v>0</v>
      </c>
      <c r="I6039" s="27">
        <v>1</v>
      </c>
      <c r="J6039" s="27">
        <v>0</v>
      </c>
      <c r="K6039" s="27">
        <v>4</v>
      </c>
      <c r="L6039" s="27">
        <v>1</v>
      </c>
      <c r="M6039" s="27">
        <v>0</v>
      </c>
      <c r="N6039" s="27">
        <v>1</v>
      </c>
      <c r="O6039" s="27">
        <v>0</v>
      </c>
      <c r="P6039" s="27">
        <v>6177000000</v>
      </c>
      <c r="Q6039" s="27">
        <v>6176312552.1388035</v>
      </c>
      <c r="R6039" s="27">
        <v>1</v>
      </c>
      <c r="S6039" s="27">
        <v>1</v>
      </c>
      <c r="T6039" s="33">
        <v>0.69736071622307827</v>
      </c>
      <c r="U6039" s="27">
        <v>346810011.5</v>
      </c>
      <c r="V6039" s="27">
        <v>34529000</v>
      </c>
      <c r="W6039" s="27">
        <v>1125663000</v>
      </c>
      <c r="X6039" s="27"/>
      <c r="Y6039" s="27"/>
      <c r="Z6039" s="27">
        <v>1</v>
      </c>
    </row>
    <row r="6040" spans="1:26">
      <c r="A6040" s="27">
        <v>1996</v>
      </c>
      <c r="B6040" t="s">
        <v>111</v>
      </c>
      <c r="C6040" s="27"/>
      <c r="D6040" s="27"/>
      <c r="E6040" s="27"/>
      <c r="F6040" s="27">
        <v>0</v>
      </c>
      <c r="G6040" s="27">
        <v>0</v>
      </c>
      <c r="H6040" s="27">
        <v>0</v>
      </c>
      <c r="I6040" s="27">
        <v>1</v>
      </c>
      <c r="J6040" s="27">
        <v>0</v>
      </c>
      <c r="K6040" s="27">
        <v>4</v>
      </c>
      <c r="L6040" s="27">
        <v>1</v>
      </c>
      <c r="M6040" s="27">
        <v>0</v>
      </c>
      <c r="N6040" s="27">
        <v>1</v>
      </c>
      <c r="O6040" s="27">
        <v>0</v>
      </c>
      <c r="P6040" s="27">
        <v>6413000000</v>
      </c>
      <c r="Q6040" s="27">
        <v>6413189839.2031775</v>
      </c>
      <c r="R6040" s="27">
        <v>1</v>
      </c>
      <c r="S6040" s="27">
        <v>1</v>
      </c>
      <c r="T6040" s="33">
        <v>0.69966405838602452</v>
      </c>
      <c r="U6040" s="27">
        <v>325628924.39999998</v>
      </c>
      <c r="V6040" s="27">
        <v>22787000</v>
      </c>
      <c r="W6040" s="27">
        <v>1194111000</v>
      </c>
      <c r="X6040" s="27"/>
      <c r="Y6040" s="27"/>
      <c r="Z6040" s="27">
        <v>1</v>
      </c>
    </row>
    <row r="6041" spans="1:26">
      <c r="A6041" s="27">
        <v>1997</v>
      </c>
      <c r="B6041" t="s">
        <v>111</v>
      </c>
      <c r="C6041" s="27"/>
      <c r="D6041" s="27"/>
      <c r="E6041" s="27"/>
      <c r="F6041" s="27">
        <v>0</v>
      </c>
      <c r="G6041" s="27">
        <v>0</v>
      </c>
      <c r="H6041" s="27">
        <v>0</v>
      </c>
      <c r="I6041" s="27">
        <v>1</v>
      </c>
      <c r="J6041" s="27">
        <v>0</v>
      </c>
      <c r="K6041" s="27">
        <v>4</v>
      </c>
      <c r="L6041" s="27">
        <v>1</v>
      </c>
      <c r="M6041" s="27">
        <v>0</v>
      </c>
      <c r="N6041" s="27">
        <v>1</v>
      </c>
      <c r="O6041" s="27">
        <v>0</v>
      </c>
      <c r="P6041" s="27">
        <v>5915000000</v>
      </c>
      <c r="Q6041" s="27">
        <v>5915250258.2797728</v>
      </c>
      <c r="R6041" s="27">
        <v>1</v>
      </c>
      <c r="S6041" s="27">
        <v>1</v>
      </c>
      <c r="T6041" s="33">
        <v>0.71538944173936525</v>
      </c>
      <c r="U6041" s="27">
        <v>292097774.39999998</v>
      </c>
      <c r="V6041" s="27">
        <v>14239000</v>
      </c>
      <c r="W6041" s="27">
        <v>1187123000</v>
      </c>
      <c r="X6041" s="27"/>
      <c r="Y6041" s="27"/>
      <c r="Z6041" s="27">
        <v>1</v>
      </c>
    </row>
    <row r="6042" spans="1:26">
      <c r="A6042" s="27">
        <v>1998</v>
      </c>
      <c r="B6042" t="s">
        <v>111</v>
      </c>
      <c r="C6042" s="27"/>
      <c r="D6042" s="27"/>
      <c r="E6042" s="27"/>
      <c r="F6042" s="27">
        <v>0</v>
      </c>
      <c r="G6042" s="27">
        <v>0</v>
      </c>
      <c r="H6042" s="27">
        <v>0</v>
      </c>
      <c r="I6042" s="27">
        <v>1</v>
      </c>
      <c r="J6042" s="27">
        <v>0</v>
      </c>
      <c r="K6042" s="27">
        <v>4</v>
      </c>
      <c r="L6042" s="27">
        <v>1</v>
      </c>
      <c r="M6042" s="27">
        <v>0</v>
      </c>
      <c r="N6042" s="27">
        <v>1</v>
      </c>
      <c r="O6042" s="27">
        <v>0</v>
      </c>
      <c r="P6042" s="27">
        <v>6404000000</v>
      </c>
      <c r="Q6042" s="27">
        <v>6368265193.6988754</v>
      </c>
      <c r="R6042" s="27">
        <v>1</v>
      </c>
      <c r="S6042" s="27">
        <v>1</v>
      </c>
      <c r="T6042" s="33">
        <v>0.63293736472878814</v>
      </c>
      <c r="U6042" s="27">
        <v>292543583.89999998</v>
      </c>
      <c r="V6042" s="27">
        <v>8614000</v>
      </c>
      <c r="W6042" s="27">
        <v>1301533000</v>
      </c>
      <c r="X6042" s="27"/>
      <c r="Y6042" s="27"/>
      <c r="Z6042" s="27">
        <v>1</v>
      </c>
    </row>
    <row r="6043" spans="1:26">
      <c r="A6043" s="27">
        <v>1999</v>
      </c>
      <c r="B6043" t="s">
        <v>111</v>
      </c>
      <c r="C6043" s="27"/>
      <c r="D6043" s="27"/>
      <c r="E6043" s="27"/>
      <c r="F6043" s="27">
        <v>0</v>
      </c>
      <c r="G6043" s="27">
        <v>0</v>
      </c>
      <c r="H6043" s="27">
        <v>0</v>
      </c>
      <c r="I6043" s="27">
        <v>1</v>
      </c>
      <c r="J6043" s="27">
        <v>0</v>
      </c>
      <c r="K6043" s="27">
        <v>4</v>
      </c>
      <c r="L6043" s="27">
        <v>1</v>
      </c>
      <c r="M6043" s="27">
        <v>0</v>
      </c>
      <c r="N6043" s="27">
        <v>1</v>
      </c>
      <c r="O6043" s="27">
        <v>0</v>
      </c>
      <c r="P6043" s="27">
        <v>6521000000</v>
      </c>
      <c r="Q6043" s="27">
        <v>6512207622.1972713</v>
      </c>
      <c r="R6043" s="27">
        <v>1</v>
      </c>
      <c r="S6043" s="27">
        <v>1</v>
      </c>
      <c r="T6043" s="33">
        <v>0.59173831677950461</v>
      </c>
      <c r="U6043" s="27">
        <v>305570127.60000002</v>
      </c>
      <c r="V6043" s="27">
        <v>4102000</v>
      </c>
      <c r="W6043" s="27">
        <v>1311885000</v>
      </c>
      <c r="X6043" s="27"/>
      <c r="Y6043" s="27"/>
      <c r="Z6043" s="27">
        <v>1</v>
      </c>
    </row>
    <row r="6044" spans="1:26">
      <c r="A6044" s="27">
        <v>2000</v>
      </c>
      <c r="B6044" t="s">
        <v>111</v>
      </c>
      <c r="C6044" s="27">
        <v>0</v>
      </c>
      <c r="D6044" s="27">
        <v>0</v>
      </c>
      <c r="E6044" s="27">
        <v>0</v>
      </c>
      <c r="F6044" s="27">
        <v>0</v>
      </c>
      <c r="G6044" s="27">
        <v>0</v>
      </c>
      <c r="H6044" s="27">
        <v>0</v>
      </c>
      <c r="I6044" s="27">
        <v>1</v>
      </c>
      <c r="J6044" s="27">
        <v>0</v>
      </c>
      <c r="K6044" s="27">
        <v>4</v>
      </c>
      <c r="L6044" s="27">
        <v>1</v>
      </c>
      <c r="M6044" s="27">
        <v>1</v>
      </c>
      <c r="N6044" s="27">
        <v>1</v>
      </c>
      <c r="O6044" s="27">
        <v>0</v>
      </c>
      <c r="P6044" s="27">
        <v>5965000000</v>
      </c>
      <c r="Q6044" s="27">
        <v>5924239700.8158836</v>
      </c>
      <c r="R6044" s="27">
        <v>1</v>
      </c>
      <c r="S6044" s="27">
        <v>1</v>
      </c>
      <c r="T6044" s="33">
        <v>0.62919927379193319</v>
      </c>
      <c r="U6044" s="27">
        <v>286438248.89999998</v>
      </c>
      <c r="V6044" s="27">
        <v>1253000</v>
      </c>
      <c r="W6044" s="27">
        <v>1332069000</v>
      </c>
      <c r="X6044" s="27"/>
      <c r="Y6044" s="27"/>
      <c r="Z6044" s="27">
        <v>1</v>
      </c>
    </row>
    <row r="6045" spans="1:26">
      <c r="A6045" s="27">
        <v>2001</v>
      </c>
      <c r="B6045" t="s">
        <v>111</v>
      </c>
      <c r="C6045" s="27">
        <v>0</v>
      </c>
      <c r="D6045" s="27">
        <v>0</v>
      </c>
      <c r="E6045" s="27">
        <v>0</v>
      </c>
      <c r="F6045" s="27">
        <v>0</v>
      </c>
      <c r="G6045" s="27">
        <v>0</v>
      </c>
      <c r="H6045" s="27">
        <v>0</v>
      </c>
      <c r="I6045" s="27">
        <v>1</v>
      </c>
      <c r="J6045" s="27">
        <v>0</v>
      </c>
      <c r="K6045" s="27">
        <v>4</v>
      </c>
      <c r="L6045" s="27">
        <v>1</v>
      </c>
      <c r="M6045" s="27">
        <v>1</v>
      </c>
      <c r="N6045" s="27">
        <v>1</v>
      </c>
      <c r="O6045" s="27">
        <v>0</v>
      </c>
      <c r="P6045" s="27">
        <v>6179000000</v>
      </c>
      <c r="Q6045" s="27">
        <v>6174898370.1401768</v>
      </c>
      <c r="R6045" s="27">
        <v>0</v>
      </c>
      <c r="S6045" s="27">
        <v>1</v>
      </c>
      <c r="T6045" s="33">
        <v>0.61588871891054842</v>
      </c>
      <c r="U6045" s="27">
        <v>279040559.10000002</v>
      </c>
      <c r="V6045" s="27">
        <v>0</v>
      </c>
      <c r="W6045" s="27">
        <v>1386978000</v>
      </c>
      <c r="X6045" s="27"/>
      <c r="Y6045" s="27"/>
      <c r="Z6045" s="27">
        <v>1</v>
      </c>
    </row>
    <row r="6046" spans="1:26">
      <c r="A6046" s="27">
        <v>2002</v>
      </c>
      <c r="B6046" t="s">
        <v>111</v>
      </c>
      <c r="C6046" s="27">
        <v>0</v>
      </c>
      <c r="D6046" s="27">
        <v>0</v>
      </c>
      <c r="E6046" s="27">
        <v>0</v>
      </c>
      <c r="F6046" s="27">
        <v>0</v>
      </c>
      <c r="G6046" s="27">
        <v>0</v>
      </c>
      <c r="H6046" s="27">
        <v>0</v>
      </c>
      <c r="I6046" s="27">
        <v>1</v>
      </c>
      <c r="J6046" s="27">
        <v>0</v>
      </c>
      <c r="K6046" s="27">
        <v>4</v>
      </c>
      <c r="L6046" s="27">
        <v>1</v>
      </c>
      <c r="M6046" s="27">
        <v>1</v>
      </c>
      <c r="N6046" s="27">
        <v>1</v>
      </c>
      <c r="O6046" s="27">
        <v>0</v>
      </c>
      <c r="P6046" s="27">
        <v>6773000000</v>
      </c>
      <c r="Q6046" s="27">
        <v>6752510282.9574432</v>
      </c>
      <c r="R6046" s="27">
        <v>0</v>
      </c>
      <c r="S6046" s="27">
        <v>1</v>
      </c>
      <c r="T6046" s="33">
        <v>0.62466195784303247</v>
      </c>
      <c r="U6046" s="27">
        <v>285811889.60000002</v>
      </c>
      <c r="V6046" s="27">
        <v>0</v>
      </c>
      <c r="W6046" s="27">
        <v>1582971000</v>
      </c>
      <c r="X6046" s="27"/>
      <c r="Y6046" s="27"/>
      <c r="Z6046" s="27">
        <v>1</v>
      </c>
    </row>
    <row r="6047" spans="1:26">
      <c r="A6047" s="27">
        <v>2003</v>
      </c>
      <c r="B6047" t="s">
        <v>111</v>
      </c>
      <c r="C6047" s="27">
        <v>0</v>
      </c>
      <c r="D6047" s="27">
        <v>0</v>
      </c>
      <c r="E6047" s="27">
        <v>0</v>
      </c>
      <c r="F6047" s="27">
        <v>0</v>
      </c>
      <c r="G6047" s="27">
        <v>0</v>
      </c>
      <c r="H6047" s="27">
        <v>0</v>
      </c>
      <c r="I6047" s="27">
        <v>1</v>
      </c>
      <c r="J6047" s="27">
        <v>0</v>
      </c>
      <c r="K6047" s="27">
        <v>4</v>
      </c>
      <c r="L6047" s="27">
        <v>1</v>
      </c>
      <c r="M6047" s="27">
        <v>1</v>
      </c>
      <c r="N6047" s="27">
        <v>1</v>
      </c>
      <c r="O6047" s="27">
        <v>0</v>
      </c>
      <c r="P6047" s="27">
        <v>8698000000</v>
      </c>
      <c r="Q6047" s="27">
        <v>8683229268.1197872</v>
      </c>
      <c r="R6047" s="27">
        <v>0</v>
      </c>
      <c r="S6047" s="27">
        <v>1</v>
      </c>
      <c r="T6047" s="33">
        <v>0.61793375018798091</v>
      </c>
      <c r="U6047" s="27">
        <v>276030815.19999999</v>
      </c>
      <c r="V6047" s="27">
        <v>0</v>
      </c>
      <c r="W6047" s="27">
        <v>1814939000</v>
      </c>
      <c r="X6047" s="27"/>
      <c r="Y6047" s="27"/>
      <c r="Z6047" s="27">
        <v>1</v>
      </c>
    </row>
    <row r="6048" spans="1:26">
      <c r="A6048" s="27">
        <v>2004</v>
      </c>
      <c r="B6048" t="s">
        <v>111</v>
      </c>
      <c r="C6048" s="27">
        <v>0</v>
      </c>
      <c r="D6048" s="27">
        <v>0</v>
      </c>
      <c r="E6048" s="27">
        <v>0</v>
      </c>
      <c r="F6048" s="27">
        <v>0</v>
      </c>
      <c r="G6048" s="27">
        <v>0</v>
      </c>
      <c r="H6048" s="27">
        <v>0</v>
      </c>
      <c r="I6048" s="27">
        <v>1</v>
      </c>
      <c r="J6048" s="27">
        <v>0</v>
      </c>
      <c r="K6048" s="27">
        <v>4</v>
      </c>
      <c r="L6048" s="27">
        <v>1</v>
      </c>
      <c r="M6048" s="27">
        <v>1</v>
      </c>
      <c r="N6048" s="27">
        <v>1</v>
      </c>
      <c r="O6048" s="27">
        <v>0</v>
      </c>
      <c r="P6048" s="27">
        <v>10178000000</v>
      </c>
      <c r="Q6048" s="27">
        <v>10167441854.469408</v>
      </c>
      <c r="R6048" s="27">
        <v>0</v>
      </c>
      <c r="S6048" s="27">
        <v>1</v>
      </c>
      <c r="T6048" s="33">
        <v>0.67108711240801089</v>
      </c>
      <c r="U6048" s="27">
        <v>242170167.30000001</v>
      </c>
      <c r="V6048" s="27">
        <v>0</v>
      </c>
      <c r="W6048" s="27">
        <v>2056394000</v>
      </c>
      <c r="X6048" s="27"/>
      <c r="Y6048" s="27"/>
      <c r="Z6048" s="27">
        <v>1</v>
      </c>
    </row>
    <row r="6049" spans="1:26">
      <c r="A6049" s="27">
        <v>2005</v>
      </c>
      <c r="B6049" t="s">
        <v>111</v>
      </c>
      <c r="C6049" s="27">
        <v>100000000</v>
      </c>
      <c r="D6049" s="27">
        <v>20000000</v>
      </c>
      <c r="E6049" s="27">
        <v>100000000</v>
      </c>
      <c r="F6049" s="27">
        <v>100000000</v>
      </c>
      <c r="G6049" s="27">
        <v>0</v>
      </c>
      <c r="H6049" s="27">
        <v>0</v>
      </c>
      <c r="I6049" s="27">
        <v>1</v>
      </c>
      <c r="J6049" s="27">
        <v>0</v>
      </c>
      <c r="K6049" s="27">
        <v>4</v>
      </c>
      <c r="L6049" s="27">
        <v>1</v>
      </c>
      <c r="M6049" s="27">
        <v>1</v>
      </c>
      <c r="N6049" s="27">
        <v>1</v>
      </c>
      <c r="O6049" s="27">
        <v>0</v>
      </c>
      <c r="P6049" s="27">
        <v>11041000000</v>
      </c>
      <c r="Q6049" s="27">
        <v>11022821631.867405</v>
      </c>
      <c r="R6049" s="27">
        <v>1</v>
      </c>
      <c r="S6049" s="27">
        <v>1</v>
      </c>
      <c r="T6049" s="33">
        <v>0.69599608558540027</v>
      </c>
      <c r="U6049" s="27">
        <v>183311023.80000001</v>
      </c>
      <c r="V6049" s="27">
        <v>0</v>
      </c>
      <c r="W6049" s="27">
        <v>2059824000</v>
      </c>
      <c r="X6049" s="27"/>
      <c r="Y6049" s="27"/>
      <c r="Z6049" s="27">
        <v>1</v>
      </c>
    </row>
    <row r="6050" spans="1:26">
      <c r="A6050" s="27">
        <v>2006</v>
      </c>
      <c r="B6050" t="s">
        <v>111</v>
      </c>
      <c r="C6050" s="27">
        <v>100000000</v>
      </c>
      <c r="D6050" s="27">
        <v>40000000</v>
      </c>
      <c r="E6050" s="27">
        <v>100000000</v>
      </c>
      <c r="F6050" s="27">
        <v>4212492.25</v>
      </c>
      <c r="G6050" s="27">
        <v>0</v>
      </c>
      <c r="H6050" s="27">
        <v>0</v>
      </c>
      <c r="I6050" s="27">
        <v>1</v>
      </c>
      <c r="J6050" s="27">
        <v>0</v>
      </c>
      <c r="K6050" s="27">
        <v>4</v>
      </c>
      <c r="L6050" s="27">
        <v>1</v>
      </c>
      <c r="M6050" s="27">
        <v>1</v>
      </c>
      <c r="N6050" s="27">
        <v>1</v>
      </c>
      <c r="O6050" s="27">
        <v>0</v>
      </c>
      <c r="P6050" s="27">
        <v>11858000000</v>
      </c>
      <c r="Q6050" s="27">
        <v>11847848224.894678</v>
      </c>
      <c r="R6050" s="27">
        <v>1</v>
      </c>
      <c r="S6050" s="27">
        <v>1</v>
      </c>
      <c r="T6050" s="33">
        <v>0.83568345932575372</v>
      </c>
      <c r="U6050" s="27">
        <v>62871884.799999997</v>
      </c>
      <c r="V6050" s="27">
        <v>0</v>
      </c>
      <c r="W6050" s="27">
        <v>501794000</v>
      </c>
      <c r="X6050" s="27"/>
      <c r="Y6050" s="27"/>
      <c r="Z6050" s="27">
        <v>1</v>
      </c>
    </row>
    <row r="6051" spans="1:26">
      <c r="A6051" s="27">
        <v>2007</v>
      </c>
      <c r="B6051" t="s">
        <v>111</v>
      </c>
      <c r="C6051" s="27">
        <v>148636008</v>
      </c>
      <c r="D6051" s="27">
        <v>69727201</v>
      </c>
      <c r="E6051" s="27">
        <v>148636008</v>
      </c>
      <c r="F6051" s="27">
        <v>113636008</v>
      </c>
      <c r="G6051" s="27">
        <v>0</v>
      </c>
      <c r="H6051" s="27">
        <v>0</v>
      </c>
      <c r="I6051" s="27">
        <v>1</v>
      </c>
      <c r="J6051" s="27">
        <v>0</v>
      </c>
      <c r="K6051" s="27">
        <v>4</v>
      </c>
      <c r="L6051" s="27">
        <v>1</v>
      </c>
      <c r="M6051" s="27">
        <v>1</v>
      </c>
      <c r="N6051" s="27">
        <v>1</v>
      </c>
      <c r="O6051" s="27">
        <v>0</v>
      </c>
      <c r="P6051" s="27">
        <v>14307000000</v>
      </c>
      <c r="Q6051" s="27">
        <v>14285970085.138384</v>
      </c>
      <c r="R6051" s="27">
        <v>1</v>
      </c>
      <c r="S6051" s="27">
        <v>1</v>
      </c>
      <c r="T6051" s="33">
        <v>0.90473952627382648</v>
      </c>
      <c r="U6051" s="27">
        <v>66041808</v>
      </c>
      <c r="V6051" s="27">
        <v>0</v>
      </c>
      <c r="W6051" s="27">
        <v>659310000</v>
      </c>
      <c r="X6051" s="27"/>
      <c r="Y6051" s="27"/>
      <c r="Z6051" s="27">
        <v>1</v>
      </c>
    </row>
    <row r="6052" spans="1:26">
      <c r="A6052" s="27">
        <v>2008</v>
      </c>
      <c r="B6052" t="s">
        <v>111</v>
      </c>
      <c r="C6052" s="27">
        <v>153247716</v>
      </c>
      <c r="D6052" s="27">
        <v>101299086</v>
      </c>
      <c r="E6052" s="27">
        <v>153247716</v>
      </c>
      <c r="F6052" s="27">
        <v>0</v>
      </c>
      <c r="G6052" s="27">
        <v>0</v>
      </c>
      <c r="H6052" s="27">
        <v>0</v>
      </c>
      <c r="I6052" s="27">
        <v>1</v>
      </c>
      <c r="J6052" s="27">
        <v>0</v>
      </c>
      <c r="K6052" s="27">
        <v>4</v>
      </c>
      <c r="L6052" s="27">
        <v>1</v>
      </c>
      <c r="M6052" s="27">
        <v>1</v>
      </c>
      <c r="N6052" s="27">
        <v>1</v>
      </c>
      <c r="O6052" s="27">
        <v>0</v>
      </c>
      <c r="P6052" s="27">
        <v>17029000000</v>
      </c>
      <c r="Q6052" s="27">
        <v>16949789464.528446</v>
      </c>
      <c r="R6052" s="27">
        <v>1</v>
      </c>
      <c r="S6052" s="27">
        <v>1</v>
      </c>
      <c r="T6052" s="33">
        <v>0.91944034308119871</v>
      </c>
      <c r="U6052" s="27">
        <v>101753316.7</v>
      </c>
      <c r="V6052" s="27">
        <v>0</v>
      </c>
      <c r="W6052" s="27">
        <v>786431000</v>
      </c>
      <c r="X6052" s="27">
        <v>132000000</v>
      </c>
      <c r="Y6052" s="27"/>
      <c r="Z6052" s="27">
        <v>1</v>
      </c>
    </row>
    <row r="6053" spans="1:26">
      <c r="A6053" s="27">
        <v>2009</v>
      </c>
      <c r="B6053" t="s">
        <v>111</v>
      </c>
      <c r="C6053" s="27">
        <v>177161536</v>
      </c>
      <c r="D6053" s="27">
        <v>137096922</v>
      </c>
      <c r="E6053" s="27">
        <v>177161536</v>
      </c>
      <c r="F6053" s="27">
        <v>27000000</v>
      </c>
      <c r="G6053" s="27">
        <v>0</v>
      </c>
      <c r="H6053" s="27">
        <v>0</v>
      </c>
      <c r="I6053" s="27">
        <v>1</v>
      </c>
      <c r="J6053" s="27">
        <v>0</v>
      </c>
      <c r="K6053" s="27">
        <v>4</v>
      </c>
      <c r="L6053" s="27">
        <v>1</v>
      </c>
      <c r="M6053" s="27">
        <v>1</v>
      </c>
      <c r="N6053" s="27">
        <v>1</v>
      </c>
      <c r="O6053" s="27">
        <v>0</v>
      </c>
      <c r="P6053" s="27">
        <v>16290000000</v>
      </c>
      <c r="Q6053" s="27">
        <v>16248212852.215322</v>
      </c>
      <c r="R6053" s="27">
        <v>1</v>
      </c>
      <c r="S6053" s="27">
        <v>1</v>
      </c>
      <c r="T6053" s="33">
        <v>0.81595367947064712</v>
      </c>
      <c r="U6053" s="27">
        <v>409355838.30000001</v>
      </c>
      <c r="V6053" s="27">
        <v>0</v>
      </c>
      <c r="W6053" s="27">
        <v>927209000</v>
      </c>
      <c r="X6053" s="27">
        <v>352000000</v>
      </c>
      <c r="Y6053" s="27"/>
      <c r="Z6053" s="27">
        <v>1</v>
      </c>
    </row>
    <row r="6054" spans="1:26">
      <c r="A6054" s="27">
        <v>2010</v>
      </c>
      <c r="B6054" t="s">
        <v>111</v>
      </c>
      <c r="C6054" s="27">
        <v>255650708</v>
      </c>
      <c r="D6054" s="27">
        <v>168520568</v>
      </c>
      <c r="E6054" s="27">
        <v>255650708</v>
      </c>
      <c r="F6054" s="27">
        <v>78000000</v>
      </c>
      <c r="G6054" s="27">
        <v>0</v>
      </c>
      <c r="H6054" s="27">
        <v>0</v>
      </c>
      <c r="I6054" s="27">
        <v>1</v>
      </c>
      <c r="J6054" s="27">
        <v>0</v>
      </c>
      <c r="K6054" s="27">
        <v>4</v>
      </c>
      <c r="L6054" s="27">
        <v>1</v>
      </c>
      <c r="M6054" s="27">
        <v>1</v>
      </c>
      <c r="N6054" s="27">
        <v>1</v>
      </c>
      <c r="O6054" s="27">
        <v>0</v>
      </c>
      <c r="P6054" s="27">
        <v>16245000000.000002</v>
      </c>
      <c r="Q6054" s="27">
        <v>16215069255.588289</v>
      </c>
      <c r="R6054" s="27">
        <v>1</v>
      </c>
      <c r="S6054" s="27">
        <v>1</v>
      </c>
      <c r="T6054" s="33">
        <v>1.0070075781651076</v>
      </c>
      <c r="U6054" s="27">
        <v>451434228.5</v>
      </c>
      <c r="V6054" s="27">
        <v>0</v>
      </c>
      <c r="W6054" s="27">
        <v>1023255000</v>
      </c>
      <c r="X6054" s="27">
        <v>358000000</v>
      </c>
      <c r="Y6054" s="27"/>
      <c r="Z6054" s="27">
        <v>1</v>
      </c>
    </row>
    <row r="6055" spans="1:26">
      <c r="A6055" s="27">
        <v>2011</v>
      </c>
      <c r="B6055" t="s">
        <v>111</v>
      </c>
      <c r="C6055" s="27">
        <v>251595924</v>
      </c>
      <c r="D6055" s="27">
        <v>195595924</v>
      </c>
      <c r="E6055" s="27">
        <v>251595924</v>
      </c>
      <c r="F6055" s="27">
        <v>10833462</v>
      </c>
      <c r="G6055" s="27">
        <v>0</v>
      </c>
      <c r="H6055" s="27">
        <v>0</v>
      </c>
      <c r="I6055" s="27">
        <v>1</v>
      </c>
      <c r="J6055" s="27">
        <v>0</v>
      </c>
      <c r="K6055" s="27">
        <v>4</v>
      </c>
      <c r="L6055" s="27">
        <v>1</v>
      </c>
      <c r="M6055" s="27">
        <v>1</v>
      </c>
      <c r="N6055" s="27">
        <v>1</v>
      </c>
      <c r="O6055" s="27">
        <v>0</v>
      </c>
      <c r="P6055" s="27">
        <v>17895000000</v>
      </c>
      <c r="Q6055" s="27">
        <v>17878780184.887196</v>
      </c>
      <c r="R6055" s="27">
        <v>1</v>
      </c>
      <c r="S6055" s="27">
        <v>1</v>
      </c>
      <c r="T6055" s="33">
        <v>1.116808011796752</v>
      </c>
      <c r="U6055" s="27">
        <v>446845551.89999998</v>
      </c>
      <c r="V6055" s="27">
        <v>0</v>
      </c>
      <c r="W6055" s="27">
        <v>1187227000</v>
      </c>
      <c r="X6055" s="27">
        <v>357000000</v>
      </c>
      <c r="Y6055" s="27"/>
      <c r="Z6055" s="27">
        <v>1</v>
      </c>
    </row>
    <row r="6056" spans="1:26">
      <c r="A6056" s="27">
        <v>2012</v>
      </c>
      <c r="B6056" t="s">
        <v>111</v>
      </c>
      <c r="C6056" s="27">
        <v>279282076</v>
      </c>
      <c r="D6056" s="27">
        <v>217082076</v>
      </c>
      <c r="E6056" s="27">
        <v>279282076</v>
      </c>
      <c r="F6056" s="27">
        <v>33000000</v>
      </c>
      <c r="G6056" s="27">
        <v>0</v>
      </c>
      <c r="H6056" s="27">
        <v>0</v>
      </c>
      <c r="I6056" s="27">
        <v>1</v>
      </c>
      <c r="J6056" s="27">
        <v>0</v>
      </c>
      <c r="K6056" s="27">
        <v>4</v>
      </c>
      <c r="L6056" s="27">
        <v>1</v>
      </c>
      <c r="M6056" s="27">
        <v>1</v>
      </c>
      <c r="N6056" s="27">
        <v>1</v>
      </c>
      <c r="O6056" s="27">
        <v>0</v>
      </c>
      <c r="P6056" s="27">
        <v>17835000000</v>
      </c>
      <c r="Q6056" s="27">
        <v>17825417949.409542</v>
      </c>
      <c r="R6056" s="27">
        <v>1</v>
      </c>
      <c r="S6056" s="27">
        <v>1</v>
      </c>
      <c r="T6056" s="33">
        <v>0.99562684078172081</v>
      </c>
      <c r="U6056" s="27">
        <v>441998825.19999999</v>
      </c>
      <c r="V6056" s="27">
        <v>0</v>
      </c>
      <c r="W6056" s="27">
        <v>1325852000</v>
      </c>
      <c r="X6056" s="27">
        <v>509000000</v>
      </c>
      <c r="Y6056" s="27"/>
      <c r="Z6056" s="27">
        <v>1</v>
      </c>
    </row>
    <row r="6057" spans="1:26">
      <c r="A6057" s="27">
        <v>2013</v>
      </c>
      <c r="B6057" t="s">
        <v>111</v>
      </c>
      <c r="C6057" s="27">
        <v>415737060</v>
      </c>
      <c r="D6057" s="27">
        <v>270837060</v>
      </c>
      <c r="E6057" s="27">
        <v>415737060</v>
      </c>
      <c r="F6057" s="27">
        <v>163000000</v>
      </c>
      <c r="G6057" s="27">
        <v>0</v>
      </c>
      <c r="H6057" s="27">
        <v>0</v>
      </c>
      <c r="I6057" s="27">
        <v>1</v>
      </c>
      <c r="J6057" s="27">
        <v>0</v>
      </c>
      <c r="K6057" s="27">
        <v>4</v>
      </c>
      <c r="L6057" s="27">
        <v>1</v>
      </c>
      <c r="M6057" s="27">
        <v>1</v>
      </c>
      <c r="N6057" s="27">
        <v>1</v>
      </c>
      <c r="O6057" s="27">
        <v>0</v>
      </c>
      <c r="P6057" s="27">
        <v>18966000000</v>
      </c>
      <c r="Q6057" s="27">
        <v>18960182371.467896</v>
      </c>
      <c r="R6057" s="27">
        <v>1</v>
      </c>
      <c r="S6057" s="27">
        <v>1</v>
      </c>
      <c r="T6057" s="33">
        <v>0.99710818219516861</v>
      </c>
      <c r="U6057" s="27">
        <v>437546954.5</v>
      </c>
      <c r="V6057" s="27">
        <v>0</v>
      </c>
      <c r="W6057" s="27">
        <v>1460241000</v>
      </c>
      <c r="X6057" s="27">
        <v>573000000</v>
      </c>
      <c r="Y6057" s="27"/>
      <c r="Z6057" s="27">
        <v>1</v>
      </c>
    </row>
    <row r="6058" spans="1:26">
      <c r="A6058" s="27">
        <v>2014</v>
      </c>
      <c r="B6058" t="s">
        <v>111</v>
      </c>
      <c r="C6058" s="27">
        <v>405529984</v>
      </c>
      <c r="D6058" s="27">
        <v>319329984</v>
      </c>
      <c r="E6058" s="27">
        <v>405529984</v>
      </c>
      <c r="F6058" s="27">
        <v>30000</v>
      </c>
      <c r="G6058" s="27">
        <v>0</v>
      </c>
      <c r="H6058" s="27">
        <v>0</v>
      </c>
      <c r="I6058" s="27">
        <v>1</v>
      </c>
      <c r="J6058" s="27">
        <v>0</v>
      </c>
      <c r="K6058" s="27">
        <v>4</v>
      </c>
      <c r="L6058" s="27">
        <v>1</v>
      </c>
      <c r="M6058" s="27">
        <v>1</v>
      </c>
      <c r="N6058" s="27">
        <v>1</v>
      </c>
      <c r="O6058" s="27">
        <v>0</v>
      </c>
      <c r="P6058" s="27">
        <v>19802000000</v>
      </c>
      <c r="Q6058" s="27">
        <v>19770919167.096466</v>
      </c>
      <c r="R6058" s="27">
        <v>1</v>
      </c>
      <c r="S6058" s="27">
        <v>1</v>
      </c>
      <c r="T6058" s="33">
        <v>0.96696016921402161</v>
      </c>
      <c r="U6058" s="27">
        <v>394894897.69999999</v>
      </c>
      <c r="V6058" s="27">
        <v>0</v>
      </c>
      <c r="W6058" s="27">
        <v>1504347000</v>
      </c>
      <c r="X6058" s="27">
        <v>693000000</v>
      </c>
      <c r="Y6058" s="27"/>
      <c r="Z6058" s="27">
        <v>1</v>
      </c>
    </row>
    <row r="6059" spans="1:26">
      <c r="A6059" s="27">
        <v>2015</v>
      </c>
      <c r="B6059" t="s">
        <v>111</v>
      </c>
      <c r="C6059" s="27">
        <v>1494664534</v>
      </c>
      <c r="D6059" s="27">
        <v>569964534</v>
      </c>
      <c r="E6059" s="27">
        <v>1494664534</v>
      </c>
      <c r="F6059" s="27">
        <v>1102000000</v>
      </c>
      <c r="G6059" s="27">
        <v>0</v>
      </c>
      <c r="H6059" s="27">
        <v>0</v>
      </c>
      <c r="I6059" s="27">
        <v>1</v>
      </c>
      <c r="J6059" s="27">
        <v>0</v>
      </c>
      <c r="K6059" s="27">
        <v>4</v>
      </c>
      <c r="L6059" s="27">
        <v>1</v>
      </c>
      <c r="M6059" s="27">
        <v>1</v>
      </c>
      <c r="N6059" s="27">
        <v>1</v>
      </c>
      <c r="O6059" s="27">
        <v>0</v>
      </c>
      <c r="P6059" s="27">
        <v>17777000000</v>
      </c>
      <c r="Q6059" s="27">
        <v>17767620058.855408</v>
      </c>
      <c r="R6059" s="27">
        <v>1</v>
      </c>
      <c r="S6059" s="27">
        <v>1</v>
      </c>
      <c r="T6059" s="33">
        <v>0.821813335342235</v>
      </c>
      <c r="U6059" s="27">
        <v>344231960.80000001</v>
      </c>
      <c r="V6059" s="27">
        <v>0</v>
      </c>
      <c r="W6059" s="27">
        <v>1597935000</v>
      </c>
      <c r="X6059" s="27">
        <v>724000000</v>
      </c>
      <c r="Y6059" s="27"/>
      <c r="Z6059" s="27">
        <v>1</v>
      </c>
    </row>
    <row r="6060" spans="1:26">
      <c r="A6060" s="27">
        <v>2016</v>
      </c>
      <c r="B6060" t="s">
        <v>111</v>
      </c>
      <c r="C6060" s="27">
        <v>1553569250</v>
      </c>
      <c r="D6060" s="27">
        <v>829169250</v>
      </c>
      <c r="E6060" s="27">
        <v>1553569250</v>
      </c>
      <c r="F6060" s="27">
        <v>111000000</v>
      </c>
      <c r="G6060" s="27">
        <v>0</v>
      </c>
      <c r="H6060" s="27">
        <v>0</v>
      </c>
      <c r="I6060" s="27">
        <v>1</v>
      </c>
      <c r="J6060" s="27">
        <v>0</v>
      </c>
      <c r="K6060" s="27">
        <v>4</v>
      </c>
      <c r="L6060" s="27">
        <v>1</v>
      </c>
      <c r="M6060" s="27">
        <v>1</v>
      </c>
      <c r="N6060" s="27">
        <v>1</v>
      </c>
      <c r="O6060" s="27">
        <v>0</v>
      </c>
      <c r="P6060" s="27">
        <v>18982000000</v>
      </c>
      <c r="Q6060" s="27">
        <v>18973894458.795006</v>
      </c>
      <c r="R6060" s="27">
        <v>1</v>
      </c>
      <c r="S6060" s="27">
        <v>1</v>
      </c>
      <c r="T6060" s="33">
        <v>0.86004996979414983</v>
      </c>
      <c r="U6060" s="27">
        <v>299457573.5</v>
      </c>
      <c r="V6060" s="27">
        <v>0</v>
      </c>
      <c r="W6060" s="27">
        <v>1669751000</v>
      </c>
      <c r="X6060" s="27">
        <v>761000000</v>
      </c>
      <c r="Y6060" s="27"/>
      <c r="Z6060" s="27">
        <v>1</v>
      </c>
    </row>
    <row r="6061" spans="1:26">
      <c r="A6061" s="27">
        <v>2017</v>
      </c>
      <c r="B6061" t="s">
        <v>111</v>
      </c>
      <c r="C6061" s="27">
        <v>1535829208</v>
      </c>
      <c r="D6061" s="27">
        <v>1047629208</v>
      </c>
      <c r="E6061" s="27">
        <v>1535829208</v>
      </c>
      <c r="F6061" s="27">
        <v>0</v>
      </c>
      <c r="G6061" s="27">
        <v>0</v>
      </c>
      <c r="H6061" s="27">
        <v>0</v>
      </c>
      <c r="I6061" s="27">
        <v>1</v>
      </c>
      <c r="J6061" s="27">
        <v>0</v>
      </c>
      <c r="K6061" s="27">
        <v>4</v>
      </c>
      <c r="L6061" s="27">
        <v>1</v>
      </c>
      <c r="M6061" s="27">
        <v>1</v>
      </c>
      <c r="N6061" s="27">
        <v>1</v>
      </c>
      <c r="O6061" s="27">
        <v>0</v>
      </c>
      <c r="P6061" s="27">
        <v>21112000000</v>
      </c>
      <c r="Q6061" s="27">
        <v>21070225734.78606</v>
      </c>
      <c r="R6061" s="27">
        <v>1</v>
      </c>
      <c r="S6061" s="27">
        <v>1</v>
      </c>
      <c r="T6061" s="33">
        <v>0.90809244833766045</v>
      </c>
      <c r="U6061" s="27">
        <v>282670707.39999998</v>
      </c>
      <c r="V6061" s="27">
        <v>0</v>
      </c>
      <c r="W6061" s="27">
        <v>1999345000</v>
      </c>
      <c r="X6061" s="27">
        <v>1040000000</v>
      </c>
      <c r="Y6061" s="27"/>
      <c r="Z6061" s="27">
        <v>1</v>
      </c>
    </row>
    <row r="6062" spans="1:26">
      <c r="A6062" s="27">
        <v>1950</v>
      </c>
      <c r="B6062" t="s">
        <v>10</v>
      </c>
      <c r="C6062" s="27"/>
      <c r="D6062" s="27"/>
      <c r="E6062" s="27"/>
      <c r="F6062" s="27">
        <v>0</v>
      </c>
      <c r="G6062" s="27">
        <v>1</v>
      </c>
      <c r="H6062" s="27">
        <v>1</v>
      </c>
      <c r="I6062" s="27">
        <v>0</v>
      </c>
      <c r="J6062" s="27">
        <v>0</v>
      </c>
      <c r="K6062" s="27">
        <v>5</v>
      </c>
      <c r="L6062" s="27">
        <v>1</v>
      </c>
      <c r="M6062" s="27">
        <v>0</v>
      </c>
      <c r="N6062" s="27">
        <v>0</v>
      </c>
      <c r="O6062" s="27">
        <v>0</v>
      </c>
      <c r="P6062" s="27"/>
      <c r="Q6062" s="27"/>
      <c r="R6062" s="27">
        <v>0</v>
      </c>
      <c r="S6062" s="27">
        <v>1</v>
      </c>
      <c r="T6062" s="33">
        <v>1.287837882863923</v>
      </c>
      <c r="U6062" s="27"/>
      <c r="V6062" s="27"/>
      <c r="W6062" s="27"/>
      <c r="X6062" s="27"/>
      <c r="Y6062" s="27"/>
      <c r="Z6062" s="27">
        <v>1</v>
      </c>
    </row>
    <row r="6063" spans="1:26">
      <c r="A6063" s="27">
        <v>1951</v>
      </c>
      <c r="B6063" t="s">
        <v>10</v>
      </c>
      <c r="C6063" s="27"/>
      <c r="D6063" s="27"/>
      <c r="E6063" s="27"/>
      <c r="F6063" s="27">
        <v>0</v>
      </c>
      <c r="G6063" s="27">
        <v>1</v>
      </c>
      <c r="H6063" s="27">
        <v>1</v>
      </c>
      <c r="I6063" s="27">
        <v>0</v>
      </c>
      <c r="J6063" s="27">
        <v>0</v>
      </c>
      <c r="K6063" s="27">
        <v>5</v>
      </c>
      <c r="L6063" s="27">
        <v>1</v>
      </c>
      <c r="M6063" s="27">
        <v>0</v>
      </c>
      <c r="N6063" s="27">
        <v>0</v>
      </c>
      <c r="O6063" s="27">
        <v>0</v>
      </c>
      <c r="P6063" s="27"/>
      <c r="Q6063" s="27"/>
      <c r="R6063" s="27">
        <v>0</v>
      </c>
      <c r="S6063" s="27">
        <v>1</v>
      </c>
      <c r="T6063" s="33">
        <v>1.3439935487765553</v>
      </c>
      <c r="U6063" s="27"/>
      <c r="V6063" s="27"/>
      <c r="W6063" s="27"/>
      <c r="X6063" s="27"/>
      <c r="Y6063" s="27"/>
      <c r="Z6063" s="27">
        <v>1</v>
      </c>
    </row>
    <row r="6064" spans="1:26">
      <c r="A6064" s="27">
        <v>1952</v>
      </c>
      <c r="B6064" t="s">
        <v>10</v>
      </c>
      <c r="C6064" s="27"/>
      <c r="D6064" s="27"/>
      <c r="E6064" s="27"/>
      <c r="F6064" s="27">
        <v>0</v>
      </c>
      <c r="G6064" s="27">
        <v>1</v>
      </c>
      <c r="H6064" s="27">
        <v>1</v>
      </c>
      <c r="I6064" s="27">
        <v>0</v>
      </c>
      <c r="J6064" s="27">
        <v>0</v>
      </c>
      <c r="K6064" s="27">
        <v>5</v>
      </c>
      <c r="L6064" s="27">
        <v>1</v>
      </c>
      <c r="M6064" s="27">
        <v>0</v>
      </c>
      <c r="N6064" s="27">
        <v>0</v>
      </c>
      <c r="O6064" s="27">
        <v>0</v>
      </c>
      <c r="P6064" s="27"/>
      <c r="Q6064" s="27"/>
      <c r="R6064" s="27">
        <v>0</v>
      </c>
      <c r="S6064" s="27">
        <v>1</v>
      </c>
      <c r="T6064" s="33">
        <v>1.1861288455441423</v>
      </c>
      <c r="U6064" s="27"/>
      <c r="V6064" s="27"/>
      <c r="W6064" s="27"/>
      <c r="X6064" s="27"/>
      <c r="Y6064" s="27"/>
      <c r="Z6064" s="27">
        <v>1</v>
      </c>
    </row>
    <row r="6065" spans="1:26">
      <c r="A6065" s="27">
        <v>1953</v>
      </c>
      <c r="B6065" t="s">
        <v>10</v>
      </c>
      <c r="C6065" s="27"/>
      <c r="D6065" s="27"/>
      <c r="E6065" s="27"/>
      <c r="F6065" s="27">
        <v>0</v>
      </c>
      <c r="G6065" s="27">
        <v>1</v>
      </c>
      <c r="H6065" s="27">
        <v>1</v>
      </c>
      <c r="I6065" s="27">
        <v>0</v>
      </c>
      <c r="J6065" s="27">
        <v>0</v>
      </c>
      <c r="K6065" s="27">
        <v>5</v>
      </c>
      <c r="L6065" s="27">
        <v>1</v>
      </c>
      <c r="M6065" s="27">
        <v>0</v>
      </c>
      <c r="N6065" s="27">
        <v>0</v>
      </c>
      <c r="O6065" s="27">
        <v>0</v>
      </c>
      <c r="P6065" s="27"/>
      <c r="Q6065" s="27"/>
      <c r="R6065" s="27">
        <v>0</v>
      </c>
      <c r="S6065" s="27">
        <v>1</v>
      </c>
      <c r="T6065" s="33">
        <v>1.1355764645766917</v>
      </c>
      <c r="U6065" s="27"/>
      <c r="V6065" s="27"/>
      <c r="W6065" s="27"/>
      <c r="X6065" s="27"/>
      <c r="Y6065" s="27"/>
      <c r="Z6065" s="27">
        <v>1</v>
      </c>
    </row>
    <row r="6066" spans="1:26">
      <c r="A6066" s="27">
        <v>1954</v>
      </c>
      <c r="B6066" t="s">
        <v>10</v>
      </c>
      <c r="C6066" s="27"/>
      <c r="D6066" s="27"/>
      <c r="E6066" s="27"/>
      <c r="F6066" s="27">
        <v>0</v>
      </c>
      <c r="G6066" s="27">
        <v>1</v>
      </c>
      <c r="H6066" s="27">
        <v>1</v>
      </c>
      <c r="I6066" s="27">
        <v>0</v>
      </c>
      <c r="J6066" s="27">
        <v>0</v>
      </c>
      <c r="K6066" s="27">
        <v>5</v>
      </c>
      <c r="L6066" s="27">
        <v>1</v>
      </c>
      <c r="M6066" s="27">
        <v>0</v>
      </c>
      <c r="N6066" s="27">
        <v>0</v>
      </c>
      <c r="O6066" s="27">
        <v>0</v>
      </c>
      <c r="P6066" s="27"/>
      <c r="Q6066" s="27"/>
      <c r="R6066" s="27">
        <v>0</v>
      </c>
      <c r="S6066" s="27">
        <v>1</v>
      </c>
      <c r="T6066" s="33">
        <v>1.2456557755316726</v>
      </c>
      <c r="U6066" s="27"/>
      <c r="V6066" s="27"/>
      <c r="W6066" s="27"/>
      <c r="X6066" s="27"/>
      <c r="Y6066" s="27"/>
      <c r="Z6066" s="27">
        <v>1</v>
      </c>
    </row>
    <row r="6067" spans="1:26">
      <c r="A6067" s="27">
        <v>1955</v>
      </c>
      <c r="B6067" t="s">
        <v>10</v>
      </c>
      <c r="C6067" s="27"/>
      <c r="D6067" s="27"/>
      <c r="E6067" s="27"/>
      <c r="F6067" s="27">
        <v>0</v>
      </c>
      <c r="G6067" s="27">
        <v>1</v>
      </c>
      <c r="H6067" s="27">
        <v>1</v>
      </c>
      <c r="I6067" s="27">
        <v>0</v>
      </c>
      <c r="J6067" s="27">
        <v>0</v>
      </c>
      <c r="K6067" s="27">
        <v>5</v>
      </c>
      <c r="L6067" s="27">
        <v>1</v>
      </c>
      <c r="M6067" s="27">
        <v>0</v>
      </c>
      <c r="N6067" s="27">
        <v>0</v>
      </c>
      <c r="O6067" s="27">
        <v>0</v>
      </c>
      <c r="P6067" s="27"/>
      <c r="Q6067" s="27"/>
      <c r="R6067" s="27">
        <v>0</v>
      </c>
      <c r="S6067" s="27">
        <v>1</v>
      </c>
      <c r="T6067" s="33">
        <v>1.2093425125419712</v>
      </c>
      <c r="U6067" s="27"/>
      <c r="V6067" s="27"/>
      <c r="W6067" s="27"/>
      <c r="X6067" s="27"/>
      <c r="Y6067" s="27"/>
      <c r="Z6067" s="27">
        <v>1</v>
      </c>
    </row>
    <row r="6068" spans="1:26">
      <c r="A6068" s="27">
        <v>1956</v>
      </c>
      <c r="B6068" t="s">
        <v>10</v>
      </c>
      <c r="C6068" s="27"/>
      <c r="D6068" s="27"/>
      <c r="E6068" s="27"/>
      <c r="F6068" s="27">
        <v>0</v>
      </c>
      <c r="G6068" s="27">
        <v>1</v>
      </c>
      <c r="H6068" s="27">
        <v>1</v>
      </c>
      <c r="I6068" s="27">
        <v>0</v>
      </c>
      <c r="J6068" s="27">
        <v>0</v>
      </c>
      <c r="K6068" s="27">
        <v>5</v>
      </c>
      <c r="L6068" s="27">
        <v>1</v>
      </c>
      <c r="M6068" s="27">
        <v>0</v>
      </c>
      <c r="N6068" s="27">
        <v>0</v>
      </c>
      <c r="O6068" s="27">
        <v>0</v>
      </c>
      <c r="P6068" s="27"/>
      <c r="Q6068" s="27"/>
      <c r="R6068" s="27">
        <v>0</v>
      </c>
      <c r="S6068" s="27">
        <v>1</v>
      </c>
      <c r="T6068" s="33">
        <v>1.188247729709901</v>
      </c>
      <c r="U6068" s="27"/>
      <c r="V6068" s="27"/>
      <c r="W6068" s="27"/>
      <c r="X6068" s="27"/>
      <c r="Y6068" s="27"/>
      <c r="Z6068" s="27">
        <v>1</v>
      </c>
    </row>
    <row r="6069" spans="1:26">
      <c r="A6069" s="27">
        <v>1957</v>
      </c>
      <c r="B6069" t="s">
        <v>10</v>
      </c>
      <c r="C6069" s="27"/>
      <c r="D6069" s="27"/>
      <c r="E6069" s="27"/>
      <c r="F6069" s="27">
        <v>0</v>
      </c>
      <c r="G6069" s="27">
        <v>1</v>
      </c>
      <c r="H6069" s="27">
        <v>1</v>
      </c>
      <c r="I6069" s="27">
        <v>0</v>
      </c>
      <c r="J6069" s="27">
        <v>0</v>
      </c>
      <c r="K6069" s="27">
        <v>5</v>
      </c>
      <c r="L6069" s="27">
        <v>1</v>
      </c>
      <c r="M6069" s="27">
        <v>0</v>
      </c>
      <c r="N6069" s="27">
        <v>0</v>
      </c>
      <c r="O6069" s="27">
        <v>0</v>
      </c>
      <c r="P6069" s="27"/>
      <c r="Q6069" s="27"/>
      <c r="R6069" s="27">
        <v>0</v>
      </c>
      <c r="S6069" s="27">
        <v>1</v>
      </c>
      <c r="T6069" s="33">
        <v>1.1056830722153153</v>
      </c>
      <c r="U6069" s="27"/>
      <c r="V6069" s="27"/>
      <c r="W6069" s="27"/>
      <c r="X6069" s="27"/>
      <c r="Y6069" s="27"/>
      <c r="Z6069" s="27">
        <v>1</v>
      </c>
    </row>
    <row r="6070" spans="1:26">
      <c r="A6070" s="27">
        <v>1958</v>
      </c>
      <c r="B6070" t="s">
        <v>10</v>
      </c>
      <c r="C6070" s="27"/>
      <c r="D6070" s="27"/>
      <c r="E6070" s="27"/>
      <c r="F6070" s="27">
        <v>0</v>
      </c>
      <c r="G6070" s="27">
        <v>1</v>
      </c>
      <c r="H6070" s="27">
        <v>1</v>
      </c>
      <c r="I6070" s="27">
        <v>0</v>
      </c>
      <c r="J6070" s="27">
        <v>0</v>
      </c>
      <c r="K6070" s="27">
        <v>5</v>
      </c>
      <c r="L6070" s="27">
        <v>1</v>
      </c>
      <c r="M6070" s="27">
        <v>0</v>
      </c>
      <c r="N6070" s="27">
        <v>0</v>
      </c>
      <c r="O6070" s="27">
        <v>0</v>
      </c>
      <c r="P6070" s="27"/>
      <c r="Q6070" s="27"/>
      <c r="R6070" s="27">
        <v>0</v>
      </c>
      <c r="S6070" s="27">
        <v>1</v>
      </c>
      <c r="T6070" s="33">
        <v>1.0176220702015186</v>
      </c>
      <c r="U6070" s="27"/>
      <c r="V6070" s="27"/>
      <c r="W6070" s="27"/>
      <c r="X6070" s="27"/>
      <c r="Y6070" s="27"/>
      <c r="Z6070" s="27">
        <v>1</v>
      </c>
    </row>
    <row r="6071" spans="1:26">
      <c r="A6071" s="27">
        <v>1959</v>
      </c>
      <c r="B6071" t="s">
        <v>10</v>
      </c>
      <c r="C6071" s="27"/>
      <c r="D6071" s="27"/>
      <c r="E6071" s="27"/>
      <c r="F6071" s="27">
        <v>0</v>
      </c>
      <c r="G6071" s="27">
        <v>1</v>
      </c>
      <c r="H6071" s="27">
        <v>1</v>
      </c>
      <c r="I6071" s="27">
        <v>0</v>
      </c>
      <c r="J6071" s="27">
        <v>0</v>
      </c>
      <c r="K6071" s="27">
        <v>5</v>
      </c>
      <c r="L6071" s="27">
        <v>1</v>
      </c>
      <c r="M6071" s="27">
        <v>0</v>
      </c>
      <c r="N6071" s="27">
        <v>0</v>
      </c>
      <c r="O6071" s="27">
        <v>0</v>
      </c>
      <c r="P6071" s="27"/>
      <c r="Q6071" s="27"/>
      <c r="R6071" s="27">
        <v>0</v>
      </c>
      <c r="S6071" s="27">
        <v>1</v>
      </c>
      <c r="T6071" s="33">
        <v>1.0157995537348996</v>
      </c>
      <c r="U6071" s="27"/>
      <c r="V6071" s="27"/>
      <c r="W6071" s="27"/>
      <c r="X6071" s="27"/>
      <c r="Y6071" s="27"/>
      <c r="Z6071" s="27">
        <v>1</v>
      </c>
    </row>
    <row r="6072" spans="1:26">
      <c r="A6072" s="27">
        <v>1960</v>
      </c>
      <c r="B6072" t="s">
        <v>10</v>
      </c>
      <c r="C6072" s="27"/>
      <c r="D6072" s="27"/>
      <c r="E6072" s="27"/>
      <c r="F6072" s="27">
        <v>0</v>
      </c>
      <c r="G6072" s="27">
        <v>1</v>
      </c>
      <c r="H6072" s="27">
        <v>1</v>
      </c>
      <c r="I6072" s="27">
        <v>0</v>
      </c>
      <c r="J6072" s="27">
        <v>0</v>
      </c>
      <c r="K6072" s="27">
        <v>5</v>
      </c>
      <c r="L6072" s="27">
        <v>1</v>
      </c>
      <c r="M6072" s="27">
        <v>0</v>
      </c>
      <c r="N6072" s="27">
        <v>0</v>
      </c>
      <c r="O6072" s="27">
        <v>0</v>
      </c>
      <c r="P6072" s="27"/>
      <c r="Q6072" s="27"/>
      <c r="R6072" s="27">
        <v>0</v>
      </c>
      <c r="S6072" s="27">
        <v>1</v>
      </c>
      <c r="T6072" s="33">
        <v>0.99364431383616725</v>
      </c>
      <c r="U6072" s="27"/>
      <c r="V6072" s="27"/>
      <c r="W6072" s="27"/>
      <c r="X6072" s="27"/>
      <c r="Y6072" s="27"/>
      <c r="Z6072" s="27">
        <v>1</v>
      </c>
    </row>
    <row r="6073" spans="1:26">
      <c r="A6073" s="27">
        <v>1961</v>
      </c>
      <c r="B6073" t="s">
        <v>10</v>
      </c>
      <c r="C6073" s="27"/>
      <c r="D6073" s="27"/>
      <c r="E6073" s="27"/>
      <c r="F6073" s="27">
        <v>0</v>
      </c>
      <c r="G6073" s="27">
        <v>1</v>
      </c>
      <c r="H6073" s="27">
        <v>1</v>
      </c>
      <c r="I6073" s="27">
        <v>0</v>
      </c>
      <c r="J6073" s="27">
        <v>0</v>
      </c>
      <c r="K6073" s="27">
        <v>5</v>
      </c>
      <c r="L6073" s="27">
        <v>1</v>
      </c>
      <c r="M6073" s="27">
        <v>0</v>
      </c>
      <c r="N6073" s="27">
        <v>0</v>
      </c>
      <c r="O6073" s="27">
        <v>0</v>
      </c>
      <c r="P6073" s="27"/>
      <c r="Q6073" s="27"/>
      <c r="R6073" s="27">
        <v>0</v>
      </c>
      <c r="S6073" s="27">
        <v>1</v>
      </c>
      <c r="T6073" s="33">
        <v>0.97346733996739376</v>
      </c>
      <c r="U6073" s="27"/>
      <c r="V6073" s="27"/>
      <c r="W6073" s="27"/>
      <c r="X6073" s="27"/>
      <c r="Y6073" s="27"/>
      <c r="Z6073" s="27">
        <v>1</v>
      </c>
    </row>
    <row r="6074" spans="1:26">
      <c r="A6074" s="27">
        <v>1962</v>
      </c>
      <c r="B6074" t="s">
        <v>10</v>
      </c>
      <c r="C6074" s="27"/>
      <c r="D6074" s="27"/>
      <c r="E6074" s="27"/>
      <c r="F6074" s="27">
        <v>0</v>
      </c>
      <c r="G6074" s="27">
        <v>1</v>
      </c>
      <c r="H6074" s="27">
        <v>1</v>
      </c>
      <c r="I6074" s="27">
        <v>0</v>
      </c>
      <c r="J6074" s="27">
        <v>0</v>
      </c>
      <c r="K6074" s="27">
        <v>5</v>
      </c>
      <c r="L6074" s="27">
        <v>1</v>
      </c>
      <c r="M6074" s="27">
        <v>0</v>
      </c>
      <c r="N6074" s="27">
        <v>0</v>
      </c>
      <c r="O6074" s="27">
        <v>0</v>
      </c>
      <c r="P6074" s="27"/>
      <c r="Q6074" s="27"/>
      <c r="R6074" s="27">
        <v>0</v>
      </c>
      <c r="S6074" s="27">
        <v>1</v>
      </c>
      <c r="T6074" s="33">
        <v>0.97699079984331827</v>
      </c>
      <c r="U6074" s="27"/>
      <c r="V6074" s="27"/>
      <c r="W6074" s="27"/>
      <c r="X6074" s="27"/>
      <c r="Y6074" s="27"/>
      <c r="Z6074" s="27">
        <v>1</v>
      </c>
    </row>
    <row r="6075" spans="1:26">
      <c r="A6075" s="27">
        <v>1963</v>
      </c>
      <c r="B6075" t="s">
        <v>10</v>
      </c>
      <c r="C6075" s="27"/>
      <c r="D6075" s="27"/>
      <c r="E6075" s="27"/>
      <c r="F6075" s="27">
        <v>0</v>
      </c>
      <c r="G6075" s="27">
        <v>1</v>
      </c>
      <c r="H6075" s="27">
        <v>1</v>
      </c>
      <c r="I6075" s="27">
        <v>0</v>
      </c>
      <c r="J6075" s="27">
        <v>0</v>
      </c>
      <c r="K6075" s="27">
        <v>5</v>
      </c>
      <c r="L6075" s="27">
        <v>1</v>
      </c>
      <c r="M6075" s="27">
        <v>0</v>
      </c>
      <c r="N6075" s="27">
        <v>0</v>
      </c>
      <c r="O6075" s="27">
        <v>0</v>
      </c>
      <c r="P6075" s="27"/>
      <c r="Q6075" s="27"/>
      <c r="R6075" s="27">
        <v>0</v>
      </c>
      <c r="S6075" s="27">
        <v>1</v>
      </c>
      <c r="T6075" s="33">
        <v>0.98866747285419376</v>
      </c>
      <c r="U6075" s="27"/>
      <c r="V6075" s="27"/>
      <c r="W6075" s="27"/>
      <c r="X6075" s="27"/>
      <c r="Y6075" s="27"/>
      <c r="Z6075" s="27">
        <v>1</v>
      </c>
    </row>
    <row r="6076" spans="1:26">
      <c r="A6076" s="27">
        <v>1964</v>
      </c>
      <c r="B6076" t="s">
        <v>10</v>
      </c>
      <c r="C6076" s="27"/>
      <c r="D6076" s="27"/>
      <c r="E6076" s="27"/>
      <c r="F6076" s="27">
        <v>0</v>
      </c>
      <c r="G6076" s="27">
        <v>1</v>
      </c>
      <c r="H6076" s="27">
        <v>1</v>
      </c>
      <c r="I6076" s="27">
        <v>0</v>
      </c>
      <c r="J6076" s="27">
        <v>0</v>
      </c>
      <c r="K6076" s="27">
        <v>5</v>
      </c>
      <c r="L6076" s="27">
        <v>1</v>
      </c>
      <c r="M6076" s="27">
        <v>0</v>
      </c>
      <c r="N6076" s="27">
        <v>0</v>
      </c>
      <c r="O6076" s="27">
        <v>0</v>
      </c>
      <c r="P6076" s="27"/>
      <c r="Q6076" s="27"/>
      <c r="R6076" s="27">
        <v>0</v>
      </c>
      <c r="S6076" s="27">
        <v>1</v>
      </c>
      <c r="T6076" s="33">
        <v>1.0337554660061781</v>
      </c>
      <c r="U6076" s="27"/>
      <c r="V6076" s="27"/>
      <c r="W6076" s="27"/>
      <c r="X6076" s="27"/>
      <c r="Y6076" s="27"/>
      <c r="Z6076" s="27">
        <v>1</v>
      </c>
    </row>
    <row r="6077" spans="1:26">
      <c r="A6077" s="27">
        <v>1965</v>
      </c>
      <c r="B6077" t="s">
        <v>10</v>
      </c>
      <c r="C6077" s="27"/>
      <c r="D6077" s="27"/>
      <c r="E6077" s="27"/>
      <c r="F6077" s="27">
        <v>0</v>
      </c>
      <c r="G6077" s="27">
        <v>1</v>
      </c>
      <c r="H6077" s="27">
        <v>1</v>
      </c>
      <c r="I6077" s="27">
        <v>0</v>
      </c>
      <c r="J6077" s="27">
        <v>0</v>
      </c>
      <c r="K6077" s="27">
        <v>5</v>
      </c>
      <c r="L6077" s="27">
        <v>1</v>
      </c>
      <c r="M6077" s="27">
        <v>0</v>
      </c>
      <c r="N6077" s="27">
        <v>0</v>
      </c>
      <c r="O6077" s="27">
        <v>0</v>
      </c>
      <c r="P6077" s="27"/>
      <c r="Q6077" s="27"/>
      <c r="R6077" s="27">
        <v>0</v>
      </c>
      <c r="S6077" s="27">
        <v>1</v>
      </c>
      <c r="T6077" s="33">
        <v>1.0227515959565798</v>
      </c>
      <c r="U6077" s="27"/>
      <c r="V6077" s="27"/>
      <c r="W6077" s="27"/>
      <c r="X6077" s="27"/>
      <c r="Y6077" s="27"/>
      <c r="Z6077" s="27">
        <v>1</v>
      </c>
    </row>
    <row r="6078" spans="1:26">
      <c r="A6078" s="27">
        <v>1966</v>
      </c>
      <c r="B6078" t="s">
        <v>10</v>
      </c>
      <c r="C6078" s="27"/>
      <c r="D6078" s="27"/>
      <c r="E6078" s="27"/>
      <c r="F6078" s="27">
        <v>0</v>
      </c>
      <c r="G6078" s="27">
        <v>1</v>
      </c>
      <c r="H6078" s="27">
        <v>1</v>
      </c>
      <c r="I6078" s="27">
        <v>0</v>
      </c>
      <c r="J6078" s="27">
        <v>0</v>
      </c>
      <c r="K6078" s="27">
        <v>5</v>
      </c>
      <c r="L6078" s="27">
        <v>1</v>
      </c>
      <c r="M6078" s="27">
        <v>0</v>
      </c>
      <c r="N6078" s="27">
        <v>0</v>
      </c>
      <c r="O6078" s="27">
        <v>0</v>
      </c>
      <c r="P6078" s="27"/>
      <c r="Q6078" s="27"/>
      <c r="R6078" s="27">
        <v>0</v>
      </c>
      <c r="S6078" s="27">
        <v>1</v>
      </c>
      <c r="T6078" s="33">
        <v>1.060453919000093</v>
      </c>
      <c r="U6078" s="27"/>
      <c r="V6078" s="27"/>
      <c r="W6078" s="27"/>
      <c r="X6078" s="27"/>
      <c r="Y6078" s="27"/>
      <c r="Z6078" s="27">
        <v>1</v>
      </c>
    </row>
    <row r="6079" spans="1:26">
      <c r="A6079" s="27">
        <v>1967</v>
      </c>
      <c r="B6079" t="s">
        <v>10</v>
      </c>
      <c r="C6079" s="27"/>
      <c r="D6079" s="27"/>
      <c r="E6079" s="27"/>
      <c r="F6079" s="27">
        <v>0</v>
      </c>
      <c r="G6079" s="27">
        <v>1</v>
      </c>
      <c r="H6079" s="27">
        <v>1</v>
      </c>
      <c r="I6079" s="27">
        <v>0</v>
      </c>
      <c r="J6079" s="27">
        <v>0</v>
      </c>
      <c r="K6079" s="27">
        <v>5</v>
      </c>
      <c r="L6079" s="27">
        <v>1</v>
      </c>
      <c r="M6079" s="27">
        <v>0</v>
      </c>
      <c r="N6079" s="27">
        <v>0</v>
      </c>
      <c r="O6079" s="27">
        <v>0</v>
      </c>
      <c r="P6079" s="27"/>
      <c r="Q6079" s="27"/>
      <c r="R6079" s="27">
        <v>0</v>
      </c>
      <c r="S6079" s="27">
        <v>1</v>
      </c>
      <c r="T6079" s="33">
        <v>1.0100991944882907</v>
      </c>
      <c r="U6079" s="27"/>
      <c r="V6079" s="27"/>
      <c r="W6079" s="27"/>
      <c r="X6079" s="27"/>
      <c r="Y6079" s="27"/>
      <c r="Z6079" s="27">
        <v>1</v>
      </c>
    </row>
    <row r="6080" spans="1:26">
      <c r="A6080" s="27">
        <v>1968</v>
      </c>
      <c r="B6080" t="s">
        <v>10</v>
      </c>
      <c r="C6080" s="27"/>
      <c r="D6080" s="27"/>
      <c r="E6080" s="27"/>
      <c r="F6080" s="27">
        <v>0</v>
      </c>
      <c r="G6080" s="27">
        <v>1</v>
      </c>
      <c r="H6080" s="27">
        <v>1</v>
      </c>
      <c r="I6080" s="27">
        <v>0</v>
      </c>
      <c r="J6080" s="27">
        <v>0</v>
      </c>
      <c r="K6080" s="27">
        <v>5</v>
      </c>
      <c r="L6080" s="27">
        <v>1</v>
      </c>
      <c r="M6080" s="27">
        <v>0</v>
      </c>
      <c r="N6080" s="27">
        <v>0</v>
      </c>
      <c r="O6080" s="27">
        <v>0</v>
      </c>
      <c r="P6080" s="27"/>
      <c r="Q6080" s="27"/>
      <c r="R6080" s="27">
        <v>0</v>
      </c>
      <c r="S6080" s="27">
        <v>1</v>
      </c>
      <c r="T6080" s="33">
        <v>0.99765870157012104</v>
      </c>
      <c r="U6080" s="27"/>
      <c r="V6080" s="27"/>
      <c r="W6080" s="27"/>
      <c r="X6080" s="27"/>
      <c r="Y6080" s="27"/>
      <c r="Z6080" s="27">
        <v>1</v>
      </c>
    </row>
    <row r="6081" spans="1:26">
      <c r="A6081" s="27">
        <v>1969</v>
      </c>
      <c r="B6081" t="s">
        <v>10</v>
      </c>
      <c r="C6081" s="27"/>
      <c r="D6081" s="27"/>
      <c r="E6081" s="27"/>
      <c r="F6081" s="27">
        <v>0</v>
      </c>
      <c r="G6081" s="27">
        <v>1</v>
      </c>
      <c r="H6081" s="27">
        <v>1</v>
      </c>
      <c r="I6081" s="27">
        <v>0</v>
      </c>
      <c r="J6081" s="27">
        <v>0</v>
      </c>
      <c r="K6081" s="27">
        <v>5</v>
      </c>
      <c r="L6081" s="27">
        <v>1</v>
      </c>
      <c r="M6081" s="27">
        <v>0</v>
      </c>
      <c r="N6081" s="27">
        <v>0</v>
      </c>
      <c r="O6081" s="27">
        <v>0</v>
      </c>
      <c r="P6081" s="27"/>
      <c r="Q6081" s="27"/>
      <c r="R6081" s="27">
        <v>0</v>
      </c>
      <c r="S6081" s="27">
        <v>1</v>
      </c>
      <c r="T6081" s="33">
        <v>1.0058077459461789</v>
      </c>
      <c r="U6081" s="27"/>
      <c r="V6081" s="27"/>
      <c r="W6081" s="27"/>
      <c r="X6081" s="27"/>
      <c r="Y6081" s="27"/>
      <c r="Z6081" s="27">
        <v>1</v>
      </c>
    </row>
    <row r="6082" spans="1:26">
      <c r="A6082" s="27">
        <v>1970</v>
      </c>
      <c r="B6082" t="s">
        <v>10</v>
      </c>
      <c r="C6082" s="27"/>
      <c r="D6082" s="27"/>
      <c r="E6082" s="27"/>
      <c r="F6082" s="27">
        <v>0</v>
      </c>
      <c r="G6082" s="27">
        <v>1</v>
      </c>
      <c r="H6082" s="27">
        <v>1</v>
      </c>
      <c r="I6082" s="27">
        <v>0</v>
      </c>
      <c r="J6082" s="27">
        <v>0</v>
      </c>
      <c r="K6082" s="27">
        <v>5</v>
      </c>
      <c r="L6082" s="27">
        <v>1</v>
      </c>
      <c r="M6082" s="27">
        <v>0</v>
      </c>
      <c r="N6082" s="27">
        <v>0</v>
      </c>
      <c r="O6082" s="27">
        <v>0</v>
      </c>
      <c r="P6082" s="27"/>
      <c r="Q6082" s="27"/>
      <c r="R6082" s="27">
        <v>0</v>
      </c>
      <c r="S6082" s="27">
        <v>1</v>
      </c>
      <c r="T6082" s="33">
        <v>1</v>
      </c>
      <c r="U6082" s="27">
        <v>0</v>
      </c>
      <c r="V6082" s="27">
        <v>243748000</v>
      </c>
      <c r="W6082" s="27">
        <v>0</v>
      </c>
      <c r="X6082" s="27"/>
      <c r="Y6082" s="27">
        <v>0</v>
      </c>
      <c r="Z6082" s="27">
        <v>1</v>
      </c>
    </row>
    <row r="6083" spans="1:26">
      <c r="A6083" s="27">
        <v>1971</v>
      </c>
      <c r="B6083" t="s">
        <v>10</v>
      </c>
      <c r="C6083" s="27"/>
      <c r="D6083" s="27"/>
      <c r="E6083" s="27"/>
      <c r="F6083" s="27">
        <v>0</v>
      </c>
      <c r="G6083" s="27">
        <v>1</v>
      </c>
      <c r="H6083" s="27">
        <v>1</v>
      </c>
      <c r="I6083" s="27">
        <v>0</v>
      </c>
      <c r="J6083" s="27">
        <v>0</v>
      </c>
      <c r="K6083" s="27">
        <v>5</v>
      </c>
      <c r="L6083" s="27">
        <v>1</v>
      </c>
      <c r="M6083" s="27">
        <v>0</v>
      </c>
      <c r="N6083" s="27">
        <v>0</v>
      </c>
      <c r="O6083" s="27">
        <v>0</v>
      </c>
      <c r="P6083" s="27"/>
      <c r="Q6083" s="27"/>
      <c r="R6083" s="27">
        <v>0</v>
      </c>
      <c r="S6083" s="27">
        <v>1</v>
      </c>
      <c r="T6083" s="33">
        <v>0.92761372871024128</v>
      </c>
      <c r="U6083" s="27">
        <v>72464000</v>
      </c>
      <c r="V6083" s="27">
        <v>276947000</v>
      </c>
      <c r="W6083" s="27">
        <v>0</v>
      </c>
      <c r="X6083" s="27"/>
      <c r="Y6083" s="27">
        <v>0</v>
      </c>
      <c r="Z6083" s="27">
        <v>1</v>
      </c>
    </row>
    <row r="6084" spans="1:26">
      <c r="A6084" s="27">
        <v>1972</v>
      </c>
      <c r="B6084" t="s">
        <v>10</v>
      </c>
      <c r="C6084" s="27"/>
      <c r="D6084" s="27"/>
      <c r="E6084" s="27"/>
      <c r="F6084" s="27">
        <v>0</v>
      </c>
      <c r="G6084" s="27">
        <v>1</v>
      </c>
      <c r="H6084" s="27">
        <v>1</v>
      </c>
      <c r="I6084" s="27">
        <v>0</v>
      </c>
      <c r="J6084" s="27">
        <v>0</v>
      </c>
      <c r="K6084" s="27">
        <v>5</v>
      </c>
      <c r="L6084" s="27">
        <v>1</v>
      </c>
      <c r="M6084" s="27">
        <v>0</v>
      </c>
      <c r="N6084" s="27">
        <v>0</v>
      </c>
      <c r="O6084" s="27">
        <v>0</v>
      </c>
      <c r="P6084" s="27"/>
      <c r="Q6084" s="27"/>
      <c r="R6084" s="27">
        <v>0</v>
      </c>
      <c r="S6084" s="27">
        <v>1</v>
      </c>
      <c r="T6084" s="33">
        <v>0.92122545142259926</v>
      </c>
      <c r="U6084" s="27">
        <v>90656000</v>
      </c>
      <c r="V6084" s="27">
        <v>316483000</v>
      </c>
      <c r="W6084" s="27">
        <v>0</v>
      </c>
      <c r="X6084" s="27"/>
      <c r="Y6084" s="27">
        <v>0</v>
      </c>
      <c r="Z6084" s="27">
        <v>1</v>
      </c>
    </row>
    <row r="6085" spans="1:26">
      <c r="A6085" s="27">
        <v>1973</v>
      </c>
      <c r="B6085" t="s">
        <v>10</v>
      </c>
      <c r="C6085" s="27"/>
      <c r="D6085" s="27"/>
      <c r="E6085" s="27"/>
      <c r="F6085" s="27">
        <v>0</v>
      </c>
      <c r="G6085" s="27">
        <v>1</v>
      </c>
      <c r="H6085" s="27">
        <v>1</v>
      </c>
      <c r="I6085" s="27">
        <v>0</v>
      </c>
      <c r="J6085" s="27">
        <v>0</v>
      </c>
      <c r="K6085" s="27">
        <v>5</v>
      </c>
      <c r="L6085" s="27">
        <v>1</v>
      </c>
      <c r="M6085" s="27">
        <v>0</v>
      </c>
      <c r="N6085" s="27">
        <v>0</v>
      </c>
      <c r="O6085" s="27">
        <v>0</v>
      </c>
      <c r="P6085" s="27"/>
      <c r="Q6085" s="27"/>
      <c r="R6085" s="27">
        <v>0</v>
      </c>
      <c r="S6085" s="27">
        <v>1</v>
      </c>
      <c r="T6085" s="33">
        <v>1.2798279189511945</v>
      </c>
      <c r="U6085" s="27">
        <v>26239000</v>
      </c>
      <c r="V6085" s="27">
        <v>351663000</v>
      </c>
      <c r="W6085" s="27">
        <v>0</v>
      </c>
      <c r="X6085" s="27"/>
      <c r="Y6085" s="27">
        <v>0</v>
      </c>
      <c r="Z6085" s="27">
        <v>1</v>
      </c>
    </row>
    <row r="6086" spans="1:26">
      <c r="A6086" s="27">
        <v>1974</v>
      </c>
      <c r="B6086" t="s">
        <v>10</v>
      </c>
      <c r="C6086" s="27"/>
      <c r="D6086" s="27"/>
      <c r="E6086" s="27"/>
      <c r="F6086" s="27">
        <v>0</v>
      </c>
      <c r="G6086" s="27">
        <v>1</v>
      </c>
      <c r="H6086" s="27">
        <v>1</v>
      </c>
      <c r="I6086" s="27">
        <v>0</v>
      </c>
      <c r="J6086" s="27">
        <v>0</v>
      </c>
      <c r="K6086" s="27">
        <v>5</v>
      </c>
      <c r="L6086" s="27">
        <v>1</v>
      </c>
      <c r="M6086" s="27">
        <v>0</v>
      </c>
      <c r="N6086" s="27">
        <v>0</v>
      </c>
      <c r="O6086" s="27">
        <v>0</v>
      </c>
      <c r="P6086" s="27"/>
      <c r="Q6086" s="27"/>
      <c r="R6086" s="27">
        <v>0</v>
      </c>
      <c r="S6086" s="27">
        <v>1</v>
      </c>
      <c r="T6086" s="33">
        <v>1.2793035310212315</v>
      </c>
      <c r="U6086" s="27">
        <v>170192000</v>
      </c>
      <c r="V6086" s="27">
        <v>424592000</v>
      </c>
      <c r="W6086" s="27">
        <v>0</v>
      </c>
      <c r="X6086" s="27"/>
      <c r="Y6086" s="27">
        <v>0</v>
      </c>
      <c r="Z6086" s="27">
        <v>1</v>
      </c>
    </row>
    <row r="6087" spans="1:26">
      <c r="A6087" s="27">
        <v>1975</v>
      </c>
      <c r="B6087" t="s">
        <v>10</v>
      </c>
      <c r="C6087" s="27"/>
      <c r="D6087" s="27"/>
      <c r="E6087" s="27"/>
      <c r="F6087" s="27">
        <v>0</v>
      </c>
      <c r="G6087" s="27">
        <v>1</v>
      </c>
      <c r="H6087" s="27">
        <v>1</v>
      </c>
      <c r="I6087" s="27">
        <v>0</v>
      </c>
      <c r="J6087" s="27">
        <v>0</v>
      </c>
      <c r="K6087" s="27">
        <v>5</v>
      </c>
      <c r="L6087" s="27">
        <v>1</v>
      </c>
      <c r="M6087" s="27">
        <v>0</v>
      </c>
      <c r="N6087" s="27">
        <v>0</v>
      </c>
      <c r="O6087" s="27">
        <v>0</v>
      </c>
      <c r="P6087" s="27"/>
      <c r="Q6087" s="27"/>
      <c r="R6087" s="27">
        <v>0</v>
      </c>
      <c r="S6087" s="27">
        <v>1</v>
      </c>
      <c r="T6087" s="33">
        <v>0.94696688960437181</v>
      </c>
      <c r="U6087" s="27">
        <v>181693000</v>
      </c>
      <c r="V6087" s="27">
        <v>559144000</v>
      </c>
      <c r="W6087" s="27">
        <v>0</v>
      </c>
      <c r="X6087" s="27"/>
      <c r="Y6087" s="27">
        <v>0</v>
      </c>
      <c r="Z6087" s="27">
        <v>1</v>
      </c>
    </row>
    <row r="6088" spans="1:26">
      <c r="A6088" s="27">
        <v>1976</v>
      </c>
      <c r="B6088" t="s">
        <v>10</v>
      </c>
      <c r="C6088" s="27"/>
      <c r="D6088" s="27"/>
      <c r="E6088" s="27"/>
      <c r="F6088" s="27">
        <v>0</v>
      </c>
      <c r="G6088" s="27">
        <v>1</v>
      </c>
      <c r="H6088" s="27">
        <v>1</v>
      </c>
      <c r="I6088" s="27">
        <v>0</v>
      </c>
      <c r="J6088" s="27">
        <v>0</v>
      </c>
      <c r="K6088" s="27">
        <v>5</v>
      </c>
      <c r="L6088" s="27">
        <v>1</v>
      </c>
      <c r="M6088" s="27">
        <v>0</v>
      </c>
      <c r="N6088" s="27">
        <v>0</v>
      </c>
      <c r="O6088" s="27">
        <v>0</v>
      </c>
      <c r="P6088" s="27"/>
      <c r="Q6088" s="27"/>
      <c r="R6088" s="27">
        <v>0</v>
      </c>
      <c r="S6088" s="27">
        <v>1</v>
      </c>
      <c r="T6088" s="33">
        <v>1.0219497573337515</v>
      </c>
      <c r="U6088" s="27">
        <v>370005000</v>
      </c>
      <c r="V6088" s="27">
        <v>655135000</v>
      </c>
      <c r="W6088" s="27">
        <v>0</v>
      </c>
      <c r="X6088" s="27"/>
      <c r="Y6088" s="27">
        <v>0</v>
      </c>
      <c r="Z6088" s="27">
        <v>1</v>
      </c>
    </row>
    <row r="6089" spans="1:26">
      <c r="A6089" s="27">
        <v>1977</v>
      </c>
      <c r="B6089" t="s">
        <v>10</v>
      </c>
      <c r="C6089" s="27"/>
      <c r="D6089" s="27"/>
      <c r="E6089" s="27"/>
      <c r="F6089" s="27">
        <v>0</v>
      </c>
      <c r="G6089" s="27">
        <v>1</v>
      </c>
      <c r="H6089" s="27">
        <v>1</v>
      </c>
      <c r="I6089" s="27">
        <v>0</v>
      </c>
      <c r="J6089" s="27">
        <v>0</v>
      </c>
      <c r="K6089" s="27">
        <v>5</v>
      </c>
      <c r="L6089" s="27">
        <v>1</v>
      </c>
      <c r="M6089" s="27">
        <v>0</v>
      </c>
      <c r="N6089" s="27">
        <v>0</v>
      </c>
      <c r="O6089" s="27">
        <v>0</v>
      </c>
      <c r="P6089" s="27"/>
      <c r="Q6089" s="27"/>
      <c r="R6089" s="27">
        <v>0</v>
      </c>
      <c r="S6089" s="27">
        <v>1</v>
      </c>
      <c r="T6089" s="33">
        <v>1.0409624303569636</v>
      </c>
      <c r="U6089" s="27">
        <v>257694000</v>
      </c>
      <c r="V6089" s="27">
        <v>758149000</v>
      </c>
      <c r="W6089" s="27">
        <v>0</v>
      </c>
      <c r="X6089" s="27"/>
      <c r="Y6089" s="27">
        <v>0</v>
      </c>
      <c r="Z6089" s="27">
        <v>1</v>
      </c>
    </row>
    <row r="6090" spans="1:26">
      <c r="A6090" s="27">
        <v>1978</v>
      </c>
      <c r="B6090" t="s">
        <v>10</v>
      </c>
      <c r="C6090" s="27"/>
      <c r="D6090" s="27"/>
      <c r="E6090" s="27"/>
      <c r="F6090" s="27">
        <v>0</v>
      </c>
      <c r="G6090" s="27">
        <v>1</v>
      </c>
      <c r="H6090" s="27">
        <v>1</v>
      </c>
      <c r="I6090" s="27">
        <v>0</v>
      </c>
      <c r="J6090" s="27">
        <v>0</v>
      </c>
      <c r="K6090" s="27">
        <v>5</v>
      </c>
      <c r="L6090" s="27">
        <v>1</v>
      </c>
      <c r="M6090" s="27">
        <v>0</v>
      </c>
      <c r="N6090" s="27">
        <v>0</v>
      </c>
      <c r="O6090" s="27">
        <v>0</v>
      </c>
      <c r="P6090" s="27"/>
      <c r="Q6090" s="27"/>
      <c r="R6090" s="27">
        <v>0</v>
      </c>
      <c r="S6090" s="27">
        <v>1</v>
      </c>
      <c r="T6090" s="33">
        <v>0.91734575384516981</v>
      </c>
      <c r="U6090" s="27">
        <v>237800000</v>
      </c>
      <c r="V6090" s="27">
        <v>897584000</v>
      </c>
      <c r="W6090" s="27">
        <v>0</v>
      </c>
      <c r="X6090" s="27"/>
      <c r="Y6090" s="27">
        <v>0</v>
      </c>
      <c r="Z6090" s="27">
        <v>1</v>
      </c>
    </row>
    <row r="6091" spans="1:26">
      <c r="A6091" s="27">
        <v>1979</v>
      </c>
      <c r="B6091" t="s">
        <v>10</v>
      </c>
      <c r="C6091" s="27"/>
      <c r="D6091" s="27"/>
      <c r="E6091" s="27"/>
      <c r="F6091" s="27">
        <v>0</v>
      </c>
      <c r="G6091" s="27">
        <v>1</v>
      </c>
      <c r="H6091" s="27">
        <v>1</v>
      </c>
      <c r="I6091" s="27">
        <v>0</v>
      </c>
      <c r="J6091" s="27">
        <v>0</v>
      </c>
      <c r="K6091" s="27">
        <v>5</v>
      </c>
      <c r="L6091" s="27">
        <v>1</v>
      </c>
      <c r="M6091" s="27">
        <v>0</v>
      </c>
      <c r="N6091" s="27">
        <v>0</v>
      </c>
      <c r="O6091" s="27">
        <v>0</v>
      </c>
      <c r="P6091" s="27"/>
      <c r="Q6091" s="27"/>
      <c r="R6091" s="27">
        <v>0</v>
      </c>
      <c r="S6091" s="27">
        <v>1</v>
      </c>
      <c r="T6091" s="33">
        <v>0.9810294585578897</v>
      </c>
      <c r="U6091" s="27">
        <v>455685000</v>
      </c>
      <c r="V6091" s="27">
        <v>1142982000</v>
      </c>
      <c r="W6091" s="27">
        <v>0</v>
      </c>
      <c r="X6091" s="27"/>
      <c r="Y6091" s="27">
        <v>0</v>
      </c>
      <c r="Z6091" s="27">
        <v>1</v>
      </c>
    </row>
    <row r="6092" spans="1:26">
      <c r="A6092" s="27">
        <v>1980</v>
      </c>
      <c r="B6092" t="s">
        <v>10</v>
      </c>
      <c r="C6092" s="27"/>
      <c r="D6092" s="27"/>
      <c r="E6092" s="27"/>
      <c r="F6092" s="27">
        <v>0</v>
      </c>
      <c r="G6092" s="27">
        <v>1</v>
      </c>
      <c r="H6092" s="27">
        <v>1</v>
      </c>
      <c r="I6092" s="27">
        <v>0</v>
      </c>
      <c r="J6092" s="27">
        <v>0</v>
      </c>
      <c r="K6092" s="27">
        <v>5</v>
      </c>
      <c r="L6092" s="27">
        <v>1</v>
      </c>
      <c r="M6092" s="27">
        <v>0</v>
      </c>
      <c r="N6092" s="27">
        <v>0</v>
      </c>
      <c r="O6092" s="27">
        <v>0</v>
      </c>
      <c r="P6092" s="27">
        <v>0</v>
      </c>
      <c r="Q6092" s="27"/>
      <c r="R6092" s="27">
        <v>0</v>
      </c>
      <c r="S6092" s="27">
        <v>1</v>
      </c>
      <c r="T6092" s="33">
        <v>0.94044734443210454</v>
      </c>
      <c r="U6092" s="27">
        <v>760300000</v>
      </c>
      <c r="V6092" s="27">
        <v>1358834000</v>
      </c>
      <c r="W6092" s="27">
        <v>0</v>
      </c>
      <c r="X6092" s="27"/>
      <c r="Y6092" s="27">
        <v>0</v>
      </c>
      <c r="Z6092" s="27">
        <v>1</v>
      </c>
    </row>
    <row r="6093" spans="1:26">
      <c r="A6093" s="27">
        <v>1981</v>
      </c>
      <c r="B6093" t="s">
        <v>10</v>
      </c>
      <c r="C6093" s="27"/>
      <c r="D6093" s="27"/>
      <c r="E6093" s="27"/>
      <c r="F6093" s="27">
        <v>0</v>
      </c>
      <c r="G6093" s="27">
        <v>1</v>
      </c>
      <c r="H6093" s="27">
        <v>1</v>
      </c>
      <c r="I6093" s="27">
        <v>0</v>
      </c>
      <c r="J6093" s="27">
        <v>0</v>
      </c>
      <c r="K6093" s="27">
        <v>5</v>
      </c>
      <c r="L6093" s="27">
        <v>1</v>
      </c>
      <c r="M6093" s="27">
        <v>0</v>
      </c>
      <c r="N6093" s="27">
        <v>0</v>
      </c>
      <c r="O6093" s="27">
        <v>0</v>
      </c>
      <c r="P6093" s="27">
        <v>0</v>
      </c>
      <c r="Q6093" s="27"/>
      <c r="R6093" s="27">
        <v>0</v>
      </c>
      <c r="S6093" s="27">
        <v>1</v>
      </c>
      <c r="T6093" s="33">
        <v>0.83355014400471705</v>
      </c>
      <c r="U6093" s="27">
        <v>1251800000</v>
      </c>
      <c r="V6093" s="27">
        <v>1482451000</v>
      </c>
      <c r="W6093" s="27">
        <v>0</v>
      </c>
      <c r="X6093" s="27"/>
      <c r="Y6093" s="27">
        <v>0</v>
      </c>
      <c r="Z6093" s="27">
        <v>1</v>
      </c>
    </row>
    <row r="6094" spans="1:26">
      <c r="A6094" s="27">
        <v>1982</v>
      </c>
      <c r="B6094" t="s">
        <v>10</v>
      </c>
      <c r="C6094" s="27"/>
      <c r="D6094" s="27"/>
      <c r="E6094" s="27"/>
      <c r="F6094" s="27">
        <v>0</v>
      </c>
      <c r="G6094" s="27">
        <v>1</v>
      </c>
      <c r="H6094" s="27">
        <v>1</v>
      </c>
      <c r="I6094" s="27">
        <v>0</v>
      </c>
      <c r="J6094" s="27">
        <v>0</v>
      </c>
      <c r="K6094" s="27">
        <v>5</v>
      </c>
      <c r="L6094" s="27">
        <v>1</v>
      </c>
      <c r="M6094" s="27">
        <v>0</v>
      </c>
      <c r="N6094" s="27">
        <v>0</v>
      </c>
      <c r="O6094" s="27">
        <v>0</v>
      </c>
      <c r="P6094" s="27">
        <v>0</v>
      </c>
      <c r="Q6094" s="27"/>
      <c r="R6094" s="27">
        <v>0</v>
      </c>
      <c r="S6094" s="27">
        <v>1</v>
      </c>
      <c r="T6094" s="33">
        <v>0.78443295677873848</v>
      </c>
      <c r="U6094" s="27">
        <v>1754300000</v>
      </c>
      <c r="V6094" s="27">
        <v>1683522000</v>
      </c>
      <c r="W6094" s="27">
        <v>0</v>
      </c>
      <c r="X6094" s="27"/>
      <c r="Y6094" s="27">
        <v>0</v>
      </c>
      <c r="Z6094" s="27">
        <v>1</v>
      </c>
    </row>
    <row r="6095" spans="1:26">
      <c r="A6095" s="27">
        <v>1983</v>
      </c>
      <c r="B6095" t="s">
        <v>10</v>
      </c>
      <c r="C6095" s="27"/>
      <c r="D6095" s="27"/>
      <c r="E6095" s="27"/>
      <c r="F6095" s="27">
        <v>0</v>
      </c>
      <c r="G6095" s="27">
        <v>1</v>
      </c>
      <c r="H6095" s="27">
        <v>1</v>
      </c>
      <c r="I6095" s="27">
        <v>0</v>
      </c>
      <c r="J6095" s="27">
        <v>0</v>
      </c>
      <c r="K6095" s="27">
        <v>5</v>
      </c>
      <c r="L6095" s="27">
        <v>1</v>
      </c>
      <c r="M6095" s="27">
        <v>0</v>
      </c>
      <c r="N6095" s="27">
        <v>0</v>
      </c>
      <c r="O6095" s="27">
        <v>0</v>
      </c>
      <c r="P6095" s="27">
        <v>0</v>
      </c>
      <c r="Q6095" s="27"/>
      <c r="R6095" s="27">
        <v>0</v>
      </c>
      <c r="S6095" s="27">
        <v>1</v>
      </c>
      <c r="T6095" s="33">
        <v>0.83426891623154475</v>
      </c>
      <c r="U6095" s="27">
        <v>2067900000</v>
      </c>
      <c r="V6095" s="27">
        <v>1814164000</v>
      </c>
      <c r="W6095" s="27">
        <v>0</v>
      </c>
      <c r="X6095" s="27"/>
      <c r="Y6095" s="27">
        <v>0</v>
      </c>
      <c r="Z6095" s="27">
        <v>1</v>
      </c>
    </row>
    <row r="6096" spans="1:26">
      <c r="A6096" s="27">
        <v>1984</v>
      </c>
      <c r="B6096" t="s">
        <v>10</v>
      </c>
      <c r="C6096" s="27"/>
      <c r="D6096" s="27"/>
      <c r="E6096" s="27"/>
      <c r="F6096" s="27">
        <v>0</v>
      </c>
      <c r="G6096" s="27">
        <v>1</v>
      </c>
      <c r="H6096" s="27">
        <v>1</v>
      </c>
      <c r="I6096" s="27">
        <v>0</v>
      </c>
      <c r="J6096" s="27">
        <v>0</v>
      </c>
      <c r="K6096" s="27">
        <v>5</v>
      </c>
      <c r="L6096" s="27">
        <v>1</v>
      </c>
      <c r="M6096" s="27">
        <v>0</v>
      </c>
      <c r="N6096" s="27">
        <v>0</v>
      </c>
      <c r="O6096" s="27">
        <v>0</v>
      </c>
      <c r="P6096" s="27">
        <v>0</v>
      </c>
      <c r="Q6096" s="27"/>
      <c r="R6096" s="27">
        <v>0</v>
      </c>
      <c r="S6096" s="27">
        <v>1</v>
      </c>
      <c r="T6096" s="33">
        <v>0.82999599794502654</v>
      </c>
      <c r="U6096" s="27">
        <v>1946600000</v>
      </c>
      <c r="V6096" s="27">
        <v>1737615000</v>
      </c>
      <c r="W6096" s="27">
        <v>0</v>
      </c>
      <c r="X6096" s="27"/>
      <c r="Y6096" s="27"/>
      <c r="Z6096" s="27">
        <v>1</v>
      </c>
    </row>
    <row r="6097" spans="1:26">
      <c r="A6097" s="27">
        <v>1985</v>
      </c>
      <c r="B6097" t="s">
        <v>10</v>
      </c>
      <c r="C6097" s="27"/>
      <c r="D6097" s="27"/>
      <c r="E6097" s="27"/>
      <c r="F6097" s="27">
        <v>0</v>
      </c>
      <c r="G6097" s="27">
        <v>1</v>
      </c>
      <c r="H6097" s="27">
        <v>1</v>
      </c>
      <c r="I6097" s="27">
        <v>0</v>
      </c>
      <c r="J6097" s="27">
        <v>0</v>
      </c>
      <c r="K6097" s="27">
        <v>5</v>
      </c>
      <c r="L6097" s="27">
        <v>1</v>
      </c>
      <c r="M6097" s="27">
        <v>0</v>
      </c>
      <c r="N6097" s="27">
        <v>0</v>
      </c>
      <c r="O6097" s="27">
        <v>0</v>
      </c>
      <c r="P6097" s="27">
        <v>0</v>
      </c>
      <c r="Q6097" s="27"/>
      <c r="R6097" s="27">
        <v>0</v>
      </c>
      <c r="S6097" s="27">
        <v>1</v>
      </c>
      <c r="T6097" s="33">
        <v>0.74915719568429318</v>
      </c>
      <c r="U6097" s="27">
        <v>2107560000</v>
      </c>
      <c r="V6097" s="27">
        <v>2268089000</v>
      </c>
      <c r="W6097" s="27">
        <v>0</v>
      </c>
      <c r="X6097" s="27"/>
      <c r="Y6097" s="27"/>
      <c r="Z6097" s="27">
        <v>1</v>
      </c>
    </row>
    <row r="6098" spans="1:26">
      <c r="A6098" s="27">
        <v>1986</v>
      </c>
      <c r="B6098" t="s">
        <v>10</v>
      </c>
      <c r="C6098" s="27"/>
      <c r="D6098" s="27"/>
      <c r="E6098" s="27"/>
      <c r="F6098" s="27">
        <v>0</v>
      </c>
      <c r="G6098" s="27">
        <v>1</v>
      </c>
      <c r="H6098" s="27">
        <v>1</v>
      </c>
      <c r="I6098" s="27">
        <v>0</v>
      </c>
      <c r="J6098" s="27">
        <v>0</v>
      </c>
      <c r="K6098" s="27">
        <v>5</v>
      </c>
      <c r="L6098" s="27">
        <v>1</v>
      </c>
      <c r="M6098" s="27">
        <v>0</v>
      </c>
      <c r="N6098" s="27">
        <v>0</v>
      </c>
      <c r="O6098" s="27">
        <v>0</v>
      </c>
      <c r="P6098" s="27">
        <v>0</v>
      </c>
      <c r="Q6098" s="27"/>
      <c r="R6098" s="27">
        <v>0</v>
      </c>
      <c r="S6098" s="27">
        <v>1</v>
      </c>
      <c r="T6098" s="33">
        <v>0.7030572776909082</v>
      </c>
      <c r="U6098" s="27">
        <v>2068690000</v>
      </c>
      <c r="V6098" s="27">
        <v>2788386000</v>
      </c>
      <c r="W6098" s="27">
        <v>0</v>
      </c>
      <c r="X6098" s="27"/>
      <c r="Y6098" s="27"/>
      <c r="Z6098" s="27">
        <v>1</v>
      </c>
    </row>
    <row r="6099" spans="1:26">
      <c r="A6099" s="27">
        <v>1987</v>
      </c>
      <c r="B6099" t="s">
        <v>10</v>
      </c>
      <c r="C6099" s="27"/>
      <c r="D6099" s="27"/>
      <c r="E6099" s="27"/>
      <c r="F6099" s="27">
        <v>0</v>
      </c>
      <c r="G6099" s="27">
        <v>1</v>
      </c>
      <c r="H6099" s="27">
        <v>1</v>
      </c>
      <c r="I6099" s="27">
        <v>0</v>
      </c>
      <c r="J6099" s="27">
        <v>0</v>
      </c>
      <c r="K6099" s="27">
        <v>5</v>
      </c>
      <c r="L6099" s="27">
        <v>1</v>
      </c>
      <c r="M6099" s="27">
        <v>0</v>
      </c>
      <c r="N6099" s="27">
        <v>0</v>
      </c>
      <c r="O6099" s="27">
        <v>0</v>
      </c>
      <c r="P6099" s="27">
        <v>0</v>
      </c>
      <c r="Q6099" s="27"/>
      <c r="R6099" s="27">
        <v>0</v>
      </c>
      <c r="S6099" s="27">
        <v>1</v>
      </c>
      <c r="T6099" s="33">
        <v>0.74330063470010233</v>
      </c>
      <c r="U6099" s="27">
        <v>1852012395.5999999</v>
      </c>
      <c r="V6099" s="27">
        <v>3311045000</v>
      </c>
      <c r="W6099" s="27">
        <v>0</v>
      </c>
      <c r="X6099" s="27"/>
      <c r="Y6099" s="27"/>
      <c r="Z6099" s="27">
        <v>1</v>
      </c>
    </row>
    <row r="6100" spans="1:26">
      <c r="A6100" s="27">
        <v>1988</v>
      </c>
      <c r="B6100" t="s">
        <v>10</v>
      </c>
      <c r="C6100" s="27"/>
      <c r="D6100" s="27"/>
      <c r="E6100" s="27"/>
      <c r="F6100" s="27">
        <v>0</v>
      </c>
      <c r="G6100" s="27">
        <v>1</v>
      </c>
      <c r="H6100" s="27">
        <v>1</v>
      </c>
      <c r="I6100" s="27">
        <v>0</v>
      </c>
      <c r="J6100" s="27">
        <v>0</v>
      </c>
      <c r="K6100" s="27">
        <v>5</v>
      </c>
      <c r="L6100" s="27">
        <v>1</v>
      </c>
      <c r="M6100" s="27">
        <v>0</v>
      </c>
      <c r="N6100" s="27">
        <v>0</v>
      </c>
      <c r="O6100" s="27">
        <v>0</v>
      </c>
      <c r="P6100" s="27">
        <v>0</v>
      </c>
      <c r="Q6100" s="27"/>
      <c r="R6100" s="27">
        <v>0</v>
      </c>
      <c r="S6100" s="27">
        <v>1</v>
      </c>
      <c r="T6100" s="33">
        <v>0.80560957079318884</v>
      </c>
      <c r="U6100" s="27">
        <v>1310235422.2</v>
      </c>
      <c r="V6100" s="27">
        <v>2720024000</v>
      </c>
      <c r="W6100" s="27">
        <v>0</v>
      </c>
      <c r="X6100" s="27"/>
      <c r="Y6100" s="27"/>
      <c r="Z6100" s="27">
        <v>1</v>
      </c>
    </row>
    <row r="6101" spans="1:26">
      <c r="A6101" s="27">
        <v>1989</v>
      </c>
      <c r="B6101" t="s">
        <v>10</v>
      </c>
      <c r="C6101" s="27"/>
      <c r="D6101" s="27"/>
      <c r="E6101" s="27"/>
      <c r="F6101" s="27">
        <v>0</v>
      </c>
      <c r="G6101" s="27">
        <v>1</v>
      </c>
      <c r="H6101" s="27">
        <v>1</v>
      </c>
      <c r="I6101" s="27">
        <v>0</v>
      </c>
      <c r="J6101" s="27">
        <v>0</v>
      </c>
      <c r="K6101" s="27">
        <v>5</v>
      </c>
      <c r="L6101" s="27">
        <v>1</v>
      </c>
      <c r="M6101" s="27">
        <v>0</v>
      </c>
      <c r="N6101" s="27">
        <v>0</v>
      </c>
      <c r="O6101" s="27">
        <v>0</v>
      </c>
      <c r="P6101" s="27">
        <v>0</v>
      </c>
      <c r="Q6101" s="27"/>
      <c r="R6101" s="27">
        <v>0</v>
      </c>
      <c r="S6101" s="27">
        <v>1</v>
      </c>
      <c r="T6101" s="33">
        <v>0.74679040704290955</v>
      </c>
      <c r="U6101" s="27">
        <v>686221498</v>
      </c>
      <c r="V6101" s="27">
        <v>2394594000</v>
      </c>
      <c r="W6101" s="27">
        <v>0</v>
      </c>
      <c r="X6101" s="27"/>
      <c r="Y6101" s="27"/>
      <c r="Z6101" s="27">
        <v>1</v>
      </c>
    </row>
    <row r="6102" spans="1:26">
      <c r="A6102" s="27">
        <v>1990</v>
      </c>
      <c r="B6102" t="s">
        <v>10</v>
      </c>
      <c r="C6102" s="27"/>
      <c r="D6102" s="27"/>
      <c r="E6102" s="27"/>
      <c r="F6102" s="27">
        <v>0</v>
      </c>
      <c r="G6102" s="27">
        <v>1</v>
      </c>
      <c r="H6102" s="27">
        <v>1</v>
      </c>
      <c r="I6102" s="27">
        <v>0</v>
      </c>
      <c r="J6102" s="27">
        <v>0</v>
      </c>
      <c r="K6102" s="27">
        <v>5</v>
      </c>
      <c r="L6102" s="27">
        <v>1</v>
      </c>
      <c r="M6102" s="27">
        <v>0</v>
      </c>
      <c r="N6102" s="27">
        <v>0</v>
      </c>
      <c r="O6102" s="27">
        <v>0</v>
      </c>
      <c r="P6102" s="27">
        <v>0</v>
      </c>
      <c r="Q6102" s="27"/>
      <c r="R6102" s="27">
        <v>0</v>
      </c>
      <c r="S6102" s="27">
        <v>1</v>
      </c>
      <c r="T6102" s="33">
        <v>0.70566019682121295</v>
      </c>
      <c r="U6102" s="27">
        <v>466552811</v>
      </c>
      <c r="V6102" s="27">
        <v>2432588000</v>
      </c>
      <c r="W6102" s="27">
        <v>0</v>
      </c>
      <c r="X6102" s="27"/>
      <c r="Y6102" s="27"/>
      <c r="Z6102" s="27">
        <v>1</v>
      </c>
    </row>
    <row r="6103" spans="1:26">
      <c r="A6103" s="27">
        <v>1991</v>
      </c>
      <c r="B6103" t="s">
        <v>10</v>
      </c>
      <c r="C6103" s="27"/>
      <c r="D6103" s="27"/>
      <c r="E6103" s="27"/>
      <c r="F6103" s="27">
        <v>0</v>
      </c>
      <c r="G6103" s="27">
        <v>1</v>
      </c>
      <c r="H6103" s="27">
        <v>1</v>
      </c>
      <c r="I6103" s="27">
        <v>0</v>
      </c>
      <c r="J6103" s="27">
        <v>0</v>
      </c>
      <c r="K6103" s="27">
        <v>5</v>
      </c>
      <c r="L6103" s="27">
        <v>1</v>
      </c>
      <c r="M6103" s="27">
        <v>0</v>
      </c>
      <c r="N6103" s="27">
        <v>0</v>
      </c>
      <c r="O6103" s="27">
        <v>0</v>
      </c>
      <c r="P6103" s="27">
        <v>0</v>
      </c>
      <c r="Q6103" s="27"/>
      <c r="R6103" s="27">
        <v>0</v>
      </c>
      <c r="S6103" s="27">
        <v>1</v>
      </c>
      <c r="T6103" s="33">
        <v>0.64778014054484578</v>
      </c>
      <c r="U6103" s="27">
        <v>307310732.10000002</v>
      </c>
      <c r="V6103" s="27">
        <v>2148720000</v>
      </c>
      <c r="W6103" s="27">
        <v>0</v>
      </c>
      <c r="X6103" s="27"/>
      <c r="Y6103" s="27"/>
      <c r="Z6103" s="27">
        <v>1</v>
      </c>
    </row>
    <row r="6104" spans="1:26">
      <c r="A6104" s="27">
        <v>1992</v>
      </c>
      <c r="B6104" t="s">
        <v>10</v>
      </c>
      <c r="C6104" s="27"/>
      <c r="D6104" s="27"/>
      <c r="E6104" s="27"/>
      <c r="F6104" s="27">
        <v>0</v>
      </c>
      <c r="G6104" s="27">
        <v>1</v>
      </c>
      <c r="H6104" s="27">
        <v>1</v>
      </c>
      <c r="I6104" s="27">
        <v>0</v>
      </c>
      <c r="J6104" s="27">
        <v>0</v>
      </c>
      <c r="K6104" s="27">
        <v>5</v>
      </c>
      <c r="L6104" s="27">
        <v>1</v>
      </c>
      <c r="M6104" s="27">
        <v>0</v>
      </c>
      <c r="N6104" s="27">
        <v>0</v>
      </c>
      <c r="O6104" s="27">
        <v>0</v>
      </c>
      <c r="P6104" s="27">
        <v>0</v>
      </c>
      <c r="Q6104" s="27"/>
      <c r="R6104" s="27">
        <v>0</v>
      </c>
      <c r="S6104" s="27">
        <v>1</v>
      </c>
      <c r="T6104" s="33">
        <v>0.62587770846912083</v>
      </c>
      <c r="U6104" s="27">
        <v>195881125</v>
      </c>
      <c r="V6104" s="27">
        <v>1977534000</v>
      </c>
      <c r="W6104" s="27">
        <v>0</v>
      </c>
      <c r="X6104" s="27"/>
      <c r="Y6104" s="27"/>
      <c r="Z6104" s="27">
        <v>1</v>
      </c>
    </row>
    <row r="6105" spans="1:26">
      <c r="A6105" s="27">
        <v>1993</v>
      </c>
      <c r="B6105" t="s">
        <v>10</v>
      </c>
      <c r="C6105" s="27"/>
      <c r="D6105" s="27"/>
      <c r="E6105" s="27"/>
      <c r="F6105" s="27">
        <v>0</v>
      </c>
      <c r="G6105" s="27">
        <v>1</v>
      </c>
      <c r="H6105" s="27">
        <v>1</v>
      </c>
      <c r="I6105" s="27">
        <v>0</v>
      </c>
      <c r="J6105" s="27">
        <v>0</v>
      </c>
      <c r="K6105" s="27">
        <v>5</v>
      </c>
      <c r="L6105" s="27">
        <v>1</v>
      </c>
      <c r="M6105" s="27">
        <v>0</v>
      </c>
      <c r="N6105" s="27">
        <v>0</v>
      </c>
      <c r="O6105" s="27">
        <v>0</v>
      </c>
      <c r="P6105" s="27">
        <v>0</v>
      </c>
      <c r="Q6105" s="27"/>
      <c r="R6105" s="27">
        <v>0</v>
      </c>
      <c r="S6105" s="27">
        <v>1</v>
      </c>
      <c r="T6105" s="33">
        <v>0.648154718576755</v>
      </c>
      <c r="U6105" s="27">
        <v>78049797.099999994</v>
      </c>
      <c r="V6105" s="27">
        <v>1125556000</v>
      </c>
      <c r="W6105" s="27">
        <v>0</v>
      </c>
      <c r="X6105" s="27"/>
      <c r="Y6105" s="27"/>
      <c r="Z6105" s="27">
        <v>1</v>
      </c>
    </row>
    <row r="6106" spans="1:26">
      <c r="A6106" s="27">
        <v>1994</v>
      </c>
      <c r="B6106" t="s">
        <v>10</v>
      </c>
      <c r="C6106" s="27"/>
      <c r="D6106" s="27"/>
      <c r="E6106" s="27"/>
      <c r="F6106" s="27">
        <v>0</v>
      </c>
      <c r="G6106" s="27">
        <v>1</v>
      </c>
      <c r="H6106" s="27">
        <v>1</v>
      </c>
      <c r="I6106" s="27">
        <v>0</v>
      </c>
      <c r="J6106" s="27">
        <v>0</v>
      </c>
      <c r="K6106" s="27">
        <v>5</v>
      </c>
      <c r="L6106" s="27">
        <v>1</v>
      </c>
      <c r="M6106" s="27">
        <v>0</v>
      </c>
      <c r="N6106" s="27">
        <v>0</v>
      </c>
      <c r="O6106" s="27">
        <v>0</v>
      </c>
      <c r="P6106" s="27">
        <v>0</v>
      </c>
      <c r="Q6106" s="27"/>
      <c r="R6106" s="27">
        <v>0</v>
      </c>
      <c r="S6106" s="27">
        <v>1</v>
      </c>
      <c r="T6106" s="33">
        <v>0.69545665111729171</v>
      </c>
      <c r="U6106" s="27">
        <v>82953053.900000006</v>
      </c>
      <c r="V6106" s="27">
        <v>1203638000</v>
      </c>
      <c r="W6106" s="27">
        <v>0</v>
      </c>
      <c r="X6106" s="27"/>
      <c r="Y6106" s="27"/>
      <c r="Z6106" s="27">
        <v>1</v>
      </c>
    </row>
    <row r="6107" spans="1:26">
      <c r="A6107" s="27">
        <v>1995</v>
      </c>
      <c r="B6107" t="s">
        <v>10</v>
      </c>
      <c r="C6107" s="27"/>
      <c r="D6107" s="27"/>
      <c r="E6107" s="27"/>
      <c r="F6107" s="27">
        <v>0</v>
      </c>
      <c r="G6107" s="27">
        <v>1</v>
      </c>
      <c r="H6107" s="27">
        <v>1</v>
      </c>
      <c r="I6107" s="27">
        <v>0</v>
      </c>
      <c r="J6107" s="27">
        <v>0</v>
      </c>
      <c r="K6107" s="27">
        <v>5</v>
      </c>
      <c r="L6107" s="27">
        <v>1</v>
      </c>
      <c r="M6107" s="27">
        <v>0</v>
      </c>
      <c r="N6107" s="27">
        <v>0</v>
      </c>
      <c r="O6107" s="27">
        <v>0</v>
      </c>
      <c r="P6107" s="27">
        <v>0</v>
      </c>
      <c r="Q6107" s="27">
        <v>16749999999.999998</v>
      </c>
      <c r="R6107" s="27">
        <v>0</v>
      </c>
      <c r="S6107" s="27">
        <v>1</v>
      </c>
      <c r="T6107" s="33">
        <v>0.69736071622307827</v>
      </c>
      <c r="U6107" s="27">
        <v>84466821.900000006</v>
      </c>
      <c r="V6107" s="27">
        <v>1252441000</v>
      </c>
      <c r="W6107" s="27">
        <v>0</v>
      </c>
      <c r="X6107" s="27"/>
      <c r="Y6107" s="27"/>
      <c r="Z6107" s="27">
        <v>1</v>
      </c>
    </row>
    <row r="6108" spans="1:26">
      <c r="A6108" s="27">
        <v>1996</v>
      </c>
      <c r="B6108" t="s">
        <v>10</v>
      </c>
      <c r="C6108" s="27"/>
      <c r="D6108" s="27"/>
      <c r="E6108" s="27"/>
      <c r="F6108" s="27">
        <v>0</v>
      </c>
      <c r="G6108" s="27">
        <v>1</v>
      </c>
      <c r="H6108" s="27">
        <v>1</v>
      </c>
      <c r="I6108" s="27">
        <v>0</v>
      </c>
      <c r="J6108" s="27">
        <v>0</v>
      </c>
      <c r="K6108" s="27">
        <v>5</v>
      </c>
      <c r="L6108" s="27">
        <v>1</v>
      </c>
      <c r="M6108" s="27">
        <v>0</v>
      </c>
      <c r="N6108" s="27">
        <v>0</v>
      </c>
      <c r="O6108" s="27">
        <v>0</v>
      </c>
      <c r="P6108" s="27">
        <v>0</v>
      </c>
      <c r="Q6108" s="27">
        <v>20948677839.851025</v>
      </c>
      <c r="R6108" s="27">
        <v>0</v>
      </c>
      <c r="S6108" s="27">
        <v>1</v>
      </c>
      <c r="T6108" s="33">
        <v>0.69966405838602452</v>
      </c>
      <c r="U6108" s="27">
        <v>80606287.400000006</v>
      </c>
      <c r="V6108" s="27">
        <v>1178044000</v>
      </c>
      <c r="W6108" s="27">
        <v>0</v>
      </c>
      <c r="X6108" s="27"/>
      <c r="Y6108" s="27"/>
      <c r="Z6108" s="27">
        <v>1</v>
      </c>
    </row>
    <row r="6109" spans="1:26">
      <c r="A6109" s="27">
        <v>1997</v>
      </c>
      <c r="B6109" t="s">
        <v>10</v>
      </c>
      <c r="C6109" s="27"/>
      <c r="D6109" s="27"/>
      <c r="E6109" s="27"/>
      <c r="F6109" s="27">
        <v>0</v>
      </c>
      <c r="G6109" s="27">
        <v>1</v>
      </c>
      <c r="H6109" s="27">
        <v>1</v>
      </c>
      <c r="I6109" s="27">
        <v>0</v>
      </c>
      <c r="J6109" s="27">
        <v>0</v>
      </c>
      <c r="K6109" s="27">
        <v>5</v>
      </c>
      <c r="L6109" s="27">
        <v>1</v>
      </c>
      <c r="M6109" s="27">
        <v>0</v>
      </c>
      <c r="N6109" s="27">
        <v>0</v>
      </c>
      <c r="O6109" s="27">
        <v>0</v>
      </c>
      <c r="P6109" s="27">
        <v>0</v>
      </c>
      <c r="Q6109" s="27">
        <v>24147996549.566158</v>
      </c>
      <c r="R6109" s="27">
        <v>0</v>
      </c>
      <c r="S6109" s="27">
        <v>1</v>
      </c>
      <c r="T6109" s="33">
        <v>0.71538944173936525</v>
      </c>
      <c r="U6109" s="27">
        <v>75633555.700000003</v>
      </c>
      <c r="V6109" s="27">
        <v>1111673000</v>
      </c>
      <c r="W6109" s="27">
        <v>0</v>
      </c>
      <c r="X6109" s="27"/>
      <c r="Y6109" s="27"/>
      <c r="Z6109" s="27">
        <v>1</v>
      </c>
    </row>
    <row r="6110" spans="1:26">
      <c r="A6110" s="27">
        <v>1998</v>
      </c>
      <c r="B6110" t="s">
        <v>10</v>
      </c>
      <c r="C6110" s="27"/>
      <c r="D6110" s="27"/>
      <c r="E6110" s="27"/>
      <c r="F6110" s="27">
        <v>0</v>
      </c>
      <c r="G6110" s="27">
        <v>1</v>
      </c>
      <c r="H6110" s="27">
        <v>1</v>
      </c>
      <c r="I6110" s="27">
        <v>0</v>
      </c>
      <c r="J6110" s="27">
        <v>0</v>
      </c>
      <c r="K6110" s="27">
        <v>5</v>
      </c>
      <c r="L6110" s="27">
        <v>1</v>
      </c>
      <c r="M6110" s="27">
        <v>0</v>
      </c>
      <c r="N6110" s="27">
        <v>0</v>
      </c>
      <c r="O6110" s="27">
        <v>0</v>
      </c>
      <c r="P6110" s="27">
        <v>0</v>
      </c>
      <c r="Q6110" s="27">
        <v>18284194680.384418</v>
      </c>
      <c r="R6110" s="27">
        <v>0</v>
      </c>
      <c r="S6110" s="27">
        <v>1</v>
      </c>
      <c r="T6110" s="33">
        <v>0.63293736472878814</v>
      </c>
      <c r="U6110" s="27">
        <v>78928531.5</v>
      </c>
      <c r="V6110" s="27">
        <v>1147827000</v>
      </c>
      <c r="W6110" s="27">
        <v>0</v>
      </c>
      <c r="X6110" s="27"/>
      <c r="Y6110" s="27"/>
      <c r="Z6110" s="27">
        <v>1</v>
      </c>
    </row>
    <row r="6111" spans="1:26">
      <c r="A6111" s="27">
        <v>1999</v>
      </c>
      <c r="B6111" t="s">
        <v>10</v>
      </c>
      <c r="C6111" s="27"/>
      <c r="D6111" s="27"/>
      <c r="E6111" s="27"/>
      <c r="F6111" s="27">
        <v>100000000</v>
      </c>
      <c r="G6111" s="27">
        <v>1</v>
      </c>
      <c r="H6111" s="27">
        <v>1</v>
      </c>
      <c r="I6111" s="27">
        <v>0</v>
      </c>
      <c r="J6111" s="27">
        <v>0</v>
      </c>
      <c r="K6111" s="27">
        <v>5</v>
      </c>
      <c r="L6111" s="27">
        <v>1</v>
      </c>
      <c r="M6111" s="27">
        <v>0</v>
      </c>
      <c r="N6111" s="27">
        <v>0</v>
      </c>
      <c r="O6111" s="27">
        <v>0</v>
      </c>
      <c r="P6111" s="27">
        <v>0</v>
      </c>
      <c r="Q6111" s="27">
        <v>18409364146.979374</v>
      </c>
      <c r="R6111" s="27">
        <v>1</v>
      </c>
      <c r="S6111" s="27">
        <v>1</v>
      </c>
      <c r="T6111" s="33">
        <v>0.59173831677950461</v>
      </c>
      <c r="U6111" s="27">
        <v>154147687.09999999</v>
      </c>
      <c r="V6111" s="27">
        <v>1131553000</v>
      </c>
      <c r="W6111" s="27">
        <v>0</v>
      </c>
      <c r="X6111" s="27"/>
      <c r="Y6111" s="27"/>
      <c r="Z6111" s="27">
        <v>1</v>
      </c>
    </row>
    <row r="6112" spans="1:26">
      <c r="A6112" s="27">
        <v>2000</v>
      </c>
      <c r="B6112" t="s">
        <v>10</v>
      </c>
      <c r="C6112" s="27">
        <v>0</v>
      </c>
      <c r="D6112" s="27">
        <v>0</v>
      </c>
      <c r="E6112" s="27">
        <v>0</v>
      </c>
      <c r="F6112" s="27">
        <v>0</v>
      </c>
      <c r="G6112" s="27">
        <v>1</v>
      </c>
      <c r="H6112" s="27">
        <v>1</v>
      </c>
      <c r="I6112" s="27">
        <v>0</v>
      </c>
      <c r="J6112" s="27">
        <v>0</v>
      </c>
      <c r="K6112" s="27">
        <v>5</v>
      </c>
      <c r="L6112" s="27">
        <v>1</v>
      </c>
      <c r="M6112" s="27">
        <v>1</v>
      </c>
      <c r="N6112" s="27">
        <v>0</v>
      </c>
      <c r="O6112" s="27">
        <v>0</v>
      </c>
      <c r="P6112" s="27">
        <v>9312000000</v>
      </c>
      <c r="Q6112" s="27">
        <v>6540247190.3352919</v>
      </c>
      <c r="R6112" s="27">
        <v>1</v>
      </c>
      <c r="S6112" s="27">
        <v>1</v>
      </c>
      <c r="T6112" s="33">
        <v>0.62919927379193319</v>
      </c>
      <c r="U6112" s="27">
        <v>226171882.5</v>
      </c>
      <c r="V6112" s="27">
        <v>1097069000</v>
      </c>
      <c r="W6112" s="27">
        <v>0</v>
      </c>
      <c r="X6112" s="27"/>
      <c r="Y6112" s="27"/>
      <c r="Z6112" s="27">
        <v>1</v>
      </c>
    </row>
    <row r="6113" spans="1:26">
      <c r="A6113" s="27">
        <v>2001</v>
      </c>
      <c r="B6113" t="s">
        <v>10</v>
      </c>
      <c r="C6113" s="27">
        <v>0</v>
      </c>
      <c r="D6113" s="27">
        <v>0</v>
      </c>
      <c r="E6113" s="27">
        <v>0</v>
      </c>
      <c r="F6113" s="27">
        <v>0</v>
      </c>
      <c r="G6113" s="27">
        <v>1</v>
      </c>
      <c r="H6113" s="27">
        <v>1</v>
      </c>
      <c r="I6113" s="27">
        <v>0</v>
      </c>
      <c r="J6113" s="27">
        <v>0</v>
      </c>
      <c r="K6113" s="27">
        <v>5</v>
      </c>
      <c r="L6113" s="27">
        <v>1</v>
      </c>
      <c r="M6113" s="27">
        <v>1</v>
      </c>
      <c r="N6113" s="27">
        <v>0</v>
      </c>
      <c r="O6113" s="27">
        <v>0</v>
      </c>
      <c r="P6113" s="27">
        <v>12313000000</v>
      </c>
      <c r="Q6113" s="27">
        <v>12267175481.254211</v>
      </c>
      <c r="R6113" s="27">
        <v>1</v>
      </c>
      <c r="S6113" s="27">
        <v>1</v>
      </c>
      <c r="T6113" s="33">
        <v>0.61588871891054842</v>
      </c>
      <c r="U6113" s="27">
        <v>343828505.5</v>
      </c>
      <c r="V6113" s="27">
        <v>1084570000</v>
      </c>
      <c r="W6113" s="27">
        <v>0</v>
      </c>
      <c r="X6113" s="27"/>
      <c r="Y6113" s="27"/>
      <c r="Z6113" s="27">
        <v>1</v>
      </c>
    </row>
    <row r="6114" spans="1:26">
      <c r="A6114" s="27">
        <v>2002</v>
      </c>
      <c r="B6114" t="s">
        <v>10</v>
      </c>
      <c r="C6114" s="27">
        <v>0</v>
      </c>
      <c r="D6114" s="27">
        <v>0</v>
      </c>
      <c r="E6114" s="27">
        <v>0</v>
      </c>
      <c r="F6114" s="27">
        <v>0</v>
      </c>
      <c r="G6114" s="27">
        <v>1</v>
      </c>
      <c r="H6114" s="27">
        <v>1</v>
      </c>
      <c r="I6114" s="27">
        <v>0</v>
      </c>
      <c r="J6114" s="27">
        <v>0</v>
      </c>
      <c r="K6114" s="27">
        <v>5</v>
      </c>
      <c r="L6114" s="27">
        <v>1</v>
      </c>
      <c r="M6114" s="27">
        <v>1</v>
      </c>
      <c r="N6114" s="27">
        <v>0</v>
      </c>
      <c r="O6114" s="27">
        <v>0</v>
      </c>
      <c r="P6114" s="27">
        <v>16177000000</v>
      </c>
      <c r="Q6114" s="27">
        <v>16116843146.480574</v>
      </c>
      <c r="R6114" s="27">
        <v>1</v>
      </c>
      <c r="S6114" s="27">
        <v>1</v>
      </c>
      <c r="T6114" s="33">
        <v>0.62466195784303247</v>
      </c>
      <c r="U6114" s="27">
        <v>643854800.79999995</v>
      </c>
      <c r="V6114" s="27">
        <v>1882196000</v>
      </c>
      <c r="W6114" s="27">
        <v>167384000</v>
      </c>
      <c r="X6114" s="27"/>
      <c r="Y6114" s="27"/>
      <c r="Z6114" s="27">
        <v>1</v>
      </c>
    </row>
    <row r="6115" spans="1:26">
      <c r="A6115" s="27">
        <v>2003</v>
      </c>
      <c r="B6115" t="s">
        <v>10</v>
      </c>
      <c r="C6115" s="27">
        <v>0</v>
      </c>
      <c r="D6115" s="27">
        <v>0</v>
      </c>
      <c r="E6115" s="27">
        <v>0</v>
      </c>
      <c r="F6115" s="27">
        <v>0</v>
      </c>
      <c r="G6115" s="27">
        <v>1</v>
      </c>
      <c r="H6115" s="27">
        <v>1</v>
      </c>
      <c r="I6115" s="27">
        <v>0</v>
      </c>
      <c r="J6115" s="27">
        <v>0</v>
      </c>
      <c r="K6115" s="27">
        <v>5</v>
      </c>
      <c r="L6115" s="27">
        <v>1</v>
      </c>
      <c r="M6115" s="27">
        <v>1</v>
      </c>
      <c r="N6115" s="27">
        <v>0</v>
      </c>
      <c r="O6115" s="27">
        <v>0</v>
      </c>
      <c r="P6115" s="27">
        <v>21219000000</v>
      </c>
      <c r="Q6115" s="27">
        <v>21188704081.242817</v>
      </c>
      <c r="R6115" s="27">
        <v>1</v>
      </c>
      <c r="S6115" s="27">
        <v>1</v>
      </c>
      <c r="T6115" s="33">
        <v>0.61793375018798091</v>
      </c>
      <c r="U6115" s="27">
        <v>1000934230.7</v>
      </c>
      <c r="V6115" s="27">
        <v>2267785000</v>
      </c>
      <c r="W6115" s="27">
        <v>274894000</v>
      </c>
      <c r="X6115" s="27"/>
      <c r="Y6115" s="27"/>
      <c r="Z6115" s="27">
        <v>1</v>
      </c>
    </row>
    <row r="6116" spans="1:26">
      <c r="A6116" s="27">
        <v>2004</v>
      </c>
      <c r="B6116" t="s">
        <v>10</v>
      </c>
      <c r="C6116" s="27">
        <v>0</v>
      </c>
      <c r="D6116" s="27">
        <v>0</v>
      </c>
      <c r="E6116" s="27">
        <v>0</v>
      </c>
      <c r="F6116" s="27">
        <v>0</v>
      </c>
      <c r="G6116" s="27">
        <v>1</v>
      </c>
      <c r="H6116" s="27">
        <v>1</v>
      </c>
      <c r="I6116" s="27">
        <v>0</v>
      </c>
      <c r="J6116" s="27">
        <v>0</v>
      </c>
      <c r="K6116" s="27">
        <v>5</v>
      </c>
      <c r="L6116" s="27">
        <v>1</v>
      </c>
      <c r="M6116" s="27">
        <v>1</v>
      </c>
      <c r="N6116" s="27">
        <v>0</v>
      </c>
      <c r="O6116" s="27">
        <v>0</v>
      </c>
      <c r="P6116" s="27">
        <v>24743000000</v>
      </c>
      <c r="Q6116" s="27">
        <v>24861483280.6339</v>
      </c>
      <c r="R6116" s="27">
        <v>1</v>
      </c>
      <c r="S6116" s="27">
        <v>1</v>
      </c>
      <c r="T6116" s="33">
        <v>0.67108711240801089</v>
      </c>
      <c r="U6116" s="27">
        <v>1052362745</v>
      </c>
      <c r="V6116" s="27">
        <v>2470201000</v>
      </c>
      <c r="W6116" s="27">
        <v>434278000</v>
      </c>
      <c r="X6116" s="27"/>
      <c r="Y6116" s="27"/>
      <c r="Z6116" s="27">
        <v>1</v>
      </c>
    </row>
    <row r="6117" spans="1:26">
      <c r="A6117" s="27">
        <v>2005</v>
      </c>
      <c r="B6117" t="s">
        <v>10</v>
      </c>
      <c r="C6117" s="27">
        <v>0</v>
      </c>
      <c r="D6117" s="27">
        <v>0</v>
      </c>
      <c r="E6117" s="27">
        <v>0</v>
      </c>
      <c r="F6117" s="27">
        <v>0</v>
      </c>
      <c r="G6117" s="27">
        <v>1</v>
      </c>
      <c r="H6117" s="27">
        <v>1</v>
      </c>
      <c r="I6117" s="27">
        <v>0</v>
      </c>
      <c r="J6117" s="27">
        <v>0</v>
      </c>
      <c r="K6117" s="27">
        <v>5</v>
      </c>
      <c r="L6117" s="27">
        <v>1</v>
      </c>
      <c r="M6117" s="27">
        <v>1</v>
      </c>
      <c r="N6117" s="27">
        <v>0</v>
      </c>
      <c r="O6117" s="27">
        <v>0</v>
      </c>
      <c r="P6117" s="27">
        <v>26075000000</v>
      </c>
      <c r="Q6117" s="27">
        <v>26252007830.46386</v>
      </c>
      <c r="R6117" s="27">
        <v>0</v>
      </c>
      <c r="S6117" s="27">
        <v>1</v>
      </c>
      <c r="T6117" s="33">
        <v>0.69599608558540027</v>
      </c>
      <c r="U6117" s="27">
        <v>947484231.89999998</v>
      </c>
      <c r="V6117" s="27">
        <v>2147049000</v>
      </c>
      <c r="W6117" s="27">
        <v>486270000</v>
      </c>
      <c r="X6117" s="27"/>
      <c r="Y6117" s="27"/>
      <c r="Z6117" s="27">
        <v>1</v>
      </c>
    </row>
    <row r="6118" spans="1:26">
      <c r="A6118" s="27">
        <v>2006</v>
      </c>
      <c r="B6118" t="s">
        <v>10</v>
      </c>
      <c r="C6118" s="27">
        <v>0</v>
      </c>
      <c r="D6118" s="27">
        <v>0</v>
      </c>
      <c r="E6118" s="27">
        <v>0</v>
      </c>
      <c r="F6118" s="27">
        <v>1254483.5</v>
      </c>
      <c r="G6118" s="27">
        <v>1</v>
      </c>
      <c r="H6118" s="27">
        <v>1</v>
      </c>
      <c r="I6118" s="27">
        <v>0</v>
      </c>
      <c r="J6118" s="27">
        <v>0</v>
      </c>
      <c r="K6118" s="27">
        <v>5</v>
      </c>
      <c r="L6118" s="27">
        <v>1</v>
      </c>
      <c r="M6118" s="27">
        <v>1</v>
      </c>
      <c r="N6118" s="27">
        <v>0</v>
      </c>
      <c r="O6118" s="27">
        <v>0</v>
      </c>
      <c r="P6118" s="27">
        <v>30721000000</v>
      </c>
      <c r="Q6118" s="27">
        <v>30607991862.484329</v>
      </c>
      <c r="R6118" s="27">
        <v>1</v>
      </c>
      <c r="S6118" s="27">
        <v>1</v>
      </c>
      <c r="T6118" s="33">
        <v>0.83568345932575372</v>
      </c>
      <c r="U6118" s="27">
        <v>85246520.599999994</v>
      </c>
      <c r="V6118" s="27">
        <v>2126741000</v>
      </c>
      <c r="W6118" s="27">
        <v>553036000</v>
      </c>
      <c r="X6118" s="27"/>
      <c r="Y6118" s="27"/>
      <c r="Z6118" s="27">
        <v>1</v>
      </c>
    </row>
    <row r="6119" spans="1:26">
      <c r="A6119" s="27">
        <v>2007</v>
      </c>
      <c r="B6119" t="s">
        <v>10</v>
      </c>
      <c r="C6119" s="27">
        <v>0</v>
      </c>
      <c r="D6119" s="27">
        <v>0</v>
      </c>
      <c r="E6119" s="27">
        <v>0</v>
      </c>
      <c r="F6119" s="27">
        <v>0</v>
      </c>
      <c r="G6119" s="27">
        <v>1</v>
      </c>
      <c r="H6119" s="27">
        <v>1</v>
      </c>
      <c r="I6119" s="27">
        <v>0</v>
      </c>
      <c r="J6119" s="27">
        <v>0</v>
      </c>
      <c r="K6119" s="27">
        <v>5</v>
      </c>
      <c r="L6119" s="27">
        <v>1</v>
      </c>
      <c r="M6119" s="27">
        <v>1</v>
      </c>
      <c r="N6119" s="27">
        <v>0</v>
      </c>
      <c r="O6119" s="27">
        <v>0</v>
      </c>
      <c r="P6119" s="27">
        <v>40499000000</v>
      </c>
      <c r="Q6119" s="27">
        <v>40289556656.145485</v>
      </c>
      <c r="R6119" s="27">
        <v>1</v>
      </c>
      <c r="S6119" s="27">
        <v>1</v>
      </c>
      <c r="T6119" s="33">
        <v>0.90473952627382648</v>
      </c>
      <c r="U6119" s="27">
        <v>89546125.799999997</v>
      </c>
      <c r="V6119" s="27">
        <v>2326313000</v>
      </c>
      <c r="W6119" s="27">
        <v>624689000</v>
      </c>
      <c r="X6119" s="27"/>
      <c r="Y6119" s="27"/>
      <c r="Z6119" s="27">
        <v>1</v>
      </c>
    </row>
    <row r="6120" spans="1:26">
      <c r="A6120" s="27">
        <v>2008</v>
      </c>
      <c r="B6120" t="s">
        <v>10</v>
      </c>
      <c r="C6120" s="27">
        <v>0</v>
      </c>
      <c r="D6120" s="27">
        <v>0</v>
      </c>
      <c r="E6120" s="27">
        <v>0</v>
      </c>
      <c r="F6120" s="27">
        <v>1439127.375</v>
      </c>
      <c r="G6120" s="27">
        <v>1</v>
      </c>
      <c r="H6120" s="27">
        <v>1</v>
      </c>
      <c r="I6120" s="27">
        <v>0</v>
      </c>
      <c r="J6120" s="27">
        <v>0</v>
      </c>
      <c r="K6120" s="27">
        <v>5</v>
      </c>
      <c r="L6120" s="27">
        <v>1</v>
      </c>
      <c r="M6120" s="27">
        <v>1</v>
      </c>
      <c r="N6120" s="27">
        <v>0</v>
      </c>
      <c r="O6120" s="27">
        <v>0</v>
      </c>
      <c r="P6120" s="27">
        <v>49165000000</v>
      </c>
      <c r="Q6120" s="27">
        <v>49259526052.742561</v>
      </c>
      <c r="R6120" s="27">
        <v>1</v>
      </c>
      <c r="S6120" s="27">
        <v>1</v>
      </c>
      <c r="T6120" s="33">
        <v>0.91944034308119871</v>
      </c>
      <c r="U6120" s="27">
        <v>87280627.200000003</v>
      </c>
      <c r="V6120" s="27">
        <v>2276330000</v>
      </c>
      <c r="W6120" s="27">
        <v>654707000</v>
      </c>
      <c r="X6120" s="27">
        <v>2585000000</v>
      </c>
      <c r="Y6120" s="27"/>
      <c r="Z6120" s="27">
        <v>1</v>
      </c>
    </row>
    <row r="6121" spans="1:26">
      <c r="A6121" s="27">
        <v>2009</v>
      </c>
      <c r="B6121" t="s">
        <v>10</v>
      </c>
      <c r="C6121" s="27">
        <v>216750000</v>
      </c>
      <c r="D6121" s="27">
        <v>72250000</v>
      </c>
      <c r="E6121" s="27">
        <v>216750000</v>
      </c>
      <c r="F6121" s="27">
        <v>216750000</v>
      </c>
      <c r="G6121" s="27">
        <v>1</v>
      </c>
      <c r="H6121" s="27">
        <v>1</v>
      </c>
      <c r="I6121" s="27">
        <v>0</v>
      </c>
      <c r="J6121" s="27">
        <v>0</v>
      </c>
      <c r="K6121" s="27">
        <v>5</v>
      </c>
      <c r="L6121" s="27">
        <v>1</v>
      </c>
      <c r="M6121" s="27">
        <v>1</v>
      </c>
      <c r="N6121" s="27">
        <v>0</v>
      </c>
      <c r="O6121" s="27">
        <v>0</v>
      </c>
      <c r="P6121" s="27">
        <v>42611000000</v>
      </c>
      <c r="Q6121" s="27">
        <v>42616653299.911514</v>
      </c>
      <c r="R6121" s="27">
        <v>1</v>
      </c>
      <c r="S6121" s="27">
        <v>1</v>
      </c>
      <c r="T6121" s="33">
        <v>0.81595367947064712</v>
      </c>
      <c r="U6121" s="27">
        <v>2298516898.4000001</v>
      </c>
      <c r="V6121" s="27">
        <v>1782728000</v>
      </c>
      <c r="W6121" s="27">
        <v>676351000</v>
      </c>
      <c r="X6121" s="27">
        <v>2419000000</v>
      </c>
      <c r="Y6121" s="27"/>
      <c r="Z6121" s="27">
        <v>1</v>
      </c>
    </row>
    <row r="6122" spans="1:26">
      <c r="A6122" s="27">
        <v>2010</v>
      </c>
      <c r="B6122" t="s">
        <v>10</v>
      </c>
      <c r="C6122" s="27">
        <v>247014676</v>
      </c>
      <c r="D6122" s="27">
        <v>154588225</v>
      </c>
      <c r="E6122" s="27">
        <v>247014676</v>
      </c>
      <c r="F6122" s="27">
        <v>30264676</v>
      </c>
      <c r="G6122" s="27">
        <v>1</v>
      </c>
      <c r="H6122" s="27">
        <v>1</v>
      </c>
      <c r="I6122" s="27">
        <v>0</v>
      </c>
      <c r="J6122" s="27">
        <v>0</v>
      </c>
      <c r="K6122" s="27">
        <v>5</v>
      </c>
      <c r="L6122" s="27">
        <v>1</v>
      </c>
      <c r="M6122" s="27">
        <v>1</v>
      </c>
      <c r="N6122" s="27">
        <v>0</v>
      </c>
      <c r="O6122" s="27">
        <v>0</v>
      </c>
      <c r="P6122" s="27">
        <v>39035000000</v>
      </c>
      <c r="Q6122" s="27">
        <v>39460357730.522369</v>
      </c>
      <c r="R6122" s="27">
        <v>1</v>
      </c>
      <c r="S6122" s="27">
        <v>1</v>
      </c>
      <c r="T6122" s="33">
        <v>1.0070075781651076</v>
      </c>
      <c r="U6122" s="27">
        <v>2719814255.8000002</v>
      </c>
      <c r="V6122" s="27">
        <v>1818445000</v>
      </c>
      <c r="W6122" s="27">
        <v>680857000</v>
      </c>
      <c r="X6122" s="27">
        <v>2542000000</v>
      </c>
      <c r="Y6122" s="27"/>
      <c r="Z6122" s="27">
        <v>1</v>
      </c>
    </row>
    <row r="6123" spans="1:26">
      <c r="A6123" s="27">
        <v>2011</v>
      </c>
      <c r="B6123" t="s">
        <v>10</v>
      </c>
      <c r="C6123" s="27">
        <v>540861092</v>
      </c>
      <c r="D6123" s="27">
        <v>296370728</v>
      </c>
      <c r="E6123" s="27">
        <v>540861092</v>
      </c>
      <c r="F6123" s="27">
        <v>292400000</v>
      </c>
      <c r="G6123" s="27">
        <v>1</v>
      </c>
      <c r="H6123" s="27">
        <v>1</v>
      </c>
      <c r="I6123" s="27">
        <v>0</v>
      </c>
      <c r="J6123" s="27">
        <v>0</v>
      </c>
      <c r="K6123" s="27">
        <v>5</v>
      </c>
      <c r="L6123" s="27">
        <v>1</v>
      </c>
      <c r="M6123" s="27">
        <v>1</v>
      </c>
      <c r="N6123" s="27">
        <v>0</v>
      </c>
      <c r="O6123" s="27">
        <v>0</v>
      </c>
      <c r="P6123" s="27">
        <v>46488000000</v>
      </c>
      <c r="Q6123" s="27">
        <v>46466728666.610313</v>
      </c>
      <c r="R6123" s="27">
        <v>1</v>
      </c>
      <c r="S6123" s="27">
        <v>1</v>
      </c>
      <c r="T6123" s="33">
        <v>1.116808011796752</v>
      </c>
      <c r="U6123" s="27">
        <v>2783104830</v>
      </c>
      <c r="V6123" s="27">
        <v>1859335000</v>
      </c>
      <c r="W6123" s="27">
        <v>702159000</v>
      </c>
      <c r="X6123" s="27">
        <v>2319000000</v>
      </c>
      <c r="Y6123" s="27"/>
      <c r="Z6123" s="27">
        <v>1</v>
      </c>
    </row>
    <row r="6124" spans="1:26">
      <c r="A6124" s="27">
        <v>2012</v>
      </c>
      <c r="B6124" t="s">
        <v>10</v>
      </c>
      <c r="C6124" s="27">
        <v>842610266</v>
      </c>
      <c r="D6124" s="27">
        <v>426370266</v>
      </c>
      <c r="E6124" s="27">
        <v>842610266</v>
      </c>
      <c r="F6124" s="27">
        <v>301642431.0625</v>
      </c>
      <c r="G6124" s="27">
        <v>1</v>
      </c>
      <c r="H6124" s="27">
        <v>1</v>
      </c>
      <c r="I6124" s="27">
        <v>0</v>
      </c>
      <c r="J6124" s="27">
        <v>0</v>
      </c>
      <c r="K6124" s="27">
        <v>5</v>
      </c>
      <c r="L6124" s="27">
        <v>1</v>
      </c>
      <c r="M6124" s="27">
        <v>1</v>
      </c>
      <c r="N6124" s="27">
        <v>0</v>
      </c>
      <c r="O6124" s="27">
        <v>0</v>
      </c>
      <c r="P6124" s="27">
        <v>40734000000</v>
      </c>
      <c r="Q6124" s="27">
        <v>40742313861.137413</v>
      </c>
      <c r="R6124" s="27">
        <v>1</v>
      </c>
      <c r="S6124" s="27">
        <v>1</v>
      </c>
      <c r="T6124" s="33">
        <v>0.99562684078172081</v>
      </c>
      <c r="U6124" s="27">
        <v>2516538590</v>
      </c>
      <c r="V6124" s="27">
        <v>1915024000</v>
      </c>
      <c r="W6124" s="27">
        <v>708179000</v>
      </c>
      <c r="X6124" s="27">
        <v>2337000000</v>
      </c>
      <c r="Y6124" s="27"/>
      <c r="Z6124" s="27">
        <v>1</v>
      </c>
    </row>
    <row r="6125" spans="1:26">
      <c r="A6125" s="27">
        <v>2013</v>
      </c>
      <c r="B6125" t="s">
        <v>10</v>
      </c>
      <c r="C6125" s="27">
        <v>825158516</v>
      </c>
      <c r="D6125" s="27">
        <v>527598516</v>
      </c>
      <c r="E6125" s="27">
        <v>825158516</v>
      </c>
      <c r="F6125" s="27">
        <v>0</v>
      </c>
      <c r="G6125" s="27">
        <v>1</v>
      </c>
      <c r="H6125" s="27">
        <v>1</v>
      </c>
      <c r="I6125" s="27">
        <v>0</v>
      </c>
      <c r="J6125" s="27">
        <v>0</v>
      </c>
      <c r="K6125" s="27">
        <v>5</v>
      </c>
      <c r="L6125" s="27">
        <v>1</v>
      </c>
      <c r="M6125" s="27">
        <v>1</v>
      </c>
      <c r="N6125" s="27">
        <v>0</v>
      </c>
      <c r="O6125" s="27">
        <v>0</v>
      </c>
      <c r="P6125" s="27">
        <v>45520000000</v>
      </c>
      <c r="Q6125" s="27">
        <v>45519650911.413841</v>
      </c>
      <c r="R6125" s="27">
        <v>1</v>
      </c>
      <c r="S6125" s="27">
        <v>1</v>
      </c>
      <c r="T6125" s="33">
        <v>0.99710818219516861</v>
      </c>
      <c r="U6125" s="27">
        <v>1646809393.5</v>
      </c>
      <c r="V6125" s="27">
        <v>1978402000</v>
      </c>
      <c r="W6125" s="27">
        <v>684556000</v>
      </c>
      <c r="X6125" s="27">
        <v>2603000000</v>
      </c>
      <c r="Y6125" s="27"/>
      <c r="Z6125" s="27">
        <v>1</v>
      </c>
    </row>
    <row r="6126" spans="1:26">
      <c r="A6126" s="27">
        <v>2014</v>
      </c>
      <c r="B6126" t="s">
        <v>10</v>
      </c>
      <c r="C6126" s="27">
        <v>1412598282</v>
      </c>
      <c r="D6126" s="27">
        <v>747318282</v>
      </c>
      <c r="E6126" s="27">
        <v>1412598282</v>
      </c>
      <c r="F6126" s="27">
        <v>608000000</v>
      </c>
      <c r="G6126" s="27">
        <v>1</v>
      </c>
      <c r="H6126" s="27">
        <v>1</v>
      </c>
      <c r="I6126" s="27">
        <v>0</v>
      </c>
      <c r="J6126" s="27">
        <v>0</v>
      </c>
      <c r="K6126" s="27">
        <v>5</v>
      </c>
      <c r="L6126" s="27">
        <v>1</v>
      </c>
      <c r="M6126" s="27">
        <v>1</v>
      </c>
      <c r="N6126" s="27">
        <v>0</v>
      </c>
      <c r="O6126" s="27">
        <v>0</v>
      </c>
      <c r="P6126" s="27">
        <v>44211000000</v>
      </c>
      <c r="Q6126" s="27">
        <v>44210806365.681694</v>
      </c>
      <c r="R6126" s="27">
        <v>1</v>
      </c>
      <c r="S6126" s="27">
        <v>1</v>
      </c>
      <c r="T6126" s="33">
        <v>0.96696016921402161</v>
      </c>
      <c r="U6126" s="27">
        <v>829513267.89999998</v>
      </c>
      <c r="V6126" s="27">
        <v>1865350000</v>
      </c>
      <c r="W6126" s="27">
        <v>598055000</v>
      </c>
      <c r="X6126" s="27">
        <v>2330000000</v>
      </c>
      <c r="Y6126" s="27"/>
      <c r="Z6126" s="27">
        <v>1</v>
      </c>
    </row>
    <row r="6127" spans="1:26">
      <c r="A6127" s="27">
        <v>2015</v>
      </c>
      <c r="B6127" t="s">
        <v>10</v>
      </c>
      <c r="C6127" s="27">
        <v>1391381254</v>
      </c>
      <c r="D6127" s="27">
        <v>966381254</v>
      </c>
      <c r="E6127" s="27">
        <v>1391381254</v>
      </c>
      <c r="F6127" s="27">
        <v>0</v>
      </c>
      <c r="G6127" s="27">
        <v>1</v>
      </c>
      <c r="H6127" s="27">
        <v>1</v>
      </c>
      <c r="I6127" s="27">
        <v>0</v>
      </c>
      <c r="J6127" s="27">
        <v>0</v>
      </c>
      <c r="K6127" s="27">
        <v>5</v>
      </c>
      <c r="L6127" s="27">
        <v>1</v>
      </c>
      <c r="M6127" s="27">
        <v>1</v>
      </c>
      <c r="N6127" s="27">
        <v>0</v>
      </c>
      <c r="O6127" s="27">
        <v>0</v>
      </c>
      <c r="P6127" s="27">
        <v>37160000000</v>
      </c>
      <c r="Q6127" s="27">
        <v>37160332465.16449</v>
      </c>
      <c r="R6127" s="27">
        <v>1</v>
      </c>
      <c r="S6127" s="27">
        <v>1</v>
      </c>
      <c r="T6127" s="33">
        <v>0.821813335342235</v>
      </c>
      <c r="U6127" s="27">
        <v>632878134</v>
      </c>
      <c r="V6127" s="27">
        <v>2000260000</v>
      </c>
      <c r="W6127" s="27">
        <v>515233000</v>
      </c>
      <c r="X6127" s="27">
        <v>2181000000</v>
      </c>
      <c r="Y6127" s="27"/>
      <c r="Z6127" s="27">
        <v>1</v>
      </c>
    </row>
    <row r="6128" spans="1:26">
      <c r="A6128" s="27">
        <v>2016</v>
      </c>
      <c r="B6128" t="s">
        <v>10</v>
      </c>
      <c r="C6128" s="27">
        <v>1824028230</v>
      </c>
      <c r="D6128" s="27">
        <v>1229578230</v>
      </c>
      <c r="E6128" s="27">
        <v>1824028230</v>
      </c>
      <c r="F6128" s="27">
        <v>455000000</v>
      </c>
      <c r="G6128" s="27">
        <v>1</v>
      </c>
      <c r="H6128" s="27">
        <v>1</v>
      </c>
      <c r="I6128" s="27">
        <v>0</v>
      </c>
      <c r="J6128" s="27">
        <v>0</v>
      </c>
      <c r="K6128" s="27">
        <v>5</v>
      </c>
      <c r="L6128" s="27">
        <v>1</v>
      </c>
      <c r="M6128" s="27">
        <v>1</v>
      </c>
      <c r="N6128" s="27">
        <v>0</v>
      </c>
      <c r="O6128" s="27">
        <v>0</v>
      </c>
      <c r="P6128" s="27">
        <v>38300000000</v>
      </c>
      <c r="Q6128" s="27">
        <v>38299854688.127655</v>
      </c>
      <c r="R6128" s="27">
        <v>1</v>
      </c>
      <c r="S6128" s="27">
        <v>1</v>
      </c>
      <c r="T6128" s="33">
        <v>0.86004996979414983</v>
      </c>
      <c r="U6128" s="27">
        <v>598275245.89999998</v>
      </c>
      <c r="V6128" s="27">
        <v>1947456000</v>
      </c>
      <c r="W6128" s="27">
        <v>436578000</v>
      </c>
      <c r="X6128" s="27">
        <v>2092000000</v>
      </c>
      <c r="Y6128" s="27"/>
      <c r="Z6128" s="27">
        <v>1</v>
      </c>
    </row>
    <row r="6129" spans="1:26">
      <c r="A6129" s="27">
        <v>2017</v>
      </c>
      <c r="B6129" t="s">
        <v>10</v>
      </c>
      <c r="C6129" s="27">
        <v>1773808326</v>
      </c>
      <c r="D6129" s="27">
        <v>1404708326</v>
      </c>
      <c r="E6129" s="27">
        <v>1773808326</v>
      </c>
      <c r="F6129" s="27">
        <v>0</v>
      </c>
      <c r="G6129" s="27">
        <v>1</v>
      </c>
      <c r="H6129" s="27">
        <v>1</v>
      </c>
      <c r="I6129" s="27">
        <v>0</v>
      </c>
      <c r="J6129" s="27">
        <v>0</v>
      </c>
      <c r="K6129" s="27">
        <v>5</v>
      </c>
      <c r="L6129" s="27">
        <v>1</v>
      </c>
      <c r="M6129" s="27">
        <v>1</v>
      </c>
      <c r="N6129" s="27">
        <v>0</v>
      </c>
      <c r="O6129" s="27">
        <v>0</v>
      </c>
      <c r="P6129" s="27">
        <v>41432000000</v>
      </c>
      <c r="Q6129" s="27">
        <v>41431648801.166321</v>
      </c>
      <c r="R6129" s="27">
        <v>1</v>
      </c>
      <c r="S6129" s="27">
        <v>1</v>
      </c>
      <c r="T6129" s="33">
        <v>0.90809244833766045</v>
      </c>
      <c r="U6129" s="27">
        <v>633791002.60000002</v>
      </c>
      <c r="V6129" s="27">
        <v>2544017000</v>
      </c>
      <c r="W6129" s="27">
        <v>395032000</v>
      </c>
      <c r="X6129" s="27">
        <v>2152000000</v>
      </c>
      <c r="Y6129" s="27"/>
      <c r="Z6129" s="27">
        <v>1</v>
      </c>
    </row>
    <row r="6130" spans="1:26">
      <c r="A6130" s="27">
        <v>1976</v>
      </c>
      <c r="B6130" t="s">
        <v>107</v>
      </c>
      <c r="C6130" s="27"/>
      <c r="D6130" s="27"/>
      <c r="E6130" s="27"/>
      <c r="F6130" s="27">
        <v>0</v>
      </c>
      <c r="G6130" s="27">
        <v>0</v>
      </c>
      <c r="H6130" s="27">
        <v>1</v>
      </c>
      <c r="I6130" s="27">
        <v>0</v>
      </c>
      <c r="J6130" s="27">
        <v>0</v>
      </c>
      <c r="K6130" s="27">
        <v>4</v>
      </c>
      <c r="L6130" s="27">
        <v>1</v>
      </c>
      <c r="M6130" s="27">
        <v>0</v>
      </c>
      <c r="N6130" s="27">
        <v>0</v>
      </c>
      <c r="O6130" s="27">
        <v>0</v>
      </c>
      <c r="P6130" s="27"/>
      <c r="Q6130" s="27">
        <v>49278979.547145747</v>
      </c>
      <c r="R6130" s="27">
        <v>0</v>
      </c>
      <c r="S6130" s="27">
        <v>0</v>
      </c>
      <c r="T6130" s="33">
        <v>1.0219497573337515</v>
      </c>
      <c r="U6130" s="27"/>
      <c r="V6130" s="27"/>
      <c r="W6130" s="27"/>
      <c r="X6130" s="27"/>
      <c r="Y6130" s="27">
        <v>0</v>
      </c>
      <c r="Z6130" s="27">
        <v>0</v>
      </c>
    </row>
    <row r="6131" spans="1:26">
      <c r="A6131" s="27">
        <v>1977</v>
      </c>
      <c r="B6131" t="s">
        <v>107</v>
      </c>
      <c r="C6131" s="27"/>
      <c r="D6131" s="27"/>
      <c r="E6131" s="27"/>
      <c r="F6131" s="27">
        <v>0</v>
      </c>
      <c r="G6131" s="27">
        <v>0</v>
      </c>
      <c r="H6131" s="27">
        <v>1</v>
      </c>
      <c r="I6131" s="27">
        <v>0</v>
      </c>
      <c r="J6131" s="27">
        <v>0</v>
      </c>
      <c r="K6131" s="27">
        <v>4</v>
      </c>
      <c r="L6131" s="27">
        <v>1</v>
      </c>
      <c r="M6131" s="27">
        <v>0</v>
      </c>
      <c r="N6131" s="27">
        <v>0</v>
      </c>
      <c r="O6131" s="27">
        <v>0</v>
      </c>
      <c r="P6131" s="27"/>
      <c r="Q6131" s="27">
        <v>64526398.658536114</v>
      </c>
      <c r="R6131" s="27">
        <v>0</v>
      </c>
      <c r="S6131" s="27">
        <v>0</v>
      </c>
      <c r="T6131" s="33">
        <v>1.0409624303569636</v>
      </c>
      <c r="U6131" s="27"/>
      <c r="V6131" s="27"/>
      <c r="W6131" s="27"/>
      <c r="X6131" s="27"/>
      <c r="Y6131" s="27">
        <v>0</v>
      </c>
      <c r="Z6131" s="27">
        <v>0</v>
      </c>
    </row>
    <row r="6132" spans="1:26">
      <c r="A6132" s="27">
        <v>1978</v>
      </c>
      <c r="B6132" t="s">
        <v>107</v>
      </c>
      <c r="C6132" s="27"/>
      <c r="D6132" s="27"/>
      <c r="E6132" s="27"/>
      <c r="F6132" s="27">
        <v>3500000</v>
      </c>
      <c r="G6132" s="27">
        <v>0</v>
      </c>
      <c r="H6132" s="27">
        <v>1</v>
      </c>
      <c r="I6132" s="27">
        <v>0</v>
      </c>
      <c r="J6132" s="27">
        <v>0</v>
      </c>
      <c r="K6132" s="27">
        <v>4</v>
      </c>
      <c r="L6132" s="27">
        <v>1</v>
      </c>
      <c r="M6132" s="27">
        <v>0</v>
      </c>
      <c r="N6132" s="27">
        <v>0</v>
      </c>
      <c r="O6132" s="27">
        <v>0</v>
      </c>
      <c r="P6132" s="27"/>
      <c r="Q6132" s="27">
        <v>85552369.914184019</v>
      </c>
      <c r="R6132" s="27">
        <v>1</v>
      </c>
      <c r="S6132" s="27">
        <v>0</v>
      </c>
      <c r="T6132" s="33">
        <v>0.91734575384516981</v>
      </c>
      <c r="U6132" s="27"/>
      <c r="V6132" s="27"/>
      <c r="W6132" s="27"/>
      <c r="X6132" s="27"/>
      <c r="Y6132" s="27">
        <v>0</v>
      </c>
      <c r="Z6132" s="27">
        <v>0</v>
      </c>
    </row>
    <row r="6133" spans="1:26">
      <c r="A6133" s="27">
        <v>1979</v>
      </c>
      <c r="B6133" t="s">
        <v>107</v>
      </c>
      <c r="C6133" s="27"/>
      <c r="D6133" s="27"/>
      <c r="E6133" s="27"/>
      <c r="F6133" s="27">
        <v>0</v>
      </c>
      <c r="G6133" s="27">
        <v>0</v>
      </c>
      <c r="H6133" s="27">
        <v>1</v>
      </c>
      <c r="I6133" s="27">
        <v>0</v>
      </c>
      <c r="J6133" s="27">
        <v>0</v>
      </c>
      <c r="K6133" s="27">
        <v>4</v>
      </c>
      <c r="L6133" s="27">
        <v>1</v>
      </c>
      <c r="M6133" s="27">
        <v>0</v>
      </c>
      <c r="N6133" s="27">
        <v>0</v>
      </c>
      <c r="O6133" s="27">
        <v>0</v>
      </c>
      <c r="P6133" s="27"/>
      <c r="Q6133" s="27">
        <v>127261099.24395965</v>
      </c>
      <c r="R6133" s="27">
        <v>1</v>
      </c>
      <c r="S6133" s="27">
        <v>1</v>
      </c>
      <c r="T6133" s="33">
        <v>0.9810294585578897</v>
      </c>
      <c r="U6133" s="27"/>
      <c r="V6133" s="27"/>
      <c r="W6133" s="27"/>
      <c r="X6133" s="27"/>
      <c r="Y6133" s="27">
        <v>0</v>
      </c>
      <c r="Z6133" s="27">
        <v>0</v>
      </c>
    </row>
    <row r="6134" spans="1:26">
      <c r="A6134" s="27">
        <v>1980</v>
      </c>
      <c r="B6134" t="s">
        <v>107</v>
      </c>
      <c r="C6134" s="27"/>
      <c r="D6134" s="27"/>
      <c r="E6134" s="27"/>
      <c r="F6134" s="27">
        <v>0</v>
      </c>
      <c r="G6134" s="27">
        <v>0</v>
      </c>
      <c r="H6134" s="27">
        <v>1</v>
      </c>
      <c r="I6134" s="27">
        <v>0</v>
      </c>
      <c r="J6134" s="27">
        <v>0</v>
      </c>
      <c r="K6134" s="27">
        <v>4</v>
      </c>
      <c r="L6134" s="27">
        <v>1</v>
      </c>
      <c r="M6134" s="27">
        <v>0</v>
      </c>
      <c r="N6134" s="27">
        <v>0</v>
      </c>
      <c r="O6134" s="27">
        <v>0</v>
      </c>
      <c r="P6134" s="27">
        <v>147000000</v>
      </c>
      <c r="Q6134" s="27">
        <v>147357222.77980226</v>
      </c>
      <c r="R6134" s="27">
        <v>1</v>
      </c>
      <c r="S6134" s="27">
        <v>1</v>
      </c>
      <c r="T6134" s="33">
        <v>0.94044734443210454</v>
      </c>
      <c r="U6134" s="27"/>
      <c r="V6134" s="27"/>
      <c r="W6134" s="27"/>
      <c r="X6134" s="27"/>
      <c r="Y6134" s="27">
        <v>0</v>
      </c>
      <c r="Z6134" s="27">
        <v>0</v>
      </c>
    </row>
    <row r="6135" spans="1:26">
      <c r="A6135" s="27">
        <v>1981</v>
      </c>
      <c r="B6135" t="s">
        <v>107</v>
      </c>
      <c r="C6135" s="27"/>
      <c r="D6135" s="27"/>
      <c r="E6135" s="27"/>
      <c r="F6135" s="27">
        <v>0</v>
      </c>
      <c r="G6135" s="27">
        <v>0</v>
      </c>
      <c r="H6135" s="27">
        <v>1</v>
      </c>
      <c r="I6135" s="27">
        <v>0</v>
      </c>
      <c r="J6135" s="27">
        <v>0</v>
      </c>
      <c r="K6135" s="27">
        <v>4</v>
      </c>
      <c r="L6135" s="27">
        <v>1</v>
      </c>
      <c r="M6135" s="27">
        <v>0</v>
      </c>
      <c r="N6135" s="27">
        <v>0</v>
      </c>
      <c r="O6135" s="27">
        <v>0</v>
      </c>
      <c r="P6135" s="27">
        <v>154000000</v>
      </c>
      <c r="Q6135" s="27">
        <v>154902869.02139029</v>
      </c>
      <c r="R6135" s="27">
        <v>1</v>
      </c>
      <c r="S6135" s="27">
        <v>1</v>
      </c>
      <c r="T6135" s="33">
        <v>0.83355014400471705</v>
      </c>
      <c r="U6135" s="27"/>
      <c r="V6135" s="27"/>
      <c r="W6135" s="27"/>
      <c r="X6135" s="27"/>
      <c r="Y6135" s="27">
        <v>6300000</v>
      </c>
      <c r="Z6135" s="27">
        <v>0</v>
      </c>
    </row>
    <row r="6136" spans="1:26">
      <c r="A6136" s="27">
        <v>1982</v>
      </c>
      <c r="B6136" t="s">
        <v>107</v>
      </c>
      <c r="C6136" s="27"/>
      <c r="D6136" s="27"/>
      <c r="E6136" s="27"/>
      <c r="F6136" s="27">
        <v>0</v>
      </c>
      <c r="G6136" s="27">
        <v>0</v>
      </c>
      <c r="H6136" s="27">
        <v>1</v>
      </c>
      <c r="I6136" s="27">
        <v>0</v>
      </c>
      <c r="J6136" s="27">
        <v>0</v>
      </c>
      <c r="K6136" s="27">
        <v>4</v>
      </c>
      <c r="L6136" s="27">
        <v>1</v>
      </c>
      <c r="M6136" s="27">
        <v>0</v>
      </c>
      <c r="N6136" s="27">
        <v>0</v>
      </c>
      <c r="O6136" s="27">
        <v>0</v>
      </c>
      <c r="P6136" s="27">
        <v>148000000</v>
      </c>
      <c r="Q6136" s="27">
        <v>147912069.76574969</v>
      </c>
      <c r="R6136" s="27">
        <v>1</v>
      </c>
      <c r="S6136" s="27">
        <v>1</v>
      </c>
      <c r="T6136" s="33">
        <v>0.78443295677873848</v>
      </c>
      <c r="U6136" s="27"/>
      <c r="V6136" s="27"/>
      <c r="W6136" s="27"/>
      <c r="X6136" s="27"/>
      <c r="Y6136" s="27">
        <v>0</v>
      </c>
      <c r="Z6136" s="27">
        <v>0</v>
      </c>
    </row>
    <row r="6137" spans="1:26">
      <c r="A6137" s="27">
        <v>1983</v>
      </c>
      <c r="B6137" t="s">
        <v>107</v>
      </c>
      <c r="C6137" s="27"/>
      <c r="D6137" s="27"/>
      <c r="E6137" s="27"/>
      <c r="F6137" s="27">
        <v>4600000</v>
      </c>
      <c r="G6137" s="27">
        <v>0</v>
      </c>
      <c r="H6137" s="27">
        <v>1</v>
      </c>
      <c r="I6137" s="27">
        <v>0</v>
      </c>
      <c r="J6137" s="27">
        <v>0</v>
      </c>
      <c r="K6137" s="27">
        <v>4</v>
      </c>
      <c r="L6137" s="27">
        <v>1</v>
      </c>
      <c r="M6137" s="27">
        <v>0</v>
      </c>
      <c r="N6137" s="27">
        <v>0</v>
      </c>
      <c r="O6137" s="27">
        <v>0</v>
      </c>
      <c r="P6137" s="27">
        <v>147000000</v>
      </c>
      <c r="Q6137" s="27">
        <v>146712850.50924766</v>
      </c>
      <c r="R6137" s="27">
        <v>1</v>
      </c>
      <c r="S6137" s="27">
        <v>1</v>
      </c>
      <c r="T6137" s="33">
        <v>0.83426891623154475</v>
      </c>
      <c r="U6137" s="27"/>
      <c r="V6137" s="27"/>
      <c r="W6137" s="27"/>
      <c r="X6137" s="27"/>
      <c r="Y6137" s="27">
        <v>0</v>
      </c>
      <c r="Z6137" s="27">
        <v>0</v>
      </c>
    </row>
    <row r="6138" spans="1:26">
      <c r="A6138" s="27">
        <v>1984</v>
      </c>
      <c r="B6138" t="s">
        <v>107</v>
      </c>
      <c r="C6138" s="27"/>
      <c r="D6138" s="27"/>
      <c r="E6138" s="27"/>
      <c r="F6138" s="27">
        <v>0</v>
      </c>
      <c r="G6138" s="27">
        <v>0</v>
      </c>
      <c r="H6138" s="27">
        <v>1</v>
      </c>
      <c r="I6138" s="27">
        <v>0</v>
      </c>
      <c r="J6138" s="27">
        <v>0</v>
      </c>
      <c r="K6138" s="27">
        <v>4</v>
      </c>
      <c r="L6138" s="27">
        <v>1</v>
      </c>
      <c r="M6138" s="27">
        <v>0</v>
      </c>
      <c r="N6138" s="27">
        <v>0</v>
      </c>
      <c r="O6138" s="27">
        <v>0</v>
      </c>
      <c r="P6138" s="27">
        <v>151000000</v>
      </c>
      <c r="Q6138" s="27">
        <v>151313241.98249218</v>
      </c>
      <c r="R6138" s="27">
        <v>1</v>
      </c>
      <c r="S6138" s="27">
        <v>1</v>
      </c>
      <c r="T6138" s="33">
        <v>0.82999599794502654</v>
      </c>
      <c r="U6138" s="27"/>
      <c r="V6138" s="27"/>
      <c r="W6138" s="27"/>
      <c r="X6138" s="27"/>
      <c r="Y6138" s="27"/>
      <c r="Z6138" s="27">
        <v>0</v>
      </c>
    </row>
    <row r="6139" spans="1:26">
      <c r="A6139" s="27">
        <v>1985</v>
      </c>
      <c r="B6139" t="s">
        <v>107</v>
      </c>
      <c r="C6139" s="27"/>
      <c r="D6139" s="27"/>
      <c r="E6139" s="27"/>
      <c r="F6139" s="27">
        <v>0</v>
      </c>
      <c r="G6139" s="27">
        <v>0</v>
      </c>
      <c r="H6139" s="27">
        <v>1</v>
      </c>
      <c r="I6139" s="27">
        <v>0</v>
      </c>
      <c r="J6139" s="27">
        <v>0</v>
      </c>
      <c r="K6139" s="27">
        <v>4</v>
      </c>
      <c r="L6139" s="27">
        <v>1</v>
      </c>
      <c r="M6139" s="27">
        <v>0</v>
      </c>
      <c r="N6139" s="27">
        <v>0</v>
      </c>
      <c r="O6139" s="27">
        <v>0</v>
      </c>
      <c r="P6139" s="27">
        <v>169000000</v>
      </c>
      <c r="Q6139" s="27">
        <v>168887539.13081762</v>
      </c>
      <c r="R6139" s="27">
        <v>1</v>
      </c>
      <c r="S6139" s="27">
        <v>1</v>
      </c>
      <c r="T6139" s="33">
        <v>0.74915719568429318</v>
      </c>
      <c r="U6139" s="27"/>
      <c r="V6139" s="27"/>
      <c r="W6139" s="27"/>
      <c r="X6139" s="27"/>
      <c r="Y6139" s="27"/>
      <c r="Z6139" s="27">
        <v>0</v>
      </c>
    </row>
    <row r="6140" spans="1:26">
      <c r="A6140" s="27">
        <v>1986</v>
      </c>
      <c r="B6140" t="s">
        <v>107</v>
      </c>
      <c r="C6140" s="27"/>
      <c r="D6140" s="27"/>
      <c r="E6140" s="27"/>
      <c r="F6140" s="27">
        <v>0</v>
      </c>
      <c r="G6140" s="27">
        <v>0</v>
      </c>
      <c r="H6140" s="27">
        <v>1</v>
      </c>
      <c r="I6140" s="27">
        <v>0</v>
      </c>
      <c r="J6140" s="27">
        <v>0</v>
      </c>
      <c r="K6140" s="27">
        <v>4</v>
      </c>
      <c r="L6140" s="27">
        <v>1</v>
      </c>
      <c r="M6140" s="27">
        <v>0</v>
      </c>
      <c r="N6140" s="27">
        <v>0</v>
      </c>
      <c r="O6140" s="27">
        <v>0</v>
      </c>
      <c r="P6140" s="27">
        <v>208000000</v>
      </c>
      <c r="Q6140" s="27">
        <v>207850623.63709393</v>
      </c>
      <c r="R6140" s="27">
        <v>1</v>
      </c>
      <c r="S6140" s="27">
        <v>1</v>
      </c>
      <c r="T6140" s="33">
        <v>0.7030572776909082</v>
      </c>
      <c r="U6140" s="27"/>
      <c r="V6140" s="27"/>
      <c r="W6140" s="27"/>
      <c r="X6140" s="27"/>
      <c r="Y6140" s="27"/>
      <c r="Z6140" s="27">
        <v>0</v>
      </c>
    </row>
    <row r="6141" spans="1:26">
      <c r="A6141" s="27">
        <v>1987</v>
      </c>
      <c r="B6141" t="s">
        <v>107</v>
      </c>
      <c r="C6141" s="27"/>
      <c r="D6141" s="27"/>
      <c r="E6141" s="27"/>
      <c r="F6141" s="27">
        <v>0</v>
      </c>
      <c r="G6141" s="27">
        <v>0</v>
      </c>
      <c r="H6141" s="27">
        <v>1</v>
      </c>
      <c r="I6141" s="27">
        <v>0</v>
      </c>
      <c r="J6141" s="27">
        <v>0</v>
      </c>
      <c r="K6141" s="27">
        <v>4</v>
      </c>
      <c r="L6141" s="27">
        <v>1</v>
      </c>
      <c r="M6141" s="27">
        <v>0</v>
      </c>
      <c r="N6141" s="27">
        <v>0</v>
      </c>
      <c r="O6141" s="27">
        <v>0</v>
      </c>
      <c r="P6141" s="27">
        <v>249000000</v>
      </c>
      <c r="Q6141" s="27">
        <v>249267039.78267452</v>
      </c>
      <c r="R6141" s="27">
        <v>1</v>
      </c>
      <c r="S6141" s="27">
        <v>1</v>
      </c>
      <c r="T6141" s="33">
        <v>0.74330063470010233</v>
      </c>
      <c r="U6141" s="27"/>
      <c r="V6141" s="27"/>
      <c r="W6141" s="27"/>
      <c r="X6141" s="27"/>
      <c r="Y6141" s="27"/>
      <c r="Z6141" s="27">
        <v>0</v>
      </c>
    </row>
    <row r="6142" spans="1:26">
      <c r="A6142" s="27">
        <v>1988</v>
      </c>
      <c r="B6142" t="s">
        <v>107</v>
      </c>
      <c r="C6142" s="27"/>
      <c r="D6142" s="27"/>
      <c r="E6142" s="27"/>
      <c r="F6142" s="27">
        <v>0</v>
      </c>
      <c r="G6142" s="27">
        <v>0</v>
      </c>
      <c r="H6142" s="27">
        <v>1</v>
      </c>
      <c r="I6142" s="27">
        <v>0</v>
      </c>
      <c r="J6142" s="27">
        <v>0</v>
      </c>
      <c r="K6142" s="27">
        <v>4</v>
      </c>
      <c r="L6142" s="27">
        <v>1</v>
      </c>
      <c r="M6142" s="27">
        <v>0</v>
      </c>
      <c r="N6142" s="27">
        <v>0</v>
      </c>
      <c r="O6142" s="27">
        <v>0</v>
      </c>
      <c r="P6142" s="27">
        <v>284000000</v>
      </c>
      <c r="Q6142" s="27">
        <v>283828769.02992547</v>
      </c>
      <c r="R6142" s="27">
        <v>1</v>
      </c>
      <c r="S6142" s="27">
        <v>1</v>
      </c>
      <c r="T6142" s="33">
        <v>0.80560957079318884</v>
      </c>
      <c r="U6142" s="27"/>
      <c r="V6142" s="27"/>
      <c r="W6142" s="27"/>
      <c r="X6142" s="27"/>
      <c r="Y6142" s="27"/>
      <c r="Z6142" s="27">
        <v>0</v>
      </c>
    </row>
    <row r="6143" spans="1:26">
      <c r="A6143" s="27">
        <v>1989</v>
      </c>
      <c r="B6143" t="s">
        <v>107</v>
      </c>
      <c r="C6143" s="27"/>
      <c r="D6143" s="27"/>
      <c r="E6143" s="27"/>
      <c r="F6143" s="27">
        <v>0</v>
      </c>
      <c r="G6143" s="27">
        <v>0</v>
      </c>
      <c r="H6143" s="27">
        <v>1</v>
      </c>
      <c r="I6143" s="27">
        <v>0</v>
      </c>
      <c r="J6143" s="27">
        <v>0</v>
      </c>
      <c r="K6143" s="27">
        <v>4</v>
      </c>
      <c r="L6143" s="27">
        <v>1</v>
      </c>
      <c r="M6143" s="27">
        <v>0</v>
      </c>
      <c r="N6143" s="27">
        <v>0</v>
      </c>
      <c r="O6143" s="27">
        <v>0</v>
      </c>
      <c r="P6143" s="27">
        <v>305000000</v>
      </c>
      <c r="Q6143" s="27">
        <v>304832867.393246</v>
      </c>
      <c r="R6143" s="27">
        <v>1</v>
      </c>
      <c r="S6143" s="27">
        <v>1</v>
      </c>
      <c r="T6143" s="33">
        <v>0.74679040704290955</v>
      </c>
      <c r="U6143" s="27"/>
      <c r="V6143" s="27"/>
      <c r="W6143" s="27"/>
      <c r="X6143" s="27"/>
      <c r="Y6143" s="27"/>
      <c r="Z6143" s="27">
        <v>0</v>
      </c>
    </row>
    <row r="6144" spans="1:26">
      <c r="A6144" s="27">
        <v>1990</v>
      </c>
      <c r="B6144" t="s">
        <v>107</v>
      </c>
      <c r="C6144" s="27"/>
      <c r="D6144" s="27"/>
      <c r="E6144" s="27"/>
      <c r="F6144" s="27">
        <v>0</v>
      </c>
      <c r="G6144" s="27">
        <v>0</v>
      </c>
      <c r="H6144" s="27">
        <v>1</v>
      </c>
      <c r="I6144" s="27">
        <v>0</v>
      </c>
      <c r="J6144" s="27">
        <v>0</v>
      </c>
      <c r="K6144" s="27">
        <v>4</v>
      </c>
      <c r="L6144" s="27">
        <v>1</v>
      </c>
      <c r="M6144" s="27">
        <v>0</v>
      </c>
      <c r="N6144" s="27">
        <v>0</v>
      </c>
      <c r="O6144" s="27">
        <v>0</v>
      </c>
      <c r="P6144" s="27">
        <v>369000000</v>
      </c>
      <c r="Q6144" s="27">
        <v>368584758.9424572</v>
      </c>
      <c r="R6144" s="27">
        <v>1</v>
      </c>
      <c r="S6144" s="27">
        <v>1</v>
      </c>
      <c r="T6144" s="33">
        <v>0.70566019682121295</v>
      </c>
      <c r="U6144" s="27"/>
      <c r="V6144" s="27"/>
      <c r="W6144" s="27"/>
      <c r="X6144" s="27"/>
      <c r="Y6144" s="27"/>
      <c r="Z6144" s="27">
        <v>0</v>
      </c>
    </row>
    <row r="6145" spans="1:26">
      <c r="A6145" s="27">
        <v>1991</v>
      </c>
      <c r="B6145" t="s">
        <v>107</v>
      </c>
      <c r="C6145" s="27"/>
      <c r="D6145" s="27"/>
      <c r="E6145" s="27"/>
      <c r="F6145" s="27">
        <v>0</v>
      </c>
      <c r="G6145" s="27">
        <v>0</v>
      </c>
      <c r="H6145" s="27">
        <v>1</v>
      </c>
      <c r="I6145" s="27">
        <v>0</v>
      </c>
      <c r="J6145" s="27">
        <v>0</v>
      </c>
      <c r="K6145" s="27">
        <v>4</v>
      </c>
      <c r="L6145" s="27">
        <v>1</v>
      </c>
      <c r="M6145" s="27">
        <v>0</v>
      </c>
      <c r="N6145" s="27">
        <v>0</v>
      </c>
      <c r="O6145" s="27">
        <v>0</v>
      </c>
      <c r="P6145" s="27">
        <v>374000000</v>
      </c>
      <c r="Q6145" s="27">
        <v>374359556.08492613</v>
      </c>
      <c r="R6145" s="27">
        <v>1</v>
      </c>
      <c r="S6145" s="27">
        <v>1</v>
      </c>
      <c r="T6145" s="33">
        <v>0.64778014054484578</v>
      </c>
      <c r="U6145" s="27"/>
      <c r="V6145" s="27"/>
      <c r="W6145" s="27"/>
      <c r="X6145" s="27"/>
      <c r="Y6145" s="27"/>
      <c r="Z6145" s="27">
        <v>0</v>
      </c>
    </row>
    <row r="6146" spans="1:26">
      <c r="A6146" s="27">
        <v>1992</v>
      </c>
      <c r="B6146" t="s">
        <v>107</v>
      </c>
      <c r="C6146" s="27"/>
      <c r="D6146" s="27"/>
      <c r="E6146" s="27"/>
      <c r="F6146" s="27">
        <v>0</v>
      </c>
      <c r="G6146" s="27">
        <v>0</v>
      </c>
      <c r="H6146" s="27">
        <v>1</v>
      </c>
      <c r="I6146" s="27">
        <v>0</v>
      </c>
      <c r="J6146" s="27">
        <v>0</v>
      </c>
      <c r="K6146" s="27">
        <v>4</v>
      </c>
      <c r="L6146" s="27">
        <v>1</v>
      </c>
      <c r="M6146" s="27">
        <v>0</v>
      </c>
      <c r="N6146" s="27">
        <v>0</v>
      </c>
      <c r="O6146" s="27">
        <v>0</v>
      </c>
      <c r="P6146" s="27">
        <v>434000000</v>
      </c>
      <c r="Q6146" s="27">
        <v>433667193.81479526</v>
      </c>
      <c r="R6146" s="27">
        <v>1</v>
      </c>
      <c r="S6146" s="27">
        <v>1</v>
      </c>
      <c r="T6146" s="33">
        <v>0.62587770846912083</v>
      </c>
      <c r="U6146" s="27"/>
      <c r="V6146" s="27"/>
      <c r="W6146" s="27"/>
      <c r="X6146" s="27"/>
      <c r="Y6146" s="27"/>
      <c r="Z6146" s="27">
        <v>0</v>
      </c>
    </row>
    <row r="6147" spans="1:26">
      <c r="A6147" s="27">
        <v>1993</v>
      </c>
      <c r="B6147" t="s">
        <v>107</v>
      </c>
      <c r="C6147" s="27"/>
      <c r="D6147" s="27"/>
      <c r="E6147" s="27"/>
      <c r="F6147" s="27">
        <v>0</v>
      </c>
      <c r="G6147" s="27">
        <v>0</v>
      </c>
      <c r="H6147" s="27">
        <v>1</v>
      </c>
      <c r="I6147" s="27">
        <v>0</v>
      </c>
      <c r="J6147" s="27">
        <v>0</v>
      </c>
      <c r="K6147" s="27">
        <v>4</v>
      </c>
      <c r="L6147" s="27">
        <v>1</v>
      </c>
      <c r="M6147" s="27">
        <v>0</v>
      </c>
      <c r="N6147" s="27">
        <v>0</v>
      </c>
      <c r="O6147" s="27">
        <v>0</v>
      </c>
      <c r="P6147" s="27">
        <v>474000000</v>
      </c>
      <c r="Q6147" s="27">
        <v>473916819.45382613</v>
      </c>
      <c r="R6147" s="27">
        <v>1</v>
      </c>
      <c r="S6147" s="27">
        <v>1</v>
      </c>
      <c r="T6147" s="33">
        <v>0.648154718576755</v>
      </c>
      <c r="U6147" s="27"/>
      <c r="V6147" s="27"/>
      <c r="W6147" s="27"/>
      <c r="X6147" s="27"/>
      <c r="Y6147" s="27"/>
      <c r="Z6147" s="27">
        <v>0</v>
      </c>
    </row>
    <row r="6148" spans="1:26">
      <c r="A6148" s="27">
        <v>1994</v>
      </c>
      <c r="B6148" t="s">
        <v>107</v>
      </c>
      <c r="C6148" s="27"/>
      <c r="D6148" s="27"/>
      <c r="E6148" s="27"/>
      <c r="F6148" s="27">
        <v>0</v>
      </c>
      <c r="G6148" s="27">
        <v>0</v>
      </c>
      <c r="H6148" s="27">
        <v>1</v>
      </c>
      <c r="I6148" s="27">
        <v>0</v>
      </c>
      <c r="J6148" s="27">
        <v>0</v>
      </c>
      <c r="K6148" s="27">
        <v>4</v>
      </c>
      <c r="L6148" s="27">
        <v>1</v>
      </c>
      <c r="M6148" s="27">
        <v>0</v>
      </c>
      <c r="N6148" s="27">
        <v>0</v>
      </c>
      <c r="O6148" s="27">
        <v>0</v>
      </c>
      <c r="P6148" s="27">
        <v>486000000</v>
      </c>
      <c r="Q6148" s="27">
        <v>486451204.55714232</v>
      </c>
      <c r="R6148" s="27">
        <v>1</v>
      </c>
      <c r="S6148" s="27">
        <v>1</v>
      </c>
      <c r="T6148" s="33">
        <v>0.69545665111729171</v>
      </c>
      <c r="U6148" s="27"/>
      <c r="V6148" s="27"/>
      <c r="W6148" s="27"/>
      <c r="X6148" s="27"/>
      <c r="Y6148" s="27"/>
      <c r="Z6148" s="27">
        <v>0</v>
      </c>
    </row>
    <row r="6149" spans="1:26">
      <c r="A6149" s="27">
        <v>1995</v>
      </c>
      <c r="B6149" t="s">
        <v>107</v>
      </c>
      <c r="C6149" s="27"/>
      <c r="D6149" s="27"/>
      <c r="E6149" s="27"/>
      <c r="F6149" s="27">
        <v>0</v>
      </c>
      <c r="G6149" s="27">
        <v>0</v>
      </c>
      <c r="H6149" s="27">
        <v>1</v>
      </c>
      <c r="I6149" s="27">
        <v>0</v>
      </c>
      <c r="J6149" s="27">
        <v>0</v>
      </c>
      <c r="K6149" s="27">
        <v>4</v>
      </c>
      <c r="L6149" s="27">
        <v>1</v>
      </c>
      <c r="M6149" s="27">
        <v>0</v>
      </c>
      <c r="N6149" s="27">
        <v>0</v>
      </c>
      <c r="O6149" s="27">
        <v>0</v>
      </c>
      <c r="P6149" s="27">
        <v>508000000</v>
      </c>
      <c r="Q6149" s="27">
        <v>508221508.22150826</v>
      </c>
      <c r="R6149" s="27">
        <v>1</v>
      </c>
      <c r="S6149" s="27">
        <v>1</v>
      </c>
      <c r="T6149" s="33">
        <v>0.69736071622307827</v>
      </c>
      <c r="U6149" s="27"/>
      <c r="V6149" s="27"/>
      <c r="W6149" s="27"/>
      <c r="X6149" s="27"/>
      <c r="Y6149" s="27"/>
      <c r="Z6149" s="27">
        <v>0</v>
      </c>
    </row>
    <row r="6150" spans="1:26">
      <c r="A6150" s="27">
        <v>1996</v>
      </c>
      <c r="B6150" t="s">
        <v>107</v>
      </c>
      <c r="C6150" s="27"/>
      <c r="D6150" s="27"/>
      <c r="E6150" s="27"/>
      <c r="F6150" s="27">
        <v>0</v>
      </c>
      <c r="G6150" s="27">
        <v>0</v>
      </c>
      <c r="H6150" s="27">
        <v>1</v>
      </c>
      <c r="I6150" s="27">
        <v>0</v>
      </c>
      <c r="J6150" s="27">
        <v>0</v>
      </c>
      <c r="K6150" s="27">
        <v>4</v>
      </c>
      <c r="L6150" s="27">
        <v>1</v>
      </c>
      <c r="M6150" s="27">
        <v>0</v>
      </c>
      <c r="N6150" s="27">
        <v>0</v>
      </c>
      <c r="O6150" s="27">
        <v>0</v>
      </c>
      <c r="P6150" s="27">
        <v>503000000</v>
      </c>
      <c r="Q6150" s="27">
        <v>503068472.20266002</v>
      </c>
      <c r="R6150" s="27">
        <v>1</v>
      </c>
      <c r="S6150" s="27">
        <v>1</v>
      </c>
      <c r="T6150" s="33">
        <v>0.69966405838602452</v>
      </c>
      <c r="U6150" s="27"/>
      <c r="V6150" s="27"/>
      <c r="W6150" s="27"/>
      <c r="X6150" s="27"/>
      <c r="Y6150" s="27"/>
      <c r="Z6150" s="27">
        <v>0</v>
      </c>
    </row>
    <row r="6151" spans="1:26">
      <c r="A6151" s="27">
        <v>1997</v>
      </c>
      <c r="B6151" t="s">
        <v>107</v>
      </c>
      <c r="C6151" s="27"/>
      <c r="D6151" s="27"/>
      <c r="E6151" s="27"/>
      <c r="F6151" s="27">
        <v>6024096.5</v>
      </c>
      <c r="G6151" s="27">
        <v>0</v>
      </c>
      <c r="H6151" s="27">
        <v>1</v>
      </c>
      <c r="I6151" s="27">
        <v>0</v>
      </c>
      <c r="J6151" s="27">
        <v>0</v>
      </c>
      <c r="K6151" s="27">
        <v>4</v>
      </c>
      <c r="L6151" s="27">
        <v>1</v>
      </c>
      <c r="M6151" s="27">
        <v>0</v>
      </c>
      <c r="N6151" s="27">
        <v>0</v>
      </c>
      <c r="O6151" s="27">
        <v>0</v>
      </c>
      <c r="P6151" s="27">
        <v>563000000</v>
      </c>
      <c r="Q6151" s="27">
        <v>562958836.51990521</v>
      </c>
      <c r="R6151" s="27">
        <v>1</v>
      </c>
      <c r="S6151" s="27">
        <v>1</v>
      </c>
      <c r="T6151" s="33">
        <v>0.71538944173936525</v>
      </c>
      <c r="U6151" s="27"/>
      <c r="V6151" s="27"/>
      <c r="W6151" s="27"/>
      <c r="X6151" s="27"/>
      <c r="Y6151" s="27"/>
      <c r="Z6151" s="27">
        <v>0</v>
      </c>
    </row>
    <row r="6152" spans="1:26">
      <c r="A6152" s="27">
        <v>1998</v>
      </c>
      <c r="B6152" t="s">
        <v>107</v>
      </c>
      <c r="C6152" s="27"/>
      <c r="D6152" s="27"/>
      <c r="E6152" s="27"/>
      <c r="F6152" s="27">
        <v>10600000</v>
      </c>
      <c r="G6152" s="27">
        <v>0</v>
      </c>
      <c r="H6152" s="27">
        <v>1</v>
      </c>
      <c r="I6152" s="27">
        <v>0</v>
      </c>
      <c r="J6152" s="27">
        <v>0</v>
      </c>
      <c r="K6152" s="27">
        <v>4</v>
      </c>
      <c r="L6152" s="27">
        <v>1</v>
      </c>
      <c r="M6152" s="27">
        <v>0</v>
      </c>
      <c r="N6152" s="27">
        <v>0</v>
      </c>
      <c r="O6152" s="27">
        <v>0</v>
      </c>
      <c r="P6152" s="27">
        <v>608000000</v>
      </c>
      <c r="Q6152" s="27">
        <v>608369282.22572744</v>
      </c>
      <c r="R6152" s="27">
        <v>1</v>
      </c>
      <c r="S6152" s="27">
        <v>1</v>
      </c>
      <c r="T6152" s="33">
        <v>0.63293736472878814</v>
      </c>
      <c r="U6152" s="27"/>
      <c r="V6152" s="27"/>
      <c r="W6152" s="27"/>
      <c r="X6152" s="27"/>
      <c r="Y6152" s="27"/>
      <c r="Z6152" s="27">
        <v>0</v>
      </c>
    </row>
    <row r="6153" spans="1:26">
      <c r="A6153" s="27">
        <v>1999</v>
      </c>
      <c r="B6153" t="s">
        <v>107</v>
      </c>
      <c r="C6153" s="27"/>
      <c r="D6153" s="27"/>
      <c r="E6153" s="27"/>
      <c r="F6153" s="27">
        <v>0</v>
      </c>
      <c r="G6153" s="27">
        <v>0</v>
      </c>
      <c r="H6153" s="27">
        <v>1</v>
      </c>
      <c r="I6153" s="27">
        <v>0</v>
      </c>
      <c r="J6153" s="27">
        <v>0</v>
      </c>
      <c r="K6153" s="27">
        <v>4</v>
      </c>
      <c r="L6153" s="27">
        <v>1</v>
      </c>
      <c r="M6153" s="27">
        <v>0</v>
      </c>
      <c r="N6153" s="27">
        <v>0</v>
      </c>
      <c r="O6153" s="27">
        <v>0</v>
      </c>
      <c r="P6153" s="27">
        <v>623000000</v>
      </c>
      <c r="Q6153" s="27">
        <v>622985493.68273282</v>
      </c>
      <c r="R6153" s="27">
        <v>1</v>
      </c>
      <c r="S6153" s="27">
        <v>1</v>
      </c>
      <c r="T6153" s="33">
        <v>0.59173831677950461</v>
      </c>
      <c r="U6153" s="27"/>
      <c r="V6153" s="27"/>
      <c r="W6153" s="27"/>
      <c r="X6153" s="27"/>
      <c r="Y6153" s="27"/>
      <c r="Z6153" s="27">
        <v>0</v>
      </c>
    </row>
    <row r="6154" spans="1:26">
      <c r="A6154" s="27">
        <v>2000</v>
      </c>
      <c r="B6154" t="s">
        <v>107</v>
      </c>
      <c r="C6154" s="27">
        <v>0</v>
      </c>
      <c r="D6154" s="27">
        <v>0</v>
      </c>
      <c r="E6154" s="27">
        <v>0</v>
      </c>
      <c r="F6154" s="27">
        <v>0</v>
      </c>
      <c r="G6154" s="27">
        <v>0</v>
      </c>
      <c r="H6154" s="27">
        <v>1</v>
      </c>
      <c r="I6154" s="27">
        <v>0</v>
      </c>
      <c r="J6154" s="27">
        <v>0</v>
      </c>
      <c r="K6154" s="27">
        <v>4</v>
      </c>
      <c r="L6154" s="27">
        <v>1</v>
      </c>
      <c r="M6154" s="27">
        <v>1</v>
      </c>
      <c r="N6154" s="27">
        <v>0</v>
      </c>
      <c r="O6154" s="27">
        <v>0</v>
      </c>
      <c r="P6154" s="27">
        <v>615000000</v>
      </c>
      <c r="Q6154" s="27">
        <v>614879764.78000641</v>
      </c>
      <c r="R6154" s="27">
        <v>1</v>
      </c>
      <c r="S6154" s="27">
        <v>1</v>
      </c>
      <c r="T6154" s="33">
        <v>0.62919927379193319</v>
      </c>
      <c r="U6154" s="27"/>
      <c r="V6154" s="27"/>
      <c r="W6154" s="27"/>
      <c r="X6154" s="27"/>
      <c r="Y6154" s="27"/>
      <c r="Z6154" s="27">
        <v>0</v>
      </c>
    </row>
    <row r="6155" spans="1:26">
      <c r="A6155" s="27">
        <v>2001</v>
      </c>
      <c r="B6155" t="s">
        <v>107</v>
      </c>
      <c r="C6155" s="27">
        <v>0</v>
      </c>
      <c r="D6155" s="27">
        <v>0</v>
      </c>
      <c r="E6155" s="27">
        <v>0</v>
      </c>
      <c r="F6155" s="27">
        <v>0</v>
      </c>
      <c r="G6155" s="27">
        <v>0</v>
      </c>
      <c r="H6155" s="27">
        <v>1</v>
      </c>
      <c r="I6155" s="27">
        <v>0</v>
      </c>
      <c r="J6155" s="27">
        <v>0</v>
      </c>
      <c r="K6155" s="27">
        <v>4</v>
      </c>
      <c r="L6155" s="27">
        <v>1</v>
      </c>
      <c r="M6155" s="27">
        <v>1</v>
      </c>
      <c r="N6155" s="27">
        <v>0</v>
      </c>
      <c r="O6155" s="27">
        <v>0</v>
      </c>
      <c r="P6155" s="27">
        <v>622000000</v>
      </c>
      <c r="Q6155" s="27">
        <v>622262057.19163465</v>
      </c>
      <c r="R6155" s="27">
        <v>1</v>
      </c>
      <c r="S6155" s="27">
        <v>1</v>
      </c>
      <c r="T6155" s="33">
        <v>0.61588871891054842</v>
      </c>
      <c r="U6155" s="27"/>
      <c r="V6155" s="27"/>
      <c r="W6155" s="27"/>
      <c r="X6155" s="27"/>
      <c r="Y6155" s="27"/>
      <c r="Z6155" s="27">
        <v>0</v>
      </c>
    </row>
    <row r="6156" spans="1:26">
      <c r="A6156" s="27">
        <v>2002</v>
      </c>
      <c r="B6156" t="s">
        <v>107</v>
      </c>
      <c r="C6156" s="27">
        <v>0</v>
      </c>
      <c r="D6156" s="27">
        <v>0</v>
      </c>
      <c r="E6156" s="27">
        <v>0</v>
      </c>
      <c r="F6156" s="27">
        <v>0</v>
      </c>
      <c r="G6156" s="27">
        <v>0</v>
      </c>
      <c r="H6156" s="27">
        <v>1</v>
      </c>
      <c r="I6156" s="27">
        <v>0</v>
      </c>
      <c r="J6156" s="27">
        <v>0</v>
      </c>
      <c r="K6156" s="27">
        <v>4</v>
      </c>
      <c r="L6156" s="27">
        <v>1</v>
      </c>
      <c r="M6156" s="27">
        <v>1</v>
      </c>
      <c r="N6156" s="27">
        <v>0</v>
      </c>
      <c r="O6156" s="27">
        <v>0</v>
      </c>
      <c r="P6156" s="27">
        <v>698000000</v>
      </c>
      <c r="Q6156" s="27">
        <v>697518248.17518246</v>
      </c>
      <c r="R6156" s="27">
        <v>1</v>
      </c>
      <c r="S6156" s="27">
        <v>1</v>
      </c>
      <c r="T6156" s="33">
        <v>0.62466195784303247</v>
      </c>
      <c r="U6156" s="27"/>
      <c r="V6156" s="27"/>
      <c r="W6156" s="27"/>
      <c r="X6156" s="27"/>
      <c r="Y6156" s="27"/>
      <c r="Z6156" s="27">
        <v>0</v>
      </c>
    </row>
    <row r="6157" spans="1:26">
      <c r="A6157" s="27">
        <v>2003</v>
      </c>
      <c r="B6157" t="s">
        <v>107</v>
      </c>
      <c r="C6157" s="27">
        <v>0</v>
      </c>
      <c r="D6157" s="27">
        <v>0</v>
      </c>
      <c r="E6157" s="27">
        <v>0</v>
      </c>
      <c r="F6157" s="27">
        <v>0</v>
      </c>
      <c r="G6157" s="27">
        <v>0</v>
      </c>
      <c r="H6157" s="27">
        <v>1</v>
      </c>
      <c r="I6157" s="27">
        <v>0</v>
      </c>
      <c r="J6157" s="27">
        <v>0</v>
      </c>
      <c r="K6157" s="27">
        <v>4</v>
      </c>
      <c r="L6157" s="27">
        <v>1</v>
      </c>
      <c r="M6157" s="27">
        <v>1</v>
      </c>
      <c r="N6157" s="27">
        <v>0</v>
      </c>
      <c r="O6157" s="27">
        <v>0</v>
      </c>
      <c r="P6157" s="27">
        <v>706000000</v>
      </c>
      <c r="Q6157" s="27">
        <v>705704816.04236495</v>
      </c>
      <c r="R6157" s="27">
        <v>1</v>
      </c>
      <c r="S6157" s="27">
        <v>1</v>
      </c>
      <c r="T6157" s="33">
        <v>0.61793375018798091</v>
      </c>
      <c r="U6157" s="27"/>
      <c r="V6157" s="27"/>
      <c r="W6157" s="27"/>
      <c r="X6157" s="27"/>
      <c r="Y6157" s="27"/>
      <c r="Z6157" s="27">
        <v>0</v>
      </c>
    </row>
    <row r="6158" spans="1:26">
      <c r="A6158" s="27">
        <v>2004</v>
      </c>
      <c r="B6158" t="s">
        <v>107</v>
      </c>
      <c r="C6158" s="27">
        <v>0</v>
      </c>
      <c r="D6158" s="27">
        <v>0</v>
      </c>
      <c r="E6158" s="27">
        <v>0</v>
      </c>
      <c r="F6158" s="27">
        <v>0</v>
      </c>
      <c r="G6158" s="27">
        <v>0</v>
      </c>
      <c r="H6158" s="27">
        <v>1</v>
      </c>
      <c r="I6158" s="27">
        <v>0</v>
      </c>
      <c r="J6158" s="27">
        <v>0</v>
      </c>
      <c r="K6158" s="27">
        <v>4</v>
      </c>
      <c r="L6158" s="27">
        <v>1</v>
      </c>
      <c r="M6158" s="27">
        <v>1</v>
      </c>
      <c r="N6158" s="27">
        <v>0</v>
      </c>
      <c r="O6158" s="27">
        <v>0</v>
      </c>
      <c r="P6158" s="27">
        <v>839000000</v>
      </c>
      <c r="Q6158" s="27">
        <v>839319927.27272749</v>
      </c>
      <c r="R6158" s="27">
        <v>1</v>
      </c>
      <c r="S6158" s="27">
        <v>1</v>
      </c>
      <c r="T6158" s="33">
        <v>0.67108711240801089</v>
      </c>
      <c r="U6158" s="27"/>
      <c r="V6158" s="27"/>
      <c r="W6158" s="27"/>
      <c r="X6158" s="27"/>
      <c r="Y6158" s="27"/>
      <c r="Z6158" s="27">
        <v>0</v>
      </c>
    </row>
    <row r="6159" spans="1:26">
      <c r="A6159" s="27">
        <v>2005</v>
      </c>
      <c r="B6159" t="s">
        <v>107</v>
      </c>
      <c r="C6159" s="27">
        <v>996000</v>
      </c>
      <c r="D6159" s="27">
        <v>249000</v>
      </c>
      <c r="E6159" s="27">
        <v>996000</v>
      </c>
      <c r="F6159" s="27">
        <v>1046000</v>
      </c>
      <c r="G6159" s="27">
        <v>0</v>
      </c>
      <c r="H6159" s="27">
        <v>1</v>
      </c>
      <c r="I6159" s="27">
        <v>0</v>
      </c>
      <c r="J6159" s="27">
        <v>0</v>
      </c>
      <c r="K6159" s="27">
        <v>4</v>
      </c>
      <c r="L6159" s="27">
        <v>1</v>
      </c>
      <c r="M6159" s="27">
        <v>1</v>
      </c>
      <c r="N6159" s="27">
        <v>0</v>
      </c>
      <c r="O6159" s="27">
        <v>0</v>
      </c>
      <c r="P6159" s="27">
        <v>919000000</v>
      </c>
      <c r="Q6159" s="27">
        <v>919103254.5454545</v>
      </c>
      <c r="R6159" s="27">
        <v>1</v>
      </c>
      <c r="S6159" s="27">
        <v>1</v>
      </c>
      <c r="T6159" s="33">
        <v>0.69599608558540027</v>
      </c>
      <c r="U6159" s="27"/>
      <c r="V6159" s="27"/>
      <c r="W6159" s="27"/>
      <c r="X6159" s="27"/>
      <c r="Y6159" s="27"/>
      <c r="Z6159" s="27">
        <v>0</v>
      </c>
    </row>
    <row r="6160" spans="1:26">
      <c r="A6160" s="27">
        <v>2006</v>
      </c>
      <c r="B6160" t="s">
        <v>107</v>
      </c>
      <c r="C6160" s="27">
        <v>996000</v>
      </c>
      <c r="D6160" s="27">
        <v>498000</v>
      </c>
      <c r="E6160" s="27">
        <v>996000</v>
      </c>
      <c r="F6160" s="27">
        <v>0</v>
      </c>
      <c r="G6160" s="27">
        <v>0</v>
      </c>
      <c r="H6160" s="27">
        <v>1</v>
      </c>
      <c r="I6160" s="27">
        <v>0</v>
      </c>
      <c r="J6160" s="27">
        <v>0</v>
      </c>
      <c r="K6160" s="27">
        <v>4</v>
      </c>
      <c r="L6160" s="27">
        <v>1</v>
      </c>
      <c r="M6160" s="27">
        <v>1</v>
      </c>
      <c r="N6160" s="27">
        <v>0</v>
      </c>
      <c r="O6160" s="27">
        <v>0</v>
      </c>
      <c r="P6160" s="27">
        <v>1016000000</v>
      </c>
      <c r="Q6160" s="27">
        <v>1016418229.2515897</v>
      </c>
      <c r="R6160" s="27">
        <v>1</v>
      </c>
      <c r="S6160" s="27">
        <v>1</v>
      </c>
      <c r="T6160" s="33">
        <v>0.83568345932575372</v>
      </c>
      <c r="U6160" s="27"/>
      <c r="V6160" s="27"/>
      <c r="W6160" s="27"/>
      <c r="X6160" s="27"/>
      <c r="Y6160" s="27"/>
      <c r="Z6160" s="27">
        <v>0</v>
      </c>
    </row>
    <row r="6161" spans="1:26">
      <c r="A6161" s="27">
        <v>2007</v>
      </c>
      <c r="B6161" t="s">
        <v>107</v>
      </c>
      <c r="C6161" s="27">
        <v>996000</v>
      </c>
      <c r="D6161" s="27">
        <v>747000</v>
      </c>
      <c r="E6161" s="27">
        <v>996000</v>
      </c>
      <c r="F6161" s="27">
        <v>15309769</v>
      </c>
      <c r="G6161" s="27">
        <v>0</v>
      </c>
      <c r="H6161" s="27">
        <v>1</v>
      </c>
      <c r="I6161" s="27">
        <v>0</v>
      </c>
      <c r="J6161" s="27">
        <v>0</v>
      </c>
      <c r="K6161" s="27">
        <v>4</v>
      </c>
      <c r="L6161" s="27">
        <v>1</v>
      </c>
      <c r="M6161" s="27">
        <v>1</v>
      </c>
      <c r="N6161" s="27">
        <v>0</v>
      </c>
      <c r="O6161" s="27">
        <v>0</v>
      </c>
      <c r="P6161" s="27">
        <v>1034000000</v>
      </c>
      <c r="Q6161" s="27">
        <v>1033561654.0567966</v>
      </c>
      <c r="R6161" s="27">
        <v>1</v>
      </c>
      <c r="S6161" s="27">
        <v>1</v>
      </c>
      <c r="T6161" s="33">
        <v>0.90473952627382648</v>
      </c>
      <c r="U6161" s="27"/>
      <c r="V6161" s="27"/>
      <c r="W6161" s="27"/>
      <c r="X6161" s="27"/>
      <c r="Y6161" s="27"/>
      <c r="Z6161" s="27">
        <v>0</v>
      </c>
    </row>
    <row r="6162" spans="1:26">
      <c r="A6162" s="27">
        <v>2008</v>
      </c>
      <c r="B6162" t="s">
        <v>107</v>
      </c>
      <c r="C6162" s="27">
        <v>11996000</v>
      </c>
      <c r="D6162" s="27">
        <v>3196000</v>
      </c>
      <c r="E6162" s="27">
        <v>11996000</v>
      </c>
      <c r="F6162" s="27">
        <v>14500000</v>
      </c>
      <c r="G6162" s="27">
        <v>0</v>
      </c>
      <c r="H6162" s="27">
        <v>1</v>
      </c>
      <c r="I6162" s="27">
        <v>0</v>
      </c>
      <c r="J6162" s="27">
        <v>0</v>
      </c>
      <c r="K6162" s="27">
        <v>4</v>
      </c>
      <c r="L6162" s="27">
        <v>1</v>
      </c>
      <c r="M6162" s="27">
        <v>1</v>
      </c>
      <c r="N6162" s="27">
        <v>0</v>
      </c>
      <c r="O6162" s="27">
        <v>0</v>
      </c>
      <c r="P6162" s="27">
        <v>967000000</v>
      </c>
      <c r="Q6162" s="27">
        <v>967199593.96015728</v>
      </c>
      <c r="R6162" s="27">
        <v>1</v>
      </c>
      <c r="S6162" s="27">
        <v>1</v>
      </c>
      <c r="T6162" s="33">
        <v>0.91944034308119871</v>
      </c>
      <c r="U6162" s="27"/>
      <c r="V6162" s="27"/>
      <c r="W6162" s="27"/>
      <c r="X6162" s="27">
        <v>92000000</v>
      </c>
      <c r="Y6162" s="27"/>
      <c r="Z6162" s="27">
        <v>0</v>
      </c>
    </row>
    <row r="6163" spans="1:26">
      <c r="A6163" s="27">
        <v>2009</v>
      </c>
      <c r="B6163" t="s">
        <v>107</v>
      </c>
      <c r="C6163" s="27">
        <v>11996000</v>
      </c>
      <c r="D6163" s="27">
        <v>5396000</v>
      </c>
      <c r="E6163" s="27">
        <v>11996000</v>
      </c>
      <c r="F6163" s="27">
        <v>0</v>
      </c>
      <c r="G6163" s="27">
        <v>0</v>
      </c>
      <c r="H6163" s="27">
        <v>1</v>
      </c>
      <c r="I6163" s="27">
        <v>0</v>
      </c>
      <c r="J6163" s="27">
        <v>0</v>
      </c>
      <c r="K6163" s="27">
        <v>4</v>
      </c>
      <c r="L6163" s="27">
        <v>1</v>
      </c>
      <c r="M6163" s="27">
        <v>1</v>
      </c>
      <c r="N6163" s="27">
        <v>0</v>
      </c>
      <c r="O6163" s="27">
        <v>0</v>
      </c>
      <c r="P6163" s="27">
        <v>847000000</v>
      </c>
      <c r="Q6163" s="27">
        <v>847397850.09441662</v>
      </c>
      <c r="R6163" s="27">
        <v>1</v>
      </c>
      <c r="S6163" s="27">
        <v>1</v>
      </c>
      <c r="T6163" s="33">
        <v>0.81595367947064712</v>
      </c>
      <c r="U6163" s="27"/>
      <c r="V6163" s="27"/>
      <c r="W6163" s="27"/>
      <c r="X6163" s="27">
        <v>100000000</v>
      </c>
      <c r="Y6163" s="27"/>
      <c r="Z6163" s="27">
        <v>0</v>
      </c>
    </row>
    <row r="6164" spans="1:26">
      <c r="A6164" s="27">
        <v>2010</v>
      </c>
      <c r="B6164" t="s">
        <v>107</v>
      </c>
      <c r="C6164" s="27">
        <v>11830000</v>
      </c>
      <c r="D6164" s="27">
        <v>7430000</v>
      </c>
      <c r="E6164" s="27">
        <v>11830000</v>
      </c>
      <c r="F6164" s="27">
        <v>0</v>
      </c>
      <c r="G6164" s="27">
        <v>0</v>
      </c>
      <c r="H6164" s="27">
        <v>1</v>
      </c>
      <c r="I6164" s="27">
        <v>0</v>
      </c>
      <c r="J6164" s="27">
        <v>0</v>
      </c>
      <c r="K6164" s="27">
        <v>4</v>
      </c>
      <c r="L6164" s="27">
        <v>1</v>
      </c>
      <c r="M6164" s="27">
        <v>1</v>
      </c>
      <c r="N6164" s="27">
        <v>0</v>
      </c>
      <c r="O6164" s="27">
        <v>0</v>
      </c>
      <c r="P6164" s="27">
        <v>970000000</v>
      </c>
      <c r="Q6164" s="27">
        <v>969936525.29872894</v>
      </c>
      <c r="R6164" s="27">
        <v>1</v>
      </c>
      <c r="S6164" s="27">
        <v>1</v>
      </c>
      <c r="T6164" s="33">
        <v>1.0070075781651076</v>
      </c>
      <c r="U6164" s="27"/>
      <c r="V6164" s="27"/>
      <c r="W6164" s="27"/>
      <c r="X6164" s="27">
        <v>83000000</v>
      </c>
      <c r="Y6164" s="27"/>
      <c r="Z6164" s="27">
        <v>0</v>
      </c>
    </row>
    <row r="6165" spans="1:26">
      <c r="A6165" s="27">
        <v>2011</v>
      </c>
      <c r="B6165" t="s">
        <v>107</v>
      </c>
      <c r="C6165" s="27">
        <v>11664000</v>
      </c>
      <c r="D6165" s="27">
        <v>9464000</v>
      </c>
      <c r="E6165" s="27">
        <v>11664000</v>
      </c>
      <c r="F6165" s="27">
        <v>13928737.5</v>
      </c>
      <c r="G6165" s="27">
        <v>0</v>
      </c>
      <c r="H6165" s="27">
        <v>1</v>
      </c>
      <c r="I6165" s="27">
        <v>0</v>
      </c>
      <c r="J6165" s="27">
        <v>0</v>
      </c>
      <c r="K6165" s="27">
        <v>4</v>
      </c>
      <c r="L6165" s="27">
        <v>1</v>
      </c>
      <c r="M6165" s="27">
        <v>1</v>
      </c>
      <c r="N6165" s="27">
        <v>0</v>
      </c>
      <c r="O6165" s="27">
        <v>0</v>
      </c>
      <c r="P6165" s="27">
        <v>1018000000</v>
      </c>
      <c r="Q6165" s="27">
        <v>1065826669.8974236</v>
      </c>
      <c r="R6165" s="27">
        <v>1</v>
      </c>
      <c r="S6165" s="27">
        <v>1</v>
      </c>
      <c r="T6165" s="33">
        <v>1.116808011796752</v>
      </c>
      <c r="U6165" s="27"/>
      <c r="V6165" s="27"/>
      <c r="W6165" s="27"/>
      <c r="X6165" s="27">
        <v>85000000</v>
      </c>
      <c r="Y6165" s="27"/>
      <c r="Z6165" s="27">
        <v>0</v>
      </c>
    </row>
    <row r="6166" spans="1:26">
      <c r="A6166" s="27">
        <v>2012</v>
      </c>
      <c r="B6166" t="s">
        <v>107</v>
      </c>
      <c r="C6166" s="27">
        <v>11498000</v>
      </c>
      <c r="D6166" s="27">
        <v>11498000</v>
      </c>
      <c r="E6166" s="27">
        <v>11498000</v>
      </c>
      <c r="F6166" s="27">
        <v>0</v>
      </c>
      <c r="G6166" s="27">
        <v>0</v>
      </c>
      <c r="H6166" s="27">
        <v>1</v>
      </c>
      <c r="I6166" s="27">
        <v>0</v>
      </c>
      <c r="J6166" s="27">
        <v>0</v>
      </c>
      <c r="K6166" s="27">
        <v>4</v>
      </c>
      <c r="L6166" s="27">
        <v>1</v>
      </c>
      <c r="M6166" s="27">
        <v>1</v>
      </c>
      <c r="N6166" s="27">
        <v>0</v>
      </c>
      <c r="O6166" s="27">
        <v>0</v>
      </c>
      <c r="P6166" s="27">
        <v>1060000000</v>
      </c>
      <c r="Q6166" s="27">
        <v>1060222480.2108971</v>
      </c>
      <c r="R6166" s="27">
        <v>1</v>
      </c>
      <c r="S6166" s="27">
        <v>1</v>
      </c>
      <c r="T6166" s="33">
        <v>0.99562684078172081</v>
      </c>
      <c r="U6166" s="27"/>
      <c r="V6166" s="27"/>
      <c r="W6166" s="27"/>
      <c r="X6166" s="27">
        <v>87000000</v>
      </c>
      <c r="Y6166" s="27"/>
      <c r="Z6166" s="27">
        <v>0</v>
      </c>
    </row>
    <row r="6167" spans="1:26">
      <c r="A6167" s="27">
        <v>2013</v>
      </c>
      <c r="B6167" t="s">
        <v>107</v>
      </c>
      <c r="C6167" s="27">
        <v>11332000</v>
      </c>
      <c r="D6167" s="27">
        <v>11332000</v>
      </c>
      <c r="E6167" s="27">
        <v>11332000</v>
      </c>
      <c r="F6167" s="27">
        <v>0</v>
      </c>
      <c r="G6167" s="27">
        <v>0</v>
      </c>
      <c r="H6167" s="27">
        <v>1</v>
      </c>
      <c r="I6167" s="27">
        <v>0</v>
      </c>
      <c r="J6167" s="27">
        <v>0</v>
      </c>
      <c r="K6167" s="27">
        <v>4</v>
      </c>
      <c r="L6167" s="27">
        <v>1</v>
      </c>
      <c r="M6167" s="27">
        <v>1</v>
      </c>
      <c r="N6167" s="27">
        <v>0</v>
      </c>
      <c r="O6167" s="27">
        <v>0</v>
      </c>
      <c r="P6167" s="27">
        <v>1328000000</v>
      </c>
      <c r="Q6167" s="27">
        <v>1328158359.6306131</v>
      </c>
      <c r="R6167" s="27">
        <v>1</v>
      </c>
      <c r="S6167" s="27">
        <v>1</v>
      </c>
      <c r="T6167" s="33">
        <v>0.99710818219516861</v>
      </c>
      <c r="U6167" s="27"/>
      <c r="V6167" s="27"/>
      <c r="W6167" s="27"/>
      <c r="X6167" s="27">
        <v>90000000</v>
      </c>
      <c r="Y6167" s="27"/>
      <c r="Z6167" s="27">
        <v>0</v>
      </c>
    </row>
    <row r="6168" spans="1:26">
      <c r="A6168" s="27">
        <v>2014</v>
      </c>
      <c r="B6168" t="s">
        <v>107</v>
      </c>
      <c r="C6168" s="27">
        <v>10432667</v>
      </c>
      <c r="D6168" s="27">
        <v>10432667</v>
      </c>
      <c r="E6168" s="27">
        <v>10432667</v>
      </c>
      <c r="F6168" s="27">
        <v>0</v>
      </c>
      <c r="G6168" s="27">
        <v>0</v>
      </c>
      <c r="H6168" s="27">
        <v>1</v>
      </c>
      <c r="I6168" s="27">
        <v>0</v>
      </c>
      <c r="J6168" s="27">
        <v>0</v>
      </c>
      <c r="K6168" s="27">
        <v>4</v>
      </c>
      <c r="L6168" s="27">
        <v>1</v>
      </c>
      <c r="M6168" s="27">
        <v>1</v>
      </c>
      <c r="N6168" s="27">
        <v>0</v>
      </c>
      <c r="O6168" s="27">
        <v>0</v>
      </c>
      <c r="P6168" s="27">
        <v>1343000000</v>
      </c>
      <c r="Q6168" s="27">
        <v>1343010475.3704576</v>
      </c>
      <c r="R6168" s="27">
        <v>1</v>
      </c>
      <c r="S6168" s="27">
        <v>1</v>
      </c>
      <c r="T6168" s="33">
        <v>0.96696016921402161</v>
      </c>
      <c r="U6168" s="27"/>
      <c r="V6168" s="27"/>
      <c r="W6168" s="27"/>
      <c r="X6168" s="27">
        <v>78000000</v>
      </c>
      <c r="Y6168" s="27"/>
      <c r="Z6168" s="27">
        <v>0</v>
      </c>
    </row>
    <row r="6169" spans="1:26">
      <c r="A6169" s="27">
        <v>2015</v>
      </c>
      <c r="B6169" t="s">
        <v>107</v>
      </c>
      <c r="C6169" s="27">
        <v>9533333</v>
      </c>
      <c r="D6169" s="27">
        <v>9533333</v>
      </c>
      <c r="E6169" s="27">
        <v>9533333</v>
      </c>
      <c r="F6169" s="27">
        <v>0</v>
      </c>
      <c r="G6169" s="27">
        <v>0</v>
      </c>
      <c r="H6169" s="27">
        <v>1</v>
      </c>
      <c r="I6169" s="27">
        <v>0</v>
      </c>
      <c r="J6169" s="27">
        <v>0</v>
      </c>
      <c r="K6169" s="27">
        <v>4</v>
      </c>
      <c r="L6169" s="27">
        <v>1</v>
      </c>
      <c r="M6169" s="27">
        <v>1</v>
      </c>
      <c r="N6169" s="27">
        <v>0</v>
      </c>
      <c r="O6169" s="27">
        <v>0</v>
      </c>
      <c r="P6169" s="27">
        <v>1377000000</v>
      </c>
      <c r="Q6169" s="27">
        <v>1377492465.5608618</v>
      </c>
      <c r="R6169" s="27">
        <v>1</v>
      </c>
      <c r="S6169" s="27">
        <v>1</v>
      </c>
      <c r="T6169" s="33">
        <v>0.821813335342235</v>
      </c>
      <c r="U6169" s="27"/>
      <c r="V6169" s="27"/>
      <c r="W6169" s="27"/>
      <c r="X6169" s="27">
        <v>70000000</v>
      </c>
      <c r="Y6169" s="27"/>
      <c r="Z6169" s="27">
        <v>0</v>
      </c>
    </row>
    <row r="6170" spans="1:26">
      <c r="A6170" s="27">
        <v>2016</v>
      </c>
      <c r="B6170" t="s">
        <v>107</v>
      </c>
      <c r="C6170" s="27">
        <v>8800000</v>
      </c>
      <c r="D6170" s="27">
        <v>8800000</v>
      </c>
      <c r="E6170" s="27">
        <v>8800000</v>
      </c>
      <c r="F6170" s="27">
        <v>0</v>
      </c>
      <c r="G6170" s="27">
        <v>0</v>
      </c>
      <c r="H6170" s="27">
        <v>1</v>
      </c>
      <c r="I6170" s="27">
        <v>0</v>
      </c>
      <c r="J6170" s="27">
        <v>0</v>
      </c>
      <c r="K6170" s="27">
        <v>4</v>
      </c>
      <c r="L6170" s="27">
        <v>1</v>
      </c>
      <c r="M6170" s="27">
        <v>1</v>
      </c>
      <c r="N6170" s="27">
        <v>0</v>
      </c>
      <c r="O6170" s="27">
        <v>0</v>
      </c>
      <c r="P6170" s="27">
        <v>1427000000</v>
      </c>
      <c r="Q6170" s="27">
        <v>1427525456.5757296</v>
      </c>
      <c r="R6170" s="27">
        <v>1</v>
      </c>
      <c r="S6170" s="27">
        <v>1</v>
      </c>
      <c r="T6170" s="33">
        <v>0.86004996979414983</v>
      </c>
      <c r="U6170" s="27"/>
      <c r="V6170" s="27"/>
      <c r="W6170" s="27"/>
      <c r="X6170" s="27">
        <v>48000000</v>
      </c>
      <c r="Y6170" s="27"/>
      <c r="Z6170" s="27">
        <v>0</v>
      </c>
    </row>
    <row r="6171" spans="1:26">
      <c r="A6171" s="27">
        <v>2017</v>
      </c>
      <c r="B6171" t="s">
        <v>107</v>
      </c>
      <c r="C6171" s="27">
        <v>8066667</v>
      </c>
      <c r="D6171" s="27">
        <v>8066667</v>
      </c>
      <c r="E6171" s="27">
        <v>8066667</v>
      </c>
      <c r="F6171" s="27">
        <v>0</v>
      </c>
      <c r="G6171" s="27">
        <v>0</v>
      </c>
      <c r="H6171" s="27">
        <v>1</v>
      </c>
      <c r="I6171" s="27">
        <v>0</v>
      </c>
      <c r="J6171" s="27">
        <v>0</v>
      </c>
      <c r="K6171" s="27">
        <v>4</v>
      </c>
      <c r="L6171" s="27">
        <v>1</v>
      </c>
      <c r="M6171" s="27">
        <v>1</v>
      </c>
      <c r="N6171" s="27">
        <v>0</v>
      </c>
      <c r="O6171" s="27">
        <v>0</v>
      </c>
      <c r="P6171" s="27">
        <v>1498000000</v>
      </c>
      <c r="Q6171" s="27">
        <v>1497959568.9724944</v>
      </c>
      <c r="R6171" s="27">
        <v>1</v>
      </c>
      <c r="S6171" s="27">
        <v>1</v>
      </c>
      <c r="T6171" s="33">
        <v>0.90809244833766045</v>
      </c>
      <c r="U6171" s="27"/>
      <c r="V6171" s="27"/>
      <c r="W6171" s="27"/>
      <c r="X6171" s="27">
        <v>53000000</v>
      </c>
      <c r="Y6171" s="27"/>
      <c r="Z6171" s="27">
        <v>0</v>
      </c>
    </row>
    <row r="6172" spans="1:26">
      <c r="A6172" s="27">
        <v>1961</v>
      </c>
      <c r="B6172" t="s">
        <v>98</v>
      </c>
      <c r="C6172" s="27"/>
      <c r="D6172" s="27"/>
      <c r="E6172" s="27"/>
      <c r="F6172" s="27">
        <v>0</v>
      </c>
      <c r="G6172" s="27">
        <v>0</v>
      </c>
      <c r="H6172" s="27">
        <v>0</v>
      </c>
      <c r="I6172" s="27">
        <v>1</v>
      </c>
      <c r="J6172" s="27">
        <v>0</v>
      </c>
      <c r="K6172" s="27">
        <v>4</v>
      </c>
      <c r="L6172" s="27">
        <v>1</v>
      </c>
      <c r="M6172" s="27">
        <v>0</v>
      </c>
      <c r="N6172" s="27">
        <v>1</v>
      </c>
      <c r="O6172" s="27">
        <v>0</v>
      </c>
      <c r="P6172" s="27"/>
      <c r="Q6172" s="27">
        <v>327834680.5571025</v>
      </c>
      <c r="R6172" s="27">
        <v>0</v>
      </c>
      <c r="S6172" s="27">
        <v>1</v>
      </c>
      <c r="T6172" s="33">
        <v>0.97346733996739376</v>
      </c>
      <c r="U6172" s="27"/>
      <c r="V6172" s="27"/>
      <c r="W6172" s="27"/>
      <c r="X6172" s="27"/>
      <c r="Y6172" s="27"/>
      <c r="Z6172" s="27">
        <v>1</v>
      </c>
    </row>
    <row r="6173" spans="1:26">
      <c r="A6173" s="27">
        <v>1962</v>
      </c>
      <c r="B6173" t="s">
        <v>98</v>
      </c>
      <c r="C6173" s="27"/>
      <c r="D6173" s="27"/>
      <c r="E6173" s="27"/>
      <c r="F6173" s="27">
        <v>0</v>
      </c>
      <c r="G6173" s="27">
        <v>0</v>
      </c>
      <c r="H6173" s="27">
        <v>0</v>
      </c>
      <c r="I6173" s="27">
        <v>1</v>
      </c>
      <c r="J6173" s="27">
        <v>0</v>
      </c>
      <c r="K6173" s="27">
        <v>4</v>
      </c>
      <c r="L6173" s="27">
        <v>1</v>
      </c>
      <c r="M6173" s="27">
        <v>0</v>
      </c>
      <c r="N6173" s="27">
        <v>1</v>
      </c>
      <c r="O6173" s="27">
        <v>0</v>
      </c>
      <c r="P6173" s="27"/>
      <c r="Q6173" s="27">
        <v>342721579.81763613</v>
      </c>
      <c r="R6173" s="27">
        <v>0</v>
      </c>
      <c r="S6173" s="27">
        <v>1</v>
      </c>
      <c r="T6173" s="33">
        <v>0.97699079984331827</v>
      </c>
      <c r="U6173" s="27"/>
      <c r="V6173" s="27"/>
      <c r="W6173" s="27"/>
      <c r="X6173" s="27"/>
      <c r="Y6173" s="27"/>
      <c r="Z6173" s="27">
        <v>1</v>
      </c>
    </row>
    <row r="6174" spans="1:26">
      <c r="A6174" s="27">
        <v>1963</v>
      </c>
      <c r="B6174" t="s">
        <v>98</v>
      </c>
      <c r="C6174" s="27"/>
      <c r="D6174" s="27"/>
      <c r="E6174" s="27"/>
      <c r="F6174" s="27">
        <v>0</v>
      </c>
      <c r="G6174" s="27">
        <v>0</v>
      </c>
      <c r="H6174" s="27">
        <v>0</v>
      </c>
      <c r="I6174" s="27">
        <v>1</v>
      </c>
      <c r="J6174" s="27">
        <v>0</v>
      </c>
      <c r="K6174" s="27">
        <v>4</v>
      </c>
      <c r="L6174" s="27">
        <v>1</v>
      </c>
      <c r="M6174" s="27">
        <v>0</v>
      </c>
      <c r="N6174" s="27">
        <v>1</v>
      </c>
      <c r="O6174" s="27">
        <v>0</v>
      </c>
      <c r="P6174" s="27"/>
      <c r="Q6174" s="27">
        <v>348546952.13436776</v>
      </c>
      <c r="R6174" s="27">
        <v>0</v>
      </c>
      <c r="S6174" s="27">
        <v>1</v>
      </c>
      <c r="T6174" s="33">
        <v>0.98866747285419376</v>
      </c>
      <c r="U6174" s="27"/>
      <c r="V6174" s="27"/>
      <c r="W6174" s="27"/>
      <c r="X6174" s="27"/>
      <c r="Y6174" s="27"/>
      <c r="Z6174" s="27">
        <v>1</v>
      </c>
    </row>
    <row r="6175" spans="1:26">
      <c r="A6175" s="27">
        <v>1964</v>
      </c>
      <c r="B6175" t="s">
        <v>98</v>
      </c>
      <c r="C6175" s="27"/>
      <c r="D6175" s="27"/>
      <c r="E6175" s="27"/>
      <c r="F6175" s="27">
        <v>0</v>
      </c>
      <c r="G6175" s="27">
        <v>0</v>
      </c>
      <c r="H6175" s="27">
        <v>0</v>
      </c>
      <c r="I6175" s="27">
        <v>1</v>
      </c>
      <c r="J6175" s="27">
        <v>0</v>
      </c>
      <c r="K6175" s="27">
        <v>4</v>
      </c>
      <c r="L6175" s="27">
        <v>1</v>
      </c>
      <c r="M6175" s="27">
        <v>0</v>
      </c>
      <c r="N6175" s="27">
        <v>1</v>
      </c>
      <c r="O6175" s="27">
        <v>0</v>
      </c>
      <c r="P6175" s="27"/>
      <c r="Q6175" s="27">
        <v>371848114.74795556</v>
      </c>
      <c r="R6175" s="27">
        <v>0</v>
      </c>
      <c r="S6175" s="27">
        <v>1</v>
      </c>
      <c r="T6175" s="33">
        <v>1.0337554660061781</v>
      </c>
      <c r="U6175" s="27"/>
      <c r="V6175" s="27"/>
      <c r="W6175" s="27"/>
      <c r="X6175" s="27"/>
      <c r="Y6175" s="27"/>
      <c r="Z6175" s="27">
        <v>1</v>
      </c>
    </row>
    <row r="6176" spans="1:26">
      <c r="A6176" s="27">
        <v>1965</v>
      </c>
      <c r="B6176" t="s">
        <v>98</v>
      </c>
      <c r="C6176" s="27"/>
      <c r="D6176" s="27"/>
      <c r="E6176" s="27"/>
      <c r="F6176" s="27">
        <v>0</v>
      </c>
      <c r="G6176" s="27">
        <v>0</v>
      </c>
      <c r="H6176" s="27">
        <v>0</v>
      </c>
      <c r="I6176" s="27">
        <v>1</v>
      </c>
      <c r="J6176" s="27">
        <v>0</v>
      </c>
      <c r="K6176" s="27">
        <v>4</v>
      </c>
      <c r="L6176" s="27">
        <v>1</v>
      </c>
      <c r="M6176" s="27">
        <v>0</v>
      </c>
      <c r="N6176" s="27">
        <v>1</v>
      </c>
      <c r="O6176" s="27">
        <v>0</v>
      </c>
      <c r="P6176" s="27"/>
      <c r="Q6176" s="27">
        <v>359379856.24805748</v>
      </c>
      <c r="R6176" s="27">
        <v>0</v>
      </c>
      <c r="S6176" s="27">
        <v>1</v>
      </c>
      <c r="T6176" s="33">
        <v>1.0227515959565798</v>
      </c>
      <c r="U6176" s="27"/>
      <c r="V6176" s="27"/>
      <c r="W6176" s="27"/>
      <c r="X6176" s="27"/>
      <c r="Y6176" s="27"/>
      <c r="Z6176" s="27">
        <v>1</v>
      </c>
    </row>
    <row r="6177" spans="1:26">
      <c r="A6177" s="27">
        <v>1966</v>
      </c>
      <c r="B6177" t="s">
        <v>98</v>
      </c>
      <c r="C6177" s="27"/>
      <c r="D6177" s="27"/>
      <c r="E6177" s="27"/>
      <c r="F6177" s="27">
        <v>0</v>
      </c>
      <c r="G6177" s="27">
        <v>0</v>
      </c>
      <c r="H6177" s="27">
        <v>0</v>
      </c>
      <c r="I6177" s="27">
        <v>1</v>
      </c>
      <c r="J6177" s="27">
        <v>0</v>
      </c>
      <c r="K6177" s="27">
        <v>4</v>
      </c>
      <c r="L6177" s="27">
        <v>1</v>
      </c>
      <c r="M6177" s="27">
        <v>0</v>
      </c>
      <c r="N6177" s="27">
        <v>1</v>
      </c>
      <c r="O6177" s="27">
        <v>0</v>
      </c>
      <c r="P6177" s="27"/>
      <c r="Q6177" s="27">
        <v>375479849.80806011</v>
      </c>
      <c r="R6177" s="27">
        <v>0</v>
      </c>
      <c r="S6177" s="27">
        <v>1</v>
      </c>
      <c r="T6177" s="33">
        <v>1.060453919000093</v>
      </c>
      <c r="U6177" s="27"/>
      <c r="V6177" s="27"/>
      <c r="W6177" s="27"/>
      <c r="X6177" s="27"/>
      <c r="Y6177" s="27"/>
      <c r="Z6177" s="27">
        <v>1</v>
      </c>
    </row>
    <row r="6178" spans="1:26">
      <c r="A6178" s="27">
        <v>1967</v>
      </c>
      <c r="B6178" t="s">
        <v>98</v>
      </c>
      <c r="C6178" s="27"/>
      <c r="D6178" s="27"/>
      <c r="E6178" s="27"/>
      <c r="F6178" s="27">
        <v>0</v>
      </c>
      <c r="G6178" s="27">
        <v>0</v>
      </c>
      <c r="H6178" s="27">
        <v>0</v>
      </c>
      <c r="I6178" s="27">
        <v>1</v>
      </c>
      <c r="J6178" s="27">
        <v>0</v>
      </c>
      <c r="K6178" s="27">
        <v>4</v>
      </c>
      <c r="L6178" s="27">
        <v>1</v>
      </c>
      <c r="M6178" s="27">
        <v>0</v>
      </c>
      <c r="N6178" s="27">
        <v>1</v>
      </c>
      <c r="O6178" s="27">
        <v>0</v>
      </c>
      <c r="P6178" s="27"/>
      <c r="Q6178" s="27">
        <v>348795303.00038517</v>
      </c>
      <c r="R6178" s="27">
        <v>0</v>
      </c>
      <c r="S6178" s="27">
        <v>1</v>
      </c>
      <c r="T6178" s="33">
        <v>1.0100991944882907</v>
      </c>
      <c r="U6178" s="27"/>
      <c r="V6178" s="27"/>
      <c r="W6178" s="27"/>
      <c r="X6178" s="27"/>
      <c r="Y6178" s="27"/>
      <c r="Z6178" s="27">
        <v>1</v>
      </c>
    </row>
    <row r="6179" spans="1:26">
      <c r="A6179" s="27">
        <v>1968</v>
      </c>
      <c r="B6179" t="s">
        <v>98</v>
      </c>
      <c r="C6179" s="27"/>
      <c r="D6179" s="27"/>
      <c r="E6179" s="27"/>
      <c r="F6179" s="27">
        <v>0</v>
      </c>
      <c r="G6179" s="27">
        <v>0</v>
      </c>
      <c r="H6179" s="27">
        <v>0</v>
      </c>
      <c r="I6179" s="27">
        <v>1</v>
      </c>
      <c r="J6179" s="27">
        <v>0</v>
      </c>
      <c r="K6179" s="27">
        <v>4</v>
      </c>
      <c r="L6179" s="27">
        <v>1</v>
      </c>
      <c r="M6179" s="27">
        <v>0</v>
      </c>
      <c r="N6179" s="27">
        <v>1</v>
      </c>
      <c r="O6179" s="27">
        <v>0</v>
      </c>
      <c r="P6179" s="27"/>
      <c r="Q6179" s="27">
        <v>329860091.94403678</v>
      </c>
      <c r="R6179" s="27">
        <v>0</v>
      </c>
      <c r="S6179" s="27">
        <v>1</v>
      </c>
      <c r="T6179" s="33">
        <v>0.99765870157012104</v>
      </c>
      <c r="U6179" s="27"/>
      <c r="V6179" s="27"/>
      <c r="W6179" s="27"/>
      <c r="X6179" s="27"/>
      <c r="Y6179" s="27"/>
      <c r="Z6179" s="27">
        <v>1</v>
      </c>
    </row>
    <row r="6180" spans="1:26">
      <c r="A6180" s="27">
        <v>1969</v>
      </c>
      <c r="B6180" t="s">
        <v>98</v>
      </c>
      <c r="C6180" s="27"/>
      <c r="D6180" s="27"/>
      <c r="E6180" s="27"/>
      <c r="F6180" s="27">
        <v>0</v>
      </c>
      <c r="G6180" s="27">
        <v>0</v>
      </c>
      <c r="H6180" s="27">
        <v>0</v>
      </c>
      <c r="I6180" s="27">
        <v>1</v>
      </c>
      <c r="J6180" s="27">
        <v>0</v>
      </c>
      <c r="K6180" s="27">
        <v>4</v>
      </c>
      <c r="L6180" s="27">
        <v>1</v>
      </c>
      <c r="M6180" s="27">
        <v>0</v>
      </c>
      <c r="N6180" s="27">
        <v>1</v>
      </c>
      <c r="O6180" s="27">
        <v>0</v>
      </c>
      <c r="P6180" s="27"/>
      <c r="Q6180" s="27">
        <v>408690163.47606534</v>
      </c>
      <c r="R6180" s="27">
        <v>0</v>
      </c>
      <c r="S6180" s="27">
        <v>1</v>
      </c>
      <c r="T6180" s="33">
        <v>1.0058077459461789</v>
      </c>
      <c r="U6180" s="27"/>
      <c r="V6180" s="27"/>
      <c r="W6180" s="27"/>
      <c r="X6180" s="27"/>
      <c r="Y6180" s="27"/>
      <c r="Z6180" s="27">
        <v>1</v>
      </c>
    </row>
    <row r="6181" spans="1:26">
      <c r="A6181" s="27">
        <v>1970</v>
      </c>
      <c r="B6181" t="s">
        <v>98</v>
      </c>
      <c r="C6181" s="27"/>
      <c r="D6181" s="27"/>
      <c r="E6181" s="27"/>
      <c r="F6181" s="27">
        <v>0</v>
      </c>
      <c r="G6181" s="27">
        <v>0</v>
      </c>
      <c r="H6181" s="27">
        <v>0</v>
      </c>
      <c r="I6181" s="27">
        <v>1</v>
      </c>
      <c r="J6181" s="27">
        <v>0</v>
      </c>
      <c r="K6181" s="27">
        <v>4</v>
      </c>
      <c r="L6181" s="27">
        <v>1</v>
      </c>
      <c r="M6181" s="27">
        <v>0</v>
      </c>
      <c r="N6181" s="27">
        <v>1</v>
      </c>
      <c r="O6181" s="27">
        <v>0</v>
      </c>
      <c r="P6181" s="27"/>
      <c r="Q6181" s="27">
        <v>434410373.76414961</v>
      </c>
      <c r="R6181" s="27">
        <v>0</v>
      </c>
      <c r="S6181" s="27">
        <v>1</v>
      </c>
      <c r="T6181" s="33">
        <v>1</v>
      </c>
      <c r="U6181" s="27">
        <v>0</v>
      </c>
      <c r="V6181" s="27">
        <v>6320000</v>
      </c>
      <c r="W6181" s="27">
        <v>7000</v>
      </c>
      <c r="X6181" s="27"/>
      <c r="Y6181" s="27">
        <v>0</v>
      </c>
      <c r="Z6181" s="27">
        <v>1</v>
      </c>
    </row>
    <row r="6182" spans="1:26">
      <c r="A6182" s="27">
        <v>1971</v>
      </c>
      <c r="B6182" t="s">
        <v>98</v>
      </c>
      <c r="C6182" s="27"/>
      <c r="D6182" s="27"/>
      <c r="E6182" s="27"/>
      <c r="F6182" s="27">
        <v>30000000</v>
      </c>
      <c r="G6182" s="27">
        <v>0</v>
      </c>
      <c r="H6182" s="27">
        <v>0</v>
      </c>
      <c r="I6182" s="27">
        <v>1</v>
      </c>
      <c r="J6182" s="27">
        <v>0</v>
      </c>
      <c r="K6182" s="27">
        <v>4</v>
      </c>
      <c r="L6182" s="27">
        <v>1</v>
      </c>
      <c r="M6182" s="27">
        <v>0</v>
      </c>
      <c r="N6182" s="27">
        <v>1</v>
      </c>
      <c r="O6182" s="27">
        <v>0</v>
      </c>
      <c r="P6182" s="27"/>
      <c r="Q6182" s="27">
        <v>419549425.07708555</v>
      </c>
      <c r="R6182" s="27">
        <v>1</v>
      </c>
      <c r="S6182" s="27">
        <v>1</v>
      </c>
      <c r="T6182" s="33">
        <v>0.92761372871024128</v>
      </c>
      <c r="U6182" s="27">
        <v>0</v>
      </c>
      <c r="V6182" s="27">
        <v>6674000</v>
      </c>
      <c r="W6182" s="27">
        <v>76000</v>
      </c>
      <c r="X6182" s="27"/>
      <c r="Y6182" s="27">
        <v>0</v>
      </c>
      <c r="Z6182" s="27">
        <v>1</v>
      </c>
    </row>
    <row r="6183" spans="1:26">
      <c r="A6183" s="27">
        <v>1972</v>
      </c>
      <c r="B6183" t="s">
        <v>98</v>
      </c>
      <c r="C6183" s="27"/>
      <c r="D6183" s="27"/>
      <c r="E6183" s="27"/>
      <c r="F6183" s="27">
        <v>0</v>
      </c>
      <c r="G6183" s="27">
        <v>0</v>
      </c>
      <c r="H6183" s="27">
        <v>0</v>
      </c>
      <c r="I6183" s="27">
        <v>1</v>
      </c>
      <c r="J6183" s="27">
        <v>0</v>
      </c>
      <c r="K6183" s="27">
        <v>4</v>
      </c>
      <c r="L6183" s="27">
        <v>1</v>
      </c>
      <c r="M6183" s="27">
        <v>0</v>
      </c>
      <c r="N6183" s="27">
        <v>1</v>
      </c>
      <c r="O6183" s="27">
        <v>0</v>
      </c>
      <c r="P6183" s="27"/>
      <c r="Q6183" s="27">
        <v>465381089.98454005</v>
      </c>
      <c r="R6183" s="27">
        <v>1</v>
      </c>
      <c r="S6183" s="27">
        <v>1</v>
      </c>
      <c r="T6183" s="33">
        <v>0.92122545142259926</v>
      </c>
      <c r="U6183" s="27">
        <v>0</v>
      </c>
      <c r="V6183" s="27">
        <v>6765000</v>
      </c>
      <c r="W6183" s="27">
        <v>898000</v>
      </c>
      <c r="X6183" s="27"/>
      <c r="Y6183" s="27">
        <v>0</v>
      </c>
      <c r="Z6183" s="27">
        <v>1</v>
      </c>
    </row>
    <row r="6184" spans="1:26">
      <c r="A6184" s="27">
        <v>1973</v>
      </c>
      <c r="B6184" t="s">
        <v>98</v>
      </c>
      <c r="C6184" s="27"/>
      <c r="D6184" s="27"/>
      <c r="E6184" s="27"/>
      <c r="F6184" s="27">
        <v>0</v>
      </c>
      <c r="G6184" s="27">
        <v>0</v>
      </c>
      <c r="H6184" s="27">
        <v>0</v>
      </c>
      <c r="I6184" s="27">
        <v>1</v>
      </c>
      <c r="J6184" s="27">
        <v>0</v>
      </c>
      <c r="K6184" s="27">
        <v>4</v>
      </c>
      <c r="L6184" s="27">
        <v>1</v>
      </c>
      <c r="M6184" s="27">
        <v>0</v>
      </c>
      <c r="N6184" s="27">
        <v>1</v>
      </c>
      <c r="O6184" s="27">
        <v>0</v>
      </c>
      <c r="P6184" s="27"/>
      <c r="Q6184" s="27">
        <v>575230234.38705838</v>
      </c>
      <c r="R6184" s="27">
        <v>1</v>
      </c>
      <c r="S6184" s="27">
        <v>1</v>
      </c>
      <c r="T6184" s="33">
        <v>1.2798279189511945</v>
      </c>
      <c r="U6184" s="27">
        <v>0</v>
      </c>
      <c r="V6184" s="27">
        <v>6481000</v>
      </c>
      <c r="W6184" s="27">
        <v>5863000</v>
      </c>
      <c r="X6184" s="27"/>
      <c r="Y6184" s="27">
        <v>0</v>
      </c>
      <c r="Z6184" s="27">
        <v>1</v>
      </c>
    </row>
    <row r="6185" spans="1:26">
      <c r="A6185" s="27">
        <v>1974</v>
      </c>
      <c r="B6185" t="s">
        <v>98</v>
      </c>
      <c r="C6185" s="27"/>
      <c r="D6185" s="27"/>
      <c r="E6185" s="27"/>
      <c r="F6185" s="27">
        <v>0</v>
      </c>
      <c r="G6185" s="27">
        <v>0</v>
      </c>
      <c r="H6185" s="27">
        <v>0</v>
      </c>
      <c r="I6185" s="27">
        <v>1</v>
      </c>
      <c r="J6185" s="27">
        <v>0</v>
      </c>
      <c r="K6185" s="27">
        <v>4</v>
      </c>
      <c r="L6185" s="27">
        <v>1</v>
      </c>
      <c r="M6185" s="27">
        <v>0</v>
      </c>
      <c r="N6185" s="27">
        <v>1</v>
      </c>
      <c r="O6185" s="27">
        <v>0</v>
      </c>
      <c r="P6185" s="27"/>
      <c r="Q6185" s="27">
        <v>648590642.93988848</v>
      </c>
      <c r="R6185" s="27">
        <v>1</v>
      </c>
      <c r="S6185" s="27">
        <v>1</v>
      </c>
      <c r="T6185" s="33">
        <v>1.2793035310212315</v>
      </c>
      <c r="U6185" s="27">
        <v>5289408</v>
      </c>
      <c r="V6185" s="27">
        <v>9825000</v>
      </c>
      <c r="W6185" s="27">
        <v>8068000</v>
      </c>
      <c r="X6185" s="27"/>
      <c r="Y6185" s="27">
        <v>0</v>
      </c>
      <c r="Z6185" s="27">
        <v>1</v>
      </c>
    </row>
    <row r="6186" spans="1:26">
      <c r="A6186" s="27">
        <v>1975</v>
      </c>
      <c r="B6186" t="s">
        <v>98</v>
      </c>
      <c r="C6186" s="27"/>
      <c r="D6186" s="27"/>
      <c r="E6186" s="27"/>
      <c r="F6186" s="27">
        <v>0</v>
      </c>
      <c r="G6186" s="27">
        <v>0</v>
      </c>
      <c r="H6186" s="27">
        <v>0</v>
      </c>
      <c r="I6186" s="27">
        <v>1</v>
      </c>
      <c r="J6186" s="27">
        <v>0</v>
      </c>
      <c r="K6186" s="27">
        <v>4</v>
      </c>
      <c r="L6186" s="27">
        <v>1</v>
      </c>
      <c r="M6186" s="27">
        <v>0</v>
      </c>
      <c r="N6186" s="27">
        <v>1</v>
      </c>
      <c r="O6186" s="27">
        <v>0</v>
      </c>
      <c r="P6186" s="27"/>
      <c r="Q6186" s="27">
        <v>679335901.11745071</v>
      </c>
      <c r="R6186" s="27">
        <v>1</v>
      </c>
      <c r="S6186" s="27">
        <v>1</v>
      </c>
      <c r="T6186" s="33">
        <v>0.94696688960437181</v>
      </c>
      <c r="U6186" s="27">
        <v>5783258</v>
      </c>
      <c r="V6186" s="27">
        <v>11616000</v>
      </c>
      <c r="W6186" s="27">
        <v>10463000</v>
      </c>
      <c r="X6186" s="27"/>
      <c r="Y6186" s="27">
        <v>0</v>
      </c>
      <c r="Z6186" s="27">
        <v>1</v>
      </c>
    </row>
    <row r="6187" spans="1:26">
      <c r="A6187" s="27">
        <v>1976</v>
      </c>
      <c r="B6187" t="s">
        <v>98</v>
      </c>
      <c r="C6187" s="27"/>
      <c r="D6187" s="27"/>
      <c r="E6187" s="27"/>
      <c r="F6187" s="27">
        <v>0</v>
      </c>
      <c r="G6187" s="27">
        <v>0</v>
      </c>
      <c r="H6187" s="27">
        <v>0</v>
      </c>
      <c r="I6187" s="27">
        <v>1</v>
      </c>
      <c r="J6187" s="27">
        <v>0</v>
      </c>
      <c r="K6187" s="27">
        <v>4</v>
      </c>
      <c r="L6187" s="27">
        <v>1</v>
      </c>
      <c r="M6187" s="27">
        <v>0</v>
      </c>
      <c r="N6187" s="27">
        <v>1</v>
      </c>
      <c r="O6187" s="27">
        <v>0</v>
      </c>
      <c r="P6187" s="27"/>
      <c r="Q6187" s="27">
        <v>594895672.33384848</v>
      </c>
      <c r="R6187" s="27">
        <v>1</v>
      </c>
      <c r="S6187" s="27">
        <v>1</v>
      </c>
      <c r="T6187" s="33">
        <v>1.0219497573337515</v>
      </c>
      <c r="U6187" s="27">
        <v>26048228.600000001</v>
      </c>
      <c r="V6187" s="27">
        <v>11220000</v>
      </c>
      <c r="W6187" s="27">
        <v>12400000</v>
      </c>
      <c r="X6187" s="27"/>
      <c r="Y6187" s="27">
        <v>0</v>
      </c>
      <c r="Z6187" s="27">
        <v>1</v>
      </c>
    </row>
    <row r="6188" spans="1:26">
      <c r="A6188" s="27">
        <v>1977</v>
      </c>
      <c r="B6188" t="s">
        <v>98</v>
      </c>
      <c r="C6188" s="27"/>
      <c r="D6188" s="27"/>
      <c r="E6188" s="27"/>
      <c r="F6188" s="27">
        <v>0</v>
      </c>
      <c r="G6188" s="27">
        <v>0</v>
      </c>
      <c r="H6188" s="27">
        <v>0</v>
      </c>
      <c r="I6188" s="27">
        <v>1</v>
      </c>
      <c r="J6188" s="27">
        <v>0</v>
      </c>
      <c r="K6188" s="27">
        <v>4</v>
      </c>
      <c r="L6188" s="27">
        <v>1</v>
      </c>
      <c r="M6188" s="27">
        <v>0</v>
      </c>
      <c r="N6188" s="27">
        <v>1</v>
      </c>
      <c r="O6188" s="27">
        <v>0</v>
      </c>
      <c r="P6188" s="27"/>
      <c r="Q6188" s="27">
        <v>691777758.39511549</v>
      </c>
      <c r="R6188" s="27">
        <v>0</v>
      </c>
      <c r="S6188" s="27">
        <v>1</v>
      </c>
      <c r="T6188" s="33">
        <v>1.0409624303569636</v>
      </c>
      <c r="U6188" s="27">
        <v>38986117.399999999</v>
      </c>
      <c r="V6188" s="27">
        <v>10515000</v>
      </c>
      <c r="W6188" s="27">
        <v>14440000</v>
      </c>
      <c r="X6188" s="27"/>
      <c r="Y6188" s="27">
        <v>0</v>
      </c>
      <c r="Z6188" s="27">
        <v>1</v>
      </c>
    </row>
    <row r="6189" spans="1:26">
      <c r="A6189" s="27">
        <v>1978</v>
      </c>
      <c r="B6189" t="s">
        <v>98</v>
      </c>
      <c r="C6189" s="27"/>
      <c r="D6189" s="27"/>
      <c r="E6189" s="27"/>
      <c r="F6189" s="27">
        <v>0</v>
      </c>
      <c r="G6189" s="27">
        <v>0</v>
      </c>
      <c r="H6189" s="27">
        <v>0</v>
      </c>
      <c r="I6189" s="27">
        <v>1</v>
      </c>
      <c r="J6189" s="27">
        <v>0</v>
      </c>
      <c r="K6189" s="27">
        <v>4</v>
      </c>
      <c r="L6189" s="27">
        <v>1</v>
      </c>
      <c r="M6189" s="27">
        <v>0</v>
      </c>
      <c r="N6189" s="27">
        <v>1</v>
      </c>
      <c r="O6189" s="27">
        <v>0</v>
      </c>
      <c r="P6189" s="27"/>
      <c r="Q6189" s="27">
        <v>960728338.93643034</v>
      </c>
      <c r="R6189" s="27">
        <v>0</v>
      </c>
      <c r="S6189" s="27">
        <v>1</v>
      </c>
      <c r="T6189" s="33">
        <v>0.91734575384516981</v>
      </c>
      <c r="U6189" s="27">
        <v>46368901.700000003</v>
      </c>
      <c r="V6189" s="27">
        <v>10266000</v>
      </c>
      <c r="W6189" s="27">
        <v>24662000</v>
      </c>
      <c r="X6189" s="27"/>
      <c r="Y6189" s="27">
        <v>0</v>
      </c>
      <c r="Z6189" s="27">
        <v>1</v>
      </c>
    </row>
    <row r="6190" spans="1:26">
      <c r="A6190" s="27">
        <v>1979</v>
      </c>
      <c r="B6190" t="s">
        <v>98</v>
      </c>
      <c r="C6190" s="27"/>
      <c r="D6190" s="27"/>
      <c r="E6190" s="27"/>
      <c r="F6190" s="27">
        <v>0</v>
      </c>
      <c r="G6190" s="27">
        <v>0</v>
      </c>
      <c r="H6190" s="27">
        <v>0</v>
      </c>
      <c r="I6190" s="27">
        <v>1</v>
      </c>
      <c r="J6190" s="27">
        <v>0</v>
      </c>
      <c r="K6190" s="27">
        <v>4</v>
      </c>
      <c r="L6190" s="27">
        <v>1</v>
      </c>
      <c r="M6190" s="27">
        <v>0</v>
      </c>
      <c r="N6190" s="27">
        <v>1</v>
      </c>
      <c r="O6190" s="27">
        <v>0</v>
      </c>
      <c r="P6190" s="27"/>
      <c r="Q6190" s="27">
        <v>1109374722.0829353</v>
      </c>
      <c r="R6190" s="27">
        <v>0</v>
      </c>
      <c r="S6190" s="27">
        <v>1</v>
      </c>
      <c r="T6190" s="33">
        <v>0.9810294585578897</v>
      </c>
      <c r="U6190" s="27">
        <v>57642408.799999997</v>
      </c>
      <c r="V6190" s="27">
        <v>11886000</v>
      </c>
      <c r="W6190" s="27">
        <v>26776000</v>
      </c>
      <c r="X6190" s="27"/>
      <c r="Y6190" s="27">
        <v>0</v>
      </c>
      <c r="Z6190" s="27">
        <v>1</v>
      </c>
    </row>
    <row r="6191" spans="1:26">
      <c r="A6191" s="27">
        <v>1980</v>
      </c>
      <c r="B6191" t="s">
        <v>98</v>
      </c>
      <c r="C6191" s="27"/>
      <c r="D6191" s="27"/>
      <c r="E6191" s="27"/>
      <c r="F6191" s="27">
        <v>0</v>
      </c>
      <c r="G6191" s="27">
        <v>0</v>
      </c>
      <c r="H6191" s="27">
        <v>0</v>
      </c>
      <c r="I6191" s="27">
        <v>1</v>
      </c>
      <c r="J6191" s="27">
        <v>0</v>
      </c>
      <c r="K6191" s="27">
        <v>4</v>
      </c>
      <c r="L6191" s="27">
        <v>1</v>
      </c>
      <c r="M6191" s="27">
        <v>0</v>
      </c>
      <c r="N6191" s="27">
        <v>1</v>
      </c>
      <c r="O6191" s="27">
        <v>0</v>
      </c>
      <c r="P6191" s="27">
        <v>1701000000</v>
      </c>
      <c r="Q6191" s="27">
        <v>1100685844.9228423</v>
      </c>
      <c r="R6191" s="27">
        <v>0</v>
      </c>
      <c r="S6191" s="27">
        <v>1</v>
      </c>
      <c r="T6191" s="33">
        <v>0.94044734443210454</v>
      </c>
      <c r="U6191" s="27">
        <v>59339653.200000003</v>
      </c>
      <c r="V6191" s="27">
        <v>13387000</v>
      </c>
      <c r="W6191" s="27">
        <v>29116000</v>
      </c>
      <c r="X6191" s="27"/>
      <c r="Y6191" s="27">
        <v>0</v>
      </c>
      <c r="Z6191" s="27">
        <v>1</v>
      </c>
    </row>
    <row r="6192" spans="1:26">
      <c r="A6192" s="27">
        <v>1981</v>
      </c>
      <c r="B6192" t="s">
        <v>98</v>
      </c>
      <c r="C6192" s="27"/>
      <c r="D6192" s="27"/>
      <c r="E6192" s="27"/>
      <c r="F6192" s="27">
        <v>0</v>
      </c>
      <c r="G6192" s="27">
        <v>0</v>
      </c>
      <c r="H6192" s="27">
        <v>0</v>
      </c>
      <c r="I6192" s="27">
        <v>1</v>
      </c>
      <c r="J6192" s="27">
        <v>0</v>
      </c>
      <c r="K6192" s="27">
        <v>4</v>
      </c>
      <c r="L6192" s="27">
        <v>1</v>
      </c>
      <c r="M6192" s="27">
        <v>0</v>
      </c>
      <c r="N6192" s="27">
        <v>1</v>
      </c>
      <c r="O6192" s="27">
        <v>0</v>
      </c>
      <c r="P6192" s="27">
        <v>1823000000</v>
      </c>
      <c r="Q6192" s="27">
        <v>1114830471.9178672</v>
      </c>
      <c r="R6192" s="27">
        <v>0</v>
      </c>
      <c r="S6192" s="27">
        <v>1</v>
      </c>
      <c r="T6192" s="33">
        <v>0.83355014400471705</v>
      </c>
      <c r="U6192" s="27">
        <v>84036706.799999997</v>
      </c>
      <c r="V6192" s="27">
        <v>12509000</v>
      </c>
      <c r="W6192" s="27">
        <v>31448080.600000001</v>
      </c>
      <c r="X6192" s="27"/>
      <c r="Y6192" s="27">
        <v>0</v>
      </c>
      <c r="Z6192" s="27">
        <v>1</v>
      </c>
    </row>
    <row r="6193" spans="1:26">
      <c r="A6193" s="27">
        <v>1982</v>
      </c>
      <c r="B6193" t="s">
        <v>98</v>
      </c>
      <c r="C6193" s="27"/>
      <c r="D6193" s="27"/>
      <c r="E6193" s="27"/>
      <c r="F6193" s="27">
        <v>0</v>
      </c>
      <c r="G6193" s="27">
        <v>0</v>
      </c>
      <c r="H6193" s="27">
        <v>0</v>
      </c>
      <c r="I6193" s="27">
        <v>1</v>
      </c>
      <c r="J6193" s="27">
        <v>0</v>
      </c>
      <c r="K6193" s="27">
        <v>4</v>
      </c>
      <c r="L6193" s="27">
        <v>1</v>
      </c>
      <c r="M6193" s="27">
        <v>0</v>
      </c>
      <c r="N6193" s="27">
        <v>1</v>
      </c>
      <c r="O6193" s="27">
        <v>0</v>
      </c>
      <c r="P6193" s="27">
        <v>2049999999.9999998</v>
      </c>
      <c r="Q6193" s="27">
        <v>1295361885.9241917</v>
      </c>
      <c r="R6193" s="27">
        <v>0</v>
      </c>
      <c r="S6193" s="27">
        <v>1</v>
      </c>
      <c r="T6193" s="33">
        <v>0.78443295677873848</v>
      </c>
      <c r="U6193" s="27">
        <v>78150080.400000006</v>
      </c>
      <c r="V6193" s="27">
        <v>11551000</v>
      </c>
      <c r="W6193" s="27">
        <v>37085554.799999997</v>
      </c>
      <c r="X6193" s="27"/>
      <c r="Y6193" s="27">
        <v>0</v>
      </c>
      <c r="Z6193" s="27">
        <v>1</v>
      </c>
    </row>
    <row r="6194" spans="1:26">
      <c r="A6194" s="27">
        <v>1983</v>
      </c>
      <c r="B6194" t="s">
        <v>98</v>
      </c>
      <c r="C6194" s="27"/>
      <c r="D6194" s="27"/>
      <c r="E6194" s="27"/>
      <c r="F6194" s="27">
        <v>0</v>
      </c>
      <c r="G6194" s="27">
        <v>0</v>
      </c>
      <c r="H6194" s="27">
        <v>0</v>
      </c>
      <c r="I6194" s="27">
        <v>1</v>
      </c>
      <c r="J6194" s="27">
        <v>0</v>
      </c>
      <c r="K6194" s="27">
        <v>4</v>
      </c>
      <c r="L6194" s="27">
        <v>1</v>
      </c>
      <c r="M6194" s="27">
        <v>0</v>
      </c>
      <c r="N6194" s="27">
        <v>1</v>
      </c>
      <c r="O6194" s="27">
        <v>0</v>
      </c>
      <c r="P6194" s="27">
        <v>1782000000</v>
      </c>
      <c r="Q6194" s="27">
        <v>995104305.34707439</v>
      </c>
      <c r="R6194" s="27">
        <v>0</v>
      </c>
      <c r="S6194" s="27">
        <v>1</v>
      </c>
      <c r="T6194" s="33">
        <v>0.83426891623154475</v>
      </c>
      <c r="U6194" s="27">
        <v>92940475.5</v>
      </c>
      <c r="V6194" s="27">
        <v>10920000</v>
      </c>
      <c r="W6194" s="27">
        <v>42458513</v>
      </c>
      <c r="X6194" s="27"/>
      <c r="Y6194" s="27">
        <v>0</v>
      </c>
      <c r="Z6194" s="27">
        <v>1</v>
      </c>
    </row>
    <row r="6195" spans="1:26">
      <c r="A6195" s="27">
        <v>1984</v>
      </c>
      <c r="B6195" t="s">
        <v>98</v>
      </c>
      <c r="C6195" s="27"/>
      <c r="D6195" s="27"/>
      <c r="E6195" s="27"/>
      <c r="F6195" s="27">
        <v>15490000</v>
      </c>
      <c r="G6195" s="27">
        <v>0</v>
      </c>
      <c r="H6195" s="27">
        <v>0</v>
      </c>
      <c r="I6195" s="27">
        <v>1</v>
      </c>
      <c r="J6195" s="27">
        <v>0</v>
      </c>
      <c r="K6195" s="27">
        <v>4</v>
      </c>
      <c r="L6195" s="27">
        <v>1</v>
      </c>
      <c r="M6195" s="27">
        <v>0</v>
      </c>
      <c r="N6195" s="27">
        <v>1</v>
      </c>
      <c r="O6195" s="27">
        <v>0</v>
      </c>
      <c r="P6195" s="27">
        <v>2061999999.9999998</v>
      </c>
      <c r="Q6195" s="27">
        <v>1087471861.9892826</v>
      </c>
      <c r="R6195" s="27">
        <v>1</v>
      </c>
      <c r="S6195" s="27">
        <v>1</v>
      </c>
      <c r="T6195" s="33">
        <v>0.82999599794502654</v>
      </c>
      <c r="U6195" s="27">
        <v>95529388.200000003</v>
      </c>
      <c r="V6195" s="27">
        <v>8060000</v>
      </c>
      <c r="W6195" s="27">
        <v>47409436.399999999</v>
      </c>
      <c r="X6195" s="27"/>
      <c r="Y6195" s="27"/>
      <c r="Z6195" s="27">
        <v>1</v>
      </c>
    </row>
    <row r="6196" spans="1:26">
      <c r="A6196" s="27">
        <v>1985</v>
      </c>
      <c r="B6196" t="s">
        <v>98</v>
      </c>
      <c r="C6196" s="27"/>
      <c r="D6196" s="27"/>
      <c r="E6196" s="27"/>
      <c r="F6196" s="27">
        <v>0</v>
      </c>
      <c r="G6196" s="27">
        <v>0</v>
      </c>
      <c r="H6196" s="27">
        <v>0</v>
      </c>
      <c r="I6196" s="27">
        <v>1</v>
      </c>
      <c r="J6196" s="27">
        <v>0</v>
      </c>
      <c r="K6196" s="27">
        <v>4</v>
      </c>
      <c r="L6196" s="27">
        <v>1</v>
      </c>
      <c r="M6196" s="27">
        <v>0</v>
      </c>
      <c r="N6196" s="27">
        <v>1</v>
      </c>
      <c r="O6196" s="27">
        <v>0</v>
      </c>
      <c r="P6196" s="27">
        <v>1755000000</v>
      </c>
      <c r="Q6196" s="27">
        <v>856890498.62583423</v>
      </c>
      <c r="R6196" s="27">
        <v>1</v>
      </c>
      <c r="S6196" s="27">
        <v>1</v>
      </c>
      <c r="T6196" s="33">
        <v>0.74915719568429318</v>
      </c>
      <c r="U6196" s="27">
        <v>100814358.5</v>
      </c>
      <c r="V6196" s="27">
        <v>8971000</v>
      </c>
      <c r="W6196" s="27">
        <v>59091797</v>
      </c>
      <c r="X6196" s="27"/>
      <c r="Y6196" s="27"/>
      <c r="Z6196" s="27">
        <v>1</v>
      </c>
    </row>
    <row r="6197" spans="1:26">
      <c r="A6197" s="27">
        <v>1986</v>
      </c>
      <c r="B6197" t="s">
        <v>98</v>
      </c>
      <c r="C6197" s="27"/>
      <c r="D6197" s="27"/>
      <c r="E6197" s="27"/>
      <c r="F6197" s="27">
        <v>15000000</v>
      </c>
      <c r="G6197" s="27">
        <v>0</v>
      </c>
      <c r="H6197" s="27">
        <v>0</v>
      </c>
      <c r="I6197" s="27">
        <v>1</v>
      </c>
      <c r="J6197" s="27">
        <v>0</v>
      </c>
      <c r="K6197" s="27">
        <v>4</v>
      </c>
      <c r="L6197" s="27">
        <v>1</v>
      </c>
      <c r="M6197" s="27">
        <v>0</v>
      </c>
      <c r="N6197" s="27">
        <v>1</v>
      </c>
      <c r="O6197" s="27">
        <v>0</v>
      </c>
      <c r="P6197" s="27">
        <v>1314000000</v>
      </c>
      <c r="Q6197" s="27">
        <v>490181456.62440968</v>
      </c>
      <c r="R6197" s="27">
        <v>1</v>
      </c>
      <c r="S6197" s="27">
        <v>1</v>
      </c>
      <c r="T6197" s="33">
        <v>0.7030572776909082</v>
      </c>
      <c r="U6197" s="27">
        <v>101342385.59999999</v>
      </c>
      <c r="V6197" s="27">
        <v>9293000</v>
      </c>
      <c r="W6197" s="27">
        <v>71356751.200000003</v>
      </c>
      <c r="X6197" s="27"/>
      <c r="Y6197" s="27"/>
      <c r="Z6197" s="27">
        <v>1</v>
      </c>
    </row>
    <row r="6198" spans="1:26">
      <c r="A6198" s="27">
        <v>1987</v>
      </c>
      <c r="B6198" t="s">
        <v>98</v>
      </c>
      <c r="C6198" s="27"/>
      <c r="D6198" s="27"/>
      <c r="E6198" s="27"/>
      <c r="F6198" s="27">
        <v>0</v>
      </c>
      <c r="G6198" s="27">
        <v>0</v>
      </c>
      <c r="H6198" s="27">
        <v>0</v>
      </c>
      <c r="I6198" s="27">
        <v>1</v>
      </c>
      <c r="J6198" s="27">
        <v>0</v>
      </c>
      <c r="K6198" s="27">
        <v>4</v>
      </c>
      <c r="L6198" s="27">
        <v>1</v>
      </c>
      <c r="M6198" s="27">
        <v>0</v>
      </c>
      <c r="N6198" s="27">
        <v>1</v>
      </c>
      <c r="O6198" s="27">
        <v>0</v>
      </c>
      <c r="P6198" s="27">
        <v>1145000000</v>
      </c>
      <c r="Q6198" s="27">
        <v>701307602.28443038</v>
      </c>
      <c r="R6198" s="27">
        <v>1</v>
      </c>
      <c r="S6198" s="27">
        <v>1</v>
      </c>
      <c r="T6198" s="33">
        <v>0.74330063470010233</v>
      </c>
      <c r="U6198" s="27">
        <v>115670443.09999999</v>
      </c>
      <c r="V6198" s="27">
        <v>11339000</v>
      </c>
      <c r="W6198" s="27">
        <v>79992272.799999997</v>
      </c>
      <c r="X6198" s="27"/>
      <c r="Y6198" s="27"/>
      <c r="Z6198" s="27">
        <v>1</v>
      </c>
    </row>
    <row r="6199" spans="1:26">
      <c r="A6199" s="27">
        <v>1988</v>
      </c>
      <c r="B6199" t="s">
        <v>98</v>
      </c>
      <c r="C6199" s="27"/>
      <c r="D6199" s="27"/>
      <c r="E6199" s="27"/>
      <c r="F6199" s="27">
        <v>0</v>
      </c>
      <c r="G6199" s="27">
        <v>0</v>
      </c>
      <c r="H6199" s="27">
        <v>0</v>
      </c>
      <c r="I6199" s="27">
        <v>1</v>
      </c>
      <c r="J6199" s="27">
        <v>0</v>
      </c>
      <c r="K6199" s="27">
        <v>4</v>
      </c>
      <c r="L6199" s="27">
        <v>1</v>
      </c>
      <c r="M6199" s="27">
        <v>0</v>
      </c>
      <c r="N6199" s="27">
        <v>1</v>
      </c>
      <c r="O6199" s="27">
        <v>0</v>
      </c>
      <c r="P6199" s="27">
        <v>1877000000</v>
      </c>
      <c r="Q6199" s="27">
        <v>1055083945.377376</v>
      </c>
      <c r="R6199" s="27">
        <v>1</v>
      </c>
      <c r="S6199" s="27">
        <v>1</v>
      </c>
      <c r="T6199" s="33">
        <v>0.80560957079318884</v>
      </c>
      <c r="U6199" s="27">
        <v>108731214.3</v>
      </c>
      <c r="V6199" s="27">
        <v>10050000</v>
      </c>
      <c r="W6199" s="27">
        <v>78375864.099999994</v>
      </c>
      <c r="X6199" s="27"/>
      <c r="Y6199" s="27"/>
      <c r="Z6199" s="27">
        <v>1</v>
      </c>
    </row>
    <row r="6200" spans="1:26">
      <c r="A6200" s="27">
        <v>1989</v>
      </c>
      <c r="B6200" t="s">
        <v>98</v>
      </c>
      <c r="C6200" s="27"/>
      <c r="D6200" s="27"/>
      <c r="E6200" s="27"/>
      <c r="F6200" s="27">
        <v>0</v>
      </c>
      <c r="G6200" s="27">
        <v>0</v>
      </c>
      <c r="H6200" s="27">
        <v>0</v>
      </c>
      <c r="I6200" s="27">
        <v>1</v>
      </c>
      <c r="J6200" s="27">
        <v>0</v>
      </c>
      <c r="K6200" s="27">
        <v>4</v>
      </c>
      <c r="L6200" s="27">
        <v>1</v>
      </c>
      <c r="M6200" s="27">
        <v>0</v>
      </c>
      <c r="N6200" s="27">
        <v>1</v>
      </c>
      <c r="O6200" s="27">
        <v>0</v>
      </c>
      <c r="P6200" s="27">
        <v>1724000000</v>
      </c>
      <c r="Q6200" s="27">
        <v>932974411.9171418</v>
      </c>
      <c r="R6200" s="27">
        <v>1</v>
      </c>
      <c r="S6200" s="27">
        <v>1</v>
      </c>
      <c r="T6200" s="33">
        <v>0.74679040704290955</v>
      </c>
      <c r="U6200" s="27">
        <v>104519087.3</v>
      </c>
      <c r="V6200" s="27">
        <v>9744000</v>
      </c>
      <c r="W6200" s="27">
        <v>77562772.099999994</v>
      </c>
      <c r="X6200" s="27"/>
      <c r="Y6200" s="27"/>
      <c r="Z6200" s="27">
        <v>1</v>
      </c>
    </row>
    <row r="6201" spans="1:26">
      <c r="A6201" s="27">
        <v>1990</v>
      </c>
      <c r="B6201" t="s">
        <v>98</v>
      </c>
      <c r="C6201" s="27"/>
      <c r="D6201" s="27"/>
      <c r="E6201" s="27"/>
      <c r="F6201" s="27">
        <v>0</v>
      </c>
      <c r="G6201" s="27">
        <v>0</v>
      </c>
      <c r="H6201" s="27">
        <v>0</v>
      </c>
      <c r="I6201" s="27">
        <v>1</v>
      </c>
      <c r="J6201" s="27">
        <v>0</v>
      </c>
      <c r="K6201" s="27">
        <v>4</v>
      </c>
      <c r="L6201" s="27">
        <v>1</v>
      </c>
      <c r="M6201" s="27">
        <v>0</v>
      </c>
      <c r="N6201" s="27">
        <v>1</v>
      </c>
      <c r="O6201" s="27">
        <v>0</v>
      </c>
      <c r="P6201" s="27">
        <v>948000000</v>
      </c>
      <c r="Q6201" s="27">
        <v>649644826.80044734</v>
      </c>
      <c r="R6201" s="27">
        <v>1</v>
      </c>
      <c r="S6201" s="27">
        <v>1</v>
      </c>
      <c r="T6201" s="33">
        <v>0.70566019682121295</v>
      </c>
      <c r="U6201" s="27">
        <v>108356898.90000001</v>
      </c>
      <c r="V6201" s="27">
        <v>10620000</v>
      </c>
      <c r="W6201" s="27">
        <v>81298536.5</v>
      </c>
      <c r="X6201" s="27"/>
      <c r="Y6201" s="27"/>
      <c r="Z6201" s="27">
        <v>1</v>
      </c>
    </row>
    <row r="6202" spans="1:26">
      <c r="A6202" s="27">
        <v>1991</v>
      </c>
      <c r="B6202" t="s">
        <v>98</v>
      </c>
      <c r="C6202" s="27"/>
      <c r="D6202" s="27"/>
      <c r="E6202" s="27"/>
      <c r="F6202" s="27">
        <v>0</v>
      </c>
      <c r="G6202" s="27">
        <v>0</v>
      </c>
      <c r="H6202" s="27">
        <v>0</v>
      </c>
      <c r="I6202" s="27">
        <v>1</v>
      </c>
      <c r="J6202" s="27">
        <v>0</v>
      </c>
      <c r="K6202" s="27">
        <v>4</v>
      </c>
      <c r="L6202" s="27">
        <v>1</v>
      </c>
      <c r="M6202" s="27">
        <v>0</v>
      </c>
      <c r="N6202" s="27">
        <v>1</v>
      </c>
      <c r="O6202" s="27">
        <v>0</v>
      </c>
      <c r="P6202" s="27">
        <v>1138000000</v>
      </c>
      <c r="Q6202" s="27">
        <v>779981458.92148888</v>
      </c>
      <c r="R6202" s="27">
        <v>1</v>
      </c>
      <c r="S6202" s="27">
        <v>1</v>
      </c>
      <c r="T6202" s="33">
        <v>0.64778014054484578</v>
      </c>
      <c r="U6202" s="27">
        <v>101135696.09999999</v>
      </c>
      <c r="V6202" s="27">
        <v>10340000</v>
      </c>
      <c r="W6202" s="27">
        <v>81438094.200000003</v>
      </c>
      <c r="X6202" s="27"/>
      <c r="Y6202" s="27"/>
      <c r="Z6202" s="27">
        <v>1</v>
      </c>
    </row>
    <row r="6203" spans="1:26">
      <c r="A6203" s="27">
        <v>1992</v>
      </c>
      <c r="B6203" t="s">
        <v>98</v>
      </c>
      <c r="C6203" s="27"/>
      <c r="D6203" s="27"/>
      <c r="E6203" s="27"/>
      <c r="F6203" s="27">
        <v>0</v>
      </c>
      <c r="G6203" s="27">
        <v>0</v>
      </c>
      <c r="H6203" s="27">
        <v>0</v>
      </c>
      <c r="I6203" s="27">
        <v>1</v>
      </c>
      <c r="J6203" s="27">
        <v>0</v>
      </c>
      <c r="K6203" s="27">
        <v>4</v>
      </c>
      <c r="L6203" s="27">
        <v>1</v>
      </c>
      <c r="M6203" s="27">
        <v>0</v>
      </c>
      <c r="N6203" s="27">
        <v>1</v>
      </c>
      <c r="O6203" s="27">
        <v>0</v>
      </c>
      <c r="P6203" s="27">
        <v>992000000</v>
      </c>
      <c r="Q6203" s="27">
        <v>679997997.59711659</v>
      </c>
      <c r="R6203" s="27">
        <v>1</v>
      </c>
      <c r="S6203" s="27">
        <v>1</v>
      </c>
      <c r="T6203" s="33">
        <v>0.62587770846912083</v>
      </c>
      <c r="U6203" s="27">
        <v>92086500</v>
      </c>
      <c r="V6203" s="27">
        <v>3572000</v>
      </c>
      <c r="W6203" s="27">
        <v>108026000</v>
      </c>
      <c r="X6203" s="27"/>
      <c r="Y6203" s="27"/>
      <c r="Z6203" s="27">
        <v>1</v>
      </c>
    </row>
    <row r="6204" spans="1:26">
      <c r="A6204" s="27">
        <v>1993</v>
      </c>
      <c r="B6204" t="s">
        <v>98</v>
      </c>
      <c r="C6204" s="27"/>
      <c r="D6204" s="27"/>
      <c r="E6204" s="27"/>
      <c r="F6204" s="27">
        <v>0</v>
      </c>
      <c r="G6204" s="27">
        <v>0</v>
      </c>
      <c r="H6204" s="27">
        <v>0</v>
      </c>
      <c r="I6204" s="27">
        <v>1</v>
      </c>
      <c r="J6204" s="27">
        <v>0</v>
      </c>
      <c r="K6204" s="27">
        <v>4</v>
      </c>
      <c r="L6204" s="27">
        <v>1</v>
      </c>
      <c r="M6204" s="27">
        <v>0</v>
      </c>
      <c r="N6204" s="27">
        <v>1</v>
      </c>
      <c r="O6204" s="27">
        <v>0</v>
      </c>
      <c r="P6204" s="27">
        <v>1122000000</v>
      </c>
      <c r="Q6204" s="27">
        <v>768812334.8017621</v>
      </c>
      <c r="R6204" s="27">
        <v>1</v>
      </c>
      <c r="S6204" s="27">
        <v>1</v>
      </c>
      <c r="T6204" s="33">
        <v>0.648154718576755</v>
      </c>
      <c r="U6204" s="27">
        <v>83806386.900000006</v>
      </c>
      <c r="V6204" s="27">
        <v>3292000</v>
      </c>
      <c r="W6204" s="27">
        <v>142693000</v>
      </c>
      <c r="X6204" s="27"/>
      <c r="Y6204" s="27"/>
      <c r="Z6204" s="27">
        <v>1</v>
      </c>
    </row>
    <row r="6205" spans="1:26">
      <c r="A6205" s="27">
        <v>1994</v>
      </c>
      <c r="B6205" t="s">
        <v>98</v>
      </c>
      <c r="C6205" s="27"/>
      <c r="D6205" s="27"/>
      <c r="E6205" s="27"/>
      <c r="F6205" s="27">
        <v>0</v>
      </c>
      <c r="G6205" s="27">
        <v>0</v>
      </c>
      <c r="H6205" s="27">
        <v>0</v>
      </c>
      <c r="I6205" s="27">
        <v>1</v>
      </c>
      <c r="J6205" s="27">
        <v>0</v>
      </c>
      <c r="K6205" s="27">
        <v>4</v>
      </c>
      <c r="L6205" s="27">
        <v>1</v>
      </c>
      <c r="M6205" s="27">
        <v>0</v>
      </c>
      <c r="N6205" s="27">
        <v>1</v>
      </c>
      <c r="O6205" s="27">
        <v>0</v>
      </c>
      <c r="P6205" s="27">
        <v>1331000000</v>
      </c>
      <c r="Q6205" s="27">
        <v>911915970.68348372</v>
      </c>
      <c r="R6205" s="27">
        <v>1</v>
      </c>
      <c r="S6205" s="27">
        <v>1</v>
      </c>
      <c r="T6205" s="33">
        <v>0.69545665111729171</v>
      </c>
      <c r="U6205" s="27">
        <v>146288644.19999999</v>
      </c>
      <c r="V6205" s="27">
        <v>3156000</v>
      </c>
      <c r="W6205" s="27">
        <v>185644000</v>
      </c>
      <c r="X6205" s="27"/>
      <c r="Y6205" s="27"/>
      <c r="Z6205" s="27">
        <v>1</v>
      </c>
    </row>
    <row r="6206" spans="1:26">
      <c r="A6206" s="27">
        <v>1995</v>
      </c>
      <c r="B6206" t="s">
        <v>98</v>
      </c>
      <c r="C6206" s="27"/>
      <c r="D6206" s="27"/>
      <c r="E6206" s="27"/>
      <c r="F6206" s="27">
        <v>0</v>
      </c>
      <c r="G6206" s="27">
        <v>0</v>
      </c>
      <c r="H6206" s="27">
        <v>0</v>
      </c>
      <c r="I6206" s="27">
        <v>1</v>
      </c>
      <c r="J6206" s="27">
        <v>0</v>
      </c>
      <c r="K6206" s="27">
        <v>4</v>
      </c>
      <c r="L6206" s="27">
        <v>1</v>
      </c>
      <c r="M6206" s="27">
        <v>0</v>
      </c>
      <c r="N6206" s="27">
        <v>1</v>
      </c>
      <c r="O6206" s="27">
        <v>0</v>
      </c>
      <c r="P6206" s="27">
        <v>1273000000</v>
      </c>
      <c r="Q6206" s="27">
        <v>870758739.40677965</v>
      </c>
      <c r="R6206" s="27">
        <v>1</v>
      </c>
      <c r="S6206" s="27">
        <v>1</v>
      </c>
      <c r="T6206" s="33">
        <v>0.69736071622307827</v>
      </c>
      <c r="U6206" s="27">
        <v>164923093.80000001</v>
      </c>
      <c r="V6206" s="27">
        <v>2912000</v>
      </c>
      <c r="W6206" s="27">
        <v>231276000</v>
      </c>
      <c r="X6206" s="27"/>
      <c r="Y6206" s="27"/>
      <c r="Z6206" s="27">
        <v>1</v>
      </c>
    </row>
    <row r="6207" spans="1:26">
      <c r="A6207" s="27">
        <v>1996</v>
      </c>
      <c r="B6207" t="s">
        <v>98</v>
      </c>
      <c r="C6207" s="27"/>
      <c r="D6207" s="27"/>
      <c r="E6207" s="27"/>
      <c r="F6207" s="27">
        <v>0</v>
      </c>
      <c r="G6207" s="27">
        <v>0</v>
      </c>
      <c r="H6207" s="27">
        <v>0</v>
      </c>
      <c r="I6207" s="27">
        <v>1</v>
      </c>
      <c r="J6207" s="27">
        <v>0</v>
      </c>
      <c r="K6207" s="27">
        <v>4</v>
      </c>
      <c r="L6207" s="27">
        <v>1</v>
      </c>
      <c r="M6207" s="27">
        <v>0</v>
      </c>
      <c r="N6207" s="27">
        <v>1</v>
      </c>
      <c r="O6207" s="27">
        <v>0</v>
      </c>
      <c r="P6207" s="27">
        <v>1374000000</v>
      </c>
      <c r="Q6207" s="27">
        <v>941742152.70989466</v>
      </c>
      <c r="R6207" s="27">
        <v>1</v>
      </c>
      <c r="S6207" s="27">
        <v>1</v>
      </c>
      <c r="T6207" s="33">
        <v>0.69966405838602452</v>
      </c>
      <c r="U6207" s="27">
        <v>170846906.90000001</v>
      </c>
      <c r="V6207" s="27">
        <v>2077000</v>
      </c>
      <c r="W6207" s="27">
        <v>257534000</v>
      </c>
      <c r="X6207" s="27"/>
      <c r="Y6207" s="27"/>
      <c r="Z6207" s="27">
        <v>1</v>
      </c>
    </row>
    <row r="6208" spans="1:26">
      <c r="A6208" s="27">
        <v>1997</v>
      </c>
      <c r="B6208" t="s">
        <v>98</v>
      </c>
      <c r="C6208" s="27"/>
      <c r="D6208" s="27"/>
      <c r="E6208" s="27"/>
      <c r="F6208" s="27">
        <v>0</v>
      </c>
      <c r="G6208" s="27">
        <v>0</v>
      </c>
      <c r="H6208" s="27">
        <v>0</v>
      </c>
      <c r="I6208" s="27">
        <v>1</v>
      </c>
      <c r="J6208" s="27">
        <v>0</v>
      </c>
      <c r="K6208" s="27">
        <v>4</v>
      </c>
      <c r="L6208" s="27">
        <v>1</v>
      </c>
      <c r="M6208" s="27">
        <v>0</v>
      </c>
      <c r="N6208" s="27">
        <v>1</v>
      </c>
      <c r="O6208" s="27">
        <v>0</v>
      </c>
      <c r="P6208" s="27">
        <v>1240000000</v>
      </c>
      <c r="Q6208" s="27">
        <v>850218033.62200701</v>
      </c>
      <c r="R6208" s="27">
        <v>1</v>
      </c>
      <c r="S6208" s="27">
        <v>1</v>
      </c>
      <c r="T6208" s="33">
        <v>0.71538944173936525</v>
      </c>
      <c r="U6208" s="27">
        <v>167128893.90000001</v>
      </c>
      <c r="V6208" s="27">
        <v>1645000</v>
      </c>
      <c r="W6208" s="27">
        <v>270237000</v>
      </c>
      <c r="X6208" s="27"/>
      <c r="Y6208" s="27"/>
      <c r="Z6208" s="27">
        <v>1</v>
      </c>
    </row>
    <row r="6209" spans="1:26">
      <c r="A6209" s="27">
        <v>1998</v>
      </c>
      <c r="B6209" t="s">
        <v>98</v>
      </c>
      <c r="C6209" s="27"/>
      <c r="D6209" s="27"/>
      <c r="E6209" s="27"/>
      <c r="F6209" s="27">
        <v>0</v>
      </c>
      <c r="G6209" s="27">
        <v>0</v>
      </c>
      <c r="H6209" s="27">
        <v>0</v>
      </c>
      <c r="I6209" s="27">
        <v>1</v>
      </c>
      <c r="J6209" s="27">
        <v>0</v>
      </c>
      <c r="K6209" s="27">
        <v>4</v>
      </c>
      <c r="L6209" s="27">
        <v>1</v>
      </c>
      <c r="M6209" s="27">
        <v>0</v>
      </c>
      <c r="N6209" s="27">
        <v>1</v>
      </c>
      <c r="O6209" s="27">
        <v>0</v>
      </c>
      <c r="P6209" s="27">
        <v>981000000</v>
      </c>
      <c r="Q6209" s="27">
        <v>672375927.34714758</v>
      </c>
      <c r="R6209" s="27">
        <v>1</v>
      </c>
      <c r="S6209" s="27">
        <v>1</v>
      </c>
      <c r="T6209" s="33">
        <v>0.63293736472878814</v>
      </c>
      <c r="U6209" s="27">
        <v>190714851.90000001</v>
      </c>
      <c r="V6209" s="27">
        <v>944000</v>
      </c>
      <c r="W6209" s="27">
        <v>298410000</v>
      </c>
      <c r="X6209" s="27"/>
      <c r="Y6209" s="27"/>
      <c r="Z6209" s="27">
        <v>1</v>
      </c>
    </row>
    <row r="6210" spans="1:26">
      <c r="A6210" s="27">
        <v>1999</v>
      </c>
      <c r="B6210" t="s">
        <v>98</v>
      </c>
      <c r="C6210" s="27"/>
      <c r="D6210" s="27"/>
      <c r="E6210" s="27"/>
      <c r="F6210" s="27">
        <v>0</v>
      </c>
      <c r="G6210" s="27">
        <v>0</v>
      </c>
      <c r="H6210" s="27">
        <v>0</v>
      </c>
      <c r="I6210" s="27">
        <v>1</v>
      </c>
      <c r="J6210" s="27">
        <v>0</v>
      </c>
      <c r="K6210" s="27">
        <v>4</v>
      </c>
      <c r="L6210" s="27">
        <v>1</v>
      </c>
      <c r="M6210" s="27">
        <v>0</v>
      </c>
      <c r="N6210" s="27">
        <v>1</v>
      </c>
      <c r="O6210" s="27">
        <v>0</v>
      </c>
      <c r="P6210" s="27">
        <v>977000000</v>
      </c>
      <c r="Q6210" s="27">
        <v>669384768.87263048</v>
      </c>
      <c r="R6210" s="27">
        <v>1</v>
      </c>
      <c r="S6210" s="27">
        <v>1</v>
      </c>
      <c r="T6210" s="33">
        <v>0.59173831677950461</v>
      </c>
      <c r="U6210" s="27">
        <v>218786322.80000001</v>
      </c>
      <c r="V6210" s="27">
        <v>299000</v>
      </c>
      <c r="W6210" s="27">
        <v>299478000</v>
      </c>
      <c r="X6210" s="27"/>
      <c r="Y6210" s="27"/>
      <c r="Z6210" s="27">
        <v>1</v>
      </c>
    </row>
    <row r="6211" spans="1:26">
      <c r="A6211" s="27">
        <v>2000</v>
      </c>
      <c r="B6211" t="s">
        <v>98</v>
      </c>
      <c r="C6211" s="27">
        <v>0</v>
      </c>
      <c r="D6211" s="27">
        <v>0</v>
      </c>
      <c r="E6211" s="27">
        <v>0</v>
      </c>
      <c r="F6211" s="27">
        <v>250000</v>
      </c>
      <c r="G6211" s="27">
        <v>0</v>
      </c>
      <c r="H6211" s="27">
        <v>0</v>
      </c>
      <c r="I6211" s="27">
        <v>1</v>
      </c>
      <c r="J6211" s="27">
        <v>0</v>
      </c>
      <c r="K6211" s="27">
        <v>4</v>
      </c>
      <c r="L6211" s="27">
        <v>1</v>
      </c>
      <c r="M6211" s="27">
        <v>1</v>
      </c>
      <c r="N6211" s="27">
        <v>1</v>
      </c>
      <c r="O6211" s="27">
        <v>0</v>
      </c>
      <c r="P6211" s="27">
        <v>941000000</v>
      </c>
      <c r="Q6211" s="27">
        <v>635874002.19874775</v>
      </c>
      <c r="R6211" s="27">
        <v>1</v>
      </c>
      <c r="S6211" s="27">
        <v>1</v>
      </c>
      <c r="T6211" s="33">
        <v>0.62919927379193319</v>
      </c>
      <c r="U6211" s="27">
        <v>196297723.59999999</v>
      </c>
      <c r="V6211" s="27">
        <v>0</v>
      </c>
      <c r="W6211" s="27">
        <v>353659000</v>
      </c>
      <c r="X6211" s="27"/>
      <c r="Y6211" s="27"/>
      <c r="Z6211" s="27">
        <v>1</v>
      </c>
    </row>
    <row r="6212" spans="1:26">
      <c r="A6212" s="27">
        <v>2001</v>
      </c>
      <c r="B6212" t="s">
        <v>98</v>
      </c>
      <c r="C6212" s="27">
        <v>0</v>
      </c>
      <c r="D6212" s="27">
        <v>0</v>
      </c>
      <c r="E6212" s="27">
        <v>0</v>
      </c>
      <c r="F6212" s="27">
        <v>0</v>
      </c>
      <c r="G6212" s="27">
        <v>0</v>
      </c>
      <c r="H6212" s="27">
        <v>0</v>
      </c>
      <c r="I6212" s="27">
        <v>1</v>
      </c>
      <c r="J6212" s="27">
        <v>0</v>
      </c>
      <c r="K6212" s="27">
        <v>4</v>
      </c>
      <c r="L6212" s="27">
        <v>1</v>
      </c>
      <c r="M6212" s="27">
        <v>1</v>
      </c>
      <c r="N6212" s="27">
        <v>1</v>
      </c>
      <c r="O6212" s="27">
        <v>0</v>
      </c>
      <c r="P6212" s="27">
        <v>1084000000</v>
      </c>
      <c r="Q6212" s="27">
        <v>1090467712.3077309</v>
      </c>
      <c r="R6212" s="27">
        <v>1</v>
      </c>
      <c r="S6212" s="27">
        <v>1</v>
      </c>
      <c r="T6212" s="33">
        <v>0.61588871891054842</v>
      </c>
      <c r="U6212" s="27">
        <v>173764286.90000001</v>
      </c>
      <c r="V6212" s="27">
        <v>0</v>
      </c>
      <c r="W6212" s="27">
        <v>407448000</v>
      </c>
      <c r="X6212" s="27"/>
      <c r="Y6212" s="27"/>
      <c r="Z6212" s="27">
        <v>1</v>
      </c>
    </row>
    <row r="6213" spans="1:26">
      <c r="A6213" s="27">
        <v>2002</v>
      </c>
      <c r="B6213" t="s">
        <v>98</v>
      </c>
      <c r="C6213" s="27">
        <v>0</v>
      </c>
      <c r="D6213" s="27">
        <v>0</v>
      </c>
      <c r="E6213" s="27">
        <v>0</v>
      </c>
      <c r="F6213" s="27">
        <v>0</v>
      </c>
      <c r="G6213" s="27">
        <v>0</v>
      </c>
      <c r="H6213" s="27">
        <v>0</v>
      </c>
      <c r="I6213" s="27">
        <v>1</v>
      </c>
      <c r="J6213" s="27">
        <v>0</v>
      </c>
      <c r="K6213" s="27">
        <v>4</v>
      </c>
      <c r="L6213" s="27">
        <v>1</v>
      </c>
      <c r="M6213" s="27">
        <v>1</v>
      </c>
      <c r="N6213" s="27">
        <v>1</v>
      </c>
      <c r="O6213" s="27">
        <v>0</v>
      </c>
      <c r="P6213" s="27">
        <v>1250000000</v>
      </c>
      <c r="Q6213" s="27">
        <v>1253340519.5331111</v>
      </c>
      <c r="R6213" s="27">
        <v>1</v>
      </c>
      <c r="S6213" s="27">
        <v>1</v>
      </c>
      <c r="T6213" s="33">
        <v>0.62466195784303247</v>
      </c>
      <c r="U6213" s="27">
        <v>193049121</v>
      </c>
      <c r="V6213" s="27">
        <v>0</v>
      </c>
      <c r="W6213" s="27">
        <v>478603000</v>
      </c>
      <c r="X6213" s="27"/>
      <c r="Y6213" s="27"/>
      <c r="Z6213" s="27">
        <v>1</v>
      </c>
    </row>
    <row r="6214" spans="1:26">
      <c r="A6214" s="27">
        <v>2003</v>
      </c>
      <c r="B6214" t="s">
        <v>98</v>
      </c>
      <c r="C6214" s="27">
        <v>0</v>
      </c>
      <c r="D6214" s="27">
        <v>0</v>
      </c>
      <c r="E6214" s="27">
        <v>0</v>
      </c>
      <c r="F6214" s="27">
        <v>250000</v>
      </c>
      <c r="G6214" s="27">
        <v>0</v>
      </c>
      <c r="H6214" s="27">
        <v>0</v>
      </c>
      <c r="I6214" s="27">
        <v>1</v>
      </c>
      <c r="J6214" s="27">
        <v>0</v>
      </c>
      <c r="K6214" s="27">
        <v>4</v>
      </c>
      <c r="L6214" s="27">
        <v>1</v>
      </c>
      <c r="M6214" s="27">
        <v>1</v>
      </c>
      <c r="N6214" s="27">
        <v>1</v>
      </c>
      <c r="O6214" s="27">
        <v>0</v>
      </c>
      <c r="P6214" s="27">
        <v>1380000000</v>
      </c>
      <c r="Q6214" s="27">
        <v>1385810072.1921716</v>
      </c>
      <c r="R6214" s="27">
        <v>1</v>
      </c>
      <c r="S6214" s="27">
        <v>1</v>
      </c>
      <c r="T6214" s="33">
        <v>0.61793375018798091</v>
      </c>
      <c r="U6214" s="27">
        <v>194996413.30000001</v>
      </c>
      <c r="V6214" s="27">
        <v>0</v>
      </c>
      <c r="W6214" s="27">
        <v>542523000</v>
      </c>
      <c r="X6214" s="27"/>
      <c r="Y6214" s="27"/>
      <c r="Z6214" s="27">
        <v>1</v>
      </c>
    </row>
    <row r="6215" spans="1:26">
      <c r="A6215" s="27">
        <v>2004</v>
      </c>
      <c r="B6215" t="s">
        <v>98</v>
      </c>
      <c r="C6215" s="27">
        <v>3000000</v>
      </c>
      <c r="D6215" s="27">
        <v>750000</v>
      </c>
      <c r="E6215" s="27">
        <v>3000000</v>
      </c>
      <c r="F6215" s="27">
        <v>3000000</v>
      </c>
      <c r="G6215" s="27">
        <v>0</v>
      </c>
      <c r="H6215" s="27">
        <v>0</v>
      </c>
      <c r="I6215" s="27">
        <v>1</v>
      </c>
      <c r="J6215" s="27">
        <v>0</v>
      </c>
      <c r="K6215" s="27">
        <v>4</v>
      </c>
      <c r="L6215" s="27">
        <v>1</v>
      </c>
      <c r="M6215" s="27">
        <v>1</v>
      </c>
      <c r="N6215" s="27">
        <v>1</v>
      </c>
      <c r="O6215" s="27">
        <v>0</v>
      </c>
      <c r="P6215" s="27">
        <v>1439000000</v>
      </c>
      <c r="Q6215" s="27">
        <v>1448536630.8814273</v>
      </c>
      <c r="R6215" s="27">
        <v>1</v>
      </c>
      <c r="S6215" s="27">
        <v>1</v>
      </c>
      <c r="T6215" s="33">
        <v>0.67108711240801089</v>
      </c>
      <c r="U6215" s="27">
        <v>222861594.09999999</v>
      </c>
      <c r="V6215" s="27">
        <v>0</v>
      </c>
      <c r="W6215" s="27">
        <v>590588000</v>
      </c>
      <c r="X6215" s="27"/>
      <c r="Y6215" s="27"/>
      <c r="Z6215" s="27">
        <v>1</v>
      </c>
    </row>
    <row r="6216" spans="1:26">
      <c r="A6216" s="27">
        <v>2005</v>
      </c>
      <c r="B6216" t="s">
        <v>98</v>
      </c>
      <c r="C6216" s="27">
        <v>3000000</v>
      </c>
      <c r="D6216" s="27">
        <v>1500000</v>
      </c>
      <c r="E6216" s="27">
        <v>3000000</v>
      </c>
      <c r="F6216" s="27">
        <v>0</v>
      </c>
      <c r="G6216" s="27">
        <v>0</v>
      </c>
      <c r="H6216" s="27">
        <v>0</v>
      </c>
      <c r="I6216" s="27">
        <v>1</v>
      </c>
      <c r="J6216" s="27">
        <v>0</v>
      </c>
      <c r="K6216" s="27">
        <v>4</v>
      </c>
      <c r="L6216" s="27">
        <v>1</v>
      </c>
      <c r="M6216" s="27">
        <v>1</v>
      </c>
      <c r="N6216" s="27">
        <v>1</v>
      </c>
      <c r="O6216" s="27">
        <v>0</v>
      </c>
      <c r="P6216" s="27">
        <v>1649000000</v>
      </c>
      <c r="Q6216" s="27">
        <v>1650494366.9987495</v>
      </c>
      <c r="R6216" s="27">
        <v>1</v>
      </c>
      <c r="S6216" s="27">
        <v>1</v>
      </c>
      <c r="T6216" s="33">
        <v>0.69599608558540027</v>
      </c>
      <c r="U6216" s="27">
        <v>217031791</v>
      </c>
      <c r="V6216" s="27">
        <v>0</v>
      </c>
      <c r="W6216" s="27">
        <v>558621000</v>
      </c>
      <c r="X6216" s="27"/>
      <c r="Y6216" s="27"/>
      <c r="Z6216" s="27">
        <v>1</v>
      </c>
    </row>
    <row r="6217" spans="1:26">
      <c r="A6217" s="27">
        <v>2006</v>
      </c>
      <c r="B6217" t="s">
        <v>98</v>
      </c>
      <c r="C6217" s="27">
        <v>3000000</v>
      </c>
      <c r="D6217" s="27">
        <v>2250000</v>
      </c>
      <c r="E6217" s="27">
        <v>3000000</v>
      </c>
      <c r="F6217" s="27">
        <v>0</v>
      </c>
      <c r="G6217" s="27">
        <v>0</v>
      </c>
      <c r="H6217" s="27">
        <v>0</v>
      </c>
      <c r="I6217" s="27">
        <v>1</v>
      </c>
      <c r="J6217" s="27">
        <v>0</v>
      </c>
      <c r="K6217" s="27">
        <v>4</v>
      </c>
      <c r="L6217" s="27">
        <v>1</v>
      </c>
      <c r="M6217" s="27">
        <v>1</v>
      </c>
      <c r="N6217" s="27">
        <v>1</v>
      </c>
      <c r="O6217" s="27">
        <v>0</v>
      </c>
      <c r="P6217" s="27">
        <v>1884000000</v>
      </c>
      <c r="Q6217" s="27">
        <v>1885112201.8527782</v>
      </c>
      <c r="R6217" s="27">
        <v>1</v>
      </c>
      <c r="S6217" s="27">
        <v>1</v>
      </c>
      <c r="T6217" s="33">
        <v>0.83568345932575372</v>
      </c>
      <c r="U6217" s="27">
        <v>61030499.200000003</v>
      </c>
      <c r="V6217" s="27">
        <v>0</v>
      </c>
      <c r="W6217" s="27">
        <v>533496000</v>
      </c>
      <c r="X6217" s="27"/>
      <c r="Y6217" s="27"/>
      <c r="Z6217" s="27">
        <v>1</v>
      </c>
    </row>
    <row r="6218" spans="1:26">
      <c r="A6218" s="27">
        <v>2007</v>
      </c>
      <c r="B6218" t="s">
        <v>98</v>
      </c>
      <c r="C6218" s="27">
        <v>3000000</v>
      </c>
      <c r="D6218" s="27">
        <v>3000000</v>
      </c>
      <c r="E6218" s="27">
        <v>3000000</v>
      </c>
      <c r="F6218" s="27">
        <v>0</v>
      </c>
      <c r="G6218" s="27">
        <v>0</v>
      </c>
      <c r="H6218" s="27">
        <v>0</v>
      </c>
      <c r="I6218" s="27">
        <v>1</v>
      </c>
      <c r="J6218" s="27">
        <v>0</v>
      </c>
      <c r="K6218" s="27">
        <v>4</v>
      </c>
      <c r="L6218" s="27">
        <v>1</v>
      </c>
      <c r="M6218" s="27">
        <v>1</v>
      </c>
      <c r="N6218" s="27">
        <v>1</v>
      </c>
      <c r="O6218" s="27">
        <v>0</v>
      </c>
      <c r="P6218" s="27">
        <v>2159000000</v>
      </c>
      <c r="Q6218" s="27">
        <v>2158496872.8579645</v>
      </c>
      <c r="R6218" s="27">
        <v>1</v>
      </c>
      <c r="S6218" s="27">
        <v>1</v>
      </c>
      <c r="T6218" s="33">
        <v>0.90473952627382648</v>
      </c>
      <c r="U6218" s="27">
        <v>64107582</v>
      </c>
      <c r="V6218" s="27">
        <v>0</v>
      </c>
      <c r="W6218" s="27">
        <v>83637000</v>
      </c>
      <c r="X6218" s="27"/>
      <c r="Y6218" s="27"/>
      <c r="Z6218" s="27">
        <v>1</v>
      </c>
    </row>
    <row r="6219" spans="1:26">
      <c r="A6219" s="27">
        <v>2008</v>
      </c>
      <c r="B6219" t="s">
        <v>98</v>
      </c>
      <c r="C6219" s="27">
        <v>19600000</v>
      </c>
      <c r="D6219" s="27">
        <v>6320000</v>
      </c>
      <c r="E6219" s="27">
        <v>19600000</v>
      </c>
      <c r="F6219" s="27">
        <v>16600000</v>
      </c>
      <c r="G6219" s="27">
        <v>0</v>
      </c>
      <c r="H6219" s="27">
        <v>0</v>
      </c>
      <c r="I6219" s="27">
        <v>1</v>
      </c>
      <c r="J6219" s="27">
        <v>0</v>
      </c>
      <c r="K6219" s="27">
        <v>4</v>
      </c>
      <c r="L6219" s="27">
        <v>1</v>
      </c>
      <c r="M6219" s="27">
        <v>1</v>
      </c>
      <c r="N6219" s="27">
        <v>1</v>
      </c>
      <c r="O6219" s="27">
        <v>0</v>
      </c>
      <c r="P6219" s="27">
        <v>2511000000</v>
      </c>
      <c r="Q6219" s="27">
        <v>2505458705.0333843</v>
      </c>
      <c r="R6219" s="27">
        <v>1</v>
      </c>
      <c r="S6219" s="27">
        <v>1</v>
      </c>
      <c r="T6219" s="33">
        <v>0.91944034308119871</v>
      </c>
      <c r="U6219" s="27">
        <v>80044751.400000006</v>
      </c>
      <c r="V6219" s="27">
        <v>0</v>
      </c>
      <c r="W6219" s="27">
        <v>108428000</v>
      </c>
      <c r="X6219" s="27">
        <v>74000000</v>
      </c>
      <c r="Y6219" s="27"/>
      <c r="Z6219" s="27">
        <v>1</v>
      </c>
    </row>
    <row r="6220" spans="1:26">
      <c r="A6220" s="27">
        <v>2009</v>
      </c>
      <c r="B6220" t="s">
        <v>98</v>
      </c>
      <c r="C6220" s="27">
        <v>19266666.75</v>
      </c>
      <c r="D6220" s="27">
        <v>9306666.75</v>
      </c>
      <c r="E6220" s="27">
        <v>19266666.75</v>
      </c>
      <c r="F6220" s="27">
        <v>0</v>
      </c>
      <c r="G6220" s="27">
        <v>0</v>
      </c>
      <c r="H6220" s="27">
        <v>0</v>
      </c>
      <c r="I6220" s="27">
        <v>1</v>
      </c>
      <c r="J6220" s="27">
        <v>0</v>
      </c>
      <c r="K6220" s="27">
        <v>4</v>
      </c>
      <c r="L6220" s="27">
        <v>1</v>
      </c>
      <c r="M6220" s="27">
        <v>1</v>
      </c>
      <c r="N6220" s="27">
        <v>1</v>
      </c>
      <c r="O6220" s="27">
        <v>0</v>
      </c>
      <c r="P6220" s="27">
        <v>2454000000</v>
      </c>
      <c r="Q6220" s="27">
        <v>2453899846.8831687</v>
      </c>
      <c r="R6220" s="27">
        <v>1</v>
      </c>
      <c r="S6220" s="27">
        <v>1</v>
      </c>
      <c r="T6220" s="33">
        <v>0.81595367947064712</v>
      </c>
      <c r="U6220" s="27">
        <v>229201945.19999999</v>
      </c>
      <c r="V6220" s="27">
        <v>0</v>
      </c>
      <c r="W6220" s="27">
        <v>124306000</v>
      </c>
      <c r="X6220" s="27">
        <v>84000000</v>
      </c>
      <c r="Y6220" s="27"/>
      <c r="Z6220" s="27">
        <v>1</v>
      </c>
    </row>
    <row r="6221" spans="1:26">
      <c r="A6221" s="27">
        <v>2010</v>
      </c>
      <c r="B6221" t="s">
        <v>98</v>
      </c>
      <c r="C6221" s="27">
        <v>18933333.25</v>
      </c>
      <c r="D6221" s="27">
        <v>12293333.25</v>
      </c>
      <c r="E6221" s="27">
        <v>18933333.25</v>
      </c>
      <c r="F6221" s="27">
        <v>0</v>
      </c>
      <c r="G6221" s="27">
        <v>0</v>
      </c>
      <c r="H6221" s="27">
        <v>0</v>
      </c>
      <c r="I6221" s="27">
        <v>1</v>
      </c>
      <c r="J6221" s="27">
        <v>0</v>
      </c>
      <c r="K6221" s="27">
        <v>4</v>
      </c>
      <c r="L6221" s="27">
        <v>1</v>
      </c>
      <c r="M6221" s="27">
        <v>1</v>
      </c>
      <c r="N6221" s="27">
        <v>1</v>
      </c>
      <c r="O6221" s="27">
        <v>0</v>
      </c>
      <c r="P6221" s="27">
        <v>2578000000</v>
      </c>
      <c r="Q6221" s="27">
        <v>2578026297.1591249</v>
      </c>
      <c r="R6221" s="27">
        <v>1</v>
      </c>
      <c r="S6221" s="27">
        <v>1</v>
      </c>
      <c r="T6221" s="33">
        <v>1.0070075781651076</v>
      </c>
      <c r="U6221" s="27">
        <v>266222853.19999999</v>
      </c>
      <c r="V6221" s="27">
        <v>0</v>
      </c>
      <c r="W6221" s="27">
        <v>154591000</v>
      </c>
      <c r="X6221" s="27">
        <v>105000000</v>
      </c>
      <c r="Y6221" s="27"/>
      <c r="Z6221" s="27">
        <v>1</v>
      </c>
    </row>
    <row r="6222" spans="1:26">
      <c r="A6222" s="27">
        <v>2011</v>
      </c>
      <c r="B6222" t="s">
        <v>98</v>
      </c>
      <c r="C6222" s="27">
        <v>33914225</v>
      </c>
      <c r="D6222" s="27">
        <v>18342845</v>
      </c>
      <c r="E6222" s="27">
        <v>33914225</v>
      </c>
      <c r="F6222" s="27">
        <v>15314225</v>
      </c>
      <c r="G6222" s="27">
        <v>0</v>
      </c>
      <c r="H6222" s="27">
        <v>0</v>
      </c>
      <c r="I6222" s="27">
        <v>1</v>
      </c>
      <c r="J6222" s="27">
        <v>0</v>
      </c>
      <c r="K6222" s="27">
        <v>4</v>
      </c>
      <c r="L6222" s="27">
        <v>1</v>
      </c>
      <c r="M6222" s="27">
        <v>1</v>
      </c>
      <c r="N6222" s="27">
        <v>1</v>
      </c>
      <c r="O6222" s="27">
        <v>0</v>
      </c>
      <c r="P6222" s="27">
        <v>2942000000</v>
      </c>
      <c r="Q6222" s="27">
        <v>2942546781.0454803</v>
      </c>
      <c r="R6222" s="27">
        <v>1</v>
      </c>
      <c r="S6222" s="27">
        <v>1</v>
      </c>
      <c r="T6222" s="33">
        <v>1.116808011796752</v>
      </c>
      <c r="U6222" s="27">
        <v>274009792.69999999</v>
      </c>
      <c r="V6222" s="27">
        <v>0</v>
      </c>
      <c r="W6222" s="27">
        <v>187932000</v>
      </c>
      <c r="X6222" s="27">
        <v>113000000</v>
      </c>
      <c r="Y6222" s="27"/>
      <c r="Z6222" s="27">
        <v>1</v>
      </c>
    </row>
    <row r="6223" spans="1:26">
      <c r="A6223" s="27">
        <v>2012</v>
      </c>
      <c r="B6223" t="s">
        <v>98</v>
      </c>
      <c r="C6223" s="27">
        <v>48580891.625</v>
      </c>
      <c r="D6223" s="27">
        <v>27392356.625</v>
      </c>
      <c r="E6223" s="27">
        <v>48580891.625</v>
      </c>
      <c r="F6223" s="27">
        <v>25158420.046875</v>
      </c>
      <c r="G6223" s="27">
        <v>0</v>
      </c>
      <c r="H6223" s="27">
        <v>0</v>
      </c>
      <c r="I6223" s="27">
        <v>1</v>
      </c>
      <c r="J6223" s="27">
        <v>0</v>
      </c>
      <c r="K6223" s="27">
        <v>4</v>
      </c>
      <c r="L6223" s="27">
        <v>1</v>
      </c>
      <c r="M6223" s="27">
        <v>1</v>
      </c>
      <c r="N6223" s="27">
        <v>1</v>
      </c>
      <c r="O6223" s="27">
        <v>0</v>
      </c>
      <c r="P6223" s="27">
        <v>3802000000</v>
      </c>
      <c r="Q6223" s="27">
        <v>3801862611.3641367</v>
      </c>
      <c r="R6223" s="27">
        <v>1</v>
      </c>
      <c r="S6223" s="27">
        <v>1</v>
      </c>
      <c r="T6223" s="33">
        <v>0.99562684078172081</v>
      </c>
      <c r="U6223" s="27">
        <v>274024559.69999999</v>
      </c>
      <c r="V6223" s="27">
        <v>0</v>
      </c>
      <c r="W6223" s="27">
        <v>226489000</v>
      </c>
      <c r="X6223" s="27">
        <v>103000000</v>
      </c>
      <c r="Y6223" s="27"/>
      <c r="Z6223" s="27">
        <v>1</v>
      </c>
    </row>
    <row r="6224" spans="1:26">
      <c r="A6224" s="27">
        <v>2013</v>
      </c>
      <c r="B6224" t="s">
        <v>98</v>
      </c>
      <c r="C6224" s="27">
        <v>48247558.25</v>
      </c>
      <c r="D6224" s="27">
        <v>33121868.25</v>
      </c>
      <c r="E6224" s="27">
        <v>48247558.25</v>
      </c>
      <c r="F6224" s="27">
        <v>30003000</v>
      </c>
      <c r="G6224" s="27">
        <v>0</v>
      </c>
      <c r="H6224" s="27">
        <v>0</v>
      </c>
      <c r="I6224" s="27">
        <v>1</v>
      </c>
      <c r="J6224" s="27">
        <v>0</v>
      </c>
      <c r="K6224" s="27">
        <v>4</v>
      </c>
      <c r="L6224" s="27">
        <v>1</v>
      </c>
      <c r="M6224" s="27">
        <v>1</v>
      </c>
      <c r="N6224" s="27">
        <v>1</v>
      </c>
      <c r="O6224" s="27">
        <v>0</v>
      </c>
      <c r="P6224" s="27">
        <v>4916000000</v>
      </c>
      <c r="Q6224" s="27">
        <v>4920343194.9933939</v>
      </c>
      <c r="R6224" s="27">
        <v>1</v>
      </c>
      <c r="S6224" s="27">
        <v>1</v>
      </c>
      <c r="T6224" s="33">
        <v>0.99710818219516861</v>
      </c>
      <c r="U6224" s="27">
        <v>281144887.10000002</v>
      </c>
      <c r="V6224" s="27">
        <v>0</v>
      </c>
      <c r="W6224" s="27">
        <v>241499000</v>
      </c>
      <c r="X6224" s="27">
        <v>0</v>
      </c>
      <c r="Y6224" s="27"/>
      <c r="Z6224" s="27">
        <v>1</v>
      </c>
    </row>
    <row r="6225" spans="1:26">
      <c r="A6225" s="27">
        <v>2014</v>
      </c>
      <c r="B6225" t="s">
        <v>98</v>
      </c>
      <c r="C6225" s="27">
        <v>58254224.9375</v>
      </c>
      <c r="D6225" s="27">
        <v>40191379.9375</v>
      </c>
      <c r="E6225" s="27">
        <v>58254224.9375</v>
      </c>
      <c r="F6225" s="27">
        <v>69918283.65625</v>
      </c>
      <c r="G6225" s="27">
        <v>0</v>
      </c>
      <c r="H6225" s="27">
        <v>0</v>
      </c>
      <c r="I6225" s="27">
        <v>1</v>
      </c>
      <c r="J6225" s="27">
        <v>0</v>
      </c>
      <c r="K6225" s="27">
        <v>4</v>
      </c>
      <c r="L6225" s="27">
        <v>1</v>
      </c>
      <c r="M6225" s="27">
        <v>1</v>
      </c>
      <c r="N6225" s="27">
        <v>1</v>
      </c>
      <c r="O6225" s="27">
        <v>0</v>
      </c>
      <c r="P6225" s="27">
        <v>5007000000</v>
      </c>
      <c r="Q6225" s="27">
        <v>5015157815.7340612</v>
      </c>
      <c r="R6225" s="27">
        <v>1</v>
      </c>
      <c r="S6225" s="27">
        <v>1</v>
      </c>
      <c r="T6225" s="33">
        <v>0.96696016921402161</v>
      </c>
      <c r="U6225" s="27">
        <v>303172185.39999998</v>
      </c>
      <c r="V6225" s="27">
        <v>0</v>
      </c>
      <c r="W6225" s="27">
        <v>236724000</v>
      </c>
      <c r="X6225" s="27">
        <v>0</v>
      </c>
      <c r="Y6225" s="27"/>
      <c r="Z6225" s="27">
        <v>1</v>
      </c>
    </row>
    <row r="6226" spans="1:26">
      <c r="A6226" s="27">
        <v>2015</v>
      </c>
      <c r="B6226" t="s">
        <v>98</v>
      </c>
      <c r="C6226" s="27">
        <v>56260891.625</v>
      </c>
      <c r="D6226" s="27">
        <v>47260891.625</v>
      </c>
      <c r="E6226" s="27">
        <v>56260891.625</v>
      </c>
      <c r="F6226" s="27">
        <v>0</v>
      </c>
      <c r="G6226" s="27">
        <v>0</v>
      </c>
      <c r="H6226" s="27">
        <v>0</v>
      </c>
      <c r="I6226" s="27">
        <v>1</v>
      </c>
      <c r="J6226" s="27">
        <v>0</v>
      </c>
      <c r="K6226" s="27">
        <v>4</v>
      </c>
      <c r="L6226" s="27">
        <v>1</v>
      </c>
      <c r="M6226" s="27">
        <v>1</v>
      </c>
      <c r="N6226" s="27">
        <v>1</v>
      </c>
      <c r="O6226" s="27">
        <v>0</v>
      </c>
      <c r="P6226" s="27">
        <v>4252000000</v>
      </c>
      <c r="Q6226" s="27">
        <v>4218723875.1379037</v>
      </c>
      <c r="R6226" s="27">
        <v>1</v>
      </c>
      <c r="S6226" s="27">
        <v>1</v>
      </c>
      <c r="T6226" s="33">
        <v>0.821813335342235</v>
      </c>
      <c r="U6226" s="27">
        <v>390985105.30000001</v>
      </c>
      <c r="V6226" s="27">
        <v>0</v>
      </c>
      <c r="W6226" s="27">
        <v>225691000</v>
      </c>
      <c r="X6226" s="27">
        <v>1000000</v>
      </c>
      <c r="Y6226" s="27"/>
      <c r="Z6226" s="27">
        <v>1</v>
      </c>
    </row>
    <row r="6227" spans="1:26">
      <c r="A6227" s="27">
        <v>2016</v>
      </c>
      <c r="B6227" t="s">
        <v>98</v>
      </c>
      <c r="C6227" s="27">
        <v>219267558.25</v>
      </c>
      <c r="D6227" s="27">
        <v>92517558.25</v>
      </c>
      <c r="E6227" s="27">
        <v>219267558.25</v>
      </c>
      <c r="F6227" s="27">
        <v>167000000</v>
      </c>
      <c r="G6227" s="27">
        <v>0</v>
      </c>
      <c r="H6227" s="27">
        <v>0</v>
      </c>
      <c r="I6227" s="27">
        <v>1</v>
      </c>
      <c r="J6227" s="27">
        <v>0</v>
      </c>
      <c r="K6227" s="27">
        <v>4</v>
      </c>
      <c r="L6227" s="27">
        <v>1</v>
      </c>
      <c r="M6227" s="27">
        <v>1</v>
      </c>
      <c r="N6227" s="27">
        <v>1</v>
      </c>
      <c r="O6227" s="27">
        <v>0</v>
      </c>
      <c r="P6227" s="27">
        <v>3785000000</v>
      </c>
      <c r="Q6227" s="27">
        <v>3556036534.5692306</v>
      </c>
      <c r="R6227" s="27">
        <v>1</v>
      </c>
      <c r="S6227" s="27">
        <v>1</v>
      </c>
      <c r="T6227" s="33">
        <v>0.86004996979414983</v>
      </c>
      <c r="U6227" s="27">
        <v>443935407.30000001</v>
      </c>
      <c r="V6227" s="27">
        <v>0</v>
      </c>
      <c r="W6227" s="27">
        <v>224300000</v>
      </c>
      <c r="X6227" s="27">
        <v>10000000</v>
      </c>
      <c r="Y6227" s="27"/>
      <c r="Z6227" s="27">
        <v>1</v>
      </c>
    </row>
    <row r="6228" spans="1:26">
      <c r="A6228" s="27">
        <v>2017</v>
      </c>
      <c r="B6228" t="s">
        <v>98</v>
      </c>
      <c r="C6228" s="27">
        <v>346253276.90625</v>
      </c>
      <c r="D6228" s="27">
        <v>166253276.90625</v>
      </c>
      <c r="E6228" s="27">
        <v>346253276.90625</v>
      </c>
      <c r="F6228" s="27">
        <v>659000000</v>
      </c>
      <c r="G6228" s="27">
        <v>0</v>
      </c>
      <c r="H6228" s="27">
        <v>0</v>
      </c>
      <c r="I6228" s="27">
        <v>1</v>
      </c>
      <c r="J6228" s="27">
        <v>0</v>
      </c>
      <c r="K6228" s="27">
        <v>4</v>
      </c>
      <c r="L6228" s="27">
        <v>1</v>
      </c>
      <c r="M6228" s="27">
        <v>1</v>
      </c>
      <c r="N6228" s="27">
        <v>1</v>
      </c>
      <c r="O6228" s="27">
        <v>0</v>
      </c>
      <c r="P6228" s="27">
        <v>3612000000</v>
      </c>
      <c r="Q6228" s="27">
        <v>3775047333.9211626</v>
      </c>
      <c r="R6228" s="27">
        <v>1</v>
      </c>
      <c r="S6228" s="27">
        <v>1</v>
      </c>
      <c r="T6228" s="33">
        <v>0.90809244833766045</v>
      </c>
      <c r="U6228" s="27">
        <v>509458387.5</v>
      </c>
      <c r="V6228" s="27">
        <v>0</v>
      </c>
      <c r="W6228" s="27">
        <v>275684000</v>
      </c>
      <c r="X6228" s="27">
        <v>16000000</v>
      </c>
      <c r="Y6228" s="27"/>
      <c r="Z6228" s="27">
        <v>1</v>
      </c>
    </row>
    <row r="6229" spans="1:26">
      <c r="A6229" s="27">
        <v>1960</v>
      </c>
      <c r="B6229" t="s">
        <v>84</v>
      </c>
      <c r="C6229" s="27"/>
      <c r="D6229" s="27"/>
      <c r="E6229" s="27"/>
      <c r="F6229" s="27">
        <v>0</v>
      </c>
      <c r="G6229" s="27">
        <v>0</v>
      </c>
      <c r="H6229" s="27">
        <v>0</v>
      </c>
      <c r="I6229" s="27">
        <v>1</v>
      </c>
      <c r="J6229" s="27">
        <v>0</v>
      </c>
      <c r="K6229" s="27">
        <v>2</v>
      </c>
      <c r="L6229" s="27">
        <v>1</v>
      </c>
      <c r="M6229" s="27">
        <v>0</v>
      </c>
      <c r="N6229" s="27">
        <v>0</v>
      </c>
      <c r="O6229" s="27">
        <v>0</v>
      </c>
      <c r="P6229" s="27"/>
      <c r="Q6229" s="27"/>
      <c r="R6229" s="27">
        <v>0</v>
      </c>
      <c r="S6229" s="27">
        <v>1</v>
      </c>
      <c r="T6229" s="33">
        <v>0.99364431383616725</v>
      </c>
      <c r="U6229" s="27"/>
      <c r="V6229" s="27"/>
      <c r="W6229" s="27"/>
      <c r="X6229" s="27"/>
      <c r="Y6229" s="27"/>
      <c r="Z6229" s="27">
        <v>1</v>
      </c>
    </row>
    <row r="6230" spans="1:26">
      <c r="A6230" s="27">
        <v>1961</v>
      </c>
      <c r="B6230" t="s">
        <v>84</v>
      </c>
      <c r="C6230" s="27"/>
      <c r="D6230" s="27"/>
      <c r="E6230" s="27"/>
      <c r="F6230" s="27">
        <v>0</v>
      </c>
      <c r="G6230" s="27">
        <v>0</v>
      </c>
      <c r="H6230" s="27">
        <v>0</v>
      </c>
      <c r="I6230" s="27">
        <v>1</v>
      </c>
      <c r="J6230" s="27">
        <v>0</v>
      </c>
      <c r="K6230" s="27">
        <v>2</v>
      </c>
      <c r="L6230" s="27">
        <v>1</v>
      </c>
      <c r="M6230" s="27">
        <v>0</v>
      </c>
      <c r="N6230" s="27">
        <v>0</v>
      </c>
      <c r="O6230" s="27">
        <v>0</v>
      </c>
      <c r="P6230" s="27"/>
      <c r="Q6230" s="27"/>
      <c r="R6230" s="27">
        <v>0</v>
      </c>
      <c r="S6230" s="27">
        <v>1</v>
      </c>
      <c r="T6230" s="33">
        <v>0.97346733996739376</v>
      </c>
      <c r="U6230" s="27"/>
      <c r="V6230" s="27"/>
      <c r="W6230" s="27"/>
      <c r="X6230" s="27"/>
      <c r="Y6230" s="27"/>
      <c r="Z6230" s="27">
        <v>1</v>
      </c>
    </row>
    <row r="6231" spans="1:26">
      <c r="A6231" s="27">
        <v>1962</v>
      </c>
      <c r="B6231" t="s">
        <v>84</v>
      </c>
      <c r="C6231" s="27"/>
      <c r="D6231" s="27"/>
      <c r="E6231" s="27"/>
      <c r="F6231" s="27">
        <v>0</v>
      </c>
      <c r="G6231" s="27">
        <v>0</v>
      </c>
      <c r="H6231" s="27">
        <v>0</v>
      </c>
      <c r="I6231" s="27">
        <v>1</v>
      </c>
      <c r="J6231" s="27">
        <v>0</v>
      </c>
      <c r="K6231" s="27">
        <v>2</v>
      </c>
      <c r="L6231" s="27">
        <v>1</v>
      </c>
      <c r="M6231" s="27">
        <v>0</v>
      </c>
      <c r="N6231" s="27">
        <v>0</v>
      </c>
      <c r="O6231" s="27">
        <v>0</v>
      </c>
      <c r="P6231" s="27"/>
      <c r="Q6231" s="27"/>
      <c r="R6231" s="27">
        <v>0</v>
      </c>
      <c r="S6231" s="27">
        <v>1</v>
      </c>
      <c r="T6231" s="33">
        <v>0.97699079984331827</v>
      </c>
      <c r="U6231" s="27"/>
      <c r="V6231" s="27"/>
      <c r="W6231" s="27"/>
      <c r="X6231" s="27"/>
      <c r="Y6231" s="27"/>
      <c r="Z6231" s="27">
        <v>1</v>
      </c>
    </row>
    <row r="6232" spans="1:26">
      <c r="A6232" s="27">
        <v>1963</v>
      </c>
      <c r="B6232" t="s">
        <v>84</v>
      </c>
      <c r="C6232" s="27"/>
      <c r="D6232" s="27"/>
      <c r="E6232" s="27"/>
      <c r="F6232" s="27">
        <v>21600000</v>
      </c>
      <c r="G6232" s="27">
        <v>0</v>
      </c>
      <c r="H6232" s="27">
        <v>0</v>
      </c>
      <c r="I6232" s="27">
        <v>1</v>
      </c>
      <c r="J6232" s="27">
        <v>0</v>
      </c>
      <c r="K6232" s="27">
        <v>2</v>
      </c>
      <c r="L6232" s="27">
        <v>1</v>
      </c>
      <c r="M6232" s="27">
        <v>0</v>
      </c>
      <c r="N6232" s="27">
        <v>0</v>
      </c>
      <c r="O6232" s="27">
        <v>0</v>
      </c>
      <c r="P6232" s="27"/>
      <c r="Q6232" s="27"/>
      <c r="R6232" s="27">
        <v>1</v>
      </c>
      <c r="S6232" s="27">
        <v>1</v>
      </c>
      <c r="T6232" s="33">
        <v>0.98866747285419376</v>
      </c>
      <c r="U6232" s="27"/>
      <c r="V6232" s="27"/>
      <c r="W6232" s="27"/>
      <c r="X6232" s="27"/>
      <c r="Y6232" s="27"/>
      <c r="Z6232" s="27">
        <v>1</v>
      </c>
    </row>
    <row r="6233" spans="1:26">
      <c r="A6233" s="27">
        <v>1964</v>
      </c>
      <c r="B6233" t="s">
        <v>84</v>
      </c>
      <c r="C6233" s="27"/>
      <c r="D6233" s="27"/>
      <c r="E6233" s="27"/>
      <c r="F6233" s="27">
        <v>0</v>
      </c>
      <c r="G6233" s="27">
        <v>0</v>
      </c>
      <c r="H6233" s="27">
        <v>0</v>
      </c>
      <c r="I6233" s="27">
        <v>1</v>
      </c>
      <c r="J6233" s="27">
        <v>0</v>
      </c>
      <c r="K6233" s="27">
        <v>2</v>
      </c>
      <c r="L6233" s="27">
        <v>1</v>
      </c>
      <c r="M6233" s="27">
        <v>0</v>
      </c>
      <c r="N6233" s="27">
        <v>0</v>
      </c>
      <c r="O6233" s="27">
        <v>0</v>
      </c>
      <c r="P6233" s="27"/>
      <c r="Q6233" s="27"/>
      <c r="R6233" s="27">
        <v>1</v>
      </c>
      <c r="S6233" s="27">
        <v>1</v>
      </c>
      <c r="T6233" s="33">
        <v>1.0337554660061781</v>
      </c>
      <c r="U6233" s="27"/>
      <c r="V6233" s="27"/>
      <c r="W6233" s="27"/>
      <c r="X6233" s="27"/>
      <c r="Y6233" s="27"/>
      <c r="Z6233" s="27">
        <v>1</v>
      </c>
    </row>
    <row r="6234" spans="1:26">
      <c r="A6234" s="27">
        <v>1965</v>
      </c>
      <c r="B6234" t="s">
        <v>84</v>
      </c>
      <c r="C6234" s="27"/>
      <c r="D6234" s="27"/>
      <c r="E6234" s="27"/>
      <c r="F6234" s="27">
        <v>1500000</v>
      </c>
      <c r="G6234" s="27">
        <v>0</v>
      </c>
      <c r="H6234" s="27">
        <v>0</v>
      </c>
      <c r="I6234" s="27">
        <v>1</v>
      </c>
      <c r="J6234" s="27">
        <v>0</v>
      </c>
      <c r="K6234" s="27">
        <v>2</v>
      </c>
      <c r="L6234" s="27">
        <v>1</v>
      </c>
      <c r="M6234" s="27">
        <v>0</v>
      </c>
      <c r="N6234" s="27">
        <v>0</v>
      </c>
      <c r="O6234" s="27">
        <v>0</v>
      </c>
      <c r="P6234" s="27"/>
      <c r="Q6234" s="27"/>
      <c r="R6234" s="27">
        <v>1</v>
      </c>
      <c r="S6234" s="27">
        <v>1</v>
      </c>
      <c r="T6234" s="33">
        <v>1.0227515959565798</v>
      </c>
      <c r="U6234" s="27"/>
      <c r="V6234" s="27"/>
      <c r="W6234" s="27"/>
      <c r="X6234" s="27"/>
      <c r="Y6234" s="27"/>
      <c r="Z6234" s="27">
        <v>1</v>
      </c>
    </row>
    <row r="6235" spans="1:26">
      <c r="A6235" s="27">
        <v>1966</v>
      </c>
      <c r="B6235" t="s">
        <v>84</v>
      </c>
      <c r="C6235" s="27"/>
      <c r="D6235" s="27"/>
      <c r="E6235" s="27"/>
      <c r="F6235" s="27">
        <v>200000</v>
      </c>
      <c r="G6235" s="27">
        <v>0</v>
      </c>
      <c r="H6235" s="27">
        <v>0</v>
      </c>
      <c r="I6235" s="27">
        <v>1</v>
      </c>
      <c r="J6235" s="27">
        <v>0</v>
      </c>
      <c r="K6235" s="27">
        <v>2</v>
      </c>
      <c r="L6235" s="27">
        <v>1</v>
      </c>
      <c r="M6235" s="27">
        <v>0</v>
      </c>
      <c r="N6235" s="27">
        <v>0</v>
      </c>
      <c r="O6235" s="27">
        <v>0</v>
      </c>
      <c r="P6235" s="27"/>
      <c r="Q6235" s="27"/>
      <c r="R6235" s="27">
        <v>1</v>
      </c>
      <c r="S6235" s="27">
        <v>1</v>
      </c>
      <c r="T6235" s="33">
        <v>1.060453919000093</v>
      </c>
      <c r="U6235" s="27"/>
      <c r="V6235" s="27"/>
      <c r="W6235" s="27"/>
      <c r="X6235" s="27"/>
      <c r="Y6235" s="27"/>
      <c r="Z6235" s="27">
        <v>1</v>
      </c>
    </row>
    <row r="6236" spans="1:26">
      <c r="A6236" s="27">
        <v>1967</v>
      </c>
      <c r="B6236" t="s">
        <v>84</v>
      </c>
      <c r="C6236" s="27"/>
      <c r="D6236" s="27"/>
      <c r="E6236" s="27"/>
      <c r="F6236" s="27">
        <v>0</v>
      </c>
      <c r="G6236" s="27">
        <v>0</v>
      </c>
      <c r="H6236" s="27">
        <v>0</v>
      </c>
      <c r="I6236" s="27">
        <v>1</v>
      </c>
      <c r="J6236" s="27">
        <v>0</v>
      </c>
      <c r="K6236" s="27">
        <v>2</v>
      </c>
      <c r="L6236" s="27">
        <v>1</v>
      </c>
      <c r="M6236" s="27">
        <v>0</v>
      </c>
      <c r="N6236" s="27">
        <v>0</v>
      </c>
      <c r="O6236" s="27">
        <v>0</v>
      </c>
      <c r="P6236" s="27"/>
      <c r="Q6236" s="27"/>
      <c r="R6236" s="27">
        <v>1</v>
      </c>
      <c r="S6236" s="27">
        <v>1</v>
      </c>
      <c r="T6236" s="33">
        <v>1.0100991944882907</v>
      </c>
      <c r="U6236" s="27"/>
      <c r="V6236" s="27"/>
      <c r="W6236" s="27"/>
      <c r="X6236" s="27"/>
      <c r="Y6236" s="27"/>
      <c r="Z6236" s="27">
        <v>1</v>
      </c>
    </row>
    <row r="6237" spans="1:26">
      <c r="A6237" s="27">
        <v>1968</v>
      </c>
      <c r="B6237" t="s">
        <v>84</v>
      </c>
      <c r="C6237" s="27"/>
      <c r="D6237" s="27"/>
      <c r="E6237" s="27"/>
      <c r="F6237" s="27">
        <v>0</v>
      </c>
      <c r="G6237" s="27">
        <v>0</v>
      </c>
      <c r="H6237" s="27">
        <v>0</v>
      </c>
      <c r="I6237" s="27">
        <v>1</v>
      </c>
      <c r="J6237" s="27">
        <v>0</v>
      </c>
      <c r="K6237" s="27">
        <v>2</v>
      </c>
      <c r="L6237" s="27">
        <v>1</v>
      </c>
      <c r="M6237" s="27">
        <v>0</v>
      </c>
      <c r="N6237" s="27">
        <v>0</v>
      </c>
      <c r="O6237" s="27">
        <v>0</v>
      </c>
      <c r="P6237" s="27"/>
      <c r="Q6237" s="27"/>
      <c r="R6237" s="27">
        <v>1</v>
      </c>
      <c r="S6237" s="27">
        <v>1</v>
      </c>
      <c r="T6237" s="33">
        <v>0.99765870157012104</v>
      </c>
      <c r="U6237" s="27"/>
      <c r="V6237" s="27"/>
      <c r="W6237" s="27"/>
      <c r="X6237" s="27"/>
      <c r="Y6237" s="27"/>
      <c r="Z6237" s="27">
        <v>1</v>
      </c>
    </row>
    <row r="6238" spans="1:26">
      <c r="A6238" s="27">
        <v>1969</v>
      </c>
      <c r="B6238" t="s">
        <v>84</v>
      </c>
      <c r="C6238" s="27"/>
      <c r="D6238" s="27"/>
      <c r="E6238" s="27"/>
      <c r="F6238" s="27">
        <v>0</v>
      </c>
      <c r="G6238" s="27">
        <v>0</v>
      </c>
      <c r="H6238" s="27">
        <v>0</v>
      </c>
      <c r="I6238" s="27">
        <v>1</v>
      </c>
      <c r="J6238" s="27">
        <v>0</v>
      </c>
      <c r="K6238" s="27">
        <v>2</v>
      </c>
      <c r="L6238" s="27">
        <v>1</v>
      </c>
      <c r="M6238" s="27">
        <v>0</v>
      </c>
      <c r="N6238" s="27">
        <v>0</v>
      </c>
      <c r="O6238" s="27">
        <v>0</v>
      </c>
      <c r="P6238" s="27"/>
      <c r="Q6238" s="27"/>
      <c r="R6238" s="27">
        <v>1</v>
      </c>
      <c r="S6238" s="27">
        <v>1</v>
      </c>
      <c r="T6238" s="33">
        <v>1.0058077459461789</v>
      </c>
      <c r="U6238" s="27"/>
      <c r="V6238" s="27"/>
      <c r="W6238" s="27"/>
      <c r="X6238" s="27"/>
      <c r="Y6238" s="27"/>
      <c r="Z6238" s="27">
        <v>1</v>
      </c>
    </row>
    <row r="6239" spans="1:26">
      <c r="A6239" s="27">
        <v>1970</v>
      </c>
      <c r="B6239" t="s">
        <v>84</v>
      </c>
      <c r="C6239" s="27"/>
      <c r="D6239" s="27"/>
      <c r="E6239" s="27"/>
      <c r="F6239" s="27">
        <v>0</v>
      </c>
      <c r="G6239" s="27">
        <v>0</v>
      </c>
      <c r="H6239" s="27">
        <v>0</v>
      </c>
      <c r="I6239" s="27">
        <v>1</v>
      </c>
      <c r="J6239" s="27">
        <v>0</v>
      </c>
      <c r="K6239" s="27">
        <v>2</v>
      </c>
      <c r="L6239" s="27">
        <v>1</v>
      </c>
      <c r="M6239" s="27">
        <v>0</v>
      </c>
      <c r="N6239" s="27">
        <v>0</v>
      </c>
      <c r="O6239" s="27">
        <v>0</v>
      </c>
      <c r="P6239" s="27"/>
      <c r="Q6239" s="27"/>
      <c r="R6239" s="27">
        <v>1</v>
      </c>
      <c r="S6239" s="27">
        <v>1</v>
      </c>
      <c r="T6239" s="33">
        <v>1</v>
      </c>
      <c r="U6239" s="27">
        <v>0</v>
      </c>
      <c r="V6239" s="27">
        <v>0</v>
      </c>
      <c r="W6239" s="27">
        <v>7116000</v>
      </c>
      <c r="X6239" s="27"/>
      <c r="Y6239" s="27">
        <v>0</v>
      </c>
      <c r="Z6239" s="27">
        <v>1</v>
      </c>
    </row>
    <row r="6240" spans="1:26">
      <c r="A6240" s="27">
        <v>1971</v>
      </c>
      <c r="B6240" t="s">
        <v>84</v>
      </c>
      <c r="C6240" s="27"/>
      <c r="D6240" s="27"/>
      <c r="E6240" s="27"/>
      <c r="F6240" s="27">
        <v>116000000</v>
      </c>
      <c r="G6240" s="27">
        <v>0</v>
      </c>
      <c r="H6240" s="27">
        <v>0</v>
      </c>
      <c r="I6240" s="27">
        <v>1</v>
      </c>
      <c r="J6240" s="27">
        <v>0</v>
      </c>
      <c r="K6240" s="27">
        <v>2</v>
      </c>
      <c r="L6240" s="27">
        <v>1</v>
      </c>
      <c r="M6240" s="27">
        <v>0</v>
      </c>
      <c r="N6240" s="27">
        <v>0</v>
      </c>
      <c r="O6240" s="27">
        <v>0</v>
      </c>
      <c r="P6240" s="27"/>
      <c r="Q6240" s="27"/>
      <c r="R6240" s="27">
        <v>1</v>
      </c>
      <c r="S6240" s="27">
        <v>1</v>
      </c>
      <c r="T6240" s="33">
        <v>0.92761372871024128</v>
      </c>
      <c r="U6240" s="27">
        <v>0</v>
      </c>
      <c r="V6240" s="27">
        <v>0</v>
      </c>
      <c r="W6240" s="27">
        <v>8649000</v>
      </c>
      <c r="X6240" s="27"/>
      <c r="Y6240" s="27">
        <v>0</v>
      </c>
      <c r="Z6240" s="27">
        <v>1</v>
      </c>
    </row>
    <row r="6241" spans="1:26">
      <c r="A6241" s="27">
        <v>1972</v>
      </c>
      <c r="B6241" t="s">
        <v>84</v>
      </c>
      <c r="C6241" s="27"/>
      <c r="D6241" s="27"/>
      <c r="E6241" s="27"/>
      <c r="F6241" s="27">
        <v>0</v>
      </c>
      <c r="G6241" s="27">
        <v>0</v>
      </c>
      <c r="H6241" s="27">
        <v>0</v>
      </c>
      <c r="I6241" s="27">
        <v>1</v>
      </c>
      <c r="J6241" s="27">
        <v>0</v>
      </c>
      <c r="K6241" s="27">
        <v>2</v>
      </c>
      <c r="L6241" s="27">
        <v>1</v>
      </c>
      <c r="M6241" s="27">
        <v>0</v>
      </c>
      <c r="N6241" s="27">
        <v>0</v>
      </c>
      <c r="O6241" s="27">
        <v>0</v>
      </c>
      <c r="P6241" s="27"/>
      <c r="Q6241" s="27"/>
      <c r="R6241" s="27">
        <v>1</v>
      </c>
      <c r="S6241" s="27">
        <v>1</v>
      </c>
      <c r="T6241" s="33">
        <v>0.92122545142259926</v>
      </c>
      <c r="U6241" s="27">
        <v>0</v>
      </c>
      <c r="V6241" s="27">
        <v>0</v>
      </c>
      <c r="W6241" s="27">
        <v>10555000</v>
      </c>
      <c r="X6241" s="27"/>
      <c r="Y6241" s="27">
        <v>0</v>
      </c>
      <c r="Z6241" s="27">
        <v>1</v>
      </c>
    </row>
    <row r="6242" spans="1:26">
      <c r="A6242" s="27">
        <v>1973</v>
      </c>
      <c r="B6242" t="s">
        <v>84</v>
      </c>
      <c r="C6242" s="27"/>
      <c r="D6242" s="27"/>
      <c r="E6242" s="27"/>
      <c r="F6242" s="27">
        <v>0</v>
      </c>
      <c r="G6242" s="27">
        <v>0</v>
      </c>
      <c r="H6242" s="27">
        <v>0</v>
      </c>
      <c r="I6242" s="27">
        <v>1</v>
      </c>
      <c r="J6242" s="27">
        <v>0</v>
      </c>
      <c r="K6242" s="27">
        <v>2</v>
      </c>
      <c r="L6242" s="27">
        <v>1</v>
      </c>
      <c r="M6242" s="27">
        <v>0</v>
      </c>
      <c r="N6242" s="27">
        <v>0</v>
      </c>
      <c r="O6242" s="27">
        <v>0</v>
      </c>
      <c r="P6242" s="27"/>
      <c r="Q6242" s="27"/>
      <c r="R6242" s="27">
        <v>1</v>
      </c>
      <c r="S6242" s="27">
        <v>1</v>
      </c>
      <c r="T6242" s="33">
        <v>1.2798279189511945</v>
      </c>
      <c r="U6242" s="27">
        <v>0</v>
      </c>
      <c r="V6242" s="27">
        <v>0</v>
      </c>
      <c r="W6242" s="27">
        <v>14500000</v>
      </c>
      <c r="X6242" s="27"/>
      <c r="Y6242" s="27">
        <v>0</v>
      </c>
      <c r="Z6242" s="27">
        <v>1</v>
      </c>
    </row>
    <row r="6243" spans="1:26">
      <c r="A6243" s="27">
        <v>1974</v>
      </c>
      <c r="B6243" t="s">
        <v>84</v>
      </c>
      <c r="C6243" s="27"/>
      <c r="D6243" s="27"/>
      <c r="E6243" s="27"/>
      <c r="F6243" s="27">
        <v>4000000</v>
      </c>
      <c r="G6243" s="27">
        <v>0</v>
      </c>
      <c r="H6243" s="27">
        <v>0</v>
      </c>
      <c r="I6243" s="27">
        <v>1</v>
      </c>
      <c r="J6243" s="27">
        <v>0</v>
      </c>
      <c r="K6243" s="27">
        <v>2</v>
      </c>
      <c r="L6243" s="27">
        <v>1</v>
      </c>
      <c r="M6243" s="27">
        <v>0</v>
      </c>
      <c r="N6243" s="27">
        <v>0</v>
      </c>
      <c r="O6243" s="27">
        <v>0</v>
      </c>
      <c r="P6243" s="27"/>
      <c r="Q6243" s="27"/>
      <c r="R6243" s="27">
        <v>1</v>
      </c>
      <c r="S6243" s="27">
        <v>1</v>
      </c>
      <c r="T6243" s="33">
        <v>1.2793035310212315</v>
      </c>
      <c r="U6243" s="27">
        <v>0</v>
      </c>
      <c r="V6243" s="27">
        <v>0</v>
      </c>
      <c r="W6243" s="27">
        <v>21074000</v>
      </c>
      <c r="X6243" s="27"/>
      <c r="Y6243" s="27">
        <v>0</v>
      </c>
      <c r="Z6243" s="27">
        <v>1</v>
      </c>
    </row>
    <row r="6244" spans="1:26">
      <c r="A6244" s="27">
        <v>1975</v>
      </c>
      <c r="B6244" t="s">
        <v>84</v>
      </c>
      <c r="C6244" s="27"/>
      <c r="D6244" s="27"/>
      <c r="E6244" s="27"/>
      <c r="F6244" s="27">
        <v>500000</v>
      </c>
      <c r="G6244" s="27">
        <v>0</v>
      </c>
      <c r="H6244" s="27">
        <v>0</v>
      </c>
      <c r="I6244" s="27">
        <v>1</v>
      </c>
      <c r="J6244" s="27">
        <v>0</v>
      </c>
      <c r="K6244" s="27">
        <v>2</v>
      </c>
      <c r="L6244" s="27">
        <v>1</v>
      </c>
      <c r="M6244" s="27">
        <v>0</v>
      </c>
      <c r="N6244" s="27">
        <v>0</v>
      </c>
      <c r="O6244" s="27">
        <v>0</v>
      </c>
      <c r="P6244" s="27"/>
      <c r="Q6244" s="27"/>
      <c r="R6244" s="27">
        <v>1</v>
      </c>
      <c r="S6244" s="27">
        <v>1</v>
      </c>
      <c r="T6244" s="33">
        <v>0.94696688960437181</v>
      </c>
      <c r="U6244" s="27">
        <v>0</v>
      </c>
      <c r="V6244" s="27">
        <v>0</v>
      </c>
      <c r="W6244" s="27">
        <v>30093000</v>
      </c>
      <c r="X6244" s="27"/>
      <c r="Y6244" s="27">
        <v>0</v>
      </c>
      <c r="Z6244" s="27">
        <v>1</v>
      </c>
    </row>
    <row r="6245" spans="1:26">
      <c r="A6245" s="27">
        <v>1976</v>
      </c>
      <c r="B6245" t="s">
        <v>84</v>
      </c>
      <c r="C6245" s="27"/>
      <c r="D6245" s="27"/>
      <c r="E6245" s="27"/>
      <c r="F6245" s="27">
        <v>0</v>
      </c>
      <c r="G6245" s="27">
        <v>0</v>
      </c>
      <c r="H6245" s="27">
        <v>0</v>
      </c>
      <c r="I6245" s="27">
        <v>1</v>
      </c>
      <c r="J6245" s="27">
        <v>0</v>
      </c>
      <c r="K6245" s="27">
        <v>2</v>
      </c>
      <c r="L6245" s="27">
        <v>1</v>
      </c>
      <c r="M6245" s="27">
        <v>0</v>
      </c>
      <c r="N6245" s="27">
        <v>0</v>
      </c>
      <c r="O6245" s="27">
        <v>0</v>
      </c>
      <c r="P6245" s="27"/>
      <c r="Q6245" s="27"/>
      <c r="R6245" s="27">
        <v>1</v>
      </c>
      <c r="S6245" s="27">
        <v>0</v>
      </c>
      <c r="T6245" s="33">
        <v>1.0219497573337515</v>
      </c>
      <c r="U6245" s="27">
        <v>0</v>
      </c>
      <c r="V6245" s="27">
        <v>0</v>
      </c>
      <c r="W6245" s="27">
        <v>36731000</v>
      </c>
      <c r="X6245" s="27"/>
      <c r="Y6245" s="27">
        <v>0</v>
      </c>
      <c r="Z6245" s="27">
        <v>1</v>
      </c>
    </row>
    <row r="6246" spans="1:26">
      <c r="A6246" s="27">
        <v>1977</v>
      </c>
      <c r="B6246" t="s">
        <v>84</v>
      </c>
      <c r="C6246" s="27"/>
      <c r="D6246" s="27"/>
      <c r="E6246" s="27"/>
      <c r="F6246" s="27">
        <v>0</v>
      </c>
      <c r="G6246" s="27">
        <v>0</v>
      </c>
      <c r="H6246" s="27">
        <v>0</v>
      </c>
      <c r="I6246" s="27">
        <v>1</v>
      </c>
      <c r="J6246" s="27">
        <v>0</v>
      </c>
      <c r="K6246" s="27">
        <v>2</v>
      </c>
      <c r="L6246" s="27">
        <v>1</v>
      </c>
      <c r="M6246" s="27">
        <v>0</v>
      </c>
      <c r="N6246" s="27">
        <v>0</v>
      </c>
      <c r="O6246" s="27">
        <v>0</v>
      </c>
      <c r="P6246" s="27"/>
      <c r="Q6246" s="27"/>
      <c r="R6246" s="27">
        <v>1</v>
      </c>
      <c r="S6246" s="27">
        <v>0</v>
      </c>
      <c r="T6246" s="33">
        <v>1.0409624303569636</v>
      </c>
      <c r="U6246" s="27">
        <v>0</v>
      </c>
      <c r="V6246" s="27">
        <v>0</v>
      </c>
      <c r="W6246" s="27">
        <v>46328000</v>
      </c>
      <c r="X6246" s="27"/>
      <c r="Y6246" s="27">
        <v>0</v>
      </c>
      <c r="Z6246" s="27">
        <v>1</v>
      </c>
    </row>
    <row r="6247" spans="1:26">
      <c r="A6247" s="27">
        <v>1978</v>
      </c>
      <c r="B6247" t="s">
        <v>84</v>
      </c>
      <c r="C6247" s="27"/>
      <c r="D6247" s="27"/>
      <c r="E6247" s="27"/>
      <c r="F6247" s="27">
        <v>18000000</v>
      </c>
      <c r="G6247" s="27">
        <v>0</v>
      </c>
      <c r="H6247" s="27">
        <v>0</v>
      </c>
      <c r="I6247" s="27">
        <v>1</v>
      </c>
      <c r="J6247" s="27">
        <v>0</v>
      </c>
      <c r="K6247" s="27">
        <v>2</v>
      </c>
      <c r="L6247" s="27">
        <v>1</v>
      </c>
      <c r="M6247" s="27">
        <v>0</v>
      </c>
      <c r="N6247" s="27">
        <v>0</v>
      </c>
      <c r="O6247" s="27">
        <v>0</v>
      </c>
      <c r="P6247" s="27"/>
      <c r="Q6247" s="27"/>
      <c r="R6247" s="27">
        <v>1</v>
      </c>
      <c r="S6247" s="27">
        <v>1</v>
      </c>
      <c r="T6247" s="33">
        <v>0.91734575384516981</v>
      </c>
      <c r="U6247" s="27">
        <v>182390.6</v>
      </c>
      <c r="V6247" s="27">
        <v>0</v>
      </c>
      <c r="W6247" s="27">
        <v>55674000</v>
      </c>
      <c r="X6247" s="27"/>
      <c r="Y6247" s="27">
        <v>0</v>
      </c>
      <c r="Z6247" s="27">
        <v>1</v>
      </c>
    </row>
    <row r="6248" spans="1:26">
      <c r="A6248" s="27">
        <v>1979</v>
      </c>
      <c r="B6248" t="s">
        <v>84</v>
      </c>
      <c r="C6248" s="27"/>
      <c r="D6248" s="27"/>
      <c r="E6248" s="27"/>
      <c r="F6248" s="27">
        <v>0</v>
      </c>
      <c r="G6248" s="27">
        <v>0</v>
      </c>
      <c r="H6248" s="27">
        <v>0</v>
      </c>
      <c r="I6248" s="27">
        <v>1</v>
      </c>
      <c r="J6248" s="27">
        <v>0</v>
      </c>
      <c r="K6248" s="27">
        <v>2</v>
      </c>
      <c r="L6248" s="27">
        <v>1</v>
      </c>
      <c r="M6248" s="27">
        <v>0</v>
      </c>
      <c r="N6248" s="27">
        <v>0</v>
      </c>
      <c r="O6248" s="27">
        <v>0</v>
      </c>
      <c r="P6248" s="27"/>
      <c r="Q6248" s="27"/>
      <c r="R6248" s="27">
        <v>1</v>
      </c>
      <c r="S6248" s="27">
        <v>1</v>
      </c>
      <c r="T6248" s="33">
        <v>0.9810294585578897</v>
      </c>
      <c r="U6248" s="27">
        <v>184426.2</v>
      </c>
      <c r="V6248" s="27">
        <v>0</v>
      </c>
      <c r="W6248" s="27">
        <v>62502000</v>
      </c>
      <c r="X6248" s="27"/>
      <c r="Y6248" s="27">
        <v>0</v>
      </c>
      <c r="Z6248" s="27">
        <v>1</v>
      </c>
    </row>
    <row r="6249" spans="1:26">
      <c r="A6249" s="27">
        <v>1980</v>
      </c>
      <c r="B6249" t="s">
        <v>84</v>
      </c>
      <c r="C6249" s="27"/>
      <c r="D6249" s="27"/>
      <c r="E6249" s="27"/>
      <c r="F6249" s="27">
        <v>9700000</v>
      </c>
      <c r="G6249" s="27">
        <v>0</v>
      </c>
      <c r="H6249" s="27">
        <v>0</v>
      </c>
      <c r="I6249" s="27">
        <v>1</v>
      </c>
      <c r="J6249" s="27">
        <v>0</v>
      </c>
      <c r="K6249" s="27">
        <v>2</v>
      </c>
      <c r="L6249" s="27">
        <v>1</v>
      </c>
      <c r="M6249" s="27">
        <v>0</v>
      </c>
      <c r="N6249" s="27">
        <v>0</v>
      </c>
      <c r="O6249" s="27">
        <v>0</v>
      </c>
      <c r="P6249" s="27">
        <v>0</v>
      </c>
      <c r="Q6249" s="27"/>
      <c r="R6249" s="27">
        <v>1</v>
      </c>
      <c r="S6249" s="27">
        <v>1</v>
      </c>
      <c r="T6249" s="33">
        <v>0.94044734443210454</v>
      </c>
      <c r="U6249" s="27">
        <v>17846129.600000001</v>
      </c>
      <c r="V6249" s="27">
        <v>0</v>
      </c>
      <c r="W6249" s="27">
        <v>72218000</v>
      </c>
      <c r="X6249" s="27"/>
      <c r="Y6249" s="27">
        <v>0</v>
      </c>
      <c r="Z6249" s="27">
        <v>1</v>
      </c>
    </row>
    <row r="6250" spans="1:26">
      <c r="A6250" s="27">
        <v>1981</v>
      </c>
      <c r="B6250" t="s">
        <v>84</v>
      </c>
      <c r="C6250" s="27"/>
      <c r="D6250" s="27"/>
      <c r="E6250" s="27"/>
      <c r="F6250" s="27">
        <v>0</v>
      </c>
      <c r="G6250" s="27">
        <v>0</v>
      </c>
      <c r="H6250" s="27">
        <v>0</v>
      </c>
      <c r="I6250" s="27">
        <v>1</v>
      </c>
      <c r="J6250" s="27">
        <v>0</v>
      </c>
      <c r="K6250" s="27">
        <v>2</v>
      </c>
      <c r="L6250" s="27">
        <v>1</v>
      </c>
      <c r="M6250" s="27">
        <v>0</v>
      </c>
      <c r="N6250" s="27">
        <v>0</v>
      </c>
      <c r="O6250" s="27">
        <v>0</v>
      </c>
      <c r="P6250" s="27">
        <v>0</v>
      </c>
      <c r="Q6250" s="27"/>
      <c r="R6250" s="27">
        <v>1</v>
      </c>
      <c r="S6250" s="27">
        <v>1</v>
      </c>
      <c r="T6250" s="33">
        <v>0.83355014400471705</v>
      </c>
      <c r="U6250" s="27">
        <v>46546224.299999997</v>
      </c>
      <c r="V6250" s="27">
        <v>0</v>
      </c>
      <c r="W6250" s="27">
        <v>91171000</v>
      </c>
      <c r="X6250" s="27"/>
      <c r="Y6250" s="27">
        <v>0</v>
      </c>
      <c r="Z6250" s="27">
        <v>1</v>
      </c>
    </row>
    <row r="6251" spans="1:26">
      <c r="A6251" s="27">
        <v>1982</v>
      </c>
      <c r="B6251" t="s">
        <v>84</v>
      </c>
      <c r="C6251" s="27"/>
      <c r="D6251" s="27"/>
      <c r="E6251" s="27"/>
      <c r="F6251" s="27">
        <v>0</v>
      </c>
      <c r="G6251" s="27">
        <v>0</v>
      </c>
      <c r="H6251" s="27">
        <v>0</v>
      </c>
      <c r="I6251" s="27">
        <v>1</v>
      </c>
      <c r="J6251" s="27">
        <v>0</v>
      </c>
      <c r="K6251" s="27">
        <v>2</v>
      </c>
      <c r="L6251" s="27">
        <v>1</v>
      </c>
      <c r="M6251" s="27">
        <v>0</v>
      </c>
      <c r="N6251" s="27">
        <v>0</v>
      </c>
      <c r="O6251" s="27">
        <v>0</v>
      </c>
      <c r="P6251" s="27">
        <v>0</v>
      </c>
      <c r="Q6251" s="27"/>
      <c r="R6251" s="27">
        <v>1</v>
      </c>
      <c r="S6251" s="27">
        <v>1</v>
      </c>
      <c r="T6251" s="33">
        <v>0.78443295677873848</v>
      </c>
      <c r="U6251" s="27">
        <v>79695555.200000003</v>
      </c>
      <c r="V6251" s="27">
        <v>0</v>
      </c>
      <c r="W6251" s="27">
        <v>107692796.5</v>
      </c>
      <c r="X6251" s="27"/>
      <c r="Y6251" s="27">
        <v>0</v>
      </c>
      <c r="Z6251" s="27">
        <v>1</v>
      </c>
    </row>
    <row r="6252" spans="1:26">
      <c r="A6252" s="27">
        <v>1983</v>
      </c>
      <c r="B6252" t="s">
        <v>84</v>
      </c>
      <c r="C6252" s="27"/>
      <c r="D6252" s="27"/>
      <c r="E6252" s="27"/>
      <c r="F6252" s="27">
        <v>3400000</v>
      </c>
      <c r="G6252" s="27">
        <v>0</v>
      </c>
      <c r="H6252" s="27">
        <v>0</v>
      </c>
      <c r="I6252" s="27">
        <v>1</v>
      </c>
      <c r="J6252" s="27">
        <v>0</v>
      </c>
      <c r="K6252" s="27">
        <v>2</v>
      </c>
      <c r="L6252" s="27">
        <v>1</v>
      </c>
      <c r="M6252" s="27">
        <v>0</v>
      </c>
      <c r="N6252" s="27">
        <v>0</v>
      </c>
      <c r="O6252" s="27">
        <v>0</v>
      </c>
      <c r="P6252" s="27">
        <v>0</v>
      </c>
      <c r="Q6252" s="27"/>
      <c r="R6252" s="27">
        <v>1</v>
      </c>
      <c r="S6252" s="27">
        <v>1</v>
      </c>
      <c r="T6252" s="33">
        <v>0.83426891623154475</v>
      </c>
      <c r="U6252" s="27">
        <v>122695036.40000001</v>
      </c>
      <c r="V6252" s="27">
        <v>0</v>
      </c>
      <c r="W6252" s="27">
        <v>124096757.7</v>
      </c>
      <c r="X6252" s="27"/>
      <c r="Y6252" s="27">
        <v>0</v>
      </c>
      <c r="Z6252" s="27">
        <v>1</v>
      </c>
    </row>
    <row r="6253" spans="1:26">
      <c r="A6253" s="27">
        <v>1984</v>
      </c>
      <c r="B6253" t="s">
        <v>84</v>
      </c>
      <c r="C6253" s="27"/>
      <c r="D6253" s="27"/>
      <c r="E6253" s="27"/>
      <c r="F6253" s="27">
        <v>200000</v>
      </c>
      <c r="G6253" s="27">
        <v>0</v>
      </c>
      <c r="H6253" s="27">
        <v>0</v>
      </c>
      <c r="I6253" s="27">
        <v>1</v>
      </c>
      <c r="J6253" s="27">
        <v>0</v>
      </c>
      <c r="K6253" s="27">
        <v>2</v>
      </c>
      <c r="L6253" s="27">
        <v>1</v>
      </c>
      <c r="M6253" s="27">
        <v>0</v>
      </c>
      <c r="N6253" s="27">
        <v>0</v>
      </c>
      <c r="O6253" s="27">
        <v>0</v>
      </c>
      <c r="P6253" s="27">
        <v>0</v>
      </c>
      <c r="Q6253" s="27"/>
      <c r="R6253" s="27">
        <v>1</v>
      </c>
      <c r="S6253" s="27">
        <v>1</v>
      </c>
      <c r="T6253" s="33">
        <v>0.82999599794502654</v>
      </c>
      <c r="U6253" s="27">
        <v>112081385.5</v>
      </c>
      <c r="V6253" s="27">
        <v>0</v>
      </c>
      <c r="W6253" s="27">
        <v>147554131.69999999</v>
      </c>
      <c r="X6253" s="27"/>
      <c r="Y6253" s="27"/>
      <c r="Z6253" s="27">
        <v>1</v>
      </c>
    </row>
    <row r="6254" spans="1:26">
      <c r="A6254" s="27">
        <v>1985</v>
      </c>
      <c r="B6254" t="s">
        <v>84</v>
      </c>
      <c r="C6254" s="27"/>
      <c r="D6254" s="27"/>
      <c r="E6254" s="27"/>
      <c r="F6254" s="27">
        <v>0</v>
      </c>
      <c r="G6254" s="27">
        <v>0</v>
      </c>
      <c r="H6254" s="27">
        <v>0</v>
      </c>
      <c r="I6254" s="27">
        <v>1</v>
      </c>
      <c r="J6254" s="27">
        <v>0</v>
      </c>
      <c r="K6254" s="27">
        <v>2</v>
      </c>
      <c r="L6254" s="27">
        <v>1</v>
      </c>
      <c r="M6254" s="27">
        <v>0</v>
      </c>
      <c r="N6254" s="27">
        <v>0</v>
      </c>
      <c r="O6254" s="27">
        <v>0</v>
      </c>
      <c r="P6254" s="27">
        <v>0</v>
      </c>
      <c r="Q6254" s="27"/>
      <c r="R6254" s="27">
        <v>1</v>
      </c>
      <c r="S6254" s="27">
        <v>1</v>
      </c>
      <c r="T6254" s="33">
        <v>0.74915719568429318</v>
      </c>
      <c r="U6254" s="27">
        <v>153945405.09999999</v>
      </c>
      <c r="V6254" s="27">
        <v>0</v>
      </c>
      <c r="W6254" s="27">
        <v>186024387.30000001</v>
      </c>
      <c r="X6254" s="27"/>
      <c r="Y6254" s="27"/>
      <c r="Z6254" s="27">
        <v>1</v>
      </c>
    </row>
    <row r="6255" spans="1:26">
      <c r="A6255" s="27">
        <v>1986</v>
      </c>
      <c r="B6255" t="s">
        <v>84</v>
      </c>
      <c r="C6255" s="27"/>
      <c r="D6255" s="27"/>
      <c r="E6255" s="27"/>
      <c r="F6255" s="27">
        <v>17000000</v>
      </c>
      <c r="G6255" s="27">
        <v>0</v>
      </c>
      <c r="H6255" s="27">
        <v>0</v>
      </c>
      <c r="I6255" s="27">
        <v>1</v>
      </c>
      <c r="J6255" s="27">
        <v>0</v>
      </c>
      <c r="K6255" s="27">
        <v>2</v>
      </c>
      <c r="L6255" s="27">
        <v>1</v>
      </c>
      <c r="M6255" s="27">
        <v>0</v>
      </c>
      <c r="N6255" s="27">
        <v>0</v>
      </c>
      <c r="O6255" s="27">
        <v>0</v>
      </c>
      <c r="P6255" s="27">
        <v>0</v>
      </c>
      <c r="Q6255" s="27"/>
      <c r="R6255" s="27">
        <v>1</v>
      </c>
      <c r="S6255" s="27">
        <v>1</v>
      </c>
      <c r="T6255" s="33">
        <v>0.7030572776909082</v>
      </c>
      <c r="U6255" s="27">
        <v>155711600.80000001</v>
      </c>
      <c r="V6255" s="27">
        <v>0</v>
      </c>
      <c r="W6255" s="27">
        <v>239222099.19999999</v>
      </c>
      <c r="X6255" s="27"/>
      <c r="Y6255" s="27"/>
      <c r="Z6255" s="27">
        <v>1</v>
      </c>
    </row>
    <row r="6256" spans="1:26">
      <c r="A6256" s="27">
        <v>1987</v>
      </c>
      <c r="B6256" t="s">
        <v>84</v>
      </c>
      <c r="C6256" s="27"/>
      <c r="D6256" s="27"/>
      <c r="E6256" s="27"/>
      <c r="F6256" s="27">
        <v>0</v>
      </c>
      <c r="G6256" s="27">
        <v>0</v>
      </c>
      <c r="H6256" s="27">
        <v>0</v>
      </c>
      <c r="I6256" s="27">
        <v>1</v>
      </c>
      <c r="J6256" s="27">
        <v>0</v>
      </c>
      <c r="K6256" s="27">
        <v>2</v>
      </c>
      <c r="L6256" s="27">
        <v>1</v>
      </c>
      <c r="M6256" s="27">
        <v>0</v>
      </c>
      <c r="N6256" s="27">
        <v>0</v>
      </c>
      <c r="O6256" s="27">
        <v>0</v>
      </c>
      <c r="P6256" s="27">
        <v>0</v>
      </c>
      <c r="Q6256" s="27"/>
      <c r="R6256" s="27">
        <v>1</v>
      </c>
      <c r="S6256" s="27">
        <v>1</v>
      </c>
      <c r="T6256" s="33">
        <v>0.74330063470010233</v>
      </c>
      <c r="U6256" s="27">
        <v>175461287.5</v>
      </c>
      <c r="V6256" s="27">
        <v>0</v>
      </c>
      <c r="W6256" s="27">
        <v>297613211.60000002</v>
      </c>
      <c r="X6256" s="27"/>
      <c r="Y6256" s="27"/>
      <c r="Z6256" s="27">
        <v>1</v>
      </c>
    </row>
    <row r="6257" spans="1:26">
      <c r="A6257" s="27">
        <v>1988</v>
      </c>
      <c r="B6257" t="s">
        <v>84</v>
      </c>
      <c r="C6257" s="27"/>
      <c r="D6257" s="27"/>
      <c r="E6257" s="27"/>
      <c r="F6257" s="27">
        <v>0</v>
      </c>
      <c r="G6257" s="27">
        <v>0</v>
      </c>
      <c r="H6257" s="27">
        <v>0</v>
      </c>
      <c r="I6257" s="27">
        <v>1</v>
      </c>
      <c r="J6257" s="27">
        <v>0</v>
      </c>
      <c r="K6257" s="27">
        <v>2</v>
      </c>
      <c r="L6257" s="27">
        <v>1</v>
      </c>
      <c r="M6257" s="27">
        <v>0</v>
      </c>
      <c r="N6257" s="27">
        <v>0</v>
      </c>
      <c r="O6257" s="27">
        <v>0</v>
      </c>
      <c r="P6257" s="27">
        <v>0</v>
      </c>
      <c r="Q6257" s="27"/>
      <c r="R6257" s="27">
        <v>1</v>
      </c>
      <c r="S6257" s="27">
        <v>1</v>
      </c>
      <c r="T6257" s="33">
        <v>0.80560957079318884</v>
      </c>
      <c r="U6257" s="27">
        <v>165522445.69999999</v>
      </c>
      <c r="V6257" s="27">
        <v>0</v>
      </c>
      <c r="W6257" s="27">
        <v>317497540.10000002</v>
      </c>
      <c r="X6257" s="27"/>
      <c r="Y6257" s="27"/>
      <c r="Z6257" s="27">
        <v>1</v>
      </c>
    </row>
    <row r="6258" spans="1:26">
      <c r="A6258" s="27">
        <v>1989</v>
      </c>
      <c r="B6258" t="s">
        <v>84</v>
      </c>
      <c r="C6258" s="27"/>
      <c r="D6258" s="27"/>
      <c r="E6258" s="27"/>
      <c r="F6258" s="27">
        <v>0</v>
      </c>
      <c r="G6258" s="27">
        <v>0</v>
      </c>
      <c r="H6258" s="27">
        <v>0</v>
      </c>
      <c r="I6258" s="27">
        <v>1</v>
      </c>
      <c r="J6258" s="27">
        <v>0</v>
      </c>
      <c r="K6258" s="27">
        <v>2</v>
      </c>
      <c r="L6258" s="27">
        <v>1</v>
      </c>
      <c r="M6258" s="27">
        <v>0</v>
      </c>
      <c r="N6258" s="27">
        <v>0</v>
      </c>
      <c r="O6258" s="27">
        <v>0</v>
      </c>
      <c r="P6258" s="27">
        <v>0</v>
      </c>
      <c r="Q6258" s="27"/>
      <c r="R6258" s="27">
        <v>1</v>
      </c>
      <c r="S6258" s="27">
        <v>1</v>
      </c>
      <c r="T6258" s="33">
        <v>0.74679040704290955</v>
      </c>
      <c r="U6258" s="27">
        <v>149932514.40000001</v>
      </c>
      <c r="V6258" s="27">
        <v>0</v>
      </c>
      <c r="W6258" s="27">
        <v>366193750.80000001</v>
      </c>
      <c r="X6258" s="27"/>
      <c r="Y6258" s="27"/>
      <c r="Z6258" s="27">
        <v>1</v>
      </c>
    </row>
    <row r="6259" spans="1:26">
      <c r="A6259" s="27">
        <v>1990</v>
      </c>
      <c r="B6259" t="s">
        <v>84</v>
      </c>
      <c r="C6259" s="27"/>
      <c r="D6259" s="27"/>
      <c r="E6259" s="27"/>
      <c r="F6259" s="27">
        <v>0</v>
      </c>
      <c r="G6259" s="27">
        <v>0</v>
      </c>
      <c r="H6259" s="27">
        <v>0</v>
      </c>
      <c r="I6259" s="27">
        <v>1</v>
      </c>
      <c r="J6259" s="27">
        <v>0</v>
      </c>
      <c r="K6259" s="27">
        <v>2</v>
      </c>
      <c r="L6259" s="27">
        <v>1</v>
      </c>
      <c r="M6259" s="27">
        <v>0</v>
      </c>
      <c r="N6259" s="27">
        <v>0</v>
      </c>
      <c r="O6259" s="27">
        <v>0</v>
      </c>
      <c r="P6259" s="27">
        <v>0</v>
      </c>
      <c r="Q6259" s="27"/>
      <c r="R6259" s="27">
        <v>1</v>
      </c>
      <c r="S6259" s="27">
        <v>1</v>
      </c>
      <c r="T6259" s="33">
        <v>0.70566019682121295</v>
      </c>
      <c r="U6259" s="27">
        <v>159343610.69999999</v>
      </c>
      <c r="V6259" s="27">
        <v>0</v>
      </c>
      <c r="W6259" s="27">
        <v>418938339</v>
      </c>
      <c r="X6259" s="27"/>
      <c r="Y6259" s="27"/>
      <c r="Z6259" s="27">
        <v>1</v>
      </c>
    </row>
    <row r="6260" spans="1:26">
      <c r="A6260" s="27">
        <v>1991</v>
      </c>
      <c r="B6260" t="s">
        <v>84</v>
      </c>
      <c r="C6260" s="27"/>
      <c r="D6260" s="27"/>
      <c r="E6260" s="27"/>
      <c r="F6260" s="27">
        <v>0</v>
      </c>
      <c r="G6260" s="27">
        <v>0</v>
      </c>
      <c r="H6260" s="27">
        <v>0</v>
      </c>
      <c r="I6260" s="27">
        <v>1</v>
      </c>
      <c r="J6260" s="27">
        <v>0</v>
      </c>
      <c r="K6260" s="27">
        <v>2</v>
      </c>
      <c r="L6260" s="27">
        <v>1</v>
      </c>
      <c r="M6260" s="27">
        <v>0</v>
      </c>
      <c r="N6260" s="27">
        <v>0</v>
      </c>
      <c r="O6260" s="27">
        <v>0</v>
      </c>
      <c r="P6260" s="27">
        <v>0</v>
      </c>
      <c r="Q6260" s="27"/>
      <c r="R6260" s="27">
        <v>1</v>
      </c>
      <c r="S6260" s="27">
        <v>1</v>
      </c>
      <c r="T6260" s="33">
        <v>0.64778014054484578</v>
      </c>
      <c r="U6260" s="27">
        <v>160213887.80000001</v>
      </c>
      <c r="V6260" s="27">
        <v>0</v>
      </c>
      <c r="W6260" s="27">
        <v>420963068.39999998</v>
      </c>
      <c r="X6260" s="27"/>
      <c r="Y6260" s="27"/>
      <c r="Z6260" s="27">
        <v>1</v>
      </c>
    </row>
    <row r="6261" spans="1:26">
      <c r="A6261" s="27">
        <v>1992</v>
      </c>
      <c r="B6261" t="s">
        <v>84</v>
      </c>
      <c r="C6261" s="27"/>
      <c r="D6261" s="27"/>
      <c r="E6261" s="27"/>
      <c r="F6261" s="27">
        <v>0</v>
      </c>
      <c r="G6261" s="27">
        <v>0</v>
      </c>
      <c r="H6261" s="27">
        <v>0</v>
      </c>
      <c r="I6261" s="27">
        <v>1</v>
      </c>
      <c r="J6261" s="27">
        <v>0</v>
      </c>
      <c r="K6261" s="27">
        <v>2</v>
      </c>
      <c r="L6261" s="27">
        <v>1</v>
      </c>
      <c r="M6261" s="27">
        <v>0</v>
      </c>
      <c r="N6261" s="27">
        <v>0</v>
      </c>
      <c r="O6261" s="27">
        <v>0</v>
      </c>
      <c r="P6261" s="27">
        <v>0</v>
      </c>
      <c r="Q6261" s="27"/>
      <c r="R6261" s="27">
        <v>0</v>
      </c>
      <c r="S6261" s="27">
        <v>1</v>
      </c>
      <c r="T6261" s="33">
        <v>0.62587770846912083</v>
      </c>
      <c r="U6261" s="27">
        <v>154005500</v>
      </c>
      <c r="V6261" s="27">
        <v>0</v>
      </c>
      <c r="W6261" s="27">
        <v>409751000</v>
      </c>
      <c r="X6261" s="27"/>
      <c r="Y6261" s="27"/>
      <c r="Z6261" s="27">
        <v>1</v>
      </c>
    </row>
    <row r="6262" spans="1:26">
      <c r="A6262" s="27">
        <v>1993</v>
      </c>
      <c r="B6262" t="s">
        <v>84</v>
      </c>
      <c r="C6262" s="27"/>
      <c r="D6262" s="27"/>
      <c r="E6262" s="27"/>
      <c r="F6262" s="27">
        <v>0</v>
      </c>
      <c r="G6262" s="27">
        <v>0</v>
      </c>
      <c r="H6262" s="27">
        <v>0</v>
      </c>
      <c r="I6262" s="27">
        <v>1</v>
      </c>
      <c r="J6262" s="27">
        <v>0</v>
      </c>
      <c r="K6262" s="27">
        <v>2</v>
      </c>
      <c r="L6262" s="27">
        <v>1</v>
      </c>
      <c r="M6262" s="27">
        <v>0</v>
      </c>
      <c r="N6262" s="27">
        <v>0</v>
      </c>
      <c r="O6262" s="27">
        <v>0</v>
      </c>
      <c r="P6262" s="27">
        <v>0</v>
      </c>
      <c r="Q6262" s="27"/>
      <c r="R6262" s="27">
        <v>0</v>
      </c>
      <c r="S6262" s="27">
        <v>1</v>
      </c>
      <c r="T6262" s="33">
        <v>0.648154718576755</v>
      </c>
      <c r="U6262" s="27">
        <v>153844208.90000001</v>
      </c>
      <c r="V6262" s="27">
        <v>0</v>
      </c>
      <c r="W6262" s="27">
        <v>410984000</v>
      </c>
      <c r="X6262" s="27"/>
      <c r="Y6262" s="27"/>
      <c r="Z6262" s="27">
        <v>1</v>
      </c>
    </row>
    <row r="6263" spans="1:26">
      <c r="A6263" s="27">
        <v>1994</v>
      </c>
      <c r="B6263" t="s">
        <v>84</v>
      </c>
      <c r="C6263" s="27"/>
      <c r="D6263" s="27"/>
      <c r="E6263" s="27"/>
      <c r="F6263" s="27">
        <v>0</v>
      </c>
      <c r="G6263" s="27">
        <v>0</v>
      </c>
      <c r="H6263" s="27">
        <v>0</v>
      </c>
      <c r="I6263" s="27">
        <v>1</v>
      </c>
      <c r="J6263" s="27">
        <v>0</v>
      </c>
      <c r="K6263" s="27">
        <v>2</v>
      </c>
      <c r="L6263" s="27">
        <v>1</v>
      </c>
      <c r="M6263" s="27">
        <v>0</v>
      </c>
      <c r="N6263" s="27">
        <v>0</v>
      </c>
      <c r="O6263" s="27">
        <v>0</v>
      </c>
      <c r="P6263" s="27">
        <v>0</v>
      </c>
      <c r="Q6263" s="27"/>
      <c r="R6263" s="27">
        <v>0</v>
      </c>
      <c r="S6263" s="27">
        <v>1</v>
      </c>
      <c r="T6263" s="33">
        <v>0.69545665111729171</v>
      </c>
      <c r="U6263" s="27">
        <v>163509034.30000001</v>
      </c>
      <c r="V6263" s="27">
        <v>0</v>
      </c>
      <c r="W6263" s="27">
        <v>424480000</v>
      </c>
      <c r="X6263" s="27"/>
      <c r="Y6263" s="27"/>
      <c r="Z6263" s="27">
        <v>1</v>
      </c>
    </row>
    <row r="6264" spans="1:26">
      <c r="A6264" s="27">
        <v>1995</v>
      </c>
      <c r="B6264" t="s">
        <v>84</v>
      </c>
      <c r="C6264" s="27"/>
      <c r="D6264" s="27"/>
      <c r="E6264" s="27"/>
      <c r="F6264" s="27">
        <v>0</v>
      </c>
      <c r="G6264" s="27">
        <v>0</v>
      </c>
      <c r="H6264" s="27">
        <v>0</v>
      </c>
      <c r="I6264" s="27">
        <v>1</v>
      </c>
      <c r="J6264" s="27">
        <v>0</v>
      </c>
      <c r="K6264" s="27">
        <v>2</v>
      </c>
      <c r="L6264" s="27">
        <v>1</v>
      </c>
      <c r="M6264" s="27">
        <v>0</v>
      </c>
      <c r="N6264" s="27">
        <v>0</v>
      </c>
      <c r="O6264" s="27">
        <v>0</v>
      </c>
      <c r="P6264" s="27">
        <v>0</v>
      </c>
      <c r="Q6264" s="27"/>
      <c r="R6264" s="27">
        <v>0</v>
      </c>
      <c r="S6264" s="27">
        <v>1</v>
      </c>
      <c r="T6264" s="33">
        <v>0.69736071622307827</v>
      </c>
      <c r="U6264" s="27">
        <v>166489854.30000001</v>
      </c>
      <c r="V6264" s="27">
        <v>0</v>
      </c>
      <c r="W6264" s="27">
        <v>431940000</v>
      </c>
      <c r="X6264" s="27"/>
      <c r="Y6264" s="27"/>
      <c r="Z6264" s="27">
        <v>1</v>
      </c>
    </row>
    <row r="6265" spans="1:26">
      <c r="A6265" s="27">
        <v>1996</v>
      </c>
      <c r="B6265" t="s">
        <v>84</v>
      </c>
      <c r="C6265" s="27"/>
      <c r="D6265" s="27"/>
      <c r="E6265" s="27"/>
      <c r="F6265" s="27">
        <v>0</v>
      </c>
      <c r="G6265" s="27">
        <v>0</v>
      </c>
      <c r="H6265" s="27">
        <v>0</v>
      </c>
      <c r="I6265" s="27">
        <v>1</v>
      </c>
      <c r="J6265" s="27">
        <v>0</v>
      </c>
      <c r="K6265" s="27">
        <v>2</v>
      </c>
      <c r="L6265" s="27">
        <v>1</v>
      </c>
      <c r="M6265" s="27">
        <v>0</v>
      </c>
      <c r="N6265" s="27">
        <v>0</v>
      </c>
      <c r="O6265" s="27">
        <v>0</v>
      </c>
      <c r="P6265" s="27">
        <v>0</v>
      </c>
      <c r="Q6265" s="27"/>
      <c r="R6265" s="27">
        <v>0</v>
      </c>
      <c r="S6265" s="27">
        <v>1</v>
      </c>
      <c r="T6265" s="33">
        <v>0.69966405838602452</v>
      </c>
      <c r="U6265" s="27">
        <v>161054399.19999999</v>
      </c>
      <c r="V6265" s="27">
        <v>0</v>
      </c>
      <c r="W6265" s="27">
        <v>421829000</v>
      </c>
      <c r="X6265" s="27"/>
      <c r="Y6265" s="27"/>
      <c r="Z6265" s="27">
        <v>1</v>
      </c>
    </row>
    <row r="6266" spans="1:26">
      <c r="A6266" s="27">
        <v>1997</v>
      </c>
      <c r="B6266" t="s">
        <v>84</v>
      </c>
      <c r="C6266" s="27"/>
      <c r="D6266" s="27"/>
      <c r="E6266" s="27"/>
      <c r="F6266" s="27">
        <v>0</v>
      </c>
      <c r="G6266" s="27">
        <v>0</v>
      </c>
      <c r="H6266" s="27">
        <v>0</v>
      </c>
      <c r="I6266" s="27">
        <v>1</v>
      </c>
      <c r="J6266" s="27">
        <v>0</v>
      </c>
      <c r="K6266" s="27">
        <v>2</v>
      </c>
      <c r="L6266" s="27">
        <v>1</v>
      </c>
      <c r="M6266" s="27">
        <v>0</v>
      </c>
      <c r="N6266" s="27">
        <v>0</v>
      </c>
      <c r="O6266" s="27">
        <v>0</v>
      </c>
      <c r="P6266" s="27">
        <v>0</v>
      </c>
      <c r="Q6266" s="27"/>
      <c r="R6266" s="27">
        <v>0</v>
      </c>
      <c r="S6266" s="27">
        <v>1</v>
      </c>
      <c r="T6266" s="33">
        <v>0.71538944173936525</v>
      </c>
      <c r="U6266" s="27">
        <v>151121392.40000001</v>
      </c>
      <c r="V6266" s="27">
        <v>0</v>
      </c>
      <c r="W6266" s="27">
        <v>405832000</v>
      </c>
      <c r="X6266" s="27"/>
      <c r="Y6266" s="27"/>
      <c r="Z6266" s="27">
        <v>1</v>
      </c>
    </row>
    <row r="6267" spans="1:26">
      <c r="A6267" s="27">
        <v>1998</v>
      </c>
      <c r="B6267" t="s">
        <v>84</v>
      </c>
      <c r="C6267" s="27"/>
      <c r="D6267" s="27"/>
      <c r="E6267" s="27"/>
      <c r="F6267" s="27">
        <v>0</v>
      </c>
      <c r="G6267" s="27">
        <v>0</v>
      </c>
      <c r="H6267" s="27">
        <v>0</v>
      </c>
      <c r="I6267" s="27">
        <v>1</v>
      </c>
      <c r="J6267" s="27">
        <v>0</v>
      </c>
      <c r="K6267" s="27">
        <v>2</v>
      </c>
      <c r="L6267" s="27">
        <v>1</v>
      </c>
      <c r="M6267" s="27">
        <v>0</v>
      </c>
      <c r="N6267" s="27">
        <v>0</v>
      </c>
      <c r="O6267" s="27">
        <v>0</v>
      </c>
      <c r="P6267" s="27">
        <v>0</v>
      </c>
      <c r="Q6267" s="27"/>
      <c r="R6267" s="27">
        <v>0</v>
      </c>
      <c r="S6267" s="27">
        <v>1</v>
      </c>
      <c r="T6267" s="33">
        <v>0.63293736472878814</v>
      </c>
      <c r="U6267" s="27">
        <v>157704995.80000001</v>
      </c>
      <c r="V6267" s="27">
        <v>0</v>
      </c>
      <c r="W6267" s="27">
        <v>415699000</v>
      </c>
      <c r="X6267" s="27"/>
      <c r="Y6267" s="27"/>
      <c r="Z6267" s="27">
        <v>1</v>
      </c>
    </row>
    <row r="6268" spans="1:26">
      <c r="A6268" s="27">
        <v>1999</v>
      </c>
      <c r="B6268" t="s">
        <v>84</v>
      </c>
      <c r="C6268" s="27"/>
      <c r="D6268" s="27"/>
      <c r="E6268" s="27"/>
      <c r="F6268" s="27">
        <v>0</v>
      </c>
      <c r="G6268" s="27">
        <v>0</v>
      </c>
      <c r="H6268" s="27">
        <v>0</v>
      </c>
      <c r="I6268" s="27">
        <v>1</v>
      </c>
      <c r="J6268" s="27">
        <v>0</v>
      </c>
      <c r="K6268" s="27">
        <v>2</v>
      </c>
      <c r="L6268" s="27">
        <v>1</v>
      </c>
      <c r="M6268" s="27">
        <v>0</v>
      </c>
      <c r="N6268" s="27">
        <v>0</v>
      </c>
      <c r="O6268" s="27">
        <v>0</v>
      </c>
      <c r="P6268" s="27">
        <v>0</v>
      </c>
      <c r="Q6268" s="27"/>
      <c r="R6268" s="27">
        <v>0</v>
      </c>
      <c r="S6268" s="27">
        <v>1</v>
      </c>
      <c r="T6268" s="33">
        <v>0.59173831677950461</v>
      </c>
      <c r="U6268" s="27">
        <v>172525874.5</v>
      </c>
      <c r="V6268" s="27">
        <v>0</v>
      </c>
      <c r="W6268" s="27">
        <v>408920000</v>
      </c>
      <c r="X6268" s="27"/>
      <c r="Y6268" s="27"/>
      <c r="Z6268" s="27">
        <v>1</v>
      </c>
    </row>
    <row r="6269" spans="1:26">
      <c r="A6269" s="27">
        <v>2000</v>
      </c>
      <c r="B6269" t="s">
        <v>84</v>
      </c>
      <c r="C6269" s="27"/>
      <c r="D6269" s="27"/>
      <c r="E6269" s="27"/>
      <c r="F6269" s="27">
        <v>0</v>
      </c>
      <c r="G6269" s="27">
        <v>0</v>
      </c>
      <c r="H6269" s="27">
        <v>0</v>
      </c>
      <c r="I6269" s="27">
        <v>1</v>
      </c>
      <c r="J6269" s="27">
        <v>0</v>
      </c>
      <c r="K6269" s="27">
        <v>2</v>
      </c>
      <c r="L6269" s="27">
        <v>1</v>
      </c>
      <c r="M6269" s="27">
        <v>0</v>
      </c>
      <c r="N6269" s="27">
        <v>0</v>
      </c>
      <c r="O6269" s="27">
        <v>0</v>
      </c>
      <c r="P6269" s="27">
        <v>0</v>
      </c>
      <c r="Q6269" s="27"/>
      <c r="R6269" s="27">
        <v>0</v>
      </c>
      <c r="S6269" s="27">
        <v>1</v>
      </c>
      <c r="T6269" s="33">
        <v>0.62919927379193319</v>
      </c>
      <c r="U6269" s="27">
        <v>163777089.90000001</v>
      </c>
      <c r="V6269" s="27">
        <v>0</v>
      </c>
      <c r="W6269" s="27">
        <v>395806000</v>
      </c>
      <c r="X6269" s="27"/>
      <c r="Y6269" s="27"/>
      <c r="Z6269" s="27">
        <v>1</v>
      </c>
    </row>
    <row r="6270" spans="1:26">
      <c r="A6270" s="27">
        <v>2001</v>
      </c>
      <c r="B6270" t="s">
        <v>84</v>
      </c>
      <c r="C6270" s="27"/>
      <c r="D6270" s="27"/>
      <c r="E6270" s="27"/>
      <c r="F6270" s="27">
        <v>0</v>
      </c>
      <c r="G6270" s="27">
        <v>0</v>
      </c>
      <c r="H6270" s="27">
        <v>0</v>
      </c>
      <c r="I6270" s="27">
        <v>1</v>
      </c>
      <c r="J6270" s="27">
        <v>0</v>
      </c>
      <c r="K6270" s="27">
        <v>2</v>
      </c>
      <c r="L6270" s="27">
        <v>1</v>
      </c>
      <c r="M6270" s="27">
        <v>0</v>
      </c>
      <c r="N6270" s="27">
        <v>0</v>
      </c>
      <c r="O6270" s="27">
        <v>0</v>
      </c>
      <c r="P6270" s="27">
        <v>0</v>
      </c>
      <c r="Q6270" s="27"/>
      <c r="R6270" s="27">
        <v>0</v>
      </c>
      <c r="S6270" s="27">
        <v>1</v>
      </c>
      <c r="T6270" s="33">
        <v>0.61588871891054842</v>
      </c>
      <c r="U6270" s="27">
        <v>157972217.69999999</v>
      </c>
      <c r="V6270" s="27">
        <v>0</v>
      </c>
      <c r="W6270" s="27">
        <v>385823000</v>
      </c>
      <c r="X6270" s="27"/>
      <c r="Y6270" s="27"/>
      <c r="Z6270" s="27">
        <v>1</v>
      </c>
    </row>
    <row r="6271" spans="1:26">
      <c r="A6271" s="27">
        <v>2002</v>
      </c>
      <c r="B6271" t="s">
        <v>84</v>
      </c>
      <c r="C6271" s="27"/>
      <c r="D6271" s="27"/>
      <c r="E6271" s="27"/>
      <c r="F6271" s="27">
        <v>0</v>
      </c>
      <c r="G6271" s="27">
        <v>0</v>
      </c>
      <c r="H6271" s="27">
        <v>0</v>
      </c>
      <c r="I6271" s="27">
        <v>1</v>
      </c>
      <c r="J6271" s="27">
        <v>0</v>
      </c>
      <c r="K6271" s="27">
        <v>2</v>
      </c>
      <c r="L6271" s="27">
        <v>1</v>
      </c>
      <c r="M6271" s="27">
        <v>0</v>
      </c>
      <c r="N6271" s="27">
        <v>0</v>
      </c>
      <c r="O6271" s="27">
        <v>0</v>
      </c>
      <c r="P6271" s="27">
        <v>0</v>
      </c>
      <c r="Q6271" s="27"/>
      <c r="R6271" s="27">
        <v>0</v>
      </c>
      <c r="S6271" s="27">
        <v>1</v>
      </c>
      <c r="T6271" s="33">
        <v>0.62466195784303247</v>
      </c>
      <c r="U6271" s="27">
        <v>170893023.5</v>
      </c>
      <c r="V6271" s="27">
        <v>0</v>
      </c>
      <c r="W6271" s="27">
        <v>405095000</v>
      </c>
      <c r="X6271" s="27"/>
      <c r="Y6271" s="27"/>
      <c r="Z6271" s="27">
        <v>1</v>
      </c>
    </row>
    <row r="6272" spans="1:26">
      <c r="A6272" s="27">
        <v>2003</v>
      </c>
      <c r="B6272" t="s">
        <v>84</v>
      </c>
      <c r="C6272" s="27"/>
      <c r="D6272" s="27"/>
      <c r="E6272" s="27"/>
      <c r="F6272" s="27">
        <v>0</v>
      </c>
      <c r="G6272" s="27">
        <v>0</v>
      </c>
      <c r="H6272" s="27">
        <v>0</v>
      </c>
      <c r="I6272" s="27">
        <v>1</v>
      </c>
      <c r="J6272" s="27">
        <v>0</v>
      </c>
      <c r="K6272" s="27">
        <v>2</v>
      </c>
      <c r="L6272" s="27">
        <v>1</v>
      </c>
      <c r="M6272" s="27">
        <v>0</v>
      </c>
      <c r="N6272" s="27">
        <v>0</v>
      </c>
      <c r="O6272" s="27">
        <v>0</v>
      </c>
      <c r="P6272" s="27">
        <v>0</v>
      </c>
      <c r="Q6272" s="27"/>
      <c r="R6272" s="27">
        <v>0</v>
      </c>
      <c r="S6272" s="27">
        <v>1</v>
      </c>
      <c r="T6272" s="33">
        <v>0.61793375018798091</v>
      </c>
      <c r="U6272" s="27">
        <v>186787915</v>
      </c>
      <c r="V6272" s="27">
        <v>0</v>
      </c>
      <c r="W6272" s="27">
        <v>430709000</v>
      </c>
      <c r="X6272" s="27"/>
      <c r="Y6272" s="27"/>
      <c r="Z6272" s="27">
        <v>1</v>
      </c>
    </row>
    <row r="6273" spans="1:26">
      <c r="A6273" s="27">
        <v>2004</v>
      </c>
      <c r="B6273" t="s">
        <v>84</v>
      </c>
      <c r="C6273" s="27"/>
      <c r="D6273" s="27"/>
      <c r="E6273" s="27"/>
      <c r="F6273" s="27">
        <v>137891.2890625</v>
      </c>
      <c r="G6273" s="27">
        <v>0</v>
      </c>
      <c r="H6273" s="27">
        <v>0</v>
      </c>
      <c r="I6273" s="27">
        <v>1</v>
      </c>
      <c r="J6273" s="27">
        <v>0</v>
      </c>
      <c r="K6273" s="27">
        <v>2</v>
      </c>
      <c r="L6273" s="27">
        <v>1</v>
      </c>
      <c r="M6273" s="27">
        <v>0</v>
      </c>
      <c r="N6273" s="27">
        <v>0</v>
      </c>
      <c r="O6273" s="27">
        <v>0</v>
      </c>
      <c r="P6273" s="27">
        <v>0</v>
      </c>
      <c r="Q6273" s="27"/>
      <c r="R6273" s="27">
        <v>1</v>
      </c>
      <c r="S6273" s="27">
        <v>1</v>
      </c>
      <c r="T6273" s="33">
        <v>0.67108711240801089</v>
      </c>
      <c r="U6273" s="27">
        <v>195214910</v>
      </c>
      <c r="V6273" s="27">
        <v>0</v>
      </c>
      <c r="W6273" s="27">
        <v>444360000</v>
      </c>
      <c r="X6273" s="27"/>
      <c r="Y6273" s="27"/>
      <c r="Z6273" s="27">
        <v>1</v>
      </c>
    </row>
    <row r="6274" spans="1:26">
      <c r="A6274" s="27">
        <v>2005</v>
      </c>
      <c r="B6274" t="s">
        <v>84</v>
      </c>
      <c r="C6274" s="27"/>
      <c r="D6274" s="27"/>
      <c r="E6274" s="27"/>
      <c r="F6274" s="27">
        <v>0</v>
      </c>
      <c r="G6274" s="27">
        <v>0</v>
      </c>
      <c r="H6274" s="27">
        <v>0</v>
      </c>
      <c r="I6274" s="27">
        <v>1</v>
      </c>
      <c r="J6274" s="27">
        <v>0</v>
      </c>
      <c r="K6274" s="27">
        <v>2</v>
      </c>
      <c r="L6274" s="27">
        <v>1</v>
      </c>
      <c r="M6274" s="27">
        <v>0</v>
      </c>
      <c r="N6274" s="27">
        <v>0</v>
      </c>
      <c r="O6274" s="27">
        <v>0</v>
      </c>
      <c r="P6274" s="27">
        <v>0</v>
      </c>
      <c r="Q6274" s="27"/>
      <c r="R6274" s="27">
        <v>1</v>
      </c>
      <c r="S6274" s="27">
        <v>1</v>
      </c>
      <c r="T6274" s="33">
        <v>0.69599608558540027</v>
      </c>
      <c r="U6274" s="27">
        <v>179660668.30000001</v>
      </c>
      <c r="V6274" s="27">
        <v>0</v>
      </c>
      <c r="W6274" s="27">
        <v>421649000</v>
      </c>
      <c r="X6274" s="27"/>
      <c r="Y6274" s="27"/>
      <c r="Z6274" s="27">
        <v>1</v>
      </c>
    </row>
    <row r="6275" spans="1:26">
      <c r="A6275" s="27">
        <v>2006</v>
      </c>
      <c r="B6275" t="s">
        <v>84</v>
      </c>
      <c r="C6275" s="27"/>
      <c r="D6275" s="27"/>
      <c r="E6275" s="27"/>
      <c r="F6275" s="27">
        <v>0</v>
      </c>
      <c r="G6275" s="27">
        <v>0</v>
      </c>
      <c r="H6275" s="27">
        <v>0</v>
      </c>
      <c r="I6275" s="27">
        <v>1</v>
      </c>
      <c r="J6275" s="27">
        <v>0</v>
      </c>
      <c r="K6275" s="27">
        <v>2</v>
      </c>
      <c r="L6275" s="27">
        <v>1</v>
      </c>
      <c r="M6275" s="27">
        <v>0</v>
      </c>
      <c r="N6275" s="27">
        <v>0</v>
      </c>
      <c r="O6275" s="27">
        <v>0</v>
      </c>
      <c r="P6275" s="27">
        <v>0</v>
      </c>
      <c r="Q6275" s="27"/>
      <c r="R6275" s="27">
        <v>1</v>
      </c>
      <c r="S6275" s="27">
        <v>1</v>
      </c>
      <c r="T6275" s="33">
        <v>0.83568345932575372</v>
      </c>
      <c r="U6275" s="27">
        <v>189104584.40000001</v>
      </c>
      <c r="V6275" s="27">
        <v>0</v>
      </c>
      <c r="W6275" s="27">
        <v>435384000</v>
      </c>
      <c r="X6275" s="27"/>
      <c r="Y6275" s="27"/>
      <c r="Z6275" s="27">
        <v>1</v>
      </c>
    </row>
    <row r="6276" spans="1:26">
      <c r="A6276" s="27">
        <v>2007</v>
      </c>
      <c r="B6276" t="s">
        <v>84</v>
      </c>
      <c r="C6276" s="27"/>
      <c r="D6276" s="27"/>
      <c r="E6276" s="27"/>
      <c r="F6276" s="27">
        <v>632000</v>
      </c>
      <c r="G6276" s="27">
        <v>0</v>
      </c>
      <c r="H6276" s="27">
        <v>0</v>
      </c>
      <c r="I6276" s="27">
        <v>1</v>
      </c>
      <c r="J6276" s="27">
        <v>0</v>
      </c>
      <c r="K6276" s="27">
        <v>2</v>
      </c>
      <c r="L6276" s="27">
        <v>1</v>
      </c>
      <c r="M6276" s="27">
        <v>0</v>
      </c>
      <c r="N6276" s="27">
        <v>0</v>
      </c>
      <c r="O6276" s="27">
        <v>0</v>
      </c>
      <c r="P6276" s="27">
        <v>0</v>
      </c>
      <c r="Q6276" s="27"/>
      <c r="R6276" s="27">
        <v>1</v>
      </c>
      <c r="S6276" s="27">
        <v>1</v>
      </c>
      <c r="T6276" s="33">
        <v>0.90473952627382648</v>
      </c>
      <c r="U6276" s="27">
        <v>198639005.19999999</v>
      </c>
      <c r="V6276" s="27">
        <v>0</v>
      </c>
      <c r="W6276" s="27">
        <v>447995000</v>
      </c>
      <c r="X6276" s="27"/>
      <c r="Y6276" s="27"/>
      <c r="Z6276" s="27">
        <v>1</v>
      </c>
    </row>
    <row r="6277" spans="1:26">
      <c r="A6277" s="27">
        <v>2008</v>
      </c>
      <c r="B6277" t="s">
        <v>84</v>
      </c>
      <c r="C6277" s="27"/>
      <c r="D6277" s="27"/>
      <c r="E6277" s="27"/>
      <c r="F6277" s="27">
        <v>0</v>
      </c>
      <c r="G6277" s="27">
        <v>0</v>
      </c>
      <c r="H6277" s="27">
        <v>0</v>
      </c>
      <c r="I6277" s="27">
        <v>1</v>
      </c>
      <c r="J6277" s="27">
        <v>0</v>
      </c>
      <c r="K6277" s="27">
        <v>2</v>
      </c>
      <c r="L6277" s="27">
        <v>1</v>
      </c>
      <c r="M6277" s="27">
        <v>0</v>
      </c>
      <c r="N6277" s="27">
        <v>0</v>
      </c>
      <c r="O6277" s="27">
        <v>0</v>
      </c>
      <c r="P6277" s="27">
        <v>0</v>
      </c>
      <c r="Q6277" s="27"/>
      <c r="R6277" s="27">
        <v>1</v>
      </c>
      <c r="S6277" s="27">
        <v>1</v>
      </c>
      <c r="T6277" s="33">
        <v>0.91944034308119871</v>
      </c>
      <c r="U6277" s="27">
        <v>193613479.30000001</v>
      </c>
      <c r="V6277" s="27">
        <v>0</v>
      </c>
      <c r="W6277" s="27">
        <v>445880000</v>
      </c>
      <c r="X6277" s="27">
        <v>1562000000</v>
      </c>
      <c r="Y6277" s="27"/>
      <c r="Z6277" s="27">
        <v>1</v>
      </c>
    </row>
    <row r="6278" spans="1:26">
      <c r="A6278" s="27">
        <v>2009</v>
      </c>
      <c r="B6278" t="s">
        <v>84</v>
      </c>
      <c r="C6278" s="27"/>
      <c r="D6278" s="27"/>
      <c r="E6278" s="27"/>
      <c r="F6278" s="27">
        <v>646382.53125</v>
      </c>
      <c r="G6278" s="27">
        <v>0</v>
      </c>
      <c r="H6278" s="27">
        <v>0</v>
      </c>
      <c r="I6278" s="27">
        <v>1</v>
      </c>
      <c r="J6278" s="27">
        <v>0</v>
      </c>
      <c r="K6278" s="27">
        <v>2</v>
      </c>
      <c r="L6278" s="27">
        <v>1</v>
      </c>
      <c r="M6278" s="27">
        <v>0</v>
      </c>
      <c r="N6278" s="27">
        <v>0</v>
      </c>
      <c r="O6278" s="27">
        <v>0</v>
      </c>
      <c r="P6278" s="27">
        <v>0</v>
      </c>
      <c r="Q6278" s="27"/>
      <c r="R6278" s="27">
        <v>1</v>
      </c>
      <c r="S6278" s="27">
        <v>1</v>
      </c>
      <c r="T6278" s="33">
        <v>0.81595367947064712</v>
      </c>
      <c r="U6278" s="27">
        <v>248426963.5</v>
      </c>
      <c r="V6278" s="27">
        <v>0</v>
      </c>
      <c r="W6278" s="27">
        <v>448080000</v>
      </c>
      <c r="X6278" s="27">
        <v>1541000000</v>
      </c>
      <c r="Y6278" s="27"/>
      <c r="Z6278" s="27">
        <v>1</v>
      </c>
    </row>
    <row r="6279" spans="1:26">
      <c r="A6279" s="27">
        <v>2010</v>
      </c>
      <c r="B6279" t="s">
        <v>84</v>
      </c>
      <c r="C6279" s="27"/>
      <c r="D6279" s="27"/>
      <c r="E6279" s="27"/>
      <c r="F6279" s="27">
        <v>4431138.5</v>
      </c>
      <c r="G6279" s="27">
        <v>0</v>
      </c>
      <c r="H6279" s="27">
        <v>0</v>
      </c>
      <c r="I6279" s="27">
        <v>1</v>
      </c>
      <c r="J6279" s="27">
        <v>0</v>
      </c>
      <c r="K6279" s="27">
        <v>2</v>
      </c>
      <c r="L6279" s="27">
        <v>1</v>
      </c>
      <c r="M6279" s="27">
        <v>0</v>
      </c>
      <c r="N6279" s="27">
        <v>0</v>
      </c>
      <c r="O6279" s="27">
        <v>0</v>
      </c>
      <c r="P6279" s="27">
        <v>0</v>
      </c>
      <c r="Q6279" s="27"/>
      <c r="R6279" s="27">
        <v>1</v>
      </c>
      <c r="S6279" s="27">
        <v>1</v>
      </c>
      <c r="T6279" s="33">
        <v>1.0070075781651076</v>
      </c>
      <c r="U6279" s="27">
        <v>244043769.19999999</v>
      </c>
      <c r="V6279" s="27">
        <v>0</v>
      </c>
      <c r="W6279" s="27">
        <v>442583000</v>
      </c>
      <c r="X6279" s="27">
        <v>1546000000</v>
      </c>
      <c r="Y6279" s="27"/>
      <c r="Z6279" s="27">
        <v>1</v>
      </c>
    </row>
    <row r="6280" spans="1:26">
      <c r="A6280" s="27">
        <v>2011</v>
      </c>
      <c r="B6280" t="s">
        <v>84</v>
      </c>
      <c r="C6280" s="27"/>
      <c r="D6280" s="27"/>
      <c r="E6280" s="27"/>
      <c r="F6280" s="27">
        <v>16000000</v>
      </c>
      <c r="G6280" s="27">
        <v>0</v>
      </c>
      <c r="H6280" s="27">
        <v>0</v>
      </c>
      <c r="I6280" s="27">
        <v>1</v>
      </c>
      <c r="J6280" s="27">
        <v>0</v>
      </c>
      <c r="K6280" s="27">
        <v>2</v>
      </c>
      <c r="L6280" s="27">
        <v>1</v>
      </c>
      <c r="M6280" s="27">
        <v>0</v>
      </c>
      <c r="N6280" s="27">
        <v>0</v>
      </c>
      <c r="O6280" s="27">
        <v>0</v>
      </c>
      <c r="P6280" s="27">
        <v>6192000000</v>
      </c>
      <c r="Q6280" s="27"/>
      <c r="R6280" s="27">
        <v>1</v>
      </c>
      <c r="S6280" s="27">
        <v>1</v>
      </c>
      <c r="T6280" s="33">
        <v>1.116808011796752</v>
      </c>
      <c r="U6280" s="27">
        <v>243289466.80000001</v>
      </c>
      <c r="V6280" s="27">
        <v>0</v>
      </c>
      <c r="W6280" s="27">
        <v>441633000</v>
      </c>
      <c r="X6280" s="27">
        <v>1459000000</v>
      </c>
      <c r="Y6280" s="27"/>
      <c r="Z6280" s="27">
        <v>1</v>
      </c>
    </row>
    <row r="6281" spans="1:26">
      <c r="A6281" s="27">
        <v>2012</v>
      </c>
      <c r="B6281" t="s">
        <v>84</v>
      </c>
      <c r="C6281" s="27"/>
      <c r="D6281" s="27"/>
      <c r="E6281" s="27"/>
      <c r="F6281" s="27">
        <v>0</v>
      </c>
      <c r="G6281" s="27">
        <v>0</v>
      </c>
      <c r="H6281" s="27">
        <v>0</v>
      </c>
      <c r="I6281" s="27">
        <v>1</v>
      </c>
      <c r="J6281" s="27">
        <v>0</v>
      </c>
      <c r="K6281" s="27">
        <v>2</v>
      </c>
      <c r="L6281" s="27">
        <v>1</v>
      </c>
      <c r="M6281" s="27">
        <v>0</v>
      </c>
      <c r="N6281" s="27">
        <v>0</v>
      </c>
      <c r="O6281" s="27">
        <v>0</v>
      </c>
      <c r="P6281" s="27">
        <v>6390000000</v>
      </c>
      <c r="Q6281" s="27"/>
      <c r="R6281" s="27">
        <v>1</v>
      </c>
      <c r="S6281" s="27">
        <v>1</v>
      </c>
      <c r="T6281" s="33">
        <v>0.99562684078172081</v>
      </c>
      <c r="U6281" s="27">
        <v>243351137.59999999</v>
      </c>
      <c r="V6281" s="27">
        <v>0</v>
      </c>
      <c r="W6281" s="27">
        <v>441963000</v>
      </c>
      <c r="X6281" s="27">
        <v>1556000000</v>
      </c>
      <c r="Y6281" s="27"/>
      <c r="Z6281" s="27">
        <v>1</v>
      </c>
    </row>
    <row r="6282" spans="1:26">
      <c r="A6282" s="27">
        <v>2013</v>
      </c>
      <c r="B6282" t="s">
        <v>84</v>
      </c>
      <c r="C6282" s="27"/>
      <c r="D6282" s="27"/>
      <c r="E6282" s="27"/>
      <c r="F6282" s="27">
        <v>0</v>
      </c>
      <c r="G6282" s="27">
        <v>0</v>
      </c>
      <c r="H6282" s="27">
        <v>0</v>
      </c>
      <c r="I6282" s="27">
        <v>1</v>
      </c>
      <c r="J6282" s="27">
        <v>0</v>
      </c>
      <c r="K6282" s="27">
        <v>2</v>
      </c>
      <c r="L6282" s="27">
        <v>1</v>
      </c>
      <c r="M6282" s="27">
        <v>0</v>
      </c>
      <c r="N6282" s="27">
        <v>0</v>
      </c>
      <c r="O6282" s="27">
        <v>0</v>
      </c>
      <c r="P6282" s="27">
        <v>6483000000</v>
      </c>
      <c r="Q6282" s="27">
        <v>6481000000</v>
      </c>
      <c r="R6282" s="27">
        <v>1</v>
      </c>
      <c r="S6282" s="27">
        <v>1</v>
      </c>
      <c r="T6282" s="33">
        <v>0.99710818219516861</v>
      </c>
      <c r="U6282" s="27">
        <v>243338315.19999999</v>
      </c>
      <c r="V6282" s="27">
        <v>0</v>
      </c>
      <c r="W6282" s="27">
        <v>442574000</v>
      </c>
      <c r="X6282" s="27">
        <v>1563000000</v>
      </c>
      <c r="Y6282" s="27"/>
      <c r="Z6282" s="27">
        <v>1</v>
      </c>
    </row>
    <row r="6283" spans="1:26">
      <c r="A6283" s="27">
        <v>2014</v>
      </c>
      <c r="B6283" t="s">
        <v>84</v>
      </c>
      <c r="C6283" s="27"/>
      <c r="D6283" s="27"/>
      <c r="E6283" s="27"/>
      <c r="F6283" s="27">
        <v>40000</v>
      </c>
      <c r="G6283" s="27">
        <v>0</v>
      </c>
      <c r="H6283" s="27">
        <v>0</v>
      </c>
      <c r="I6283" s="27">
        <v>1</v>
      </c>
      <c r="J6283" s="27">
        <v>0</v>
      </c>
      <c r="K6283" s="27">
        <v>2</v>
      </c>
      <c r="L6283" s="27">
        <v>1</v>
      </c>
      <c r="M6283" s="27">
        <v>0</v>
      </c>
      <c r="N6283" s="27">
        <v>0</v>
      </c>
      <c r="O6283" s="27">
        <v>0</v>
      </c>
      <c r="P6283" s="27">
        <v>6564000000</v>
      </c>
      <c r="Q6283" s="27">
        <v>6562001351.4787979</v>
      </c>
      <c r="R6283" s="27">
        <v>1</v>
      </c>
      <c r="S6283" s="27">
        <v>1</v>
      </c>
      <c r="T6283" s="33">
        <v>0.96696016921402161</v>
      </c>
      <c r="U6283" s="27">
        <v>228929365.69999999</v>
      </c>
      <c r="V6283" s="27">
        <v>0</v>
      </c>
      <c r="W6283" s="27">
        <v>424451000</v>
      </c>
      <c r="X6283" s="27">
        <v>1551000000</v>
      </c>
      <c r="Y6283" s="27"/>
      <c r="Z6283" s="27">
        <v>1</v>
      </c>
    </row>
    <row r="6284" spans="1:26">
      <c r="A6284" s="27">
        <v>2015</v>
      </c>
      <c r="B6284" t="s">
        <v>84</v>
      </c>
      <c r="C6284" s="27"/>
      <c r="D6284" s="27"/>
      <c r="E6284" s="27"/>
      <c r="F6284" s="27">
        <v>0</v>
      </c>
      <c r="G6284" s="27">
        <v>0</v>
      </c>
      <c r="H6284" s="27">
        <v>0</v>
      </c>
      <c r="I6284" s="27">
        <v>1</v>
      </c>
      <c r="J6284" s="27">
        <v>0</v>
      </c>
      <c r="K6284" s="27">
        <v>2</v>
      </c>
      <c r="L6284" s="27">
        <v>1</v>
      </c>
      <c r="M6284" s="27">
        <v>0</v>
      </c>
      <c r="N6284" s="27">
        <v>0</v>
      </c>
      <c r="O6284" s="27">
        <v>0</v>
      </c>
      <c r="P6284" s="27">
        <v>6659000000</v>
      </c>
      <c r="Q6284" s="27">
        <v>6659000748.0593596</v>
      </c>
      <c r="R6284" s="27">
        <v>1</v>
      </c>
      <c r="S6284" s="27">
        <v>1</v>
      </c>
      <c r="T6284" s="33">
        <v>0.821813335342235</v>
      </c>
      <c r="U6284" s="27">
        <v>218961968.80000001</v>
      </c>
      <c r="V6284" s="27">
        <v>0</v>
      </c>
      <c r="W6284" s="27">
        <v>411912000</v>
      </c>
      <c r="X6284" s="27">
        <v>1450000000</v>
      </c>
      <c r="Y6284" s="27"/>
      <c r="Z6284" s="27">
        <v>1</v>
      </c>
    </row>
    <row r="6285" spans="1:26">
      <c r="A6285" s="27">
        <v>2016</v>
      </c>
      <c r="B6285" t="s">
        <v>84</v>
      </c>
      <c r="C6285" s="27"/>
      <c r="D6285" s="27"/>
      <c r="E6285" s="27"/>
      <c r="F6285" s="27">
        <v>0</v>
      </c>
      <c r="G6285" s="27">
        <v>0</v>
      </c>
      <c r="H6285" s="27">
        <v>0</v>
      </c>
      <c r="I6285" s="27">
        <v>1</v>
      </c>
      <c r="J6285" s="27">
        <v>0</v>
      </c>
      <c r="K6285" s="27">
        <v>2</v>
      </c>
      <c r="L6285" s="27">
        <v>1</v>
      </c>
      <c r="M6285" s="27">
        <v>0</v>
      </c>
      <c r="N6285" s="27">
        <v>0</v>
      </c>
      <c r="O6285" s="27">
        <v>0</v>
      </c>
      <c r="P6285" s="27">
        <v>6767000000</v>
      </c>
      <c r="Q6285" s="27">
        <v>6761998533.9386053</v>
      </c>
      <c r="R6285" s="27">
        <v>1</v>
      </c>
      <c r="S6285" s="27">
        <v>1</v>
      </c>
      <c r="T6285" s="33">
        <v>0.86004996979414983</v>
      </c>
      <c r="U6285" s="27">
        <v>212420272</v>
      </c>
      <c r="V6285" s="27">
        <v>0</v>
      </c>
      <c r="W6285" s="27">
        <v>403684000</v>
      </c>
      <c r="X6285" s="27">
        <v>1456000000</v>
      </c>
      <c r="Y6285" s="27"/>
      <c r="Z6285" s="27">
        <v>1</v>
      </c>
    </row>
    <row r="6286" spans="1:26">
      <c r="A6286" s="27">
        <v>2017</v>
      </c>
      <c r="B6286" t="s">
        <v>84</v>
      </c>
      <c r="C6286" s="27"/>
      <c r="D6286" s="27"/>
      <c r="E6286" s="27"/>
      <c r="F6286" s="27">
        <v>0</v>
      </c>
      <c r="G6286" s="27">
        <v>0</v>
      </c>
      <c r="H6286" s="27">
        <v>0</v>
      </c>
      <c r="I6286" s="27">
        <v>1</v>
      </c>
      <c r="J6286" s="27">
        <v>0</v>
      </c>
      <c r="K6286" s="27">
        <v>2</v>
      </c>
      <c r="L6286" s="27">
        <v>1</v>
      </c>
      <c r="M6286" s="27">
        <v>0</v>
      </c>
      <c r="N6286" s="27">
        <v>0</v>
      </c>
      <c r="O6286" s="27">
        <v>0</v>
      </c>
      <c r="P6286" s="27">
        <v>7052000000</v>
      </c>
      <c r="Q6286" s="27">
        <v>7052000000</v>
      </c>
      <c r="R6286" s="27">
        <v>1</v>
      </c>
      <c r="S6286" s="27">
        <v>1</v>
      </c>
      <c r="T6286" s="33">
        <v>0.90809244833766045</v>
      </c>
      <c r="U6286" s="27">
        <v>225030298.40000001</v>
      </c>
      <c r="V6286" s="27">
        <v>0</v>
      </c>
      <c r="W6286" s="27">
        <v>419542000</v>
      </c>
      <c r="X6286" s="27">
        <v>1500000000</v>
      </c>
      <c r="Y6286" s="27"/>
      <c r="Z6286" s="27">
        <v>1</v>
      </c>
    </row>
    <row r="6287" spans="1:26">
      <c r="A6287" s="27">
        <v>1950</v>
      </c>
      <c r="B6287" t="s">
        <v>15</v>
      </c>
      <c r="C6287" s="27"/>
      <c r="D6287" s="27"/>
      <c r="E6287" s="27"/>
      <c r="F6287" s="27">
        <v>0</v>
      </c>
      <c r="G6287" s="27">
        <v>0</v>
      </c>
      <c r="H6287" s="27">
        <v>1</v>
      </c>
      <c r="I6287" s="27">
        <v>0</v>
      </c>
      <c r="J6287" s="27">
        <v>0</v>
      </c>
      <c r="K6287" s="27">
        <v>4</v>
      </c>
      <c r="L6287" s="27">
        <v>1</v>
      </c>
      <c r="M6287" s="27">
        <v>0</v>
      </c>
      <c r="N6287" s="27">
        <v>0</v>
      </c>
      <c r="O6287" s="27">
        <v>0</v>
      </c>
      <c r="P6287" s="27"/>
      <c r="Q6287" s="27"/>
      <c r="R6287" s="27">
        <v>0</v>
      </c>
      <c r="S6287" s="27">
        <v>0</v>
      </c>
      <c r="T6287" s="33">
        <v>1.287837882863923</v>
      </c>
      <c r="U6287" s="27"/>
      <c r="V6287" s="27"/>
      <c r="W6287" s="27"/>
      <c r="X6287" s="27"/>
      <c r="Y6287" s="27"/>
      <c r="Z6287" s="27">
        <v>1</v>
      </c>
    </row>
    <row r="6288" spans="1:26">
      <c r="A6288" s="27">
        <v>1951</v>
      </c>
      <c r="B6288" t="s">
        <v>15</v>
      </c>
      <c r="C6288" s="27"/>
      <c r="D6288" s="27"/>
      <c r="E6288" s="27"/>
      <c r="F6288" s="27">
        <v>0</v>
      </c>
      <c r="G6288" s="27">
        <v>0</v>
      </c>
      <c r="H6288" s="27">
        <v>1</v>
      </c>
      <c r="I6288" s="27">
        <v>0</v>
      </c>
      <c r="J6288" s="27">
        <v>0</v>
      </c>
      <c r="K6288" s="27">
        <v>4</v>
      </c>
      <c r="L6288" s="27">
        <v>1</v>
      </c>
      <c r="M6288" s="27">
        <v>0</v>
      </c>
      <c r="N6288" s="27">
        <v>0</v>
      </c>
      <c r="O6288" s="27">
        <v>0</v>
      </c>
      <c r="P6288" s="27"/>
      <c r="Q6288" s="27"/>
      <c r="R6288" s="27">
        <v>0</v>
      </c>
      <c r="S6288" s="27">
        <v>0</v>
      </c>
      <c r="T6288" s="33">
        <v>1.3439935487765553</v>
      </c>
      <c r="U6288" s="27"/>
      <c r="V6288" s="27"/>
      <c r="W6288" s="27"/>
      <c r="X6288" s="27"/>
      <c r="Y6288" s="27"/>
      <c r="Z6288" s="27">
        <v>1</v>
      </c>
    </row>
    <row r="6289" spans="1:26">
      <c r="A6289" s="27">
        <v>1952</v>
      </c>
      <c r="B6289" t="s">
        <v>15</v>
      </c>
      <c r="C6289" s="27"/>
      <c r="D6289" s="27"/>
      <c r="E6289" s="27"/>
      <c r="F6289" s="27">
        <v>0</v>
      </c>
      <c r="G6289" s="27">
        <v>0</v>
      </c>
      <c r="H6289" s="27">
        <v>1</v>
      </c>
      <c r="I6289" s="27">
        <v>0</v>
      </c>
      <c r="J6289" s="27">
        <v>0</v>
      </c>
      <c r="K6289" s="27">
        <v>4</v>
      </c>
      <c r="L6289" s="27">
        <v>1</v>
      </c>
      <c r="M6289" s="27">
        <v>0</v>
      </c>
      <c r="N6289" s="27">
        <v>0</v>
      </c>
      <c r="O6289" s="27">
        <v>0</v>
      </c>
      <c r="P6289" s="27"/>
      <c r="Q6289" s="27"/>
      <c r="R6289" s="27">
        <v>0</v>
      </c>
      <c r="S6289" s="27">
        <v>0</v>
      </c>
      <c r="T6289" s="33">
        <v>1.1861288455441423</v>
      </c>
      <c r="U6289" s="27"/>
      <c r="V6289" s="27"/>
      <c r="W6289" s="27"/>
      <c r="X6289" s="27"/>
      <c r="Y6289" s="27"/>
      <c r="Z6289" s="27">
        <v>1</v>
      </c>
    </row>
    <row r="6290" spans="1:26">
      <c r="A6290" s="27">
        <v>1953</v>
      </c>
      <c r="B6290" t="s">
        <v>15</v>
      </c>
      <c r="C6290" s="27"/>
      <c r="D6290" s="27"/>
      <c r="E6290" s="27"/>
      <c r="F6290" s="27">
        <v>0</v>
      </c>
      <c r="G6290" s="27">
        <v>0</v>
      </c>
      <c r="H6290" s="27">
        <v>1</v>
      </c>
      <c r="I6290" s="27">
        <v>0</v>
      </c>
      <c r="J6290" s="27">
        <v>0</v>
      </c>
      <c r="K6290" s="27">
        <v>4</v>
      </c>
      <c r="L6290" s="27">
        <v>1</v>
      </c>
      <c r="M6290" s="27">
        <v>0</v>
      </c>
      <c r="N6290" s="27">
        <v>0</v>
      </c>
      <c r="O6290" s="27">
        <v>0</v>
      </c>
      <c r="P6290" s="27"/>
      <c r="Q6290" s="27"/>
      <c r="R6290" s="27">
        <v>0</v>
      </c>
      <c r="S6290" s="27">
        <v>0</v>
      </c>
      <c r="T6290" s="33">
        <v>1.1355764645766917</v>
      </c>
      <c r="U6290" s="27"/>
      <c r="V6290" s="27"/>
      <c r="W6290" s="27"/>
      <c r="X6290" s="27"/>
      <c r="Y6290" s="27"/>
      <c r="Z6290" s="27">
        <v>1</v>
      </c>
    </row>
    <row r="6291" spans="1:26">
      <c r="A6291" s="27">
        <v>1954</v>
      </c>
      <c r="B6291" t="s">
        <v>15</v>
      </c>
      <c r="C6291" s="27"/>
      <c r="D6291" s="27"/>
      <c r="E6291" s="27"/>
      <c r="F6291" s="27">
        <v>0</v>
      </c>
      <c r="G6291" s="27">
        <v>0</v>
      </c>
      <c r="H6291" s="27">
        <v>1</v>
      </c>
      <c r="I6291" s="27">
        <v>0</v>
      </c>
      <c r="J6291" s="27">
        <v>0</v>
      </c>
      <c r="K6291" s="27">
        <v>4</v>
      </c>
      <c r="L6291" s="27">
        <v>1</v>
      </c>
      <c r="M6291" s="27">
        <v>0</v>
      </c>
      <c r="N6291" s="27">
        <v>0</v>
      </c>
      <c r="O6291" s="27">
        <v>0</v>
      </c>
      <c r="P6291" s="27"/>
      <c r="Q6291" s="27"/>
      <c r="R6291" s="27">
        <v>0</v>
      </c>
      <c r="S6291" s="27">
        <v>0</v>
      </c>
      <c r="T6291" s="33">
        <v>1.2456557755316726</v>
      </c>
      <c r="U6291" s="27"/>
      <c r="V6291" s="27"/>
      <c r="W6291" s="27"/>
      <c r="X6291" s="27"/>
      <c r="Y6291" s="27"/>
      <c r="Z6291" s="27">
        <v>1</v>
      </c>
    </row>
    <row r="6292" spans="1:26">
      <c r="A6292" s="27">
        <v>1955</v>
      </c>
      <c r="B6292" t="s">
        <v>15</v>
      </c>
      <c r="C6292" s="27"/>
      <c r="D6292" s="27"/>
      <c r="E6292" s="27"/>
      <c r="F6292" s="27">
        <v>0</v>
      </c>
      <c r="G6292" s="27">
        <v>0</v>
      </c>
      <c r="H6292" s="27">
        <v>1</v>
      </c>
      <c r="I6292" s="27">
        <v>0</v>
      </c>
      <c r="J6292" s="27">
        <v>0</v>
      </c>
      <c r="K6292" s="27">
        <v>4</v>
      </c>
      <c r="L6292" s="27">
        <v>1</v>
      </c>
      <c r="M6292" s="27">
        <v>0</v>
      </c>
      <c r="N6292" s="27">
        <v>0</v>
      </c>
      <c r="O6292" s="27">
        <v>0</v>
      </c>
      <c r="P6292" s="27"/>
      <c r="Q6292" s="27"/>
      <c r="R6292" s="27">
        <v>0</v>
      </c>
      <c r="S6292" s="27">
        <v>0</v>
      </c>
      <c r="T6292" s="33">
        <v>1.2093425125419712</v>
      </c>
      <c r="U6292" s="27"/>
      <c r="V6292" s="27"/>
      <c r="W6292" s="27"/>
      <c r="X6292" s="27"/>
      <c r="Y6292" s="27"/>
      <c r="Z6292" s="27">
        <v>1</v>
      </c>
    </row>
    <row r="6293" spans="1:26">
      <c r="A6293" s="27">
        <v>1956</v>
      </c>
      <c r="B6293" t="s">
        <v>15</v>
      </c>
      <c r="C6293" s="27"/>
      <c r="D6293" s="27"/>
      <c r="E6293" s="27"/>
      <c r="F6293" s="27">
        <v>0</v>
      </c>
      <c r="G6293" s="27">
        <v>0</v>
      </c>
      <c r="H6293" s="27">
        <v>1</v>
      </c>
      <c r="I6293" s="27">
        <v>0</v>
      </c>
      <c r="J6293" s="27">
        <v>0</v>
      </c>
      <c r="K6293" s="27">
        <v>4</v>
      </c>
      <c r="L6293" s="27">
        <v>1</v>
      </c>
      <c r="M6293" s="27">
        <v>0</v>
      </c>
      <c r="N6293" s="27">
        <v>0</v>
      </c>
      <c r="O6293" s="27">
        <v>0</v>
      </c>
      <c r="P6293" s="27"/>
      <c r="Q6293" s="27"/>
      <c r="R6293" s="27">
        <v>0</v>
      </c>
      <c r="S6293" s="27">
        <v>0</v>
      </c>
      <c r="T6293" s="33">
        <v>1.188247729709901</v>
      </c>
      <c r="U6293" s="27"/>
      <c r="V6293" s="27"/>
      <c r="W6293" s="27"/>
      <c r="X6293" s="27"/>
      <c r="Y6293" s="27"/>
      <c r="Z6293" s="27">
        <v>1</v>
      </c>
    </row>
    <row r="6294" spans="1:26">
      <c r="A6294" s="27">
        <v>1957</v>
      </c>
      <c r="B6294" t="s">
        <v>15</v>
      </c>
      <c r="C6294" s="27"/>
      <c r="D6294" s="27"/>
      <c r="E6294" s="27"/>
      <c r="F6294" s="27">
        <v>0</v>
      </c>
      <c r="G6294" s="27">
        <v>0</v>
      </c>
      <c r="H6294" s="27">
        <v>1</v>
      </c>
      <c r="I6294" s="27">
        <v>0</v>
      </c>
      <c r="J6294" s="27">
        <v>0</v>
      </c>
      <c r="K6294" s="27">
        <v>4</v>
      </c>
      <c r="L6294" s="27">
        <v>1</v>
      </c>
      <c r="M6294" s="27">
        <v>0</v>
      </c>
      <c r="N6294" s="27">
        <v>0</v>
      </c>
      <c r="O6294" s="27">
        <v>0</v>
      </c>
      <c r="P6294" s="27"/>
      <c r="Q6294" s="27"/>
      <c r="R6294" s="27">
        <v>0</v>
      </c>
      <c r="S6294" s="27">
        <v>0</v>
      </c>
      <c r="T6294" s="33">
        <v>1.1056830722153153</v>
      </c>
      <c r="U6294" s="27"/>
      <c r="V6294" s="27"/>
      <c r="W6294" s="27"/>
      <c r="X6294" s="27"/>
      <c r="Y6294" s="27"/>
      <c r="Z6294" s="27">
        <v>1</v>
      </c>
    </row>
    <row r="6295" spans="1:26">
      <c r="A6295" s="27">
        <v>1958</v>
      </c>
      <c r="B6295" t="s">
        <v>15</v>
      </c>
      <c r="C6295" s="27"/>
      <c r="D6295" s="27"/>
      <c r="E6295" s="27"/>
      <c r="F6295" s="27">
        <v>0</v>
      </c>
      <c r="G6295" s="27">
        <v>0</v>
      </c>
      <c r="H6295" s="27">
        <v>1</v>
      </c>
      <c r="I6295" s="27">
        <v>0</v>
      </c>
      <c r="J6295" s="27">
        <v>0</v>
      </c>
      <c r="K6295" s="27">
        <v>4</v>
      </c>
      <c r="L6295" s="27">
        <v>1</v>
      </c>
      <c r="M6295" s="27">
        <v>0</v>
      </c>
      <c r="N6295" s="27">
        <v>0</v>
      </c>
      <c r="O6295" s="27">
        <v>0</v>
      </c>
      <c r="P6295" s="27"/>
      <c r="Q6295" s="27"/>
      <c r="R6295" s="27">
        <v>0</v>
      </c>
      <c r="S6295" s="27">
        <v>0</v>
      </c>
      <c r="T6295" s="33">
        <v>1.0176220702015186</v>
      </c>
      <c r="U6295" s="27"/>
      <c r="V6295" s="27"/>
      <c r="W6295" s="27"/>
      <c r="X6295" s="27"/>
      <c r="Y6295" s="27"/>
      <c r="Z6295" s="27">
        <v>1</v>
      </c>
    </row>
    <row r="6296" spans="1:26">
      <c r="A6296" s="27">
        <v>1959</v>
      </c>
      <c r="B6296" t="s">
        <v>15</v>
      </c>
      <c r="C6296" s="27"/>
      <c r="D6296" s="27"/>
      <c r="E6296" s="27"/>
      <c r="F6296" s="27">
        <v>0</v>
      </c>
      <c r="G6296" s="27">
        <v>0</v>
      </c>
      <c r="H6296" s="27">
        <v>1</v>
      </c>
      <c r="I6296" s="27">
        <v>0</v>
      </c>
      <c r="J6296" s="27">
        <v>0</v>
      </c>
      <c r="K6296" s="27">
        <v>4</v>
      </c>
      <c r="L6296" s="27">
        <v>1</v>
      </c>
      <c r="M6296" s="27">
        <v>0</v>
      </c>
      <c r="N6296" s="27">
        <v>0</v>
      </c>
      <c r="O6296" s="27">
        <v>0</v>
      </c>
      <c r="P6296" s="27"/>
      <c r="Q6296" s="27"/>
      <c r="R6296" s="27">
        <v>0</v>
      </c>
      <c r="S6296" s="27">
        <v>1</v>
      </c>
      <c r="T6296" s="33">
        <v>1.0157995537348996</v>
      </c>
      <c r="U6296" s="27"/>
      <c r="V6296" s="27"/>
      <c r="W6296" s="27"/>
      <c r="X6296" s="27"/>
      <c r="Y6296" s="27"/>
      <c r="Z6296" s="27">
        <v>1</v>
      </c>
    </row>
    <row r="6297" spans="1:26">
      <c r="A6297" s="27">
        <v>1960</v>
      </c>
      <c r="B6297" t="s">
        <v>15</v>
      </c>
      <c r="C6297" s="27"/>
      <c r="D6297" s="27"/>
      <c r="E6297" s="27"/>
      <c r="F6297" s="27">
        <v>0</v>
      </c>
      <c r="G6297" s="27">
        <v>0</v>
      </c>
      <c r="H6297" s="27">
        <v>1</v>
      </c>
      <c r="I6297" s="27">
        <v>0</v>
      </c>
      <c r="J6297" s="27">
        <v>0</v>
      </c>
      <c r="K6297" s="27">
        <v>4</v>
      </c>
      <c r="L6297" s="27">
        <v>1</v>
      </c>
      <c r="M6297" s="27">
        <v>0</v>
      </c>
      <c r="N6297" s="27">
        <v>0</v>
      </c>
      <c r="O6297" s="27">
        <v>0</v>
      </c>
      <c r="P6297" s="27"/>
      <c r="Q6297" s="27">
        <v>7575248495.0300989</v>
      </c>
      <c r="R6297" s="27">
        <v>0</v>
      </c>
      <c r="S6297" s="27">
        <v>1</v>
      </c>
      <c r="T6297" s="33">
        <v>0.99364431383616725</v>
      </c>
      <c r="U6297" s="27"/>
      <c r="V6297" s="27"/>
      <c r="W6297" s="27"/>
      <c r="X6297" s="27"/>
      <c r="Y6297" s="27"/>
      <c r="Z6297" s="27">
        <v>1</v>
      </c>
    </row>
    <row r="6298" spans="1:26">
      <c r="A6298" s="27">
        <v>1961</v>
      </c>
      <c r="B6298" t="s">
        <v>15</v>
      </c>
      <c r="C6298" s="27"/>
      <c r="D6298" s="27"/>
      <c r="E6298" s="27"/>
      <c r="F6298" s="27">
        <v>0</v>
      </c>
      <c r="G6298" s="27">
        <v>0</v>
      </c>
      <c r="H6298" s="27">
        <v>1</v>
      </c>
      <c r="I6298" s="27">
        <v>0</v>
      </c>
      <c r="J6298" s="27">
        <v>0</v>
      </c>
      <c r="K6298" s="27">
        <v>4</v>
      </c>
      <c r="L6298" s="27">
        <v>1</v>
      </c>
      <c r="M6298" s="27">
        <v>0</v>
      </c>
      <c r="N6298" s="27">
        <v>0</v>
      </c>
      <c r="O6298" s="27">
        <v>0</v>
      </c>
      <c r="P6298" s="27"/>
      <c r="Q6298" s="27">
        <v>7972840543.1891356</v>
      </c>
      <c r="R6298" s="27">
        <v>0</v>
      </c>
      <c r="S6298" s="27">
        <v>1</v>
      </c>
      <c r="T6298" s="33">
        <v>0.97346733996739376</v>
      </c>
      <c r="U6298" s="27"/>
      <c r="V6298" s="27"/>
      <c r="W6298" s="27"/>
      <c r="X6298" s="27"/>
      <c r="Y6298" s="27"/>
      <c r="Z6298" s="27">
        <v>1</v>
      </c>
    </row>
    <row r="6299" spans="1:26">
      <c r="A6299" s="27">
        <v>1962</v>
      </c>
      <c r="B6299" t="s">
        <v>15</v>
      </c>
      <c r="C6299" s="27"/>
      <c r="D6299" s="27"/>
      <c r="E6299" s="27"/>
      <c r="F6299" s="27">
        <v>0</v>
      </c>
      <c r="G6299" s="27">
        <v>0</v>
      </c>
      <c r="H6299" s="27">
        <v>1</v>
      </c>
      <c r="I6299" s="27">
        <v>0</v>
      </c>
      <c r="J6299" s="27">
        <v>0</v>
      </c>
      <c r="K6299" s="27">
        <v>4</v>
      </c>
      <c r="L6299" s="27">
        <v>1</v>
      </c>
      <c r="M6299" s="27">
        <v>0</v>
      </c>
      <c r="N6299" s="27">
        <v>0</v>
      </c>
      <c r="O6299" s="27">
        <v>0</v>
      </c>
      <c r="P6299" s="27"/>
      <c r="Q6299" s="27">
        <v>8497830043.3991318</v>
      </c>
      <c r="R6299" s="27">
        <v>0</v>
      </c>
      <c r="S6299" s="27">
        <v>1</v>
      </c>
      <c r="T6299" s="33">
        <v>0.97699079984331827</v>
      </c>
      <c r="U6299" s="27"/>
      <c r="V6299" s="27"/>
      <c r="W6299" s="27"/>
      <c r="X6299" s="27"/>
      <c r="Y6299" s="27"/>
      <c r="Z6299" s="27">
        <v>1</v>
      </c>
    </row>
    <row r="6300" spans="1:26">
      <c r="A6300" s="27">
        <v>1963</v>
      </c>
      <c r="B6300" t="s">
        <v>15</v>
      </c>
      <c r="C6300" s="27"/>
      <c r="D6300" s="27"/>
      <c r="E6300" s="27"/>
      <c r="F6300" s="27">
        <v>0</v>
      </c>
      <c r="G6300" s="27">
        <v>0</v>
      </c>
      <c r="H6300" s="27">
        <v>1</v>
      </c>
      <c r="I6300" s="27">
        <v>0</v>
      </c>
      <c r="J6300" s="27">
        <v>0</v>
      </c>
      <c r="K6300" s="27">
        <v>4</v>
      </c>
      <c r="L6300" s="27">
        <v>1</v>
      </c>
      <c r="M6300" s="27">
        <v>0</v>
      </c>
      <c r="N6300" s="27">
        <v>0</v>
      </c>
      <c r="O6300" s="27">
        <v>0</v>
      </c>
      <c r="P6300" s="27"/>
      <c r="Q6300" s="27">
        <v>9423211535.7692833</v>
      </c>
      <c r="R6300" s="27">
        <v>0</v>
      </c>
      <c r="S6300" s="27">
        <v>1</v>
      </c>
      <c r="T6300" s="33">
        <v>0.98866747285419376</v>
      </c>
      <c r="U6300" s="27"/>
      <c r="V6300" s="27"/>
      <c r="W6300" s="27"/>
      <c r="X6300" s="27"/>
      <c r="Y6300" s="27"/>
      <c r="Z6300" s="27">
        <v>1</v>
      </c>
    </row>
    <row r="6301" spans="1:26">
      <c r="A6301" s="27">
        <v>1964</v>
      </c>
      <c r="B6301" t="s">
        <v>15</v>
      </c>
      <c r="C6301" s="27"/>
      <c r="D6301" s="27"/>
      <c r="E6301" s="27"/>
      <c r="F6301" s="27">
        <v>0</v>
      </c>
      <c r="G6301" s="27">
        <v>0</v>
      </c>
      <c r="H6301" s="27">
        <v>1</v>
      </c>
      <c r="I6301" s="27">
        <v>0</v>
      </c>
      <c r="J6301" s="27">
        <v>0</v>
      </c>
      <c r="K6301" s="27">
        <v>4</v>
      </c>
      <c r="L6301" s="27">
        <v>1</v>
      </c>
      <c r="M6301" s="27">
        <v>0</v>
      </c>
      <c r="N6301" s="27">
        <v>0</v>
      </c>
      <c r="O6301" s="27">
        <v>0</v>
      </c>
      <c r="P6301" s="27"/>
      <c r="Q6301" s="27">
        <v>10373792524.149517</v>
      </c>
      <c r="R6301" s="27">
        <v>0</v>
      </c>
      <c r="S6301" s="27">
        <v>1</v>
      </c>
      <c r="T6301" s="33">
        <v>1.0337554660061781</v>
      </c>
      <c r="U6301" s="27"/>
      <c r="V6301" s="27"/>
      <c r="W6301" s="27"/>
      <c r="X6301" s="27"/>
      <c r="Y6301" s="27"/>
      <c r="Z6301" s="27">
        <v>1</v>
      </c>
    </row>
    <row r="6302" spans="1:26">
      <c r="A6302" s="27">
        <v>1965</v>
      </c>
      <c r="B6302" t="s">
        <v>15</v>
      </c>
      <c r="C6302" s="27"/>
      <c r="D6302" s="27"/>
      <c r="E6302" s="27"/>
      <c r="F6302" s="27">
        <v>0</v>
      </c>
      <c r="G6302" s="27">
        <v>0</v>
      </c>
      <c r="H6302" s="27">
        <v>1</v>
      </c>
      <c r="I6302" s="27">
        <v>0</v>
      </c>
      <c r="J6302" s="27">
        <v>0</v>
      </c>
      <c r="K6302" s="27">
        <v>4</v>
      </c>
      <c r="L6302" s="27">
        <v>1</v>
      </c>
      <c r="M6302" s="27">
        <v>0</v>
      </c>
      <c r="N6302" s="27">
        <v>0</v>
      </c>
      <c r="O6302" s="27">
        <v>0</v>
      </c>
      <c r="P6302" s="27"/>
      <c r="Q6302" s="27">
        <v>11334173316.533669</v>
      </c>
      <c r="R6302" s="27">
        <v>0</v>
      </c>
      <c r="S6302" s="27">
        <v>0</v>
      </c>
      <c r="T6302" s="33">
        <v>1.0227515959565798</v>
      </c>
      <c r="U6302" s="27"/>
      <c r="V6302" s="27"/>
      <c r="W6302" s="27"/>
      <c r="X6302" s="27"/>
      <c r="Y6302" s="27"/>
      <c r="Z6302" s="27">
        <v>1</v>
      </c>
    </row>
    <row r="6303" spans="1:26">
      <c r="A6303" s="27">
        <v>1966</v>
      </c>
      <c r="B6303" t="s">
        <v>15</v>
      </c>
      <c r="C6303" s="27"/>
      <c r="D6303" s="27"/>
      <c r="E6303" s="27"/>
      <c r="F6303" s="27">
        <v>0</v>
      </c>
      <c r="G6303" s="27">
        <v>0</v>
      </c>
      <c r="H6303" s="27">
        <v>1</v>
      </c>
      <c r="I6303" s="27">
        <v>0</v>
      </c>
      <c r="J6303" s="27">
        <v>0</v>
      </c>
      <c r="K6303" s="27">
        <v>4</v>
      </c>
      <c r="L6303" s="27">
        <v>1</v>
      </c>
      <c r="M6303" s="27">
        <v>0</v>
      </c>
      <c r="N6303" s="27">
        <v>0</v>
      </c>
      <c r="O6303" s="27">
        <v>0</v>
      </c>
      <c r="P6303" s="27"/>
      <c r="Q6303" s="27">
        <v>12354752904.9419</v>
      </c>
      <c r="R6303" s="27">
        <v>0</v>
      </c>
      <c r="S6303" s="27">
        <v>0</v>
      </c>
      <c r="T6303" s="33">
        <v>1.060453919000093</v>
      </c>
      <c r="U6303" s="27"/>
      <c r="V6303" s="27"/>
      <c r="W6303" s="27"/>
      <c r="X6303" s="27"/>
      <c r="Y6303" s="27"/>
      <c r="Z6303" s="27">
        <v>1</v>
      </c>
    </row>
    <row r="6304" spans="1:26">
      <c r="A6304" s="27">
        <v>1967</v>
      </c>
      <c r="B6304" t="s">
        <v>15</v>
      </c>
      <c r="C6304" s="27"/>
      <c r="D6304" s="27"/>
      <c r="E6304" s="27"/>
      <c r="F6304" s="27">
        <v>0</v>
      </c>
      <c r="G6304" s="27">
        <v>0</v>
      </c>
      <c r="H6304" s="27">
        <v>1</v>
      </c>
      <c r="I6304" s="27">
        <v>0</v>
      </c>
      <c r="J6304" s="27">
        <v>0</v>
      </c>
      <c r="K6304" s="27">
        <v>4</v>
      </c>
      <c r="L6304" s="27">
        <v>1</v>
      </c>
      <c r="M6304" s="27">
        <v>0</v>
      </c>
      <c r="N6304" s="27">
        <v>0</v>
      </c>
      <c r="O6304" s="27">
        <v>0</v>
      </c>
      <c r="P6304" s="27"/>
      <c r="Q6304" s="27">
        <v>13777124457.510849</v>
      </c>
      <c r="R6304" s="27">
        <v>0</v>
      </c>
      <c r="S6304" s="27">
        <v>0</v>
      </c>
      <c r="T6304" s="33">
        <v>1.0100991944882907</v>
      </c>
      <c r="U6304" s="27"/>
      <c r="V6304" s="27"/>
      <c r="W6304" s="27"/>
      <c r="X6304" s="27"/>
      <c r="Y6304" s="27"/>
      <c r="Z6304" s="27">
        <v>1</v>
      </c>
    </row>
    <row r="6305" spans="1:26">
      <c r="A6305" s="27">
        <v>1968</v>
      </c>
      <c r="B6305" t="s">
        <v>15</v>
      </c>
      <c r="C6305" s="27"/>
      <c r="D6305" s="27"/>
      <c r="E6305" s="27"/>
      <c r="F6305" s="27">
        <v>0</v>
      </c>
      <c r="G6305" s="27">
        <v>0</v>
      </c>
      <c r="H6305" s="27">
        <v>1</v>
      </c>
      <c r="I6305" s="27">
        <v>0</v>
      </c>
      <c r="J6305" s="27">
        <v>0</v>
      </c>
      <c r="K6305" s="27">
        <v>4</v>
      </c>
      <c r="L6305" s="27">
        <v>1</v>
      </c>
      <c r="M6305" s="27">
        <v>0</v>
      </c>
      <c r="N6305" s="27">
        <v>0</v>
      </c>
      <c r="O6305" s="27">
        <v>0</v>
      </c>
      <c r="P6305" s="27"/>
      <c r="Q6305" s="27">
        <v>14894302113.95772</v>
      </c>
      <c r="R6305" s="27">
        <v>0</v>
      </c>
      <c r="S6305" s="27">
        <v>0</v>
      </c>
      <c r="T6305" s="33">
        <v>0.99765870157012104</v>
      </c>
      <c r="U6305" s="27"/>
      <c r="V6305" s="27"/>
      <c r="W6305" s="27"/>
      <c r="X6305" s="27"/>
      <c r="Y6305" s="27"/>
      <c r="Z6305" s="27">
        <v>1</v>
      </c>
    </row>
    <row r="6306" spans="1:26">
      <c r="A6306" s="27">
        <v>1969</v>
      </c>
      <c r="B6306" t="s">
        <v>15</v>
      </c>
      <c r="C6306" s="27"/>
      <c r="D6306" s="27"/>
      <c r="E6306" s="27"/>
      <c r="F6306" s="27">
        <v>0</v>
      </c>
      <c r="G6306" s="27">
        <v>0</v>
      </c>
      <c r="H6306" s="27">
        <v>1</v>
      </c>
      <c r="I6306" s="27">
        <v>0</v>
      </c>
      <c r="J6306" s="27">
        <v>0</v>
      </c>
      <c r="K6306" s="27">
        <v>4</v>
      </c>
      <c r="L6306" s="27">
        <v>1</v>
      </c>
      <c r="M6306" s="27">
        <v>0</v>
      </c>
      <c r="N6306" s="27">
        <v>0</v>
      </c>
      <c r="O6306" s="27">
        <v>0</v>
      </c>
      <c r="P6306" s="27"/>
      <c r="Q6306" s="27">
        <v>16780064398.712025</v>
      </c>
      <c r="R6306" s="27">
        <v>0</v>
      </c>
      <c r="S6306" s="27">
        <v>0</v>
      </c>
      <c r="T6306" s="33">
        <v>1.0058077459461789</v>
      </c>
      <c r="U6306" s="27"/>
      <c r="V6306" s="27"/>
      <c r="W6306" s="27"/>
      <c r="X6306" s="27"/>
      <c r="Y6306" s="27"/>
      <c r="Z6306" s="27">
        <v>1</v>
      </c>
    </row>
    <row r="6307" spans="1:26">
      <c r="A6307" s="27">
        <v>1970</v>
      </c>
      <c r="B6307" t="s">
        <v>15</v>
      </c>
      <c r="C6307" s="27"/>
      <c r="D6307" s="27"/>
      <c r="E6307" s="27"/>
      <c r="F6307" s="27">
        <v>0</v>
      </c>
      <c r="G6307" s="27">
        <v>0</v>
      </c>
      <c r="H6307" s="27">
        <v>1</v>
      </c>
      <c r="I6307" s="27">
        <v>0</v>
      </c>
      <c r="J6307" s="27">
        <v>0</v>
      </c>
      <c r="K6307" s="27">
        <v>4</v>
      </c>
      <c r="L6307" s="27">
        <v>1</v>
      </c>
      <c r="M6307" s="27">
        <v>0</v>
      </c>
      <c r="N6307" s="27">
        <v>0</v>
      </c>
      <c r="O6307" s="27">
        <v>0</v>
      </c>
      <c r="P6307" s="27"/>
      <c r="Q6307" s="27">
        <v>18418031639.36721</v>
      </c>
      <c r="R6307" s="27">
        <v>0</v>
      </c>
      <c r="S6307" s="27">
        <v>0</v>
      </c>
      <c r="T6307" s="33">
        <v>1</v>
      </c>
      <c r="U6307" s="27">
        <v>0</v>
      </c>
      <c r="V6307" s="27">
        <v>0</v>
      </c>
      <c r="W6307" s="27">
        <v>0</v>
      </c>
      <c r="X6307" s="27"/>
      <c r="Y6307" s="27">
        <v>60000000</v>
      </c>
      <c r="Z6307" s="27">
        <v>1</v>
      </c>
    </row>
    <row r="6308" spans="1:26">
      <c r="A6308" s="27">
        <v>1971</v>
      </c>
      <c r="B6308" t="s">
        <v>15</v>
      </c>
      <c r="C6308" s="27"/>
      <c r="D6308" s="27"/>
      <c r="E6308" s="27"/>
      <c r="F6308" s="27">
        <v>0</v>
      </c>
      <c r="G6308" s="27">
        <v>0</v>
      </c>
      <c r="H6308" s="27">
        <v>1</v>
      </c>
      <c r="I6308" s="27">
        <v>0</v>
      </c>
      <c r="J6308" s="27">
        <v>0</v>
      </c>
      <c r="K6308" s="27">
        <v>4</v>
      </c>
      <c r="L6308" s="27">
        <v>1</v>
      </c>
      <c r="M6308" s="27">
        <v>0</v>
      </c>
      <c r="N6308" s="27">
        <v>0</v>
      </c>
      <c r="O6308" s="27">
        <v>0</v>
      </c>
      <c r="P6308" s="27"/>
      <c r="Q6308" s="27">
        <v>20334172259.507832</v>
      </c>
      <c r="R6308" s="27">
        <v>0</v>
      </c>
      <c r="S6308" s="27">
        <v>0</v>
      </c>
      <c r="T6308" s="33">
        <v>0.92761372871024128</v>
      </c>
      <c r="U6308" s="27">
        <v>0</v>
      </c>
      <c r="V6308" s="27">
        <v>0</v>
      </c>
      <c r="W6308" s="27">
        <v>0</v>
      </c>
      <c r="X6308" s="27"/>
      <c r="Y6308" s="27">
        <v>226100000</v>
      </c>
      <c r="Z6308" s="27">
        <v>1</v>
      </c>
    </row>
    <row r="6309" spans="1:26">
      <c r="A6309" s="27">
        <v>1972</v>
      </c>
      <c r="B6309" t="s">
        <v>15</v>
      </c>
      <c r="C6309" s="27"/>
      <c r="D6309" s="27"/>
      <c r="E6309" s="27"/>
      <c r="F6309" s="27">
        <v>0</v>
      </c>
      <c r="G6309" s="27">
        <v>0</v>
      </c>
      <c r="H6309" s="27">
        <v>1</v>
      </c>
      <c r="I6309" s="27">
        <v>0</v>
      </c>
      <c r="J6309" s="27">
        <v>0</v>
      </c>
      <c r="K6309" s="27">
        <v>4</v>
      </c>
      <c r="L6309" s="27">
        <v>1</v>
      </c>
      <c r="M6309" s="27">
        <v>0</v>
      </c>
      <c r="N6309" s="27">
        <v>0</v>
      </c>
      <c r="O6309" s="27">
        <v>0</v>
      </c>
      <c r="P6309" s="27"/>
      <c r="Q6309" s="27">
        <v>21358137114.609077</v>
      </c>
      <c r="R6309" s="27">
        <v>0</v>
      </c>
      <c r="S6309" s="27">
        <v>0</v>
      </c>
      <c r="T6309" s="33">
        <v>0.92122545142259926</v>
      </c>
      <c r="U6309" s="27">
        <v>0</v>
      </c>
      <c r="V6309" s="27">
        <v>0</v>
      </c>
      <c r="W6309" s="27">
        <v>0</v>
      </c>
      <c r="X6309" s="27"/>
      <c r="Y6309" s="27">
        <v>171500000</v>
      </c>
      <c r="Z6309" s="27">
        <v>1</v>
      </c>
    </row>
    <row r="6310" spans="1:26">
      <c r="A6310" s="27">
        <v>1973</v>
      </c>
      <c r="B6310" t="s">
        <v>15</v>
      </c>
      <c r="C6310" s="27"/>
      <c r="D6310" s="27"/>
      <c r="E6310" s="27"/>
      <c r="F6310" s="27">
        <v>0</v>
      </c>
      <c r="G6310" s="27">
        <v>0</v>
      </c>
      <c r="H6310" s="27">
        <v>1</v>
      </c>
      <c r="I6310" s="27">
        <v>0</v>
      </c>
      <c r="J6310" s="27">
        <v>0</v>
      </c>
      <c r="K6310" s="27">
        <v>4</v>
      </c>
      <c r="L6310" s="27">
        <v>1</v>
      </c>
      <c r="M6310" s="27">
        <v>0</v>
      </c>
      <c r="N6310" s="27">
        <v>0</v>
      </c>
      <c r="O6310" s="27">
        <v>0</v>
      </c>
      <c r="P6310" s="27"/>
      <c r="Q6310" s="27">
        <v>29293948126.801155</v>
      </c>
      <c r="R6310" s="27">
        <v>0</v>
      </c>
      <c r="S6310" s="27">
        <v>0</v>
      </c>
      <c r="T6310" s="33">
        <v>1.2798279189511945</v>
      </c>
      <c r="U6310" s="27">
        <v>0</v>
      </c>
      <c r="V6310" s="27">
        <v>0</v>
      </c>
      <c r="W6310" s="27">
        <v>0</v>
      </c>
      <c r="X6310" s="27"/>
      <c r="Y6310" s="27">
        <v>398000000</v>
      </c>
      <c r="Z6310" s="27">
        <v>1</v>
      </c>
    </row>
    <row r="6311" spans="1:26">
      <c r="A6311" s="27">
        <v>1974</v>
      </c>
      <c r="B6311" t="s">
        <v>15</v>
      </c>
      <c r="C6311" s="27"/>
      <c r="D6311" s="27"/>
      <c r="E6311" s="27"/>
      <c r="F6311" s="27">
        <v>0</v>
      </c>
      <c r="G6311" s="27">
        <v>0</v>
      </c>
      <c r="H6311" s="27">
        <v>1</v>
      </c>
      <c r="I6311" s="27">
        <v>0</v>
      </c>
      <c r="J6311" s="27">
        <v>0</v>
      </c>
      <c r="K6311" s="27">
        <v>4</v>
      </c>
      <c r="L6311" s="27">
        <v>1</v>
      </c>
      <c r="M6311" s="27">
        <v>0</v>
      </c>
      <c r="N6311" s="27">
        <v>0</v>
      </c>
      <c r="O6311" s="27">
        <v>0</v>
      </c>
      <c r="P6311" s="27"/>
      <c r="Q6311" s="27">
        <v>36806475349.521706</v>
      </c>
      <c r="R6311" s="27">
        <v>0</v>
      </c>
      <c r="S6311" s="27">
        <v>0</v>
      </c>
      <c r="T6311" s="33">
        <v>1.2793035310212315</v>
      </c>
      <c r="U6311" s="27">
        <v>0</v>
      </c>
      <c r="V6311" s="27">
        <v>0</v>
      </c>
      <c r="W6311" s="27">
        <v>0</v>
      </c>
      <c r="X6311" s="27"/>
      <c r="Y6311" s="27">
        <v>810000000</v>
      </c>
      <c r="Z6311" s="27">
        <v>1</v>
      </c>
    </row>
    <row r="6312" spans="1:26">
      <c r="A6312" s="27">
        <v>1975</v>
      </c>
      <c r="B6312" t="s">
        <v>15</v>
      </c>
      <c r="C6312" s="27"/>
      <c r="D6312" s="27"/>
      <c r="E6312" s="27"/>
      <c r="F6312" s="27">
        <v>0</v>
      </c>
      <c r="G6312" s="27">
        <v>0</v>
      </c>
      <c r="H6312" s="27">
        <v>1</v>
      </c>
      <c r="I6312" s="27">
        <v>0</v>
      </c>
      <c r="J6312" s="27">
        <v>0</v>
      </c>
      <c r="K6312" s="27">
        <v>4</v>
      </c>
      <c r="L6312" s="27">
        <v>1</v>
      </c>
      <c r="M6312" s="27">
        <v>0</v>
      </c>
      <c r="N6312" s="27">
        <v>0</v>
      </c>
      <c r="O6312" s="27">
        <v>0</v>
      </c>
      <c r="P6312" s="27"/>
      <c r="Q6312" s="27">
        <v>38114942528.735626</v>
      </c>
      <c r="R6312" s="27">
        <v>0</v>
      </c>
      <c r="S6312" s="27">
        <v>0</v>
      </c>
      <c r="T6312" s="33">
        <v>0.94696688960437181</v>
      </c>
      <c r="U6312" s="27">
        <v>0</v>
      </c>
      <c r="V6312" s="27">
        <v>0</v>
      </c>
      <c r="W6312" s="27">
        <v>0</v>
      </c>
      <c r="X6312" s="27"/>
      <c r="Y6312" s="27">
        <v>547500032</v>
      </c>
      <c r="Z6312" s="27">
        <v>1</v>
      </c>
    </row>
    <row r="6313" spans="1:26">
      <c r="A6313" s="27">
        <v>1976</v>
      </c>
      <c r="B6313" t="s">
        <v>15</v>
      </c>
      <c r="C6313" s="27"/>
      <c r="D6313" s="27"/>
      <c r="E6313" s="27"/>
      <c r="F6313" s="27">
        <v>0</v>
      </c>
      <c r="G6313" s="27">
        <v>0</v>
      </c>
      <c r="H6313" s="27">
        <v>1</v>
      </c>
      <c r="I6313" s="27">
        <v>0</v>
      </c>
      <c r="J6313" s="27">
        <v>0</v>
      </c>
      <c r="K6313" s="27">
        <v>4</v>
      </c>
      <c r="L6313" s="27">
        <v>1</v>
      </c>
      <c r="M6313" s="27">
        <v>0</v>
      </c>
      <c r="N6313" s="27">
        <v>0</v>
      </c>
      <c r="O6313" s="27">
        <v>0</v>
      </c>
      <c r="P6313" s="27"/>
      <c r="Q6313" s="27">
        <v>36601885924.563019</v>
      </c>
      <c r="R6313" s="27">
        <v>0</v>
      </c>
      <c r="S6313" s="27">
        <v>0</v>
      </c>
      <c r="T6313" s="33">
        <v>1.0219497573337515</v>
      </c>
      <c r="U6313" s="27">
        <v>0</v>
      </c>
      <c r="V6313" s="27">
        <v>0</v>
      </c>
      <c r="W6313" s="27">
        <v>0</v>
      </c>
      <c r="X6313" s="27"/>
      <c r="Y6313" s="27">
        <v>646000000</v>
      </c>
      <c r="Z6313" s="27">
        <v>1</v>
      </c>
    </row>
    <row r="6314" spans="1:26">
      <c r="A6314" s="27">
        <v>1977</v>
      </c>
      <c r="B6314" t="s">
        <v>15</v>
      </c>
      <c r="C6314" s="27"/>
      <c r="D6314" s="27"/>
      <c r="E6314" s="27"/>
      <c r="F6314" s="27">
        <v>0</v>
      </c>
      <c r="G6314" s="27">
        <v>0</v>
      </c>
      <c r="H6314" s="27">
        <v>1</v>
      </c>
      <c r="I6314" s="27">
        <v>0</v>
      </c>
      <c r="J6314" s="27">
        <v>0</v>
      </c>
      <c r="K6314" s="27">
        <v>4</v>
      </c>
      <c r="L6314" s="27">
        <v>1</v>
      </c>
      <c r="M6314" s="27">
        <v>0</v>
      </c>
      <c r="N6314" s="27">
        <v>0</v>
      </c>
      <c r="O6314" s="27">
        <v>0</v>
      </c>
      <c r="P6314" s="27"/>
      <c r="Q6314" s="27">
        <v>40649724011.039558</v>
      </c>
      <c r="R6314" s="27">
        <v>0</v>
      </c>
      <c r="S6314" s="27">
        <v>0</v>
      </c>
      <c r="T6314" s="33">
        <v>1.0409624303569636</v>
      </c>
      <c r="U6314" s="27">
        <v>0</v>
      </c>
      <c r="V6314" s="27">
        <v>0</v>
      </c>
      <c r="W6314" s="27">
        <v>0</v>
      </c>
      <c r="X6314" s="27"/>
      <c r="Y6314" s="27">
        <v>0</v>
      </c>
      <c r="Z6314" s="27">
        <v>1</v>
      </c>
    </row>
    <row r="6315" spans="1:26">
      <c r="A6315" s="27">
        <v>1978</v>
      </c>
      <c r="B6315" t="s">
        <v>15</v>
      </c>
      <c r="C6315" s="27"/>
      <c r="D6315" s="27"/>
      <c r="E6315" s="27"/>
      <c r="F6315" s="27">
        <v>0</v>
      </c>
      <c r="G6315" s="27">
        <v>0</v>
      </c>
      <c r="H6315" s="27">
        <v>1</v>
      </c>
      <c r="I6315" s="27">
        <v>0</v>
      </c>
      <c r="J6315" s="27">
        <v>0</v>
      </c>
      <c r="K6315" s="27">
        <v>4</v>
      </c>
      <c r="L6315" s="27">
        <v>1</v>
      </c>
      <c r="M6315" s="27">
        <v>0</v>
      </c>
      <c r="N6315" s="27">
        <v>0</v>
      </c>
      <c r="O6315" s="27">
        <v>0</v>
      </c>
      <c r="P6315" s="27"/>
      <c r="Q6315" s="27">
        <v>46737580496.780128</v>
      </c>
      <c r="R6315" s="27">
        <v>0</v>
      </c>
      <c r="S6315" s="27">
        <v>0</v>
      </c>
      <c r="T6315" s="33">
        <v>0.91734575384516981</v>
      </c>
      <c r="U6315" s="27">
        <v>0</v>
      </c>
      <c r="V6315" s="27">
        <v>0</v>
      </c>
      <c r="W6315" s="27">
        <v>0</v>
      </c>
      <c r="X6315" s="27"/>
      <c r="Y6315" s="27">
        <v>0</v>
      </c>
      <c r="Z6315" s="27">
        <v>1</v>
      </c>
    </row>
    <row r="6316" spans="1:26">
      <c r="A6316" s="27">
        <v>1979</v>
      </c>
      <c r="B6316" t="s">
        <v>15</v>
      </c>
      <c r="C6316" s="27"/>
      <c r="D6316" s="27"/>
      <c r="E6316" s="27"/>
      <c r="F6316" s="27">
        <v>0</v>
      </c>
      <c r="G6316" s="27">
        <v>0</v>
      </c>
      <c r="H6316" s="27">
        <v>1</v>
      </c>
      <c r="I6316" s="27">
        <v>0</v>
      </c>
      <c r="J6316" s="27">
        <v>0</v>
      </c>
      <c r="K6316" s="27">
        <v>4</v>
      </c>
      <c r="L6316" s="27">
        <v>1</v>
      </c>
      <c r="M6316" s="27">
        <v>0</v>
      </c>
      <c r="N6316" s="27">
        <v>0</v>
      </c>
      <c r="O6316" s="27">
        <v>0</v>
      </c>
      <c r="P6316" s="27"/>
      <c r="Q6316" s="27">
        <v>57647268408.551064</v>
      </c>
      <c r="R6316" s="27">
        <v>0</v>
      </c>
      <c r="S6316" s="27">
        <v>0</v>
      </c>
      <c r="T6316" s="33">
        <v>0.9810294585578897</v>
      </c>
      <c r="U6316" s="27">
        <v>0</v>
      </c>
      <c r="V6316" s="27">
        <v>0</v>
      </c>
      <c r="W6316" s="27">
        <v>0</v>
      </c>
      <c r="X6316" s="27"/>
      <c r="Y6316" s="27">
        <v>40000000</v>
      </c>
      <c r="Z6316" s="27">
        <v>1</v>
      </c>
    </row>
    <row r="6317" spans="1:26">
      <c r="A6317" s="27">
        <v>1980</v>
      </c>
      <c r="B6317" t="s">
        <v>15</v>
      </c>
      <c r="C6317" s="27"/>
      <c r="D6317" s="27"/>
      <c r="E6317" s="27"/>
      <c r="F6317" s="27">
        <v>0</v>
      </c>
      <c r="G6317" s="27">
        <v>0</v>
      </c>
      <c r="H6317" s="27">
        <v>1</v>
      </c>
      <c r="I6317" s="27">
        <v>0</v>
      </c>
      <c r="J6317" s="27">
        <v>0</v>
      </c>
      <c r="K6317" s="27">
        <v>4</v>
      </c>
      <c r="L6317" s="27">
        <v>1</v>
      </c>
      <c r="M6317" s="27">
        <v>0</v>
      </c>
      <c r="N6317" s="27">
        <v>0</v>
      </c>
      <c r="O6317" s="27">
        <v>0</v>
      </c>
      <c r="P6317" s="27">
        <v>82981000000</v>
      </c>
      <c r="Q6317" s="27">
        <v>82984078068.823822</v>
      </c>
      <c r="R6317" s="27">
        <v>0</v>
      </c>
      <c r="S6317" s="27">
        <v>0</v>
      </c>
      <c r="T6317" s="33">
        <v>0.94044734443210454</v>
      </c>
      <c r="U6317" s="27">
        <v>0</v>
      </c>
      <c r="V6317" s="27">
        <v>0</v>
      </c>
      <c r="W6317" s="27">
        <v>0</v>
      </c>
      <c r="X6317" s="27"/>
      <c r="Y6317" s="27">
        <v>506700000</v>
      </c>
      <c r="Z6317" s="27">
        <v>1</v>
      </c>
    </row>
    <row r="6318" spans="1:26">
      <c r="A6318" s="27">
        <v>1981</v>
      </c>
      <c r="B6318" t="s">
        <v>15</v>
      </c>
      <c r="C6318" s="27"/>
      <c r="D6318" s="27"/>
      <c r="E6318" s="27"/>
      <c r="F6318" s="27">
        <v>0</v>
      </c>
      <c r="G6318" s="27">
        <v>0</v>
      </c>
      <c r="H6318" s="27">
        <v>1</v>
      </c>
      <c r="I6318" s="27">
        <v>0</v>
      </c>
      <c r="J6318" s="27">
        <v>0</v>
      </c>
      <c r="K6318" s="27">
        <v>4</v>
      </c>
      <c r="L6318" s="27">
        <v>1</v>
      </c>
      <c r="M6318" s="27">
        <v>0</v>
      </c>
      <c r="N6318" s="27">
        <v>0</v>
      </c>
      <c r="O6318" s="27">
        <v>0</v>
      </c>
      <c r="P6318" s="27">
        <v>85463000000</v>
      </c>
      <c r="Q6318" s="27">
        <v>89629496832.795502</v>
      </c>
      <c r="R6318" s="27">
        <v>0</v>
      </c>
      <c r="S6318" s="27">
        <v>0</v>
      </c>
      <c r="T6318" s="33">
        <v>0.83355014400471705</v>
      </c>
      <c r="U6318" s="27">
        <v>0</v>
      </c>
      <c r="V6318" s="27">
        <v>0</v>
      </c>
      <c r="W6318" s="27">
        <v>0</v>
      </c>
      <c r="X6318" s="27"/>
      <c r="Y6318" s="27">
        <v>142100000</v>
      </c>
      <c r="Z6318" s="27">
        <v>1</v>
      </c>
    </row>
    <row r="6319" spans="1:26">
      <c r="A6319" s="27">
        <v>1982</v>
      </c>
      <c r="B6319" t="s">
        <v>15</v>
      </c>
      <c r="C6319" s="27"/>
      <c r="D6319" s="27"/>
      <c r="E6319" s="27"/>
      <c r="F6319" s="27">
        <v>0</v>
      </c>
      <c r="G6319" s="27">
        <v>0</v>
      </c>
      <c r="H6319" s="27">
        <v>1</v>
      </c>
      <c r="I6319" s="27">
        <v>0</v>
      </c>
      <c r="J6319" s="27">
        <v>0</v>
      </c>
      <c r="K6319" s="27">
        <v>4</v>
      </c>
      <c r="L6319" s="27">
        <v>1</v>
      </c>
      <c r="M6319" s="27">
        <v>0</v>
      </c>
      <c r="N6319" s="27">
        <v>0</v>
      </c>
      <c r="O6319" s="27">
        <v>0</v>
      </c>
      <c r="P6319" s="27">
        <v>78415000000</v>
      </c>
      <c r="Q6319" s="27">
        <v>82696902010.29425</v>
      </c>
      <c r="R6319" s="27">
        <v>0</v>
      </c>
      <c r="S6319" s="27">
        <v>0</v>
      </c>
      <c r="T6319" s="33">
        <v>0.78443295677873848</v>
      </c>
      <c r="U6319" s="27">
        <v>0</v>
      </c>
      <c r="V6319" s="27">
        <v>0</v>
      </c>
      <c r="W6319" s="27">
        <v>0</v>
      </c>
      <c r="X6319" s="27"/>
      <c r="Y6319" s="27">
        <v>1381529984</v>
      </c>
      <c r="Z6319" s="27">
        <v>1</v>
      </c>
    </row>
    <row r="6320" spans="1:26">
      <c r="A6320" s="27">
        <v>1983</v>
      </c>
      <c r="B6320" t="s">
        <v>15</v>
      </c>
      <c r="C6320" s="27"/>
      <c r="D6320" s="27"/>
      <c r="E6320" s="27"/>
      <c r="F6320" s="27">
        <v>0</v>
      </c>
      <c r="G6320" s="27">
        <v>0</v>
      </c>
      <c r="H6320" s="27">
        <v>1</v>
      </c>
      <c r="I6320" s="27">
        <v>0</v>
      </c>
      <c r="J6320" s="27">
        <v>0</v>
      </c>
      <c r="K6320" s="27">
        <v>4</v>
      </c>
      <c r="L6320" s="27">
        <v>1</v>
      </c>
      <c r="M6320" s="27">
        <v>0</v>
      </c>
      <c r="N6320" s="27">
        <v>0</v>
      </c>
      <c r="O6320" s="27">
        <v>0</v>
      </c>
      <c r="P6320" s="27">
        <v>87417000000</v>
      </c>
      <c r="Q6320" s="27">
        <v>88786580362.840729</v>
      </c>
      <c r="R6320" s="27">
        <v>0</v>
      </c>
      <c r="S6320" s="27">
        <v>0</v>
      </c>
      <c r="T6320" s="33">
        <v>0.83426891623154475</v>
      </c>
      <c r="U6320" s="27">
        <v>0</v>
      </c>
      <c r="V6320" s="27">
        <v>0</v>
      </c>
      <c r="W6320" s="27">
        <v>0</v>
      </c>
      <c r="X6320" s="27"/>
      <c r="Y6320" s="27">
        <v>1383020032</v>
      </c>
      <c r="Z6320" s="27">
        <v>1</v>
      </c>
    </row>
    <row r="6321" spans="1:26">
      <c r="A6321" s="27">
        <v>1984</v>
      </c>
      <c r="B6321" t="s">
        <v>15</v>
      </c>
      <c r="C6321" s="27"/>
      <c r="D6321" s="27"/>
      <c r="E6321" s="27"/>
      <c r="F6321" s="27">
        <v>0</v>
      </c>
      <c r="G6321" s="27">
        <v>0</v>
      </c>
      <c r="H6321" s="27">
        <v>1</v>
      </c>
      <c r="I6321" s="27">
        <v>0</v>
      </c>
      <c r="J6321" s="27">
        <v>0</v>
      </c>
      <c r="K6321" s="27">
        <v>4</v>
      </c>
      <c r="L6321" s="27">
        <v>1</v>
      </c>
      <c r="M6321" s="27">
        <v>0</v>
      </c>
      <c r="N6321" s="27">
        <v>0</v>
      </c>
      <c r="O6321" s="27">
        <v>0</v>
      </c>
      <c r="P6321" s="27">
        <v>77315000000</v>
      </c>
      <c r="Q6321" s="27">
        <v>87880468268.638321</v>
      </c>
      <c r="R6321" s="27">
        <v>0</v>
      </c>
      <c r="S6321" s="27">
        <v>0</v>
      </c>
      <c r="T6321" s="33">
        <v>0.82999599794502654</v>
      </c>
      <c r="U6321" s="27">
        <v>0</v>
      </c>
      <c r="V6321" s="27">
        <v>0</v>
      </c>
      <c r="W6321" s="27">
        <v>0</v>
      </c>
      <c r="X6321" s="27"/>
      <c r="Y6321" s="27"/>
      <c r="Z6321" s="27">
        <v>1</v>
      </c>
    </row>
    <row r="6322" spans="1:26">
      <c r="A6322" s="27">
        <v>1985</v>
      </c>
      <c r="B6322" t="s">
        <v>15</v>
      </c>
      <c r="C6322" s="27"/>
      <c r="D6322" s="27"/>
      <c r="E6322" s="27"/>
      <c r="F6322" s="27">
        <v>0</v>
      </c>
      <c r="G6322" s="27">
        <v>0</v>
      </c>
      <c r="H6322" s="27">
        <v>1</v>
      </c>
      <c r="I6322" s="27">
        <v>0</v>
      </c>
      <c r="J6322" s="27">
        <v>0</v>
      </c>
      <c r="K6322" s="27">
        <v>4</v>
      </c>
      <c r="L6322" s="27">
        <v>1</v>
      </c>
      <c r="M6322" s="27">
        <v>0</v>
      </c>
      <c r="N6322" s="27">
        <v>0</v>
      </c>
      <c r="O6322" s="27">
        <v>0</v>
      </c>
      <c r="P6322" s="27">
        <v>59102000000</v>
      </c>
      <c r="Q6322" s="27">
        <v>69208451592.557556</v>
      </c>
      <c r="R6322" s="27">
        <v>0</v>
      </c>
      <c r="S6322" s="27">
        <v>0</v>
      </c>
      <c r="T6322" s="33">
        <v>0.74915719568429318</v>
      </c>
      <c r="U6322" s="27">
        <v>0</v>
      </c>
      <c r="V6322" s="27">
        <v>0</v>
      </c>
      <c r="W6322" s="27">
        <v>0</v>
      </c>
      <c r="X6322" s="27"/>
      <c r="Y6322" s="27"/>
      <c r="Z6322" s="27">
        <v>1</v>
      </c>
    </row>
    <row r="6323" spans="1:26">
      <c r="A6323" s="27">
        <v>1986</v>
      </c>
      <c r="B6323" t="s">
        <v>15</v>
      </c>
      <c r="C6323" s="27"/>
      <c r="D6323" s="27"/>
      <c r="E6323" s="27"/>
      <c r="F6323" s="27">
        <v>0</v>
      </c>
      <c r="G6323" s="27">
        <v>0</v>
      </c>
      <c r="H6323" s="27">
        <v>1</v>
      </c>
      <c r="I6323" s="27">
        <v>0</v>
      </c>
      <c r="J6323" s="27">
        <v>0</v>
      </c>
      <c r="K6323" s="27">
        <v>4</v>
      </c>
      <c r="L6323" s="27">
        <v>1</v>
      </c>
      <c r="M6323" s="27">
        <v>0</v>
      </c>
      <c r="N6323" s="27">
        <v>0</v>
      </c>
      <c r="O6323" s="27">
        <v>0</v>
      </c>
      <c r="P6323" s="27">
        <v>67562000000</v>
      </c>
      <c r="Q6323" s="27">
        <v>82107924006.173172</v>
      </c>
      <c r="R6323" s="27">
        <v>0</v>
      </c>
      <c r="S6323" s="27">
        <v>0</v>
      </c>
      <c r="T6323" s="33">
        <v>0.7030572776909082</v>
      </c>
      <c r="U6323" s="27">
        <v>0</v>
      </c>
      <c r="V6323" s="27">
        <v>0</v>
      </c>
      <c r="W6323" s="27">
        <v>0</v>
      </c>
      <c r="X6323" s="27"/>
      <c r="Y6323" s="27"/>
      <c r="Z6323" s="27">
        <v>1</v>
      </c>
    </row>
    <row r="6324" spans="1:26">
      <c r="A6324" s="27">
        <v>1987</v>
      </c>
      <c r="B6324" t="s">
        <v>15</v>
      </c>
      <c r="C6324" s="27"/>
      <c r="D6324" s="27"/>
      <c r="E6324" s="27"/>
      <c r="F6324" s="27">
        <v>0</v>
      </c>
      <c r="G6324" s="27">
        <v>0</v>
      </c>
      <c r="H6324" s="27">
        <v>1</v>
      </c>
      <c r="I6324" s="27">
        <v>0</v>
      </c>
      <c r="J6324" s="27">
        <v>0</v>
      </c>
      <c r="K6324" s="27">
        <v>4</v>
      </c>
      <c r="L6324" s="27">
        <v>1</v>
      </c>
      <c r="M6324" s="27">
        <v>0</v>
      </c>
      <c r="N6324" s="27">
        <v>0</v>
      </c>
      <c r="O6324" s="27">
        <v>0</v>
      </c>
      <c r="P6324" s="27">
        <v>88572000000</v>
      </c>
      <c r="Q6324" s="27">
        <v>107414974090.17809</v>
      </c>
      <c r="R6324" s="27">
        <v>0</v>
      </c>
      <c r="S6324" s="27">
        <v>0</v>
      </c>
      <c r="T6324" s="33">
        <v>0.74330063470010233</v>
      </c>
      <c r="U6324" s="27">
        <v>0</v>
      </c>
      <c r="V6324" s="27">
        <v>0</v>
      </c>
      <c r="W6324" s="27">
        <v>0</v>
      </c>
      <c r="X6324" s="27"/>
      <c r="Y6324" s="27"/>
      <c r="Z6324" s="27">
        <v>1</v>
      </c>
    </row>
    <row r="6325" spans="1:26">
      <c r="A6325" s="27">
        <v>1988</v>
      </c>
      <c r="B6325" t="s">
        <v>15</v>
      </c>
      <c r="C6325" s="27"/>
      <c r="D6325" s="27"/>
      <c r="E6325" s="27"/>
      <c r="F6325" s="27">
        <v>0</v>
      </c>
      <c r="G6325" s="27">
        <v>0</v>
      </c>
      <c r="H6325" s="27">
        <v>1</v>
      </c>
      <c r="I6325" s="27">
        <v>0</v>
      </c>
      <c r="J6325" s="27">
        <v>0</v>
      </c>
      <c r="K6325" s="27">
        <v>4</v>
      </c>
      <c r="L6325" s="27">
        <v>1</v>
      </c>
      <c r="M6325" s="27">
        <v>0</v>
      </c>
      <c r="N6325" s="27">
        <v>0</v>
      </c>
      <c r="O6325" s="27">
        <v>0</v>
      </c>
      <c r="P6325" s="27">
        <v>95207000000</v>
      </c>
      <c r="Q6325" s="27">
        <v>118331510445.14931</v>
      </c>
      <c r="R6325" s="27">
        <v>0</v>
      </c>
      <c r="S6325" s="27">
        <v>0</v>
      </c>
      <c r="T6325" s="33">
        <v>0.80560957079318884</v>
      </c>
      <c r="U6325" s="27">
        <v>0</v>
      </c>
      <c r="V6325" s="27">
        <v>0</v>
      </c>
      <c r="W6325" s="27">
        <v>0</v>
      </c>
      <c r="X6325" s="27"/>
      <c r="Y6325" s="27"/>
      <c r="Z6325" s="27">
        <v>1</v>
      </c>
    </row>
    <row r="6326" spans="1:26">
      <c r="A6326" s="27">
        <v>1989</v>
      </c>
      <c r="B6326" t="s">
        <v>15</v>
      </c>
      <c r="C6326" s="27"/>
      <c r="D6326" s="27"/>
      <c r="E6326" s="27"/>
      <c r="F6326" s="27">
        <v>0</v>
      </c>
      <c r="G6326" s="27">
        <v>0</v>
      </c>
      <c r="H6326" s="27">
        <v>1</v>
      </c>
      <c r="I6326" s="27">
        <v>0</v>
      </c>
      <c r="J6326" s="27">
        <v>0</v>
      </c>
      <c r="K6326" s="27">
        <v>4</v>
      </c>
      <c r="L6326" s="27">
        <v>1</v>
      </c>
      <c r="M6326" s="27">
        <v>0</v>
      </c>
      <c r="N6326" s="27">
        <v>0</v>
      </c>
      <c r="O6326" s="27">
        <v>0</v>
      </c>
      <c r="P6326" s="27">
        <v>99044000000</v>
      </c>
      <c r="Q6326" s="27">
        <v>128902675070.72311</v>
      </c>
      <c r="R6326" s="27">
        <v>0</v>
      </c>
      <c r="S6326" s="27">
        <v>0</v>
      </c>
      <c r="T6326" s="33">
        <v>0.74679040704290955</v>
      </c>
      <c r="U6326" s="27">
        <v>0</v>
      </c>
      <c r="V6326" s="27">
        <v>0</v>
      </c>
      <c r="W6326" s="27">
        <v>0</v>
      </c>
      <c r="X6326" s="27"/>
      <c r="Y6326" s="27"/>
      <c r="Z6326" s="27">
        <v>1</v>
      </c>
    </row>
    <row r="6327" spans="1:26">
      <c r="A6327" s="27">
        <v>1990</v>
      </c>
      <c r="B6327" t="s">
        <v>15</v>
      </c>
      <c r="C6327" s="27"/>
      <c r="D6327" s="27"/>
      <c r="E6327" s="27"/>
      <c r="F6327" s="27">
        <v>0</v>
      </c>
      <c r="G6327" s="27">
        <v>0</v>
      </c>
      <c r="H6327" s="27">
        <v>1</v>
      </c>
      <c r="I6327" s="27">
        <v>0</v>
      </c>
      <c r="J6327" s="27">
        <v>0</v>
      </c>
      <c r="K6327" s="27">
        <v>4</v>
      </c>
      <c r="L6327" s="27">
        <v>1</v>
      </c>
      <c r="M6327" s="27">
        <v>0</v>
      </c>
      <c r="N6327" s="27">
        <v>0</v>
      </c>
      <c r="O6327" s="27">
        <v>0</v>
      </c>
      <c r="P6327" s="27">
        <v>115533000000</v>
      </c>
      <c r="Q6327" s="27">
        <v>115553279480.53957</v>
      </c>
      <c r="R6327" s="27">
        <v>0</v>
      </c>
      <c r="S6327" s="27">
        <v>0</v>
      </c>
      <c r="T6327" s="33">
        <v>0.70566019682121295</v>
      </c>
      <c r="U6327" s="27">
        <v>0</v>
      </c>
      <c r="V6327" s="27">
        <v>0</v>
      </c>
      <c r="W6327" s="27">
        <v>0</v>
      </c>
      <c r="X6327" s="27"/>
      <c r="Y6327" s="27"/>
      <c r="Z6327" s="27">
        <v>1</v>
      </c>
    </row>
    <row r="6328" spans="1:26">
      <c r="A6328" s="27">
        <v>1991</v>
      </c>
      <c r="B6328" t="s">
        <v>15</v>
      </c>
      <c r="C6328" s="27"/>
      <c r="D6328" s="27"/>
      <c r="E6328" s="27"/>
      <c r="F6328" s="27">
        <v>0</v>
      </c>
      <c r="G6328" s="27">
        <v>0</v>
      </c>
      <c r="H6328" s="27">
        <v>1</v>
      </c>
      <c r="I6328" s="27">
        <v>0</v>
      </c>
      <c r="J6328" s="27">
        <v>0</v>
      </c>
      <c r="K6328" s="27">
        <v>4</v>
      </c>
      <c r="L6328" s="27">
        <v>1</v>
      </c>
      <c r="M6328" s="27">
        <v>0</v>
      </c>
      <c r="N6328" s="27">
        <v>0</v>
      </c>
      <c r="O6328" s="27">
        <v>0</v>
      </c>
      <c r="P6328" s="27">
        <v>123964000000</v>
      </c>
      <c r="Q6328" s="27">
        <v>123943432441.24146</v>
      </c>
      <c r="R6328" s="27">
        <v>0</v>
      </c>
      <c r="S6328" s="27">
        <v>0</v>
      </c>
      <c r="T6328" s="33">
        <v>0.64778014054484578</v>
      </c>
      <c r="U6328" s="27">
        <v>0</v>
      </c>
      <c r="V6328" s="27">
        <v>0</v>
      </c>
      <c r="W6328" s="27">
        <v>0</v>
      </c>
      <c r="X6328" s="27"/>
      <c r="Y6328" s="27"/>
      <c r="Z6328" s="27">
        <v>1</v>
      </c>
    </row>
    <row r="6329" spans="1:26">
      <c r="A6329" s="27">
        <v>1992</v>
      </c>
      <c r="B6329" t="s">
        <v>15</v>
      </c>
      <c r="C6329" s="27"/>
      <c r="D6329" s="27"/>
      <c r="E6329" s="27"/>
      <c r="F6329" s="27">
        <v>0</v>
      </c>
      <c r="G6329" s="27">
        <v>0</v>
      </c>
      <c r="H6329" s="27">
        <v>1</v>
      </c>
      <c r="I6329" s="27">
        <v>0</v>
      </c>
      <c r="J6329" s="27">
        <v>0</v>
      </c>
      <c r="K6329" s="27">
        <v>4</v>
      </c>
      <c r="L6329" s="27">
        <v>1</v>
      </c>
      <c r="M6329" s="27">
        <v>0</v>
      </c>
      <c r="N6329" s="27">
        <v>0</v>
      </c>
      <c r="O6329" s="27">
        <v>0</v>
      </c>
      <c r="P6329" s="27">
        <v>134556999999.99998</v>
      </c>
      <c r="Q6329" s="27">
        <v>134545231416.54977</v>
      </c>
      <c r="R6329" s="27">
        <v>0</v>
      </c>
      <c r="S6329" s="27">
        <v>1</v>
      </c>
      <c r="T6329" s="33">
        <v>0.62587770846912083</v>
      </c>
      <c r="U6329" s="27">
        <v>0</v>
      </c>
      <c r="V6329" s="27">
        <v>0</v>
      </c>
      <c r="W6329" s="27">
        <v>0</v>
      </c>
      <c r="X6329" s="27"/>
      <c r="Y6329" s="27"/>
      <c r="Z6329" s="27">
        <v>1</v>
      </c>
    </row>
    <row r="6330" spans="1:26">
      <c r="A6330" s="27">
        <v>1993</v>
      </c>
      <c r="B6330" t="s">
        <v>15</v>
      </c>
      <c r="C6330" s="27"/>
      <c r="D6330" s="27"/>
      <c r="E6330" s="27"/>
      <c r="F6330" s="27">
        <v>0</v>
      </c>
      <c r="G6330" s="27">
        <v>0</v>
      </c>
      <c r="H6330" s="27">
        <v>1</v>
      </c>
      <c r="I6330" s="27">
        <v>0</v>
      </c>
      <c r="J6330" s="27">
        <v>0</v>
      </c>
      <c r="K6330" s="27">
        <v>4</v>
      </c>
      <c r="L6330" s="27">
        <v>1</v>
      </c>
      <c r="M6330" s="27">
        <v>0</v>
      </c>
      <c r="N6330" s="27">
        <v>0</v>
      </c>
      <c r="O6330" s="27">
        <v>0</v>
      </c>
      <c r="P6330" s="27">
        <v>134345000000</v>
      </c>
      <c r="Q6330" s="27">
        <v>134309759157.81743</v>
      </c>
      <c r="R6330" s="27">
        <v>0</v>
      </c>
      <c r="S6330" s="27">
        <v>1</v>
      </c>
      <c r="T6330" s="33">
        <v>0.648154718576755</v>
      </c>
      <c r="U6330" s="27">
        <v>843956441.20000005</v>
      </c>
      <c r="V6330" s="27">
        <v>0</v>
      </c>
      <c r="W6330" s="27">
        <v>0</v>
      </c>
      <c r="X6330" s="27"/>
      <c r="Y6330" s="27"/>
      <c r="Z6330" s="27">
        <v>1</v>
      </c>
    </row>
    <row r="6331" spans="1:26">
      <c r="A6331" s="27">
        <v>1994</v>
      </c>
      <c r="B6331" t="s">
        <v>15</v>
      </c>
      <c r="C6331" s="27"/>
      <c r="D6331" s="27"/>
      <c r="E6331" s="27"/>
      <c r="F6331" s="27">
        <v>0</v>
      </c>
      <c r="G6331" s="27">
        <v>0</v>
      </c>
      <c r="H6331" s="27">
        <v>1</v>
      </c>
      <c r="I6331" s="27">
        <v>0</v>
      </c>
      <c r="J6331" s="27">
        <v>0</v>
      </c>
      <c r="K6331" s="27">
        <v>4</v>
      </c>
      <c r="L6331" s="27">
        <v>1</v>
      </c>
      <c r="M6331" s="27">
        <v>0</v>
      </c>
      <c r="N6331" s="27">
        <v>0</v>
      </c>
      <c r="O6331" s="27">
        <v>0</v>
      </c>
      <c r="P6331" s="27">
        <v>139804000000</v>
      </c>
      <c r="Q6331" s="27">
        <v>139752450152.0784</v>
      </c>
      <c r="R6331" s="27">
        <v>0</v>
      </c>
      <c r="S6331" s="27">
        <v>1</v>
      </c>
      <c r="T6331" s="33">
        <v>0.69545665111729171</v>
      </c>
      <c r="U6331" s="27">
        <v>896975607</v>
      </c>
      <c r="V6331" s="27">
        <v>0</v>
      </c>
      <c r="W6331" s="27">
        <v>0</v>
      </c>
      <c r="X6331" s="27"/>
      <c r="Y6331" s="27"/>
      <c r="Z6331" s="27">
        <v>1</v>
      </c>
    </row>
    <row r="6332" spans="1:26">
      <c r="A6332" s="27">
        <v>1995</v>
      </c>
      <c r="B6332" t="s">
        <v>15</v>
      </c>
      <c r="C6332" s="27"/>
      <c r="D6332" s="27"/>
      <c r="E6332" s="27"/>
      <c r="F6332" s="27">
        <v>0</v>
      </c>
      <c r="G6332" s="27">
        <v>0</v>
      </c>
      <c r="H6332" s="27">
        <v>1</v>
      </c>
      <c r="I6332" s="27">
        <v>0</v>
      </c>
      <c r="J6332" s="27">
        <v>0</v>
      </c>
      <c r="K6332" s="27">
        <v>4</v>
      </c>
      <c r="L6332" s="27">
        <v>1</v>
      </c>
      <c r="M6332" s="27">
        <v>0</v>
      </c>
      <c r="N6332" s="27">
        <v>0</v>
      </c>
      <c r="O6332" s="27">
        <v>0</v>
      </c>
      <c r="P6332" s="27">
        <v>155461000000</v>
      </c>
      <c r="Q6332" s="27">
        <v>155460285076.23169</v>
      </c>
      <c r="R6332" s="27">
        <v>0</v>
      </c>
      <c r="S6332" s="27">
        <v>1</v>
      </c>
      <c r="T6332" s="33">
        <v>0.69736071622307827</v>
      </c>
      <c r="U6332" s="27">
        <v>913344057.60000002</v>
      </c>
      <c r="V6332" s="27">
        <v>0</v>
      </c>
      <c r="W6332" s="27">
        <v>0</v>
      </c>
      <c r="X6332" s="27"/>
      <c r="Y6332" s="27"/>
      <c r="Z6332" s="27">
        <v>1</v>
      </c>
    </row>
    <row r="6333" spans="1:26">
      <c r="A6333" s="27">
        <v>1996</v>
      </c>
      <c r="B6333" t="s">
        <v>15</v>
      </c>
      <c r="C6333" s="27"/>
      <c r="D6333" s="27"/>
      <c r="E6333" s="27"/>
      <c r="F6333" s="27">
        <v>0</v>
      </c>
      <c r="G6333" s="27">
        <v>0</v>
      </c>
      <c r="H6333" s="27">
        <v>1</v>
      </c>
      <c r="I6333" s="27">
        <v>0</v>
      </c>
      <c r="J6333" s="27">
        <v>0</v>
      </c>
      <c r="K6333" s="27">
        <v>4</v>
      </c>
      <c r="L6333" s="27">
        <v>1</v>
      </c>
      <c r="M6333" s="27">
        <v>0</v>
      </c>
      <c r="N6333" s="27">
        <v>0</v>
      </c>
      <c r="O6333" s="27">
        <v>0</v>
      </c>
      <c r="P6333" s="27">
        <v>147701000000</v>
      </c>
      <c r="Q6333" s="27">
        <v>147607982694.8573</v>
      </c>
      <c r="R6333" s="27">
        <v>0</v>
      </c>
      <c r="S6333" s="27">
        <v>1</v>
      </c>
      <c r="T6333" s="33">
        <v>0.69966405838602452</v>
      </c>
      <c r="U6333" s="27">
        <v>883525780.39999998</v>
      </c>
      <c r="V6333" s="27">
        <v>0</v>
      </c>
      <c r="W6333" s="27">
        <v>0</v>
      </c>
      <c r="X6333" s="27"/>
      <c r="Y6333" s="27"/>
      <c r="Z6333" s="27">
        <v>1</v>
      </c>
    </row>
    <row r="6334" spans="1:26">
      <c r="A6334" s="27">
        <v>1997</v>
      </c>
      <c r="B6334" t="s">
        <v>15</v>
      </c>
      <c r="C6334" s="27"/>
      <c r="D6334" s="27"/>
      <c r="E6334" s="27"/>
      <c r="F6334" s="27">
        <v>0</v>
      </c>
      <c r="G6334" s="27">
        <v>0</v>
      </c>
      <c r="H6334" s="27">
        <v>1</v>
      </c>
      <c r="I6334" s="27">
        <v>0</v>
      </c>
      <c r="J6334" s="27">
        <v>0</v>
      </c>
      <c r="K6334" s="27">
        <v>4</v>
      </c>
      <c r="L6334" s="27">
        <v>1</v>
      </c>
      <c r="M6334" s="27">
        <v>0</v>
      </c>
      <c r="N6334" s="27">
        <v>0</v>
      </c>
      <c r="O6334" s="27">
        <v>0</v>
      </c>
      <c r="P6334" s="27">
        <v>152611000000</v>
      </c>
      <c r="Q6334" s="27">
        <v>152586154513.88889</v>
      </c>
      <c r="R6334" s="27">
        <v>0</v>
      </c>
      <c r="S6334" s="27">
        <v>1</v>
      </c>
      <c r="T6334" s="33">
        <v>0.71538944173936525</v>
      </c>
      <c r="U6334" s="27">
        <v>414509826.19999999</v>
      </c>
      <c r="V6334" s="27">
        <v>0</v>
      </c>
      <c r="W6334" s="27">
        <v>0</v>
      </c>
      <c r="X6334" s="27"/>
      <c r="Y6334" s="27"/>
      <c r="Z6334" s="27">
        <v>1</v>
      </c>
    </row>
    <row r="6335" spans="1:26">
      <c r="A6335" s="27">
        <v>1998</v>
      </c>
      <c r="B6335" t="s">
        <v>15</v>
      </c>
      <c r="C6335" s="27"/>
      <c r="D6335" s="27"/>
      <c r="E6335" s="27"/>
      <c r="F6335" s="27">
        <v>0</v>
      </c>
      <c r="G6335" s="27">
        <v>0</v>
      </c>
      <c r="H6335" s="27">
        <v>1</v>
      </c>
      <c r="I6335" s="27">
        <v>0</v>
      </c>
      <c r="J6335" s="27">
        <v>0</v>
      </c>
      <c r="K6335" s="27">
        <v>4</v>
      </c>
      <c r="L6335" s="27">
        <v>1</v>
      </c>
      <c r="M6335" s="27">
        <v>0</v>
      </c>
      <c r="N6335" s="27">
        <v>0</v>
      </c>
      <c r="O6335" s="27">
        <v>0</v>
      </c>
      <c r="P6335" s="27">
        <v>137686000000</v>
      </c>
      <c r="Q6335" s="27">
        <v>137774361015.14029</v>
      </c>
      <c r="R6335" s="27">
        <v>0</v>
      </c>
      <c r="S6335" s="27">
        <v>1</v>
      </c>
      <c r="T6335" s="33">
        <v>0.63293736472878814</v>
      </c>
      <c r="U6335" s="27">
        <v>0</v>
      </c>
      <c r="V6335" s="27">
        <v>0</v>
      </c>
      <c r="W6335" s="27">
        <v>0</v>
      </c>
      <c r="X6335" s="27"/>
      <c r="Y6335" s="27"/>
      <c r="Z6335" s="27">
        <v>1</v>
      </c>
    </row>
    <row r="6336" spans="1:26">
      <c r="A6336" s="27">
        <v>1999</v>
      </c>
      <c r="B6336" t="s">
        <v>15</v>
      </c>
      <c r="C6336" s="27"/>
      <c r="D6336" s="27"/>
      <c r="E6336" s="27"/>
      <c r="F6336" s="27">
        <v>0</v>
      </c>
      <c r="G6336" s="27">
        <v>0</v>
      </c>
      <c r="H6336" s="27">
        <v>1</v>
      </c>
      <c r="I6336" s="27">
        <v>0</v>
      </c>
      <c r="J6336" s="27">
        <v>0</v>
      </c>
      <c r="K6336" s="27">
        <v>4</v>
      </c>
      <c r="L6336" s="27">
        <v>1</v>
      </c>
      <c r="M6336" s="27">
        <v>0</v>
      </c>
      <c r="N6336" s="27">
        <v>0</v>
      </c>
      <c r="O6336" s="27">
        <v>0</v>
      </c>
      <c r="P6336" s="27">
        <v>136550000000.00002</v>
      </c>
      <c r="Q6336" s="27">
        <v>136631966609.37885</v>
      </c>
      <c r="R6336" s="27">
        <v>0</v>
      </c>
      <c r="S6336" s="27">
        <v>1</v>
      </c>
      <c r="T6336" s="33">
        <v>0.59173831677950461</v>
      </c>
      <c r="U6336" s="27">
        <v>302446302.19999999</v>
      </c>
      <c r="V6336" s="27">
        <v>710000</v>
      </c>
      <c r="W6336" s="27">
        <v>0</v>
      </c>
      <c r="X6336" s="27"/>
      <c r="Y6336" s="27"/>
      <c r="Z6336" s="27">
        <v>1</v>
      </c>
    </row>
    <row r="6337" spans="1:26">
      <c r="A6337" s="27">
        <v>2000</v>
      </c>
      <c r="B6337" t="s">
        <v>15</v>
      </c>
      <c r="C6337" s="27">
        <v>0</v>
      </c>
      <c r="D6337" s="27">
        <v>0</v>
      </c>
      <c r="E6337" s="27">
        <v>0</v>
      </c>
      <c r="F6337" s="27">
        <v>26081336</v>
      </c>
      <c r="G6337" s="27">
        <v>0</v>
      </c>
      <c r="H6337" s="27">
        <v>1</v>
      </c>
      <c r="I6337" s="27">
        <v>0</v>
      </c>
      <c r="J6337" s="27">
        <v>0</v>
      </c>
      <c r="K6337" s="27">
        <v>4</v>
      </c>
      <c r="L6337" s="27">
        <v>1</v>
      </c>
      <c r="M6337" s="27">
        <v>1</v>
      </c>
      <c r="N6337" s="27">
        <v>0</v>
      </c>
      <c r="O6337" s="27">
        <v>0</v>
      </c>
      <c r="P6337" s="27">
        <v>136453000000</v>
      </c>
      <c r="Q6337" s="27">
        <v>136361854808.49591</v>
      </c>
      <c r="R6337" s="27">
        <v>1</v>
      </c>
      <c r="S6337" s="27">
        <v>1</v>
      </c>
      <c r="T6337" s="33">
        <v>0.62919927379193319</v>
      </c>
      <c r="U6337" s="27">
        <v>287109247.60000002</v>
      </c>
      <c r="V6337" s="27">
        <v>3372000</v>
      </c>
      <c r="W6337" s="27">
        <v>0</v>
      </c>
      <c r="X6337" s="27"/>
      <c r="Y6337" s="27"/>
      <c r="Z6337" s="27">
        <v>1</v>
      </c>
    </row>
    <row r="6338" spans="1:26">
      <c r="A6338" s="27">
        <v>2001</v>
      </c>
      <c r="B6338" t="s">
        <v>15</v>
      </c>
      <c r="C6338" s="27">
        <v>36000000</v>
      </c>
      <c r="D6338" s="27">
        <v>18000000</v>
      </c>
      <c r="E6338" s="27">
        <v>36000000</v>
      </c>
      <c r="F6338" s="27">
        <v>36000000</v>
      </c>
      <c r="G6338" s="27">
        <v>0</v>
      </c>
      <c r="H6338" s="27">
        <v>1</v>
      </c>
      <c r="I6338" s="27">
        <v>0</v>
      </c>
      <c r="J6338" s="27">
        <v>0</v>
      </c>
      <c r="K6338" s="27">
        <v>4</v>
      </c>
      <c r="L6338" s="27">
        <v>1</v>
      </c>
      <c r="M6338" s="27">
        <v>1</v>
      </c>
      <c r="N6338" s="27">
        <v>0</v>
      </c>
      <c r="O6338" s="27">
        <v>0</v>
      </c>
      <c r="P6338" s="27">
        <v>121602000000</v>
      </c>
      <c r="Q6338" s="27">
        <v>121600818309.67906</v>
      </c>
      <c r="R6338" s="27">
        <v>1</v>
      </c>
      <c r="S6338" s="27">
        <v>1</v>
      </c>
      <c r="T6338" s="33">
        <v>0.61588871891054842</v>
      </c>
      <c r="U6338" s="27">
        <v>276933022.80000001</v>
      </c>
      <c r="V6338" s="27">
        <v>7357000</v>
      </c>
      <c r="W6338" s="27">
        <v>0</v>
      </c>
      <c r="X6338" s="27"/>
      <c r="Y6338" s="27"/>
      <c r="Z6338" s="27">
        <v>1</v>
      </c>
    </row>
    <row r="6339" spans="1:26">
      <c r="A6339" s="27">
        <v>2002</v>
      </c>
      <c r="B6339" t="s">
        <v>15</v>
      </c>
      <c r="C6339" s="27">
        <v>110000000</v>
      </c>
      <c r="D6339" s="27">
        <v>63750000</v>
      </c>
      <c r="E6339" s="27">
        <v>110000000</v>
      </c>
      <c r="F6339" s="27">
        <v>74000000</v>
      </c>
      <c r="G6339" s="27">
        <v>0</v>
      </c>
      <c r="H6339" s="27">
        <v>1</v>
      </c>
      <c r="I6339" s="27">
        <v>0</v>
      </c>
      <c r="J6339" s="27">
        <v>0</v>
      </c>
      <c r="K6339" s="27">
        <v>4</v>
      </c>
      <c r="L6339" s="27">
        <v>1</v>
      </c>
      <c r="M6339" s="27">
        <v>1</v>
      </c>
      <c r="N6339" s="27">
        <v>0</v>
      </c>
      <c r="O6339" s="27">
        <v>0</v>
      </c>
      <c r="P6339" s="27">
        <v>115748000000</v>
      </c>
      <c r="Q6339" s="27">
        <v>115748110112.68007</v>
      </c>
      <c r="R6339" s="27">
        <v>1</v>
      </c>
      <c r="S6339" s="27">
        <v>1</v>
      </c>
      <c r="T6339" s="33">
        <v>0.62466195784303247</v>
      </c>
      <c r="U6339" s="27">
        <v>299583827.19999999</v>
      </c>
      <c r="V6339" s="27">
        <v>12498000</v>
      </c>
      <c r="W6339" s="27">
        <v>0</v>
      </c>
      <c r="X6339" s="27"/>
      <c r="Y6339" s="27"/>
      <c r="Z6339" s="27">
        <v>1</v>
      </c>
    </row>
    <row r="6340" spans="1:26">
      <c r="A6340" s="27">
        <v>2003</v>
      </c>
      <c r="B6340" t="s">
        <v>15</v>
      </c>
      <c r="C6340" s="27">
        <v>162000000</v>
      </c>
      <c r="D6340" s="27">
        <v>117500000</v>
      </c>
      <c r="E6340" s="27">
        <v>162000000</v>
      </c>
      <c r="F6340" s="27">
        <v>52000000</v>
      </c>
      <c r="G6340" s="27">
        <v>0</v>
      </c>
      <c r="H6340" s="27">
        <v>1</v>
      </c>
      <c r="I6340" s="27">
        <v>0</v>
      </c>
      <c r="J6340" s="27">
        <v>0</v>
      </c>
      <c r="K6340" s="27">
        <v>4</v>
      </c>
      <c r="L6340" s="27">
        <v>1</v>
      </c>
      <c r="M6340" s="27">
        <v>1</v>
      </c>
      <c r="N6340" s="27">
        <v>0</v>
      </c>
      <c r="O6340" s="27">
        <v>0</v>
      </c>
      <c r="P6340" s="27">
        <v>175254000000</v>
      </c>
      <c r="Q6340" s="27">
        <v>175256916996.04742</v>
      </c>
      <c r="R6340" s="27">
        <v>1</v>
      </c>
      <c r="S6340" s="27">
        <v>1</v>
      </c>
      <c r="T6340" s="33">
        <v>0.61793375018798091</v>
      </c>
      <c r="U6340" s="27">
        <v>327448349.19999999</v>
      </c>
      <c r="V6340" s="27">
        <v>15633000</v>
      </c>
      <c r="W6340" s="27">
        <v>0</v>
      </c>
      <c r="X6340" s="27"/>
      <c r="Y6340" s="27"/>
      <c r="Z6340" s="27">
        <v>1</v>
      </c>
    </row>
    <row r="6341" spans="1:26">
      <c r="A6341" s="27">
        <v>2004</v>
      </c>
      <c r="B6341" t="s">
        <v>15</v>
      </c>
      <c r="C6341" s="27">
        <v>168000000</v>
      </c>
      <c r="D6341" s="27">
        <v>137750000</v>
      </c>
      <c r="E6341" s="27">
        <v>168000000</v>
      </c>
      <c r="F6341" s="27">
        <v>42000000</v>
      </c>
      <c r="G6341" s="27">
        <v>0</v>
      </c>
      <c r="H6341" s="27">
        <v>1</v>
      </c>
      <c r="I6341" s="27">
        <v>0</v>
      </c>
      <c r="J6341" s="27">
        <v>0</v>
      </c>
      <c r="K6341" s="27">
        <v>4</v>
      </c>
      <c r="L6341" s="27">
        <v>1</v>
      </c>
      <c r="M6341" s="27">
        <v>1</v>
      </c>
      <c r="N6341" s="27">
        <v>0</v>
      </c>
      <c r="O6341" s="27">
        <v>0</v>
      </c>
      <c r="P6341" s="27">
        <v>228931000000</v>
      </c>
      <c r="Q6341" s="27">
        <v>228937347865.85837</v>
      </c>
      <c r="R6341" s="27">
        <v>1</v>
      </c>
      <c r="S6341" s="27">
        <v>1</v>
      </c>
      <c r="T6341" s="33">
        <v>0.67108711240801089</v>
      </c>
      <c r="U6341" s="27">
        <v>342221283.60000002</v>
      </c>
      <c r="V6341" s="27">
        <v>22594000</v>
      </c>
      <c r="W6341" s="27">
        <v>0</v>
      </c>
      <c r="X6341" s="27"/>
      <c r="Y6341" s="27"/>
      <c r="Z6341" s="27">
        <v>1</v>
      </c>
    </row>
    <row r="6342" spans="1:26">
      <c r="A6342" s="27">
        <v>2005</v>
      </c>
      <c r="B6342" t="s">
        <v>15</v>
      </c>
      <c r="C6342" s="27">
        <v>155000000</v>
      </c>
      <c r="D6342" s="27">
        <v>140000000</v>
      </c>
      <c r="E6342" s="27">
        <v>155000000</v>
      </c>
      <c r="F6342" s="27">
        <v>24000000</v>
      </c>
      <c r="G6342" s="27">
        <v>0</v>
      </c>
      <c r="H6342" s="27">
        <v>1</v>
      </c>
      <c r="I6342" s="27">
        <v>0</v>
      </c>
      <c r="J6342" s="27">
        <v>0</v>
      </c>
      <c r="K6342" s="27">
        <v>4</v>
      </c>
      <c r="L6342" s="27">
        <v>1</v>
      </c>
      <c r="M6342" s="27">
        <v>1</v>
      </c>
      <c r="N6342" s="27">
        <v>0</v>
      </c>
      <c r="O6342" s="27">
        <v>0</v>
      </c>
      <c r="P6342" s="27">
        <v>257666999999.99997</v>
      </c>
      <c r="Q6342" s="27">
        <v>257671413750.82526</v>
      </c>
      <c r="R6342" s="27">
        <v>1</v>
      </c>
      <c r="S6342" s="27">
        <v>1</v>
      </c>
      <c r="T6342" s="33">
        <v>0.69599608558540027</v>
      </c>
      <c r="U6342" s="27">
        <v>314953937.19999999</v>
      </c>
      <c r="V6342" s="27">
        <v>30854000</v>
      </c>
      <c r="W6342" s="27">
        <v>0</v>
      </c>
      <c r="X6342" s="27"/>
      <c r="Y6342" s="27"/>
      <c r="Z6342" s="27">
        <v>1</v>
      </c>
    </row>
    <row r="6343" spans="1:26">
      <c r="A6343" s="27">
        <v>2006</v>
      </c>
      <c r="B6343" t="s">
        <v>15</v>
      </c>
      <c r="C6343" s="27">
        <v>103000000</v>
      </c>
      <c r="D6343" s="27">
        <v>97000000</v>
      </c>
      <c r="E6343" s="27">
        <v>103000000</v>
      </c>
      <c r="F6343" s="27">
        <v>2508328.25</v>
      </c>
      <c r="G6343" s="27">
        <v>0</v>
      </c>
      <c r="H6343" s="27">
        <v>1</v>
      </c>
      <c r="I6343" s="27">
        <v>0</v>
      </c>
      <c r="J6343" s="27">
        <v>0</v>
      </c>
      <c r="K6343" s="27">
        <v>4</v>
      </c>
      <c r="L6343" s="27">
        <v>1</v>
      </c>
      <c r="M6343" s="27">
        <v>1</v>
      </c>
      <c r="N6343" s="27">
        <v>0</v>
      </c>
      <c r="O6343" s="27">
        <v>0</v>
      </c>
      <c r="P6343" s="27">
        <v>271812000000</v>
      </c>
      <c r="Q6343" s="27">
        <v>271638484826.10944</v>
      </c>
      <c r="R6343" s="27">
        <v>1</v>
      </c>
      <c r="S6343" s="27">
        <v>1</v>
      </c>
      <c r="T6343" s="33">
        <v>0.83568345932575372</v>
      </c>
      <c r="U6343" s="27">
        <v>331509584</v>
      </c>
      <c r="V6343" s="27">
        <v>29010000</v>
      </c>
      <c r="W6343" s="27">
        <v>0</v>
      </c>
      <c r="X6343" s="27"/>
      <c r="Y6343" s="27"/>
      <c r="Z6343" s="27">
        <v>1</v>
      </c>
    </row>
    <row r="6344" spans="1:26">
      <c r="A6344" s="27">
        <v>2007</v>
      </c>
      <c r="B6344" t="s">
        <v>15</v>
      </c>
      <c r="C6344" s="27">
        <v>24000000</v>
      </c>
      <c r="D6344" s="27">
        <v>21000000</v>
      </c>
      <c r="E6344" s="27">
        <v>24000000</v>
      </c>
      <c r="F6344" s="27">
        <v>3973237</v>
      </c>
      <c r="G6344" s="27">
        <v>0</v>
      </c>
      <c r="H6344" s="27">
        <v>1</v>
      </c>
      <c r="I6344" s="27">
        <v>0</v>
      </c>
      <c r="J6344" s="27">
        <v>0</v>
      </c>
      <c r="K6344" s="27">
        <v>4</v>
      </c>
      <c r="L6344" s="27">
        <v>1</v>
      </c>
      <c r="M6344" s="27">
        <v>1</v>
      </c>
      <c r="N6344" s="27">
        <v>0</v>
      </c>
      <c r="O6344" s="27">
        <v>0</v>
      </c>
      <c r="P6344" s="27">
        <v>299033000000</v>
      </c>
      <c r="Q6344" s="27">
        <v>299415505152.29797</v>
      </c>
      <c r="R6344" s="27">
        <v>1</v>
      </c>
      <c r="S6344" s="27">
        <v>1</v>
      </c>
      <c r="T6344" s="33">
        <v>0.90473952627382648</v>
      </c>
      <c r="U6344" s="27">
        <v>348223890</v>
      </c>
      <c r="V6344" s="27">
        <v>26501000</v>
      </c>
      <c r="W6344" s="27">
        <v>0</v>
      </c>
      <c r="X6344" s="27"/>
      <c r="Y6344" s="27"/>
      <c r="Z6344" s="27">
        <v>1</v>
      </c>
    </row>
    <row r="6345" spans="1:26">
      <c r="A6345" s="27">
        <v>2008</v>
      </c>
      <c r="B6345" t="s">
        <v>15</v>
      </c>
      <c r="C6345" s="27">
        <v>12000000</v>
      </c>
      <c r="D6345" s="27">
        <v>12000000</v>
      </c>
      <c r="E6345" s="27">
        <v>12000000</v>
      </c>
      <c r="F6345" s="27">
        <v>0</v>
      </c>
      <c r="G6345" s="27">
        <v>0</v>
      </c>
      <c r="H6345" s="27">
        <v>1</v>
      </c>
      <c r="I6345" s="27">
        <v>0</v>
      </c>
      <c r="J6345" s="27">
        <v>0</v>
      </c>
      <c r="K6345" s="27">
        <v>4</v>
      </c>
      <c r="L6345" s="27">
        <v>1</v>
      </c>
      <c r="M6345" s="27">
        <v>1</v>
      </c>
      <c r="N6345" s="27">
        <v>0</v>
      </c>
      <c r="O6345" s="27">
        <v>0</v>
      </c>
      <c r="P6345" s="27">
        <v>287095000000</v>
      </c>
      <c r="Q6345" s="27">
        <v>286769839732.72644</v>
      </c>
      <c r="R6345" s="27">
        <v>1</v>
      </c>
      <c r="S6345" s="27">
        <v>1</v>
      </c>
      <c r="T6345" s="33">
        <v>0.91944034308119871</v>
      </c>
      <c r="U6345" s="27">
        <v>339413897.19999999</v>
      </c>
      <c r="V6345" s="27">
        <v>26168000</v>
      </c>
      <c r="W6345" s="27">
        <v>0</v>
      </c>
      <c r="X6345" s="27">
        <v>245000000</v>
      </c>
      <c r="Y6345" s="27"/>
      <c r="Z6345" s="27">
        <v>1</v>
      </c>
    </row>
    <row r="6346" spans="1:26">
      <c r="A6346" s="27">
        <v>2009</v>
      </c>
      <c r="B6346" t="s">
        <v>15</v>
      </c>
      <c r="C6346" s="27">
        <v>1012000000</v>
      </c>
      <c r="D6346" s="27">
        <v>262000000</v>
      </c>
      <c r="E6346" s="27">
        <v>12000000</v>
      </c>
      <c r="F6346" s="27">
        <v>1000000000</v>
      </c>
      <c r="G6346" s="27">
        <v>0</v>
      </c>
      <c r="H6346" s="27">
        <v>1</v>
      </c>
      <c r="I6346" s="27">
        <v>0</v>
      </c>
      <c r="J6346" s="27">
        <v>0</v>
      </c>
      <c r="K6346" s="27">
        <v>4</v>
      </c>
      <c r="L6346" s="27">
        <v>1</v>
      </c>
      <c r="M6346" s="27">
        <v>1</v>
      </c>
      <c r="N6346" s="27">
        <v>0</v>
      </c>
      <c r="O6346" s="27">
        <v>0</v>
      </c>
      <c r="P6346" s="27">
        <v>297221000000</v>
      </c>
      <c r="Q6346" s="27">
        <v>295936485832.63513</v>
      </c>
      <c r="R6346" s="27">
        <v>1</v>
      </c>
      <c r="S6346" s="27">
        <v>1</v>
      </c>
      <c r="T6346" s="33">
        <v>0.81595367947064712</v>
      </c>
      <c r="U6346" s="27">
        <v>2798977460.8000002</v>
      </c>
      <c r="V6346" s="27">
        <v>20673000</v>
      </c>
      <c r="W6346" s="27">
        <v>0</v>
      </c>
      <c r="X6346" s="27">
        <v>354000000</v>
      </c>
      <c r="Y6346" s="27"/>
      <c r="Z6346" s="27">
        <v>1</v>
      </c>
    </row>
    <row r="6347" spans="1:26">
      <c r="A6347" s="27">
        <v>2010</v>
      </c>
      <c r="B6347" t="s">
        <v>15</v>
      </c>
      <c r="C6347" s="27">
        <v>1000000000</v>
      </c>
      <c r="D6347" s="27">
        <v>500000000</v>
      </c>
      <c r="E6347" s="27">
        <v>0</v>
      </c>
      <c r="F6347" s="27">
        <v>0</v>
      </c>
      <c r="G6347" s="27">
        <v>0</v>
      </c>
      <c r="H6347" s="27">
        <v>1</v>
      </c>
      <c r="I6347" s="27">
        <v>0</v>
      </c>
      <c r="J6347" s="27">
        <v>0</v>
      </c>
      <c r="K6347" s="27">
        <v>4</v>
      </c>
      <c r="L6347" s="27">
        <v>1</v>
      </c>
      <c r="M6347" s="27">
        <v>1</v>
      </c>
      <c r="N6347" s="27">
        <v>0</v>
      </c>
      <c r="O6347" s="27">
        <v>0</v>
      </c>
      <c r="P6347" s="27">
        <v>375304000000</v>
      </c>
      <c r="Q6347" s="27">
        <v>375349442837.18652</v>
      </c>
      <c r="R6347" s="27">
        <v>1</v>
      </c>
      <c r="S6347" s="27">
        <v>1</v>
      </c>
      <c r="T6347" s="33">
        <v>1.0070075781651076</v>
      </c>
      <c r="U6347" s="27">
        <v>2749592878.0999999</v>
      </c>
      <c r="V6347" s="27">
        <v>383733000</v>
      </c>
      <c r="W6347" s="27">
        <v>0</v>
      </c>
      <c r="X6347" s="27">
        <v>438000000</v>
      </c>
      <c r="Y6347" s="27"/>
      <c r="Z6347" s="27">
        <v>1</v>
      </c>
    </row>
    <row r="6348" spans="1:26">
      <c r="A6348" s="27">
        <v>2011</v>
      </c>
      <c r="B6348" t="s">
        <v>15</v>
      </c>
      <c r="C6348" s="27">
        <v>1650000000</v>
      </c>
      <c r="D6348" s="27">
        <v>912500000</v>
      </c>
      <c r="E6348" s="27">
        <v>0</v>
      </c>
      <c r="F6348" s="27">
        <v>650000000</v>
      </c>
      <c r="G6348" s="27">
        <v>0</v>
      </c>
      <c r="H6348" s="27">
        <v>1</v>
      </c>
      <c r="I6348" s="27">
        <v>0</v>
      </c>
      <c r="J6348" s="27">
        <v>0</v>
      </c>
      <c r="K6348" s="27">
        <v>4</v>
      </c>
      <c r="L6348" s="27">
        <v>1</v>
      </c>
      <c r="M6348" s="27">
        <v>1</v>
      </c>
      <c r="N6348" s="27">
        <v>0</v>
      </c>
      <c r="O6348" s="27">
        <v>0</v>
      </c>
      <c r="P6348" s="27">
        <v>416879000000</v>
      </c>
      <c r="Q6348" s="27">
        <v>416418874939.23236</v>
      </c>
      <c r="R6348" s="27">
        <v>1</v>
      </c>
      <c r="S6348" s="27">
        <v>1</v>
      </c>
      <c r="T6348" s="33">
        <v>1.116808011796752</v>
      </c>
      <c r="U6348" s="27">
        <v>2741094302</v>
      </c>
      <c r="V6348" s="27">
        <v>583108000</v>
      </c>
      <c r="W6348" s="27">
        <v>0</v>
      </c>
      <c r="X6348" s="27">
        <v>771000000</v>
      </c>
      <c r="Y6348" s="27"/>
      <c r="Z6348" s="27">
        <v>1</v>
      </c>
    </row>
    <row r="6349" spans="1:26">
      <c r="A6349" s="27">
        <v>2012</v>
      </c>
      <c r="B6349" t="s">
        <v>15</v>
      </c>
      <c r="C6349" s="27">
        <v>1650000000</v>
      </c>
      <c r="D6349" s="27">
        <v>1325000000</v>
      </c>
      <c r="E6349" s="27">
        <v>0</v>
      </c>
      <c r="F6349" s="27">
        <v>0</v>
      </c>
      <c r="G6349" s="27">
        <v>0</v>
      </c>
      <c r="H6349" s="27">
        <v>1</v>
      </c>
      <c r="I6349" s="27">
        <v>0</v>
      </c>
      <c r="J6349" s="27">
        <v>0</v>
      </c>
      <c r="K6349" s="27">
        <v>4</v>
      </c>
      <c r="L6349" s="27">
        <v>1</v>
      </c>
      <c r="M6349" s="27">
        <v>1</v>
      </c>
      <c r="N6349" s="27">
        <v>0</v>
      </c>
      <c r="O6349" s="27">
        <v>0</v>
      </c>
      <c r="P6349" s="27">
        <v>396332000000</v>
      </c>
      <c r="Q6349" s="27">
        <v>396327875201.30444</v>
      </c>
      <c r="R6349" s="27">
        <v>1</v>
      </c>
      <c r="S6349" s="27">
        <v>1</v>
      </c>
      <c r="T6349" s="33">
        <v>0.99562684078172081</v>
      </c>
      <c r="U6349" s="27">
        <v>2744040237</v>
      </c>
      <c r="V6349" s="27">
        <v>1077011000</v>
      </c>
      <c r="W6349" s="27">
        <v>0</v>
      </c>
      <c r="X6349" s="27">
        <v>821000000</v>
      </c>
      <c r="Y6349" s="27"/>
      <c r="Z6349" s="27">
        <v>1</v>
      </c>
    </row>
    <row r="6350" spans="1:26">
      <c r="A6350" s="27">
        <v>2013</v>
      </c>
      <c r="B6350" t="s">
        <v>15</v>
      </c>
      <c r="C6350" s="27">
        <v>3850000000</v>
      </c>
      <c r="D6350" s="27">
        <v>2037500000</v>
      </c>
      <c r="E6350" s="27">
        <v>0</v>
      </c>
      <c r="F6350" s="27">
        <v>2200000000</v>
      </c>
      <c r="G6350" s="27">
        <v>0</v>
      </c>
      <c r="H6350" s="27">
        <v>1</v>
      </c>
      <c r="I6350" s="27">
        <v>0</v>
      </c>
      <c r="J6350" s="27">
        <v>0</v>
      </c>
      <c r="K6350" s="27">
        <v>4</v>
      </c>
      <c r="L6350" s="27">
        <v>1</v>
      </c>
      <c r="M6350" s="27">
        <v>1</v>
      </c>
      <c r="N6350" s="27">
        <v>0</v>
      </c>
      <c r="O6350" s="27">
        <v>0</v>
      </c>
      <c r="P6350" s="27">
        <v>366821000000</v>
      </c>
      <c r="Q6350" s="27">
        <v>366643223164.00354</v>
      </c>
      <c r="R6350" s="27">
        <v>1</v>
      </c>
      <c r="S6350" s="27">
        <v>1</v>
      </c>
      <c r="T6350" s="33">
        <v>0.99710818219516861</v>
      </c>
      <c r="U6350" s="27">
        <v>2749539315.5999999</v>
      </c>
      <c r="V6350" s="27">
        <v>1336687000</v>
      </c>
      <c r="W6350" s="27">
        <v>0</v>
      </c>
      <c r="X6350" s="27">
        <v>969000000</v>
      </c>
      <c r="Y6350" s="27"/>
      <c r="Z6350" s="27">
        <v>1</v>
      </c>
    </row>
    <row r="6351" spans="1:26">
      <c r="A6351" s="27">
        <v>2014</v>
      </c>
      <c r="B6351" t="s">
        <v>15</v>
      </c>
      <c r="C6351" s="27">
        <v>3738888896</v>
      </c>
      <c r="D6351" s="27">
        <v>2638888896</v>
      </c>
      <c r="E6351" s="27">
        <v>0</v>
      </c>
      <c r="F6351" s="27">
        <v>0</v>
      </c>
      <c r="G6351" s="27">
        <v>0</v>
      </c>
      <c r="H6351" s="27">
        <v>1</v>
      </c>
      <c r="I6351" s="27">
        <v>0</v>
      </c>
      <c r="J6351" s="27">
        <v>0</v>
      </c>
      <c r="K6351" s="27">
        <v>4</v>
      </c>
      <c r="L6351" s="27">
        <v>1</v>
      </c>
      <c r="M6351" s="27">
        <v>1</v>
      </c>
      <c r="N6351" s="27">
        <v>0</v>
      </c>
      <c r="O6351" s="27">
        <v>0</v>
      </c>
      <c r="P6351" s="27">
        <v>350901000000</v>
      </c>
      <c r="Q6351" s="27">
        <v>350636208163.77216</v>
      </c>
      <c r="R6351" s="27">
        <v>1</v>
      </c>
      <c r="S6351" s="27">
        <v>1</v>
      </c>
      <c r="T6351" s="33">
        <v>0.96696016921402161</v>
      </c>
      <c r="U6351" s="27">
        <v>2586727106.1999998</v>
      </c>
      <c r="V6351" s="27">
        <v>1966737000</v>
      </c>
      <c r="W6351" s="27">
        <v>0</v>
      </c>
      <c r="X6351" s="27">
        <v>911000000</v>
      </c>
      <c r="Y6351" s="27"/>
      <c r="Z6351" s="27">
        <v>1</v>
      </c>
    </row>
    <row r="6352" spans="1:26">
      <c r="A6352" s="27">
        <v>2015</v>
      </c>
      <c r="B6352" t="s">
        <v>15</v>
      </c>
      <c r="C6352" s="27">
        <v>3627777792</v>
      </c>
      <c r="D6352" s="27">
        <v>3077777792</v>
      </c>
      <c r="E6352" s="27">
        <v>0</v>
      </c>
      <c r="F6352" s="27">
        <v>0</v>
      </c>
      <c r="G6352" s="27">
        <v>0</v>
      </c>
      <c r="H6352" s="27">
        <v>1</v>
      </c>
      <c r="I6352" s="27">
        <v>0</v>
      </c>
      <c r="J6352" s="27">
        <v>0</v>
      </c>
      <c r="K6352" s="27">
        <v>4</v>
      </c>
      <c r="L6352" s="27">
        <v>1</v>
      </c>
      <c r="M6352" s="27">
        <v>1</v>
      </c>
      <c r="N6352" s="27">
        <v>0</v>
      </c>
      <c r="O6352" s="27">
        <v>0</v>
      </c>
      <c r="P6352" s="27">
        <v>317698000000</v>
      </c>
      <c r="Q6352" s="27">
        <v>317536830640.61865</v>
      </c>
      <c r="R6352" s="27">
        <v>1</v>
      </c>
      <c r="S6352" s="27">
        <v>1</v>
      </c>
      <c r="T6352" s="33">
        <v>0.821813335342235</v>
      </c>
      <c r="U6352" s="27">
        <v>2474103127.9000001</v>
      </c>
      <c r="V6352" s="27">
        <v>1784791000</v>
      </c>
      <c r="W6352" s="27">
        <v>0</v>
      </c>
      <c r="X6352" s="27">
        <v>830000000</v>
      </c>
      <c r="Y6352" s="27"/>
      <c r="Z6352" s="27">
        <v>1</v>
      </c>
    </row>
    <row r="6353" spans="1:26">
      <c r="A6353" s="27">
        <v>2016</v>
      </c>
      <c r="B6353" t="s">
        <v>15</v>
      </c>
      <c r="C6353" s="27">
        <v>4627444480</v>
      </c>
      <c r="D6353" s="27">
        <v>3740194480</v>
      </c>
      <c r="E6353" s="27">
        <v>1183000000</v>
      </c>
      <c r="F6353" s="27">
        <v>1183000000</v>
      </c>
      <c r="G6353" s="27">
        <v>0</v>
      </c>
      <c r="H6353" s="27">
        <v>1</v>
      </c>
      <c r="I6353" s="27">
        <v>0</v>
      </c>
      <c r="J6353" s="27">
        <v>0</v>
      </c>
      <c r="K6353" s="27">
        <v>4</v>
      </c>
      <c r="L6353" s="27">
        <v>1</v>
      </c>
      <c r="M6353" s="27">
        <v>1</v>
      </c>
      <c r="N6353" s="27">
        <v>0</v>
      </c>
      <c r="O6353" s="27">
        <v>0</v>
      </c>
      <c r="P6353" s="27">
        <v>295678000000</v>
      </c>
      <c r="Q6353" s="27">
        <v>295746599722.0658</v>
      </c>
      <c r="R6353" s="27">
        <v>1</v>
      </c>
      <c r="S6353" s="27">
        <v>1</v>
      </c>
      <c r="T6353" s="33">
        <v>0.86004996979414983</v>
      </c>
      <c r="U6353" s="27">
        <v>2400186947</v>
      </c>
      <c r="V6353" s="27">
        <v>2342769000</v>
      </c>
      <c r="W6353" s="27">
        <v>0</v>
      </c>
      <c r="X6353" s="27">
        <v>939000000</v>
      </c>
      <c r="Y6353" s="27"/>
      <c r="Z6353" s="27">
        <v>1</v>
      </c>
    </row>
    <row r="6354" spans="1:26">
      <c r="A6354" s="27">
        <v>2017</v>
      </c>
      <c r="B6354" t="s">
        <v>15</v>
      </c>
      <c r="C6354" s="27">
        <v>5453111136</v>
      </c>
      <c r="D6354" s="27">
        <v>4104861136</v>
      </c>
      <c r="E6354" s="27">
        <v>2092000000</v>
      </c>
      <c r="F6354" s="27">
        <v>1009000000</v>
      </c>
      <c r="G6354" s="27">
        <v>0</v>
      </c>
      <c r="H6354" s="27">
        <v>1</v>
      </c>
      <c r="I6354" s="27">
        <v>0</v>
      </c>
      <c r="J6354" s="27">
        <v>0</v>
      </c>
      <c r="K6354" s="27">
        <v>4</v>
      </c>
      <c r="L6354" s="27">
        <v>1</v>
      </c>
      <c r="M6354" s="27">
        <v>1</v>
      </c>
      <c r="N6354" s="27">
        <v>0</v>
      </c>
      <c r="O6354" s="27">
        <v>0</v>
      </c>
      <c r="P6354" s="27">
        <v>349299000000</v>
      </c>
      <c r="Q6354" s="27">
        <v>348871647959.64014</v>
      </c>
      <c r="R6354" s="27">
        <v>1</v>
      </c>
      <c r="S6354" s="27">
        <v>1</v>
      </c>
      <c r="T6354" s="33">
        <v>0.90809244833766045</v>
      </c>
      <c r="U6354" s="27">
        <v>2542670622</v>
      </c>
      <c r="V6354" s="27">
        <v>2686253000</v>
      </c>
      <c r="W6354" s="27">
        <v>0</v>
      </c>
      <c r="X6354" s="27">
        <v>1011000000</v>
      </c>
      <c r="Y6354" s="27"/>
      <c r="Z6354" s="27">
        <v>1</v>
      </c>
    </row>
    <row r="6355" spans="1:26">
      <c r="A6355" s="27">
        <v>2011</v>
      </c>
      <c r="B6355" t="s">
        <v>150</v>
      </c>
      <c r="C6355" s="27">
        <v>0</v>
      </c>
      <c r="D6355" s="27">
        <v>0</v>
      </c>
      <c r="E6355" s="27">
        <v>0</v>
      </c>
      <c r="F6355" s="27">
        <v>31712750</v>
      </c>
      <c r="G6355" s="27">
        <v>0</v>
      </c>
      <c r="H6355" s="27">
        <v>0</v>
      </c>
      <c r="I6355" s="27">
        <v>1</v>
      </c>
      <c r="J6355" s="27">
        <v>1</v>
      </c>
      <c r="K6355" s="27">
        <v>4</v>
      </c>
      <c r="L6355" s="27">
        <v>1</v>
      </c>
      <c r="M6355" s="27">
        <v>1</v>
      </c>
      <c r="N6355" s="27">
        <v>1</v>
      </c>
      <c r="O6355" s="27">
        <v>0</v>
      </c>
      <c r="P6355" s="27">
        <v>17186000000</v>
      </c>
      <c r="Q6355" s="27">
        <v>17273335563.733692</v>
      </c>
      <c r="R6355" s="27">
        <v>1</v>
      </c>
      <c r="S6355" s="27">
        <v>1</v>
      </c>
      <c r="T6355" s="33">
        <v>1.116808011796752</v>
      </c>
      <c r="U6355" s="27"/>
      <c r="V6355" s="27"/>
      <c r="W6355" s="27"/>
      <c r="X6355" s="27"/>
      <c r="Y6355" s="27"/>
      <c r="Z6355" s="27">
        <v>0</v>
      </c>
    </row>
    <row r="6356" spans="1:26">
      <c r="A6356" s="27">
        <v>2012</v>
      </c>
      <c r="B6356" t="s">
        <v>150</v>
      </c>
      <c r="C6356" s="27">
        <v>0</v>
      </c>
      <c r="D6356" s="27">
        <v>0</v>
      </c>
      <c r="E6356" s="27">
        <v>0</v>
      </c>
      <c r="F6356" s="27">
        <v>0</v>
      </c>
      <c r="G6356" s="27">
        <v>0</v>
      </c>
      <c r="H6356" s="27">
        <v>0</v>
      </c>
      <c r="I6356" s="27">
        <v>1</v>
      </c>
      <c r="J6356" s="27">
        <v>1</v>
      </c>
      <c r="K6356" s="27">
        <v>4</v>
      </c>
      <c r="L6356" s="27">
        <v>1</v>
      </c>
      <c r="M6356" s="27">
        <v>1</v>
      </c>
      <c r="N6356" s="27">
        <v>1</v>
      </c>
      <c r="O6356" s="27">
        <v>0</v>
      </c>
      <c r="P6356" s="27">
        <v>11267000000</v>
      </c>
      <c r="Q6356" s="27">
        <v>11266779661.016949</v>
      </c>
      <c r="R6356" s="27">
        <v>1</v>
      </c>
      <c r="S6356" s="27">
        <v>1</v>
      </c>
      <c r="T6356" s="33">
        <v>0.99562684078172081</v>
      </c>
      <c r="U6356" s="27"/>
      <c r="V6356" s="27"/>
      <c r="W6356" s="27"/>
      <c r="X6356" s="27"/>
      <c r="Y6356" s="27"/>
      <c r="Z6356" s="27">
        <v>0</v>
      </c>
    </row>
    <row r="6357" spans="1:26">
      <c r="A6357" s="27">
        <v>2013</v>
      </c>
      <c r="B6357" t="s">
        <v>150</v>
      </c>
      <c r="C6357" s="27">
        <v>70000000</v>
      </c>
      <c r="D6357" s="27">
        <v>14000000</v>
      </c>
      <c r="E6357" s="27">
        <v>70000000</v>
      </c>
      <c r="F6357" s="27">
        <v>70500000</v>
      </c>
      <c r="G6357" s="27">
        <v>0</v>
      </c>
      <c r="H6357" s="27">
        <v>0</v>
      </c>
      <c r="I6357" s="27">
        <v>1</v>
      </c>
      <c r="J6357" s="27">
        <v>1</v>
      </c>
      <c r="K6357" s="27">
        <v>4</v>
      </c>
      <c r="L6357" s="27">
        <v>1</v>
      </c>
      <c r="M6357" s="27">
        <v>1</v>
      </c>
      <c r="N6357" s="27">
        <v>1</v>
      </c>
      <c r="O6357" s="27">
        <v>0</v>
      </c>
      <c r="P6357" s="27">
        <v>14947000000</v>
      </c>
      <c r="Q6357" s="27">
        <v>14940338983.050846</v>
      </c>
      <c r="R6357" s="27">
        <v>1</v>
      </c>
      <c r="S6357" s="27">
        <v>1</v>
      </c>
      <c r="T6357" s="33">
        <v>0.99710818219516861</v>
      </c>
      <c r="U6357" s="27"/>
      <c r="V6357" s="27"/>
      <c r="W6357" s="27"/>
      <c r="X6357" s="27"/>
      <c r="Y6357" s="27"/>
      <c r="Z6357" s="27">
        <v>0</v>
      </c>
    </row>
    <row r="6358" spans="1:26">
      <c r="A6358" s="27">
        <v>2014</v>
      </c>
      <c r="B6358" t="s">
        <v>150</v>
      </c>
      <c r="C6358" s="27">
        <v>228000000</v>
      </c>
      <c r="D6358" s="27">
        <v>59600000</v>
      </c>
      <c r="E6358" s="27">
        <v>228000000</v>
      </c>
      <c r="F6358" s="27">
        <v>191683262.5</v>
      </c>
      <c r="G6358" s="27">
        <v>0</v>
      </c>
      <c r="H6358" s="27">
        <v>0</v>
      </c>
      <c r="I6358" s="27">
        <v>1</v>
      </c>
      <c r="J6358" s="27">
        <v>1</v>
      </c>
      <c r="K6358" s="27">
        <v>4</v>
      </c>
      <c r="L6358" s="27">
        <v>1</v>
      </c>
      <c r="M6358" s="27">
        <v>1</v>
      </c>
      <c r="N6358" s="27">
        <v>1</v>
      </c>
      <c r="O6358" s="27">
        <v>0</v>
      </c>
      <c r="P6358" s="27">
        <v>15105000000</v>
      </c>
      <c r="Q6358" s="27">
        <v>15099661016.949152</v>
      </c>
      <c r="R6358" s="27">
        <v>1</v>
      </c>
      <c r="S6358" s="27">
        <v>1</v>
      </c>
      <c r="T6358" s="33">
        <v>0.96696016921402161</v>
      </c>
      <c r="U6358" s="27"/>
      <c r="V6358" s="27"/>
      <c r="W6358" s="27"/>
      <c r="X6358" s="27"/>
      <c r="Y6358" s="27"/>
      <c r="Z6358" s="27">
        <v>0</v>
      </c>
    </row>
    <row r="6359" spans="1:26">
      <c r="A6359" s="27">
        <v>2015</v>
      </c>
      <c r="B6359" t="s">
        <v>150</v>
      </c>
      <c r="C6359" s="27">
        <v>228000000</v>
      </c>
      <c r="D6359" s="27">
        <v>105200000</v>
      </c>
      <c r="E6359" s="27">
        <v>228000000</v>
      </c>
      <c r="F6359" s="27">
        <v>0</v>
      </c>
      <c r="G6359" s="27">
        <v>0</v>
      </c>
      <c r="H6359" s="27">
        <v>0</v>
      </c>
      <c r="I6359" s="27">
        <v>1</v>
      </c>
      <c r="J6359" s="27">
        <v>1</v>
      </c>
      <c r="K6359" s="27">
        <v>4</v>
      </c>
      <c r="L6359" s="27">
        <v>1</v>
      </c>
      <c r="M6359" s="27">
        <v>1</v>
      </c>
      <c r="N6359" s="27">
        <v>1</v>
      </c>
      <c r="O6359" s="27">
        <v>0</v>
      </c>
      <c r="P6359" s="27">
        <v>12490000000</v>
      </c>
      <c r="Q6359" s="27">
        <v>10906867789.887791</v>
      </c>
      <c r="R6359" s="27">
        <v>1</v>
      </c>
      <c r="S6359" s="27">
        <v>1</v>
      </c>
      <c r="T6359" s="33">
        <v>0.821813335342235</v>
      </c>
      <c r="U6359" s="27"/>
      <c r="V6359" s="27"/>
      <c r="W6359" s="27"/>
      <c r="X6359" s="27"/>
      <c r="Y6359" s="27"/>
      <c r="Z6359" s="27">
        <v>0</v>
      </c>
    </row>
    <row r="6360" spans="1:26">
      <c r="A6360" s="27">
        <v>2016</v>
      </c>
      <c r="B6360" t="s">
        <v>150</v>
      </c>
      <c r="C6360" s="27">
        <v>228000000</v>
      </c>
      <c r="D6360" s="27">
        <v>150800000</v>
      </c>
      <c r="E6360" s="27">
        <v>228000000</v>
      </c>
      <c r="F6360" s="27">
        <v>0</v>
      </c>
      <c r="G6360" s="27">
        <v>0</v>
      </c>
      <c r="H6360" s="27">
        <v>0</v>
      </c>
      <c r="I6360" s="27">
        <v>1</v>
      </c>
      <c r="J6360" s="27">
        <v>1</v>
      </c>
      <c r="K6360" s="27">
        <v>4</v>
      </c>
      <c r="L6360" s="27">
        <v>1</v>
      </c>
      <c r="M6360" s="27">
        <v>1</v>
      </c>
      <c r="N6360" s="27">
        <v>1</v>
      </c>
      <c r="O6360" s="27">
        <v>0</v>
      </c>
      <c r="P6360" s="27">
        <v>3054000000</v>
      </c>
      <c r="Q6360" s="27">
        <v>2904114903.2291245</v>
      </c>
      <c r="R6360" s="27">
        <v>1</v>
      </c>
      <c r="S6360" s="27">
        <v>1</v>
      </c>
      <c r="T6360" s="33">
        <v>0.86004996979414983</v>
      </c>
      <c r="U6360" s="27"/>
      <c r="V6360" s="27"/>
      <c r="W6360" s="27"/>
      <c r="X6360" s="27"/>
      <c r="Y6360" s="27"/>
      <c r="Z6360" s="27">
        <v>0</v>
      </c>
    </row>
    <row r="6361" spans="1:26">
      <c r="A6361" s="27">
        <v>2017</v>
      </c>
      <c r="B6361" t="s">
        <v>150</v>
      </c>
      <c r="C6361" s="27">
        <v>228000000</v>
      </c>
      <c r="D6361" s="27">
        <v>196400000</v>
      </c>
      <c r="E6361" s="27">
        <v>228000000</v>
      </c>
      <c r="F6361" s="27">
        <v>0</v>
      </c>
      <c r="G6361" s="27">
        <v>0</v>
      </c>
      <c r="H6361" s="27">
        <v>0</v>
      </c>
      <c r="I6361" s="27">
        <v>1</v>
      </c>
      <c r="J6361" s="27">
        <v>1</v>
      </c>
      <c r="K6361" s="27">
        <v>4</v>
      </c>
      <c r="L6361" s="27">
        <v>1</v>
      </c>
      <c r="M6361" s="27">
        <v>1</v>
      </c>
      <c r="N6361" s="27">
        <v>1</v>
      </c>
      <c r="O6361" s="27">
        <v>0</v>
      </c>
      <c r="P6361" s="27">
        <v>3060000000</v>
      </c>
      <c r="Q6361" s="27"/>
      <c r="R6361" s="27">
        <v>1</v>
      </c>
      <c r="S6361" s="27">
        <v>1</v>
      </c>
      <c r="T6361" s="33">
        <v>0.90809244833766045</v>
      </c>
      <c r="U6361" s="27"/>
      <c r="V6361" s="27"/>
      <c r="W6361" s="27"/>
      <c r="X6361" s="27"/>
      <c r="Y6361" s="27"/>
      <c r="Z6361" s="27">
        <v>0</v>
      </c>
    </row>
    <row r="6362" spans="1:26">
      <c r="A6362" s="27">
        <v>1950</v>
      </c>
      <c r="B6362" t="s">
        <v>18</v>
      </c>
      <c r="C6362" s="27"/>
      <c r="D6362" s="27"/>
      <c r="E6362" s="27"/>
      <c r="F6362" s="27">
        <v>0</v>
      </c>
      <c r="G6362" s="27">
        <v>1</v>
      </c>
      <c r="H6362" s="27">
        <v>1</v>
      </c>
      <c r="I6362" s="27">
        <v>0</v>
      </c>
      <c r="J6362" s="27">
        <v>0</v>
      </c>
      <c r="K6362" s="27">
        <v>6</v>
      </c>
      <c r="L6362" s="27">
        <v>1</v>
      </c>
      <c r="M6362" s="27">
        <v>0</v>
      </c>
      <c r="N6362" s="27">
        <v>1</v>
      </c>
      <c r="O6362" s="27">
        <v>0</v>
      </c>
      <c r="P6362" s="27"/>
      <c r="Q6362" s="27"/>
      <c r="R6362" s="27">
        <v>0</v>
      </c>
      <c r="S6362" s="27">
        <v>0</v>
      </c>
      <c r="T6362" s="33">
        <v>1.287837882863923</v>
      </c>
      <c r="U6362" s="27"/>
      <c r="V6362" s="27"/>
      <c r="W6362" s="27"/>
      <c r="X6362" s="27"/>
      <c r="Y6362" s="27"/>
      <c r="Z6362" s="27">
        <v>1</v>
      </c>
    </row>
    <row r="6363" spans="1:26">
      <c r="A6363" s="27">
        <v>1951</v>
      </c>
      <c r="B6363" t="s">
        <v>18</v>
      </c>
      <c r="C6363" s="27"/>
      <c r="D6363" s="27"/>
      <c r="E6363" s="27"/>
      <c r="F6363" s="27">
        <v>0</v>
      </c>
      <c r="G6363" s="27">
        <v>1</v>
      </c>
      <c r="H6363" s="27">
        <v>1</v>
      </c>
      <c r="I6363" s="27">
        <v>0</v>
      </c>
      <c r="J6363" s="27">
        <v>0</v>
      </c>
      <c r="K6363" s="27">
        <v>6</v>
      </c>
      <c r="L6363" s="27">
        <v>1</v>
      </c>
      <c r="M6363" s="27">
        <v>0</v>
      </c>
      <c r="N6363" s="27">
        <v>1</v>
      </c>
      <c r="O6363" s="27">
        <v>0</v>
      </c>
      <c r="P6363" s="27"/>
      <c r="Q6363" s="27"/>
      <c r="R6363" s="27">
        <v>0</v>
      </c>
      <c r="S6363" s="27">
        <v>0</v>
      </c>
      <c r="T6363" s="33">
        <v>1.3439935487765553</v>
      </c>
      <c r="U6363" s="27"/>
      <c r="V6363" s="27"/>
      <c r="W6363" s="27"/>
      <c r="X6363" s="27"/>
      <c r="Y6363" s="27"/>
      <c r="Z6363" s="27">
        <v>1</v>
      </c>
    </row>
    <row r="6364" spans="1:26">
      <c r="A6364" s="27">
        <v>1952</v>
      </c>
      <c r="B6364" t="s">
        <v>18</v>
      </c>
      <c r="C6364" s="27"/>
      <c r="D6364" s="27"/>
      <c r="E6364" s="27"/>
      <c r="F6364" s="27">
        <v>0</v>
      </c>
      <c r="G6364" s="27">
        <v>1</v>
      </c>
      <c r="H6364" s="27">
        <v>1</v>
      </c>
      <c r="I6364" s="27">
        <v>0</v>
      </c>
      <c r="J6364" s="27">
        <v>0</v>
      </c>
      <c r="K6364" s="27">
        <v>6</v>
      </c>
      <c r="L6364" s="27">
        <v>1</v>
      </c>
      <c r="M6364" s="27">
        <v>0</v>
      </c>
      <c r="N6364" s="27">
        <v>1</v>
      </c>
      <c r="O6364" s="27">
        <v>0</v>
      </c>
      <c r="P6364" s="27"/>
      <c r="Q6364" s="27"/>
      <c r="R6364" s="27">
        <v>0</v>
      </c>
      <c r="S6364" s="27">
        <v>1</v>
      </c>
      <c r="T6364" s="33">
        <v>1.1861288455441423</v>
      </c>
      <c r="U6364" s="27"/>
      <c r="V6364" s="27"/>
      <c r="W6364" s="27"/>
      <c r="X6364" s="27"/>
      <c r="Y6364" s="27"/>
      <c r="Z6364" s="27">
        <v>1</v>
      </c>
    </row>
    <row r="6365" spans="1:26">
      <c r="A6365" s="27">
        <v>1953</v>
      </c>
      <c r="B6365" t="s">
        <v>18</v>
      </c>
      <c r="C6365" s="27"/>
      <c r="D6365" s="27"/>
      <c r="E6365" s="27"/>
      <c r="F6365" s="27">
        <v>0</v>
      </c>
      <c r="G6365" s="27">
        <v>1</v>
      </c>
      <c r="H6365" s="27">
        <v>1</v>
      </c>
      <c r="I6365" s="27">
        <v>0</v>
      </c>
      <c r="J6365" s="27">
        <v>0</v>
      </c>
      <c r="K6365" s="27">
        <v>6</v>
      </c>
      <c r="L6365" s="27">
        <v>1</v>
      </c>
      <c r="M6365" s="27">
        <v>0</v>
      </c>
      <c r="N6365" s="27">
        <v>1</v>
      </c>
      <c r="O6365" s="27">
        <v>0</v>
      </c>
      <c r="P6365" s="27"/>
      <c r="Q6365" s="27"/>
      <c r="R6365" s="27">
        <v>0</v>
      </c>
      <c r="S6365" s="27">
        <v>1</v>
      </c>
      <c r="T6365" s="33">
        <v>1.1355764645766917</v>
      </c>
      <c r="U6365" s="27"/>
      <c r="V6365" s="27"/>
      <c r="W6365" s="27"/>
      <c r="X6365" s="27"/>
      <c r="Y6365" s="27"/>
      <c r="Z6365" s="27">
        <v>1</v>
      </c>
    </row>
    <row r="6366" spans="1:26">
      <c r="A6366" s="27">
        <v>1954</v>
      </c>
      <c r="B6366" t="s">
        <v>18</v>
      </c>
      <c r="C6366" s="27"/>
      <c r="D6366" s="27"/>
      <c r="E6366" s="27"/>
      <c r="F6366" s="27">
        <v>0</v>
      </c>
      <c r="G6366" s="27">
        <v>1</v>
      </c>
      <c r="H6366" s="27">
        <v>1</v>
      </c>
      <c r="I6366" s="27">
        <v>0</v>
      </c>
      <c r="J6366" s="27">
        <v>0</v>
      </c>
      <c r="K6366" s="27">
        <v>6</v>
      </c>
      <c r="L6366" s="27">
        <v>1</v>
      </c>
      <c r="M6366" s="27">
        <v>0</v>
      </c>
      <c r="N6366" s="27">
        <v>1</v>
      </c>
      <c r="O6366" s="27">
        <v>0</v>
      </c>
      <c r="P6366" s="27"/>
      <c r="Q6366" s="27"/>
      <c r="R6366" s="27">
        <v>0</v>
      </c>
      <c r="S6366" s="27">
        <v>1</v>
      </c>
      <c r="T6366" s="33">
        <v>1.2456557755316726</v>
      </c>
      <c r="U6366" s="27"/>
      <c r="V6366" s="27"/>
      <c r="W6366" s="27"/>
      <c r="X6366" s="27"/>
      <c r="Y6366" s="27"/>
      <c r="Z6366" s="27">
        <v>1</v>
      </c>
    </row>
    <row r="6367" spans="1:26">
      <c r="A6367" s="27">
        <v>1955</v>
      </c>
      <c r="B6367" t="s">
        <v>18</v>
      </c>
      <c r="C6367" s="27"/>
      <c r="D6367" s="27"/>
      <c r="E6367" s="27"/>
      <c r="F6367" s="27">
        <v>0</v>
      </c>
      <c r="G6367" s="27">
        <v>1</v>
      </c>
      <c r="H6367" s="27">
        <v>1</v>
      </c>
      <c r="I6367" s="27">
        <v>0</v>
      </c>
      <c r="J6367" s="27">
        <v>0</v>
      </c>
      <c r="K6367" s="27">
        <v>6</v>
      </c>
      <c r="L6367" s="27">
        <v>1</v>
      </c>
      <c r="M6367" s="27">
        <v>0</v>
      </c>
      <c r="N6367" s="27">
        <v>1</v>
      </c>
      <c r="O6367" s="27">
        <v>0</v>
      </c>
      <c r="P6367" s="27"/>
      <c r="Q6367" s="27"/>
      <c r="R6367" s="27">
        <v>0</v>
      </c>
      <c r="S6367" s="27">
        <v>1</v>
      </c>
      <c r="T6367" s="33">
        <v>1.2093425125419712</v>
      </c>
      <c r="U6367" s="27"/>
      <c r="V6367" s="27"/>
      <c r="W6367" s="27"/>
      <c r="X6367" s="27"/>
      <c r="Y6367" s="27"/>
      <c r="Z6367" s="27">
        <v>1</v>
      </c>
    </row>
    <row r="6368" spans="1:26">
      <c r="A6368" s="27">
        <v>1956</v>
      </c>
      <c r="B6368" t="s">
        <v>18</v>
      </c>
      <c r="C6368" s="27"/>
      <c r="D6368" s="27"/>
      <c r="E6368" s="27"/>
      <c r="F6368" s="27">
        <v>0</v>
      </c>
      <c r="G6368" s="27">
        <v>1</v>
      </c>
      <c r="H6368" s="27">
        <v>1</v>
      </c>
      <c r="I6368" s="27">
        <v>0</v>
      </c>
      <c r="J6368" s="27">
        <v>0</v>
      </c>
      <c r="K6368" s="27">
        <v>6</v>
      </c>
      <c r="L6368" s="27">
        <v>1</v>
      </c>
      <c r="M6368" s="27">
        <v>0</v>
      </c>
      <c r="N6368" s="27">
        <v>1</v>
      </c>
      <c r="O6368" s="27">
        <v>0</v>
      </c>
      <c r="P6368" s="27"/>
      <c r="Q6368" s="27"/>
      <c r="R6368" s="27">
        <v>0</v>
      </c>
      <c r="S6368" s="27">
        <v>1</v>
      </c>
      <c r="T6368" s="33">
        <v>1.188247729709901</v>
      </c>
      <c r="U6368" s="27"/>
      <c r="V6368" s="27"/>
      <c r="W6368" s="27"/>
      <c r="X6368" s="27"/>
      <c r="Y6368" s="27"/>
      <c r="Z6368" s="27">
        <v>1</v>
      </c>
    </row>
    <row r="6369" spans="1:26">
      <c r="A6369" s="27">
        <v>1957</v>
      </c>
      <c r="B6369" t="s">
        <v>18</v>
      </c>
      <c r="C6369" s="27"/>
      <c r="D6369" s="27"/>
      <c r="E6369" s="27"/>
      <c r="F6369" s="27">
        <v>15800000</v>
      </c>
      <c r="G6369" s="27">
        <v>1</v>
      </c>
      <c r="H6369" s="27">
        <v>1</v>
      </c>
      <c r="I6369" s="27">
        <v>0</v>
      </c>
      <c r="J6369" s="27">
        <v>0</v>
      </c>
      <c r="K6369" s="27">
        <v>6</v>
      </c>
      <c r="L6369" s="27">
        <v>1</v>
      </c>
      <c r="M6369" s="27">
        <v>0</v>
      </c>
      <c r="N6369" s="27">
        <v>1</v>
      </c>
      <c r="O6369" s="27">
        <v>0</v>
      </c>
      <c r="P6369" s="27"/>
      <c r="Q6369" s="27"/>
      <c r="R6369" s="27">
        <v>1</v>
      </c>
      <c r="S6369" s="27">
        <v>1</v>
      </c>
      <c r="T6369" s="33">
        <v>1.1056830722153153</v>
      </c>
      <c r="U6369" s="27"/>
      <c r="V6369" s="27"/>
      <c r="W6369" s="27"/>
      <c r="X6369" s="27"/>
      <c r="Y6369" s="27"/>
      <c r="Z6369" s="27">
        <v>1</v>
      </c>
    </row>
    <row r="6370" spans="1:26">
      <c r="A6370" s="27">
        <v>1958</v>
      </c>
      <c r="B6370" t="s">
        <v>18</v>
      </c>
      <c r="C6370" s="27"/>
      <c r="D6370" s="27"/>
      <c r="E6370" s="27"/>
      <c r="F6370" s="27">
        <v>10500000</v>
      </c>
      <c r="G6370" s="27">
        <v>1</v>
      </c>
      <c r="H6370" s="27">
        <v>1</v>
      </c>
      <c r="I6370" s="27">
        <v>0</v>
      </c>
      <c r="J6370" s="27">
        <v>0</v>
      </c>
      <c r="K6370" s="27">
        <v>6</v>
      </c>
      <c r="L6370" s="27">
        <v>1</v>
      </c>
      <c r="M6370" s="27">
        <v>0</v>
      </c>
      <c r="N6370" s="27">
        <v>1</v>
      </c>
      <c r="O6370" s="27">
        <v>0</v>
      </c>
      <c r="P6370" s="27"/>
      <c r="Q6370" s="27"/>
      <c r="R6370" s="27">
        <v>1</v>
      </c>
      <c r="S6370" s="27">
        <v>1</v>
      </c>
      <c r="T6370" s="33">
        <v>1.0176220702015186</v>
      </c>
      <c r="U6370" s="27"/>
      <c r="V6370" s="27"/>
      <c r="W6370" s="27"/>
      <c r="X6370" s="27"/>
      <c r="Y6370" s="27"/>
      <c r="Z6370" s="27">
        <v>1</v>
      </c>
    </row>
    <row r="6371" spans="1:26">
      <c r="A6371" s="27">
        <v>1959</v>
      </c>
      <c r="B6371" t="s">
        <v>18</v>
      </c>
      <c r="C6371" s="27"/>
      <c r="D6371" s="27"/>
      <c r="E6371" s="27"/>
      <c r="F6371" s="27">
        <v>0</v>
      </c>
      <c r="G6371" s="27">
        <v>1</v>
      </c>
      <c r="H6371" s="27">
        <v>1</v>
      </c>
      <c r="I6371" s="27">
        <v>0</v>
      </c>
      <c r="J6371" s="27">
        <v>0</v>
      </c>
      <c r="K6371" s="27">
        <v>6</v>
      </c>
      <c r="L6371" s="27">
        <v>1</v>
      </c>
      <c r="M6371" s="27">
        <v>0</v>
      </c>
      <c r="N6371" s="27">
        <v>1</v>
      </c>
      <c r="O6371" s="27">
        <v>0</v>
      </c>
      <c r="P6371" s="27"/>
      <c r="Q6371" s="27"/>
      <c r="R6371" s="27">
        <v>1</v>
      </c>
      <c r="S6371" s="27">
        <v>1</v>
      </c>
      <c r="T6371" s="33">
        <v>1.0157995537348996</v>
      </c>
      <c r="U6371" s="27"/>
      <c r="V6371" s="27"/>
      <c r="W6371" s="27"/>
      <c r="X6371" s="27"/>
      <c r="Y6371" s="27"/>
      <c r="Z6371" s="27">
        <v>1</v>
      </c>
    </row>
    <row r="6372" spans="1:26">
      <c r="A6372" s="27">
        <v>1960</v>
      </c>
      <c r="B6372" t="s">
        <v>18</v>
      </c>
      <c r="C6372" s="27"/>
      <c r="D6372" s="27"/>
      <c r="E6372" s="27"/>
      <c r="F6372" s="27">
        <v>0</v>
      </c>
      <c r="G6372" s="27">
        <v>1</v>
      </c>
      <c r="H6372" s="27">
        <v>1</v>
      </c>
      <c r="I6372" s="27">
        <v>0</v>
      </c>
      <c r="J6372" s="27">
        <v>0</v>
      </c>
      <c r="K6372" s="27">
        <v>6</v>
      </c>
      <c r="L6372" s="27">
        <v>1</v>
      </c>
      <c r="M6372" s="27">
        <v>0</v>
      </c>
      <c r="N6372" s="27">
        <v>1</v>
      </c>
      <c r="O6372" s="27">
        <v>0</v>
      </c>
      <c r="P6372" s="27"/>
      <c r="Q6372" s="27">
        <v>1409873949.5798321</v>
      </c>
      <c r="R6372" s="27">
        <v>1</v>
      </c>
      <c r="S6372" s="27">
        <v>1</v>
      </c>
      <c r="T6372" s="33">
        <v>0.99364431383616725</v>
      </c>
      <c r="U6372" s="27"/>
      <c r="V6372" s="27"/>
      <c r="W6372" s="27"/>
      <c r="X6372" s="27"/>
      <c r="Y6372" s="27"/>
      <c r="Z6372" s="27">
        <v>1</v>
      </c>
    </row>
    <row r="6373" spans="1:26">
      <c r="A6373" s="27">
        <v>1961</v>
      </c>
      <c r="B6373" t="s">
        <v>18</v>
      </c>
      <c r="C6373" s="27"/>
      <c r="D6373" s="27"/>
      <c r="E6373" s="27"/>
      <c r="F6373" s="27">
        <v>0</v>
      </c>
      <c r="G6373" s="27">
        <v>1</v>
      </c>
      <c r="H6373" s="27">
        <v>1</v>
      </c>
      <c r="I6373" s="27">
        <v>0</v>
      </c>
      <c r="J6373" s="27">
        <v>0</v>
      </c>
      <c r="K6373" s="27">
        <v>6</v>
      </c>
      <c r="L6373" s="27">
        <v>1</v>
      </c>
      <c r="M6373" s="27">
        <v>0</v>
      </c>
      <c r="N6373" s="27">
        <v>1</v>
      </c>
      <c r="O6373" s="27">
        <v>0</v>
      </c>
      <c r="P6373" s="27"/>
      <c r="Q6373" s="27">
        <v>1444327731.092437</v>
      </c>
      <c r="R6373" s="27">
        <v>1</v>
      </c>
      <c r="S6373" s="27">
        <v>1</v>
      </c>
      <c r="T6373" s="33">
        <v>0.97346733996739376</v>
      </c>
      <c r="U6373" s="27"/>
      <c r="V6373" s="27"/>
      <c r="W6373" s="27"/>
      <c r="X6373" s="27"/>
      <c r="Y6373" s="27"/>
      <c r="Z6373" s="27">
        <v>1</v>
      </c>
    </row>
    <row r="6374" spans="1:26">
      <c r="A6374" s="27">
        <v>1962</v>
      </c>
      <c r="B6374" t="s">
        <v>18</v>
      </c>
      <c r="C6374" s="27"/>
      <c r="D6374" s="27"/>
      <c r="E6374" s="27"/>
      <c r="F6374" s="27">
        <v>10500000</v>
      </c>
      <c r="G6374" s="27">
        <v>1</v>
      </c>
      <c r="H6374" s="27">
        <v>1</v>
      </c>
      <c r="I6374" s="27">
        <v>0</v>
      </c>
      <c r="J6374" s="27">
        <v>0</v>
      </c>
      <c r="K6374" s="27">
        <v>6</v>
      </c>
      <c r="L6374" s="27">
        <v>1</v>
      </c>
      <c r="M6374" s="27">
        <v>0</v>
      </c>
      <c r="N6374" s="27">
        <v>1</v>
      </c>
      <c r="O6374" s="27">
        <v>0</v>
      </c>
      <c r="P6374" s="27"/>
      <c r="Q6374" s="27">
        <v>1434156378.6008229</v>
      </c>
      <c r="R6374" s="27">
        <v>1</v>
      </c>
      <c r="S6374" s="27">
        <v>1</v>
      </c>
      <c r="T6374" s="33">
        <v>0.97699079984331827</v>
      </c>
      <c r="U6374" s="27"/>
      <c r="V6374" s="27"/>
      <c r="W6374" s="27"/>
      <c r="X6374" s="27"/>
      <c r="Y6374" s="27"/>
      <c r="Z6374" s="27">
        <v>1</v>
      </c>
    </row>
    <row r="6375" spans="1:26">
      <c r="A6375" s="27">
        <v>1963</v>
      </c>
      <c r="B6375" t="s">
        <v>18</v>
      </c>
      <c r="C6375" s="27"/>
      <c r="D6375" s="27"/>
      <c r="E6375" s="27"/>
      <c r="F6375" s="27">
        <v>0</v>
      </c>
      <c r="G6375" s="27">
        <v>1</v>
      </c>
      <c r="H6375" s="27">
        <v>1</v>
      </c>
      <c r="I6375" s="27">
        <v>0</v>
      </c>
      <c r="J6375" s="27">
        <v>0</v>
      </c>
      <c r="K6375" s="27">
        <v>6</v>
      </c>
      <c r="L6375" s="27">
        <v>1</v>
      </c>
      <c r="M6375" s="27">
        <v>0</v>
      </c>
      <c r="N6375" s="27">
        <v>1</v>
      </c>
      <c r="O6375" s="27">
        <v>0</v>
      </c>
      <c r="P6375" s="27"/>
      <c r="Q6375" s="27">
        <v>1240672268.907563</v>
      </c>
      <c r="R6375" s="27">
        <v>1</v>
      </c>
      <c r="S6375" s="27">
        <v>1</v>
      </c>
      <c r="T6375" s="33">
        <v>0.98866747285419376</v>
      </c>
      <c r="U6375" s="27"/>
      <c r="V6375" s="27"/>
      <c r="W6375" s="27"/>
      <c r="X6375" s="27"/>
      <c r="Y6375" s="27"/>
      <c r="Z6375" s="27">
        <v>1</v>
      </c>
    </row>
    <row r="6376" spans="1:26">
      <c r="A6376" s="27">
        <v>1964</v>
      </c>
      <c r="B6376" t="s">
        <v>18</v>
      </c>
      <c r="C6376" s="27"/>
      <c r="D6376" s="27"/>
      <c r="E6376" s="27"/>
      <c r="F6376" s="27">
        <v>4200000</v>
      </c>
      <c r="G6376" s="27">
        <v>1</v>
      </c>
      <c r="H6376" s="27">
        <v>1</v>
      </c>
      <c r="I6376" s="27">
        <v>0</v>
      </c>
      <c r="J6376" s="27">
        <v>0</v>
      </c>
      <c r="K6376" s="27">
        <v>6</v>
      </c>
      <c r="L6376" s="27">
        <v>1</v>
      </c>
      <c r="M6376" s="27">
        <v>0</v>
      </c>
      <c r="N6376" s="27">
        <v>1</v>
      </c>
      <c r="O6376" s="27">
        <v>0</v>
      </c>
      <c r="P6376" s="27"/>
      <c r="Q6376" s="27">
        <v>1309747899.1596639</v>
      </c>
      <c r="R6376" s="27">
        <v>1</v>
      </c>
      <c r="S6376" s="27">
        <v>1</v>
      </c>
      <c r="T6376" s="33">
        <v>1.0337554660061781</v>
      </c>
      <c r="U6376" s="27"/>
      <c r="V6376" s="27"/>
      <c r="W6376" s="27"/>
      <c r="X6376" s="27"/>
      <c r="Y6376" s="27"/>
      <c r="Z6376" s="27">
        <v>1</v>
      </c>
    </row>
    <row r="6377" spans="1:26">
      <c r="A6377" s="27">
        <v>1965</v>
      </c>
      <c r="B6377" t="s">
        <v>18</v>
      </c>
      <c r="C6377" s="27"/>
      <c r="D6377" s="27"/>
      <c r="E6377" s="27"/>
      <c r="F6377" s="27">
        <v>0</v>
      </c>
      <c r="G6377" s="27">
        <v>1</v>
      </c>
      <c r="H6377" s="27">
        <v>1</v>
      </c>
      <c r="I6377" s="27">
        <v>0</v>
      </c>
      <c r="J6377" s="27">
        <v>0</v>
      </c>
      <c r="K6377" s="27">
        <v>6</v>
      </c>
      <c r="L6377" s="27">
        <v>1</v>
      </c>
      <c r="M6377" s="27">
        <v>0</v>
      </c>
      <c r="N6377" s="27">
        <v>1</v>
      </c>
      <c r="O6377" s="27">
        <v>0</v>
      </c>
      <c r="P6377" s="27"/>
      <c r="Q6377" s="27">
        <v>1698319327.7310925</v>
      </c>
      <c r="R6377" s="27">
        <v>1</v>
      </c>
      <c r="S6377" s="27">
        <v>1</v>
      </c>
      <c r="T6377" s="33">
        <v>1.0227515959565798</v>
      </c>
      <c r="U6377" s="27"/>
      <c r="V6377" s="27"/>
      <c r="W6377" s="27"/>
      <c r="X6377" s="27"/>
      <c r="Y6377" s="27"/>
      <c r="Z6377" s="27">
        <v>1</v>
      </c>
    </row>
    <row r="6378" spans="1:26">
      <c r="A6378" s="27">
        <v>1966</v>
      </c>
      <c r="B6378" t="s">
        <v>18</v>
      </c>
      <c r="C6378" s="27"/>
      <c r="D6378" s="27"/>
      <c r="E6378" s="27"/>
      <c r="F6378" s="27">
        <v>0</v>
      </c>
      <c r="G6378" s="27">
        <v>1</v>
      </c>
      <c r="H6378" s="27">
        <v>1</v>
      </c>
      <c r="I6378" s="27">
        <v>0</v>
      </c>
      <c r="J6378" s="27">
        <v>0</v>
      </c>
      <c r="K6378" s="27">
        <v>6</v>
      </c>
      <c r="L6378" s="27">
        <v>1</v>
      </c>
      <c r="M6378" s="27">
        <v>0</v>
      </c>
      <c r="N6378" s="27">
        <v>1</v>
      </c>
      <c r="O6378" s="27">
        <v>0</v>
      </c>
      <c r="P6378" s="27"/>
      <c r="Q6378" s="27">
        <v>1751470588.2352941</v>
      </c>
      <c r="R6378" s="27">
        <v>1</v>
      </c>
      <c r="S6378" s="27">
        <v>1</v>
      </c>
      <c r="T6378" s="33">
        <v>1.060453919000093</v>
      </c>
      <c r="U6378" s="27"/>
      <c r="V6378" s="27"/>
      <c r="W6378" s="27"/>
      <c r="X6378" s="27"/>
      <c r="Y6378" s="27"/>
      <c r="Z6378" s="27">
        <v>1</v>
      </c>
    </row>
    <row r="6379" spans="1:26">
      <c r="A6379" s="27">
        <v>1967</v>
      </c>
      <c r="B6379" t="s">
        <v>18</v>
      </c>
      <c r="C6379" s="27"/>
      <c r="D6379" s="27"/>
      <c r="E6379" s="27"/>
      <c r="F6379" s="27">
        <v>0</v>
      </c>
      <c r="G6379" s="27">
        <v>1</v>
      </c>
      <c r="H6379" s="27">
        <v>1</v>
      </c>
      <c r="I6379" s="27">
        <v>0</v>
      </c>
      <c r="J6379" s="27">
        <v>0</v>
      </c>
      <c r="K6379" s="27">
        <v>6</v>
      </c>
      <c r="L6379" s="27">
        <v>1</v>
      </c>
      <c r="M6379" s="27">
        <v>0</v>
      </c>
      <c r="N6379" s="27">
        <v>1</v>
      </c>
      <c r="O6379" s="27">
        <v>0</v>
      </c>
      <c r="P6379" s="27"/>
      <c r="Q6379" s="27">
        <v>1859465020.5761316</v>
      </c>
      <c r="R6379" s="27">
        <v>1</v>
      </c>
      <c r="S6379" s="27">
        <v>1</v>
      </c>
      <c r="T6379" s="33">
        <v>1.0100991944882907</v>
      </c>
      <c r="U6379" s="27"/>
      <c r="V6379" s="27"/>
      <c r="W6379" s="27"/>
      <c r="X6379" s="27"/>
      <c r="Y6379" s="27"/>
      <c r="Z6379" s="27">
        <v>1</v>
      </c>
    </row>
    <row r="6380" spans="1:26">
      <c r="A6380" s="27">
        <v>1968</v>
      </c>
      <c r="B6380" t="s">
        <v>18</v>
      </c>
      <c r="C6380" s="27"/>
      <c r="D6380" s="27"/>
      <c r="E6380" s="27"/>
      <c r="F6380" s="27">
        <v>0</v>
      </c>
      <c r="G6380" s="27">
        <v>1</v>
      </c>
      <c r="H6380" s="27">
        <v>1</v>
      </c>
      <c r="I6380" s="27">
        <v>0</v>
      </c>
      <c r="J6380" s="27">
        <v>0</v>
      </c>
      <c r="K6380" s="27">
        <v>6</v>
      </c>
      <c r="L6380" s="27">
        <v>1</v>
      </c>
      <c r="M6380" s="27">
        <v>0</v>
      </c>
      <c r="N6380" s="27">
        <v>1</v>
      </c>
      <c r="O6380" s="27">
        <v>0</v>
      </c>
      <c r="P6380" s="27"/>
      <c r="Q6380" s="27">
        <v>1801344537.8151259</v>
      </c>
      <c r="R6380" s="27">
        <v>1</v>
      </c>
      <c r="S6380" s="27">
        <v>1</v>
      </c>
      <c r="T6380" s="33">
        <v>0.99765870157012104</v>
      </c>
      <c r="U6380" s="27"/>
      <c r="V6380" s="27"/>
      <c r="W6380" s="27"/>
      <c r="X6380" s="27"/>
      <c r="Y6380" s="27"/>
      <c r="Z6380" s="27">
        <v>1</v>
      </c>
    </row>
    <row r="6381" spans="1:26">
      <c r="A6381" s="27">
        <v>1969</v>
      </c>
      <c r="B6381" t="s">
        <v>18</v>
      </c>
      <c r="C6381" s="27"/>
      <c r="D6381" s="27"/>
      <c r="E6381" s="27"/>
      <c r="F6381" s="27">
        <v>0</v>
      </c>
      <c r="G6381" s="27">
        <v>1</v>
      </c>
      <c r="H6381" s="27">
        <v>1</v>
      </c>
      <c r="I6381" s="27">
        <v>0</v>
      </c>
      <c r="J6381" s="27">
        <v>0</v>
      </c>
      <c r="K6381" s="27">
        <v>6</v>
      </c>
      <c r="L6381" s="27">
        <v>1</v>
      </c>
      <c r="M6381" s="27">
        <v>0</v>
      </c>
      <c r="N6381" s="27">
        <v>1</v>
      </c>
      <c r="O6381" s="27">
        <v>0</v>
      </c>
      <c r="P6381" s="27"/>
      <c r="Q6381" s="27">
        <v>1965546218.4873948</v>
      </c>
      <c r="R6381" s="27">
        <v>1</v>
      </c>
      <c r="S6381" s="27">
        <v>1</v>
      </c>
      <c r="T6381" s="33">
        <v>1.0058077459461789</v>
      </c>
      <c r="U6381" s="27"/>
      <c r="V6381" s="27"/>
      <c r="W6381" s="27"/>
      <c r="X6381" s="27"/>
      <c r="Y6381" s="27"/>
      <c r="Z6381" s="27">
        <v>1</v>
      </c>
    </row>
    <row r="6382" spans="1:26">
      <c r="A6382" s="27">
        <v>1970</v>
      </c>
      <c r="B6382" t="s">
        <v>18</v>
      </c>
      <c r="C6382" s="27"/>
      <c r="D6382" s="27"/>
      <c r="E6382" s="27"/>
      <c r="F6382" s="27">
        <v>12100000</v>
      </c>
      <c r="G6382" s="27">
        <v>1</v>
      </c>
      <c r="H6382" s="27">
        <v>1</v>
      </c>
      <c r="I6382" s="27">
        <v>0</v>
      </c>
      <c r="J6382" s="27">
        <v>0</v>
      </c>
      <c r="K6382" s="27">
        <v>6</v>
      </c>
      <c r="L6382" s="27">
        <v>1</v>
      </c>
      <c r="M6382" s="27">
        <v>0</v>
      </c>
      <c r="N6382" s="27">
        <v>1</v>
      </c>
      <c r="O6382" s="27">
        <v>0</v>
      </c>
      <c r="P6382" s="27"/>
      <c r="Q6382" s="27">
        <v>2296470588.2352939</v>
      </c>
      <c r="R6382" s="27">
        <v>1</v>
      </c>
      <c r="S6382" s="27">
        <v>1</v>
      </c>
      <c r="T6382" s="33">
        <v>1</v>
      </c>
      <c r="U6382" s="27">
        <v>78520000</v>
      </c>
      <c r="V6382" s="27">
        <v>26050000</v>
      </c>
      <c r="W6382" s="27">
        <v>1144000</v>
      </c>
      <c r="X6382" s="27"/>
      <c r="Y6382" s="27">
        <v>0</v>
      </c>
      <c r="Z6382" s="27">
        <v>1</v>
      </c>
    </row>
    <row r="6383" spans="1:26">
      <c r="A6383" s="27">
        <v>1971</v>
      </c>
      <c r="B6383" t="s">
        <v>18</v>
      </c>
      <c r="C6383" s="27"/>
      <c r="D6383" s="27"/>
      <c r="E6383" s="27"/>
      <c r="F6383" s="27">
        <v>31700000</v>
      </c>
      <c r="G6383" s="27">
        <v>1</v>
      </c>
      <c r="H6383" s="27">
        <v>1</v>
      </c>
      <c r="I6383" s="27">
        <v>0</v>
      </c>
      <c r="J6383" s="27">
        <v>0</v>
      </c>
      <c r="K6383" s="27">
        <v>6</v>
      </c>
      <c r="L6383" s="27">
        <v>1</v>
      </c>
      <c r="M6383" s="27">
        <v>0</v>
      </c>
      <c r="N6383" s="27">
        <v>1</v>
      </c>
      <c r="O6383" s="27">
        <v>0</v>
      </c>
      <c r="P6383" s="27"/>
      <c r="Q6383" s="27">
        <v>2369308600.3372684</v>
      </c>
      <c r="R6383" s="27">
        <v>1</v>
      </c>
      <c r="S6383" s="27">
        <v>1</v>
      </c>
      <c r="T6383" s="33">
        <v>0.92761372871024128</v>
      </c>
      <c r="U6383" s="27">
        <v>77664000</v>
      </c>
      <c r="V6383" s="27">
        <v>28159000</v>
      </c>
      <c r="W6383" s="27">
        <v>4797000</v>
      </c>
      <c r="X6383" s="27"/>
      <c r="Y6383" s="27">
        <v>0</v>
      </c>
      <c r="Z6383" s="27">
        <v>1</v>
      </c>
    </row>
    <row r="6384" spans="1:26">
      <c r="A6384" s="27">
        <v>1972</v>
      </c>
      <c r="B6384" t="s">
        <v>18</v>
      </c>
      <c r="C6384" s="27"/>
      <c r="D6384" s="27"/>
      <c r="E6384" s="27"/>
      <c r="F6384" s="27">
        <v>55600000</v>
      </c>
      <c r="G6384" s="27">
        <v>1</v>
      </c>
      <c r="H6384" s="27">
        <v>1</v>
      </c>
      <c r="I6384" s="27">
        <v>0</v>
      </c>
      <c r="J6384" s="27">
        <v>0</v>
      </c>
      <c r="K6384" s="27">
        <v>6</v>
      </c>
      <c r="L6384" s="27">
        <v>1</v>
      </c>
      <c r="M6384" s="27">
        <v>0</v>
      </c>
      <c r="N6384" s="27">
        <v>1</v>
      </c>
      <c r="O6384" s="27">
        <v>0</v>
      </c>
      <c r="P6384" s="27"/>
      <c r="Q6384" s="27">
        <v>2553936348.4087105</v>
      </c>
      <c r="R6384" s="27">
        <v>1</v>
      </c>
      <c r="S6384" s="27">
        <v>1</v>
      </c>
      <c r="T6384" s="33">
        <v>0.92122545142259926</v>
      </c>
      <c r="U6384" s="27">
        <v>80950000</v>
      </c>
      <c r="V6384" s="27">
        <v>28609000</v>
      </c>
      <c r="W6384" s="27">
        <v>8148000</v>
      </c>
      <c r="X6384" s="27"/>
      <c r="Y6384" s="27">
        <v>0</v>
      </c>
      <c r="Z6384" s="27">
        <v>1</v>
      </c>
    </row>
    <row r="6385" spans="1:26">
      <c r="A6385" s="27">
        <v>1973</v>
      </c>
      <c r="B6385" t="s">
        <v>18</v>
      </c>
      <c r="C6385" s="27"/>
      <c r="D6385" s="27"/>
      <c r="E6385" s="27"/>
      <c r="F6385" s="27">
        <v>14000000</v>
      </c>
      <c r="G6385" s="27">
        <v>1</v>
      </c>
      <c r="H6385" s="27">
        <v>1</v>
      </c>
      <c r="I6385" s="27">
        <v>0</v>
      </c>
      <c r="J6385" s="27">
        <v>0</v>
      </c>
      <c r="K6385" s="27">
        <v>6</v>
      </c>
      <c r="L6385" s="27">
        <v>1</v>
      </c>
      <c r="M6385" s="27">
        <v>0</v>
      </c>
      <c r="N6385" s="27">
        <v>1</v>
      </c>
      <c r="O6385" s="27">
        <v>0</v>
      </c>
      <c r="P6385" s="27"/>
      <c r="Q6385" s="27">
        <v>2875625000</v>
      </c>
      <c r="R6385" s="27">
        <v>1</v>
      </c>
      <c r="S6385" s="27">
        <v>1</v>
      </c>
      <c r="T6385" s="33">
        <v>1.2798279189511945</v>
      </c>
      <c r="U6385" s="27">
        <v>89393000</v>
      </c>
      <c r="V6385" s="27">
        <v>31756000</v>
      </c>
      <c r="W6385" s="27">
        <v>14105000</v>
      </c>
      <c r="X6385" s="27"/>
      <c r="Y6385" s="27">
        <v>0</v>
      </c>
      <c r="Z6385" s="27">
        <v>1</v>
      </c>
    </row>
    <row r="6386" spans="1:26">
      <c r="A6386" s="27">
        <v>1974</v>
      </c>
      <c r="B6386" t="s">
        <v>18</v>
      </c>
      <c r="C6386" s="27"/>
      <c r="D6386" s="27"/>
      <c r="E6386" s="27"/>
      <c r="F6386" s="27">
        <v>4500000</v>
      </c>
      <c r="G6386" s="27">
        <v>1</v>
      </c>
      <c r="H6386" s="27">
        <v>1</v>
      </c>
      <c r="I6386" s="27">
        <v>0</v>
      </c>
      <c r="J6386" s="27">
        <v>0</v>
      </c>
      <c r="K6386" s="27">
        <v>6</v>
      </c>
      <c r="L6386" s="27">
        <v>1</v>
      </c>
      <c r="M6386" s="27">
        <v>0</v>
      </c>
      <c r="N6386" s="27">
        <v>1</v>
      </c>
      <c r="O6386" s="27">
        <v>0</v>
      </c>
      <c r="P6386" s="27"/>
      <c r="Q6386" s="27">
        <v>3574586466.1654134</v>
      </c>
      <c r="R6386" s="27">
        <v>1</v>
      </c>
      <c r="S6386" s="27">
        <v>1</v>
      </c>
      <c r="T6386" s="33">
        <v>1.2793035310212315</v>
      </c>
      <c r="U6386" s="27">
        <v>124509000</v>
      </c>
      <c r="V6386" s="27">
        <v>33816000</v>
      </c>
      <c r="W6386" s="27">
        <v>25033000</v>
      </c>
      <c r="X6386" s="27"/>
      <c r="Y6386" s="27">
        <v>0</v>
      </c>
      <c r="Z6386" s="27">
        <v>1</v>
      </c>
    </row>
    <row r="6387" spans="1:26">
      <c r="A6387" s="27">
        <v>1975</v>
      </c>
      <c r="B6387" t="s">
        <v>18</v>
      </c>
      <c r="C6387" s="27"/>
      <c r="D6387" s="27"/>
      <c r="E6387" s="27"/>
      <c r="F6387" s="27">
        <v>0</v>
      </c>
      <c r="G6387" s="27">
        <v>1</v>
      </c>
      <c r="H6387" s="27">
        <v>1</v>
      </c>
      <c r="I6387" s="27">
        <v>0</v>
      </c>
      <c r="J6387" s="27">
        <v>0</v>
      </c>
      <c r="K6387" s="27">
        <v>6</v>
      </c>
      <c r="L6387" s="27">
        <v>1</v>
      </c>
      <c r="M6387" s="27">
        <v>0</v>
      </c>
      <c r="N6387" s="27">
        <v>1</v>
      </c>
      <c r="O6387" s="27">
        <v>0</v>
      </c>
      <c r="P6387" s="27"/>
      <c r="Q6387" s="27">
        <v>3791298145.5064192</v>
      </c>
      <c r="R6387" s="27">
        <v>1</v>
      </c>
      <c r="S6387" s="27">
        <v>1</v>
      </c>
      <c r="T6387" s="33">
        <v>0.94696688960437181</v>
      </c>
      <c r="U6387" s="27">
        <v>145986000</v>
      </c>
      <c r="V6387" s="27">
        <v>36209000</v>
      </c>
      <c r="W6387" s="27">
        <v>38611000</v>
      </c>
      <c r="X6387" s="27"/>
      <c r="Y6387" s="27">
        <v>0</v>
      </c>
      <c r="Z6387" s="27">
        <v>1</v>
      </c>
    </row>
    <row r="6388" spans="1:26">
      <c r="A6388" s="27">
        <v>1976</v>
      </c>
      <c r="B6388" t="s">
        <v>18</v>
      </c>
      <c r="C6388" s="27"/>
      <c r="D6388" s="27"/>
      <c r="E6388" s="27"/>
      <c r="F6388" s="27">
        <v>3000000</v>
      </c>
      <c r="G6388" s="27">
        <v>1</v>
      </c>
      <c r="H6388" s="27">
        <v>1</v>
      </c>
      <c r="I6388" s="27">
        <v>0</v>
      </c>
      <c r="J6388" s="27">
        <v>0</v>
      </c>
      <c r="K6388" s="27">
        <v>6</v>
      </c>
      <c r="L6388" s="27">
        <v>1</v>
      </c>
      <c r="M6388" s="27">
        <v>0</v>
      </c>
      <c r="N6388" s="27">
        <v>1</v>
      </c>
      <c r="O6388" s="27">
        <v>0</v>
      </c>
      <c r="P6388" s="27"/>
      <c r="Q6388" s="27">
        <v>3591319857.3127227</v>
      </c>
      <c r="R6388" s="27">
        <v>1</v>
      </c>
      <c r="S6388" s="27">
        <v>1</v>
      </c>
      <c r="T6388" s="33">
        <v>1.0219497573337515</v>
      </c>
      <c r="U6388" s="27">
        <v>156000000</v>
      </c>
      <c r="V6388" s="27">
        <v>36025000</v>
      </c>
      <c r="W6388" s="27">
        <v>43623000</v>
      </c>
      <c r="X6388" s="27"/>
      <c r="Y6388" s="27">
        <v>0</v>
      </c>
      <c r="Z6388" s="27">
        <v>1</v>
      </c>
    </row>
    <row r="6389" spans="1:26">
      <c r="A6389" s="27">
        <v>1977</v>
      </c>
      <c r="B6389" t="s">
        <v>18</v>
      </c>
      <c r="C6389" s="27"/>
      <c r="D6389" s="27"/>
      <c r="E6389" s="27"/>
      <c r="F6389" s="27">
        <v>0</v>
      </c>
      <c r="G6389" s="27">
        <v>1</v>
      </c>
      <c r="H6389" s="27">
        <v>1</v>
      </c>
      <c r="I6389" s="27">
        <v>0</v>
      </c>
      <c r="J6389" s="27">
        <v>0</v>
      </c>
      <c r="K6389" s="27">
        <v>6</v>
      </c>
      <c r="L6389" s="27">
        <v>1</v>
      </c>
      <c r="M6389" s="27">
        <v>0</v>
      </c>
      <c r="N6389" s="27">
        <v>1</v>
      </c>
      <c r="O6389" s="27">
        <v>0</v>
      </c>
      <c r="P6389" s="27"/>
      <c r="Q6389" s="27">
        <v>4104509582.8635855</v>
      </c>
      <c r="R6389" s="27">
        <v>1</v>
      </c>
      <c r="S6389" s="27">
        <v>1</v>
      </c>
      <c r="T6389" s="33">
        <v>1.0409624303569636</v>
      </c>
      <c r="U6389" s="27">
        <v>206400000</v>
      </c>
      <c r="V6389" s="27">
        <v>34327000</v>
      </c>
      <c r="W6389" s="27">
        <v>54692000</v>
      </c>
      <c r="X6389" s="27"/>
      <c r="Y6389" s="27">
        <v>0</v>
      </c>
      <c r="Z6389" s="27">
        <v>1</v>
      </c>
    </row>
    <row r="6390" spans="1:26">
      <c r="A6390" s="27">
        <v>1978</v>
      </c>
      <c r="B6390" t="s">
        <v>18</v>
      </c>
      <c r="C6390" s="27"/>
      <c r="D6390" s="27"/>
      <c r="E6390" s="27"/>
      <c r="F6390" s="27">
        <v>60000000</v>
      </c>
      <c r="G6390" s="27">
        <v>1</v>
      </c>
      <c r="H6390" s="27">
        <v>1</v>
      </c>
      <c r="I6390" s="27">
        <v>0</v>
      </c>
      <c r="J6390" s="27">
        <v>0</v>
      </c>
      <c r="K6390" s="27">
        <v>6</v>
      </c>
      <c r="L6390" s="27">
        <v>1</v>
      </c>
      <c r="M6390" s="27">
        <v>0</v>
      </c>
      <c r="N6390" s="27">
        <v>1</v>
      </c>
      <c r="O6390" s="27">
        <v>0</v>
      </c>
      <c r="P6390" s="27"/>
      <c r="Q6390" s="27">
        <v>2733183856.5022421</v>
      </c>
      <c r="R6390" s="27">
        <v>1</v>
      </c>
      <c r="S6390" s="27">
        <v>1</v>
      </c>
      <c r="T6390" s="33">
        <v>0.91734575384516981</v>
      </c>
      <c r="U6390" s="27">
        <v>295116724.19999999</v>
      </c>
      <c r="V6390" s="27">
        <v>33261000</v>
      </c>
      <c r="W6390" s="27">
        <v>65883000</v>
      </c>
      <c r="X6390" s="27"/>
      <c r="Y6390" s="27">
        <v>0</v>
      </c>
      <c r="Z6390" s="27">
        <v>1</v>
      </c>
    </row>
    <row r="6391" spans="1:26">
      <c r="A6391" s="27">
        <v>1979</v>
      </c>
      <c r="B6391" t="s">
        <v>18</v>
      </c>
      <c r="C6391" s="27"/>
      <c r="D6391" s="27"/>
      <c r="E6391" s="27"/>
      <c r="F6391" s="27">
        <v>0</v>
      </c>
      <c r="G6391" s="27">
        <v>1</v>
      </c>
      <c r="H6391" s="27">
        <v>1</v>
      </c>
      <c r="I6391" s="27">
        <v>0</v>
      </c>
      <c r="J6391" s="27">
        <v>0</v>
      </c>
      <c r="K6391" s="27">
        <v>6</v>
      </c>
      <c r="L6391" s="27">
        <v>1</v>
      </c>
      <c r="M6391" s="27">
        <v>0</v>
      </c>
      <c r="N6391" s="27">
        <v>1</v>
      </c>
      <c r="O6391" s="27">
        <v>0</v>
      </c>
      <c r="P6391" s="27"/>
      <c r="Q6391" s="27">
        <v>3364611432.2414899</v>
      </c>
      <c r="R6391" s="27">
        <v>1</v>
      </c>
      <c r="S6391" s="27">
        <v>1</v>
      </c>
      <c r="T6391" s="33">
        <v>0.9810294585578897</v>
      </c>
      <c r="U6391" s="27">
        <v>401505107</v>
      </c>
      <c r="V6391" s="27">
        <v>32625000</v>
      </c>
      <c r="W6391" s="27">
        <v>78237000</v>
      </c>
      <c r="X6391" s="27"/>
      <c r="Y6391" s="27">
        <v>0</v>
      </c>
      <c r="Z6391" s="27">
        <v>1</v>
      </c>
    </row>
    <row r="6392" spans="1:26">
      <c r="A6392" s="27">
        <v>1980</v>
      </c>
      <c r="B6392" t="s">
        <v>18</v>
      </c>
      <c r="C6392" s="27"/>
      <c r="D6392" s="27"/>
      <c r="E6392" s="27"/>
      <c r="F6392" s="27">
        <v>0</v>
      </c>
      <c r="G6392" s="27">
        <v>1</v>
      </c>
      <c r="H6392" s="27">
        <v>1</v>
      </c>
      <c r="I6392" s="27">
        <v>0</v>
      </c>
      <c r="J6392" s="27">
        <v>0</v>
      </c>
      <c r="K6392" s="27">
        <v>6</v>
      </c>
      <c r="L6392" s="27">
        <v>1</v>
      </c>
      <c r="M6392" s="27">
        <v>0</v>
      </c>
      <c r="N6392" s="27">
        <v>1</v>
      </c>
      <c r="O6392" s="27">
        <v>0</v>
      </c>
      <c r="P6392" s="27">
        <v>5024000000</v>
      </c>
      <c r="Q6392" s="27">
        <v>4024621899.5765271</v>
      </c>
      <c r="R6392" s="27">
        <v>1</v>
      </c>
      <c r="S6392" s="27">
        <v>1</v>
      </c>
      <c r="T6392" s="33">
        <v>0.94044734443210454</v>
      </c>
      <c r="U6392" s="27">
        <v>390974114</v>
      </c>
      <c r="V6392" s="27">
        <v>30706000</v>
      </c>
      <c r="W6392" s="27">
        <v>97929000</v>
      </c>
      <c r="X6392" s="27"/>
      <c r="Y6392" s="27">
        <v>63300000</v>
      </c>
      <c r="Z6392" s="27">
        <v>1</v>
      </c>
    </row>
    <row r="6393" spans="1:26">
      <c r="A6393" s="27">
        <v>1981</v>
      </c>
      <c r="B6393" t="s">
        <v>18</v>
      </c>
      <c r="C6393" s="27"/>
      <c r="D6393" s="27"/>
      <c r="E6393" s="27"/>
      <c r="F6393" s="27">
        <v>0</v>
      </c>
      <c r="G6393" s="27">
        <v>1</v>
      </c>
      <c r="H6393" s="27">
        <v>1</v>
      </c>
      <c r="I6393" s="27">
        <v>0</v>
      </c>
      <c r="J6393" s="27">
        <v>0</v>
      </c>
      <c r="K6393" s="27">
        <v>6</v>
      </c>
      <c r="L6393" s="27">
        <v>1</v>
      </c>
      <c r="M6393" s="27">
        <v>0</v>
      </c>
      <c r="N6393" s="27">
        <v>1</v>
      </c>
      <c r="O6393" s="27">
        <v>0</v>
      </c>
      <c r="P6393" s="27">
        <v>5228000000</v>
      </c>
      <c r="Q6393" s="27">
        <v>4415844155.8441563</v>
      </c>
      <c r="R6393" s="27">
        <v>1</v>
      </c>
      <c r="S6393" s="27">
        <v>1</v>
      </c>
      <c r="T6393" s="33">
        <v>0.83355014400471705</v>
      </c>
      <c r="U6393" s="27">
        <v>515171285.19999999</v>
      </c>
      <c r="V6393" s="27">
        <v>28795000</v>
      </c>
      <c r="W6393" s="27">
        <v>125742474.40000001</v>
      </c>
      <c r="X6393" s="27"/>
      <c r="Y6393" s="27">
        <v>174000000</v>
      </c>
      <c r="Z6393" s="27">
        <v>1</v>
      </c>
    </row>
    <row r="6394" spans="1:26">
      <c r="A6394" s="27">
        <v>1982</v>
      </c>
      <c r="B6394" t="s">
        <v>18</v>
      </c>
      <c r="C6394" s="27"/>
      <c r="D6394" s="27"/>
      <c r="E6394" s="27"/>
      <c r="F6394" s="27">
        <v>0</v>
      </c>
      <c r="G6394" s="27">
        <v>1</v>
      </c>
      <c r="H6394" s="27">
        <v>1</v>
      </c>
      <c r="I6394" s="27">
        <v>0</v>
      </c>
      <c r="J6394" s="27">
        <v>0</v>
      </c>
      <c r="K6394" s="27">
        <v>6</v>
      </c>
      <c r="L6394" s="27">
        <v>1</v>
      </c>
      <c r="M6394" s="27">
        <v>0</v>
      </c>
      <c r="N6394" s="27">
        <v>1</v>
      </c>
      <c r="O6394" s="27">
        <v>0</v>
      </c>
      <c r="P6394" s="27">
        <v>5644000000</v>
      </c>
      <c r="Q6394" s="27">
        <v>4768765016.8188372</v>
      </c>
      <c r="R6394" s="27">
        <v>1</v>
      </c>
      <c r="S6394" s="27">
        <v>1</v>
      </c>
      <c r="T6394" s="33">
        <v>0.78443295677873848</v>
      </c>
      <c r="U6394" s="27">
        <v>482343741.60000002</v>
      </c>
      <c r="V6394" s="27">
        <v>31507000</v>
      </c>
      <c r="W6394" s="27">
        <v>179156357.5</v>
      </c>
      <c r="X6394" s="27"/>
      <c r="Y6394" s="27">
        <v>125600000</v>
      </c>
      <c r="Z6394" s="27">
        <v>1</v>
      </c>
    </row>
    <row r="6395" spans="1:26">
      <c r="A6395" s="27">
        <v>1983</v>
      </c>
      <c r="B6395" t="s">
        <v>18</v>
      </c>
      <c r="C6395" s="27"/>
      <c r="D6395" s="27"/>
      <c r="E6395" s="27"/>
      <c r="F6395" s="27">
        <v>0</v>
      </c>
      <c r="G6395" s="27">
        <v>1</v>
      </c>
      <c r="H6395" s="27">
        <v>1</v>
      </c>
      <c r="I6395" s="27">
        <v>0</v>
      </c>
      <c r="J6395" s="27">
        <v>0</v>
      </c>
      <c r="K6395" s="27">
        <v>6</v>
      </c>
      <c r="L6395" s="27">
        <v>1</v>
      </c>
      <c r="M6395" s="27">
        <v>0</v>
      </c>
      <c r="N6395" s="27">
        <v>1</v>
      </c>
      <c r="O6395" s="27">
        <v>0</v>
      </c>
      <c r="P6395" s="27">
        <v>6093000000</v>
      </c>
      <c r="Q6395" s="27">
        <v>5167913302.1674452</v>
      </c>
      <c r="R6395" s="27">
        <v>1</v>
      </c>
      <c r="S6395" s="27">
        <v>1</v>
      </c>
      <c r="T6395" s="33">
        <v>0.83426891623154475</v>
      </c>
      <c r="U6395" s="27">
        <v>445092868.19999999</v>
      </c>
      <c r="V6395" s="27">
        <v>43988000</v>
      </c>
      <c r="W6395" s="27">
        <v>236556438.30000001</v>
      </c>
      <c r="X6395" s="27"/>
      <c r="Y6395" s="27">
        <v>51540000</v>
      </c>
      <c r="Z6395" s="27">
        <v>1</v>
      </c>
    </row>
    <row r="6396" spans="1:26">
      <c r="A6396" s="27">
        <v>1984</v>
      </c>
      <c r="B6396" t="s">
        <v>18</v>
      </c>
      <c r="C6396" s="27"/>
      <c r="D6396" s="27"/>
      <c r="E6396" s="27"/>
      <c r="F6396" s="27">
        <v>0</v>
      </c>
      <c r="G6396" s="27">
        <v>1</v>
      </c>
      <c r="H6396" s="27">
        <v>1</v>
      </c>
      <c r="I6396" s="27">
        <v>0</v>
      </c>
      <c r="J6396" s="27">
        <v>0</v>
      </c>
      <c r="K6396" s="27">
        <v>6</v>
      </c>
      <c r="L6396" s="27">
        <v>1</v>
      </c>
      <c r="M6396" s="27">
        <v>0</v>
      </c>
      <c r="N6396" s="27">
        <v>1</v>
      </c>
      <c r="O6396" s="27">
        <v>0</v>
      </c>
      <c r="P6396" s="27">
        <v>7142000000</v>
      </c>
      <c r="Q6396" s="27">
        <v>6043474842.7672949</v>
      </c>
      <c r="R6396" s="27">
        <v>0</v>
      </c>
      <c r="S6396" s="27">
        <v>1</v>
      </c>
      <c r="T6396" s="33">
        <v>0.82999599794502654</v>
      </c>
      <c r="U6396" s="27">
        <v>404822806.80000001</v>
      </c>
      <c r="V6396" s="27">
        <v>50390000</v>
      </c>
      <c r="W6396" s="27">
        <v>311403197.5</v>
      </c>
      <c r="X6396" s="27"/>
      <c r="Y6396" s="27"/>
      <c r="Z6396" s="27">
        <v>1</v>
      </c>
    </row>
    <row r="6397" spans="1:26">
      <c r="A6397" s="27">
        <v>1985</v>
      </c>
      <c r="B6397" t="s">
        <v>18</v>
      </c>
      <c r="C6397" s="27"/>
      <c r="D6397" s="27"/>
      <c r="E6397" s="27"/>
      <c r="F6397" s="27">
        <v>0</v>
      </c>
      <c r="G6397" s="27">
        <v>1</v>
      </c>
      <c r="H6397" s="27">
        <v>1</v>
      </c>
      <c r="I6397" s="27">
        <v>0</v>
      </c>
      <c r="J6397" s="27">
        <v>0</v>
      </c>
      <c r="K6397" s="27">
        <v>6</v>
      </c>
      <c r="L6397" s="27">
        <v>1</v>
      </c>
      <c r="M6397" s="27">
        <v>0</v>
      </c>
      <c r="N6397" s="27">
        <v>1</v>
      </c>
      <c r="O6397" s="27">
        <v>0</v>
      </c>
      <c r="P6397" s="27">
        <v>7064000000</v>
      </c>
      <c r="Q6397" s="27">
        <v>5978460972.0176735</v>
      </c>
      <c r="R6397" s="27">
        <v>0</v>
      </c>
      <c r="S6397" s="27">
        <v>1</v>
      </c>
      <c r="T6397" s="33">
        <v>0.74915719568429318</v>
      </c>
      <c r="U6397" s="27">
        <v>396615021.5</v>
      </c>
      <c r="V6397" s="27">
        <v>61450000</v>
      </c>
      <c r="W6397" s="27">
        <v>396941653.80000001</v>
      </c>
      <c r="X6397" s="27"/>
      <c r="Y6397" s="27"/>
      <c r="Z6397" s="27">
        <v>1</v>
      </c>
    </row>
    <row r="6398" spans="1:26">
      <c r="A6398" s="27">
        <v>1986</v>
      </c>
      <c r="B6398" t="s">
        <v>18</v>
      </c>
      <c r="C6398" s="27"/>
      <c r="D6398" s="27"/>
      <c r="E6398" s="27"/>
      <c r="F6398" s="27">
        <v>37000000</v>
      </c>
      <c r="G6398" s="27">
        <v>1</v>
      </c>
      <c r="H6398" s="27">
        <v>1</v>
      </c>
      <c r="I6398" s="27">
        <v>0</v>
      </c>
      <c r="J6398" s="27">
        <v>0</v>
      </c>
      <c r="K6398" s="27">
        <v>6</v>
      </c>
      <c r="L6398" s="27">
        <v>1</v>
      </c>
      <c r="M6398" s="27">
        <v>0</v>
      </c>
      <c r="N6398" s="27">
        <v>1</v>
      </c>
      <c r="O6398" s="27">
        <v>0</v>
      </c>
      <c r="P6398" s="27">
        <v>7571000000</v>
      </c>
      <c r="Q6398" s="27">
        <v>6405210563.8829412</v>
      </c>
      <c r="R6398" s="27">
        <v>1</v>
      </c>
      <c r="S6398" s="27">
        <v>1</v>
      </c>
      <c r="T6398" s="33">
        <v>0.7030572776909082</v>
      </c>
      <c r="U6398" s="27">
        <v>346775373.60000002</v>
      </c>
      <c r="V6398" s="27">
        <v>72447000</v>
      </c>
      <c r="W6398" s="27">
        <v>498420379.19999999</v>
      </c>
      <c r="X6398" s="27"/>
      <c r="Y6398" s="27"/>
      <c r="Z6398" s="27">
        <v>1</v>
      </c>
    </row>
    <row r="6399" spans="1:26">
      <c r="A6399" s="27">
        <v>1987</v>
      </c>
      <c r="B6399" t="s">
        <v>18</v>
      </c>
      <c r="C6399" s="27"/>
      <c r="D6399" s="27"/>
      <c r="E6399" s="27"/>
      <c r="F6399" s="27">
        <v>0</v>
      </c>
      <c r="G6399" s="27">
        <v>1</v>
      </c>
      <c r="H6399" s="27">
        <v>1</v>
      </c>
      <c r="I6399" s="27">
        <v>0</v>
      </c>
      <c r="J6399" s="27">
        <v>0</v>
      </c>
      <c r="K6399" s="27">
        <v>6</v>
      </c>
      <c r="L6399" s="27">
        <v>1</v>
      </c>
      <c r="M6399" s="27">
        <v>0</v>
      </c>
      <c r="N6399" s="27">
        <v>1</v>
      </c>
      <c r="O6399" s="27">
        <v>0</v>
      </c>
      <c r="P6399" s="27">
        <v>7884000000</v>
      </c>
      <c r="Q6399" s="27">
        <v>6682167119.565218</v>
      </c>
      <c r="R6399" s="27">
        <v>1</v>
      </c>
      <c r="S6399" s="27">
        <v>1</v>
      </c>
      <c r="T6399" s="33">
        <v>0.74330063470010233</v>
      </c>
      <c r="U6399" s="27">
        <v>276695446.39999998</v>
      </c>
      <c r="V6399" s="27">
        <v>88866000</v>
      </c>
      <c r="W6399" s="27">
        <v>618537387.29999995</v>
      </c>
      <c r="X6399" s="27"/>
      <c r="Y6399" s="27"/>
      <c r="Z6399" s="27">
        <v>1</v>
      </c>
    </row>
    <row r="6400" spans="1:26">
      <c r="A6400" s="27">
        <v>1988</v>
      </c>
      <c r="B6400" t="s">
        <v>18</v>
      </c>
      <c r="C6400" s="27"/>
      <c r="D6400" s="27"/>
      <c r="E6400" s="27"/>
      <c r="F6400" s="27">
        <v>0</v>
      </c>
      <c r="G6400" s="27">
        <v>1</v>
      </c>
      <c r="H6400" s="27">
        <v>1</v>
      </c>
      <c r="I6400" s="27">
        <v>0</v>
      </c>
      <c r="J6400" s="27">
        <v>0</v>
      </c>
      <c r="K6400" s="27">
        <v>6</v>
      </c>
      <c r="L6400" s="27">
        <v>1</v>
      </c>
      <c r="M6400" s="27">
        <v>0</v>
      </c>
      <c r="N6400" s="27">
        <v>1</v>
      </c>
      <c r="O6400" s="27">
        <v>0</v>
      </c>
      <c r="P6400" s="27">
        <v>8240000000</v>
      </c>
      <c r="Q6400" s="27">
        <v>6978371581.2637539</v>
      </c>
      <c r="R6400" s="27">
        <v>1</v>
      </c>
      <c r="S6400" s="27">
        <v>1</v>
      </c>
      <c r="T6400" s="33">
        <v>0.80560957079318884</v>
      </c>
      <c r="U6400" s="27">
        <v>359436470</v>
      </c>
      <c r="V6400" s="27">
        <v>83236000</v>
      </c>
      <c r="W6400" s="27">
        <v>657855360.20000005</v>
      </c>
      <c r="X6400" s="27"/>
      <c r="Y6400" s="27"/>
      <c r="Z6400" s="27">
        <v>1</v>
      </c>
    </row>
    <row r="6401" spans="1:26">
      <c r="A6401" s="27">
        <v>1989</v>
      </c>
      <c r="B6401" t="s">
        <v>18</v>
      </c>
      <c r="C6401" s="27"/>
      <c r="D6401" s="27"/>
      <c r="E6401" s="27"/>
      <c r="F6401" s="27">
        <v>130000</v>
      </c>
      <c r="G6401" s="27">
        <v>1</v>
      </c>
      <c r="H6401" s="27">
        <v>1</v>
      </c>
      <c r="I6401" s="27">
        <v>0</v>
      </c>
      <c r="J6401" s="27">
        <v>0</v>
      </c>
      <c r="K6401" s="27">
        <v>6</v>
      </c>
      <c r="L6401" s="27">
        <v>1</v>
      </c>
      <c r="M6401" s="27">
        <v>0</v>
      </c>
      <c r="N6401" s="27">
        <v>1</v>
      </c>
      <c r="O6401" s="27">
        <v>0</v>
      </c>
      <c r="P6401" s="27">
        <v>8271000000.000001</v>
      </c>
      <c r="Q6401" s="27">
        <v>6987267683.7725391</v>
      </c>
      <c r="R6401" s="27">
        <v>1</v>
      </c>
      <c r="S6401" s="27">
        <v>1</v>
      </c>
      <c r="T6401" s="33">
        <v>0.74679040704290955</v>
      </c>
      <c r="U6401" s="27">
        <v>365742555.39999998</v>
      </c>
      <c r="V6401" s="27">
        <v>82273000</v>
      </c>
      <c r="W6401" s="27">
        <v>702351422.70000005</v>
      </c>
      <c r="X6401" s="27"/>
      <c r="Y6401" s="27"/>
      <c r="Z6401" s="27">
        <v>1</v>
      </c>
    </row>
    <row r="6402" spans="1:26">
      <c r="A6402" s="27">
        <v>1990</v>
      </c>
      <c r="B6402" t="s">
        <v>18</v>
      </c>
      <c r="C6402" s="27"/>
      <c r="D6402" s="27"/>
      <c r="E6402" s="27"/>
      <c r="F6402" s="27">
        <v>0</v>
      </c>
      <c r="G6402" s="27">
        <v>1</v>
      </c>
      <c r="H6402" s="27">
        <v>1</v>
      </c>
      <c r="I6402" s="27">
        <v>0</v>
      </c>
      <c r="J6402" s="27">
        <v>0</v>
      </c>
      <c r="K6402" s="27">
        <v>6</v>
      </c>
      <c r="L6402" s="27">
        <v>1</v>
      </c>
      <c r="M6402" s="27">
        <v>0</v>
      </c>
      <c r="N6402" s="27">
        <v>1</v>
      </c>
      <c r="O6402" s="27">
        <v>0</v>
      </c>
      <c r="P6402" s="27">
        <v>9468000000</v>
      </c>
      <c r="Q6402" s="27">
        <v>8032551173.2401409</v>
      </c>
      <c r="R6402" s="27">
        <v>1</v>
      </c>
      <c r="S6402" s="27">
        <v>1</v>
      </c>
      <c r="T6402" s="33">
        <v>0.70566019682121295</v>
      </c>
      <c r="U6402" s="27">
        <v>409865500.69999999</v>
      </c>
      <c r="V6402" s="27">
        <v>81986000</v>
      </c>
      <c r="W6402" s="27">
        <v>864343187.29999995</v>
      </c>
      <c r="X6402" s="27"/>
      <c r="Y6402" s="27"/>
      <c r="Z6402" s="27">
        <v>1</v>
      </c>
    </row>
    <row r="6403" spans="1:26">
      <c r="A6403" s="27">
        <v>1991</v>
      </c>
      <c r="B6403" t="s">
        <v>18</v>
      </c>
      <c r="C6403" s="27"/>
      <c r="D6403" s="27"/>
      <c r="E6403" s="27"/>
      <c r="F6403" s="27">
        <v>0</v>
      </c>
      <c r="G6403" s="27">
        <v>1</v>
      </c>
      <c r="H6403" s="27">
        <v>1</v>
      </c>
      <c r="I6403" s="27">
        <v>0</v>
      </c>
      <c r="J6403" s="27">
        <v>0</v>
      </c>
      <c r="K6403" s="27">
        <v>6</v>
      </c>
      <c r="L6403" s="27">
        <v>1</v>
      </c>
      <c r="M6403" s="27">
        <v>0</v>
      </c>
      <c r="N6403" s="27">
        <v>1</v>
      </c>
      <c r="O6403" s="27">
        <v>0</v>
      </c>
      <c r="P6403" s="27">
        <v>10367000000</v>
      </c>
      <c r="Q6403" s="27">
        <v>9000362581.5808563</v>
      </c>
      <c r="R6403" s="27">
        <v>1</v>
      </c>
      <c r="S6403" s="27">
        <v>1</v>
      </c>
      <c r="T6403" s="33">
        <v>0.64778014054484578</v>
      </c>
      <c r="U6403" s="27">
        <v>400763588.39999998</v>
      </c>
      <c r="V6403" s="27">
        <v>75450000</v>
      </c>
      <c r="W6403" s="27">
        <v>1057931743.3</v>
      </c>
      <c r="X6403" s="27"/>
      <c r="Y6403" s="27"/>
      <c r="Z6403" s="27">
        <v>1</v>
      </c>
    </row>
    <row r="6404" spans="1:26">
      <c r="A6404" s="27">
        <v>1992</v>
      </c>
      <c r="B6404" t="s">
        <v>18</v>
      </c>
      <c r="C6404" s="27"/>
      <c r="D6404" s="27"/>
      <c r="E6404" s="27"/>
      <c r="F6404" s="27">
        <v>0</v>
      </c>
      <c r="G6404" s="27">
        <v>1</v>
      </c>
      <c r="H6404" s="27">
        <v>1</v>
      </c>
      <c r="I6404" s="27">
        <v>0</v>
      </c>
      <c r="J6404" s="27">
        <v>0</v>
      </c>
      <c r="K6404" s="27">
        <v>6</v>
      </c>
      <c r="L6404" s="27">
        <v>1</v>
      </c>
      <c r="M6404" s="27">
        <v>0</v>
      </c>
      <c r="N6404" s="27">
        <v>1</v>
      </c>
      <c r="O6404" s="27">
        <v>0</v>
      </c>
      <c r="P6404" s="27">
        <v>11176000000</v>
      </c>
      <c r="Q6404" s="27">
        <v>9703011635.8658466</v>
      </c>
      <c r="R6404" s="27">
        <v>1</v>
      </c>
      <c r="S6404" s="27">
        <v>1</v>
      </c>
      <c r="T6404" s="33">
        <v>0.62587770846912083</v>
      </c>
      <c r="U6404" s="27">
        <v>464433750</v>
      </c>
      <c r="V6404" s="27">
        <v>65088000</v>
      </c>
      <c r="W6404" s="27">
        <v>1095354000</v>
      </c>
      <c r="X6404" s="27"/>
      <c r="Y6404" s="27"/>
      <c r="Z6404" s="27">
        <v>1</v>
      </c>
    </row>
    <row r="6405" spans="1:26">
      <c r="A6405" s="27">
        <v>1993</v>
      </c>
      <c r="B6405" t="s">
        <v>18</v>
      </c>
      <c r="C6405" s="27"/>
      <c r="D6405" s="27"/>
      <c r="E6405" s="27"/>
      <c r="F6405" s="27">
        <v>0</v>
      </c>
      <c r="G6405" s="27">
        <v>1</v>
      </c>
      <c r="H6405" s="27">
        <v>1</v>
      </c>
      <c r="I6405" s="27">
        <v>0</v>
      </c>
      <c r="J6405" s="27">
        <v>0</v>
      </c>
      <c r="K6405" s="27">
        <v>6</v>
      </c>
      <c r="L6405" s="27">
        <v>1</v>
      </c>
      <c r="M6405" s="27">
        <v>0</v>
      </c>
      <c r="N6405" s="27">
        <v>1</v>
      </c>
      <c r="O6405" s="27">
        <v>0</v>
      </c>
      <c r="P6405" s="27">
        <v>11948000000</v>
      </c>
      <c r="Q6405" s="27">
        <v>10338679635.761589</v>
      </c>
      <c r="R6405" s="27">
        <v>1</v>
      </c>
      <c r="S6405" s="27">
        <v>1</v>
      </c>
      <c r="T6405" s="33">
        <v>0.648154718576755</v>
      </c>
      <c r="U6405" s="27">
        <v>516057462.39999998</v>
      </c>
      <c r="V6405" s="27">
        <v>57735000</v>
      </c>
      <c r="W6405" s="27">
        <v>1222276000</v>
      </c>
      <c r="X6405" s="27"/>
      <c r="Y6405" s="27"/>
      <c r="Z6405" s="27">
        <v>1</v>
      </c>
    </row>
    <row r="6406" spans="1:26">
      <c r="A6406" s="27">
        <v>1994</v>
      </c>
      <c r="B6406" t="s">
        <v>18</v>
      </c>
      <c r="C6406" s="27"/>
      <c r="D6406" s="27"/>
      <c r="E6406" s="27"/>
      <c r="F6406" s="27">
        <v>0</v>
      </c>
      <c r="G6406" s="27">
        <v>1</v>
      </c>
      <c r="H6406" s="27">
        <v>1</v>
      </c>
      <c r="I6406" s="27">
        <v>0</v>
      </c>
      <c r="J6406" s="27">
        <v>0</v>
      </c>
      <c r="K6406" s="27">
        <v>6</v>
      </c>
      <c r="L6406" s="27">
        <v>1</v>
      </c>
      <c r="M6406" s="27">
        <v>0</v>
      </c>
      <c r="N6406" s="27">
        <v>1</v>
      </c>
      <c r="O6406" s="27">
        <v>0</v>
      </c>
      <c r="P6406" s="27">
        <v>13781000000</v>
      </c>
      <c r="Q6406" s="27">
        <v>11717604208.822338</v>
      </c>
      <c r="R6406" s="27">
        <v>1</v>
      </c>
      <c r="S6406" s="27">
        <v>1</v>
      </c>
      <c r="T6406" s="33">
        <v>0.69545665111729171</v>
      </c>
      <c r="U6406" s="27">
        <v>617201202.79999995</v>
      </c>
      <c r="V6406" s="27">
        <v>53755000</v>
      </c>
      <c r="W6406" s="27">
        <v>1339088000</v>
      </c>
      <c r="X6406" s="27"/>
      <c r="Y6406" s="27"/>
      <c r="Z6406" s="27">
        <v>1</v>
      </c>
    </row>
    <row r="6407" spans="1:26">
      <c r="A6407" s="27">
        <v>1995</v>
      </c>
      <c r="B6407" t="s">
        <v>18</v>
      </c>
      <c r="C6407" s="27"/>
      <c r="D6407" s="27"/>
      <c r="E6407" s="27"/>
      <c r="F6407" s="27">
        <v>0</v>
      </c>
      <c r="G6407" s="27">
        <v>1</v>
      </c>
      <c r="H6407" s="27">
        <v>1</v>
      </c>
      <c r="I6407" s="27">
        <v>0</v>
      </c>
      <c r="J6407" s="27">
        <v>0</v>
      </c>
      <c r="K6407" s="27">
        <v>6</v>
      </c>
      <c r="L6407" s="27">
        <v>1</v>
      </c>
      <c r="M6407" s="27">
        <v>0</v>
      </c>
      <c r="N6407" s="27">
        <v>1</v>
      </c>
      <c r="O6407" s="27">
        <v>0</v>
      </c>
      <c r="P6407" s="27">
        <v>14635000000</v>
      </c>
      <c r="Q6407" s="27">
        <v>13029697560.975609</v>
      </c>
      <c r="R6407" s="27">
        <v>1</v>
      </c>
      <c r="S6407" s="27">
        <v>1</v>
      </c>
      <c r="T6407" s="33">
        <v>0.69736071622307827</v>
      </c>
      <c r="U6407" s="27">
        <v>595300600.79999995</v>
      </c>
      <c r="V6407" s="27">
        <v>49237000</v>
      </c>
      <c r="W6407" s="27">
        <v>1462641000</v>
      </c>
      <c r="X6407" s="27"/>
      <c r="Y6407" s="27"/>
      <c r="Z6407" s="27">
        <v>1</v>
      </c>
    </row>
    <row r="6408" spans="1:26">
      <c r="A6408" s="27">
        <v>1996</v>
      </c>
      <c r="B6408" t="s">
        <v>18</v>
      </c>
      <c r="C6408" s="27"/>
      <c r="D6408" s="27"/>
      <c r="E6408" s="27"/>
      <c r="F6408" s="27">
        <v>0</v>
      </c>
      <c r="G6408" s="27">
        <v>1</v>
      </c>
      <c r="H6408" s="27">
        <v>1</v>
      </c>
      <c r="I6408" s="27">
        <v>0</v>
      </c>
      <c r="J6408" s="27">
        <v>0</v>
      </c>
      <c r="K6408" s="27">
        <v>6</v>
      </c>
      <c r="L6408" s="27">
        <v>1</v>
      </c>
      <c r="M6408" s="27">
        <v>0</v>
      </c>
      <c r="N6408" s="27">
        <v>1</v>
      </c>
      <c r="O6408" s="27">
        <v>0</v>
      </c>
      <c r="P6408" s="27">
        <v>16050999999.999998</v>
      </c>
      <c r="Q6408" s="27">
        <v>13897738375.248777</v>
      </c>
      <c r="R6408" s="27">
        <v>1</v>
      </c>
      <c r="S6408" s="27">
        <v>1</v>
      </c>
      <c r="T6408" s="33">
        <v>0.69966405838602452</v>
      </c>
      <c r="U6408" s="27">
        <v>530952361</v>
      </c>
      <c r="V6408" s="27">
        <v>39535000</v>
      </c>
      <c r="W6408" s="27">
        <v>1516153000</v>
      </c>
      <c r="X6408" s="27"/>
      <c r="Y6408" s="27"/>
      <c r="Z6408" s="27">
        <v>1</v>
      </c>
    </row>
    <row r="6409" spans="1:26">
      <c r="A6409" s="27">
        <v>1997</v>
      </c>
      <c r="B6409" t="s">
        <v>18</v>
      </c>
      <c r="C6409" s="27"/>
      <c r="D6409" s="27"/>
      <c r="E6409" s="27"/>
      <c r="F6409" s="27">
        <v>0</v>
      </c>
      <c r="G6409" s="27">
        <v>1</v>
      </c>
      <c r="H6409" s="27">
        <v>1</v>
      </c>
      <c r="I6409" s="27">
        <v>0</v>
      </c>
      <c r="J6409" s="27">
        <v>0</v>
      </c>
      <c r="K6409" s="27">
        <v>6</v>
      </c>
      <c r="L6409" s="27">
        <v>1</v>
      </c>
      <c r="M6409" s="27">
        <v>0</v>
      </c>
      <c r="N6409" s="27">
        <v>1</v>
      </c>
      <c r="O6409" s="27">
        <v>0</v>
      </c>
      <c r="P6409" s="27">
        <v>17888000000</v>
      </c>
      <c r="Q6409" s="27">
        <v>15091913883.709103</v>
      </c>
      <c r="R6409" s="27">
        <v>1</v>
      </c>
      <c r="S6409" s="27">
        <v>1</v>
      </c>
      <c r="T6409" s="33">
        <v>0.71538944173936525</v>
      </c>
      <c r="U6409" s="27">
        <v>433387182.30000001</v>
      </c>
      <c r="V6409" s="27">
        <v>30555000</v>
      </c>
      <c r="W6409" s="27">
        <v>1513705000</v>
      </c>
      <c r="X6409" s="27"/>
      <c r="Y6409" s="27"/>
      <c r="Z6409" s="27">
        <v>1</v>
      </c>
    </row>
    <row r="6410" spans="1:26">
      <c r="A6410" s="27">
        <v>1998</v>
      </c>
      <c r="B6410" t="s">
        <v>18</v>
      </c>
      <c r="C6410" s="27"/>
      <c r="D6410" s="27"/>
      <c r="E6410" s="27"/>
      <c r="F6410" s="27">
        <v>0</v>
      </c>
      <c r="G6410" s="27">
        <v>1</v>
      </c>
      <c r="H6410" s="27">
        <v>1</v>
      </c>
      <c r="I6410" s="27">
        <v>0</v>
      </c>
      <c r="J6410" s="27">
        <v>0</v>
      </c>
      <c r="K6410" s="27">
        <v>6</v>
      </c>
      <c r="L6410" s="27">
        <v>1</v>
      </c>
      <c r="M6410" s="27">
        <v>0</v>
      </c>
      <c r="N6410" s="27">
        <v>1</v>
      </c>
      <c r="O6410" s="27">
        <v>0</v>
      </c>
      <c r="P6410" s="27">
        <v>18430000000</v>
      </c>
      <c r="Q6410" s="27">
        <v>15794972847.168344</v>
      </c>
      <c r="R6410" s="27">
        <v>1</v>
      </c>
      <c r="S6410" s="27">
        <v>1</v>
      </c>
      <c r="T6410" s="33">
        <v>0.63293736472878814</v>
      </c>
      <c r="U6410" s="27">
        <v>367262105.69999999</v>
      </c>
      <c r="V6410" s="27">
        <v>26241000</v>
      </c>
      <c r="W6410" s="27">
        <v>1648089000</v>
      </c>
      <c r="X6410" s="27"/>
      <c r="Y6410" s="27"/>
      <c r="Z6410" s="27">
        <v>1</v>
      </c>
    </row>
    <row r="6411" spans="1:26">
      <c r="A6411" s="27">
        <v>1999</v>
      </c>
      <c r="B6411" t="s">
        <v>18</v>
      </c>
      <c r="C6411" s="27"/>
      <c r="D6411" s="27"/>
      <c r="E6411" s="27"/>
      <c r="F6411" s="27">
        <v>0</v>
      </c>
      <c r="G6411" s="27">
        <v>1</v>
      </c>
      <c r="H6411" s="27">
        <v>1</v>
      </c>
      <c r="I6411" s="27">
        <v>0</v>
      </c>
      <c r="J6411" s="27">
        <v>0</v>
      </c>
      <c r="K6411" s="27">
        <v>6</v>
      </c>
      <c r="L6411" s="27">
        <v>1</v>
      </c>
      <c r="M6411" s="27">
        <v>0</v>
      </c>
      <c r="N6411" s="27">
        <v>1</v>
      </c>
      <c r="O6411" s="27">
        <v>0</v>
      </c>
      <c r="P6411" s="27">
        <v>18532000000</v>
      </c>
      <c r="Q6411" s="27">
        <v>15656327859.569649</v>
      </c>
      <c r="R6411" s="27">
        <v>1</v>
      </c>
      <c r="S6411" s="27">
        <v>1</v>
      </c>
      <c r="T6411" s="33">
        <v>0.59173831677950461</v>
      </c>
      <c r="U6411" s="27">
        <v>355469101.30000001</v>
      </c>
      <c r="V6411" s="27">
        <v>19707000</v>
      </c>
      <c r="W6411" s="27">
        <v>1651476000</v>
      </c>
      <c r="X6411" s="27"/>
      <c r="Y6411" s="27"/>
      <c r="Z6411" s="27">
        <v>1</v>
      </c>
    </row>
    <row r="6412" spans="1:26">
      <c r="A6412" s="27">
        <v>2000</v>
      </c>
      <c r="B6412" t="s">
        <v>18</v>
      </c>
      <c r="C6412" s="27">
        <v>0</v>
      </c>
      <c r="D6412" s="27">
        <v>0</v>
      </c>
      <c r="E6412" s="27">
        <v>0</v>
      </c>
      <c r="F6412" s="27">
        <v>0</v>
      </c>
      <c r="G6412" s="27">
        <v>1</v>
      </c>
      <c r="H6412" s="27">
        <v>1</v>
      </c>
      <c r="I6412" s="27">
        <v>0</v>
      </c>
      <c r="J6412" s="27">
        <v>0</v>
      </c>
      <c r="K6412" s="27">
        <v>6</v>
      </c>
      <c r="L6412" s="27">
        <v>1</v>
      </c>
      <c r="M6412" s="27">
        <v>1</v>
      </c>
      <c r="N6412" s="27">
        <v>1</v>
      </c>
      <c r="O6412" s="27">
        <v>0</v>
      </c>
      <c r="P6412" s="27">
        <v>19371000000</v>
      </c>
      <c r="Q6412" s="27">
        <v>16330814179.976625</v>
      </c>
      <c r="R6412" s="27">
        <v>1</v>
      </c>
      <c r="S6412" s="27">
        <v>1</v>
      </c>
      <c r="T6412" s="33">
        <v>0.62919927379193319</v>
      </c>
      <c r="U6412" s="27">
        <v>252853137.90000001</v>
      </c>
      <c r="V6412" s="27">
        <v>13268000</v>
      </c>
      <c r="W6412" s="27">
        <v>1610300000</v>
      </c>
      <c r="X6412" s="27"/>
      <c r="Y6412" s="27"/>
      <c r="Z6412" s="27">
        <v>1</v>
      </c>
    </row>
    <row r="6413" spans="1:26">
      <c r="A6413" s="27">
        <v>2001</v>
      </c>
      <c r="B6413" t="s">
        <v>18</v>
      </c>
      <c r="C6413" s="27">
        <v>0</v>
      </c>
      <c r="D6413" s="27">
        <v>0</v>
      </c>
      <c r="E6413" s="27">
        <v>0</v>
      </c>
      <c r="F6413" s="27">
        <v>5034514</v>
      </c>
      <c r="G6413" s="27">
        <v>1</v>
      </c>
      <c r="H6413" s="27">
        <v>1</v>
      </c>
      <c r="I6413" s="27">
        <v>0</v>
      </c>
      <c r="J6413" s="27">
        <v>0</v>
      </c>
      <c r="K6413" s="27">
        <v>6</v>
      </c>
      <c r="L6413" s="27">
        <v>1</v>
      </c>
      <c r="M6413" s="27">
        <v>1</v>
      </c>
      <c r="N6413" s="27">
        <v>1</v>
      </c>
      <c r="O6413" s="27">
        <v>0</v>
      </c>
      <c r="P6413" s="27">
        <v>18610000000</v>
      </c>
      <c r="Q6413" s="27">
        <v>15749753804.834377</v>
      </c>
      <c r="R6413" s="27">
        <v>1</v>
      </c>
      <c r="S6413" s="27">
        <v>1</v>
      </c>
      <c r="T6413" s="33">
        <v>0.61588871891054842</v>
      </c>
      <c r="U6413" s="27">
        <v>303397243.10000002</v>
      </c>
      <c r="V6413" s="27">
        <v>8311000</v>
      </c>
      <c r="W6413" s="27">
        <v>1569848000</v>
      </c>
      <c r="X6413" s="27"/>
      <c r="Y6413" s="27"/>
      <c r="Z6413" s="27">
        <v>1</v>
      </c>
    </row>
    <row r="6414" spans="1:26">
      <c r="A6414" s="27">
        <v>2002</v>
      </c>
      <c r="B6414" t="s">
        <v>18</v>
      </c>
      <c r="C6414" s="27">
        <v>0</v>
      </c>
      <c r="D6414" s="27">
        <v>0</v>
      </c>
      <c r="E6414" s="27">
        <v>0</v>
      </c>
      <c r="F6414" s="27">
        <v>2613366.25</v>
      </c>
      <c r="G6414" s="27">
        <v>1</v>
      </c>
      <c r="H6414" s="27">
        <v>1</v>
      </c>
      <c r="I6414" s="27">
        <v>0</v>
      </c>
      <c r="J6414" s="27">
        <v>0</v>
      </c>
      <c r="K6414" s="27">
        <v>6</v>
      </c>
      <c r="L6414" s="27">
        <v>1</v>
      </c>
      <c r="M6414" s="27">
        <v>1</v>
      </c>
      <c r="N6414" s="27">
        <v>1</v>
      </c>
      <c r="O6414" s="27">
        <v>0</v>
      </c>
      <c r="P6414" s="27">
        <v>19585000000</v>
      </c>
      <c r="Q6414" s="27">
        <v>16536535647.083422</v>
      </c>
      <c r="R6414" s="27">
        <v>1</v>
      </c>
      <c r="S6414" s="27">
        <v>1</v>
      </c>
      <c r="T6414" s="33">
        <v>0.62466195784303247</v>
      </c>
      <c r="U6414" s="27">
        <v>406317023.39999998</v>
      </c>
      <c r="V6414" s="27">
        <v>4413000</v>
      </c>
      <c r="W6414" s="27">
        <v>1734054000</v>
      </c>
      <c r="X6414" s="27"/>
      <c r="Y6414" s="27"/>
      <c r="Z6414" s="27">
        <v>1</v>
      </c>
    </row>
    <row r="6415" spans="1:26">
      <c r="A6415" s="27">
        <v>2003</v>
      </c>
      <c r="B6415" t="s">
        <v>18</v>
      </c>
      <c r="C6415" s="27">
        <v>6300000</v>
      </c>
      <c r="D6415" s="27">
        <v>630000</v>
      </c>
      <c r="E6415" s="27">
        <v>6300000</v>
      </c>
      <c r="F6415" s="27">
        <v>6904080.9375</v>
      </c>
      <c r="G6415" s="27">
        <v>1</v>
      </c>
      <c r="H6415" s="27">
        <v>1</v>
      </c>
      <c r="I6415" s="27">
        <v>0</v>
      </c>
      <c r="J6415" s="27">
        <v>0</v>
      </c>
      <c r="K6415" s="27">
        <v>6</v>
      </c>
      <c r="L6415" s="27">
        <v>1</v>
      </c>
      <c r="M6415" s="27">
        <v>1</v>
      </c>
      <c r="N6415" s="27">
        <v>1</v>
      </c>
      <c r="O6415" s="27">
        <v>0</v>
      </c>
      <c r="P6415" s="27">
        <v>21621000000</v>
      </c>
      <c r="Q6415" s="27">
        <v>18881765437.215084</v>
      </c>
      <c r="R6415" s="27">
        <v>1</v>
      </c>
      <c r="S6415" s="27">
        <v>1</v>
      </c>
      <c r="T6415" s="33">
        <v>0.61793375018798091</v>
      </c>
      <c r="U6415" s="27">
        <v>498584542.19999999</v>
      </c>
      <c r="V6415" s="27">
        <v>2979000</v>
      </c>
      <c r="W6415" s="27">
        <v>2051279000</v>
      </c>
      <c r="X6415" s="27"/>
      <c r="Y6415" s="27"/>
      <c r="Z6415" s="27">
        <v>1</v>
      </c>
    </row>
    <row r="6416" spans="1:26">
      <c r="A6416" s="27">
        <v>2004</v>
      </c>
      <c r="B6416" t="s">
        <v>18</v>
      </c>
      <c r="C6416" s="27">
        <v>6300000</v>
      </c>
      <c r="D6416" s="27">
        <v>1260000</v>
      </c>
      <c r="E6416" s="27">
        <v>6300000</v>
      </c>
      <c r="F6416" s="27">
        <v>18122944</v>
      </c>
      <c r="G6416" s="27">
        <v>1</v>
      </c>
      <c r="H6416" s="27">
        <v>1</v>
      </c>
      <c r="I6416" s="27">
        <v>0</v>
      </c>
      <c r="J6416" s="27">
        <v>0</v>
      </c>
      <c r="K6416" s="27">
        <v>6</v>
      </c>
      <c r="L6416" s="27">
        <v>1</v>
      </c>
      <c r="M6416" s="27">
        <v>1</v>
      </c>
      <c r="N6416" s="27">
        <v>1</v>
      </c>
      <c r="O6416" s="27">
        <v>0</v>
      </c>
      <c r="P6416" s="27">
        <v>23655000000</v>
      </c>
      <c r="Q6416" s="27">
        <v>20662525941.29855</v>
      </c>
      <c r="R6416" s="27">
        <v>1</v>
      </c>
      <c r="S6416" s="27">
        <v>1</v>
      </c>
      <c r="T6416" s="33">
        <v>0.67108711240801089</v>
      </c>
      <c r="U6416" s="27">
        <v>403986044.30000001</v>
      </c>
      <c r="V6416" s="27">
        <v>1030000</v>
      </c>
      <c r="W6416" s="27">
        <v>2167271000</v>
      </c>
      <c r="X6416" s="27"/>
      <c r="Y6416" s="27"/>
      <c r="Z6416" s="27">
        <v>1</v>
      </c>
    </row>
    <row r="6417" spans="1:26">
      <c r="A6417" s="27">
        <v>2005</v>
      </c>
      <c r="B6417" t="s">
        <v>18</v>
      </c>
      <c r="C6417" s="27">
        <v>313300000</v>
      </c>
      <c r="D6417" s="27">
        <v>78640000</v>
      </c>
      <c r="E6417" s="27">
        <v>313300000</v>
      </c>
      <c r="F6417" s="27">
        <v>338043339</v>
      </c>
      <c r="G6417" s="27">
        <v>1</v>
      </c>
      <c r="H6417" s="27">
        <v>1</v>
      </c>
      <c r="I6417" s="27">
        <v>0</v>
      </c>
      <c r="J6417" s="27">
        <v>0</v>
      </c>
      <c r="K6417" s="27">
        <v>6</v>
      </c>
      <c r="L6417" s="27">
        <v>1</v>
      </c>
      <c r="M6417" s="27">
        <v>1</v>
      </c>
      <c r="N6417" s="27">
        <v>1</v>
      </c>
      <c r="O6417" s="27">
        <v>0</v>
      </c>
      <c r="P6417" s="27">
        <v>27945000000</v>
      </c>
      <c r="Q6417" s="27">
        <v>24405791044.776119</v>
      </c>
      <c r="R6417" s="27">
        <v>1</v>
      </c>
      <c r="S6417" s="27">
        <v>1</v>
      </c>
      <c r="T6417" s="33">
        <v>0.69599608558540027</v>
      </c>
      <c r="U6417" s="27">
        <v>482583010.69999999</v>
      </c>
      <c r="V6417" s="27">
        <v>0</v>
      </c>
      <c r="W6417" s="27">
        <v>2094999000</v>
      </c>
      <c r="X6417" s="27"/>
      <c r="Y6417" s="27"/>
      <c r="Z6417" s="27">
        <v>1</v>
      </c>
    </row>
    <row r="6418" spans="1:26">
      <c r="A6418" s="27">
        <v>2006</v>
      </c>
      <c r="B6418" t="s">
        <v>18</v>
      </c>
      <c r="C6418" s="27">
        <v>943300000</v>
      </c>
      <c r="D6418" s="27">
        <v>282020000</v>
      </c>
      <c r="E6418" s="27">
        <v>943300000</v>
      </c>
      <c r="F6418" s="27">
        <v>630000000</v>
      </c>
      <c r="G6418" s="27">
        <v>1</v>
      </c>
      <c r="H6418" s="27">
        <v>1</v>
      </c>
      <c r="I6418" s="27">
        <v>0</v>
      </c>
      <c r="J6418" s="27">
        <v>0</v>
      </c>
      <c r="K6418" s="27">
        <v>6</v>
      </c>
      <c r="L6418" s="27">
        <v>1</v>
      </c>
      <c r="M6418" s="27">
        <v>1</v>
      </c>
      <c r="N6418" s="27">
        <v>1</v>
      </c>
      <c r="O6418" s="27">
        <v>0</v>
      </c>
      <c r="P6418" s="27">
        <v>32359000000</v>
      </c>
      <c r="Q6418" s="27">
        <v>28279814924.591778</v>
      </c>
      <c r="R6418" s="27">
        <v>1</v>
      </c>
      <c r="S6418" s="27">
        <v>1</v>
      </c>
      <c r="T6418" s="33">
        <v>0.83568345932575372</v>
      </c>
      <c r="U6418" s="27">
        <v>350943423.19999999</v>
      </c>
      <c r="V6418" s="27">
        <v>0</v>
      </c>
      <c r="W6418" s="27">
        <v>2244549000</v>
      </c>
      <c r="X6418" s="27"/>
      <c r="Y6418" s="27"/>
      <c r="Z6418" s="27">
        <v>1</v>
      </c>
    </row>
    <row r="6419" spans="1:26">
      <c r="A6419" s="27">
        <v>2007</v>
      </c>
      <c r="B6419" t="s">
        <v>18</v>
      </c>
      <c r="C6419" s="27">
        <v>943300000</v>
      </c>
      <c r="D6419" s="27">
        <v>485400000</v>
      </c>
      <c r="E6419" s="27">
        <v>943300000</v>
      </c>
      <c r="F6419" s="27">
        <v>0</v>
      </c>
      <c r="G6419" s="27">
        <v>1</v>
      </c>
      <c r="H6419" s="27">
        <v>1</v>
      </c>
      <c r="I6419" s="27">
        <v>0</v>
      </c>
      <c r="J6419" s="27">
        <v>0</v>
      </c>
      <c r="K6419" s="27">
        <v>6</v>
      </c>
      <c r="L6419" s="27">
        <v>1</v>
      </c>
      <c r="M6419" s="27">
        <v>1</v>
      </c>
      <c r="N6419" s="27">
        <v>1</v>
      </c>
      <c r="O6419" s="27">
        <v>0</v>
      </c>
      <c r="P6419" s="27">
        <v>37043000000</v>
      </c>
      <c r="Q6419" s="27">
        <v>32350248410.821606</v>
      </c>
      <c r="R6419" s="27">
        <v>1</v>
      </c>
      <c r="S6419" s="27">
        <v>1</v>
      </c>
      <c r="T6419" s="33">
        <v>0.90473952627382648</v>
      </c>
      <c r="U6419" s="27">
        <v>363193598.30000001</v>
      </c>
      <c r="V6419" s="27">
        <v>0</v>
      </c>
      <c r="W6419" s="27">
        <v>2356761000</v>
      </c>
      <c r="X6419" s="27"/>
      <c r="Y6419" s="27"/>
      <c r="Z6419" s="27">
        <v>1</v>
      </c>
    </row>
    <row r="6420" spans="1:26">
      <c r="A6420" s="27">
        <v>2008</v>
      </c>
      <c r="B6420" t="s">
        <v>18</v>
      </c>
      <c r="C6420" s="27">
        <v>982000000</v>
      </c>
      <c r="D6420" s="27">
        <v>696520000</v>
      </c>
      <c r="E6420" s="27">
        <v>982000000</v>
      </c>
      <c r="F6420" s="27">
        <v>38709230.732421875</v>
      </c>
      <c r="G6420" s="27">
        <v>1</v>
      </c>
      <c r="H6420" s="27">
        <v>1</v>
      </c>
      <c r="I6420" s="27">
        <v>0</v>
      </c>
      <c r="J6420" s="27">
        <v>0</v>
      </c>
      <c r="K6420" s="27">
        <v>6</v>
      </c>
      <c r="L6420" s="27">
        <v>1</v>
      </c>
      <c r="M6420" s="27">
        <v>1</v>
      </c>
      <c r="N6420" s="27">
        <v>1</v>
      </c>
      <c r="O6420" s="27">
        <v>0</v>
      </c>
      <c r="P6420" s="27">
        <v>46602000000</v>
      </c>
      <c r="Q6420" s="27">
        <v>40713812309.73159</v>
      </c>
      <c r="R6420" s="27">
        <v>1</v>
      </c>
      <c r="S6420" s="27">
        <v>1</v>
      </c>
      <c r="T6420" s="33">
        <v>0.91944034308119871</v>
      </c>
      <c r="U6420" s="27">
        <v>277784614</v>
      </c>
      <c r="V6420" s="27">
        <v>0</v>
      </c>
      <c r="W6420" s="27">
        <v>2380921000</v>
      </c>
      <c r="X6420" s="27">
        <v>4404000000</v>
      </c>
      <c r="Y6420" s="27"/>
      <c r="Z6420" s="27">
        <v>1</v>
      </c>
    </row>
    <row r="6421" spans="1:26">
      <c r="A6421" s="27">
        <v>2009</v>
      </c>
      <c r="B6421" t="s">
        <v>18</v>
      </c>
      <c r="C6421" s="27">
        <v>3230274192</v>
      </c>
      <c r="D6421" s="27">
        <v>1606148714</v>
      </c>
      <c r="E6421" s="27">
        <v>3230274192</v>
      </c>
      <c r="F6421" s="27">
        <v>2250205819.8125</v>
      </c>
      <c r="G6421" s="27">
        <v>1</v>
      </c>
      <c r="H6421" s="27">
        <v>1</v>
      </c>
      <c r="I6421" s="27">
        <v>0</v>
      </c>
      <c r="J6421" s="27">
        <v>0</v>
      </c>
      <c r="K6421" s="27">
        <v>6</v>
      </c>
      <c r="L6421" s="27">
        <v>1</v>
      </c>
      <c r="M6421" s="27">
        <v>1</v>
      </c>
      <c r="N6421" s="27">
        <v>1</v>
      </c>
      <c r="O6421" s="27">
        <v>0</v>
      </c>
      <c r="P6421" s="27">
        <v>48113000000</v>
      </c>
      <c r="Q6421" s="27">
        <v>42066217871.534859</v>
      </c>
      <c r="R6421" s="27">
        <v>1</v>
      </c>
      <c r="S6421" s="27">
        <v>1</v>
      </c>
      <c r="T6421" s="33">
        <v>0.81595367947064712</v>
      </c>
      <c r="U6421" s="27">
        <v>1341224960.9000001</v>
      </c>
      <c r="V6421" s="27">
        <v>0</v>
      </c>
      <c r="W6421" s="27">
        <v>2486760000</v>
      </c>
      <c r="X6421" s="27">
        <v>4930000000</v>
      </c>
      <c r="Y6421" s="27"/>
      <c r="Z6421" s="27">
        <v>1</v>
      </c>
    </row>
    <row r="6422" spans="1:26">
      <c r="A6422" s="27">
        <v>2010</v>
      </c>
      <c r="B6422" t="s">
        <v>18</v>
      </c>
      <c r="C6422" s="27">
        <v>4020008096</v>
      </c>
      <c r="D6422" s="27">
        <v>2700970984.5</v>
      </c>
      <c r="E6422" s="27">
        <v>4020008096</v>
      </c>
      <c r="F6422" s="27">
        <v>803247714.21124363</v>
      </c>
      <c r="G6422" s="27">
        <v>1</v>
      </c>
      <c r="H6422" s="27">
        <v>1</v>
      </c>
      <c r="I6422" s="27">
        <v>0</v>
      </c>
      <c r="J6422" s="27">
        <v>0</v>
      </c>
      <c r="K6422" s="27">
        <v>6</v>
      </c>
      <c r="L6422" s="27">
        <v>1</v>
      </c>
      <c r="M6422" s="27">
        <v>1</v>
      </c>
      <c r="N6422" s="27">
        <v>1</v>
      </c>
      <c r="O6422" s="27">
        <v>0</v>
      </c>
      <c r="P6422" s="27">
        <v>56710000000</v>
      </c>
      <c r="Q6422" s="27">
        <v>56725749222.043518</v>
      </c>
      <c r="R6422" s="27">
        <v>1</v>
      </c>
      <c r="S6422" s="27">
        <v>1</v>
      </c>
      <c r="T6422" s="33">
        <v>1.0070075781651076</v>
      </c>
      <c r="U6422" s="27">
        <v>1919837135.9000001</v>
      </c>
      <c r="V6422" s="27">
        <v>0</v>
      </c>
      <c r="W6422" s="27">
        <v>2530524000</v>
      </c>
      <c r="X6422" s="27">
        <v>5476000000</v>
      </c>
      <c r="Y6422" s="27"/>
      <c r="Z6422" s="27">
        <v>1</v>
      </c>
    </row>
    <row r="6423" spans="1:26">
      <c r="A6423" s="27">
        <v>2011</v>
      </c>
      <c r="B6423" t="s">
        <v>18</v>
      </c>
      <c r="C6423" s="27">
        <v>4785999130</v>
      </c>
      <c r="D6423" s="27">
        <v>3380458087.5</v>
      </c>
      <c r="E6423" s="27">
        <v>4785999130</v>
      </c>
      <c r="F6423" s="27">
        <v>772813391</v>
      </c>
      <c r="G6423" s="27">
        <v>1</v>
      </c>
      <c r="H6423" s="27">
        <v>1</v>
      </c>
      <c r="I6423" s="27">
        <v>0</v>
      </c>
      <c r="J6423" s="27">
        <v>0</v>
      </c>
      <c r="K6423" s="27">
        <v>6</v>
      </c>
      <c r="L6423" s="27">
        <v>1</v>
      </c>
      <c r="M6423" s="27">
        <v>1</v>
      </c>
      <c r="N6423" s="27">
        <v>1</v>
      </c>
      <c r="O6423" s="27">
        <v>0</v>
      </c>
      <c r="P6423" s="27">
        <v>65266999999.999992</v>
      </c>
      <c r="Q6423" s="27">
        <v>65292753005.747467</v>
      </c>
      <c r="R6423" s="27">
        <v>1</v>
      </c>
      <c r="S6423" s="27">
        <v>1</v>
      </c>
      <c r="T6423" s="33">
        <v>1.116808011796752</v>
      </c>
      <c r="U6423" s="27">
        <v>2325235818.5</v>
      </c>
      <c r="V6423" s="27">
        <v>0</v>
      </c>
      <c r="W6423" s="27">
        <v>2652150000</v>
      </c>
      <c r="X6423" s="27">
        <v>5841000000</v>
      </c>
      <c r="Y6423" s="27"/>
      <c r="Z6423" s="27">
        <v>1</v>
      </c>
    </row>
    <row r="6424" spans="1:26">
      <c r="A6424" s="27">
        <v>2012</v>
      </c>
      <c r="B6424" t="s">
        <v>18</v>
      </c>
      <c r="C6424" s="27">
        <v>5065012462</v>
      </c>
      <c r="D6424" s="27">
        <v>3893628178</v>
      </c>
      <c r="E6424" s="27">
        <v>5065012462</v>
      </c>
      <c r="F6424" s="27">
        <v>552585879.28173923</v>
      </c>
      <c r="G6424" s="27">
        <v>1</v>
      </c>
      <c r="H6424" s="27">
        <v>1</v>
      </c>
      <c r="I6424" s="27">
        <v>0</v>
      </c>
      <c r="J6424" s="27">
        <v>0</v>
      </c>
      <c r="K6424" s="27">
        <v>6</v>
      </c>
      <c r="L6424" s="27">
        <v>1</v>
      </c>
      <c r="M6424" s="27">
        <v>1</v>
      </c>
      <c r="N6424" s="27">
        <v>1</v>
      </c>
      <c r="O6424" s="27">
        <v>0</v>
      </c>
      <c r="P6424" s="27">
        <v>68419000000</v>
      </c>
      <c r="Q6424" s="27">
        <v>68434409314.840988</v>
      </c>
      <c r="R6424" s="27">
        <v>1</v>
      </c>
      <c r="S6424" s="27">
        <v>1</v>
      </c>
      <c r="T6424" s="33">
        <v>0.99562684078172081</v>
      </c>
      <c r="U6424" s="27">
        <v>3118079021.9000001</v>
      </c>
      <c r="V6424" s="27">
        <v>2533000</v>
      </c>
      <c r="W6424" s="27">
        <v>2749760000</v>
      </c>
      <c r="X6424" s="27">
        <v>5501000000</v>
      </c>
      <c r="Y6424" s="27"/>
      <c r="Z6424" s="27">
        <v>1</v>
      </c>
    </row>
    <row r="6425" spans="1:26">
      <c r="A6425" s="27">
        <v>2013</v>
      </c>
      <c r="B6425" t="s">
        <v>18</v>
      </c>
      <c r="C6425" s="27">
        <v>5477187102</v>
      </c>
      <c r="D6425" s="27">
        <v>4515506930</v>
      </c>
      <c r="E6425" s="27">
        <v>5428187102</v>
      </c>
      <c r="F6425" s="27">
        <v>548982924.12995505</v>
      </c>
      <c r="G6425" s="27">
        <v>1</v>
      </c>
      <c r="H6425" s="27">
        <v>1</v>
      </c>
      <c r="I6425" s="27">
        <v>0</v>
      </c>
      <c r="J6425" s="27">
        <v>0</v>
      </c>
      <c r="K6425" s="27">
        <v>6</v>
      </c>
      <c r="L6425" s="27">
        <v>1</v>
      </c>
      <c r="M6425" s="27">
        <v>1</v>
      </c>
      <c r="N6425" s="27">
        <v>1</v>
      </c>
      <c r="O6425" s="27">
        <v>0</v>
      </c>
      <c r="P6425" s="27">
        <v>74277000000</v>
      </c>
      <c r="Q6425" s="27">
        <v>74317806538.378937</v>
      </c>
      <c r="R6425" s="27">
        <v>1</v>
      </c>
      <c r="S6425" s="27">
        <v>1</v>
      </c>
      <c r="T6425" s="33">
        <v>0.99710818219516861</v>
      </c>
      <c r="U6425" s="27">
        <v>2664813237.1999998</v>
      </c>
      <c r="V6425" s="27">
        <v>34649000</v>
      </c>
      <c r="W6425" s="27">
        <v>2849529000</v>
      </c>
      <c r="X6425" s="27">
        <v>4760000000</v>
      </c>
      <c r="Y6425" s="27"/>
      <c r="Z6425" s="27">
        <v>1</v>
      </c>
    </row>
    <row r="6426" spans="1:26">
      <c r="A6426" s="27">
        <v>2014</v>
      </c>
      <c r="B6426" t="s">
        <v>18</v>
      </c>
      <c r="C6426" s="27">
        <v>7547451226</v>
      </c>
      <c r="D6426" s="27">
        <v>5124196650</v>
      </c>
      <c r="E6426" s="27">
        <v>7498451226</v>
      </c>
      <c r="F6426" s="27">
        <v>2242327157.4787412</v>
      </c>
      <c r="G6426" s="27">
        <v>1</v>
      </c>
      <c r="H6426" s="27">
        <v>1</v>
      </c>
      <c r="I6426" s="27">
        <v>0</v>
      </c>
      <c r="J6426" s="27">
        <v>0</v>
      </c>
      <c r="K6426" s="27">
        <v>6</v>
      </c>
      <c r="L6426" s="27">
        <v>1</v>
      </c>
      <c r="M6426" s="27">
        <v>1</v>
      </c>
      <c r="N6426" s="27">
        <v>1</v>
      </c>
      <c r="O6426" s="27">
        <v>0</v>
      </c>
      <c r="P6426" s="27">
        <v>79312000000</v>
      </c>
      <c r="Q6426" s="27">
        <v>79356449840.888107</v>
      </c>
      <c r="R6426" s="27">
        <v>1</v>
      </c>
      <c r="S6426" s="27">
        <v>1</v>
      </c>
      <c r="T6426" s="33">
        <v>0.96696016921402161</v>
      </c>
      <c r="U6426" s="27">
        <v>1820734015.0999999</v>
      </c>
      <c r="V6426" s="27">
        <v>53315000</v>
      </c>
      <c r="W6426" s="27">
        <v>2789661000</v>
      </c>
      <c r="X6426" s="27">
        <v>4250000000</v>
      </c>
      <c r="Y6426" s="27"/>
      <c r="Z6426" s="27">
        <v>1</v>
      </c>
    </row>
    <row r="6427" spans="1:26">
      <c r="A6427" s="27">
        <v>2015</v>
      </c>
      <c r="B6427" t="s">
        <v>18</v>
      </c>
      <c r="C6427" s="27">
        <v>7219605762</v>
      </c>
      <c r="D6427" s="27">
        <v>5509776692</v>
      </c>
      <c r="E6427" s="27">
        <v>7170605762</v>
      </c>
      <c r="F6427" s="27">
        <v>0</v>
      </c>
      <c r="G6427" s="27">
        <v>1</v>
      </c>
      <c r="H6427" s="27">
        <v>1</v>
      </c>
      <c r="I6427" s="27">
        <v>0</v>
      </c>
      <c r="J6427" s="27">
        <v>0</v>
      </c>
      <c r="K6427" s="27">
        <v>6</v>
      </c>
      <c r="L6427" s="27">
        <v>1</v>
      </c>
      <c r="M6427" s="27">
        <v>1</v>
      </c>
      <c r="N6427" s="27">
        <v>1</v>
      </c>
      <c r="O6427" s="27">
        <v>0</v>
      </c>
      <c r="P6427" s="27">
        <v>80412000000</v>
      </c>
      <c r="Q6427" s="27">
        <v>80604080688.796097</v>
      </c>
      <c r="R6427" s="27">
        <v>1</v>
      </c>
      <c r="S6427" s="27">
        <v>1</v>
      </c>
      <c r="T6427" s="33">
        <v>0.821813335342235</v>
      </c>
      <c r="U6427" s="27">
        <v>1240207564.0999999</v>
      </c>
      <c r="V6427" s="27">
        <v>72063000</v>
      </c>
      <c r="W6427" s="27">
        <v>2712363000</v>
      </c>
      <c r="X6427" s="27">
        <v>4469000000</v>
      </c>
      <c r="Y6427" s="27"/>
      <c r="Z6427" s="27">
        <v>1</v>
      </c>
    </row>
    <row r="6428" spans="1:26">
      <c r="A6428" s="27">
        <v>2016</v>
      </c>
      <c r="B6428" t="s">
        <v>18</v>
      </c>
      <c r="C6428" s="27">
        <v>7216834010</v>
      </c>
      <c r="D6428" s="27">
        <v>5824163434</v>
      </c>
      <c r="E6428" s="27">
        <v>7167834010</v>
      </c>
      <c r="F6428" s="27">
        <v>360293848</v>
      </c>
      <c r="G6428" s="27">
        <v>1</v>
      </c>
      <c r="H6428" s="27">
        <v>1</v>
      </c>
      <c r="I6428" s="27">
        <v>0</v>
      </c>
      <c r="J6428" s="27">
        <v>0</v>
      </c>
      <c r="K6428" s="27">
        <v>6</v>
      </c>
      <c r="L6428" s="27">
        <v>1</v>
      </c>
      <c r="M6428" s="27">
        <v>1</v>
      </c>
      <c r="N6428" s="27">
        <v>1</v>
      </c>
      <c r="O6428" s="27">
        <v>0</v>
      </c>
      <c r="P6428" s="27">
        <v>81546000000</v>
      </c>
      <c r="Q6428" s="27">
        <v>81787420023.358017</v>
      </c>
      <c r="R6428" s="27">
        <v>1</v>
      </c>
      <c r="S6428" s="27">
        <v>1</v>
      </c>
      <c r="T6428" s="33">
        <v>0.86004996979414983</v>
      </c>
      <c r="U6428" s="27">
        <v>1085543786.3</v>
      </c>
      <c r="V6428" s="27">
        <v>185315000</v>
      </c>
      <c r="W6428" s="27">
        <v>2784716000</v>
      </c>
      <c r="X6428" s="27">
        <v>4482000000</v>
      </c>
      <c r="Y6428" s="27"/>
      <c r="Z6428" s="27">
        <v>1</v>
      </c>
    </row>
    <row r="6429" spans="1:26">
      <c r="A6429" s="27">
        <v>2017</v>
      </c>
      <c r="B6429" t="s">
        <v>18</v>
      </c>
      <c r="C6429" s="27">
        <v>7305812611</v>
      </c>
      <c r="D6429" s="27">
        <v>6048836910</v>
      </c>
      <c r="E6429" s="27">
        <v>7256812611</v>
      </c>
      <c r="F6429" s="27">
        <v>475409055.6247555</v>
      </c>
      <c r="G6429" s="27">
        <v>1</v>
      </c>
      <c r="H6429" s="27">
        <v>1</v>
      </c>
      <c r="I6429" s="27">
        <v>0</v>
      </c>
      <c r="J6429" s="27">
        <v>0</v>
      </c>
      <c r="K6429" s="27">
        <v>6</v>
      </c>
      <c r="L6429" s="27">
        <v>1</v>
      </c>
      <c r="M6429" s="27">
        <v>1</v>
      </c>
      <c r="N6429" s="27">
        <v>1</v>
      </c>
      <c r="O6429" s="27">
        <v>0</v>
      </c>
      <c r="P6429" s="27">
        <v>87348000000</v>
      </c>
      <c r="Q6429" s="27">
        <v>87357205923.123795</v>
      </c>
      <c r="R6429" s="27">
        <v>1</v>
      </c>
      <c r="S6429" s="27">
        <v>1</v>
      </c>
      <c r="T6429" s="33">
        <v>0.90809244833766045</v>
      </c>
      <c r="U6429" s="27">
        <v>1328597612.3</v>
      </c>
      <c r="V6429" s="27">
        <v>186205000</v>
      </c>
      <c r="W6429" s="27">
        <v>3058136000</v>
      </c>
      <c r="X6429" s="27">
        <v>4649000000</v>
      </c>
      <c r="Y6429" s="27"/>
      <c r="Z6429" s="27">
        <v>1</v>
      </c>
    </row>
    <row r="6430" spans="1:26">
      <c r="A6430" s="27">
        <v>1983</v>
      </c>
      <c r="B6430" t="s">
        <v>16</v>
      </c>
      <c r="C6430" s="27"/>
      <c r="D6430" s="27"/>
      <c r="E6430" s="27"/>
      <c r="F6430" s="27">
        <v>0</v>
      </c>
      <c r="G6430" s="27">
        <v>0</v>
      </c>
      <c r="H6430" s="27">
        <v>1</v>
      </c>
      <c r="I6430" s="27">
        <v>0</v>
      </c>
      <c r="J6430" s="27">
        <v>0</v>
      </c>
      <c r="K6430" s="27">
        <v>1</v>
      </c>
      <c r="L6430" s="27">
        <v>1</v>
      </c>
      <c r="M6430" s="27">
        <v>0</v>
      </c>
      <c r="N6430" s="27">
        <v>0</v>
      </c>
      <c r="O6430" s="27">
        <v>0</v>
      </c>
      <c r="P6430" s="27">
        <v>78000000</v>
      </c>
      <c r="Q6430" s="27">
        <v>86875571.481481478</v>
      </c>
      <c r="R6430" s="27">
        <v>0</v>
      </c>
      <c r="S6430" s="27">
        <v>0</v>
      </c>
      <c r="T6430" s="33">
        <v>0.83426891623154475</v>
      </c>
      <c r="U6430" s="27"/>
      <c r="V6430" s="27"/>
      <c r="W6430" s="27"/>
      <c r="X6430" s="27"/>
      <c r="Y6430" s="27">
        <v>0</v>
      </c>
      <c r="Z6430" s="27">
        <v>0</v>
      </c>
    </row>
    <row r="6431" spans="1:26">
      <c r="A6431" s="27">
        <v>1984</v>
      </c>
      <c r="B6431" t="s">
        <v>16</v>
      </c>
      <c r="C6431" s="27"/>
      <c r="D6431" s="27"/>
      <c r="E6431" s="27"/>
      <c r="F6431" s="27">
        <v>0</v>
      </c>
      <c r="G6431" s="27">
        <v>0</v>
      </c>
      <c r="H6431" s="27">
        <v>1</v>
      </c>
      <c r="I6431" s="27">
        <v>0</v>
      </c>
      <c r="J6431" s="27">
        <v>0</v>
      </c>
      <c r="K6431" s="27">
        <v>1</v>
      </c>
      <c r="L6431" s="27">
        <v>1</v>
      </c>
      <c r="M6431" s="27">
        <v>0</v>
      </c>
      <c r="N6431" s="27">
        <v>0</v>
      </c>
      <c r="O6431" s="27">
        <v>0</v>
      </c>
      <c r="P6431" s="27">
        <v>91000000</v>
      </c>
      <c r="Q6431" s="27">
        <v>98603924.814814791</v>
      </c>
      <c r="R6431" s="27">
        <v>0</v>
      </c>
      <c r="S6431" s="27">
        <v>1</v>
      </c>
      <c r="T6431" s="33">
        <v>0.82999599794502654</v>
      </c>
      <c r="U6431" s="27">
        <v>0</v>
      </c>
      <c r="V6431" s="27">
        <v>0</v>
      </c>
      <c r="W6431" s="27">
        <v>0</v>
      </c>
      <c r="X6431" s="27"/>
      <c r="Y6431" s="27"/>
      <c r="Z6431" s="27">
        <v>0</v>
      </c>
    </row>
    <row r="6432" spans="1:26">
      <c r="A6432" s="27">
        <v>1985</v>
      </c>
      <c r="B6432" t="s">
        <v>16</v>
      </c>
      <c r="C6432" s="27"/>
      <c r="D6432" s="27"/>
      <c r="E6432" s="27"/>
      <c r="F6432" s="27">
        <v>0</v>
      </c>
      <c r="G6432" s="27">
        <v>0</v>
      </c>
      <c r="H6432" s="27">
        <v>1</v>
      </c>
      <c r="I6432" s="27">
        <v>0</v>
      </c>
      <c r="J6432" s="27">
        <v>0</v>
      </c>
      <c r="K6432" s="27">
        <v>1</v>
      </c>
      <c r="L6432" s="27">
        <v>1</v>
      </c>
      <c r="M6432" s="27">
        <v>0</v>
      </c>
      <c r="N6432" s="27">
        <v>0</v>
      </c>
      <c r="O6432" s="27">
        <v>0</v>
      </c>
      <c r="P6432" s="27">
        <v>101000000</v>
      </c>
      <c r="Q6432" s="27">
        <v>111008962.22222221</v>
      </c>
      <c r="R6432" s="27">
        <v>0</v>
      </c>
      <c r="S6432" s="27">
        <v>1</v>
      </c>
      <c r="T6432" s="33">
        <v>0.74915719568429318</v>
      </c>
      <c r="U6432" s="27">
        <v>0</v>
      </c>
      <c r="V6432" s="27">
        <v>0</v>
      </c>
      <c r="W6432" s="27">
        <v>0</v>
      </c>
      <c r="X6432" s="27"/>
      <c r="Y6432" s="27"/>
      <c r="Z6432" s="27">
        <v>0</v>
      </c>
    </row>
    <row r="6433" spans="1:26">
      <c r="A6433" s="27">
        <v>1986</v>
      </c>
      <c r="B6433" t="s">
        <v>16</v>
      </c>
      <c r="C6433" s="27"/>
      <c r="D6433" s="27"/>
      <c r="E6433" s="27"/>
      <c r="F6433" s="27">
        <v>0</v>
      </c>
      <c r="G6433" s="27">
        <v>0</v>
      </c>
      <c r="H6433" s="27">
        <v>1</v>
      </c>
      <c r="I6433" s="27">
        <v>0</v>
      </c>
      <c r="J6433" s="27">
        <v>0</v>
      </c>
      <c r="K6433" s="27">
        <v>1</v>
      </c>
      <c r="L6433" s="27">
        <v>1</v>
      </c>
      <c r="M6433" s="27">
        <v>0</v>
      </c>
      <c r="N6433" s="27">
        <v>0</v>
      </c>
      <c r="O6433" s="27">
        <v>0</v>
      </c>
      <c r="P6433" s="27">
        <v>119000000</v>
      </c>
      <c r="Q6433" s="27">
        <v>130684579.62962963</v>
      </c>
      <c r="R6433" s="27">
        <v>0</v>
      </c>
      <c r="S6433" s="27">
        <v>1</v>
      </c>
      <c r="T6433" s="33">
        <v>0.7030572776909082</v>
      </c>
      <c r="U6433" s="27">
        <v>0</v>
      </c>
      <c r="V6433" s="27">
        <v>0</v>
      </c>
      <c r="W6433" s="27">
        <v>0</v>
      </c>
      <c r="X6433" s="27"/>
      <c r="Y6433" s="27"/>
      <c r="Z6433" s="27">
        <v>0</v>
      </c>
    </row>
    <row r="6434" spans="1:26">
      <c r="A6434" s="27">
        <v>1987</v>
      </c>
      <c r="B6434" t="s">
        <v>16</v>
      </c>
      <c r="C6434" s="27"/>
      <c r="D6434" s="27"/>
      <c r="E6434" s="27"/>
      <c r="F6434" s="27">
        <v>0</v>
      </c>
      <c r="G6434" s="27">
        <v>0</v>
      </c>
      <c r="H6434" s="27">
        <v>1</v>
      </c>
      <c r="I6434" s="27">
        <v>0</v>
      </c>
      <c r="J6434" s="27">
        <v>0</v>
      </c>
      <c r="K6434" s="27">
        <v>1</v>
      </c>
      <c r="L6434" s="27">
        <v>1</v>
      </c>
      <c r="M6434" s="27">
        <v>0</v>
      </c>
      <c r="N6434" s="27">
        <v>0</v>
      </c>
      <c r="O6434" s="27">
        <v>0</v>
      </c>
      <c r="P6434" s="27">
        <v>136000000</v>
      </c>
      <c r="Q6434" s="27">
        <v>147748773.33333331</v>
      </c>
      <c r="R6434" s="27">
        <v>0</v>
      </c>
      <c r="S6434" s="27">
        <v>1</v>
      </c>
      <c r="T6434" s="33">
        <v>0.74330063470010233</v>
      </c>
      <c r="U6434" s="27">
        <v>0</v>
      </c>
      <c r="V6434" s="27">
        <v>0</v>
      </c>
      <c r="W6434" s="27">
        <v>0</v>
      </c>
      <c r="X6434" s="27"/>
      <c r="Y6434" s="27"/>
      <c r="Z6434" s="27">
        <v>0</v>
      </c>
    </row>
    <row r="6435" spans="1:26">
      <c r="A6435" s="27">
        <v>1988</v>
      </c>
      <c r="B6435" t="s">
        <v>16</v>
      </c>
      <c r="C6435" s="27"/>
      <c r="D6435" s="27"/>
      <c r="E6435" s="27"/>
      <c r="F6435" s="27">
        <v>0</v>
      </c>
      <c r="G6435" s="27">
        <v>0</v>
      </c>
      <c r="H6435" s="27">
        <v>1</v>
      </c>
      <c r="I6435" s="27">
        <v>0</v>
      </c>
      <c r="J6435" s="27">
        <v>0</v>
      </c>
      <c r="K6435" s="27">
        <v>1</v>
      </c>
      <c r="L6435" s="27">
        <v>1</v>
      </c>
      <c r="M6435" s="27">
        <v>0</v>
      </c>
      <c r="N6435" s="27">
        <v>0</v>
      </c>
      <c r="O6435" s="27">
        <v>0</v>
      </c>
      <c r="P6435" s="27">
        <v>161000000</v>
      </c>
      <c r="Q6435" s="27">
        <v>172692174.44444445</v>
      </c>
      <c r="R6435" s="27">
        <v>0</v>
      </c>
      <c r="S6435" s="27">
        <v>1</v>
      </c>
      <c r="T6435" s="33">
        <v>0.80560957079318884</v>
      </c>
      <c r="U6435" s="27">
        <v>0</v>
      </c>
      <c r="V6435" s="27">
        <v>0</v>
      </c>
      <c r="W6435" s="27">
        <v>0</v>
      </c>
      <c r="X6435" s="27"/>
      <c r="Y6435" s="27"/>
      <c r="Z6435" s="27">
        <v>0</v>
      </c>
    </row>
    <row r="6436" spans="1:26">
      <c r="A6436" s="27">
        <v>1989</v>
      </c>
      <c r="B6436" t="s">
        <v>16</v>
      </c>
      <c r="C6436" s="27"/>
      <c r="D6436" s="27"/>
      <c r="E6436" s="27"/>
      <c r="F6436" s="27">
        <v>0</v>
      </c>
      <c r="G6436" s="27">
        <v>0</v>
      </c>
      <c r="H6436" s="27">
        <v>1</v>
      </c>
      <c r="I6436" s="27">
        <v>0</v>
      </c>
      <c r="J6436" s="27">
        <v>0</v>
      </c>
      <c r="K6436" s="27">
        <v>1</v>
      </c>
      <c r="L6436" s="27">
        <v>1</v>
      </c>
      <c r="M6436" s="27">
        <v>0</v>
      </c>
      <c r="N6436" s="27">
        <v>0</v>
      </c>
      <c r="O6436" s="27">
        <v>0</v>
      </c>
      <c r="P6436" s="27">
        <v>179000000</v>
      </c>
      <c r="Q6436" s="27">
        <v>192517321.85185185</v>
      </c>
      <c r="R6436" s="27">
        <v>0</v>
      </c>
      <c r="S6436" s="27">
        <v>1</v>
      </c>
      <c r="T6436" s="33">
        <v>0.74679040704290955</v>
      </c>
      <c r="U6436" s="27">
        <v>0</v>
      </c>
      <c r="V6436" s="27">
        <v>0</v>
      </c>
      <c r="W6436" s="27">
        <v>0</v>
      </c>
      <c r="X6436" s="27"/>
      <c r="Y6436" s="27"/>
      <c r="Z6436" s="27">
        <v>0</v>
      </c>
    </row>
    <row r="6437" spans="1:26">
      <c r="A6437" s="27">
        <v>1990</v>
      </c>
      <c r="B6437" t="s">
        <v>16</v>
      </c>
      <c r="C6437" s="27"/>
      <c r="D6437" s="27"/>
      <c r="E6437" s="27"/>
      <c r="F6437" s="27">
        <v>0</v>
      </c>
      <c r="G6437" s="27">
        <v>0</v>
      </c>
      <c r="H6437" s="27">
        <v>1</v>
      </c>
      <c r="I6437" s="27">
        <v>0</v>
      </c>
      <c r="J6437" s="27">
        <v>0</v>
      </c>
      <c r="K6437" s="27">
        <v>1</v>
      </c>
      <c r="L6437" s="27">
        <v>1</v>
      </c>
      <c r="M6437" s="27">
        <v>0</v>
      </c>
      <c r="N6437" s="27">
        <v>0</v>
      </c>
      <c r="O6437" s="27">
        <v>0</v>
      </c>
      <c r="P6437" s="27">
        <v>203000000</v>
      </c>
      <c r="Q6437" s="27">
        <v>217258907.77777776</v>
      </c>
      <c r="R6437" s="27">
        <v>0</v>
      </c>
      <c r="S6437" s="27">
        <v>1</v>
      </c>
      <c r="T6437" s="33">
        <v>0.70566019682121295</v>
      </c>
      <c r="U6437" s="27">
        <v>0</v>
      </c>
      <c r="V6437" s="27">
        <v>0</v>
      </c>
      <c r="W6437" s="27">
        <v>0</v>
      </c>
      <c r="X6437" s="27"/>
      <c r="Y6437" s="27"/>
      <c r="Z6437" s="27">
        <v>0</v>
      </c>
    </row>
    <row r="6438" spans="1:26">
      <c r="A6438" s="27">
        <v>1991</v>
      </c>
      <c r="B6438" t="s">
        <v>16</v>
      </c>
      <c r="C6438" s="27"/>
      <c r="D6438" s="27"/>
      <c r="E6438" s="27"/>
      <c r="F6438" s="27">
        <v>0</v>
      </c>
      <c r="G6438" s="27">
        <v>0</v>
      </c>
      <c r="H6438" s="27">
        <v>1</v>
      </c>
      <c r="I6438" s="27">
        <v>0</v>
      </c>
      <c r="J6438" s="27">
        <v>0</v>
      </c>
      <c r="K6438" s="27">
        <v>1</v>
      </c>
      <c r="L6438" s="27">
        <v>1</v>
      </c>
      <c r="M6438" s="27">
        <v>0</v>
      </c>
      <c r="N6438" s="27">
        <v>0</v>
      </c>
      <c r="O6438" s="27">
        <v>0</v>
      </c>
      <c r="P6438" s="27">
        <v>201000000</v>
      </c>
      <c r="Q6438" s="27">
        <v>220539507.40740743</v>
      </c>
      <c r="R6438" s="27">
        <v>0</v>
      </c>
      <c r="S6438" s="27">
        <v>1</v>
      </c>
      <c r="T6438" s="33">
        <v>0.64778014054484578</v>
      </c>
      <c r="U6438" s="27">
        <v>0</v>
      </c>
      <c r="V6438" s="27">
        <v>0</v>
      </c>
      <c r="W6438" s="27">
        <v>0</v>
      </c>
      <c r="X6438" s="27"/>
      <c r="Y6438" s="27"/>
      <c r="Z6438" s="27">
        <v>0</v>
      </c>
    </row>
    <row r="6439" spans="1:26">
      <c r="A6439" s="27">
        <v>1992</v>
      </c>
      <c r="B6439" t="s">
        <v>16</v>
      </c>
      <c r="C6439" s="27"/>
      <c r="D6439" s="27"/>
      <c r="E6439" s="27"/>
      <c r="F6439" s="27">
        <v>0</v>
      </c>
      <c r="G6439" s="27">
        <v>0</v>
      </c>
      <c r="H6439" s="27">
        <v>1</v>
      </c>
      <c r="I6439" s="27">
        <v>0</v>
      </c>
      <c r="J6439" s="27">
        <v>0</v>
      </c>
      <c r="K6439" s="27">
        <v>1</v>
      </c>
      <c r="L6439" s="27">
        <v>1</v>
      </c>
      <c r="M6439" s="27">
        <v>0</v>
      </c>
      <c r="N6439" s="27">
        <v>0</v>
      </c>
      <c r="O6439" s="27">
        <v>0</v>
      </c>
      <c r="P6439" s="27">
        <v>223000000</v>
      </c>
      <c r="Q6439" s="27">
        <v>242135418.14814812</v>
      </c>
      <c r="R6439" s="27">
        <v>0</v>
      </c>
      <c r="S6439" s="27">
        <v>1</v>
      </c>
      <c r="T6439" s="33">
        <v>0.62587770846912083</v>
      </c>
      <c r="U6439" s="27">
        <v>0</v>
      </c>
      <c r="V6439" s="27">
        <v>165000</v>
      </c>
      <c r="W6439" s="27">
        <v>560000</v>
      </c>
      <c r="X6439" s="27"/>
      <c r="Y6439" s="27"/>
      <c r="Z6439" s="27">
        <v>0</v>
      </c>
    </row>
    <row r="6440" spans="1:26">
      <c r="A6440" s="27">
        <v>1993</v>
      </c>
      <c r="B6440" t="s">
        <v>16</v>
      </c>
      <c r="C6440" s="27"/>
      <c r="D6440" s="27"/>
      <c r="E6440" s="27"/>
      <c r="F6440" s="27">
        <v>0</v>
      </c>
      <c r="G6440" s="27">
        <v>0</v>
      </c>
      <c r="H6440" s="27">
        <v>1</v>
      </c>
      <c r="I6440" s="27">
        <v>0</v>
      </c>
      <c r="J6440" s="27">
        <v>0</v>
      </c>
      <c r="K6440" s="27">
        <v>1</v>
      </c>
      <c r="L6440" s="27">
        <v>1</v>
      </c>
      <c r="M6440" s="27">
        <v>0</v>
      </c>
      <c r="N6440" s="27">
        <v>0</v>
      </c>
      <c r="O6440" s="27">
        <v>0</v>
      </c>
      <c r="P6440" s="27">
        <v>243000000</v>
      </c>
      <c r="Q6440" s="27">
        <v>263754660.3703703</v>
      </c>
      <c r="R6440" s="27">
        <v>0</v>
      </c>
      <c r="S6440" s="27">
        <v>1</v>
      </c>
      <c r="T6440" s="33">
        <v>0.648154718576755</v>
      </c>
      <c r="U6440" s="27">
        <v>0</v>
      </c>
      <c r="V6440" s="27">
        <v>168000</v>
      </c>
      <c r="W6440" s="27">
        <v>1409000</v>
      </c>
      <c r="X6440" s="27"/>
      <c r="Y6440" s="27"/>
      <c r="Z6440" s="27">
        <v>0</v>
      </c>
    </row>
    <row r="6441" spans="1:26">
      <c r="A6441" s="27">
        <v>1994</v>
      </c>
      <c r="B6441" t="s">
        <v>16</v>
      </c>
      <c r="C6441" s="27"/>
      <c r="D6441" s="27"/>
      <c r="E6441" s="27"/>
      <c r="F6441" s="27">
        <v>0</v>
      </c>
      <c r="G6441" s="27">
        <v>0</v>
      </c>
      <c r="H6441" s="27">
        <v>1</v>
      </c>
      <c r="I6441" s="27">
        <v>0</v>
      </c>
      <c r="J6441" s="27">
        <v>0</v>
      </c>
      <c r="K6441" s="27">
        <v>1</v>
      </c>
      <c r="L6441" s="27">
        <v>1</v>
      </c>
      <c r="M6441" s="27">
        <v>0</v>
      </c>
      <c r="N6441" s="27">
        <v>0</v>
      </c>
      <c r="O6441" s="27">
        <v>0</v>
      </c>
      <c r="P6441" s="27">
        <v>272000000</v>
      </c>
      <c r="Q6441" s="27">
        <v>295157658.14814806</v>
      </c>
      <c r="R6441" s="27">
        <v>0</v>
      </c>
      <c r="S6441" s="27">
        <v>1</v>
      </c>
      <c r="T6441" s="33">
        <v>0.69545665111729171</v>
      </c>
      <c r="U6441" s="27">
        <v>0</v>
      </c>
      <c r="V6441" s="27">
        <v>781000</v>
      </c>
      <c r="W6441" s="27">
        <v>1594000</v>
      </c>
      <c r="X6441" s="27"/>
      <c r="Y6441" s="27"/>
      <c r="Z6441" s="27">
        <v>0</v>
      </c>
    </row>
    <row r="6442" spans="1:26">
      <c r="A6442" s="27">
        <v>1995</v>
      </c>
      <c r="B6442" t="s">
        <v>16</v>
      </c>
      <c r="C6442" s="27"/>
      <c r="D6442" s="27"/>
      <c r="E6442" s="27"/>
      <c r="F6442" s="27">
        <v>0</v>
      </c>
      <c r="G6442" s="27">
        <v>0</v>
      </c>
      <c r="H6442" s="27">
        <v>1</v>
      </c>
      <c r="I6442" s="27">
        <v>0</v>
      </c>
      <c r="J6442" s="27">
        <v>0</v>
      </c>
      <c r="K6442" s="27">
        <v>1</v>
      </c>
      <c r="L6442" s="27">
        <v>1</v>
      </c>
      <c r="M6442" s="27">
        <v>0</v>
      </c>
      <c r="N6442" s="27">
        <v>0</v>
      </c>
      <c r="O6442" s="27">
        <v>0</v>
      </c>
      <c r="P6442" s="27">
        <v>293000000</v>
      </c>
      <c r="Q6442" s="27">
        <v>313483384.81481481</v>
      </c>
      <c r="R6442" s="27">
        <v>0</v>
      </c>
      <c r="S6442" s="27">
        <v>1</v>
      </c>
      <c r="T6442" s="33">
        <v>0.69736071622307827</v>
      </c>
      <c r="U6442" s="27">
        <v>0</v>
      </c>
      <c r="V6442" s="27">
        <v>1111000</v>
      </c>
      <c r="W6442" s="27">
        <v>1635000</v>
      </c>
      <c r="X6442" s="27"/>
      <c r="Y6442" s="27"/>
      <c r="Z6442" s="27">
        <v>0</v>
      </c>
    </row>
    <row r="6443" spans="1:26">
      <c r="A6443" s="27">
        <v>1996</v>
      </c>
      <c r="B6443" t="s">
        <v>16</v>
      </c>
      <c r="C6443" s="27"/>
      <c r="D6443" s="27"/>
      <c r="E6443" s="27"/>
      <c r="F6443" s="27">
        <v>0</v>
      </c>
      <c r="G6443" s="27">
        <v>0</v>
      </c>
      <c r="H6443" s="27">
        <v>1</v>
      </c>
      <c r="I6443" s="27">
        <v>0</v>
      </c>
      <c r="J6443" s="27">
        <v>0</v>
      </c>
      <c r="K6443" s="27">
        <v>1</v>
      </c>
      <c r="L6443" s="27">
        <v>1</v>
      </c>
      <c r="M6443" s="27">
        <v>0</v>
      </c>
      <c r="N6443" s="27">
        <v>0</v>
      </c>
      <c r="O6443" s="27">
        <v>0</v>
      </c>
      <c r="P6443" s="27">
        <v>312000000</v>
      </c>
      <c r="Q6443" s="27">
        <v>333946095.55555552</v>
      </c>
      <c r="R6443" s="27">
        <v>0</v>
      </c>
      <c r="S6443" s="27">
        <v>1</v>
      </c>
      <c r="T6443" s="33">
        <v>0.69966405838602452</v>
      </c>
      <c r="U6443" s="27">
        <v>0</v>
      </c>
      <c r="V6443" s="27">
        <v>1033000</v>
      </c>
      <c r="W6443" s="27">
        <v>1579000</v>
      </c>
      <c r="X6443" s="27"/>
      <c r="Y6443" s="27"/>
      <c r="Z6443" s="27">
        <v>0</v>
      </c>
    </row>
    <row r="6444" spans="1:26">
      <c r="A6444" s="27">
        <v>1997</v>
      </c>
      <c r="B6444" t="s">
        <v>16</v>
      </c>
      <c r="C6444" s="27"/>
      <c r="D6444" s="27"/>
      <c r="E6444" s="27"/>
      <c r="F6444" s="27">
        <v>0</v>
      </c>
      <c r="G6444" s="27">
        <v>0</v>
      </c>
      <c r="H6444" s="27">
        <v>1</v>
      </c>
      <c r="I6444" s="27">
        <v>0</v>
      </c>
      <c r="J6444" s="27">
        <v>0</v>
      </c>
      <c r="K6444" s="27">
        <v>1</v>
      </c>
      <c r="L6444" s="27">
        <v>1</v>
      </c>
      <c r="M6444" s="27">
        <v>0</v>
      </c>
      <c r="N6444" s="27">
        <v>0</v>
      </c>
      <c r="O6444" s="27">
        <v>0</v>
      </c>
      <c r="P6444" s="27">
        <v>351000000</v>
      </c>
      <c r="Q6444" s="27">
        <v>374640295.10992473</v>
      </c>
      <c r="R6444" s="27">
        <v>0</v>
      </c>
      <c r="S6444" s="27">
        <v>1</v>
      </c>
      <c r="T6444" s="33">
        <v>0.71538944173936525</v>
      </c>
      <c r="U6444" s="27">
        <v>0</v>
      </c>
      <c r="V6444" s="27">
        <v>872000</v>
      </c>
      <c r="W6444" s="27">
        <v>1491000</v>
      </c>
      <c r="X6444" s="27"/>
      <c r="Y6444" s="27"/>
      <c r="Z6444" s="27">
        <v>0</v>
      </c>
    </row>
    <row r="6445" spans="1:26">
      <c r="A6445" s="27">
        <v>1998</v>
      </c>
      <c r="B6445" t="s">
        <v>16</v>
      </c>
      <c r="C6445" s="27"/>
      <c r="D6445" s="27"/>
      <c r="E6445" s="27"/>
      <c r="F6445" s="27">
        <v>0</v>
      </c>
      <c r="G6445" s="27">
        <v>0</v>
      </c>
      <c r="H6445" s="27">
        <v>1</v>
      </c>
      <c r="I6445" s="27">
        <v>0</v>
      </c>
      <c r="J6445" s="27">
        <v>0</v>
      </c>
      <c r="K6445" s="27">
        <v>1</v>
      </c>
      <c r="L6445" s="27">
        <v>1</v>
      </c>
      <c r="M6445" s="27">
        <v>0</v>
      </c>
      <c r="N6445" s="27">
        <v>0</v>
      </c>
      <c r="O6445" s="27">
        <v>0</v>
      </c>
      <c r="P6445" s="27">
        <v>366000000</v>
      </c>
      <c r="Q6445" s="27">
        <v>383257144.92270052</v>
      </c>
      <c r="R6445" s="27">
        <v>0</v>
      </c>
      <c r="S6445" s="27">
        <v>1</v>
      </c>
      <c r="T6445" s="33">
        <v>0.63293736472878814</v>
      </c>
      <c r="U6445" s="27">
        <v>2288000</v>
      </c>
      <c r="V6445" s="27">
        <v>758000</v>
      </c>
      <c r="W6445" s="27">
        <v>1545000</v>
      </c>
      <c r="X6445" s="27"/>
      <c r="Y6445" s="27"/>
      <c r="Z6445" s="27">
        <v>0</v>
      </c>
    </row>
    <row r="6446" spans="1:26">
      <c r="A6446" s="27">
        <v>1999</v>
      </c>
      <c r="B6446" t="s">
        <v>16</v>
      </c>
      <c r="C6446" s="27"/>
      <c r="D6446" s="27"/>
      <c r="E6446" s="27"/>
      <c r="F6446" s="27">
        <v>0</v>
      </c>
      <c r="G6446" s="27">
        <v>0</v>
      </c>
      <c r="H6446" s="27">
        <v>1</v>
      </c>
      <c r="I6446" s="27">
        <v>0</v>
      </c>
      <c r="J6446" s="27">
        <v>0</v>
      </c>
      <c r="K6446" s="27">
        <v>1</v>
      </c>
      <c r="L6446" s="27">
        <v>1</v>
      </c>
      <c r="M6446" s="27">
        <v>0</v>
      </c>
      <c r="N6446" s="27">
        <v>0</v>
      </c>
      <c r="O6446" s="27">
        <v>0</v>
      </c>
      <c r="P6446" s="27">
        <v>389000000</v>
      </c>
      <c r="Q6446" s="27">
        <v>406597034.44184935</v>
      </c>
      <c r="R6446" s="27">
        <v>0</v>
      </c>
      <c r="S6446" s="27">
        <v>1</v>
      </c>
      <c r="T6446" s="33">
        <v>0.59173831677950461</v>
      </c>
      <c r="U6446" s="27">
        <v>2230000</v>
      </c>
      <c r="V6446" s="27">
        <v>3598000</v>
      </c>
      <c r="W6446" s="27">
        <v>1511000</v>
      </c>
      <c r="X6446" s="27"/>
      <c r="Y6446" s="27"/>
      <c r="Z6446" s="27">
        <v>0</v>
      </c>
    </row>
    <row r="6447" spans="1:26">
      <c r="A6447" s="27">
        <v>2000</v>
      </c>
      <c r="B6447" t="s">
        <v>16</v>
      </c>
      <c r="C6447" s="27"/>
      <c r="D6447" s="27"/>
      <c r="E6447" s="27"/>
      <c r="F6447" s="27">
        <v>0</v>
      </c>
      <c r="G6447" s="27">
        <v>0</v>
      </c>
      <c r="H6447" s="27">
        <v>1</v>
      </c>
      <c r="I6447" s="27">
        <v>0</v>
      </c>
      <c r="J6447" s="27">
        <v>0</v>
      </c>
      <c r="K6447" s="27">
        <v>1</v>
      </c>
      <c r="L6447" s="27">
        <v>1</v>
      </c>
      <c r="M6447" s="27">
        <v>0</v>
      </c>
      <c r="N6447" s="27">
        <v>0</v>
      </c>
      <c r="O6447" s="27">
        <v>0</v>
      </c>
      <c r="P6447" s="27">
        <v>420000000</v>
      </c>
      <c r="Q6447" s="27">
        <v>433520494.93938386</v>
      </c>
      <c r="R6447" s="27">
        <v>0</v>
      </c>
      <c r="S6447" s="27">
        <v>1</v>
      </c>
      <c r="T6447" s="33">
        <v>0.62919927379193319</v>
      </c>
      <c r="U6447" s="27">
        <v>2117000</v>
      </c>
      <c r="V6447" s="27">
        <v>4512000</v>
      </c>
      <c r="W6447" s="27">
        <v>1435000</v>
      </c>
      <c r="X6447" s="27"/>
      <c r="Y6447" s="27"/>
      <c r="Z6447" s="27">
        <v>0</v>
      </c>
    </row>
    <row r="6448" spans="1:26">
      <c r="A6448" s="27">
        <v>2001</v>
      </c>
      <c r="B6448" t="s">
        <v>16</v>
      </c>
      <c r="C6448" s="27"/>
      <c r="D6448" s="27"/>
      <c r="E6448" s="27"/>
      <c r="F6448" s="27">
        <v>0</v>
      </c>
      <c r="G6448" s="27">
        <v>0</v>
      </c>
      <c r="H6448" s="27">
        <v>1</v>
      </c>
      <c r="I6448" s="27">
        <v>0</v>
      </c>
      <c r="J6448" s="27">
        <v>0</v>
      </c>
      <c r="K6448" s="27">
        <v>1</v>
      </c>
      <c r="L6448" s="27">
        <v>1</v>
      </c>
      <c r="M6448" s="27">
        <v>0</v>
      </c>
      <c r="N6448" s="27">
        <v>0</v>
      </c>
      <c r="O6448" s="27">
        <v>0</v>
      </c>
      <c r="P6448" s="27">
        <v>461000000</v>
      </c>
      <c r="Q6448" s="27">
        <v>475443712.23074931</v>
      </c>
      <c r="R6448" s="27">
        <v>0</v>
      </c>
      <c r="S6448" s="27">
        <v>1</v>
      </c>
      <c r="T6448" s="33">
        <v>0.61588871891054842</v>
      </c>
      <c r="U6448" s="27">
        <v>2042000</v>
      </c>
      <c r="V6448" s="27">
        <v>6587000</v>
      </c>
      <c r="W6448" s="27">
        <v>1363000</v>
      </c>
      <c r="X6448" s="27"/>
      <c r="Y6448" s="27"/>
      <c r="Z6448" s="27">
        <v>0</v>
      </c>
    </row>
    <row r="6449" spans="1:26">
      <c r="A6449" s="27">
        <v>2002</v>
      </c>
      <c r="B6449" t="s">
        <v>16</v>
      </c>
      <c r="C6449" s="27"/>
      <c r="D6449" s="27"/>
      <c r="E6449" s="27"/>
      <c r="F6449" s="27">
        <v>0</v>
      </c>
      <c r="G6449" s="27">
        <v>0</v>
      </c>
      <c r="H6449" s="27">
        <v>1</v>
      </c>
      <c r="I6449" s="27">
        <v>0</v>
      </c>
      <c r="J6449" s="27">
        <v>0</v>
      </c>
      <c r="K6449" s="27">
        <v>1</v>
      </c>
      <c r="L6449" s="27">
        <v>1</v>
      </c>
      <c r="M6449" s="27">
        <v>0</v>
      </c>
      <c r="N6449" s="27">
        <v>0</v>
      </c>
      <c r="O6449" s="27">
        <v>0</v>
      </c>
      <c r="P6449" s="27">
        <v>483000000</v>
      </c>
      <c r="Q6449" s="27">
        <v>497328946.72450233</v>
      </c>
      <c r="R6449" s="27">
        <v>0</v>
      </c>
      <c r="S6449" s="27">
        <v>1</v>
      </c>
      <c r="T6449" s="33">
        <v>0.62466195784303247</v>
      </c>
      <c r="U6449" s="27">
        <v>1105000</v>
      </c>
      <c r="V6449" s="27">
        <v>8675000</v>
      </c>
      <c r="W6449" s="27">
        <v>1431000</v>
      </c>
      <c r="X6449" s="27"/>
      <c r="Y6449" s="27"/>
      <c r="Z6449" s="27">
        <v>0</v>
      </c>
    </row>
    <row r="6450" spans="1:26">
      <c r="A6450" s="27">
        <v>2003</v>
      </c>
      <c r="B6450" t="s">
        <v>16</v>
      </c>
      <c r="C6450" s="27"/>
      <c r="D6450" s="27"/>
      <c r="E6450" s="27"/>
      <c r="F6450" s="27">
        <v>0</v>
      </c>
      <c r="G6450" s="27">
        <v>0</v>
      </c>
      <c r="H6450" s="27">
        <v>1</v>
      </c>
      <c r="I6450" s="27">
        <v>0</v>
      </c>
      <c r="J6450" s="27">
        <v>0</v>
      </c>
      <c r="K6450" s="27">
        <v>1</v>
      </c>
      <c r="L6450" s="27">
        <v>1</v>
      </c>
      <c r="M6450" s="27">
        <v>0</v>
      </c>
      <c r="N6450" s="27">
        <v>0</v>
      </c>
      <c r="O6450" s="27">
        <v>0</v>
      </c>
      <c r="P6450" s="27">
        <v>465000000</v>
      </c>
      <c r="Q6450" s="27">
        <v>486344351.01768446</v>
      </c>
      <c r="R6450" s="27">
        <v>0</v>
      </c>
      <c r="S6450" s="27">
        <v>1</v>
      </c>
      <c r="T6450" s="33">
        <v>0.61793375018798091</v>
      </c>
      <c r="U6450" s="27">
        <v>0</v>
      </c>
      <c r="V6450" s="27">
        <v>11889000</v>
      </c>
      <c r="W6450" s="27">
        <v>1527000</v>
      </c>
      <c r="X6450" s="27"/>
      <c r="Y6450" s="27"/>
      <c r="Z6450" s="27">
        <v>0</v>
      </c>
    </row>
    <row r="6451" spans="1:26">
      <c r="A6451" s="27">
        <v>2004</v>
      </c>
      <c r="B6451" t="s">
        <v>16</v>
      </c>
      <c r="C6451" s="27"/>
      <c r="D6451" s="27"/>
      <c r="E6451" s="27"/>
      <c r="F6451" s="27">
        <v>0</v>
      </c>
      <c r="G6451" s="27">
        <v>0</v>
      </c>
      <c r="H6451" s="27">
        <v>1</v>
      </c>
      <c r="I6451" s="27">
        <v>0</v>
      </c>
      <c r="J6451" s="27">
        <v>0</v>
      </c>
      <c r="K6451" s="27">
        <v>1</v>
      </c>
      <c r="L6451" s="27">
        <v>1</v>
      </c>
      <c r="M6451" s="27">
        <v>0</v>
      </c>
      <c r="N6451" s="27">
        <v>0</v>
      </c>
      <c r="O6451" s="27">
        <v>0</v>
      </c>
      <c r="P6451" s="27">
        <v>503000000</v>
      </c>
      <c r="Q6451" s="27">
        <v>529250459.25925922</v>
      </c>
      <c r="R6451" s="27">
        <v>0</v>
      </c>
      <c r="S6451" s="27">
        <v>1</v>
      </c>
      <c r="T6451" s="33">
        <v>0.67108711240801089</v>
      </c>
      <c r="U6451" s="27">
        <v>0</v>
      </c>
      <c r="V6451" s="27">
        <v>13196000</v>
      </c>
      <c r="W6451" s="27">
        <v>1555000</v>
      </c>
      <c r="X6451" s="27"/>
      <c r="Y6451" s="27"/>
      <c r="Z6451" s="27">
        <v>0</v>
      </c>
    </row>
    <row r="6452" spans="1:26">
      <c r="A6452" s="27">
        <v>2005</v>
      </c>
      <c r="B6452" t="s">
        <v>16</v>
      </c>
      <c r="C6452" s="27"/>
      <c r="D6452" s="27"/>
      <c r="E6452" s="27"/>
      <c r="F6452" s="27">
        <v>0</v>
      </c>
      <c r="G6452" s="27">
        <v>0</v>
      </c>
      <c r="H6452" s="27">
        <v>1</v>
      </c>
      <c r="I6452" s="27">
        <v>0</v>
      </c>
      <c r="J6452" s="27">
        <v>0</v>
      </c>
      <c r="K6452" s="27">
        <v>1</v>
      </c>
      <c r="L6452" s="27">
        <v>1</v>
      </c>
      <c r="M6452" s="27">
        <v>0</v>
      </c>
      <c r="N6452" s="27">
        <v>0</v>
      </c>
      <c r="O6452" s="27">
        <v>0</v>
      </c>
      <c r="P6452" s="27">
        <v>543000000</v>
      </c>
      <c r="Q6452" s="27">
        <v>577730934.07407403</v>
      </c>
      <c r="R6452" s="27">
        <v>0</v>
      </c>
      <c r="S6452" s="27">
        <v>1</v>
      </c>
      <c r="T6452" s="33">
        <v>0.69599608558540027</v>
      </c>
      <c r="U6452" s="27">
        <v>0</v>
      </c>
      <c r="V6452" s="27">
        <v>13022000</v>
      </c>
      <c r="W6452" s="27">
        <v>1401000</v>
      </c>
      <c r="X6452" s="27"/>
      <c r="Y6452" s="27"/>
      <c r="Z6452" s="27">
        <v>0</v>
      </c>
    </row>
    <row r="6453" spans="1:26">
      <c r="A6453" s="27">
        <v>2006</v>
      </c>
      <c r="B6453" t="s">
        <v>16</v>
      </c>
      <c r="C6453" s="27"/>
      <c r="D6453" s="27"/>
      <c r="E6453" s="27"/>
      <c r="F6453" s="27">
        <v>0</v>
      </c>
      <c r="G6453" s="27">
        <v>0</v>
      </c>
      <c r="H6453" s="27">
        <v>1</v>
      </c>
      <c r="I6453" s="27">
        <v>0</v>
      </c>
      <c r="J6453" s="27">
        <v>0</v>
      </c>
      <c r="K6453" s="27">
        <v>1</v>
      </c>
      <c r="L6453" s="27">
        <v>1</v>
      </c>
      <c r="M6453" s="27">
        <v>0</v>
      </c>
      <c r="N6453" s="27">
        <v>0</v>
      </c>
      <c r="O6453" s="27">
        <v>0</v>
      </c>
      <c r="P6453" s="27">
        <v>636000000</v>
      </c>
      <c r="Q6453" s="27">
        <v>657227386.66666663</v>
      </c>
      <c r="R6453" s="27">
        <v>0</v>
      </c>
      <c r="S6453" s="27">
        <v>1</v>
      </c>
      <c r="T6453" s="33">
        <v>0.83568345932575372</v>
      </c>
      <c r="U6453" s="27">
        <v>0</v>
      </c>
      <c r="V6453" s="27">
        <v>13175000</v>
      </c>
      <c r="W6453" s="27">
        <v>1427000</v>
      </c>
      <c r="X6453" s="27"/>
      <c r="Y6453" s="27"/>
      <c r="Z6453" s="27">
        <v>0</v>
      </c>
    </row>
    <row r="6454" spans="1:26">
      <c r="A6454" s="27">
        <v>2007</v>
      </c>
      <c r="B6454" t="s">
        <v>16</v>
      </c>
      <c r="C6454" s="27"/>
      <c r="D6454" s="27"/>
      <c r="E6454" s="27"/>
      <c r="F6454" s="27">
        <v>0</v>
      </c>
      <c r="G6454" s="27">
        <v>0</v>
      </c>
      <c r="H6454" s="27">
        <v>1</v>
      </c>
      <c r="I6454" s="27">
        <v>0</v>
      </c>
      <c r="J6454" s="27">
        <v>0</v>
      </c>
      <c r="K6454" s="27">
        <v>1</v>
      </c>
      <c r="L6454" s="27">
        <v>1</v>
      </c>
      <c r="M6454" s="27">
        <v>0</v>
      </c>
      <c r="N6454" s="27">
        <v>0</v>
      </c>
      <c r="O6454" s="27">
        <v>0</v>
      </c>
      <c r="P6454" s="27">
        <v>674000000</v>
      </c>
      <c r="Q6454" s="27">
        <v>723938700.37037039</v>
      </c>
      <c r="R6454" s="27">
        <v>0</v>
      </c>
      <c r="S6454" s="27">
        <v>1</v>
      </c>
      <c r="T6454" s="33">
        <v>0.90473952627382648</v>
      </c>
      <c r="U6454" s="27">
        <v>0</v>
      </c>
      <c r="V6454" s="27">
        <v>13338000</v>
      </c>
      <c r="W6454" s="27">
        <v>1444000</v>
      </c>
      <c r="X6454" s="27"/>
      <c r="Y6454" s="27"/>
      <c r="Z6454" s="27">
        <v>0</v>
      </c>
    </row>
    <row r="6455" spans="1:26">
      <c r="A6455" s="27">
        <v>2008</v>
      </c>
      <c r="B6455" t="s">
        <v>16</v>
      </c>
      <c r="C6455" s="27"/>
      <c r="D6455" s="27"/>
      <c r="E6455" s="27"/>
      <c r="F6455" s="27">
        <v>0</v>
      </c>
      <c r="G6455" s="27">
        <v>0</v>
      </c>
      <c r="H6455" s="27">
        <v>1</v>
      </c>
      <c r="I6455" s="27">
        <v>0</v>
      </c>
      <c r="J6455" s="27">
        <v>0</v>
      </c>
      <c r="K6455" s="27">
        <v>1</v>
      </c>
      <c r="L6455" s="27">
        <v>1</v>
      </c>
      <c r="M6455" s="27">
        <v>0</v>
      </c>
      <c r="N6455" s="27">
        <v>0</v>
      </c>
      <c r="O6455" s="27">
        <v>0</v>
      </c>
      <c r="P6455" s="27">
        <v>739000000</v>
      </c>
      <c r="Q6455" s="27">
        <v>793368441.00740743</v>
      </c>
      <c r="R6455" s="27">
        <v>0</v>
      </c>
      <c r="S6455" s="27">
        <v>1</v>
      </c>
      <c r="T6455" s="33">
        <v>0.91944034308119871</v>
      </c>
      <c r="U6455" s="27">
        <v>0</v>
      </c>
      <c r="V6455" s="27">
        <v>13208000</v>
      </c>
      <c r="W6455" s="27">
        <v>1391000</v>
      </c>
      <c r="X6455" s="27"/>
      <c r="Y6455" s="27"/>
      <c r="Z6455" s="27">
        <v>0</v>
      </c>
    </row>
    <row r="6456" spans="1:26">
      <c r="A6456" s="27">
        <v>2009</v>
      </c>
      <c r="B6456" t="s">
        <v>16</v>
      </c>
      <c r="C6456" s="27"/>
      <c r="D6456" s="27"/>
      <c r="E6456" s="27"/>
      <c r="F6456" s="27">
        <v>0</v>
      </c>
      <c r="G6456" s="27">
        <v>0</v>
      </c>
      <c r="H6456" s="27">
        <v>1</v>
      </c>
      <c r="I6456" s="27">
        <v>0</v>
      </c>
      <c r="J6456" s="27">
        <v>0</v>
      </c>
      <c r="K6456" s="27">
        <v>1</v>
      </c>
      <c r="L6456" s="27">
        <v>1</v>
      </c>
      <c r="M6456" s="27">
        <v>0</v>
      </c>
      <c r="N6456" s="27">
        <v>0</v>
      </c>
      <c r="O6456" s="27">
        <v>0</v>
      </c>
      <c r="P6456" s="27">
        <v>723000000</v>
      </c>
      <c r="Q6456" s="27">
        <v>767066391.8185184</v>
      </c>
      <c r="R6456" s="27">
        <v>0</v>
      </c>
      <c r="S6456" s="27">
        <v>1</v>
      </c>
      <c r="T6456" s="33">
        <v>0.81595367947064712</v>
      </c>
      <c r="U6456" s="27">
        <v>3488000</v>
      </c>
      <c r="V6456" s="27">
        <v>12367000</v>
      </c>
      <c r="W6456" s="27">
        <v>1358000</v>
      </c>
      <c r="X6456" s="27"/>
      <c r="Y6456" s="27"/>
      <c r="Z6456" s="27">
        <v>0</v>
      </c>
    </row>
    <row r="6457" spans="1:26">
      <c r="A6457" s="27">
        <v>2010</v>
      </c>
      <c r="B6457" t="s">
        <v>16</v>
      </c>
      <c r="C6457" s="27"/>
      <c r="D6457" s="27"/>
      <c r="E6457" s="27"/>
      <c r="F6457" s="27">
        <v>0</v>
      </c>
      <c r="G6457" s="27">
        <v>0</v>
      </c>
      <c r="H6457" s="27">
        <v>1</v>
      </c>
      <c r="I6457" s="27">
        <v>0</v>
      </c>
      <c r="J6457" s="27">
        <v>0</v>
      </c>
      <c r="K6457" s="27">
        <v>1</v>
      </c>
      <c r="L6457" s="27">
        <v>1</v>
      </c>
      <c r="M6457" s="27">
        <v>0</v>
      </c>
      <c r="N6457" s="27">
        <v>0</v>
      </c>
      <c r="O6457" s="27">
        <v>0</v>
      </c>
      <c r="P6457" s="27">
        <v>705000000</v>
      </c>
      <c r="Q6457" s="27">
        <v>766785071.24444449</v>
      </c>
      <c r="R6457" s="27">
        <v>0</v>
      </c>
      <c r="S6457" s="27">
        <v>1</v>
      </c>
      <c r="T6457" s="33">
        <v>1.0070075781651076</v>
      </c>
      <c r="U6457" s="27">
        <v>3427000</v>
      </c>
      <c r="V6457" s="27">
        <v>9820000</v>
      </c>
      <c r="W6457" s="27">
        <v>1292000</v>
      </c>
      <c r="X6457" s="27"/>
      <c r="Y6457" s="27"/>
      <c r="Z6457" s="27">
        <v>0</v>
      </c>
    </row>
    <row r="6458" spans="1:26">
      <c r="A6458" s="27">
        <v>2011</v>
      </c>
      <c r="B6458" t="s">
        <v>16</v>
      </c>
      <c r="C6458" s="27"/>
      <c r="D6458" s="27"/>
      <c r="E6458" s="27"/>
      <c r="F6458" s="27">
        <v>0</v>
      </c>
      <c r="G6458" s="27">
        <v>0</v>
      </c>
      <c r="H6458" s="27">
        <v>1</v>
      </c>
      <c r="I6458" s="27">
        <v>0</v>
      </c>
      <c r="J6458" s="27">
        <v>0</v>
      </c>
      <c r="K6458" s="27">
        <v>1</v>
      </c>
      <c r="L6458" s="27">
        <v>1</v>
      </c>
      <c r="M6458" s="27">
        <v>0</v>
      </c>
      <c r="N6458" s="27">
        <v>0</v>
      </c>
      <c r="O6458" s="27">
        <v>0</v>
      </c>
      <c r="P6458" s="27">
        <v>753000000</v>
      </c>
      <c r="Q6458" s="27">
        <v>818728133.00370371</v>
      </c>
      <c r="R6458" s="27">
        <v>0</v>
      </c>
      <c r="S6458" s="27">
        <v>1</v>
      </c>
      <c r="T6458" s="33">
        <v>1.116808011796752</v>
      </c>
      <c r="U6458" s="27"/>
      <c r="V6458" s="27"/>
      <c r="W6458" s="27"/>
      <c r="X6458" s="27"/>
      <c r="Y6458" s="27"/>
      <c r="Z6458" s="27">
        <v>0</v>
      </c>
    </row>
    <row r="6459" spans="1:26">
      <c r="A6459" s="27">
        <v>2012</v>
      </c>
      <c r="B6459" t="s">
        <v>16</v>
      </c>
      <c r="C6459" s="27"/>
      <c r="D6459" s="27"/>
      <c r="E6459" s="27"/>
      <c r="F6459" s="27">
        <v>0</v>
      </c>
      <c r="G6459" s="27">
        <v>0</v>
      </c>
      <c r="H6459" s="27">
        <v>1</v>
      </c>
      <c r="I6459" s="27">
        <v>0</v>
      </c>
      <c r="J6459" s="27">
        <v>0</v>
      </c>
      <c r="K6459" s="27">
        <v>1</v>
      </c>
      <c r="L6459" s="27">
        <v>1</v>
      </c>
      <c r="M6459" s="27">
        <v>0</v>
      </c>
      <c r="N6459" s="27">
        <v>0</v>
      </c>
      <c r="O6459" s="27">
        <v>0</v>
      </c>
      <c r="P6459" s="27">
        <v>734000000</v>
      </c>
      <c r="Q6459" s="27">
        <v>800392821.22222221</v>
      </c>
      <c r="R6459" s="27">
        <v>0</v>
      </c>
      <c r="S6459" s="27">
        <v>1</v>
      </c>
      <c r="T6459" s="33">
        <v>0.99562684078172081</v>
      </c>
      <c r="U6459" s="27"/>
      <c r="V6459" s="27"/>
      <c r="W6459" s="27"/>
      <c r="X6459" s="27"/>
      <c r="Y6459" s="27"/>
      <c r="Z6459" s="27">
        <v>0</v>
      </c>
    </row>
    <row r="6460" spans="1:26">
      <c r="A6460" s="27">
        <v>2013</v>
      </c>
      <c r="B6460" t="s">
        <v>16</v>
      </c>
      <c r="C6460" s="27"/>
      <c r="D6460" s="27"/>
      <c r="E6460" s="27"/>
      <c r="F6460" s="27">
        <v>0</v>
      </c>
      <c r="G6460" s="27">
        <v>0</v>
      </c>
      <c r="H6460" s="27">
        <v>1</v>
      </c>
      <c r="I6460" s="27">
        <v>0</v>
      </c>
      <c r="J6460" s="27">
        <v>0</v>
      </c>
      <c r="K6460" s="27">
        <v>1</v>
      </c>
      <c r="L6460" s="27">
        <v>1</v>
      </c>
      <c r="M6460" s="27">
        <v>0</v>
      </c>
      <c r="N6460" s="27">
        <v>0</v>
      </c>
      <c r="O6460" s="27">
        <v>0</v>
      </c>
      <c r="P6460" s="27">
        <v>788000000</v>
      </c>
      <c r="Q6460" s="27">
        <v>849496203.911111</v>
      </c>
      <c r="R6460" s="27">
        <v>0</v>
      </c>
      <c r="S6460" s="27">
        <v>1</v>
      </c>
      <c r="T6460" s="33">
        <v>0.99710818219516861</v>
      </c>
      <c r="U6460" s="27"/>
      <c r="V6460" s="27"/>
      <c r="W6460" s="27"/>
      <c r="X6460" s="27"/>
      <c r="Y6460" s="27"/>
      <c r="Z6460" s="27">
        <v>0</v>
      </c>
    </row>
    <row r="6461" spans="1:26">
      <c r="A6461" s="27">
        <v>2014</v>
      </c>
      <c r="B6461" t="s">
        <v>16</v>
      </c>
      <c r="C6461" s="27"/>
      <c r="D6461" s="27"/>
      <c r="E6461" s="27"/>
      <c r="F6461" s="27">
        <v>0</v>
      </c>
      <c r="G6461" s="27">
        <v>0</v>
      </c>
      <c r="H6461" s="27">
        <v>1</v>
      </c>
      <c r="I6461" s="27">
        <v>0</v>
      </c>
      <c r="J6461" s="27">
        <v>0</v>
      </c>
      <c r="K6461" s="27">
        <v>1</v>
      </c>
      <c r="L6461" s="27">
        <v>1</v>
      </c>
      <c r="M6461" s="27">
        <v>0</v>
      </c>
      <c r="N6461" s="27">
        <v>0</v>
      </c>
      <c r="O6461" s="27">
        <v>0</v>
      </c>
      <c r="P6461" s="27">
        <v>917000000</v>
      </c>
      <c r="Q6461" s="27">
        <v>916857359.52962959</v>
      </c>
      <c r="R6461" s="27">
        <v>0</v>
      </c>
      <c r="S6461" s="27">
        <v>1</v>
      </c>
      <c r="T6461" s="33">
        <v>0.96696016921402161</v>
      </c>
      <c r="U6461" s="27"/>
      <c r="V6461" s="27"/>
      <c r="W6461" s="27"/>
      <c r="X6461" s="27"/>
      <c r="Y6461" s="27"/>
      <c r="Z6461" s="27">
        <v>0</v>
      </c>
    </row>
    <row r="6462" spans="1:26">
      <c r="A6462" s="27">
        <v>2015</v>
      </c>
      <c r="B6462" t="s">
        <v>16</v>
      </c>
      <c r="C6462" s="27"/>
      <c r="D6462" s="27"/>
      <c r="E6462" s="27"/>
      <c r="F6462" s="27">
        <v>0</v>
      </c>
      <c r="G6462" s="27">
        <v>0</v>
      </c>
      <c r="H6462" s="27">
        <v>1</v>
      </c>
      <c r="I6462" s="27">
        <v>0</v>
      </c>
      <c r="J6462" s="27">
        <v>0</v>
      </c>
      <c r="K6462" s="27">
        <v>1</v>
      </c>
      <c r="L6462" s="27">
        <v>1</v>
      </c>
      <c r="M6462" s="27">
        <v>0</v>
      </c>
      <c r="N6462" s="27">
        <v>0</v>
      </c>
      <c r="O6462" s="27">
        <v>0</v>
      </c>
      <c r="P6462" s="27">
        <v>936000000</v>
      </c>
      <c r="Q6462" s="27">
        <v>936314411.47037041</v>
      </c>
      <c r="R6462" s="27">
        <v>0</v>
      </c>
      <c r="S6462" s="27">
        <v>1</v>
      </c>
      <c r="T6462" s="33">
        <v>0.821813335342235</v>
      </c>
      <c r="U6462" s="27"/>
      <c r="V6462" s="27"/>
      <c r="W6462" s="27"/>
      <c r="X6462" s="27"/>
      <c r="Y6462" s="27"/>
      <c r="Z6462" s="27">
        <v>0</v>
      </c>
    </row>
    <row r="6463" spans="1:26">
      <c r="A6463" s="27">
        <v>2016</v>
      </c>
      <c r="B6463" t="s">
        <v>16</v>
      </c>
      <c r="C6463" s="27"/>
      <c r="D6463" s="27"/>
      <c r="E6463" s="27"/>
      <c r="F6463" s="27">
        <v>0</v>
      </c>
      <c r="G6463" s="27">
        <v>0</v>
      </c>
      <c r="H6463" s="27">
        <v>1</v>
      </c>
      <c r="I6463" s="27">
        <v>0</v>
      </c>
      <c r="J6463" s="27">
        <v>0</v>
      </c>
      <c r="K6463" s="27">
        <v>1</v>
      </c>
      <c r="L6463" s="27">
        <v>1</v>
      </c>
      <c r="M6463" s="27">
        <v>0</v>
      </c>
      <c r="N6463" s="27">
        <v>0</v>
      </c>
      <c r="O6463" s="27">
        <v>0</v>
      </c>
      <c r="P6463" s="27">
        <v>960000000</v>
      </c>
      <c r="Q6463" s="27">
        <v>958973183.22222209</v>
      </c>
      <c r="R6463" s="27">
        <v>0</v>
      </c>
      <c r="S6463" s="27">
        <v>1</v>
      </c>
      <c r="T6463" s="33">
        <v>0.86004996979414983</v>
      </c>
      <c r="U6463" s="27"/>
      <c r="V6463" s="27"/>
      <c r="W6463" s="27"/>
      <c r="X6463" s="27"/>
      <c r="Y6463" s="27"/>
      <c r="Z6463" s="27">
        <v>0</v>
      </c>
    </row>
    <row r="6464" spans="1:26">
      <c r="A6464" s="27">
        <v>2017</v>
      </c>
      <c r="B6464" t="s">
        <v>16</v>
      </c>
      <c r="C6464" s="27"/>
      <c r="D6464" s="27"/>
      <c r="E6464" s="27"/>
      <c r="F6464" s="27">
        <v>0</v>
      </c>
      <c r="G6464" s="27">
        <v>0</v>
      </c>
      <c r="H6464" s="27">
        <v>1</v>
      </c>
      <c r="I6464" s="27">
        <v>0</v>
      </c>
      <c r="J6464" s="27">
        <v>0</v>
      </c>
      <c r="K6464" s="27">
        <v>1</v>
      </c>
      <c r="L6464" s="27">
        <v>1</v>
      </c>
      <c r="M6464" s="27">
        <v>0</v>
      </c>
      <c r="N6464" s="27">
        <v>0</v>
      </c>
      <c r="O6464" s="27">
        <v>0</v>
      </c>
      <c r="P6464" s="27">
        <v>964000000</v>
      </c>
      <c r="Q6464" s="27">
        <v>992007403.12592566</v>
      </c>
      <c r="R6464" s="27">
        <v>0</v>
      </c>
      <c r="S6464" s="27">
        <v>1</v>
      </c>
      <c r="T6464" s="33">
        <v>0.90809244833766045</v>
      </c>
      <c r="U6464" s="27"/>
      <c r="V6464" s="27"/>
      <c r="W6464" s="27"/>
      <c r="X6464" s="27"/>
      <c r="Y6464" s="27"/>
      <c r="Z6464" s="27">
        <v>0</v>
      </c>
    </row>
    <row r="6465" spans="1:26">
      <c r="A6465" s="27">
        <v>1979</v>
      </c>
      <c r="B6465" t="s">
        <v>43</v>
      </c>
      <c r="C6465" s="27"/>
      <c r="D6465" s="27"/>
      <c r="E6465" s="27"/>
      <c r="F6465" s="27">
        <v>0</v>
      </c>
      <c r="G6465" s="27">
        <v>0</v>
      </c>
      <c r="H6465" s="27">
        <v>1</v>
      </c>
      <c r="I6465" s="27">
        <v>0</v>
      </c>
      <c r="J6465" s="27">
        <v>0</v>
      </c>
      <c r="K6465" s="27">
        <v>1</v>
      </c>
      <c r="L6465" s="27">
        <v>1</v>
      </c>
      <c r="M6465" s="27">
        <v>0</v>
      </c>
      <c r="N6465" s="27">
        <v>0</v>
      </c>
      <c r="O6465" s="27">
        <v>0</v>
      </c>
      <c r="P6465" s="27"/>
      <c r="Q6465" s="27">
        <v>130023807.66666666</v>
      </c>
      <c r="R6465" s="27">
        <v>0</v>
      </c>
      <c r="S6465" s="27">
        <v>0</v>
      </c>
      <c r="T6465" s="33">
        <v>0.9810294585578897</v>
      </c>
      <c r="U6465" s="27">
        <v>0</v>
      </c>
      <c r="V6465" s="27">
        <v>0</v>
      </c>
      <c r="W6465" s="27">
        <v>0</v>
      </c>
      <c r="X6465" s="27"/>
      <c r="Y6465" s="27">
        <v>0</v>
      </c>
      <c r="Z6465" s="27">
        <v>1</v>
      </c>
    </row>
    <row r="6466" spans="1:26">
      <c r="A6466" s="27">
        <v>1980</v>
      </c>
      <c r="B6466" t="s">
        <v>43</v>
      </c>
      <c r="C6466" s="27"/>
      <c r="D6466" s="27"/>
      <c r="E6466" s="27"/>
      <c r="F6466" s="27">
        <v>0</v>
      </c>
      <c r="G6466" s="27">
        <v>0</v>
      </c>
      <c r="H6466" s="27">
        <v>1</v>
      </c>
      <c r="I6466" s="27">
        <v>0</v>
      </c>
      <c r="J6466" s="27">
        <v>0</v>
      </c>
      <c r="K6466" s="27">
        <v>1</v>
      </c>
      <c r="L6466" s="27">
        <v>1</v>
      </c>
      <c r="M6466" s="27">
        <v>0</v>
      </c>
      <c r="N6466" s="27">
        <v>0</v>
      </c>
      <c r="O6466" s="27">
        <v>0</v>
      </c>
      <c r="P6466" s="27">
        <v>152000000</v>
      </c>
      <c r="Q6466" s="27">
        <v>154147520.25925925</v>
      </c>
      <c r="R6466" s="27">
        <v>0</v>
      </c>
      <c r="S6466" s="27">
        <v>1</v>
      </c>
      <c r="T6466" s="33">
        <v>0.94044734443210454</v>
      </c>
      <c r="U6466" s="27">
        <v>0</v>
      </c>
      <c r="V6466" s="27">
        <v>0</v>
      </c>
      <c r="W6466" s="27">
        <v>0</v>
      </c>
      <c r="X6466" s="27"/>
      <c r="Y6466" s="27">
        <v>0</v>
      </c>
      <c r="Z6466" s="27">
        <v>1</v>
      </c>
    </row>
    <row r="6467" spans="1:26">
      <c r="A6467" s="27">
        <v>1981</v>
      </c>
      <c r="B6467" t="s">
        <v>43</v>
      </c>
      <c r="C6467" s="27"/>
      <c r="D6467" s="27"/>
      <c r="E6467" s="27"/>
      <c r="F6467" s="27">
        <v>0</v>
      </c>
      <c r="G6467" s="27">
        <v>0</v>
      </c>
      <c r="H6467" s="27">
        <v>1</v>
      </c>
      <c r="I6467" s="27">
        <v>0</v>
      </c>
      <c r="J6467" s="27">
        <v>0</v>
      </c>
      <c r="K6467" s="27">
        <v>1</v>
      </c>
      <c r="L6467" s="27">
        <v>1</v>
      </c>
      <c r="M6467" s="27">
        <v>0</v>
      </c>
      <c r="N6467" s="27">
        <v>0</v>
      </c>
      <c r="O6467" s="27">
        <v>0</v>
      </c>
      <c r="P6467" s="27">
        <v>173000000</v>
      </c>
      <c r="Q6467" s="27">
        <v>177093396.44444445</v>
      </c>
      <c r="R6467" s="27">
        <v>0</v>
      </c>
      <c r="S6467" s="27">
        <v>1</v>
      </c>
      <c r="T6467" s="33">
        <v>0.83355014400471705</v>
      </c>
      <c r="U6467" s="27">
        <v>0</v>
      </c>
      <c r="V6467" s="27">
        <v>0</v>
      </c>
      <c r="W6467" s="27">
        <v>0</v>
      </c>
      <c r="X6467" s="27"/>
      <c r="Y6467" s="27">
        <v>0</v>
      </c>
      <c r="Z6467" s="27">
        <v>1</v>
      </c>
    </row>
    <row r="6468" spans="1:26">
      <c r="A6468" s="27">
        <v>1982</v>
      </c>
      <c r="B6468" t="s">
        <v>43</v>
      </c>
      <c r="C6468" s="27"/>
      <c r="D6468" s="27"/>
      <c r="E6468" s="27"/>
      <c r="F6468" s="27">
        <v>0</v>
      </c>
      <c r="G6468" s="27">
        <v>0</v>
      </c>
      <c r="H6468" s="27">
        <v>1</v>
      </c>
      <c r="I6468" s="27">
        <v>0</v>
      </c>
      <c r="J6468" s="27">
        <v>0</v>
      </c>
      <c r="K6468" s="27">
        <v>1</v>
      </c>
      <c r="L6468" s="27">
        <v>1</v>
      </c>
      <c r="M6468" s="27">
        <v>0</v>
      </c>
      <c r="N6468" s="27">
        <v>0</v>
      </c>
      <c r="O6468" s="27">
        <v>0</v>
      </c>
      <c r="P6468" s="27">
        <v>163000000</v>
      </c>
      <c r="Q6468" s="27">
        <v>192709386.18518516</v>
      </c>
      <c r="R6468" s="27">
        <v>0</v>
      </c>
      <c r="S6468" s="27">
        <v>1</v>
      </c>
      <c r="T6468" s="33">
        <v>0.78443295677873848</v>
      </c>
      <c r="U6468" s="27">
        <v>0</v>
      </c>
      <c r="V6468" s="27">
        <v>0</v>
      </c>
      <c r="W6468" s="27">
        <v>0</v>
      </c>
      <c r="X6468" s="27"/>
      <c r="Y6468" s="27">
        <v>0</v>
      </c>
      <c r="Z6468" s="27">
        <v>1</v>
      </c>
    </row>
    <row r="6469" spans="1:26">
      <c r="A6469" s="27">
        <v>1983</v>
      </c>
      <c r="B6469" t="s">
        <v>43</v>
      </c>
      <c r="C6469" s="27"/>
      <c r="D6469" s="27"/>
      <c r="E6469" s="27"/>
      <c r="F6469" s="27">
        <v>0</v>
      </c>
      <c r="G6469" s="27">
        <v>0</v>
      </c>
      <c r="H6469" s="27">
        <v>1</v>
      </c>
      <c r="I6469" s="27">
        <v>0</v>
      </c>
      <c r="J6469" s="27">
        <v>0</v>
      </c>
      <c r="K6469" s="27">
        <v>1</v>
      </c>
      <c r="L6469" s="27">
        <v>1</v>
      </c>
      <c r="M6469" s="27">
        <v>0</v>
      </c>
      <c r="N6469" s="27">
        <v>0</v>
      </c>
      <c r="O6469" s="27">
        <v>0</v>
      </c>
      <c r="P6469" s="27">
        <v>176000000</v>
      </c>
      <c r="Q6469" s="27">
        <v>207636236.7037037</v>
      </c>
      <c r="R6469" s="27">
        <v>0</v>
      </c>
      <c r="S6469" s="27">
        <v>1</v>
      </c>
      <c r="T6469" s="33">
        <v>0.83426891623154475</v>
      </c>
      <c r="U6469" s="27">
        <v>0</v>
      </c>
      <c r="V6469" s="27">
        <v>0</v>
      </c>
      <c r="W6469" s="27">
        <v>0</v>
      </c>
      <c r="X6469" s="27"/>
      <c r="Y6469" s="27">
        <v>0</v>
      </c>
      <c r="Z6469" s="27">
        <v>1</v>
      </c>
    </row>
    <row r="6470" spans="1:26">
      <c r="A6470" s="27">
        <v>1984</v>
      </c>
      <c r="B6470" t="s">
        <v>43</v>
      </c>
      <c r="C6470" s="27"/>
      <c r="D6470" s="27"/>
      <c r="E6470" s="27"/>
      <c r="F6470" s="27">
        <v>0</v>
      </c>
      <c r="G6470" s="27">
        <v>0</v>
      </c>
      <c r="H6470" s="27">
        <v>1</v>
      </c>
      <c r="I6470" s="27">
        <v>0</v>
      </c>
      <c r="J6470" s="27">
        <v>0</v>
      </c>
      <c r="K6470" s="27">
        <v>1</v>
      </c>
      <c r="L6470" s="27">
        <v>1</v>
      </c>
      <c r="M6470" s="27">
        <v>0</v>
      </c>
      <c r="N6470" s="27">
        <v>0</v>
      </c>
      <c r="O6470" s="27">
        <v>0</v>
      </c>
      <c r="P6470" s="27">
        <v>224000000</v>
      </c>
      <c r="Q6470" s="27">
        <v>228666822.51851848</v>
      </c>
      <c r="R6470" s="27">
        <v>0</v>
      </c>
      <c r="S6470" s="27">
        <v>1</v>
      </c>
      <c r="T6470" s="33">
        <v>0.82999599794502654</v>
      </c>
      <c r="U6470" s="27">
        <v>0</v>
      </c>
      <c r="V6470" s="27">
        <v>0</v>
      </c>
      <c r="W6470" s="27">
        <v>0</v>
      </c>
      <c r="X6470" s="27"/>
      <c r="Y6470" s="27"/>
      <c r="Z6470" s="27">
        <v>1</v>
      </c>
    </row>
    <row r="6471" spans="1:26">
      <c r="A6471" s="27">
        <v>1985</v>
      </c>
      <c r="B6471" t="s">
        <v>43</v>
      </c>
      <c r="C6471" s="27"/>
      <c r="D6471" s="27"/>
      <c r="E6471" s="27"/>
      <c r="F6471" s="27">
        <v>0</v>
      </c>
      <c r="G6471" s="27">
        <v>0</v>
      </c>
      <c r="H6471" s="27">
        <v>1</v>
      </c>
      <c r="I6471" s="27">
        <v>0</v>
      </c>
      <c r="J6471" s="27">
        <v>0</v>
      </c>
      <c r="K6471" s="27">
        <v>1</v>
      </c>
      <c r="L6471" s="27">
        <v>1</v>
      </c>
      <c r="M6471" s="27">
        <v>0</v>
      </c>
      <c r="N6471" s="27">
        <v>0</v>
      </c>
      <c r="O6471" s="27">
        <v>0</v>
      </c>
      <c r="P6471" s="27">
        <v>253000000</v>
      </c>
      <c r="Q6471" s="27">
        <v>253454943.33333331</v>
      </c>
      <c r="R6471" s="27">
        <v>0</v>
      </c>
      <c r="S6471" s="27">
        <v>1</v>
      </c>
      <c r="T6471" s="33">
        <v>0.74915719568429318</v>
      </c>
      <c r="U6471" s="27">
        <v>0</v>
      </c>
      <c r="V6471" s="27">
        <v>0</v>
      </c>
      <c r="W6471" s="27">
        <v>0</v>
      </c>
      <c r="X6471" s="27"/>
      <c r="Y6471" s="27"/>
      <c r="Z6471" s="27">
        <v>1</v>
      </c>
    </row>
    <row r="6472" spans="1:26">
      <c r="A6472" s="27">
        <v>1986</v>
      </c>
      <c r="B6472" t="s">
        <v>43</v>
      </c>
      <c r="C6472" s="27"/>
      <c r="D6472" s="27"/>
      <c r="E6472" s="27"/>
      <c r="F6472" s="27">
        <v>0</v>
      </c>
      <c r="G6472" s="27">
        <v>0</v>
      </c>
      <c r="H6472" s="27">
        <v>1</v>
      </c>
      <c r="I6472" s="27">
        <v>0</v>
      </c>
      <c r="J6472" s="27">
        <v>0</v>
      </c>
      <c r="K6472" s="27">
        <v>1</v>
      </c>
      <c r="L6472" s="27">
        <v>1</v>
      </c>
      <c r="M6472" s="27">
        <v>0</v>
      </c>
      <c r="N6472" s="27">
        <v>0</v>
      </c>
      <c r="O6472" s="27">
        <v>0</v>
      </c>
      <c r="P6472" s="27">
        <v>302000000</v>
      </c>
      <c r="Q6472" s="27">
        <v>302260088.59259254</v>
      </c>
      <c r="R6472" s="27">
        <v>0</v>
      </c>
      <c r="S6472" s="27">
        <v>1</v>
      </c>
      <c r="T6472" s="33">
        <v>0.7030572776909082</v>
      </c>
      <c r="U6472" s="27">
        <v>0</v>
      </c>
      <c r="V6472" s="27">
        <v>0</v>
      </c>
      <c r="W6472" s="27">
        <v>0</v>
      </c>
      <c r="X6472" s="27"/>
      <c r="Y6472" s="27"/>
      <c r="Z6472" s="27">
        <v>1</v>
      </c>
    </row>
    <row r="6473" spans="1:26">
      <c r="A6473" s="27">
        <v>1987</v>
      </c>
      <c r="B6473" t="s">
        <v>43</v>
      </c>
      <c r="C6473" s="27"/>
      <c r="D6473" s="27"/>
      <c r="E6473" s="27"/>
      <c r="F6473" s="27">
        <v>0</v>
      </c>
      <c r="G6473" s="27">
        <v>0</v>
      </c>
      <c r="H6473" s="27">
        <v>1</v>
      </c>
      <c r="I6473" s="27">
        <v>0</v>
      </c>
      <c r="J6473" s="27">
        <v>0</v>
      </c>
      <c r="K6473" s="27">
        <v>1</v>
      </c>
      <c r="L6473" s="27">
        <v>1</v>
      </c>
      <c r="M6473" s="27">
        <v>0</v>
      </c>
      <c r="N6473" s="27">
        <v>0</v>
      </c>
      <c r="O6473" s="27">
        <v>0</v>
      </c>
      <c r="P6473" s="27">
        <v>335000000</v>
      </c>
      <c r="Q6473" s="27">
        <v>334513063.25925928</v>
      </c>
      <c r="R6473" s="27">
        <v>0</v>
      </c>
      <c r="S6473" s="27">
        <v>1</v>
      </c>
      <c r="T6473" s="33">
        <v>0.74330063470010233</v>
      </c>
      <c r="U6473" s="27">
        <v>0</v>
      </c>
      <c r="V6473" s="27">
        <v>0</v>
      </c>
      <c r="W6473" s="27">
        <v>0</v>
      </c>
      <c r="X6473" s="27"/>
      <c r="Y6473" s="27"/>
      <c r="Z6473" s="27">
        <v>1</v>
      </c>
    </row>
    <row r="6474" spans="1:26">
      <c r="A6474" s="27">
        <v>1988</v>
      </c>
      <c r="B6474" t="s">
        <v>43</v>
      </c>
      <c r="C6474" s="27"/>
      <c r="D6474" s="27"/>
      <c r="E6474" s="27"/>
      <c r="F6474" s="27">
        <v>0</v>
      </c>
      <c r="G6474" s="27">
        <v>0</v>
      </c>
      <c r="H6474" s="27">
        <v>1</v>
      </c>
      <c r="I6474" s="27">
        <v>0</v>
      </c>
      <c r="J6474" s="27">
        <v>0</v>
      </c>
      <c r="K6474" s="27">
        <v>1</v>
      </c>
      <c r="L6474" s="27">
        <v>1</v>
      </c>
      <c r="M6474" s="27">
        <v>0</v>
      </c>
      <c r="N6474" s="27">
        <v>0</v>
      </c>
      <c r="O6474" s="27">
        <v>0</v>
      </c>
      <c r="P6474" s="27">
        <v>382000000</v>
      </c>
      <c r="Q6474" s="27">
        <v>382204575.96296293</v>
      </c>
      <c r="R6474" s="27">
        <v>0</v>
      </c>
      <c r="S6474" s="27">
        <v>1</v>
      </c>
      <c r="T6474" s="33">
        <v>0.80560957079318884</v>
      </c>
      <c r="U6474" s="27">
        <v>0</v>
      </c>
      <c r="V6474" s="27">
        <v>0</v>
      </c>
      <c r="W6474" s="27">
        <v>0</v>
      </c>
      <c r="X6474" s="27"/>
      <c r="Y6474" s="27"/>
      <c r="Z6474" s="27">
        <v>1</v>
      </c>
    </row>
    <row r="6475" spans="1:26">
      <c r="A6475" s="27">
        <v>1989</v>
      </c>
      <c r="B6475" t="s">
        <v>43</v>
      </c>
      <c r="C6475" s="27"/>
      <c r="D6475" s="27"/>
      <c r="E6475" s="27"/>
      <c r="F6475" s="27">
        <v>0</v>
      </c>
      <c r="G6475" s="27">
        <v>0</v>
      </c>
      <c r="H6475" s="27">
        <v>1</v>
      </c>
      <c r="I6475" s="27">
        <v>0</v>
      </c>
      <c r="J6475" s="27">
        <v>0</v>
      </c>
      <c r="K6475" s="27">
        <v>1</v>
      </c>
      <c r="L6475" s="27">
        <v>1</v>
      </c>
      <c r="M6475" s="27">
        <v>0</v>
      </c>
      <c r="N6475" s="27">
        <v>0</v>
      </c>
      <c r="O6475" s="27">
        <v>0</v>
      </c>
      <c r="P6475" s="27">
        <v>434000000</v>
      </c>
      <c r="Q6475" s="27">
        <v>433543603.18518513</v>
      </c>
      <c r="R6475" s="27">
        <v>0</v>
      </c>
      <c r="S6475" s="27">
        <v>1</v>
      </c>
      <c r="T6475" s="33">
        <v>0.74679040704290955</v>
      </c>
      <c r="U6475" s="27">
        <v>0</v>
      </c>
      <c r="V6475" s="27">
        <v>0</v>
      </c>
      <c r="W6475" s="27">
        <v>0</v>
      </c>
      <c r="X6475" s="27"/>
      <c r="Y6475" s="27"/>
      <c r="Z6475" s="27">
        <v>1</v>
      </c>
    </row>
    <row r="6476" spans="1:26">
      <c r="A6476" s="27">
        <v>1990</v>
      </c>
      <c r="B6476" t="s">
        <v>43</v>
      </c>
      <c r="C6476" s="27"/>
      <c r="D6476" s="27"/>
      <c r="E6476" s="27"/>
      <c r="F6476" s="27">
        <v>0</v>
      </c>
      <c r="G6476" s="27">
        <v>0</v>
      </c>
      <c r="H6476" s="27">
        <v>1</v>
      </c>
      <c r="I6476" s="27">
        <v>0</v>
      </c>
      <c r="J6476" s="27">
        <v>0</v>
      </c>
      <c r="K6476" s="27">
        <v>1</v>
      </c>
      <c r="L6476" s="27">
        <v>1</v>
      </c>
      <c r="M6476" s="27">
        <v>0</v>
      </c>
      <c r="N6476" s="27">
        <v>0</v>
      </c>
      <c r="O6476" s="27">
        <v>0</v>
      </c>
      <c r="P6476" s="27">
        <v>516000000</v>
      </c>
      <c r="Q6476" s="27">
        <v>515979396.77777779</v>
      </c>
      <c r="R6476" s="27">
        <v>0</v>
      </c>
      <c r="S6476" s="27">
        <v>1</v>
      </c>
      <c r="T6476" s="33">
        <v>0.70566019682121295</v>
      </c>
      <c r="U6476" s="27">
        <v>0</v>
      </c>
      <c r="V6476" s="27">
        <v>0</v>
      </c>
      <c r="W6476" s="27">
        <v>0</v>
      </c>
      <c r="X6476" s="27"/>
      <c r="Y6476" s="27"/>
      <c r="Z6476" s="27">
        <v>1</v>
      </c>
    </row>
    <row r="6477" spans="1:26">
      <c r="A6477" s="27">
        <v>1991</v>
      </c>
      <c r="B6477" t="s">
        <v>43</v>
      </c>
      <c r="C6477" s="27"/>
      <c r="D6477" s="27"/>
      <c r="E6477" s="27"/>
      <c r="F6477" s="27">
        <v>0</v>
      </c>
      <c r="G6477" s="27">
        <v>0</v>
      </c>
      <c r="H6477" s="27">
        <v>1</v>
      </c>
      <c r="I6477" s="27">
        <v>0</v>
      </c>
      <c r="J6477" s="27">
        <v>0</v>
      </c>
      <c r="K6477" s="27">
        <v>1</v>
      </c>
      <c r="L6477" s="27">
        <v>1</v>
      </c>
      <c r="M6477" s="27">
        <v>0</v>
      </c>
      <c r="N6477" s="27">
        <v>0</v>
      </c>
      <c r="O6477" s="27">
        <v>0</v>
      </c>
      <c r="P6477" s="27">
        <v>547000000</v>
      </c>
      <c r="Q6477" s="27">
        <v>546737185.18518519</v>
      </c>
      <c r="R6477" s="27">
        <v>0</v>
      </c>
      <c r="S6477" s="27">
        <v>1</v>
      </c>
      <c r="T6477" s="33">
        <v>0.64778014054484578</v>
      </c>
      <c r="U6477" s="27">
        <v>0</v>
      </c>
      <c r="V6477" s="27">
        <v>0</v>
      </c>
      <c r="W6477" s="27">
        <v>626528.4</v>
      </c>
      <c r="X6477" s="27"/>
      <c r="Y6477" s="27"/>
      <c r="Z6477" s="27">
        <v>1</v>
      </c>
    </row>
    <row r="6478" spans="1:26">
      <c r="A6478" s="27">
        <v>1992</v>
      </c>
      <c r="B6478" t="s">
        <v>43</v>
      </c>
      <c r="C6478" s="27"/>
      <c r="D6478" s="27"/>
      <c r="E6478" s="27"/>
      <c r="F6478" s="27">
        <v>0</v>
      </c>
      <c r="G6478" s="27">
        <v>0</v>
      </c>
      <c r="H6478" s="27">
        <v>1</v>
      </c>
      <c r="I6478" s="27">
        <v>0</v>
      </c>
      <c r="J6478" s="27">
        <v>0</v>
      </c>
      <c r="K6478" s="27">
        <v>1</v>
      </c>
      <c r="L6478" s="27">
        <v>1</v>
      </c>
      <c r="M6478" s="27">
        <v>0</v>
      </c>
      <c r="N6478" s="27">
        <v>0</v>
      </c>
      <c r="O6478" s="27">
        <v>0</v>
      </c>
      <c r="P6478" s="27">
        <v>600000000</v>
      </c>
      <c r="Q6478" s="27">
        <v>600415259.25925922</v>
      </c>
      <c r="R6478" s="27">
        <v>0</v>
      </c>
      <c r="S6478" s="27">
        <v>1</v>
      </c>
      <c r="T6478" s="33">
        <v>0.62587770846912083</v>
      </c>
      <c r="U6478" s="27">
        <v>0</v>
      </c>
      <c r="V6478" s="27">
        <v>0</v>
      </c>
      <c r="W6478" s="27">
        <v>4426000</v>
      </c>
      <c r="X6478" s="27"/>
      <c r="Y6478" s="27"/>
      <c r="Z6478" s="27">
        <v>1</v>
      </c>
    </row>
    <row r="6479" spans="1:26">
      <c r="A6479" s="27">
        <v>1993</v>
      </c>
      <c r="B6479" t="s">
        <v>43</v>
      </c>
      <c r="C6479" s="27"/>
      <c r="D6479" s="27"/>
      <c r="E6479" s="27"/>
      <c r="F6479" s="27">
        <v>0</v>
      </c>
      <c r="G6479" s="27">
        <v>0</v>
      </c>
      <c r="H6479" s="27">
        <v>1</v>
      </c>
      <c r="I6479" s="27">
        <v>0</v>
      </c>
      <c r="J6479" s="27">
        <v>0</v>
      </c>
      <c r="K6479" s="27">
        <v>1</v>
      </c>
      <c r="L6479" s="27">
        <v>1</v>
      </c>
      <c r="M6479" s="27">
        <v>0</v>
      </c>
      <c r="N6479" s="27">
        <v>0</v>
      </c>
      <c r="O6479" s="27">
        <v>0</v>
      </c>
      <c r="P6479" s="27">
        <v>611000000</v>
      </c>
      <c r="Q6479" s="27">
        <v>610807444.44444442</v>
      </c>
      <c r="R6479" s="27">
        <v>0</v>
      </c>
      <c r="S6479" s="27">
        <v>1</v>
      </c>
      <c r="T6479" s="33">
        <v>0.648154718576755</v>
      </c>
      <c r="U6479" s="27">
        <v>0</v>
      </c>
      <c r="V6479" s="27">
        <v>449000</v>
      </c>
      <c r="W6479" s="27">
        <v>5267000</v>
      </c>
      <c r="X6479" s="27"/>
      <c r="Y6479" s="27"/>
      <c r="Z6479" s="27">
        <v>1</v>
      </c>
    </row>
    <row r="6480" spans="1:26">
      <c r="A6480" s="27">
        <v>1994</v>
      </c>
      <c r="B6480" t="s">
        <v>43</v>
      </c>
      <c r="C6480" s="27"/>
      <c r="D6480" s="27"/>
      <c r="E6480" s="27"/>
      <c r="F6480" s="27">
        <v>0</v>
      </c>
      <c r="G6480" s="27">
        <v>0</v>
      </c>
      <c r="H6480" s="27">
        <v>1</v>
      </c>
      <c r="I6480" s="27">
        <v>0</v>
      </c>
      <c r="J6480" s="27">
        <v>0</v>
      </c>
      <c r="K6480" s="27">
        <v>1</v>
      </c>
      <c r="L6480" s="27">
        <v>1</v>
      </c>
      <c r="M6480" s="27">
        <v>0</v>
      </c>
      <c r="N6480" s="27">
        <v>0</v>
      </c>
      <c r="O6480" s="27">
        <v>0</v>
      </c>
      <c r="P6480" s="27">
        <v>637000000</v>
      </c>
      <c r="Q6480" s="27">
        <v>637125444.44444442</v>
      </c>
      <c r="R6480" s="27">
        <v>0</v>
      </c>
      <c r="S6480" s="27">
        <v>1</v>
      </c>
      <c r="T6480" s="33">
        <v>0.69545665111729171</v>
      </c>
      <c r="U6480" s="27">
        <v>0</v>
      </c>
      <c r="V6480" s="27">
        <v>1512000</v>
      </c>
      <c r="W6480" s="27">
        <v>5702000</v>
      </c>
      <c r="X6480" s="27"/>
      <c r="Y6480" s="27"/>
      <c r="Z6480" s="27">
        <v>1</v>
      </c>
    </row>
    <row r="6481" spans="1:26">
      <c r="A6481" s="27">
        <v>1995</v>
      </c>
      <c r="B6481" t="s">
        <v>43</v>
      </c>
      <c r="C6481" s="27"/>
      <c r="D6481" s="27"/>
      <c r="E6481" s="27"/>
      <c r="F6481" s="27">
        <v>0</v>
      </c>
      <c r="G6481" s="27">
        <v>0</v>
      </c>
      <c r="H6481" s="27">
        <v>1</v>
      </c>
      <c r="I6481" s="27">
        <v>0</v>
      </c>
      <c r="J6481" s="27">
        <v>0</v>
      </c>
      <c r="K6481" s="27">
        <v>1</v>
      </c>
      <c r="L6481" s="27">
        <v>1</v>
      </c>
      <c r="M6481" s="27">
        <v>0</v>
      </c>
      <c r="N6481" s="27">
        <v>0</v>
      </c>
      <c r="O6481" s="27">
        <v>0</v>
      </c>
      <c r="P6481" s="27">
        <v>681000000</v>
      </c>
      <c r="Q6481" s="27">
        <v>680819925.92592585</v>
      </c>
      <c r="R6481" s="27">
        <v>0</v>
      </c>
      <c r="S6481" s="27">
        <v>1</v>
      </c>
      <c r="T6481" s="33">
        <v>0.69736071622307827</v>
      </c>
      <c r="U6481" s="27">
        <v>0</v>
      </c>
      <c r="V6481" s="27">
        <v>2111000</v>
      </c>
      <c r="W6481" s="27">
        <v>7931000</v>
      </c>
      <c r="X6481" s="27"/>
      <c r="Y6481" s="27"/>
      <c r="Z6481" s="27">
        <v>1</v>
      </c>
    </row>
    <row r="6482" spans="1:26">
      <c r="A6482" s="27">
        <v>1996</v>
      </c>
      <c r="B6482" t="s">
        <v>43</v>
      </c>
      <c r="C6482" s="27"/>
      <c r="D6482" s="27"/>
      <c r="E6482" s="27"/>
      <c r="F6482" s="27">
        <v>0</v>
      </c>
      <c r="G6482" s="27">
        <v>0</v>
      </c>
      <c r="H6482" s="27">
        <v>1</v>
      </c>
      <c r="I6482" s="27">
        <v>0</v>
      </c>
      <c r="J6482" s="27">
        <v>0</v>
      </c>
      <c r="K6482" s="27">
        <v>1</v>
      </c>
      <c r="L6482" s="27">
        <v>1</v>
      </c>
      <c r="M6482" s="27">
        <v>0</v>
      </c>
      <c r="N6482" s="27">
        <v>0</v>
      </c>
      <c r="O6482" s="27">
        <v>0</v>
      </c>
      <c r="P6482" s="27">
        <v>705000000</v>
      </c>
      <c r="Q6482" s="27">
        <v>704507111.11111104</v>
      </c>
      <c r="R6482" s="27">
        <v>0</v>
      </c>
      <c r="S6482" s="27">
        <v>1</v>
      </c>
      <c r="T6482" s="33">
        <v>0.69966405838602452</v>
      </c>
      <c r="U6482" s="27">
        <v>0</v>
      </c>
      <c r="V6482" s="27">
        <v>3894000</v>
      </c>
      <c r="W6482" s="27">
        <v>8221000</v>
      </c>
      <c r="X6482" s="27"/>
      <c r="Y6482" s="27"/>
      <c r="Z6482" s="27">
        <v>1</v>
      </c>
    </row>
    <row r="6483" spans="1:26">
      <c r="A6483" s="27">
        <v>1997</v>
      </c>
      <c r="B6483" t="s">
        <v>43</v>
      </c>
      <c r="C6483" s="27"/>
      <c r="D6483" s="27"/>
      <c r="E6483" s="27"/>
      <c r="F6483" s="27">
        <v>0</v>
      </c>
      <c r="G6483" s="27">
        <v>0</v>
      </c>
      <c r="H6483" s="27">
        <v>1</v>
      </c>
      <c r="I6483" s="27">
        <v>0</v>
      </c>
      <c r="J6483" s="27">
        <v>0</v>
      </c>
      <c r="K6483" s="27">
        <v>1</v>
      </c>
      <c r="L6483" s="27">
        <v>1</v>
      </c>
      <c r="M6483" s="27">
        <v>0</v>
      </c>
      <c r="N6483" s="27">
        <v>0</v>
      </c>
      <c r="O6483" s="27">
        <v>0</v>
      </c>
      <c r="P6483" s="27">
        <v>721000000</v>
      </c>
      <c r="Q6483" s="27">
        <v>720580740.74074066</v>
      </c>
      <c r="R6483" s="27">
        <v>0</v>
      </c>
      <c r="S6483" s="27">
        <v>1</v>
      </c>
      <c r="T6483" s="33">
        <v>0.71538944173936525</v>
      </c>
      <c r="U6483" s="27">
        <v>0</v>
      </c>
      <c r="V6483" s="27">
        <v>3723000</v>
      </c>
      <c r="W6483" s="27">
        <v>9722000</v>
      </c>
      <c r="X6483" s="27"/>
      <c r="Y6483" s="27"/>
      <c r="Z6483" s="27">
        <v>1</v>
      </c>
    </row>
    <row r="6484" spans="1:26">
      <c r="A6484" s="27">
        <v>1998</v>
      </c>
      <c r="B6484" t="s">
        <v>43</v>
      </c>
      <c r="C6484" s="27"/>
      <c r="D6484" s="27"/>
      <c r="E6484" s="27"/>
      <c r="F6484" s="27">
        <v>0</v>
      </c>
      <c r="G6484" s="27">
        <v>0</v>
      </c>
      <c r="H6484" s="27">
        <v>1</v>
      </c>
      <c r="I6484" s="27">
        <v>0</v>
      </c>
      <c r="J6484" s="27">
        <v>0</v>
      </c>
      <c r="K6484" s="27">
        <v>1</v>
      </c>
      <c r="L6484" s="27">
        <v>1</v>
      </c>
      <c r="M6484" s="27">
        <v>0</v>
      </c>
      <c r="N6484" s="27">
        <v>0</v>
      </c>
      <c r="O6484" s="27">
        <v>0</v>
      </c>
      <c r="P6484" s="27">
        <v>783000000</v>
      </c>
      <c r="Q6484" s="27">
        <v>783467703.70370352</v>
      </c>
      <c r="R6484" s="27">
        <v>0</v>
      </c>
      <c r="S6484" s="27">
        <v>1</v>
      </c>
      <c r="T6484" s="33">
        <v>0.63293736472878814</v>
      </c>
      <c r="U6484" s="27">
        <v>0</v>
      </c>
      <c r="V6484" s="27">
        <v>5356000</v>
      </c>
      <c r="W6484" s="27">
        <v>11360000</v>
      </c>
      <c r="X6484" s="27"/>
      <c r="Y6484" s="27"/>
      <c r="Z6484" s="27">
        <v>1</v>
      </c>
    </row>
    <row r="6485" spans="1:26">
      <c r="A6485" s="27">
        <v>1999</v>
      </c>
      <c r="B6485" t="s">
        <v>43</v>
      </c>
      <c r="C6485" s="27"/>
      <c r="D6485" s="27"/>
      <c r="E6485" s="27"/>
      <c r="F6485" s="27">
        <v>0</v>
      </c>
      <c r="G6485" s="27">
        <v>0</v>
      </c>
      <c r="H6485" s="27">
        <v>1</v>
      </c>
      <c r="I6485" s="27">
        <v>0</v>
      </c>
      <c r="J6485" s="27">
        <v>0</v>
      </c>
      <c r="K6485" s="27">
        <v>1</v>
      </c>
      <c r="L6485" s="27">
        <v>1</v>
      </c>
      <c r="M6485" s="27">
        <v>0</v>
      </c>
      <c r="N6485" s="27">
        <v>0</v>
      </c>
      <c r="O6485" s="27">
        <v>0</v>
      </c>
      <c r="P6485" s="27">
        <v>824000000</v>
      </c>
      <c r="Q6485" s="27">
        <v>823515296.29629624</v>
      </c>
      <c r="R6485" s="27">
        <v>0</v>
      </c>
      <c r="S6485" s="27">
        <v>1</v>
      </c>
      <c r="T6485" s="33">
        <v>0.59173831677950461</v>
      </c>
      <c r="U6485" s="27">
        <v>1017853.4</v>
      </c>
      <c r="V6485" s="27">
        <v>6173000</v>
      </c>
      <c r="W6485" s="27">
        <v>11635000</v>
      </c>
      <c r="X6485" s="27"/>
      <c r="Y6485" s="27"/>
      <c r="Z6485" s="27">
        <v>1</v>
      </c>
    </row>
    <row r="6486" spans="1:26">
      <c r="A6486" s="27">
        <v>2000</v>
      </c>
      <c r="B6486" t="s">
        <v>43</v>
      </c>
      <c r="C6486" s="27"/>
      <c r="D6486" s="27"/>
      <c r="E6486" s="27"/>
      <c r="F6486" s="27">
        <v>20370370</v>
      </c>
      <c r="G6486" s="27">
        <v>0</v>
      </c>
      <c r="H6486" s="27">
        <v>1</v>
      </c>
      <c r="I6486" s="27">
        <v>0</v>
      </c>
      <c r="J6486" s="27">
        <v>0</v>
      </c>
      <c r="K6486" s="27">
        <v>1</v>
      </c>
      <c r="L6486" s="27">
        <v>1</v>
      </c>
      <c r="M6486" s="27">
        <v>0</v>
      </c>
      <c r="N6486" s="27">
        <v>0</v>
      </c>
      <c r="O6486" s="27">
        <v>0</v>
      </c>
      <c r="P6486" s="27">
        <v>834000000</v>
      </c>
      <c r="Q6486" s="27">
        <v>833537296.29629624</v>
      </c>
      <c r="R6486" s="27">
        <v>1</v>
      </c>
      <c r="S6486" s="27">
        <v>1</v>
      </c>
      <c r="T6486" s="33">
        <v>0.62919927379193319</v>
      </c>
      <c r="U6486" s="27">
        <v>966238.1</v>
      </c>
      <c r="V6486" s="27">
        <v>5963000</v>
      </c>
      <c r="W6486" s="27">
        <v>11635000</v>
      </c>
      <c r="X6486" s="27"/>
      <c r="Y6486" s="27"/>
      <c r="Z6486" s="27">
        <v>1</v>
      </c>
    </row>
    <row r="6487" spans="1:26">
      <c r="A6487" s="27">
        <v>2001</v>
      </c>
      <c r="B6487" t="s">
        <v>43</v>
      </c>
      <c r="C6487" s="27"/>
      <c r="D6487" s="27"/>
      <c r="E6487" s="27"/>
      <c r="F6487" s="27">
        <v>0</v>
      </c>
      <c r="G6487" s="27">
        <v>0</v>
      </c>
      <c r="H6487" s="27">
        <v>1</v>
      </c>
      <c r="I6487" s="27">
        <v>0</v>
      </c>
      <c r="J6487" s="27">
        <v>0</v>
      </c>
      <c r="K6487" s="27">
        <v>1</v>
      </c>
      <c r="L6487" s="27">
        <v>1</v>
      </c>
      <c r="M6487" s="27">
        <v>0</v>
      </c>
      <c r="N6487" s="27">
        <v>0</v>
      </c>
      <c r="O6487" s="27">
        <v>0</v>
      </c>
      <c r="P6487" s="27">
        <v>798000000</v>
      </c>
      <c r="Q6487" s="27">
        <v>798099555.5555557</v>
      </c>
      <c r="R6487" s="27">
        <v>1</v>
      </c>
      <c r="S6487" s="27">
        <v>1</v>
      </c>
      <c r="T6487" s="33">
        <v>0.61588871891054842</v>
      </c>
      <c r="U6487" s="27">
        <v>931991</v>
      </c>
      <c r="V6487" s="27">
        <v>5190000</v>
      </c>
      <c r="W6487" s="27">
        <v>11821000</v>
      </c>
      <c r="X6487" s="27"/>
      <c r="Y6487" s="27"/>
      <c r="Z6487" s="27">
        <v>1</v>
      </c>
    </row>
    <row r="6488" spans="1:26">
      <c r="A6488" s="27">
        <v>2002</v>
      </c>
      <c r="B6488" t="s">
        <v>43</v>
      </c>
      <c r="C6488" s="27"/>
      <c r="D6488" s="27"/>
      <c r="E6488" s="27"/>
      <c r="F6488" s="27">
        <v>0</v>
      </c>
      <c r="G6488" s="27">
        <v>0</v>
      </c>
      <c r="H6488" s="27">
        <v>1</v>
      </c>
      <c r="I6488" s="27">
        <v>0</v>
      </c>
      <c r="J6488" s="27">
        <v>0</v>
      </c>
      <c r="K6488" s="27">
        <v>1</v>
      </c>
      <c r="L6488" s="27">
        <v>1</v>
      </c>
      <c r="M6488" s="27">
        <v>0</v>
      </c>
      <c r="N6488" s="27">
        <v>0</v>
      </c>
      <c r="O6488" s="27">
        <v>0</v>
      </c>
      <c r="P6488" s="27">
        <v>804000000</v>
      </c>
      <c r="Q6488" s="27">
        <v>804316259.25925899</v>
      </c>
      <c r="R6488" s="27">
        <v>1</v>
      </c>
      <c r="S6488" s="27">
        <v>1</v>
      </c>
      <c r="T6488" s="33">
        <v>0.62466195784303247</v>
      </c>
      <c r="U6488" s="27">
        <v>1008220</v>
      </c>
      <c r="V6488" s="27">
        <v>5949000</v>
      </c>
      <c r="W6488" s="27">
        <v>20068000</v>
      </c>
      <c r="X6488" s="27"/>
      <c r="Y6488" s="27"/>
      <c r="Z6488" s="27">
        <v>1</v>
      </c>
    </row>
    <row r="6489" spans="1:26">
      <c r="A6489" s="27">
        <v>2003</v>
      </c>
      <c r="B6489" t="s">
        <v>43</v>
      </c>
      <c r="C6489" s="27"/>
      <c r="D6489" s="27"/>
      <c r="E6489" s="27"/>
      <c r="F6489" s="27">
        <v>0</v>
      </c>
      <c r="G6489" s="27">
        <v>0</v>
      </c>
      <c r="H6489" s="27">
        <v>1</v>
      </c>
      <c r="I6489" s="27">
        <v>0</v>
      </c>
      <c r="J6489" s="27">
        <v>0</v>
      </c>
      <c r="K6489" s="27">
        <v>1</v>
      </c>
      <c r="L6489" s="27">
        <v>1</v>
      </c>
      <c r="M6489" s="27">
        <v>0</v>
      </c>
      <c r="N6489" s="27">
        <v>0</v>
      </c>
      <c r="O6489" s="27">
        <v>0</v>
      </c>
      <c r="P6489" s="27">
        <v>883000000</v>
      </c>
      <c r="Q6489" s="27">
        <v>882991000</v>
      </c>
      <c r="R6489" s="27">
        <v>1</v>
      </c>
      <c r="S6489" s="27">
        <v>1</v>
      </c>
      <c r="T6489" s="33">
        <v>0.61793375018798091</v>
      </c>
      <c r="U6489" s="27">
        <v>1101995.3999999999</v>
      </c>
      <c r="V6489" s="27">
        <v>10143000</v>
      </c>
      <c r="W6489" s="27">
        <v>23222000</v>
      </c>
      <c r="X6489" s="27"/>
      <c r="Y6489" s="27"/>
      <c r="Z6489" s="27">
        <v>1</v>
      </c>
    </row>
    <row r="6490" spans="1:26">
      <c r="A6490" s="27">
        <v>2004</v>
      </c>
      <c r="B6490" t="s">
        <v>43</v>
      </c>
      <c r="C6490" s="27"/>
      <c r="D6490" s="27"/>
      <c r="E6490" s="27"/>
      <c r="F6490" s="27">
        <v>0</v>
      </c>
      <c r="G6490" s="27">
        <v>0</v>
      </c>
      <c r="H6490" s="27">
        <v>1</v>
      </c>
      <c r="I6490" s="27">
        <v>0</v>
      </c>
      <c r="J6490" s="27">
        <v>0</v>
      </c>
      <c r="K6490" s="27">
        <v>1</v>
      </c>
      <c r="L6490" s="27">
        <v>1</v>
      </c>
      <c r="M6490" s="27">
        <v>0</v>
      </c>
      <c r="N6490" s="27">
        <v>0</v>
      </c>
      <c r="O6490" s="27">
        <v>0</v>
      </c>
      <c r="P6490" s="27">
        <v>954000000</v>
      </c>
      <c r="Q6490" s="27">
        <v>953734555.55555534</v>
      </c>
      <c r="R6490" s="27">
        <v>1</v>
      </c>
      <c r="S6490" s="27">
        <v>1</v>
      </c>
      <c r="T6490" s="33">
        <v>0.67108711240801089</v>
      </c>
      <c r="U6490" s="27">
        <v>1151712.2</v>
      </c>
      <c r="V6490" s="27">
        <v>10510000</v>
      </c>
      <c r="W6490" s="27">
        <v>26095000</v>
      </c>
      <c r="X6490" s="27"/>
      <c r="Y6490" s="27"/>
      <c r="Z6490" s="27">
        <v>1</v>
      </c>
    </row>
    <row r="6491" spans="1:26">
      <c r="A6491" s="27">
        <v>2005</v>
      </c>
      <c r="B6491" t="s">
        <v>43</v>
      </c>
      <c r="C6491" s="27"/>
      <c r="D6491" s="27"/>
      <c r="E6491" s="27"/>
      <c r="F6491" s="27">
        <v>0</v>
      </c>
      <c r="G6491" s="27">
        <v>0</v>
      </c>
      <c r="H6491" s="27">
        <v>1</v>
      </c>
      <c r="I6491" s="27">
        <v>0</v>
      </c>
      <c r="J6491" s="27">
        <v>0</v>
      </c>
      <c r="K6491" s="27">
        <v>1</v>
      </c>
      <c r="L6491" s="27">
        <v>1</v>
      </c>
      <c r="M6491" s="27">
        <v>0</v>
      </c>
      <c r="N6491" s="27">
        <v>0</v>
      </c>
      <c r="O6491" s="27">
        <v>0</v>
      </c>
      <c r="P6491" s="27">
        <v>1016000000</v>
      </c>
      <c r="Q6491" s="27">
        <v>1015605740.7407407</v>
      </c>
      <c r="R6491" s="27">
        <v>1</v>
      </c>
      <c r="S6491" s="27">
        <v>1</v>
      </c>
      <c r="T6491" s="33">
        <v>0.69599608558540027</v>
      </c>
      <c r="U6491" s="27">
        <v>1059946.6000000001</v>
      </c>
      <c r="V6491" s="27">
        <v>10262000</v>
      </c>
      <c r="W6491" s="27">
        <v>27249000</v>
      </c>
      <c r="X6491" s="27"/>
      <c r="Y6491" s="27"/>
      <c r="Z6491" s="27">
        <v>1</v>
      </c>
    </row>
    <row r="6492" spans="1:26">
      <c r="A6492" s="27">
        <v>2006</v>
      </c>
      <c r="B6492" t="s">
        <v>43</v>
      </c>
      <c r="C6492" s="27"/>
      <c r="D6492" s="27"/>
      <c r="E6492" s="27"/>
      <c r="F6492" s="27">
        <v>0</v>
      </c>
      <c r="G6492" s="27">
        <v>0</v>
      </c>
      <c r="H6492" s="27">
        <v>1</v>
      </c>
      <c r="I6492" s="27">
        <v>0</v>
      </c>
      <c r="J6492" s="27">
        <v>0</v>
      </c>
      <c r="K6492" s="27">
        <v>1</v>
      </c>
      <c r="L6492" s="27">
        <v>1</v>
      </c>
      <c r="M6492" s="27">
        <v>0</v>
      </c>
      <c r="N6492" s="27">
        <v>0</v>
      </c>
      <c r="O6492" s="27">
        <v>0</v>
      </c>
      <c r="P6492" s="27">
        <v>1134000000</v>
      </c>
      <c r="Q6492" s="27">
        <v>1133882148.1481481</v>
      </c>
      <c r="R6492" s="27">
        <v>1</v>
      </c>
      <c r="S6492" s="27">
        <v>1</v>
      </c>
      <c r="T6492" s="33">
        <v>0.83568345932575372</v>
      </c>
      <c r="U6492" s="27">
        <v>1115663</v>
      </c>
      <c r="V6492" s="27">
        <v>9991000</v>
      </c>
      <c r="W6492" s="27">
        <v>40652000</v>
      </c>
      <c r="X6492" s="27"/>
      <c r="Y6492" s="27"/>
      <c r="Z6492" s="27">
        <v>1</v>
      </c>
    </row>
    <row r="6493" spans="1:26">
      <c r="A6493" s="27">
        <v>2007</v>
      </c>
      <c r="B6493" t="s">
        <v>43</v>
      </c>
      <c r="C6493" s="27"/>
      <c r="D6493" s="27"/>
      <c r="E6493" s="27"/>
      <c r="F6493" s="27">
        <v>0</v>
      </c>
      <c r="G6493" s="27">
        <v>0</v>
      </c>
      <c r="H6493" s="27">
        <v>1</v>
      </c>
      <c r="I6493" s="27">
        <v>0</v>
      </c>
      <c r="J6493" s="27">
        <v>0</v>
      </c>
      <c r="K6493" s="27">
        <v>1</v>
      </c>
      <c r="L6493" s="27">
        <v>1</v>
      </c>
      <c r="M6493" s="27">
        <v>0</v>
      </c>
      <c r="N6493" s="27">
        <v>0</v>
      </c>
      <c r="O6493" s="27">
        <v>0</v>
      </c>
      <c r="P6493" s="27">
        <v>1277000000</v>
      </c>
      <c r="Q6493" s="27">
        <v>1277201407.4074073</v>
      </c>
      <c r="R6493" s="27">
        <v>1</v>
      </c>
      <c r="S6493" s="27">
        <v>1</v>
      </c>
      <c r="T6493" s="33">
        <v>0.90473952627382648</v>
      </c>
      <c r="U6493" s="27">
        <v>1171913.3999999999</v>
      </c>
      <c r="V6493" s="27">
        <v>17848000</v>
      </c>
      <c r="W6493" s="27">
        <v>46241000</v>
      </c>
      <c r="X6493" s="27"/>
      <c r="Y6493" s="27"/>
      <c r="Z6493" s="27">
        <v>1</v>
      </c>
    </row>
    <row r="6494" spans="1:26">
      <c r="A6494" s="27">
        <v>2008</v>
      </c>
      <c r="B6494" t="s">
        <v>43</v>
      </c>
      <c r="C6494" s="27"/>
      <c r="D6494" s="27"/>
      <c r="E6494" s="27"/>
      <c r="F6494" s="27">
        <v>0</v>
      </c>
      <c r="G6494" s="27">
        <v>0</v>
      </c>
      <c r="H6494" s="27">
        <v>1</v>
      </c>
      <c r="I6494" s="27">
        <v>0</v>
      </c>
      <c r="J6494" s="27">
        <v>0</v>
      </c>
      <c r="K6494" s="27">
        <v>1</v>
      </c>
      <c r="L6494" s="27">
        <v>1</v>
      </c>
      <c r="M6494" s="27">
        <v>0</v>
      </c>
      <c r="N6494" s="27">
        <v>0</v>
      </c>
      <c r="O6494" s="27">
        <v>0</v>
      </c>
      <c r="P6494" s="27">
        <v>1282000000</v>
      </c>
      <c r="Q6494" s="27">
        <v>1282126185.185185</v>
      </c>
      <c r="R6494" s="27">
        <v>1</v>
      </c>
      <c r="S6494" s="27">
        <v>1</v>
      </c>
      <c r="T6494" s="33">
        <v>0.91944034308119871</v>
      </c>
      <c r="U6494" s="27">
        <v>1142264.2</v>
      </c>
      <c r="V6494" s="27">
        <v>18178000</v>
      </c>
      <c r="W6494" s="27">
        <v>49239000</v>
      </c>
      <c r="X6494" s="27"/>
      <c r="Y6494" s="27"/>
      <c r="Z6494" s="27">
        <v>1</v>
      </c>
    </row>
    <row r="6495" spans="1:26">
      <c r="A6495" s="27">
        <v>2009</v>
      </c>
      <c r="B6495" t="s">
        <v>43</v>
      </c>
      <c r="C6495" s="27"/>
      <c r="D6495" s="27"/>
      <c r="E6495" s="27"/>
      <c r="F6495" s="27">
        <v>0</v>
      </c>
      <c r="G6495" s="27">
        <v>0</v>
      </c>
      <c r="H6495" s="27">
        <v>1</v>
      </c>
      <c r="I6495" s="27">
        <v>0</v>
      </c>
      <c r="J6495" s="27">
        <v>0</v>
      </c>
      <c r="K6495" s="27">
        <v>1</v>
      </c>
      <c r="L6495" s="27">
        <v>1</v>
      </c>
      <c r="M6495" s="27">
        <v>0</v>
      </c>
      <c r="N6495" s="27">
        <v>0</v>
      </c>
      <c r="O6495" s="27">
        <v>0</v>
      </c>
      <c r="P6495" s="27">
        <v>1263000000</v>
      </c>
      <c r="Q6495" s="27">
        <v>1262872666.6666665</v>
      </c>
      <c r="R6495" s="27">
        <v>1</v>
      </c>
      <c r="S6495" s="27">
        <v>1</v>
      </c>
      <c r="T6495" s="33">
        <v>0.81595367947064712</v>
      </c>
      <c r="U6495" s="27">
        <v>33637574.700000003</v>
      </c>
      <c r="V6495" s="27">
        <v>19236000</v>
      </c>
      <c r="W6495" s="27">
        <v>50007000</v>
      </c>
      <c r="X6495" s="27"/>
      <c r="Y6495" s="27"/>
      <c r="Z6495" s="27">
        <v>1</v>
      </c>
    </row>
    <row r="6496" spans="1:26">
      <c r="A6496" s="27">
        <v>2010</v>
      </c>
      <c r="B6496" t="s">
        <v>43</v>
      </c>
      <c r="C6496" s="27"/>
      <c r="D6496" s="27"/>
      <c r="E6496" s="27"/>
      <c r="F6496" s="27">
        <v>0</v>
      </c>
      <c r="G6496" s="27">
        <v>0</v>
      </c>
      <c r="H6496" s="27">
        <v>1</v>
      </c>
      <c r="I6496" s="27">
        <v>0</v>
      </c>
      <c r="J6496" s="27">
        <v>0</v>
      </c>
      <c r="K6496" s="27">
        <v>1</v>
      </c>
      <c r="L6496" s="27">
        <v>1</v>
      </c>
      <c r="M6496" s="27">
        <v>0</v>
      </c>
      <c r="N6496" s="27">
        <v>0</v>
      </c>
      <c r="O6496" s="27">
        <v>0</v>
      </c>
      <c r="P6496" s="27">
        <v>1382000000</v>
      </c>
      <c r="Q6496" s="27">
        <v>1382054666.6666665</v>
      </c>
      <c r="R6496" s="27">
        <v>1</v>
      </c>
      <c r="S6496" s="27">
        <v>1</v>
      </c>
      <c r="T6496" s="33">
        <v>1.0070075781651076</v>
      </c>
      <c r="U6496" s="27">
        <v>33044080.300000001</v>
      </c>
      <c r="V6496" s="27">
        <v>20841000</v>
      </c>
      <c r="W6496" s="27">
        <v>59496000</v>
      </c>
      <c r="X6496" s="27"/>
      <c r="Y6496" s="27"/>
      <c r="Z6496" s="27">
        <v>1</v>
      </c>
    </row>
    <row r="6497" spans="1:26">
      <c r="A6497" s="27">
        <v>2011</v>
      </c>
      <c r="B6497" t="s">
        <v>43</v>
      </c>
      <c r="C6497" s="27"/>
      <c r="D6497" s="27"/>
      <c r="E6497" s="27"/>
      <c r="F6497" s="27">
        <v>0</v>
      </c>
      <c r="G6497" s="27">
        <v>0</v>
      </c>
      <c r="H6497" s="27">
        <v>1</v>
      </c>
      <c r="I6497" s="27">
        <v>0</v>
      </c>
      <c r="J6497" s="27">
        <v>0</v>
      </c>
      <c r="K6497" s="27">
        <v>1</v>
      </c>
      <c r="L6497" s="27">
        <v>1</v>
      </c>
      <c r="M6497" s="27">
        <v>0</v>
      </c>
      <c r="N6497" s="27">
        <v>0</v>
      </c>
      <c r="O6497" s="27">
        <v>0</v>
      </c>
      <c r="P6497" s="27">
        <v>1438000000</v>
      </c>
      <c r="Q6497" s="27">
        <v>1438006888.8888888</v>
      </c>
      <c r="R6497" s="27">
        <v>1</v>
      </c>
      <c r="S6497" s="27">
        <v>1</v>
      </c>
      <c r="T6497" s="33">
        <v>1.116808011796752</v>
      </c>
      <c r="U6497" s="27">
        <v>41170993.200000003</v>
      </c>
      <c r="V6497" s="27">
        <v>18024000</v>
      </c>
      <c r="W6497" s="27">
        <v>63974000</v>
      </c>
      <c r="X6497" s="27"/>
      <c r="Y6497" s="27"/>
      <c r="Z6497" s="27">
        <v>1</v>
      </c>
    </row>
    <row r="6498" spans="1:26">
      <c r="A6498" s="27">
        <v>2012</v>
      </c>
      <c r="B6498" t="s">
        <v>43</v>
      </c>
      <c r="C6498" s="27"/>
      <c r="D6498" s="27"/>
      <c r="E6498" s="27"/>
      <c r="F6498" s="27">
        <v>0</v>
      </c>
      <c r="G6498" s="27">
        <v>0</v>
      </c>
      <c r="H6498" s="27">
        <v>1</v>
      </c>
      <c r="I6498" s="27">
        <v>0</v>
      </c>
      <c r="J6498" s="27">
        <v>0</v>
      </c>
      <c r="K6498" s="27">
        <v>1</v>
      </c>
      <c r="L6498" s="27">
        <v>1</v>
      </c>
      <c r="M6498" s="27">
        <v>0</v>
      </c>
      <c r="N6498" s="27">
        <v>0</v>
      </c>
      <c r="O6498" s="27">
        <v>0</v>
      </c>
      <c r="P6498" s="27">
        <v>1437000000</v>
      </c>
      <c r="Q6498" s="27">
        <v>1436447074.074074</v>
      </c>
      <c r="R6498" s="27">
        <v>0</v>
      </c>
      <c r="S6498" s="27">
        <v>1</v>
      </c>
      <c r="T6498" s="33">
        <v>0.99562684078172081</v>
      </c>
      <c r="U6498" s="27">
        <v>41215240.899999999</v>
      </c>
      <c r="V6498" s="27">
        <v>15465000</v>
      </c>
      <c r="W6498" s="27">
        <v>64044000</v>
      </c>
      <c r="X6498" s="27"/>
      <c r="Y6498" s="27"/>
      <c r="Z6498" s="27">
        <v>1</v>
      </c>
    </row>
    <row r="6499" spans="1:26">
      <c r="A6499" s="27">
        <v>2013</v>
      </c>
      <c r="B6499" t="s">
        <v>43</v>
      </c>
      <c r="C6499" s="27"/>
      <c r="D6499" s="27"/>
      <c r="E6499" s="27"/>
      <c r="F6499" s="27">
        <v>0</v>
      </c>
      <c r="G6499" s="27">
        <v>0</v>
      </c>
      <c r="H6499" s="27">
        <v>1</v>
      </c>
      <c r="I6499" s="27">
        <v>0</v>
      </c>
      <c r="J6499" s="27">
        <v>0</v>
      </c>
      <c r="K6499" s="27">
        <v>1</v>
      </c>
      <c r="L6499" s="27">
        <v>1</v>
      </c>
      <c r="M6499" s="27">
        <v>0</v>
      </c>
      <c r="N6499" s="27">
        <v>0</v>
      </c>
      <c r="O6499" s="27">
        <v>0</v>
      </c>
      <c r="P6499" s="27">
        <v>1470000000</v>
      </c>
      <c r="Q6499" s="27">
        <v>1469795740.7407405</v>
      </c>
      <c r="R6499" s="27">
        <v>0</v>
      </c>
      <c r="S6499" s="27">
        <v>1</v>
      </c>
      <c r="T6499" s="33">
        <v>0.99710818219516861</v>
      </c>
      <c r="U6499" s="27">
        <v>41297836.600000001</v>
      </c>
      <c r="V6499" s="27">
        <v>13384000</v>
      </c>
      <c r="W6499" s="27">
        <v>73035000</v>
      </c>
      <c r="X6499" s="27"/>
      <c r="Y6499" s="27"/>
      <c r="Z6499" s="27">
        <v>1</v>
      </c>
    </row>
    <row r="6500" spans="1:26">
      <c r="A6500" s="27">
        <v>2014</v>
      </c>
      <c r="B6500" t="s">
        <v>43</v>
      </c>
      <c r="C6500" s="27"/>
      <c r="D6500" s="27"/>
      <c r="E6500" s="27"/>
      <c r="F6500" s="27">
        <v>0</v>
      </c>
      <c r="G6500" s="27">
        <v>0</v>
      </c>
      <c r="H6500" s="27">
        <v>1</v>
      </c>
      <c r="I6500" s="27">
        <v>0</v>
      </c>
      <c r="J6500" s="27">
        <v>0</v>
      </c>
      <c r="K6500" s="27">
        <v>1</v>
      </c>
      <c r="L6500" s="27">
        <v>1</v>
      </c>
      <c r="M6500" s="27">
        <v>0</v>
      </c>
      <c r="N6500" s="27">
        <v>0</v>
      </c>
      <c r="O6500" s="27">
        <v>0</v>
      </c>
      <c r="P6500" s="27">
        <v>1517000000</v>
      </c>
      <c r="Q6500" s="27">
        <v>1516576962.9629626</v>
      </c>
      <c r="R6500" s="27">
        <v>0</v>
      </c>
      <c r="S6500" s="27">
        <v>1</v>
      </c>
      <c r="T6500" s="33">
        <v>0.96696016921402161</v>
      </c>
      <c r="U6500" s="27">
        <v>38021120.899999999</v>
      </c>
      <c r="V6500" s="27">
        <v>11438000</v>
      </c>
      <c r="W6500" s="27">
        <v>73019000</v>
      </c>
      <c r="X6500" s="27"/>
      <c r="Y6500" s="27"/>
      <c r="Z6500" s="27">
        <v>1</v>
      </c>
    </row>
    <row r="6501" spans="1:26">
      <c r="A6501" s="27">
        <v>2015</v>
      </c>
      <c r="B6501" t="s">
        <v>43</v>
      </c>
      <c r="C6501" s="27"/>
      <c r="D6501" s="27"/>
      <c r="E6501" s="27"/>
      <c r="F6501" s="27">
        <v>0</v>
      </c>
      <c r="G6501" s="27">
        <v>0</v>
      </c>
      <c r="H6501" s="27">
        <v>1</v>
      </c>
      <c r="I6501" s="27">
        <v>0</v>
      </c>
      <c r="J6501" s="27">
        <v>0</v>
      </c>
      <c r="K6501" s="27">
        <v>1</v>
      </c>
      <c r="L6501" s="27">
        <v>1</v>
      </c>
      <c r="M6501" s="27">
        <v>0</v>
      </c>
      <c r="N6501" s="27">
        <v>0</v>
      </c>
      <c r="O6501" s="27">
        <v>0</v>
      </c>
      <c r="P6501" s="27">
        <v>1622000000</v>
      </c>
      <c r="Q6501" s="27">
        <v>1622436703.7037036</v>
      </c>
      <c r="R6501" s="27">
        <v>0</v>
      </c>
      <c r="S6501" s="27">
        <v>1</v>
      </c>
      <c r="T6501" s="33">
        <v>0.821813335342235</v>
      </c>
      <c r="U6501" s="27">
        <v>33396093</v>
      </c>
      <c r="V6501" s="27">
        <v>9410000</v>
      </c>
      <c r="W6501" s="27">
        <v>71889000</v>
      </c>
      <c r="X6501" s="27"/>
      <c r="Y6501" s="27"/>
      <c r="Z6501" s="27">
        <v>1</v>
      </c>
    </row>
    <row r="6502" spans="1:26">
      <c r="A6502" s="27">
        <v>2016</v>
      </c>
      <c r="B6502" t="s">
        <v>43</v>
      </c>
      <c r="C6502" s="27"/>
      <c r="D6502" s="27"/>
      <c r="E6502" s="27"/>
      <c r="F6502" s="27">
        <v>0</v>
      </c>
      <c r="G6502" s="27">
        <v>0</v>
      </c>
      <c r="H6502" s="27">
        <v>1</v>
      </c>
      <c r="I6502" s="27">
        <v>0</v>
      </c>
      <c r="J6502" s="27">
        <v>0</v>
      </c>
      <c r="K6502" s="27">
        <v>1</v>
      </c>
      <c r="L6502" s="27">
        <v>1</v>
      </c>
      <c r="M6502" s="27">
        <v>0</v>
      </c>
      <c r="N6502" s="27">
        <v>0</v>
      </c>
      <c r="O6502" s="27">
        <v>0</v>
      </c>
      <c r="P6502" s="27">
        <v>1643000000</v>
      </c>
      <c r="Q6502" s="27">
        <v>1635675296.2962961</v>
      </c>
      <c r="R6502" s="27">
        <v>0</v>
      </c>
      <c r="S6502" s="27">
        <v>1</v>
      </c>
      <c r="T6502" s="33">
        <v>0.86004996979414983</v>
      </c>
      <c r="U6502" s="27">
        <v>29774220.800000001</v>
      </c>
      <c r="V6502" s="27">
        <v>7293000</v>
      </c>
      <c r="W6502" s="27">
        <v>72197000</v>
      </c>
      <c r="X6502" s="27"/>
      <c r="Y6502" s="27"/>
      <c r="Z6502" s="27">
        <v>1</v>
      </c>
    </row>
    <row r="6503" spans="1:26">
      <c r="A6503" s="27">
        <v>2017</v>
      </c>
      <c r="B6503" t="s">
        <v>43</v>
      </c>
      <c r="C6503" s="27"/>
      <c r="D6503" s="27"/>
      <c r="E6503" s="27"/>
      <c r="F6503" s="27">
        <v>0</v>
      </c>
      <c r="G6503" s="27">
        <v>0</v>
      </c>
      <c r="H6503" s="27">
        <v>1</v>
      </c>
      <c r="I6503" s="27">
        <v>0</v>
      </c>
      <c r="J6503" s="27">
        <v>0</v>
      </c>
      <c r="K6503" s="27">
        <v>1</v>
      </c>
      <c r="L6503" s="27">
        <v>1</v>
      </c>
      <c r="M6503" s="27">
        <v>0</v>
      </c>
      <c r="N6503" s="27">
        <v>0</v>
      </c>
      <c r="O6503" s="27">
        <v>0</v>
      </c>
      <c r="P6503" s="27">
        <v>1686000000</v>
      </c>
      <c r="Q6503" s="27">
        <v>1737504296.2962961</v>
      </c>
      <c r="R6503" s="27">
        <v>0</v>
      </c>
      <c r="S6503" s="27">
        <v>1</v>
      </c>
      <c r="T6503" s="33">
        <v>0.90809244833766045</v>
      </c>
      <c r="U6503" s="27">
        <v>28488381.199999999</v>
      </c>
      <c r="V6503" s="27">
        <v>5647000</v>
      </c>
      <c r="W6503" s="27">
        <v>79965000</v>
      </c>
      <c r="X6503" s="27"/>
      <c r="Y6503" s="27"/>
      <c r="Z6503" s="27">
        <v>1</v>
      </c>
    </row>
    <row r="6504" spans="1:26">
      <c r="A6504" s="27">
        <v>1979</v>
      </c>
      <c r="B6504" t="s">
        <v>75</v>
      </c>
      <c r="C6504" s="27"/>
      <c r="D6504" s="27"/>
      <c r="E6504" s="27"/>
      <c r="F6504" s="27">
        <v>0</v>
      </c>
      <c r="G6504" s="27">
        <v>0</v>
      </c>
      <c r="H6504" s="27">
        <v>1</v>
      </c>
      <c r="I6504" s="27">
        <v>0</v>
      </c>
      <c r="J6504" s="27">
        <v>0</v>
      </c>
      <c r="K6504" s="27">
        <v>1</v>
      </c>
      <c r="L6504" s="27">
        <v>1</v>
      </c>
      <c r="M6504" s="27">
        <v>0</v>
      </c>
      <c r="N6504" s="27">
        <v>0</v>
      </c>
      <c r="O6504" s="27">
        <v>0</v>
      </c>
      <c r="P6504" s="27"/>
      <c r="Q6504" s="27">
        <v>71096359.629629627</v>
      </c>
      <c r="R6504" s="27">
        <v>0</v>
      </c>
      <c r="S6504" s="27">
        <v>0</v>
      </c>
      <c r="T6504" s="33">
        <v>0.9810294585578897</v>
      </c>
      <c r="U6504" s="27">
        <v>0</v>
      </c>
      <c r="V6504" s="27">
        <v>0</v>
      </c>
      <c r="W6504" s="27">
        <v>0</v>
      </c>
      <c r="X6504" s="27"/>
      <c r="Y6504" s="27">
        <v>0</v>
      </c>
      <c r="Z6504" s="27">
        <v>1</v>
      </c>
    </row>
    <row r="6505" spans="1:26">
      <c r="A6505" s="27">
        <v>1980</v>
      </c>
      <c r="B6505" t="s">
        <v>75</v>
      </c>
      <c r="C6505" s="27"/>
      <c r="D6505" s="27"/>
      <c r="E6505" s="27"/>
      <c r="F6505" s="27">
        <v>0</v>
      </c>
      <c r="G6505" s="27">
        <v>0</v>
      </c>
      <c r="H6505" s="27">
        <v>1</v>
      </c>
      <c r="I6505" s="27">
        <v>0</v>
      </c>
      <c r="J6505" s="27">
        <v>0</v>
      </c>
      <c r="K6505" s="27">
        <v>1</v>
      </c>
      <c r="L6505" s="27">
        <v>1</v>
      </c>
      <c r="M6505" s="27">
        <v>0</v>
      </c>
      <c r="N6505" s="27">
        <v>0</v>
      </c>
      <c r="O6505" s="27">
        <v>0</v>
      </c>
      <c r="P6505" s="27">
        <v>82000000</v>
      </c>
      <c r="Q6505" s="27">
        <v>82340339.629629627</v>
      </c>
      <c r="R6505" s="27">
        <v>0</v>
      </c>
      <c r="S6505" s="27">
        <v>0</v>
      </c>
      <c r="T6505" s="33">
        <v>0.94044734443210454</v>
      </c>
      <c r="U6505" s="27">
        <v>300000</v>
      </c>
      <c r="V6505" s="27">
        <v>0</v>
      </c>
      <c r="W6505" s="27">
        <v>0</v>
      </c>
      <c r="X6505" s="27"/>
      <c r="Y6505" s="27">
        <v>0</v>
      </c>
      <c r="Z6505" s="27">
        <v>1</v>
      </c>
    </row>
    <row r="6506" spans="1:26">
      <c r="A6506" s="27">
        <v>1981</v>
      </c>
      <c r="B6506" t="s">
        <v>75</v>
      </c>
      <c r="C6506" s="27"/>
      <c r="D6506" s="27"/>
      <c r="E6506" s="27"/>
      <c r="F6506" s="27">
        <v>0</v>
      </c>
      <c r="G6506" s="27">
        <v>0</v>
      </c>
      <c r="H6506" s="27">
        <v>1</v>
      </c>
      <c r="I6506" s="27">
        <v>0</v>
      </c>
      <c r="J6506" s="27">
        <v>0</v>
      </c>
      <c r="K6506" s="27">
        <v>1</v>
      </c>
      <c r="L6506" s="27">
        <v>1</v>
      </c>
      <c r="M6506" s="27">
        <v>0</v>
      </c>
      <c r="N6506" s="27">
        <v>0</v>
      </c>
      <c r="O6506" s="27">
        <v>0</v>
      </c>
      <c r="P6506" s="27">
        <v>102000000</v>
      </c>
      <c r="Q6506" s="27">
        <v>102086539.25925925</v>
      </c>
      <c r="R6506" s="27">
        <v>0</v>
      </c>
      <c r="S6506" s="27">
        <v>0</v>
      </c>
      <c r="T6506" s="33">
        <v>0.83355014400471705</v>
      </c>
      <c r="U6506" s="27">
        <v>1800000</v>
      </c>
      <c r="V6506" s="27">
        <v>0</v>
      </c>
      <c r="W6506" s="27">
        <v>0</v>
      </c>
      <c r="X6506" s="27"/>
      <c r="Y6506" s="27">
        <v>0</v>
      </c>
      <c r="Z6506" s="27">
        <v>1</v>
      </c>
    </row>
    <row r="6507" spans="1:26">
      <c r="A6507" s="27">
        <v>1982</v>
      </c>
      <c r="B6507" t="s">
        <v>75</v>
      </c>
      <c r="C6507" s="27"/>
      <c r="D6507" s="27"/>
      <c r="E6507" s="27"/>
      <c r="F6507" s="27">
        <v>0</v>
      </c>
      <c r="G6507" s="27">
        <v>0</v>
      </c>
      <c r="H6507" s="27">
        <v>1</v>
      </c>
      <c r="I6507" s="27">
        <v>0</v>
      </c>
      <c r="J6507" s="27">
        <v>0</v>
      </c>
      <c r="K6507" s="27">
        <v>1</v>
      </c>
      <c r="L6507" s="27">
        <v>1</v>
      </c>
      <c r="M6507" s="27">
        <v>0</v>
      </c>
      <c r="N6507" s="27">
        <v>0</v>
      </c>
      <c r="O6507" s="27">
        <v>0</v>
      </c>
      <c r="P6507" s="27">
        <v>114000000</v>
      </c>
      <c r="Q6507" s="27">
        <v>113759203.33333333</v>
      </c>
      <c r="R6507" s="27">
        <v>0</v>
      </c>
      <c r="S6507" s="27">
        <v>1</v>
      </c>
      <c r="T6507" s="33">
        <v>0.78443295677873848</v>
      </c>
      <c r="U6507" s="27">
        <v>1600000</v>
      </c>
      <c r="V6507" s="27">
        <v>0</v>
      </c>
      <c r="W6507" s="27">
        <v>0</v>
      </c>
      <c r="X6507" s="27"/>
      <c r="Y6507" s="27">
        <v>0</v>
      </c>
      <c r="Z6507" s="27">
        <v>1</v>
      </c>
    </row>
    <row r="6508" spans="1:26">
      <c r="A6508" s="27">
        <v>1983</v>
      </c>
      <c r="B6508" t="s">
        <v>75</v>
      </c>
      <c r="C6508" s="27"/>
      <c r="D6508" s="27"/>
      <c r="E6508" s="27"/>
      <c r="F6508" s="27">
        <v>0</v>
      </c>
      <c r="G6508" s="27">
        <v>0</v>
      </c>
      <c r="H6508" s="27">
        <v>1</v>
      </c>
      <c r="I6508" s="27">
        <v>0</v>
      </c>
      <c r="J6508" s="27">
        <v>0</v>
      </c>
      <c r="K6508" s="27">
        <v>1</v>
      </c>
      <c r="L6508" s="27">
        <v>1</v>
      </c>
      <c r="M6508" s="27">
        <v>0</v>
      </c>
      <c r="N6508" s="27">
        <v>0</v>
      </c>
      <c r="O6508" s="27">
        <v>0</v>
      </c>
      <c r="P6508" s="27">
        <v>122000000</v>
      </c>
      <c r="Q6508" s="27">
        <v>122255349.62962963</v>
      </c>
      <c r="R6508" s="27">
        <v>0</v>
      </c>
      <c r="S6508" s="27">
        <v>1</v>
      </c>
      <c r="T6508" s="33">
        <v>0.83426891623154475</v>
      </c>
      <c r="U6508" s="27">
        <v>1570000</v>
      </c>
      <c r="V6508" s="27">
        <v>0</v>
      </c>
      <c r="W6508" s="27">
        <v>0</v>
      </c>
      <c r="X6508" s="27"/>
      <c r="Y6508" s="27">
        <v>0</v>
      </c>
      <c r="Z6508" s="27">
        <v>1</v>
      </c>
    </row>
    <row r="6509" spans="1:26">
      <c r="A6509" s="27">
        <v>1984</v>
      </c>
      <c r="B6509" t="s">
        <v>75</v>
      </c>
      <c r="C6509" s="27"/>
      <c r="D6509" s="27"/>
      <c r="E6509" s="27"/>
      <c r="F6509" s="27">
        <v>0</v>
      </c>
      <c r="G6509" s="27">
        <v>0</v>
      </c>
      <c r="H6509" s="27">
        <v>1</v>
      </c>
      <c r="I6509" s="27">
        <v>0</v>
      </c>
      <c r="J6509" s="27">
        <v>0</v>
      </c>
      <c r="K6509" s="27">
        <v>1</v>
      </c>
      <c r="L6509" s="27">
        <v>1</v>
      </c>
      <c r="M6509" s="27">
        <v>0</v>
      </c>
      <c r="N6509" s="27">
        <v>0</v>
      </c>
      <c r="O6509" s="27">
        <v>0</v>
      </c>
      <c r="P6509" s="27">
        <v>135000000</v>
      </c>
      <c r="Q6509" s="27">
        <v>135024987.77777776</v>
      </c>
      <c r="R6509" s="27">
        <v>0</v>
      </c>
      <c r="S6509" s="27">
        <v>1</v>
      </c>
      <c r="T6509" s="33">
        <v>0.82999599794502654</v>
      </c>
      <c r="U6509" s="27">
        <v>990000</v>
      </c>
      <c r="V6509" s="27">
        <v>0</v>
      </c>
      <c r="W6509" s="27">
        <v>0</v>
      </c>
      <c r="X6509" s="27"/>
      <c r="Y6509" s="27"/>
      <c r="Z6509" s="27">
        <v>1</v>
      </c>
    </row>
    <row r="6510" spans="1:26">
      <c r="A6510" s="27">
        <v>1985</v>
      </c>
      <c r="B6510" t="s">
        <v>75</v>
      </c>
      <c r="C6510" s="27"/>
      <c r="D6510" s="27"/>
      <c r="E6510" s="27"/>
      <c r="F6510" s="27">
        <v>0</v>
      </c>
      <c r="G6510" s="27">
        <v>0</v>
      </c>
      <c r="H6510" s="27">
        <v>1</v>
      </c>
      <c r="I6510" s="27">
        <v>0</v>
      </c>
      <c r="J6510" s="27">
        <v>0</v>
      </c>
      <c r="K6510" s="27">
        <v>1</v>
      </c>
      <c r="L6510" s="27">
        <v>1</v>
      </c>
      <c r="M6510" s="27">
        <v>0</v>
      </c>
      <c r="N6510" s="27">
        <v>0</v>
      </c>
      <c r="O6510" s="27">
        <v>0</v>
      </c>
      <c r="P6510" s="27">
        <v>146000000</v>
      </c>
      <c r="Q6510" s="27">
        <v>145641705.18518516</v>
      </c>
      <c r="R6510" s="27">
        <v>0</v>
      </c>
      <c r="S6510" s="27">
        <v>1</v>
      </c>
      <c r="T6510" s="33">
        <v>0.74915719568429318</v>
      </c>
      <c r="U6510" s="27">
        <v>330000</v>
      </c>
      <c r="V6510" s="27">
        <v>0</v>
      </c>
      <c r="W6510" s="27">
        <v>1098420</v>
      </c>
      <c r="X6510" s="27"/>
      <c r="Y6510" s="27"/>
      <c r="Z6510" s="27">
        <v>1</v>
      </c>
    </row>
    <row r="6511" spans="1:26">
      <c r="A6511" s="27">
        <v>1986</v>
      </c>
      <c r="B6511" t="s">
        <v>75</v>
      </c>
      <c r="C6511" s="27"/>
      <c r="D6511" s="27"/>
      <c r="E6511" s="27"/>
      <c r="F6511" s="27">
        <v>0</v>
      </c>
      <c r="G6511" s="27">
        <v>0</v>
      </c>
      <c r="H6511" s="27">
        <v>1</v>
      </c>
      <c r="I6511" s="27">
        <v>0</v>
      </c>
      <c r="J6511" s="27">
        <v>0</v>
      </c>
      <c r="K6511" s="27">
        <v>1</v>
      </c>
      <c r="L6511" s="27">
        <v>1</v>
      </c>
      <c r="M6511" s="27">
        <v>0</v>
      </c>
      <c r="N6511" s="27">
        <v>0</v>
      </c>
      <c r="O6511" s="27">
        <v>0</v>
      </c>
      <c r="P6511" s="27">
        <v>161000000</v>
      </c>
      <c r="Q6511" s="27">
        <v>160846656.66666666</v>
      </c>
      <c r="R6511" s="27">
        <v>0</v>
      </c>
      <c r="S6511" s="27">
        <v>1</v>
      </c>
      <c r="T6511" s="33">
        <v>0.7030572776909082</v>
      </c>
      <c r="U6511" s="27">
        <v>0</v>
      </c>
      <c r="V6511" s="27">
        <v>0</v>
      </c>
      <c r="W6511" s="27">
        <v>2129591.2000000002</v>
      </c>
      <c r="X6511" s="27"/>
      <c r="Y6511" s="27"/>
      <c r="Z6511" s="27">
        <v>1</v>
      </c>
    </row>
    <row r="6512" spans="1:26">
      <c r="A6512" s="27">
        <v>1987</v>
      </c>
      <c r="B6512" t="s">
        <v>75</v>
      </c>
      <c r="C6512" s="27"/>
      <c r="D6512" s="27"/>
      <c r="E6512" s="27"/>
      <c r="F6512" s="27">
        <v>0</v>
      </c>
      <c r="G6512" s="27">
        <v>0</v>
      </c>
      <c r="H6512" s="27">
        <v>1</v>
      </c>
      <c r="I6512" s="27">
        <v>0</v>
      </c>
      <c r="J6512" s="27">
        <v>0</v>
      </c>
      <c r="K6512" s="27">
        <v>1</v>
      </c>
      <c r="L6512" s="27">
        <v>1</v>
      </c>
      <c r="M6512" s="27">
        <v>0</v>
      </c>
      <c r="N6512" s="27">
        <v>0</v>
      </c>
      <c r="O6512" s="27">
        <v>0</v>
      </c>
      <c r="P6512" s="27">
        <v>176000000</v>
      </c>
      <c r="Q6512" s="27">
        <v>175580647.4074074</v>
      </c>
      <c r="R6512" s="27">
        <v>0</v>
      </c>
      <c r="S6512" s="27">
        <v>1</v>
      </c>
      <c r="T6512" s="33">
        <v>0.74330063470010233</v>
      </c>
      <c r="U6512" s="27">
        <v>0</v>
      </c>
      <c r="V6512" s="27">
        <v>0</v>
      </c>
      <c r="W6512" s="27">
        <v>3038769.7</v>
      </c>
      <c r="X6512" s="27"/>
      <c r="Y6512" s="27"/>
      <c r="Z6512" s="27">
        <v>1</v>
      </c>
    </row>
    <row r="6513" spans="1:26">
      <c r="A6513" s="27">
        <v>1988</v>
      </c>
      <c r="B6513" t="s">
        <v>75</v>
      </c>
      <c r="C6513" s="27"/>
      <c r="D6513" s="27"/>
      <c r="E6513" s="27"/>
      <c r="F6513" s="27">
        <v>0</v>
      </c>
      <c r="G6513" s="27">
        <v>0</v>
      </c>
      <c r="H6513" s="27">
        <v>1</v>
      </c>
      <c r="I6513" s="27">
        <v>0</v>
      </c>
      <c r="J6513" s="27">
        <v>0</v>
      </c>
      <c r="K6513" s="27">
        <v>1</v>
      </c>
      <c r="L6513" s="27">
        <v>1</v>
      </c>
      <c r="M6513" s="27">
        <v>0</v>
      </c>
      <c r="N6513" s="27">
        <v>0</v>
      </c>
      <c r="O6513" s="27">
        <v>0</v>
      </c>
      <c r="P6513" s="27">
        <v>201000000</v>
      </c>
      <c r="Q6513" s="27">
        <v>200726712.59259257</v>
      </c>
      <c r="R6513" s="27">
        <v>0</v>
      </c>
      <c r="S6513" s="27">
        <v>1</v>
      </c>
      <c r="T6513" s="33">
        <v>0.80560957079318884</v>
      </c>
      <c r="U6513" s="27">
        <v>0</v>
      </c>
      <c r="V6513" s="27">
        <v>0</v>
      </c>
      <c r="W6513" s="27">
        <v>3552648</v>
      </c>
      <c r="X6513" s="27"/>
      <c r="Y6513" s="27"/>
      <c r="Z6513" s="27">
        <v>1</v>
      </c>
    </row>
    <row r="6514" spans="1:26">
      <c r="A6514" s="27">
        <v>1989</v>
      </c>
      <c r="B6514" t="s">
        <v>75</v>
      </c>
      <c r="C6514" s="27"/>
      <c r="D6514" s="27"/>
      <c r="E6514" s="27"/>
      <c r="F6514" s="27">
        <v>0</v>
      </c>
      <c r="G6514" s="27">
        <v>0</v>
      </c>
      <c r="H6514" s="27">
        <v>1</v>
      </c>
      <c r="I6514" s="27">
        <v>0</v>
      </c>
      <c r="J6514" s="27">
        <v>0</v>
      </c>
      <c r="K6514" s="27">
        <v>1</v>
      </c>
      <c r="L6514" s="27">
        <v>1</v>
      </c>
      <c r="M6514" s="27">
        <v>0</v>
      </c>
      <c r="N6514" s="27">
        <v>0</v>
      </c>
      <c r="O6514" s="27">
        <v>0</v>
      </c>
      <c r="P6514" s="27">
        <v>215000000</v>
      </c>
      <c r="Q6514" s="27">
        <v>214745002.22222221</v>
      </c>
      <c r="R6514" s="27">
        <v>0</v>
      </c>
      <c r="S6514" s="27">
        <v>1</v>
      </c>
      <c r="T6514" s="33">
        <v>0.74679040704290955</v>
      </c>
      <c r="U6514" s="27">
        <v>0</v>
      </c>
      <c r="V6514" s="27">
        <v>0</v>
      </c>
      <c r="W6514" s="27">
        <v>4888675.2</v>
      </c>
      <c r="X6514" s="27"/>
      <c r="Y6514" s="27"/>
      <c r="Z6514" s="27">
        <v>1</v>
      </c>
    </row>
    <row r="6515" spans="1:26">
      <c r="A6515" s="27">
        <v>1990</v>
      </c>
      <c r="B6515" t="s">
        <v>75</v>
      </c>
      <c r="C6515" s="27"/>
      <c r="D6515" s="27"/>
      <c r="E6515" s="27"/>
      <c r="F6515" s="27">
        <v>0</v>
      </c>
      <c r="G6515" s="27">
        <v>0</v>
      </c>
      <c r="H6515" s="27">
        <v>1</v>
      </c>
      <c r="I6515" s="27">
        <v>0</v>
      </c>
      <c r="J6515" s="27">
        <v>0</v>
      </c>
      <c r="K6515" s="27">
        <v>1</v>
      </c>
      <c r="L6515" s="27">
        <v>1</v>
      </c>
      <c r="M6515" s="27">
        <v>0</v>
      </c>
      <c r="N6515" s="27">
        <v>0</v>
      </c>
      <c r="O6515" s="27">
        <v>0</v>
      </c>
      <c r="P6515" s="27">
        <v>240000000</v>
      </c>
      <c r="Q6515" s="27">
        <v>240365262.59259257</v>
      </c>
      <c r="R6515" s="27">
        <v>0</v>
      </c>
      <c r="S6515" s="27">
        <v>1</v>
      </c>
      <c r="T6515" s="33">
        <v>0.70566019682121295</v>
      </c>
      <c r="U6515" s="27">
        <v>0</v>
      </c>
      <c r="V6515" s="27">
        <v>0</v>
      </c>
      <c r="W6515" s="27">
        <v>6189993.7000000002</v>
      </c>
      <c r="X6515" s="27"/>
      <c r="Y6515" s="27"/>
      <c r="Z6515" s="27">
        <v>1</v>
      </c>
    </row>
    <row r="6516" spans="1:26">
      <c r="A6516" s="27">
        <v>1991</v>
      </c>
      <c r="B6516" t="s">
        <v>75</v>
      </c>
      <c r="C6516" s="27"/>
      <c r="D6516" s="27"/>
      <c r="E6516" s="27"/>
      <c r="F6516" s="27">
        <v>0</v>
      </c>
      <c r="G6516" s="27">
        <v>0</v>
      </c>
      <c r="H6516" s="27">
        <v>1</v>
      </c>
      <c r="I6516" s="27">
        <v>0</v>
      </c>
      <c r="J6516" s="27">
        <v>0</v>
      </c>
      <c r="K6516" s="27">
        <v>1</v>
      </c>
      <c r="L6516" s="27">
        <v>1</v>
      </c>
      <c r="M6516" s="27">
        <v>0</v>
      </c>
      <c r="N6516" s="27">
        <v>0</v>
      </c>
      <c r="O6516" s="27">
        <v>0</v>
      </c>
      <c r="P6516" s="27">
        <v>255000000</v>
      </c>
      <c r="Q6516" s="27">
        <v>254829629.62962961</v>
      </c>
      <c r="R6516" s="27">
        <v>0</v>
      </c>
      <c r="S6516" s="27">
        <v>1</v>
      </c>
      <c r="T6516" s="33">
        <v>0.64778014054484578</v>
      </c>
      <c r="U6516" s="27">
        <v>0</v>
      </c>
      <c r="V6516" s="27">
        <v>45000</v>
      </c>
      <c r="W6516" s="27">
        <v>7870226.2000000002</v>
      </c>
      <c r="X6516" s="27"/>
      <c r="Y6516" s="27"/>
      <c r="Z6516" s="27">
        <v>1</v>
      </c>
    </row>
    <row r="6517" spans="1:26">
      <c r="A6517" s="27">
        <v>1992</v>
      </c>
      <c r="B6517" t="s">
        <v>75</v>
      </c>
      <c r="C6517" s="27"/>
      <c r="D6517" s="27"/>
      <c r="E6517" s="27"/>
      <c r="F6517" s="27">
        <v>0</v>
      </c>
      <c r="G6517" s="27">
        <v>0</v>
      </c>
      <c r="H6517" s="27">
        <v>1</v>
      </c>
      <c r="I6517" s="27">
        <v>0</v>
      </c>
      <c r="J6517" s="27">
        <v>0</v>
      </c>
      <c r="K6517" s="27">
        <v>1</v>
      </c>
      <c r="L6517" s="27">
        <v>1</v>
      </c>
      <c r="M6517" s="27">
        <v>0</v>
      </c>
      <c r="N6517" s="27">
        <v>0</v>
      </c>
      <c r="O6517" s="27">
        <v>0</v>
      </c>
      <c r="P6517" s="27">
        <v>278000000</v>
      </c>
      <c r="Q6517" s="27">
        <v>277954111.1111111</v>
      </c>
      <c r="R6517" s="27">
        <v>0</v>
      </c>
      <c r="S6517" s="27">
        <v>1</v>
      </c>
      <c r="T6517" s="33">
        <v>0.62587770846912083</v>
      </c>
      <c r="U6517" s="27">
        <v>0</v>
      </c>
      <c r="V6517" s="27">
        <v>160000</v>
      </c>
      <c r="W6517" s="27">
        <v>7604000</v>
      </c>
      <c r="X6517" s="27"/>
      <c r="Y6517" s="27"/>
      <c r="Z6517" s="27">
        <v>1</v>
      </c>
    </row>
    <row r="6518" spans="1:26">
      <c r="A6518" s="27">
        <v>1993</v>
      </c>
      <c r="B6518" t="s">
        <v>75</v>
      </c>
      <c r="C6518" s="27"/>
      <c r="D6518" s="27"/>
      <c r="E6518" s="27"/>
      <c r="F6518" s="27">
        <v>0</v>
      </c>
      <c r="G6518" s="27">
        <v>0</v>
      </c>
      <c r="H6518" s="27">
        <v>1</v>
      </c>
      <c r="I6518" s="27">
        <v>0</v>
      </c>
      <c r="J6518" s="27">
        <v>0</v>
      </c>
      <c r="K6518" s="27">
        <v>1</v>
      </c>
      <c r="L6518" s="27">
        <v>1</v>
      </c>
      <c r="M6518" s="27">
        <v>0</v>
      </c>
      <c r="N6518" s="27">
        <v>0</v>
      </c>
      <c r="O6518" s="27">
        <v>0</v>
      </c>
      <c r="P6518" s="27">
        <v>286000000</v>
      </c>
      <c r="Q6518" s="27">
        <v>286307814.81481481</v>
      </c>
      <c r="R6518" s="27">
        <v>0</v>
      </c>
      <c r="S6518" s="27">
        <v>1</v>
      </c>
      <c r="T6518" s="33">
        <v>0.648154718576755</v>
      </c>
      <c r="U6518" s="27">
        <v>0</v>
      </c>
      <c r="V6518" s="27">
        <v>447000</v>
      </c>
      <c r="W6518" s="27">
        <v>7639000</v>
      </c>
      <c r="X6518" s="27"/>
      <c r="Y6518" s="27"/>
      <c r="Z6518" s="27">
        <v>1</v>
      </c>
    </row>
    <row r="6519" spans="1:26">
      <c r="A6519" s="27">
        <v>1994</v>
      </c>
      <c r="B6519" t="s">
        <v>75</v>
      </c>
      <c r="C6519" s="27"/>
      <c r="D6519" s="27"/>
      <c r="E6519" s="27"/>
      <c r="F6519" s="27">
        <v>0</v>
      </c>
      <c r="G6519" s="27">
        <v>0</v>
      </c>
      <c r="H6519" s="27">
        <v>1</v>
      </c>
      <c r="I6519" s="27">
        <v>0</v>
      </c>
      <c r="J6519" s="27">
        <v>0</v>
      </c>
      <c r="K6519" s="27">
        <v>1</v>
      </c>
      <c r="L6519" s="27">
        <v>1</v>
      </c>
      <c r="M6519" s="27">
        <v>0</v>
      </c>
      <c r="N6519" s="27">
        <v>0</v>
      </c>
      <c r="O6519" s="27">
        <v>0</v>
      </c>
      <c r="P6519" s="27">
        <v>289000000</v>
      </c>
      <c r="Q6519" s="27">
        <v>289438481.48148143</v>
      </c>
      <c r="R6519" s="27">
        <v>0</v>
      </c>
      <c r="S6519" s="27">
        <v>1</v>
      </c>
      <c r="T6519" s="33">
        <v>0.69545665111729171</v>
      </c>
      <c r="U6519" s="27">
        <v>0</v>
      </c>
      <c r="V6519" s="27">
        <v>458000</v>
      </c>
      <c r="W6519" s="27">
        <v>7983000</v>
      </c>
      <c r="X6519" s="27"/>
      <c r="Y6519" s="27"/>
      <c r="Z6519" s="27">
        <v>1</v>
      </c>
    </row>
    <row r="6520" spans="1:26">
      <c r="A6520" s="27">
        <v>1995</v>
      </c>
      <c r="B6520" t="s">
        <v>75</v>
      </c>
      <c r="C6520" s="27"/>
      <c r="D6520" s="27"/>
      <c r="E6520" s="27"/>
      <c r="F6520" s="27">
        <v>0</v>
      </c>
      <c r="G6520" s="27">
        <v>0</v>
      </c>
      <c r="H6520" s="27">
        <v>1</v>
      </c>
      <c r="I6520" s="27">
        <v>0</v>
      </c>
      <c r="J6520" s="27">
        <v>0</v>
      </c>
      <c r="K6520" s="27">
        <v>1</v>
      </c>
      <c r="L6520" s="27">
        <v>1</v>
      </c>
      <c r="M6520" s="27">
        <v>0</v>
      </c>
      <c r="N6520" s="27">
        <v>0</v>
      </c>
      <c r="O6520" s="27">
        <v>0</v>
      </c>
      <c r="P6520" s="27">
        <v>316000000</v>
      </c>
      <c r="Q6520" s="27">
        <v>316008481.48148143</v>
      </c>
      <c r="R6520" s="27">
        <v>0</v>
      </c>
      <c r="S6520" s="27">
        <v>1</v>
      </c>
      <c r="T6520" s="33">
        <v>0.69736071622307827</v>
      </c>
      <c r="U6520" s="27">
        <v>0</v>
      </c>
      <c r="V6520" s="27">
        <v>384000</v>
      </c>
      <c r="W6520" s="27">
        <v>8124000</v>
      </c>
      <c r="X6520" s="27"/>
      <c r="Y6520" s="27"/>
      <c r="Z6520" s="27">
        <v>1</v>
      </c>
    </row>
    <row r="6521" spans="1:26">
      <c r="A6521" s="27">
        <v>1996</v>
      </c>
      <c r="B6521" t="s">
        <v>75</v>
      </c>
      <c r="C6521" s="27"/>
      <c r="D6521" s="27"/>
      <c r="E6521" s="27"/>
      <c r="F6521" s="27">
        <v>0</v>
      </c>
      <c r="G6521" s="27">
        <v>0</v>
      </c>
      <c r="H6521" s="27">
        <v>1</v>
      </c>
      <c r="I6521" s="27">
        <v>0</v>
      </c>
      <c r="J6521" s="27">
        <v>0</v>
      </c>
      <c r="K6521" s="27">
        <v>1</v>
      </c>
      <c r="L6521" s="27">
        <v>1</v>
      </c>
      <c r="M6521" s="27">
        <v>0</v>
      </c>
      <c r="N6521" s="27">
        <v>0</v>
      </c>
      <c r="O6521" s="27">
        <v>0</v>
      </c>
      <c r="P6521" s="27">
        <v>331000000</v>
      </c>
      <c r="Q6521" s="27">
        <v>331489703.7037037</v>
      </c>
      <c r="R6521" s="27">
        <v>0</v>
      </c>
      <c r="S6521" s="27">
        <v>1</v>
      </c>
      <c r="T6521" s="33">
        <v>0.69966405838602452</v>
      </c>
      <c r="U6521" s="27">
        <v>0</v>
      </c>
      <c r="V6521" s="27">
        <v>334000</v>
      </c>
      <c r="W6521" s="27">
        <v>7782000</v>
      </c>
      <c r="X6521" s="27"/>
      <c r="Y6521" s="27"/>
      <c r="Z6521" s="27">
        <v>1</v>
      </c>
    </row>
    <row r="6522" spans="1:26">
      <c r="A6522" s="27">
        <v>1997</v>
      </c>
      <c r="B6522" t="s">
        <v>75</v>
      </c>
      <c r="C6522" s="27"/>
      <c r="D6522" s="27"/>
      <c r="E6522" s="27"/>
      <c r="F6522" s="27">
        <v>0</v>
      </c>
      <c r="G6522" s="27">
        <v>0</v>
      </c>
      <c r="H6522" s="27">
        <v>1</v>
      </c>
      <c r="I6522" s="27">
        <v>0</v>
      </c>
      <c r="J6522" s="27">
        <v>0</v>
      </c>
      <c r="K6522" s="27">
        <v>1</v>
      </c>
      <c r="L6522" s="27">
        <v>1</v>
      </c>
      <c r="M6522" s="27">
        <v>0</v>
      </c>
      <c r="N6522" s="27">
        <v>0</v>
      </c>
      <c r="O6522" s="27">
        <v>0</v>
      </c>
      <c r="P6522" s="27">
        <v>348000000</v>
      </c>
      <c r="Q6522" s="27">
        <v>347770000</v>
      </c>
      <c r="R6522" s="27">
        <v>0</v>
      </c>
      <c r="S6522" s="27">
        <v>1</v>
      </c>
      <c r="T6522" s="33">
        <v>0.71538944173936525</v>
      </c>
      <c r="U6522" s="27">
        <v>0</v>
      </c>
      <c r="V6522" s="27">
        <v>279000</v>
      </c>
      <c r="W6522" s="27">
        <v>7286000</v>
      </c>
      <c r="X6522" s="27"/>
      <c r="Y6522" s="27"/>
      <c r="Z6522" s="27">
        <v>1</v>
      </c>
    </row>
    <row r="6523" spans="1:26">
      <c r="A6523" s="27">
        <v>1998</v>
      </c>
      <c r="B6523" t="s">
        <v>75</v>
      </c>
      <c r="C6523" s="27"/>
      <c r="D6523" s="27"/>
      <c r="E6523" s="27"/>
      <c r="F6523" s="27">
        <v>0</v>
      </c>
      <c r="G6523" s="27">
        <v>0</v>
      </c>
      <c r="H6523" s="27">
        <v>1</v>
      </c>
      <c r="I6523" s="27">
        <v>0</v>
      </c>
      <c r="J6523" s="27">
        <v>0</v>
      </c>
      <c r="K6523" s="27">
        <v>1</v>
      </c>
      <c r="L6523" s="27">
        <v>1</v>
      </c>
      <c r="M6523" s="27">
        <v>0</v>
      </c>
      <c r="N6523" s="27">
        <v>0</v>
      </c>
      <c r="O6523" s="27">
        <v>0</v>
      </c>
      <c r="P6523" s="27">
        <v>374000000</v>
      </c>
      <c r="Q6523" s="27">
        <v>373619851.85185182</v>
      </c>
      <c r="R6523" s="27">
        <v>0</v>
      </c>
      <c r="S6523" s="27">
        <v>1</v>
      </c>
      <c r="T6523" s="33">
        <v>0.63293736472878814</v>
      </c>
      <c r="U6523" s="27">
        <v>0</v>
      </c>
      <c r="V6523" s="27">
        <v>222000</v>
      </c>
      <c r="W6523" s="27">
        <v>7611000</v>
      </c>
      <c r="X6523" s="27"/>
      <c r="Y6523" s="27"/>
      <c r="Z6523" s="27">
        <v>1</v>
      </c>
    </row>
    <row r="6524" spans="1:26">
      <c r="A6524" s="27">
        <v>1999</v>
      </c>
      <c r="B6524" t="s">
        <v>75</v>
      </c>
      <c r="C6524" s="27"/>
      <c r="D6524" s="27"/>
      <c r="E6524" s="27"/>
      <c r="F6524" s="27">
        <v>0</v>
      </c>
      <c r="G6524" s="27">
        <v>0</v>
      </c>
      <c r="H6524" s="27">
        <v>1</v>
      </c>
      <c r="I6524" s="27">
        <v>0</v>
      </c>
      <c r="J6524" s="27">
        <v>0</v>
      </c>
      <c r="K6524" s="27">
        <v>1</v>
      </c>
      <c r="L6524" s="27">
        <v>1</v>
      </c>
      <c r="M6524" s="27">
        <v>0</v>
      </c>
      <c r="N6524" s="27">
        <v>0</v>
      </c>
      <c r="O6524" s="27">
        <v>0</v>
      </c>
      <c r="P6524" s="27">
        <v>391000000</v>
      </c>
      <c r="Q6524" s="27">
        <v>390719148.14814818</v>
      </c>
      <c r="R6524" s="27">
        <v>0</v>
      </c>
      <c r="S6524" s="27">
        <v>1</v>
      </c>
      <c r="T6524" s="33">
        <v>0.59173831677950461</v>
      </c>
      <c r="U6524" s="27">
        <v>485319.5</v>
      </c>
      <c r="V6524" s="27">
        <v>190000</v>
      </c>
      <c r="W6524" s="27">
        <v>7372000</v>
      </c>
      <c r="X6524" s="27"/>
      <c r="Y6524" s="27"/>
      <c r="Z6524" s="27">
        <v>1</v>
      </c>
    </row>
    <row r="6525" spans="1:26">
      <c r="A6525" s="27">
        <v>2000</v>
      </c>
      <c r="B6525" t="s">
        <v>75</v>
      </c>
      <c r="C6525" s="27"/>
      <c r="D6525" s="27"/>
      <c r="E6525" s="27"/>
      <c r="F6525" s="27">
        <v>0</v>
      </c>
      <c r="G6525" s="27">
        <v>0</v>
      </c>
      <c r="H6525" s="27">
        <v>1</v>
      </c>
      <c r="I6525" s="27">
        <v>0</v>
      </c>
      <c r="J6525" s="27">
        <v>0</v>
      </c>
      <c r="K6525" s="27">
        <v>1</v>
      </c>
      <c r="L6525" s="27">
        <v>1</v>
      </c>
      <c r="M6525" s="27">
        <v>0</v>
      </c>
      <c r="N6525" s="27">
        <v>0</v>
      </c>
      <c r="O6525" s="27">
        <v>0</v>
      </c>
      <c r="P6525" s="27">
        <v>396000000</v>
      </c>
      <c r="Q6525" s="27">
        <v>396261370.37037033</v>
      </c>
      <c r="R6525" s="27">
        <v>0</v>
      </c>
      <c r="S6525" s="27">
        <v>1</v>
      </c>
      <c r="T6525" s="33">
        <v>0.62919927379193319</v>
      </c>
      <c r="U6525" s="27">
        <v>460709</v>
      </c>
      <c r="V6525" s="27">
        <v>149000</v>
      </c>
      <c r="W6525" s="27">
        <v>6998000</v>
      </c>
      <c r="X6525" s="27"/>
      <c r="Y6525" s="27"/>
      <c r="Z6525" s="27">
        <v>1</v>
      </c>
    </row>
    <row r="6526" spans="1:26">
      <c r="A6526" s="27">
        <v>2001</v>
      </c>
      <c r="B6526" t="s">
        <v>75</v>
      </c>
      <c r="C6526" s="27"/>
      <c r="D6526" s="27"/>
      <c r="E6526" s="27"/>
      <c r="F6526" s="27">
        <v>0</v>
      </c>
      <c r="G6526" s="27">
        <v>0</v>
      </c>
      <c r="H6526" s="27">
        <v>1</v>
      </c>
      <c r="I6526" s="27">
        <v>0</v>
      </c>
      <c r="J6526" s="27">
        <v>0</v>
      </c>
      <c r="K6526" s="27">
        <v>1</v>
      </c>
      <c r="L6526" s="27">
        <v>1</v>
      </c>
      <c r="M6526" s="27">
        <v>0</v>
      </c>
      <c r="N6526" s="27">
        <v>0</v>
      </c>
      <c r="O6526" s="27">
        <v>0</v>
      </c>
      <c r="P6526" s="27">
        <v>430000000</v>
      </c>
      <c r="Q6526" s="27">
        <v>430039296.29629624</v>
      </c>
      <c r="R6526" s="27">
        <v>0</v>
      </c>
      <c r="S6526" s="27">
        <v>1</v>
      </c>
      <c r="T6526" s="33">
        <v>0.61588871891054842</v>
      </c>
      <c r="U6526" s="27">
        <v>444379.7</v>
      </c>
      <c r="V6526" s="27">
        <v>113000</v>
      </c>
      <c r="W6526" s="27">
        <v>7716000</v>
      </c>
      <c r="X6526" s="27"/>
      <c r="Y6526" s="27"/>
      <c r="Z6526" s="27">
        <v>1</v>
      </c>
    </row>
    <row r="6527" spans="1:26">
      <c r="A6527" s="27">
        <v>2002</v>
      </c>
      <c r="B6527" t="s">
        <v>75</v>
      </c>
      <c r="C6527" s="27"/>
      <c r="D6527" s="27"/>
      <c r="E6527" s="27"/>
      <c r="F6527" s="27">
        <v>0</v>
      </c>
      <c r="G6527" s="27">
        <v>0</v>
      </c>
      <c r="H6527" s="27">
        <v>1</v>
      </c>
      <c r="I6527" s="27">
        <v>0</v>
      </c>
      <c r="J6527" s="27">
        <v>0</v>
      </c>
      <c r="K6527" s="27">
        <v>1</v>
      </c>
      <c r="L6527" s="27">
        <v>1</v>
      </c>
      <c r="M6527" s="27">
        <v>0</v>
      </c>
      <c r="N6527" s="27">
        <v>0</v>
      </c>
      <c r="O6527" s="27">
        <v>0</v>
      </c>
      <c r="P6527" s="27">
        <v>462000000</v>
      </c>
      <c r="Q6527" s="27">
        <v>461883444.44444442</v>
      </c>
      <c r="R6527" s="27">
        <v>0</v>
      </c>
      <c r="S6527" s="27">
        <v>1</v>
      </c>
      <c r="T6527" s="33">
        <v>0.62466195784303247</v>
      </c>
      <c r="U6527" s="27">
        <v>480726.3</v>
      </c>
      <c r="V6527" s="27">
        <v>474000</v>
      </c>
      <c r="W6527" s="27">
        <v>10128000</v>
      </c>
      <c r="X6527" s="27"/>
      <c r="Y6527" s="27"/>
      <c r="Z6527" s="27">
        <v>1</v>
      </c>
    </row>
    <row r="6528" spans="1:26">
      <c r="A6528" s="27">
        <v>2003</v>
      </c>
      <c r="B6528" t="s">
        <v>75</v>
      </c>
      <c r="C6528" s="27"/>
      <c r="D6528" s="27"/>
      <c r="E6528" s="27"/>
      <c r="F6528" s="27">
        <v>0</v>
      </c>
      <c r="G6528" s="27">
        <v>0</v>
      </c>
      <c r="H6528" s="27">
        <v>1</v>
      </c>
      <c r="I6528" s="27">
        <v>0</v>
      </c>
      <c r="J6528" s="27">
        <v>0</v>
      </c>
      <c r="K6528" s="27">
        <v>1</v>
      </c>
      <c r="L6528" s="27">
        <v>1</v>
      </c>
      <c r="M6528" s="27">
        <v>0</v>
      </c>
      <c r="N6528" s="27">
        <v>0</v>
      </c>
      <c r="O6528" s="27">
        <v>0</v>
      </c>
      <c r="P6528" s="27">
        <v>482000000</v>
      </c>
      <c r="Q6528" s="27">
        <v>481806296.29629624</v>
      </c>
      <c r="R6528" s="27">
        <v>0</v>
      </c>
      <c r="S6528" s="27">
        <v>1</v>
      </c>
      <c r="T6528" s="33">
        <v>0.61793375018798091</v>
      </c>
      <c r="U6528" s="27">
        <v>525439</v>
      </c>
      <c r="V6528" s="27">
        <v>585000</v>
      </c>
      <c r="W6528" s="27">
        <v>11476000</v>
      </c>
      <c r="X6528" s="27"/>
      <c r="Y6528" s="27"/>
      <c r="Z6528" s="27">
        <v>1</v>
      </c>
    </row>
    <row r="6529" spans="1:26">
      <c r="A6529" s="27">
        <v>2004</v>
      </c>
      <c r="B6529" t="s">
        <v>75</v>
      </c>
      <c r="C6529" s="27"/>
      <c r="D6529" s="27"/>
      <c r="E6529" s="27"/>
      <c r="F6529" s="27">
        <v>0</v>
      </c>
      <c r="G6529" s="27">
        <v>0</v>
      </c>
      <c r="H6529" s="27">
        <v>1</v>
      </c>
      <c r="I6529" s="27">
        <v>0</v>
      </c>
      <c r="J6529" s="27">
        <v>0</v>
      </c>
      <c r="K6529" s="27">
        <v>1</v>
      </c>
      <c r="L6529" s="27">
        <v>1</v>
      </c>
      <c r="M6529" s="27">
        <v>0</v>
      </c>
      <c r="N6529" s="27">
        <v>0</v>
      </c>
      <c r="O6529" s="27">
        <v>0</v>
      </c>
      <c r="P6529" s="27">
        <v>522000000</v>
      </c>
      <c r="Q6529" s="27">
        <v>521975111.1111111</v>
      </c>
      <c r="R6529" s="27">
        <v>0</v>
      </c>
      <c r="S6529" s="27">
        <v>1</v>
      </c>
      <c r="T6529" s="33">
        <v>0.67108711240801089</v>
      </c>
      <c r="U6529" s="27">
        <v>549144.30000000005</v>
      </c>
      <c r="V6529" s="27">
        <v>948000</v>
      </c>
      <c r="W6529" s="27">
        <v>13292000</v>
      </c>
      <c r="X6529" s="27"/>
      <c r="Y6529" s="27"/>
      <c r="Z6529" s="27">
        <v>1</v>
      </c>
    </row>
    <row r="6530" spans="1:26">
      <c r="A6530" s="27">
        <v>2005</v>
      </c>
      <c r="B6530" t="s">
        <v>75</v>
      </c>
      <c r="C6530" s="27"/>
      <c r="D6530" s="27"/>
      <c r="E6530" s="27"/>
      <c r="F6530" s="27">
        <v>0</v>
      </c>
      <c r="G6530" s="27">
        <v>0</v>
      </c>
      <c r="H6530" s="27">
        <v>1</v>
      </c>
      <c r="I6530" s="27">
        <v>0</v>
      </c>
      <c r="J6530" s="27">
        <v>0</v>
      </c>
      <c r="K6530" s="27">
        <v>1</v>
      </c>
      <c r="L6530" s="27">
        <v>1</v>
      </c>
      <c r="M6530" s="27">
        <v>0</v>
      </c>
      <c r="N6530" s="27">
        <v>0</v>
      </c>
      <c r="O6530" s="27">
        <v>0</v>
      </c>
      <c r="P6530" s="27">
        <v>551000000</v>
      </c>
      <c r="Q6530" s="27">
        <v>550728666.66666663</v>
      </c>
      <c r="R6530" s="27">
        <v>0</v>
      </c>
      <c r="S6530" s="27">
        <v>1</v>
      </c>
      <c r="T6530" s="33">
        <v>0.69599608558540027</v>
      </c>
      <c r="U6530" s="27">
        <v>505389.9</v>
      </c>
      <c r="V6530" s="27">
        <v>945000</v>
      </c>
      <c r="W6530" s="27">
        <v>15273000</v>
      </c>
      <c r="X6530" s="27"/>
      <c r="Y6530" s="27"/>
      <c r="Z6530" s="27">
        <v>1</v>
      </c>
    </row>
    <row r="6531" spans="1:26">
      <c r="A6531" s="27">
        <v>2006</v>
      </c>
      <c r="B6531" t="s">
        <v>75</v>
      </c>
      <c r="C6531" s="27"/>
      <c r="D6531" s="27"/>
      <c r="E6531" s="27"/>
      <c r="F6531" s="27">
        <v>0</v>
      </c>
      <c r="G6531" s="27">
        <v>0</v>
      </c>
      <c r="H6531" s="27">
        <v>1</v>
      </c>
      <c r="I6531" s="27">
        <v>0</v>
      </c>
      <c r="J6531" s="27">
        <v>0</v>
      </c>
      <c r="K6531" s="27">
        <v>1</v>
      </c>
      <c r="L6531" s="27">
        <v>1</v>
      </c>
      <c r="M6531" s="27">
        <v>0</v>
      </c>
      <c r="N6531" s="27">
        <v>0</v>
      </c>
      <c r="O6531" s="27">
        <v>0</v>
      </c>
      <c r="P6531" s="27">
        <v>611000000</v>
      </c>
      <c r="Q6531" s="27">
        <v>610930037.03703701</v>
      </c>
      <c r="R6531" s="27">
        <v>0</v>
      </c>
      <c r="S6531" s="27">
        <v>1</v>
      </c>
      <c r="T6531" s="33">
        <v>0.83568345932575372</v>
      </c>
      <c r="U6531" s="27">
        <v>531955.80000000005</v>
      </c>
      <c r="V6531" s="27">
        <v>3389000</v>
      </c>
      <c r="W6531" s="27">
        <v>16486000</v>
      </c>
      <c r="X6531" s="27"/>
      <c r="Y6531" s="27"/>
      <c r="Z6531" s="27">
        <v>1</v>
      </c>
    </row>
    <row r="6532" spans="1:26">
      <c r="A6532" s="27">
        <v>2007</v>
      </c>
      <c r="B6532" t="s">
        <v>75</v>
      </c>
      <c r="C6532" s="27"/>
      <c r="D6532" s="27"/>
      <c r="E6532" s="27"/>
      <c r="F6532" s="27">
        <v>0</v>
      </c>
      <c r="G6532" s="27">
        <v>0</v>
      </c>
      <c r="H6532" s="27">
        <v>1</v>
      </c>
      <c r="I6532" s="27">
        <v>0</v>
      </c>
      <c r="J6532" s="27">
        <v>0</v>
      </c>
      <c r="K6532" s="27">
        <v>1</v>
      </c>
      <c r="L6532" s="27">
        <v>1</v>
      </c>
      <c r="M6532" s="27">
        <v>0</v>
      </c>
      <c r="N6532" s="27">
        <v>0</v>
      </c>
      <c r="O6532" s="27">
        <v>0</v>
      </c>
      <c r="P6532" s="27">
        <v>652000000</v>
      </c>
      <c r="Q6532" s="27">
        <v>684446259.25925922</v>
      </c>
      <c r="R6532" s="27">
        <v>0</v>
      </c>
      <c r="S6532" s="27">
        <v>1</v>
      </c>
      <c r="T6532" s="33">
        <v>0.90473952627382648</v>
      </c>
      <c r="U6532" s="27">
        <v>558776.4</v>
      </c>
      <c r="V6532" s="27">
        <v>3217000</v>
      </c>
      <c r="W6532" s="27">
        <v>18170000</v>
      </c>
      <c r="X6532" s="27"/>
      <c r="Y6532" s="27"/>
      <c r="Z6532" s="27">
        <v>1</v>
      </c>
    </row>
    <row r="6533" spans="1:26">
      <c r="A6533" s="27">
        <v>2008</v>
      </c>
      <c r="B6533" t="s">
        <v>75</v>
      </c>
      <c r="C6533" s="27"/>
      <c r="D6533" s="27"/>
      <c r="E6533" s="27"/>
      <c r="F6533" s="27">
        <v>0</v>
      </c>
      <c r="G6533" s="27">
        <v>0</v>
      </c>
      <c r="H6533" s="27">
        <v>1</v>
      </c>
      <c r="I6533" s="27">
        <v>0</v>
      </c>
      <c r="J6533" s="27">
        <v>0</v>
      </c>
      <c r="K6533" s="27">
        <v>1</v>
      </c>
      <c r="L6533" s="27">
        <v>1</v>
      </c>
      <c r="M6533" s="27">
        <v>0</v>
      </c>
      <c r="N6533" s="27">
        <v>0</v>
      </c>
      <c r="O6533" s="27">
        <v>0</v>
      </c>
      <c r="P6533" s="27">
        <v>695000000</v>
      </c>
      <c r="Q6533" s="27">
        <v>695428851.85185182</v>
      </c>
      <c r="R6533" s="27">
        <v>0</v>
      </c>
      <c r="S6533" s="27">
        <v>1</v>
      </c>
      <c r="T6533" s="33">
        <v>0.91944034308119871</v>
      </c>
      <c r="U6533" s="27">
        <v>544639.5</v>
      </c>
      <c r="V6533" s="27">
        <v>2950000</v>
      </c>
      <c r="W6533" s="27">
        <v>19348000</v>
      </c>
      <c r="X6533" s="27"/>
      <c r="Y6533" s="27"/>
      <c r="Z6533" s="27">
        <v>1</v>
      </c>
    </row>
    <row r="6534" spans="1:26">
      <c r="A6534" s="27">
        <v>2009</v>
      </c>
      <c r="B6534" t="s">
        <v>75</v>
      </c>
      <c r="C6534" s="27"/>
      <c r="D6534" s="27"/>
      <c r="E6534" s="27"/>
      <c r="F6534" s="27">
        <v>0</v>
      </c>
      <c r="G6534" s="27">
        <v>0</v>
      </c>
      <c r="H6534" s="27">
        <v>1</v>
      </c>
      <c r="I6534" s="27">
        <v>0</v>
      </c>
      <c r="J6534" s="27">
        <v>0</v>
      </c>
      <c r="K6534" s="27">
        <v>1</v>
      </c>
      <c r="L6534" s="27">
        <v>1</v>
      </c>
      <c r="M6534" s="27">
        <v>0</v>
      </c>
      <c r="N6534" s="27">
        <v>0</v>
      </c>
      <c r="O6534" s="27">
        <v>0</v>
      </c>
      <c r="P6534" s="27">
        <v>675000000</v>
      </c>
      <c r="Q6534" s="27">
        <v>674922481.48148143</v>
      </c>
      <c r="R6534" s="27">
        <v>0</v>
      </c>
      <c r="S6534" s="27">
        <v>1</v>
      </c>
      <c r="T6534" s="33">
        <v>0.81595367947064712</v>
      </c>
      <c r="U6534" s="27">
        <v>18258600.199999999</v>
      </c>
      <c r="V6534" s="27">
        <v>3324000</v>
      </c>
      <c r="W6534" s="27">
        <v>20393000</v>
      </c>
      <c r="X6534" s="27"/>
      <c r="Y6534" s="27"/>
      <c r="Z6534" s="27">
        <v>1</v>
      </c>
    </row>
    <row r="6535" spans="1:26">
      <c r="A6535" s="27">
        <v>2010</v>
      </c>
      <c r="B6535" t="s">
        <v>75</v>
      </c>
      <c r="C6535" s="27"/>
      <c r="D6535" s="27"/>
      <c r="E6535" s="27"/>
      <c r="F6535" s="27">
        <v>0</v>
      </c>
      <c r="G6535" s="27">
        <v>0</v>
      </c>
      <c r="H6535" s="27">
        <v>1</v>
      </c>
      <c r="I6535" s="27">
        <v>0</v>
      </c>
      <c r="J6535" s="27">
        <v>0</v>
      </c>
      <c r="K6535" s="27">
        <v>1</v>
      </c>
      <c r="L6535" s="27">
        <v>1</v>
      </c>
      <c r="M6535" s="27">
        <v>0</v>
      </c>
      <c r="N6535" s="27">
        <v>0</v>
      </c>
      <c r="O6535" s="27">
        <v>0</v>
      </c>
      <c r="P6535" s="27">
        <v>681000000</v>
      </c>
      <c r="Q6535" s="27">
        <v>681225962.96296287</v>
      </c>
      <c r="R6535" s="27">
        <v>0</v>
      </c>
      <c r="S6535" s="27">
        <v>1</v>
      </c>
      <c r="T6535" s="33">
        <v>1.0070075781651076</v>
      </c>
      <c r="U6535" s="27">
        <v>17936449.199999999</v>
      </c>
      <c r="V6535" s="27">
        <v>5221000</v>
      </c>
      <c r="W6535" s="27">
        <v>21319000</v>
      </c>
      <c r="X6535" s="27"/>
      <c r="Y6535" s="27"/>
      <c r="Z6535" s="27">
        <v>1</v>
      </c>
    </row>
    <row r="6536" spans="1:26">
      <c r="A6536" s="27">
        <v>2011</v>
      </c>
      <c r="B6536" t="s">
        <v>75</v>
      </c>
      <c r="C6536" s="27"/>
      <c r="D6536" s="27"/>
      <c r="E6536" s="27"/>
      <c r="F6536" s="27">
        <v>0</v>
      </c>
      <c r="G6536" s="27">
        <v>0</v>
      </c>
      <c r="H6536" s="27">
        <v>1</v>
      </c>
      <c r="I6536" s="27">
        <v>0</v>
      </c>
      <c r="J6536" s="27">
        <v>0</v>
      </c>
      <c r="K6536" s="27">
        <v>1</v>
      </c>
      <c r="L6536" s="27">
        <v>1</v>
      </c>
      <c r="M6536" s="27">
        <v>0</v>
      </c>
      <c r="N6536" s="27">
        <v>0</v>
      </c>
      <c r="O6536" s="27">
        <v>0</v>
      </c>
      <c r="P6536" s="27">
        <v>676000000</v>
      </c>
      <c r="Q6536" s="27">
        <v>676129407.4074074</v>
      </c>
      <c r="R6536" s="27">
        <v>0</v>
      </c>
      <c r="S6536" s="27">
        <v>1</v>
      </c>
      <c r="T6536" s="33">
        <v>1.116808011796752</v>
      </c>
      <c r="U6536" s="27">
        <v>22978106.699999999</v>
      </c>
      <c r="V6536" s="27">
        <v>6805000</v>
      </c>
      <c r="W6536" s="27">
        <v>21695000</v>
      </c>
      <c r="X6536" s="27"/>
      <c r="Y6536" s="27"/>
      <c r="Z6536" s="27">
        <v>1</v>
      </c>
    </row>
    <row r="6537" spans="1:26">
      <c r="A6537" s="27">
        <v>2012</v>
      </c>
      <c r="B6537" t="s">
        <v>75</v>
      </c>
      <c r="C6537" s="27"/>
      <c r="D6537" s="27"/>
      <c r="E6537" s="27"/>
      <c r="F6537" s="27">
        <v>0</v>
      </c>
      <c r="G6537" s="27">
        <v>0</v>
      </c>
      <c r="H6537" s="27">
        <v>1</v>
      </c>
      <c r="I6537" s="27">
        <v>0</v>
      </c>
      <c r="J6537" s="27">
        <v>0</v>
      </c>
      <c r="K6537" s="27">
        <v>1</v>
      </c>
      <c r="L6537" s="27">
        <v>1</v>
      </c>
      <c r="M6537" s="27">
        <v>0</v>
      </c>
      <c r="N6537" s="27">
        <v>0</v>
      </c>
      <c r="O6537" s="27">
        <v>0</v>
      </c>
      <c r="P6537" s="27">
        <v>693000000</v>
      </c>
      <c r="Q6537" s="27">
        <v>692933740.74074066</v>
      </c>
      <c r="R6537" s="27">
        <v>0</v>
      </c>
      <c r="S6537" s="27">
        <v>1</v>
      </c>
      <c r="T6537" s="33">
        <v>0.99562684078172081</v>
      </c>
      <c r="U6537" s="27">
        <v>23002801.899999999</v>
      </c>
      <c r="V6537" s="27">
        <v>5991000</v>
      </c>
      <c r="W6537" s="27">
        <v>22848000</v>
      </c>
      <c r="X6537" s="27"/>
      <c r="Y6537" s="27"/>
      <c r="Z6537" s="27">
        <v>1</v>
      </c>
    </row>
    <row r="6538" spans="1:26">
      <c r="A6538" s="27">
        <v>2013</v>
      </c>
      <c r="B6538" t="s">
        <v>75</v>
      </c>
      <c r="C6538" s="27"/>
      <c r="D6538" s="27"/>
      <c r="E6538" s="27"/>
      <c r="F6538" s="27">
        <v>0</v>
      </c>
      <c r="G6538" s="27">
        <v>0</v>
      </c>
      <c r="H6538" s="27">
        <v>1</v>
      </c>
      <c r="I6538" s="27">
        <v>0</v>
      </c>
      <c r="J6538" s="27">
        <v>0</v>
      </c>
      <c r="K6538" s="27">
        <v>1</v>
      </c>
      <c r="L6538" s="27">
        <v>1</v>
      </c>
      <c r="M6538" s="27">
        <v>0</v>
      </c>
      <c r="N6538" s="27">
        <v>0</v>
      </c>
      <c r="O6538" s="27">
        <v>0</v>
      </c>
      <c r="P6538" s="27">
        <v>721000000</v>
      </c>
      <c r="Q6538" s="27">
        <v>721208998.22537768</v>
      </c>
      <c r="R6538" s="27">
        <v>0</v>
      </c>
      <c r="S6538" s="27">
        <v>1</v>
      </c>
      <c r="T6538" s="33">
        <v>0.99710818219516861</v>
      </c>
      <c r="U6538" s="27">
        <v>23048899.699999999</v>
      </c>
      <c r="V6538" s="27">
        <v>5197000</v>
      </c>
      <c r="W6538" s="27">
        <v>27409000</v>
      </c>
      <c r="X6538" s="27"/>
      <c r="Y6538" s="27"/>
      <c r="Z6538" s="27">
        <v>1</v>
      </c>
    </row>
    <row r="6539" spans="1:26">
      <c r="A6539" s="27">
        <v>2014</v>
      </c>
      <c r="B6539" t="s">
        <v>75</v>
      </c>
      <c r="C6539" s="27"/>
      <c r="D6539" s="27"/>
      <c r="E6539" s="27"/>
      <c r="F6539" s="27">
        <v>0</v>
      </c>
      <c r="G6539" s="27">
        <v>0</v>
      </c>
      <c r="H6539" s="27">
        <v>1</v>
      </c>
      <c r="I6539" s="27">
        <v>0</v>
      </c>
      <c r="J6539" s="27">
        <v>0</v>
      </c>
      <c r="K6539" s="27">
        <v>1</v>
      </c>
      <c r="L6539" s="27">
        <v>1</v>
      </c>
      <c r="M6539" s="27">
        <v>0</v>
      </c>
      <c r="N6539" s="27">
        <v>0</v>
      </c>
      <c r="O6539" s="27">
        <v>0</v>
      </c>
      <c r="P6539" s="27">
        <v>728000000</v>
      </c>
      <c r="Q6539" s="27">
        <v>727714407.11162221</v>
      </c>
      <c r="R6539" s="27">
        <v>0</v>
      </c>
      <c r="S6539" s="27">
        <v>1</v>
      </c>
      <c r="T6539" s="33">
        <v>0.96696016921402161</v>
      </c>
      <c r="U6539" s="27">
        <v>27156494.699999999</v>
      </c>
      <c r="V6539" s="27">
        <v>4442000</v>
      </c>
      <c r="W6539" s="27">
        <v>28528000</v>
      </c>
      <c r="X6539" s="27"/>
      <c r="Y6539" s="27"/>
      <c r="Z6539" s="27">
        <v>1</v>
      </c>
    </row>
    <row r="6540" spans="1:26">
      <c r="A6540" s="27">
        <v>2015</v>
      </c>
      <c r="B6540" t="s">
        <v>75</v>
      </c>
      <c r="C6540" s="27"/>
      <c r="D6540" s="27"/>
      <c r="E6540" s="27"/>
      <c r="F6540" s="27">
        <v>0</v>
      </c>
      <c r="G6540" s="27">
        <v>0</v>
      </c>
      <c r="H6540" s="27">
        <v>1</v>
      </c>
      <c r="I6540" s="27">
        <v>0</v>
      </c>
      <c r="J6540" s="27">
        <v>0</v>
      </c>
      <c r="K6540" s="27">
        <v>1</v>
      </c>
      <c r="L6540" s="27">
        <v>1</v>
      </c>
      <c r="M6540" s="27">
        <v>0</v>
      </c>
      <c r="N6540" s="27">
        <v>0</v>
      </c>
      <c r="O6540" s="27">
        <v>0</v>
      </c>
      <c r="P6540" s="27">
        <v>755000000</v>
      </c>
      <c r="Q6540" s="27">
        <v>755458031.4150666</v>
      </c>
      <c r="R6540" s="27">
        <v>0</v>
      </c>
      <c r="S6540" s="27">
        <v>1</v>
      </c>
      <c r="T6540" s="33">
        <v>0.821813335342235</v>
      </c>
      <c r="U6540" s="27">
        <v>24938982.899999999</v>
      </c>
      <c r="V6540" s="27">
        <v>3687000</v>
      </c>
      <c r="W6540" s="27">
        <v>28270000</v>
      </c>
      <c r="X6540" s="27"/>
      <c r="Y6540" s="27"/>
      <c r="Z6540" s="27">
        <v>1</v>
      </c>
    </row>
    <row r="6541" spans="1:26">
      <c r="A6541" s="27">
        <v>2016</v>
      </c>
      <c r="B6541" t="s">
        <v>75</v>
      </c>
      <c r="C6541" s="27"/>
      <c r="D6541" s="27"/>
      <c r="E6541" s="27"/>
      <c r="F6541" s="27">
        <v>0</v>
      </c>
      <c r="G6541" s="27">
        <v>0</v>
      </c>
      <c r="H6541" s="27">
        <v>1</v>
      </c>
      <c r="I6541" s="27">
        <v>0</v>
      </c>
      <c r="J6541" s="27">
        <v>0</v>
      </c>
      <c r="K6541" s="27">
        <v>1</v>
      </c>
      <c r="L6541" s="27">
        <v>1</v>
      </c>
      <c r="M6541" s="27">
        <v>0</v>
      </c>
      <c r="N6541" s="27">
        <v>0</v>
      </c>
      <c r="O6541" s="27">
        <v>0</v>
      </c>
      <c r="P6541" s="27">
        <v>771000000</v>
      </c>
      <c r="Q6541" s="27">
        <v>770762204.07606661</v>
      </c>
      <c r="R6541" s="27">
        <v>0</v>
      </c>
      <c r="S6541" s="27">
        <v>1</v>
      </c>
      <c r="T6541" s="33">
        <v>0.86004996979414983</v>
      </c>
      <c r="U6541" s="27">
        <v>22910072</v>
      </c>
      <c r="V6541" s="27">
        <v>2932000</v>
      </c>
      <c r="W6541" s="27">
        <v>28590000</v>
      </c>
      <c r="X6541" s="27"/>
      <c r="Y6541" s="27"/>
      <c r="Z6541" s="27">
        <v>1</v>
      </c>
    </row>
    <row r="6542" spans="1:26">
      <c r="A6542" s="27">
        <v>2017</v>
      </c>
      <c r="B6542" t="s">
        <v>75</v>
      </c>
      <c r="C6542" s="27"/>
      <c r="D6542" s="27"/>
      <c r="E6542" s="27"/>
      <c r="F6542" s="27">
        <v>0</v>
      </c>
      <c r="G6542" s="27">
        <v>0</v>
      </c>
      <c r="H6542" s="27">
        <v>1</v>
      </c>
      <c r="I6542" s="27">
        <v>0</v>
      </c>
      <c r="J6542" s="27">
        <v>0</v>
      </c>
      <c r="K6542" s="27">
        <v>1</v>
      </c>
      <c r="L6542" s="27">
        <v>1</v>
      </c>
      <c r="M6542" s="27">
        <v>0</v>
      </c>
      <c r="N6542" s="27">
        <v>0</v>
      </c>
      <c r="O6542" s="27">
        <v>0</v>
      </c>
      <c r="P6542" s="27">
        <v>785000000</v>
      </c>
      <c r="Q6542" s="27">
        <v>785222509.14456296</v>
      </c>
      <c r="R6542" s="27">
        <v>0</v>
      </c>
      <c r="S6542" s="27">
        <v>1</v>
      </c>
      <c r="T6542" s="33">
        <v>0.90809244833766045</v>
      </c>
      <c r="U6542" s="27">
        <v>21891791.5</v>
      </c>
      <c r="V6542" s="27">
        <v>2177000</v>
      </c>
      <c r="W6542" s="27">
        <v>30513000</v>
      </c>
      <c r="X6542" s="27"/>
      <c r="Y6542" s="27"/>
      <c r="Z6542" s="27">
        <v>1</v>
      </c>
    </row>
    <row r="6543" spans="1:26">
      <c r="A6543" s="27">
        <v>1955</v>
      </c>
      <c r="B6543" t="s">
        <v>73</v>
      </c>
      <c r="C6543" s="27"/>
      <c r="D6543" s="27"/>
      <c r="E6543" s="27"/>
      <c r="F6543" s="27">
        <v>0</v>
      </c>
      <c r="G6543" s="27">
        <v>0</v>
      </c>
      <c r="H6543" s="27">
        <v>0</v>
      </c>
      <c r="I6543" s="27">
        <v>1</v>
      </c>
      <c r="J6543" s="27">
        <v>0</v>
      </c>
      <c r="K6543" s="27">
        <v>2</v>
      </c>
      <c r="L6543" s="27">
        <v>1</v>
      </c>
      <c r="M6543" s="27">
        <v>0</v>
      </c>
      <c r="N6543" s="27">
        <v>1</v>
      </c>
      <c r="O6543" s="27">
        <v>0</v>
      </c>
      <c r="P6543" s="27"/>
      <c r="Q6543" s="27"/>
      <c r="R6543" s="27">
        <v>0</v>
      </c>
      <c r="S6543" s="27">
        <v>0</v>
      </c>
      <c r="T6543" s="33">
        <v>1.2093425125419712</v>
      </c>
      <c r="U6543" s="27"/>
      <c r="V6543" s="27"/>
      <c r="W6543" s="27"/>
      <c r="X6543" s="27"/>
      <c r="Y6543" s="27"/>
      <c r="Z6543" s="27">
        <v>1</v>
      </c>
    </row>
    <row r="6544" spans="1:26">
      <c r="A6544" s="27">
        <v>1956</v>
      </c>
      <c r="B6544" t="s">
        <v>73</v>
      </c>
      <c r="C6544" s="27"/>
      <c r="D6544" s="27"/>
      <c r="E6544" s="27"/>
      <c r="F6544" s="27">
        <v>0</v>
      </c>
      <c r="G6544" s="27">
        <v>0</v>
      </c>
      <c r="H6544" s="27">
        <v>0</v>
      </c>
      <c r="I6544" s="27">
        <v>1</v>
      </c>
      <c r="J6544" s="27">
        <v>0</v>
      </c>
      <c r="K6544" s="27">
        <v>2</v>
      </c>
      <c r="L6544" s="27">
        <v>1</v>
      </c>
      <c r="M6544" s="27">
        <v>0</v>
      </c>
      <c r="N6544" s="27">
        <v>1</v>
      </c>
      <c r="O6544" s="27">
        <v>0</v>
      </c>
      <c r="P6544" s="27"/>
      <c r="Q6544" s="27"/>
      <c r="R6544" s="27">
        <v>0</v>
      </c>
      <c r="S6544" s="27">
        <v>1</v>
      </c>
      <c r="T6544" s="33">
        <v>1.188247729709901</v>
      </c>
      <c r="U6544" s="27"/>
      <c r="V6544" s="27"/>
      <c r="W6544" s="27"/>
      <c r="X6544" s="27"/>
      <c r="Y6544" s="27"/>
      <c r="Z6544" s="27">
        <v>1</v>
      </c>
    </row>
    <row r="6545" spans="1:26">
      <c r="A6545" s="27">
        <v>1957</v>
      </c>
      <c r="B6545" t="s">
        <v>73</v>
      </c>
      <c r="C6545" s="27"/>
      <c r="D6545" s="27"/>
      <c r="E6545" s="27"/>
      <c r="F6545" s="27">
        <v>0</v>
      </c>
      <c r="G6545" s="27">
        <v>0</v>
      </c>
      <c r="H6545" s="27">
        <v>0</v>
      </c>
      <c r="I6545" s="27">
        <v>1</v>
      </c>
      <c r="J6545" s="27">
        <v>0</v>
      </c>
      <c r="K6545" s="27">
        <v>2</v>
      </c>
      <c r="L6545" s="27">
        <v>1</v>
      </c>
      <c r="M6545" s="27">
        <v>0</v>
      </c>
      <c r="N6545" s="27">
        <v>1</v>
      </c>
      <c r="O6545" s="27">
        <v>0</v>
      </c>
      <c r="P6545" s="27"/>
      <c r="Q6545" s="27"/>
      <c r="R6545" s="27">
        <v>0</v>
      </c>
      <c r="S6545" s="27">
        <v>1</v>
      </c>
      <c r="T6545" s="33">
        <v>1.1056830722153153</v>
      </c>
      <c r="U6545" s="27"/>
      <c r="V6545" s="27"/>
      <c r="W6545" s="27"/>
      <c r="X6545" s="27"/>
      <c r="Y6545" s="27"/>
      <c r="Z6545" s="27">
        <v>1</v>
      </c>
    </row>
    <row r="6546" spans="1:26">
      <c r="A6546" s="27">
        <v>1958</v>
      </c>
      <c r="B6546" t="s">
        <v>73</v>
      </c>
      <c r="C6546" s="27"/>
      <c r="D6546" s="27"/>
      <c r="E6546" s="27"/>
      <c r="F6546" s="27">
        <v>0</v>
      </c>
      <c r="G6546" s="27">
        <v>0</v>
      </c>
      <c r="H6546" s="27">
        <v>0</v>
      </c>
      <c r="I6546" s="27">
        <v>1</v>
      </c>
      <c r="J6546" s="27">
        <v>0</v>
      </c>
      <c r="K6546" s="27">
        <v>2</v>
      </c>
      <c r="L6546" s="27">
        <v>1</v>
      </c>
      <c r="M6546" s="27">
        <v>0</v>
      </c>
      <c r="N6546" s="27">
        <v>1</v>
      </c>
      <c r="O6546" s="27">
        <v>0</v>
      </c>
      <c r="P6546" s="27"/>
      <c r="Q6546" s="27"/>
      <c r="R6546" s="27">
        <v>0</v>
      </c>
      <c r="S6546" s="27">
        <v>1</v>
      </c>
      <c r="T6546" s="33">
        <v>1.0176220702015186</v>
      </c>
      <c r="U6546" s="27"/>
      <c r="V6546" s="27"/>
      <c r="W6546" s="27"/>
      <c r="X6546" s="27"/>
      <c r="Y6546" s="27"/>
      <c r="Z6546" s="27">
        <v>1</v>
      </c>
    </row>
    <row r="6547" spans="1:26">
      <c r="A6547" s="27">
        <v>1959</v>
      </c>
      <c r="B6547" t="s">
        <v>73</v>
      </c>
      <c r="C6547" s="27"/>
      <c r="D6547" s="27"/>
      <c r="E6547" s="27"/>
      <c r="F6547" s="27">
        <v>0</v>
      </c>
      <c r="G6547" s="27">
        <v>0</v>
      </c>
      <c r="H6547" s="27">
        <v>0</v>
      </c>
      <c r="I6547" s="27">
        <v>1</v>
      </c>
      <c r="J6547" s="27">
        <v>0</v>
      </c>
      <c r="K6547" s="27">
        <v>2</v>
      </c>
      <c r="L6547" s="27">
        <v>1</v>
      </c>
      <c r="M6547" s="27">
        <v>0</v>
      </c>
      <c r="N6547" s="27">
        <v>1</v>
      </c>
      <c r="O6547" s="27">
        <v>0</v>
      </c>
      <c r="P6547" s="27"/>
      <c r="Q6547" s="27"/>
      <c r="R6547" s="27">
        <v>0</v>
      </c>
      <c r="S6547" s="27">
        <v>1</v>
      </c>
      <c r="T6547" s="33">
        <v>1.0157995537348996</v>
      </c>
      <c r="U6547" s="27"/>
      <c r="V6547" s="27"/>
      <c r="W6547" s="27"/>
      <c r="X6547" s="27"/>
      <c r="Y6547" s="27"/>
      <c r="Z6547" s="27">
        <v>1</v>
      </c>
    </row>
    <row r="6548" spans="1:26">
      <c r="A6548" s="27">
        <v>1960</v>
      </c>
      <c r="B6548" t="s">
        <v>73</v>
      </c>
      <c r="C6548" s="27"/>
      <c r="D6548" s="27"/>
      <c r="E6548" s="27"/>
      <c r="F6548" s="27">
        <v>0</v>
      </c>
      <c r="G6548" s="27">
        <v>0</v>
      </c>
      <c r="H6548" s="27">
        <v>0</v>
      </c>
      <c r="I6548" s="27">
        <v>1</v>
      </c>
      <c r="J6548" s="27">
        <v>0</v>
      </c>
      <c r="K6548" s="27">
        <v>2</v>
      </c>
      <c r="L6548" s="27">
        <v>1</v>
      </c>
      <c r="M6548" s="27">
        <v>0</v>
      </c>
      <c r="N6548" s="27">
        <v>1</v>
      </c>
      <c r="O6548" s="27">
        <v>0</v>
      </c>
      <c r="P6548" s="27"/>
      <c r="Q6548" s="27">
        <v>1307333333.3333335</v>
      </c>
      <c r="R6548" s="27">
        <v>0</v>
      </c>
      <c r="S6548" s="27">
        <v>1</v>
      </c>
      <c r="T6548" s="33">
        <v>0.99364431383616725</v>
      </c>
      <c r="U6548" s="27"/>
      <c r="V6548" s="27"/>
      <c r="W6548" s="27"/>
      <c r="X6548" s="27"/>
      <c r="Y6548" s="27"/>
      <c r="Z6548" s="27">
        <v>1</v>
      </c>
    </row>
    <row r="6549" spans="1:26">
      <c r="A6549" s="27">
        <v>1961</v>
      </c>
      <c r="B6549" t="s">
        <v>73</v>
      </c>
      <c r="C6549" s="27"/>
      <c r="D6549" s="27"/>
      <c r="E6549" s="27"/>
      <c r="F6549" s="27">
        <v>0</v>
      </c>
      <c r="G6549" s="27">
        <v>0</v>
      </c>
      <c r="H6549" s="27">
        <v>0</v>
      </c>
      <c r="I6549" s="27">
        <v>1</v>
      </c>
      <c r="J6549" s="27">
        <v>0</v>
      </c>
      <c r="K6549" s="27">
        <v>2</v>
      </c>
      <c r="L6549" s="27">
        <v>1</v>
      </c>
      <c r="M6549" s="27">
        <v>0</v>
      </c>
      <c r="N6549" s="27">
        <v>1</v>
      </c>
      <c r="O6549" s="27">
        <v>0</v>
      </c>
      <c r="P6549" s="27"/>
      <c r="Q6549" s="27">
        <v>1419333333.3333335</v>
      </c>
      <c r="R6549" s="27">
        <v>0</v>
      </c>
      <c r="S6549" s="27">
        <v>1</v>
      </c>
      <c r="T6549" s="33">
        <v>0.97346733996739376</v>
      </c>
      <c r="U6549" s="27"/>
      <c r="V6549" s="27"/>
      <c r="W6549" s="27"/>
      <c r="X6549" s="27"/>
      <c r="Y6549" s="27"/>
      <c r="Z6549" s="27">
        <v>1</v>
      </c>
    </row>
    <row r="6550" spans="1:26">
      <c r="A6550" s="27">
        <v>1962</v>
      </c>
      <c r="B6550" t="s">
        <v>73</v>
      </c>
      <c r="C6550" s="27"/>
      <c r="D6550" s="27"/>
      <c r="E6550" s="27"/>
      <c r="F6550" s="27">
        <v>0</v>
      </c>
      <c r="G6550" s="27">
        <v>0</v>
      </c>
      <c r="H6550" s="27">
        <v>0</v>
      </c>
      <c r="I6550" s="27">
        <v>1</v>
      </c>
      <c r="J6550" s="27">
        <v>0</v>
      </c>
      <c r="K6550" s="27">
        <v>2</v>
      </c>
      <c r="L6550" s="27">
        <v>1</v>
      </c>
      <c r="M6550" s="27">
        <v>0</v>
      </c>
      <c r="N6550" s="27">
        <v>1</v>
      </c>
      <c r="O6550" s="27">
        <v>0</v>
      </c>
      <c r="P6550" s="27"/>
      <c r="Q6550" s="27">
        <v>1541666666.6666667</v>
      </c>
      <c r="R6550" s="27">
        <v>0</v>
      </c>
      <c r="S6550" s="27">
        <v>1</v>
      </c>
      <c r="T6550" s="33">
        <v>0.97699079984331827</v>
      </c>
      <c r="U6550" s="27"/>
      <c r="V6550" s="27"/>
      <c r="W6550" s="27"/>
      <c r="X6550" s="27"/>
      <c r="Y6550" s="27"/>
      <c r="Z6550" s="27">
        <v>1</v>
      </c>
    </row>
    <row r="6551" spans="1:26">
      <c r="A6551" s="27">
        <v>1963</v>
      </c>
      <c r="B6551" t="s">
        <v>73</v>
      </c>
      <c r="C6551" s="27"/>
      <c r="D6551" s="27"/>
      <c r="E6551" s="27"/>
      <c r="F6551" s="27">
        <v>0</v>
      </c>
      <c r="G6551" s="27">
        <v>0</v>
      </c>
      <c r="H6551" s="27">
        <v>0</v>
      </c>
      <c r="I6551" s="27">
        <v>1</v>
      </c>
      <c r="J6551" s="27">
        <v>0</v>
      </c>
      <c r="K6551" s="27">
        <v>2</v>
      </c>
      <c r="L6551" s="27">
        <v>1</v>
      </c>
      <c r="M6551" s="27">
        <v>0</v>
      </c>
      <c r="N6551" s="27">
        <v>1</v>
      </c>
      <c r="O6551" s="27">
        <v>0</v>
      </c>
      <c r="P6551" s="27"/>
      <c r="Q6551" s="27">
        <v>1568333333.3333335</v>
      </c>
      <c r="R6551" s="27">
        <v>0</v>
      </c>
      <c r="S6551" s="27">
        <v>1</v>
      </c>
      <c r="T6551" s="33">
        <v>0.98866747285419376</v>
      </c>
      <c r="U6551" s="27"/>
      <c r="V6551" s="27"/>
      <c r="W6551" s="27"/>
      <c r="X6551" s="27"/>
      <c r="Y6551" s="27"/>
      <c r="Z6551" s="27">
        <v>1</v>
      </c>
    </row>
    <row r="6552" spans="1:26">
      <c r="A6552" s="27">
        <v>1964</v>
      </c>
      <c r="B6552" t="s">
        <v>73</v>
      </c>
      <c r="C6552" s="27"/>
      <c r="D6552" s="27"/>
      <c r="E6552" s="27"/>
      <c r="F6552" s="27">
        <v>0</v>
      </c>
      <c r="G6552" s="27">
        <v>0</v>
      </c>
      <c r="H6552" s="27">
        <v>0</v>
      </c>
      <c r="I6552" s="27">
        <v>1</v>
      </c>
      <c r="J6552" s="27">
        <v>0</v>
      </c>
      <c r="K6552" s="27">
        <v>2</v>
      </c>
      <c r="L6552" s="27">
        <v>1</v>
      </c>
      <c r="M6552" s="27">
        <v>0</v>
      </c>
      <c r="N6552" s="27">
        <v>1</v>
      </c>
      <c r="O6552" s="27">
        <v>0</v>
      </c>
      <c r="P6552" s="27"/>
      <c r="Q6552" s="27">
        <v>1611333333.3333335</v>
      </c>
      <c r="R6552" s="27">
        <v>0</v>
      </c>
      <c r="S6552" s="27">
        <v>1</v>
      </c>
      <c r="T6552" s="33">
        <v>1.0337554660061781</v>
      </c>
      <c r="U6552" s="27"/>
      <c r="V6552" s="27"/>
      <c r="W6552" s="27"/>
      <c r="X6552" s="27"/>
      <c r="Y6552" s="27"/>
      <c r="Z6552" s="27">
        <v>1</v>
      </c>
    </row>
    <row r="6553" spans="1:26">
      <c r="A6553" s="27">
        <v>1965</v>
      </c>
      <c r="B6553" t="s">
        <v>73</v>
      </c>
      <c r="C6553" s="27"/>
      <c r="D6553" s="27"/>
      <c r="E6553" s="27"/>
      <c r="F6553" s="27">
        <v>0</v>
      </c>
      <c r="G6553" s="27">
        <v>0</v>
      </c>
      <c r="H6553" s="27">
        <v>0</v>
      </c>
      <c r="I6553" s="27">
        <v>1</v>
      </c>
      <c r="J6553" s="27">
        <v>0</v>
      </c>
      <c r="K6553" s="27">
        <v>2</v>
      </c>
      <c r="L6553" s="27">
        <v>1</v>
      </c>
      <c r="M6553" s="27">
        <v>0</v>
      </c>
      <c r="N6553" s="27">
        <v>1</v>
      </c>
      <c r="O6553" s="27">
        <v>0</v>
      </c>
      <c r="P6553" s="27"/>
      <c r="Q6553" s="27">
        <v>1679333333.3333335</v>
      </c>
      <c r="R6553" s="27">
        <v>0</v>
      </c>
      <c r="S6553" s="27">
        <v>1</v>
      </c>
      <c r="T6553" s="33">
        <v>1.0227515959565798</v>
      </c>
      <c r="U6553" s="27"/>
      <c r="V6553" s="27"/>
      <c r="W6553" s="27"/>
      <c r="X6553" s="27"/>
      <c r="Y6553" s="27"/>
      <c r="Z6553" s="27">
        <v>1</v>
      </c>
    </row>
    <row r="6554" spans="1:26">
      <c r="A6554" s="27">
        <v>1966</v>
      </c>
      <c r="B6554" t="s">
        <v>73</v>
      </c>
      <c r="C6554" s="27"/>
      <c r="D6554" s="27"/>
      <c r="E6554" s="27"/>
      <c r="F6554" s="27">
        <v>0</v>
      </c>
      <c r="G6554" s="27">
        <v>0</v>
      </c>
      <c r="H6554" s="27">
        <v>0</v>
      </c>
      <c r="I6554" s="27">
        <v>1</v>
      </c>
      <c r="J6554" s="27">
        <v>0</v>
      </c>
      <c r="K6554" s="27">
        <v>2</v>
      </c>
      <c r="L6554" s="27">
        <v>1</v>
      </c>
      <c r="M6554" s="27">
        <v>0</v>
      </c>
      <c r="N6554" s="27">
        <v>1</v>
      </c>
      <c r="O6554" s="27">
        <v>0</v>
      </c>
      <c r="P6554" s="27"/>
      <c r="Q6554" s="27">
        <v>1723000000.0000002</v>
      </c>
      <c r="R6554" s="27">
        <v>0</v>
      </c>
      <c r="S6554" s="27">
        <v>1</v>
      </c>
      <c r="T6554" s="33">
        <v>1.060453919000093</v>
      </c>
      <c r="U6554" s="27"/>
      <c r="V6554" s="27"/>
      <c r="W6554" s="27"/>
      <c r="X6554" s="27"/>
      <c r="Y6554" s="27"/>
      <c r="Z6554" s="27">
        <v>1</v>
      </c>
    </row>
    <row r="6555" spans="1:26">
      <c r="A6555" s="27">
        <v>1967</v>
      </c>
      <c r="B6555" t="s">
        <v>73</v>
      </c>
      <c r="C6555" s="27"/>
      <c r="D6555" s="27"/>
      <c r="E6555" s="27"/>
      <c r="F6555" s="27">
        <v>0</v>
      </c>
      <c r="G6555" s="27">
        <v>0</v>
      </c>
      <c r="H6555" s="27">
        <v>0</v>
      </c>
      <c r="I6555" s="27">
        <v>1</v>
      </c>
      <c r="J6555" s="27">
        <v>0</v>
      </c>
      <c r="K6555" s="27">
        <v>2</v>
      </c>
      <c r="L6555" s="27">
        <v>1</v>
      </c>
      <c r="M6555" s="27">
        <v>0</v>
      </c>
      <c r="N6555" s="27">
        <v>1</v>
      </c>
      <c r="O6555" s="27">
        <v>0</v>
      </c>
      <c r="P6555" s="27"/>
      <c r="Q6555" s="27">
        <v>1865666666.6666667</v>
      </c>
      <c r="R6555" s="27">
        <v>0</v>
      </c>
      <c r="S6555" s="27">
        <v>1</v>
      </c>
      <c r="T6555" s="33">
        <v>1.0100991944882907</v>
      </c>
      <c r="U6555" s="27"/>
      <c r="V6555" s="27"/>
      <c r="W6555" s="27"/>
      <c r="X6555" s="27"/>
      <c r="Y6555" s="27"/>
      <c r="Z6555" s="27">
        <v>1</v>
      </c>
    </row>
    <row r="6556" spans="1:26">
      <c r="A6556" s="27">
        <v>1968</v>
      </c>
      <c r="B6556" t="s">
        <v>73</v>
      </c>
      <c r="C6556" s="27"/>
      <c r="D6556" s="27"/>
      <c r="E6556" s="27"/>
      <c r="F6556" s="27">
        <v>0</v>
      </c>
      <c r="G6556" s="27">
        <v>0</v>
      </c>
      <c r="H6556" s="27">
        <v>0</v>
      </c>
      <c r="I6556" s="27">
        <v>1</v>
      </c>
      <c r="J6556" s="27">
        <v>0</v>
      </c>
      <c r="K6556" s="27">
        <v>2</v>
      </c>
      <c r="L6556" s="27">
        <v>1</v>
      </c>
      <c r="M6556" s="27">
        <v>0</v>
      </c>
      <c r="N6556" s="27">
        <v>1</v>
      </c>
      <c r="O6556" s="27">
        <v>0</v>
      </c>
      <c r="P6556" s="27"/>
      <c r="Q6556" s="27">
        <v>1947333333.3333335</v>
      </c>
      <c r="R6556" s="27">
        <v>0</v>
      </c>
      <c r="S6556" s="27">
        <v>1</v>
      </c>
      <c r="T6556" s="33">
        <v>0.99765870157012104</v>
      </c>
      <c r="U6556" s="27"/>
      <c r="V6556" s="27"/>
      <c r="W6556" s="27"/>
      <c r="X6556" s="27"/>
      <c r="Y6556" s="27"/>
      <c r="Z6556" s="27">
        <v>1</v>
      </c>
    </row>
    <row r="6557" spans="1:26">
      <c r="A6557" s="27">
        <v>1969</v>
      </c>
      <c r="B6557" t="s">
        <v>73</v>
      </c>
      <c r="C6557" s="27"/>
      <c r="D6557" s="27"/>
      <c r="E6557" s="27"/>
      <c r="F6557" s="27">
        <v>0</v>
      </c>
      <c r="G6557" s="27">
        <v>0</v>
      </c>
      <c r="H6557" s="27">
        <v>0</v>
      </c>
      <c r="I6557" s="27">
        <v>1</v>
      </c>
      <c r="J6557" s="27">
        <v>0</v>
      </c>
      <c r="K6557" s="27">
        <v>2</v>
      </c>
      <c r="L6557" s="27">
        <v>1</v>
      </c>
      <c r="M6557" s="27">
        <v>0</v>
      </c>
      <c r="N6557" s="27">
        <v>1</v>
      </c>
      <c r="O6557" s="27">
        <v>0</v>
      </c>
      <c r="P6557" s="27"/>
      <c r="Q6557" s="27">
        <v>2144333333.3333335</v>
      </c>
      <c r="R6557" s="27">
        <v>0</v>
      </c>
      <c r="S6557" s="27">
        <v>1</v>
      </c>
      <c r="T6557" s="33">
        <v>1.0058077459461789</v>
      </c>
      <c r="U6557" s="27"/>
      <c r="V6557" s="27"/>
      <c r="W6557" s="27"/>
      <c r="X6557" s="27"/>
      <c r="Y6557" s="27"/>
      <c r="Z6557" s="27">
        <v>1</v>
      </c>
    </row>
    <row r="6558" spans="1:26">
      <c r="A6558" s="27">
        <v>1970</v>
      </c>
      <c r="B6558" t="s">
        <v>73</v>
      </c>
      <c r="C6558" s="27"/>
      <c r="D6558" s="27"/>
      <c r="E6558" s="27"/>
      <c r="F6558" s="27">
        <v>41600000</v>
      </c>
      <c r="G6558" s="27">
        <v>0</v>
      </c>
      <c r="H6558" s="27">
        <v>0</v>
      </c>
      <c r="I6558" s="27">
        <v>1</v>
      </c>
      <c r="J6558" s="27">
        <v>0</v>
      </c>
      <c r="K6558" s="27">
        <v>2</v>
      </c>
      <c r="L6558" s="27">
        <v>1</v>
      </c>
      <c r="M6558" s="27">
        <v>0</v>
      </c>
      <c r="N6558" s="27">
        <v>1</v>
      </c>
      <c r="O6558" s="27">
        <v>0</v>
      </c>
      <c r="P6558" s="27"/>
      <c r="Q6558" s="27">
        <v>2437666666.666667</v>
      </c>
      <c r="R6558" s="27">
        <v>1</v>
      </c>
      <c r="S6558" s="27">
        <v>1</v>
      </c>
      <c r="T6558" s="33">
        <v>1</v>
      </c>
      <c r="U6558" s="27">
        <v>30870000</v>
      </c>
      <c r="V6558" s="27">
        <v>91203000</v>
      </c>
      <c r="W6558" s="27">
        <v>12277000</v>
      </c>
      <c r="X6558" s="27"/>
      <c r="Y6558" s="27">
        <v>0</v>
      </c>
      <c r="Z6558" s="27">
        <v>1</v>
      </c>
    </row>
    <row r="6559" spans="1:26">
      <c r="A6559" s="27">
        <v>1971</v>
      </c>
      <c r="B6559" t="s">
        <v>73</v>
      </c>
      <c r="C6559" s="27"/>
      <c r="D6559" s="27"/>
      <c r="E6559" s="27"/>
      <c r="F6559" s="27">
        <v>40000000</v>
      </c>
      <c r="G6559" s="27">
        <v>0</v>
      </c>
      <c r="H6559" s="27">
        <v>0</v>
      </c>
      <c r="I6559" s="27">
        <v>1</v>
      </c>
      <c r="J6559" s="27">
        <v>0</v>
      </c>
      <c r="K6559" s="27">
        <v>2</v>
      </c>
      <c r="L6559" s="27">
        <v>1</v>
      </c>
      <c r="M6559" s="27">
        <v>0</v>
      </c>
      <c r="N6559" s="27">
        <v>1</v>
      </c>
      <c r="O6559" s="27">
        <v>0</v>
      </c>
      <c r="P6559" s="27"/>
      <c r="Q6559" s="27">
        <v>2656000000</v>
      </c>
      <c r="R6559" s="27">
        <v>1</v>
      </c>
      <c r="S6559" s="27">
        <v>1</v>
      </c>
      <c r="T6559" s="33">
        <v>0.92761372871024128</v>
      </c>
      <c r="U6559" s="27">
        <v>16480926</v>
      </c>
      <c r="V6559" s="27">
        <v>92514000</v>
      </c>
      <c r="W6559" s="27">
        <v>12448000</v>
      </c>
      <c r="X6559" s="27"/>
      <c r="Y6559" s="27">
        <v>0</v>
      </c>
      <c r="Z6559" s="27">
        <v>1</v>
      </c>
    </row>
    <row r="6560" spans="1:26">
      <c r="A6560" s="27">
        <v>1972</v>
      </c>
      <c r="B6560" t="s">
        <v>73</v>
      </c>
      <c r="C6560" s="27"/>
      <c r="D6560" s="27"/>
      <c r="E6560" s="27"/>
      <c r="F6560" s="27">
        <v>0</v>
      </c>
      <c r="G6560" s="27">
        <v>0</v>
      </c>
      <c r="H6560" s="27">
        <v>0</v>
      </c>
      <c r="I6560" s="27">
        <v>1</v>
      </c>
      <c r="J6560" s="27">
        <v>0</v>
      </c>
      <c r="K6560" s="27">
        <v>2</v>
      </c>
      <c r="L6560" s="27">
        <v>1</v>
      </c>
      <c r="M6560" s="27">
        <v>0</v>
      </c>
      <c r="N6560" s="27">
        <v>1</v>
      </c>
      <c r="O6560" s="27">
        <v>0</v>
      </c>
      <c r="P6560" s="27"/>
      <c r="Q6560" s="27">
        <v>2882000000.0000005</v>
      </c>
      <c r="R6560" s="27">
        <v>1</v>
      </c>
      <c r="S6560" s="27">
        <v>1</v>
      </c>
      <c r="T6560" s="33">
        <v>0.92122545142259926</v>
      </c>
      <c r="U6560" s="27">
        <v>30508170</v>
      </c>
      <c r="V6560" s="27">
        <v>91302000</v>
      </c>
      <c r="W6560" s="27">
        <v>13543000</v>
      </c>
      <c r="X6560" s="27"/>
      <c r="Y6560" s="27">
        <v>0</v>
      </c>
      <c r="Z6560" s="27">
        <v>1</v>
      </c>
    </row>
    <row r="6561" spans="1:26">
      <c r="A6561" s="27">
        <v>1973</v>
      </c>
      <c r="B6561" t="s">
        <v>73</v>
      </c>
      <c r="C6561" s="27"/>
      <c r="D6561" s="27"/>
      <c r="E6561" s="27"/>
      <c r="F6561" s="27">
        <v>0</v>
      </c>
      <c r="G6561" s="27">
        <v>0</v>
      </c>
      <c r="H6561" s="27">
        <v>0</v>
      </c>
      <c r="I6561" s="27">
        <v>1</v>
      </c>
      <c r="J6561" s="27">
        <v>0</v>
      </c>
      <c r="K6561" s="27">
        <v>2</v>
      </c>
      <c r="L6561" s="27">
        <v>1</v>
      </c>
      <c r="M6561" s="27">
        <v>0</v>
      </c>
      <c r="N6561" s="27">
        <v>1</v>
      </c>
      <c r="O6561" s="27">
        <v>0</v>
      </c>
      <c r="P6561" s="27"/>
      <c r="Q6561" s="27">
        <v>3571666666.666667</v>
      </c>
      <c r="R6561" s="27">
        <v>1</v>
      </c>
      <c r="S6561" s="27">
        <v>1</v>
      </c>
      <c r="T6561" s="33">
        <v>1.2798279189511945</v>
      </c>
      <c r="U6561" s="27">
        <v>35021792</v>
      </c>
      <c r="V6561" s="27">
        <v>86951000</v>
      </c>
      <c r="W6561" s="27">
        <v>16477000</v>
      </c>
      <c r="X6561" s="27"/>
      <c r="Y6561" s="27">
        <v>1000000</v>
      </c>
      <c r="Z6561" s="27">
        <v>1</v>
      </c>
    </row>
    <row r="6562" spans="1:26">
      <c r="A6562" s="27">
        <v>1974</v>
      </c>
      <c r="B6562" t="s">
        <v>73</v>
      </c>
      <c r="C6562" s="27"/>
      <c r="D6562" s="27"/>
      <c r="E6562" s="27"/>
      <c r="F6562" s="27">
        <v>0</v>
      </c>
      <c r="G6562" s="27">
        <v>0</v>
      </c>
      <c r="H6562" s="27">
        <v>0</v>
      </c>
      <c r="I6562" s="27">
        <v>1</v>
      </c>
      <c r="J6562" s="27">
        <v>0</v>
      </c>
      <c r="K6562" s="27">
        <v>2</v>
      </c>
      <c r="L6562" s="27">
        <v>1</v>
      </c>
      <c r="M6562" s="27">
        <v>0</v>
      </c>
      <c r="N6562" s="27">
        <v>1</v>
      </c>
      <c r="O6562" s="27">
        <v>0</v>
      </c>
      <c r="P6562" s="27"/>
      <c r="Q6562" s="27">
        <v>4595000000</v>
      </c>
      <c r="R6562" s="27">
        <v>1</v>
      </c>
      <c r="S6562" s="27">
        <v>1</v>
      </c>
      <c r="T6562" s="33">
        <v>1.2793035310212315</v>
      </c>
      <c r="U6562" s="27">
        <v>87728260</v>
      </c>
      <c r="V6562" s="27">
        <v>80714000</v>
      </c>
      <c r="W6562" s="27">
        <v>18670000</v>
      </c>
      <c r="X6562" s="27"/>
      <c r="Y6562" s="27">
        <v>220000000</v>
      </c>
      <c r="Z6562" s="27">
        <v>1</v>
      </c>
    </row>
    <row r="6563" spans="1:26">
      <c r="A6563" s="27">
        <v>1975</v>
      </c>
      <c r="B6563" t="s">
        <v>73</v>
      </c>
      <c r="C6563" s="27"/>
      <c r="D6563" s="27"/>
      <c r="E6563" s="27"/>
      <c r="F6563" s="27">
        <v>0</v>
      </c>
      <c r="G6563" s="27">
        <v>0</v>
      </c>
      <c r="H6563" s="27">
        <v>0</v>
      </c>
      <c r="I6563" s="27">
        <v>1</v>
      </c>
      <c r="J6563" s="27">
        <v>0</v>
      </c>
      <c r="K6563" s="27">
        <v>2</v>
      </c>
      <c r="L6563" s="27">
        <v>1</v>
      </c>
      <c r="M6563" s="27">
        <v>0</v>
      </c>
      <c r="N6563" s="27">
        <v>1</v>
      </c>
      <c r="O6563" s="27">
        <v>0</v>
      </c>
      <c r="P6563" s="27"/>
      <c r="Q6563" s="27">
        <v>5598000000.000001</v>
      </c>
      <c r="R6563" s="27">
        <v>1</v>
      </c>
      <c r="S6563" s="27">
        <v>1</v>
      </c>
      <c r="T6563" s="33">
        <v>0.94696688960437181</v>
      </c>
      <c r="U6563" s="27">
        <v>132745673</v>
      </c>
      <c r="V6563" s="27">
        <v>74066000</v>
      </c>
      <c r="W6563" s="27">
        <v>33755000</v>
      </c>
      <c r="X6563" s="27"/>
      <c r="Y6563" s="27">
        <v>23500000</v>
      </c>
      <c r="Z6563" s="27">
        <v>1</v>
      </c>
    </row>
    <row r="6564" spans="1:26">
      <c r="A6564" s="27">
        <v>1976</v>
      </c>
      <c r="B6564" t="s">
        <v>73</v>
      </c>
      <c r="C6564" s="27"/>
      <c r="D6564" s="27"/>
      <c r="E6564" s="27"/>
      <c r="F6564" s="27">
        <v>0</v>
      </c>
      <c r="G6564" s="27">
        <v>0</v>
      </c>
      <c r="H6564" s="27">
        <v>0</v>
      </c>
      <c r="I6564" s="27">
        <v>1</v>
      </c>
      <c r="J6564" s="27">
        <v>0</v>
      </c>
      <c r="K6564" s="27">
        <v>2</v>
      </c>
      <c r="L6564" s="27">
        <v>1</v>
      </c>
      <c r="M6564" s="27">
        <v>0</v>
      </c>
      <c r="N6564" s="27">
        <v>1</v>
      </c>
      <c r="O6564" s="27">
        <v>0</v>
      </c>
      <c r="P6564" s="27"/>
      <c r="Q6564" s="27">
        <v>6979333333.333334</v>
      </c>
      <c r="R6564" s="27">
        <v>1</v>
      </c>
      <c r="S6564" s="27">
        <v>1</v>
      </c>
      <c r="T6564" s="33">
        <v>1.0219497573337515</v>
      </c>
      <c r="U6564" s="27">
        <v>138350716.40000001</v>
      </c>
      <c r="V6564" s="27">
        <v>67041000</v>
      </c>
      <c r="W6564" s="27">
        <v>70538000</v>
      </c>
      <c r="X6564" s="27"/>
      <c r="Y6564" s="27">
        <v>19000000</v>
      </c>
      <c r="Z6564" s="27">
        <v>1</v>
      </c>
    </row>
    <row r="6565" spans="1:26">
      <c r="A6565" s="27">
        <v>1977</v>
      </c>
      <c r="B6565" t="s">
        <v>73</v>
      </c>
      <c r="C6565" s="27"/>
      <c r="D6565" s="27"/>
      <c r="E6565" s="27"/>
      <c r="F6565" s="27">
        <v>0</v>
      </c>
      <c r="G6565" s="27">
        <v>0</v>
      </c>
      <c r="H6565" s="27">
        <v>0</v>
      </c>
      <c r="I6565" s="27">
        <v>1</v>
      </c>
      <c r="J6565" s="27">
        <v>0</v>
      </c>
      <c r="K6565" s="27">
        <v>2</v>
      </c>
      <c r="L6565" s="27">
        <v>1</v>
      </c>
      <c r="M6565" s="27">
        <v>0</v>
      </c>
      <c r="N6565" s="27">
        <v>1</v>
      </c>
      <c r="O6565" s="27">
        <v>0</v>
      </c>
      <c r="P6565" s="27"/>
      <c r="Q6565" s="27">
        <v>8704000000</v>
      </c>
      <c r="R6565" s="27">
        <v>0</v>
      </c>
      <c r="S6565" s="27">
        <v>1</v>
      </c>
      <c r="T6565" s="33">
        <v>1.0409624303569636</v>
      </c>
      <c r="U6565" s="27">
        <v>120827203.7</v>
      </c>
      <c r="V6565" s="27">
        <v>60223000</v>
      </c>
      <c r="W6565" s="27">
        <v>95836000</v>
      </c>
      <c r="X6565" s="27"/>
      <c r="Y6565" s="27">
        <v>0</v>
      </c>
      <c r="Z6565" s="27">
        <v>1</v>
      </c>
    </row>
    <row r="6566" spans="1:26">
      <c r="A6566" s="27">
        <v>1978</v>
      </c>
      <c r="B6566" t="s">
        <v>73</v>
      </c>
      <c r="C6566" s="27"/>
      <c r="D6566" s="27"/>
      <c r="E6566" s="27"/>
      <c r="F6566" s="27">
        <v>300000</v>
      </c>
      <c r="G6566" s="27">
        <v>0</v>
      </c>
      <c r="H6566" s="27">
        <v>0</v>
      </c>
      <c r="I6566" s="27">
        <v>1</v>
      </c>
      <c r="J6566" s="27">
        <v>0</v>
      </c>
      <c r="K6566" s="27">
        <v>2</v>
      </c>
      <c r="L6566" s="27">
        <v>1</v>
      </c>
      <c r="M6566" s="27">
        <v>0</v>
      </c>
      <c r="N6566" s="27">
        <v>1</v>
      </c>
      <c r="O6566" s="27">
        <v>0</v>
      </c>
      <c r="P6566" s="27"/>
      <c r="Q6566" s="27">
        <v>7670500000</v>
      </c>
      <c r="R6566" s="27">
        <v>1</v>
      </c>
      <c r="S6566" s="27">
        <v>1</v>
      </c>
      <c r="T6566" s="33">
        <v>0.91734575384516981</v>
      </c>
      <c r="U6566" s="27">
        <v>196958397.80000001</v>
      </c>
      <c r="V6566" s="27">
        <v>54201000</v>
      </c>
      <c r="W6566" s="27">
        <v>126668000</v>
      </c>
      <c r="X6566" s="27"/>
      <c r="Y6566" s="27">
        <v>9500000</v>
      </c>
      <c r="Z6566" s="27">
        <v>1</v>
      </c>
    </row>
    <row r="6567" spans="1:26">
      <c r="A6567" s="27">
        <v>1979</v>
      </c>
      <c r="B6567" t="s">
        <v>73</v>
      </c>
      <c r="C6567" s="27"/>
      <c r="D6567" s="27"/>
      <c r="E6567" s="27"/>
      <c r="F6567" s="27">
        <v>0</v>
      </c>
      <c r="G6567" s="27">
        <v>0</v>
      </c>
      <c r="H6567" s="27">
        <v>0</v>
      </c>
      <c r="I6567" s="27">
        <v>1</v>
      </c>
      <c r="J6567" s="27">
        <v>0</v>
      </c>
      <c r="K6567" s="27">
        <v>2</v>
      </c>
      <c r="L6567" s="27">
        <v>1</v>
      </c>
      <c r="M6567" s="27">
        <v>0</v>
      </c>
      <c r="N6567" s="27">
        <v>1</v>
      </c>
      <c r="O6567" s="27">
        <v>0</v>
      </c>
      <c r="P6567" s="27"/>
      <c r="Q6567" s="27">
        <v>9032250000</v>
      </c>
      <c r="R6567" s="27">
        <v>1</v>
      </c>
      <c r="S6567" s="27">
        <v>1</v>
      </c>
      <c r="T6567" s="33">
        <v>0.9810294585578897</v>
      </c>
      <c r="U6567" s="27">
        <v>293037423.80000001</v>
      </c>
      <c r="V6567" s="27">
        <v>48989000</v>
      </c>
      <c r="W6567" s="27">
        <v>153097000</v>
      </c>
      <c r="X6567" s="27"/>
      <c r="Y6567" s="27">
        <v>0</v>
      </c>
      <c r="Z6567" s="27">
        <v>1</v>
      </c>
    </row>
    <row r="6568" spans="1:26">
      <c r="A6568" s="27">
        <v>1980</v>
      </c>
      <c r="B6568" t="s">
        <v>73</v>
      </c>
      <c r="C6568" s="27"/>
      <c r="D6568" s="27"/>
      <c r="E6568" s="27"/>
      <c r="F6568" s="27">
        <v>0</v>
      </c>
      <c r="G6568" s="27">
        <v>0</v>
      </c>
      <c r="H6568" s="27">
        <v>0</v>
      </c>
      <c r="I6568" s="27">
        <v>1</v>
      </c>
      <c r="J6568" s="27">
        <v>0</v>
      </c>
      <c r="K6568" s="27">
        <v>2</v>
      </c>
      <c r="L6568" s="27">
        <v>1</v>
      </c>
      <c r="M6568" s="27">
        <v>0</v>
      </c>
      <c r="N6568" s="27">
        <v>1</v>
      </c>
      <c r="O6568" s="27">
        <v>0</v>
      </c>
      <c r="P6568" s="27">
        <v>9095000000</v>
      </c>
      <c r="Q6568" s="27">
        <v>7459833333.333334</v>
      </c>
      <c r="R6568" s="27">
        <v>1</v>
      </c>
      <c r="S6568" s="27">
        <v>1</v>
      </c>
      <c r="T6568" s="33">
        <v>0.94044734443210454</v>
      </c>
      <c r="U6568" s="27">
        <v>431093486.89999998</v>
      </c>
      <c r="V6568" s="27">
        <v>46149000</v>
      </c>
      <c r="W6568" s="27">
        <v>189566000</v>
      </c>
      <c r="X6568" s="27"/>
      <c r="Y6568" s="27">
        <v>0</v>
      </c>
      <c r="Z6568" s="27">
        <v>1</v>
      </c>
    </row>
    <row r="6569" spans="1:26">
      <c r="A6569" s="27">
        <v>1981</v>
      </c>
      <c r="B6569" t="s">
        <v>73</v>
      </c>
      <c r="C6569" s="27"/>
      <c r="D6569" s="27"/>
      <c r="E6569" s="27"/>
      <c r="F6569" s="27">
        <v>57000000</v>
      </c>
      <c r="G6569" s="27">
        <v>0</v>
      </c>
      <c r="H6569" s="27">
        <v>0</v>
      </c>
      <c r="I6569" s="27">
        <v>1</v>
      </c>
      <c r="J6569" s="27">
        <v>0</v>
      </c>
      <c r="K6569" s="27">
        <v>2</v>
      </c>
      <c r="L6569" s="27">
        <v>1</v>
      </c>
      <c r="M6569" s="27">
        <v>0</v>
      </c>
      <c r="N6569" s="27">
        <v>1</v>
      </c>
      <c r="O6569" s="27">
        <v>0</v>
      </c>
      <c r="P6569" s="27">
        <v>6530000000</v>
      </c>
      <c r="Q6569" s="27">
        <v>10016500000</v>
      </c>
      <c r="R6569" s="27">
        <v>1</v>
      </c>
      <c r="S6569" s="27">
        <v>1</v>
      </c>
      <c r="T6569" s="33">
        <v>0.83355014400471705</v>
      </c>
      <c r="U6569" s="27">
        <v>564297389.60000002</v>
      </c>
      <c r="V6569" s="27">
        <v>48204000</v>
      </c>
      <c r="W6569" s="27">
        <v>254050000</v>
      </c>
      <c r="X6569" s="27"/>
      <c r="Y6569" s="27">
        <v>30000000</v>
      </c>
      <c r="Z6569" s="27">
        <v>1</v>
      </c>
    </row>
    <row r="6570" spans="1:26">
      <c r="A6570" s="27">
        <v>1982</v>
      </c>
      <c r="B6570" t="s">
        <v>73</v>
      </c>
      <c r="C6570" s="27"/>
      <c r="D6570" s="27"/>
      <c r="E6570" s="27"/>
      <c r="F6570" s="27">
        <v>0</v>
      </c>
      <c r="G6570" s="27">
        <v>0</v>
      </c>
      <c r="H6570" s="27">
        <v>0</v>
      </c>
      <c r="I6570" s="27">
        <v>1</v>
      </c>
      <c r="J6570" s="27">
        <v>0</v>
      </c>
      <c r="K6570" s="27">
        <v>2</v>
      </c>
      <c r="L6570" s="27">
        <v>1</v>
      </c>
      <c r="M6570" s="27">
        <v>0</v>
      </c>
      <c r="N6570" s="27">
        <v>1</v>
      </c>
      <c r="O6570" s="27">
        <v>0</v>
      </c>
      <c r="P6570" s="27">
        <v>4748000000</v>
      </c>
      <c r="Q6570" s="27">
        <v>9240000000</v>
      </c>
      <c r="R6570" s="27">
        <v>1</v>
      </c>
      <c r="S6570" s="27">
        <v>1</v>
      </c>
      <c r="T6570" s="33">
        <v>0.78443295677873848</v>
      </c>
      <c r="U6570" s="27">
        <v>578715922.70000005</v>
      </c>
      <c r="V6570" s="27">
        <v>46838000</v>
      </c>
      <c r="W6570" s="27">
        <v>340608403.89999998</v>
      </c>
      <c r="X6570" s="27"/>
      <c r="Y6570" s="27">
        <v>26000000</v>
      </c>
      <c r="Z6570" s="27">
        <v>1</v>
      </c>
    </row>
    <row r="6571" spans="1:26">
      <c r="A6571" s="27">
        <v>1983</v>
      </c>
      <c r="B6571" t="s">
        <v>73</v>
      </c>
      <c r="C6571" s="27"/>
      <c r="D6571" s="27"/>
      <c r="E6571" s="27"/>
      <c r="F6571" s="27">
        <v>0</v>
      </c>
      <c r="G6571" s="27">
        <v>0</v>
      </c>
      <c r="H6571" s="27">
        <v>0</v>
      </c>
      <c r="I6571" s="27">
        <v>1</v>
      </c>
      <c r="J6571" s="27">
        <v>0</v>
      </c>
      <c r="K6571" s="27">
        <v>2</v>
      </c>
      <c r="L6571" s="27">
        <v>1</v>
      </c>
      <c r="M6571" s="27">
        <v>0</v>
      </c>
      <c r="N6571" s="27">
        <v>1</v>
      </c>
      <c r="O6571" s="27">
        <v>0</v>
      </c>
      <c r="P6571" s="27">
        <v>6485000000</v>
      </c>
      <c r="Q6571" s="27">
        <v>8230153846.1538467</v>
      </c>
      <c r="R6571" s="27">
        <v>1</v>
      </c>
      <c r="S6571" s="27">
        <v>1</v>
      </c>
      <c r="T6571" s="33">
        <v>0.83426891623154475</v>
      </c>
      <c r="U6571" s="27">
        <v>697964449</v>
      </c>
      <c r="V6571" s="27">
        <v>44637000</v>
      </c>
      <c r="W6571" s="27">
        <v>393938610.10000002</v>
      </c>
      <c r="X6571" s="27"/>
      <c r="Y6571" s="27">
        <v>0</v>
      </c>
      <c r="Z6571" s="27">
        <v>1</v>
      </c>
    </row>
    <row r="6572" spans="1:26">
      <c r="A6572" s="27">
        <v>1984</v>
      </c>
      <c r="B6572" t="s">
        <v>73</v>
      </c>
      <c r="C6572" s="27"/>
      <c r="D6572" s="27"/>
      <c r="E6572" s="27"/>
      <c r="F6572" s="27">
        <v>200000</v>
      </c>
      <c r="G6572" s="27">
        <v>0</v>
      </c>
      <c r="H6572" s="27">
        <v>0</v>
      </c>
      <c r="I6572" s="27">
        <v>1</v>
      </c>
      <c r="J6572" s="27">
        <v>0</v>
      </c>
      <c r="K6572" s="27">
        <v>2</v>
      </c>
      <c r="L6572" s="27">
        <v>1</v>
      </c>
      <c r="M6572" s="27">
        <v>0</v>
      </c>
      <c r="N6572" s="27">
        <v>1</v>
      </c>
      <c r="O6572" s="27">
        <v>0</v>
      </c>
      <c r="P6572" s="27">
        <v>7992000000</v>
      </c>
      <c r="Q6572" s="27">
        <v>9701357142.8571434</v>
      </c>
      <c r="R6572" s="27">
        <v>1</v>
      </c>
      <c r="S6572" s="27">
        <v>1</v>
      </c>
      <c r="T6572" s="33">
        <v>0.82999599794502654</v>
      </c>
      <c r="U6572" s="27">
        <v>664144589.39999998</v>
      </c>
      <c r="V6572" s="27">
        <v>41340000</v>
      </c>
      <c r="W6572" s="27">
        <v>470515204.80000001</v>
      </c>
      <c r="X6572" s="27"/>
      <c r="Y6572" s="27"/>
      <c r="Z6572" s="27">
        <v>1</v>
      </c>
    </row>
    <row r="6573" spans="1:26">
      <c r="A6573" s="27">
        <v>1985</v>
      </c>
      <c r="B6573" t="s">
        <v>73</v>
      </c>
      <c r="C6573" s="27"/>
      <c r="D6573" s="27"/>
      <c r="E6573" s="27"/>
      <c r="F6573" s="27">
        <v>0</v>
      </c>
      <c r="G6573" s="27">
        <v>0</v>
      </c>
      <c r="H6573" s="27">
        <v>0</v>
      </c>
      <c r="I6573" s="27">
        <v>1</v>
      </c>
      <c r="J6573" s="27">
        <v>0</v>
      </c>
      <c r="K6573" s="27">
        <v>2</v>
      </c>
      <c r="L6573" s="27">
        <v>1</v>
      </c>
      <c r="M6573" s="27">
        <v>0</v>
      </c>
      <c r="N6573" s="27">
        <v>1</v>
      </c>
      <c r="O6573" s="27">
        <v>0</v>
      </c>
      <c r="P6573" s="27">
        <v>5547000000</v>
      </c>
      <c r="Q6573" s="27">
        <v>12403733333.333334</v>
      </c>
      <c r="R6573" s="27">
        <v>1</v>
      </c>
      <c r="S6573" s="27">
        <v>1</v>
      </c>
      <c r="T6573" s="33">
        <v>0.74915719568429318</v>
      </c>
      <c r="U6573" s="27">
        <v>738879342.79999995</v>
      </c>
      <c r="V6573" s="27">
        <v>42985000</v>
      </c>
      <c r="W6573" s="27">
        <v>517394748.89999998</v>
      </c>
      <c r="X6573" s="27"/>
      <c r="Y6573" s="27"/>
      <c r="Z6573" s="27">
        <v>1</v>
      </c>
    </row>
    <row r="6574" spans="1:26">
      <c r="A6574" s="27">
        <v>1986</v>
      </c>
      <c r="B6574" t="s">
        <v>73</v>
      </c>
      <c r="C6574" s="27"/>
      <c r="D6574" s="27"/>
      <c r="E6574" s="27"/>
      <c r="F6574" s="27">
        <v>0</v>
      </c>
      <c r="G6574" s="27">
        <v>0</v>
      </c>
      <c r="H6574" s="27">
        <v>0</v>
      </c>
      <c r="I6574" s="27">
        <v>1</v>
      </c>
      <c r="J6574" s="27">
        <v>0</v>
      </c>
      <c r="K6574" s="27">
        <v>2</v>
      </c>
      <c r="L6574" s="27">
        <v>1</v>
      </c>
      <c r="M6574" s="27">
        <v>0</v>
      </c>
      <c r="N6574" s="27">
        <v>1</v>
      </c>
      <c r="O6574" s="27">
        <v>0</v>
      </c>
      <c r="P6574" s="27">
        <v>7400000000</v>
      </c>
      <c r="Q6574" s="27">
        <v>15769062500</v>
      </c>
      <c r="R6574" s="27">
        <v>1</v>
      </c>
      <c r="S6574" s="27">
        <v>1</v>
      </c>
      <c r="T6574" s="33">
        <v>0.7030572776909082</v>
      </c>
      <c r="U6574" s="27">
        <v>822816769.60000002</v>
      </c>
      <c r="V6574" s="27">
        <v>46308000</v>
      </c>
      <c r="W6574" s="27">
        <v>596501407.20000005</v>
      </c>
      <c r="X6574" s="27"/>
      <c r="Y6574" s="27"/>
      <c r="Z6574" s="27">
        <v>1</v>
      </c>
    </row>
    <row r="6575" spans="1:26">
      <c r="A6575" s="27">
        <v>1987</v>
      </c>
      <c r="B6575" t="s">
        <v>73</v>
      </c>
      <c r="C6575" s="27"/>
      <c r="D6575" s="27"/>
      <c r="E6575" s="27"/>
      <c r="F6575" s="27">
        <v>22000000</v>
      </c>
      <c r="G6575" s="27">
        <v>0</v>
      </c>
      <c r="H6575" s="27">
        <v>0</v>
      </c>
      <c r="I6575" s="27">
        <v>1</v>
      </c>
      <c r="J6575" s="27">
        <v>0</v>
      </c>
      <c r="K6575" s="27">
        <v>2</v>
      </c>
      <c r="L6575" s="27">
        <v>1</v>
      </c>
      <c r="M6575" s="27">
        <v>0</v>
      </c>
      <c r="N6575" s="27">
        <v>1</v>
      </c>
      <c r="O6575" s="27">
        <v>0</v>
      </c>
      <c r="P6575" s="27">
        <v>11964000000</v>
      </c>
      <c r="Q6575" s="27">
        <v>20155555555.555557</v>
      </c>
      <c r="R6575" s="27">
        <v>1</v>
      </c>
      <c r="S6575" s="27">
        <v>1</v>
      </c>
      <c r="T6575" s="33">
        <v>0.74330063470010233</v>
      </c>
      <c r="U6575" s="27">
        <v>954302790.20000005</v>
      </c>
      <c r="V6575" s="27">
        <v>48817000</v>
      </c>
      <c r="W6575" s="27">
        <v>687730718.10000002</v>
      </c>
      <c r="X6575" s="27"/>
      <c r="Y6575" s="27"/>
      <c r="Z6575" s="27">
        <v>1</v>
      </c>
    </row>
    <row r="6576" spans="1:26">
      <c r="A6576" s="27">
        <v>1988</v>
      </c>
      <c r="B6576" t="s">
        <v>73</v>
      </c>
      <c r="C6576" s="27"/>
      <c r="D6576" s="27"/>
      <c r="E6576" s="27"/>
      <c r="F6576" s="27">
        <v>0</v>
      </c>
      <c r="G6576" s="27">
        <v>0</v>
      </c>
      <c r="H6576" s="27">
        <v>0</v>
      </c>
      <c r="I6576" s="27">
        <v>1</v>
      </c>
      <c r="J6576" s="27">
        <v>0</v>
      </c>
      <c r="K6576" s="27">
        <v>2</v>
      </c>
      <c r="L6576" s="27">
        <v>1</v>
      </c>
      <c r="M6576" s="27">
        <v>0</v>
      </c>
      <c r="N6576" s="27">
        <v>1</v>
      </c>
      <c r="O6576" s="27">
        <v>0</v>
      </c>
      <c r="P6576" s="27">
        <v>9551000000</v>
      </c>
      <c r="Q6576" s="27">
        <v>15399166666.666668</v>
      </c>
      <c r="R6576" s="27">
        <v>1</v>
      </c>
      <c r="S6576" s="27">
        <v>1</v>
      </c>
      <c r="T6576" s="33">
        <v>0.80560957079318884</v>
      </c>
      <c r="U6576" s="27">
        <v>905224130.29999995</v>
      </c>
      <c r="V6576" s="27">
        <v>37179000</v>
      </c>
      <c r="W6576" s="27">
        <v>795547161.60000002</v>
      </c>
      <c r="X6576" s="27"/>
      <c r="Y6576" s="27"/>
      <c r="Z6576" s="27">
        <v>1</v>
      </c>
    </row>
    <row r="6577" spans="1:26">
      <c r="A6577" s="27">
        <v>1989</v>
      </c>
      <c r="B6577" t="s">
        <v>73</v>
      </c>
      <c r="C6577" s="27"/>
      <c r="D6577" s="27"/>
      <c r="E6577" s="27"/>
      <c r="F6577" s="27">
        <v>0</v>
      </c>
      <c r="G6577" s="27">
        <v>0</v>
      </c>
      <c r="H6577" s="27">
        <v>0</v>
      </c>
      <c r="I6577" s="27">
        <v>1</v>
      </c>
      <c r="J6577" s="27">
        <v>0</v>
      </c>
      <c r="K6577" s="27">
        <v>2</v>
      </c>
      <c r="L6577" s="27">
        <v>1</v>
      </c>
      <c r="M6577" s="27">
        <v>0</v>
      </c>
      <c r="N6577" s="27">
        <v>1</v>
      </c>
      <c r="O6577" s="27">
        <v>0</v>
      </c>
      <c r="P6577" s="27">
        <v>16853000000.000002</v>
      </c>
      <c r="Q6577" s="27">
        <v>15291507936.507936</v>
      </c>
      <c r="R6577" s="27">
        <v>1</v>
      </c>
      <c r="S6577" s="27">
        <v>1</v>
      </c>
      <c r="T6577" s="33">
        <v>0.74679040704290955</v>
      </c>
      <c r="U6577" s="27">
        <v>884007834.70000005</v>
      </c>
      <c r="V6577" s="27">
        <v>28123000</v>
      </c>
      <c r="W6577" s="27">
        <v>870779458.70000005</v>
      </c>
      <c r="X6577" s="27"/>
      <c r="Y6577" s="27"/>
      <c r="Z6577" s="27">
        <v>1</v>
      </c>
    </row>
    <row r="6578" spans="1:26">
      <c r="A6578" s="27">
        <v>1990</v>
      </c>
      <c r="B6578" t="s">
        <v>73</v>
      </c>
      <c r="C6578" s="27"/>
      <c r="D6578" s="27"/>
      <c r="E6578" s="27"/>
      <c r="F6578" s="27">
        <v>0</v>
      </c>
      <c r="G6578" s="27">
        <v>0</v>
      </c>
      <c r="H6578" s="27">
        <v>0</v>
      </c>
      <c r="I6578" s="27">
        <v>1</v>
      </c>
      <c r="J6578" s="27">
        <v>0</v>
      </c>
      <c r="K6578" s="27">
        <v>2</v>
      </c>
      <c r="L6578" s="27">
        <v>1</v>
      </c>
      <c r="M6578" s="27">
        <v>0</v>
      </c>
      <c r="N6578" s="27">
        <v>1</v>
      </c>
      <c r="O6578" s="27">
        <v>0</v>
      </c>
      <c r="P6578" s="27">
        <v>2245000000</v>
      </c>
      <c r="Q6578" s="27">
        <v>12408647540.983606</v>
      </c>
      <c r="R6578" s="27">
        <v>1</v>
      </c>
      <c r="S6578" s="27">
        <v>1</v>
      </c>
      <c r="T6578" s="33">
        <v>0.70566019682121295</v>
      </c>
      <c r="U6578" s="27">
        <v>955506826.5</v>
      </c>
      <c r="V6578" s="27">
        <v>19355000</v>
      </c>
      <c r="W6578" s="27">
        <v>1028252261.8</v>
      </c>
      <c r="X6578" s="27"/>
      <c r="Y6578" s="27"/>
      <c r="Z6578" s="27">
        <v>1</v>
      </c>
    </row>
    <row r="6579" spans="1:26">
      <c r="A6579" s="27">
        <v>1991</v>
      </c>
      <c r="B6579" t="s">
        <v>73</v>
      </c>
      <c r="C6579" s="27"/>
      <c r="D6579" s="27"/>
      <c r="E6579" s="27"/>
      <c r="F6579" s="27">
        <v>0</v>
      </c>
      <c r="G6579" s="27">
        <v>0</v>
      </c>
      <c r="H6579" s="27">
        <v>0</v>
      </c>
      <c r="I6579" s="27">
        <v>1</v>
      </c>
      <c r="J6579" s="27">
        <v>0</v>
      </c>
      <c r="K6579" s="27">
        <v>2</v>
      </c>
      <c r="L6579" s="27">
        <v>1</v>
      </c>
      <c r="M6579" s="27">
        <v>0</v>
      </c>
      <c r="N6579" s="27">
        <v>1</v>
      </c>
      <c r="O6579" s="27">
        <v>0</v>
      </c>
      <c r="P6579" s="27">
        <v>2528000000</v>
      </c>
      <c r="Q6579" s="27">
        <v>11379222222.222223</v>
      </c>
      <c r="R6579" s="27">
        <v>1</v>
      </c>
      <c r="S6579" s="27">
        <v>1</v>
      </c>
      <c r="T6579" s="33">
        <v>0.64778014054484578</v>
      </c>
      <c r="U6579" s="27">
        <v>960725459.29999995</v>
      </c>
      <c r="V6579" s="27">
        <v>14784000</v>
      </c>
      <c r="W6579" s="27">
        <v>1105401250.7</v>
      </c>
      <c r="X6579" s="27"/>
      <c r="Y6579" s="27"/>
      <c r="Z6579" s="27">
        <v>1</v>
      </c>
    </row>
    <row r="6580" spans="1:26">
      <c r="A6580" s="27">
        <v>1992</v>
      </c>
      <c r="B6580" t="s">
        <v>73</v>
      </c>
      <c r="C6580" s="27"/>
      <c r="D6580" s="27"/>
      <c r="E6580" s="27"/>
      <c r="F6580" s="27">
        <v>0</v>
      </c>
      <c r="G6580" s="27">
        <v>0</v>
      </c>
      <c r="H6580" s="27">
        <v>0</v>
      </c>
      <c r="I6580" s="27">
        <v>1</v>
      </c>
      <c r="J6580" s="27">
        <v>0</v>
      </c>
      <c r="K6580" s="27">
        <v>2</v>
      </c>
      <c r="L6580" s="27">
        <v>1</v>
      </c>
      <c r="M6580" s="27">
        <v>0</v>
      </c>
      <c r="N6580" s="27">
        <v>1</v>
      </c>
      <c r="O6580" s="27">
        <v>0</v>
      </c>
      <c r="P6580" s="27">
        <v>3100000000</v>
      </c>
      <c r="Q6580" s="27">
        <v>7034219712.5256672</v>
      </c>
      <c r="R6580" s="27">
        <v>1</v>
      </c>
      <c r="S6580" s="27">
        <v>1</v>
      </c>
      <c r="T6580" s="33">
        <v>0.62587770846912083</v>
      </c>
      <c r="U6580" s="27">
        <v>923496750</v>
      </c>
      <c r="V6580" s="27">
        <v>9346000</v>
      </c>
      <c r="W6580" s="27">
        <v>1132981000</v>
      </c>
      <c r="X6580" s="27"/>
      <c r="Y6580" s="27"/>
      <c r="Z6580" s="27">
        <v>1</v>
      </c>
    </row>
    <row r="6581" spans="1:26">
      <c r="A6581" s="27">
        <v>1993</v>
      </c>
      <c r="B6581" t="s">
        <v>73</v>
      </c>
      <c r="C6581" s="27"/>
      <c r="D6581" s="27"/>
      <c r="E6581" s="27"/>
      <c r="F6581" s="27">
        <v>0</v>
      </c>
      <c r="G6581" s="27">
        <v>0</v>
      </c>
      <c r="H6581" s="27">
        <v>0</v>
      </c>
      <c r="I6581" s="27">
        <v>1</v>
      </c>
      <c r="J6581" s="27">
        <v>0</v>
      </c>
      <c r="K6581" s="27">
        <v>2</v>
      </c>
      <c r="L6581" s="27">
        <v>1</v>
      </c>
      <c r="M6581" s="27">
        <v>0</v>
      </c>
      <c r="N6581" s="27">
        <v>1</v>
      </c>
      <c r="O6581" s="27">
        <v>0</v>
      </c>
      <c r="P6581" s="27">
        <v>5246000000</v>
      </c>
      <c r="Q6581" s="27">
        <v>8881785938.480854</v>
      </c>
      <c r="R6581" s="27">
        <v>1</v>
      </c>
      <c r="S6581" s="27">
        <v>1</v>
      </c>
      <c r="T6581" s="33">
        <v>0.648154718576755</v>
      </c>
      <c r="U6581" s="27">
        <v>922529564.60000002</v>
      </c>
      <c r="V6581" s="27">
        <v>6256000</v>
      </c>
      <c r="W6581" s="27">
        <v>1205025000</v>
      </c>
      <c r="X6581" s="27"/>
      <c r="Y6581" s="27"/>
      <c r="Z6581" s="27">
        <v>1</v>
      </c>
    </row>
    <row r="6582" spans="1:26">
      <c r="A6582" s="27">
        <v>1994</v>
      </c>
      <c r="B6582" t="s">
        <v>73</v>
      </c>
      <c r="C6582" s="27"/>
      <c r="D6582" s="27"/>
      <c r="E6582" s="27"/>
      <c r="F6582" s="27">
        <v>192000000</v>
      </c>
      <c r="G6582" s="27">
        <v>0</v>
      </c>
      <c r="H6582" s="27">
        <v>0</v>
      </c>
      <c r="I6582" s="27">
        <v>1</v>
      </c>
      <c r="J6582" s="27">
        <v>0</v>
      </c>
      <c r="K6582" s="27">
        <v>2</v>
      </c>
      <c r="L6582" s="27">
        <v>1</v>
      </c>
      <c r="M6582" s="27">
        <v>0</v>
      </c>
      <c r="N6582" s="27">
        <v>1</v>
      </c>
      <c r="O6582" s="27">
        <v>0</v>
      </c>
      <c r="P6582" s="27">
        <v>5961000000</v>
      </c>
      <c r="Q6582" s="27">
        <v>12794192334.254143</v>
      </c>
      <c r="R6582" s="27">
        <v>1</v>
      </c>
      <c r="S6582" s="27">
        <v>1</v>
      </c>
      <c r="T6582" s="33">
        <v>0.69545665111729171</v>
      </c>
      <c r="U6582" s="27">
        <v>980448367.5</v>
      </c>
      <c r="V6582" s="27">
        <v>6292000</v>
      </c>
      <c r="W6582" s="27">
        <v>1251097000</v>
      </c>
      <c r="X6582" s="27"/>
      <c r="Y6582" s="27"/>
      <c r="Z6582" s="27">
        <v>1</v>
      </c>
    </row>
    <row r="6583" spans="1:26">
      <c r="A6583" s="27">
        <v>1995</v>
      </c>
      <c r="B6583" t="s">
        <v>73</v>
      </c>
      <c r="C6583" s="27"/>
      <c r="D6583" s="27"/>
      <c r="E6583" s="27"/>
      <c r="F6583" s="27">
        <v>22819277</v>
      </c>
      <c r="G6583" s="27">
        <v>0</v>
      </c>
      <c r="H6583" s="27">
        <v>0</v>
      </c>
      <c r="I6583" s="27">
        <v>1</v>
      </c>
      <c r="J6583" s="27">
        <v>0</v>
      </c>
      <c r="K6583" s="27">
        <v>2</v>
      </c>
      <c r="L6583" s="27">
        <v>1</v>
      </c>
      <c r="M6583" s="27">
        <v>0</v>
      </c>
      <c r="N6583" s="27">
        <v>1</v>
      </c>
      <c r="O6583" s="27">
        <v>0</v>
      </c>
      <c r="P6583" s="27">
        <v>6694000000</v>
      </c>
      <c r="Q6583" s="27">
        <v>13829744878.636599</v>
      </c>
      <c r="R6583" s="27">
        <v>1</v>
      </c>
      <c r="S6583" s="27">
        <v>1</v>
      </c>
      <c r="T6583" s="33">
        <v>0.69736071622307827</v>
      </c>
      <c r="U6583" s="27">
        <v>959779032.60000002</v>
      </c>
      <c r="V6583" s="27">
        <v>6308000</v>
      </c>
      <c r="W6583" s="27">
        <v>1272401000</v>
      </c>
      <c r="X6583" s="27"/>
      <c r="Y6583" s="27"/>
      <c r="Z6583" s="27">
        <v>1</v>
      </c>
    </row>
    <row r="6584" spans="1:26">
      <c r="A6584" s="27">
        <v>1996</v>
      </c>
      <c r="B6584" t="s">
        <v>73</v>
      </c>
      <c r="C6584" s="27"/>
      <c r="D6584" s="27"/>
      <c r="E6584" s="27"/>
      <c r="F6584" s="27">
        <v>0</v>
      </c>
      <c r="G6584" s="27">
        <v>0</v>
      </c>
      <c r="H6584" s="27">
        <v>0</v>
      </c>
      <c r="I6584" s="27">
        <v>1</v>
      </c>
      <c r="J6584" s="27">
        <v>0</v>
      </c>
      <c r="K6584" s="27">
        <v>2</v>
      </c>
      <c r="L6584" s="27">
        <v>1</v>
      </c>
      <c r="M6584" s="27">
        <v>0</v>
      </c>
      <c r="N6584" s="27">
        <v>1</v>
      </c>
      <c r="O6584" s="27">
        <v>0</v>
      </c>
      <c r="P6584" s="27">
        <v>8377000000.000001</v>
      </c>
      <c r="Q6584" s="27">
        <v>9018243044.4515514</v>
      </c>
      <c r="R6584" s="27">
        <v>1</v>
      </c>
      <c r="S6584" s="27">
        <v>1</v>
      </c>
      <c r="T6584" s="33">
        <v>0.69966405838602452</v>
      </c>
      <c r="U6584" s="27">
        <v>893188871.79999995</v>
      </c>
      <c r="V6584" s="27">
        <v>6269000</v>
      </c>
      <c r="W6584" s="27">
        <v>1243517000</v>
      </c>
      <c r="X6584" s="27"/>
      <c r="Y6584" s="27"/>
      <c r="Z6584" s="27">
        <v>1</v>
      </c>
    </row>
    <row r="6585" spans="1:26">
      <c r="A6585" s="27">
        <v>1997</v>
      </c>
      <c r="B6585" t="s">
        <v>73</v>
      </c>
      <c r="C6585" s="27"/>
      <c r="D6585" s="27"/>
      <c r="E6585" s="27"/>
      <c r="F6585" s="27">
        <v>0</v>
      </c>
      <c r="G6585" s="27">
        <v>0</v>
      </c>
      <c r="H6585" s="27">
        <v>0</v>
      </c>
      <c r="I6585" s="27">
        <v>1</v>
      </c>
      <c r="J6585" s="27">
        <v>0</v>
      </c>
      <c r="K6585" s="27">
        <v>2</v>
      </c>
      <c r="L6585" s="27">
        <v>1</v>
      </c>
      <c r="M6585" s="27">
        <v>0</v>
      </c>
      <c r="N6585" s="27">
        <v>1</v>
      </c>
      <c r="O6585" s="27">
        <v>0</v>
      </c>
      <c r="P6585" s="27">
        <v>10241000000</v>
      </c>
      <c r="Q6585" s="27">
        <v>11681494637.304054</v>
      </c>
      <c r="R6585" s="27">
        <v>1</v>
      </c>
      <c r="S6585" s="27">
        <v>0</v>
      </c>
      <c r="T6585" s="33">
        <v>0.71538944173936525</v>
      </c>
      <c r="U6585" s="27">
        <v>796757736.60000002</v>
      </c>
      <c r="V6585" s="27">
        <v>6224000</v>
      </c>
      <c r="W6585" s="27">
        <v>1197817000</v>
      </c>
      <c r="X6585" s="27"/>
      <c r="Y6585" s="27"/>
      <c r="Z6585" s="27">
        <v>1</v>
      </c>
    </row>
    <row r="6586" spans="1:26">
      <c r="A6586" s="27">
        <v>1998</v>
      </c>
      <c r="B6586" t="s">
        <v>73</v>
      </c>
      <c r="C6586" s="27"/>
      <c r="D6586" s="27"/>
      <c r="E6586" s="27"/>
      <c r="F6586" s="27">
        <v>0</v>
      </c>
      <c r="G6586" s="27">
        <v>0</v>
      </c>
      <c r="H6586" s="27">
        <v>0</v>
      </c>
      <c r="I6586" s="27">
        <v>1</v>
      </c>
      <c r="J6586" s="27">
        <v>0</v>
      </c>
      <c r="K6586" s="27">
        <v>2</v>
      </c>
      <c r="L6586" s="27">
        <v>1</v>
      </c>
      <c r="M6586" s="27">
        <v>0</v>
      </c>
      <c r="N6586" s="27">
        <v>1</v>
      </c>
      <c r="O6586" s="27">
        <v>0</v>
      </c>
      <c r="P6586" s="27">
        <v>10924000000</v>
      </c>
      <c r="Q6586" s="27">
        <v>11250327988.04781</v>
      </c>
      <c r="R6586" s="27">
        <v>1</v>
      </c>
      <c r="S6586" s="27">
        <v>1</v>
      </c>
      <c r="T6586" s="33">
        <v>0.63293736472878814</v>
      </c>
      <c r="U6586" s="27">
        <v>772120021.20000005</v>
      </c>
      <c r="V6586" s="27">
        <v>6250000</v>
      </c>
      <c r="W6586" s="27">
        <v>1226006000</v>
      </c>
      <c r="X6586" s="27"/>
      <c r="Y6586" s="27"/>
      <c r="Z6586" s="27">
        <v>1</v>
      </c>
    </row>
    <row r="6587" spans="1:26">
      <c r="A6587" s="27">
        <v>1999</v>
      </c>
      <c r="B6587" t="s">
        <v>73</v>
      </c>
      <c r="C6587" s="27"/>
      <c r="D6587" s="27"/>
      <c r="E6587" s="27"/>
      <c r="F6587" s="27">
        <v>0</v>
      </c>
      <c r="G6587" s="27">
        <v>0</v>
      </c>
      <c r="H6587" s="27">
        <v>0</v>
      </c>
      <c r="I6587" s="27">
        <v>1</v>
      </c>
      <c r="J6587" s="27">
        <v>0</v>
      </c>
      <c r="K6587" s="27">
        <v>2</v>
      </c>
      <c r="L6587" s="27">
        <v>1</v>
      </c>
      <c r="M6587" s="27">
        <v>0</v>
      </c>
      <c r="N6587" s="27">
        <v>1</v>
      </c>
      <c r="O6587" s="27">
        <v>0</v>
      </c>
      <c r="P6587" s="27">
        <v>10714000000</v>
      </c>
      <c r="Q6587" s="27">
        <v>10682045258.364679</v>
      </c>
      <c r="R6587" s="27">
        <v>1</v>
      </c>
      <c r="S6587" s="27">
        <v>1</v>
      </c>
      <c r="T6587" s="33">
        <v>0.59173831677950461</v>
      </c>
      <c r="U6587" s="27">
        <v>786379581.60000002</v>
      </c>
      <c r="V6587" s="27">
        <v>2961000</v>
      </c>
      <c r="W6587" s="27">
        <v>1207991000</v>
      </c>
      <c r="X6587" s="27"/>
      <c r="Y6587" s="27"/>
      <c r="Z6587" s="27">
        <v>1</v>
      </c>
    </row>
    <row r="6588" spans="1:26">
      <c r="A6588" s="27">
        <v>2000</v>
      </c>
      <c r="B6588" t="s">
        <v>73</v>
      </c>
      <c r="C6588" s="27">
        <v>0</v>
      </c>
      <c r="D6588" s="27">
        <v>0</v>
      </c>
      <c r="E6588" s="27">
        <v>0</v>
      </c>
      <c r="F6588" s="27">
        <v>3049869.25</v>
      </c>
      <c r="G6588" s="27">
        <v>0</v>
      </c>
      <c r="H6588" s="27">
        <v>0</v>
      </c>
      <c r="I6588" s="27">
        <v>1</v>
      </c>
      <c r="J6588" s="27">
        <v>0</v>
      </c>
      <c r="K6588" s="27">
        <v>2</v>
      </c>
      <c r="L6588" s="27">
        <v>1</v>
      </c>
      <c r="M6588" s="27">
        <v>1</v>
      </c>
      <c r="N6588" s="27">
        <v>1</v>
      </c>
      <c r="O6588" s="27">
        <v>0</v>
      </c>
      <c r="P6588" s="27">
        <v>13134000000</v>
      </c>
      <c r="Q6588" s="27">
        <v>12257418326.073427</v>
      </c>
      <c r="R6588" s="27">
        <v>1</v>
      </c>
      <c r="S6588" s="27">
        <v>1</v>
      </c>
      <c r="T6588" s="33">
        <v>0.62919927379193319</v>
      </c>
      <c r="U6588" s="27">
        <v>692968318.39999998</v>
      </c>
      <c r="V6588" s="27">
        <v>469000</v>
      </c>
      <c r="W6588" s="27">
        <v>1166914000</v>
      </c>
      <c r="X6588" s="27"/>
      <c r="Y6588" s="27"/>
      <c r="Z6588" s="27">
        <v>1</v>
      </c>
    </row>
    <row r="6589" spans="1:26">
      <c r="A6589" s="27">
        <v>2001</v>
      </c>
      <c r="B6589" t="s">
        <v>73</v>
      </c>
      <c r="C6589" s="27">
        <v>128000000</v>
      </c>
      <c r="D6589" s="27">
        <v>32000000</v>
      </c>
      <c r="E6589" s="27">
        <v>128000000</v>
      </c>
      <c r="F6589" s="27">
        <v>132000000</v>
      </c>
      <c r="G6589" s="27">
        <v>0</v>
      </c>
      <c r="H6589" s="27">
        <v>0</v>
      </c>
      <c r="I6589" s="27">
        <v>1</v>
      </c>
      <c r="J6589" s="27">
        <v>0</v>
      </c>
      <c r="K6589" s="27">
        <v>2</v>
      </c>
      <c r="L6589" s="27">
        <v>1</v>
      </c>
      <c r="M6589" s="27">
        <v>1</v>
      </c>
      <c r="N6589" s="27">
        <v>1</v>
      </c>
      <c r="O6589" s="27">
        <v>0</v>
      </c>
      <c r="P6589" s="27">
        <v>15716000000</v>
      </c>
      <c r="Q6589" s="27">
        <v>13182979783.533049</v>
      </c>
      <c r="R6589" s="27">
        <v>1</v>
      </c>
      <c r="S6589" s="27">
        <v>1</v>
      </c>
      <c r="T6589" s="33">
        <v>0.61588871891054842</v>
      </c>
      <c r="U6589" s="27">
        <v>616774179.20000005</v>
      </c>
      <c r="V6589" s="27">
        <v>0</v>
      </c>
      <c r="W6589" s="27">
        <v>1137459000</v>
      </c>
      <c r="X6589" s="27"/>
      <c r="Y6589" s="27"/>
      <c r="Z6589" s="27">
        <v>1</v>
      </c>
    </row>
    <row r="6590" spans="1:26">
      <c r="A6590" s="27">
        <v>2002</v>
      </c>
      <c r="B6590" t="s">
        <v>73</v>
      </c>
      <c r="C6590" s="27">
        <v>167000000</v>
      </c>
      <c r="D6590" s="27">
        <v>73750000</v>
      </c>
      <c r="E6590" s="27">
        <v>167000000</v>
      </c>
      <c r="F6590" s="27">
        <v>61224520.25</v>
      </c>
      <c r="G6590" s="27">
        <v>0</v>
      </c>
      <c r="H6590" s="27">
        <v>0</v>
      </c>
      <c r="I6590" s="27">
        <v>1</v>
      </c>
      <c r="J6590" s="27">
        <v>0</v>
      </c>
      <c r="K6590" s="27">
        <v>2</v>
      </c>
      <c r="L6590" s="27">
        <v>1</v>
      </c>
      <c r="M6590" s="27">
        <v>1</v>
      </c>
      <c r="N6590" s="27">
        <v>1</v>
      </c>
      <c r="O6590" s="27">
        <v>0</v>
      </c>
      <c r="P6590" s="27">
        <v>18137000000</v>
      </c>
      <c r="Q6590" s="27">
        <v>14803189092.704416</v>
      </c>
      <c r="R6590" s="27">
        <v>1</v>
      </c>
      <c r="S6590" s="27">
        <v>1</v>
      </c>
      <c r="T6590" s="33">
        <v>0.62466195784303247</v>
      </c>
      <c r="U6590" s="27">
        <v>644120183.20000005</v>
      </c>
      <c r="V6590" s="27">
        <v>0</v>
      </c>
      <c r="W6590" s="27">
        <v>1192223000</v>
      </c>
      <c r="X6590" s="27"/>
      <c r="Y6590" s="27"/>
      <c r="Z6590" s="27">
        <v>1</v>
      </c>
    </row>
    <row r="6591" spans="1:26">
      <c r="A6591" s="27">
        <v>2003</v>
      </c>
      <c r="B6591" t="s">
        <v>73</v>
      </c>
      <c r="C6591" s="27">
        <v>1357449984</v>
      </c>
      <c r="D6591" s="27">
        <v>385240000</v>
      </c>
      <c r="E6591" s="27">
        <v>1357449984</v>
      </c>
      <c r="F6591" s="27">
        <v>1204450000</v>
      </c>
      <c r="G6591" s="27">
        <v>0</v>
      </c>
      <c r="H6591" s="27">
        <v>0</v>
      </c>
      <c r="I6591" s="27">
        <v>1</v>
      </c>
      <c r="J6591" s="27">
        <v>0</v>
      </c>
      <c r="K6591" s="27">
        <v>2</v>
      </c>
      <c r="L6591" s="27">
        <v>1</v>
      </c>
      <c r="M6591" s="27">
        <v>1</v>
      </c>
      <c r="N6591" s="27">
        <v>1</v>
      </c>
      <c r="O6591" s="27">
        <v>0</v>
      </c>
      <c r="P6591" s="27">
        <v>21355000000</v>
      </c>
      <c r="Q6591" s="27">
        <v>17646503525.174343</v>
      </c>
      <c r="R6591" s="27">
        <v>1</v>
      </c>
      <c r="S6591" s="27">
        <v>1</v>
      </c>
      <c r="T6591" s="33">
        <v>0.61793375018798091</v>
      </c>
      <c r="U6591" s="27">
        <v>676190648.5</v>
      </c>
      <c r="V6591" s="27">
        <v>0</v>
      </c>
      <c r="W6591" s="27">
        <v>1262493000</v>
      </c>
      <c r="X6591" s="27"/>
      <c r="Y6591" s="27"/>
      <c r="Z6591" s="27">
        <v>1</v>
      </c>
    </row>
    <row r="6592" spans="1:26">
      <c r="A6592" s="27">
        <v>2004</v>
      </c>
      <c r="B6592" t="s">
        <v>73</v>
      </c>
      <c r="C6592" s="27">
        <v>1568449984</v>
      </c>
      <c r="D6592" s="27">
        <v>749480000</v>
      </c>
      <c r="E6592" s="27">
        <v>1568449984</v>
      </c>
      <c r="F6592" s="27">
        <v>252800000</v>
      </c>
      <c r="G6592" s="27">
        <v>0</v>
      </c>
      <c r="H6592" s="27">
        <v>0</v>
      </c>
      <c r="I6592" s="27">
        <v>1</v>
      </c>
      <c r="J6592" s="27">
        <v>0</v>
      </c>
      <c r="K6592" s="27">
        <v>2</v>
      </c>
      <c r="L6592" s="27">
        <v>1</v>
      </c>
      <c r="M6592" s="27">
        <v>1</v>
      </c>
      <c r="N6592" s="27">
        <v>1</v>
      </c>
      <c r="O6592" s="27">
        <v>0</v>
      </c>
      <c r="P6592" s="27">
        <v>26646000000</v>
      </c>
      <c r="Q6592" s="27">
        <v>21457470202.783916</v>
      </c>
      <c r="R6592" s="27">
        <v>1</v>
      </c>
      <c r="S6592" s="27">
        <v>1</v>
      </c>
      <c r="T6592" s="33">
        <v>0.67108711240801089</v>
      </c>
      <c r="U6592" s="27">
        <v>673913159.39999998</v>
      </c>
      <c r="V6592" s="27">
        <v>0</v>
      </c>
      <c r="W6592" s="27">
        <v>1299569000</v>
      </c>
      <c r="X6592" s="27"/>
      <c r="Y6592" s="27"/>
      <c r="Z6592" s="27">
        <v>1</v>
      </c>
    </row>
    <row r="6593" spans="1:26">
      <c r="A6593" s="27">
        <v>2005</v>
      </c>
      <c r="B6593" t="s">
        <v>73</v>
      </c>
      <c r="C6593" s="27">
        <v>1864949984</v>
      </c>
      <c r="D6593" s="27">
        <v>1200803332</v>
      </c>
      <c r="E6593" s="27">
        <v>1864949984</v>
      </c>
      <c r="F6593" s="27">
        <v>356520358</v>
      </c>
      <c r="G6593" s="27">
        <v>0</v>
      </c>
      <c r="H6593" s="27">
        <v>0</v>
      </c>
      <c r="I6593" s="27">
        <v>1</v>
      </c>
      <c r="J6593" s="27">
        <v>0</v>
      </c>
      <c r="K6593" s="27">
        <v>2</v>
      </c>
      <c r="L6593" s="27">
        <v>1</v>
      </c>
      <c r="M6593" s="27">
        <v>1</v>
      </c>
      <c r="N6593" s="27">
        <v>1</v>
      </c>
      <c r="O6593" s="27">
        <v>0</v>
      </c>
      <c r="P6593" s="27">
        <v>35183000000</v>
      </c>
      <c r="Q6593" s="27">
        <v>26524538565.740322</v>
      </c>
      <c r="R6593" s="27">
        <v>1</v>
      </c>
      <c r="S6593" s="27">
        <v>1</v>
      </c>
      <c r="T6593" s="33">
        <v>0.69599608558540027</v>
      </c>
      <c r="U6593" s="27">
        <v>592856908.20000005</v>
      </c>
      <c r="V6593" s="27">
        <v>0</v>
      </c>
      <c r="W6593" s="27">
        <v>1233532000</v>
      </c>
      <c r="X6593" s="27"/>
      <c r="Y6593" s="27"/>
      <c r="Z6593" s="27">
        <v>1</v>
      </c>
    </row>
    <row r="6594" spans="1:26">
      <c r="A6594" s="27">
        <v>2006</v>
      </c>
      <c r="B6594" t="s">
        <v>73</v>
      </c>
      <c r="C6594" s="27">
        <v>2050727760</v>
      </c>
      <c r="D6594" s="27">
        <v>1688071106</v>
      </c>
      <c r="E6594" s="27">
        <v>2050727760</v>
      </c>
      <c r="F6594" s="27">
        <v>230854164.125</v>
      </c>
      <c r="G6594" s="27">
        <v>0</v>
      </c>
      <c r="H6594" s="27">
        <v>0</v>
      </c>
      <c r="I6594" s="27">
        <v>1</v>
      </c>
      <c r="J6594" s="27">
        <v>0</v>
      </c>
      <c r="K6594" s="27">
        <v>2</v>
      </c>
      <c r="L6594" s="27">
        <v>1</v>
      </c>
      <c r="M6594" s="27">
        <v>1</v>
      </c>
      <c r="N6594" s="27">
        <v>1</v>
      </c>
      <c r="O6594" s="27">
        <v>0</v>
      </c>
      <c r="P6594" s="27">
        <v>45264000000</v>
      </c>
      <c r="Q6594" s="27">
        <v>35822408611.55883</v>
      </c>
      <c r="R6594" s="27">
        <v>1</v>
      </c>
      <c r="S6594" s="27">
        <v>1</v>
      </c>
      <c r="T6594" s="33">
        <v>0.83568345932575372</v>
      </c>
      <c r="U6594" s="27">
        <v>596444954.79999995</v>
      </c>
      <c r="V6594" s="27">
        <v>0</v>
      </c>
      <c r="W6594" s="27">
        <v>1271069000</v>
      </c>
      <c r="X6594" s="27"/>
      <c r="Y6594" s="27"/>
      <c r="Z6594" s="27">
        <v>1</v>
      </c>
    </row>
    <row r="6595" spans="1:26">
      <c r="A6595" s="27">
        <v>2007</v>
      </c>
      <c r="B6595" t="s">
        <v>73</v>
      </c>
      <c r="C6595" s="27">
        <v>3095505536</v>
      </c>
      <c r="D6595" s="27">
        <v>2191838868</v>
      </c>
      <c r="E6595" s="27">
        <v>3095505536</v>
      </c>
      <c r="F6595" s="27">
        <v>1128231786.75</v>
      </c>
      <c r="G6595" s="27">
        <v>0</v>
      </c>
      <c r="H6595" s="27">
        <v>0</v>
      </c>
      <c r="I6595" s="27">
        <v>1</v>
      </c>
      <c r="J6595" s="27">
        <v>0</v>
      </c>
      <c r="K6595" s="27">
        <v>2</v>
      </c>
      <c r="L6595" s="27">
        <v>1</v>
      </c>
      <c r="M6595" s="27">
        <v>1</v>
      </c>
      <c r="N6595" s="27">
        <v>1</v>
      </c>
      <c r="O6595" s="27">
        <v>0</v>
      </c>
      <c r="P6595" s="27">
        <v>59440000000</v>
      </c>
      <c r="Q6595" s="27">
        <v>45898948564.059326</v>
      </c>
      <c r="R6595" s="27">
        <v>1</v>
      </c>
      <c r="S6595" s="27">
        <v>1</v>
      </c>
      <c r="T6595" s="33">
        <v>0.90473952627382648</v>
      </c>
      <c r="U6595" s="27">
        <v>564591720</v>
      </c>
      <c r="V6595" s="27">
        <v>0</v>
      </c>
      <c r="W6595" s="27">
        <v>1306968000</v>
      </c>
      <c r="X6595" s="27"/>
      <c r="Y6595" s="27"/>
      <c r="Z6595" s="27">
        <v>1</v>
      </c>
    </row>
    <row r="6596" spans="1:26">
      <c r="A6596" s="27">
        <v>2008</v>
      </c>
      <c r="B6596" t="s">
        <v>73</v>
      </c>
      <c r="C6596" s="27">
        <v>3268645412</v>
      </c>
      <c r="D6596" s="27">
        <v>2479175412</v>
      </c>
      <c r="E6596" s="27">
        <v>3268645412</v>
      </c>
      <c r="F6596" s="27">
        <v>306134764</v>
      </c>
      <c r="G6596" s="27">
        <v>0</v>
      </c>
      <c r="H6596" s="27">
        <v>0</v>
      </c>
      <c r="I6596" s="27">
        <v>1</v>
      </c>
      <c r="J6596" s="27">
        <v>0</v>
      </c>
      <c r="K6596" s="27">
        <v>2</v>
      </c>
      <c r="L6596" s="27">
        <v>1</v>
      </c>
      <c r="M6596" s="27">
        <v>1</v>
      </c>
      <c r="N6596" s="27">
        <v>1</v>
      </c>
      <c r="O6596" s="27">
        <v>0</v>
      </c>
      <c r="P6596" s="27">
        <v>64833000000</v>
      </c>
      <c r="Q6596" s="27">
        <v>54526580231.556793</v>
      </c>
      <c r="R6596" s="27">
        <v>1</v>
      </c>
      <c r="S6596" s="27">
        <v>1</v>
      </c>
      <c r="T6596" s="33">
        <v>0.91944034308119871</v>
      </c>
      <c r="U6596" s="27">
        <v>486475796.30000001</v>
      </c>
      <c r="V6596" s="27">
        <v>0</v>
      </c>
      <c r="W6596" s="27">
        <v>1299722000</v>
      </c>
      <c r="X6596" s="27">
        <v>4902000000</v>
      </c>
      <c r="Y6596" s="27"/>
      <c r="Z6596" s="27">
        <v>1</v>
      </c>
    </row>
    <row r="6597" spans="1:26">
      <c r="A6597" s="27">
        <v>2009</v>
      </c>
      <c r="B6597" t="s">
        <v>73</v>
      </c>
      <c r="C6597" s="27">
        <v>4886110922</v>
      </c>
      <c r="D6597" s="27">
        <v>3023620954</v>
      </c>
      <c r="E6597" s="27">
        <v>4886110922</v>
      </c>
      <c r="F6597" s="27">
        <v>1858927650.75</v>
      </c>
      <c r="G6597" s="27">
        <v>0</v>
      </c>
      <c r="H6597" s="27">
        <v>0</v>
      </c>
      <c r="I6597" s="27">
        <v>1</v>
      </c>
      <c r="J6597" s="27">
        <v>0</v>
      </c>
      <c r="K6597" s="27">
        <v>2</v>
      </c>
      <c r="L6597" s="27">
        <v>1</v>
      </c>
      <c r="M6597" s="27">
        <v>1</v>
      </c>
      <c r="N6597" s="27">
        <v>1</v>
      </c>
      <c r="O6597" s="27">
        <v>0</v>
      </c>
      <c r="P6597" s="27">
        <v>54812000000</v>
      </c>
      <c r="Q6597" s="27">
        <v>53150209167.93396</v>
      </c>
      <c r="R6597" s="27">
        <v>1</v>
      </c>
      <c r="S6597" s="27">
        <v>1</v>
      </c>
      <c r="T6597" s="33">
        <v>0.81595367947064712</v>
      </c>
      <c r="U6597" s="27">
        <v>681558358.60000002</v>
      </c>
      <c r="V6597" s="27">
        <v>0</v>
      </c>
      <c r="W6597" s="27">
        <v>1305941000</v>
      </c>
      <c r="X6597" s="27">
        <v>4334000000</v>
      </c>
      <c r="Y6597" s="27"/>
      <c r="Z6597" s="27">
        <v>1</v>
      </c>
    </row>
    <row r="6598" spans="1:26">
      <c r="A6598" s="27">
        <v>2010</v>
      </c>
      <c r="B6598" t="s">
        <v>73</v>
      </c>
      <c r="C6598" s="27">
        <v>5079826383</v>
      </c>
      <c r="D6598" s="27">
        <v>3612166383</v>
      </c>
      <c r="E6598" s="27">
        <v>5079826383</v>
      </c>
      <c r="F6598" s="27">
        <v>424477046.25</v>
      </c>
      <c r="G6598" s="27">
        <v>0</v>
      </c>
      <c r="H6598" s="27">
        <v>0</v>
      </c>
      <c r="I6598" s="27">
        <v>1</v>
      </c>
      <c r="J6598" s="27">
        <v>0</v>
      </c>
      <c r="K6598" s="27">
        <v>2</v>
      </c>
      <c r="L6598" s="27">
        <v>1</v>
      </c>
      <c r="M6598" s="27">
        <v>1</v>
      </c>
      <c r="N6598" s="27">
        <v>1</v>
      </c>
      <c r="O6598" s="27">
        <v>0</v>
      </c>
      <c r="P6598" s="27">
        <v>65715999999.999992</v>
      </c>
      <c r="Q6598" s="27">
        <v>65634109236.773636</v>
      </c>
      <c r="R6598" s="27">
        <v>1</v>
      </c>
      <c r="S6598" s="27">
        <v>1</v>
      </c>
      <c r="T6598" s="33">
        <v>1.0070075781651076</v>
      </c>
      <c r="U6598" s="27">
        <v>663671728.79999995</v>
      </c>
      <c r="V6598" s="27">
        <v>0</v>
      </c>
      <c r="W6598" s="27">
        <v>1290293000</v>
      </c>
      <c r="X6598" s="27">
        <v>4279000000</v>
      </c>
      <c r="Y6598" s="27"/>
      <c r="Z6598" s="27">
        <v>1</v>
      </c>
    </row>
    <row r="6599" spans="1:26">
      <c r="A6599" s="27">
        <v>2011</v>
      </c>
      <c r="B6599" t="s">
        <v>73</v>
      </c>
      <c r="C6599" s="27">
        <v>4945541835</v>
      </c>
      <c r="D6599" s="27">
        <v>3938011819</v>
      </c>
      <c r="E6599" s="27">
        <v>4945541835</v>
      </c>
      <c r="F6599" s="27">
        <v>119000000</v>
      </c>
      <c r="G6599" s="27">
        <v>0</v>
      </c>
      <c r="H6599" s="27">
        <v>0</v>
      </c>
      <c r="I6599" s="27">
        <v>1</v>
      </c>
      <c r="J6599" s="27">
        <v>0</v>
      </c>
      <c r="K6599" s="27">
        <v>2</v>
      </c>
      <c r="L6599" s="27">
        <v>1</v>
      </c>
      <c r="M6599" s="27">
        <v>1</v>
      </c>
      <c r="N6599" s="27">
        <v>1</v>
      </c>
      <c r="O6599" s="27">
        <v>0</v>
      </c>
      <c r="P6599" s="27">
        <v>66447999999.999992</v>
      </c>
      <c r="Q6599" s="27">
        <v>67327289319.732994</v>
      </c>
      <c r="R6599" s="27">
        <v>1</v>
      </c>
      <c r="S6599" s="27">
        <v>1</v>
      </c>
      <c r="T6599" s="33">
        <v>1.116808011796752</v>
      </c>
      <c r="U6599" s="27">
        <v>651323364</v>
      </c>
      <c r="V6599" s="27">
        <v>0</v>
      </c>
      <c r="W6599" s="27">
        <v>1287498000</v>
      </c>
      <c r="X6599" s="27">
        <v>4041000000</v>
      </c>
      <c r="Y6599" s="27"/>
      <c r="Z6599" s="27">
        <v>1</v>
      </c>
    </row>
    <row r="6600" spans="1:26">
      <c r="A6600" s="27">
        <v>2012</v>
      </c>
      <c r="B6600" t="s">
        <v>73</v>
      </c>
      <c r="C6600" s="27">
        <v>4660882277</v>
      </c>
      <c r="D6600" s="27">
        <v>4186982277</v>
      </c>
      <c r="E6600" s="27">
        <v>4660882277</v>
      </c>
      <c r="F6600" s="27">
        <v>19010406</v>
      </c>
      <c r="G6600" s="27">
        <v>0</v>
      </c>
      <c r="H6600" s="27">
        <v>0</v>
      </c>
      <c r="I6600" s="27">
        <v>1</v>
      </c>
      <c r="J6600" s="27">
        <v>0</v>
      </c>
      <c r="K6600" s="27">
        <v>2</v>
      </c>
      <c r="L6600" s="27">
        <v>1</v>
      </c>
      <c r="M6600" s="27">
        <v>1</v>
      </c>
      <c r="N6600" s="27">
        <v>1</v>
      </c>
      <c r="O6600" s="27">
        <v>0</v>
      </c>
      <c r="P6600" s="27">
        <v>48948000000</v>
      </c>
      <c r="Q6600" s="27">
        <v>68125631150.293869</v>
      </c>
      <c r="R6600" s="27">
        <v>1</v>
      </c>
      <c r="S6600" s="27">
        <v>1</v>
      </c>
      <c r="T6600" s="33">
        <v>0.99562684078172081</v>
      </c>
      <c r="U6600" s="27">
        <v>644612332.20000005</v>
      </c>
      <c r="V6600" s="27">
        <v>0</v>
      </c>
      <c r="W6600" s="27">
        <v>1288432000</v>
      </c>
      <c r="X6600" s="27">
        <v>4340000000</v>
      </c>
      <c r="Y6600" s="27"/>
      <c r="Z6600" s="27">
        <v>1</v>
      </c>
    </row>
    <row r="6601" spans="1:26">
      <c r="A6601" s="27">
        <v>2013</v>
      </c>
      <c r="B6601" t="s">
        <v>73</v>
      </c>
      <c r="C6601" s="27">
        <v>4362667220.5</v>
      </c>
      <c r="D6601" s="27">
        <v>4274467220.5</v>
      </c>
      <c r="E6601" s="27">
        <v>4362667220.5</v>
      </c>
      <c r="F6601" s="27">
        <v>63068.1328125</v>
      </c>
      <c r="G6601" s="27">
        <v>0</v>
      </c>
      <c r="H6601" s="27">
        <v>0</v>
      </c>
      <c r="I6601" s="27">
        <v>1</v>
      </c>
      <c r="J6601" s="27">
        <v>0</v>
      </c>
      <c r="K6601" s="27">
        <v>2</v>
      </c>
      <c r="L6601" s="27">
        <v>1</v>
      </c>
      <c r="M6601" s="27">
        <v>1</v>
      </c>
      <c r="N6601" s="27">
        <v>1</v>
      </c>
      <c r="O6601" s="27">
        <v>0</v>
      </c>
      <c r="P6601" s="27">
        <v>52892000000</v>
      </c>
      <c r="Q6601" s="27">
        <v>72065940085.771942</v>
      </c>
      <c r="R6601" s="27">
        <v>1</v>
      </c>
      <c r="S6601" s="27">
        <v>1</v>
      </c>
      <c r="T6601" s="33">
        <v>0.99710818219516861</v>
      </c>
      <c r="U6601" s="27">
        <v>638538320.39999998</v>
      </c>
      <c r="V6601" s="27">
        <v>0</v>
      </c>
      <c r="W6601" s="27">
        <v>1290174000</v>
      </c>
      <c r="X6601" s="27">
        <v>4383000000</v>
      </c>
      <c r="Y6601" s="27"/>
      <c r="Z6601" s="27">
        <v>1</v>
      </c>
    </row>
    <row r="6602" spans="1:26">
      <c r="A6602" s="27">
        <v>2014</v>
      </c>
      <c r="B6602" t="s">
        <v>73</v>
      </c>
      <c r="C6602" s="27">
        <v>4706308771.5</v>
      </c>
      <c r="D6602" s="27">
        <v>4125508771.5</v>
      </c>
      <c r="E6602" s="27">
        <v>4706308771.5</v>
      </c>
      <c r="F6602" s="27">
        <v>700000000</v>
      </c>
      <c r="G6602" s="27">
        <v>0</v>
      </c>
      <c r="H6602" s="27">
        <v>0</v>
      </c>
      <c r="I6602" s="27">
        <v>1</v>
      </c>
      <c r="J6602" s="27">
        <v>0</v>
      </c>
      <c r="K6602" s="27">
        <v>2</v>
      </c>
      <c r="L6602" s="27">
        <v>1</v>
      </c>
      <c r="M6602" s="27">
        <v>1</v>
      </c>
      <c r="N6602" s="27">
        <v>1</v>
      </c>
      <c r="O6602" s="27">
        <v>0</v>
      </c>
      <c r="P6602" s="27">
        <v>60726000000</v>
      </c>
      <c r="Q6602" s="27">
        <v>82151588418.832458</v>
      </c>
      <c r="R6602" s="27">
        <v>1</v>
      </c>
      <c r="S6602" s="27">
        <v>1</v>
      </c>
      <c r="T6602" s="33">
        <v>0.96696016921402161</v>
      </c>
      <c r="U6602" s="27">
        <v>590505979.79999995</v>
      </c>
      <c r="V6602" s="27">
        <v>0</v>
      </c>
      <c r="W6602" s="27">
        <v>1246465000</v>
      </c>
      <c r="X6602" s="27">
        <v>4035000000</v>
      </c>
      <c r="Y6602" s="27"/>
      <c r="Z6602" s="27">
        <v>1</v>
      </c>
    </row>
    <row r="6603" spans="1:26">
      <c r="A6603" s="27">
        <v>2015</v>
      </c>
      <c r="B6603" t="s">
        <v>73</v>
      </c>
      <c r="C6603" s="27">
        <v>4285799898.5</v>
      </c>
      <c r="D6603" s="27">
        <v>3865799898.5</v>
      </c>
      <c r="E6603" s="27">
        <v>4285799898.5</v>
      </c>
      <c r="F6603" s="27">
        <v>0</v>
      </c>
      <c r="G6603" s="27">
        <v>0</v>
      </c>
      <c r="H6603" s="27">
        <v>0</v>
      </c>
      <c r="I6603" s="27">
        <v>1</v>
      </c>
      <c r="J6603" s="27">
        <v>0</v>
      </c>
      <c r="K6603" s="27">
        <v>2</v>
      </c>
      <c r="L6603" s="27">
        <v>1</v>
      </c>
      <c r="M6603" s="27">
        <v>1</v>
      </c>
      <c r="N6603" s="27">
        <v>1</v>
      </c>
      <c r="O6603" s="27">
        <v>0</v>
      </c>
      <c r="P6603" s="27">
        <v>65919000000</v>
      </c>
      <c r="Q6603" s="27">
        <v>97156119150</v>
      </c>
      <c r="R6603" s="27">
        <v>1</v>
      </c>
      <c r="S6603" s="27">
        <v>1</v>
      </c>
      <c r="T6603" s="33">
        <v>0.821813335342235</v>
      </c>
      <c r="U6603" s="27">
        <v>557351691.79999995</v>
      </c>
      <c r="V6603" s="27">
        <v>0</v>
      </c>
      <c r="W6603" s="27">
        <v>1228004000</v>
      </c>
      <c r="X6603" s="27">
        <v>3820000000</v>
      </c>
      <c r="Y6603" s="27"/>
      <c r="Z6603" s="27">
        <v>1</v>
      </c>
    </row>
    <row r="6604" spans="1:26">
      <c r="A6604" s="27">
        <v>2016</v>
      </c>
      <c r="B6604" t="s">
        <v>73</v>
      </c>
      <c r="C6604" s="27">
        <v>3841990908.75</v>
      </c>
      <c r="D6604" s="27">
        <v>3561990908.75</v>
      </c>
      <c r="E6604" s="27">
        <v>3841990908.75</v>
      </c>
      <c r="F6604" s="27">
        <v>0</v>
      </c>
      <c r="G6604" s="27">
        <v>0</v>
      </c>
      <c r="H6604" s="27">
        <v>0</v>
      </c>
      <c r="I6604" s="27">
        <v>1</v>
      </c>
      <c r="J6604" s="27">
        <v>0</v>
      </c>
      <c r="K6604" s="27">
        <v>2</v>
      </c>
      <c r="L6604" s="27">
        <v>1</v>
      </c>
      <c r="M6604" s="27">
        <v>1</v>
      </c>
      <c r="N6604" s="27">
        <v>1</v>
      </c>
      <c r="O6604" s="27">
        <v>0</v>
      </c>
      <c r="P6604" s="27">
        <v>55787000000</v>
      </c>
      <c r="Q6604" s="27">
        <v>95584380032.206116</v>
      </c>
      <c r="R6604" s="27">
        <v>1</v>
      </c>
      <c r="S6604" s="27">
        <v>1</v>
      </c>
      <c r="T6604" s="33">
        <v>0.86004996979414983</v>
      </c>
      <c r="U6604" s="27">
        <v>531084288.19999999</v>
      </c>
      <c r="V6604" s="27">
        <v>0</v>
      </c>
      <c r="W6604" s="27">
        <v>1219293000</v>
      </c>
      <c r="X6604" s="27">
        <v>3606000000</v>
      </c>
      <c r="Y6604" s="27"/>
      <c r="Z6604" s="27">
        <v>1</v>
      </c>
    </row>
    <row r="6605" spans="1:26">
      <c r="A6605" s="27">
        <v>2017</v>
      </c>
      <c r="B6605" t="s">
        <v>73</v>
      </c>
      <c r="C6605" s="27">
        <v>3461581914</v>
      </c>
      <c r="D6605" s="27">
        <v>3321581914</v>
      </c>
      <c r="E6605" s="27">
        <v>3461581914</v>
      </c>
      <c r="F6605" s="27">
        <v>15000000</v>
      </c>
      <c r="G6605" s="27">
        <v>0</v>
      </c>
      <c r="H6605" s="27">
        <v>0</v>
      </c>
      <c r="I6605" s="27">
        <v>1</v>
      </c>
      <c r="J6605" s="27">
        <v>0</v>
      </c>
      <c r="K6605" s="27">
        <v>2</v>
      </c>
      <c r="L6605" s="27">
        <v>1</v>
      </c>
      <c r="M6605" s="27">
        <v>1</v>
      </c>
      <c r="N6605" s="27">
        <v>1</v>
      </c>
      <c r="O6605" s="27">
        <v>0</v>
      </c>
      <c r="P6605" s="27">
        <v>45819000000</v>
      </c>
      <c r="Q6605" s="27">
        <v>117487857142.85715</v>
      </c>
      <c r="R6605" s="27">
        <v>1</v>
      </c>
      <c r="S6605" s="27">
        <v>1</v>
      </c>
      <c r="T6605" s="33">
        <v>0.90809244833766045</v>
      </c>
      <c r="U6605" s="27">
        <v>554932417.70000005</v>
      </c>
      <c r="V6605" s="27">
        <v>0</v>
      </c>
      <c r="W6605" s="27">
        <v>1283315000</v>
      </c>
      <c r="X6605" s="27">
        <v>3987000000</v>
      </c>
      <c r="Y6605" s="27"/>
      <c r="Z6605" s="27">
        <v>1</v>
      </c>
    </row>
    <row r="6606" spans="1:26">
      <c r="A6606" s="27">
        <v>1975</v>
      </c>
      <c r="B6606" t="s">
        <v>39</v>
      </c>
      <c r="C6606" s="27"/>
      <c r="D6606" s="27"/>
      <c r="E6606" s="27"/>
      <c r="F6606" s="27">
        <v>0</v>
      </c>
      <c r="G6606" s="27">
        <v>0</v>
      </c>
      <c r="H6606" s="27">
        <v>1</v>
      </c>
      <c r="I6606" s="27">
        <v>0</v>
      </c>
      <c r="J6606" s="27">
        <v>0</v>
      </c>
      <c r="K6606" s="27">
        <v>1</v>
      </c>
      <c r="L6606" s="27">
        <v>1</v>
      </c>
      <c r="M6606" s="27">
        <v>0</v>
      </c>
      <c r="N6606" s="27">
        <v>1</v>
      </c>
      <c r="O6606" s="27">
        <v>1</v>
      </c>
      <c r="P6606" s="27"/>
      <c r="Q6606" s="27">
        <v>465500000</v>
      </c>
      <c r="R6606" s="27">
        <v>0</v>
      </c>
      <c r="S6606" s="27">
        <v>0</v>
      </c>
      <c r="T6606" s="33">
        <v>0.94696688960437181</v>
      </c>
      <c r="U6606" s="27"/>
      <c r="V6606" s="27"/>
      <c r="W6606" s="27"/>
      <c r="X6606" s="27"/>
      <c r="Y6606" s="27">
        <v>0</v>
      </c>
      <c r="Z6606" s="27">
        <v>0</v>
      </c>
    </row>
    <row r="6607" spans="1:26">
      <c r="A6607" s="27">
        <v>1976</v>
      </c>
      <c r="B6607" t="s">
        <v>39</v>
      </c>
      <c r="C6607" s="27"/>
      <c r="D6607" s="27"/>
      <c r="E6607" s="27"/>
      <c r="F6607" s="27">
        <v>0</v>
      </c>
      <c r="G6607" s="27">
        <v>0</v>
      </c>
      <c r="H6607" s="27">
        <v>1</v>
      </c>
      <c r="I6607" s="27">
        <v>0</v>
      </c>
      <c r="J6607" s="27">
        <v>0</v>
      </c>
      <c r="K6607" s="27">
        <v>1</v>
      </c>
      <c r="L6607" s="27">
        <v>1</v>
      </c>
      <c r="M6607" s="27">
        <v>0</v>
      </c>
      <c r="N6607" s="27">
        <v>1</v>
      </c>
      <c r="O6607" s="27">
        <v>1</v>
      </c>
      <c r="P6607" s="27"/>
      <c r="Q6607" s="27">
        <v>505499999.99999994</v>
      </c>
      <c r="R6607" s="27">
        <v>0</v>
      </c>
      <c r="S6607" s="27">
        <v>0</v>
      </c>
      <c r="T6607" s="33">
        <v>1.0219497573337515</v>
      </c>
      <c r="U6607" s="27"/>
      <c r="V6607" s="27"/>
      <c r="W6607" s="27"/>
      <c r="X6607" s="27"/>
      <c r="Y6607" s="27">
        <v>0</v>
      </c>
      <c r="Z6607" s="27">
        <v>0</v>
      </c>
    </row>
    <row r="6608" spans="1:26">
      <c r="A6608" s="27">
        <v>1977</v>
      </c>
      <c r="B6608" t="s">
        <v>39</v>
      </c>
      <c r="C6608" s="27"/>
      <c r="D6608" s="27"/>
      <c r="E6608" s="27"/>
      <c r="F6608" s="27">
        <v>0</v>
      </c>
      <c r="G6608" s="27">
        <v>0</v>
      </c>
      <c r="H6608" s="27">
        <v>1</v>
      </c>
      <c r="I6608" s="27">
        <v>0</v>
      </c>
      <c r="J6608" s="27">
        <v>0</v>
      </c>
      <c r="K6608" s="27">
        <v>1</v>
      </c>
      <c r="L6608" s="27">
        <v>1</v>
      </c>
      <c r="M6608" s="27">
        <v>0</v>
      </c>
      <c r="N6608" s="27">
        <v>1</v>
      </c>
      <c r="O6608" s="27">
        <v>1</v>
      </c>
      <c r="P6608" s="27"/>
      <c r="Q6608" s="27">
        <v>641500000</v>
      </c>
      <c r="R6608" s="27">
        <v>0</v>
      </c>
      <c r="S6608" s="27">
        <v>0</v>
      </c>
      <c r="T6608" s="33">
        <v>1.0409624303569636</v>
      </c>
      <c r="U6608" s="27"/>
      <c r="V6608" s="27"/>
      <c r="W6608" s="27"/>
      <c r="X6608" s="27"/>
      <c r="Y6608" s="27">
        <v>0</v>
      </c>
      <c r="Z6608" s="27">
        <v>0</v>
      </c>
    </row>
    <row r="6609" spans="1:26">
      <c r="A6609" s="27">
        <v>1978</v>
      </c>
      <c r="B6609" t="s">
        <v>39</v>
      </c>
      <c r="C6609" s="27"/>
      <c r="D6609" s="27"/>
      <c r="E6609" s="27"/>
      <c r="F6609" s="27">
        <v>0</v>
      </c>
      <c r="G6609" s="27">
        <v>0</v>
      </c>
      <c r="H6609" s="27">
        <v>1</v>
      </c>
      <c r="I6609" s="27">
        <v>0</v>
      </c>
      <c r="J6609" s="27">
        <v>0</v>
      </c>
      <c r="K6609" s="27">
        <v>1</v>
      </c>
      <c r="L6609" s="27">
        <v>1</v>
      </c>
      <c r="M6609" s="27">
        <v>0</v>
      </c>
      <c r="N6609" s="27">
        <v>1</v>
      </c>
      <c r="O6609" s="27">
        <v>1</v>
      </c>
      <c r="P6609" s="27"/>
      <c r="Q6609" s="27">
        <v>735500000</v>
      </c>
      <c r="R6609" s="27">
        <v>0</v>
      </c>
      <c r="S6609" s="27">
        <v>0</v>
      </c>
      <c r="T6609" s="33">
        <v>0.91734575384516981</v>
      </c>
      <c r="U6609" s="27"/>
      <c r="V6609" s="27"/>
      <c r="W6609" s="27"/>
      <c r="X6609" s="27"/>
      <c r="Y6609" s="27">
        <v>0</v>
      </c>
      <c r="Z6609" s="27">
        <v>0</v>
      </c>
    </row>
    <row r="6610" spans="1:26">
      <c r="A6610" s="27">
        <v>1979</v>
      </c>
      <c r="B6610" t="s">
        <v>39</v>
      </c>
      <c r="C6610" s="27"/>
      <c r="D6610" s="27"/>
      <c r="E6610" s="27"/>
      <c r="F6610" s="27">
        <v>0</v>
      </c>
      <c r="G6610" s="27">
        <v>0</v>
      </c>
      <c r="H6610" s="27">
        <v>1</v>
      </c>
      <c r="I6610" s="27">
        <v>0</v>
      </c>
      <c r="J6610" s="27">
        <v>0</v>
      </c>
      <c r="K6610" s="27">
        <v>1</v>
      </c>
      <c r="L6610" s="27">
        <v>1</v>
      </c>
      <c r="M6610" s="27">
        <v>0</v>
      </c>
      <c r="N6610" s="27">
        <v>1</v>
      </c>
      <c r="O6610" s="27">
        <v>1</v>
      </c>
      <c r="P6610" s="27"/>
      <c r="Q6610" s="27">
        <v>782500000</v>
      </c>
      <c r="R6610" s="27">
        <v>0</v>
      </c>
      <c r="S6610" s="27">
        <v>0</v>
      </c>
      <c r="T6610" s="33">
        <v>0.9810294585578897</v>
      </c>
      <c r="U6610" s="27"/>
      <c r="V6610" s="27"/>
      <c r="W6610" s="27"/>
      <c r="X6610" s="27"/>
      <c r="Y6610" s="27">
        <v>0</v>
      </c>
      <c r="Z6610" s="27">
        <v>0</v>
      </c>
    </row>
    <row r="6611" spans="1:26">
      <c r="A6611" s="27">
        <v>1980</v>
      </c>
      <c r="B6611" t="s">
        <v>39</v>
      </c>
      <c r="C6611" s="27"/>
      <c r="D6611" s="27"/>
      <c r="E6611" s="27"/>
      <c r="F6611" s="27">
        <v>0</v>
      </c>
      <c r="G6611" s="27">
        <v>0</v>
      </c>
      <c r="H6611" s="27">
        <v>1</v>
      </c>
      <c r="I6611" s="27">
        <v>0</v>
      </c>
      <c r="J6611" s="27">
        <v>0</v>
      </c>
      <c r="K6611" s="27">
        <v>1</v>
      </c>
      <c r="L6611" s="27">
        <v>1</v>
      </c>
      <c r="M6611" s="27">
        <v>0</v>
      </c>
      <c r="N6611" s="27">
        <v>1</v>
      </c>
      <c r="O6611" s="27">
        <v>1</v>
      </c>
      <c r="P6611" s="27">
        <v>1192000000</v>
      </c>
      <c r="Q6611" s="27">
        <v>795000000</v>
      </c>
      <c r="R6611" s="27">
        <v>0</v>
      </c>
      <c r="S6611" s="27">
        <v>1</v>
      </c>
      <c r="T6611" s="33">
        <v>0.94044734443210454</v>
      </c>
      <c r="U6611" s="27"/>
      <c r="V6611" s="27"/>
      <c r="W6611" s="27"/>
      <c r="X6611" s="27"/>
      <c r="Y6611" s="27">
        <v>0</v>
      </c>
      <c r="Z6611" s="27">
        <v>0</v>
      </c>
    </row>
    <row r="6612" spans="1:26">
      <c r="A6612" s="27">
        <v>1981</v>
      </c>
      <c r="B6612" t="s">
        <v>39</v>
      </c>
      <c r="C6612" s="27"/>
      <c r="D6612" s="27"/>
      <c r="E6612" s="27"/>
      <c r="F6612" s="27">
        <v>0</v>
      </c>
      <c r="G6612" s="27">
        <v>0</v>
      </c>
      <c r="H6612" s="27">
        <v>1</v>
      </c>
      <c r="I6612" s="27">
        <v>0</v>
      </c>
      <c r="J6612" s="27">
        <v>0</v>
      </c>
      <c r="K6612" s="27">
        <v>1</v>
      </c>
      <c r="L6612" s="27">
        <v>1</v>
      </c>
      <c r="M6612" s="27">
        <v>0</v>
      </c>
      <c r="N6612" s="27">
        <v>1</v>
      </c>
      <c r="O6612" s="27">
        <v>1</v>
      </c>
      <c r="P6612" s="27">
        <v>1333000000</v>
      </c>
      <c r="Q6612" s="27">
        <v>889000000</v>
      </c>
      <c r="R6612" s="27">
        <v>0</v>
      </c>
      <c r="S6612" s="27">
        <v>1</v>
      </c>
      <c r="T6612" s="33">
        <v>0.83355014400471705</v>
      </c>
      <c r="U6612" s="27"/>
      <c r="V6612" s="27"/>
      <c r="W6612" s="27"/>
      <c r="X6612" s="27"/>
      <c r="Y6612" s="27">
        <v>0</v>
      </c>
      <c r="Z6612" s="27">
        <v>0</v>
      </c>
    </row>
    <row r="6613" spans="1:26">
      <c r="A6613" s="27">
        <v>1982</v>
      </c>
      <c r="B6613" t="s">
        <v>39</v>
      </c>
      <c r="C6613" s="27"/>
      <c r="D6613" s="27"/>
      <c r="E6613" s="27"/>
      <c r="F6613" s="27">
        <v>0</v>
      </c>
      <c r="G6613" s="27">
        <v>0</v>
      </c>
      <c r="H6613" s="27">
        <v>1</v>
      </c>
      <c r="I6613" s="27">
        <v>0</v>
      </c>
      <c r="J6613" s="27">
        <v>0</v>
      </c>
      <c r="K6613" s="27">
        <v>1</v>
      </c>
      <c r="L6613" s="27">
        <v>1</v>
      </c>
      <c r="M6613" s="27">
        <v>0</v>
      </c>
      <c r="N6613" s="27">
        <v>1</v>
      </c>
      <c r="O6613" s="27">
        <v>1</v>
      </c>
      <c r="P6613" s="27">
        <v>1372000000</v>
      </c>
      <c r="Q6613" s="27">
        <v>915000000</v>
      </c>
      <c r="R6613" s="27">
        <v>0</v>
      </c>
      <c r="S6613" s="27">
        <v>1</v>
      </c>
      <c r="T6613" s="33">
        <v>0.78443295677873848</v>
      </c>
      <c r="U6613" s="27"/>
      <c r="V6613" s="27"/>
      <c r="W6613" s="27"/>
      <c r="X6613" s="27"/>
      <c r="Y6613" s="27">
        <v>0</v>
      </c>
      <c r="Z6613" s="27">
        <v>0</v>
      </c>
    </row>
    <row r="6614" spans="1:26">
      <c r="A6614" s="27">
        <v>1983</v>
      </c>
      <c r="B6614" t="s">
        <v>39</v>
      </c>
      <c r="C6614" s="27"/>
      <c r="D6614" s="27"/>
      <c r="E6614" s="27"/>
      <c r="F6614" s="27">
        <v>0</v>
      </c>
      <c r="G6614" s="27">
        <v>0</v>
      </c>
      <c r="H6614" s="27">
        <v>1</v>
      </c>
      <c r="I6614" s="27">
        <v>0</v>
      </c>
      <c r="J6614" s="27">
        <v>0</v>
      </c>
      <c r="K6614" s="27">
        <v>1</v>
      </c>
      <c r="L6614" s="27">
        <v>1</v>
      </c>
      <c r="M6614" s="27">
        <v>0</v>
      </c>
      <c r="N6614" s="27">
        <v>1</v>
      </c>
      <c r="O6614" s="27">
        <v>1</v>
      </c>
      <c r="P6614" s="27">
        <v>1325000000</v>
      </c>
      <c r="Q6614" s="27">
        <v>883500000</v>
      </c>
      <c r="R6614" s="27">
        <v>0</v>
      </c>
      <c r="S6614" s="27">
        <v>1</v>
      </c>
      <c r="T6614" s="33">
        <v>0.83426891623154475</v>
      </c>
      <c r="U6614" s="27"/>
      <c r="V6614" s="27"/>
      <c r="W6614" s="27"/>
      <c r="X6614" s="27"/>
      <c r="Y6614" s="27">
        <v>0</v>
      </c>
      <c r="Z6614" s="27">
        <v>0</v>
      </c>
    </row>
    <row r="6615" spans="1:26">
      <c r="A6615" s="27">
        <v>1984</v>
      </c>
      <c r="B6615" t="s">
        <v>39</v>
      </c>
      <c r="C6615" s="27"/>
      <c r="D6615" s="27"/>
      <c r="E6615" s="27"/>
      <c r="F6615" s="27">
        <v>0</v>
      </c>
      <c r="G6615" s="27">
        <v>0</v>
      </c>
      <c r="H6615" s="27">
        <v>1</v>
      </c>
      <c r="I6615" s="27">
        <v>0</v>
      </c>
      <c r="J6615" s="27">
        <v>0</v>
      </c>
      <c r="K6615" s="27">
        <v>1</v>
      </c>
      <c r="L6615" s="27">
        <v>1</v>
      </c>
      <c r="M6615" s="27">
        <v>0</v>
      </c>
      <c r="N6615" s="27">
        <v>1</v>
      </c>
      <c r="O6615" s="27">
        <v>1</v>
      </c>
      <c r="P6615" s="27">
        <v>1296000000</v>
      </c>
      <c r="Q6615" s="27">
        <v>864000000</v>
      </c>
      <c r="R6615" s="27">
        <v>1</v>
      </c>
      <c r="S6615" s="27">
        <v>1</v>
      </c>
      <c r="T6615" s="33">
        <v>0.82999599794502654</v>
      </c>
      <c r="U6615" s="27"/>
      <c r="V6615" s="27"/>
      <c r="W6615" s="27"/>
      <c r="X6615" s="27"/>
      <c r="Y6615" s="27"/>
      <c r="Z6615" s="27">
        <v>0</v>
      </c>
    </row>
    <row r="6616" spans="1:26">
      <c r="A6616" s="27">
        <v>1985</v>
      </c>
      <c r="B6616" t="s">
        <v>39</v>
      </c>
      <c r="C6616" s="27"/>
      <c r="D6616" s="27"/>
      <c r="E6616" s="27"/>
      <c r="F6616" s="27">
        <v>0</v>
      </c>
      <c r="G6616" s="27">
        <v>0</v>
      </c>
      <c r="H6616" s="27">
        <v>1</v>
      </c>
      <c r="I6616" s="27">
        <v>0</v>
      </c>
      <c r="J6616" s="27">
        <v>0</v>
      </c>
      <c r="K6616" s="27">
        <v>1</v>
      </c>
      <c r="L6616" s="27">
        <v>1</v>
      </c>
      <c r="M6616" s="27">
        <v>0</v>
      </c>
      <c r="N6616" s="27">
        <v>1</v>
      </c>
      <c r="O6616" s="27">
        <v>1</v>
      </c>
      <c r="P6616" s="27">
        <v>1309000000</v>
      </c>
      <c r="Q6616" s="27">
        <v>873000000</v>
      </c>
      <c r="R6616" s="27">
        <v>1</v>
      </c>
      <c r="S6616" s="27">
        <v>1</v>
      </c>
      <c r="T6616" s="33">
        <v>0.74915719568429318</v>
      </c>
      <c r="U6616" s="27"/>
      <c r="V6616" s="27"/>
      <c r="W6616" s="27"/>
      <c r="X6616" s="27"/>
      <c r="Y6616" s="27"/>
      <c r="Z6616" s="27">
        <v>0</v>
      </c>
    </row>
    <row r="6617" spans="1:26">
      <c r="A6617" s="27">
        <v>1986</v>
      </c>
      <c r="B6617" t="s">
        <v>39</v>
      </c>
      <c r="C6617" s="27"/>
      <c r="D6617" s="27"/>
      <c r="E6617" s="27"/>
      <c r="F6617" s="27">
        <v>5600000</v>
      </c>
      <c r="G6617" s="27">
        <v>0</v>
      </c>
      <c r="H6617" s="27">
        <v>1</v>
      </c>
      <c r="I6617" s="27">
        <v>0</v>
      </c>
      <c r="J6617" s="27">
        <v>0</v>
      </c>
      <c r="K6617" s="27">
        <v>1</v>
      </c>
      <c r="L6617" s="27">
        <v>1</v>
      </c>
      <c r="M6617" s="27">
        <v>0</v>
      </c>
      <c r="N6617" s="27">
        <v>1</v>
      </c>
      <c r="O6617" s="27">
        <v>1</v>
      </c>
      <c r="P6617" s="27">
        <v>1336000000</v>
      </c>
      <c r="Q6617" s="27">
        <v>891000000</v>
      </c>
      <c r="R6617" s="27">
        <v>1</v>
      </c>
      <c r="S6617" s="27">
        <v>1</v>
      </c>
      <c r="T6617" s="33">
        <v>0.7030572776909082</v>
      </c>
      <c r="U6617" s="27"/>
      <c r="V6617" s="27"/>
      <c r="W6617" s="27"/>
      <c r="X6617" s="27"/>
      <c r="Y6617" s="27"/>
      <c r="Z6617" s="27">
        <v>0</v>
      </c>
    </row>
    <row r="6618" spans="1:26">
      <c r="A6618" s="27">
        <v>1987</v>
      </c>
      <c r="B6618" t="s">
        <v>39</v>
      </c>
      <c r="C6618" s="27"/>
      <c r="D6618" s="27"/>
      <c r="E6618" s="27"/>
      <c r="F6618" s="27">
        <v>0</v>
      </c>
      <c r="G6618" s="27">
        <v>0</v>
      </c>
      <c r="H6618" s="27">
        <v>1</v>
      </c>
      <c r="I6618" s="27">
        <v>0</v>
      </c>
      <c r="J6618" s="27">
        <v>0</v>
      </c>
      <c r="K6618" s="27">
        <v>1</v>
      </c>
      <c r="L6618" s="27">
        <v>1</v>
      </c>
      <c r="M6618" s="27">
        <v>0</v>
      </c>
      <c r="N6618" s="27">
        <v>1</v>
      </c>
      <c r="O6618" s="27">
        <v>1</v>
      </c>
      <c r="P6618" s="27">
        <v>1469000000</v>
      </c>
      <c r="Q6618" s="27">
        <v>980000000</v>
      </c>
      <c r="R6618" s="27">
        <v>1</v>
      </c>
      <c r="S6618" s="27">
        <v>1</v>
      </c>
      <c r="T6618" s="33">
        <v>0.74330063470010233</v>
      </c>
      <c r="U6618" s="27"/>
      <c r="V6618" s="27"/>
      <c r="W6618" s="27"/>
      <c r="X6618" s="27"/>
      <c r="Y6618" s="27"/>
      <c r="Z6618" s="27">
        <v>0</v>
      </c>
    </row>
    <row r="6619" spans="1:26">
      <c r="A6619" s="27">
        <v>1988</v>
      </c>
      <c r="B6619" t="s">
        <v>39</v>
      </c>
      <c r="C6619" s="27"/>
      <c r="D6619" s="27"/>
      <c r="E6619" s="27"/>
      <c r="F6619" s="27">
        <v>0</v>
      </c>
      <c r="G6619" s="27">
        <v>0</v>
      </c>
      <c r="H6619" s="27">
        <v>1</v>
      </c>
      <c r="I6619" s="27">
        <v>0</v>
      </c>
      <c r="J6619" s="27">
        <v>0</v>
      </c>
      <c r="K6619" s="27">
        <v>1</v>
      </c>
      <c r="L6619" s="27">
        <v>1</v>
      </c>
      <c r="M6619" s="27">
        <v>0</v>
      </c>
      <c r="N6619" s="27">
        <v>1</v>
      </c>
      <c r="O6619" s="27">
        <v>1</v>
      </c>
      <c r="P6619" s="27">
        <v>1741000000</v>
      </c>
      <c r="Q6619" s="27">
        <v>1161000000</v>
      </c>
      <c r="R6619" s="27">
        <v>1</v>
      </c>
      <c r="S6619" s="27">
        <v>1</v>
      </c>
      <c r="T6619" s="33">
        <v>0.80560957079318884</v>
      </c>
      <c r="U6619" s="27"/>
      <c r="V6619" s="27"/>
      <c r="W6619" s="27"/>
      <c r="X6619" s="27"/>
      <c r="Y6619" s="27"/>
      <c r="Z6619" s="27">
        <v>0</v>
      </c>
    </row>
    <row r="6620" spans="1:26">
      <c r="A6620" s="27">
        <v>1989</v>
      </c>
      <c r="B6620" t="s">
        <v>39</v>
      </c>
      <c r="C6620" s="27"/>
      <c r="D6620" s="27"/>
      <c r="E6620" s="27"/>
      <c r="F6620" s="27">
        <v>0</v>
      </c>
      <c r="G6620" s="27">
        <v>0</v>
      </c>
      <c r="H6620" s="27">
        <v>1</v>
      </c>
      <c r="I6620" s="27">
        <v>0</v>
      </c>
      <c r="J6620" s="27">
        <v>0</v>
      </c>
      <c r="K6620" s="27">
        <v>1</v>
      </c>
      <c r="L6620" s="27">
        <v>1</v>
      </c>
      <c r="M6620" s="27">
        <v>0</v>
      </c>
      <c r="N6620" s="27">
        <v>1</v>
      </c>
      <c r="O6620" s="27">
        <v>1</v>
      </c>
      <c r="P6620" s="27">
        <v>2033999999.9999998</v>
      </c>
      <c r="Q6620" s="27">
        <v>542600000</v>
      </c>
      <c r="R6620" s="27">
        <v>1</v>
      </c>
      <c r="S6620" s="27">
        <v>1</v>
      </c>
      <c r="T6620" s="33">
        <v>0.74679040704290955</v>
      </c>
      <c r="U6620" s="27"/>
      <c r="V6620" s="27"/>
      <c r="W6620" s="27"/>
      <c r="X6620" s="27"/>
      <c r="Y6620" s="27"/>
      <c r="Z6620" s="27">
        <v>0</v>
      </c>
    </row>
    <row r="6621" spans="1:26">
      <c r="A6621" s="27">
        <v>1990</v>
      </c>
      <c r="B6621" t="s">
        <v>39</v>
      </c>
      <c r="C6621" s="27"/>
      <c r="D6621" s="27"/>
      <c r="E6621" s="27"/>
      <c r="F6621" s="27">
        <v>0</v>
      </c>
      <c r="G6621" s="27">
        <v>0</v>
      </c>
      <c r="H6621" s="27">
        <v>1</v>
      </c>
      <c r="I6621" s="27">
        <v>0</v>
      </c>
      <c r="J6621" s="27">
        <v>0</v>
      </c>
      <c r="K6621" s="27">
        <v>1</v>
      </c>
      <c r="L6621" s="27">
        <v>1</v>
      </c>
      <c r="M6621" s="27">
        <v>0</v>
      </c>
      <c r="N6621" s="27">
        <v>1</v>
      </c>
      <c r="O6621" s="27">
        <v>1</v>
      </c>
      <c r="P6621" s="27">
        <v>539000000</v>
      </c>
      <c r="Q6621" s="27">
        <v>388400000</v>
      </c>
      <c r="R6621" s="27">
        <v>1</v>
      </c>
      <c r="S6621" s="27">
        <v>1</v>
      </c>
      <c r="T6621" s="33">
        <v>0.70566019682121295</v>
      </c>
      <c r="U6621" s="27"/>
      <c r="V6621" s="27"/>
      <c r="W6621" s="27"/>
      <c r="X6621" s="27"/>
      <c r="Y6621" s="27"/>
      <c r="Z6621" s="27">
        <v>0</v>
      </c>
    </row>
    <row r="6622" spans="1:26">
      <c r="A6622" s="27">
        <v>1991</v>
      </c>
      <c r="B6622" t="s">
        <v>39</v>
      </c>
      <c r="C6622" s="27"/>
      <c r="D6622" s="27"/>
      <c r="E6622" s="27"/>
      <c r="F6622" s="27">
        <v>0</v>
      </c>
      <c r="G6622" s="27">
        <v>0</v>
      </c>
      <c r="H6622" s="27">
        <v>1</v>
      </c>
      <c r="I6622" s="27">
        <v>0</v>
      </c>
      <c r="J6622" s="27">
        <v>0</v>
      </c>
      <c r="K6622" s="27">
        <v>1</v>
      </c>
      <c r="L6622" s="27">
        <v>1</v>
      </c>
      <c r="M6622" s="27">
        <v>0</v>
      </c>
      <c r="N6622" s="27">
        <v>1</v>
      </c>
      <c r="O6622" s="27">
        <v>1</v>
      </c>
      <c r="P6622" s="27">
        <v>594000000</v>
      </c>
      <c r="Q6622" s="27">
        <v>448100000</v>
      </c>
      <c r="R6622" s="27">
        <v>1</v>
      </c>
      <c r="S6622" s="27">
        <v>1</v>
      </c>
      <c r="T6622" s="33">
        <v>0.64778014054484578</v>
      </c>
      <c r="U6622" s="27"/>
      <c r="V6622" s="27"/>
      <c r="W6622" s="27"/>
      <c r="X6622" s="27"/>
      <c r="Y6622" s="27"/>
      <c r="Z6622" s="27">
        <v>0</v>
      </c>
    </row>
    <row r="6623" spans="1:26">
      <c r="A6623" s="27">
        <v>1992</v>
      </c>
      <c r="B6623" t="s">
        <v>39</v>
      </c>
      <c r="C6623" s="27"/>
      <c r="D6623" s="27"/>
      <c r="E6623" s="27"/>
      <c r="F6623" s="27">
        <v>0</v>
      </c>
      <c r="G6623" s="27">
        <v>0</v>
      </c>
      <c r="H6623" s="27">
        <v>1</v>
      </c>
      <c r="I6623" s="27">
        <v>0</v>
      </c>
      <c r="J6623" s="27">
        <v>0</v>
      </c>
      <c r="K6623" s="27">
        <v>1</v>
      </c>
      <c r="L6623" s="27">
        <v>1</v>
      </c>
      <c r="M6623" s="27">
        <v>0</v>
      </c>
      <c r="N6623" s="27">
        <v>1</v>
      </c>
      <c r="O6623" s="27">
        <v>1</v>
      </c>
      <c r="P6623" s="27">
        <v>551000000</v>
      </c>
      <c r="Q6623" s="27">
        <v>404600000</v>
      </c>
      <c r="R6623" s="27">
        <v>1</v>
      </c>
      <c r="S6623" s="27">
        <v>1</v>
      </c>
      <c r="T6623" s="33">
        <v>0.62587770846912083</v>
      </c>
      <c r="U6623" s="27"/>
      <c r="V6623" s="27"/>
      <c r="W6623" s="27"/>
      <c r="X6623" s="27"/>
      <c r="Y6623" s="27"/>
      <c r="Z6623" s="27">
        <v>0</v>
      </c>
    </row>
    <row r="6624" spans="1:26">
      <c r="A6624" s="27">
        <v>1993</v>
      </c>
      <c r="B6624" t="s">
        <v>39</v>
      </c>
      <c r="C6624" s="27"/>
      <c r="D6624" s="27"/>
      <c r="E6624" s="27"/>
      <c r="F6624" s="27">
        <v>0</v>
      </c>
      <c r="G6624" s="27">
        <v>0</v>
      </c>
      <c r="H6624" s="27">
        <v>1</v>
      </c>
      <c r="I6624" s="27">
        <v>0</v>
      </c>
      <c r="J6624" s="27">
        <v>0</v>
      </c>
      <c r="K6624" s="27">
        <v>1</v>
      </c>
      <c r="L6624" s="27">
        <v>1</v>
      </c>
      <c r="M6624" s="27">
        <v>0</v>
      </c>
      <c r="N6624" s="27">
        <v>1</v>
      </c>
      <c r="O6624" s="27">
        <v>1</v>
      </c>
      <c r="P6624" s="27">
        <v>434000000</v>
      </c>
      <c r="Q6624" s="27">
        <v>428764705.88235289</v>
      </c>
      <c r="R6624" s="27">
        <v>1</v>
      </c>
      <c r="S6624" s="27">
        <v>1</v>
      </c>
      <c r="T6624" s="33">
        <v>0.648154718576755</v>
      </c>
      <c r="U6624" s="27"/>
      <c r="V6624" s="27"/>
      <c r="W6624" s="27"/>
      <c r="X6624" s="27"/>
      <c r="Y6624" s="27"/>
      <c r="Z6624" s="27">
        <v>0</v>
      </c>
    </row>
    <row r="6625" spans="1:26">
      <c r="A6625" s="27">
        <v>1994</v>
      </c>
      <c r="B6625" t="s">
        <v>39</v>
      </c>
      <c r="C6625" s="27"/>
      <c r="D6625" s="27"/>
      <c r="E6625" s="27"/>
      <c r="F6625" s="27">
        <v>0</v>
      </c>
      <c r="G6625" s="27">
        <v>0</v>
      </c>
      <c r="H6625" s="27">
        <v>1</v>
      </c>
      <c r="I6625" s="27">
        <v>0</v>
      </c>
      <c r="J6625" s="27">
        <v>0</v>
      </c>
      <c r="K6625" s="27">
        <v>1</v>
      </c>
      <c r="L6625" s="27">
        <v>1</v>
      </c>
      <c r="M6625" s="27">
        <v>0</v>
      </c>
      <c r="N6625" s="27">
        <v>1</v>
      </c>
      <c r="O6625" s="27">
        <v>1</v>
      </c>
      <c r="P6625" s="27">
        <v>488000000</v>
      </c>
      <c r="Q6625" s="27">
        <v>605492537.31343281</v>
      </c>
      <c r="R6625" s="27">
        <v>1</v>
      </c>
      <c r="S6625" s="27">
        <v>1</v>
      </c>
      <c r="T6625" s="33">
        <v>0.69545665111729171</v>
      </c>
      <c r="U6625" s="27"/>
      <c r="V6625" s="27"/>
      <c r="W6625" s="27"/>
      <c r="X6625" s="27"/>
      <c r="Y6625" s="27"/>
      <c r="Z6625" s="27">
        <v>0</v>
      </c>
    </row>
    <row r="6626" spans="1:26">
      <c r="A6626" s="27">
        <v>1995</v>
      </c>
      <c r="B6626" t="s">
        <v>39</v>
      </c>
      <c r="C6626" s="27"/>
      <c r="D6626" s="27"/>
      <c r="E6626" s="27"/>
      <c r="F6626" s="27">
        <v>0</v>
      </c>
      <c r="G6626" s="27">
        <v>0</v>
      </c>
      <c r="H6626" s="27">
        <v>1</v>
      </c>
      <c r="I6626" s="27">
        <v>0</v>
      </c>
      <c r="J6626" s="27">
        <v>0</v>
      </c>
      <c r="K6626" s="27">
        <v>1</v>
      </c>
      <c r="L6626" s="27">
        <v>1</v>
      </c>
      <c r="M6626" s="27">
        <v>0</v>
      </c>
      <c r="N6626" s="27">
        <v>1</v>
      </c>
      <c r="O6626" s="27">
        <v>1</v>
      </c>
      <c r="P6626" s="27">
        <v>927000000</v>
      </c>
      <c r="Q6626" s="27">
        <v>691590497.73755658</v>
      </c>
      <c r="R6626" s="27">
        <v>1</v>
      </c>
      <c r="S6626" s="27">
        <v>1</v>
      </c>
      <c r="T6626" s="33">
        <v>0.69736071622307827</v>
      </c>
      <c r="U6626" s="27"/>
      <c r="V6626" s="27"/>
      <c r="W6626" s="27"/>
      <c r="X6626" s="27"/>
      <c r="Y6626" s="27"/>
      <c r="Z6626" s="27">
        <v>0</v>
      </c>
    </row>
    <row r="6627" spans="1:26">
      <c r="A6627" s="27">
        <v>1996</v>
      </c>
      <c r="B6627" t="s">
        <v>39</v>
      </c>
      <c r="C6627" s="27"/>
      <c r="D6627" s="27"/>
      <c r="E6627" s="27"/>
      <c r="F6627" s="27">
        <v>0</v>
      </c>
      <c r="G6627" s="27">
        <v>0</v>
      </c>
      <c r="H6627" s="27">
        <v>1</v>
      </c>
      <c r="I6627" s="27">
        <v>0</v>
      </c>
      <c r="J6627" s="27">
        <v>0</v>
      </c>
      <c r="K6627" s="27">
        <v>1</v>
      </c>
      <c r="L6627" s="27">
        <v>1</v>
      </c>
      <c r="M6627" s="27">
        <v>0</v>
      </c>
      <c r="N6627" s="27">
        <v>1</v>
      </c>
      <c r="O6627" s="27">
        <v>1</v>
      </c>
      <c r="P6627" s="27">
        <v>1153000000</v>
      </c>
      <c r="Q6627" s="27">
        <v>861411471.32169569</v>
      </c>
      <c r="R6627" s="27">
        <v>1</v>
      </c>
      <c r="S6627" s="27">
        <v>1</v>
      </c>
      <c r="T6627" s="33">
        <v>0.69966405838602452</v>
      </c>
      <c r="U6627" s="27"/>
      <c r="V6627" s="27"/>
      <c r="W6627" s="27"/>
      <c r="X6627" s="27"/>
      <c r="Y6627" s="27"/>
      <c r="Z6627" s="27">
        <v>0</v>
      </c>
    </row>
    <row r="6628" spans="1:26">
      <c r="A6628" s="27">
        <v>1997</v>
      </c>
      <c r="B6628" t="s">
        <v>39</v>
      </c>
      <c r="C6628" s="27"/>
      <c r="D6628" s="27"/>
      <c r="E6628" s="27"/>
      <c r="F6628" s="27">
        <v>0</v>
      </c>
      <c r="G6628" s="27">
        <v>0</v>
      </c>
      <c r="H6628" s="27">
        <v>1</v>
      </c>
      <c r="I6628" s="27">
        <v>0</v>
      </c>
      <c r="J6628" s="27">
        <v>0</v>
      </c>
      <c r="K6628" s="27">
        <v>1</v>
      </c>
      <c r="L6628" s="27">
        <v>1</v>
      </c>
      <c r="M6628" s="27">
        <v>0</v>
      </c>
      <c r="N6628" s="27">
        <v>1</v>
      </c>
      <c r="O6628" s="27">
        <v>1</v>
      </c>
      <c r="P6628" s="27">
        <v>1235000000</v>
      </c>
      <c r="Q6628" s="27">
        <v>926422500</v>
      </c>
      <c r="R6628" s="27">
        <v>1</v>
      </c>
      <c r="S6628" s="27">
        <v>1</v>
      </c>
      <c r="T6628" s="33">
        <v>0.71538944173936525</v>
      </c>
      <c r="U6628" s="27"/>
      <c r="V6628" s="27"/>
      <c r="W6628" s="27"/>
      <c r="X6628" s="27"/>
      <c r="Y6628" s="27"/>
      <c r="Z6628" s="27">
        <v>0</v>
      </c>
    </row>
    <row r="6629" spans="1:26">
      <c r="A6629" s="27">
        <v>1998</v>
      </c>
      <c r="B6629" t="s">
        <v>39</v>
      </c>
      <c r="C6629" s="27"/>
      <c r="D6629" s="27"/>
      <c r="E6629" s="27"/>
      <c r="F6629" s="27">
        <v>0</v>
      </c>
      <c r="G6629" s="27">
        <v>0</v>
      </c>
      <c r="H6629" s="27">
        <v>1</v>
      </c>
      <c r="I6629" s="27">
        <v>0</v>
      </c>
      <c r="J6629" s="27">
        <v>0</v>
      </c>
      <c r="K6629" s="27">
        <v>1</v>
      </c>
      <c r="L6629" s="27">
        <v>1</v>
      </c>
      <c r="M6629" s="27">
        <v>0</v>
      </c>
      <c r="N6629" s="27">
        <v>1</v>
      </c>
      <c r="O6629" s="27">
        <v>1</v>
      </c>
      <c r="P6629" s="27">
        <v>1483000000</v>
      </c>
      <c r="Q6629" s="27">
        <v>1110850000</v>
      </c>
      <c r="R6629" s="27">
        <v>0</v>
      </c>
      <c r="S6629" s="27">
        <v>1</v>
      </c>
      <c r="T6629" s="33">
        <v>0.63293736472878814</v>
      </c>
      <c r="U6629" s="27"/>
      <c r="V6629" s="27"/>
      <c r="W6629" s="27"/>
      <c r="X6629" s="27"/>
      <c r="Y6629" s="27"/>
      <c r="Z6629" s="27">
        <v>0</v>
      </c>
    </row>
    <row r="6630" spans="1:26">
      <c r="A6630" s="27">
        <v>1999</v>
      </c>
      <c r="B6630" t="s">
        <v>39</v>
      </c>
      <c r="C6630" s="27"/>
      <c r="D6630" s="27"/>
      <c r="E6630" s="27"/>
      <c r="F6630" s="27">
        <v>0</v>
      </c>
      <c r="G6630" s="27">
        <v>0</v>
      </c>
      <c r="H6630" s="27">
        <v>1</v>
      </c>
      <c r="I6630" s="27">
        <v>0</v>
      </c>
      <c r="J6630" s="27">
        <v>0</v>
      </c>
      <c r="K6630" s="27">
        <v>1</v>
      </c>
      <c r="L6630" s="27">
        <v>1</v>
      </c>
      <c r="M6630" s="27">
        <v>0</v>
      </c>
      <c r="N6630" s="27">
        <v>1</v>
      </c>
      <c r="O6630" s="27">
        <v>1</v>
      </c>
      <c r="P6630" s="27">
        <v>1222000000</v>
      </c>
      <c r="Q6630" s="27">
        <v>886290697.67441857</v>
      </c>
      <c r="R6630" s="27">
        <v>1</v>
      </c>
      <c r="S6630" s="27">
        <v>1</v>
      </c>
      <c r="T6630" s="33">
        <v>0.59173831677950461</v>
      </c>
      <c r="U6630" s="27"/>
      <c r="V6630" s="27"/>
      <c r="W6630" s="27"/>
      <c r="X6630" s="27"/>
      <c r="Y6630" s="27"/>
      <c r="Z6630" s="27">
        <v>0</v>
      </c>
    </row>
    <row r="6631" spans="1:26">
      <c r="A6631" s="27">
        <v>2000</v>
      </c>
      <c r="B6631" t="s">
        <v>39</v>
      </c>
      <c r="C6631" s="27">
        <v>0</v>
      </c>
      <c r="D6631" s="27">
        <v>0</v>
      </c>
      <c r="E6631" s="27">
        <v>0</v>
      </c>
      <c r="F6631" s="27">
        <v>0</v>
      </c>
      <c r="G6631" s="27">
        <v>0</v>
      </c>
      <c r="H6631" s="27">
        <v>1</v>
      </c>
      <c r="I6631" s="27">
        <v>0</v>
      </c>
      <c r="J6631" s="27">
        <v>0</v>
      </c>
      <c r="K6631" s="27">
        <v>1</v>
      </c>
      <c r="L6631" s="27">
        <v>1</v>
      </c>
      <c r="M6631" s="27">
        <v>1</v>
      </c>
      <c r="N6631" s="27">
        <v>1</v>
      </c>
      <c r="O6631" s="27">
        <v>1</v>
      </c>
      <c r="P6631" s="27">
        <v>1266000000</v>
      </c>
      <c r="Q6631" s="27">
        <v>947671969.69696963</v>
      </c>
      <c r="R6631" s="27">
        <v>1</v>
      </c>
      <c r="S6631" s="27">
        <v>1</v>
      </c>
      <c r="T6631" s="33">
        <v>0.62919927379193319</v>
      </c>
      <c r="U6631" s="27"/>
      <c r="V6631" s="27"/>
      <c r="W6631" s="27"/>
      <c r="X6631" s="27"/>
      <c r="Y6631" s="27"/>
      <c r="Z6631" s="27">
        <v>0</v>
      </c>
    </row>
    <row r="6632" spans="1:26">
      <c r="A6632" s="27">
        <v>2001</v>
      </c>
      <c r="B6632" t="s">
        <v>39</v>
      </c>
      <c r="C6632" s="27">
        <v>0</v>
      </c>
      <c r="D6632" s="27">
        <v>0</v>
      </c>
      <c r="E6632" s="27">
        <v>0</v>
      </c>
      <c r="F6632" s="27">
        <v>0</v>
      </c>
      <c r="G6632" s="27">
        <v>0</v>
      </c>
      <c r="H6632" s="27">
        <v>1</v>
      </c>
      <c r="I6632" s="27">
        <v>0</v>
      </c>
      <c r="J6632" s="27">
        <v>0</v>
      </c>
      <c r="K6632" s="27">
        <v>1</v>
      </c>
      <c r="L6632" s="27">
        <v>1</v>
      </c>
      <c r="M6632" s="27">
        <v>1</v>
      </c>
      <c r="N6632" s="27">
        <v>1</v>
      </c>
      <c r="O6632" s="27">
        <v>1</v>
      </c>
      <c r="P6632" s="27">
        <v>1090000000</v>
      </c>
      <c r="Q6632" s="27">
        <v>834279357.79816508</v>
      </c>
      <c r="R6632" s="27">
        <v>1</v>
      </c>
      <c r="S6632" s="27">
        <v>1</v>
      </c>
      <c r="T6632" s="33">
        <v>0.61588871891054842</v>
      </c>
      <c r="U6632" s="27"/>
      <c r="V6632" s="27"/>
      <c r="W6632" s="27"/>
      <c r="X6632" s="27"/>
      <c r="Y6632" s="27"/>
      <c r="Z6632" s="27">
        <v>0</v>
      </c>
    </row>
    <row r="6633" spans="1:26">
      <c r="A6633" s="27">
        <v>2002</v>
      </c>
      <c r="B6633" t="s">
        <v>39</v>
      </c>
      <c r="C6633" s="27">
        <v>0</v>
      </c>
      <c r="D6633" s="27">
        <v>0</v>
      </c>
      <c r="E6633" s="27">
        <v>0</v>
      </c>
      <c r="F6633" s="27">
        <v>0</v>
      </c>
      <c r="G6633" s="27">
        <v>0</v>
      </c>
      <c r="H6633" s="27">
        <v>1</v>
      </c>
      <c r="I6633" s="27">
        <v>0</v>
      </c>
      <c r="J6633" s="27">
        <v>0</v>
      </c>
      <c r="K6633" s="27">
        <v>1</v>
      </c>
      <c r="L6633" s="27">
        <v>1</v>
      </c>
      <c r="M6633" s="27">
        <v>1</v>
      </c>
      <c r="N6633" s="27">
        <v>1</v>
      </c>
      <c r="O6633" s="27">
        <v>1</v>
      </c>
      <c r="P6633" s="27">
        <v>1376000000</v>
      </c>
      <c r="Q6633" s="27">
        <v>1093574468.0851064</v>
      </c>
      <c r="R6633" s="27">
        <v>1</v>
      </c>
      <c r="S6633" s="27">
        <v>1</v>
      </c>
      <c r="T6633" s="33">
        <v>0.62466195784303247</v>
      </c>
      <c r="U6633" s="27"/>
      <c r="V6633" s="27"/>
      <c r="W6633" s="27"/>
      <c r="X6633" s="27"/>
      <c r="Y6633" s="27"/>
      <c r="Z6633" s="27">
        <v>0</v>
      </c>
    </row>
    <row r="6634" spans="1:26">
      <c r="A6634" s="27">
        <v>2003</v>
      </c>
      <c r="B6634" t="s">
        <v>39</v>
      </c>
      <c r="C6634" s="27">
        <v>0</v>
      </c>
      <c r="D6634" s="27">
        <v>0</v>
      </c>
      <c r="E6634" s="27">
        <v>0</v>
      </c>
      <c r="F6634" s="27">
        <v>5350000</v>
      </c>
      <c r="G6634" s="27">
        <v>0</v>
      </c>
      <c r="H6634" s="27">
        <v>1</v>
      </c>
      <c r="I6634" s="27">
        <v>0</v>
      </c>
      <c r="J6634" s="27">
        <v>0</v>
      </c>
      <c r="K6634" s="27">
        <v>1</v>
      </c>
      <c r="L6634" s="27">
        <v>1</v>
      </c>
      <c r="M6634" s="27">
        <v>1</v>
      </c>
      <c r="N6634" s="27">
        <v>1</v>
      </c>
      <c r="O6634" s="27">
        <v>1</v>
      </c>
      <c r="P6634" s="27">
        <v>1615000000</v>
      </c>
      <c r="Q6634" s="27">
        <v>1274190311.4186852</v>
      </c>
      <c r="R6634" s="27">
        <v>1</v>
      </c>
      <c r="S6634" s="27">
        <v>1</v>
      </c>
      <c r="T6634" s="33">
        <v>0.61793375018798091</v>
      </c>
      <c r="U6634" s="27"/>
      <c r="V6634" s="27"/>
      <c r="W6634" s="27"/>
      <c r="X6634" s="27"/>
      <c r="Y6634" s="27"/>
      <c r="Z6634" s="27">
        <v>0</v>
      </c>
    </row>
    <row r="6635" spans="1:26">
      <c r="A6635" s="27">
        <v>2004</v>
      </c>
      <c r="B6635" t="s">
        <v>39</v>
      </c>
      <c r="C6635" s="27">
        <v>43350000</v>
      </c>
      <c r="D6635" s="27">
        <v>8670000</v>
      </c>
      <c r="E6635" s="27">
        <v>43350000</v>
      </c>
      <c r="F6635" s="27">
        <v>43350000</v>
      </c>
      <c r="G6635" s="27">
        <v>0</v>
      </c>
      <c r="H6635" s="27">
        <v>1</v>
      </c>
      <c r="I6635" s="27">
        <v>0</v>
      </c>
      <c r="J6635" s="27">
        <v>0</v>
      </c>
      <c r="K6635" s="27">
        <v>1</v>
      </c>
      <c r="L6635" s="27">
        <v>1</v>
      </c>
      <c r="M6635" s="27">
        <v>1</v>
      </c>
      <c r="N6635" s="27">
        <v>1</v>
      </c>
      <c r="O6635" s="27">
        <v>1</v>
      </c>
      <c r="P6635" s="27">
        <v>1868000000</v>
      </c>
      <c r="Q6635" s="27">
        <v>1484092538.405267</v>
      </c>
      <c r="R6635" s="27">
        <v>1</v>
      </c>
      <c r="S6635" s="27">
        <v>1</v>
      </c>
      <c r="T6635" s="33">
        <v>0.67108711240801089</v>
      </c>
      <c r="U6635" s="27"/>
      <c r="V6635" s="27"/>
      <c r="W6635" s="27"/>
      <c r="X6635" s="27"/>
      <c r="Y6635" s="27"/>
      <c r="Z6635" s="27">
        <v>0</v>
      </c>
    </row>
    <row r="6636" spans="1:26">
      <c r="A6636" s="27">
        <v>2005</v>
      </c>
      <c r="B6636" t="s">
        <v>39</v>
      </c>
      <c r="C6636" s="27">
        <v>43350000</v>
      </c>
      <c r="D6636" s="27">
        <v>17340000</v>
      </c>
      <c r="E6636" s="27">
        <v>43350000</v>
      </c>
      <c r="F6636" s="27">
        <v>0</v>
      </c>
      <c r="G6636" s="27">
        <v>0</v>
      </c>
      <c r="H6636" s="27">
        <v>1</v>
      </c>
      <c r="I6636" s="27">
        <v>0</v>
      </c>
      <c r="J6636" s="27">
        <v>0</v>
      </c>
      <c r="K6636" s="27">
        <v>1</v>
      </c>
      <c r="L6636" s="27">
        <v>1</v>
      </c>
      <c r="M6636" s="27">
        <v>1</v>
      </c>
      <c r="N6636" s="27">
        <v>1</v>
      </c>
      <c r="O6636" s="27">
        <v>1</v>
      </c>
      <c r="P6636" s="27">
        <v>2235000000</v>
      </c>
      <c r="Q6636" s="27">
        <v>1793388732.2912471</v>
      </c>
      <c r="R6636" s="27">
        <v>1</v>
      </c>
      <c r="S6636" s="27">
        <v>1</v>
      </c>
      <c r="T6636" s="33">
        <v>0.69599608558540027</v>
      </c>
      <c r="U6636" s="27"/>
      <c r="V6636" s="27"/>
      <c r="W6636" s="27"/>
      <c r="X6636" s="27"/>
      <c r="Y6636" s="27"/>
      <c r="Z6636" s="27">
        <v>0</v>
      </c>
    </row>
    <row r="6637" spans="1:26">
      <c r="A6637" s="27">
        <v>2006</v>
      </c>
      <c r="B6637" t="s">
        <v>39</v>
      </c>
      <c r="C6637" s="27">
        <v>43850000</v>
      </c>
      <c r="D6637" s="27">
        <v>26110000</v>
      </c>
      <c r="E6637" s="27">
        <v>43850000</v>
      </c>
      <c r="F6637" s="27">
        <v>500000</v>
      </c>
      <c r="G6637" s="27">
        <v>0</v>
      </c>
      <c r="H6637" s="27">
        <v>1</v>
      </c>
      <c r="I6637" s="27">
        <v>0</v>
      </c>
      <c r="J6637" s="27">
        <v>0</v>
      </c>
      <c r="K6637" s="27">
        <v>1</v>
      </c>
      <c r="L6637" s="27">
        <v>1</v>
      </c>
      <c r="M6637" s="27">
        <v>1</v>
      </c>
      <c r="N6637" s="27">
        <v>1</v>
      </c>
      <c r="O6637" s="27">
        <v>1</v>
      </c>
      <c r="P6637" s="27">
        <v>2626000000</v>
      </c>
      <c r="Q6637" s="27">
        <v>2626493056.8210812</v>
      </c>
      <c r="R6637" s="27">
        <v>1</v>
      </c>
      <c r="S6637" s="27">
        <v>1</v>
      </c>
      <c r="T6637" s="33">
        <v>0.83568345932575372</v>
      </c>
      <c r="U6637" s="27"/>
      <c r="V6637" s="27"/>
      <c r="W6637" s="27"/>
      <c r="X6637" s="27"/>
      <c r="Y6637" s="27"/>
      <c r="Z6637" s="27">
        <v>0</v>
      </c>
    </row>
    <row r="6638" spans="1:26">
      <c r="A6638" s="27">
        <v>2007</v>
      </c>
      <c r="B6638" t="s">
        <v>39</v>
      </c>
      <c r="C6638" s="27">
        <v>47050000</v>
      </c>
      <c r="D6638" s="27">
        <v>35946666.625</v>
      </c>
      <c r="E6638" s="27">
        <v>47050000</v>
      </c>
      <c r="F6638" s="27">
        <v>3200000</v>
      </c>
      <c r="G6638" s="27">
        <v>0</v>
      </c>
      <c r="H6638" s="27">
        <v>1</v>
      </c>
      <c r="I6638" s="27">
        <v>0</v>
      </c>
      <c r="J6638" s="27">
        <v>0</v>
      </c>
      <c r="K6638" s="27">
        <v>1</v>
      </c>
      <c r="L6638" s="27">
        <v>1</v>
      </c>
      <c r="M6638" s="27">
        <v>1</v>
      </c>
      <c r="N6638" s="27">
        <v>1</v>
      </c>
      <c r="O6638" s="27">
        <v>1</v>
      </c>
      <c r="P6638" s="27">
        <v>2936000000</v>
      </c>
      <c r="Q6638" s="27">
        <v>2936440801.4571948</v>
      </c>
      <c r="R6638" s="27">
        <v>1</v>
      </c>
      <c r="S6638" s="27">
        <v>1</v>
      </c>
      <c r="T6638" s="33">
        <v>0.90473952627382648</v>
      </c>
      <c r="U6638" s="27"/>
      <c r="V6638" s="27"/>
      <c r="W6638" s="27"/>
      <c r="X6638" s="27"/>
      <c r="Y6638" s="27"/>
      <c r="Z6638" s="27">
        <v>0</v>
      </c>
    </row>
    <row r="6639" spans="1:26">
      <c r="A6639" s="27">
        <v>2008</v>
      </c>
      <c r="B6639" t="s">
        <v>39</v>
      </c>
      <c r="C6639" s="27">
        <v>187550000</v>
      </c>
      <c r="D6639" s="27">
        <v>73883333.25</v>
      </c>
      <c r="E6639" s="27">
        <v>187550000</v>
      </c>
      <c r="F6639" s="27">
        <v>140500000</v>
      </c>
      <c r="G6639" s="27">
        <v>0</v>
      </c>
      <c r="H6639" s="27">
        <v>1</v>
      </c>
      <c r="I6639" s="27">
        <v>0</v>
      </c>
      <c r="J6639" s="27">
        <v>0</v>
      </c>
      <c r="K6639" s="27">
        <v>1</v>
      </c>
      <c r="L6639" s="27">
        <v>1</v>
      </c>
      <c r="M6639" s="27">
        <v>1</v>
      </c>
      <c r="N6639" s="27">
        <v>1</v>
      </c>
      <c r="O6639" s="27">
        <v>1</v>
      </c>
      <c r="P6639" s="27">
        <v>3533000000</v>
      </c>
      <c r="Q6639" s="27">
        <v>3532961748.6338797</v>
      </c>
      <c r="R6639" s="27">
        <v>1</v>
      </c>
      <c r="S6639" s="27">
        <v>1</v>
      </c>
      <c r="T6639" s="33">
        <v>0.91944034308119871</v>
      </c>
      <c r="U6639" s="27"/>
      <c r="V6639" s="27"/>
      <c r="W6639" s="27"/>
      <c r="X6639" s="27">
        <v>31000000</v>
      </c>
      <c r="Y6639" s="27"/>
      <c r="Z6639" s="27">
        <v>0</v>
      </c>
    </row>
    <row r="6640" spans="1:26">
      <c r="A6640" s="27">
        <v>2009</v>
      </c>
      <c r="B6640" t="s">
        <v>39</v>
      </c>
      <c r="C6640" s="27">
        <v>187550000</v>
      </c>
      <c r="D6640" s="27">
        <v>103150000</v>
      </c>
      <c r="E6640" s="27">
        <v>187550000</v>
      </c>
      <c r="F6640" s="27">
        <v>0</v>
      </c>
      <c r="G6640" s="27">
        <v>0</v>
      </c>
      <c r="H6640" s="27">
        <v>1</v>
      </c>
      <c r="I6640" s="27">
        <v>0</v>
      </c>
      <c r="J6640" s="27">
        <v>0</v>
      </c>
      <c r="K6640" s="27">
        <v>1</v>
      </c>
      <c r="L6640" s="27">
        <v>1</v>
      </c>
      <c r="M6640" s="27">
        <v>1</v>
      </c>
      <c r="N6640" s="27">
        <v>1</v>
      </c>
      <c r="O6640" s="27">
        <v>1</v>
      </c>
      <c r="P6640" s="27">
        <v>3876000000</v>
      </c>
      <c r="Q6640" s="27">
        <v>3875555555.5555553</v>
      </c>
      <c r="R6640" s="27">
        <v>1</v>
      </c>
      <c r="S6640" s="27">
        <v>1</v>
      </c>
      <c r="T6640" s="33">
        <v>0.81595367947064712</v>
      </c>
      <c r="U6640" s="27"/>
      <c r="V6640" s="27"/>
      <c r="W6640" s="27"/>
      <c r="X6640" s="27">
        <v>28000000</v>
      </c>
      <c r="Y6640" s="27"/>
      <c r="Z6640" s="27">
        <v>0</v>
      </c>
    </row>
    <row r="6641" spans="1:26">
      <c r="A6641" s="27">
        <v>2010</v>
      </c>
      <c r="B6641" t="s">
        <v>39</v>
      </c>
      <c r="C6641" s="27">
        <v>184660000</v>
      </c>
      <c r="D6641" s="27">
        <v>128460000</v>
      </c>
      <c r="E6641" s="27">
        <v>184660000</v>
      </c>
      <c r="F6641" s="27">
        <v>0</v>
      </c>
      <c r="G6641" s="27">
        <v>0</v>
      </c>
      <c r="H6641" s="27">
        <v>1</v>
      </c>
      <c r="I6641" s="27">
        <v>0</v>
      </c>
      <c r="J6641" s="27">
        <v>0</v>
      </c>
      <c r="K6641" s="27">
        <v>1</v>
      </c>
      <c r="L6641" s="27">
        <v>1</v>
      </c>
      <c r="M6641" s="27">
        <v>1</v>
      </c>
      <c r="N6641" s="27">
        <v>1</v>
      </c>
      <c r="O6641" s="27">
        <v>1</v>
      </c>
      <c r="P6641" s="27">
        <v>4368000000</v>
      </c>
      <c r="Q6641" s="27">
        <v>4368398047.6433306</v>
      </c>
      <c r="R6641" s="27">
        <v>1</v>
      </c>
      <c r="S6641" s="27">
        <v>1</v>
      </c>
      <c r="T6641" s="33">
        <v>1.0070075781651076</v>
      </c>
      <c r="U6641" s="27"/>
      <c r="V6641" s="27"/>
      <c r="W6641" s="27"/>
      <c r="X6641" s="27">
        <v>26000000</v>
      </c>
      <c r="Y6641" s="27"/>
      <c r="Z6641" s="27">
        <v>0</v>
      </c>
    </row>
    <row r="6642" spans="1:26">
      <c r="A6642" s="27">
        <v>2011</v>
      </c>
      <c r="B6642" t="s">
        <v>39</v>
      </c>
      <c r="C6642" s="27">
        <v>181581764.75</v>
      </c>
      <c r="D6642" s="27">
        <v>153481764.75</v>
      </c>
      <c r="E6642" s="27">
        <v>181581764.75</v>
      </c>
      <c r="F6642" s="27">
        <v>0</v>
      </c>
      <c r="G6642" s="27">
        <v>0</v>
      </c>
      <c r="H6642" s="27">
        <v>1</v>
      </c>
      <c r="I6642" s="27">
        <v>0</v>
      </c>
      <c r="J6642" s="27">
        <v>0</v>
      </c>
      <c r="K6642" s="27">
        <v>1</v>
      </c>
      <c r="L6642" s="27">
        <v>1</v>
      </c>
      <c r="M6642" s="27">
        <v>1</v>
      </c>
      <c r="N6642" s="27">
        <v>1</v>
      </c>
      <c r="O6642" s="27">
        <v>1</v>
      </c>
      <c r="P6642" s="27">
        <v>4422000000</v>
      </c>
      <c r="Q6642" s="27">
        <v>4422646203.751874</v>
      </c>
      <c r="R6642" s="27">
        <v>1</v>
      </c>
      <c r="S6642" s="27">
        <v>1</v>
      </c>
      <c r="T6642" s="33">
        <v>1.116808011796752</v>
      </c>
      <c r="U6642" s="27"/>
      <c r="V6642" s="27"/>
      <c r="W6642" s="27"/>
      <c r="X6642" s="27">
        <v>34000000</v>
      </c>
      <c r="Y6642" s="27"/>
      <c r="Z6642" s="27">
        <v>0</v>
      </c>
    </row>
    <row r="6643" spans="1:26">
      <c r="A6643" s="27">
        <v>2012</v>
      </c>
      <c r="B6643" t="s">
        <v>39</v>
      </c>
      <c r="C6643" s="27">
        <v>225470196.15625</v>
      </c>
      <c r="D6643" s="27">
        <v>187870196.15625</v>
      </c>
      <c r="E6643" s="27">
        <v>225470196.15625</v>
      </c>
      <c r="F6643" s="27">
        <v>47000000</v>
      </c>
      <c r="G6643" s="27">
        <v>0</v>
      </c>
      <c r="H6643" s="27">
        <v>1</v>
      </c>
      <c r="I6643" s="27">
        <v>0</v>
      </c>
      <c r="J6643" s="27">
        <v>0</v>
      </c>
      <c r="K6643" s="27">
        <v>1</v>
      </c>
      <c r="L6643" s="27">
        <v>1</v>
      </c>
      <c r="M6643" s="27">
        <v>1</v>
      </c>
      <c r="N6643" s="27">
        <v>1</v>
      </c>
      <c r="O6643" s="27">
        <v>1</v>
      </c>
      <c r="P6643" s="27">
        <v>4980000000</v>
      </c>
      <c r="Q6643" s="27">
        <v>4958566169.8147364</v>
      </c>
      <c r="R6643" s="27">
        <v>1</v>
      </c>
      <c r="S6643" s="27">
        <v>1</v>
      </c>
      <c r="T6643" s="33">
        <v>0.99562684078172081</v>
      </c>
      <c r="U6643" s="27"/>
      <c r="V6643" s="27"/>
      <c r="W6643" s="27"/>
      <c r="X6643" s="27">
        <v>36000000</v>
      </c>
      <c r="Y6643" s="27"/>
      <c r="Z6643" s="27">
        <v>0</v>
      </c>
    </row>
    <row r="6644" spans="1:26">
      <c r="A6644" s="27">
        <v>2013</v>
      </c>
      <c r="B6644" t="s">
        <v>39</v>
      </c>
      <c r="C6644" s="27">
        <v>222358627.34375</v>
      </c>
      <c r="D6644" s="27">
        <v>194158627.34375</v>
      </c>
      <c r="E6644" s="27">
        <v>222358627.34375</v>
      </c>
      <c r="F6644" s="27">
        <v>0</v>
      </c>
      <c r="G6644" s="27">
        <v>0</v>
      </c>
      <c r="H6644" s="27">
        <v>1</v>
      </c>
      <c r="I6644" s="27">
        <v>0</v>
      </c>
      <c r="J6644" s="27">
        <v>0</v>
      </c>
      <c r="K6644" s="27">
        <v>1</v>
      </c>
      <c r="L6644" s="27">
        <v>1</v>
      </c>
      <c r="M6644" s="27">
        <v>1</v>
      </c>
      <c r="N6644" s="27">
        <v>1</v>
      </c>
      <c r="O6644" s="27">
        <v>1</v>
      </c>
      <c r="P6644" s="27">
        <v>5146000000</v>
      </c>
      <c r="Q6644" s="27">
        <v>5149556633.8134956</v>
      </c>
      <c r="R6644" s="27">
        <v>1</v>
      </c>
      <c r="S6644" s="27">
        <v>1</v>
      </c>
      <c r="T6644" s="33">
        <v>0.99710818219516861</v>
      </c>
      <c r="U6644" s="27"/>
      <c r="V6644" s="27"/>
      <c r="W6644" s="27"/>
      <c r="X6644" s="27">
        <v>50000000</v>
      </c>
      <c r="Y6644" s="27"/>
      <c r="Z6644" s="27">
        <v>0</v>
      </c>
    </row>
    <row r="6645" spans="1:26">
      <c r="A6645" s="27">
        <v>2014</v>
      </c>
      <c r="B6645" t="s">
        <v>39</v>
      </c>
      <c r="C6645" s="27">
        <v>209880394.75</v>
      </c>
      <c r="D6645" s="27">
        <v>191080394.75</v>
      </c>
      <c r="E6645" s="27">
        <v>209880394.75</v>
      </c>
      <c r="F6645" s="27">
        <v>0</v>
      </c>
      <c r="G6645" s="27">
        <v>0</v>
      </c>
      <c r="H6645" s="27">
        <v>1</v>
      </c>
      <c r="I6645" s="27">
        <v>0</v>
      </c>
      <c r="J6645" s="27">
        <v>0</v>
      </c>
      <c r="K6645" s="27">
        <v>1</v>
      </c>
      <c r="L6645" s="27">
        <v>1</v>
      </c>
      <c r="M6645" s="27">
        <v>1</v>
      </c>
      <c r="N6645" s="27">
        <v>1</v>
      </c>
      <c r="O6645" s="27">
        <v>1</v>
      </c>
      <c r="P6645" s="27">
        <v>5241000000</v>
      </c>
      <c r="Q6645" s="27">
        <v>5235212205.6063452</v>
      </c>
      <c r="R6645" s="27">
        <v>1</v>
      </c>
      <c r="S6645" s="27">
        <v>1</v>
      </c>
      <c r="T6645" s="33">
        <v>0.96696016921402161</v>
      </c>
      <c r="U6645" s="27"/>
      <c r="V6645" s="27"/>
      <c r="W6645" s="27"/>
      <c r="X6645" s="27">
        <v>45000000</v>
      </c>
      <c r="Y6645" s="27"/>
      <c r="Z6645" s="27">
        <v>0</v>
      </c>
    </row>
    <row r="6646" spans="1:26">
      <c r="A6646" s="27">
        <v>2015</v>
      </c>
      <c r="B6646" t="s">
        <v>39</v>
      </c>
      <c r="C6646" s="27">
        <v>197402154.1875</v>
      </c>
      <c r="D6646" s="27">
        <v>188002154.1875</v>
      </c>
      <c r="E6646" s="27">
        <v>197402154.1875</v>
      </c>
      <c r="F6646" s="27">
        <v>0</v>
      </c>
      <c r="G6646" s="27">
        <v>0</v>
      </c>
      <c r="H6646" s="27">
        <v>1</v>
      </c>
      <c r="I6646" s="27">
        <v>0</v>
      </c>
      <c r="J6646" s="27">
        <v>0</v>
      </c>
      <c r="K6646" s="27">
        <v>1</v>
      </c>
      <c r="L6646" s="27">
        <v>1</v>
      </c>
      <c r="M6646" s="27">
        <v>1</v>
      </c>
      <c r="N6646" s="27">
        <v>1</v>
      </c>
      <c r="O6646" s="27">
        <v>1</v>
      </c>
      <c r="P6646" s="27">
        <v>4826000000</v>
      </c>
      <c r="Q6646" s="27">
        <v>4767414747.8869133</v>
      </c>
      <c r="R6646" s="27">
        <v>1</v>
      </c>
      <c r="S6646" s="27">
        <v>1</v>
      </c>
      <c r="T6646" s="33">
        <v>0.821813335342235</v>
      </c>
      <c r="U6646" s="27"/>
      <c r="V6646" s="27"/>
      <c r="W6646" s="27"/>
      <c r="X6646" s="27">
        <v>42000000</v>
      </c>
      <c r="Y6646" s="27"/>
      <c r="Z6646" s="27">
        <v>0</v>
      </c>
    </row>
    <row r="6647" spans="1:26">
      <c r="A6647" s="27">
        <v>2016</v>
      </c>
      <c r="B6647" t="s">
        <v>39</v>
      </c>
      <c r="C6647" s="27">
        <v>419923921.59375</v>
      </c>
      <c r="D6647" s="27">
        <v>243673921.59375</v>
      </c>
      <c r="E6647" s="27">
        <v>419923921.59375</v>
      </c>
      <c r="F6647" s="27">
        <v>235000000</v>
      </c>
      <c r="G6647" s="27">
        <v>0</v>
      </c>
      <c r="H6647" s="27">
        <v>1</v>
      </c>
      <c r="I6647" s="27">
        <v>0</v>
      </c>
      <c r="J6647" s="27">
        <v>0</v>
      </c>
      <c r="K6647" s="27">
        <v>1</v>
      </c>
      <c r="L6647" s="27">
        <v>1</v>
      </c>
      <c r="M6647" s="27">
        <v>1</v>
      </c>
      <c r="N6647" s="27">
        <v>1</v>
      </c>
      <c r="O6647" s="27">
        <v>1</v>
      </c>
      <c r="P6647" s="27">
        <v>3278000000</v>
      </c>
      <c r="Q6647" s="27">
        <v>3152173913.043478</v>
      </c>
      <c r="R6647" s="27">
        <v>1</v>
      </c>
      <c r="S6647" s="27">
        <v>1</v>
      </c>
      <c r="T6647" s="33">
        <v>0.86004996979414983</v>
      </c>
      <c r="U6647" s="27"/>
      <c r="V6647" s="27"/>
      <c r="W6647" s="27"/>
      <c r="X6647" s="27">
        <v>40000000</v>
      </c>
      <c r="Y6647" s="27"/>
      <c r="Z6647" s="27">
        <v>0</v>
      </c>
    </row>
    <row r="6648" spans="1:26">
      <c r="A6648" s="27">
        <v>2017</v>
      </c>
      <c r="B6648" t="s">
        <v>39</v>
      </c>
      <c r="C6648" s="27">
        <v>407445680.875</v>
      </c>
      <c r="D6648" s="27">
        <v>289945680.875</v>
      </c>
      <c r="E6648" s="27">
        <v>407445680.875</v>
      </c>
      <c r="F6648" s="27">
        <v>0</v>
      </c>
      <c r="G6648" s="27">
        <v>0</v>
      </c>
      <c r="H6648" s="27">
        <v>1</v>
      </c>
      <c r="I6648" s="27">
        <v>0</v>
      </c>
      <c r="J6648" s="27">
        <v>0</v>
      </c>
      <c r="K6648" s="27">
        <v>1</v>
      </c>
      <c r="L6648" s="27">
        <v>1</v>
      </c>
      <c r="M6648" s="27">
        <v>1</v>
      </c>
      <c r="N6648" s="27">
        <v>1</v>
      </c>
      <c r="O6648" s="27">
        <v>1</v>
      </c>
      <c r="P6648" s="27">
        <v>3419000000</v>
      </c>
      <c r="Q6648" s="27">
        <v>2995827900.9126468</v>
      </c>
      <c r="R6648" s="27">
        <v>1</v>
      </c>
      <c r="S6648" s="27">
        <v>1</v>
      </c>
      <c r="T6648" s="33">
        <v>0.90809244833766045</v>
      </c>
      <c r="U6648" s="27"/>
      <c r="V6648" s="27"/>
      <c r="W6648" s="27"/>
      <c r="X6648" s="27">
        <v>45000000</v>
      </c>
      <c r="Y6648" s="27"/>
      <c r="Z6648" s="27">
        <v>0</v>
      </c>
    </row>
    <row r="6649" spans="1:26">
      <c r="A6649" s="27">
        <v>1950</v>
      </c>
      <c r="B6649" t="s">
        <v>115</v>
      </c>
      <c r="C6649" s="27"/>
      <c r="D6649" s="27"/>
      <c r="E6649" s="27"/>
      <c r="F6649" s="27">
        <v>0</v>
      </c>
      <c r="G6649" s="27">
        <v>1</v>
      </c>
      <c r="H6649" s="27">
        <v>1</v>
      </c>
      <c r="I6649" s="27">
        <v>0</v>
      </c>
      <c r="J6649" s="27">
        <v>0</v>
      </c>
      <c r="K6649" s="27">
        <v>2</v>
      </c>
      <c r="L6649" s="27">
        <v>1</v>
      </c>
      <c r="M6649" s="27">
        <v>0</v>
      </c>
      <c r="N6649" s="27">
        <v>0</v>
      </c>
      <c r="O6649" s="27">
        <v>0</v>
      </c>
      <c r="P6649" s="27"/>
      <c r="Q6649" s="27"/>
      <c r="R6649" s="27">
        <v>0</v>
      </c>
      <c r="S6649" s="27">
        <v>0</v>
      </c>
      <c r="T6649" s="33">
        <v>1.287837882863923</v>
      </c>
      <c r="U6649" s="27"/>
      <c r="V6649" s="27"/>
      <c r="W6649" s="27"/>
      <c r="X6649" s="27"/>
      <c r="Y6649" s="27"/>
      <c r="Z6649" s="27">
        <v>1</v>
      </c>
    </row>
    <row r="6650" spans="1:26">
      <c r="A6650" s="27">
        <v>1951</v>
      </c>
      <c r="B6650" t="s">
        <v>115</v>
      </c>
      <c r="C6650" s="27"/>
      <c r="D6650" s="27"/>
      <c r="E6650" s="27"/>
      <c r="F6650" s="27">
        <v>0</v>
      </c>
      <c r="G6650" s="27">
        <v>1</v>
      </c>
      <c r="H6650" s="27">
        <v>1</v>
      </c>
      <c r="I6650" s="27">
        <v>0</v>
      </c>
      <c r="J6650" s="27">
        <v>0</v>
      </c>
      <c r="K6650" s="27">
        <v>2</v>
      </c>
      <c r="L6650" s="27">
        <v>1</v>
      </c>
      <c r="M6650" s="27">
        <v>0</v>
      </c>
      <c r="N6650" s="27">
        <v>0</v>
      </c>
      <c r="O6650" s="27">
        <v>0</v>
      </c>
      <c r="P6650" s="27"/>
      <c r="Q6650" s="27"/>
      <c r="R6650" s="27">
        <v>0</v>
      </c>
      <c r="S6650" s="27">
        <v>0</v>
      </c>
      <c r="T6650" s="33">
        <v>1.3439935487765553</v>
      </c>
      <c r="U6650" s="27"/>
      <c r="V6650" s="27"/>
      <c r="W6650" s="27"/>
      <c r="X6650" s="27"/>
      <c r="Y6650" s="27"/>
      <c r="Z6650" s="27">
        <v>1</v>
      </c>
    </row>
    <row r="6651" spans="1:26">
      <c r="A6651" s="27">
        <v>1952</v>
      </c>
      <c r="B6651" t="s">
        <v>115</v>
      </c>
      <c r="C6651" s="27"/>
      <c r="D6651" s="27"/>
      <c r="E6651" s="27"/>
      <c r="F6651" s="27">
        <v>0</v>
      </c>
      <c r="G6651" s="27">
        <v>1</v>
      </c>
      <c r="H6651" s="27">
        <v>1</v>
      </c>
      <c r="I6651" s="27">
        <v>0</v>
      </c>
      <c r="J6651" s="27">
        <v>0</v>
      </c>
      <c r="K6651" s="27">
        <v>2</v>
      </c>
      <c r="L6651" s="27">
        <v>1</v>
      </c>
      <c r="M6651" s="27">
        <v>0</v>
      </c>
      <c r="N6651" s="27">
        <v>0</v>
      </c>
      <c r="O6651" s="27">
        <v>0</v>
      </c>
      <c r="P6651" s="27"/>
      <c r="Q6651" s="27"/>
      <c r="R6651" s="27">
        <v>0</v>
      </c>
      <c r="S6651" s="27">
        <v>1</v>
      </c>
      <c r="T6651" s="33">
        <v>1.1861288455441423</v>
      </c>
      <c r="U6651" s="27"/>
      <c r="V6651" s="27"/>
      <c r="W6651" s="27"/>
      <c r="X6651" s="27"/>
      <c r="Y6651" s="27"/>
      <c r="Z6651" s="27">
        <v>1</v>
      </c>
    </row>
    <row r="6652" spans="1:26">
      <c r="A6652" s="27">
        <v>1953</v>
      </c>
      <c r="B6652" t="s">
        <v>115</v>
      </c>
      <c r="C6652" s="27"/>
      <c r="D6652" s="27"/>
      <c r="E6652" s="27"/>
      <c r="F6652" s="27">
        <v>0</v>
      </c>
      <c r="G6652" s="27">
        <v>1</v>
      </c>
      <c r="H6652" s="27">
        <v>1</v>
      </c>
      <c r="I6652" s="27">
        <v>0</v>
      </c>
      <c r="J6652" s="27">
        <v>0</v>
      </c>
      <c r="K6652" s="27">
        <v>2</v>
      </c>
      <c r="L6652" s="27">
        <v>1</v>
      </c>
      <c r="M6652" s="27">
        <v>0</v>
      </c>
      <c r="N6652" s="27">
        <v>0</v>
      </c>
      <c r="O6652" s="27">
        <v>0</v>
      </c>
      <c r="P6652" s="27"/>
      <c r="Q6652" s="27"/>
      <c r="R6652" s="27">
        <v>0</v>
      </c>
      <c r="S6652" s="27">
        <v>1</v>
      </c>
      <c r="T6652" s="33">
        <v>1.1355764645766917</v>
      </c>
      <c r="U6652" s="27"/>
      <c r="V6652" s="27"/>
      <c r="W6652" s="27"/>
      <c r="X6652" s="27"/>
      <c r="Y6652" s="27"/>
      <c r="Z6652" s="27">
        <v>1</v>
      </c>
    </row>
    <row r="6653" spans="1:26">
      <c r="A6653" s="27">
        <v>1954</v>
      </c>
      <c r="B6653" t="s">
        <v>115</v>
      </c>
      <c r="C6653" s="27"/>
      <c r="D6653" s="27"/>
      <c r="E6653" s="27"/>
      <c r="F6653" s="27">
        <v>0</v>
      </c>
      <c r="G6653" s="27">
        <v>1</v>
      </c>
      <c r="H6653" s="27">
        <v>1</v>
      </c>
      <c r="I6653" s="27">
        <v>0</v>
      </c>
      <c r="J6653" s="27">
        <v>0</v>
      </c>
      <c r="K6653" s="27">
        <v>2</v>
      </c>
      <c r="L6653" s="27">
        <v>1</v>
      </c>
      <c r="M6653" s="27">
        <v>0</v>
      </c>
      <c r="N6653" s="27">
        <v>0</v>
      </c>
      <c r="O6653" s="27">
        <v>0</v>
      </c>
      <c r="P6653" s="27"/>
      <c r="Q6653" s="27"/>
      <c r="R6653" s="27">
        <v>0</v>
      </c>
      <c r="S6653" s="27">
        <v>1</v>
      </c>
      <c r="T6653" s="33">
        <v>1.2456557755316726</v>
      </c>
      <c r="U6653" s="27"/>
      <c r="V6653" s="27"/>
      <c r="W6653" s="27"/>
      <c r="X6653" s="27"/>
      <c r="Y6653" s="27"/>
      <c r="Z6653" s="27">
        <v>1</v>
      </c>
    </row>
    <row r="6654" spans="1:26">
      <c r="A6654" s="27">
        <v>1955</v>
      </c>
      <c r="B6654" t="s">
        <v>115</v>
      </c>
      <c r="C6654" s="27"/>
      <c r="D6654" s="27"/>
      <c r="E6654" s="27"/>
      <c r="F6654" s="27">
        <v>0</v>
      </c>
      <c r="G6654" s="27">
        <v>1</v>
      </c>
      <c r="H6654" s="27">
        <v>1</v>
      </c>
      <c r="I6654" s="27">
        <v>0</v>
      </c>
      <c r="J6654" s="27">
        <v>0</v>
      </c>
      <c r="K6654" s="27">
        <v>2</v>
      </c>
      <c r="L6654" s="27">
        <v>1</v>
      </c>
      <c r="M6654" s="27">
        <v>0</v>
      </c>
      <c r="N6654" s="27">
        <v>0</v>
      </c>
      <c r="O6654" s="27">
        <v>0</v>
      </c>
      <c r="P6654" s="27"/>
      <c r="Q6654" s="27"/>
      <c r="R6654" s="27">
        <v>0</v>
      </c>
      <c r="S6654" s="27">
        <v>1</v>
      </c>
      <c r="T6654" s="33">
        <v>1.2093425125419712</v>
      </c>
      <c r="U6654" s="27"/>
      <c r="V6654" s="27"/>
      <c r="W6654" s="27"/>
      <c r="X6654" s="27"/>
      <c r="Y6654" s="27"/>
      <c r="Z6654" s="27">
        <v>1</v>
      </c>
    </row>
    <row r="6655" spans="1:26">
      <c r="A6655" s="27">
        <v>1956</v>
      </c>
      <c r="B6655" t="s">
        <v>115</v>
      </c>
      <c r="C6655" s="27"/>
      <c r="D6655" s="27"/>
      <c r="E6655" s="27"/>
      <c r="F6655" s="27">
        <v>0</v>
      </c>
      <c r="G6655" s="27">
        <v>1</v>
      </c>
      <c r="H6655" s="27">
        <v>1</v>
      </c>
      <c r="I6655" s="27">
        <v>0</v>
      </c>
      <c r="J6655" s="27">
        <v>0</v>
      </c>
      <c r="K6655" s="27">
        <v>2</v>
      </c>
      <c r="L6655" s="27">
        <v>1</v>
      </c>
      <c r="M6655" s="27">
        <v>0</v>
      </c>
      <c r="N6655" s="27">
        <v>0</v>
      </c>
      <c r="O6655" s="27">
        <v>0</v>
      </c>
      <c r="P6655" s="27"/>
      <c r="Q6655" s="27"/>
      <c r="R6655" s="27">
        <v>0</v>
      </c>
      <c r="S6655" s="27">
        <v>1</v>
      </c>
      <c r="T6655" s="33">
        <v>1.188247729709901</v>
      </c>
      <c r="U6655" s="27"/>
      <c r="V6655" s="27"/>
      <c r="W6655" s="27"/>
      <c r="X6655" s="27"/>
      <c r="Y6655" s="27"/>
      <c r="Z6655" s="27">
        <v>1</v>
      </c>
    </row>
    <row r="6656" spans="1:26">
      <c r="A6656" s="27">
        <v>1957</v>
      </c>
      <c r="B6656" t="s">
        <v>115</v>
      </c>
      <c r="C6656" s="27"/>
      <c r="D6656" s="27"/>
      <c r="E6656" s="27"/>
      <c r="F6656" s="27">
        <v>0</v>
      </c>
      <c r="G6656" s="27">
        <v>1</v>
      </c>
      <c r="H6656" s="27">
        <v>1</v>
      </c>
      <c r="I6656" s="27">
        <v>0</v>
      </c>
      <c r="J6656" s="27">
        <v>0</v>
      </c>
      <c r="K6656" s="27">
        <v>2</v>
      </c>
      <c r="L6656" s="27">
        <v>1</v>
      </c>
      <c r="M6656" s="27">
        <v>0</v>
      </c>
      <c r="N6656" s="27">
        <v>0</v>
      </c>
      <c r="O6656" s="27">
        <v>0</v>
      </c>
      <c r="P6656" s="27"/>
      <c r="Q6656" s="27"/>
      <c r="R6656" s="27">
        <v>0</v>
      </c>
      <c r="S6656" s="27">
        <v>1</v>
      </c>
      <c r="T6656" s="33">
        <v>1.1056830722153153</v>
      </c>
      <c r="U6656" s="27"/>
      <c r="V6656" s="27"/>
      <c r="W6656" s="27"/>
      <c r="X6656" s="27"/>
      <c r="Y6656" s="27"/>
      <c r="Z6656" s="27">
        <v>1</v>
      </c>
    </row>
    <row r="6657" spans="1:26">
      <c r="A6657" s="27">
        <v>1958</v>
      </c>
      <c r="B6657" t="s">
        <v>115</v>
      </c>
      <c r="C6657" s="27"/>
      <c r="D6657" s="27"/>
      <c r="E6657" s="27"/>
      <c r="F6657" s="27">
        <v>0</v>
      </c>
      <c r="G6657" s="27">
        <v>1</v>
      </c>
      <c r="H6657" s="27">
        <v>1</v>
      </c>
      <c r="I6657" s="27">
        <v>0</v>
      </c>
      <c r="J6657" s="27">
        <v>0</v>
      </c>
      <c r="K6657" s="27">
        <v>2</v>
      </c>
      <c r="L6657" s="27">
        <v>1</v>
      </c>
      <c r="M6657" s="27">
        <v>0</v>
      </c>
      <c r="N6657" s="27">
        <v>0</v>
      </c>
      <c r="O6657" s="27">
        <v>0</v>
      </c>
      <c r="P6657" s="27"/>
      <c r="Q6657" s="27"/>
      <c r="R6657" s="27">
        <v>0</v>
      </c>
      <c r="S6657" s="27">
        <v>1</v>
      </c>
      <c r="T6657" s="33">
        <v>1.0176220702015186</v>
      </c>
      <c r="U6657" s="27"/>
      <c r="V6657" s="27"/>
      <c r="W6657" s="27"/>
      <c r="X6657" s="27"/>
      <c r="Y6657" s="27"/>
      <c r="Z6657" s="27">
        <v>1</v>
      </c>
    </row>
    <row r="6658" spans="1:26">
      <c r="A6658" s="27">
        <v>1959</v>
      </c>
      <c r="B6658" t="s">
        <v>115</v>
      </c>
      <c r="C6658" s="27"/>
      <c r="D6658" s="27"/>
      <c r="E6658" s="27"/>
      <c r="F6658" s="27">
        <v>0</v>
      </c>
      <c r="G6658" s="27">
        <v>1</v>
      </c>
      <c r="H6658" s="27">
        <v>1</v>
      </c>
      <c r="I6658" s="27">
        <v>0</v>
      </c>
      <c r="J6658" s="27">
        <v>0</v>
      </c>
      <c r="K6658" s="27">
        <v>2</v>
      </c>
      <c r="L6658" s="27">
        <v>1</v>
      </c>
      <c r="M6658" s="27">
        <v>0</v>
      </c>
      <c r="N6658" s="27">
        <v>0</v>
      </c>
      <c r="O6658" s="27">
        <v>0</v>
      </c>
      <c r="P6658" s="27"/>
      <c r="Q6658" s="27"/>
      <c r="R6658" s="27">
        <v>0</v>
      </c>
      <c r="S6658" s="27">
        <v>1</v>
      </c>
      <c r="T6658" s="33">
        <v>1.0157995537348996</v>
      </c>
      <c r="U6658" s="27"/>
      <c r="V6658" s="27"/>
      <c r="W6658" s="27"/>
      <c r="X6658" s="27"/>
      <c r="Y6658" s="27"/>
      <c r="Z6658" s="27">
        <v>1</v>
      </c>
    </row>
    <row r="6659" spans="1:26">
      <c r="A6659" s="27">
        <v>1960</v>
      </c>
      <c r="B6659" t="s">
        <v>115</v>
      </c>
      <c r="C6659" s="27"/>
      <c r="D6659" s="27"/>
      <c r="E6659" s="27"/>
      <c r="F6659" s="27">
        <v>0</v>
      </c>
      <c r="G6659" s="27">
        <v>1</v>
      </c>
      <c r="H6659" s="27">
        <v>1</v>
      </c>
      <c r="I6659" s="27">
        <v>0</v>
      </c>
      <c r="J6659" s="27">
        <v>0</v>
      </c>
      <c r="K6659" s="27">
        <v>2</v>
      </c>
      <c r="L6659" s="27">
        <v>1</v>
      </c>
      <c r="M6659" s="27">
        <v>0</v>
      </c>
      <c r="N6659" s="27">
        <v>0</v>
      </c>
      <c r="O6659" s="27">
        <v>0</v>
      </c>
      <c r="P6659" s="27"/>
      <c r="Q6659" s="27">
        <v>857704431.68649697</v>
      </c>
      <c r="R6659" s="27">
        <v>0</v>
      </c>
      <c r="S6659" s="27">
        <v>1</v>
      </c>
      <c r="T6659" s="33">
        <v>0.99364431383616725</v>
      </c>
      <c r="U6659" s="27"/>
      <c r="V6659" s="27"/>
      <c r="W6659" s="27"/>
      <c r="X6659" s="27"/>
      <c r="Y6659" s="27"/>
      <c r="Z6659" s="27">
        <v>1</v>
      </c>
    </row>
    <row r="6660" spans="1:26">
      <c r="A6660" s="27">
        <v>1961</v>
      </c>
      <c r="B6660" t="s">
        <v>115</v>
      </c>
      <c r="C6660" s="27"/>
      <c r="D6660" s="27"/>
      <c r="E6660" s="27"/>
      <c r="F6660" s="27">
        <v>0</v>
      </c>
      <c r="G6660" s="27">
        <v>1</v>
      </c>
      <c r="H6660" s="27">
        <v>1</v>
      </c>
      <c r="I6660" s="27">
        <v>0</v>
      </c>
      <c r="J6660" s="27">
        <v>0</v>
      </c>
      <c r="K6660" s="27">
        <v>2</v>
      </c>
      <c r="L6660" s="27">
        <v>1</v>
      </c>
      <c r="M6660" s="27">
        <v>0</v>
      </c>
      <c r="N6660" s="27">
        <v>0</v>
      </c>
      <c r="O6660" s="27">
        <v>0</v>
      </c>
      <c r="P6660" s="27"/>
      <c r="Q6660" s="27">
        <v>945244992.21130574</v>
      </c>
      <c r="R6660" s="27">
        <v>0</v>
      </c>
      <c r="S6660" s="27">
        <v>1</v>
      </c>
      <c r="T6660" s="33">
        <v>0.97346733996739376</v>
      </c>
      <c r="U6660" s="27"/>
      <c r="V6660" s="27"/>
      <c r="W6660" s="27"/>
      <c r="X6660" s="27"/>
      <c r="Y6660" s="27"/>
      <c r="Z6660" s="27">
        <v>1</v>
      </c>
    </row>
    <row r="6661" spans="1:26">
      <c r="A6661" s="27">
        <v>1962</v>
      </c>
      <c r="B6661" t="s">
        <v>115</v>
      </c>
      <c r="C6661" s="27"/>
      <c r="D6661" s="27"/>
      <c r="E6661" s="27"/>
      <c r="F6661" s="27">
        <v>0</v>
      </c>
      <c r="G6661" s="27">
        <v>1</v>
      </c>
      <c r="H6661" s="27">
        <v>1</v>
      </c>
      <c r="I6661" s="27">
        <v>0</v>
      </c>
      <c r="J6661" s="27">
        <v>0</v>
      </c>
      <c r="K6661" s="27">
        <v>2</v>
      </c>
      <c r="L6661" s="27">
        <v>1</v>
      </c>
      <c r="M6661" s="27">
        <v>0</v>
      </c>
      <c r="N6661" s="27">
        <v>0</v>
      </c>
      <c r="O6661" s="27">
        <v>0</v>
      </c>
      <c r="P6661" s="27"/>
      <c r="Q6661" s="27">
        <v>1110565863.537374</v>
      </c>
      <c r="R6661" s="27">
        <v>0</v>
      </c>
      <c r="S6661" s="27">
        <v>1</v>
      </c>
      <c r="T6661" s="33">
        <v>0.97699079984331827</v>
      </c>
      <c r="U6661" s="27"/>
      <c r="V6661" s="27"/>
      <c r="W6661" s="27"/>
      <c r="X6661" s="27"/>
      <c r="Y6661" s="27"/>
      <c r="Z6661" s="27">
        <v>1</v>
      </c>
    </row>
    <row r="6662" spans="1:26">
      <c r="A6662" s="27">
        <v>1963</v>
      </c>
      <c r="B6662" t="s">
        <v>115</v>
      </c>
      <c r="C6662" s="27"/>
      <c r="D6662" s="27"/>
      <c r="E6662" s="27"/>
      <c r="F6662" s="27">
        <v>14300000</v>
      </c>
      <c r="G6662" s="27">
        <v>1</v>
      </c>
      <c r="H6662" s="27">
        <v>1</v>
      </c>
      <c r="I6662" s="27">
        <v>0</v>
      </c>
      <c r="J6662" s="27">
        <v>0</v>
      </c>
      <c r="K6662" s="27">
        <v>2</v>
      </c>
      <c r="L6662" s="27">
        <v>1</v>
      </c>
      <c r="M6662" s="27">
        <v>0</v>
      </c>
      <c r="N6662" s="27">
        <v>0</v>
      </c>
      <c r="O6662" s="27">
        <v>0</v>
      </c>
      <c r="P6662" s="27"/>
      <c r="Q6662" s="27">
        <v>1200447429.3556306</v>
      </c>
      <c r="R6662" s="27">
        <v>1</v>
      </c>
      <c r="S6662" s="27">
        <v>1</v>
      </c>
      <c r="T6662" s="33">
        <v>0.98866747285419376</v>
      </c>
      <c r="U6662" s="27"/>
      <c r="V6662" s="27"/>
      <c r="W6662" s="27"/>
      <c r="X6662" s="27"/>
      <c r="Y6662" s="27"/>
      <c r="Z6662" s="27">
        <v>1</v>
      </c>
    </row>
    <row r="6663" spans="1:26">
      <c r="A6663" s="27">
        <v>1964</v>
      </c>
      <c r="B6663" t="s">
        <v>115</v>
      </c>
      <c r="C6663" s="27"/>
      <c r="D6663" s="27"/>
      <c r="E6663" s="27"/>
      <c r="F6663" s="27">
        <v>0</v>
      </c>
      <c r="G6663" s="27">
        <v>1</v>
      </c>
      <c r="H6663" s="27">
        <v>1</v>
      </c>
      <c r="I6663" s="27">
        <v>0</v>
      </c>
      <c r="J6663" s="27">
        <v>0</v>
      </c>
      <c r="K6663" s="27">
        <v>2</v>
      </c>
      <c r="L6663" s="27">
        <v>1</v>
      </c>
      <c r="M6663" s="27">
        <v>0</v>
      </c>
      <c r="N6663" s="27">
        <v>0</v>
      </c>
      <c r="O6663" s="27">
        <v>0</v>
      </c>
      <c r="P6663" s="27"/>
      <c r="Q6663" s="27">
        <v>1339494290.4243162</v>
      </c>
      <c r="R6663" s="27">
        <v>1</v>
      </c>
      <c r="S6663" s="27">
        <v>1</v>
      </c>
      <c r="T6663" s="33">
        <v>1.0337554660061781</v>
      </c>
      <c r="U6663" s="27"/>
      <c r="V6663" s="27"/>
      <c r="W6663" s="27"/>
      <c r="X6663" s="27"/>
      <c r="Y6663" s="27"/>
      <c r="Z6663" s="27">
        <v>1</v>
      </c>
    </row>
    <row r="6664" spans="1:26">
      <c r="A6664" s="27">
        <v>1965</v>
      </c>
      <c r="B6664" t="s">
        <v>115</v>
      </c>
      <c r="C6664" s="27"/>
      <c r="D6664" s="27"/>
      <c r="E6664" s="27"/>
      <c r="F6664" s="27">
        <v>0</v>
      </c>
      <c r="G6664" s="27">
        <v>1</v>
      </c>
      <c r="H6664" s="27">
        <v>1</v>
      </c>
      <c r="I6664" s="27">
        <v>0</v>
      </c>
      <c r="J6664" s="27">
        <v>0</v>
      </c>
      <c r="K6664" s="27">
        <v>2</v>
      </c>
      <c r="L6664" s="27">
        <v>1</v>
      </c>
      <c r="M6664" s="27">
        <v>0</v>
      </c>
      <c r="N6664" s="27">
        <v>0</v>
      </c>
      <c r="O6664" s="27">
        <v>0</v>
      </c>
      <c r="P6664" s="27"/>
      <c r="Q6664" s="27">
        <v>1472036550.7099178</v>
      </c>
      <c r="R6664" s="27">
        <v>1</v>
      </c>
      <c r="S6664" s="27">
        <v>1</v>
      </c>
      <c r="T6664" s="33">
        <v>1.0227515959565798</v>
      </c>
      <c r="U6664" s="27"/>
      <c r="V6664" s="27"/>
      <c r="W6664" s="27"/>
      <c r="X6664" s="27"/>
      <c r="Y6664" s="27"/>
      <c r="Z6664" s="27">
        <v>1</v>
      </c>
    </row>
    <row r="6665" spans="1:26">
      <c r="A6665" s="27">
        <v>1966</v>
      </c>
      <c r="B6665" t="s">
        <v>115</v>
      </c>
      <c r="C6665" s="27"/>
      <c r="D6665" s="27"/>
      <c r="E6665" s="27"/>
      <c r="F6665" s="27">
        <v>0</v>
      </c>
      <c r="G6665" s="27">
        <v>1</v>
      </c>
      <c r="H6665" s="27">
        <v>1</v>
      </c>
      <c r="I6665" s="27">
        <v>0</v>
      </c>
      <c r="J6665" s="27">
        <v>0</v>
      </c>
      <c r="K6665" s="27">
        <v>2</v>
      </c>
      <c r="L6665" s="27">
        <v>1</v>
      </c>
      <c r="M6665" s="27">
        <v>0</v>
      </c>
      <c r="N6665" s="27">
        <v>0</v>
      </c>
      <c r="O6665" s="27">
        <v>0</v>
      </c>
      <c r="P6665" s="27"/>
      <c r="Q6665" s="27">
        <v>1342287556.5960233</v>
      </c>
      <c r="R6665" s="27">
        <v>1</v>
      </c>
      <c r="S6665" s="27">
        <v>1</v>
      </c>
      <c r="T6665" s="33">
        <v>1.060453919000093</v>
      </c>
      <c r="U6665" s="27"/>
      <c r="V6665" s="27"/>
      <c r="W6665" s="27"/>
      <c r="X6665" s="27"/>
      <c r="Y6665" s="27"/>
      <c r="Z6665" s="27">
        <v>1</v>
      </c>
    </row>
    <row r="6666" spans="1:26">
      <c r="A6666" s="27">
        <v>1967</v>
      </c>
      <c r="B6666" t="s">
        <v>115</v>
      </c>
      <c r="C6666" s="27"/>
      <c r="D6666" s="27"/>
      <c r="E6666" s="27"/>
      <c r="F6666" s="27">
        <v>0</v>
      </c>
      <c r="G6666" s="27">
        <v>1</v>
      </c>
      <c r="H6666" s="27">
        <v>1</v>
      </c>
      <c r="I6666" s="27">
        <v>0</v>
      </c>
      <c r="J6666" s="27">
        <v>0</v>
      </c>
      <c r="K6666" s="27">
        <v>2</v>
      </c>
      <c r="L6666" s="27">
        <v>1</v>
      </c>
      <c r="M6666" s="27">
        <v>0</v>
      </c>
      <c r="N6666" s="27">
        <v>0</v>
      </c>
      <c r="O6666" s="27">
        <v>0</v>
      </c>
      <c r="P6666" s="27"/>
      <c r="Q6666" s="27">
        <v>1580229795.1088135</v>
      </c>
      <c r="R6666" s="27">
        <v>1</v>
      </c>
      <c r="S6666" s="27">
        <v>1</v>
      </c>
      <c r="T6666" s="33">
        <v>1.0100991944882907</v>
      </c>
      <c r="U6666" s="27"/>
      <c r="V6666" s="27"/>
      <c r="W6666" s="27"/>
      <c r="X6666" s="27"/>
      <c r="Y6666" s="27"/>
      <c r="Z6666" s="27">
        <v>1</v>
      </c>
    </row>
    <row r="6667" spans="1:26">
      <c r="A6667" s="27">
        <v>1968</v>
      </c>
      <c r="B6667" t="s">
        <v>115</v>
      </c>
      <c r="C6667" s="27"/>
      <c r="D6667" s="27"/>
      <c r="E6667" s="27"/>
      <c r="F6667" s="27">
        <v>0</v>
      </c>
      <c r="G6667" s="27">
        <v>1</v>
      </c>
      <c r="H6667" s="27">
        <v>1</v>
      </c>
      <c r="I6667" s="27">
        <v>0</v>
      </c>
      <c r="J6667" s="27">
        <v>0</v>
      </c>
      <c r="K6667" s="27">
        <v>2</v>
      </c>
      <c r="L6667" s="27">
        <v>1</v>
      </c>
      <c r="M6667" s="27">
        <v>0</v>
      </c>
      <c r="N6667" s="27">
        <v>0</v>
      </c>
      <c r="O6667" s="27">
        <v>0</v>
      </c>
      <c r="P6667" s="27"/>
      <c r="Q6667" s="27">
        <v>1753746369.6604888</v>
      </c>
      <c r="R6667" s="27">
        <v>1</v>
      </c>
      <c r="S6667" s="27">
        <v>1</v>
      </c>
      <c r="T6667" s="33">
        <v>0.99765870157012104</v>
      </c>
      <c r="U6667" s="27"/>
      <c r="V6667" s="27"/>
      <c r="W6667" s="27"/>
      <c r="X6667" s="27"/>
      <c r="Y6667" s="27"/>
      <c r="Z6667" s="27">
        <v>1</v>
      </c>
    </row>
    <row r="6668" spans="1:26">
      <c r="A6668" s="27">
        <v>1969</v>
      </c>
      <c r="B6668" t="s">
        <v>115</v>
      </c>
      <c r="C6668" s="27"/>
      <c r="D6668" s="27"/>
      <c r="E6668" s="27"/>
      <c r="F6668" s="27">
        <v>0</v>
      </c>
      <c r="G6668" s="27">
        <v>1</v>
      </c>
      <c r="H6668" s="27">
        <v>1</v>
      </c>
      <c r="I6668" s="27">
        <v>0</v>
      </c>
      <c r="J6668" s="27">
        <v>0</v>
      </c>
      <c r="K6668" s="27">
        <v>2</v>
      </c>
      <c r="L6668" s="27">
        <v>1</v>
      </c>
      <c r="M6668" s="27">
        <v>0</v>
      </c>
      <c r="N6668" s="27">
        <v>0</v>
      </c>
      <c r="O6668" s="27">
        <v>0</v>
      </c>
      <c r="P6668" s="27"/>
      <c r="Q6668" s="27">
        <v>2245011571.9865232</v>
      </c>
      <c r="R6668" s="27">
        <v>0</v>
      </c>
      <c r="S6668" s="27">
        <v>1</v>
      </c>
      <c r="T6668" s="33">
        <v>1.0058077459461789</v>
      </c>
      <c r="U6668" s="27"/>
      <c r="V6668" s="27"/>
      <c r="W6668" s="27"/>
      <c r="X6668" s="27"/>
      <c r="Y6668" s="27"/>
      <c r="Z6668" s="27">
        <v>1</v>
      </c>
    </row>
    <row r="6669" spans="1:26">
      <c r="A6669" s="27">
        <v>1970</v>
      </c>
      <c r="B6669" t="s">
        <v>115</v>
      </c>
      <c r="C6669" s="27"/>
      <c r="D6669" s="27"/>
      <c r="E6669" s="27"/>
      <c r="F6669" s="27">
        <v>0</v>
      </c>
      <c r="G6669" s="27">
        <v>1</v>
      </c>
      <c r="H6669" s="27">
        <v>1</v>
      </c>
      <c r="I6669" s="27">
        <v>0</v>
      </c>
      <c r="J6669" s="27">
        <v>0</v>
      </c>
      <c r="K6669" s="27">
        <v>2</v>
      </c>
      <c r="L6669" s="27">
        <v>1</v>
      </c>
      <c r="M6669" s="27">
        <v>0</v>
      </c>
      <c r="N6669" s="27">
        <v>0</v>
      </c>
      <c r="O6669" s="27">
        <v>0</v>
      </c>
      <c r="P6669" s="27"/>
      <c r="Q6669" s="27">
        <v>2140383695.946177</v>
      </c>
      <c r="R6669" s="27">
        <v>0</v>
      </c>
      <c r="S6669" s="27">
        <v>1</v>
      </c>
      <c r="T6669" s="33">
        <v>1</v>
      </c>
      <c r="U6669" s="27">
        <v>9500000</v>
      </c>
      <c r="V6669" s="27">
        <v>0</v>
      </c>
      <c r="W6669" s="27">
        <v>4156000</v>
      </c>
      <c r="X6669" s="27"/>
      <c r="Y6669" s="27">
        <v>0</v>
      </c>
      <c r="Z6669" s="27">
        <v>1</v>
      </c>
    </row>
    <row r="6670" spans="1:26">
      <c r="A6670" s="27">
        <v>1971</v>
      </c>
      <c r="B6670" t="s">
        <v>115</v>
      </c>
      <c r="C6670" s="27"/>
      <c r="D6670" s="27"/>
      <c r="E6670" s="27"/>
      <c r="F6670" s="27">
        <v>0</v>
      </c>
      <c r="G6670" s="27">
        <v>1</v>
      </c>
      <c r="H6670" s="27">
        <v>1</v>
      </c>
      <c r="I6670" s="27">
        <v>0</v>
      </c>
      <c r="J6670" s="27">
        <v>0</v>
      </c>
      <c r="K6670" s="27">
        <v>2</v>
      </c>
      <c r="L6670" s="27">
        <v>1</v>
      </c>
      <c r="M6670" s="27">
        <v>0</v>
      </c>
      <c r="N6670" s="27">
        <v>0</v>
      </c>
      <c r="O6670" s="27">
        <v>0</v>
      </c>
      <c r="P6670" s="27"/>
      <c r="Q6670" s="27">
        <v>2589851693.0165606</v>
      </c>
      <c r="R6670" s="27">
        <v>0</v>
      </c>
      <c r="S6670" s="27">
        <v>1</v>
      </c>
      <c r="T6670" s="33">
        <v>0.92761372871024128</v>
      </c>
      <c r="U6670" s="27">
        <v>5157000</v>
      </c>
      <c r="V6670" s="27">
        <v>0</v>
      </c>
      <c r="W6670" s="27">
        <v>6435000</v>
      </c>
      <c r="X6670" s="27"/>
      <c r="Y6670" s="27">
        <v>0</v>
      </c>
      <c r="Z6670" s="27">
        <v>1</v>
      </c>
    </row>
    <row r="6671" spans="1:26">
      <c r="A6671" s="27">
        <v>1972</v>
      </c>
      <c r="B6671" t="s">
        <v>115</v>
      </c>
      <c r="C6671" s="27"/>
      <c r="D6671" s="27"/>
      <c r="E6671" s="27"/>
      <c r="F6671" s="27">
        <v>45000000</v>
      </c>
      <c r="G6671" s="27">
        <v>1</v>
      </c>
      <c r="H6671" s="27">
        <v>1</v>
      </c>
      <c r="I6671" s="27">
        <v>0</v>
      </c>
      <c r="J6671" s="27">
        <v>0</v>
      </c>
      <c r="K6671" s="27">
        <v>2</v>
      </c>
      <c r="L6671" s="27">
        <v>1</v>
      </c>
      <c r="M6671" s="27">
        <v>0</v>
      </c>
      <c r="N6671" s="27">
        <v>0</v>
      </c>
      <c r="O6671" s="27">
        <v>0</v>
      </c>
      <c r="P6671" s="27"/>
      <c r="Q6671" s="27">
        <v>3059682162.0656567</v>
      </c>
      <c r="R6671" s="27">
        <v>1</v>
      </c>
      <c r="S6671" s="27">
        <v>1</v>
      </c>
      <c r="T6671" s="33">
        <v>0.92122545142259926</v>
      </c>
      <c r="U6671" s="27">
        <v>24559000</v>
      </c>
      <c r="V6671" s="27">
        <v>0</v>
      </c>
      <c r="W6671" s="27">
        <v>7109000</v>
      </c>
      <c r="X6671" s="27"/>
      <c r="Y6671" s="27">
        <v>0</v>
      </c>
      <c r="Z6671" s="27">
        <v>1</v>
      </c>
    </row>
    <row r="6672" spans="1:26">
      <c r="A6672" s="27">
        <v>1973</v>
      </c>
      <c r="B6672" t="s">
        <v>115</v>
      </c>
      <c r="C6672" s="27"/>
      <c r="D6672" s="27"/>
      <c r="E6672" s="27"/>
      <c r="F6672" s="27">
        <v>0</v>
      </c>
      <c r="G6672" s="27">
        <v>1</v>
      </c>
      <c r="H6672" s="27">
        <v>1</v>
      </c>
      <c r="I6672" s="27">
        <v>0</v>
      </c>
      <c r="J6672" s="27">
        <v>0</v>
      </c>
      <c r="K6672" s="27">
        <v>2</v>
      </c>
      <c r="L6672" s="27">
        <v>1</v>
      </c>
      <c r="M6672" s="27">
        <v>0</v>
      </c>
      <c r="N6672" s="27">
        <v>0</v>
      </c>
      <c r="O6672" s="27">
        <v>0</v>
      </c>
      <c r="P6672" s="27"/>
      <c r="Q6672" s="27">
        <v>3239488104.6009116</v>
      </c>
      <c r="R6672" s="27">
        <v>1</v>
      </c>
      <c r="S6672" s="27">
        <v>1</v>
      </c>
      <c r="T6672" s="33">
        <v>1.2798279189511945</v>
      </c>
      <c r="U6672" s="27">
        <v>21558000</v>
      </c>
      <c r="V6672" s="27">
        <v>0</v>
      </c>
      <c r="W6672" s="27">
        <v>7588000</v>
      </c>
      <c r="X6672" s="27"/>
      <c r="Y6672" s="27">
        <v>0</v>
      </c>
      <c r="Z6672" s="27">
        <v>1</v>
      </c>
    </row>
    <row r="6673" spans="1:26">
      <c r="A6673" s="27">
        <v>1974</v>
      </c>
      <c r="B6673" t="s">
        <v>115</v>
      </c>
      <c r="C6673" s="27"/>
      <c r="D6673" s="27"/>
      <c r="E6673" s="27"/>
      <c r="F6673" s="27">
        <v>0</v>
      </c>
      <c r="G6673" s="27">
        <v>1</v>
      </c>
      <c r="H6673" s="27">
        <v>1</v>
      </c>
      <c r="I6673" s="27">
        <v>0</v>
      </c>
      <c r="J6673" s="27">
        <v>0</v>
      </c>
      <c r="K6673" s="27">
        <v>2</v>
      </c>
      <c r="L6673" s="27">
        <v>1</v>
      </c>
      <c r="M6673" s="27">
        <v>0</v>
      </c>
      <c r="N6673" s="27">
        <v>0</v>
      </c>
      <c r="O6673" s="27">
        <v>0</v>
      </c>
      <c r="P6673" s="27"/>
      <c r="Q6673" s="27">
        <v>5159557176.250124</v>
      </c>
      <c r="R6673" s="27">
        <v>1</v>
      </c>
      <c r="S6673" s="27">
        <v>1</v>
      </c>
      <c r="T6673" s="33">
        <v>1.2793035310212315</v>
      </c>
      <c r="U6673" s="27">
        <v>6575000</v>
      </c>
      <c r="V6673" s="27">
        <v>0</v>
      </c>
      <c r="W6673" s="27">
        <v>8246000</v>
      </c>
      <c r="X6673" s="27"/>
      <c r="Y6673" s="27">
        <v>0</v>
      </c>
      <c r="Z6673" s="27">
        <v>1</v>
      </c>
    </row>
    <row r="6674" spans="1:26">
      <c r="A6674" s="27">
        <v>1975</v>
      </c>
      <c r="B6674" t="s">
        <v>115</v>
      </c>
      <c r="C6674" s="27"/>
      <c r="D6674" s="27"/>
      <c r="E6674" s="27"/>
      <c r="F6674" s="27">
        <v>0</v>
      </c>
      <c r="G6674" s="27">
        <v>1</v>
      </c>
      <c r="H6674" s="27">
        <v>1</v>
      </c>
      <c r="I6674" s="27">
        <v>0</v>
      </c>
      <c r="J6674" s="27">
        <v>0</v>
      </c>
      <c r="K6674" s="27">
        <v>2</v>
      </c>
      <c r="L6674" s="27">
        <v>1</v>
      </c>
      <c r="M6674" s="27">
        <v>0</v>
      </c>
      <c r="N6674" s="27">
        <v>0</v>
      </c>
      <c r="O6674" s="27">
        <v>0</v>
      </c>
      <c r="P6674" s="27"/>
      <c r="Q6674" s="27">
        <v>6826980766.8047972</v>
      </c>
      <c r="R6674" s="27">
        <v>1</v>
      </c>
      <c r="S6674" s="27">
        <v>1</v>
      </c>
      <c r="T6674" s="33">
        <v>0.94696688960437181</v>
      </c>
      <c r="U6674" s="27">
        <v>0</v>
      </c>
      <c r="V6674" s="27">
        <v>3639000</v>
      </c>
      <c r="W6674" s="27">
        <v>9424000</v>
      </c>
      <c r="X6674" s="27"/>
      <c r="Y6674" s="27">
        <v>0</v>
      </c>
      <c r="Z6674" s="27">
        <v>1</v>
      </c>
    </row>
    <row r="6675" spans="1:26">
      <c r="A6675" s="27">
        <v>1976</v>
      </c>
      <c r="B6675" t="s">
        <v>115</v>
      </c>
      <c r="C6675" s="27"/>
      <c r="D6675" s="27"/>
      <c r="E6675" s="27"/>
      <c r="F6675" s="27">
        <v>0</v>
      </c>
      <c r="G6675" s="27">
        <v>1</v>
      </c>
      <c r="H6675" s="27">
        <v>1</v>
      </c>
      <c r="I6675" s="27">
        <v>0</v>
      </c>
      <c r="J6675" s="27">
        <v>0</v>
      </c>
      <c r="K6675" s="27">
        <v>2</v>
      </c>
      <c r="L6675" s="27">
        <v>1</v>
      </c>
      <c r="M6675" s="27">
        <v>0</v>
      </c>
      <c r="N6675" s="27">
        <v>0</v>
      </c>
      <c r="O6675" s="27">
        <v>0</v>
      </c>
      <c r="P6675" s="27"/>
      <c r="Q6675" s="27">
        <v>7633528920.6324701</v>
      </c>
      <c r="R6675" s="27">
        <v>1</v>
      </c>
      <c r="S6675" s="27">
        <v>1</v>
      </c>
      <c r="T6675" s="33">
        <v>1.0219497573337515</v>
      </c>
      <c r="U6675" s="27">
        <v>0</v>
      </c>
      <c r="V6675" s="27">
        <v>26602000</v>
      </c>
      <c r="W6675" s="27">
        <v>21095000</v>
      </c>
      <c r="X6675" s="27"/>
      <c r="Y6675" s="27">
        <v>0</v>
      </c>
      <c r="Z6675" s="27">
        <v>1</v>
      </c>
    </row>
    <row r="6676" spans="1:26">
      <c r="A6676" s="27">
        <v>1977</v>
      </c>
      <c r="B6676" t="s">
        <v>115</v>
      </c>
      <c r="C6676" s="27"/>
      <c r="D6676" s="27"/>
      <c r="E6676" s="27"/>
      <c r="F6676" s="27">
        <v>0</v>
      </c>
      <c r="G6676" s="27">
        <v>1</v>
      </c>
      <c r="H6676" s="27">
        <v>1</v>
      </c>
      <c r="I6676" s="27">
        <v>0</v>
      </c>
      <c r="J6676" s="27">
        <v>0</v>
      </c>
      <c r="K6676" s="27">
        <v>2</v>
      </c>
      <c r="L6676" s="27">
        <v>1</v>
      </c>
      <c r="M6676" s="27">
        <v>0</v>
      </c>
      <c r="N6676" s="27">
        <v>0</v>
      </c>
      <c r="O6676" s="27">
        <v>0</v>
      </c>
      <c r="P6676" s="27"/>
      <c r="Q6676" s="27">
        <v>7696011359.941555</v>
      </c>
      <c r="R6676" s="27">
        <v>1</v>
      </c>
      <c r="S6676" s="27">
        <v>1</v>
      </c>
      <c r="T6676" s="33">
        <v>1.0409624303569636</v>
      </c>
      <c r="U6676" s="27">
        <v>0</v>
      </c>
      <c r="V6676" s="27">
        <v>72295000</v>
      </c>
      <c r="W6676" s="27">
        <v>30056000</v>
      </c>
      <c r="X6676" s="27"/>
      <c r="Y6676" s="27">
        <v>0</v>
      </c>
      <c r="Z6676" s="27">
        <v>1</v>
      </c>
    </row>
    <row r="6677" spans="1:26">
      <c r="A6677" s="27">
        <v>1978</v>
      </c>
      <c r="B6677" t="s">
        <v>115</v>
      </c>
      <c r="C6677" s="27"/>
      <c r="D6677" s="27"/>
      <c r="E6677" s="27"/>
      <c r="F6677" s="27">
        <v>0</v>
      </c>
      <c r="G6677" s="27">
        <v>1</v>
      </c>
      <c r="H6677" s="27">
        <v>1</v>
      </c>
      <c r="I6677" s="27">
        <v>0</v>
      </c>
      <c r="J6677" s="27">
        <v>0</v>
      </c>
      <c r="K6677" s="27">
        <v>2</v>
      </c>
      <c r="L6677" s="27">
        <v>1</v>
      </c>
      <c r="M6677" s="27">
        <v>0</v>
      </c>
      <c r="N6677" s="27">
        <v>0</v>
      </c>
      <c r="O6677" s="27">
        <v>0</v>
      </c>
      <c r="P6677" s="27"/>
      <c r="Q6677" s="27">
        <v>9275203105.5794621</v>
      </c>
      <c r="R6677" s="27">
        <v>0</v>
      </c>
      <c r="S6677" s="27">
        <v>1</v>
      </c>
      <c r="T6677" s="33">
        <v>0.91734575384516981</v>
      </c>
      <c r="U6677" s="27">
        <v>0</v>
      </c>
      <c r="V6677" s="27">
        <v>102919000</v>
      </c>
      <c r="W6677" s="27">
        <v>38917000</v>
      </c>
      <c r="X6677" s="27"/>
      <c r="Y6677" s="27">
        <v>0</v>
      </c>
      <c r="Z6677" s="27">
        <v>1</v>
      </c>
    </row>
    <row r="6678" spans="1:26">
      <c r="A6678" s="27">
        <v>1979</v>
      </c>
      <c r="B6678" t="s">
        <v>115</v>
      </c>
      <c r="C6678" s="27"/>
      <c r="D6678" s="27"/>
      <c r="E6678" s="27"/>
      <c r="F6678" s="27">
        <v>0</v>
      </c>
      <c r="G6678" s="27">
        <v>1</v>
      </c>
      <c r="H6678" s="27">
        <v>1</v>
      </c>
      <c r="I6678" s="27">
        <v>0</v>
      </c>
      <c r="J6678" s="27">
        <v>0</v>
      </c>
      <c r="K6678" s="27">
        <v>2</v>
      </c>
      <c r="L6678" s="27">
        <v>1</v>
      </c>
      <c r="M6678" s="27">
        <v>0</v>
      </c>
      <c r="N6678" s="27">
        <v>0</v>
      </c>
      <c r="O6678" s="27">
        <v>0</v>
      </c>
      <c r="P6678" s="27"/>
      <c r="Q6678" s="27">
        <v>9929682184.3271809</v>
      </c>
      <c r="R6678" s="27">
        <v>0</v>
      </c>
      <c r="S6678" s="27">
        <v>1</v>
      </c>
      <c r="T6678" s="33">
        <v>0.9810294585578897</v>
      </c>
      <c r="U6678" s="27">
        <v>0</v>
      </c>
      <c r="V6678" s="27">
        <v>158073000</v>
      </c>
      <c r="W6678" s="27">
        <v>40505000</v>
      </c>
      <c r="X6678" s="27"/>
      <c r="Y6678" s="27">
        <v>0</v>
      </c>
      <c r="Z6678" s="27">
        <v>1</v>
      </c>
    </row>
    <row r="6679" spans="1:26">
      <c r="A6679" s="27">
        <v>1980</v>
      </c>
      <c r="B6679" t="s">
        <v>115</v>
      </c>
      <c r="C6679" s="27"/>
      <c r="D6679" s="27"/>
      <c r="E6679" s="27"/>
      <c r="F6679" s="27">
        <v>0</v>
      </c>
      <c r="G6679" s="27">
        <v>1</v>
      </c>
      <c r="H6679" s="27">
        <v>1</v>
      </c>
      <c r="I6679" s="27">
        <v>0</v>
      </c>
      <c r="J6679" s="27">
        <v>0</v>
      </c>
      <c r="K6679" s="27">
        <v>2</v>
      </c>
      <c r="L6679" s="27">
        <v>1</v>
      </c>
      <c r="M6679" s="27">
        <v>0</v>
      </c>
      <c r="N6679" s="27">
        <v>0</v>
      </c>
      <c r="O6679" s="27">
        <v>0</v>
      </c>
      <c r="P6679" s="27">
        <v>12980000000</v>
      </c>
      <c r="Q6679" s="27">
        <v>13062421024.933714</v>
      </c>
      <c r="R6679" s="27">
        <v>0</v>
      </c>
      <c r="S6679" s="27">
        <v>1</v>
      </c>
      <c r="T6679" s="33">
        <v>0.94044734443210454</v>
      </c>
      <c r="U6679" s="27">
        <v>0</v>
      </c>
      <c r="V6679" s="27">
        <v>215278000</v>
      </c>
      <c r="W6679" s="27">
        <v>42057000</v>
      </c>
      <c r="X6679" s="27"/>
      <c r="Y6679" s="27">
        <v>0</v>
      </c>
      <c r="Z6679" s="27">
        <v>1</v>
      </c>
    </row>
    <row r="6680" spans="1:26">
      <c r="A6680" s="27">
        <v>1981</v>
      </c>
      <c r="B6680" t="s">
        <v>115</v>
      </c>
      <c r="C6680" s="27"/>
      <c r="D6680" s="27"/>
      <c r="E6680" s="27"/>
      <c r="F6680" s="27">
        <v>0</v>
      </c>
      <c r="G6680" s="27">
        <v>1</v>
      </c>
      <c r="H6680" s="27">
        <v>1</v>
      </c>
      <c r="I6680" s="27">
        <v>0</v>
      </c>
      <c r="J6680" s="27">
        <v>0</v>
      </c>
      <c r="K6680" s="27">
        <v>2</v>
      </c>
      <c r="L6680" s="27">
        <v>1</v>
      </c>
      <c r="M6680" s="27">
        <v>0</v>
      </c>
      <c r="N6680" s="27">
        <v>0</v>
      </c>
      <c r="O6680" s="27">
        <v>0</v>
      </c>
      <c r="P6680" s="27">
        <v>16652000000.000002</v>
      </c>
      <c r="Q6680" s="27">
        <v>15518199247.339264</v>
      </c>
      <c r="R6680" s="27">
        <v>0</v>
      </c>
      <c r="S6680" s="27">
        <v>1</v>
      </c>
      <c r="T6680" s="33">
        <v>0.83355014400471705</v>
      </c>
      <c r="U6680" s="27">
        <v>0</v>
      </c>
      <c r="V6680" s="27">
        <v>245591000</v>
      </c>
      <c r="W6680" s="27">
        <v>45092000</v>
      </c>
      <c r="X6680" s="27"/>
      <c r="Y6680" s="27">
        <v>0</v>
      </c>
      <c r="Z6680" s="27">
        <v>1</v>
      </c>
    </row>
    <row r="6681" spans="1:26">
      <c r="A6681" s="27">
        <v>1982</v>
      </c>
      <c r="B6681" t="s">
        <v>115</v>
      </c>
      <c r="C6681" s="27"/>
      <c r="D6681" s="27"/>
      <c r="E6681" s="27"/>
      <c r="F6681" s="27">
        <v>0</v>
      </c>
      <c r="G6681" s="27">
        <v>1</v>
      </c>
      <c r="H6681" s="27">
        <v>1</v>
      </c>
      <c r="I6681" s="27">
        <v>0</v>
      </c>
      <c r="J6681" s="27">
        <v>0</v>
      </c>
      <c r="K6681" s="27">
        <v>2</v>
      </c>
      <c r="L6681" s="27">
        <v>1</v>
      </c>
      <c r="M6681" s="27">
        <v>0</v>
      </c>
      <c r="N6681" s="27">
        <v>0</v>
      </c>
      <c r="O6681" s="27">
        <v>0</v>
      </c>
      <c r="P6681" s="27">
        <v>17415000000</v>
      </c>
      <c r="Q6681" s="27">
        <v>16298905397.070112</v>
      </c>
      <c r="R6681" s="27">
        <v>0</v>
      </c>
      <c r="S6681" s="27">
        <v>1</v>
      </c>
      <c r="T6681" s="33">
        <v>0.78443295677873848</v>
      </c>
      <c r="U6681" s="27">
        <v>0</v>
      </c>
      <c r="V6681" s="27">
        <v>256078000</v>
      </c>
      <c r="W6681" s="27">
        <v>46579000</v>
      </c>
      <c r="X6681" s="27"/>
      <c r="Y6681" s="27">
        <v>0</v>
      </c>
      <c r="Z6681" s="27">
        <v>1</v>
      </c>
    </row>
    <row r="6682" spans="1:26">
      <c r="A6682" s="27">
        <v>1983</v>
      </c>
      <c r="B6682" t="s">
        <v>115</v>
      </c>
      <c r="C6682" s="27"/>
      <c r="D6682" s="27"/>
      <c r="E6682" s="27"/>
      <c r="F6682" s="27">
        <v>0</v>
      </c>
      <c r="G6682" s="27">
        <v>1</v>
      </c>
      <c r="H6682" s="27">
        <v>1</v>
      </c>
      <c r="I6682" s="27">
        <v>0</v>
      </c>
      <c r="J6682" s="27">
        <v>0</v>
      </c>
      <c r="K6682" s="27">
        <v>2</v>
      </c>
      <c r="L6682" s="27">
        <v>1</v>
      </c>
      <c r="M6682" s="27">
        <v>0</v>
      </c>
      <c r="N6682" s="27">
        <v>0</v>
      </c>
      <c r="O6682" s="27">
        <v>0</v>
      </c>
      <c r="P6682" s="27">
        <v>18649000000</v>
      </c>
      <c r="Q6682" s="27">
        <v>17589184556.694603</v>
      </c>
      <c r="R6682" s="27">
        <v>0</v>
      </c>
      <c r="S6682" s="27">
        <v>1</v>
      </c>
      <c r="T6682" s="33">
        <v>0.83426891623154475</v>
      </c>
      <c r="U6682" s="27">
        <v>0</v>
      </c>
      <c r="V6682" s="27">
        <v>287013000</v>
      </c>
      <c r="W6682" s="27">
        <v>47130000</v>
      </c>
      <c r="X6682" s="27"/>
      <c r="Y6682" s="27">
        <v>0</v>
      </c>
      <c r="Z6682" s="27">
        <v>1</v>
      </c>
    </row>
    <row r="6683" spans="1:26">
      <c r="A6683" s="27">
        <v>1984</v>
      </c>
      <c r="B6683" t="s">
        <v>115</v>
      </c>
      <c r="C6683" s="27"/>
      <c r="D6683" s="27"/>
      <c r="E6683" s="27"/>
      <c r="F6683" s="27">
        <v>0</v>
      </c>
      <c r="G6683" s="27">
        <v>1</v>
      </c>
      <c r="H6683" s="27">
        <v>1</v>
      </c>
      <c r="I6683" s="27">
        <v>0</v>
      </c>
      <c r="J6683" s="27">
        <v>0</v>
      </c>
      <c r="K6683" s="27">
        <v>2</v>
      </c>
      <c r="L6683" s="27">
        <v>1</v>
      </c>
      <c r="M6683" s="27">
        <v>0</v>
      </c>
      <c r="N6683" s="27">
        <v>0</v>
      </c>
      <c r="O6683" s="27">
        <v>0</v>
      </c>
      <c r="P6683" s="27">
        <v>19171000000</v>
      </c>
      <c r="Q6683" s="27">
        <v>17503082982.28318</v>
      </c>
      <c r="R6683" s="27">
        <v>0</v>
      </c>
      <c r="S6683" s="27">
        <v>1</v>
      </c>
      <c r="T6683" s="33">
        <v>0.82999599794502654</v>
      </c>
      <c r="U6683" s="27">
        <v>0</v>
      </c>
      <c r="V6683" s="27">
        <v>246088000</v>
      </c>
      <c r="W6683" s="27">
        <v>46493000</v>
      </c>
      <c r="X6683" s="27"/>
      <c r="Y6683" s="27"/>
      <c r="Z6683" s="27">
        <v>1</v>
      </c>
    </row>
    <row r="6684" spans="1:26">
      <c r="A6684" s="27">
        <v>1985</v>
      </c>
      <c r="B6684" t="s">
        <v>115</v>
      </c>
      <c r="C6684" s="27"/>
      <c r="D6684" s="27"/>
      <c r="E6684" s="27"/>
      <c r="F6684" s="27">
        <v>0</v>
      </c>
      <c r="G6684" s="27">
        <v>1</v>
      </c>
      <c r="H6684" s="27">
        <v>1</v>
      </c>
      <c r="I6684" s="27">
        <v>0</v>
      </c>
      <c r="J6684" s="27">
        <v>0</v>
      </c>
      <c r="K6684" s="27">
        <v>2</v>
      </c>
      <c r="L6684" s="27">
        <v>1</v>
      </c>
      <c r="M6684" s="27">
        <v>0</v>
      </c>
      <c r="N6684" s="27">
        <v>0</v>
      </c>
      <c r="O6684" s="27">
        <v>0</v>
      </c>
      <c r="P6684" s="27">
        <v>21177000000</v>
      </c>
      <c r="Q6684" s="27">
        <v>16403544510.52676</v>
      </c>
      <c r="R6684" s="27">
        <v>0</v>
      </c>
      <c r="S6684" s="27">
        <v>0</v>
      </c>
      <c r="T6684" s="33">
        <v>0.74915719568429318</v>
      </c>
      <c r="U6684" s="27">
        <v>0</v>
      </c>
      <c r="V6684" s="27">
        <v>310639000</v>
      </c>
      <c r="W6684" s="27">
        <v>45809000</v>
      </c>
      <c r="X6684" s="27"/>
      <c r="Y6684" s="27"/>
      <c r="Z6684" s="27">
        <v>1</v>
      </c>
    </row>
    <row r="6685" spans="1:26">
      <c r="A6685" s="27">
        <v>1986</v>
      </c>
      <c r="B6685" t="s">
        <v>115</v>
      </c>
      <c r="C6685" s="27"/>
      <c r="D6685" s="27"/>
      <c r="E6685" s="27"/>
      <c r="F6685" s="27">
        <v>0</v>
      </c>
      <c r="G6685" s="27">
        <v>1</v>
      </c>
      <c r="H6685" s="27">
        <v>1</v>
      </c>
      <c r="I6685" s="27">
        <v>0</v>
      </c>
      <c r="J6685" s="27">
        <v>0</v>
      </c>
      <c r="K6685" s="27">
        <v>2</v>
      </c>
      <c r="L6685" s="27">
        <v>1</v>
      </c>
      <c r="M6685" s="27">
        <v>0</v>
      </c>
      <c r="N6685" s="27">
        <v>0</v>
      </c>
      <c r="O6685" s="27">
        <v>0</v>
      </c>
      <c r="P6685" s="27">
        <v>25428000000</v>
      </c>
      <c r="Q6685" s="27">
        <v>13293209270.103582</v>
      </c>
      <c r="R6685" s="27">
        <v>0</v>
      </c>
      <c r="S6685" s="27">
        <v>0</v>
      </c>
      <c r="T6685" s="33">
        <v>0.7030572776909082</v>
      </c>
      <c r="U6685" s="27">
        <v>0</v>
      </c>
      <c r="V6685" s="27">
        <v>391837000</v>
      </c>
      <c r="W6685" s="27">
        <v>45467000</v>
      </c>
      <c r="X6685" s="27"/>
      <c r="Y6685" s="27"/>
      <c r="Z6685" s="27">
        <v>1</v>
      </c>
    </row>
    <row r="6686" spans="1:26">
      <c r="A6686" s="27">
        <v>1987</v>
      </c>
      <c r="B6686" t="s">
        <v>115</v>
      </c>
      <c r="C6686" s="27"/>
      <c r="D6686" s="27"/>
      <c r="E6686" s="27"/>
      <c r="F6686" s="27">
        <v>0</v>
      </c>
      <c r="G6686" s="27">
        <v>1</v>
      </c>
      <c r="H6686" s="27">
        <v>1</v>
      </c>
      <c r="I6686" s="27">
        <v>0</v>
      </c>
      <c r="J6686" s="27">
        <v>0</v>
      </c>
      <c r="K6686" s="27">
        <v>2</v>
      </c>
      <c r="L6686" s="27">
        <v>1</v>
      </c>
      <c r="M6686" s="27">
        <v>0</v>
      </c>
      <c r="N6686" s="27">
        <v>0</v>
      </c>
      <c r="O6686" s="27">
        <v>0</v>
      </c>
      <c r="P6686" s="27">
        <v>32497000000</v>
      </c>
      <c r="Q6686" s="27">
        <v>11356215712.9326</v>
      </c>
      <c r="R6686" s="27">
        <v>0</v>
      </c>
      <c r="S6686" s="27">
        <v>0</v>
      </c>
      <c r="T6686" s="33">
        <v>0.74330063470010233</v>
      </c>
      <c r="U6686" s="27">
        <v>0</v>
      </c>
      <c r="V6686" s="27">
        <v>490347000</v>
      </c>
      <c r="W6686" s="27">
        <v>45466000</v>
      </c>
      <c r="X6686" s="27"/>
      <c r="Y6686" s="27"/>
      <c r="Z6686" s="27">
        <v>1</v>
      </c>
    </row>
    <row r="6687" spans="1:26">
      <c r="A6687" s="27">
        <v>1988</v>
      </c>
      <c r="B6687" t="s">
        <v>115</v>
      </c>
      <c r="C6687" s="27"/>
      <c r="D6687" s="27"/>
      <c r="E6687" s="27"/>
      <c r="F6687" s="27">
        <v>0</v>
      </c>
      <c r="G6687" s="27">
        <v>1</v>
      </c>
      <c r="H6687" s="27">
        <v>1</v>
      </c>
      <c r="I6687" s="27">
        <v>0</v>
      </c>
      <c r="J6687" s="27">
        <v>0</v>
      </c>
      <c r="K6687" s="27">
        <v>2</v>
      </c>
      <c r="L6687" s="27">
        <v>1</v>
      </c>
      <c r="M6687" s="27">
        <v>0</v>
      </c>
      <c r="N6687" s="27">
        <v>0</v>
      </c>
      <c r="O6687" s="27">
        <v>0</v>
      </c>
      <c r="P6687" s="27">
        <v>16538000000</v>
      </c>
      <c r="Q6687" s="27">
        <v>10577042354.798973</v>
      </c>
      <c r="R6687" s="27">
        <v>0</v>
      </c>
      <c r="S6687" s="27">
        <v>0</v>
      </c>
      <c r="T6687" s="33">
        <v>0.80560957079318884</v>
      </c>
      <c r="U6687" s="27">
        <v>0</v>
      </c>
      <c r="V6687" s="27">
        <v>439651000</v>
      </c>
      <c r="W6687" s="27">
        <v>45466000</v>
      </c>
      <c r="X6687" s="27"/>
      <c r="Y6687" s="27"/>
      <c r="Z6687" s="27">
        <v>1</v>
      </c>
    </row>
    <row r="6688" spans="1:26">
      <c r="A6688" s="27">
        <v>1989</v>
      </c>
      <c r="B6688" t="s">
        <v>115</v>
      </c>
      <c r="C6688" s="27"/>
      <c r="D6688" s="27"/>
      <c r="E6688" s="27"/>
      <c r="F6688" s="27">
        <v>0</v>
      </c>
      <c r="G6688" s="27">
        <v>1</v>
      </c>
      <c r="H6688" s="27">
        <v>1</v>
      </c>
      <c r="I6688" s="27">
        <v>0</v>
      </c>
      <c r="J6688" s="27">
        <v>0</v>
      </c>
      <c r="K6688" s="27">
        <v>2</v>
      </c>
      <c r="L6688" s="27">
        <v>1</v>
      </c>
      <c r="M6688" s="27">
        <v>0</v>
      </c>
      <c r="N6688" s="27">
        <v>0</v>
      </c>
      <c r="O6688" s="27">
        <v>0</v>
      </c>
      <c r="P6688" s="27">
        <v>9849000000</v>
      </c>
      <c r="Q6688" s="27">
        <v>9853396225.587492</v>
      </c>
      <c r="R6688" s="27">
        <v>0</v>
      </c>
      <c r="S6688" s="27">
        <v>0</v>
      </c>
      <c r="T6688" s="33">
        <v>0.74679040704290955</v>
      </c>
      <c r="U6688" s="27">
        <v>0</v>
      </c>
      <c r="V6688" s="27">
        <v>433763000</v>
      </c>
      <c r="W6688" s="27">
        <v>45466000</v>
      </c>
      <c r="X6688" s="27"/>
      <c r="Y6688" s="27"/>
      <c r="Z6688" s="27">
        <v>1</v>
      </c>
    </row>
    <row r="6689" spans="1:26">
      <c r="A6689" s="27">
        <v>1990</v>
      </c>
      <c r="B6689" t="s">
        <v>115</v>
      </c>
      <c r="C6689" s="27"/>
      <c r="D6689" s="27"/>
      <c r="E6689" s="27"/>
      <c r="F6689" s="27">
        <v>0</v>
      </c>
      <c r="G6689" s="27">
        <v>1</v>
      </c>
      <c r="H6689" s="27">
        <v>1</v>
      </c>
      <c r="I6689" s="27">
        <v>0</v>
      </c>
      <c r="J6689" s="27">
        <v>0</v>
      </c>
      <c r="K6689" s="27">
        <v>2</v>
      </c>
      <c r="L6689" s="27">
        <v>1</v>
      </c>
      <c r="M6689" s="27">
        <v>0</v>
      </c>
      <c r="N6689" s="27">
        <v>0</v>
      </c>
      <c r="O6689" s="27">
        <v>0</v>
      </c>
      <c r="P6689" s="27">
        <v>12303000000</v>
      </c>
      <c r="Q6689" s="27">
        <v>12308624283.978699</v>
      </c>
      <c r="R6689" s="27">
        <v>0</v>
      </c>
      <c r="S6689" s="27">
        <v>0</v>
      </c>
      <c r="T6689" s="33">
        <v>0.70566019682121295</v>
      </c>
      <c r="U6689" s="27">
        <v>0</v>
      </c>
      <c r="V6689" s="27">
        <v>479393000</v>
      </c>
      <c r="W6689" s="27">
        <v>43908000</v>
      </c>
      <c r="X6689" s="27"/>
      <c r="Y6689" s="27"/>
      <c r="Z6689" s="27">
        <v>1</v>
      </c>
    </row>
    <row r="6690" spans="1:26">
      <c r="A6690" s="27">
        <v>1991</v>
      </c>
      <c r="B6690" t="s">
        <v>115</v>
      </c>
      <c r="C6690" s="27"/>
      <c r="D6690" s="27"/>
      <c r="E6690" s="27"/>
      <c r="F6690" s="27">
        <v>0</v>
      </c>
      <c r="G6690" s="27">
        <v>1</v>
      </c>
      <c r="H6690" s="27">
        <v>1</v>
      </c>
      <c r="I6690" s="27">
        <v>0</v>
      </c>
      <c r="J6690" s="27">
        <v>0</v>
      </c>
      <c r="K6690" s="27">
        <v>2</v>
      </c>
      <c r="L6690" s="27">
        <v>1</v>
      </c>
      <c r="M6690" s="27">
        <v>0</v>
      </c>
      <c r="N6690" s="27">
        <v>0</v>
      </c>
      <c r="O6690" s="27">
        <v>0</v>
      </c>
      <c r="P6690" s="27">
        <v>12738000000</v>
      </c>
      <c r="Q6690" s="27">
        <v>12981833333.333334</v>
      </c>
      <c r="R6690" s="27">
        <v>0</v>
      </c>
      <c r="S6690" s="27">
        <v>0</v>
      </c>
      <c r="T6690" s="33">
        <v>0.64778014054484578</v>
      </c>
      <c r="U6690" s="27">
        <v>0</v>
      </c>
      <c r="V6690" s="27">
        <v>484497000</v>
      </c>
      <c r="W6690" s="27">
        <v>43908000</v>
      </c>
      <c r="X6690" s="27"/>
      <c r="Y6690" s="27"/>
      <c r="Z6690" s="27">
        <v>1</v>
      </c>
    </row>
    <row r="6691" spans="1:26">
      <c r="A6691" s="27">
        <v>1992</v>
      </c>
      <c r="B6691" t="s">
        <v>115</v>
      </c>
      <c r="C6691" s="27"/>
      <c r="D6691" s="27"/>
      <c r="E6691" s="27"/>
      <c r="F6691" s="27">
        <v>0</v>
      </c>
      <c r="G6691" s="27">
        <v>1</v>
      </c>
      <c r="H6691" s="27">
        <v>1</v>
      </c>
      <c r="I6691" s="27">
        <v>0</v>
      </c>
      <c r="J6691" s="27">
        <v>0</v>
      </c>
      <c r="K6691" s="27">
        <v>2</v>
      </c>
      <c r="L6691" s="27">
        <v>1</v>
      </c>
      <c r="M6691" s="27">
        <v>0</v>
      </c>
      <c r="N6691" s="27">
        <v>0</v>
      </c>
      <c r="O6691" s="27">
        <v>0</v>
      </c>
      <c r="P6691" s="27">
        <v>13263000000</v>
      </c>
      <c r="Q6691" s="27">
        <v>13253565898.955755</v>
      </c>
      <c r="R6691" s="27">
        <v>0</v>
      </c>
      <c r="S6691" s="27">
        <v>0</v>
      </c>
      <c r="T6691" s="33">
        <v>0.62587770846912083</v>
      </c>
      <c r="U6691" s="27">
        <v>0</v>
      </c>
      <c r="V6691" s="27">
        <v>432499000</v>
      </c>
      <c r="W6691" s="27">
        <v>43908000</v>
      </c>
      <c r="X6691" s="27"/>
      <c r="Y6691" s="27"/>
      <c r="Z6691" s="27">
        <v>1</v>
      </c>
    </row>
    <row r="6692" spans="1:26">
      <c r="A6692" s="27">
        <v>1993</v>
      </c>
      <c r="B6692" t="s">
        <v>115</v>
      </c>
      <c r="C6692" s="27"/>
      <c r="D6692" s="27"/>
      <c r="E6692" s="27"/>
      <c r="F6692" s="27">
        <v>0</v>
      </c>
      <c r="G6692" s="27">
        <v>1</v>
      </c>
      <c r="H6692" s="27">
        <v>1</v>
      </c>
      <c r="I6692" s="27">
        <v>0</v>
      </c>
      <c r="J6692" s="27">
        <v>0</v>
      </c>
      <c r="K6692" s="27">
        <v>2</v>
      </c>
      <c r="L6692" s="27">
        <v>1</v>
      </c>
      <c r="M6692" s="27">
        <v>0</v>
      </c>
      <c r="N6692" s="27">
        <v>0</v>
      </c>
      <c r="O6692" s="27">
        <v>0</v>
      </c>
      <c r="P6692" s="27">
        <v>13796000000</v>
      </c>
      <c r="Q6692" s="27">
        <v>13695962019.208378</v>
      </c>
      <c r="R6692" s="27">
        <v>0</v>
      </c>
      <c r="S6692" s="27">
        <v>0</v>
      </c>
      <c r="T6692" s="33">
        <v>0.648154718576755</v>
      </c>
      <c r="U6692" s="27">
        <v>0</v>
      </c>
      <c r="V6692" s="27">
        <v>418577000</v>
      </c>
      <c r="W6692" s="27">
        <v>43908000</v>
      </c>
      <c r="X6692" s="27"/>
      <c r="Y6692" s="27"/>
      <c r="Z6692" s="27">
        <v>1</v>
      </c>
    </row>
    <row r="6693" spans="1:26">
      <c r="A6693" s="27">
        <v>1994</v>
      </c>
      <c r="B6693" t="s">
        <v>115</v>
      </c>
      <c r="C6693" s="27"/>
      <c r="D6693" s="27"/>
      <c r="E6693" s="27"/>
      <c r="F6693" s="27">
        <v>0</v>
      </c>
      <c r="G6693" s="27">
        <v>1</v>
      </c>
      <c r="H6693" s="27">
        <v>1</v>
      </c>
      <c r="I6693" s="27">
        <v>0</v>
      </c>
      <c r="J6693" s="27">
        <v>0</v>
      </c>
      <c r="K6693" s="27">
        <v>2</v>
      </c>
      <c r="L6693" s="27">
        <v>1</v>
      </c>
      <c r="M6693" s="27">
        <v>0</v>
      </c>
      <c r="N6693" s="27">
        <v>0</v>
      </c>
      <c r="O6693" s="27">
        <v>0</v>
      </c>
      <c r="P6693" s="27">
        <v>15105000000</v>
      </c>
      <c r="Q6693" s="27">
        <v>10122020000</v>
      </c>
      <c r="R6693" s="27">
        <v>0</v>
      </c>
      <c r="S6693" s="27">
        <v>0</v>
      </c>
      <c r="T6693" s="33">
        <v>0.69545665111729171</v>
      </c>
      <c r="U6693" s="27">
        <v>0</v>
      </c>
      <c r="V6693" s="27">
        <v>404889000</v>
      </c>
      <c r="W6693" s="27">
        <v>43908000</v>
      </c>
      <c r="X6693" s="27"/>
      <c r="Y6693" s="27"/>
      <c r="Z6693" s="27">
        <v>1</v>
      </c>
    </row>
    <row r="6694" spans="1:26">
      <c r="A6694" s="27">
        <v>1995</v>
      </c>
      <c r="B6694" t="s">
        <v>115</v>
      </c>
      <c r="C6694" s="27"/>
      <c r="D6694" s="27"/>
      <c r="E6694" s="27"/>
      <c r="F6694" s="27">
        <v>0</v>
      </c>
      <c r="G6694" s="27">
        <v>1</v>
      </c>
      <c r="H6694" s="27">
        <v>1</v>
      </c>
      <c r="I6694" s="27">
        <v>0</v>
      </c>
      <c r="J6694" s="27">
        <v>0</v>
      </c>
      <c r="K6694" s="27">
        <v>2</v>
      </c>
      <c r="L6694" s="27">
        <v>1</v>
      </c>
      <c r="M6694" s="27">
        <v>0</v>
      </c>
      <c r="N6694" s="27">
        <v>0</v>
      </c>
      <c r="O6694" s="27">
        <v>0</v>
      </c>
      <c r="P6694" s="27">
        <v>16556000000</v>
      </c>
      <c r="Q6694" s="27">
        <v>11396706586.826347</v>
      </c>
      <c r="R6694" s="27">
        <v>1</v>
      </c>
      <c r="S6694" s="27">
        <v>0</v>
      </c>
      <c r="T6694" s="33">
        <v>0.69736071622307827</v>
      </c>
      <c r="U6694" s="27">
        <v>0</v>
      </c>
      <c r="V6694" s="27">
        <v>427585000</v>
      </c>
      <c r="W6694" s="27">
        <v>43908000</v>
      </c>
      <c r="X6694" s="27"/>
      <c r="Y6694" s="27"/>
      <c r="Z6694" s="27">
        <v>1</v>
      </c>
    </row>
    <row r="6695" spans="1:26">
      <c r="A6695" s="27">
        <v>1996</v>
      </c>
      <c r="B6695" t="s">
        <v>115</v>
      </c>
      <c r="C6695" s="27"/>
      <c r="D6695" s="27"/>
      <c r="E6695" s="27"/>
      <c r="F6695" s="27">
        <v>0</v>
      </c>
      <c r="G6695" s="27">
        <v>1</v>
      </c>
      <c r="H6695" s="27">
        <v>1</v>
      </c>
      <c r="I6695" s="27">
        <v>0</v>
      </c>
      <c r="J6695" s="27">
        <v>0</v>
      </c>
      <c r="K6695" s="27">
        <v>2</v>
      </c>
      <c r="L6695" s="27">
        <v>1</v>
      </c>
      <c r="M6695" s="27">
        <v>0</v>
      </c>
      <c r="N6695" s="27">
        <v>0</v>
      </c>
      <c r="O6695" s="27">
        <v>0</v>
      </c>
      <c r="P6695" s="27">
        <v>17761000000</v>
      </c>
      <c r="Q6695" s="27">
        <v>13789560878.243513</v>
      </c>
      <c r="R6695" s="27">
        <v>1</v>
      </c>
      <c r="S6695" s="27">
        <v>0</v>
      </c>
      <c r="T6695" s="33">
        <v>0.69966405838602452</v>
      </c>
      <c r="U6695" s="27">
        <v>0</v>
      </c>
      <c r="V6695" s="27">
        <v>382535000</v>
      </c>
      <c r="W6695" s="27">
        <v>43908000</v>
      </c>
      <c r="X6695" s="27"/>
      <c r="Y6695" s="27"/>
      <c r="Z6695" s="27">
        <v>1</v>
      </c>
    </row>
    <row r="6696" spans="1:26">
      <c r="A6696" s="27">
        <v>1997</v>
      </c>
      <c r="B6696" t="s">
        <v>115</v>
      </c>
      <c r="C6696" s="27"/>
      <c r="D6696" s="27"/>
      <c r="E6696" s="27"/>
      <c r="F6696" s="27">
        <v>0</v>
      </c>
      <c r="G6696" s="27">
        <v>1</v>
      </c>
      <c r="H6696" s="27">
        <v>1</v>
      </c>
      <c r="I6696" s="27">
        <v>0</v>
      </c>
      <c r="J6696" s="27">
        <v>0</v>
      </c>
      <c r="K6696" s="27">
        <v>2</v>
      </c>
      <c r="L6696" s="27">
        <v>1</v>
      </c>
      <c r="M6696" s="27">
        <v>0</v>
      </c>
      <c r="N6696" s="27">
        <v>0</v>
      </c>
      <c r="O6696" s="27">
        <v>0</v>
      </c>
      <c r="P6696" s="27">
        <v>16573000000</v>
      </c>
      <c r="Q6696" s="27">
        <v>14505233968.871595</v>
      </c>
      <c r="R6696" s="27">
        <v>1</v>
      </c>
      <c r="S6696" s="27">
        <v>0</v>
      </c>
      <c r="T6696" s="33">
        <v>0.71538944173936525</v>
      </c>
      <c r="U6696" s="27">
        <v>0</v>
      </c>
      <c r="V6696" s="27">
        <v>84871000</v>
      </c>
      <c r="W6696" s="27">
        <v>33894000</v>
      </c>
      <c r="X6696" s="27"/>
      <c r="Y6696" s="27"/>
      <c r="Z6696" s="27">
        <v>1</v>
      </c>
    </row>
    <row r="6697" spans="1:26">
      <c r="A6697" s="27">
        <v>1998</v>
      </c>
      <c r="B6697" t="s">
        <v>115</v>
      </c>
      <c r="C6697" s="27"/>
      <c r="D6697" s="27"/>
      <c r="E6697" s="27"/>
      <c r="F6697" s="27">
        <v>0</v>
      </c>
      <c r="G6697" s="27">
        <v>1</v>
      </c>
      <c r="H6697" s="27">
        <v>1</v>
      </c>
      <c r="I6697" s="27">
        <v>0</v>
      </c>
      <c r="J6697" s="27">
        <v>0</v>
      </c>
      <c r="K6697" s="27">
        <v>2</v>
      </c>
      <c r="L6697" s="27">
        <v>1</v>
      </c>
      <c r="M6697" s="27">
        <v>0</v>
      </c>
      <c r="N6697" s="27">
        <v>0</v>
      </c>
      <c r="O6697" s="27">
        <v>0</v>
      </c>
      <c r="P6697" s="27">
        <v>16143999999.999998</v>
      </c>
      <c r="Q6697" s="27">
        <v>15200846138.461538</v>
      </c>
      <c r="R6697" s="27">
        <v>1</v>
      </c>
      <c r="S6697" s="27">
        <v>0</v>
      </c>
      <c r="T6697" s="33">
        <v>0.63293736472878814</v>
      </c>
      <c r="U6697" s="27">
        <v>0</v>
      </c>
      <c r="V6697" s="27">
        <v>67047000</v>
      </c>
      <c r="W6697" s="27">
        <v>32434000</v>
      </c>
      <c r="X6697" s="27"/>
      <c r="Y6697" s="27"/>
      <c r="Z6697" s="27">
        <v>1</v>
      </c>
    </row>
    <row r="6698" spans="1:26">
      <c r="A6698" s="27">
        <v>1999</v>
      </c>
      <c r="B6698" t="s">
        <v>115</v>
      </c>
      <c r="C6698" s="27"/>
      <c r="D6698" s="27"/>
      <c r="E6698" s="27"/>
      <c r="F6698" s="27">
        <v>0</v>
      </c>
      <c r="G6698" s="27">
        <v>1</v>
      </c>
      <c r="H6698" s="27">
        <v>1</v>
      </c>
      <c r="I6698" s="27">
        <v>0</v>
      </c>
      <c r="J6698" s="27">
        <v>0</v>
      </c>
      <c r="K6698" s="27">
        <v>2</v>
      </c>
      <c r="L6698" s="27">
        <v>1</v>
      </c>
      <c r="M6698" s="27">
        <v>0</v>
      </c>
      <c r="N6698" s="27">
        <v>0</v>
      </c>
      <c r="O6698" s="27">
        <v>0</v>
      </c>
      <c r="P6698" s="27">
        <v>16785000000</v>
      </c>
      <c r="Q6698" s="27">
        <v>15873875968.992249</v>
      </c>
      <c r="R6698" s="27">
        <v>1</v>
      </c>
      <c r="S6698" s="27">
        <v>0</v>
      </c>
      <c r="T6698" s="33">
        <v>0.59173831677950461</v>
      </c>
      <c r="U6698" s="27">
        <v>50184455.399999999</v>
      </c>
      <c r="V6698" s="27">
        <v>41497000</v>
      </c>
      <c r="W6698" s="27">
        <v>30976000</v>
      </c>
      <c r="X6698" s="27"/>
      <c r="Y6698" s="27"/>
      <c r="Z6698" s="27">
        <v>1</v>
      </c>
    </row>
    <row r="6699" spans="1:26">
      <c r="A6699" s="27">
        <v>2000</v>
      </c>
      <c r="B6699" t="s">
        <v>115</v>
      </c>
      <c r="C6699" s="27"/>
      <c r="D6699" s="27"/>
      <c r="E6699" s="27"/>
      <c r="F6699" s="27">
        <v>0</v>
      </c>
      <c r="G6699" s="27">
        <v>1</v>
      </c>
      <c r="H6699" s="27">
        <v>1</v>
      </c>
      <c r="I6699" s="27">
        <v>0</v>
      </c>
      <c r="J6699" s="27">
        <v>0</v>
      </c>
      <c r="K6699" s="27">
        <v>2</v>
      </c>
      <c r="L6699" s="27">
        <v>1</v>
      </c>
      <c r="M6699" s="27">
        <v>0</v>
      </c>
      <c r="N6699" s="27">
        <v>0</v>
      </c>
      <c r="O6699" s="27">
        <v>0</v>
      </c>
      <c r="P6699" s="27">
        <v>19861000000</v>
      </c>
      <c r="Q6699" s="27">
        <v>19325894913.125393</v>
      </c>
      <c r="R6699" s="27">
        <v>1</v>
      </c>
      <c r="S6699" s="27">
        <v>0</v>
      </c>
      <c r="T6699" s="33">
        <v>0.62919927379193319</v>
      </c>
      <c r="U6699" s="27">
        <v>47639601.200000003</v>
      </c>
      <c r="V6699" s="27">
        <v>24928000</v>
      </c>
      <c r="W6699" s="27">
        <v>29517000</v>
      </c>
      <c r="X6699" s="27"/>
      <c r="Y6699" s="27"/>
      <c r="Z6699" s="27">
        <v>1</v>
      </c>
    </row>
    <row r="6700" spans="1:26">
      <c r="A6700" s="27">
        <v>2001</v>
      </c>
      <c r="B6700" t="s">
        <v>115</v>
      </c>
      <c r="C6700" s="27"/>
      <c r="D6700" s="27"/>
      <c r="E6700" s="27"/>
      <c r="F6700" s="27">
        <v>0</v>
      </c>
      <c r="G6700" s="27">
        <v>1</v>
      </c>
      <c r="H6700" s="27">
        <v>1</v>
      </c>
      <c r="I6700" s="27">
        <v>0</v>
      </c>
      <c r="J6700" s="27">
        <v>0</v>
      </c>
      <c r="K6700" s="27">
        <v>2</v>
      </c>
      <c r="L6700" s="27">
        <v>1</v>
      </c>
      <c r="M6700" s="27">
        <v>0</v>
      </c>
      <c r="N6700" s="27">
        <v>0</v>
      </c>
      <c r="O6700" s="27">
        <v>0</v>
      </c>
      <c r="P6700" s="27">
        <v>20979000000</v>
      </c>
      <c r="Q6700" s="27">
        <v>21099833783.50301</v>
      </c>
      <c r="R6700" s="27">
        <v>1</v>
      </c>
      <c r="S6700" s="27">
        <v>1</v>
      </c>
      <c r="T6700" s="33">
        <v>0.61588871891054842</v>
      </c>
      <c r="U6700" s="27">
        <v>45951075.700000003</v>
      </c>
      <c r="V6700" s="27">
        <v>15477000</v>
      </c>
      <c r="W6700" s="27">
        <v>28059000</v>
      </c>
      <c r="X6700" s="27"/>
      <c r="Y6700" s="27"/>
      <c r="Z6700" s="27">
        <v>1</v>
      </c>
    </row>
    <row r="6701" spans="1:26">
      <c r="A6701" s="27">
        <v>2002</v>
      </c>
      <c r="B6701" t="s">
        <v>115</v>
      </c>
      <c r="C6701" s="27"/>
      <c r="D6701" s="27"/>
      <c r="E6701" s="27"/>
      <c r="F6701" s="27">
        <v>0</v>
      </c>
      <c r="G6701" s="27">
        <v>1</v>
      </c>
      <c r="H6701" s="27">
        <v>1</v>
      </c>
      <c r="I6701" s="27">
        <v>0</v>
      </c>
      <c r="J6701" s="27">
        <v>0</v>
      </c>
      <c r="K6701" s="27">
        <v>2</v>
      </c>
      <c r="L6701" s="27">
        <v>1</v>
      </c>
      <c r="M6701" s="27">
        <v>0</v>
      </c>
      <c r="N6701" s="27">
        <v>0</v>
      </c>
      <c r="O6701" s="27">
        <v>0</v>
      </c>
      <c r="P6701" s="27">
        <v>22758000000</v>
      </c>
      <c r="Q6701" s="27">
        <v>21582248881.65921</v>
      </c>
      <c r="R6701" s="27">
        <v>1</v>
      </c>
      <c r="S6701" s="27">
        <v>1</v>
      </c>
      <c r="T6701" s="33">
        <v>0.62466195784303247</v>
      </c>
      <c r="U6701" s="27">
        <v>49709489.299999997</v>
      </c>
      <c r="V6701" s="27">
        <v>11164000</v>
      </c>
      <c r="W6701" s="27">
        <v>26600000</v>
      </c>
      <c r="X6701" s="27"/>
      <c r="Y6701" s="27"/>
      <c r="Z6701" s="27">
        <v>1</v>
      </c>
    </row>
    <row r="6702" spans="1:26">
      <c r="A6702" s="27">
        <v>2003</v>
      </c>
      <c r="B6702" t="s">
        <v>115</v>
      </c>
      <c r="C6702" s="27"/>
      <c r="D6702" s="27"/>
      <c r="E6702" s="27"/>
      <c r="F6702" s="27">
        <v>0</v>
      </c>
      <c r="G6702" s="27">
        <v>1</v>
      </c>
      <c r="H6702" s="27">
        <v>1</v>
      </c>
      <c r="I6702" s="27">
        <v>0</v>
      </c>
      <c r="J6702" s="27">
        <v>0</v>
      </c>
      <c r="K6702" s="27">
        <v>2</v>
      </c>
      <c r="L6702" s="27">
        <v>1</v>
      </c>
      <c r="M6702" s="27">
        <v>0</v>
      </c>
      <c r="N6702" s="27">
        <v>0</v>
      </c>
      <c r="O6702" s="27">
        <v>0</v>
      </c>
      <c r="P6702" s="27">
        <v>21702000000</v>
      </c>
      <c r="Q6702" s="27">
        <v>21828144686.039421</v>
      </c>
      <c r="R6702" s="27">
        <v>1</v>
      </c>
      <c r="S6702" s="27">
        <v>1</v>
      </c>
      <c r="T6702" s="33">
        <v>0.61793375018798091</v>
      </c>
      <c r="U6702" s="27">
        <v>54333007.100000001</v>
      </c>
      <c r="V6702" s="27">
        <v>4420000</v>
      </c>
      <c r="W6702" s="27">
        <v>25142000</v>
      </c>
      <c r="X6702" s="27"/>
      <c r="Y6702" s="27"/>
      <c r="Z6702" s="27">
        <v>1</v>
      </c>
    </row>
    <row r="6703" spans="1:26">
      <c r="A6703" s="27">
        <v>2004</v>
      </c>
      <c r="B6703" t="s">
        <v>115</v>
      </c>
      <c r="C6703" s="27"/>
      <c r="D6703" s="27"/>
      <c r="E6703" s="27"/>
      <c r="F6703" s="27">
        <v>0</v>
      </c>
      <c r="G6703" s="27">
        <v>1</v>
      </c>
      <c r="H6703" s="27">
        <v>1</v>
      </c>
      <c r="I6703" s="27">
        <v>0</v>
      </c>
      <c r="J6703" s="27">
        <v>0</v>
      </c>
      <c r="K6703" s="27">
        <v>2</v>
      </c>
      <c r="L6703" s="27">
        <v>1</v>
      </c>
      <c r="M6703" s="27">
        <v>0</v>
      </c>
      <c r="N6703" s="27">
        <v>0</v>
      </c>
      <c r="O6703" s="27">
        <v>0</v>
      </c>
      <c r="P6703" s="27">
        <v>25204000000</v>
      </c>
      <c r="Q6703" s="27">
        <v>25086930693.069305</v>
      </c>
      <c r="R6703" s="27">
        <v>1</v>
      </c>
      <c r="S6703" s="27">
        <v>1</v>
      </c>
      <c r="T6703" s="33">
        <v>0.67108711240801089</v>
      </c>
      <c r="U6703" s="27">
        <v>56784257.600000001</v>
      </c>
      <c r="V6703" s="27">
        <v>0</v>
      </c>
      <c r="W6703" s="27">
        <v>23683000</v>
      </c>
      <c r="X6703" s="27"/>
      <c r="Y6703" s="27"/>
      <c r="Z6703" s="27">
        <v>1</v>
      </c>
    </row>
    <row r="6704" spans="1:26">
      <c r="A6704" s="27">
        <v>2005</v>
      </c>
      <c r="B6704" t="s">
        <v>115</v>
      </c>
      <c r="C6704" s="27"/>
      <c r="D6704" s="27"/>
      <c r="E6704" s="27"/>
      <c r="F6704" s="27">
        <v>0</v>
      </c>
      <c r="G6704" s="27">
        <v>1</v>
      </c>
      <c r="H6704" s="27">
        <v>1</v>
      </c>
      <c r="I6704" s="27">
        <v>0</v>
      </c>
      <c r="J6704" s="27">
        <v>0</v>
      </c>
      <c r="K6704" s="27">
        <v>2</v>
      </c>
      <c r="L6704" s="27">
        <v>1</v>
      </c>
      <c r="M6704" s="27">
        <v>0</v>
      </c>
      <c r="N6704" s="27">
        <v>0</v>
      </c>
      <c r="O6704" s="27">
        <v>0</v>
      </c>
      <c r="P6704" s="27">
        <v>28881000000</v>
      </c>
      <c r="Q6704" s="27">
        <v>28858965517.241379</v>
      </c>
      <c r="R6704" s="27">
        <v>1</v>
      </c>
      <c r="S6704" s="27">
        <v>1</v>
      </c>
      <c r="T6704" s="33">
        <v>0.69599608558540027</v>
      </c>
      <c r="U6704" s="27">
        <v>52259828.299999997</v>
      </c>
      <c r="V6704" s="27">
        <v>0</v>
      </c>
      <c r="W6704" s="27">
        <v>22224000</v>
      </c>
      <c r="X6704" s="27"/>
      <c r="Y6704" s="27"/>
      <c r="Z6704" s="27">
        <v>1</v>
      </c>
    </row>
    <row r="6705" spans="1:26">
      <c r="A6705" s="27">
        <v>2006</v>
      </c>
      <c r="B6705" t="s">
        <v>115</v>
      </c>
      <c r="C6705" s="27"/>
      <c r="D6705" s="27"/>
      <c r="E6705" s="27"/>
      <c r="F6705" s="27">
        <v>0</v>
      </c>
      <c r="G6705" s="27">
        <v>1</v>
      </c>
      <c r="H6705" s="27">
        <v>1</v>
      </c>
      <c r="I6705" s="27">
        <v>0</v>
      </c>
      <c r="J6705" s="27">
        <v>0</v>
      </c>
      <c r="K6705" s="27">
        <v>2</v>
      </c>
      <c r="L6705" s="27">
        <v>1</v>
      </c>
      <c r="M6705" s="27">
        <v>0</v>
      </c>
      <c r="N6705" s="27">
        <v>0</v>
      </c>
      <c r="O6705" s="27">
        <v>0</v>
      </c>
      <c r="P6705" s="27">
        <v>33823999999.999996</v>
      </c>
      <c r="Q6705" s="27">
        <v>33332844574.78006</v>
      </c>
      <c r="R6705" s="27">
        <v>1</v>
      </c>
      <c r="S6705" s="27">
        <v>1</v>
      </c>
      <c r="T6705" s="33">
        <v>0.83568345932575372</v>
      </c>
      <c r="U6705" s="27">
        <v>55006881.600000001</v>
      </c>
      <c r="V6705" s="27">
        <v>0</v>
      </c>
      <c r="W6705" s="27">
        <v>20766000</v>
      </c>
      <c r="X6705" s="27"/>
      <c r="Y6705" s="27"/>
      <c r="Z6705" s="27">
        <v>1</v>
      </c>
    </row>
    <row r="6706" spans="1:26">
      <c r="A6706" s="27">
        <v>2007</v>
      </c>
      <c r="B6706" t="s">
        <v>115</v>
      </c>
      <c r="C6706" s="27"/>
      <c r="D6706" s="27"/>
      <c r="E6706" s="27"/>
      <c r="F6706" s="27">
        <v>0</v>
      </c>
      <c r="G6706" s="27">
        <v>1</v>
      </c>
      <c r="H6706" s="27">
        <v>1</v>
      </c>
      <c r="I6706" s="27">
        <v>0</v>
      </c>
      <c r="J6706" s="27">
        <v>0</v>
      </c>
      <c r="K6706" s="27">
        <v>2</v>
      </c>
      <c r="L6706" s="27">
        <v>1</v>
      </c>
      <c r="M6706" s="27">
        <v>0</v>
      </c>
      <c r="N6706" s="27">
        <v>0</v>
      </c>
      <c r="O6706" s="27">
        <v>0</v>
      </c>
      <c r="P6706" s="27">
        <v>40488000000</v>
      </c>
      <c r="Q6706" s="27">
        <v>40405006007.208649</v>
      </c>
      <c r="R6706" s="27">
        <v>1</v>
      </c>
      <c r="S6706" s="27">
        <v>1</v>
      </c>
      <c r="T6706" s="33">
        <v>0.90473952627382648</v>
      </c>
      <c r="U6706" s="27">
        <v>57780261</v>
      </c>
      <c r="V6706" s="27">
        <v>0</v>
      </c>
      <c r="W6706" s="27">
        <v>19307000</v>
      </c>
      <c r="X6706" s="27"/>
      <c r="Y6706" s="27"/>
      <c r="Z6706" s="27">
        <v>1</v>
      </c>
    </row>
    <row r="6707" spans="1:26">
      <c r="A6707" s="27">
        <v>2008</v>
      </c>
      <c r="B6707" t="s">
        <v>115</v>
      </c>
      <c r="C6707" s="27"/>
      <c r="D6707" s="27"/>
      <c r="E6707" s="27"/>
      <c r="F6707" s="27">
        <v>0</v>
      </c>
      <c r="G6707" s="27">
        <v>1</v>
      </c>
      <c r="H6707" s="27">
        <v>1</v>
      </c>
      <c r="I6707" s="27">
        <v>0</v>
      </c>
      <c r="J6707" s="27">
        <v>0</v>
      </c>
      <c r="K6707" s="27">
        <v>2</v>
      </c>
      <c r="L6707" s="27">
        <v>1</v>
      </c>
      <c r="M6707" s="27">
        <v>0</v>
      </c>
      <c r="N6707" s="27">
        <v>0</v>
      </c>
      <c r="O6707" s="27">
        <v>0</v>
      </c>
      <c r="P6707" s="27">
        <v>52631000000</v>
      </c>
      <c r="Q6707" s="27"/>
      <c r="R6707" s="27">
        <v>1</v>
      </c>
      <c r="S6707" s="27">
        <v>1</v>
      </c>
      <c r="T6707" s="33">
        <v>0.91944034308119871</v>
      </c>
      <c r="U6707" s="27">
        <v>56318432.299999997</v>
      </c>
      <c r="V6707" s="27">
        <v>0</v>
      </c>
      <c r="W6707" s="27">
        <v>17848000</v>
      </c>
      <c r="X6707" s="27">
        <v>2624000000</v>
      </c>
      <c r="Y6707" s="27"/>
      <c r="Z6707" s="27">
        <v>1</v>
      </c>
    </row>
    <row r="6708" spans="1:26">
      <c r="A6708" s="27">
        <v>2009</v>
      </c>
      <c r="B6708" t="s">
        <v>115</v>
      </c>
      <c r="C6708" s="27"/>
      <c r="D6708" s="27"/>
      <c r="E6708" s="27"/>
      <c r="F6708" s="27">
        <v>0</v>
      </c>
      <c r="G6708" s="27">
        <v>1</v>
      </c>
      <c r="H6708" s="27">
        <v>1</v>
      </c>
      <c r="I6708" s="27">
        <v>0</v>
      </c>
      <c r="J6708" s="27">
        <v>0</v>
      </c>
      <c r="K6708" s="27">
        <v>2</v>
      </c>
      <c r="L6708" s="27">
        <v>1</v>
      </c>
      <c r="M6708" s="27">
        <v>0</v>
      </c>
      <c r="N6708" s="27">
        <v>0</v>
      </c>
      <c r="O6708" s="27">
        <v>0</v>
      </c>
      <c r="P6708" s="27">
        <v>53939000000</v>
      </c>
      <c r="Q6708" s="27"/>
      <c r="R6708" s="27">
        <v>1</v>
      </c>
      <c r="S6708" s="27">
        <v>1</v>
      </c>
      <c r="T6708" s="33">
        <v>0.81595367947064712</v>
      </c>
      <c r="U6708" s="27">
        <v>437671453.5</v>
      </c>
      <c r="V6708" s="27">
        <v>0</v>
      </c>
      <c r="W6708" s="27">
        <v>16389000</v>
      </c>
      <c r="X6708" s="27">
        <v>2379000000</v>
      </c>
      <c r="Y6708" s="27"/>
      <c r="Z6708" s="27">
        <v>1</v>
      </c>
    </row>
    <row r="6709" spans="1:26">
      <c r="A6709" s="27">
        <v>2010</v>
      </c>
      <c r="B6709" t="s">
        <v>115</v>
      </c>
      <c r="C6709" s="27"/>
      <c r="D6709" s="27"/>
      <c r="E6709" s="27"/>
      <c r="F6709" s="27">
        <v>0</v>
      </c>
      <c r="G6709" s="27">
        <v>1</v>
      </c>
      <c r="H6709" s="27">
        <v>1</v>
      </c>
      <c r="I6709" s="27">
        <v>0</v>
      </c>
      <c r="J6709" s="27">
        <v>0</v>
      </c>
      <c r="K6709" s="27">
        <v>2</v>
      </c>
      <c r="L6709" s="27">
        <v>1</v>
      </c>
      <c r="M6709" s="27">
        <v>0</v>
      </c>
      <c r="N6709" s="27">
        <v>0</v>
      </c>
      <c r="O6709" s="27">
        <v>0</v>
      </c>
      <c r="P6709" s="27">
        <v>60043000000</v>
      </c>
      <c r="Q6709" s="27"/>
      <c r="R6709" s="27">
        <v>1</v>
      </c>
      <c r="S6709" s="27">
        <v>1</v>
      </c>
      <c r="T6709" s="33">
        <v>1.0070075781651076</v>
      </c>
      <c r="U6709" s="27">
        <v>429949268.39999998</v>
      </c>
      <c r="V6709" s="27">
        <v>0</v>
      </c>
      <c r="W6709" s="27">
        <v>14931000</v>
      </c>
      <c r="X6709" s="27">
        <v>2128000000</v>
      </c>
      <c r="Y6709" s="27"/>
      <c r="Z6709" s="27">
        <v>1</v>
      </c>
    </row>
    <row r="6710" spans="1:26">
      <c r="A6710" s="27">
        <v>2011</v>
      </c>
      <c r="B6710" t="s">
        <v>115</v>
      </c>
      <c r="C6710" s="27"/>
      <c r="D6710" s="27"/>
      <c r="E6710" s="27"/>
      <c r="F6710" s="27">
        <v>0</v>
      </c>
      <c r="G6710" s="27">
        <v>1</v>
      </c>
      <c r="H6710" s="27">
        <v>1</v>
      </c>
      <c r="I6710" s="27">
        <v>0</v>
      </c>
      <c r="J6710" s="27">
        <v>0</v>
      </c>
      <c r="K6710" s="27">
        <v>2</v>
      </c>
      <c r="L6710" s="27">
        <v>1</v>
      </c>
      <c r="M6710" s="27">
        <v>0</v>
      </c>
      <c r="N6710" s="27">
        <v>0</v>
      </c>
      <c r="O6710" s="27">
        <v>0</v>
      </c>
      <c r="P6710" s="27">
        <v>0</v>
      </c>
      <c r="Q6710" s="27"/>
      <c r="R6710" s="27">
        <v>1</v>
      </c>
      <c r="S6710" s="27">
        <v>1</v>
      </c>
      <c r="T6710" s="33">
        <v>1.116808011796752</v>
      </c>
      <c r="U6710" s="27">
        <v>428620360.19999999</v>
      </c>
      <c r="V6710" s="27">
        <v>0</v>
      </c>
      <c r="W6710" s="27">
        <v>14051000</v>
      </c>
      <c r="X6710" s="27">
        <v>1913000000</v>
      </c>
      <c r="Y6710" s="27"/>
      <c r="Z6710" s="27">
        <v>1</v>
      </c>
    </row>
    <row r="6711" spans="1:26">
      <c r="A6711" s="27">
        <v>2012</v>
      </c>
      <c r="B6711" t="s">
        <v>115</v>
      </c>
      <c r="C6711" s="27"/>
      <c r="D6711" s="27"/>
      <c r="E6711" s="27"/>
      <c r="F6711" s="27">
        <v>2000000</v>
      </c>
      <c r="G6711" s="27">
        <v>1</v>
      </c>
      <c r="H6711" s="27">
        <v>1</v>
      </c>
      <c r="I6711" s="27">
        <v>0</v>
      </c>
      <c r="J6711" s="27">
        <v>0</v>
      </c>
      <c r="K6711" s="27">
        <v>2</v>
      </c>
      <c r="L6711" s="27">
        <v>1</v>
      </c>
      <c r="M6711" s="27">
        <v>0</v>
      </c>
      <c r="N6711" s="27">
        <v>0</v>
      </c>
      <c r="O6711" s="27">
        <v>0</v>
      </c>
      <c r="P6711" s="27">
        <v>0</v>
      </c>
      <c r="Q6711" s="27"/>
      <c r="R6711" s="27">
        <v>1</v>
      </c>
      <c r="S6711" s="27">
        <v>1</v>
      </c>
      <c r="T6711" s="33">
        <v>0.99562684078172081</v>
      </c>
      <c r="U6711" s="27">
        <v>429081011.10000002</v>
      </c>
      <c r="V6711" s="27">
        <v>0</v>
      </c>
      <c r="W6711" s="27">
        <v>14052000</v>
      </c>
      <c r="X6711" s="27">
        <v>1678000000</v>
      </c>
      <c r="Y6711" s="27"/>
      <c r="Z6711" s="27">
        <v>1</v>
      </c>
    </row>
    <row r="6712" spans="1:26">
      <c r="A6712" s="27">
        <v>2013</v>
      </c>
      <c r="B6712" t="s">
        <v>115</v>
      </c>
      <c r="C6712" s="27"/>
      <c r="D6712" s="27"/>
      <c r="E6712" s="27"/>
      <c r="F6712" s="27">
        <v>0</v>
      </c>
      <c r="G6712" s="27">
        <v>1</v>
      </c>
      <c r="H6712" s="27">
        <v>1</v>
      </c>
      <c r="I6712" s="27">
        <v>0</v>
      </c>
      <c r="J6712" s="27">
        <v>0</v>
      </c>
      <c r="K6712" s="27">
        <v>2</v>
      </c>
      <c r="L6712" s="27">
        <v>1</v>
      </c>
      <c r="M6712" s="27">
        <v>0</v>
      </c>
      <c r="N6712" s="27">
        <v>0</v>
      </c>
      <c r="O6712" s="27">
        <v>0</v>
      </c>
      <c r="P6712" s="27">
        <v>0</v>
      </c>
      <c r="Q6712" s="27"/>
      <c r="R6712" s="27">
        <v>1</v>
      </c>
      <c r="S6712" s="27">
        <v>1</v>
      </c>
      <c r="T6712" s="33">
        <v>0.99710818219516861</v>
      </c>
      <c r="U6712" s="27">
        <v>429940892.89999998</v>
      </c>
      <c r="V6712" s="27">
        <v>0</v>
      </c>
      <c r="W6712" s="27">
        <v>14052000</v>
      </c>
      <c r="X6712" s="27">
        <v>1419000000</v>
      </c>
      <c r="Y6712" s="27"/>
      <c r="Z6712" s="27">
        <v>1</v>
      </c>
    </row>
    <row r="6713" spans="1:26">
      <c r="A6713" s="27">
        <v>2014</v>
      </c>
      <c r="B6713" t="s">
        <v>115</v>
      </c>
      <c r="C6713" s="27"/>
      <c r="D6713" s="27"/>
      <c r="E6713" s="27"/>
      <c r="F6713" s="27">
        <v>3255508.25</v>
      </c>
      <c r="G6713" s="27">
        <v>1</v>
      </c>
      <c r="H6713" s="27">
        <v>1</v>
      </c>
      <c r="I6713" s="27">
        <v>0</v>
      </c>
      <c r="J6713" s="27">
        <v>0</v>
      </c>
      <c r="K6713" s="27">
        <v>2</v>
      </c>
      <c r="L6713" s="27">
        <v>1</v>
      </c>
      <c r="M6713" s="27">
        <v>0</v>
      </c>
      <c r="N6713" s="27">
        <v>0</v>
      </c>
      <c r="O6713" s="27">
        <v>0</v>
      </c>
      <c r="P6713" s="27">
        <v>0</v>
      </c>
      <c r="Q6713" s="27"/>
      <c r="R6713" s="27">
        <v>1</v>
      </c>
      <c r="S6713" s="27">
        <v>1</v>
      </c>
      <c r="T6713" s="33">
        <v>0.96696016921402161</v>
      </c>
      <c r="U6713" s="27">
        <v>404481673.39999998</v>
      </c>
      <c r="V6713" s="27">
        <v>0</v>
      </c>
      <c r="W6713" s="27">
        <v>14052000</v>
      </c>
      <c r="X6713" s="27">
        <v>1135000000</v>
      </c>
      <c r="Y6713" s="27"/>
      <c r="Z6713" s="27">
        <v>1</v>
      </c>
    </row>
    <row r="6714" spans="1:26">
      <c r="A6714" s="27">
        <v>2015</v>
      </c>
      <c r="B6714" t="s">
        <v>115</v>
      </c>
      <c r="C6714" s="27"/>
      <c r="D6714" s="27"/>
      <c r="E6714" s="27"/>
      <c r="F6714" s="27">
        <v>0</v>
      </c>
      <c r="G6714" s="27">
        <v>1</v>
      </c>
      <c r="H6714" s="27">
        <v>1</v>
      </c>
      <c r="I6714" s="27">
        <v>0</v>
      </c>
      <c r="J6714" s="27">
        <v>0</v>
      </c>
      <c r="K6714" s="27">
        <v>2</v>
      </c>
      <c r="L6714" s="27">
        <v>1</v>
      </c>
      <c r="M6714" s="27">
        <v>0</v>
      </c>
      <c r="N6714" s="27">
        <v>0</v>
      </c>
      <c r="O6714" s="27">
        <v>0</v>
      </c>
      <c r="P6714" s="27">
        <v>0</v>
      </c>
      <c r="Q6714" s="27"/>
      <c r="R6714" s="27">
        <v>1</v>
      </c>
      <c r="S6714" s="27">
        <v>1</v>
      </c>
      <c r="T6714" s="33">
        <v>0.821813335342235</v>
      </c>
      <c r="U6714" s="27">
        <v>386870872.89999998</v>
      </c>
      <c r="V6714" s="27">
        <v>0</v>
      </c>
      <c r="W6714" s="27">
        <v>14052000</v>
      </c>
      <c r="X6714" s="27">
        <v>1150000000</v>
      </c>
      <c r="Y6714" s="27"/>
      <c r="Z6714" s="27">
        <v>1</v>
      </c>
    </row>
    <row r="6715" spans="1:26">
      <c r="A6715" s="27">
        <v>2016</v>
      </c>
      <c r="B6715" t="s">
        <v>115</v>
      </c>
      <c r="C6715" s="27"/>
      <c r="D6715" s="27"/>
      <c r="E6715" s="27"/>
      <c r="F6715" s="27">
        <v>0</v>
      </c>
      <c r="G6715" s="27">
        <v>1</v>
      </c>
      <c r="H6715" s="27">
        <v>1</v>
      </c>
      <c r="I6715" s="27">
        <v>0</v>
      </c>
      <c r="J6715" s="27">
        <v>0</v>
      </c>
      <c r="K6715" s="27">
        <v>2</v>
      </c>
      <c r="L6715" s="27">
        <v>1</v>
      </c>
      <c r="M6715" s="27">
        <v>0</v>
      </c>
      <c r="N6715" s="27">
        <v>0</v>
      </c>
      <c r="O6715" s="27">
        <v>0</v>
      </c>
      <c r="P6715" s="27">
        <v>0</v>
      </c>
      <c r="Q6715" s="27"/>
      <c r="R6715" s="27">
        <v>1</v>
      </c>
      <c r="S6715" s="27">
        <v>1</v>
      </c>
      <c r="T6715" s="33">
        <v>0.86004996979414983</v>
      </c>
      <c r="U6715" s="27">
        <v>375312738.10000002</v>
      </c>
      <c r="V6715" s="27">
        <v>0</v>
      </c>
      <c r="W6715" s="27">
        <v>14052000</v>
      </c>
      <c r="X6715" s="27">
        <v>1159000000</v>
      </c>
      <c r="Y6715" s="27"/>
      <c r="Z6715" s="27">
        <v>1</v>
      </c>
    </row>
    <row r="6716" spans="1:26">
      <c r="A6716" s="27">
        <v>2017</v>
      </c>
      <c r="B6716" t="s">
        <v>115</v>
      </c>
      <c r="C6716" s="27"/>
      <c r="D6716" s="27"/>
      <c r="E6716" s="27"/>
      <c r="F6716" s="27">
        <v>0</v>
      </c>
      <c r="G6716" s="27">
        <v>1</v>
      </c>
      <c r="H6716" s="27">
        <v>1</v>
      </c>
      <c r="I6716" s="27">
        <v>0</v>
      </c>
      <c r="J6716" s="27">
        <v>0</v>
      </c>
      <c r="K6716" s="27">
        <v>2</v>
      </c>
      <c r="L6716" s="27">
        <v>1</v>
      </c>
      <c r="M6716" s="27">
        <v>0</v>
      </c>
      <c r="N6716" s="27">
        <v>0</v>
      </c>
      <c r="O6716" s="27">
        <v>0</v>
      </c>
      <c r="P6716" s="27">
        <v>0</v>
      </c>
      <c r="Q6716" s="27"/>
      <c r="R6716" s="27">
        <v>1</v>
      </c>
      <c r="S6716" s="27">
        <v>1</v>
      </c>
      <c r="T6716" s="33">
        <v>0.90809244833766045</v>
      </c>
      <c r="U6716" s="27">
        <v>397592643.5</v>
      </c>
      <c r="V6716" s="27">
        <v>0</v>
      </c>
      <c r="W6716" s="27">
        <v>14052000</v>
      </c>
      <c r="X6716" s="27">
        <v>1285000000</v>
      </c>
      <c r="Y6716" s="27"/>
      <c r="Z6716" s="27">
        <v>1</v>
      </c>
    </row>
    <row r="6717" spans="1:26">
      <c r="A6717" s="27">
        <v>1991</v>
      </c>
      <c r="B6717" t="s">
        <v>145</v>
      </c>
      <c r="C6717" s="27"/>
      <c r="D6717" s="27"/>
      <c r="E6717" s="27"/>
      <c r="F6717" s="27">
        <v>0</v>
      </c>
      <c r="G6717" s="27">
        <v>1</v>
      </c>
      <c r="H6717" s="27">
        <v>0</v>
      </c>
      <c r="I6717" s="27">
        <v>1</v>
      </c>
      <c r="J6717" s="27">
        <v>0</v>
      </c>
      <c r="K6717" s="27">
        <v>3</v>
      </c>
      <c r="L6717" s="27">
        <v>1</v>
      </c>
      <c r="M6717" s="27">
        <v>0</v>
      </c>
      <c r="N6717" s="27">
        <v>1</v>
      </c>
      <c r="O6717" s="27">
        <v>1</v>
      </c>
      <c r="P6717" s="27">
        <v>0</v>
      </c>
      <c r="Q6717" s="27">
        <v>2534720480.324399</v>
      </c>
      <c r="R6717" s="27">
        <v>0</v>
      </c>
      <c r="S6717" s="27">
        <v>0</v>
      </c>
      <c r="T6717" s="33">
        <v>0.64778014054484578</v>
      </c>
      <c r="U6717" s="27">
        <v>0</v>
      </c>
      <c r="V6717" s="27">
        <v>0</v>
      </c>
      <c r="W6717" s="27">
        <v>0</v>
      </c>
      <c r="X6717" s="27"/>
      <c r="Y6717" s="27"/>
      <c r="Z6717" s="27">
        <v>1</v>
      </c>
    </row>
    <row r="6718" spans="1:26">
      <c r="A6718" s="27">
        <v>1992</v>
      </c>
      <c r="B6718" t="s">
        <v>145</v>
      </c>
      <c r="C6718" s="27"/>
      <c r="D6718" s="27"/>
      <c r="E6718" s="27"/>
      <c r="F6718" s="27">
        <v>0</v>
      </c>
      <c r="G6718" s="27">
        <v>1</v>
      </c>
      <c r="H6718" s="27">
        <v>0</v>
      </c>
      <c r="I6718" s="27">
        <v>1</v>
      </c>
      <c r="J6718" s="27">
        <v>0</v>
      </c>
      <c r="K6718" s="27">
        <v>3</v>
      </c>
      <c r="L6718" s="27">
        <v>1</v>
      </c>
      <c r="M6718" s="27">
        <v>0</v>
      </c>
      <c r="N6718" s="27">
        <v>1</v>
      </c>
      <c r="O6718" s="27">
        <v>1</v>
      </c>
      <c r="P6718" s="27">
        <v>291000000</v>
      </c>
      <c r="Q6718" s="27">
        <v>1909246640.8083768</v>
      </c>
      <c r="R6718" s="27">
        <v>0</v>
      </c>
      <c r="S6718" s="27">
        <v>1</v>
      </c>
      <c r="T6718" s="33">
        <v>0.62587770846912083</v>
      </c>
      <c r="U6718" s="27">
        <v>0</v>
      </c>
      <c r="V6718" s="27">
        <v>0</v>
      </c>
      <c r="W6718" s="27">
        <v>0</v>
      </c>
      <c r="X6718" s="27"/>
      <c r="Y6718" s="27"/>
      <c r="Z6718" s="27">
        <v>1</v>
      </c>
    </row>
    <row r="6719" spans="1:26">
      <c r="A6719" s="27">
        <v>1993</v>
      </c>
      <c r="B6719" t="s">
        <v>145</v>
      </c>
      <c r="C6719" s="27"/>
      <c r="D6719" s="27"/>
      <c r="E6719" s="27"/>
      <c r="F6719" s="27">
        <v>0</v>
      </c>
      <c r="G6719" s="27">
        <v>1</v>
      </c>
      <c r="H6719" s="27">
        <v>0</v>
      </c>
      <c r="I6719" s="27">
        <v>1</v>
      </c>
      <c r="J6719" s="27">
        <v>0</v>
      </c>
      <c r="K6719" s="27">
        <v>3</v>
      </c>
      <c r="L6719" s="27">
        <v>1</v>
      </c>
      <c r="M6719" s="27">
        <v>0</v>
      </c>
      <c r="N6719" s="27">
        <v>1</v>
      </c>
      <c r="O6719" s="27">
        <v>1</v>
      </c>
      <c r="P6719" s="27">
        <v>678000000</v>
      </c>
      <c r="Q6719" s="27">
        <v>1630251392.3537176</v>
      </c>
      <c r="R6719" s="27">
        <v>0</v>
      </c>
      <c r="S6719" s="27">
        <v>1</v>
      </c>
      <c r="T6719" s="33">
        <v>0.648154718576755</v>
      </c>
      <c r="U6719" s="27">
        <v>0</v>
      </c>
      <c r="V6719" s="27">
        <v>0</v>
      </c>
      <c r="W6719" s="27">
        <v>0</v>
      </c>
      <c r="X6719" s="27"/>
      <c r="Y6719" s="27"/>
      <c r="Z6719" s="27">
        <v>1</v>
      </c>
    </row>
    <row r="6720" spans="1:26">
      <c r="A6720" s="27">
        <v>1994</v>
      </c>
      <c r="B6720" t="s">
        <v>145</v>
      </c>
      <c r="C6720" s="27"/>
      <c r="D6720" s="27"/>
      <c r="E6720" s="27"/>
      <c r="F6720" s="27">
        <v>4000000</v>
      </c>
      <c r="G6720" s="27">
        <v>1</v>
      </c>
      <c r="H6720" s="27">
        <v>0</v>
      </c>
      <c r="I6720" s="27">
        <v>1</v>
      </c>
      <c r="J6720" s="27">
        <v>0</v>
      </c>
      <c r="K6720" s="27">
        <v>3</v>
      </c>
      <c r="L6720" s="27">
        <v>1</v>
      </c>
      <c r="M6720" s="27">
        <v>0</v>
      </c>
      <c r="N6720" s="27">
        <v>1</v>
      </c>
      <c r="O6720" s="27">
        <v>1</v>
      </c>
      <c r="P6720" s="27">
        <v>829000000</v>
      </c>
      <c r="Q6720" s="27">
        <v>1522018435.6953595</v>
      </c>
      <c r="R6720" s="27">
        <v>1</v>
      </c>
      <c r="S6720" s="27">
        <v>1</v>
      </c>
      <c r="T6720" s="33">
        <v>0.69545665111729171</v>
      </c>
      <c r="U6720" s="27">
        <v>0</v>
      </c>
      <c r="V6720" s="27">
        <v>0</v>
      </c>
      <c r="W6720" s="27">
        <v>0</v>
      </c>
      <c r="X6720" s="27"/>
      <c r="Y6720" s="27"/>
      <c r="Z6720" s="27">
        <v>1</v>
      </c>
    </row>
    <row r="6721" spans="1:26">
      <c r="A6721" s="27">
        <v>1995</v>
      </c>
      <c r="B6721" t="s">
        <v>145</v>
      </c>
      <c r="C6721" s="27"/>
      <c r="D6721" s="27"/>
      <c r="E6721" s="27"/>
      <c r="F6721" s="27">
        <v>0</v>
      </c>
      <c r="G6721" s="27">
        <v>1</v>
      </c>
      <c r="H6721" s="27">
        <v>0</v>
      </c>
      <c r="I6721" s="27">
        <v>1</v>
      </c>
      <c r="J6721" s="27">
        <v>0</v>
      </c>
      <c r="K6721" s="27">
        <v>3</v>
      </c>
      <c r="L6721" s="27">
        <v>1</v>
      </c>
      <c r="M6721" s="27">
        <v>0</v>
      </c>
      <c r="N6721" s="27">
        <v>1</v>
      </c>
      <c r="O6721" s="27">
        <v>1</v>
      </c>
      <c r="P6721" s="27">
        <v>569000000</v>
      </c>
      <c r="Q6721" s="27">
        <v>1231567145.3550835</v>
      </c>
      <c r="R6721" s="27">
        <v>1</v>
      </c>
      <c r="S6721" s="27">
        <v>1</v>
      </c>
      <c r="T6721" s="33">
        <v>0.69736071622307827</v>
      </c>
      <c r="U6721" s="27">
        <v>0</v>
      </c>
      <c r="V6721" s="27">
        <v>0</v>
      </c>
      <c r="W6721" s="27">
        <v>0</v>
      </c>
      <c r="X6721" s="27"/>
      <c r="Y6721" s="27"/>
      <c r="Z6721" s="27">
        <v>1</v>
      </c>
    </row>
    <row r="6722" spans="1:26">
      <c r="A6722" s="27">
        <v>1996</v>
      </c>
      <c r="B6722" t="s">
        <v>145</v>
      </c>
      <c r="C6722" s="27"/>
      <c r="D6722" s="27"/>
      <c r="E6722" s="27"/>
      <c r="F6722" s="27">
        <v>0</v>
      </c>
      <c r="G6722" s="27">
        <v>1</v>
      </c>
      <c r="H6722" s="27">
        <v>0</v>
      </c>
      <c r="I6722" s="27">
        <v>1</v>
      </c>
      <c r="J6722" s="27">
        <v>0</v>
      </c>
      <c r="K6722" s="27">
        <v>3</v>
      </c>
      <c r="L6722" s="27">
        <v>1</v>
      </c>
      <c r="M6722" s="27">
        <v>0</v>
      </c>
      <c r="N6722" s="27">
        <v>1</v>
      </c>
      <c r="O6722" s="27">
        <v>1</v>
      </c>
      <c r="P6722" s="27">
        <v>1052000000</v>
      </c>
      <c r="Q6722" s="27">
        <v>1043993231.8104907</v>
      </c>
      <c r="R6722" s="27">
        <v>1</v>
      </c>
      <c r="S6722" s="27">
        <v>1</v>
      </c>
      <c r="T6722" s="33">
        <v>0.69966405838602452</v>
      </c>
      <c r="U6722" s="27">
        <v>21569400.399999999</v>
      </c>
      <c r="V6722" s="27">
        <v>0</v>
      </c>
      <c r="W6722" s="27">
        <v>30212000</v>
      </c>
      <c r="X6722" s="27"/>
      <c r="Y6722" s="27"/>
      <c r="Z6722" s="27">
        <v>1</v>
      </c>
    </row>
    <row r="6723" spans="1:26">
      <c r="A6723" s="27">
        <v>1997</v>
      </c>
      <c r="B6723" t="s">
        <v>145</v>
      </c>
      <c r="C6723" s="27"/>
      <c r="D6723" s="27"/>
      <c r="E6723" s="27"/>
      <c r="F6723" s="27">
        <v>0</v>
      </c>
      <c r="G6723" s="27">
        <v>1</v>
      </c>
      <c r="H6723" s="27">
        <v>0</v>
      </c>
      <c r="I6723" s="27">
        <v>1</v>
      </c>
      <c r="J6723" s="27">
        <v>0</v>
      </c>
      <c r="K6723" s="27">
        <v>3</v>
      </c>
      <c r="L6723" s="27">
        <v>1</v>
      </c>
      <c r="M6723" s="27">
        <v>0</v>
      </c>
      <c r="N6723" s="27">
        <v>1</v>
      </c>
      <c r="O6723" s="27">
        <v>1</v>
      </c>
      <c r="P6723" s="27">
        <v>1121000000</v>
      </c>
      <c r="Q6723" s="27">
        <v>921927796.54988432</v>
      </c>
      <c r="R6723" s="27">
        <v>1</v>
      </c>
      <c r="S6723" s="27">
        <v>1</v>
      </c>
      <c r="T6723" s="33">
        <v>0.71538944173936525</v>
      </c>
      <c r="U6723" s="27">
        <v>30358124.100000001</v>
      </c>
      <c r="V6723" s="27">
        <v>0</v>
      </c>
      <c r="W6723" s="27">
        <v>50102000</v>
      </c>
      <c r="X6723" s="27"/>
      <c r="Y6723" s="27"/>
      <c r="Z6723" s="27">
        <v>1</v>
      </c>
    </row>
    <row r="6724" spans="1:26">
      <c r="A6724" s="27">
        <v>1998</v>
      </c>
      <c r="B6724" t="s">
        <v>145</v>
      </c>
      <c r="C6724" s="27"/>
      <c r="D6724" s="27"/>
      <c r="E6724" s="27"/>
      <c r="F6724" s="27">
        <v>0</v>
      </c>
      <c r="G6724" s="27">
        <v>1</v>
      </c>
      <c r="H6724" s="27">
        <v>0</v>
      </c>
      <c r="I6724" s="27">
        <v>1</v>
      </c>
      <c r="J6724" s="27">
        <v>0</v>
      </c>
      <c r="K6724" s="27">
        <v>3</v>
      </c>
      <c r="L6724" s="27">
        <v>1</v>
      </c>
      <c r="M6724" s="27">
        <v>0</v>
      </c>
      <c r="N6724" s="27">
        <v>1</v>
      </c>
      <c r="O6724" s="27">
        <v>1</v>
      </c>
      <c r="P6724" s="27">
        <v>1320000000</v>
      </c>
      <c r="Q6724" s="27">
        <v>1320113314.4475923</v>
      </c>
      <c r="R6724" s="27">
        <v>1</v>
      </c>
      <c r="S6724" s="27">
        <v>1</v>
      </c>
      <c r="T6724" s="33">
        <v>0.63293736472878814</v>
      </c>
      <c r="U6724" s="27">
        <v>98984511.299999997</v>
      </c>
      <c r="V6724" s="27">
        <v>0</v>
      </c>
      <c r="W6724" s="27">
        <v>91824000</v>
      </c>
      <c r="X6724" s="27"/>
      <c r="Y6724" s="27"/>
      <c r="Z6724" s="27">
        <v>1</v>
      </c>
    </row>
    <row r="6725" spans="1:26">
      <c r="A6725" s="27">
        <v>1999</v>
      </c>
      <c r="B6725" t="s">
        <v>145</v>
      </c>
      <c r="C6725" s="27"/>
      <c r="D6725" s="27"/>
      <c r="E6725" s="27"/>
      <c r="F6725" s="27">
        <v>0</v>
      </c>
      <c r="G6725" s="27">
        <v>1</v>
      </c>
      <c r="H6725" s="27">
        <v>0</v>
      </c>
      <c r="I6725" s="27">
        <v>1</v>
      </c>
      <c r="J6725" s="27">
        <v>0</v>
      </c>
      <c r="K6725" s="27">
        <v>3</v>
      </c>
      <c r="L6725" s="27">
        <v>1</v>
      </c>
      <c r="M6725" s="27">
        <v>0</v>
      </c>
      <c r="N6725" s="27">
        <v>1</v>
      </c>
      <c r="O6725" s="27">
        <v>1</v>
      </c>
      <c r="P6725" s="27">
        <v>1087000000</v>
      </c>
      <c r="Q6725" s="27">
        <v>1086605267.4099209</v>
      </c>
      <c r="R6725" s="27">
        <v>1</v>
      </c>
      <c r="S6725" s="27">
        <v>1</v>
      </c>
      <c r="T6725" s="33">
        <v>0.59173831677950461</v>
      </c>
      <c r="U6725" s="27">
        <v>213141773.40000001</v>
      </c>
      <c r="V6725" s="27">
        <v>0</v>
      </c>
      <c r="W6725" s="27">
        <v>126049000</v>
      </c>
      <c r="X6725" s="27"/>
      <c r="Y6725" s="27"/>
      <c r="Z6725" s="27">
        <v>1</v>
      </c>
    </row>
    <row r="6726" spans="1:26">
      <c r="A6726" s="27">
        <v>2000</v>
      </c>
      <c r="B6726" t="s">
        <v>145</v>
      </c>
      <c r="C6726" s="27">
        <v>0</v>
      </c>
      <c r="D6726" s="27">
        <v>0</v>
      </c>
      <c r="E6726" s="27">
        <v>0</v>
      </c>
      <c r="F6726" s="27">
        <v>1207947.625</v>
      </c>
      <c r="G6726" s="27">
        <v>1</v>
      </c>
      <c r="H6726" s="27">
        <v>0</v>
      </c>
      <c r="I6726" s="27">
        <v>1</v>
      </c>
      <c r="J6726" s="27">
        <v>0</v>
      </c>
      <c r="K6726" s="27">
        <v>3</v>
      </c>
      <c r="L6726" s="27">
        <v>1</v>
      </c>
      <c r="M6726" s="27">
        <v>1</v>
      </c>
      <c r="N6726" s="27">
        <v>1</v>
      </c>
      <c r="O6726" s="27">
        <v>1</v>
      </c>
      <c r="P6726" s="27">
        <v>991000000</v>
      </c>
      <c r="Q6726" s="27">
        <v>860521119.29875278</v>
      </c>
      <c r="R6726" s="27">
        <v>1</v>
      </c>
      <c r="S6726" s="27">
        <v>1</v>
      </c>
      <c r="T6726" s="33">
        <v>0.62919927379193319</v>
      </c>
      <c r="U6726" s="27">
        <v>217733753.90000001</v>
      </c>
      <c r="V6726" s="27">
        <v>0</v>
      </c>
      <c r="W6726" s="27">
        <v>142620000</v>
      </c>
      <c r="X6726" s="27"/>
      <c r="Y6726" s="27"/>
      <c r="Z6726" s="27">
        <v>1</v>
      </c>
    </row>
    <row r="6727" spans="1:26">
      <c r="A6727" s="27">
        <v>2001</v>
      </c>
      <c r="B6727" t="s">
        <v>145</v>
      </c>
      <c r="C6727" s="27">
        <v>0</v>
      </c>
      <c r="D6727" s="27">
        <v>0</v>
      </c>
      <c r="E6727" s="27">
        <v>0</v>
      </c>
      <c r="F6727" s="27">
        <v>0</v>
      </c>
      <c r="G6727" s="27">
        <v>1</v>
      </c>
      <c r="H6727" s="27">
        <v>0</v>
      </c>
      <c r="I6727" s="27">
        <v>1</v>
      </c>
      <c r="J6727" s="27">
        <v>0</v>
      </c>
      <c r="K6727" s="27">
        <v>3</v>
      </c>
      <c r="L6727" s="27">
        <v>1</v>
      </c>
      <c r="M6727" s="27">
        <v>1</v>
      </c>
      <c r="N6727" s="27">
        <v>1</v>
      </c>
      <c r="O6727" s="27">
        <v>1</v>
      </c>
      <c r="P6727" s="27">
        <v>1056999999.9999999</v>
      </c>
      <c r="Q6727" s="27">
        <v>1080726751.5386562</v>
      </c>
      <c r="R6727" s="27">
        <v>1</v>
      </c>
      <c r="S6727" s="27">
        <v>1</v>
      </c>
      <c r="T6727" s="33">
        <v>0.61588871891054842</v>
      </c>
      <c r="U6727" s="27">
        <v>213315372.09999999</v>
      </c>
      <c r="V6727" s="27">
        <v>0</v>
      </c>
      <c r="W6727" s="27">
        <v>171646000</v>
      </c>
      <c r="X6727" s="27"/>
      <c r="Y6727" s="27"/>
      <c r="Z6727" s="27">
        <v>1</v>
      </c>
    </row>
    <row r="6728" spans="1:26">
      <c r="A6728" s="27">
        <v>2002</v>
      </c>
      <c r="B6728" t="s">
        <v>145</v>
      </c>
      <c r="C6728" s="27">
        <v>0</v>
      </c>
      <c r="D6728" s="27">
        <v>0</v>
      </c>
      <c r="E6728" s="27">
        <v>0</v>
      </c>
      <c r="F6728" s="27">
        <v>0</v>
      </c>
      <c r="G6728" s="27">
        <v>1</v>
      </c>
      <c r="H6728" s="27">
        <v>0</v>
      </c>
      <c r="I6728" s="27">
        <v>1</v>
      </c>
      <c r="J6728" s="27">
        <v>0</v>
      </c>
      <c r="K6728" s="27">
        <v>3</v>
      </c>
      <c r="L6728" s="27">
        <v>1</v>
      </c>
      <c r="M6728" s="27">
        <v>1</v>
      </c>
      <c r="N6728" s="27">
        <v>1</v>
      </c>
      <c r="O6728" s="27">
        <v>1</v>
      </c>
      <c r="P6728" s="27">
        <v>1212000000</v>
      </c>
      <c r="Q6728" s="27">
        <v>1221156976.954524</v>
      </c>
      <c r="R6728" s="27">
        <v>1</v>
      </c>
      <c r="S6728" s="27">
        <v>1</v>
      </c>
      <c r="T6728" s="33">
        <v>0.62466195784303247</v>
      </c>
      <c r="U6728" s="27">
        <v>205625260.09999999</v>
      </c>
      <c r="V6728" s="27">
        <v>0</v>
      </c>
      <c r="W6728" s="27">
        <v>194982000</v>
      </c>
      <c r="X6728" s="27"/>
      <c r="Y6728" s="27"/>
      <c r="Z6728" s="27">
        <v>1</v>
      </c>
    </row>
    <row r="6729" spans="1:26">
      <c r="A6729" s="27">
        <v>2003</v>
      </c>
      <c r="B6729" t="s">
        <v>145</v>
      </c>
      <c r="C6729" s="27">
        <v>0</v>
      </c>
      <c r="D6729" s="27">
        <v>0</v>
      </c>
      <c r="E6729" s="27">
        <v>0</v>
      </c>
      <c r="F6729" s="27">
        <v>2700000</v>
      </c>
      <c r="G6729" s="27">
        <v>1</v>
      </c>
      <c r="H6729" s="27">
        <v>0</v>
      </c>
      <c r="I6729" s="27">
        <v>1</v>
      </c>
      <c r="J6729" s="27">
        <v>0</v>
      </c>
      <c r="K6729" s="27">
        <v>3</v>
      </c>
      <c r="L6729" s="27">
        <v>1</v>
      </c>
      <c r="M6729" s="27">
        <v>1</v>
      </c>
      <c r="N6729" s="27">
        <v>1</v>
      </c>
      <c r="O6729" s="27">
        <v>1</v>
      </c>
      <c r="P6729" s="27">
        <v>1555000000</v>
      </c>
      <c r="Q6729" s="27">
        <v>1555366825.6353302</v>
      </c>
      <c r="R6729" s="27">
        <v>1</v>
      </c>
      <c r="S6729" s="27">
        <v>1</v>
      </c>
      <c r="T6729" s="33">
        <v>0.61793375018798091</v>
      </c>
      <c r="U6729" s="27">
        <v>221771253.69999999</v>
      </c>
      <c r="V6729" s="27">
        <v>0</v>
      </c>
      <c r="W6729" s="27">
        <v>227543000</v>
      </c>
      <c r="X6729" s="27"/>
      <c r="Y6729" s="27"/>
      <c r="Z6729" s="27">
        <v>1</v>
      </c>
    </row>
    <row r="6730" spans="1:26">
      <c r="A6730" s="27">
        <v>2004</v>
      </c>
      <c r="B6730" t="s">
        <v>145</v>
      </c>
      <c r="C6730" s="27">
        <v>0</v>
      </c>
      <c r="D6730" s="27">
        <v>0</v>
      </c>
      <c r="E6730" s="27">
        <v>0</v>
      </c>
      <c r="F6730" s="27">
        <v>745417.75</v>
      </c>
      <c r="G6730" s="27">
        <v>1</v>
      </c>
      <c r="H6730" s="27">
        <v>0</v>
      </c>
      <c r="I6730" s="27">
        <v>1</v>
      </c>
      <c r="J6730" s="27">
        <v>0</v>
      </c>
      <c r="K6730" s="27">
        <v>3</v>
      </c>
      <c r="L6730" s="27">
        <v>1</v>
      </c>
      <c r="M6730" s="27">
        <v>1</v>
      </c>
      <c r="N6730" s="27">
        <v>1</v>
      </c>
      <c r="O6730" s="27">
        <v>1</v>
      </c>
      <c r="P6730" s="27">
        <v>2073000000</v>
      </c>
      <c r="Q6730" s="27">
        <v>2076148796.4989059</v>
      </c>
      <c r="R6730" s="27">
        <v>1</v>
      </c>
      <c r="S6730" s="27">
        <v>1</v>
      </c>
      <c r="T6730" s="33">
        <v>0.67108711240801089</v>
      </c>
      <c r="U6730" s="27">
        <v>249698268.40000001</v>
      </c>
      <c r="V6730" s="27">
        <v>0</v>
      </c>
      <c r="W6730" s="27">
        <v>295673000</v>
      </c>
      <c r="X6730" s="27"/>
      <c r="Y6730" s="27"/>
      <c r="Z6730" s="27">
        <v>1</v>
      </c>
    </row>
    <row r="6731" spans="1:26">
      <c r="A6731" s="27">
        <v>2005</v>
      </c>
      <c r="B6731" t="s">
        <v>145</v>
      </c>
      <c r="C6731" s="27">
        <v>0</v>
      </c>
      <c r="D6731" s="27">
        <v>0</v>
      </c>
      <c r="E6731" s="27">
        <v>0</v>
      </c>
      <c r="F6731" s="27">
        <v>0</v>
      </c>
      <c r="G6731" s="27">
        <v>1</v>
      </c>
      <c r="H6731" s="27">
        <v>0</v>
      </c>
      <c r="I6731" s="27">
        <v>1</v>
      </c>
      <c r="J6731" s="27">
        <v>0</v>
      </c>
      <c r="K6731" s="27">
        <v>3</v>
      </c>
      <c r="L6731" s="27">
        <v>1</v>
      </c>
      <c r="M6731" s="27">
        <v>1</v>
      </c>
      <c r="N6731" s="27">
        <v>1</v>
      </c>
      <c r="O6731" s="27">
        <v>1</v>
      </c>
      <c r="P6731" s="27">
        <v>2311000000</v>
      </c>
      <c r="Q6731" s="27">
        <v>2312327536.4178915</v>
      </c>
      <c r="R6731" s="27">
        <v>1</v>
      </c>
      <c r="S6731" s="27">
        <v>1</v>
      </c>
      <c r="T6731" s="33">
        <v>0.69599608558540027</v>
      </c>
      <c r="U6731" s="27">
        <v>244392915.5</v>
      </c>
      <c r="V6731" s="27">
        <v>0</v>
      </c>
      <c r="W6731" s="27">
        <v>307705000</v>
      </c>
      <c r="X6731" s="27"/>
      <c r="Y6731" s="27"/>
      <c r="Z6731" s="27">
        <v>1</v>
      </c>
    </row>
    <row r="6732" spans="1:26">
      <c r="A6732" s="27">
        <v>2006</v>
      </c>
      <c r="B6732" t="s">
        <v>145</v>
      </c>
      <c r="C6732" s="27">
        <v>604104992</v>
      </c>
      <c r="D6732" s="27">
        <v>120821000</v>
      </c>
      <c r="E6732" s="27">
        <v>604104992</v>
      </c>
      <c r="F6732" s="27">
        <v>649605000</v>
      </c>
      <c r="G6732" s="27">
        <v>1</v>
      </c>
      <c r="H6732" s="27">
        <v>0</v>
      </c>
      <c r="I6732" s="27">
        <v>1</v>
      </c>
      <c r="J6732" s="27">
        <v>0</v>
      </c>
      <c r="K6732" s="27">
        <v>3</v>
      </c>
      <c r="L6732" s="27">
        <v>1</v>
      </c>
      <c r="M6732" s="27">
        <v>1</v>
      </c>
      <c r="N6732" s="27">
        <v>1</v>
      </c>
      <c r="O6732" s="27">
        <v>1</v>
      </c>
      <c r="P6732" s="27">
        <v>2811000000</v>
      </c>
      <c r="Q6732" s="27">
        <v>2830251030.8028131</v>
      </c>
      <c r="R6732" s="27">
        <v>1</v>
      </c>
      <c r="S6732" s="27">
        <v>1</v>
      </c>
      <c r="T6732" s="33">
        <v>0.83568345932575372</v>
      </c>
      <c r="U6732" s="27">
        <v>167715666.09999999</v>
      </c>
      <c r="V6732" s="27">
        <v>0</v>
      </c>
      <c r="W6732" s="27">
        <v>339036000</v>
      </c>
      <c r="X6732" s="27"/>
      <c r="Y6732" s="27"/>
      <c r="Z6732" s="27">
        <v>1</v>
      </c>
    </row>
    <row r="6733" spans="1:26">
      <c r="A6733" s="27">
        <v>2007</v>
      </c>
      <c r="B6733" t="s">
        <v>145</v>
      </c>
      <c r="C6733" s="27">
        <v>700104992</v>
      </c>
      <c r="D6733" s="27">
        <v>265642000</v>
      </c>
      <c r="E6733" s="27">
        <v>700104992</v>
      </c>
      <c r="F6733" s="27">
        <v>100000000</v>
      </c>
      <c r="G6733" s="27">
        <v>1</v>
      </c>
      <c r="H6733" s="27">
        <v>0</v>
      </c>
      <c r="I6733" s="27">
        <v>1</v>
      </c>
      <c r="J6733" s="27">
        <v>0</v>
      </c>
      <c r="K6733" s="27">
        <v>3</v>
      </c>
      <c r="L6733" s="27">
        <v>1</v>
      </c>
      <c r="M6733" s="27">
        <v>1</v>
      </c>
      <c r="N6733" s="27">
        <v>1</v>
      </c>
      <c r="O6733" s="27">
        <v>1</v>
      </c>
      <c r="P6733" s="27">
        <v>3712000000</v>
      </c>
      <c r="Q6733" s="27">
        <v>3719506172.8395061</v>
      </c>
      <c r="R6733" s="27">
        <v>1</v>
      </c>
      <c r="S6733" s="27">
        <v>1</v>
      </c>
      <c r="T6733" s="33">
        <v>0.90473952627382648</v>
      </c>
      <c r="U6733" s="27">
        <v>176171683.90000001</v>
      </c>
      <c r="V6733" s="27">
        <v>0</v>
      </c>
      <c r="W6733" s="27">
        <v>360495000</v>
      </c>
      <c r="X6733" s="27"/>
      <c r="Y6733" s="27"/>
      <c r="Z6733" s="27">
        <v>1</v>
      </c>
    </row>
    <row r="6734" spans="1:26">
      <c r="A6734" s="27">
        <v>2008</v>
      </c>
      <c r="B6734" t="s">
        <v>145</v>
      </c>
      <c r="C6734" s="27">
        <v>700104992</v>
      </c>
      <c r="D6734" s="27">
        <v>410463008</v>
      </c>
      <c r="E6734" s="27">
        <v>700104992</v>
      </c>
      <c r="F6734" s="27">
        <v>0</v>
      </c>
      <c r="G6734" s="27">
        <v>1</v>
      </c>
      <c r="H6734" s="27">
        <v>0</v>
      </c>
      <c r="I6734" s="27">
        <v>1</v>
      </c>
      <c r="J6734" s="27">
        <v>0</v>
      </c>
      <c r="K6734" s="27">
        <v>3</v>
      </c>
      <c r="L6734" s="27">
        <v>1</v>
      </c>
      <c r="M6734" s="27">
        <v>1</v>
      </c>
      <c r="N6734" s="27">
        <v>1</v>
      </c>
      <c r="O6734" s="27">
        <v>1</v>
      </c>
      <c r="P6734" s="27">
        <v>5135000000</v>
      </c>
      <c r="Q6734" s="27">
        <v>5161308187.8333874</v>
      </c>
      <c r="R6734" s="27">
        <v>1</v>
      </c>
      <c r="S6734" s="27">
        <v>1</v>
      </c>
      <c r="T6734" s="33">
        <v>0.91944034308119871</v>
      </c>
      <c r="U6734" s="27">
        <v>141525284.59999999</v>
      </c>
      <c r="V6734" s="27">
        <v>0</v>
      </c>
      <c r="W6734" s="27">
        <v>365247000</v>
      </c>
      <c r="X6734" s="27">
        <v>321000000</v>
      </c>
      <c r="Y6734" s="27"/>
      <c r="Z6734" s="27">
        <v>1</v>
      </c>
    </row>
    <row r="6735" spans="1:26">
      <c r="A6735" s="27">
        <v>2009</v>
      </c>
      <c r="B6735" t="s">
        <v>145</v>
      </c>
      <c r="C6735" s="27">
        <v>734455952</v>
      </c>
      <c r="D6735" s="27">
        <v>562154192</v>
      </c>
      <c r="E6735" s="27">
        <v>734455952</v>
      </c>
      <c r="F6735" s="27">
        <v>34350960</v>
      </c>
      <c r="G6735" s="27">
        <v>1</v>
      </c>
      <c r="H6735" s="27">
        <v>0</v>
      </c>
      <c r="I6735" s="27">
        <v>1</v>
      </c>
      <c r="J6735" s="27">
        <v>0</v>
      </c>
      <c r="K6735" s="27">
        <v>3</v>
      </c>
      <c r="L6735" s="27">
        <v>1</v>
      </c>
      <c r="M6735" s="27">
        <v>1</v>
      </c>
      <c r="N6735" s="27">
        <v>1</v>
      </c>
      <c r="O6735" s="27">
        <v>1</v>
      </c>
      <c r="P6735" s="27">
        <v>4977000000</v>
      </c>
      <c r="Q6735" s="27">
        <v>4979481980.3509798</v>
      </c>
      <c r="R6735" s="27">
        <v>1</v>
      </c>
      <c r="S6735" s="27">
        <v>1</v>
      </c>
      <c r="T6735" s="33">
        <v>0.81595367947064712</v>
      </c>
      <c r="U6735" s="27">
        <v>169598075.09999999</v>
      </c>
      <c r="V6735" s="27">
        <v>0</v>
      </c>
      <c r="W6735" s="27">
        <v>372831000</v>
      </c>
      <c r="X6735" s="27">
        <v>319000000</v>
      </c>
      <c r="Y6735" s="27"/>
      <c r="Z6735" s="27">
        <v>1</v>
      </c>
    </row>
    <row r="6736" spans="1:26">
      <c r="A6736" s="27">
        <v>2010</v>
      </c>
      <c r="B6736" t="s">
        <v>145</v>
      </c>
      <c r="C6736" s="27">
        <v>771355952</v>
      </c>
      <c r="D6736" s="27">
        <v>721225376</v>
      </c>
      <c r="E6736" s="27">
        <v>771355952</v>
      </c>
      <c r="F6736" s="27">
        <v>36900000</v>
      </c>
      <c r="G6736" s="27">
        <v>1</v>
      </c>
      <c r="H6736" s="27">
        <v>0</v>
      </c>
      <c r="I6736" s="27">
        <v>1</v>
      </c>
      <c r="J6736" s="27">
        <v>0</v>
      </c>
      <c r="K6736" s="27">
        <v>3</v>
      </c>
      <c r="L6736" s="27">
        <v>1</v>
      </c>
      <c r="M6736" s="27">
        <v>1</v>
      </c>
      <c r="N6736" s="27">
        <v>1</v>
      </c>
      <c r="O6736" s="27">
        <v>1</v>
      </c>
      <c r="P6736" s="27">
        <v>5642000000</v>
      </c>
      <c r="Q6736" s="27">
        <v>5642178579.5843801</v>
      </c>
      <c r="R6736" s="27">
        <v>1</v>
      </c>
      <c r="S6736" s="27">
        <v>1</v>
      </c>
      <c r="T6736" s="33">
        <v>1.0070075781651076</v>
      </c>
      <c r="U6736" s="27">
        <v>226920996.5</v>
      </c>
      <c r="V6736" s="27">
        <v>0</v>
      </c>
      <c r="W6736" s="27">
        <v>377048000</v>
      </c>
      <c r="X6736" s="27">
        <v>319000000</v>
      </c>
      <c r="Y6736" s="27"/>
      <c r="Z6736" s="27">
        <v>1</v>
      </c>
    </row>
    <row r="6737" spans="1:26">
      <c r="A6737" s="27">
        <v>2011</v>
      </c>
      <c r="B6737" t="s">
        <v>145</v>
      </c>
      <c r="C6737" s="27">
        <v>797855952</v>
      </c>
      <c r="D6737" s="27">
        <v>739261282.25</v>
      </c>
      <c r="E6737" s="27">
        <v>797855952</v>
      </c>
      <c r="F6737" s="27">
        <v>26500000</v>
      </c>
      <c r="G6737" s="27">
        <v>1</v>
      </c>
      <c r="H6737" s="27">
        <v>0</v>
      </c>
      <c r="I6737" s="27">
        <v>1</v>
      </c>
      <c r="J6737" s="27">
        <v>0</v>
      </c>
      <c r="K6737" s="27">
        <v>3</v>
      </c>
      <c r="L6737" s="27">
        <v>1</v>
      </c>
      <c r="M6737" s="27">
        <v>1</v>
      </c>
      <c r="N6737" s="27">
        <v>1</v>
      </c>
      <c r="O6737" s="27">
        <v>1</v>
      </c>
      <c r="P6737" s="27">
        <v>6523000000</v>
      </c>
      <c r="Q6737" s="27">
        <v>6522732202.5074825</v>
      </c>
      <c r="R6737" s="27">
        <v>1</v>
      </c>
      <c r="S6737" s="27">
        <v>1</v>
      </c>
      <c r="T6737" s="33">
        <v>1.116808011796752</v>
      </c>
      <c r="U6737" s="27">
        <v>246247215.09999999</v>
      </c>
      <c r="V6737" s="27">
        <v>0</v>
      </c>
      <c r="W6737" s="27">
        <v>374205000</v>
      </c>
      <c r="X6737" s="27">
        <v>327000000</v>
      </c>
      <c r="Y6737" s="27"/>
      <c r="Z6737" s="27">
        <v>1</v>
      </c>
    </row>
    <row r="6738" spans="1:26">
      <c r="A6738" s="27">
        <v>2012</v>
      </c>
      <c r="B6738" t="s">
        <v>145</v>
      </c>
      <c r="C6738" s="27">
        <v>806916772</v>
      </c>
      <c r="D6738" s="27">
        <v>727158008.5</v>
      </c>
      <c r="E6738" s="27">
        <v>806916772</v>
      </c>
      <c r="F6738" s="27">
        <v>49000000</v>
      </c>
      <c r="G6738" s="27">
        <v>1</v>
      </c>
      <c r="H6738" s="27">
        <v>0</v>
      </c>
      <c r="I6738" s="27">
        <v>1</v>
      </c>
      <c r="J6738" s="27">
        <v>0</v>
      </c>
      <c r="K6738" s="27">
        <v>3</v>
      </c>
      <c r="L6738" s="27">
        <v>1</v>
      </c>
      <c r="M6738" s="27">
        <v>1</v>
      </c>
      <c r="N6738" s="27">
        <v>1</v>
      </c>
      <c r="O6738" s="27">
        <v>1</v>
      </c>
      <c r="P6738" s="27">
        <v>7592000000</v>
      </c>
      <c r="Q6738" s="27">
        <v>7633049792.0932093</v>
      </c>
      <c r="R6738" s="27">
        <v>1</v>
      </c>
      <c r="S6738" s="27">
        <v>1</v>
      </c>
      <c r="T6738" s="33">
        <v>0.99562684078172081</v>
      </c>
      <c r="U6738" s="27">
        <v>286610107.10000002</v>
      </c>
      <c r="V6738" s="27">
        <v>0</v>
      </c>
      <c r="W6738" s="27">
        <v>371701000</v>
      </c>
      <c r="X6738" s="27">
        <v>333000000</v>
      </c>
      <c r="Y6738" s="27"/>
      <c r="Z6738" s="27">
        <v>1</v>
      </c>
    </row>
    <row r="6739" spans="1:26">
      <c r="A6739" s="27">
        <v>2013</v>
      </c>
      <c r="B6739" t="s">
        <v>145</v>
      </c>
      <c r="C6739" s="27">
        <v>962920600</v>
      </c>
      <c r="D6739" s="27">
        <v>762995493</v>
      </c>
      <c r="E6739" s="27">
        <v>962920600</v>
      </c>
      <c r="F6739" s="27">
        <v>195943000</v>
      </c>
      <c r="G6739" s="27">
        <v>1</v>
      </c>
      <c r="H6739" s="27">
        <v>0</v>
      </c>
      <c r="I6739" s="27">
        <v>1</v>
      </c>
      <c r="J6739" s="27">
        <v>0</v>
      </c>
      <c r="K6739" s="27">
        <v>3</v>
      </c>
      <c r="L6739" s="27">
        <v>1</v>
      </c>
      <c r="M6739" s="27">
        <v>1</v>
      </c>
      <c r="N6739" s="27">
        <v>1</v>
      </c>
      <c r="O6739" s="27">
        <v>1</v>
      </c>
      <c r="P6739" s="27">
        <v>8506000000</v>
      </c>
      <c r="Q6739" s="27">
        <v>8506045086.2684193</v>
      </c>
      <c r="R6739" s="27">
        <v>1</v>
      </c>
      <c r="S6739" s="27">
        <v>1</v>
      </c>
      <c r="T6739" s="33">
        <v>0.99710818219516861</v>
      </c>
      <c r="U6739" s="27">
        <v>287184476</v>
      </c>
      <c r="V6739" s="27">
        <v>0</v>
      </c>
      <c r="W6739" s="27">
        <v>365584000</v>
      </c>
      <c r="X6739" s="27">
        <v>374000000</v>
      </c>
      <c r="Y6739" s="27"/>
      <c r="Z6739" s="27">
        <v>1</v>
      </c>
    </row>
    <row r="6740" spans="1:26">
      <c r="A6740" s="27">
        <v>2014</v>
      </c>
      <c r="B6740" t="s">
        <v>145</v>
      </c>
      <c r="C6740" s="27">
        <v>1331975420</v>
      </c>
      <c r="D6740" s="27">
        <v>890361577</v>
      </c>
      <c r="E6740" s="27">
        <v>1331975420</v>
      </c>
      <c r="F6740" s="27">
        <v>408994000</v>
      </c>
      <c r="G6740" s="27">
        <v>1</v>
      </c>
      <c r="H6740" s="27">
        <v>0</v>
      </c>
      <c r="I6740" s="27">
        <v>1</v>
      </c>
      <c r="J6740" s="27">
        <v>0</v>
      </c>
      <c r="K6740" s="27">
        <v>3</v>
      </c>
      <c r="L6740" s="27">
        <v>1</v>
      </c>
      <c r="M6740" s="27">
        <v>1</v>
      </c>
      <c r="N6740" s="27">
        <v>1</v>
      </c>
      <c r="O6740" s="27">
        <v>1</v>
      </c>
      <c r="P6740" s="27">
        <v>9242000000</v>
      </c>
      <c r="Q6740" s="27">
        <v>9236309138.0427742</v>
      </c>
      <c r="R6740" s="27">
        <v>1</v>
      </c>
      <c r="S6740" s="27">
        <v>1</v>
      </c>
      <c r="T6740" s="33">
        <v>0.96696016921402161</v>
      </c>
      <c r="U6740" s="27">
        <v>266397041.09999999</v>
      </c>
      <c r="V6740" s="27">
        <v>0</v>
      </c>
      <c r="W6740" s="27">
        <v>337163000</v>
      </c>
      <c r="X6740" s="27">
        <v>339000000</v>
      </c>
      <c r="Y6740" s="27"/>
      <c r="Z6740" s="27">
        <v>1</v>
      </c>
    </row>
    <row r="6741" spans="1:26">
      <c r="A6741" s="27">
        <v>2015</v>
      </c>
      <c r="B6741" t="s">
        <v>145</v>
      </c>
      <c r="C6741" s="27">
        <v>1289746184</v>
      </c>
      <c r="D6741" s="27">
        <v>1008057606</v>
      </c>
      <c r="E6741" s="27">
        <v>1289746184</v>
      </c>
      <c r="F6741" s="27">
        <v>0</v>
      </c>
      <c r="G6741" s="27">
        <v>1</v>
      </c>
      <c r="H6741" s="27">
        <v>0</v>
      </c>
      <c r="I6741" s="27">
        <v>1</v>
      </c>
      <c r="J6741" s="27">
        <v>0</v>
      </c>
      <c r="K6741" s="27">
        <v>3</v>
      </c>
      <c r="L6741" s="27">
        <v>1</v>
      </c>
      <c r="M6741" s="27">
        <v>1</v>
      </c>
      <c r="N6741" s="27">
        <v>1</v>
      </c>
      <c r="O6741" s="27">
        <v>1</v>
      </c>
      <c r="P6741" s="27">
        <v>7857000000</v>
      </c>
      <c r="Q6741" s="27">
        <v>7854602391.6535511</v>
      </c>
      <c r="R6741" s="27">
        <v>1</v>
      </c>
      <c r="S6741" s="27">
        <v>1</v>
      </c>
      <c r="T6741" s="33">
        <v>0.821813335342235</v>
      </c>
      <c r="U6741" s="27">
        <v>243945294.90000001</v>
      </c>
      <c r="V6741" s="27">
        <v>0</v>
      </c>
      <c r="W6741" s="27">
        <v>315822000</v>
      </c>
      <c r="X6741" s="27">
        <v>345000000</v>
      </c>
      <c r="Y6741" s="27"/>
      <c r="Z6741" s="27">
        <v>1</v>
      </c>
    </row>
    <row r="6742" spans="1:26">
      <c r="A6742" s="27">
        <v>2016</v>
      </c>
      <c r="B6742" t="s">
        <v>145</v>
      </c>
      <c r="C6742" s="27">
        <v>1245056940</v>
      </c>
      <c r="D6742" s="27">
        <v>1123293626</v>
      </c>
      <c r="E6742" s="27">
        <v>1245056940</v>
      </c>
      <c r="F6742" s="27">
        <v>0</v>
      </c>
      <c r="G6742" s="27">
        <v>1</v>
      </c>
      <c r="H6742" s="27">
        <v>0</v>
      </c>
      <c r="I6742" s="27">
        <v>1</v>
      </c>
      <c r="J6742" s="27">
        <v>0</v>
      </c>
      <c r="K6742" s="27">
        <v>3</v>
      </c>
      <c r="L6742" s="27">
        <v>1</v>
      </c>
      <c r="M6742" s="27">
        <v>1</v>
      </c>
      <c r="N6742" s="27">
        <v>1</v>
      </c>
      <c r="O6742" s="27">
        <v>1</v>
      </c>
      <c r="P6742" s="27">
        <v>6953000000</v>
      </c>
      <c r="Q6742" s="27">
        <v>6952678127.0339594</v>
      </c>
      <c r="R6742" s="27">
        <v>1</v>
      </c>
      <c r="S6742" s="27">
        <v>1</v>
      </c>
      <c r="T6742" s="33">
        <v>0.86004996979414983</v>
      </c>
      <c r="U6742" s="27">
        <v>217356651.69999999</v>
      </c>
      <c r="V6742" s="27">
        <v>0</v>
      </c>
      <c r="W6742" s="27">
        <v>305131000</v>
      </c>
      <c r="X6742" s="27">
        <v>342000000</v>
      </c>
      <c r="Y6742" s="27"/>
      <c r="Z6742" s="27">
        <v>1</v>
      </c>
    </row>
    <row r="6743" spans="1:26">
      <c r="A6743" s="27">
        <v>2017</v>
      </c>
      <c r="B6743" t="s">
        <v>145</v>
      </c>
      <c r="C6743" s="27">
        <v>1279367704</v>
      </c>
      <c r="D6743" s="27">
        <v>1200768904</v>
      </c>
      <c r="E6743" s="27">
        <v>1279367704</v>
      </c>
      <c r="F6743" s="27">
        <v>79000000</v>
      </c>
      <c r="G6743" s="27">
        <v>1</v>
      </c>
      <c r="H6743" s="27">
        <v>0</v>
      </c>
      <c r="I6743" s="27">
        <v>1</v>
      </c>
      <c r="J6743" s="27">
        <v>0</v>
      </c>
      <c r="K6743" s="27">
        <v>3</v>
      </c>
      <c r="L6743" s="27">
        <v>1</v>
      </c>
      <c r="M6743" s="27">
        <v>1</v>
      </c>
      <c r="N6743" s="27">
        <v>1</v>
      </c>
      <c r="O6743" s="27">
        <v>1</v>
      </c>
      <c r="P6743" s="27">
        <v>7144000000</v>
      </c>
      <c r="Q6743" s="27">
        <v>7146449583.0263052</v>
      </c>
      <c r="R6743" s="27">
        <v>1</v>
      </c>
      <c r="S6743" s="27">
        <v>1</v>
      </c>
      <c r="T6743" s="33">
        <v>0.90809244833766045</v>
      </c>
      <c r="U6743" s="27">
        <v>204239362.80000001</v>
      </c>
      <c r="V6743" s="27">
        <v>0</v>
      </c>
      <c r="W6743" s="27">
        <v>326418000</v>
      </c>
      <c r="X6743" s="27">
        <v>343000000</v>
      </c>
      <c r="Y6743" s="27"/>
      <c r="Z6743" s="27">
        <v>1</v>
      </c>
    </row>
    <row r="6744" spans="1:26">
      <c r="A6744" s="27">
        <v>1961</v>
      </c>
      <c r="B6744" t="s">
        <v>133</v>
      </c>
      <c r="C6744" s="27"/>
      <c r="D6744" s="27"/>
      <c r="E6744" s="27"/>
      <c r="F6744" s="27">
        <v>0</v>
      </c>
      <c r="G6744" s="27">
        <v>1</v>
      </c>
      <c r="H6744" s="27">
        <v>0</v>
      </c>
      <c r="I6744" s="27">
        <v>1</v>
      </c>
      <c r="J6744" s="27">
        <v>0</v>
      </c>
      <c r="K6744" s="27">
        <v>4</v>
      </c>
      <c r="L6744" s="27">
        <v>1</v>
      </c>
      <c r="M6744" s="27">
        <v>0</v>
      </c>
      <c r="N6744" s="27">
        <v>1</v>
      </c>
      <c r="O6744" s="27">
        <v>0</v>
      </c>
      <c r="P6744" s="27"/>
      <c r="Q6744" s="27"/>
      <c r="R6744" s="27">
        <v>0</v>
      </c>
      <c r="S6744" s="27">
        <v>1</v>
      </c>
      <c r="T6744" s="33">
        <v>0.97346733996739376</v>
      </c>
      <c r="U6744" s="27"/>
      <c r="V6744" s="27"/>
      <c r="W6744" s="27"/>
      <c r="X6744" s="27"/>
      <c r="Y6744" s="27"/>
      <c r="Z6744" s="27">
        <v>1</v>
      </c>
    </row>
    <row r="6745" spans="1:26">
      <c r="A6745" s="27">
        <v>1962</v>
      </c>
      <c r="B6745" t="s">
        <v>133</v>
      </c>
      <c r="C6745" s="27"/>
      <c r="D6745" s="27"/>
      <c r="E6745" s="27"/>
      <c r="F6745" s="27">
        <v>0</v>
      </c>
      <c r="G6745" s="27">
        <v>1</v>
      </c>
      <c r="H6745" s="27">
        <v>0</v>
      </c>
      <c r="I6745" s="27">
        <v>1</v>
      </c>
      <c r="J6745" s="27">
        <v>0</v>
      </c>
      <c r="K6745" s="27">
        <v>4</v>
      </c>
      <c r="L6745" s="27">
        <v>1</v>
      </c>
      <c r="M6745" s="27">
        <v>0</v>
      </c>
      <c r="N6745" s="27">
        <v>1</v>
      </c>
      <c r="O6745" s="27">
        <v>0</v>
      </c>
      <c r="P6745" s="27"/>
      <c r="Q6745" s="27"/>
      <c r="R6745" s="27">
        <v>0</v>
      </c>
      <c r="S6745" s="27">
        <v>1</v>
      </c>
      <c r="T6745" s="33">
        <v>0.97699079984331827</v>
      </c>
      <c r="U6745" s="27"/>
      <c r="V6745" s="27"/>
      <c r="W6745" s="27"/>
      <c r="X6745" s="27"/>
      <c r="Y6745" s="27"/>
      <c r="Z6745" s="27">
        <v>1</v>
      </c>
    </row>
    <row r="6746" spans="1:26">
      <c r="A6746" s="27">
        <v>1963</v>
      </c>
      <c r="B6746" t="s">
        <v>133</v>
      </c>
      <c r="C6746" s="27"/>
      <c r="D6746" s="27"/>
      <c r="E6746" s="27"/>
      <c r="F6746" s="27">
        <v>0</v>
      </c>
      <c r="G6746" s="27">
        <v>1</v>
      </c>
      <c r="H6746" s="27">
        <v>0</v>
      </c>
      <c r="I6746" s="27">
        <v>1</v>
      </c>
      <c r="J6746" s="27">
        <v>0</v>
      </c>
      <c r="K6746" s="27">
        <v>4</v>
      </c>
      <c r="L6746" s="27">
        <v>1</v>
      </c>
      <c r="M6746" s="27">
        <v>0</v>
      </c>
      <c r="N6746" s="27">
        <v>1</v>
      </c>
      <c r="O6746" s="27">
        <v>0</v>
      </c>
      <c r="P6746" s="27"/>
      <c r="Q6746" s="27"/>
      <c r="R6746" s="27">
        <v>0</v>
      </c>
      <c r="S6746" s="27">
        <v>1</v>
      </c>
      <c r="T6746" s="33">
        <v>0.98866747285419376</v>
      </c>
      <c r="U6746" s="27"/>
      <c r="V6746" s="27"/>
      <c r="W6746" s="27"/>
      <c r="X6746" s="27"/>
      <c r="Y6746" s="27"/>
      <c r="Z6746" s="27">
        <v>1</v>
      </c>
    </row>
    <row r="6747" spans="1:26">
      <c r="A6747" s="27">
        <v>1964</v>
      </c>
      <c r="B6747" t="s">
        <v>133</v>
      </c>
      <c r="C6747" s="27"/>
      <c r="D6747" s="27"/>
      <c r="E6747" s="27"/>
      <c r="F6747" s="27">
        <v>46300000</v>
      </c>
      <c r="G6747" s="27">
        <v>1</v>
      </c>
      <c r="H6747" s="27">
        <v>0</v>
      </c>
      <c r="I6747" s="27">
        <v>1</v>
      </c>
      <c r="J6747" s="27">
        <v>0</v>
      </c>
      <c r="K6747" s="27">
        <v>4</v>
      </c>
      <c r="L6747" s="27">
        <v>1</v>
      </c>
      <c r="M6747" s="27">
        <v>0</v>
      </c>
      <c r="N6747" s="27">
        <v>1</v>
      </c>
      <c r="O6747" s="27">
        <v>0</v>
      </c>
      <c r="P6747" s="27"/>
      <c r="Q6747" s="27"/>
      <c r="R6747" s="27">
        <v>1</v>
      </c>
      <c r="S6747" s="27">
        <v>1</v>
      </c>
      <c r="T6747" s="33">
        <v>1.0337554660061781</v>
      </c>
      <c r="U6747" s="27"/>
      <c r="V6747" s="27"/>
      <c r="W6747" s="27"/>
      <c r="X6747" s="27"/>
      <c r="Y6747" s="27"/>
      <c r="Z6747" s="27">
        <v>1</v>
      </c>
    </row>
    <row r="6748" spans="1:26">
      <c r="A6748" s="27">
        <v>1965</v>
      </c>
      <c r="B6748" t="s">
        <v>133</v>
      </c>
      <c r="C6748" s="27"/>
      <c r="D6748" s="27"/>
      <c r="E6748" s="27"/>
      <c r="F6748" s="27">
        <v>0</v>
      </c>
      <c r="G6748" s="27">
        <v>1</v>
      </c>
      <c r="H6748" s="27">
        <v>0</v>
      </c>
      <c r="I6748" s="27">
        <v>1</v>
      </c>
      <c r="J6748" s="27">
        <v>0</v>
      </c>
      <c r="K6748" s="27">
        <v>4</v>
      </c>
      <c r="L6748" s="27">
        <v>1</v>
      </c>
      <c r="M6748" s="27">
        <v>0</v>
      </c>
      <c r="N6748" s="27">
        <v>1</v>
      </c>
      <c r="O6748" s="27">
        <v>0</v>
      </c>
      <c r="P6748" s="27"/>
      <c r="Q6748" s="27"/>
      <c r="R6748" s="27">
        <v>1</v>
      </c>
      <c r="S6748" s="27">
        <v>1</v>
      </c>
      <c r="T6748" s="33">
        <v>1.0227515959565798</v>
      </c>
      <c r="U6748" s="27"/>
      <c r="V6748" s="27"/>
      <c r="W6748" s="27"/>
      <c r="X6748" s="27"/>
      <c r="Y6748" s="27"/>
      <c r="Z6748" s="27">
        <v>1</v>
      </c>
    </row>
    <row r="6749" spans="1:26">
      <c r="A6749" s="27">
        <v>1966</v>
      </c>
      <c r="B6749" t="s">
        <v>133</v>
      </c>
      <c r="C6749" s="27"/>
      <c r="D6749" s="27"/>
      <c r="E6749" s="27"/>
      <c r="F6749" s="27">
        <v>8100000</v>
      </c>
      <c r="G6749" s="27">
        <v>1</v>
      </c>
      <c r="H6749" s="27">
        <v>0</v>
      </c>
      <c r="I6749" s="27">
        <v>1</v>
      </c>
      <c r="J6749" s="27">
        <v>0</v>
      </c>
      <c r="K6749" s="27">
        <v>4</v>
      </c>
      <c r="L6749" s="27">
        <v>1</v>
      </c>
      <c r="M6749" s="27">
        <v>0</v>
      </c>
      <c r="N6749" s="27">
        <v>1</v>
      </c>
      <c r="O6749" s="27">
        <v>0</v>
      </c>
      <c r="P6749" s="27"/>
      <c r="Q6749" s="27"/>
      <c r="R6749" s="27">
        <v>1</v>
      </c>
      <c r="S6749" s="27">
        <v>1</v>
      </c>
      <c r="T6749" s="33">
        <v>1.060453919000093</v>
      </c>
      <c r="U6749" s="27"/>
      <c r="V6749" s="27"/>
      <c r="W6749" s="27"/>
      <c r="X6749" s="27"/>
      <c r="Y6749" s="27"/>
      <c r="Z6749" s="27">
        <v>1</v>
      </c>
    </row>
    <row r="6750" spans="1:26">
      <c r="A6750" s="27">
        <v>1967</v>
      </c>
      <c r="B6750" t="s">
        <v>133</v>
      </c>
      <c r="C6750" s="27"/>
      <c r="D6750" s="27"/>
      <c r="E6750" s="27"/>
      <c r="F6750" s="27">
        <v>0</v>
      </c>
      <c r="G6750" s="27">
        <v>1</v>
      </c>
      <c r="H6750" s="27">
        <v>0</v>
      </c>
      <c r="I6750" s="27">
        <v>1</v>
      </c>
      <c r="J6750" s="27">
        <v>0</v>
      </c>
      <c r="K6750" s="27">
        <v>4</v>
      </c>
      <c r="L6750" s="27">
        <v>1</v>
      </c>
      <c r="M6750" s="27">
        <v>0</v>
      </c>
      <c r="N6750" s="27">
        <v>1</v>
      </c>
      <c r="O6750" s="27">
        <v>0</v>
      </c>
      <c r="P6750" s="27"/>
      <c r="Q6750" s="27"/>
      <c r="R6750" s="27">
        <v>1</v>
      </c>
      <c r="S6750" s="27">
        <v>1</v>
      </c>
      <c r="T6750" s="33">
        <v>1.0100991944882907</v>
      </c>
      <c r="U6750" s="27"/>
      <c r="V6750" s="27"/>
      <c r="W6750" s="27"/>
      <c r="X6750" s="27"/>
      <c r="Y6750" s="27"/>
      <c r="Z6750" s="27">
        <v>1</v>
      </c>
    </row>
    <row r="6751" spans="1:26">
      <c r="A6751" s="27">
        <v>1968</v>
      </c>
      <c r="B6751" t="s">
        <v>133</v>
      </c>
      <c r="C6751" s="27"/>
      <c r="D6751" s="27"/>
      <c r="E6751" s="27"/>
      <c r="F6751" s="27">
        <v>200000</v>
      </c>
      <c r="G6751" s="27">
        <v>1</v>
      </c>
      <c r="H6751" s="27">
        <v>0</v>
      </c>
      <c r="I6751" s="27">
        <v>1</v>
      </c>
      <c r="J6751" s="27">
        <v>0</v>
      </c>
      <c r="K6751" s="27">
        <v>4</v>
      </c>
      <c r="L6751" s="27">
        <v>1</v>
      </c>
      <c r="M6751" s="27">
        <v>0</v>
      </c>
      <c r="N6751" s="27">
        <v>1</v>
      </c>
      <c r="O6751" s="27">
        <v>0</v>
      </c>
      <c r="P6751" s="27"/>
      <c r="Q6751" s="27"/>
      <c r="R6751" s="27">
        <v>1</v>
      </c>
      <c r="S6751" s="27">
        <v>1</v>
      </c>
      <c r="T6751" s="33">
        <v>0.99765870157012104</v>
      </c>
      <c r="U6751" s="27"/>
      <c r="V6751" s="27"/>
      <c r="W6751" s="27"/>
      <c r="X6751" s="27"/>
      <c r="Y6751" s="27"/>
      <c r="Z6751" s="27">
        <v>1</v>
      </c>
    </row>
    <row r="6752" spans="1:26">
      <c r="A6752" s="27">
        <v>1969</v>
      </c>
      <c r="B6752" t="s">
        <v>133</v>
      </c>
      <c r="C6752" s="27"/>
      <c r="D6752" s="27"/>
      <c r="E6752" s="27"/>
      <c r="F6752" s="27">
        <v>3200000</v>
      </c>
      <c r="G6752" s="27">
        <v>1</v>
      </c>
      <c r="H6752" s="27">
        <v>0</v>
      </c>
      <c r="I6752" s="27">
        <v>1</v>
      </c>
      <c r="J6752" s="27">
        <v>0</v>
      </c>
      <c r="K6752" s="27">
        <v>4</v>
      </c>
      <c r="L6752" s="27">
        <v>1</v>
      </c>
      <c r="M6752" s="27">
        <v>0</v>
      </c>
      <c r="N6752" s="27">
        <v>1</v>
      </c>
      <c r="O6752" s="27">
        <v>0</v>
      </c>
      <c r="P6752" s="27"/>
      <c r="Q6752" s="27"/>
      <c r="R6752" s="27">
        <v>1</v>
      </c>
      <c r="S6752" s="27">
        <v>1</v>
      </c>
      <c r="T6752" s="33">
        <v>1.0058077459461789</v>
      </c>
      <c r="U6752" s="27"/>
      <c r="V6752" s="27"/>
      <c r="W6752" s="27"/>
      <c r="X6752" s="27"/>
      <c r="Y6752" s="27"/>
      <c r="Z6752" s="27">
        <v>1</v>
      </c>
    </row>
    <row r="6753" spans="1:26">
      <c r="A6753" s="27">
        <v>1970</v>
      </c>
      <c r="B6753" t="s">
        <v>133</v>
      </c>
      <c r="C6753" s="27"/>
      <c r="D6753" s="27"/>
      <c r="E6753" s="27"/>
      <c r="F6753" s="27">
        <v>200600000</v>
      </c>
      <c r="G6753" s="27">
        <v>1</v>
      </c>
      <c r="H6753" s="27">
        <v>0</v>
      </c>
      <c r="I6753" s="27">
        <v>1</v>
      </c>
      <c r="J6753" s="27">
        <v>0</v>
      </c>
      <c r="K6753" s="27">
        <v>4</v>
      </c>
      <c r="L6753" s="27">
        <v>1</v>
      </c>
      <c r="M6753" s="27">
        <v>0</v>
      </c>
      <c r="N6753" s="27">
        <v>1</v>
      </c>
      <c r="O6753" s="27">
        <v>0</v>
      </c>
      <c r="P6753" s="27"/>
      <c r="Q6753" s="27"/>
      <c r="R6753" s="27">
        <v>1</v>
      </c>
      <c r="S6753" s="27">
        <v>1</v>
      </c>
      <c r="T6753" s="33">
        <v>1</v>
      </c>
      <c r="U6753" s="27">
        <v>0</v>
      </c>
      <c r="V6753" s="27">
        <v>3719000</v>
      </c>
      <c r="W6753" s="27">
        <v>34618000</v>
      </c>
      <c r="X6753" s="27"/>
      <c r="Y6753" s="27">
        <v>0</v>
      </c>
      <c r="Z6753" s="27">
        <v>1</v>
      </c>
    </row>
    <row r="6754" spans="1:26">
      <c r="A6754" s="27">
        <v>1971</v>
      </c>
      <c r="B6754" t="s">
        <v>133</v>
      </c>
      <c r="C6754" s="27"/>
      <c r="D6754" s="27"/>
      <c r="E6754" s="27"/>
      <c r="F6754" s="27">
        <v>700000</v>
      </c>
      <c r="G6754" s="27">
        <v>1</v>
      </c>
      <c r="H6754" s="27">
        <v>0</v>
      </c>
      <c r="I6754" s="27">
        <v>1</v>
      </c>
      <c r="J6754" s="27">
        <v>0</v>
      </c>
      <c r="K6754" s="27">
        <v>4</v>
      </c>
      <c r="L6754" s="27">
        <v>1</v>
      </c>
      <c r="M6754" s="27">
        <v>0</v>
      </c>
      <c r="N6754" s="27">
        <v>1</v>
      </c>
      <c r="O6754" s="27">
        <v>0</v>
      </c>
      <c r="P6754" s="27"/>
      <c r="Q6754" s="27"/>
      <c r="R6754" s="27">
        <v>1</v>
      </c>
      <c r="S6754" s="27">
        <v>1</v>
      </c>
      <c r="T6754" s="33">
        <v>0.92761372871024128</v>
      </c>
      <c r="U6754" s="27">
        <v>0</v>
      </c>
      <c r="V6754" s="27">
        <v>10874000</v>
      </c>
      <c r="W6754" s="27">
        <v>42696000</v>
      </c>
      <c r="X6754" s="27"/>
      <c r="Y6754" s="27">
        <v>0</v>
      </c>
      <c r="Z6754" s="27">
        <v>1</v>
      </c>
    </row>
    <row r="6755" spans="1:26">
      <c r="A6755" s="27">
        <v>1972</v>
      </c>
      <c r="B6755" t="s">
        <v>133</v>
      </c>
      <c r="C6755" s="27"/>
      <c r="D6755" s="27"/>
      <c r="E6755" s="27"/>
      <c r="F6755" s="27">
        <v>0</v>
      </c>
      <c r="G6755" s="27">
        <v>1</v>
      </c>
      <c r="H6755" s="27">
        <v>0</v>
      </c>
      <c r="I6755" s="27">
        <v>1</v>
      </c>
      <c r="J6755" s="27">
        <v>0</v>
      </c>
      <c r="K6755" s="27">
        <v>4</v>
      </c>
      <c r="L6755" s="27">
        <v>1</v>
      </c>
      <c r="M6755" s="27">
        <v>0</v>
      </c>
      <c r="N6755" s="27">
        <v>1</v>
      </c>
      <c r="O6755" s="27">
        <v>0</v>
      </c>
      <c r="P6755" s="27"/>
      <c r="Q6755" s="27"/>
      <c r="R6755" s="27">
        <v>1</v>
      </c>
      <c r="S6755" s="27">
        <v>1</v>
      </c>
      <c r="T6755" s="33">
        <v>0.92122545142259926</v>
      </c>
      <c r="U6755" s="27">
        <v>0</v>
      </c>
      <c r="V6755" s="27">
        <v>24038000</v>
      </c>
      <c r="W6755" s="27">
        <v>49134000</v>
      </c>
      <c r="X6755" s="27"/>
      <c r="Y6755" s="27">
        <v>0</v>
      </c>
      <c r="Z6755" s="27">
        <v>1</v>
      </c>
    </row>
    <row r="6756" spans="1:26">
      <c r="A6756" s="27">
        <v>1973</v>
      </c>
      <c r="B6756" t="s">
        <v>133</v>
      </c>
      <c r="C6756" s="27"/>
      <c r="D6756" s="27"/>
      <c r="E6756" s="27"/>
      <c r="F6756" s="27">
        <v>400000</v>
      </c>
      <c r="G6756" s="27">
        <v>1</v>
      </c>
      <c r="H6756" s="27">
        <v>0</v>
      </c>
      <c r="I6756" s="27">
        <v>1</v>
      </c>
      <c r="J6756" s="27">
        <v>0</v>
      </c>
      <c r="K6756" s="27">
        <v>4</v>
      </c>
      <c r="L6756" s="27">
        <v>1</v>
      </c>
      <c r="M6756" s="27">
        <v>0</v>
      </c>
      <c r="N6756" s="27">
        <v>1</v>
      </c>
      <c r="O6756" s="27">
        <v>0</v>
      </c>
      <c r="P6756" s="27"/>
      <c r="Q6756" s="27"/>
      <c r="R6756" s="27">
        <v>1</v>
      </c>
      <c r="S6756" s="27">
        <v>1</v>
      </c>
      <c r="T6756" s="33">
        <v>1.2798279189511945</v>
      </c>
      <c r="U6756" s="27">
        <v>0</v>
      </c>
      <c r="V6756" s="27">
        <v>32859000</v>
      </c>
      <c r="W6756" s="27">
        <v>57642000</v>
      </c>
      <c r="X6756" s="27"/>
      <c r="Y6756" s="27">
        <v>0</v>
      </c>
      <c r="Z6756" s="27">
        <v>1</v>
      </c>
    </row>
    <row r="6757" spans="1:26">
      <c r="A6757" s="27">
        <v>1974</v>
      </c>
      <c r="B6757" t="s">
        <v>133</v>
      </c>
      <c r="C6757" s="27"/>
      <c r="D6757" s="27"/>
      <c r="E6757" s="27"/>
      <c r="F6757" s="27">
        <v>75000000</v>
      </c>
      <c r="G6757" s="27">
        <v>1</v>
      </c>
      <c r="H6757" s="27">
        <v>0</v>
      </c>
      <c r="I6757" s="27">
        <v>1</v>
      </c>
      <c r="J6757" s="27">
        <v>0</v>
      </c>
      <c r="K6757" s="27">
        <v>4</v>
      </c>
      <c r="L6757" s="27">
        <v>1</v>
      </c>
      <c r="M6757" s="27">
        <v>0</v>
      </c>
      <c r="N6757" s="27">
        <v>1</v>
      </c>
      <c r="O6757" s="27">
        <v>0</v>
      </c>
      <c r="P6757" s="27"/>
      <c r="Q6757" s="27"/>
      <c r="R6757" s="27">
        <v>1</v>
      </c>
      <c r="S6757" s="27">
        <v>1</v>
      </c>
      <c r="T6757" s="33">
        <v>1.2793035310212315</v>
      </c>
      <c r="U6757" s="27">
        <v>47567940</v>
      </c>
      <c r="V6757" s="27">
        <v>40912000</v>
      </c>
      <c r="W6757" s="27">
        <v>63315000</v>
      </c>
      <c r="X6757" s="27"/>
      <c r="Y6757" s="27">
        <v>0</v>
      </c>
      <c r="Z6757" s="27">
        <v>1</v>
      </c>
    </row>
    <row r="6758" spans="1:26">
      <c r="A6758" s="27">
        <v>1975</v>
      </c>
      <c r="B6758" t="s">
        <v>133</v>
      </c>
      <c r="C6758" s="27"/>
      <c r="D6758" s="27"/>
      <c r="E6758" s="27"/>
      <c r="F6758" s="27">
        <v>0</v>
      </c>
      <c r="G6758" s="27">
        <v>1</v>
      </c>
      <c r="H6758" s="27">
        <v>0</v>
      </c>
      <c r="I6758" s="27">
        <v>1</v>
      </c>
      <c r="J6758" s="27">
        <v>0</v>
      </c>
      <c r="K6758" s="27">
        <v>4</v>
      </c>
      <c r="L6758" s="27">
        <v>1</v>
      </c>
      <c r="M6758" s="27">
        <v>0</v>
      </c>
      <c r="N6758" s="27">
        <v>1</v>
      </c>
      <c r="O6758" s="27">
        <v>0</v>
      </c>
      <c r="P6758" s="27"/>
      <c r="Q6758" s="27"/>
      <c r="R6758" s="27">
        <v>1</v>
      </c>
      <c r="S6758" s="27">
        <v>1</v>
      </c>
      <c r="T6758" s="33">
        <v>0.94696688960437181</v>
      </c>
      <c r="U6758" s="27">
        <v>73309234</v>
      </c>
      <c r="V6758" s="27">
        <v>80402000</v>
      </c>
      <c r="W6758" s="27">
        <v>80789000</v>
      </c>
      <c r="X6758" s="27"/>
      <c r="Y6758" s="27">
        <v>0</v>
      </c>
      <c r="Z6758" s="27">
        <v>1</v>
      </c>
    </row>
    <row r="6759" spans="1:26">
      <c r="A6759" s="27">
        <v>1976</v>
      </c>
      <c r="B6759" t="s">
        <v>133</v>
      </c>
      <c r="C6759" s="27"/>
      <c r="D6759" s="27"/>
      <c r="E6759" s="27"/>
      <c r="F6759" s="27">
        <v>27500000</v>
      </c>
      <c r="G6759" s="27">
        <v>1</v>
      </c>
      <c r="H6759" s="27">
        <v>0</v>
      </c>
      <c r="I6759" s="27">
        <v>1</v>
      </c>
      <c r="J6759" s="27">
        <v>0</v>
      </c>
      <c r="K6759" s="27">
        <v>4</v>
      </c>
      <c r="L6759" s="27">
        <v>1</v>
      </c>
      <c r="M6759" s="27">
        <v>0</v>
      </c>
      <c r="N6759" s="27">
        <v>1</v>
      </c>
      <c r="O6759" s="27">
        <v>0</v>
      </c>
      <c r="P6759" s="27"/>
      <c r="Q6759" s="27"/>
      <c r="R6759" s="27">
        <v>1</v>
      </c>
      <c r="S6759" s="27">
        <v>1</v>
      </c>
      <c r="T6759" s="33">
        <v>1.0219497573337515</v>
      </c>
      <c r="U6759" s="27">
        <v>97163842.900000006</v>
      </c>
      <c r="V6759" s="27">
        <v>90104000</v>
      </c>
      <c r="W6759" s="27">
        <v>108946000</v>
      </c>
      <c r="X6759" s="27"/>
      <c r="Y6759" s="27">
        <v>0</v>
      </c>
      <c r="Z6759" s="27">
        <v>1</v>
      </c>
    </row>
    <row r="6760" spans="1:26">
      <c r="A6760" s="27">
        <v>1977</v>
      </c>
      <c r="B6760" t="s">
        <v>133</v>
      </c>
      <c r="C6760" s="27"/>
      <c r="D6760" s="27"/>
      <c r="E6760" s="27"/>
      <c r="F6760" s="27">
        <v>0</v>
      </c>
      <c r="G6760" s="27">
        <v>1</v>
      </c>
      <c r="H6760" s="27">
        <v>0</v>
      </c>
      <c r="I6760" s="27">
        <v>1</v>
      </c>
      <c r="J6760" s="27">
        <v>0</v>
      </c>
      <c r="K6760" s="27">
        <v>4</v>
      </c>
      <c r="L6760" s="27">
        <v>1</v>
      </c>
      <c r="M6760" s="27">
        <v>0</v>
      </c>
      <c r="N6760" s="27">
        <v>1</v>
      </c>
      <c r="O6760" s="27">
        <v>0</v>
      </c>
      <c r="P6760" s="27"/>
      <c r="Q6760" s="27"/>
      <c r="R6760" s="27">
        <v>1</v>
      </c>
      <c r="S6760" s="27">
        <v>1</v>
      </c>
      <c r="T6760" s="33">
        <v>1.0409624303569636</v>
      </c>
      <c r="U6760" s="27">
        <v>110822852.09999999</v>
      </c>
      <c r="V6760" s="27">
        <v>113063000</v>
      </c>
      <c r="W6760" s="27">
        <v>145324000</v>
      </c>
      <c r="X6760" s="27"/>
      <c r="Y6760" s="27">
        <v>0</v>
      </c>
      <c r="Z6760" s="27">
        <v>1</v>
      </c>
    </row>
    <row r="6761" spans="1:26">
      <c r="A6761" s="27">
        <v>1978</v>
      </c>
      <c r="B6761" t="s">
        <v>133</v>
      </c>
      <c r="C6761" s="27"/>
      <c r="D6761" s="27"/>
      <c r="E6761" s="27"/>
      <c r="F6761" s="27">
        <v>0</v>
      </c>
      <c r="G6761" s="27">
        <v>1</v>
      </c>
      <c r="H6761" s="27">
        <v>0</v>
      </c>
      <c r="I6761" s="27">
        <v>1</v>
      </c>
      <c r="J6761" s="27">
        <v>0</v>
      </c>
      <c r="K6761" s="27">
        <v>4</v>
      </c>
      <c r="L6761" s="27">
        <v>1</v>
      </c>
      <c r="M6761" s="27">
        <v>0</v>
      </c>
      <c r="N6761" s="27">
        <v>1</v>
      </c>
      <c r="O6761" s="27">
        <v>0</v>
      </c>
      <c r="P6761" s="27"/>
      <c r="Q6761" s="27"/>
      <c r="R6761" s="27">
        <v>1</v>
      </c>
      <c r="S6761" s="27">
        <v>1</v>
      </c>
      <c r="T6761" s="33">
        <v>0.91734575384516981</v>
      </c>
      <c r="U6761" s="27">
        <v>106135695.7</v>
      </c>
      <c r="V6761" s="27">
        <v>138506000</v>
      </c>
      <c r="W6761" s="27">
        <v>169330000</v>
      </c>
      <c r="X6761" s="27"/>
      <c r="Y6761" s="27">
        <v>0</v>
      </c>
      <c r="Z6761" s="27">
        <v>1</v>
      </c>
    </row>
    <row r="6762" spans="1:26">
      <c r="A6762" s="27">
        <v>1979</v>
      </c>
      <c r="B6762" t="s">
        <v>133</v>
      </c>
      <c r="C6762" s="27"/>
      <c r="D6762" s="27"/>
      <c r="E6762" s="27"/>
      <c r="F6762" s="27">
        <v>52500000</v>
      </c>
      <c r="G6762" s="27">
        <v>1</v>
      </c>
      <c r="H6762" s="27">
        <v>0</v>
      </c>
      <c r="I6762" s="27">
        <v>1</v>
      </c>
      <c r="J6762" s="27">
        <v>0</v>
      </c>
      <c r="K6762" s="27">
        <v>4</v>
      </c>
      <c r="L6762" s="27">
        <v>1</v>
      </c>
      <c r="M6762" s="27">
        <v>0</v>
      </c>
      <c r="N6762" s="27">
        <v>1</v>
      </c>
      <c r="O6762" s="27">
        <v>0</v>
      </c>
      <c r="P6762" s="27"/>
      <c r="Q6762" s="27"/>
      <c r="R6762" s="27">
        <v>1</v>
      </c>
      <c r="S6762" s="27">
        <v>1</v>
      </c>
      <c r="T6762" s="33">
        <v>0.9810294585578897</v>
      </c>
      <c r="U6762" s="27">
        <v>152130537.69999999</v>
      </c>
      <c r="V6762" s="27">
        <v>168255000</v>
      </c>
      <c r="W6762" s="27">
        <v>207728000</v>
      </c>
      <c r="X6762" s="27"/>
      <c r="Y6762" s="27">
        <v>12000000</v>
      </c>
      <c r="Z6762" s="27">
        <v>1</v>
      </c>
    </row>
    <row r="6763" spans="1:26">
      <c r="A6763" s="27">
        <v>1980</v>
      </c>
      <c r="B6763" t="s">
        <v>133</v>
      </c>
      <c r="C6763" s="27"/>
      <c r="D6763" s="27"/>
      <c r="E6763" s="27"/>
      <c r="F6763" s="27">
        <v>6500000</v>
      </c>
      <c r="G6763" s="27">
        <v>1</v>
      </c>
      <c r="H6763" s="27">
        <v>0</v>
      </c>
      <c r="I6763" s="27">
        <v>1</v>
      </c>
      <c r="J6763" s="27">
        <v>0</v>
      </c>
      <c r="K6763" s="27">
        <v>4</v>
      </c>
      <c r="L6763" s="27">
        <v>1</v>
      </c>
      <c r="M6763" s="27">
        <v>0</v>
      </c>
      <c r="N6763" s="27">
        <v>1</v>
      </c>
      <c r="O6763" s="27">
        <v>0</v>
      </c>
      <c r="P6763" s="27">
        <v>7412000000</v>
      </c>
      <c r="Q6763" s="27"/>
      <c r="R6763" s="27">
        <v>1</v>
      </c>
      <c r="S6763" s="27">
        <v>1</v>
      </c>
      <c r="T6763" s="33">
        <v>0.94044734443210454</v>
      </c>
      <c r="U6763" s="27">
        <v>171346413.30000001</v>
      </c>
      <c r="V6763" s="27">
        <v>197697000</v>
      </c>
      <c r="W6763" s="27">
        <v>242146000</v>
      </c>
      <c r="X6763" s="27"/>
      <c r="Y6763" s="27">
        <v>25500000</v>
      </c>
      <c r="Z6763" s="27">
        <v>1</v>
      </c>
    </row>
    <row r="6764" spans="1:26">
      <c r="A6764" s="27">
        <v>1981</v>
      </c>
      <c r="B6764" t="s">
        <v>133</v>
      </c>
      <c r="C6764" s="27"/>
      <c r="D6764" s="27"/>
      <c r="E6764" s="27"/>
      <c r="F6764" s="27">
        <v>0</v>
      </c>
      <c r="G6764" s="27">
        <v>1</v>
      </c>
      <c r="H6764" s="27">
        <v>0</v>
      </c>
      <c r="I6764" s="27">
        <v>1</v>
      </c>
      <c r="J6764" s="27">
        <v>0</v>
      </c>
      <c r="K6764" s="27">
        <v>4</v>
      </c>
      <c r="L6764" s="27">
        <v>1</v>
      </c>
      <c r="M6764" s="27">
        <v>0</v>
      </c>
      <c r="N6764" s="27">
        <v>1</v>
      </c>
      <c r="O6764" s="27">
        <v>0</v>
      </c>
      <c r="P6764" s="27">
        <v>8865000000</v>
      </c>
      <c r="Q6764" s="27"/>
      <c r="R6764" s="27">
        <v>1</v>
      </c>
      <c r="S6764" s="27">
        <v>1</v>
      </c>
      <c r="T6764" s="33">
        <v>0.83355014400471705</v>
      </c>
      <c r="U6764" s="27">
        <v>146374738.19999999</v>
      </c>
      <c r="V6764" s="27">
        <v>210026000</v>
      </c>
      <c r="W6764" s="27">
        <v>318929988</v>
      </c>
      <c r="X6764" s="27"/>
      <c r="Y6764" s="27">
        <v>0</v>
      </c>
      <c r="Z6764" s="27">
        <v>1</v>
      </c>
    </row>
    <row r="6765" spans="1:26">
      <c r="A6765" s="27">
        <v>1982</v>
      </c>
      <c r="B6765" t="s">
        <v>133</v>
      </c>
      <c r="C6765" s="27"/>
      <c r="D6765" s="27"/>
      <c r="E6765" s="27"/>
      <c r="F6765" s="27">
        <v>0</v>
      </c>
      <c r="G6765" s="27">
        <v>1</v>
      </c>
      <c r="H6765" s="27">
        <v>0</v>
      </c>
      <c r="I6765" s="27">
        <v>1</v>
      </c>
      <c r="J6765" s="27">
        <v>0</v>
      </c>
      <c r="K6765" s="27">
        <v>4</v>
      </c>
      <c r="L6765" s="27">
        <v>1</v>
      </c>
      <c r="M6765" s="27">
        <v>0</v>
      </c>
      <c r="N6765" s="27">
        <v>1</v>
      </c>
      <c r="O6765" s="27">
        <v>0</v>
      </c>
      <c r="P6765" s="27">
        <v>10178000000</v>
      </c>
      <c r="Q6765" s="27"/>
      <c r="R6765" s="27">
        <v>1</v>
      </c>
      <c r="S6765" s="27">
        <v>1</v>
      </c>
      <c r="T6765" s="33">
        <v>0.78443295677873848</v>
      </c>
      <c r="U6765" s="27">
        <v>126131156.40000001</v>
      </c>
      <c r="V6765" s="27">
        <v>211136000</v>
      </c>
      <c r="W6765" s="27">
        <v>414361705.80000001</v>
      </c>
      <c r="X6765" s="27"/>
      <c r="Y6765" s="27">
        <v>0</v>
      </c>
      <c r="Z6765" s="27">
        <v>1</v>
      </c>
    </row>
    <row r="6766" spans="1:26">
      <c r="A6766" s="27">
        <v>1983</v>
      </c>
      <c r="B6766" t="s">
        <v>133</v>
      </c>
      <c r="C6766" s="27"/>
      <c r="D6766" s="27"/>
      <c r="E6766" s="27"/>
      <c r="F6766" s="27">
        <v>7500000</v>
      </c>
      <c r="G6766" s="27">
        <v>1</v>
      </c>
      <c r="H6766" s="27">
        <v>0</v>
      </c>
      <c r="I6766" s="27">
        <v>1</v>
      </c>
      <c r="J6766" s="27">
        <v>0</v>
      </c>
      <c r="K6766" s="27">
        <v>4</v>
      </c>
      <c r="L6766" s="27">
        <v>1</v>
      </c>
      <c r="M6766" s="27">
        <v>0</v>
      </c>
      <c r="N6766" s="27">
        <v>1</v>
      </c>
      <c r="O6766" s="27">
        <v>0</v>
      </c>
      <c r="P6766" s="27">
        <v>10425000000</v>
      </c>
      <c r="Q6766" s="27"/>
      <c r="R6766" s="27">
        <v>1</v>
      </c>
      <c r="S6766" s="27">
        <v>1</v>
      </c>
      <c r="T6766" s="33">
        <v>0.83426891623154475</v>
      </c>
      <c r="U6766" s="27">
        <v>92207379.700000003</v>
      </c>
      <c r="V6766" s="27">
        <v>223218000</v>
      </c>
      <c r="W6766" s="27">
        <v>475276638</v>
      </c>
      <c r="X6766" s="27"/>
      <c r="Y6766" s="27">
        <v>0</v>
      </c>
      <c r="Z6766" s="27">
        <v>1</v>
      </c>
    </row>
    <row r="6767" spans="1:26">
      <c r="A6767" s="27">
        <v>1984</v>
      </c>
      <c r="B6767" t="s">
        <v>133</v>
      </c>
      <c r="C6767" s="27"/>
      <c r="D6767" s="27"/>
      <c r="E6767" s="27"/>
      <c r="F6767" s="27">
        <v>158200000</v>
      </c>
      <c r="G6767" s="27">
        <v>1</v>
      </c>
      <c r="H6767" s="27">
        <v>0</v>
      </c>
      <c r="I6767" s="27">
        <v>1</v>
      </c>
      <c r="J6767" s="27">
        <v>0</v>
      </c>
      <c r="K6767" s="27">
        <v>4</v>
      </c>
      <c r="L6767" s="27">
        <v>1</v>
      </c>
      <c r="M6767" s="27">
        <v>0</v>
      </c>
      <c r="N6767" s="27">
        <v>1</v>
      </c>
      <c r="O6767" s="27">
        <v>0</v>
      </c>
      <c r="P6767" s="27">
        <v>9485000000</v>
      </c>
      <c r="Q6767" s="27"/>
      <c r="R6767" s="27">
        <v>1</v>
      </c>
      <c r="S6767" s="27">
        <v>1</v>
      </c>
      <c r="T6767" s="33">
        <v>0.82999599794502654</v>
      </c>
      <c r="U6767" s="27">
        <v>59048314.399999999</v>
      </c>
      <c r="V6767" s="27">
        <v>206093000</v>
      </c>
      <c r="W6767" s="27">
        <v>517994460.69999999</v>
      </c>
      <c r="X6767" s="27"/>
      <c r="Y6767" s="27"/>
      <c r="Z6767" s="27">
        <v>1</v>
      </c>
    </row>
    <row r="6768" spans="1:26">
      <c r="A6768" s="27">
        <v>1985</v>
      </c>
      <c r="B6768" t="s">
        <v>133</v>
      </c>
      <c r="C6768" s="27"/>
      <c r="D6768" s="27"/>
      <c r="E6768" s="27"/>
      <c r="F6768" s="27">
        <v>0</v>
      </c>
      <c r="G6768" s="27">
        <v>1</v>
      </c>
      <c r="H6768" s="27">
        <v>0</v>
      </c>
      <c r="I6768" s="27">
        <v>1</v>
      </c>
      <c r="J6768" s="27">
        <v>0</v>
      </c>
      <c r="K6768" s="27">
        <v>4</v>
      </c>
      <c r="L6768" s="27">
        <v>1</v>
      </c>
      <c r="M6768" s="27">
        <v>0</v>
      </c>
      <c r="N6768" s="27">
        <v>1</v>
      </c>
      <c r="O6768" s="27">
        <v>0</v>
      </c>
      <c r="P6768" s="27">
        <v>8558000000</v>
      </c>
      <c r="Q6768" s="27"/>
      <c r="R6768" s="27">
        <v>1</v>
      </c>
      <c r="S6768" s="27">
        <v>1</v>
      </c>
      <c r="T6768" s="33">
        <v>0.74915719568429318</v>
      </c>
      <c r="U6768" s="27">
        <v>57797983.799999997</v>
      </c>
      <c r="V6768" s="27">
        <v>265747000</v>
      </c>
      <c r="W6768" s="27">
        <v>568208500.5</v>
      </c>
      <c r="X6768" s="27"/>
      <c r="Y6768" s="27"/>
      <c r="Z6768" s="27">
        <v>1</v>
      </c>
    </row>
    <row r="6769" spans="1:26">
      <c r="A6769" s="27">
        <v>1986</v>
      </c>
      <c r="B6769" t="s">
        <v>133</v>
      </c>
      <c r="C6769" s="27"/>
      <c r="D6769" s="27"/>
      <c r="E6769" s="27"/>
      <c r="F6769" s="27">
        <v>0</v>
      </c>
      <c r="G6769" s="27">
        <v>1</v>
      </c>
      <c r="H6769" s="27">
        <v>0</v>
      </c>
      <c r="I6769" s="27">
        <v>1</v>
      </c>
      <c r="J6769" s="27">
        <v>0</v>
      </c>
      <c r="K6769" s="27">
        <v>4</v>
      </c>
      <c r="L6769" s="27">
        <v>1</v>
      </c>
      <c r="M6769" s="27">
        <v>0</v>
      </c>
      <c r="N6769" s="27">
        <v>1</v>
      </c>
      <c r="O6769" s="27">
        <v>0</v>
      </c>
      <c r="P6769" s="27">
        <v>10820000000</v>
      </c>
      <c r="Q6769" s="27"/>
      <c r="R6769" s="27">
        <v>1</v>
      </c>
      <c r="S6769" s="27">
        <v>1</v>
      </c>
      <c r="T6769" s="33">
        <v>0.7030572776909082</v>
      </c>
      <c r="U6769" s="27">
        <v>71214135.200000003</v>
      </c>
      <c r="V6769" s="27">
        <v>291197000</v>
      </c>
      <c r="W6769" s="27">
        <v>670118705.60000002</v>
      </c>
      <c r="X6769" s="27"/>
      <c r="Y6769" s="27"/>
      <c r="Z6769" s="27">
        <v>1</v>
      </c>
    </row>
    <row r="6770" spans="1:26">
      <c r="A6770" s="27">
        <v>1987</v>
      </c>
      <c r="B6770" t="s">
        <v>133</v>
      </c>
      <c r="C6770" s="27"/>
      <c r="D6770" s="27"/>
      <c r="E6770" s="27"/>
      <c r="F6770" s="27">
        <v>27000000</v>
      </c>
      <c r="G6770" s="27">
        <v>1</v>
      </c>
      <c r="H6770" s="27">
        <v>0</v>
      </c>
      <c r="I6770" s="27">
        <v>1</v>
      </c>
      <c r="J6770" s="27">
        <v>0</v>
      </c>
      <c r="K6770" s="27">
        <v>4</v>
      </c>
      <c r="L6770" s="27">
        <v>1</v>
      </c>
      <c r="M6770" s="27">
        <v>0</v>
      </c>
      <c r="N6770" s="27">
        <v>1</v>
      </c>
      <c r="O6770" s="27">
        <v>0</v>
      </c>
      <c r="P6770" s="27">
        <v>5331000000</v>
      </c>
      <c r="Q6770" s="27"/>
      <c r="R6770" s="27">
        <v>1</v>
      </c>
      <c r="S6770" s="27">
        <v>1</v>
      </c>
      <c r="T6770" s="33">
        <v>0.74330063470010233</v>
      </c>
      <c r="U6770" s="27">
        <v>113497056</v>
      </c>
      <c r="V6770" s="27">
        <v>324825000</v>
      </c>
      <c r="W6770" s="27">
        <v>800795456.39999998</v>
      </c>
      <c r="X6770" s="27"/>
      <c r="Y6770" s="27"/>
      <c r="Z6770" s="27">
        <v>1</v>
      </c>
    </row>
    <row r="6771" spans="1:26">
      <c r="A6771" s="27">
        <v>1988</v>
      </c>
      <c r="B6771" t="s">
        <v>133</v>
      </c>
      <c r="C6771" s="27"/>
      <c r="D6771" s="27"/>
      <c r="E6771" s="27"/>
      <c r="F6771" s="27">
        <v>0</v>
      </c>
      <c r="G6771" s="27">
        <v>1</v>
      </c>
      <c r="H6771" s="27">
        <v>0</v>
      </c>
      <c r="I6771" s="27">
        <v>1</v>
      </c>
      <c r="J6771" s="27">
        <v>0</v>
      </c>
      <c r="K6771" s="27">
        <v>4</v>
      </c>
      <c r="L6771" s="27">
        <v>1</v>
      </c>
      <c r="M6771" s="27">
        <v>0</v>
      </c>
      <c r="N6771" s="27">
        <v>1</v>
      </c>
      <c r="O6771" s="27">
        <v>0</v>
      </c>
      <c r="P6771" s="27">
        <v>5124000000</v>
      </c>
      <c r="Q6771" s="27">
        <v>5100405772.4632673</v>
      </c>
      <c r="R6771" s="27">
        <v>1</v>
      </c>
      <c r="S6771" s="27">
        <v>1</v>
      </c>
      <c r="T6771" s="33">
        <v>0.80560957079318884</v>
      </c>
      <c r="U6771" s="27">
        <v>141430378.59999999</v>
      </c>
      <c r="V6771" s="27">
        <v>279373000</v>
      </c>
      <c r="W6771" s="27">
        <v>914019552</v>
      </c>
      <c r="X6771" s="27"/>
      <c r="Y6771" s="27"/>
      <c r="Z6771" s="27">
        <v>1</v>
      </c>
    </row>
    <row r="6772" spans="1:26">
      <c r="A6772" s="27">
        <v>1989</v>
      </c>
      <c r="B6772" t="s">
        <v>133</v>
      </c>
      <c r="C6772" s="27"/>
      <c r="D6772" s="27"/>
      <c r="E6772" s="27"/>
      <c r="F6772" s="27">
        <v>0</v>
      </c>
      <c r="G6772" s="27">
        <v>1</v>
      </c>
      <c r="H6772" s="27">
        <v>0</v>
      </c>
      <c r="I6772" s="27">
        <v>1</v>
      </c>
      <c r="J6772" s="27">
        <v>0</v>
      </c>
      <c r="K6772" s="27">
        <v>4</v>
      </c>
      <c r="L6772" s="27">
        <v>1</v>
      </c>
      <c r="M6772" s="27">
        <v>0</v>
      </c>
      <c r="N6772" s="27">
        <v>1</v>
      </c>
      <c r="O6772" s="27">
        <v>0</v>
      </c>
      <c r="P6772" s="27">
        <v>4343000000</v>
      </c>
      <c r="Q6772" s="27">
        <v>4420168102.3930635</v>
      </c>
      <c r="R6772" s="27">
        <v>1</v>
      </c>
      <c r="S6772" s="27">
        <v>1</v>
      </c>
      <c r="T6772" s="33">
        <v>0.74679040704290955</v>
      </c>
      <c r="U6772" s="27">
        <v>128547188.7</v>
      </c>
      <c r="V6772" s="27">
        <v>251498000</v>
      </c>
      <c r="W6772" s="27">
        <v>1015636484.1</v>
      </c>
      <c r="X6772" s="27"/>
      <c r="Y6772" s="27"/>
      <c r="Z6772" s="27">
        <v>1</v>
      </c>
    </row>
    <row r="6773" spans="1:26">
      <c r="A6773" s="27">
        <v>1990</v>
      </c>
      <c r="B6773" t="s">
        <v>133</v>
      </c>
      <c r="C6773" s="27"/>
      <c r="D6773" s="27"/>
      <c r="E6773" s="27"/>
      <c r="F6773" s="27">
        <v>0</v>
      </c>
      <c r="G6773" s="27">
        <v>1</v>
      </c>
      <c r="H6773" s="27">
        <v>0</v>
      </c>
      <c r="I6773" s="27">
        <v>1</v>
      </c>
      <c r="J6773" s="27">
        <v>0</v>
      </c>
      <c r="K6773" s="27">
        <v>4</v>
      </c>
      <c r="L6773" s="27">
        <v>1</v>
      </c>
      <c r="M6773" s="27">
        <v>0</v>
      </c>
      <c r="N6773" s="27">
        <v>1</v>
      </c>
      <c r="O6773" s="27">
        <v>0</v>
      </c>
      <c r="P6773" s="27">
        <v>3430000000</v>
      </c>
      <c r="Q6773" s="27">
        <v>4258743262.8287582</v>
      </c>
      <c r="R6773" s="27">
        <v>1</v>
      </c>
      <c r="S6773" s="27">
        <v>1</v>
      </c>
      <c r="T6773" s="33">
        <v>0.70566019682121295</v>
      </c>
      <c r="U6773" s="27">
        <v>139918611</v>
      </c>
      <c r="V6773" s="27">
        <v>242533000</v>
      </c>
      <c r="W6773" s="27">
        <v>1250307799</v>
      </c>
      <c r="X6773" s="27"/>
      <c r="Y6773" s="27"/>
      <c r="Z6773" s="27">
        <v>1</v>
      </c>
    </row>
    <row r="6774" spans="1:26">
      <c r="A6774" s="27">
        <v>1991</v>
      </c>
      <c r="B6774" t="s">
        <v>133</v>
      </c>
      <c r="C6774" s="27"/>
      <c r="D6774" s="27"/>
      <c r="E6774" s="27"/>
      <c r="F6774" s="27">
        <v>0</v>
      </c>
      <c r="G6774" s="27">
        <v>1</v>
      </c>
      <c r="H6774" s="27">
        <v>0</v>
      </c>
      <c r="I6774" s="27">
        <v>1</v>
      </c>
      <c r="J6774" s="27">
        <v>0</v>
      </c>
      <c r="K6774" s="27">
        <v>4</v>
      </c>
      <c r="L6774" s="27">
        <v>1</v>
      </c>
      <c r="M6774" s="27">
        <v>0</v>
      </c>
      <c r="N6774" s="27">
        <v>1</v>
      </c>
      <c r="O6774" s="27">
        <v>0</v>
      </c>
      <c r="P6774" s="27">
        <v>4030999999.9999995</v>
      </c>
      <c r="Q6774" s="27">
        <v>4956588278.5614357</v>
      </c>
      <c r="R6774" s="27">
        <v>1</v>
      </c>
      <c r="S6774" s="27">
        <v>1</v>
      </c>
      <c r="T6774" s="33">
        <v>0.64778014054484578</v>
      </c>
      <c r="U6774" s="27">
        <v>143329091.5</v>
      </c>
      <c r="V6774" s="27">
        <v>207748000</v>
      </c>
      <c r="W6774" s="27">
        <v>1433570166.8</v>
      </c>
      <c r="X6774" s="27"/>
      <c r="Y6774" s="27"/>
      <c r="Z6774" s="27">
        <v>1</v>
      </c>
    </row>
    <row r="6775" spans="1:26">
      <c r="A6775" s="27">
        <v>1992</v>
      </c>
      <c r="B6775" t="s">
        <v>133</v>
      </c>
      <c r="C6775" s="27"/>
      <c r="D6775" s="27"/>
      <c r="E6775" s="27"/>
      <c r="F6775" s="27">
        <v>0</v>
      </c>
      <c r="G6775" s="27">
        <v>1</v>
      </c>
      <c r="H6775" s="27">
        <v>0</v>
      </c>
      <c r="I6775" s="27">
        <v>1</v>
      </c>
      <c r="J6775" s="27">
        <v>0</v>
      </c>
      <c r="K6775" s="27">
        <v>4</v>
      </c>
      <c r="L6775" s="27">
        <v>1</v>
      </c>
      <c r="M6775" s="27">
        <v>0</v>
      </c>
      <c r="N6775" s="27">
        <v>1</v>
      </c>
      <c r="O6775" s="27">
        <v>0</v>
      </c>
      <c r="P6775" s="27">
        <v>3700000000</v>
      </c>
      <c r="Q6775" s="27">
        <v>4601413263.5289402</v>
      </c>
      <c r="R6775" s="27">
        <v>1</v>
      </c>
      <c r="S6775" s="27">
        <v>1</v>
      </c>
      <c r="T6775" s="33">
        <v>0.62587770846912083</v>
      </c>
      <c r="U6775" s="27">
        <v>220687500</v>
      </c>
      <c r="V6775" s="27">
        <v>170828000</v>
      </c>
      <c r="W6775" s="27">
        <v>1618310000</v>
      </c>
      <c r="X6775" s="27"/>
      <c r="Y6775" s="27"/>
      <c r="Z6775" s="27">
        <v>1</v>
      </c>
    </row>
    <row r="6776" spans="1:26">
      <c r="A6776" s="27">
        <v>1993</v>
      </c>
      <c r="B6776" t="s">
        <v>133</v>
      </c>
      <c r="C6776" s="27"/>
      <c r="D6776" s="27"/>
      <c r="E6776" s="27"/>
      <c r="F6776" s="27">
        <v>0</v>
      </c>
      <c r="G6776" s="27">
        <v>1</v>
      </c>
      <c r="H6776" s="27">
        <v>0</v>
      </c>
      <c r="I6776" s="27">
        <v>1</v>
      </c>
      <c r="J6776" s="27">
        <v>0</v>
      </c>
      <c r="K6776" s="27">
        <v>4</v>
      </c>
      <c r="L6776" s="27">
        <v>1</v>
      </c>
      <c r="M6776" s="27">
        <v>0</v>
      </c>
      <c r="N6776" s="27">
        <v>1</v>
      </c>
      <c r="O6776" s="27">
        <v>0</v>
      </c>
      <c r="P6776" s="27">
        <v>3412000000</v>
      </c>
      <c r="Q6776" s="27">
        <v>4257702196.5386381</v>
      </c>
      <c r="R6776" s="27">
        <v>1</v>
      </c>
      <c r="S6776" s="27">
        <v>1</v>
      </c>
      <c r="T6776" s="33">
        <v>0.648154718576755</v>
      </c>
      <c r="U6776" s="27">
        <v>214577535.69999999</v>
      </c>
      <c r="V6776" s="27">
        <v>139477000</v>
      </c>
      <c r="W6776" s="27">
        <v>1758983000</v>
      </c>
      <c r="X6776" s="27"/>
      <c r="Y6776" s="27"/>
      <c r="Z6776" s="27">
        <v>1</v>
      </c>
    </row>
    <row r="6777" spans="1:26">
      <c r="A6777" s="27">
        <v>1994</v>
      </c>
      <c r="B6777" t="s">
        <v>133</v>
      </c>
      <c r="C6777" s="27"/>
      <c r="D6777" s="27"/>
      <c r="E6777" s="27"/>
      <c r="F6777" s="27">
        <v>0</v>
      </c>
      <c r="G6777" s="27">
        <v>1</v>
      </c>
      <c r="H6777" s="27">
        <v>0</v>
      </c>
      <c r="I6777" s="27">
        <v>1</v>
      </c>
      <c r="J6777" s="27">
        <v>0</v>
      </c>
      <c r="K6777" s="27">
        <v>4</v>
      </c>
      <c r="L6777" s="27">
        <v>1</v>
      </c>
      <c r="M6777" s="27">
        <v>0</v>
      </c>
      <c r="N6777" s="27">
        <v>1</v>
      </c>
      <c r="O6777" s="27">
        <v>0</v>
      </c>
      <c r="P6777" s="27">
        <v>3627000000</v>
      </c>
      <c r="Q6777" s="27">
        <v>4510846967.8742008</v>
      </c>
      <c r="R6777" s="27">
        <v>1</v>
      </c>
      <c r="S6777" s="27">
        <v>1</v>
      </c>
      <c r="T6777" s="33">
        <v>0.69545665111729171</v>
      </c>
      <c r="U6777" s="27">
        <v>212437365.30000001</v>
      </c>
      <c r="V6777" s="27">
        <v>114432000</v>
      </c>
      <c r="W6777" s="27">
        <v>1997871000</v>
      </c>
      <c r="X6777" s="27"/>
      <c r="Y6777" s="27"/>
      <c r="Z6777" s="27">
        <v>1</v>
      </c>
    </row>
    <row r="6778" spans="1:26">
      <c r="A6778" s="27">
        <v>1995</v>
      </c>
      <c r="B6778" t="s">
        <v>133</v>
      </c>
      <c r="C6778" s="27"/>
      <c r="D6778" s="27"/>
      <c r="E6778" s="27"/>
      <c r="F6778" s="27">
        <v>0</v>
      </c>
      <c r="G6778" s="27">
        <v>1</v>
      </c>
      <c r="H6778" s="27">
        <v>0</v>
      </c>
      <c r="I6778" s="27">
        <v>1</v>
      </c>
      <c r="J6778" s="27">
        <v>0</v>
      </c>
      <c r="K6778" s="27">
        <v>4</v>
      </c>
      <c r="L6778" s="27">
        <v>1</v>
      </c>
      <c r="M6778" s="27">
        <v>0</v>
      </c>
      <c r="N6778" s="27">
        <v>1</v>
      </c>
      <c r="O6778" s="27">
        <v>0</v>
      </c>
      <c r="P6778" s="27">
        <v>4251000000.0000005</v>
      </c>
      <c r="Q6778" s="27">
        <v>5255221424.8096218</v>
      </c>
      <c r="R6778" s="27">
        <v>1</v>
      </c>
      <c r="S6778" s="27">
        <v>1</v>
      </c>
      <c r="T6778" s="33">
        <v>0.69736071622307827</v>
      </c>
      <c r="U6778" s="27">
        <v>197227494.69999999</v>
      </c>
      <c r="V6778" s="27">
        <v>86664000</v>
      </c>
      <c r="W6778" s="27">
        <v>2182352000</v>
      </c>
      <c r="X6778" s="27"/>
      <c r="Y6778" s="27"/>
      <c r="Z6778" s="27">
        <v>1</v>
      </c>
    </row>
    <row r="6779" spans="1:26">
      <c r="A6779" s="27">
        <v>1996</v>
      </c>
      <c r="B6779" t="s">
        <v>133</v>
      </c>
      <c r="C6779" s="27"/>
      <c r="D6779" s="27"/>
      <c r="E6779" s="27"/>
      <c r="F6779" s="27">
        <v>0</v>
      </c>
      <c r="G6779" s="27">
        <v>1</v>
      </c>
      <c r="H6779" s="27">
        <v>0</v>
      </c>
      <c r="I6779" s="27">
        <v>1</v>
      </c>
      <c r="J6779" s="27">
        <v>0</v>
      </c>
      <c r="K6779" s="27">
        <v>4</v>
      </c>
      <c r="L6779" s="27">
        <v>1</v>
      </c>
      <c r="M6779" s="27">
        <v>0</v>
      </c>
      <c r="N6779" s="27">
        <v>1</v>
      </c>
      <c r="O6779" s="27">
        <v>0</v>
      </c>
      <c r="P6779" s="27">
        <v>5311000000</v>
      </c>
      <c r="Q6779" s="27">
        <v>6496195450.610342</v>
      </c>
      <c r="R6779" s="27">
        <v>1</v>
      </c>
      <c r="S6779" s="27">
        <v>1</v>
      </c>
      <c r="T6779" s="33">
        <v>0.69966405838602452</v>
      </c>
      <c r="U6779" s="27">
        <v>206214971.80000001</v>
      </c>
      <c r="V6779" s="27">
        <v>55966000</v>
      </c>
      <c r="W6779" s="27">
        <v>2241915000</v>
      </c>
      <c r="X6779" s="27"/>
      <c r="Y6779" s="27"/>
      <c r="Z6779" s="27">
        <v>1</v>
      </c>
    </row>
    <row r="6780" spans="1:26">
      <c r="A6780" s="27">
        <v>1997</v>
      </c>
      <c r="B6780" t="s">
        <v>133</v>
      </c>
      <c r="C6780" s="27"/>
      <c r="D6780" s="27"/>
      <c r="E6780" s="27"/>
      <c r="F6780" s="27">
        <v>0</v>
      </c>
      <c r="G6780" s="27">
        <v>1</v>
      </c>
      <c r="H6780" s="27">
        <v>0</v>
      </c>
      <c r="I6780" s="27">
        <v>1</v>
      </c>
      <c r="J6780" s="27">
        <v>0</v>
      </c>
      <c r="K6780" s="27">
        <v>4</v>
      </c>
      <c r="L6780" s="27">
        <v>1</v>
      </c>
      <c r="M6780" s="27">
        <v>0</v>
      </c>
      <c r="N6780" s="27">
        <v>1</v>
      </c>
      <c r="O6780" s="27">
        <v>0</v>
      </c>
      <c r="P6780" s="27">
        <v>6415000000</v>
      </c>
      <c r="Q6780" s="27">
        <v>7683852496.8449945</v>
      </c>
      <c r="R6780" s="27">
        <v>1</v>
      </c>
      <c r="S6780" s="27">
        <v>1</v>
      </c>
      <c r="T6780" s="33">
        <v>0.71538944173936525</v>
      </c>
      <c r="U6780" s="27">
        <v>246039777.80000001</v>
      </c>
      <c r="V6780" s="27">
        <v>33788000</v>
      </c>
      <c r="W6780" s="27">
        <v>2305686000</v>
      </c>
      <c r="X6780" s="27"/>
      <c r="Y6780" s="27"/>
      <c r="Z6780" s="27">
        <v>1</v>
      </c>
    </row>
    <row r="6781" spans="1:26">
      <c r="A6781" s="27">
        <v>1998</v>
      </c>
      <c r="B6781" t="s">
        <v>133</v>
      </c>
      <c r="C6781" s="27"/>
      <c r="D6781" s="27"/>
      <c r="E6781" s="27"/>
      <c r="F6781" s="27">
        <v>0</v>
      </c>
      <c r="G6781" s="27">
        <v>1</v>
      </c>
      <c r="H6781" s="27">
        <v>0</v>
      </c>
      <c r="I6781" s="27">
        <v>1</v>
      </c>
      <c r="J6781" s="27">
        <v>0</v>
      </c>
      <c r="K6781" s="27">
        <v>4</v>
      </c>
      <c r="L6781" s="27">
        <v>1</v>
      </c>
      <c r="M6781" s="27">
        <v>0</v>
      </c>
      <c r="N6781" s="27">
        <v>1</v>
      </c>
      <c r="O6781" s="27">
        <v>0</v>
      </c>
      <c r="P6781" s="27">
        <v>9454000000</v>
      </c>
      <c r="Q6781" s="27">
        <v>9345174219.0725288</v>
      </c>
      <c r="R6781" s="27">
        <v>1</v>
      </c>
      <c r="S6781" s="27">
        <v>1</v>
      </c>
      <c r="T6781" s="33">
        <v>0.63293736472878814</v>
      </c>
      <c r="U6781" s="27">
        <v>267863633.5</v>
      </c>
      <c r="V6781" s="27">
        <v>21868000</v>
      </c>
      <c r="W6781" s="27">
        <v>2463034000</v>
      </c>
      <c r="X6781" s="27"/>
      <c r="Y6781" s="27"/>
      <c r="Z6781" s="27">
        <v>1</v>
      </c>
    </row>
    <row r="6782" spans="1:26">
      <c r="A6782" s="27">
        <v>1999</v>
      </c>
      <c r="B6782" t="s">
        <v>133</v>
      </c>
      <c r="C6782" s="27"/>
      <c r="D6782" s="27"/>
      <c r="E6782" s="27"/>
      <c r="F6782" s="27">
        <v>0</v>
      </c>
      <c r="G6782" s="27">
        <v>1</v>
      </c>
      <c r="H6782" s="27">
        <v>0</v>
      </c>
      <c r="I6782" s="27">
        <v>1</v>
      </c>
      <c r="J6782" s="27">
        <v>0</v>
      </c>
      <c r="K6782" s="27">
        <v>4</v>
      </c>
      <c r="L6782" s="27">
        <v>1</v>
      </c>
      <c r="M6782" s="27">
        <v>0</v>
      </c>
      <c r="N6782" s="27">
        <v>1</v>
      </c>
      <c r="O6782" s="27">
        <v>0</v>
      </c>
      <c r="P6782" s="27">
        <v>11624000000</v>
      </c>
      <c r="Q6782" s="27">
        <v>9697847263.631958</v>
      </c>
      <c r="R6782" s="27">
        <v>1</v>
      </c>
      <c r="S6782" s="27">
        <v>1</v>
      </c>
      <c r="T6782" s="33">
        <v>0.59173831677950461</v>
      </c>
      <c r="U6782" s="27">
        <v>355441649.69999999</v>
      </c>
      <c r="V6782" s="27">
        <v>15845000</v>
      </c>
      <c r="W6782" s="27">
        <v>2594004000</v>
      </c>
      <c r="X6782" s="27"/>
      <c r="Y6782" s="27"/>
      <c r="Z6782" s="27">
        <v>1</v>
      </c>
    </row>
    <row r="6783" spans="1:26">
      <c r="A6783" s="27">
        <v>2000</v>
      </c>
      <c r="B6783" t="s">
        <v>133</v>
      </c>
      <c r="C6783" s="27">
        <v>0</v>
      </c>
      <c r="D6783" s="27">
        <v>0</v>
      </c>
      <c r="E6783" s="27">
        <v>0</v>
      </c>
      <c r="F6783" s="27">
        <v>53831442.5</v>
      </c>
      <c r="G6783" s="27">
        <v>1</v>
      </c>
      <c r="H6783" s="27">
        <v>0</v>
      </c>
      <c r="I6783" s="27">
        <v>1</v>
      </c>
      <c r="J6783" s="27">
        <v>0</v>
      </c>
      <c r="K6783" s="27">
        <v>4</v>
      </c>
      <c r="L6783" s="27">
        <v>1</v>
      </c>
      <c r="M6783" s="27">
        <v>1</v>
      </c>
      <c r="N6783" s="27">
        <v>1</v>
      </c>
      <c r="O6783" s="27">
        <v>0</v>
      </c>
      <c r="P6783" s="27">
        <v>12423000000</v>
      </c>
      <c r="Q6783" s="27">
        <v>10185786382.828268</v>
      </c>
      <c r="R6783" s="27">
        <v>1</v>
      </c>
      <c r="S6783" s="27">
        <v>1</v>
      </c>
      <c r="T6783" s="33">
        <v>0.62919927379193319</v>
      </c>
      <c r="U6783" s="27">
        <v>364439561.89999998</v>
      </c>
      <c r="V6783" s="27">
        <v>11425000</v>
      </c>
      <c r="W6783" s="27">
        <v>2592571000</v>
      </c>
      <c r="X6783" s="27"/>
      <c r="Y6783" s="27"/>
      <c r="Z6783" s="27">
        <v>1</v>
      </c>
    </row>
    <row r="6784" spans="1:26">
      <c r="A6784" s="27">
        <v>2001</v>
      </c>
      <c r="B6784" t="s">
        <v>133</v>
      </c>
      <c r="C6784" s="27">
        <v>0</v>
      </c>
      <c r="D6784" s="27">
        <v>0</v>
      </c>
      <c r="E6784" s="27">
        <v>0</v>
      </c>
      <c r="F6784" s="27">
        <v>0</v>
      </c>
      <c r="G6784" s="27">
        <v>1</v>
      </c>
      <c r="H6784" s="27">
        <v>0</v>
      </c>
      <c r="I6784" s="27">
        <v>1</v>
      </c>
      <c r="J6784" s="27">
        <v>0</v>
      </c>
      <c r="K6784" s="27">
        <v>4</v>
      </c>
      <c r="L6784" s="27">
        <v>1</v>
      </c>
      <c r="M6784" s="27">
        <v>1</v>
      </c>
      <c r="N6784" s="27">
        <v>1</v>
      </c>
      <c r="O6784" s="27">
        <v>0</v>
      </c>
      <c r="P6784" s="27">
        <v>12743000000</v>
      </c>
      <c r="Q6784" s="27">
        <v>10383560602.853659</v>
      </c>
      <c r="R6784" s="27">
        <v>1</v>
      </c>
      <c r="S6784" s="27">
        <v>1</v>
      </c>
      <c r="T6784" s="33">
        <v>0.61588871891054842</v>
      </c>
      <c r="U6784" s="27">
        <v>380276444.19999999</v>
      </c>
      <c r="V6784" s="27">
        <v>7950000</v>
      </c>
      <c r="W6784" s="27">
        <v>2587902000</v>
      </c>
      <c r="X6784" s="27"/>
      <c r="Y6784" s="27"/>
      <c r="Z6784" s="27">
        <v>1</v>
      </c>
    </row>
    <row r="6785" spans="1:26">
      <c r="A6785" s="27">
        <v>2002</v>
      </c>
      <c r="B6785" t="s">
        <v>133</v>
      </c>
      <c r="C6785" s="27">
        <v>4000000</v>
      </c>
      <c r="D6785" s="27">
        <v>400000</v>
      </c>
      <c r="E6785" s="27">
        <v>4000000</v>
      </c>
      <c r="F6785" s="27">
        <v>6326059.5</v>
      </c>
      <c r="G6785" s="27">
        <v>1</v>
      </c>
      <c r="H6785" s="27">
        <v>0</v>
      </c>
      <c r="I6785" s="27">
        <v>1</v>
      </c>
      <c r="J6785" s="27">
        <v>0</v>
      </c>
      <c r="K6785" s="27">
        <v>4</v>
      </c>
      <c r="L6785" s="27">
        <v>1</v>
      </c>
      <c r="M6785" s="27">
        <v>1</v>
      </c>
      <c r="N6785" s="27">
        <v>1</v>
      </c>
      <c r="O6785" s="27">
        <v>0</v>
      </c>
      <c r="P6785" s="27">
        <v>13216000000</v>
      </c>
      <c r="Q6785" s="27">
        <v>10805599892.735521</v>
      </c>
      <c r="R6785" s="27">
        <v>1</v>
      </c>
      <c r="S6785" s="27">
        <v>1</v>
      </c>
      <c r="T6785" s="33">
        <v>0.62466195784303247</v>
      </c>
      <c r="U6785" s="27">
        <v>442183880</v>
      </c>
      <c r="V6785" s="27">
        <v>5505000</v>
      </c>
      <c r="W6785" s="27">
        <v>2868530000</v>
      </c>
      <c r="X6785" s="27"/>
      <c r="Y6785" s="27"/>
      <c r="Z6785" s="27">
        <v>1</v>
      </c>
    </row>
    <row r="6786" spans="1:26">
      <c r="A6786" s="27">
        <v>2003</v>
      </c>
      <c r="B6786" t="s">
        <v>133</v>
      </c>
      <c r="C6786" s="27">
        <v>4000000</v>
      </c>
      <c r="D6786" s="27">
        <v>800000</v>
      </c>
      <c r="E6786" s="27">
        <v>4000000</v>
      </c>
      <c r="F6786" s="27">
        <v>200000</v>
      </c>
      <c r="G6786" s="27">
        <v>1</v>
      </c>
      <c r="H6786" s="27">
        <v>0</v>
      </c>
      <c r="I6786" s="27">
        <v>1</v>
      </c>
      <c r="J6786" s="27">
        <v>0</v>
      </c>
      <c r="K6786" s="27">
        <v>4</v>
      </c>
      <c r="L6786" s="27">
        <v>1</v>
      </c>
      <c r="M6786" s="27">
        <v>1</v>
      </c>
      <c r="N6786" s="27">
        <v>1</v>
      </c>
      <c r="O6786" s="27">
        <v>0</v>
      </c>
      <c r="P6786" s="27">
        <v>14178000000</v>
      </c>
      <c r="Q6786" s="27">
        <v>11659129888.802111</v>
      </c>
      <c r="R6786" s="27">
        <v>1</v>
      </c>
      <c r="S6786" s="27">
        <v>1</v>
      </c>
      <c r="T6786" s="33">
        <v>0.61793375018798091</v>
      </c>
      <c r="U6786" s="27">
        <v>483868981.19999999</v>
      </c>
      <c r="V6786" s="27">
        <v>2865000</v>
      </c>
      <c r="W6786" s="27">
        <v>3473817000</v>
      </c>
      <c r="X6786" s="27"/>
      <c r="Y6786" s="27"/>
      <c r="Z6786" s="27">
        <v>1</v>
      </c>
    </row>
    <row r="6787" spans="1:26">
      <c r="A6787" s="27">
        <v>2004</v>
      </c>
      <c r="B6787" t="s">
        <v>133</v>
      </c>
      <c r="C6787" s="27">
        <v>4000000</v>
      </c>
      <c r="D6787" s="27">
        <v>1200000</v>
      </c>
      <c r="E6787" s="27">
        <v>4000000</v>
      </c>
      <c r="F6787" s="27">
        <v>23055000</v>
      </c>
      <c r="G6787" s="27">
        <v>1</v>
      </c>
      <c r="H6787" s="27">
        <v>0</v>
      </c>
      <c r="I6787" s="27">
        <v>1</v>
      </c>
      <c r="J6787" s="27">
        <v>0</v>
      </c>
      <c r="K6787" s="27">
        <v>4</v>
      </c>
      <c r="L6787" s="27">
        <v>1</v>
      </c>
      <c r="M6787" s="27">
        <v>1</v>
      </c>
      <c r="N6787" s="27">
        <v>1</v>
      </c>
      <c r="O6787" s="27">
        <v>0</v>
      </c>
      <c r="P6787" s="27">
        <v>15547000000</v>
      </c>
      <c r="Q6787" s="27">
        <v>12825801580.928102</v>
      </c>
      <c r="R6787" s="27">
        <v>1</v>
      </c>
      <c r="S6787" s="27">
        <v>1</v>
      </c>
      <c r="T6787" s="33">
        <v>0.67108711240801089</v>
      </c>
      <c r="U6787" s="27">
        <v>471681750.19999999</v>
      </c>
      <c r="V6787" s="27">
        <v>0</v>
      </c>
      <c r="W6787" s="27">
        <v>3915514000</v>
      </c>
      <c r="X6787" s="27"/>
      <c r="Y6787" s="27"/>
      <c r="Z6787" s="27">
        <v>1</v>
      </c>
    </row>
    <row r="6788" spans="1:26">
      <c r="A6788" s="27">
        <v>2005</v>
      </c>
      <c r="B6788" t="s">
        <v>133</v>
      </c>
      <c r="C6788" s="27">
        <v>4000000</v>
      </c>
      <c r="D6788" s="27">
        <v>1600000</v>
      </c>
      <c r="E6788" s="27">
        <v>4000000</v>
      </c>
      <c r="F6788" s="27">
        <v>270521.5390625</v>
      </c>
      <c r="G6788" s="27">
        <v>1</v>
      </c>
      <c r="H6788" s="27">
        <v>0</v>
      </c>
      <c r="I6788" s="27">
        <v>1</v>
      </c>
      <c r="J6788" s="27">
        <v>0</v>
      </c>
      <c r="K6788" s="27">
        <v>4</v>
      </c>
      <c r="L6788" s="27">
        <v>1</v>
      </c>
      <c r="M6788" s="27">
        <v>1</v>
      </c>
      <c r="N6788" s="27">
        <v>1</v>
      </c>
      <c r="O6788" s="27">
        <v>0</v>
      </c>
      <c r="P6788" s="27">
        <v>16930000000</v>
      </c>
      <c r="Q6788" s="27">
        <v>16929976600.141975</v>
      </c>
      <c r="R6788" s="27">
        <v>1</v>
      </c>
      <c r="S6788" s="27">
        <v>1</v>
      </c>
      <c r="T6788" s="33">
        <v>0.69599608558540027</v>
      </c>
      <c r="U6788" s="27">
        <v>387336457.80000001</v>
      </c>
      <c r="V6788" s="27">
        <v>0</v>
      </c>
      <c r="W6788" s="27">
        <v>3860941000</v>
      </c>
      <c r="X6788" s="27"/>
      <c r="Y6788" s="27"/>
      <c r="Z6788" s="27">
        <v>1</v>
      </c>
    </row>
    <row r="6789" spans="1:26">
      <c r="A6789" s="27">
        <v>2006</v>
      </c>
      <c r="B6789" t="s">
        <v>133</v>
      </c>
      <c r="C6789" s="27">
        <v>4000000</v>
      </c>
      <c r="D6789" s="27">
        <v>2000000</v>
      </c>
      <c r="E6789" s="27">
        <v>4000000</v>
      </c>
      <c r="F6789" s="27">
        <v>21642901.625</v>
      </c>
      <c r="G6789" s="27">
        <v>1</v>
      </c>
      <c r="H6789" s="27">
        <v>0</v>
      </c>
      <c r="I6789" s="27">
        <v>1</v>
      </c>
      <c r="J6789" s="27">
        <v>0</v>
      </c>
      <c r="K6789" s="27">
        <v>4</v>
      </c>
      <c r="L6789" s="27">
        <v>1</v>
      </c>
      <c r="M6789" s="27">
        <v>1</v>
      </c>
      <c r="N6789" s="27">
        <v>1</v>
      </c>
      <c r="O6789" s="27">
        <v>0</v>
      </c>
      <c r="P6789" s="27">
        <v>18610000000</v>
      </c>
      <c r="Q6789" s="27">
        <v>18610460326.543652</v>
      </c>
      <c r="R6789" s="27">
        <v>1</v>
      </c>
      <c r="S6789" s="27">
        <v>1</v>
      </c>
      <c r="T6789" s="33">
        <v>0.83568345932575372</v>
      </c>
      <c r="U6789" s="27">
        <v>59832996.799999997</v>
      </c>
      <c r="V6789" s="27">
        <v>0</v>
      </c>
      <c r="W6789" s="27">
        <v>1055760000</v>
      </c>
      <c r="X6789" s="27"/>
      <c r="Y6789" s="27"/>
      <c r="Z6789" s="27">
        <v>1</v>
      </c>
    </row>
    <row r="6790" spans="1:26">
      <c r="A6790" s="27">
        <v>2007</v>
      </c>
      <c r="B6790" t="s">
        <v>133</v>
      </c>
      <c r="C6790" s="27">
        <v>4000000</v>
      </c>
      <c r="D6790" s="27">
        <v>2400000</v>
      </c>
      <c r="E6790" s="27">
        <v>4000000</v>
      </c>
      <c r="F6790" s="27">
        <v>4497863.5</v>
      </c>
      <c r="G6790" s="27">
        <v>1</v>
      </c>
      <c r="H6790" s="27">
        <v>0</v>
      </c>
      <c r="I6790" s="27">
        <v>1</v>
      </c>
      <c r="J6790" s="27">
        <v>0</v>
      </c>
      <c r="K6790" s="27">
        <v>4</v>
      </c>
      <c r="L6790" s="27">
        <v>1</v>
      </c>
      <c r="M6790" s="27">
        <v>1</v>
      </c>
      <c r="N6790" s="27">
        <v>1</v>
      </c>
      <c r="O6790" s="27">
        <v>0</v>
      </c>
      <c r="P6790" s="27">
        <v>21502000000</v>
      </c>
      <c r="Q6790" s="27">
        <v>21501741757.48402</v>
      </c>
      <c r="R6790" s="27">
        <v>1</v>
      </c>
      <c r="S6790" s="27">
        <v>1</v>
      </c>
      <c r="T6790" s="33">
        <v>0.90473952627382648</v>
      </c>
      <c r="U6790" s="27">
        <v>67274403</v>
      </c>
      <c r="V6790" s="27">
        <v>0</v>
      </c>
      <c r="W6790" s="27">
        <v>1585295000</v>
      </c>
      <c r="X6790" s="27"/>
      <c r="Y6790" s="27"/>
      <c r="Z6790" s="27">
        <v>1</v>
      </c>
    </row>
    <row r="6791" spans="1:26">
      <c r="A6791" s="27">
        <v>2008</v>
      </c>
      <c r="B6791" t="s">
        <v>133</v>
      </c>
      <c r="C6791" s="27">
        <v>74000000</v>
      </c>
      <c r="D6791" s="27">
        <v>16800000</v>
      </c>
      <c r="E6791" s="27">
        <v>74000000</v>
      </c>
      <c r="F6791" s="27">
        <v>86500000</v>
      </c>
      <c r="G6791" s="27">
        <v>1</v>
      </c>
      <c r="H6791" s="27">
        <v>0</v>
      </c>
      <c r="I6791" s="27">
        <v>1</v>
      </c>
      <c r="J6791" s="27">
        <v>0</v>
      </c>
      <c r="K6791" s="27">
        <v>4</v>
      </c>
      <c r="L6791" s="27">
        <v>1</v>
      </c>
      <c r="M6791" s="27">
        <v>1</v>
      </c>
      <c r="N6791" s="27">
        <v>1</v>
      </c>
      <c r="O6791" s="27">
        <v>0</v>
      </c>
      <c r="P6791" s="27">
        <v>27368000000</v>
      </c>
      <c r="Q6791" s="27">
        <v>27368386358.131012</v>
      </c>
      <c r="R6791" s="27">
        <v>1</v>
      </c>
      <c r="S6791" s="27">
        <v>1</v>
      </c>
      <c r="T6791" s="33">
        <v>0.91944034308119871</v>
      </c>
      <c r="U6791" s="27">
        <v>65572374.399999999</v>
      </c>
      <c r="V6791" s="27">
        <v>0</v>
      </c>
      <c r="W6791" s="27">
        <v>1971488000</v>
      </c>
      <c r="X6791" s="27">
        <v>275000000</v>
      </c>
      <c r="Y6791" s="27"/>
      <c r="Z6791" s="27">
        <v>1</v>
      </c>
    </row>
    <row r="6792" spans="1:26">
      <c r="A6792" s="27">
        <v>2009</v>
      </c>
      <c r="B6792" t="s">
        <v>133</v>
      </c>
      <c r="C6792" s="27">
        <v>74000000</v>
      </c>
      <c r="D6792" s="27">
        <v>31200000</v>
      </c>
      <c r="E6792" s="27">
        <v>74000000</v>
      </c>
      <c r="F6792" s="27">
        <v>32578637.828125</v>
      </c>
      <c r="G6792" s="27">
        <v>1</v>
      </c>
      <c r="H6792" s="27">
        <v>0</v>
      </c>
      <c r="I6792" s="27">
        <v>1</v>
      </c>
      <c r="J6792" s="27">
        <v>0</v>
      </c>
      <c r="K6792" s="27">
        <v>4</v>
      </c>
      <c r="L6792" s="27">
        <v>1</v>
      </c>
      <c r="M6792" s="27">
        <v>1</v>
      </c>
      <c r="N6792" s="27">
        <v>1</v>
      </c>
      <c r="O6792" s="27">
        <v>0</v>
      </c>
      <c r="P6792" s="27">
        <v>28574000000</v>
      </c>
      <c r="Q6792" s="27">
        <v>28573777052.45422</v>
      </c>
      <c r="R6792" s="27">
        <v>1</v>
      </c>
      <c r="S6792" s="27">
        <v>1</v>
      </c>
      <c r="T6792" s="33">
        <v>0.81595367947064712</v>
      </c>
      <c r="U6792" s="27">
        <v>628034506</v>
      </c>
      <c r="V6792" s="27">
        <v>0</v>
      </c>
      <c r="W6792" s="27">
        <v>2598493000</v>
      </c>
      <c r="X6792" s="27">
        <v>343000000</v>
      </c>
      <c r="Y6792" s="27"/>
      <c r="Z6792" s="27">
        <v>1</v>
      </c>
    </row>
    <row r="6793" spans="1:26">
      <c r="A6793" s="27">
        <v>2010</v>
      </c>
      <c r="B6793" t="s">
        <v>133</v>
      </c>
      <c r="C6793" s="27">
        <v>248439152</v>
      </c>
      <c r="D6793" s="27">
        <v>80487830</v>
      </c>
      <c r="E6793" s="27">
        <v>248439152</v>
      </c>
      <c r="F6793" s="27">
        <v>174676321.73242188</v>
      </c>
      <c r="G6793" s="27">
        <v>1</v>
      </c>
      <c r="H6793" s="27">
        <v>0</v>
      </c>
      <c r="I6793" s="27">
        <v>1</v>
      </c>
      <c r="J6793" s="27">
        <v>0</v>
      </c>
      <c r="K6793" s="27">
        <v>4</v>
      </c>
      <c r="L6793" s="27">
        <v>1</v>
      </c>
      <c r="M6793" s="27">
        <v>1</v>
      </c>
      <c r="N6793" s="27">
        <v>1</v>
      </c>
      <c r="O6793" s="27">
        <v>0</v>
      </c>
      <c r="P6793" s="27">
        <v>31086000000</v>
      </c>
      <c r="Q6793" s="27">
        <v>31409598703.706139</v>
      </c>
      <c r="R6793" s="27">
        <v>1</v>
      </c>
      <c r="S6793" s="27">
        <v>1</v>
      </c>
      <c r="T6793" s="33">
        <v>1.0070075781651076</v>
      </c>
      <c r="U6793" s="27">
        <v>647153582.70000005</v>
      </c>
      <c r="V6793" s="27">
        <v>0</v>
      </c>
      <c r="W6793" s="27">
        <v>3248166000</v>
      </c>
      <c r="X6793" s="27">
        <v>429000000</v>
      </c>
      <c r="Y6793" s="27"/>
      <c r="Z6793" s="27">
        <v>1</v>
      </c>
    </row>
    <row r="6794" spans="1:26">
      <c r="A6794" s="27">
        <v>2011</v>
      </c>
      <c r="B6794" t="s">
        <v>133</v>
      </c>
      <c r="C6794" s="27">
        <v>391775992</v>
      </c>
      <c r="D6794" s="27">
        <v>160110398</v>
      </c>
      <c r="E6794" s="27">
        <v>391775992</v>
      </c>
      <c r="F6794" s="27">
        <v>164453542</v>
      </c>
      <c r="G6794" s="27">
        <v>1</v>
      </c>
      <c r="H6794" s="27">
        <v>0</v>
      </c>
      <c r="I6794" s="27">
        <v>1</v>
      </c>
      <c r="J6794" s="27">
        <v>0</v>
      </c>
      <c r="K6794" s="27">
        <v>4</v>
      </c>
      <c r="L6794" s="27">
        <v>1</v>
      </c>
      <c r="M6794" s="27">
        <v>1</v>
      </c>
      <c r="N6794" s="27">
        <v>1</v>
      </c>
      <c r="O6794" s="27">
        <v>0</v>
      </c>
      <c r="P6794" s="27">
        <v>33583000000</v>
      </c>
      <c r="Q6794" s="27">
        <v>33877905103.871532</v>
      </c>
      <c r="R6794" s="27">
        <v>1</v>
      </c>
      <c r="S6794" s="27">
        <v>1</v>
      </c>
      <c r="T6794" s="33">
        <v>1.116808011796752</v>
      </c>
      <c r="U6794" s="27">
        <v>643003950.70000005</v>
      </c>
      <c r="V6794" s="27">
        <v>0</v>
      </c>
      <c r="W6794" s="27">
        <v>3490279000</v>
      </c>
      <c r="X6794" s="27">
        <v>489000000</v>
      </c>
      <c r="Y6794" s="27"/>
      <c r="Z6794" s="27">
        <v>1</v>
      </c>
    </row>
    <row r="6795" spans="1:26">
      <c r="A6795" s="27">
        <v>2012</v>
      </c>
      <c r="B6795" t="s">
        <v>133</v>
      </c>
      <c r="C6795" s="27">
        <v>2149225072</v>
      </c>
      <c r="D6795" s="27">
        <v>590882640</v>
      </c>
      <c r="E6795" s="27">
        <v>2149225072</v>
      </c>
      <c r="F6795" s="27">
        <v>1753440559.8183594</v>
      </c>
      <c r="G6795" s="27">
        <v>1</v>
      </c>
      <c r="H6795" s="27">
        <v>0</v>
      </c>
      <c r="I6795" s="27">
        <v>1</v>
      </c>
      <c r="J6795" s="27">
        <v>0</v>
      </c>
      <c r="K6795" s="27">
        <v>4</v>
      </c>
      <c r="L6795" s="27">
        <v>1</v>
      </c>
      <c r="M6795" s="27">
        <v>1</v>
      </c>
      <c r="N6795" s="27">
        <v>1</v>
      </c>
      <c r="O6795" s="27">
        <v>0</v>
      </c>
      <c r="P6795" s="27">
        <v>39088000000</v>
      </c>
      <c r="Q6795" s="27">
        <v>39087797979.955444</v>
      </c>
      <c r="R6795" s="27">
        <v>1</v>
      </c>
      <c r="S6795" s="27">
        <v>1</v>
      </c>
      <c r="T6795" s="33">
        <v>0.99562684078172081</v>
      </c>
      <c r="U6795" s="27">
        <v>640682642.89999998</v>
      </c>
      <c r="V6795" s="27">
        <v>0</v>
      </c>
      <c r="W6795" s="27">
        <v>4030440000</v>
      </c>
      <c r="X6795" s="27">
        <v>477000000</v>
      </c>
      <c r="Y6795" s="27"/>
      <c r="Z6795" s="27">
        <v>1</v>
      </c>
    </row>
    <row r="6796" spans="1:26">
      <c r="A6796" s="27">
        <v>2013</v>
      </c>
      <c r="B6796" t="s">
        <v>133</v>
      </c>
      <c r="C6796" s="27">
        <v>2808817648</v>
      </c>
      <c r="D6796" s="27">
        <v>1139638291</v>
      </c>
      <c r="E6796" s="27">
        <v>2808817648</v>
      </c>
      <c r="F6796" s="27">
        <v>660077367.64990234</v>
      </c>
      <c r="G6796" s="27">
        <v>1</v>
      </c>
      <c r="H6796" s="27">
        <v>0</v>
      </c>
      <c r="I6796" s="27">
        <v>1</v>
      </c>
      <c r="J6796" s="27">
        <v>0</v>
      </c>
      <c r="K6796" s="27">
        <v>4</v>
      </c>
      <c r="L6796" s="27">
        <v>1</v>
      </c>
      <c r="M6796" s="27">
        <v>1</v>
      </c>
      <c r="N6796" s="27">
        <v>1</v>
      </c>
      <c r="O6796" s="27">
        <v>0</v>
      </c>
      <c r="P6796" s="27">
        <v>44414000000</v>
      </c>
      <c r="Q6796" s="27">
        <v>44413614439.152672</v>
      </c>
      <c r="R6796" s="27">
        <v>1</v>
      </c>
      <c r="S6796" s="27">
        <v>1</v>
      </c>
      <c r="T6796" s="33">
        <v>0.99710818219516861</v>
      </c>
      <c r="U6796" s="27">
        <v>753400976</v>
      </c>
      <c r="V6796" s="27">
        <v>0</v>
      </c>
      <c r="W6796" s="27">
        <v>4746441000</v>
      </c>
      <c r="X6796" s="27">
        <v>264000000</v>
      </c>
      <c r="Y6796" s="27"/>
      <c r="Z6796" s="27">
        <v>1</v>
      </c>
    </row>
    <row r="6797" spans="1:26">
      <c r="A6797" s="27">
        <v>2014</v>
      </c>
      <c r="B6797" t="s">
        <v>133</v>
      </c>
      <c r="C6797" s="27">
        <v>2942034292</v>
      </c>
      <c r="D6797" s="27">
        <v>1710702586</v>
      </c>
      <c r="E6797" s="27">
        <v>2942034292</v>
      </c>
      <c r="F6797" s="27">
        <v>151989866.5859375</v>
      </c>
      <c r="G6797" s="27">
        <v>1</v>
      </c>
      <c r="H6797" s="27">
        <v>0</v>
      </c>
      <c r="I6797" s="27">
        <v>1</v>
      </c>
      <c r="J6797" s="27">
        <v>0</v>
      </c>
      <c r="K6797" s="27">
        <v>4</v>
      </c>
      <c r="L6797" s="27">
        <v>1</v>
      </c>
      <c r="M6797" s="27">
        <v>1</v>
      </c>
      <c r="N6797" s="27">
        <v>1</v>
      </c>
      <c r="O6797" s="27">
        <v>0</v>
      </c>
      <c r="P6797" s="27">
        <v>48256000000</v>
      </c>
      <c r="Q6797" s="27">
        <v>48219739330.659332</v>
      </c>
      <c r="R6797" s="27">
        <v>1</v>
      </c>
      <c r="S6797" s="27">
        <v>1</v>
      </c>
      <c r="T6797" s="33">
        <v>0.96696016921402161</v>
      </c>
      <c r="U6797" s="27">
        <v>682489477.89999998</v>
      </c>
      <c r="V6797" s="27">
        <v>0</v>
      </c>
      <c r="W6797" s="27">
        <v>5044574000</v>
      </c>
      <c r="X6797" s="27">
        <v>291000000</v>
      </c>
      <c r="Y6797" s="27"/>
      <c r="Z6797" s="27">
        <v>1</v>
      </c>
    </row>
    <row r="6798" spans="1:26">
      <c r="A6798" s="27">
        <v>2015</v>
      </c>
      <c r="B6798" t="s">
        <v>133</v>
      </c>
      <c r="C6798" s="27">
        <v>3133318356</v>
      </c>
      <c r="D6798" s="27">
        <v>2288661104</v>
      </c>
      <c r="E6798" s="27">
        <v>3133318356</v>
      </c>
      <c r="F6798" s="27">
        <v>200000000</v>
      </c>
      <c r="G6798" s="27">
        <v>1</v>
      </c>
      <c r="H6798" s="27">
        <v>0</v>
      </c>
      <c r="I6798" s="27">
        <v>1</v>
      </c>
      <c r="J6798" s="27">
        <v>0</v>
      </c>
      <c r="K6798" s="27">
        <v>4</v>
      </c>
      <c r="L6798" s="27">
        <v>1</v>
      </c>
      <c r="M6798" s="27">
        <v>1</v>
      </c>
      <c r="N6798" s="27">
        <v>1</v>
      </c>
      <c r="O6798" s="27">
        <v>0</v>
      </c>
      <c r="P6798" s="27">
        <v>45634000000</v>
      </c>
      <c r="Q6798" s="27">
        <v>45628320355.173508</v>
      </c>
      <c r="R6798" s="27">
        <v>1</v>
      </c>
      <c r="S6798" s="27">
        <v>1</v>
      </c>
      <c r="T6798" s="33">
        <v>0.821813335342235</v>
      </c>
      <c r="U6798" s="27">
        <v>592177858.20000005</v>
      </c>
      <c r="V6798" s="27">
        <v>0</v>
      </c>
      <c r="W6798" s="27">
        <v>5399245000</v>
      </c>
      <c r="X6798" s="27">
        <v>601000000</v>
      </c>
      <c r="Y6798" s="27"/>
      <c r="Z6798" s="27">
        <v>1</v>
      </c>
    </row>
    <row r="6799" spans="1:26">
      <c r="A6799" s="27">
        <v>2016</v>
      </c>
      <c r="B6799" t="s">
        <v>133</v>
      </c>
      <c r="C6799" s="27">
        <v>3101594016</v>
      </c>
      <c r="D6799" s="27">
        <v>2816945928</v>
      </c>
      <c r="E6799" s="27">
        <v>3101594016</v>
      </c>
      <c r="F6799" s="27">
        <v>0</v>
      </c>
      <c r="G6799" s="27">
        <v>1</v>
      </c>
      <c r="H6799" s="27">
        <v>0</v>
      </c>
      <c r="I6799" s="27">
        <v>1</v>
      </c>
      <c r="J6799" s="27">
        <v>0</v>
      </c>
      <c r="K6799" s="27">
        <v>4</v>
      </c>
      <c r="L6799" s="27">
        <v>1</v>
      </c>
      <c r="M6799" s="27">
        <v>1</v>
      </c>
      <c r="N6799" s="27">
        <v>1</v>
      </c>
      <c r="O6799" s="27">
        <v>0</v>
      </c>
      <c r="P6799" s="27">
        <v>47653000000</v>
      </c>
      <c r="Q6799" s="27">
        <v>47388394818.119263</v>
      </c>
      <c r="R6799" s="27">
        <v>1</v>
      </c>
      <c r="S6799" s="27">
        <v>1</v>
      </c>
      <c r="T6799" s="33">
        <v>0.86004996979414983</v>
      </c>
      <c r="U6799" s="27">
        <v>514531552.80000001</v>
      </c>
      <c r="V6799" s="27">
        <v>0</v>
      </c>
      <c r="W6799" s="27">
        <v>5620831000</v>
      </c>
      <c r="X6799" s="27">
        <v>1062000000</v>
      </c>
      <c r="Y6799" s="27"/>
      <c r="Z6799" s="27">
        <v>1</v>
      </c>
    </row>
    <row r="6800" spans="1:26">
      <c r="A6800" s="27">
        <v>2017</v>
      </c>
      <c r="B6800" t="s">
        <v>133</v>
      </c>
      <c r="C6800" s="27">
        <v>3073717052</v>
      </c>
      <c r="D6800" s="27">
        <v>2996517052</v>
      </c>
      <c r="E6800" s="27">
        <v>3073717052</v>
      </c>
      <c r="F6800" s="27">
        <v>0</v>
      </c>
      <c r="G6800" s="27">
        <v>1</v>
      </c>
      <c r="H6800" s="27">
        <v>0</v>
      </c>
      <c r="I6800" s="27">
        <v>1</v>
      </c>
      <c r="J6800" s="27">
        <v>0</v>
      </c>
      <c r="K6800" s="27">
        <v>4</v>
      </c>
      <c r="L6800" s="27">
        <v>1</v>
      </c>
      <c r="M6800" s="27">
        <v>1</v>
      </c>
      <c r="N6800" s="27">
        <v>1</v>
      </c>
      <c r="O6800" s="27">
        <v>0</v>
      </c>
      <c r="P6800" s="27">
        <v>51758000000</v>
      </c>
      <c r="Q6800" s="27">
        <v>52090321003.055557</v>
      </c>
      <c r="R6800" s="27">
        <v>1</v>
      </c>
      <c r="S6800" s="27">
        <v>1</v>
      </c>
      <c r="T6800" s="33">
        <v>0.90809244833766045</v>
      </c>
      <c r="U6800" s="27">
        <v>458750664</v>
      </c>
      <c r="V6800" s="27">
        <v>0</v>
      </c>
      <c r="W6800" s="27">
        <v>6467475000</v>
      </c>
      <c r="X6800" s="27">
        <v>1110000000</v>
      </c>
      <c r="Y6800" s="27"/>
      <c r="Z6800" s="27">
        <v>1</v>
      </c>
    </row>
    <row r="6801" spans="1:26">
      <c r="A6801" s="27">
        <v>1950</v>
      </c>
      <c r="B6801" t="s">
        <v>19</v>
      </c>
      <c r="C6801" s="27"/>
      <c r="D6801" s="27"/>
      <c r="E6801" s="27"/>
      <c r="F6801" s="27">
        <v>0</v>
      </c>
      <c r="G6801" s="27">
        <v>1</v>
      </c>
      <c r="H6801" s="27">
        <v>1</v>
      </c>
      <c r="I6801" s="27">
        <v>0</v>
      </c>
      <c r="J6801" s="27">
        <v>0</v>
      </c>
      <c r="K6801" s="27">
        <v>6</v>
      </c>
      <c r="L6801" s="27">
        <v>1</v>
      </c>
      <c r="M6801" s="27">
        <v>0</v>
      </c>
      <c r="N6801" s="27">
        <v>0</v>
      </c>
      <c r="O6801" s="27">
        <v>0</v>
      </c>
      <c r="P6801" s="27"/>
      <c r="Q6801" s="27"/>
      <c r="R6801" s="27">
        <v>0</v>
      </c>
      <c r="S6801" s="27">
        <v>1</v>
      </c>
      <c r="T6801" s="33">
        <v>1.287837882863923</v>
      </c>
      <c r="U6801" s="27"/>
      <c r="V6801" s="27"/>
      <c r="W6801" s="27"/>
      <c r="X6801" s="27"/>
      <c r="Y6801" s="27"/>
      <c r="Z6801" s="27">
        <v>1</v>
      </c>
    </row>
    <row r="6802" spans="1:26">
      <c r="A6802" s="27">
        <v>1951</v>
      </c>
      <c r="B6802" t="s">
        <v>19</v>
      </c>
      <c r="C6802" s="27"/>
      <c r="D6802" s="27"/>
      <c r="E6802" s="27"/>
      <c r="F6802" s="27">
        <v>0</v>
      </c>
      <c r="G6802" s="27">
        <v>1</v>
      </c>
      <c r="H6802" s="27">
        <v>1</v>
      </c>
      <c r="I6802" s="27">
        <v>0</v>
      </c>
      <c r="J6802" s="27">
        <v>0</v>
      </c>
      <c r="K6802" s="27">
        <v>6</v>
      </c>
      <c r="L6802" s="27">
        <v>1</v>
      </c>
      <c r="M6802" s="27">
        <v>0</v>
      </c>
      <c r="N6802" s="27">
        <v>0</v>
      </c>
      <c r="O6802" s="27">
        <v>0</v>
      </c>
      <c r="P6802" s="27"/>
      <c r="Q6802" s="27"/>
      <c r="R6802" s="27">
        <v>0</v>
      </c>
      <c r="S6802" s="27">
        <v>1</v>
      </c>
      <c r="T6802" s="33">
        <v>1.3439935487765553</v>
      </c>
      <c r="U6802" s="27"/>
      <c r="V6802" s="27"/>
      <c r="W6802" s="27"/>
      <c r="X6802" s="27"/>
      <c r="Y6802" s="27"/>
      <c r="Z6802" s="27">
        <v>1</v>
      </c>
    </row>
    <row r="6803" spans="1:26">
      <c r="A6803" s="27">
        <v>1952</v>
      </c>
      <c r="B6803" t="s">
        <v>19</v>
      </c>
      <c r="C6803" s="27"/>
      <c r="D6803" s="27"/>
      <c r="E6803" s="27"/>
      <c r="F6803" s="27">
        <v>0</v>
      </c>
      <c r="G6803" s="27">
        <v>1</v>
      </c>
      <c r="H6803" s="27">
        <v>1</v>
      </c>
      <c r="I6803" s="27">
        <v>0</v>
      </c>
      <c r="J6803" s="27">
        <v>0</v>
      </c>
      <c r="K6803" s="27">
        <v>6</v>
      </c>
      <c r="L6803" s="27">
        <v>1</v>
      </c>
      <c r="M6803" s="27">
        <v>0</v>
      </c>
      <c r="N6803" s="27">
        <v>0</v>
      </c>
      <c r="O6803" s="27">
        <v>0</v>
      </c>
      <c r="P6803" s="27"/>
      <c r="Q6803" s="27"/>
      <c r="R6803" s="27">
        <v>0</v>
      </c>
      <c r="S6803" s="27">
        <v>1</v>
      </c>
      <c r="T6803" s="33">
        <v>1.1861288455441423</v>
      </c>
      <c r="U6803" s="27"/>
      <c r="V6803" s="27"/>
      <c r="W6803" s="27"/>
      <c r="X6803" s="27"/>
      <c r="Y6803" s="27"/>
      <c r="Z6803" s="27">
        <v>1</v>
      </c>
    </row>
    <row r="6804" spans="1:26">
      <c r="A6804" s="27">
        <v>1953</v>
      </c>
      <c r="B6804" t="s">
        <v>19</v>
      </c>
      <c r="C6804" s="27"/>
      <c r="D6804" s="27"/>
      <c r="E6804" s="27"/>
      <c r="F6804" s="27">
        <v>0</v>
      </c>
      <c r="G6804" s="27">
        <v>1</v>
      </c>
      <c r="H6804" s="27">
        <v>1</v>
      </c>
      <c r="I6804" s="27">
        <v>0</v>
      </c>
      <c r="J6804" s="27">
        <v>0</v>
      </c>
      <c r="K6804" s="27">
        <v>6</v>
      </c>
      <c r="L6804" s="27">
        <v>1</v>
      </c>
      <c r="M6804" s="27">
        <v>0</v>
      </c>
      <c r="N6804" s="27">
        <v>0</v>
      </c>
      <c r="O6804" s="27">
        <v>0</v>
      </c>
      <c r="P6804" s="27"/>
      <c r="Q6804" s="27"/>
      <c r="R6804" s="27">
        <v>0</v>
      </c>
      <c r="S6804" s="27">
        <v>1</v>
      </c>
      <c r="T6804" s="33">
        <v>1.1355764645766917</v>
      </c>
      <c r="U6804" s="27"/>
      <c r="V6804" s="27"/>
      <c r="W6804" s="27"/>
      <c r="X6804" s="27"/>
      <c r="Y6804" s="27"/>
      <c r="Z6804" s="27">
        <v>1</v>
      </c>
    </row>
    <row r="6805" spans="1:26">
      <c r="A6805" s="27">
        <v>1954</v>
      </c>
      <c r="B6805" t="s">
        <v>19</v>
      </c>
      <c r="C6805" s="27"/>
      <c r="D6805" s="27"/>
      <c r="E6805" s="27"/>
      <c r="F6805" s="27">
        <v>0</v>
      </c>
      <c r="G6805" s="27">
        <v>1</v>
      </c>
      <c r="H6805" s="27">
        <v>1</v>
      </c>
      <c r="I6805" s="27">
        <v>0</v>
      </c>
      <c r="J6805" s="27">
        <v>0</v>
      </c>
      <c r="K6805" s="27">
        <v>6</v>
      </c>
      <c r="L6805" s="27">
        <v>1</v>
      </c>
      <c r="M6805" s="27">
        <v>0</v>
      </c>
      <c r="N6805" s="27">
        <v>0</v>
      </c>
      <c r="O6805" s="27">
        <v>0</v>
      </c>
      <c r="P6805" s="27"/>
      <c r="Q6805" s="27"/>
      <c r="R6805" s="27">
        <v>0</v>
      </c>
      <c r="S6805" s="27">
        <v>1</v>
      </c>
      <c r="T6805" s="33">
        <v>1.2456557755316726</v>
      </c>
      <c r="U6805" s="27"/>
      <c r="V6805" s="27"/>
      <c r="W6805" s="27"/>
      <c r="X6805" s="27"/>
      <c r="Y6805" s="27"/>
      <c r="Z6805" s="27">
        <v>1</v>
      </c>
    </row>
    <row r="6806" spans="1:26">
      <c r="A6806" s="27">
        <v>1955</v>
      </c>
      <c r="B6806" t="s">
        <v>19</v>
      </c>
      <c r="C6806" s="27"/>
      <c r="D6806" s="27"/>
      <c r="E6806" s="27"/>
      <c r="F6806" s="27">
        <v>0</v>
      </c>
      <c r="G6806" s="27">
        <v>1</v>
      </c>
      <c r="H6806" s="27">
        <v>1</v>
      </c>
      <c r="I6806" s="27">
        <v>0</v>
      </c>
      <c r="J6806" s="27">
        <v>0</v>
      </c>
      <c r="K6806" s="27">
        <v>6</v>
      </c>
      <c r="L6806" s="27">
        <v>1</v>
      </c>
      <c r="M6806" s="27">
        <v>0</v>
      </c>
      <c r="N6806" s="27">
        <v>0</v>
      </c>
      <c r="O6806" s="27">
        <v>0</v>
      </c>
      <c r="P6806" s="27"/>
      <c r="Q6806" s="27"/>
      <c r="R6806" s="27">
        <v>0</v>
      </c>
      <c r="S6806" s="27">
        <v>1</v>
      </c>
      <c r="T6806" s="33">
        <v>1.2093425125419712</v>
      </c>
      <c r="U6806" s="27"/>
      <c r="V6806" s="27"/>
      <c r="W6806" s="27"/>
      <c r="X6806" s="27"/>
      <c r="Y6806" s="27"/>
      <c r="Z6806" s="27">
        <v>1</v>
      </c>
    </row>
    <row r="6807" spans="1:26">
      <c r="A6807" s="27">
        <v>1956</v>
      </c>
      <c r="B6807" t="s">
        <v>19</v>
      </c>
      <c r="C6807" s="27"/>
      <c r="D6807" s="27"/>
      <c r="E6807" s="27"/>
      <c r="F6807" s="27">
        <v>0</v>
      </c>
      <c r="G6807" s="27">
        <v>1</v>
      </c>
      <c r="H6807" s="27">
        <v>1</v>
      </c>
      <c r="I6807" s="27">
        <v>0</v>
      </c>
      <c r="J6807" s="27">
        <v>0</v>
      </c>
      <c r="K6807" s="27">
        <v>6</v>
      </c>
      <c r="L6807" s="27">
        <v>1</v>
      </c>
      <c r="M6807" s="27">
        <v>0</v>
      </c>
      <c r="N6807" s="27">
        <v>0</v>
      </c>
      <c r="O6807" s="27">
        <v>0</v>
      </c>
      <c r="P6807" s="27"/>
      <c r="Q6807" s="27"/>
      <c r="R6807" s="27">
        <v>0</v>
      </c>
      <c r="S6807" s="27">
        <v>1</v>
      </c>
      <c r="T6807" s="33">
        <v>1.188247729709901</v>
      </c>
      <c r="U6807" s="27"/>
      <c r="V6807" s="27"/>
      <c r="W6807" s="27"/>
      <c r="X6807" s="27"/>
      <c r="Y6807" s="27"/>
      <c r="Z6807" s="27">
        <v>1</v>
      </c>
    </row>
    <row r="6808" spans="1:26">
      <c r="A6808" s="27">
        <v>1957</v>
      </c>
      <c r="B6808" t="s">
        <v>19</v>
      </c>
      <c r="C6808" s="27"/>
      <c r="D6808" s="27"/>
      <c r="E6808" s="27"/>
      <c r="F6808" s="27">
        <v>0</v>
      </c>
      <c r="G6808" s="27">
        <v>1</v>
      </c>
      <c r="H6808" s="27">
        <v>1</v>
      </c>
      <c r="I6808" s="27">
        <v>0</v>
      </c>
      <c r="J6808" s="27">
        <v>0</v>
      </c>
      <c r="K6808" s="27">
        <v>6</v>
      </c>
      <c r="L6808" s="27">
        <v>1</v>
      </c>
      <c r="M6808" s="27">
        <v>0</v>
      </c>
      <c r="N6808" s="27">
        <v>0</v>
      </c>
      <c r="O6808" s="27">
        <v>0</v>
      </c>
      <c r="P6808" s="27"/>
      <c r="Q6808" s="27"/>
      <c r="R6808" s="27">
        <v>0</v>
      </c>
      <c r="S6808" s="27">
        <v>1</v>
      </c>
      <c r="T6808" s="33">
        <v>1.1056830722153153</v>
      </c>
      <c r="U6808" s="27"/>
      <c r="V6808" s="27"/>
      <c r="W6808" s="27"/>
      <c r="X6808" s="27"/>
      <c r="Y6808" s="27"/>
      <c r="Z6808" s="27">
        <v>1</v>
      </c>
    </row>
    <row r="6809" spans="1:26">
      <c r="A6809" s="27">
        <v>1958</v>
      </c>
      <c r="B6809" t="s">
        <v>19</v>
      </c>
      <c r="C6809" s="27"/>
      <c r="D6809" s="27"/>
      <c r="E6809" s="27"/>
      <c r="F6809" s="27">
        <v>0</v>
      </c>
      <c r="G6809" s="27">
        <v>1</v>
      </c>
      <c r="H6809" s="27">
        <v>1</v>
      </c>
      <c r="I6809" s="27">
        <v>0</v>
      </c>
      <c r="J6809" s="27">
        <v>0</v>
      </c>
      <c r="K6809" s="27">
        <v>6</v>
      </c>
      <c r="L6809" s="27">
        <v>1</v>
      </c>
      <c r="M6809" s="27">
        <v>0</v>
      </c>
      <c r="N6809" s="27">
        <v>0</v>
      </c>
      <c r="O6809" s="27">
        <v>0</v>
      </c>
      <c r="P6809" s="27"/>
      <c r="Q6809" s="27"/>
      <c r="R6809" s="27">
        <v>0</v>
      </c>
      <c r="S6809" s="27">
        <v>1</v>
      </c>
      <c r="T6809" s="33">
        <v>1.0176220702015186</v>
      </c>
      <c r="U6809" s="27"/>
      <c r="V6809" s="27"/>
      <c r="W6809" s="27"/>
      <c r="X6809" s="27"/>
      <c r="Y6809" s="27"/>
      <c r="Z6809" s="27">
        <v>1</v>
      </c>
    </row>
    <row r="6810" spans="1:26">
      <c r="A6810" s="27">
        <v>1959</v>
      </c>
      <c r="B6810" t="s">
        <v>19</v>
      </c>
      <c r="C6810" s="27"/>
      <c r="D6810" s="27"/>
      <c r="E6810" s="27"/>
      <c r="F6810" s="27">
        <v>0</v>
      </c>
      <c r="G6810" s="27">
        <v>1</v>
      </c>
      <c r="H6810" s="27">
        <v>1</v>
      </c>
      <c r="I6810" s="27">
        <v>0</v>
      </c>
      <c r="J6810" s="27">
        <v>0</v>
      </c>
      <c r="K6810" s="27">
        <v>6</v>
      </c>
      <c r="L6810" s="27">
        <v>1</v>
      </c>
      <c r="M6810" s="27">
        <v>0</v>
      </c>
      <c r="N6810" s="27">
        <v>0</v>
      </c>
      <c r="O6810" s="27">
        <v>0</v>
      </c>
      <c r="P6810" s="27"/>
      <c r="Q6810" s="27"/>
      <c r="R6810" s="27">
        <v>0</v>
      </c>
      <c r="S6810" s="27">
        <v>1</v>
      </c>
      <c r="T6810" s="33">
        <v>1.0157995537348996</v>
      </c>
      <c r="U6810" s="27"/>
      <c r="V6810" s="27"/>
      <c r="W6810" s="27"/>
      <c r="X6810" s="27"/>
      <c r="Y6810" s="27"/>
      <c r="Z6810" s="27">
        <v>1</v>
      </c>
    </row>
    <row r="6811" spans="1:26">
      <c r="A6811" s="27">
        <v>1960</v>
      </c>
      <c r="B6811" t="s">
        <v>19</v>
      </c>
      <c r="C6811" s="27"/>
      <c r="D6811" s="27"/>
      <c r="E6811" s="27"/>
      <c r="F6811" s="27">
        <v>0</v>
      </c>
      <c r="G6811" s="27">
        <v>1</v>
      </c>
      <c r="H6811" s="27">
        <v>1</v>
      </c>
      <c r="I6811" s="27">
        <v>0</v>
      </c>
      <c r="J6811" s="27">
        <v>0</v>
      </c>
      <c r="K6811" s="27">
        <v>6</v>
      </c>
      <c r="L6811" s="27">
        <v>1</v>
      </c>
      <c r="M6811" s="27">
        <v>0</v>
      </c>
      <c r="N6811" s="27">
        <v>0</v>
      </c>
      <c r="O6811" s="27">
        <v>0</v>
      </c>
      <c r="P6811" s="27"/>
      <c r="Q6811" s="27">
        <v>2760747471.8862419</v>
      </c>
      <c r="R6811" s="27">
        <v>0</v>
      </c>
      <c r="S6811" s="27">
        <v>1</v>
      </c>
      <c r="T6811" s="33">
        <v>0.99364431383616725</v>
      </c>
      <c r="U6811" s="27"/>
      <c r="V6811" s="27"/>
      <c r="W6811" s="27"/>
      <c r="X6811" s="27"/>
      <c r="Y6811" s="27"/>
      <c r="Z6811" s="27">
        <v>1</v>
      </c>
    </row>
    <row r="6812" spans="1:26">
      <c r="A6812" s="27">
        <v>1961</v>
      </c>
      <c r="B6812" t="s">
        <v>19</v>
      </c>
      <c r="C6812" s="27"/>
      <c r="D6812" s="27"/>
      <c r="E6812" s="27"/>
      <c r="F6812" s="27">
        <v>0</v>
      </c>
      <c r="G6812" s="27">
        <v>1</v>
      </c>
      <c r="H6812" s="27">
        <v>1</v>
      </c>
      <c r="I6812" s="27">
        <v>0</v>
      </c>
      <c r="J6812" s="27">
        <v>0</v>
      </c>
      <c r="K6812" s="27">
        <v>6</v>
      </c>
      <c r="L6812" s="27">
        <v>1</v>
      </c>
      <c r="M6812" s="27">
        <v>0</v>
      </c>
      <c r="N6812" s="27">
        <v>0</v>
      </c>
      <c r="O6812" s="27">
        <v>0</v>
      </c>
      <c r="P6812" s="27"/>
      <c r="Q6812" s="27">
        <v>3034043574.0607076</v>
      </c>
      <c r="R6812" s="27">
        <v>0</v>
      </c>
      <c r="S6812" s="27">
        <v>1</v>
      </c>
      <c r="T6812" s="33">
        <v>0.97346733996739376</v>
      </c>
      <c r="U6812" s="27"/>
      <c r="V6812" s="27"/>
      <c r="W6812" s="27"/>
      <c r="X6812" s="27"/>
      <c r="Y6812" s="27"/>
      <c r="Z6812" s="27">
        <v>1</v>
      </c>
    </row>
    <row r="6813" spans="1:26">
      <c r="A6813" s="27">
        <v>1962</v>
      </c>
      <c r="B6813" t="s">
        <v>19</v>
      </c>
      <c r="C6813" s="27"/>
      <c r="D6813" s="27"/>
      <c r="E6813" s="27"/>
      <c r="F6813" s="27">
        <v>0</v>
      </c>
      <c r="G6813" s="27">
        <v>1</v>
      </c>
      <c r="H6813" s="27">
        <v>1</v>
      </c>
      <c r="I6813" s="27">
        <v>0</v>
      </c>
      <c r="J6813" s="27">
        <v>0</v>
      </c>
      <c r="K6813" s="27">
        <v>6</v>
      </c>
      <c r="L6813" s="27">
        <v>1</v>
      </c>
      <c r="M6813" s="27">
        <v>0</v>
      </c>
      <c r="N6813" s="27">
        <v>0</v>
      </c>
      <c r="O6813" s="27">
        <v>0</v>
      </c>
      <c r="P6813" s="27"/>
      <c r="Q6813" s="27">
        <v>3308912796.934866</v>
      </c>
      <c r="R6813" s="27">
        <v>0</v>
      </c>
      <c r="S6813" s="27">
        <v>1</v>
      </c>
      <c r="T6813" s="33">
        <v>0.97699079984331827</v>
      </c>
      <c r="U6813" s="27"/>
      <c r="V6813" s="27"/>
      <c r="W6813" s="27"/>
      <c r="X6813" s="27"/>
      <c r="Y6813" s="27"/>
      <c r="Z6813" s="27">
        <v>1</v>
      </c>
    </row>
    <row r="6814" spans="1:26">
      <c r="A6814" s="27">
        <v>1963</v>
      </c>
      <c r="B6814" t="s">
        <v>19</v>
      </c>
      <c r="C6814" s="27"/>
      <c r="D6814" s="27"/>
      <c r="E6814" s="27"/>
      <c r="F6814" s="27">
        <v>0</v>
      </c>
      <c r="G6814" s="27">
        <v>1</v>
      </c>
      <c r="H6814" s="27">
        <v>1</v>
      </c>
      <c r="I6814" s="27">
        <v>0</v>
      </c>
      <c r="J6814" s="27">
        <v>0</v>
      </c>
      <c r="K6814" s="27">
        <v>6</v>
      </c>
      <c r="L6814" s="27">
        <v>1</v>
      </c>
      <c r="M6814" s="27">
        <v>0</v>
      </c>
      <c r="N6814" s="27">
        <v>0</v>
      </c>
      <c r="O6814" s="27">
        <v>0</v>
      </c>
      <c r="P6814" s="27"/>
      <c r="Q6814" s="27">
        <v>3540403456.5530486</v>
      </c>
      <c r="R6814" s="27">
        <v>0</v>
      </c>
      <c r="S6814" s="27">
        <v>1</v>
      </c>
      <c r="T6814" s="33">
        <v>0.98866747285419376</v>
      </c>
      <c r="U6814" s="27"/>
      <c r="V6814" s="27"/>
      <c r="W6814" s="27"/>
      <c r="X6814" s="27"/>
      <c r="Y6814" s="27"/>
      <c r="Z6814" s="27">
        <v>1</v>
      </c>
    </row>
    <row r="6815" spans="1:26">
      <c r="A6815" s="27">
        <v>1964</v>
      </c>
      <c r="B6815" t="s">
        <v>19</v>
      </c>
      <c r="C6815" s="27"/>
      <c r="D6815" s="27"/>
      <c r="E6815" s="27"/>
      <c r="F6815" s="27">
        <v>0</v>
      </c>
      <c r="G6815" s="27">
        <v>1</v>
      </c>
      <c r="H6815" s="27">
        <v>1</v>
      </c>
      <c r="I6815" s="27">
        <v>0</v>
      </c>
      <c r="J6815" s="27">
        <v>0</v>
      </c>
      <c r="K6815" s="27">
        <v>6</v>
      </c>
      <c r="L6815" s="27">
        <v>1</v>
      </c>
      <c r="M6815" s="27">
        <v>0</v>
      </c>
      <c r="N6815" s="27">
        <v>0</v>
      </c>
      <c r="O6815" s="27">
        <v>0</v>
      </c>
      <c r="P6815" s="27"/>
      <c r="Q6815" s="27">
        <v>3889129942.3076921</v>
      </c>
      <c r="R6815" s="27">
        <v>0</v>
      </c>
      <c r="S6815" s="27">
        <v>1</v>
      </c>
      <c r="T6815" s="33">
        <v>1.0337554660061781</v>
      </c>
      <c r="U6815" s="27"/>
      <c r="V6815" s="27"/>
      <c r="W6815" s="27"/>
      <c r="X6815" s="27"/>
      <c r="Y6815" s="27"/>
      <c r="Z6815" s="27">
        <v>1</v>
      </c>
    </row>
    <row r="6816" spans="1:26">
      <c r="A6816" s="27">
        <v>1965</v>
      </c>
      <c r="B6816" t="s">
        <v>19</v>
      </c>
      <c r="C6816" s="27"/>
      <c r="D6816" s="27"/>
      <c r="E6816" s="27"/>
      <c r="F6816" s="27">
        <v>0</v>
      </c>
      <c r="G6816" s="27">
        <v>1</v>
      </c>
      <c r="H6816" s="27">
        <v>1</v>
      </c>
      <c r="I6816" s="27">
        <v>0</v>
      </c>
      <c r="J6816" s="27">
        <v>0</v>
      </c>
      <c r="K6816" s="27">
        <v>6</v>
      </c>
      <c r="L6816" s="27">
        <v>1</v>
      </c>
      <c r="M6816" s="27">
        <v>0</v>
      </c>
      <c r="N6816" s="27">
        <v>0</v>
      </c>
      <c r="O6816" s="27">
        <v>0</v>
      </c>
      <c r="P6816" s="27"/>
      <c r="Q6816" s="27">
        <v>4388937649.0384617</v>
      </c>
      <c r="R6816" s="27">
        <v>0</v>
      </c>
      <c r="S6816" s="27">
        <v>1</v>
      </c>
      <c r="T6816" s="33">
        <v>1.0227515959565798</v>
      </c>
      <c r="U6816" s="27"/>
      <c r="V6816" s="27"/>
      <c r="W6816" s="27"/>
      <c r="X6816" s="27"/>
      <c r="Y6816" s="27"/>
      <c r="Z6816" s="27">
        <v>1</v>
      </c>
    </row>
    <row r="6817" spans="1:26">
      <c r="A6817" s="27">
        <v>1966</v>
      </c>
      <c r="B6817" t="s">
        <v>19</v>
      </c>
      <c r="C6817" s="27"/>
      <c r="D6817" s="27"/>
      <c r="E6817" s="27"/>
      <c r="F6817" s="27">
        <v>0</v>
      </c>
      <c r="G6817" s="27">
        <v>1</v>
      </c>
      <c r="H6817" s="27">
        <v>1</v>
      </c>
      <c r="I6817" s="27">
        <v>0</v>
      </c>
      <c r="J6817" s="27">
        <v>0</v>
      </c>
      <c r="K6817" s="27">
        <v>6</v>
      </c>
      <c r="L6817" s="27">
        <v>1</v>
      </c>
      <c r="M6817" s="27">
        <v>0</v>
      </c>
      <c r="N6817" s="27">
        <v>0</v>
      </c>
      <c r="O6817" s="27">
        <v>0</v>
      </c>
      <c r="P6817" s="27"/>
      <c r="Q6817" s="27">
        <v>5279230817.3076925</v>
      </c>
      <c r="R6817" s="27">
        <v>0</v>
      </c>
      <c r="S6817" s="27">
        <v>1</v>
      </c>
      <c r="T6817" s="33">
        <v>1.060453919000093</v>
      </c>
      <c r="U6817" s="27"/>
      <c r="V6817" s="27"/>
      <c r="W6817" s="27"/>
      <c r="X6817" s="27"/>
      <c r="Y6817" s="27"/>
      <c r="Z6817" s="27">
        <v>1</v>
      </c>
    </row>
    <row r="6818" spans="1:26">
      <c r="A6818" s="27">
        <v>1967</v>
      </c>
      <c r="B6818" t="s">
        <v>19</v>
      </c>
      <c r="C6818" s="27"/>
      <c r="D6818" s="27"/>
      <c r="E6818" s="27"/>
      <c r="F6818" s="27">
        <v>0</v>
      </c>
      <c r="G6818" s="27">
        <v>1</v>
      </c>
      <c r="H6818" s="27">
        <v>1</v>
      </c>
      <c r="I6818" s="27">
        <v>0</v>
      </c>
      <c r="J6818" s="27">
        <v>0</v>
      </c>
      <c r="K6818" s="27">
        <v>6</v>
      </c>
      <c r="L6818" s="27">
        <v>1</v>
      </c>
      <c r="M6818" s="27">
        <v>0</v>
      </c>
      <c r="N6818" s="27">
        <v>0</v>
      </c>
      <c r="O6818" s="27">
        <v>0</v>
      </c>
      <c r="P6818" s="27"/>
      <c r="Q6818" s="27">
        <v>5638461442.3076925</v>
      </c>
      <c r="R6818" s="27">
        <v>0</v>
      </c>
      <c r="S6818" s="27">
        <v>1</v>
      </c>
      <c r="T6818" s="33">
        <v>1.0100991944882907</v>
      </c>
      <c r="U6818" s="27"/>
      <c r="V6818" s="27"/>
      <c r="W6818" s="27"/>
      <c r="X6818" s="27"/>
      <c r="Y6818" s="27"/>
      <c r="Z6818" s="27">
        <v>1</v>
      </c>
    </row>
    <row r="6819" spans="1:26">
      <c r="A6819" s="27">
        <v>1968</v>
      </c>
      <c r="B6819" t="s">
        <v>19</v>
      </c>
      <c r="C6819" s="27"/>
      <c r="D6819" s="27"/>
      <c r="E6819" s="27"/>
      <c r="F6819" s="27">
        <v>0</v>
      </c>
      <c r="G6819" s="27">
        <v>1</v>
      </c>
      <c r="H6819" s="27">
        <v>1</v>
      </c>
      <c r="I6819" s="27">
        <v>0</v>
      </c>
      <c r="J6819" s="27">
        <v>0</v>
      </c>
      <c r="K6819" s="27">
        <v>6</v>
      </c>
      <c r="L6819" s="27">
        <v>1</v>
      </c>
      <c r="M6819" s="27">
        <v>0</v>
      </c>
      <c r="N6819" s="27">
        <v>0</v>
      </c>
      <c r="O6819" s="27">
        <v>0</v>
      </c>
      <c r="P6819" s="27"/>
      <c r="Q6819" s="27">
        <v>6081009427.8846149</v>
      </c>
      <c r="R6819" s="27">
        <v>0</v>
      </c>
      <c r="S6819" s="27">
        <v>1</v>
      </c>
      <c r="T6819" s="33">
        <v>0.99765870157012104</v>
      </c>
      <c r="U6819" s="27"/>
      <c r="V6819" s="27"/>
      <c r="W6819" s="27"/>
      <c r="X6819" s="27"/>
      <c r="Y6819" s="27"/>
      <c r="Z6819" s="27">
        <v>1</v>
      </c>
    </row>
    <row r="6820" spans="1:26">
      <c r="A6820" s="27">
        <v>1969</v>
      </c>
      <c r="B6820" t="s">
        <v>19</v>
      </c>
      <c r="C6820" s="27"/>
      <c r="D6820" s="27"/>
      <c r="E6820" s="27"/>
      <c r="F6820" s="27">
        <v>0</v>
      </c>
      <c r="G6820" s="27">
        <v>1</v>
      </c>
      <c r="H6820" s="27">
        <v>1</v>
      </c>
      <c r="I6820" s="27">
        <v>0</v>
      </c>
      <c r="J6820" s="27">
        <v>0</v>
      </c>
      <c r="K6820" s="27">
        <v>6</v>
      </c>
      <c r="L6820" s="27">
        <v>1</v>
      </c>
      <c r="M6820" s="27">
        <v>0</v>
      </c>
      <c r="N6820" s="27">
        <v>0</v>
      </c>
      <c r="O6820" s="27">
        <v>0</v>
      </c>
      <c r="P6820" s="27"/>
      <c r="Q6820" s="27">
        <v>6695336567.3076925</v>
      </c>
      <c r="R6820" s="27">
        <v>0</v>
      </c>
      <c r="S6820" s="27">
        <v>1</v>
      </c>
      <c r="T6820" s="33">
        <v>1.0058077459461789</v>
      </c>
      <c r="U6820" s="27"/>
      <c r="V6820" s="27"/>
      <c r="W6820" s="27"/>
      <c r="X6820" s="27"/>
      <c r="Y6820" s="27"/>
      <c r="Z6820" s="27">
        <v>1</v>
      </c>
    </row>
    <row r="6821" spans="1:26">
      <c r="A6821" s="27">
        <v>1970</v>
      </c>
      <c r="B6821" t="s">
        <v>19</v>
      </c>
      <c r="C6821" s="27"/>
      <c r="D6821" s="27"/>
      <c r="E6821" s="27"/>
      <c r="F6821" s="27">
        <v>0</v>
      </c>
      <c r="G6821" s="27">
        <v>1</v>
      </c>
      <c r="H6821" s="27">
        <v>1</v>
      </c>
      <c r="I6821" s="27">
        <v>0</v>
      </c>
      <c r="J6821" s="27">
        <v>0</v>
      </c>
      <c r="K6821" s="27">
        <v>6</v>
      </c>
      <c r="L6821" s="27">
        <v>1</v>
      </c>
      <c r="M6821" s="27">
        <v>0</v>
      </c>
      <c r="N6821" s="27">
        <v>0</v>
      </c>
      <c r="O6821" s="27">
        <v>0</v>
      </c>
      <c r="P6821" s="27"/>
      <c r="Q6821" s="27">
        <v>7086538437.500001</v>
      </c>
      <c r="R6821" s="27">
        <v>0</v>
      </c>
      <c r="S6821" s="27">
        <v>1</v>
      </c>
      <c r="T6821" s="33">
        <v>1</v>
      </c>
      <c r="U6821" s="27">
        <v>0</v>
      </c>
      <c r="V6821" s="27">
        <v>159314000</v>
      </c>
      <c r="W6821" s="27">
        <v>0</v>
      </c>
      <c r="X6821" s="27"/>
      <c r="Y6821" s="27">
        <v>0</v>
      </c>
      <c r="Z6821" s="27">
        <v>1</v>
      </c>
    </row>
    <row r="6822" spans="1:26">
      <c r="A6822" s="27">
        <v>1971</v>
      </c>
      <c r="B6822" t="s">
        <v>19</v>
      </c>
      <c r="C6822" s="27"/>
      <c r="D6822" s="27"/>
      <c r="E6822" s="27"/>
      <c r="F6822" s="27">
        <v>0</v>
      </c>
      <c r="G6822" s="27">
        <v>1</v>
      </c>
      <c r="H6822" s="27">
        <v>1</v>
      </c>
      <c r="I6822" s="27">
        <v>0</v>
      </c>
      <c r="J6822" s="27">
        <v>0</v>
      </c>
      <c r="K6822" s="27">
        <v>6</v>
      </c>
      <c r="L6822" s="27">
        <v>1</v>
      </c>
      <c r="M6822" s="27">
        <v>0</v>
      </c>
      <c r="N6822" s="27">
        <v>0</v>
      </c>
      <c r="O6822" s="27">
        <v>0</v>
      </c>
      <c r="P6822" s="27"/>
      <c r="Q6822" s="27">
        <v>7375000024.0384598</v>
      </c>
      <c r="R6822" s="27">
        <v>0</v>
      </c>
      <c r="S6822" s="27">
        <v>1</v>
      </c>
      <c r="T6822" s="33">
        <v>0.92761372871024128</v>
      </c>
      <c r="U6822" s="27">
        <v>0</v>
      </c>
      <c r="V6822" s="27">
        <v>169617000</v>
      </c>
      <c r="W6822" s="27">
        <v>0</v>
      </c>
      <c r="X6822" s="27"/>
      <c r="Y6822" s="27">
        <v>0</v>
      </c>
      <c r="Z6822" s="27">
        <v>1</v>
      </c>
    </row>
    <row r="6823" spans="1:26">
      <c r="A6823" s="27">
        <v>1972</v>
      </c>
      <c r="B6823" t="s">
        <v>19</v>
      </c>
      <c r="C6823" s="27"/>
      <c r="D6823" s="27"/>
      <c r="E6823" s="27"/>
      <c r="F6823" s="27">
        <v>0</v>
      </c>
      <c r="G6823" s="27">
        <v>1</v>
      </c>
      <c r="H6823" s="27">
        <v>1</v>
      </c>
      <c r="I6823" s="27">
        <v>0</v>
      </c>
      <c r="J6823" s="27">
        <v>0</v>
      </c>
      <c r="K6823" s="27">
        <v>6</v>
      </c>
      <c r="L6823" s="27">
        <v>1</v>
      </c>
      <c r="M6823" s="27">
        <v>0</v>
      </c>
      <c r="N6823" s="27">
        <v>0</v>
      </c>
      <c r="O6823" s="27">
        <v>0</v>
      </c>
      <c r="P6823" s="27"/>
      <c r="Q6823" s="27">
        <v>8177884552.8846149</v>
      </c>
      <c r="R6823" s="27">
        <v>0</v>
      </c>
      <c r="S6823" s="27">
        <v>1</v>
      </c>
      <c r="T6823" s="33">
        <v>0.92122545142259926</v>
      </c>
      <c r="U6823" s="27">
        <v>0</v>
      </c>
      <c r="V6823" s="27">
        <v>191411000</v>
      </c>
      <c r="W6823" s="27">
        <v>0</v>
      </c>
      <c r="X6823" s="27"/>
      <c r="Y6823" s="27">
        <v>0</v>
      </c>
      <c r="Z6823" s="27">
        <v>1</v>
      </c>
    </row>
    <row r="6824" spans="1:26">
      <c r="A6824" s="27">
        <v>1973</v>
      </c>
      <c r="B6824" t="s">
        <v>19</v>
      </c>
      <c r="C6824" s="27"/>
      <c r="D6824" s="27"/>
      <c r="E6824" s="27"/>
      <c r="F6824" s="27">
        <v>0</v>
      </c>
      <c r="G6824" s="27">
        <v>1</v>
      </c>
      <c r="H6824" s="27">
        <v>1</v>
      </c>
      <c r="I6824" s="27">
        <v>0</v>
      </c>
      <c r="J6824" s="27">
        <v>0</v>
      </c>
      <c r="K6824" s="27">
        <v>6</v>
      </c>
      <c r="L6824" s="27">
        <v>1</v>
      </c>
      <c r="M6824" s="27">
        <v>0</v>
      </c>
      <c r="N6824" s="27">
        <v>0</v>
      </c>
      <c r="O6824" s="27">
        <v>0</v>
      </c>
      <c r="P6824" s="27"/>
      <c r="Q6824" s="27">
        <v>10838587357.74659</v>
      </c>
      <c r="R6824" s="27">
        <v>0</v>
      </c>
      <c r="S6824" s="27">
        <v>1</v>
      </c>
      <c r="T6824" s="33">
        <v>1.2798279189511945</v>
      </c>
      <c r="U6824" s="27">
        <v>0</v>
      </c>
      <c r="V6824" s="27">
        <v>218352000</v>
      </c>
      <c r="W6824" s="27">
        <v>172000</v>
      </c>
      <c r="X6824" s="27"/>
      <c r="Y6824" s="27">
        <v>0</v>
      </c>
      <c r="Z6824" s="27">
        <v>1</v>
      </c>
    </row>
    <row r="6825" spans="1:26">
      <c r="A6825" s="27">
        <v>1974</v>
      </c>
      <c r="B6825" t="s">
        <v>19</v>
      </c>
      <c r="C6825" s="27"/>
      <c r="D6825" s="27"/>
      <c r="E6825" s="27"/>
      <c r="F6825" s="27">
        <v>0</v>
      </c>
      <c r="G6825" s="27">
        <v>1</v>
      </c>
      <c r="H6825" s="27">
        <v>1</v>
      </c>
      <c r="I6825" s="27">
        <v>0</v>
      </c>
      <c r="J6825" s="27">
        <v>0</v>
      </c>
      <c r="K6825" s="27">
        <v>6</v>
      </c>
      <c r="L6825" s="27">
        <v>1</v>
      </c>
      <c r="M6825" s="27">
        <v>0</v>
      </c>
      <c r="N6825" s="27">
        <v>0</v>
      </c>
      <c r="O6825" s="27">
        <v>0</v>
      </c>
      <c r="P6825" s="27"/>
      <c r="Q6825" s="27">
        <v>13703000530.058748</v>
      </c>
      <c r="R6825" s="27">
        <v>0</v>
      </c>
      <c r="S6825" s="27">
        <v>1</v>
      </c>
      <c r="T6825" s="33">
        <v>1.2793035310212315</v>
      </c>
      <c r="U6825" s="27">
        <v>0</v>
      </c>
      <c r="V6825" s="27">
        <v>241316000</v>
      </c>
      <c r="W6825" s="27">
        <v>1435000</v>
      </c>
      <c r="X6825" s="27"/>
      <c r="Y6825" s="27">
        <v>9700000</v>
      </c>
      <c r="Z6825" s="27">
        <v>1</v>
      </c>
    </row>
    <row r="6826" spans="1:26">
      <c r="A6826" s="27">
        <v>1975</v>
      </c>
      <c r="B6826" t="s">
        <v>19</v>
      </c>
      <c r="C6826" s="27"/>
      <c r="D6826" s="27"/>
      <c r="E6826" s="27"/>
      <c r="F6826" s="27">
        <v>0</v>
      </c>
      <c r="G6826" s="27">
        <v>1</v>
      </c>
      <c r="H6826" s="27">
        <v>1</v>
      </c>
      <c r="I6826" s="27">
        <v>0</v>
      </c>
      <c r="J6826" s="27">
        <v>0</v>
      </c>
      <c r="K6826" s="27">
        <v>6</v>
      </c>
      <c r="L6826" s="27">
        <v>1</v>
      </c>
      <c r="M6826" s="27">
        <v>0</v>
      </c>
      <c r="N6826" s="27">
        <v>0</v>
      </c>
      <c r="O6826" s="27">
        <v>0</v>
      </c>
      <c r="P6826" s="27"/>
      <c r="Q6826" s="27">
        <v>14882747955.032803</v>
      </c>
      <c r="R6826" s="27">
        <v>0</v>
      </c>
      <c r="S6826" s="27">
        <v>1</v>
      </c>
      <c r="T6826" s="33">
        <v>0.94696688960437181</v>
      </c>
      <c r="U6826" s="27">
        <v>0</v>
      </c>
      <c r="V6826" s="27">
        <v>269753000</v>
      </c>
      <c r="W6826" s="27">
        <v>4122000</v>
      </c>
      <c r="X6826" s="27"/>
      <c r="Y6826" s="27">
        <v>5000000</v>
      </c>
      <c r="Z6826" s="27">
        <v>1</v>
      </c>
    </row>
    <row r="6827" spans="1:26">
      <c r="A6827" s="27">
        <v>1976</v>
      </c>
      <c r="B6827" t="s">
        <v>19</v>
      </c>
      <c r="C6827" s="27"/>
      <c r="D6827" s="27"/>
      <c r="E6827" s="27"/>
      <c r="F6827" s="27">
        <v>0</v>
      </c>
      <c r="G6827" s="27">
        <v>1</v>
      </c>
      <c r="H6827" s="27">
        <v>1</v>
      </c>
      <c r="I6827" s="27">
        <v>0</v>
      </c>
      <c r="J6827" s="27">
        <v>0</v>
      </c>
      <c r="K6827" s="27">
        <v>6</v>
      </c>
      <c r="L6827" s="27">
        <v>1</v>
      </c>
      <c r="M6827" s="27">
        <v>0</v>
      </c>
      <c r="N6827" s="27">
        <v>0</v>
      </c>
      <c r="O6827" s="27">
        <v>0</v>
      </c>
      <c r="P6827" s="27"/>
      <c r="Q6827" s="27">
        <v>16985211146.023796</v>
      </c>
      <c r="R6827" s="27">
        <v>0</v>
      </c>
      <c r="S6827" s="27">
        <v>1</v>
      </c>
      <c r="T6827" s="33">
        <v>1.0219497573337515</v>
      </c>
      <c r="U6827" s="27">
        <v>77800000</v>
      </c>
      <c r="V6827" s="27">
        <v>298400000</v>
      </c>
      <c r="W6827" s="27">
        <v>10649000</v>
      </c>
      <c r="X6827" s="27"/>
      <c r="Y6827" s="27">
        <v>100000000</v>
      </c>
      <c r="Z6827" s="27">
        <v>1</v>
      </c>
    </row>
    <row r="6828" spans="1:26">
      <c r="A6828" s="27">
        <v>1977</v>
      </c>
      <c r="B6828" t="s">
        <v>19</v>
      </c>
      <c r="C6828" s="27"/>
      <c r="D6828" s="27"/>
      <c r="E6828" s="27"/>
      <c r="F6828" s="27">
        <v>0</v>
      </c>
      <c r="G6828" s="27">
        <v>1</v>
      </c>
      <c r="H6828" s="27">
        <v>1</v>
      </c>
      <c r="I6828" s="27">
        <v>0</v>
      </c>
      <c r="J6828" s="27">
        <v>0</v>
      </c>
      <c r="K6828" s="27">
        <v>6</v>
      </c>
      <c r="L6828" s="27">
        <v>1</v>
      </c>
      <c r="M6828" s="27">
        <v>0</v>
      </c>
      <c r="N6828" s="27">
        <v>0</v>
      </c>
      <c r="O6828" s="27">
        <v>0</v>
      </c>
      <c r="P6828" s="27"/>
      <c r="Q6828" s="27">
        <v>19779315170.023678</v>
      </c>
      <c r="R6828" s="27">
        <v>0</v>
      </c>
      <c r="S6828" s="27">
        <v>1</v>
      </c>
      <c r="T6828" s="33">
        <v>1.0409624303569636</v>
      </c>
      <c r="U6828" s="27">
        <v>98816512</v>
      </c>
      <c r="V6828" s="27">
        <v>345747000</v>
      </c>
      <c r="W6828" s="27">
        <v>19405000</v>
      </c>
      <c r="X6828" s="27"/>
      <c r="Y6828" s="27">
        <v>182300000</v>
      </c>
      <c r="Z6828" s="27">
        <v>1</v>
      </c>
    </row>
    <row r="6829" spans="1:26">
      <c r="A6829" s="27">
        <v>1978</v>
      </c>
      <c r="B6829" t="s">
        <v>19</v>
      </c>
      <c r="C6829" s="27"/>
      <c r="D6829" s="27"/>
      <c r="E6829" s="27"/>
      <c r="F6829" s="27">
        <v>0</v>
      </c>
      <c r="G6829" s="27">
        <v>1</v>
      </c>
      <c r="H6829" s="27">
        <v>1</v>
      </c>
      <c r="I6829" s="27">
        <v>0</v>
      </c>
      <c r="J6829" s="27">
        <v>0</v>
      </c>
      <c r="K6829" s="27">
        <v>6</v>
      </c>
      <c r="L6829" s="27">
        <v>1</v>
      </c>
      <c r="M6829" s="27">
        <v>0</v>
      </c>
      <c r="N6829" s="27">
        <v>0</v>
      </c>
      <c r="O6829" s="27">
        <v>0</v>
      </c>
      <c r="P6829" s="27"/>
      <c r="Q6829" s="27">
        <v>24006570178.15609</v>
      </c>
      <c r="R6829" s="27">
        <v>0</v>
      </c>
      <c r="S6829" s="27">
        <v>1</v>
      </c>
      <c r="T6829" s="33">
        <v>0.91734575384516981</v>
      </c>
      <c r="U6829" s="27">
        <v>249156956.59999999</v>
      </c>
      <c r="V6829" s="27">
        <v>433988000</v>
      </c>
      <c r="W6829" s="27">
        <v>24511000</v>
      </c>
      <c r="X6829" s="27"/>
      <c r="Y6829" s="27">
        <v>205500000</v>
      </c>
      <c r="Z6829" s="27">
        <v>1</v>
      </c>
    </row>
    <row r="6830" spans="1:26">
      <c r="A6830" s="27">
        <v>1979</v>
      </c>
      <c r="B6830" t="s">
        <v>19</v>
      </c>
      <c r="C6830" s="27"/>
      <c r="D6830" s="27"/>
      <c r="E6830" s="27"/>
      <c r="F6830" s="27">
        <v>0</v>
      </c>
      <c r="G6830" s="27">
        <v>1</v>
      </c>
      <c r="H6830" s="27">
        <v>1</v>
      </c>
      <c r="I6830" s="27">
        <v>0</v>
      </c>
      <c r="J6830" s="27">
        <v>0</v>
      </c>
      <c r="K6830" s="27">
        <v>6</v>
      </c>
      <c r="L6830" s="27">
        <v>1</v>
      </c>
      <c r="M6830" s="27">
        <v>0</v>
      </c>
      <c r="N6830" s="27">
        <v>0</v>
      </c>
      <c r="O6830" s="27">
        <v>0</v>
      </c>
      <c r="P6830" s="27"/>
      <c r="Q6830" s="27">
        <v>27371699082.712585</v>
      </c>
      <c r="R6830" s="27">
        <v>0</v>
      </c>
      <c r="S6830" s="27">
        <v>1</v>
      </c>
      <c r="T6830" s="33">
        <v>0.9810294585578897</v>
      </c>
      <c r="U6830" s="27">
        <v>366450740.89999998</v>
      </c>
      <c r="V6830" s="27">
        <v>551516000</v>
      </c>
      <c r="W6830" s="27">
        <v>28053000</v>
      </c>
      <c r="X6830" s="27"/>
      <c r="Y6830" s="27">
        <v>230000000</v>
      </c>
      <c r="Z6830" s="27">
        <v>1</v>
      </c>
    </row>
    <row r="6831" spans="1:26">
      <c r="A6831" s="27">
        <v>1980</v>
      </c>
      <c r="B6831" t="s">
        <v>19</v>
      </c>
      <c r="C6831" s="27"/>
      <c r="D6831" s="27"/>
      <c r="E6831" s="27"/>
      <c r="F6831" s="27">
        <v>0</v>
      </c>
      <c r="G6831" s="27">
        <v>1</v>
      </c>
      <c r="H6831" s="27">
        <v>1</v>
      </c>
      <c r="I6831" s="27">
        <v>0</v>
      </c>
      <c r="J6831" s="27">
        <v>0</v>
      </c>
      <c r="K6831" s="27">
        <v>6</v>
      </c>
      <c r="L6831" s="27">
        <v>1</v>
      </c>
      <c r="M6831" s="27">
        <v>0</v>
      </c>
      <c r="N6831" s="27">
        <v>0</v>
      </c>
      <c r="O6831" s="27">
        <v>0</v>
      </c>
      <c r="P6831" s="27">
        <v>33421999999.999996</v>
      </c>
      <c r="Q6831" s="27">
        <v>32353440726.885578</v>
      </c>
      <c r="R6831" s="27">
        <v>0</v>
      </c>
      <c r="S6831" s="27">
        <v>1</v>
      </c>
      <c r="T6831" s="33">
        <v>0.94044734443210454</v>
      </c>
      <c r="U6831" s="27">
        <v>348272132.89999998</v>
      </c>
      <c r="V6831" s="27">
        <v>671150000</v>
      </c>
      <c r="W6831" s="27">
        <v>32192000</v>
      </c>
      <c r="X6831" s="27"/>
      <c r="Y6831" s="27">
        <v>799600000</v>
      </c>
      <c r="Z6831" s="27">
        <v>1</v>
      </c>
    </row>
    <row r="6832" spans="1:26">
      <c r="A6832" s="27">
        <v>1981</v>
      </c>
      <c r="B6832" t="s">
        <v>19</v>
      </c>
      <c r="C6832" s="27"/>
      <c r="D6832" s="27"/>
      <c r="E6832" s="27"/>
      <c r="F6832" s="27">
        <v>0</v>
      </c>
      <c r="G6832" s="27">
        <v>1</v>
      </c>
      <c r="H6832" s="27">
        <v>1</v>
      </c>
      <c r="I6832" s="27">
        <v>0</v>
      </c>
      <c r="J6832" s="27">
        <v>0</v>
      </c>
      <c r="K6832" s="27">
        <v>6</v>
      </c>
      <c r="L6832" s="27">
        <v>1</v>
      </c>
      <c r="M6832" s="27">
        <v>0</v>
      </c>
      <c r="N6832" s="27">
        <v>0</v>
      </c>
      <c r="O6832" s="27">
        <v>0</v>
      </c>
      <c r="P6832" s="27">
        <v>35999000000</v>
      </c>
      <c r="Q6832" s="27">
        <v>34846107862.367325</v>
      </c>
      <c r="R6832" s="27">
        <v>0</v>
      </c>
      <c r="S6832" s="27">
        <v>1</v>
      </c>
      <c r="T6832" s="33">
        <v>0.83355014400471705</v>
      </c>
      <c r="U6832" s="27">
        <v>858024053.89999998</v>
      </c>
      <c r="V6832" s="27">
        <v>935782000</v>
      </c>
      <c r="W6832" s="27">
        <v>50909000</v>
      </c>
      <c r="X6832" s="27"/>
      <c r="Y6832" s="27">
        <v>776339968</v>
      </c>
      <c r="Z6832" s="27">
        <v>1</v>
      </c>
    </row>
    <row r="6833" spans="1:26">
      <c r="A6833" s="27">
        <v>1982</v>
      </c>
      <c r="B6833" t="s">
        <v>19</v>
      </c>
      <c r="C6833" s="27"/>
      <c r="D6833" s="27"/>
      <c r="E6833" s="27"/>
      <c r="F6833" s="27">
        <v>0</v>
      </c>
      <c r="G6833" s="27">
        <v>1</v>
      </c>
      <c r="H6833" s="27">
        <v>1</v>
      </c>
      <c r="I6833" s="27">
        <v>0</v>
      </c>
      <c r="J6833" s="27">
        <v>0</v>
      </c>
      <c r="K6833" s="27">
        <v>6</v>
      </c>
      <c r="L6833" s="27">
        <v>1</v>
      </c>
      <c r="M6833" s="27">
        <v>0</v>
      </c>
      <c r="N6833" s="27">
        <v>0</v>
      </c>
      <c r="O6833" s="27">
        <v>0</v>
      </c>
      <c r="P6833" s="27">
        <v>37799000000</v>
      </c>
      <c r="Q6833" s="27">
        <v>36589797857.40062</v>
      </c>
      <c r="R6833" s="27">
        <v>0</v>
      </c>
      <c r="S6833" s="27">
        <v>1</v>
      </c>
      <c r="T6833" s="33">
        <v>0.78443295677873848</v>
      </c>
      <c r="U6833" s="27">
        <v>846255563.79999995</v>
      </c>
      <c r="V6833" s="27">
        <v>1270411000</v>
      </c>
      <c r="W6833" s="27">
        <v>69451000</v>
      </c>
      <c r="X6833" s="27"/>
      <c r="Y6833" s="27">
        <v>374420000</v>
      </c>
      <c r="Z6833" s="27">
        <v>1</v>
      </c>
    </row>
    <row r="6834" spans="1:26">
      <c r="A6834" s="27">
        <v>1983</v>
      </c>
      <c r="B6834" t="s">
        <v>19</v>
      </c>
      <c r="C6834" s="27"/>
      <c r="D6834" s="27"/>
      <c r="E6834" s="27"/>
      <c r="F6834" s="27">
        <v>0</v>
      </c>
      <c r="G6834" s="27">
        <v>1</v>
      </c>
      <c r="H6834" s="27">
        <v>1</v>
      </c>
      <c r="I6834" s="27">
        <v>0</v>
      </c>
      <c r="J6834" s="27">
        <v>0</v>
      </c>
      <c r="K6834" s="27">
        <v>6</v>
      </c>
      <c r="L6834" s="27">
        <v>1</v>
      </c>
      <c r="M6834" s="27">
        <v>0</v>
      </c>
      <c r="N6834" s="27">
        <v>0</v>
      </c>
      <c r="O6834" s="27">
        <v>0</v>
      </c>
      <c r="P6834" s="27">
        <v>41366000000</v>
      </c>
      <c r="Q6834" s="27">
        <v>40042826244.233719</v>
      </c>
      <c r="R6834" s="27">
        <v>0</v>
      </c>
      <c r="S6834" s="27">
        <v>1</v>
      </c>
      <c r="T6834" s="33">
        <v>0.83426891623154475</v>
      </c>
      <c r="U6834" s="27">
        <v>1040372040</v>
      </c>
      <c r="V6834" s="27">
        <v>1651399000</v>
      </c>
      <c r="W6834" s="27">
        <v>86800000</v>
      </c>
      <c r="X6834" s="27"/>
      <c r="Y6834" s="27">
        <v>465209984</v>
      </c>
      <c r="Z6834" s="27">
        <v>1</v>
      </c>
    </row>
    <row r="6835" spans="1:26">
      <c r="A6835" s="27">
        <v>1984</v>
      </c>
      <c r="B6835" t="s">
        <v>19</v>
      </c>
      <c r="C6835" s="27"/>
      <c r="D6835" s="27"/>
      <c r="E6835" s="27"/>
      <c r="F6835" s="27">
        <v>0</v>
      </c>
      <c r="G6835" s="27">
        <v>1</v>
      </c>
      <c r="H6835" s="27">
        <v>1</v>
      </c>
      <c r="I6835" s="27">
        <v>0</v>
      </c>
      <c r="J6835" s="27">
        <v>0</v>
      </c>
      <c r="K6835" s="27">
        <v>6</v>
      </c>
      <c r="L6835" s="27">
        <v>1</v>
      </c>
      <c r="M6835" s="27">
        <v>0</v>
      </c>
      <c r="N6835" s="27">
        <v>0</v>
      </c>
      <c r="O6835" s="27">
        <v>0</v>
      </c>
      <c r="P6835" s="27">
        <v>43179000000</v>
      </c>
      <c r="Q6835" s="27">
        <v>41797592963.442398</v>
      </c>
      <c r="R6835" s="27">
        <v>0</v>
      </c>
      <c r="S6835" s="27">
        <v>1</v>
      </c>
      <c r="T6835" s="33">
        <v>0.82999599794502654</v>
      </c>
      <c r="U6835" s="27">
        <v>903413479.20000005</v>
      </c>
      <c r="V6835" s="27">
        <v>1626935500</v>
      </c>
      <c r="W6835" s="27">
        <v>97312000</v>
      </c>
      <c r="X6835" s="27"/>
      <c r="Y6835" s="27"/>
      <c r="Z6835" s="27">
        <v>1</v>
      </c>
    </row>
    <row r="6836" spans="1:26">
      <c r="A6836" s="27">
        <v>1985</v>
      </c>
      <c r="B6836" t="s">
        <v>19</v>
      </c>
      <c r="C6836" s="27"/>
      <c r="D6836" s="27"/>
      <c r="E6836" s="27"/>
      <c r="F6836" s="27">
        <v>0</v>
      </c>
      <c r="G6836" s="27">
        <v>1</v>
      </c>
      <c r="H6836" s="27">
        <v>1</v>
      </c>
      <c r="I6836" s="27">
        <v>0</v>
      </c>
      <c r="J6836" s="27">
        <v>0</v>
      </c>
      <c r="K6836" s="27">
        <v>6</v>
      </c>
      <c r="L6836" s="27">
        <v>1</v>
      </c>
      <c r="M6836" s="27">
        <v>0</v>
      </c>
      <c r="N6836" s="27">
        <v>0</v>
      </c>
      <c r="O6836" s="27">
        <v>0</v>
      </c>
      <c r="P6836" s="27">
        <v>40185000000</v>
      </c>
      <c r="Q6836" s="27">
        <v>38900692712.149612</v>
      </c>
      <c r="R6836" s="27">
        <v>0</v>
      </c>
      <c r="S6836" s="27">
        <v>1</v>
      </c>
      <c r="T6836" s="33">
        <v>0.74915719568429318</v>
      </c>
      <c r="U6836" s="27">
        <v>1121610071.2</v>
      </c>
      <c r="V6836" s="27">
        <v>2201656600</v>
      </c>
      <c r="W6836" s="27">
        <v>105185000</v>
      </c>
      <c r="X6836" s="27"/>
      <c r="Y6836" s="27"/>
      <c r="Z6836" s="27">
        <v>1</v>
      </c>
    </row>
    <row r="6837" spans="1:26">
      <c r="A6837" s="27">
        <v>1986</v>
      </c>
      <c r="B6837" t="s">
        <v>19</v>
      </c>
      <c r="C6837" s="27"/>
      <c r="D6837" s="27"/>
      <c r="E6837" s="27"/>
      <c r="F6837" s="27">
        <v>0</v>
      </c>
      <c r="G6837" s="27">
        <v>1</v>
      </c>
      <c r="H6837" s="27">
        <v>1</v>
      </c>
      <c r="I6837" s="27">
        <v>0</v>
      </c>
      <c r="J6837" s="27">
        <v>0</v>
      </c>
      <c r="K6837" s="27">
        <v>6</v>
      </c>
      <c r="L6837" s="27">
        <v>1</v>
      </c>
      <c r="M6837" s="27">
        <v>0</v>
      </c>
      <c r="N6837" s="27">
        <v>0</v>
      </c>
      <c r="O6837" s="27">
        <v>0</v>
      </c>
      <c r="P6837" s="27">
        <v>44520000000</v>
      </c>
      <c r="Q6837" s="27">
        <v>43096746122.461395</v>
      </c>
      <c r="R6837" s="27">
        <v>0</v>
      </c>
      <c r="S6837" s="27">
        <v>1</v>
      </c>
      <c r="T6837" s="33">
        <v>0.7030572776909082</v>
      </c>
      <c r="U6837" s="27">
        <v>1069282687.2</v>
      </c>
      <c r="V6837" s="27">
        <v>2781097800</v>
      </c>
      <c r="W6837" s="27">
        <v>108883000</v>
      </c>
      <c r="X6837" s="27"/>
      <c r="Y6837" s="27"/>
      <c r="Z6837" s="27">
        <v>1</v>
      </c>
    </row>
    <row r="6838" spans="1:26">
      <c r="A6838" s="27">
        <v>1987</v>
      </c>
      <c r="B6838" t="s">
        <v>19</v>
      </c>
      <c r="C6838" s="27"/>
      <c r="D6838" s="27"/>
      <c r="E6838" s="27"/>
      <c r="F6838" s="27">
        <v>0</v>
      </c>
      <c r="G6838" s="27">
        <v>1</v>
      </c>
      <c r="H6838" s="27">
        <v>1</v>
      </c>
      <c r="I6838" s="27">
        <v>0</v>
      </c>
      <c r="J6838" s="27">
        <v>0</v>
      </c>
      <c r="K6838" s="27">
        <v>6</v>
      </c>
      <c r="L6838" s="27">
        <v>1</v>
      </c>
      <c r="M6838" s="27">
        <v>0</v>
      </c>
      <c r="N6838" s="27">
        <v>0</v>
      </c>
      <c r="O6838" s="27">
        <v>0</v>
      </c>
      <c r="P6838" s="27">
        <v>52204000000</v>
      </c>
      <c r="Q6838" s="27">
        <v>50535438696.409409</v>
      </c>
      <c r="R6838" s="27">
        <v>0</v>
      </c>
      <c r="S6838" s="27">
        <v>1</v>
      </c>
      <c r="T6838" s="33">
        <v>0.74330063470010233</v>
      </c>
      <c r="U6838" s="27">
        <v>972360913.29999995</v>
      </c>
      <c r="V6838" s="27">
        <v>3413339320</v>
      </c>
      <c r="W6838" s="27">
        <v>110518000</v>
      </c>
      <c r="X6838" s="27"/>
      <c r="Y6838" s="27"/>
      <c r="Z6838" s="27">
        <v>1</v>
      </c>
    </row>
    <row r="6839" spans="1:26">
      <c r="A6839" s="27">
        <v>1988</v>
      </c>
      <c r="B6839" t="s">
        <v>19</v>
      </c>
      <c r="C6839" s="27"/>
      <c r="D6839" s="27"/>
      <c r="E6839" s="27"/>
      <c r="F6839" s="27">
        <v>0</v>
      </c>
      <c r="G6839" s="27">
        <v>1</v>
      </c>
      <c r="H6839" s="27">
        <v>1</v>
      </c>
      <c r="I6839" s="27">
        <v>0</v>
      </c>
      <c r="J6839" s="27">
        <v>0</v>
      </c>
      <c r="K6839" s="27">
        <v>6</v>
      </c>
      <c r="L6839" s="27">
        <v>1</v>
      </c>
      <c r="M6839" s="27">
        <v>0</v>
      </c>
      <c r="N6839" s="27">
        <v>0</v>
      </c>
      <c r="O6839" s="27">
        <v>0</v>
      </c>
      <c r="P6839" s="27">
        <v>63704000000</v>
      </c>
      <c r="Q6839" s="27">
        <v>61667199834.74276</v>
      </c>
      <c r="R6839" s="27">
        <v>0</v>
      </c>
      <c r="S6839" s="27">
        <v>1</v>
      </c>
      <c r="T6839" s="33">
        <v>0.80560957079318884</v>
      </c>
      <c r="U6839" s="27">
        <v>662225698.5</v>
      </c>
      <c r="V6839" s="27">
        <v>2616085940</v>
      </c>
      <c r="W6839" s="27">
        <v>110554000</v>
      </c>
      <c r="X6839" s="27"/>
      <c r="Y6839" s="27"/>
      <c r="Z6839" s="27">
        <v>1</v>
      </c>
    </row>
    <row r="6840" spans="1:26">
      <c r="A6840" s="27">
        <v>1989</v>
      </c>
      <c r="B6840" t="s">
        <v>19</v>
      </c>
      <c r="C6840" s="27"/>
      <c r="D6840" s="27"/>
      <c r="E6840" s="27"/>
      <c r="F6840" s="27">
        <v>260000</v>
      </c>
      <c r="G6840" s="27">
        <v>1</v>
      </c>
      <c r="H6840" s="27">
        <v>1</v>
      </c>
      <c r="I6840" s="27">
        <v>0</v>
      </c>
      <c r="J6840" s="27">
        <v>0</v>
      </c>
      <c r="K6840" s="27">
        <v>6</v>
      </c>
      <c r="L6840" s="27">
        <v>1</v>
      </c>
      <c r="M6840" s="27">
        <v>0</v>
      </c>
      <c r="N6840" s="27">
        <v>0</v>
      </c>
      <c r="O6840" s="27">
        <v>0</v>
      </c>
      <c r="P6840" s="27">
        <v>74637000000</v>
      </c>
      <c r="Q6840" s="27">
        <v>72250877410.318268</v>
      </c>
      <c r="R6840" s="27">
        <v>1</v>
      </c>
      <c r="S6840" s="27">
        <v>1</v>
      </c>
      <c r="T6840" s="33">
        <v>0.74679040704290955</v>
      </c>
      <c r="U6840" s="27">
        <v>272619863.69999999</v>
      </c>
      <c r="V6840" s="27">
        <v>2271376140</v>
      </c>
      <c r="W6840" s="27">
        <v>109780000</v>
      </c>
      <c r="X6840" s="27"/>
      <c r="Y6840" s="27"/>
      <c r="Z6840" s="27">
        <v>1</v>
      </c>
    </row>
    <row r="6841" spans="1:26">
      <c r="A6841" s="27">
        <v>1990</v>
      </c>
      <c r="B6841" t="s">
        <v>19</v>
      </c>
      <c r="C6841" s="27"/>
      <c r="D6841" s="27"/>
      <c r="E6841" s="27"/>
      <c r="F6841" s="27">
        <v>0</v>
      </c>
      <c r="G6841" s="27">
        <v>1</v>
      </c>
      <c r="H6841" s="27">
        <v>1</v>
      </c>
      <c r="I6841" s="27">
        <v>0</v>
      </c>
      <c r="J6841" s="27">
        <v>0</v>
      </c>
      <c r="K6841" s="27">
        <v>6</v>
      </c>
      <c r="L6841" s="27">
        <v>1</v>
      </c>
      <c r="M6841" s="27">
        <v>0</v>
      </c>
      <c r="N6841" s="27">
        <v>0</v>
      </c>
      <c r="O6841" s="27">
        <v>0</v>
      </c>
      <c r="P6841" s="27">
        <v>88467000000</v>
      </c>
      <c r="Q6841" s="27">
        <v>85343063965.918182</v>
      </c>
      <c r="R6841" s="27">
        <v>1</v>
      </c>
      <c r="S6841" s="27">
        <v>1</v>
      </c>
      <c r="T6841" s="33">
        <v>0.70566019682121295</v>
      </c>
      <c r="U6841" s="27">
        <v>719866</v>
      </c>
      <c r="V6841" s="27">
        <v>2421333952.4000001</v>
      </c>
      <c r="W6841" s="27">
        <v>108623000</v>
      </c>
      <c r="X6841" s="27"/>
      <c r="Y6841" s="27"/>
      <c r="Z6841" s="27">
        <v>1</v>
      </c>
    </row>
    <row r="6842" spans="1:26">
      <c r="A6842" s="27">
        <v>1991</v>
      </c>
      <c r="B6842" t="s">
        <v>19</v>
      </c>
      <c r="C6842" s="27"/>
      <c r="D6842" s="27"/>
      <c r="E6842" s="27"/>
      <c r="F6842" s="27">
        <v>0</v>
      </c>
      <c r="G6842" s="27">
        <v>1</v>
      </c>
      <c r="H6842" s="27">
        <v>1</v>
      </c>
      <c r="I6842" s="27">
        <v>0</v>
      </c>
      <c r="J6842" s="27">
        <v>0</v>
      </c>
      <c r="K6842" s="27">
        <v>6</v>
      </c>
      <c r="L6842" s="27">
        <v>1</v>
      </c>
      <c r="M6842" s="27">
        <v>0</v>
      </c>
      <c r="N6842" s="27">
        <v>0</v>
      </c>
      <c r="O6842" s="27">
        <v>0</v>
      </c>
      <c r="P6842" s="27">
        <v>101247000000</v>
      </c>
      <c r="Q6842" s="27">
        <v>98234695722.034119</v>
      </c>
      <c r="R6842" s="27">
        <v>1</v>
      </c>
      <c r="S6842" s="27">
        <v>1</v>
      </c>
      <c r="T6842" s="33">
        <v>0.64778014054484578</v>
      </c>
      <c r="U6842" s="27">
        <v>0</v>
      </c>
      <c r="V6842" s="27">
        <v>2419559439.6999998</v>
      </c>
      <c r="W6842" s="27">
        <v>107498000</v>
      </c>
      <c r="X6842" s="27"/>
      <c r="Y6842" s="27"/>
      <c r="Z6842" s="27">
        <v>1</v>
      </c>
    </row>
    <row r="6843" spans="1:26">
      <c r="A6843" s="27">
        <v>1992</v>
      </c>
      <c r="B6843" t="s">
        <v>19</v>
      </c>
      <c r="C6843" s="27"/>
      <c r="D6843" s="27"/>
      <c r="E6843" s="27"/>
      <c r="F6843" s="27">
        <v>0</v>
      </c>
      <c r="G6843" s="27">
        <v>1</v>
      </c>
      <c r="H6843" s="27">
        <v>1</v>
      </c>
      <c r="I6843" s="27">
        <v>0</v>
      </c>
      <c r="J6843" s="27">
        <v>0</v>
      </c>
      <c r="K6843" s="27">
        <v>6</v>
      </c>
      <c r="L6843" s="27">
        <v>1</v>
      </c>
      <c r="M6843" s="27">
        <v>0</v>
      </c>
      <c r="N6843" s="27">
        <v>0</v>
      </c>
      <c r="O6843" s="27">
        <v>0</v>
      </c>
      <c r="P6843" s="27">
        <v>115576000000</v>
      </c>
      <c r="Q6843" s="27">
        <v>111452869378.46703</v>
      </c>
      <c r="R6843" s="27">
        <v>1</v>
      </c>
      <c r="S6843" s="27">
        <v>1</v>
      </c>
      <c r="T6843" s="33">
        <v>0.62587770846912083</v>
      </c>
      <c r="U6843" s="27">
        <v>0</v>
      </c>
      <c r="V6843" s="27">
        <v>1897960064.3</v>
      </c>
      <c r="W6843" s="27">
        <v>106372000</v>
      </c>
      <c r="X6843" s="27"/>
      <c r="Y6843" s="27"/>
      <c r="Z6843" s="27">
        <v>1</v>
      </c>
    </row>
    <row r="6844" spans="1:26">
      <c r="A6844" s="27">
        <v>1993</v>
      </c>
      <c r="B6844" t="s">
        <v>19</v>
      </c>
      <c r="C6844" s="27"/>
      <c r="D6844" s="27"/>
      <c r="E6844" s="27"/>
      <c r="F6844" s="27">
        <v>0</v>
      </c>
      <c r="G6844" s="27">
        <v>1</v>
      </c>
      <c r="H6844" s="27">
        <v>1</v>
      </c>
      <c r="I6844" s="27">
        <v>0</v>
      </c>
      <c r="J6844" s="27">
        <v>0</v>
      </c>
      <c r="K6844" s="27">
        <v>6</v>
      </c>
      <c r="L6844" s="27">
        <v>1</v>
      </c>
      <c r="M6844" s="27">
        <v>0</v>
      </c>
      <c r="N6844" s="27">
        <v>0</v>
      </c>
      <c r="O6844" s="27">
        <v>0</v>
      </c>
      <c r="P6844" s="27">
        <v>128889999999.99998</v>
      </c>
      <c r="Q6844" s="27">
        <v>128889832382.81805</v>
      </c>
      <c r="R6844" s="27">
        <v>1</v>
      </c>
      <c r="S6844" s="27">
        <v>1</v>
      </c>
      <c r="T6844" s="33">
        <v>0.648154718576755</v>
      </c>
      <c r="U6844" s="27">
        <v>0</v>
      </c>
      <c r="V6844" s="27">
        <v>1924815089.8</v>
      </c>
      <c r="W6844" s="27">
        <v>104998000</v>
      </c>
      <c r="X6844" s="27"/>
      <c r="Y6844" s="27"/>
      <c r="Z6844" s="27">
        <v>1</v>
      </c>
    </row>
    <row r="6845" spans="1:26">
      <c r="A6845" s="27">
        <v>1994</v>
      </c>
      <c r="B6845" t="s">
        <v>19</v>
      </c>
      <c r="C6845" s="27"/>
      <c r="D6845" s="27"/>
      <c r="E6845" s="27"/>
      <c r="F6845" s="27">
        <v>0</v>
      </c>
      <c r="G6845" s="27">
        <v>1</v>
      </c>
      <c r="H6845" s="27">
        <v>1</v>
      </c>
      <c r="I6845" s="27">
        <v>0</v>
      </c>
      <c r="J6845" s="27">
        <v>0</v>
      </c>
      <c r="K6845" s="27">
        <v>6</v>
      </c>
      <c r="L6845" s="27">
        <v>1</v>
      </c>
      <c r="M6845" s="27">
        <v>0</v>
      </c>
      <c r="N6845" s="27">
        <v>0</v>
      </c>
      <c r="O6845" s="27">
        <v>0</v>
      </c>
      <c r="P6845" s="27">
        <v>146684000000</v>
      </c>
      <c r="Q6845" s="27">
        <v>146683499005.96423</v>
      </c>
      <c r="R6845" s="27">
        <v>1</v>
      </c>
      <c r="S6845" s="27">
        <v>1</v>
      </c>
      <c r="T6845" s="33">
        <v>0.69545665111729171</v>
      </c>
      <c r="U6845" s="27">
        <v>0</v>
      </c>
      <c r="V6845" s="27">
        <v>1782018140.5999999</v>
      </c>
      <c r="W6845" s="27">
        <v>103308000</v>
      </c>
      <c r="X6845" s="27"/>
      <c r="Y6845" s="27"/>
      <c r="Z6845" s="27">
        <v>1</v>
      </c>
    </row>
    <row r="6846" spans="1:26">
      <c r="A6846" s="27">
        <v>1995</v>
      </c>
      <c r="B6846" t="s">
        <v>19</v>
      </c>
      <c r="C6846" s="27"/>
      <c r="D6846" s="27"/>
      <c r="E6846" s="27"/>
      <c r="F6846" s="27">
        <v>0</v>
      </c>
      <c r="G6846" s="27">
        <v>1</v>
      </c>
      <c r="H6846" s="27">
        <v>1</v>
      </c>
      <c r="I6846" s="27">
        <v>0</v>
      </c>
      <c r="J6846" s="27">
        <v>0</v>
      </c>
      <c r="K6846" s="27">
        <v>6</v>
      </c>
      <c r="L6846" s="27">
        <v>1</v>
      </c>
      <c r="M6846" s="27">
        <v>0</v>
      </c>
      <c r="N6846" s="27">
        <v>0</v>
      </c>
      <c r="O6846" s="27">
        <v>0</v>
      </c>
      <c r="P6846" s="27">
        <v>169279000000</v>
      </c>
      <c r="Q6846" s="27">
        <v>169278552851.27151</v>
      </c>
      <c r="R6846" s="27">
        <v>1</v>
      </c>
      <c r="S6846" s="27">
        <v>1</v>
      </c>
      <c r="T6846" s="33">
        <v>0.69736071622307827</v>
      </c>
      <c r="U6846" s="27">
        <v>0</v>
      </c>
      <c r="V6846" s="27">
        <v>1804645576.7</v>
      </c>
      <c r="W6846" s="27">
        <v>101546000</v>
      </c>
      <c r="X6846" s="27"/>
      <c r="Y6846" s="27"/>
      <c r="Z6846" s="27">
        <v>1</v>
      </c>
    </row>
    <row r="6847" spans="1:26">
      <c r="A6847" s="27">
        <v>1996</v>
      </c>
      <c r="B6847" t="s">
        <v>19</v>
      </c>
      <c r="C6847" s="27"/>
      <c r="D6847" s="27"/>
      <c r="E6847" s="27"/>
      <c r="F6847" s="27">
        <v>0</v>
      </c>
      <c r="G6847" s="27">
        <v>1</v>
      </c>
      <c r="H6847" s="27">
        <v>1</v>
      </c>
      <c r="I6847" s="27">
        <v>0</v>
      </c>
      <c r="J6847" s="27">
        <v>0</v>
      </c>
      <c r="K6847" s="27">
        <v>6</v>
      </c>
      <c r="L6847" s="27">
        <v>1</v>
      </c>
      <c r="M6847" s="27">
        <v>0</v>
      </c>
      <c r="N6847" s="27">
        <v>0</v>
      </c>
      <c r="O6847" s="27">
        <v>0</v>
      </c>
      <c r="P6847" s="27">
        <v>183035000000</v>
      </c>
      <c r="Q6847" s="27">
        <v>183035154107.49445</v>
      </c>
      <c r="R6847" s="27">
        <v>1</v>
      </c>
      <c r="S6847" s="27">
        <v>1</v>
      </c>
      <c r="T6847" s="33">
        <v>0.69966405838602452</v>
      </c>
      <c r="U6847" s="27">
        <v>0</v>
      </c>
      <c r="V6847" s="27">
        <v>1607347379.2</v>
      </c>
      <c r="W6847" s="27">
        <v>99787000</v>
      </c>
      <c r="X6847" s="27"/>
      <c r="Y6847" s="27"/>
      <c r="Z6847" s="27">
        <v>1</v>
      </c>
    </row>
    <row r="6848" spans="1:26">
      <c r="A6848" s="27">
        <v>1997</v>
      </c>
      <c r="B6848" t="s">
        <v>19</v>
      </c>
      <c r="C6848" s="27"/>
      <c r="D6848" s="27"/>
      <c r="E6848" s="27"/>
      <c r="F6848" s="27">
        <v>0</v>
      </c>
      <c r="G6848" s="27">
        <v>1</v>
      </c>
      <c r="H6848" s="27">
        <v>1</v>
      </c>
      <c r="I6848" s="27">
        <v>0</v>
      </c>
      <c r="J6848" s="27">
        <v>0</v>
      </c>
      <c r="K6848" s="27">
        <v>6</v>
      </c>
      <c r="L6848" s="27">
        <v>1</v>
      </c>
      <c r="M6848" s="27">
        <v>0</v>
      </c>
      <c r="N6848" s="27">
        <v>0</v>
      </c>
      <c r="O6848" s="27">
        <v>0</v>
      </c>
      <c r="P6848" s="27">
        <v>150180000000</v>
      </c>
      <c r="Q6848" s="27">
        <v>150180268649.388</v>
      </c>
      <c r="R6848" s="27">
        <v>1</v>
      </c>
      <c r="S6848" s="27">
        <v>1</v>
      </c>
      <c r="T6848" s="33">
        <v>0.71538944173936525</v>
      </c>
      <c r="U6848" s="27">
        <v>2428649926.1999998</v>
      </c>
      <c r="V6848" s="27">
        <v>1727628534</v>
      </c>
      <c r="W6848" s="27">
        <v>98027000</v>
      </c>
      <c r="X6848" s="27"/>
      <c r="Y6848" s="27"/>
      <c r="Z6848" s="27">
        <v>1</v>
      </c>
    </row>
    <row r="6849" spans="1:26">
      <c r="A6849" s="27">
        <v>1998</v>
      </c>
      <c r="B6849" t="s">
        <v>19</v>
      </c>
      <c r="C6849" s="27"/>
      <c r="D6849" s="27"/>
      <c r="E6849" s="27"/>
      <c r="F6849" s="27">
        <v>0</v>
      </c>
      <c r="G6849" s="27">
        <v>1</v>
      </c>
      <c r="H6849" s="27">
        <v>1</v>
      </c>
      <c r="I6849" s="27">
        <v>0</v>
      </c>
      <c r="J6849" s="27">
        <v>0</v>
      </c>
      <c r="K6849" s="27">
        <v>6</v>
      </c>
      <c r="L6849" s="27">
        <v>1</v>
      </c>
      <c r="M6849" s="27">
        <v>0</v>
      </c>
      <c r="N6849" s="27">
        <v>0</v>
      </c>
      <c r="O6849" s="27">
        <v>0</v>
      </c>
      <c r="P6849" s="27">
        <v>113676000000</v>
      </c>
      <c r="Q6849" s="27">
        <v>113675706127.26489</v>
      </c>
      <c r="R6849" s="27">
        <v>1</v>
      </c>
      <c r="S6849" s="27">
        <v>1</v>
      </c>
      <c r="T6849" s="33">
        <v>0.63293736472878814</v>
      </c>
      <c r="U6849" s="27">
        <v>3238469076.1999998</v>
      </c>
      <c r="V6849" s="27">
        <v>2111064778.4000001</v>
      </c>
      <c r="W6849" s="27">
        <v>95720000</v>
      </c>
      <c r="X6849" s="27"/>
      <c r="Y6849" s="27"/>
      <c r="Z6849" s="27">
        <v>1</v>
      </c>
    </row>
    <row r="6850" spans="1:26">
      <c r="A6850" s="27">
        <v>1999</v>
      </c>
      <c r="B6850" t="s">
        <v>19</v>
      </c>
      <c r="C6850" s="27"/>
      <c r="D6850" s="27"/>
      <c r="E6850" s="27"/>
      <c r="F6850" s="27">
        <v>0</v>
      </c>
      <c r="G6850" s="27">
        <v>1</v>
      </c>
      <c r="H6850" s="27">
        <v>1</v>
      </c>
      <c r="I6850" s="27">
        <v>0</v>
      </c>
      <c r="J6850" s="27">
        <v>0</v>
      </c>
      <c r="K6850" s="27">
        <v>6</v>
      </c>
      <c r="L6850" s="27">
        <v>1</v>
      </c>
      <c r="M6850" s="27">
        <v>0</v>
      </c>
      <c r="N6850" s="27">
        <v>0</v>
      </c>
      <c r="O6850" s="27">
        <v>0</v>
      </c>
      <c r="P6850" s="27">
        <v>126669000000</v>
      </c>
      <c r="Q6850" s="27">
        <v>126668932159.50833</v>
      </c>
      <c r="R6850" s="27">
        <v>1</v>
      </c>
      <c r="S6850" s="27">
        <v>1</v>
      </c>
      <c r="T6850" s="33">
        <v>0.59173831677950461</v>
      </c>
      <c r="U6850" s="27">
        <v>3547460607</v>
      </c>
      <c r="V6850" s="27">
        <v>2722708000</v>
      </c>
      <c r="W6850" s="27">
        <v>92880000</v>
      </c>
      <c r="X6850" s="27"/>
      <c r="Y6850" s="27"/>
      <c r="Z6850" s="27">
        <v>1</v>
      </c>
    </row>
    <row r="6851" spans="1:26">
      <c r="A6851" s="27">
        <v>2000</v>
      </c>
      <c r="B6851" t="s">
        <v>19</v>
      </c>
      <c r="C6851" s="27"/>
      <c r="D6851" s="27"/>
      <c r="E6851" s="27"/>
      <c r="F6851" s="27">
        <v>0</v>
      </c>
      <c r="G6851" s="27">
        <v>1</v>
      </c>
      <c r="H6851" s="27">
        <v>1</v>
      </c>
      <c r="I6851" s="27">
        <v>0</v>
      </c>
      <c r="J6851" s="27">
        <v>0</v>
      </c>
      <c r="K6851" s="27">
        <v>6</v>
      </c>
      <c r="L6851" s="27">
        <v>1</v>
      </c>
      <c r="M6851" s="27">
        <v>0</v>
      </c>
      <c r="N6851" s="27">
        <v>0</v>
      </c>
      <c r="O6851" s="27">
        <v>0</v>
      </c>
      <c r="P6851" s="27">
        <v>126392000000</v>
      </c>
      <c r="Q6851" s="27">
        <v>126392308497.74878</v>
      </c>
      <c r="R6851" s="27">
        <v>1</v>
      </c>
      <c r="S6851" s="27">
        <v>1</v>
      </c>
      <c r="T6851" s="33">
        <v>0.62919927379193319</v>
      </c>
      <c r="U6851" s="27">
        <v>3172132437.3000002</v>
      </c>
      <c r="V6851" s="27">
        <v>2940149000</v>
      </c>
      <c r="W6851" s="27">
        <v>89503000</v>
      </c>
      <c r="X6851" s="27"/>
      <c r="Y6851" s="27"/>
      <c r="Z6851" s="27">
        <v>1</v>
      </c>
    </row>
    <row r="6852" spans="1:26">
      <c r="A6852" s="27">
        <v>2001</v>
      </c>
      <c r="B6852" t="s">
        <v>19</v>
      </c>
      <c r="C6852" s="27"/>
      <c r="D6852" s="27"/>
      <c r="E6852" s="27"/>
      <c r="F6852" s="27">
        <v>0</v>
      </c>
      <c r="G6852" s="27">
        <v>1</v>
      </c>
      <c r="H6852" s="27">
        <v>1</v>
      </c>
      <c r="I6852" s="27">
        <v>0</v>
      </c>
      <c r="J6852" s="27">
        <v>0</v>
      </c>
      <c r="K6852" s="27">
        <v>6</v>
      </c>
      <c r="L6852" s="27">
        <v>1</v>
      </c>
      <c r="M6852" s="27">
        <v>0</v>
      </c>
      <c r="N6852" s="27">
        <v>0</v>
      </c>
      <c r="O6852" s="27">
        <v>0</v>
      </c>
      <c r="P6852" s="27">
        <v>120297000000</v>
      </c>
      <c r="Q6852" s="27">
        <v>120296746256.63092</v>
      </c>
      <c r="R6852" s="27">
        <v>0</v>
      </c>
      <c r="S6852" s="27">
        <v>1</v>
      </c>
      <c r="T6852" s="33">
        <v>0.61588871891054842</v>
      </c>
      <c r="U6852" s="27">
        <v>1787261083</v>
      </c>
      <c r="V6852" s="27">
        <v>2997607000</v>
      </c>
      <c r="W6852" s="27">
        <v>86124000</v>
      </c>
      <c r="X6852" s="27"/>
      <c r="Y6852" s="27"/>
      <c r="Z6852" s="27">
        <v>1</v>
      </c>
    </row>
    <row r="6853" spans="1:26">
      <c r="A6853" s="27">
        <v>2002</v>
      </c>
      <c r="B6853" t="s">
        <v>19</v>
      </c>
      <c r="C6853" s="27"/>
      <c r="D6853" s="27"/>
      <c r="E6853" s="27"/>
      <c r="F6853" s="27">
        <v>0</v>
      </c>
      <c r="G6853" s="27">
        <v>1</v>
      </c>
      <c r="H6853" s="27">
        <v>1</v>
      </c>
      <c r="I6853" s="27">
        <v>0</v>
      </c>
      <c r="J6853" s="27">
        <v>0</v>
      </c>
      <c r="K6853" s="27">
        <v>6</v>
      </c>
      <c r="L6853" s="27">
        <v>1</v>
      </c>
      <c r="M6853" s="27">
        <v>0</v>
      </c>
      <c r="N6853" s="27">
        <v>0</v>
      </c>
      <c r="O6853" s="27">
        <v>0</v>
      </c>
      <c r="P6853" s="27">
        <v>134300999999.99998</v>
      </c>
      <c r="Q6853" s="27">
        <v>134300851255.00174</v>
      </c>
      <c r="R6853" s="27">
        <v>1</v>
      </c>
      <c r="S6853" s="27">
        <v>1</v>
      </c>
      <c r="T6853" s="33">
        <v>0.62466195784303247</v>
      </c>
      <c r="U6853" s="27">
        <v>505948087</v>
      </c>
      <c r="V6853" s="27">
        <v>2345824000</v>
      </c>
      <c r="W6853" s="27">
        <v>82748000</v>
      </c>
      <c r="X6853" s="27"/>
      <c r="Y6853" s="27"/>
      <c r="Z6853" s="27">
        <v>1</v>
      </c>
    </row>
    <row r="6854" spans="1:26">
      <c r="A6854" s="27">
        <v>2003</v>
      </c>
      <c r="B6854" t="s">
        <v>19</v>
      </c>
      <c r="C6854" s="27"/>
      <c r="D6854" s="27"/>
      <c r="E6854" s="27"/>
      <c r="F6854" s="27">
        <v>0</v>
      </c>
      <c r="G6854" s="27">
        <v>1</v>
      </c>
      <c r="H6854" s="27">
        <v>1</v>
      </c>
      <c r="I6854" s="27">
        <v>0</v>
      </c>
      <c r="J6854" s="27">
        <v>0</v>
      </c>
      <c r="K6854" s="27">
        <v>6</v>
      </c>
      <c r="L6854" s="27">
        <v>1</v>
      </c>
      <c r="M6854" s="27">
        <v>0</v>
      </c>
      <c r="N6854" s="27">
        <v>0</v>
      </c>
      <c r="O6854" s="27">
        <v>0</v>
      </c>
      <c r="P6854" s="27">
        <v>152281000000</v>
      </c>
      <c r="Q6854" s="27">
        <v>152280653543.72467</v>
      </c>
      <c r="R6854" s="27">
        <v>1</v>
      </c>
      <c r="S6854" s="27">
        <v>1</v>
      </c>
      <c r="T6854" s="33">
        <v>0.61793375018798091</v>
      </c>
      <c r="U6854" s="27">
        <v>125790332.40000001</v>
      </c>
      <c r="V6854" s="27">
        <v>2098426000</v>
      </c>
      <c r="W6854" s="27">
        <v>79370000</v>
      </c>
      <c r="X6854" s="27"/>
      <c r="Y6854" s="27"/>
      <c r="Z6854" s="27">
        <v>1</v>
      </c>
    </row>
    <row r="6855" spans="1:26">
      <c r="A6855" s="27">
        <v>2004</v>
      </c>
      <c r="B6855" t="s">
        <v>19</v>
      </c>
      <c r="C6855" s="27"/>
      <c r="D6855" s="27"/>
      <c r="E6855" s="27"/>
      <c r="F6855" s="27">
        <v>99447.03125</v>
      </c>
      <c r="G6855" s="27">
        <v>1</v>
      </c>
      <c r="H6855" s="27">
        <v>1</v>
      </c>
      <c r="I6855" s="27">
        <v>0</v>
      </c>
      <c r="J6855" s="27">
        <v>0</v>
      </c>
      <c r="K6855" s="27">
        <v>6</v>
      </c>
      <c r="L6855" s="27">
        <v>1</v>
      </c>
      <c r="M6855" s="27">
        <v>0</v>
      </c>
      <c r="N6855" s="27">
        <v>0</v>
      </c>
      <c r="O6855" s="27">
        <v>0</v>
      </c>
      <c r="P6855" s="27">
        <v>172895000000</v>
      </c>
      <c r="Q6855" s="27">
        <v>172895476152.59158</v>
      </c>
      <c r="R6855" s="27">
        <v>1</v>
      </c>
      <c r="S6855" s="27">
        <v>1</v>
      </c>
      <c r="T6855" s="33">
        <v>0.67108711240801089</v>
      </c>
      <c r="U6855" s="27">
        <v>131465402.5</v>
      </c>
      <c r="V6855" s="27">
        <v>483437000</v>
      </c>
      <c r="W6855" s="27">
        <v>75996000</v>
      </c>
      <c r="X6855" s="27"/>
      <c r="Y6855" s="27"/>
      <c r="Z6855" s="27">
        <v>1</v>
      </c>
    </row>
    <row r="6856" spans="1:26">
      <c r="A6856" s="27">
        <v>2005</v>
      </c>
      <c r="B6856" t="s">
        <v>19</v>
      </c>
      <c r="C6856" s="27"/>
      <c r="D6856" s="27"/>
      <c r="E6856" s="27"/>
      <c r="F6856" s="27">
        <v>905000</v>
      </c>
      <c r="G6856" s="27">
        <v>1</v>
      </c>
      <c r="H6856" s="27">
        <v>1</v>
      </c>
      <c r="I6856" s="27">
        <v>0</v>
      </c>
      <c r="J6856" s="27">
        <v>0</v>
      </c>
      <c r="K6856" s="27">
        <v>6</v>
      </c>
      <c r="L6856" s="27">
        <v>1</v>
      </c>
      <c r="M6856" s="27">
        <v>0</v>
      </c>
      <c r="N6856" s="27">
        <v>0</v>
      </c>
      <c r="O6856" s="27">
        <v>0</v>
      </c>
      <c r="P6856" s="27">
        <v>189318000000</v>
      </c>
      <c r="Q6856" s="27">
        <v>189318499954.00308</v>
      </c>
      <c r="R6856" s="27">
        <v>1</v>
      </c>
      <c r="S6856" s="27">
        <v>1</v>
      </c>
      <c r="T6856" s="33">
        <v>0.69599608558540027</v>
      </c>
      <c r="U6856" s="27">
        <v>120990564</v>
      </c>
      <c r="V6856" s="27">
        <v>385961000</v>
      </c>
      <c r="W6856" s="27">
        <v>72618000</v>
      </c>
      <c r="X6856" s="27"/>
      <c r="Y6856" s="27"/>
      <c r="Z6856" s="27">
        <v>1</v>
      </c>
    </row>
    <row r="6857" spans="1:26">
      <c r="A6857" s="27">
        <v>2006</v>
      </c>
      <c r="B6857" t="s">
        <v>19</v>
      </c>
      <c r="C6857" s="27"/>
      <c r="D6857" s="27"/>
      <c r="E6857" s="27"/>
      <c r="F6857" s="27">
        <v>1960034.625</v>
      </c>
      <c r="G6857" s="27">
        <v>1</v>
      </c>
      <c r="H6857" s="27">
        <v>1</v>
      </c>
      <c r="I6857" s="27">
        <v>0</v>
      </c>
      <c r="J6857" s="27">
        <v>0</v>
      </c>
      <c r="K6857" s="27">
        <v>6</v>
      </c>
      <c r="L6857" s="27">
        <v>1</v>
      </c>
      <c r="M6857" s="27">
        <v>0</v>
      </c>
      <c r="N6857" s="27">
        <v>0</v>
      </c>
      <c r="O6857" s="27">
        <v>0</v>
      </c>
      <c r="P6857" s="27">
        <v>221759000000</v>
      </c>
      <c r="Q6857" s="27">
        <v>221758486880.31259</v>
      </c>
      <c r="R6857" s="27">
        <v>1</v>
      </c>
      <c r="S6857" s="27">
        <v>1</v>
      </c>
      <c r="T6857" s="33">
        <v>0.83568345932575372</v>
      </c>
      <c r="U6857" s="27">
        <v>127350468.8</v>
      </c>
      <c r="V6857" s="27">
        <v>335787000</v>
      </c>
      <c r="W6857" s="27">
        <v>69242000</v>
      </c>
      <c r="X6857" s="27"/>
      <c r="Y6857" s="27"/>
      <c r="Z6857" s="27">
        <v>1</v>
      </c>
    </row>
    <row r="6858" spans="1:26">
      <c r="A6858" s="27">
        <v>2007</v>
      </c>
      <c r="B6858" t="s">
        <v>19</v>
      </c>
      <c r="C6858" s="27"/>
      <c r="D6858" s="27"/>
      <c r="E6858" s="27"/>
      <c r="F6858" s="27">
        <v>0</v>
      </c>
      <c r="G6858" s="27">
        <v>1</v>
      </c>
      <c r="H6858" s="27">
        <v>1</v>
      </c>
      <c r="I6858" s="27">
        <v>0</v>
      </c>
      <c r="J6858" s="27">
        <v>0</v>
      </c>
      <c r="K6858" s="27">
        <v>6</v>
      </c>
      <c r="L6858" s="27">
        <v>1</v>
      </c>
      <c r="M6858" s="27">
        <v>0</v>
      </c>
      <c r="N6858" s="27">
        <v>0</v>
      </c>
      <c r="O6858" s="27">
        <v>0</v>
      </c>
      <c r="P6858" s="27">
        <v>262942999999.99997</v>
      </c>
      <c r="Q6858" s="27">
        <v>262942650543.77112</v>
      </c>
      <c r="R6858" s="27">
        <v>1</v>
      </c>
      <c r="S6858" s="27">
        <v>1</v>
      </c>
      <c r="T6858" s="33">
        <v>0.90473952627382648</v>
      </c>
      <c r="U6858" s="27">
        <v>133771323</v>
      </c>
      <c r="V6858" s="27">
        <v>63450000</v>
      </c>
      <c r="W6858" s="27">
        <v>65865000</v>
      </c>
      <c r="X6858" s="27"/>
      <c r="Y6858" s="27"/>
      <c r="Z6858" s="27">
        <v>1</v>
      </c>
    </row>
    <row r="6859" spans="1:26">
      <c r="A6859" s="27">
        <v>2008</v>
      </c>
      <c r="B6859" t="s">
        <v>19</v>
      </c>
      <c r="C6859" s="27"/>
      <c r="D6859" s="27"/>
      <c r="E6859" s="27"/>
      <c r="F6859" s="27">
        <v>0</v>
      </c>
      <c r="G6859" s="27">
        <v>1</v>
      </c>
      <c r="H6859" s="27">
        <v>1</v>
      </c>
      <c r="I6859" s="27">
        <v>0</v>
      </c>
      <c r="J6859" s="27">
        <v>0</v>
      </c>
      <c r="K6859" s="27">
        <v>6</v>
      </c>
      <c r="L6859" s="27">
        <v>1</v>
      </c>
      <c r="M6859" s="27">
        <v>0</v>
      </c>
      <c r="N6859" s="27">
        <v>0</v>
      </c>
      <c r="O6859" s="27">
        <v>0</v>
      </c>
      <c r="P6859" s="27">
        <v>291383000000</v>
      </c>
      <c r="Q6859" s="27">
        <v>291383081231.82031</v>
      </c>
      <c r="R6859" s="27">
        <v>1</v>
      </c>
      <c r="S6859" s="27">
        <v>1</v>
      </c>
      <c r="T6859" s="33">
        <v>0.91944034308119871</v>
      </c>
      <c r="U6859" s="27">
        <v>130386936</v>
      </c>
      <c r="V6859" s="27">
        <v>65080000</v>
      </c>
      <c r="W6859" s="27">
        <v>62488000</v>
      </c>
      <c r="X6859" s="27">
        <v>5687000000</v>
      </c>
      <c r="Y6859" s="27"/>
      <c r="Z6859" s="27">
        <v>1</v>
      </c>
    </row>
    <row r="6860" spans="1:26">
      <c r="A6860" s="27">
        <v>2009</v>
      </c>
      <c r="B6860" t="s">
        <v>19</v>
      </c>
      <c r="C6860" s="27"/>
      <c r="D6860" s="27"/>
      <c r="E6860" s="27"/>
      <c r="F6860" s="27">
        <v>116666.4609375</v>
      </c>
      <c r="G6860" s="27">
        <v>1</v>
      </c>
      <c r="H6860" s="27">
        <v>1</v>
      </c>
      <c r="I6860" s="27">
        <v>0</v>
      </c>
      <c r="J6860" s="27">
        <v>0</v>
      </c>
      <c r="K6860" s="27">
        <v>6</v>
      </c>
      <c r="L6860" s="27">
        <v>1</v>
      </c>
      <c r="M6860" s="27">
        <v>0</v>
      </c>
      <c r="N6860" s="27">
        <v>0</v>
      </c>
      <c r="O6860" s="27">
        <v>0</v>
      </c>
      <c r="P6860" s="27">
        <v>281710000000</v>
      </c>
      <c r="Q6860" s="27">
        <v>281710095724.76068</v>
      </c>
      <c r="R6860" s="27">
        <v>1</v>
      </c>
      <c r="S6860" s="27">
        <v>1</v>
      </c>
      <c r="T6860" s="33">
        <v>0.81595367947064712</v>
      </c>
      <c r="U6860" s="27">
        <v>1521076907.5</v>
      </c>
      <c r="V6860" s="27">
        <v>74380000</v>
      </c>
      <c r="W6860" s="27">
        <v>59112000</v>
      </c>
      <c r="X6860" s="27">
        <v>6174000000</v>
      </c>
      <c r="Y6860" s="27"/>
      <c r="Z6860" s="27">
        <v>1</v>
      </c>
    </row>
    <row r="6861" spans="1:26">
      <c r="A6861" s="27">
        <v>2010</v>
      </c>
      <c r="B6861" t="s">
        <v>19</v>
      </c>
      <c r="C6861" s="27"/>
      <c r="D6861" s="27"/>
      <c r="E6861" s="27"/>
      <c r="F6861" s="27">
        <v>2466667.1875</v>
      </c>
      <c r="G6861" s="27">
        <v>1</v>
      </c>
      <c r="H6861" s="27">
        <v>1</v>
      </c>
      <c r="I6861" s="27">
        <v>0</v>
      </c>
      <c r="J6861" s="27">
        <v>0</v>
      </c>
      <c r="K6861" s="27">
        <v>6</v>
      </c>
      <c r="L6861" s="27">
        <v>1</v>
      </c>
      <c r="M6861" s="27">
        <v>0</v>
      </c>
      <c r="N6861" s="27">
        <v>0</v>
      </c>
      <c r="O6861" s="27">
        <v>0</v>
      </c>
      <c r="P6861" s="27">
        <v>341105000000</v>
      </c>
      <c r="Q6861" s="27">
        <v>341105009515.33344</v>
      </c>
      <c r="R6861" s="27">
        <v>1</v>
      </c>
      <c r="S6861" s="27">
        <v>1</v>
      </c>
      <c r="T6861" s="33">
        <v>1.0070075781651076</v>
      </c>
      <c r="U6861" s="27">
        <v>1494239339.4000001</v>
      </c>
      <c r="V6861" s="27">
        <v>72683000</v>
      </c>
      <c r="W6861" s="27">
        <v>55735000</v>
      </c>
      <c r="X6861" s="27">
        <v>6536000000</v>
      </c>
      <c r="Y6861" s="27"/>
      <c r="Z6861" s="27">
        <v>1</v>
      </c>
    </row>
    <row r="6862" spans="1:26">
      <c r="A6862" s="27">
        <v>2011</v>
      </c>
      <c r="B6862" t="s">
        <v>19</v>
      </c>
      <c r="C6862" s="27"/>
      <c r="D6862" s="27"/>
      <c r="E6862" s="27"/>
      <c r="F6862" s="27">
        <v>5642912.5</v>
      </c>
      <c r="G6862" s="27">
        <v>1</v>
      </c>
      <c r="H6862" s="27">
        <v>1</v>
      </c>
      <c r="I6862" s="27">
        <v>0</v>
      </c>
      <c r="J6862" s="27">
        <v>0</v>
      </c>
      <c r="K6862" s="27">
        <v>6</v>
      </c>
      <c r="L6862" s="27">
        <v>1</v>
      </c>
      <c r="M6862" s="27">
        <v>0</v>
      </c>
      <c r="N6862" s="27">
        <v>0</v>
      </c>
      <c r="O6862" s="27">
        <v>0</v>
      </c>
      <c r="P6862" s="27">
        <v>370818000000</v>
      </c>
      <c r="Q6862" s="27">
        <v>370818747396.83258</v>
      </c>
      <c r="R6862" s="27">
        <v>1</v>
      </c>
      <c r="S6862" s="27">
        <v>1</v>
      </c>
      <c r="T6862" s="33">
        <v>1.116808011796752</v>
      </c>
      <c r="U6862" s="27">
        <v>1489620871.4000001</v>
      </c>
      <c r="V6862" s="27">
        <v>66938000</v>
      </c>
      <c r="W6862" s="27">
        <v>0</v>
      </c>
      <c r="X6862" s="27">
        <v>6368000000</v>
      </c>
      <c r="Y6862" s="27"/>
      <c r="Z6862" s="27">
        <v>1</v>
      </c>
    </row>
    <row r="6863" spans="1:26">
      <c r="A6863" s="27">
        <v>2012</v>
      </c>
      <c r="B6863" t="s">
        <v>19</v>
      </c>
      <c r="C6863" s="27"/>
      <c r="D6863" s="27"/>
      <c r="E6863" s="27"/>
      <c r="F6863" s="27">
        <v>80429.578125</v>
      </c>
      <c r="G6863" s="27">
        <v>1</v>
      </c>
      <c r="H6863" s="27">
        <v>1</v>
      </c>
      <c r="I6863" s="27">
        <v>0</v>
      </c>
      <c r="J6863" s="27">
        <v>0</v>
      </c>
      <c r="K6863" s="27">
        <v>6</v>
      </c>
      <c r="L6863" s="27">
        <v>1</v>
      </c>
      <c r="M6863" s="27">
        <v>0</v>
      </c>
      <c r="N6863" s="27">
        <v>0</v>
      </c>
      <c r="O6863" s="27">
        <v>0</v>
      </c>
      <c r="P6863" s="27">
        <v>397558000000</v>
      </c>
      <c r="Q6863" s="27">
        <v>397558094269.87653</v>
      </c>
      <c r="R6863" s="27">
        <v>1</v>
      </c>
      <c r="S6863" s="27">
        <v>1</v>
      </c>
      <c r="T6863" s="33">
        <v>0.99562684078172081</v>
      </c>
      <c r="U6863" s="27">
        <v>1491221810.9000001</v>
      </c>
      <c r="V6863" s="27">
        <v>162435000</v>
      </c>
      <c r="W6863" s="27">
        <v>0</v>
      </c>
      <c r="X6863" s="27">
        <v>5389000000</v>
      </c>
      <c r="Y6863" s="27"/>
      <c r="Z6863" s="27">
        <v>1</v>
      </c>
    </row>
    <row r="6864" spans="1:26">
      <c r="A6864" s="27">
        <v>2013</v>
      </c>
      <c r="B6864" t="s">
        <v>19</v>
      </c>
      <c r="C6864" s="27"/>
      <c r="D6864" s="27"/>
      <c r="E6864" s="27"/>
      <c r="F6864" s="27">
        <v>0</v>
      </c>
      <c r="G6864" s="27">
        <v>1</v>
      </c>
      <c r="H6864" s="27">
        <v>1</v>
      </c>
      <c r="I6864" s="27">
        <v>0</v>
      </c>
      <c r="J6864" s="27">
        <v>0</v>
      </c>
      <c r="K6864" s="27">
        <v>6</v>
      </c>
      <c r="L6864" s="27">
        <v>1</v>
      </c>
      <c r="M6864" s="27">
        <v>0</v>
      </c>
      <c r="N6864" s="27">
        <v>0</v>
      </c>
      <c r="O6864" s="27">
        <v>0</v>
      </c>
      <c r="P6864" s="27">
        <v>420334000000</v>
      </c>
      <c r="Q6864" s="27">
        <v>420333333333.33337</v>
      </c>
      <c r="R6864" s="27">
        <v>1</v>
      </c>
      <c r="S6864" s="27">
        <v>1</v>
      </c>
      <c r="T6864" s="33">
        <v>0.99710818219516861</v>
      </c>
      <c r="U6864" s="27">
        <v>1494210231.4000001</v>
      </c>
      <c r="V6864" s="27">
        <v>1052811000</v>
      </c>
      <c r="W6864" s="27">
        <v>0</v>
      </c>
      <c r="X6864" s="27">
        <v>4192000000</v>
      </c>
      <c r="Y6864" s="27"/>
      <c r="Z6864" s="27">
        <v>1</v>
      </c>
    </row>
    <row r="6865" spans="1:26">
      <c r="A6865" s="27">
        <v>2014</v>
      </c>
      <c r="B6865" t="s">
        <v>19</v>
      </c>
      <c r="C6865" s="27"/>
      <c r="D6865" s="27"/>
      <c r="E6865" s="27"/>
      <c r="F6865" s="27">
        <v>0</v>
      </c>
      <c r="G6865" s="27">
        <v>1</v>
      </c>
      <c r="H6865" s="27">
        <v>1</v>
      </c>
      <c r="I6865" s="27">
        <v>0</v>
      </c>
      <c r="J6865" s="27">
        <v>0</v>
      </c>
      <c r="K6865" s="27">
        <v>6</v>
      </c>
      <c r="L6865" s="27">
        <v>1</v>
      </c>
      <c r="M6865" s="27">
        <v>0</v>
      </c>
      <c r="N6865" s="27">
        <v>0</v>
      </c>
      <c r="O6865" s="27">
        <v>0</v>
      </c>
      <c r="P6865" s="27">
        <v>407339000000</v>
      </c>
      <c r="Q6865" s="27">
        <v>407339361695.57697</v>
      </c>
      <c r="R6865" s="27">
        <v>1</v>
      </c>
      <c r="S6865" s="27">
        <v>1</v>
      </c>
      <c r="T6865" s="33">
        <v>0.96696016921402161</v>
      </c>
      <c r="U6865" s="27">
        <v>1405731083.5</v>
      </c>
      <c r="V6865" s="27">
        <v>1045806000</v>
      </c>
      <c r="W6865" s="27">
        <v>0</v>
      </c>
      <c r="X6865" s="27">
        <v>3748000000</v>
      </c>
      <c r="Y6865" s="27"/>
      <c r="Z6865" s="27">
        <v>1</v>
      </c>
    </row>
    <row r="6866" spans="1:26">
      <c r="A6866" s="27">
        <v>2015</v>
      </c>
      <c r="B6866" t="s">
        <v>19</v>
      </c>
      <c r="C6866" s="27"/>
      <c r="D6866" s="27"/>
      <c r="E6866" s="27"/>
      <c r="F6866" s="27">
        <v>0</v>
      </c>
      <c r="G6866" s="27">
        <v>1</v>
      </c>
      <c r="H6866" s="27">
        <v>1</v>
      </c>
      <c r="I6866" s="27">
        <v>0</v>
      </c>
      <c r="J6866" s="27">
        <v>0</v>
      </c>
      <c r="K6866" s="27">
        <v>6</v>
      </c>
      <c r="L6866" s="27">
        <v>1</v>
      </c>
      <c r="M6866" s="27">
        <v>0</v>
      </c>
      <c r="N6866" s="27">
        <v>0</v>
      </c>
      <c r="O6866" s="27">
        <v>0</v>
      </c>
      <c r="P6866" s="27">
        <v>401370000000</v>
      </c>
      <c r="Q6866" s="27">
        <v>401399422442.96698</v>
      </c>
      <c r="R6866" s="27">
        <v>1</v>
      </c>
      <c r="S6866" s="27">
        <v>1</v>
      </c>
      <c r="T6866" s="33">
        <v>0.821813335342235</v>
      </c>
      <c r="U6866" s="27">
        <v>1344526704.2</v>
      </c>
      <c r="V6866" s="27">
        <v>1038577000</v>
      </c>
      <c r="W6866" s="27">
        <v>0</v>
      </c>
      <c r="X6866" s="27">
        <v>3597000000</v>
      </c>
      <c r="Y6866" s="27"/>
      <c r="Z6866" s="27">
        <v>1</v>
      </c>
    </row>
    <row r="6867" spans="1:26">
      <c r="A6867" s="27">
        <v>2016</v>
      </c>
      <c r="B6867" t="s">
        <v>19</v>
      </c>
      <c r="C6867" s="27"/>
      <c r="D6867" s="27"/>
      <c r="E6867" s="27"/>
      <c r="F6867" s="27">
        <v>0</v>
      </c>
      <c r="G6867" s="27">
        <v>1</v>
      </c>
      <c r="H6867" s="27">
        <v>1</v>
      </c>
      <c r="I6867" s="27">
        <v>0</v>
      </c>
      <c r="J6867" s="27">
        <v>0</v>
      </c>
      <c r="K6867" s="27">
        <v>6</v>
      </c>
      <c r="L6867" s="27">
        <v>1</v>
      </c>
      <c r="M6867" s="27">
        <v>0</v>
      </c>
      <c r="N6867" s="27">
        <v>0</v>
      </c>
      <c r="O6867" s="27">
        <v>0</v>
      </c>
      <c r="P6867" s="27">
        <v>411839000000</v>
      </c>
      <c r="Q6867" s="27">
        <v>411755164832.67419</v>
      </c>
      <c r="R6867" s="27">
        <v>1</v>
      </c>
      <c r="S6867" s="27">
        <v>1</v>
      </c>
      <c r="T6867" s="33">
        <v>0.86004996979414983</v>
      </c>
      <c r="U6867" s="27">
        <v>1304357691.8</v>
      </c>
      <c r="V6867" s="27">
        <v>1031572000</v>
      </c>
      <c r="W6867" s="27">
        <v>0</v>
      </c>
      <c r="X6867" s="27">
        <v>3742000000</v>
      </c>
      <c r="Y6867" s="27"/>
      <c r="Z6867" s="27">
        <v>1</v>
      </c>
    </row>
    <row r="6868" spans="1:26">
      <c r="A6868" s="27">
        <v>2017</v>
      </c>
      <c r="B6868" t="s">
        <v>19</v>
      </c>
      <c r="C6868" s="27"/>
      <c r="D6868" s="27"/>
      <c r="E6868" s="27"/>
      <c r="F6868" s="27">
        <v>0</v>
      </c>
      <c r="G6868" s="27">
        <v>1</v>
      </c>
      <c r="H6868" s="27">
        <v>1</v>
      </c>
      <c r="I6868" s="27">
        <v>0</v>
      </c>
      <c r="J6868" s="27">
        <v>0</v>
      </c>
      <c r="K6868" s="27">
        <v>6</v>
      </c>
      <c r="L6868" s="27">
        <v>1</v>
      </c>
      <c r="M6868" s="27">
        <v>0</v>
      </c>
      <c r="N6868" s="27">
        <v>0</v>
      </c>
      <c r="O6868" s="27">
        <v>0</v>
      </c>
      <c r="P6868" s="27">
        <v>455378000000</v>
      </c>
      <c r="Q6868" s="27">
        <v>455302682985.75714</v>
      </c>
      <c r="R6868" s="27">
        <v>1</v>
      </c>
      <c r="S6868" s="27">
        <v>1</v>
      </c>
      <c r="T6868" s="33">
        <v>0.90809244833766045</v>
      </c>
      <c r="U6868" s="27">
        <v>1381789025.9000001</v>
      </c>
      <c r="V6868" s="27">
        <v>1024567000</v>
      </c>
      <c r="W6868" s="27">
        <v>0</v>
      </c>
      <c r="X6868" s="27">
        <v>3921000000</v>
      </c>
      <c r="Y6868" s="27"/>
      <c r="Z6868" s="27">
        <v>1</v>
      </c>
    </row>
    <row r="6869" spans="1:26">
      <c r="A6869" s="27">
        <v>2002</v>
      </c>
      <c r="B6869" t="s">
        <v>99</v>
      </c>
      <c r="C6869" s="27"/>
      <c r="D6869" s="27"/>
      <c r="E6869" s="27"/>
      <c r="F6869" s="27">
        <v>0</v>
      </c>
      <c r="G6869" s="27">
        <v>1</v>
      </c>
      <c r="H6869" s="27">
        <v>1</v>
      </c>
      <c r="I6869" s="27">
        <v>0</v>
      </c>
      <c r="J6869" s="27">
        <v>1</v>
      </c>
      <c r="K6869" s="27">
        <v>6</v>
      </c>
      <c r="L6869" s="27">
        <v>1</v>
      </c>
      <c r="M6869" s="27">
        <v>0</v>
      </c>
      <c r="N6869" s="27">
        <v>0</v>
      </c>
      <c r="O6869" s="27">
        <v>0</v>
      </c>
      <c r="P6869" s="27">
        <v>511000000</v>
      </c>
      <c r="Q6869" s="27">
        <v>510700000</v>
      </c>
      <c r="R6869" s="27">
        <v>0</v>
      </c>
      <c r="S6869" s="27">
        <v>1</v>
      </c>
      <c r="T6869" s="33">
        <v>0.62466195784303247</v>
      </c>
      <c r="U6869" s="27">
        <v>0</v>
      </c>
      <c r="V6869" s="27">
        <v>0</v>
      </c>
      <c r="W6869" s="27">
        <v>0</v>
      </c>
      <c r="X6869" s="27"/>
      <c r="Y6869" s="27"/>
      <c r="Z6869" s="27">
        <v>1</v>
      </c>
    </row>
    <row r="6870" spans="1:26">
      <c r="A6870" s="27">
        <v>2003</v>
      </c>
      <c r="B6870" t="s">
        <v>99</v>
      </c>
      <c r="C6870" s="27"/>
      <c r="D6870" s="27"/>
      <c r="E6870" s="27"/>
      <c r="F6870" s="27">
        <v>0</v>
      </c>
      <c r="G6870" s="27">
        <v>1</v>
      </c>
      <c r="H6870" s="27">
        <v>1</v>
      </c>
      <c r="I6870" s="27">
        <v>0</v>
      </c>
      <c r="J6870" s="27">
        <v>1</v>
      </c>
      <c r="K6870" s="27">
        <v>6</v>
      </c>
      <c r="L6870" s="27">
        <v>1</v>
      </c>
      <c r="M6870" s="27">
        <v>0</v>
      </c>
      <c r="N6870" s="27">
        <v>0</v>
      </c>
      <c r="O6870" s="27">
        <v>0</v>
      </c>
      <c r="P6870" s="27">
        <v>543000000</v>
      </c>
      <c r="Q6870" s="27">
        <v>543400000</v>
      </c>
      <c r="R6870" s="27">
        <v>0</v>
      </c>
      <c r="S6870" s="27">
        <v>1</v>
      </c>
      <c r="T6870" s="33">
        <v>0.61793375018798091</v>
      </c>
      <c r="U6870" s="27">
        <v>0</v>
      </c>
      <c r="V6870" s="27">
        <v>0</v>
      </c>
      <c r="W6870" s="27">
        <v>0</v>
      </c>
      <c r="X6870" s="27"/>
      <c r="Y6870" s="27"/>
      <c r="Z6870" s="27">
        <v>1</v>
      </c>
    </row>
    <row r="6871" spans="1:26">
      <c r="A6871" s="27">
        <v>2004</v>
      </c>
      <c r="B6871" t="s">
        <v>99</v>
      </c>
      <c r="C6871" s="27"/>
      <c r="D6871" s="27"/>
      <c r="E6871" s="27"/>
      <c r="F6871" s="27">
        <v>0</v>
      </c>
      <c r="G6871" s="27">
        <v>1</v>
      </c>
      <c r="H6871" s="27">
        <v>1</v>
      </c>
      <c r="I6871" s="27">
        <v>0</v>
      </c>
      <c r="J6871" s="27">
        <v>1</v>
      </c>
      <c r="K6871" s="27">
        <v>6</v>
      </c>
      <c r="L6871" s="27">
        <v>1</v>
      </c>
      <c r="M6871" s="27">
        <v>0</v>
      </c>
      <c r="N6871" s="27">
        <v>0</v>
      </c>
      <c r="O6871" s="27">
        <v>0</v>
      </c>
      <c r="P6871" s="27">
        <v>1078000000</v>
      </c>
      <c r="Q6871" s="27">
        <v>1078400000</v>
      </c>
      <c r="R6871" s="27">
        <v>0</v>
      </c>
      <c r="S6871" s="27">
        <v>1</v>
      </c>
      <c r="T6871" s="33">
        <v>0.67108711240801089</v>
      </c>
      <c r="U6871" s="27">
        <v>0</v>
      </c>
      <c r="V6871" s="27">
        <v>0</v>
      </c>
      <c r="W6871" s="27">
        <v>0</v>
      </c>
      <c r="X6871" s="27"/>
      <c r="Y6871" s="27"/>
      <c r="Z6871" s="27">
        <v>1</v>
      </c>
    </row>
    <row r="6872" spans="1:26">
      <c r="A6872" s="27">
        <v>2005</v>
      </c>
      <c r="B6872" t="s">
        <v>99</v>
      </c>
      <c r="C6872" s="27"/>
      <c r="D6872" s="27"/>
      <c r="E6872" s="27"/>
      <c r="F6872" s="27">
        <v>0</v>
      </c>
      <c r="G6872" s="27">
        <v>1</v>
      </c>
      <c r="H6872" s="27">
        <v>1</v>
      </c>
      <c r="I6872" s="27">
        <v>0</v>
      </c>
      <c r="J6872" s="27">
        <v>1</v>
      </c>
      <c r="K6872" s="27">
        <v>6</v>
      </c>
      <c r="L6872" s="27">
        <v>1</v>
      </c>
      <c r="M6872" s="27">
        <v>0</v>
      </c>
      <c r="N6872" s="27">
        <v>0</v>
      </c>
      <c r="O6872" s="27">
        <v>0</v>
      </c>
      <c r="P6872" s="27">
        <v>1814000000</v>
      </c>
      <c r="Q6872" s="27">
        <v>1813800000</v>
      </c>
      <c r="R6872" s="27">
        <v>1</v>
      </c>
      <c r="S6872" s="27">
        <v>1</v>
      </c>
      <c r="T6872" s="33">
        <v>0.69599608558540027</v>
      </c>
      <c r="U6872" s="27">
        <v>0</v>
      </c>
      <c r="V6872" s="27">
        <v>0</v>
      </c>
      <c r="W6872" s="27">
        <v>0</v>
      </c>
      <c r="X6872" s="27"/>
      <c r="Y6872" s="27"/>
      <c r="Z6872" s="27">
        <v>1</v>
      </c>
    </row>
    <row r="6873" spans="1:26">
      <c r="A6873" s="27">
        <v>2006</v>
      </c>
      <c r="B6873" t="s">
        <v>99</v>
      </c>
      <c r="C6873" s="27"/>
      <c r="D6873" s="27"/>
      <c r="E6873" s="27"/>
      <c r="F6873" s="27">
        <v>7000000</v>
      </c>
      <c r="G6873" s="27">
        <v>1</v>
      </c>
      <c r="H6873" s="27">
        <v>1</v>
      </c>
      <c r="I6873" s="27">
        <v>0</v>
      </c>
      <c r="J6873" s="27">
        <v>1</v>
      </c>
      <c r="K6873" s="27">
        <v>6</v>
      </c>
      <c r="L6873" s="27">
        <v>1</v>
      </c>
      <c r="M6873" s="27">
        <v>0</v>
      </c>
      <c r="N6873" s="27">
        <v>0</v>
      </c>
      <c r="O6873" s="27">
        <v>0</v>
      </c>
      <c r="P6873" s="27">
        <v>2658000000</v>
      </c>
      <c r="Q6873" s="27">
        <v>2657900000</v>
      </c>
      <c r="R6873" s="27">
        <v>1</v>
      </c>
      <c r="S6873" s="27">
        <v>1</v>
      </c>
      <c r="T6873" s="33">
        <v>0.83568345932575372</v>
      </c>
      <c r="U6873" s="27">
        <v>0</v>
      </c>
      <c r="V6873" s="27">
        <v>0</v>
      </c>
      <c r="W6873" s="27">
        <v>0</v>
      </c>
      <c r="X6873" s="27"/>
      <c r="Y6873" s="27"/>
      <c r="Z6873" s="27">
        <v>1</v>
      </c>
    </row>
    <row r="6874" spans="1:26">
      <c r="A6874" s="27">
        <v>2007</v>
      </c>
      <c r="B6874" t="s">
        <v>99</v>
      </c>
      <c r="C6874" s="27"/>
      <c r="D6874" s="27"/>
      <c r="E6874" s="27"/>
      <c r="F6874" s="27">
        <v>460070.34375</v>
      </c>
      <c r="G6874" s="27">
        <v>1</v>
      </c>
      <c r="H6874" s="27">
        <v>1</v>
      </c>
      <c r="I6874" s="27">
        <v>0</v>
      </c>
      <c r="J6874" s="27">
        <v>1</v>
      </c>
      <c r="K6874" s="27">
        <v>6</v>
      </c>
      <c r="L6874" s="27">
        <v>1</v>
      </c>
      <c r="M6874" s="27">
        <v>0</v>
      </c>
      <c r="N6874" s="27">
        <v>0</v>
      </c>
      <c r="O6874" s="27">
        <v>0</v>
      </c>
      <c r="P6874" s="27">
        <v>2881000000</v>
      </c>
      <c r="Q6874" s="27">
        <v>2880999999.9999995</v>
      </c>
      <c r="R6874" s="27">
        <v>1</v>
      </c>
      <c r="S6874" s="27">
        <v>1</v>
      </c>
      <c r="T6874" s="33">
        <v>0.90473952627382648</v>
      </c>
      <c r="U6874" s="27">
        <v>0</v>
      </c>
      <c r="V6874" s="27">
        <v>0</v>
      </c>
      <c r="W6874" s="27">
        <v>0</v>
      </c>
      <c r="X6874" s="27"/>
      <c r="Y6874" s="27"/>
      <c r="Z6874" s="27">
        <v>1</v>
      </c>
    </row>
    <row r="6875" spans="1:26">
      <c r="A6875" s="27">
        <v>2008</v>
      </c>
      <c r="B6875" t="s">
        <v>99</v>
      </c>
      <c r="C6875" s="27"/>
      <c r="D6875" s="27"/>
      <c r="E6875" s="27"/>
      <c r="F6875" s="27">
        <v>571956.3671875</v>
      </c>
      <c r="G6875" s="27">
        <v>1</v>
      </c>
      <c r="H6875" s="27">
        <v>1</v>
      </c>
      <c r="I6875" s="27">
        <v>0</v>
      </c>
      <c r="J6875" s="27">
        <v>1</v>
      </c>
      <c r="K6875" s="27">
        <v>6</v>
      </c>
      <c r="L6875" s="27">
        <v>1</v>
      </c>
      <c r="M6875" s="27">
        <v>0</v>
      </c>
      <c r="N6875" s="27">
        <v>0</v>
      </c>
      <c r="O6875" s="27">
        <v>0</v>
      </c>
      <c r="P6875" s="27">
        <v>4391000000</v>
      </c>
      <c r="Q6875" s="27">
        <v>4391399999.999999</v>
      </c>
      <c r="R6875" s="27">
        <v>1</v>
      </c>
      <c r="S6875" s="27">
        <v>1</v>
      </c>
      <c r="T6875" s="33">
        <v>0.91944034308119871</v>
      </c>
      <c r="U6875" s="27">
        <v>0</v>
      </c>
      <c r="V6875" s="27">
        <v>0</v>
      </c>
      <c r="W6875" s="27">
        <v>0</v>
      </c>
      <c r="X6875" s="27"/>
      <c r="Y6875" s="27"/>
      <c r="Z6875" s="27">
        <v>1</v>
      </c>
    </row>
    <row r="6876" spans="1:26">
      <c r="A6876" s="27">
        <v>2009</v>
      </c>
      <c r="B6876" t="s">
        <v>99</v>
      </c>
      <c r="C6876" s="27"/>
      <c r="D6876" s="27"/>
      <c r="E6876" s="27"/>
      <c r="F6876" s="27">
        <v>0</v>
      </c>
      <c r="G6876" s="27">
        <v>1</v>
      </c>
      <c r="H6876" s="27">
        <v>1</v>
      </c>
      <c r="I6876" s="27">
        <v>0</v>
      </c>
      <c r="J6876" s="27">
        <v>1</v>
      </c>
      <c r="K6876" s="27">
        <v>6</v>
      </c>
      <c r="L6876" s="27">
        <v>1</v>
      </c>
      <c r="M6876" s="27">
        <v>0</v>
      </c>
      <c r="N6876" s="27">
        <v>0</v>
      </c>
      <c r="O6876" s="27">
        <v>0</v>
      </c>
      <c r="P6876" s="27">
        <v>3200000000</v>
      </c>
      <c r="Q6876" s="27">
        <v>3199600000</v>
      </c>
      <c r="R6876" s="27">
        <v>1</v>
      </c>
      <c r="S6876" s="27">
        <v>1</v>
      </c>
      <c r="T6876" s="33">
        <v>0.81595367947064712</v>
      </c>
      <c r="U6876" s="27">
        <v>0</v>
      </c>
      <c r="V6876" s="27">
        <v>0</v>
      </c>
      <c r="W6876" s="27">
        <v>0</v>
      </c>
      <c r="X6876" s="27"/>
      <c r="Y6876" s="27"/>
      <c r="Z6876" s="27">
        <v>1</v>
      </c>
    </row>
    <row r="6877" spans="1:26">
      <c r="A6877" s="27">
        <v>2010</v>
      </c>
      <c r="B6877" t="s">
        <v>99</v>
      </c>
      <c r="C6877" s="27"/>
      <c r="D6877" s="27"/>
      <c r="E6877" s="27"/>
      <c r="F6877" s="27">
        <v>6000000</v>
      </c>
      <c r="G6877" s="27">
        <v>1</v>
      </c>
      <c r="H6877" s="27">
        <v>1</v>
      </c>
      <c r="I6877" s="27">
        <v>0</v>
      </c>
      <c r="J6877" s="27">
        <v>1</v>
      </c>
      <c r="K6877" s="27">
        <v>6</v>
      </c>
      <c r="L6877" s="27">
        <v>1</v>
      </c>
      <c r="M6877" s="27">
        <v>0</v>
      </c>
      <c r="N6877" s="27">
        <v>0</v>
      </c>
      <c r="O6877" s="27">
        <v>0</v>
      </c>
      <c r="P6877" s="27">
        <v>3999000000</v>
      </c>
      <c r="Q6877" s="27">
        <v>3998900000.0000005</v>
      </c>
      <c r="R6877" s="27">
        <v>1</v>
      </c>
      <c r="S6877" s="27">
        <v>1</v>
      </c>
      <c r="T6877" s="33">
        <v>1.0070075781651076</v>
      </c>
      <c r="U6877" s="27">
        <v>0</v>
      </c>
      <c r="V6877" s="27">
        <v>0</v>
      </c>
      <c r="W6877" s="27">
        <v>0</v>
      </c>
      <c r="X6877" s="27"/>
      <c r="Y6877" s="27"/>
      <c r="Z6877" s="27">
        <v>1</v>
      </c>
    </row>
    <row r="6878" spans="1:26">
      <c r="A6878" s="27">
        <v>2011</v>
      </c>
      <c r="B6878" t="s">
        <v>99</v>
      </c>
      <c r="C6878" s="27"/>
      <c r="D6878" s="27"/>
      <c r="E6878" s="27"/>
      <c r="F6878" s="27">
        <v>0</v>
      </c>
      <c r="G6878" s="27">
        <v>1</v>
      </c>
      <c r="H6878" s="27">
        <v>1</v>
      </c>
      <c r="I6878" s="27">
        <v>0</v>
      </c>
      <c r="J6878" s="27">
        <v>1</v>
      </c>
      <c r="K6878" s="27">
        <v>6</v>
      </c>
      <c r="L6878" s="27">
        <v>1</v>
      </c>
      <c r="M6878" s="27">
        <v>0</v>
      </c>
      <c r="N6878" s="27">
        <v>0</v>
      </c>
      <c r="O6878" s="27">
        <v>0</v>
      </c>
      <c r="P6878" s="27">
        <v>5682000000</v>
      </c>
      <c r="Q6878" s="27">
        <v>5681900000</v>
      </c>
      <c r="R6878" s="27">
        <v>1</v>
      </c>
      <c r="S6878" s="27">
        <v>1</v>
      </c>
      <c r="T6878" s="33">
        <v>1.116808011796752</v>
      </c>
      <c r="U6878" s="27">
        <v>0</v>
      </c>
      <c r="V6878" s="27">
        <v>0</v>
      </c>
      <c r="W6878" s="27">
        <v>0</v>
      </c>
      <c r="X6878" s="27"/>
      <c r="Y6878" s="27"/>
      <c r="Z6878" s="27">
        <v>1</v>
      </c>
    </row>
    <row r="6879" spans="1:26">
      <c r="A6879" s="27">
        <v>2012</v>
      </c>
      <c r="B6879" t="s">
        <v>99</v>
      </c>
      <c r="C6879" s="27"/>
      <c r="D6879" s="27"/>
      <c r="E6879" s="27"/>
      <c r="F6879" s="27">
        <v>0</v>
      </c>
      <c r="G6879" s="27">
        <v>1</v>
      </c>
      <c r="H6879" s="27">
        <v>1</v>
      </c>
      <c r="I6879" s="27">
        <v>0</v>
      </c>
      <c r="J6879" s="27">
        <v>1</v>
      </c>
      <c r="K6879" s="27">
        <v>6</v>
      </c>
      <c r="L6879" s="27">
        <v>1</v>
      </c>
      <c r="M6879" s="27">
        <v>0</v>
      </c>
      <c r="N6879" s="27">
        <v>0</v>
      </c>
      <c r="O6879" s="27">
        <v>0</v>
      </c>
      <c r="P6879" s="27">
        <v>6671000000</v>
      </c>
      <c r="Q6879" s="27">
        <v>6671000000</v>
      </c>
      <c r="R6879" s="27">
        <v>1</v>
      </c>
      <c r="S6879" s="27">
        <v>1</v>
      </c>
      <c r="T6879" s="33">
        <v>0.99562684078172081</v>
      </c>
      <c r="U6879" s="27">
        <v>11877317.800000001</v>
      </c>
      <c r="V6879" s="27">
        <v>0</v>
      </c>
      <c r="W6879" s="27">
        <v>0</v>
      </c>
      <c r="X6879" s="27"/>
      <c r="Y6879" s="27"/>
      <c r="Z6879" s="27">
        <v>1</v>
      </c>
    </row>
    <row r="6880" spans="1:26">
      <c r="A6880" s="27">
        <v>2013</v>
      </c>
      <c r="B6880" t="s">
        <v>99</v>
      </c>
      <c r="C6880" s="27"/>
      <c r="D6880" s="27"/>
      <c r="E6880" s="27"/>
      <c r="F6880" s="27">
        <v>0</v>
      </c>
      <c r="G6880" s="27">
        <v>1</v>
      </c>
      <c r="H6880" s="27">
        <v>1</v>
      </c>
      <c r="I6880" s="27">
        <v>0</v>
      </c>
      <c r="J6880" s="27">
        <v>1</v>
      </c>
      <c r="K6880" s="27">
        <v>6</v>
      </c>
      <c r="L6880" s="27">
        <v>1</v>
      </c>
      <c r="M6880" s="27">
        <v>0</v>
      </c>
      <c r="N6880" s="27">
        <v>0</v>
      </c>
      <c r="O6880" s="27">
        <v>0</v>
      </c>
      <c r="P6880" s="27">
        <v>5650000000</v>
      </c>
      <c r="Q6880" s="27">
        <v>5649800000</v>
      </c>
      <c r="R6880" s="27">
        <v>1</v>
      </c>
      <c r="S6880" s="27">
        <v>1</v>
      </c>
      <c r="T6880" s="33">
        <v>0.99710818219516861</v>
      </c>
      <c r="U6880" s="27">
        <v>11901120</v>
      </c>
      <c r="V6880" s="27">
        <v>0</v>
      </c>
      <c r="W6880" s="27">
        <v>0</v>
      </c>
      <c r="X6880" s="27"/>
      <c r="Y6880" s="27"/>
      <c r="Z6880" s="27">
        <v>1</v>
      </c>
    </row>
    <row r="6881" spans="1:26">
      <c r="A6881" s="27">
        <v>2014</v>
      </c>
      <c r="B6881" t="s">
        <v>99</v>
      </c>
      <c r="C6881" s="27"/>
      <c r="D6881" s="27"/>
      <c r="E6881" s="27"/>
      <c r="F6881" s="27">
        <v>0</v>
      </c>
      <c r="G6881" s="27">
        <v>1</v>
      </c>
      <c r="H6881" s="27">
        <v>1</v>
      </c>
      <c r="I6881" s="27">
        <v>0</v>
      </c>
      <c r="J6881" s="27">
        <v>1</v>
      </c>
      <c r="K6881" s="27">
        <v>6</v>
      </c>
      <c r="L6881" s="27">
        <v>1</v>
      </c>
      <c r="M6881" s="27">
        <v>0</v>
      </c>
      <c r="N6881" s="27">
        <v>0</v>
      </c>
      <c r="O6881" s="27">
        <v>0</v>
      </c>
      <c r="P6881" s="27">
        <v>4045000000</v>
      </c>
      <c r="Q6881" s="27">
        <v>4045400000</v>
      </c>
      <c r="R6881" s="27">
        <v>1</v>
      </c>
      <c r="S6881" s="27">
        <v>1</v>
      </c>
      <c r="T6881" s="33">
        <v>0.96696016921402161</v>
      </c>
      <c r="U6881" s="27">
        <v>11196403.699999999</v>
      </c>
      <c r="V6881" s="27">
        <v>38000</v>
      </c>
      <c r="W6881" s="27">
        <v>2858000</v>
      </c>
      <c r="X6881" s="27"/>
      <c r="Y6881" s="27"/>
      <c r="Z6881" s="27">
        <v>1</v>
      </c>
    </row>
    <row r="6882" spans="1:26">
      <c r="A6882" s="27">
        <v>2015</v>
      </c>
      <c r="B6882" t="s">
        <v>99</v>
      </c>
      <c r="C6882" s="27"/>
      <c r="D6882" s="27"/>
      <c r="E6882" s="27"/>
      <c r="F6882" s="27">
        <v>50000000</v>
      </c>
      <c r="G6882" s="27">
        <v>1</v>
      </c>
      <c r="H6882" s="27">
        <v>1</v>
      </c>
      <c r="I6882" s="27">
        <v>0</v>
      </c>
      <c r="J6882" s="27">
        <v>1</v>
      </c>
      <c r="K6882" s="27">
        <v>6</v>
      </c>
      <c r="L6882" s="27">
        <v>1</v>
      </c>
      <c r="M6882" s="27">
        <v>0</v>
      </c>
      <c r="N6882" s="27">
        <v>0</v>
      </c>
      <c r="O6882" s="27">
        <v>0</v>
      </c>
      <c r="P6882" s="27">
        <v>3104000000</v>
      </c>
      <c r="Q6882" s="27">
        <v>3104400000</v>
      </c>
      <c r="R6882" s="27">
        <v>1</v>
      </c>
      <c r="S6882" s="27">
        <v>1</v>
      </c>
      <c r="T6882" s="33">
        <v>0.821813335342235</v>
      </c>
      <c r="U6882" s="27">
        <v>10708921.4</v>
      </c>
      <c r="V6882" s="27">
        <v>40000</v>
      </c>
      <c r="W6882" s="27">
        <v>9959000</v>
      </c>
      <c r="X6882" s="27"/>
      <c r="Y6882" s="27"/>
      <c r="Z6882" s="27">
        <v>1</v>
      </c>
    </row>
    <row r="6883" spans="1:26">
      <c r="A6883" s="27">
        <v>2016</v>
      </c>
      <c r="B6883" t="s">
        <v>99</v>
      </c>
      <c r="C6883" s="27"/>
      <c r="D6883" s="27"/>
      <c r="E6883" s="27"/>
      <c r="F6883" s="27">
        <v>0</v>
      </c>
      <c r="G6883" s="27">
        <v>1</v>
      </c>
      <c r="H6883" s="27">
        <v>1</v>
      </c>
      <c r="I6883" s="27">
        <v>0</v>
      </c>
      <c r="J6883" s="27">
        <v>1</v>
      </c>
      <c r="K6883" s="27">
        <v>6</v>
      </c>
      <c r="L6883" s="27">
        <v>1</v>
      </c>
      <c r="M6883" s="27">
        <v>0</v>
      </c>
      <c r="N6883" s="27">
        <v>0</v>
      </c>
      <c r="O6883" s="27">
        <v>0</v>
      </c>
      <c r="P6883" s="27">
        <v>2521000000</v>
      </c>
      <c r="Q6883" s="27">
        <v>2521000000</v>
      </c>
      <c r="R6883" s="27">
        <v>1</v>
      </c>
      <c r="S6883" s="27">
        <v>1</v>
      </c>
      <c r="T6883" s="33">
        <v>0.86004996979414983</v>
      </c>
      <c r="U6883" s="27">
        <v>10388982.199999999</v>
      </c>
      <c r="V6883" s="27">
        <v>42000</v>
      </c>
      <c r="W6883" s="27">
        <v>15594000</v>
      </c>
      <c r="X6883" s="27"/>
      <c r="Y6883" s="27"/>
      <c r="Z6883" s="27">
        <v>1</v>
      </c>
    </row>
    <row r="6884" spans="1:26">
      <c r="A6884" s="27">
        <v>2017</v>
      </c>
      <c r="B6884" t="s">
        <v>99</v>
      </c>
      <c r="C6884" s="27"/>
      <c r="D6884" s="27"/>
      <c r="E6884" s="27"/>
      <c r="F6884" s="27">
        <v>0</v>
      </c>
      <c r="G6884" s="27">
        <v>1</v>
      </c>
      <c r="H6884" s="27">
        <v>1</v>
      </c>
      <c r="I6884" s="27">
        <v>0</v>
      </c>
      <c r="J6884" s="27">
        <v>1</v>
      </c>
      <c r="K6884" s="27">
        <v>6</v>
      </c>
      <c r="L6884" s="27">
        <v>1</v>
      </c>
      <c r="M6884" s="27">
        <v>0</v>
      </c>
      <c r="N6884" s="27">
        <v>0</v>
      </c>
      <c r="O6884" s="27">
        <v>0</v>
      </c>
      <c r="P6884" s="27">
        <v>2775000000</v>
      </c>
      <c r="Q6884" s="27">
        <v>2954620999.5844097</v>
      </c>
      <c r="R6884" s="27">
        <v>1</v>
      </c>
      <c r="S6884" s="27">
        <v>1</v>
      </c>
      <c r="T6884" s="33">
        <v>0.90809244833766045</v>
      </c>
      <c r="U6884" s="27">
        <v>11005709.4</v>
      </c>
      <c r="V6884" s="27">
        <v>2077000</v>
      </c>
      <c r="W6884" s="27">
        <v>24954000</v>
      </c>
      <c r="X6884" s="27"/>
      <c r="Y6884" s="27"/>
      <c r="Z6884" s="27">
        <v>1</v>
      </c>
    </row>
    <row r="6885" spans="1:26">
      <c r="A6885" s="27">
        <v>1960</v>
      </c>
      <c r="B6885" t="s">
        <v>42</v>
      </c>
      <c r="C6885" s="27"/>
      <c r="D6885" s="27"/>
      <c r="E6885" s="27"/>
      <c r="F6885" s="27">
        <v>0</v>
      </c>
      <c r="G6885" s="27">
        <v>0</v>
      </c>
      <c r="H6885" s="27">
        <v>0</v>
      </c>
      <c r="I6885" s="27">
        <v>1</v>
      </c>
      <c r="J6885" s="27">
        <v>0</v>
      </c>
      <c r="K6885" s="27">
        <v>4</v>
      </c>
      <c r="L6885" s="27">
        <v>1</v>
      </c>
      <c r="M6885" s="27">
        <v>0</v>
      </c>
      <c r="N6885" s="27">
        <v>1</v>
      </c>
      <c r="O6885" s="27">
        <v>1</v>
      </c>
      <c r="P6885" s="27"/>
      <c r="Q6885" s="27">
        <v>121128073.11402225</v>
      </c>
      <c r="R6885" s="27">
        <v>0</v>
      </c>
      <c r="S6885" s="27">
        <v>1</v>
      </c>
      <c r="T6885" s="33">
        <v>0.99364431383616725</v>
      </c>
      <c r="U6885" s="27"/>
      <c r="V6885" s="27"/>
      <c r="W6885" s="27"/>
      <c r="X6885" s="27"/>
      <c r="Y6885" s="27"/>
      <c r="Z6885" s="27">
        <v>1</v>
      </c>
    </row>
    <row r="6886" spans="1:26">
      <c r="A6886" s="27">
        <v>1961</v>
      </c>
      <c r="B6886" t="s">
        <v>42</v>
      </c>
      <c r="C6886" s="27"/>
      <c r="D6886" s="27"/>
      <c r="E6886" s="27"/>
      <c r="F6886" s="27">
        <v>0</v>
      </c>
      <c r="G6886" s="27">
        <v>0</v>
      </c>
      <c r="H6886" s="27">
        <v>0</v>
      </c>
      <c r="I6886" s="27">
        <v>1</v>
      </c>
      <c r="J6886" s="27">
        <v>0</v>
      </c>
      <c r="K6886" s="27">
        <v>4</v>
      </c>
      <c r="L6886" s="27">
        <v>1</v>
      </c>
      <c r="M6886" s="27">
        <v>0</v>
      </c>
      <c r="N6886" s="27">
        <v>1</v>
      </c>
      <c r="O6886" s="27">
        <v>1</v>
      </c>
      <c r="P6886" s="27"/>
      <c r="Q6886" s="27">
        <v>126396469.70705794</v>
      </c>
      <c r="R6886" s="27">
        <v>0</v>
      </c>
      <c r="S6886" s="27">
        <v>1</v>
      </c>
      <c r="T6886" s="33">
        <v>0.97346733996739376</v>
      </c>
      <c r="U6886" s="27"/>
      <c r="V6886" s="27"/>
      <c r="W6886" s="27"/>
      <c r="X6886" s="27"/>
      <c r="Y6886" s="27"/>
      <c r="Z6886" s="27">
        <v>1</v>
      </c>
    </row>
    <row r="6887" spans="1:26">
      <c r="A6887" s="27">
        <v>1962</v>
      </c>
      <c r="B6887" t="s">
        <v>42</v>
      </c>
      <c r="C6887" s="27"/>
      <c r="D6887" s="27"/>
      <c r="E6887" s="27"/>
      <c r="F6887" s="27">
        <v>0</v>
      </c>
      <c r="G6887" s="27">
        <v>0</v>
      </c>
      <c r="H6887" s="27">
        <v>0</v>
      </c>
      <c r="I6887" s="27">
        <v>1</v>
      </c>
      <c r="J6887" s="27">
        <v>0</v>
      </c>
      <c r="K6887" s="27">
        <v>4</v>
      </c>
      <c r="L6887" s="27">
        <v>1</v>
      </c>
      <c r="M6887" s="27">
        <v>0</v>
      </c>
      <c r="N6887" s="27">
        <v>1</v>
      </c>
      <c r="O6887" s="27">
        <v>1</v>
      </c>
      <c r="P6887" s="27"/>
      <c r="Q6887" s="27">
        <v>132237441.63086258</v>
      </c>
      <c r="R6887" s="27">
        <v>0</v>
      </c>
      <c r="S6887" s="27">
        <v>1</v>
      </c>
      <c r="T6887" s="33">
        <v>0.97699079984331827</v>
      </c>
      <c r="U6887" s="27"/>
      <c r="V6887" s="27"/>
      <c r="W6887" s="27"/>
      <c r="X6887" s="27"/>
      <c r="Y6887" s="27"/>
      <c r="Z6887" s="27">
        <v>1</v>
      </c>
    </row>
    <row r="6888" spans="1:26">
      <c r="A6888" s="27">
        <v>1963</v>
      </c>
      <c r="B6888" t="s">
        <v>42</v>
      </c>
      <c r="C6888" s="27"/>
      <c r="D6888" s="27"/>
      <c r="E6888" s="27"/>
      <c r="F6888" s="27">
        <v>0</v>
      </c>
      <c r="G6888" s="27">
        <v>0</v>
      </c>
      <c r="H6888" s="27">
        <v>0</v>
      </c>
      <c r="I6888" s="27">
        <v>1</v>
      </c>
      <c r="J6888" s="27">
        <v>0</v>
      </c>
      <c r="K6888" s="27">
        <v>4</v>
      </c>
      <c r="L6888" s="27">
        <v>1</v>
      </c>
      <c r="M6888" s="27">
        <v>0</v>
      </c>
      <c r="N6888" s="27">
        <v>1</v>
      </c>
      <c r="O6888" s="27">
        <v>1</v>
      </c>
      <c r="P6888" s="27"/>
      <c r="Q6888" s="27">
        <v>143255784.51075113</v>
      </c>
      <c r="R6888" s="27">
        <v>0</v>
      </c>
      <c r="S6888" s="27">
        <v>1</v>
      </c>
      <c r="T6888" s="33">
        <v>0.98866747285419376</v>
      </c>
      <c r="U6888" s="27"/>
      <c r="V6888" s="27"/>
      <c r="W6888" s="27"/>
      <c r="X6888" s="27"/>
      <c r="Y6888" s="27"/>
      <c r="Z6888" s="27">
        <v>1</v>
      </c>
    </row>
    <row r="6889" spans="1:26">
      <c r="A6889" s="27">
        <v>1964</v>
      </c>
      <c r="B6889" t="s">
        <v>42</v>
      </c>
      <c r="C6889" s="27"/>
      <c r="D6889" s="27"/>
      <c r="E6889" s="27"/>
      <c r="F6889" s="27">
        <v>0</v>
      </c>
      <c r="G6889" s="27">
        <v>0</v>
      </c>
      <c r="H6889" s="27">
        <v>0</v>
      </c>
      <c r="I6889" s="27">
        <v>1</v>
      </c>
      <c r="J6889" s="27">
        <v>0</v>
      </c>
      <c r="K6889" s="27">
        <v>4</v>
      </c>
      <c r="L6889" s="27">
        <v>1</v>
      </c>
      <c r="M6889" s="27">
        <v>0</v>
      </c>
      <c r="N6889" s="27">
        <v>1</v>
      </c>
      <c r="O6889" s="27">
        <v>1</v>
      </c>
      <c r="P6889" s="27"/>
      <c r="Q6889" s="27">
        <v>166104067.6300427</v>
      </c>
      <c r="R6889" s="27">
        <v>0</v>
      </c>
      <c r="S6889" s="27">
        <v>1</v>
      </c>
      <c r="T6889" s="33">
        <v>1.0337554660061781</v>
      </c>
      <c r="U6889" s="27"/>
      <c r="V6889" s="27"/>
      <c r="W6889" s="27"/>
      <c r="X6889" s="27"/>
      <c r="Y6889" s="27"/>
      <c r="Z6889" s="27">
        <v>1</v>
      </c>
    </row>
    <row r="6890" spans="1:26">
      <c r="A6890" s="27">
        <v>1965</v>
      </c>
      <c r="B6890" t="s">
        <v>42</v>
      </c>
      <c r="C6890" s="27"/>
      <c r="D6890" s="27"/>
      <c r="E6890" s="27"/>
      <c r="F6890" s="27">
        <v>0</v>
      </c>
      <c r="G6890" s="27">
        <v>0</v>
      </c>
      <c r="H6890" s="27">
        <v>0</v>
      </c>
      <c r="I6890" s="27">
        <v>1</v>
      </c>
      <c r="J6890" s="27">
        <v>0</v>
      </c>
      <c r="K6890" s="27">
        <v>4</v>
      </c>
      <c r="L6890" s="27">
        <v>1</v>
      </c>
      <c r="M6890" s="27">
        <v>0</v>
      </c>
      <c r="N6890" s="27">
        <v>1</v>
      </c>
      <c r="O6890" s="27">
        <v>1</v>
      </c>
      <c r="P6890" s="27"/>
      <c r="Q6890" s="27">
        <v>187300336.36536878</v>
      </c>
      <c r="R6890" s="27">
        <v>0</v>
      </c>
      <c r="S6890" s="27">
        <v>1</v>
      </c>
      <c r="T6890" s="33">
        <v>1.0227515959565798</v>
      </c>
      <c r="U6890" s="27"/>
      <c r="V6890" s="27"/>
      <c r="W6890" s="27"/>
      <c r="X6890" s="27"/>
      <c r="Y6890" s="27"/>
      <c r="Z6890" s="27">
        <v>1</v>
      </c>
    </row>
    <row r="6891" spans="1:26">
      <c r="A6891" s="27">
        <v>1966</v>
      </c>
      <c r="B6891" t="s">
        <v>42</v>
      </c>
      <c r="C6891" s="27"/>
      <c r="D6891" s="27"/>
      <c r="E6891" s="27"/>
      <c r="F6891" s="27">
        <v>0</v>
      </c>
      <c r="G6891" s="27">
        <v>0</v>
      </c>
      <c r="H6891" s="27">
        <v>0</v>
      </c>
      <c r="I6891" s="27">
        <v>1</v>
      </c>
      <c r="J6891" s="27">
        <v>0</v>
      </c>
      <c r="K6891" s="27">
        <v>4</v>
      </c>
      <c r="L6891" s="27">
        <v>1</v>
      </c>
      <c r="M6891" s="27">
        <v>0</v>
      </c>
      <c r="N6891" s="27">
        <v>1</v>
      </c>
      <c r="O6891" s="27">
        <v>1</v>
      </c>
      <c r="P6891" s="27"/>
      <c r="Q6891" s="27">
        <v>216136263.91249698</v>
      </c>
      <c r="R6891" s="27">
        <v>0</v>
      </c>
      <c r="S6891" s="27">
        <v>1</v>
      </c>
      <c r="T6891" s="33">
        <v>1.060453919000093</v>
      </c>
      <c r="U6891" s="27"/>
      <c r="V6891" s="27"/>
      <c r="W6891" s="27"/>
      <c r="X6891" s="27"/>
      <c r="Y6891" s="27"/>
      <c r="Z6891" s="27">
        <v>1</v>
      </c>
    </row>
    <row r="6892" spans="1:26">
      <c r="A6892" s="27">
        <v>1967</v>
      </c>
      <c r="B6892" t="s">
        <v>42</v>
      </c>
      <c r="C6892" s="27"/>
      <c r="D6892" s="27"/>
      <c r="E6892" s="27"/>
      <c r="F6892" s="27">
        <v>0</v>
      </c>
      <c r="G6892" s="27">
        <v>0</v>
      </c>
      <c r="H6892" s="27">
        <v>0</v>
      </c>
      <c r="I6892" s="27">
        <v>1</v>
      </c>
      <c r="J6892" s="27">
        <v>0</v>
      </c>
      <c r="K6892" s="27">
        <v>4</v>
      </c>
      <c r="L6892" s="27">
        <v>1</v>
      </c>
      <c r="M6892" s="27">
        <v>0</v>
      </c>
      <c r="N6892" s="27">
        <v>1</v>
      </c>
      <c r="O6892" s="27">
        <v>1</v>
      </c>
      <c r="P6892" s="27"/>
      <c r="Q6892" s="27">
        <v>231706475.46411416</v>
      </c>
      <c r="R6892" s="27">
        <v>0</v>
      </c>
      <c r="S6892" s="27">
        <v>1</v>
      </c>
      <c r="T6892" s="33">
        <v>1.0100991944882907</v>
      </c>
      <c r="U6892" s="27"/>
      <c r="V6892" s="27"/>
      <c r="W6892" s="27"/>
      <c r="X6892" s="27"/>
      <c r="Y6892" s="27"/>
      <c r="Z6892" s="27">
        <v>1</v>
      </c>
    </row>
    <row r="6893" spans="1:26">
      <c r="A6893" s="27">
        <v>1968</v>
      </c>
      <c r="B6893" t="s">
        <v>42</v>
      </c>
      <c r="C6893" s="27"/>
      <c r="D6893" s="27"/>
      <c r="E6893" s="27"/>
      <c r="F6893" s="27">
        <v>0</v>
      </c>
      <c r="G6893" s="27">
        <v>0</v>
      </c>
      <c r="H6893" s="27">
        <v>0</v>
      </c>
      <c r="I6893" s="27">
        <v>1</v>
      </c>
      <c r="J6893" s="27">
        <v>0</v>
      </c>
      <c r="K6893" s="27">
        <v>4</v>
      </c>
      <c r="L6893" s="27">
        <v>1</v>
      </c>
      <c r="M6893" s="27">
        <v>0</v>
      </c>
      <c r="N6893" s="27">
        <v>1</v>
      </c>
      <c r="O6893" s="27">
        <v>1</v>
      </c>
      <c r="P6893" s="27"/>
      <c r="Q6893" s="27">
        <v>241956910.65810272</v>
      </c>
      <c r="R6893" s="27">
        <v>0</v>
      </c>
      <c r="S6893" s="27">
        <v>1</v>
      </c>
      <c r="T6893" s="33">
        <v>0.99765870157012104</v>
      </c>
      <c r="U6893" s="27"/>
      <c r="V6893" s="27"/>
      <c r="W6893" s="27"/>
      <c r="X6893" s="27"/>
      <c r="Y6893" s="27"/>
      <c r="Z6893" s="27">
        <v>1</v>
      </c>
    </row>
    <row r="6894" spans="1:26">
      <c r="A6894" s="27">
        <v>1969</v>
      </c>
      <c r="B6894" t="s">
        <v>42</v>
      </c>
      <c r="C6894" s="27"/>
      <c r="D6894" s="27"/>
      <c r="E6894" s="27"/>
      <c r="F6894" s="27">
        <v>0</v>
      </c>
      <c r="G6894" s="27">
        <v>0</v>
      </c>
      <c r="H6894" s="27">
        <v>0</v>
      </c>
      <c r="I6894" s="27">
        <v>1</v>
      </c>
      <c r="J6894" s="27">
        <v>0</v>
      </c>
      <c r="K6894" s="27">
        <v>4</v>
      </c>
      <c r="L6894" s="27">
        <v>1</v>
      </c>
      <c r="M6894" s="27">
        <v>0</v>
      </c>
      <c r="N6894" s="27">
        <v>1</v>
      </c>
      <c r="O6894" s="27">
        <v>1</v>
      </c>
      <c r="P6894" s="27"/>
      <c r="Q6894" s="27">
        <v>267732446.37841272</v>
      </c>
      <c r="R6894" s="27">
        <v>0</v>
      </c>
      <c r="S6894" s="27">
        <v>1</v>
      </c>
      <c r="T6894" s="33">
        <v>1.0058077459461789</v>
      </c>
      <c r="U6894" s="27"/>
      <c r="V6894" s="27"/>
      <c r="W6894" s="27"/>
      <c r="X6894" s="27"/>
      <c r="Y6894" s="27"/>
      <c r="Z6894" s="27">
        <v>1</v>
      </c>
    </row>
    <row r="6895" spans="1:26">
      <c r="A6895" s="27">
        <v>1970</v>
      </c>
      <c r="B6895" t="s">
        <v>42</v>
      </c>
      <c r="C6895" s="27"/>
      <c r="D6895" s="27"/>
      <c r="E6895" s="27"/>
      <c r="F6895" s="27">
        <v>0</v>
      </c>
      <c r="G6895" s="27">
        <v>0</v>
      </c>
      <c r="H6895" s="27">
        <v>0</v>
      </c>
      <c r="I6895" s="27">
        <v>1</v>
      </c>
      <c r="J6895" s="27">
        <v>0</v>
      </c>
      <c r="K6895" s="27">
        <v>4</v>
      </c>
      <c r="L6895" s="27">
        <v>1</v>
      </c>
      <c r="M6895" s="27">
        <v>0</v>
      </c>
      <c r="N6895" s="27">
        <v>1</v>
      </c>
      <c r="O6895" s="27">
        <v>1</v>
      </c>
      <c r="P6895" s="27"/>
      <c r="Q6895" s="27">
        <v>253976626.16663852</v>
      </c>
      <c r="R6895" s="27">
        <v>0</v>
      </c>
      <c r="S6895" s="27">
        <v>1</v>
      </c>
      <c r="T6895" s="33">
        <v>1</v>
      </c>
      <c r="U6895" s="27">
        <v>0</v>
      </c>
      <c r="V6895" s="27">
        <v>0</v>
      </c>
      <c r="W6895" s="27">
        <v>1894000</v>
      </c>
      <c r="X6895" s="27"/>
      <c r="Y6895" s="27">
        <v>0</v>
      </c>
      <c r="Z6895" s="27">
        <v>1</v>
      </c>
    </row>
    <row r="6896" spans="1:26">
      <c r="A6896" s="27">
        <v>1971</v>
      </c>
      <c r="B6896" t="s">
        <v>42</v>
      </c>
      <c r="C6896" s="27"/>
      <c r="D6896" s="27"/>
      <c r="E6896" s="27"/>
      <c r="F6896" s="27">
        <v>0</v>
      </c>
      <c r="G6896" s="27">
        <v>0</v>
      </c>
      <c r="H6896" s="27">
        <v>0</v>
      </c>
      <c r="I6896" s="27">
        <v>1</v>
      </c>
      <c r="J6896" s="27">
        <v>0</v>
      </c>
      <c r="K6896" s="27">
        <v>4</v>
      </c>
      <c r="L6896" s="27">
        <v>1</v>
      </c>
      <c r="M6896" s="27">
        <v>0</v>
      </c>
      <c r="N6896" s="27">
        <v>1</v>
      </c>
      <c r="O6896" s="27">
        <v>1</v>
      </c>
      <c r="P6896" s="27"/>
      <c r="Q6896" s="27">
        <v>286537524.99033076</v>
      </c>
      <c r="R6896" s="27">
        <v>0</v>
      </c>
      <c r="S6896" s="27">
        <v>1</v>
      </c>
      <c r="T6896" s="33">
        <v>0.92761372871024128</v>
      </c>
      <c r="U6896" s="27">
        <v>0</v>
      </c>
      <c r="V6896" s="27">
        <v>0</v>
      </c>
      <c r="W6896" s="27">
        <v>2536000</v>
      </c>
      <c r="X6896" s="27"/>
      <c r="Y6896" s="27">
        <v>0</v>
      </c>
      <c r="Z6896" s="27">
        <v>1</v>
      </c>
    </row>
    <row r="6897" spans="1:26">
      <c r="A6897" s="27">
        <v>1972</v>
      </c>
      <c r="B6897" t="s">
        <v>42</v>
      </c>
      <c r="C6897" s="27"/>
      <c r="D6897" s="27"/>
      <c r="E6897" s="27"/>
      <c r="F6897" s="27">
        <v>45000000</v>
      </c>
      <c r="G6897" s="27">
        <v>0</v>
      </c>
      <c r="H6897" s="27">
        <v>0</v>
      </c>
      <c r="I6897" s="27">
        <v>1</v>
      </c>
      <c r="J6897" s="27">
        <v>0</v>
      </c>
      <c r="K6897" s="27">
        <v>4</v>
      </c>
      <c r="L6897" s="27">
        <v>1</v>
      </c>
      <c r="M6897" s="27">
        <v>0</v>
      </c>
      <c r="N6897" s="27">
        <v>1</v>
      </c>
      <c r="O6897" s="27">
        <v>1</v>
      </c>
      <c r="P6897" s="27"/>
      <c r="Q6897" s="27">
        <v>335677636.89373702</v>
      </c>
      <c r="R6897" s="27">
        <v>1</v>
      </c>
      <c r="S6897" s="27">
        <v>1</v>
      </c>
      <c r="T6897" s="33">
        <v>0.92122545142259926</v>
      </c>
      <c r="U6897" s="27">
        <v>0</v>
      </c>
      <c r="V6897" s="27">
        <v>0</v>
      </c>
      <c r="W6897" s="27">
        <v>3351000</v>
      </c>
      <c r="X6897" s="27"/>
      <c r="Y6897" s="27">
        <v>0</v>
      </c>
      <c r="Z6897" s="27">
        <v>1</v>
      </c>
    </row>
    <row r="6898" spans="1:26">
      <c r="A6898" s="27">
        <v>1973</v>
      </c>
      <c r="B6898" t="s">
        <v>42</v>
      </c>
      <c r="C6898" s="27"/>
      <c r="D6898" s="27"/>
      <c r="E6898" s="27"/>
      <c r="F6898" s="27">
        <v>0</v>
      </c>
      <c r="G6898" s="27">
        <v>0</v>
      </c>
      <c r="H6898" s="27">
        <v>0</v>
      </c>
      <c r="I6898" s="27">
        <v>1</v>
      </c>
      <c r="J6898" s="27">
        <v>0</v>
      </c>
      <c r="K6898" s="27">
        <v>4</v>
      </c>
      <c r="L6898" s="27">
        <v>1</v>
      </c>
      <c r="M6898" s="27">
        <v>0</v>
      </c>
      <c r="N6898" s="27">
        <v>1</v>
      </c>
      <c r="O6898" s="27">
        <v>1</v>
      </c>
      <c r="P6898" s="27"/>
      <c r="Q6898" s="27">
        <v>406479906.15965241</v>
      </c>
      <c r="R6898" s="27">
        <v>1</v>
      </c>
      <c r="S6898" s="27">
        <v>1</v>
      </c>
      <c r="T6898" s="33">
        <v>1.2798279189511945</v>
      </c>
      <c r="U6898" s="27">
        <v>0</v>
      </c>
      <c r="V6898" s="27">
        <v>0</v>
      </c>
      <c r="W6898" s="27">
        <v>3931000</v>
      </c>
      <c r="X6898" s="27"/>
      <c r="Y6898" s="27">
        <v>0</v>
      </c>
      <c r="Z6898" s="27">
        <v>1</v>
      </c>
    </row>
    <row r="6899" spans="1:26">
      <c r="A6899" s="27">
        <v>1974</v>
      </c>
      <c r="B6899" t="s">
        <v>42</v>
      </c>
      <c r="C6899" s="27"/>
      <c r="D6899" s="27"/>
      <c r="E6899" s="27"/>
      <c r="F6899" s="27">
        <v>0</v>
      </c>
      <c r="G6899" s="27">
        <v>0</v>
      </c>
      <c r="H6899" s="27">
        <v>0</v>
      </c>
      <c r="I6899" s="27">
        <v>1</v>
      </c>
      <c r="J6899" s="27">
        <v>0</v>
      </c>
      <c r="K6899" s="27">
        <v>4</v>
      </c>
      <c r="L6899" s="27">
        <v>1</v>
      </c>
      <c r="M6899" s="27">
        <v>0</v>
      </c>
      <c r="N6899" s="27">
        <v>1</v>
      </c>
      <c r="O6899" s="27">
        <v>1</v>
      </c>
      <c r="P6899" s="27"/>
      <c r="Q6899" s="27">
        <v>560437742.59497213</v>
      </c>
      <c r="R6899" s="27">
        <v>1</v>
      </c>
      <c r="S6899" s="27">
        <v>1</v>
      </c>
      <c r="T6899" s="33">
        <v>1.2793035310212315</v>
      </c>
      <c r="U6899" s="27">
        <v>0</v>
      </c>
      <c r="V6899" s="27">
        <v>0</v>
      </c>
      <c r="W6899" s="27">
        <v>4134000</v>
      </c>
      <c r="X6899" s="27"/>
      <c r="Y6899" s="27">
        <v>0</v>
      </c>
      <c r="Z6899" s="27">
        <v>1</v>
      </c>
    </row>
    <row r="6900" spans="1:26">
      <c r="A6900" s="27">
        <v>1975</v>
      </c>
      <c r="B6900" t="s">
        <v>42</v>
      </c>
      <c r="C6900" s="27"/>
      <c r="D6900" s="27"/>
      <c r="E6900" s="27"/>
      <c r="F6900" s="27">
        <v>0</v>
      </c>
      <c r="G6900" s="27">
        <v>0</v>
      </c>
      <c r="H6900" s="27">
        <v>0</v>
      </c>
      <c r="I6900" s="27">
        <v>1</v>
      </c>
      <c r="J6900" s="27">
        <v>0</v>
      </c>
      <c r="K6900" s="27">
        <v>4</v>
      </c>
      <c r="L6900" s="27">
        <v>1</v>
      </c>
      <c r="M6900" s="27">
        <v>0</v>
      </c>
      <c r="N6900" s="27">
        <v>1</v>
      </c>
      <c r="O6900" s="27">
        <v>1</v>
      </c>
      <c r="P6900" s="27"/>
      <c r="Q6900" s="27">
        <v>617321669.39087665</v>
      </c>
      <c r="R6900" s="27">
        <v>1</v>
      </c>
      <c r="S6900" s="27">
        <v>1</v>
      </c>
      <c r="T6900" s="33">
        <v>0.94696688960437181</v>
      </c>
      <c r="U6900" s="27">
        <v>0</v>
      </c>
      <c r="V6900" s="27">
        <v>0</v>
      </c>
      <c r="W6900" s="27">
        <v>6202000</v>
      </c>
      <c r="X6900" s="27"/>
      <c r="Y6900" s="27">
        <v>0</v>
      </c>
      <c r="Z6900" s="27">
        <v>1</v>
      </c>
    </row>
    <row r="6901" spans="1:26">
      <c r="A6901" s="27">
        <v>1976</v>
      </c>
      <c r="B6901" t="s">
        <v>42</v>
      </c>
      <c r="C6901" s="27"/>
      <c r="D6901" s="27"/>
      <c r="E6901" s="27"/>
      <c r="F6901" s="27">
        <v>0</v>
      </c>
      <c r="G6901" s="27">
        <v>0</v>
      </c>
      <c r="H6901" s="27">
        <v>0</v>
      </c>
      <c r="I6901" s="27">
        <v>1</v>
      </c>
      <c r="J6901" s="27">
        <v>0</v>
      </c>
      <c r="K6901" s="27">
        <v>4</v>
      </c>
      <c r="L6901" s="27">
        <v>1</v>
      </c>
      <c r="M6901" s="27">
        <v>0</v>
      </c>
      <c r="N6901" s="27">
        <v>1</v>
      </c>
      <c r="O6901" s="27">
        <v>1</v>
      </c>
      <c r="P6901" s="27"/>
      <c r="Q6901" s="27">
        <v>619375134.18051016</v>
      </c>
      <c r="R6901" s="27">
        <v>1</v>
      </c>
      <c r="S6901" s="27">
        <v>1</v>
      </c>
      <c r="T6901" s="33">
        <v>1.0219497573337515</v>
      </c>
      <c r="U6901" s="27">
        <v>8713725</v>
      </c>
      <c r="V6901" s="27">
        <v>0</v>
      </c>
      <c r="W6901" s="27">
        <v>10613000</v>
      </c>
      <c r="X6901" s="27"/>
      <c r="Y6901" s="27">
        <v>0</v>
      </c>
      <c r="Z6901" s="27">
        <v>1</v>
      </c>
    </row>
    <row r="6902" spans="1:26">
      <c r="A6902" s="27">
        <v>1977</v>
      </c>
      <c r="B6902" t="s">
        <v>42</v>
      </c>
      <c r="C6902" s="27"/>
      <c r="D6902" s="27"/>
      <c r="E6902" s="27"/>
      <c r="F6902" s="27">
        <v>0</v>
      </c>
      <c r="G6902" s="27">
        <v>0</v>
      </c>
      <c r="H6902" s="27">
        <v>0</v>
      </c>
      <c r="I6902" s="27">
        <v>1</v>
      </c>
      <c r="J6902" s="27">
        <v>0</v>
      </c>
      <c r="K6902" s="27">
        <v>4</v>
      </c>
      <c r="L6902" s="27">
        <v>1</v>
      </c>
      <c r="M6902" s="27">
        <v>0</v>
      </c>
      <c r="N6902" s="27">
        <v>1</v>
      </c>
      <c r="O6902" s="27">
        <v>1</v>
      </c>
      <c r="P6902" s="27"/>
      <c r="Q6902" s="27">
        <v>777435020.47584724</v>
      </c>
      <c r="R6902" s="27">
        <v>1</v>
      </c>
      <c r="S6902" s="27">
        <v>1</v>
      </c>
      <c r="T6902" s="33">
        <v>1.0409624303569636</v>
      </c>
      <c r="U6902" s="27">
        <v>9110325</v>
      </c>
      <c r="V6902" s="27">
        <v>0</v>
      </c>
      <c r="W6902" s="27">
        <v>16270000</v>
      </c>
      <c r="X6902" s="27"/>
      <c r="Y6902" s="27">
        <v>0</v>
      </c>
      <c r="Z6902" s="27">
        <v>1</v>
      </c>
    </row>
    <row r="6903" spans="1:26">
      <c r="A6903" s="27">
        <v>1978</v>
      </c>
      <c r="B6903" t="s">
        <v>42</v>
      </c>
      <c r="C6903" s="27"/>
      <c r="D6903" s="27"/>
      <c r="E6903" s="27"/>
      <c r="F6903" s="27">
        <v>0</v>
      </c>
      <c r="G6903" s="27">
        <v>0</v>
      </c>
      <c r="H6903" s="27">
        <v>0</v>
      </c>
      <c r="I6903" s="27">
        <v>1</v>
      </c>
      <c r="J6903" s="27">
        <v>0</v>
      </c>
      <c r="K6903" s="27">
        <v>4</v>
      </c>
      <c r="L6903" s="27">
        <v>1</v>
      </c>
      <c r="M6903" s="27">
        <v>0</v>
      </c>
      <c r="N6903" s="27">
        <v>1</v>
      </c>
      <c r="O6903" s="27">
        <v>1</v>
      </c>
      <c r="P6903" s="27"/>
      <c r="Q6903" s="27">
        <v>824263841.53926396</v>
      </c>
      <c r="R6903" s="27">
        <v>1</v>
      </c>
      <c r="S6903" s="27">
        <v>1</v>
      </c>
      <c r="T6903" s="33">
        <v>0.91734575384516981</v>
      </c>
      <c r="U6903" s="27">
        <v>8099445.4000000004</v>
      </c>
      <c r="V6903" s="27">
        <v>3500000</v>
      </c>
      <c r="W6903" s="27">
        <v>23077000</v>
      </c>
      <c r="X6903" s="27"/>
      <c r="Y6903" s="27">
        <v>0</v>
      </c>
      <c r="Z6903" s="27">
        <v>1</v>
      </c>
    </row>
    <row r="6904" spans="1:26">
      <c r="A6904" s="27">
        <v>1979</v>
      </c>
      <c r="B6904" t="s">
        <v>42</v>
      </c>
      <c r="C6904" s="27"/>
      <c r="D6904" s="27"/>
      <c r="E6904" s="27"/>
      <c r="F6904" s="27">
        <v>0</v>
      </c>
      <c r="G6904" s="27">
        <v>0</v>
      </c>
      <c r="H6904" s="27">
        <v>0</v>
      </c>
      <c r="I6904" s="27">
        <v>1</v>
      </c>
      <c r="J6904" s="27">
        <v>0</v>
      </c>
      <c r="K6904" s="27">
        <v>4</v>
      </c>
      <c r="L6904" s="27">
        <v>1</v>
      </c>
      <c r="M6904" s="27">
        <v>0</v>
      </c>
      <c r="N6904" s="27">
        <v>1</v>
      </c>
      <c r="O6904" s="27">
        <v>1</v>
      </c>
      <c r="P6904" s="27"/>
      <c r="Q6904" s="27">
        <v>891775906.63101459</v>
      </c>
      <c r="R6904" s="27">
        <v>1</v>
      </c>
      <c r="S6904" s="27">
        <v>1</v>
      </c>
      <c r="T6904" s="33">
        <v>0.9810294585578897</v>
      </c>
      <c r="U6904" s="27">
        <v>14177105.5</v>
      </c>
      <c r="V6904" s="27">
        <v>3500000</v>
      </c>
      <c r="W6904" s="27">
        <v>30597000</v>
      </c>
      <c r="X6904" s="27"/>
      <c r="Y6904" s="27">
        <v>0</v>
      </c>
      <c r="Z6904" s="27">
        <v>1</v>
      </c>
    </row>
    <row r="6905" spans="1:26">
      <c r="A6905" s="27">
        <v>1980</v>
      </c>
      <c r="B6905" t="s">
        <v>42</v>
      </c>
      <c r="C6905" s="27"/>
      <c r="D6905" s="27"/>
      <c r="E6905" s="27"/>
      <c r="F6905" s="27">
        <v>0</v>
      </c>
      <c r="G6905" s="27">
        <v>0</v>
      </c>
      <c r="H6905" s="27">
        <v>0</v>
      </c>
      <c r="I6905" s="27">
        <v>1</v>
      </c>
      <c r="J6905" s="27">
        <v>0</v>
      </c>
      <c r="K6905" s="27">
        <v>4</v>
      </c>
      <c r="L6905" s="27">
        <v>1</v>
      </c>
      <c r="M6905" s="27">
        <v>0</v>
      </c>
      <c r="N6905" s="27">
        <v>1</v>
      </c>
      <c r="O6905" s="27">
        <v>1</v>
      </c>
      <c r="P6905" s="27">
        <v>1479000000</v>
      </c>
      <c r="Q6905" s="27">
        <v>1136408814.1969221</v>
      </c>
      <c r="R6905" s="27">
        <v>0</v>
      </c>
      <c r="S6905" s="27">
        <v>1</v>
      </c>
      <c r="T6905" s="33">
        <v>0.94044734443210454</v>
      </c>
      <c r="U6905" s="27">
        <v>32523536.800000001</v>
      </c>
      <c r="V6905" s="27">
        <v>3500000</v>
      </c>
      <c r="W6905" s="27">
        <v>43063000</v>
      </c>
      <c r="X6905" s="27"/>
      <c r="Y6905" s="27">
        <v>0</v>
      </c>
      <c r="Z6905" s="27">
        <v>1</v>
      </c>
    </row>
    <row r="6906" spans="1:26">
      <c r="A6906" s="27">
        <v>1981</v>
      </c>
      <c r="B6906" t="s">
        <v>42</v>
      </c>
      <c r="C6906" s="27"/>
      <c r="D6906" s="27"/>
      <c r="E6906" s="27"/>
      <c r="F6906" s="27">
        <v>0</v>
      </c>
      <c r="G6906" s="27">
        <v>0</v>
      </c>
      <c r="H6906" s="27">
        <v>0</v>
      </c>
      <c r="I6906" s="27">
        <v>1</v>
      </c>
      <c r="J6906" s="27">
        <v>0</v>
      </c>
      <c r="K6906" s="27">
        <v>4</v>
      </c>
      <c r="L6906" s="27">
        <v>1</v>
      </c>
      <c r="M6906" s="27">
        <v>0</v>
      </c>
      <c r="N6906" s="27">
        <v>1</v>
      </c>
      <c r="O6906" s="27">
        <v>1</v>
      </c>
      <c r="P6906" s="27">
        <v>1228000000</v>
      </c>
      <c r="Q6906" s="27">
        <v>962347000.99178803</v>
      </c>
      <c r="R6906" s="27">
        <v>0</v>
      </c>
      <c r="S6906" s="27">
        <v>1</v>
      </c>
      <c r="T6906" s="33">
        <v>0.83355014400471705</v>
      </c>
      <c r="U6906" s="27">
        <v>38162489.600000001</v>
      </c>
      <c r="V6906" s="27">
        <v>3390000</v>
      </c>
      <c r="W6906" s="27">
        <v>50616000</v>
      </c>
      <c r="X6906" s="27"/>
      <c r="Y6906" s="27">
        <v>0</v>
      </c>
      <c r="Z6906" s="27">
        <v>1</v>
      </c>
    </row>
    <row r="6907" spans="1:26">
      <c r="A6907" s="27">
        <v>1982</v>
      </c>
      <c r="B6907" t="s">
        <v>42</v>
      </c>
      <c r="C6907" s="27"/>
      <c r="D6907" s="27"/>
      <c r="E6907" s="27"/>
      <c r="F6907" s="27">
        <v>0</v>
      </c>
      <c r="G6907" s="27">
        <v>0</v>
      </c>
      <c r="H6907" s="27">
        <v>0</v>
      </c>
      <c r="I6907" s="27">
        <v>1</v>
      </c>
      <c r="J6907" s="27">
        <v>0</v>
      </c>
      <c r="K6907" s="27">
        <v>4</v>
      </c>
      <c r="L6907" s="27">
        <v>1</v>
      </c>
      <c r="M6907" s="27">
        <v>0</v>
      </c>
      <c r="N6907" s="27">
        <v>1</v>
      </c>
      <c r="O6907" s="27">
        <v>1</v>
      </c>
      <c r="P6907" s="27">
        <v>1034999999.9999999</v>
      </c>
      <c r="Q6907" s="27">
        <v>821651918.72462595</v>
      </c>
      <c r="R6907" s="27">
        <v>0</v>
      </c>
      <c r="S6907" s="27">
        <v>1</v>
      </c>
      <c r="T6907" s="33">
        <v>0.78443295677873848</v>
      </c>
      <c r="U6907" s="27">
        <v>36170489.5</v>
      </c>
      <c r="V6907" s="27">
        <v>3150000</v>
      </c>
      <c r="W6907" s="27">
        <v>61310928.200000003</v>
      </c>
      <c r="X6907" s="27"/>
      <c r="Y6907" s="27">
        <v>0</v>
      </c>
      <c r="Z6907" s="27">
        <v>1</v>
      </c>
    </row>
    <row r="6908" spans="1:26">
      <c r="A6908" s="27">
        <v>1983</v>
      </c>
      <c r="B6908" t="s">
        <v>42</v>
      </c>
      <c r="C6908" s="27"/>
      <c r="D6908" s="27"/>
      <c r="E6908" s="27"/>
      <c r="F6908" s="27">
        <v>0</v>
      </c>
      <c r="G6908" s="27">
        <v>0</v>
      </c>
      <c r="H6908" s="27">
        <v>0</v>
      </c>
      <c r="I6908" s="27">
        <v>1</v>
      </c>
      <c r="J6908" s="27">
        <v>0</v>
      </c>
      <c r="K6908" s="27">
        <v>4</v>
      </c>
      <c r="L6908" s="27">
        <v>1</v>
      </c>
      <c r="M6908" s="27">
        <v>0</v>
      </c>
      <c r="N6908" s="27">
        <v>1</v>
      </c>
      <c r="O6908" s="27">
        <v>1</v>
      </c>
      <c r="P6908" s="27">
        <v>986000000</v>
      </c>
      <c r="Q6908" s="27">
        <v>765746590.61684859</v>
      </c>
      <c r="R6908" s="27">
        <v>0</v>
      </c>
      <c r="S6908" s="27">
        <v>1</v>
      </c>
      <c r="T6908" s="33">
        <v>0.83426891623154475</v>
      </c>
      <c r="U6908" s="27">
        <v>54376080</v>
      </c>
      <c r="V6908" s="27">
        <v>2890000</v>
      </c>
      <c r="W6908" s="27">
        <v>100829048.2</v>
      </c>
      <c r="X6908" s="27"/>
      <c r="Y6908" s="27">
        <v>0</v>
      </c>
      <c r="Z6908" s="27">
        <v>1</v>
      </c>
    </row>
    <row r="6909" spans="1:26">
      <c r="A6909" s="27">
        <v>1984</v>
      </c>
      <c r="B6909" t="s">
        <v>42</v>
      </c>
      <c r="C6909" s="27"/>
      <c r="D6909" s="27"/>
      <c r="E6909" s="27"/>
      <c r="F6909" s="27">
        <v>150000</v>
      </c>
      <c r="G6909" s="27">
        <v>0</v>
      </c>
      <c r="H6909" s="27">
        <v>0</v>
      </c>
      <c r="I6909" s="27">
        <v>1</v>
      </c>
      <c r="J6909" s="27">
        <v>0</v>
      </c>
      <c r="K6909" s="27">
        <v>4</v>
      </c>
      <c r="L6909" s="27">
        <v>1</v>
      </c>
      <c r="M6909" s="27">
        <v>0</v>
      </c>
      <c r="N6909" s="27">
        <v>1</v>
      </c>
      <c r="O6909" s="27">
        <v>1</v>
      </c>
      <c r="P6909" s="27">
        <v>906000000</v>
      </c>
      <c r="Q6909" s="27">
        <v>718148959.61087215</v>
      </c>
      <c r="R6909" s="27">
        <v>1</v>
      </c>
      <c r="S6909" s="27">
        <v>1</v>
      </c>
      <c r="T6909" s="33">
        <v>0.82999599794502654</v>
      </c>
      <c r="U6909" s="27">
        <v>62195642.799999997</v>
      </c>
      <c r="V6909" s="27">
        <v>19424000</v>
      </c>
      <c r="W6909" s="27">
        <v>122750507.8</v>
      </c>
      <c r="X6909" s="27"/>
      <c r="Y6909" s="27"/>
      <c r="Z6909" s="27">
        <v>1</v>
      </c>
    </row>
    <row r="6910" spans="1:26">
      <c r="A6910" s="27">
        <v>1985</v>
      </c>
      <c r="B6910" t="s">
        <v>42</v>
      </c>
      <c r="C6910" s="27"/>
      <c r="D6910" s="27"/>
      <c r="E6910" s="27"/>
      <c r="F6910" s="27">
        <v>0</v>
      </c>
      <c r="G6910" s="27">
        <v>0</v>
      </c>
      <c r="H6910" s="27">
        <v>0</v>
      </c>
      <c r="I6910" s="27">
        <v>1</v>
      </c>
      <c r="J6910" s="27">
        <v>0</v>
      </c>
      <c r="K6910" s="27">
        <v>4</v>
      </c>
      <c r="L6910" s="27">
        <v>1</v>
      </c>
      <c r="M6910" s="27">
        <v>0</v>
      </c>
      <c r="N6910" s="27">
        <v>1</v>
      </c>
      <c r="O6910" s="27">
        <v>1</v>
      </c>
      <c r="P6910" s="27">
        <v>950000000</v>
      </c>
      <c r="Q6910" s="27">
        <v>762359722.70140207</v>
      </c>
      <c r="R6910" s="27">
        <v>1</v>
      </c>
      <c r="S6910" s="27">
        <v>1</v>
      </c>
      <c r="T6910" s="33">
        <v>0.74915719568429318</v>
      </c>
      <c r="U6910" s="27">
        <v>74245405.099999994</v>
      </c>
      <c r="V6910" s="27">
        <v>25509000</v>
      </c>
      <c r="W6910" s="27">
        <v>161161192.80000001</v>
      </c>
      <c r="X6910" s="27"/>
      <c r="Y6910" s="27"/>
      <c r="Z6910" s="27">
        <v>1</v>
      </c>
    </row>
    <row r="6911" spans="1:26">
      <c r="A6911" s="27">
        <v>1986</v>
      </c>
      <c r="B6911" t="s">
        <v>42</v>
      </c>
      <c r="C6911" s="27"/>
      <c r="D6911" s="27"/>
      <c r="E6911" s="27"/>
      <c r="F6911" s="27">
        <v>0</v>
      </c>
      <c r="G6911" s="27">
        <v>0</v>
      </c>
      <c r="H6911" s="27">
        <v>0</v>
      </c>
      <c r="I6911" s="27">
        <v>1</v>
      </c>
      <c r="J6911" s="27">
        <v>0</v>
      </c>
      <c r="K6911" s="27">
        <v>4</v>
      </c>
      <c r="L6911" s="27">
        <v>1</v>
      </c>
      <c r="M6911" s="27">
        <v>0</v>
      </c>
      <c r="N6911" s="27">
        <v>1</v>
      </c>
      <c r="O6911" s="27">
        <v>1</v>
      </c>
      <c r="P6911" s="27">
        <v>1331000000</v>
      </c>
      <c r="Q6911" s="27">
        <v>1060911735.2606466</v>
      </c>
      <c r="R6911" s="27">
        <v>1</v>
      </c>
      <c r="S6911" s="27">
        <v>1</v>
      </c>
      <c r="T6911" s="33">
        <v>0.7030572776909082</v>
      </c>
      <c r="U6911" s="27">
        <v>90297933.599999994</v>
      </c>
      <c r="V6911" s="27">
        <v>21681000</v>
      </c>
      <c r="W6911" s="27">
        <v>222493084</v>
      </c>
      <c r="X6911" s="27"/>
      <c r="Y6911" s="27"/>
      <c r="Z6911" s="27">
        <v>1</v>
      </c>
    </row>
    <row r="6912" spans="1:26">
      <c r="A6912" s="27">
        <v>1987</v>
      </c>
      <c r="B6912" t="s">
        <v>42</v>
      </c>
      <c r="C6912" s="27"/>
      <c r="D6912" s="27"/>
      <c r="E6912" s="27"/>
      <c r="F6912" s="27">
        <v>0</v>
      </c>
      <c r="G6912" s="27">
        <v>0</v>
      </c>
      <c r="H6912" s="27">
        <v>0</v>
      </c>
      <c r="I6912" s="27">
        <v>1</v>
      </c>
      <c r="J6912" s="27">
        <v>0</v>
      </c>
      <c r="K6912" s="27">
        <v>4</v>
      </c>
      <c r="L6912" s="27">
        <v>1</v>
      </c>
      <c r="M6912" s="27">
        <v>0</v>
      </c>
      <c r="N6912" s="27">
        <v>1</v>
      </c>
      <c r="O6912" s="27">
        <v>1</v>
      </c>
      <c r="P6912" s="27">
        <v>1562000000</v>
      </c>
      <c r="Q6912" s="27">
        <v>1249099130.0227656</v>
      </c>
      <c r="R6912" s="27">
        <v>1</v>
      </c>
      <c r="S6912" s="27">
        <v>1</v>
      </c>
      <c r="T6912" s="33">
        <v>0.74330063470010233</v>
      </c>
      <c r="U6912" s="27">
        <v>85308281.799999997</v>
      </c>
      <c r="V6912" s="27">
        <v>21341000</v>
      </c>
      <c r="W6912" s="27">
        <v>267089158.80000001</v>
      </c>
      <c r="X6912" s="27"/>
      <c r="Y6912" s="27"/>
      <c r="Z6912" s="27">
        <v>1</v>
      </c>
    </row>
    <row r="6913" spans="1:26">
      <c r="A6913" s="27">
        <v>1988</v>
      </c>
      <c r="B6913" t="s">
        <v>42</v>
      </c>
      <c r="C6913" s="27"/>
      <c r="D6913" s="27"/>
      <c r="E6913" s="27"/>
      <c r="F6913" s="27">
        <v>0</v>
      </c>
      <c r="G6913" s="27">
        <v>0</v>
      </c>
      <c r="H6913" s="27">
        <v>0</v>
      </c>
      <c r="I6913" s="27">
        <v>1</v>
      </c>
      <c r="J6913" s="27">
        <v>0</v>
      </c>
      <c r="K6913" s="27">
        <v>4</v>
      </c>
      <c r="L6913" s="27">
        <v>1</v>
      </c>
      <c r="M6913" s="27">
        <v>0</v>
      </c>
      <c r="N6913" s="27">
        <v>1</v>
      </c>
      <c r="O6913" s="27">
        <v>1</v>
      </c>
      <c r="P6913" s="27">
        <v>1739000000</v>
      </c>
      <c r="Q6913" s="27">
        <v>1378847487.4113727</v>
      </c>
      <c r="R6913" s="27">
        <v>1</v>
      </c>
      <c r="S6913" s="27">
        <v>1</v>
      </c>
      <c r="T6913" s="33">
        <v>0.80560957079318884</v>
      </c>
      <c r="U6913" s="27">
        <v>77898535.900000006</v>
      </c>
      <c r="V6913" s="27">
        <v>18019000</v>
      </c>
      <c r="W6913" s="27">
        <v>306254109.19999999</v>
      </c>
      <c r="X6913" s="27"/>
      <c r="Y6913" s="27"/>
      <c r="Z6913" s="27">
        <v>1</v>
      </c>
    </row>
    <row r="6914" spans="1:26">
      <c r="A6914" s="27">
        <v>1989</v>
      </c>
      <c r="B6914" t="s">
        <v>42</v>
      </c>
      <c r="C6914" s="27"/>
      <c r="D6914" s="27"/>
      <c r="E6914" s="27"/>
      <c r="F6914" s="27">
        <v>0</v>
      </c>
      <c r="G6914" s="27">
        <v>0</v>
      </c>
      <c r="H6914" s="27">
        <v>0</v>
      </c>
      <c r="I6914" s="27">
        <v>1</v>
      </c>
      <c r="J6914" s="27">
        <v>0</v>
      </c>
      <c r="K6914" s="27">
        <v>4</v>
      </c>
      <c r="L6914" s="27">
        <v>1</v>
      </c>
      <c r="M6914" s="27">
        <v>0</v>
      </c>
      <c r="N6914" s="27">
        <v>1</v>
      </c>
      <c r="O6914" s="27">
        <v>1</v>
      </c>
      <c r="P6914" s="27">
        <v>1706000000</v>
      </c>
      <c r="Q6914" s="27">
        <v>1352949662.7517214</v>
      </c>
      <c r="R6914" s="27">
        <v>1</v>
      </c>
      <c r="S6914" s="27">
        <v>1</v>
      </c>
      <c r="T6914" s="33">
        <v>0.74679040704290955</v>
      </c>
      <c r="U6914" s="27">
        <v>75409129.099999994</v>
      </c>
      <c r="V6914" s="27">
        <v>11860000</v>
      </c>
      <c r="W6914" s="27">
        <v>339912312.5</v>
      </c>
      <c r="X6914" s="27"/>
      <c r="Y6914" s="27"/>
      <c r="Z6914" s="27">
        <v>1</v>
      </c>
    </row>
    <row r="6915" spans="1:26">
      <c r="A6915" s="27">
        <v>1990</v>
      </c>
      <c r="B6915" t="s">
        <v>42</v>
      </c>
      <c r="C6915" s="27"/>
      <c r="D6915" s="27"/>
      <c r="E6915" s="27"/>
      <c r="F6915" s="27">
        <v>0</v>
      </c>
      <c r="G6915" s="27">
        <v>0</v>
      </c>
      <c r="H6915" s="27">
        <v>0</v>
      </c>
      <c r="I6915" s="27">
        <v>1</v>
      </c>
      <c r="J6915" s="27">
        <v>0</v>
      </c>
      <c r="K6915" s="27">
        <v>4</v>
      </c>
      <c r="L6915" s="27">
        <v>1</v>
      </c>
      <c r="M6915" s="27">
        <v>0</v>
      </c>
      <c r="N6915" s="27">
        <v>1</v>
      </c>
      <c r="O6915" s="27">
        <v>1</v>
      </c>
      <c r="P6915" s="27">
        <v>2055000000.0000002</v>
      </c>
      <c r="Q6915" s="27">
        <v>1628427515.418813</v>
      </c>
      <c r="R6915" s="27">
        <v>1</v>
      </c>
      <c r="S6915" s="27">
        <v>1</v>
      </c>
      <c r="T6915" s="33">
        <v>0.70566019682121295</v>
      </c>
      <c r="U6915" s="27">
        <v>86952979.200000003</v>
      </c>
      <c r="V6915" s="27">
        <v>4967000</v>
      </c>
      <c r="W6915" s="27">
        <v>393191134.10000002</v>
      </c>
      <c r="X6915" s="27"/>
      <c r="Y6915" s="27"/>
      <c r="Z6915" s="27">
        <v>1</v>
      </c>
    </row>
    <row r="6916" spans="1:26">
      <c r="A6916" s="27">
        <v>1991</v>
      </c>
      <c r="B6916" t="s">
        <v>42</v>
      </c>
      <c r="C6916" s="27"/>
      <c r="D6916" s="27"/>
      <c r="E6916" s="27"/>
      <c r="F6916" s="27">
        <v>0</v>
      </c>
      <c r="G6916" s="27">
        <v>0</v>
      </c>
      <c r="H6916" s="27">
        <v>0</v>
      </c>
      <c r="I6916" s="27">
        <v>1</v>
      </c>
      <c r="J6916" s="27">
        <v>0</v>
      </c>
      <c r="K6916" s="27">
        <v>4</v>
      </c>
      <c r="L6916" s="27">
        <v>1</v>
      </c>
      <c r="M6916" s="27">
        <v>0</v>
      </c>
      <c r="N6916" s="27">
        <v>1</v>
      </c>
      <c r="O6916" s="27">
        <v>1</v>
      </c>
      <c r="P6916" s="27">
        <v>2031000000.0000002</v>
      </c>
      <c r="Q6916" s="27">
        <v>1602299862.9243031</v>
      </c>
      <c r="R6916" s="27">
        <v>1</v>
      </c>
      <c r="S6916" s="27">
        <v>1</v>
      </c>
      <c r="T6916" s="33">
        <v>0.64778014054484578</v>
      </c>
      <c r="U6916" s="27">
        <v>79087047.299999997</v>
      </c>
      <c r="V6916" s="27">
        <v>0</v>
      </c>
      <c r="W6916" s="27">
        <v>443965956.80000001</v>
      </c>
      <c r="X6916" s="27"/>
      <c r="Y6916" s="27"/>
      <c r="Z6916" s="27">
        <v>1</v>
      </c>
    </row>
    <row r="6917" spans="1:26">
      <c r="A6917" s="27">
        <v>1992</v>
      </c>
      <c r="B6917" t="s">
        <v>42</v>
      </c>
      <c r="C6917" s="27"/>
      <c r="D6917" s="27"/>
      <c r="E6917" s="27"/>
      <c r="F6917" s="27">
        <v>0</v>
      </c>
      <c r="G6917" s="27">
        <v>0</v>
      </c>
      <c r="H6917" s="27">
        <v>0</v>
      </c>
      <c r="I6917" s="27">
        <v>1</v>
      </c>
      <c r="J6917" s="27">
        <v>0</v>
      </c>
      <c r="K6917" s="27">
        <v>4</v>
      </c>
      <c r="L6917" s="27">
        <v>1</v>
      </c>
      <c r="M6917" s="27">
        <v>0</v>
      </c>
      <c r="N6917" s="27">
        <v>1</v>
      </c>
      <c r="O6917" s="27">
        <v>1</v>
      </c>
      <c r="P6917" s="27">
        <v>2130000000</v>
      </c>
      <c r="Q6917" s="27">
        <v>1692959110.180217</v>
      </c>
      <c r="R6917" s="27">
        <v>1</v>
      </c>
      <c r="S6917" s="27">
        <v>1</v>
      </c>
      <c r="T6917" s="33">
        <v>0.62587770846912083</v>
      </c>
      <c r="U6917" s="27">
        <v>76747000</v>
      </c>
      <c r="V6917" s="27">
        <v>0</v>
      </c>
      <c r="W6917" s="27">
        <v>460400000</v>
      </c>
      <c r="X6917" s="27"/>
      <c r="Y6917" s="27"/>
      <c r="Z6917" s="27">
        <v>1</v>
      </c>
    </row>
    <row r="6918" spans="1:26">
      <c r="A6918" s="27">
        <v>1993</v>
      </c>
      <c r="B6918" t="s">
        <v>42</v>
      </c>
      <c r="C6918" s="27"/>
      <c r="D6918" s="27"/>
      <c r="E6918" s="27"/>
      <c r="F6918" s="27">
        <v>0</v>
      </c>
      <c r="G6918" s="27">
        <v>0</v>
      </c>
      <c r="H6918" s="27">
        <v>0</v>
      </c>
      <c r="I6918" s="27">
        <v>1</v>
      </c>
      <c r="J6918" s="27">
        <v>0</v>
      </c>
      <c r="K6918" s="27">
        <v>4</v>
      </c>
      <c r="L6918" s="27">
        <v>1</v>
      </c>
      <c r="M6918" s="27">
        <v>0</v>
      </c>
      <c r="N6918" s="27">
        <v>1</v>
      </c>
      <c r="O6918" s="27">
        <v>1</v>
      </c>
      <c r="P6918" s="27">
        <v>1623000000</v>
      </c>
      <c r="Q6918" s="27">
        <v>1233496846.3349326</v>
      </c>
      <c r="R6918" s="27">
        <v>1</v>
      </c>
      <c r="S6918" s="27">
        <v>1</v>
      </c>
      <c r="T6918" s="33">
        <v>0.648154718576755</v>
      </c>
      <c r="U6918" s="27">
        <v>68499434.799999997</v>
      </c>
      <c r="V6918" s="27">
        <v>0</v>
      </c>
      <c r="W6918" s="27">
        <v>468815000</v>
      </c>
      <c r="X6918" s="27"/>
      <c r="Y6918" s="27"/>
      <c r="Z6918" s="27">
        <v>1</v>
      </c>
    </row>
    <row r="6919" spans="1:26">
      <c r="A6919" s="27">
        <v>1994</v>
      </c>
      <c r="B6919" t="s">
        <v>42</v>
      </c>
      <c r="C6919" s="27"/>
      <c r="D6919" s="27"/>
      <c r="E6919" s="27"/>
      <c r="F6919" s="27">
        <v>0</v>
      </c>
      <c r="G6919" s="27">
        <v>0</v>
      </c>
      <c r="H6919" s="27">
        <v>0</v>
      </c>
      <c r="I6919" s="27">
        <v>1</v>
      </c>
      <c r="J6919" s="27">
        <v>0</v>
      </c>
      <c r="K6919" s="27">
        <v>4</v>
      </c>
      <c r="L6919" s="27">
        <v>1</v>
      </c>
      <c r="M6919" s="27">
        <v>0</v>
      </c>
      <c r="N6919" s="27">
        <v>1</v>
      </c>
      <c r="O6919" s="27">
        <v>1</v>
      </c>
      <c r="P6919" s="27">
        <v>1258000000</v>
      </c>
      <c r="Q6919" s="27">
        <v>982624324.50589848</v>
      </c>
      <c r="R6919" s="27">
        <v>1</v>
      </c>
      <c r="S6919" s="27">
        <v>1</v>
      </c>
      <c r="T6919" s="33">
        <v>0.69545665111729171</v>
      </c>
      <c r="U6919" s="27">
        <v>81808531.5</v>
      </c>
      <c r="V6919" s="27">
        <v>0</v>
      </c>
      <c r="W6919" s="27">
        <v>512987000</v>
      </c>
      <c r="X6919" s="27"/>
      <c r="Y6919" s="27"/>
      <c r="Z6919" s="27">
        <v>1</v>
      </c>
    </row>
    <row r="6920" spans="1:26">
      <c r="A6920" s="27">
        <v>1995</v>
      </c>
      <c r="B6920" t="s">
        <v>42</v>
      </c>
      <c r="C6920" s="27"/>
      <c r="D6920" s="27"/>
      <c r="E6920" s="27"/>
      <c r="F6920" s="27">
        <v>0</v>
      </c>
      <c r="G6920" s="27">
        <v>0</v>
      </c>
      <c r="H6920" s="27">
        <v>0</v>
      </c>
      <c r="I6920" s="27">
        <v>1</v>
      </c>
      <c r="J6920" s="27">
        <v>0</v>
      </c>
      <c r="K6920" s="27">
        <v>4</v>
      </c>
      <c r="L6920" s="27">
        <v>1</v>
      </c>
      <c r="M6920" s="27">
        <v>0</v>
      </c>
      <c r="N6920" s="27">
        <v>1</v>
      </c>
      <c r="O6920" s="27">
        <v>1</v>
      </c>
      <c r="P6920" s="27">
        <v>1661000000</v>
      </c>
      <c r="Q6920" s="27">
        <v>1309382885.3302946</v>
      </c>
      <c r="R6920" s="27">
        <v>1</v>
      </c>
      <c r="S6920" s="27">
        <v>1</v>
      </c>
      <c r="T6920" s="33">
        <v>0.69736071622307827</v>
      </c>
      <c r="U6920" s="27">
        <v>104696464.5</v>
      </c>
      <c r="V6920" s="27">
        <v>0</v>
      </c>
      <c r="W6920" s="27">
        <v>540947000</v>
      </c>
      <c r="X6920" s="27"/>
      <c r="Y6920" s="27"/>
      <c r="Z6920" s="27">
        <v>1</v>
      </c>
    </row>
    <row r="6921" spans="1:26">
      <c r="A6921" s="27">
        <v>1996</v>
      </c>
      <c r="B6921" t="s">
        <v>42</v>
      </c>
      <c r="C6921" s="27"/>
      <c r="D6921" s="27"/>
      <c r="E6921" s="27"/>
      <c r="F6921" s="27">
        <v>0</v>
      </c>
      <c r="G6921" s="27">
        <v>0</v>
      </c>
      <c r="H6921" s="27">
        <v>0</v>
      </c>
      <c r="I6921" s="27">
        <v>1</v>
      </c>
      <c r="J6921" s="27">
        <v>0</v>
      </c>
      <c r="K6921" s="27">
        <v>4</v>
      </c>
      <c r="L6921" s="27">
        <v>1</v>
      </c>
      <c r="M6921" s="27">
        <v>0</v>
      </c>
      <c r="N6921" s="27">
        <v>1</v>
      </c>
      <c r="O6921" s="27">
        <v>1</v>
      </c>
      <c r="P6921" s="27">
        <v>1815000000</v>
      </c>
      <c r="Q6921" s="27">
        <v>1465448290.3413219</v>
      </c>
      <c r="R6921" s="27">
        <v>1</v>
      </c>
      <c r="S6921" s="27">
        <v>1</v>
      </c>
      <c r="T6921" s="33">
        <v>0.69966405838602452</v>
      </c>
      <c r="U6921" s="27">
        <v>89918516.5</v>
      </c>
      <c r="V6921" s="27">
        <v>0</v>
      </c>
      <c r="W6921" s="27">
        <v>576363000</v>
      </c>
      <c r="X6921" s="27"/>
      <c r="Y6921" s="27"/>
      <c r="Z6921" s="27">
        <v>1</v>
      </c>
    </row>
    <row r="6922" spans="1:26">
      <c r="A6922" s="27">
        <v>1997</v>
      </c>
      <c r="B6922" t="s">
        <v>42</v>
      </c>
      <c r="C6922" s="27"/>
      <c r="D6922" s="27"/>
      <c r="E6922" s="27"/>
      <c r="F6922" s="27">
        <v>0</v>
      </c>
      <c r="G6922" s="27">
        <v>0</v>
      </c>
      <c r="H6922" s="27">
        <v>0</v>
      </c>
      <c r="I6922" s="27">
        <v>1</v>
      </c>
      <c r="J6922" s="27">
        <v>0</v>
      </c>
      <c r="K6922" s="27">
        <v>4</v>
      </c>
      <c r="L6922" s="27">
        <v>1</v>
      </c>
      <c r="M6922" s="27">
        <v>0</v>
      </c>
      <c r="N6922" s="27">
        <v>1</v>
      </c>
      <c r="O6922" s="27">
        <v>1</v>
      </c>
      <c r="P6922" s="27">
        <v>1849000000</v>
      </c>
      <c r="Q6922" s="27">
        <v>1498950899.0877373</v>
      </c>
      <c r="R6922" s="27">
        <v>1</v>
      </c>
      <c r="S6922" s="27">
        <v>1</v>
      </c>
      <c r="T6922" s="33">
        <v>0.71538944173936525</v>
      </c>
      <c r="U6922" s="27">
        <v>87625689.299999997</v>
      </c>
      <c r="V6922" s="27">
        <v>0</v>
      </c>
      <c r="W6922" s="27">
        <v>560825000</v>
      </c>
      <c r="X6922" s="27"/>
      <c r="Y6922" s="27"/>
      <c r="Z6922" s="27">
        <v>1</v>
      </c>
    </row>
    <row r="6923" spans="1:26">
      <c r="A6923" s="27">
        <v>1998</v>
      </c>
      <c r="B6923" t="s">
        <v>42</v>
      </c>
      <c r="C6923" s="27"/>
      <c r="D6923" s="27"/>
      <c r="E6923" s="27"/>
      <c r="F6923" s="27">
        <v>0</v>
      </c>
      <c r="G6923" s="27">
        <v>0</v>
      </c>
      <c r="H6923" s="27">
        <v>0</v>
      </c>
      <c r="I6923" s="27">
        <v>1</v>
      </c>
      <c r="J6923" s="27">
        <v>0</v>
      </c>
      <c r="K6923" s="27">
        <v>4</v>
      </c>
      <c r="L6923" s="27">
        <v>1</v>
      </c>
      <c r="M6923" s="27">
        <v>0</v>
      </c>
      <c r="N6923" s="27">
        <v>1</v>
      </c>
      <c r="O6923" s="27">
        <v>1</v>
      </c>
      <c r="P6923" s="27">
        <v>1750000000</v>
      </c>
      <c r="Q6923" s="27">
        <v>1587345950.9742999</v>
      </c>
      <c r="R6923" s="27">
        <v>1</v>
      </c>
      <c r="S6923" s="27">
        <v>1</v>
      </c>
      <c r="T6923" s="33">
        <v>0.63293736472878814</v>
      </c>
      <c r="U6923" s="27">
        <v>94839270.900000006</v>
      </c>
      <c r="V6923" s="27">
        <v>0</v>
      </c>
      <c r="W6923" s="27">
        <v>619674000</v>
      </c>
      <c r="X6923" s="27"/>
      <c r="Y6923" s="27"/>
      <c r="Z6923" s="27">
        <v>1</v>
      </c>
    </row>
    <row r="6924" spans="1:26">
      <c r="A6924" s="27">
        <v>1999</v>
      </c>
      <c r="B6924" t="s">
        <v>42</v>
      </c>
      <c r="C6924" s="27"/>
      <c r="D6924" s="27"/>
      <c r="E6924" s="27"/>
      <c r="F6924" s="27">
        <v>0</v>
      </c>
      <c r="G6924" s="27">
        <v>0</v>
      </c>
      <c r="H6924" s="27">
        <v>0</v>
      </c>
      <c r="I6924" s="27">
        <v>1</v>
      </c>
      <c r="J6924" s="27">
        <v>0</v>
      </c>
      <c r="K6924" s="27">
        <v>4</v>
      </c>
      <c r="L6924" s="27">
        <v>1</v>
      </c>
      <c r="M6924" s="27">
        <v>0</v>
      </c>
      <c r="N6924" s="27">
        <v>1</v>
      </c>
      <c r="O6924" s="27">
        <v>1</v>
      </c>
      <c r="P6924" s="27">
        <v>1757000000</v>
      </c>
      <c r="Q6924" s="27">
        <v>1576094566.4854796</v>
      </c>
      <c r="R6924" s="27">
        <v>1</v>
      </c>
      <c r="S6924" s="27">
        <v>1</v>
      </c>
      <c r="T6924" s="33">
        <v>0.59173831677950461</v>
      </c>
      <c r="U6924" s="27">
        <v>98023289</v>
      </c>
      <c r="V6924" s="27">
        <v>0</v>
      </c>
      <c r="W6924" s="27">
        <v>622086000</v>
      </c>
      <c r="X6924" s="27"/>
      <c r="Y6924" s="27"/>
      <c r="Z6924" s="27">
        <v>1</v>
      </c>
    </row>
    <row r="6925" spans="1:26">
      <c r="A6925" s="27">
        <v>2000</v>
      </c>
      <c r="B6925" t="s">
        <v>42</v>
      </c>
      <c r="C6925" s="27">
        <v>0</v>
      </c>
      <c r="D6925" s="27">
        <v>0</v>
      </c>
      <c r="E6925" s="27">
        <v>0</v>
      </c>
      <c r="F6925" s="27">
        <v>0</v>
      </c>
      <c r="G6925" s="27">
        <v>0</v>
      </c>
      <c r="H6925" s="27">
        <v>0</v>
      </c>
      <c r="I6925" s="27">
        <v>1</v>
      </c>
      <c r="J6925" s="27">
        <v>0</v>
      </c>
      <c r="K6925" s="27">
        <v>4</v>
      </c>
      <c r="L6925" s="27">
        <v>1</v>
      </c>
      <c r="M6925" s="27">
        <v>1</v>
      </c>
      <c r="N6925" s="27">
        <v>1</v>
      </c>
      <c r="O6925" s="27">
        <v>1</v>
      </c>
      <c r="P6925" s="27">
        <v>1493000000</v>
      </c>
      <c r="Q6925" s="27">
        <v>1488185772.4758534</v>
      </c>
      <c r="R6925" s="27">
        <v>1</v>
      </c>
      <c r="S6925" s="27">
        <v>1</v>
      </c>
      <c r="T6925" s="33">
        <v>0.62919927379193319</v>
      </c>
      <c r="U6925" s="27">
        <v>83804474.200000003</v>
      </c>
      <c r="V6925" s="27">
        <v>0</v>
      </c>
      <c r="W6925" s="27">
        <v>604129000</v>
      </c>
      <c r="X6925" s="27"/>
      <c r="Y6925" s="27"/>
      <c r="Z6925" s="27">
        <v>1</v>
      </c>
    </row>
    <row r="6926" spans="1:26">
      <c r="A6926" s="27">
        <v>2001</v>
      </c>
      <c r="B6926" t="s">
        <v>42</v>
      </c>
      <c r="C6926" s="27">
        <v>0</v>
      </c>
      <c r="D6926" s="27">
        <v>0</v>
      </c>
      <c r="E6926" s="27">
        <v>0</v>
      </c>
      <c r="F6926" s="27">
        <v>0</v>
      </c>
      <c r="G6926" s="27">
        <v>0</v>
      </c>
      <c r="H6926" s="27">
        <v>0</v>
      </c>
      <c r="I6926" s="27">
        <v>1</v>
      </c>
      <c r="J6926" s="27">
        <v>0</v>
      </c>
      <c r="K6926" s="27">
        <v>4</v>
      </c>
      <c r="L6926" s="27">
        <v>1</v>
      </c>
      <c r="M6926" s="27">
        <v>1</v>
      </c>
      <c r="N6926" s="27">
        <v>1</v>
      </c>
      <c r="O6926" s="27">
        <v>1</v>
      </c>
      <c r="P6926" s="27">
        <v>1483000000</v>
      </c>
      <c r="Q6926" s="27">
        <v>1481141849.9846871</v>
      </c>
      <c r="R6926" s="27">
        <v>1</v>
      </c>
      <c r="S6926" s="27">
        <v>1</v>
      </c>
      <c r="T6926" s="33">
        <v>0.61588871891054842</v>
      </c>
      <c r="U6926" s="27">
        <v>70714940.299999997</v>
      </c>
      <c r="V6926" s="27">
        <v>0</v>
      </c>
      <c r="W6926" s="27">
        <v>584669000</v>
      </c>
      <c r="X6926" s="27"/>
      <c r="Y6926" s="27"/>
      <c r="Z6926" s="27">
        <v>1</v>
      </c>
    </row>
    <row r="6927" spans="1:26">
      <c r="A6927" s="27">
        <v>2002</v>
      </c>
      <c r="B6927" t="s">
        <v>42</v>
      </c>
      <c r="C6927" s="27">
        <v>0</v>
      </c>
      <c r="D6927" s="27">
        <v>0</v>
      </c>
      <c r="E6927" s="27">
        <v>0</v>
      </c>
      <c r="F6927" s="27">
        <v>0</v>
      </c>
      <c r="G6927" s="27">
        <v>0</v>
      </c>
      <c r="H6927" s="27">
        <v>0</v>
      </c>
      <c r="I6927" s="27">
        <v>1</v>
      </c>
      <c r="J6927" s="27">
        <v>0</v>
      </c>
      <c r="K6927" s="27">
        <v>4</v>
      </c>
      <c r="L6927" s="27">
        <v>1</v>
      </c>
      <c r="M6927" s="27">
        <v>1</v>
      </c>
      <c r="N6927" s="27">
        <v>1</v>
      </c>
      <c r="O6927" s="27">
        <v>1</v>
      </c>
      <c r="P6927" s="27">
        <v>1706000000</v>
      </c>
      <c r="Q6927" s="27">
        <v>1698678686.3823519</v>
      </c>
      <c r="R6927" s="27">
        <v>1</v>
      </c>
      <c r="S6927" s="27">
        <v>1</v>
      </c>
      <c r="T6927" s="33">
        <v>0.62466195784303247</v>
      </c>
      <c r="U6927" s="27">
        <v>66596087.200000003</v>
      </c>
      <c r="V6927" s="27">
        <v>0</v>
      </c>
      <c r="W6927" s="27">
        <v>632333000</v>
      </c>
      <c r="X6927" s="27"/>
      <c r="Y6927" s="27"/>
      <c r="Z6927" s="27">
        <v>1</v>
      </c>
    </row>
    <row r="6928" spans="1:26">
      <c r="A6928" s="27">
        <v>2003</v>
      </c>
      <c r="B6928" t="s">
        <v>42</v>
      </c>
      <c r="C6928" s="27">
        <v>0</v>
      </c>
      <c r="D6928" s="27">
        <v>0</v>
      </c>
      <c r="E6928" s="27">
        <v>0</v>
      </c>
      <c r="F6928" s="27">
        <v>0</v>
      </c>
      <c r="G6928" s="27">
        <v>0</v>
      </c>
      <c r="H6928" s="27">
        <v>0</v>
      </c>
      <c r="I6928" s="27">
        <v>1</v>
      </c>
      <c r="J6928" s="27">
        <v>0</v>
      </c>
      <c r="K6928" s="27">
        <v>4</v>
      </c>
      <c r="L6928" s="27">
        <v>1</v>
      </c>
      <c r="M6928" s="27">
        <v>1</v>
      </c>
      <c r="N6928" s="27">
        <v>1</v>
      </c>
      <c r="O6928" s="27">
        <v>1</v>
      </c>
      <c r="P6928" s="27">
        <v>2116000000</v>
      </c>
      <c r="Q6928" s="27">
        <v>2111093197.9904346</v>
      </c>
      <c r="R6928" s="27">
        <v>1</v>
      </c>
      <c r="S6928" s="27">
        <v>1</v>
      </c>
      <c r="T6928" s="33">
        <v>0.61793375018798091</v>
      </c>
      <c r="U6928" s="27">
        <v>58266369.700000003</v>
      </c>
      <c r="V6928" s="27">
        <v>0</v>
      </c>
      <c r="W6928" s="27">
        <v>686545000</v>
      </c>
      <c r="X6928" s="27"/>
      <c r="Y6928" s="27"/>
      <c r="Z6928" s="27">
        <v>1</v>
      </c>
    </row>
    <row r="6929" spans="1:26">
      <c r="A6929" s="27">
        <v>2004</v>
      </c>
      <c r="B6929" t="s">
        <v>42</v>
      </c>
      <c r="C6929" s="27">
        <v>20000000</v>
      </c>
      <c r="D6929" s="27">
        <v>4000000</v>
      </c>
      <c r="E6929" s="27">
        <v>20000000</v>
      </c>
      <c r="F6929" s="27">
        <v>20066252.140625</v>
      </c>
      <c r="G6929" s="27">
        <v>0</v>
      </c>
      <c r="H6929" s="27">
        <v>0</v>
      </c>
      <c r="I6929" s="27">
        <v>1</v>
      </c>
      <c r="J6929" s="27">
        <v>0</v>
      </c>
      <c r="K6929" s="27">
        <v>4</v>
      </c>
      <c r="L6929" s="27">
        <v>1</v>
      </c>
      <c r="M6929" s="27">
        <v>1</v>
      </c>
      <c r="N6929" s="27">
        <v>1</v>
      </c>
      <c r="O6929" s="27">
        <v>1</v>
      </c>
      <c r="P6929" s="27">
        <v>2260000000</v>
      </c>
      <c r="Q6929" s="27">
        <v>2255942249.3321781</v>
      </c>
      <c r="R6929" s="27">
        <v>1</v>
      </c>
      <c r="S6929" s="27">
        <v>1</v>
      </c>
      <c r="T6929" s="33">
        <v>0.67108711240801089</v>
      </c>
      <c r="U6929" s="27">
        <v>44029386.600000001</v>
      </c>
      <c r="V6929" s="27">
        <v>0</v>
      </c>
      <c r="W6929" s="27">
        <v>715458000</v>
      </c>
      <c r="X6929" s="27"/>
      <c r="Y6929" s="27"/>
      <c r="Z6929" s="27">
        <v>1</v>
      </c>
    </row>
    <row r="6930" spans="1:26">
      <c r="A6930" s="27">
        <v>2005</v>
      </c>
      <c r="B6930" t="s">
        <v>42</v>
      </c>
      <c r="C6930" s="27">
        <v>20000000</v>
      </c>
      <c r="D6930" s="27">
        <v>8000000</v>
      </c>
      <c r="E6930" s="27">
        <v>20000000</v>
      </c>
      <c r="F6930" s="27">
        <v>100000</v>
      </c>
      <c r="G6930" s="27">
        <v>0</v>
      </c>
      <c r="H6930" s="27">
        <v>0</v>
      </c>
      <c r="I6930" s="27">
        <v>1</v>
      </c>
      <c r="J6930" s="27">
        <v>0</v>
      </c>
      <c r="K6930" s="27">
        <v>4</v>
      </c>
      <c r="L6930" s="27">
        <v>1</v>
      </c>
      <c r="M6930" s="27">
        <v>1</v>
      </c>
      <c r="N6930" s="27">
        <v>1</v>
      </c>
      <c r="O6930" s="27">
        <v>1</v>
      </c>
      <c r="P6930" s="27">
        <v>2283000000</v>
      </c>
      <c r="Q6930" s="27">
        <v>2280575830.0833735</v>
      </c>
      <c r="R6930" s="27">
        <v>1</v>
      </c>
      <c r="S6930" s="27">
        <v>1</v>
      </c>
      <c r="T6930" s="33">
        <v>0.69599608558540027</v>
      </c>
      <c r="U6930" s="27">
        <v>29655923.300000001</v>
      </c>
      <c r="V6930" s="27">
        <v>0</v>
      </c>
      <c r="W6930" s="27">
        <v>667337000</v>
      </c>
      <c r="X6930" s="27"/>
      <c r="Y6930" s="27"/>
      <c r="Z6930" s="27">
        <v>1</v>
      </c>
    </row>
    <row r="6931" spans="1:26">
      <c r="A6931" s="27">
        <v>2006</v>
      </c>
      <c r="B6931" t="s">
        <v>42</v>
      </c>
      <c r="C6931" s="27">
        <v>40000000</v>
      </c>
      <c r="D6931" s="27">
        <v>16000000</v>
      </c>
      <c r="E6931" s="27">
        <v>40000000</v>
      </c>
      <c r="F6931" s="27">
        <v>20063110.7734375</v>
      </c>
      <c r="G6931" s="27">
        <v>0</v>
      </c>
      <c r="H6931" s="27">
        <v>0</v>
      </c>
      <c r="I6931" s="27">
        <v>1</v>
      </c>
      <c r="J6931" s="27">
        <v>0</v>
      </c>
      <c r="K6931" s="27">
        <v>4</v>
      </c>
      <c r="L6931" s="27">
        <v>1</v>
      </c>
      <c r="M6931" s="27">
        <v>1</v>
      </c>
      <c r="N6931" s="27">
        <v>1</v>
      </c>
      <c r="O6931" s="27">
        <v>1</v>
      </c>
      <c r="P6931" s="27">
        <v>2352000000</v>
      </c>
      <c r="Q6931" s="27">
        <v>2349495620.5902543</v>
      </c>
      <c r="R6931" s="27">
        <v>1</v>
      </c>
      <c r="S6931" s="27">
        <v>1</v>
      </c>
      <c r="T6931" s="33">
        <v>0.83568345932575372</v>
      </c>
      <c r="U6931" s="27">
        <v>24679682</v>
      </c>
      <c r="V6931" s="27">
        <v>0</v>
      </c>
      <c r="W6931" s="27">
        <v>696437000</v>
      </c>
      <c r="X6931" s="27"/>
      <c r="Y6931" s="27"/>
      <c r="Z6931" s="27">
        <v>1</v>
      </c>
    </row>
    <row r="6932" spans="1:26">
      <c r="A6932" s="27">
        <v>2007</v>
      </c>
      <c r="B6932" t="s">
        <v>42</v>
      </c>
      <c r="C6932" s="27">
        <v>40000000</v>
      </c>
      <c r="D6932" s="27">
        <v>24000000</v>
      </c>
      <c r="E6932" s="27">
        <v>40000000</v>
      </c>
      <c r="F6932" s="27">
        <v>6259.5615234375</v>
      </c>
      <c r="G6932" s="27">
        <v>0</v>
      </c>
      <c r="H6932" s="27">
        <v>0</v>
      </c>
      <c r="I6932" s="27">
        <v>1</v>
      </c>
      <c r="J6932" s="27">
        <v>0</v>
      </c>
      <c r="K6932" s="27">
        <v>4</v>
      </c>
      <c r="L6932" s="27">
        <v>1</v>
      </c>
      <c r="M6932" s="27">
        <v>1</v>
      </c>
      <c r="N6932" s="27">
        <v>1</v>
      </c>
      <c r="O6932" s="27">
        <v>1</v>
      </c>
      <c r="P6932" s="27">
        <v>2663000000</v>
      </c>
      <c r="Q6932" s="27">
        <v>2659095101.1002641</v>
      </c>
      <c r="R6932" s="27">
        <v>1</v>
      </c>
      <c r="S6932" s="27">
        <v>1</v>
      </c>
      <c r="T6932" s="33">
        <v>0.90473952627382648</v>
      </c>
      <c r="U6932" s="27">
        <v>19059395.199999999</v>
      </c>
      <c r="V6932" s="27">
        <v>0</v>
      </c>
      <c r="W6932" s="27">
        <v>723155000</v>
      </c>
      <c r="X6932" s="27"/>
      <c r="Y6932" s="27"/>
      <c r="Z6932" s="27">
        <v>1</v>
      </c>
    </row>
    <row r="6933" spans="1:26">
      <c r="A6933" s="27">
        <v>2008</v>
      </c>
      <c r="B6933" t="s">
        <v>42</v>
      </c>
      <c r="C6933" s="27">
        <v>40000000</v>
      </c>
      <c r="D6933" s="27">
        <v>32000000</v>
      </c>
      <c r="E6933" s="27">
        <v>40000000</v>
      </c>
      <c r="F6933" s="27">
        <v>2269934.0625</v>
      </c>
      <c r="G6933" s="27">
        <v>0</v>
      </c>
      <c r="H6933" s="27">
        <v>0</v>
      </c>
      <c r="I6933" s="27">
        <v>1</v>
      </c>
      <c r="J6933" s="27">
        <v>0</v>
      </c>
      <c r="K6933" s="27">
        <v>4</v>
      </c>
      <c r="L6933" s="27">
        <v>1</v>
      </c>
      <c r="M6933" s="27">
        <v>1</v>
      </c>
      <c r="N6933" s="27">
        <v>1</v>
      </c>
      <c r="O6933" s="27">
        <v>1</v>
      </c>
      <c r="P6933" s="27">
        <v>3326000000</v>
      </c>
      <c r="Q6933" s="27">
        <v>3310277926.5899715</v>
      </c>
      <c r="R6933" s="27">
        <v>1</v>
      </c>
      <c r="S6933" s="27">
        <v>1</v>
      </c>
      <c r="T6933" s="33">
        <v>0.91944034308119871</v>
      </c>
      <c r="U6933" s="27">
        <v>65014796.799999997</v>
      </c>
      <c r="V6933" s="27">
        <v>0</v>
      </c>
      <c r="W6933" s="27">
        <v>604180000</v>
      </c>
      <c r="X6933" s="27">
        <v>731000000</v>
      </c>
      <c r="Y6933" s="27"/>
      <c r="Z6933" s="27">
        <v>1</v>
      </c>
    </row>
    <row r="6934" spans="1:26">
      <c r="A6934" s="27">
        <v>2009</v>
      </c>
      <c r="B6934" t="s">
        <v>42</v>
      </c>
      <c r="C6934" s="27">
        <v>237000000</v>
      </c>
      <c r="D6934" s="27">
        <v>65971428</v>
      </c>
      <c r="E6934" s="27">
        <v>237000000</v>
      </c>
      <c r="F6934" s="27">
        <v>213494795</v>
      </c>
      <c r="G6934" s="27">
        <v>0</v>
      </c>
      <c r="H6934" s="27">
        <v>0</v>
      </c>
      <c r="I6934" s="27">
        <v>1</v>
      </c>
      <c r="J6934" s="27">
        <v>0</v>
      </c>
      <c r="K6934" s="27">
        <v>4</v>
      </c>
      <c r="L6934" s="27">
        <v>1</v>
      </c>
      <c r="M6934" s="27">
        <v>1</v>
      </c>
      <c r="N6934" s="27">
        <v>1</v>
      </c>
      <c r="O6934" s="27">
        <v>1</v>
      </c>
      <c r="P6934" s="27">
        <v>3374000000</v>
      </c>
      <c r="Q6934" s="27">
        <v>3365711796.3820629</v>
      </c>
      <c r="R6934" s="27">
        <v>1</v>
      </c>
      <c r="S6934" s="27">
        <v>1</v>
      </c>
      <c r="T6934" s="33">
        <v>0.81595367947064712</v>
      </c>
      <c r="U6934" s="27">
        <v>201198294</v>
      </c>
      <c r="V6934" s="27">
        <v>0</v>
      </c>
      <c r="W6934" s="27">
        <v>586072000</v>
      </c>
      <c r="X6934" s="27">
        <v>592000000</v>
      </c>
      <c r="Y6934" s="27"/>
      <c r="Z6934" s="27">
        <v>1</v>
      </c>
    </row>
    <row r="6935" spans="1:26">
      <c r="A6935" s="27">
        <v>2010</v>
      </c>
      <c r="B6935" t="s">
        <v>42</v>
      </c>
      <c r="C6935" s="27">
        <v>260666666</v>
      </c>
      <c r="D6935" s="27">
        <v>103609522</v>
      </c>
      <c r="E6935" s="27">
        <v>260666666</v>
      </c>
      <c r="F6935" s="27">
        <v>36800000</v>
      </c>
      <c r="G6935" s="27">
        <v>0</v>
      </c>
      <c r="H6935" s="27">
        <v>0</v>
      </c>
      <c r="I6935" s="27">
        <v>1</v>
      </c>
      <c r="J6935" s="27">
        <v>0</v>
      </c>
      <c r="K6935" s="27">
        <v>4</v>
      </c>
      <c r="L6935" s="27">
        <v>1</v>
      </c>
      <c r="M6935" s="27">
        <v>1</v>
      </c>
      <c r="N6935" s="27">
        <v>1</v>
      </c>
      <c r="O6935" s="27">
        <v>1</v>
      </c>
      <c r="P6935" s="27">
        <v>3432000000</v>
      </c>
      <c r="Q6935" s="27">
        <v>3426022205.7555671</v>
      </c>
      <c r="R6935" s="27">
        <v>1</v>
      </c>
      <c r="S6935" s="27">
        <v>1</v>
      </c>
      <c r="T6935" s="33">
        <v>1.0070075781651076</v>
      </c>
      <c r="U6935" s="27">
        <v>241449926</v>
      </c>
      <c r="V6935" s="27">
        <v>0</v>
      </c>
      <c r="W6935" s="27">
        <v>554326000</v>
      </c>
      <c r="X6935" s="27">
        <v>571000000</v>
      </c>
      <c r="Y6935" s="27"/>
      <c r="Z6935" s="27">
        <v>1</v>
      </c>
    </row>
    <row r="6936" spans="1:26">
      <c r="A6936" s="27">
        <v>2011</v>
      </c>
      <c r="B6936" t="s">
        <v>42</v>
      </c>
      <c r="C6936" s="27">
        <v>259333334</v>
      </c>
      <c r="D6936" s="27">
        <v>137247622</v>
      </c>
      <c r="E6936" s="27">
        <v>259333334</v>
      </c>
      <c r="F6936" s="27">
        <v>5309527.5</v>
      </c>
      <c r="G6936" s="27">
        <v>0</v>
      </c>
      <c r="H6936" s="27">
        <v>0</v>
      </c>
      <c r="I6936" s="27">
        <v>1</v>
      </c>
      <c r="J6936" s="27">
        <v>0</v>
      </c>
      <c r="K6936" s="27">
        <v>4</v>
      </c>
      <c r="L6936" s="27">
        <v>1</v>
      </c>
      <c r="M6936" s="27">
        <v>1</v>
      </c>
      <c r="N6936" s="27">
        <v>1</v>
      </c>
      <c r="O6936" s="27">
        <v>1</v>
      </c>
      <c r="P6936" s="27">
        <v>3871000000</v>
      </c>
      <c r="Q6936" s="27">
        <v>3867391618.0882673</v>
      </c>
      <c r="R6936" s="27">
        <v>1</v>
      </c>
      <c r="S6936" s="27">
        <v>1</v>
      </c>
      <c r="T6936" s="33">
        <v>1.116808011796752</v>
      </c>
      <c r="U6936" s="27">
        <v>254214016.69999999</v>
      </c>
      <c r="V6936" s="27">
        <v>0</v>
      </c>
      <c r="W6936" s="27">
        <v>0</v>
      </c>
      <c r="X6936" s="27">
        <v>32000000</v>
      </c>
      <c r="Y6936" s="27"/>
      <c r="Z6936" s="27">
        <v>1</v>
      </c>
    </row>
    <row r="6937" spans="1:26">
      <c r="A6937" s="27">
        <v>2012</v>
      </c>
      <c r="B6937" t="s">
        <v>42</v>
      </c>
      <c r="C6937" s="27">
        <v>406666666</v>
      </c>
      <c r="D6937" s="27">
        <v>203302378</v>
      </c>
      <c r="E6937" s="27">
        <v>406666666</v>
      </c>
      <c r="F6937" s="27">
        <v>155000000</v>
      </c>
      <c r="G6937" s="27">
        <v>0</v>
      </c>
      <c r="H6937" s="27">
        <v>0</v>
      </c>
      <c r="I6937" s="27">
        <v>1</v>
      </c>
      <c r="J6937" s="27">
        <v>0</v>
      </c>
      <c r="K6937" s="27">
        <v>4</v>
      </c>
      <c r="L6937" s="27">
        <v>1</v>
      </c>
      <c r="M6937" s="27">
        <v>1</v>
      </c>
      <c r="N6937" s="27">
        <v>1</v>
      </c>
      <c r="O6937" s="27">
        <v>1</v>
      </c>
      <c r="P6937" s="27">
        <v>3876000000</v>
      </c>
      <c r="Q6937" s="27">
        <v>3873529926.2272267</v>
      </c>
      <c r="R6937" s="27">
        <v>1</v>
      </c>
      <c r="S6937" s="27">
        <v>1</v>
      </c>
      <c r="T6937" s="33">
        <v>0.99562684078172081</v>
      </c>
      <c r="U6937" s="27">
        <v>254487228</v>
      </c>
      <c r="V6937" s="27">
        <v>0</v>
      </c>
      <c r="W6937" s="27">
        <v>13986000</v>
      </c>
      <c r="X6937" s="27">
        <v>31000000</v>
      </c>
      <c r="Y6937" s="27"/>
      <c r="Z6937" s="27">
        <v>1</v>
      </c>
    </row>
    <row r="6938" spans="1:26">
      <c r="A6938" s="27">
        <v>2013</v>
      </c>
      <c r="B6938" t="s">
        <v>42</v>
      </c>
      <c r="C6938" s="27">
        <v>423000000</v>
      </c>
      <c r="D6938" s="27">
        <v>273157144</v>
      </c>
      <c r="E6938" s="27">
        <v>423000000</v>
      </c>
      <c r="F6938" s="27">
        <v>19000000</v>
      </c>
      <c r="G6938" s="27">
        <v>0</v>
      </c>
      <c r="H6938" s="27">
        <v>0</v>
      </c>
      <c r="I6938" s="27">
        <v>1</v>
      </c>
      <c r="J6938" s="27">
        <v>0</v>
      </c>
      <c r="K6938" s="27">
        <v>4</v>
      </c>
      <c r="L6938" s="27">
        <v>1</v>
      </c>
      <c r="M6938" s="27">
        <v>1</v>
      </c>
      <c r="N6938" s="27">
        <v>1</v>
      </c>
      <c r="O6938" s="27">
        <v>1</v>
      </c>
      <c r="P6938" s="27">
        <v>4322000000</v>
      </c>
      <c r="Q6938" s="27">
        <v>4320427495.7493315</v>
      </c>
      <c r="R6938" s="27">
        <v>1</v>
      </c>
      <c r="S6938" s="27">
        <v>1</v>
      </c>
      <c r="T6938" s="33">
        <v>0.99710818219516861</v>
      </c>
      <c r="U6938" s="27">
        <v>253198502.5</v>
      </c>
      <c r="V6938" s="27">
        <v>0</v>
      </c>
      <c r="W6938" s="27">
        <v>14014000</v>
      </c>
      <c r="X6938" s="27">
        <v>14000000</v>
      </c>
      <c r="Y6938" s="27"/>
      <c r="Z6938" s="27">
        <v>1</v>
      </c>
    </row>
    <row r="6939" spans="1:26">
      <c r="A6939" s="27">
        <v>2014</v>
      </c>
      <c r="B6939" t="s">
        <v>42</v>
      </c>
      <c r="C6939" s="27">
        <v>475333333</v>
      </c>
      <c r="D6939" s="27">
        <v>347611909</v>
      </c>
      <c r="E6939" s="27">
        <v>475333333</v>
      </c>
      <c r="F6939" s="27">
        <v>56669488.875</v>
      </c>
      <c r="G6939" s="27">
        <v>0</v>
      </c>
      <c r="H6939" s="27">
        <v>0</v>
      </c>
      <c r="I6939" s="27">
        <v>1</v>
      </c>
      <c r="J6939" s="27">
        <v>0</v>
      </c>
      <c r="K6939" s="27">
        <v>4</v>
      </c>
      <c r="L6939" s="27">
        <v>1</v>
      </c>
      <c r="M6939" s="27">
        <v>1</v>
      </c>
      <c r="N6939" s="27">
        <v>1</v>
      </c>
      <c r="O6939" s="27">
        <v>1</v>
      </c>
      <c r="P6939" s="27">
        <v>4576000000</v>
      </c>
      <c r="Q6939" s="27">
        <v>4568900619.9245567</v>
      </c>
      <c r="R6939" s="27">
        <v>1</v>
      </c>
      <c r="S6939" s="27">
        <v>1</v>
      </c>
      <c r="T6939" s="33">
        <v>0.96696016921402161</v>
      </c>
      <c r="U6939" s="27">
        <v>226551868.5</v>
      </c>
      <c r="V6939" s="27">
        <v>0</v>
      </c>
      <c r="W6939" s="27">
        <v>27883000</v>
      </c>
      <c r="X6939" s="27">
        <v>7000000</v>
      </c>
      <c r="Y6939" s="27"/>
      <c r="Z6939" s="27">
        <v>1</v>
      </c>
    </row>
    <row r="6940" spans="1:26">
      <c r="A6940" s="27">
        <v>2015</v>
      </c>
      <c r="B6940" t="s">
        <v>42</v>
      </c>
      <c r="C6940" s="27">
        <v>470533332</v>
      </c>
      <c r="D6940" s="27">
        <v>414933332</v>
      </c>
      <c r="E6940" s="27">
        <v>470533332</v>
      </c>
      <c r="F6940" s="27">
        <v>0</v>
      </c>
      <c r="G6940" s="27">
        <v>0</v>
      </c>
      <c r="H6940" s="27">
        <v>0</v>
      </c>
      <c r="I6940" s="27">
        <v>1</v>
      </c>
      <c r="J6940" s="27">
        <v>0</v>
      </c>
      <c r="K6940" s="27">
        <v>4</v>
      </c>
      <c r="L6940" s="27">
        <v>1</v>
      </c>
      <c r="M6940" s="27">
        <v>1</v>
      </c>
      <c r="N6940" s="27">
        <v>1</v>
      </c>
      <c r="O6940" s="27">
        <v>1</v>
      </c>
      <c r="P6940" s="27">
        <v>4181000000</v>
      </c>
      <c r="Q6940" s="27">
        <v>4179185205.1612177</v>
      </c>
      <c r="R6940" s="27">
        <v>1</v>
      </c>
      <c r="S6940" s="27">
        <v>1</v>
      </c>
      <c r="T6940" s="33">
        <v>0.821813335342235</v>
      </c>
      <c r="U6940" s="27">
        <v>200610746.30000001</v>
      </c>
      <c r="V6940" s="27">
        <v>0</v>
      </c>
      <c r="W6940" s="27">
        <v>30772000</v>
      </c>
      <c r="X6940" s="27">
        <v>13000000</v>
      </c>
      <c r="Y6940" s="27"/>
      <c r="Z6940" s="27">
        <v>1</v>
      </c>
    </row>
    <row r="6941" spans="1:26">
      <c r="A6941" s="27">
        <v>2016</v>
      </c>
      <c r="B6941" t="s">
        <v>42</v>
      </c>
      <c r="C6941" s="27">
        <v>565066667</v>
      </c>
      <c r="D6941" s="27">
        <v>458466667</v>
      </c>
      <c r="E6941" s="27">
        <v>565066667</v>
      </c>
      <c r="F6941" s="27">
        <v>163000000</v>
      </c>
      <c r="G6941" s="27">
        <v>0</v>
      </c>
      <c r="H6941" s="27">
        <v>0</v>
      </c>
      <c r="I6941" s="27">
        <v>1</v>
      </c>
      <c r="J6941" s="27">
        <v>0</v>
      </c>
      <c r="K6941" s="27">
        <v>4</v>
      </c>
      <c r="L6941" s="27">
        <v>1</v>
      </c>
      <c r="M6941" s="27">
        <v>1</v>
      </c>
      <c r="N6941" s="27">
        <v>1</v>
      </c>
      <c r="O6941" s="27">
        <v>1</v>
      </c>
      <c r="P6941" s="27">
        <v>4460000000</v>
      </c>
      <c r="Q6941" s="27">
        <v>4457732624.9451523</v>
      </c>
      <c r="R6941" s="27">
        <v>1</v>
      </c>
      <c r="S6941" s="27">
        <v>1</v>
      </c>
      <c r="T6941" s="33">
        <v>0.86004996979414983</v>
      </c>
      <c r="U6941" s="27">
        <v>171330825.5</v>
      </c>
      <c r="V6941" s="27">
        <v>0</v>
      </c>
      <c r="W6941" s="27">
        <v>38679000</v>
      </c>
      <c r="X6941" s="27">
        <v>9000000</v>
      </c>
      <c r="Y6941" s="27"/>
      <c r="Z6941" s="27">
        <v>1</v>
      </c>
    </row>
    <row r="6942" spans="1:26">
      <c r="A6942" s="27">
        <v>2017</v>
      </c>
      <c r="B6942" t="s">
        <v>42</v>
      </c>
      <c r="C6942" s="27">
        <v>537574363</v>
      </c>
      <c r="D6942" s="27">
        <v>465974363</v>
      </c>
      <c r="E6942" s="27">
        <v>537574363</v>
      </c>
      <c r="F6942" s="27">
        <v>0</v>
      </c>
      <c r="G6942" s="27">
        <v>0</v>
      </c>
      <c r="H6942" s="27">
        <v>0</v>
      </c>
      <c r="I6942" s="27">
        <v>1</v>
      </c>
      <c r="J6942" s="27">
        <v>0</v>
      </c>
      <c r="K6942" s="27">
        <v>4</v>
      </c>
      <c r="L6942" s="27">
        <v>1</v>
      </c>
      <c r="M6942" s="27">
        <v>1</v>
      </c>
      <c r="N6942" s="27">
        <v>1</v>
      </c>
      <c r="O6942" s="27">
        <v>1</v>
      </c>
      <c r="P6942" s="27">
        <v>4767000000</v>
      </c>
      <c r="Q6942" s="27">
        <v>4757776485.1280184</v>
      </c>
      <c r="R6942" s="27">
        <v>1</v>
      </c>
      <c r="S6942" s="27">
        <v>1</v>
      </c>
      <c r="T6942" s="33">
        <v>0.90809244833766045</v>
      </c>
      <c r="U6942" s="27">
        <v>226017223.5</v>
      </c>
      <c r="V6942" s="27">
        <v>0</v>
      </c>
      <c r="W6942" s="27">
        <v>50462000</v>
      </c>
      <c r="X6942" s="27">
        <v>11000000</v>
      </c>
      <c r="Y6942" s="27"/>
      <c r="Z6942" s="27">
        <v>1</v>
      </c>
    </row>
    <row r="6943" spans="1:26">
      <c r="A6943" s="27">
        <v>1971</v>
      </c>
      <c r="B6943" t="s">
        <v>3</v>
      </c>
      <c r="C6943" s="27"/>
      <c r="D6943" s="27"/>
      <c r="E6943" s="27"/>
      <c r="F6943" s="27">
        <v>0</v>
      </c>
      <c r="G6943" s="27">
        <v>0</v>
      </c>
      <c r="H6943" s="27">
        <v>1</v>
      </c>
      <c r="I6943" s="27">
        <v>0</v>
      </c>
      <c r="J6943" s="27">
        <v>0</v>
      </c>
      <c r="K6943" s="27">
        <v>6</v>
      </c>
      <c r="L6943" s="27">
        <v>1</v>
      </c>
      <c r="M6943" s="27">
        <v>0</v>
      </c>
      <c r="N6943" s="27">
        <v>1</v>
      </c>
      <c r="O6943" s="27">
        <v>1</v>
      </c>
      <c r="P6943" s="27"/>
      <c r="Q6943" s="27"/>
      <c r="R6943" s="27">
        <v>0</v>
      </c>
      <c r="S6943" s="27">
        <v>1</v>
      </c>
      <c r="T6943" s="33">
        <v>0.92761372871024128</v>
      </c>
      <c r="U6943" s="27">
        <v>0</v>
      </c>
      <c r="V6943" s="27">
        <v>0</v>
      </c>
      <c r="W6943" s="27">
        <v>0</v>
      </c>
      <c r="X6943" s="27"/>
      <c r="Y6943" s="27">
        <v>0</v>
      </c>
      <c r="Z6943" s="27">
        <v>1</v>
      </c>
    </row>
    <row r="6944" spans="1:26">
      <c r="A6944" s="27">
        <v>1972</v>
      </c>
      <c r="B6944" t="s">
        <v>3</v>
      </c>
      <c r="C6944" s="27"/>
      <c r="D6944" s="27"/>
      <c r="E6944" s="27"/>
      <c r="F6944" s="27">
        <v>0</v>
      </c>
      <c r="G6944" s="27">
        <v>0</v>
      </c>
      <c r="H6944" s="27">
        <v>1</v>
      </c>
      <c r="I6944" s="27">
        <v>0</v>
      </c>
      <c r="J6944" s="27">
        <v>0</v>
      </c>
      <c r="K6944" s="27">
        <v>6</v>
      </c>
      <c r="L6944" s="27">
        <v>1</v>
      </c>
      <c r="M6944" s="27">
        <v>0</v>
      </c>
      <c r="N6944" s="27">
        <v>1</v>
      </c>
      <c r="O6944" s="27">
        <v>1</v>
      </c>
      <c r="P6944" s="27"/>
      <c r="Q6944" s="27"/>
      <c r="R6944" s="27">
        <v>0</v>
      </c>
      <c r="S6944" s="27">
        <v>1</v>
      </c>
      <c r="T6944" s="33">
        <v>0.92122545142259926</v>
      </c>
      <c r="U6944" s="27">
        <v>0</v>
      </c>
      <c r="V6944" s="27">
        <v>0</v>
      </c>
      <c r="W6944" s="27">
        <v>0</v>
      </c>
      <c r="X6944" s="27"/>
      <c r="Y6944" s="27">
        <v>0</v>
      </c>
      <c r="Z6944" s="27">
        <v>1</v>
      </c>
    </row>
    <row r="6945" spans="1:26">
      <c r="A6945" s="27">
        <v>1973</v>
      </c>
      <c r="B6945" t="s">
        <v>3</v>
      </c>
      <c r="C6945" s="27"/>
      <c r="D6945" s="27"/>
      <c r="E6945" s="27"/>
      <c r="F6945" s="27">
        <v>0</v>
      </c>
      <c r="G6945" s="27">
        <v>0</v>
      </c>
      <c r="H6945" s="27">
        <v>1</v>
      </c>
      <c r="I6945" s="27">
        <v>0</v>
      </c>
      <c r="J6945" s="27">
        <v>0</v>
      </c>
      <c r="K6945" s="27">
        <v>6</v>
      </c>
      <c r="L6945" s="27">
        <v>1</v>
      </c>
      <c r="M6945" s="27">
        <v>0</v>
      </c>
      <c r="N6945" s="27">
        <v>1</v>
      </c>
      <c r="O6945" s="27">
        <v>1</v>
      </c>
      <c r="P6945" s="27"/>
      <c r="Q6945" s="27"/>
      <c r="R6945" s="27">
        <v>0</v>
      </c>
      <c r="S6945" s="27">
        <v>1</v>
      </c>
      <c r="T6945" s="33">
        <v>1.2798279189511945</v>
      </c>
      <c r="U6945" s="27">
        <v>0</v>
      </c>
      <c r="V6945" s="27">
        <v>0</v>
      </c>
      <c r="W6945" s="27">
        <v>0</v>
      </c>
      <c r="X6945" s="27"/>
      <c r="Y6945" s="27">
        <v>0</v>
      </c>
      <c r="Z6945" s="27">
        <v>1</v>
      </c>
    </row>
    <row r="6946" spans="1:26">
      <c r="A6946" s="27">
        <v>1974</v>
      </c>
      <c r="B6946" t="s">
        <v>3</v>
      </c>
      <c r="C6946" s="27"/>
      <c r="D6946" s="27"/>
      <c r="E6946" s="27"/>
      <c r="F6946" s="27">
        <v>0</v>
      </c>
      <c r="G6946" s="27">
        <v>0</v>
      </c>
      <c r="H6946" s="27">
        <v>1</v>
      </c>
      <c r="I6946" s="27">
        <v>0</v>
      </c>
      <c r="J6946" s="27">
        <v>0</v>
      </c>
      <c r="K6946" s="27">
        <v>6</v>
      </c>
      <c r="L6946" s="27">
        <v>1</v>
      </c>
      <c r="M6946" s="27">
        <v>0</v>
      </c>
      <c r="N6946" s="27">
        <v>1</v>
      </c>
      <c r="O6946" s="27">
        <v>1</v>
      </c>
      <c r="P6946" s="27"/>
      <c r="Q6946" s="27"/>
      <c r="R6946" s="27">
        <v>0</v>
      </c>
      <c r="S6946" s="27">
        <v>1</v>
      </c>
      <c r="T6946" s="33">
        <v>1.2793035310212315</v>
      </c>
      <c r="U6946" s="27">
        <v>0</v>
      </c>
      <c r="V6946" s="27">
        <v>0</v>
      </c>
      <c r="W6946" s="27">
        <v>0</v>
      </c>
      <c r="X6946" s="27"/>
      <c r="Y6946" s="27">
        <v>0</v>
      </c>
      <c r="Z6946" s="27">
        <v>1</v>
      </c>
    </row>
    <row r="6947" spans="1:26">
      <c r="A6947" s="27">
        <v>1975</v>
      </c>
      <c r="B6947" t="s">
        <v>3</v>
      </c>
      <c r="C6947" s="27"/>
      <c r="D6947" s="27"/>
      <c r="E6947" s="27"/>
      <c r="F6947" s="27">
        <v>0</v>
      </c>
      <c r="G6947" s="27">
        <v>0</v>
      </c>
      <c r="H6947" s="27">
        <v>1</v>
      </c>
      <c r="I6947" s="27">
        <v>0</v>
      </c>
      <c r="J6947" s="27">
        <v>0</v>
      </c>
      <c r="K6947" s="27">
        <v>6</v>
      </c>
      <c r="L6947" s="27">
        <v>1</v>
      </c>
      <c r="M6947" s="27">
        <v>0</v>
      </c>
      <c r="N6947" s="27">
        <v>1</v>
      </c>
      <c r="O6947" s="27">
        <v>1</v>
      </c>
      <c r="P6947" s="27"/>
      <c r="Q6947" s="27">
        <v>32506741.720120434</v>
      </c>
      <c r="R6947" s="27">
        <v>0</v>
      </c>
      <c r="S6947" s="27">
        <v>1</v>
      </c>
      <c r="T6947" s="33">
        <v>0.94696688960437181</v>
      </c>
      <c r="U6947" s="27">
        <v>0</v>
      </c>
      <c r="V6947" s="27">
        <v>0</v>
      </c>
      <c r="W6947" s="27">
        <v>0</v>
      </c>
      <c r="X6947" s="27"/>
      <c r="Y6947" s="27">
        <v>0</v>
      </c>
      <c r="Z6947" s="27">
        <v>1</v>
      </c>
    </row>
    <row r="6948" spans="1:26">
      <c r="A6948" s="27">
        <v>1976</v>
      </c>
      <c r="B6948" t="s">
        <v>3</v>
      </c>
      <c r="C6948" s="27"/>
      <c r="D6948" s="27"/>
      <c r="E6948" s="27"/>
      <c r="F6948" s="27">
        <v>0</v>
      </c>
      <c r="G6948" s="27">
        <v>0</v>
      </c>
      <c r="H6948" s="27">
        <v>1</v>
      </c>
      <c r="I6948" s="27">
        <v>0</v>
      </c>
      <c r="J6948" s="27">
        <v>0</v>
      </c>
      <c r="K6948" s="27">
        <v>6</v>
      </c>
      <c r="L6948" s="27">
        <v>1</v>
      </c>
      <c r="M6948" s="27">
        <v>0</v>
      </c>
      <c r="N6948" s="27">
        <v>1</v>
      </c>
      <c r="O6948" s="27">
        <v>1</v>
      </c>
      <c r="P6948" s="27"/>
      <c r="Q6948" s="27">
        <v>30036416.961994376</v>
      </c>
      <c r="R6948" s="27">
        <v>0</v>
      </c>
      <c r="S6948" s="27">
        <v>1</v>
      </c>
      <c r="T6948" s="33">
        <v>1.0219497573337515</v>
      </c>
      <c r="U6948" s="27">
        <v>0</v>
      </c>
      <c r="V6948" s="27">
        <v>0</v>
      </c>
      <c r="W6948" s="27">
        <v>0</v>
      </c>
      <c r="X6948" s="27"/>
      <c r="Y6948" s="27">
        <v>0</v>
      </c>
      <c r="Z6948" s="27">
        <v>1</v>
      </c>
    </row>
    <row r="6949" spans="1:26">
      <c r="A6949" s="27">
        <v>1977</v>
      </c>
      <c r="B6949" t="s">
        <v>3</v>
      </c>
      <c r="C6949" s="27"/>
      <c r="D6949" s="27"/>
      <c r="E6949" s="27"/>
      <c r="F6949" s="27">
        <v>0</v>
      </c>
      <c r="G6949" s="27">
        <v>0</v>
      </c>
      <c r="H6949" s="27">
        <v>1</v>
      </c>
      <c r="I6949" s="27">
        <v>0</v>
      </c>
      <c r="J6949" s="27">
        <v>0</v>
      </c>
      <c r="K6949" s="27">
        <v>6</v>
      </c>
      <c r="L6949" s="27">
        <v>1</v>
      </c>
      <c r="M6949" s="27">
        <v>0</v>
      </c>
      <c r="N6949" s="27">
        <v>1</v>
      </c>
      <c r="O6949" s="27">
        <v>1</v>
      </c>
      <c r="P6949" s="27"/>
      <c r="Q6949" s="27">
        <v>34139387.890884899</v>
      </c>
      <c r="R6949" s="27">
        <v>0</v>
      </c>
      <c r="S6949" s="27">
        <v>1</v>
      </c>
      <c r="T6949" s="33">
        <v>1.0409624303569636</v>
      </c>
      <c r="U6949" s="27">
        <v>0</v>
      </c>
      <c r="V6949" s="27">
        <v>0</v>
      </c>
      <c r="W6949" s="27">
        <v>0</v>
      </c>
      <c r="X6949" s="27"/>
      <c r="Y6949" s="27">
        <v>0</v>
      </c>
      <c r="Z6949" s="27">
        <v>1</v>
      </c>
    </row>
    <row r="6950" spans="1:26">
      <c r="A6950" s="27">
        <v>1978</v>
      </c>
      <c r="B6950" t="s">
        <v>3</v>
      </c>
      <c r="C6950" s="27"/>
      <c r="D6950" s="27"/>
      <c r="E6950" s="27"/>
      <c r="F6950" s="27">
        <v>0</v>
      </c>
      <c r="G6950" s="27">
        <v>0</v>
      </c>
      <c r="H6950" s="27">
        <v>1</v>
      </c>
      <c r="I6950" s="27">
        <v>0</v>
      </c>
      <c r="J6950" s="27">
        <v>0</v>
      </c>
      <c r="K6950" s="27">
        <v>6</v>
      </c>
      <c r="L6950" s="27">
        <v>1</v>
      </c>
      <c r="M6950" s="27">
        <v>0</v>
      </c>
      <c r="N6950" s="27">
        <v>1</v>
      </c>
      <c r="O6950" s="27">
        <v>1</v>
      </c>
      <c r="P6950" s="27"/>
      <c r="Q6950" s="27">
        <v>41567471.67219869</v>
      </c>
      <c r="R6950" s="27">
        <v>0</v>
      </c>
      <c r="S6950" s="27">
        <v>0</v>
      </c>
      <c r="T6950" s="33">
        <v>0.91734575384516981</v>
      </c>
      <c r="U6950" s="27">
        <v>0</v>
      </c>
      <c r="V6950" s="27">
        <v>0</v>
      </c>
      <c r="W6950" s="27">
        <v>0</v>
      </c>
      <c r="X6950" s="27"/>
      <c r="Y6950" s="27">
        <v>0</v>
      </c>
      <c r="Z6950" s="27">
        <v>1</v>
      </c>
    </row>
    <row r="6951" spans="1:26">
      <c r="A6951" s="27">
        <v>1979</v>
      </c>
      <c r="B6951" t="s">
        <v>3</v>
      </c>
      <c r="C6951" s="27"/>
      <c r="D6951" s="27"/>
      <c r="E6951" s="27"/>
      <c r="F6951" s="27">
        <v>0</v>
      </c>
      <c r="G6951" s="27">
        <v>0</v>
      </c>
      <c r="H6951" s="27">
        <v>1</v>
      </c>
      <c r="I6951" s="27">
        <v>0</v>
      </c>
      <c r="J6951" s="27">
        <v>0</v>
      </c>
      <c r="K6951" s="27">
        <v>6</v>
      </c>
      <c r="L6951" s="27">
        <v>1</v>
      </c>
      <c r="M6951" s="27">
        <v>0</v>
      </c>
      <c r="N6951" s="27">
        <v>1</v>
      </c>
      <c r="O6951" s="27">
        <v>1</v>
      </c>
      <c r="P6951" s="27"/>
      <c r="Q6951" s="27">
        <v>44667002.012072429</v>
      </c>
      <c r="R6951" s="27">
        <v>0</v>
      </c>
      <c r="S6951" s="27">
        <v>0</v>
      </c>
      <c r="T6951" s="33">
        <v>0.9810294585578897</v>
      </c>
      <c r="U6951" s="27">
        <v>0</v>
      </c>
      <c r="V6951" s="27">
        <v>0</v>
      </c>
      <c r="W6951" s="27">
        <v>0</v>
      </c>
      <c r="X6951" s="27"/>
      <c r="Y6951" s="27">
        <v>0</v>
      </c>
      <c r="Z6951" s="27">
        <v>1</v>
      </c>
    </row>
    <row r="6952" spans="1:26">
      <c r="A6952" s="27">
        <v>1980</v>
      </c>
      <c r="B6952" t="s">
        <v>3</v>
      </c>
      <c r="C6952" s="27"/>
      <c r="D6952" s="27"/>
      <c r="E6952" s="27"/>
      <c r="F6952" s="27">
        <v>0</v>
      </c>
      <c r="G6952" s="27">
        <v>0</v>
      </c>
      <c r="H6952" s="27">
        <v>1</v>
      </c>
      <c r="I6952" s="27">
        <v>0</v>
      </c>
      <c r="J6952" s="27">
        <v>0</v>
      </c>
      <c r="K6952" s="27">
        <v>6</v>
      </c>
      <c r="L6952" s="27">
        <v>1</v>
      </c>
      <c r="M6952" s="27">
        <v>0</v>
      </c>
      <c r="N6952" s="27">
        <v>1</v>
      </c>
      <c r="O6952" s="27">
        <v>1</v>
      </c>
      <c r="P6952" s="27">
        <v>74000000</v>
      </c>
      <c r="Q6952" s="27">
        <v>53260077.431109086</v>
      </c>
      <c r="R6952" s="27">
        <v>0</v>
      </c>
      <c r="S6952" s="27">
        <v>0</v>
      </c>
      <c r="T6952" s="33">
        <v>0.94044734443210454</v>
      </c>
      <c r="U6952" s="27">
        <v>0</v>
      </c>
      <c r="V6952" s="27">
        <v>0</v>
      </c>
      <c r="W6952" s="27">
        <v>0</v>
      </c>
      <c r="X6952" s="27"/>
      <c r="Y6952" s="27">
        <v>0</v>
      </c>
      <c r="Z6952" s="27">
        <v>1</v>
      </c>
    </row>
    <row r="6953" spans="1:26">
      <c r="A6953" s="27">
        <v>1981</v>
      </c>
      <c r="B6953" t="s">
        <v>3</v>
      </c>
      <c r="C6953" s="27"/>
      <c r="D6953" s="27"/>
      <c r="E6953" s="27"/>
      <c r="F6953" s="27">
        <v>0</v>
      </c>
      <c r="G6953" s="27">
        <v>0</v>
      </c>
      <c r="H6953" s="27">
        <v>1</v>
      </c>
      <c r="I6953" s="27">
        <v>0</v>
      </c>
      <c r="J6953" s="27">
        <v>0</v>
      </c>
      <c r="K6953" s="27">
        <v>6</v>
      </c>
      <c r="L6953" s="27">
        <v>1</v>
      </c>
      <c r="M6953" s="27">
        <v>0</v>
      </c>
      <c r="N6953" s="27">
        <v>1</v>
      </c>
      <c r="O6953" s="27">
        <v>1</v>
      </c>
      <c r="P6953" s="27">
        <v>82000000</v>
      </c>
      <c r="Q6953" s="27">
        <v>62242013.330268905</v>
      </c>
      <c r="R6953" s="27">
        <v>0</v>
      </c>
      <c r="S6953" s="27">
        <v>1</v>
      </c>
      <c r="T6953" s="33">
        <v>0.83355014400471705</v>
      </c>
      <c r="U6953" s="27">
        <v>0</v>
      </c>
      <c r="V6953" s="27">
        <v>0</v>
      </c>
      <c r="W6953" s="27">
        <v>0</v>
      </c>
      <c r="X6953" s="27"/>
      <c r="Y6953" s="27">
        <v>0</v>
      </c>
      <c r="Z6953" s="27">
        <v>1</v>
      </c>
    </row>
    <row r="6954" spans="1:26">
      <c r="A6954" s="27">
        <v>1982</v>
      </c>
      <c r="B6954" t="s">
        <v>3</v>
      </c>
      <c r="C6954" s="27"/>
      <c r="D6954" s="27"/>
      <c r="E6954" s="27"/>
      <c r="F6954" s="27">
        <v>0</v>
      </c>
      <c r="G6954" s="27">
        <v>0</v>
      </c>
      <c r="H6954" s="27">
        <v>1</v>
      </c>
      <c r="I6954" s="27">
        <v>0</v>
      </c>
      <c r="J6954" s="27">
        <v>0</v>
      </c>
      <c r="K6954" s="27">
        <v>6</v>
      </c>
      <c r="L6954" s="27">
        <v>1</v>
      </c>
      <c r="M6954" s="27">
        <v>0</v>
      </c>
      <c r="N6954" s="27">
        <v>1</v>
      </c>
      <c r="O6954" s="27">
        <v>1</v>
      </c>
      <c r="P6954" s="27">
        <v>81000000</v>
      </c>
      <c r="Q6954" s="27">
        <v>62068161.071102545</v>
      </c>
      <c r="R6954" s="27">
        <v>0</v>
      </c>
      <c r="S6954" s="27">
        <v>1</v>
      </c>
      <c r="T6954" s="33">
        <v>0.78443295677873848</v>
      </c>
      <c r="U6954" s="27">
        <v>0</v>
      </c>
      <c r="V6954" s="27">
        <v>0</v>
      </c>
      <c r="W6954" s="27">
        <v>0</v>
      </c>
      <c r="X6954" s="27"/>
      <c r="Y6954" s="27">
        <v>0</v>
      </c>
      <c r="Z6954" s="27">
        <v>1</v>
      </c>
    </row>
    <row r="6955" spans="1:26">
      <c r="A6955" s="27">
        <v>1983</v>
      </c>
      <c r="B6955" t="s">
        <v>3</v>
      </c>
      <c r="C6955" s="27"/>
      <c r="D6955" s="27"/>
      <c r="E6955" s="27"/>
      <c r="F6955" s="27">
        <v>0</v>
      </c>
      <c r="G6955" s="27">
        <v>0</v>
      </c>
      <c r="H6955" s="27">
        <v>1</v>
      </c>
      <c r="I6955" s="27">
        <v>0</v>
      </c>
      <c r="J6955" s="27">
        <v>0</v>
      </c>
      <c r="K6955" s="27">
        <v>6</v>
      </c>
      <c r="L6955" s="27">
        <v>1</v>
      </c>
      <c r="M6955" s="27">
        <v>0</v>
      </c>
      <c r="N6955" s="27">
        <v>1</v>
      </c>
      <c r="O6955" s="27">
        <v>1</v>
      </c>
      <c r="P6955" s="27">
        <v>80000000</v>
      </c>
      <c r="Q6955" s="27">
        <v>60863963.963963948</v>
      </c>
      <c r="R6955" s="27">
        <v>0</v>
      </c>
      <c r="S6955" s="27">
        <v>1</v>
      </c>
      <c r="T6955" s="33">
        <v>0.83426891623154475</v>
      </c>
      <c r="U6955" s="27">
        <v>0</v>
      </c>
      <c r="V6955" s="27">
        <v>0</v>
      </c>
      <c r="W6955" s="27">
        <v>0</v>
      </c>
      <c r="X6955" s="27"/>
      <c r="Y6955" s="27">
        <v>0</v>
      </c>
      <c r="Z6955" s="27">
        <v>1</v>
      </c>
    </row>
    <row r="6956" spans="1:26">
      <c r="A6956" s="27">
        <v>1984</v>
      </c>
      <c r="B6956" t="s">
        <v>3</v>
      </c>
      <c r="C6956" s="27"/>
      <c r="D6956" s="27"/>
      <c r="E6956" s="27"/>
      <c r="F6956" s="27">
        <v>0</v>
      </c>
      <c r="G6956" s="27">
        <v>0</v>
      </c>
      <c r="H6956" s="27">
        <v>1</v>
      </c>
      <c r="I6956" s="27">
        <v>0</v>
      </c>
      <c r="J6956" s="27">
        <v>0</v>
      </c>
      <c r="K6956" s="27">
        <v>6</v>
      </c>
      <c r="L6956" s="27">
        <v>1</v>
      </c>
      <c r="M6956" s="27">
        <v>0</v>
      </c>
      <c r="N6956" s="27">
        <v>1</v>
      </c>
      <c r="O6956" s="27">
        <v>1</v>
      </c>
      <c r="P6956" s="27">
        <v>84000000</v>
      </c>
      <c r="Q6956" s="27">
        <v>64248354.541465558</v>
      </c>
      <c r="R6956" s="27">
        <v>0</v>
      </c>
      <c r="S6956" s="27">
        <v>1</v>
      </c>
      <c r="T6956" s="33">
        <v>0.82999599794502654</v>
      </c>
      <c r="U6956" s="27">
        <v>0</v>
      </c>
      <c r="V6956" s="27">
        <v>0</v>
      </c>
      <c r="W6956" s="27">
        <v>0</v>
      </c>
      <c r="X6956" s="27"/>
      <c r="Y6956" s="27"/>
      <c r="Z6956" s="27">
        <v>1</v>
      </c>
    </row>
    <row r="6957" spans="1:26">
      <c r="A6957" s="27">
        <v>1985</v>
      </c>
      <c r="B6957" t="s">
        <v>3</v>
      </c>
      <c r="C6957" s="27"/>
      <c r="D6957" s="27"/>
      <c r="E6957" s="27"/>
      <c r="F6957" s="27">
        <v>0</v>
      </c>
      <c r="G6957" s="27">
        <v>0</v>
      </c>
      <c r="H6957" s="27">
        <v>1</v>
      </c>
      <c r="I6957" s="27">
        <v>0</v>
      </c>
      <c r="J6957" s="27">
        <v>0</v>
      </c>
      <c r="K6957" s="27">
        <v>6</v>
      </c>
      <c r="L6957" s="27">
        <v>1</v>
      </c>
      <c r="M6957" s="27">
        <v>0</v>
      </c>
      <c r="N6957" s="27">
        <v>1</v>
      </c>
      <c r="O6957" s="27">
        <v>1</v>
      </c>
      <c r="P6957" s="27">
        <v>79000000</v>
      </c>
      <c r="Q6957" s="27">
        <v>60058663.314477272</v>
      </c>
      <c r="R6957" s="27">
        <v>0</v>
      </c>
      <c r="S6957" s="27">
        <v>1</v>
      </c>
      <c r="T6957" s="33">
        <v>0.74915719568429318</v>
      </c>
      <c r="U6957" s="27">
        <v>0</v>
      </c>
      <c r="V6957" s="27">
        <v>0</v>
      </c>
      <c r="W6957" s="27">
        <v>0</v>
      </c>
      <c r="X6957" s="27"/>
      <c r="Y6957" s="27"/>
      <c r="Z6957" s="27">
        <v>1</v>
      </c>
    </row>
    <row r="6958" spans="1:26">
      <c r="A6958" s="27">
        <v>1986</v>
      </c>
      <c r="B6958" t="s">
        <v>3</v>
      </c>
      <c r="C6958" s="27"/>
      <c r="D6958" s="27"/>
      <c r="E6958" s="27"/>
      <c r="F6958" s="27">
        <v>0</v>
      </c>
      <c r="G6958" s="27">
        <v>0</v>
      </c>
      <c r="H6958" s="27">
        <v>1</v>
      </c>
      <c r="I6958" s="27">
        <v>0</v>
      </c>
      <c r="J6958" s="27">
        <v>0</v>
      </c>
      <c r="K6958" s="27">
        <v>6</v>
      </c>
      <c r="L6958" s="27">
        <v>1</v>
      </c>
      <c r="M6958" s="27">
        <v>0</v>
      </c>
      <c r="N6958" s="27">
        <v>1</v>
      </c>
      <c r="O6958" s="27">
        <v>1</v>
      </c>
      <c r="P6958" s="27">
        <v>94000000</v>
      </c>
      <c r="Q6958" s="27">
        <v>68195855.614973262</v>
      </c>
      <c r="R6958" s="27">
        <v>0</v>
      </c>
      <c r="S6958" s="27">
        <v>1</v>
      </c>
      <c r="T6958" s="33">
        <v>0.7030572776909082</v>
      </c>
      <c r="U6958" s="27">
        <v>0</v>
      </c>
      <c r="V6958" s="27">
        <v>0</v>
      </c>
      <c r="W6958" s="27">
        <v>0</v>
      </c>
      <c r="X6958" s="27"/>
      <c r="Y6958" s="27"/>
      <c r="Z6958" s="27">
        <v>1</v>
      </c>
    </row>
    <row r="6959" spans="1:26">
      <c r="A6959" s="27">
        <v>1987</v>
      </c>
      <c r="B6959" t="s">
        <v>3</v>
      </c>
      <c r="C6959" s="27"/>
      <c r="D6959" s="27"/>
      <c r="E6959" s="27"/>
      <c r="F6959" s="27">
        <v>0</v>
      </c>
      <c r="G6959" s="27">
        <v>0</v>
      </c>
      <c r="H6959" s="27">
        <v>1</v>
      </c>
      <c r="I6959" s="27">
        <v>0</v>
      </c>
      <c r="J6959" s="27">
        <v>0</v>
      </c>
      <c r="K6959" s="27">
        <v>6</v>
      </c>
      <c r="L6959" s="27">
        <v>1</v>
      </c>
      <c r="M6959" s="27">
        <v>0</v>
      </c>
      <c r="N6959" s="27">
        <v>1</v>
      </c>
      <c r="O6959" s="27">
        <v>1</v>
      </c>
      <c r="P6959" s="27">
        <v>101000000</v>
      </c>
      <c r="Q6959" s="27">
        <v>81667133.45469822</v>
      </c>
      <c r="R6959" s="27">
        <v>0</v>
      </c>
      <c r="S6959" s="27">
        <v>1</v>
      </c>
      <c r="T6959" s="33">
        <v>0.74330063470010233</v>
      </c>
      <c r="U6959" s="27">
        <v>0</v>
      </c>
      <c r="V6959" s="27">
        <v>0</v>
      </c>
      <c r="W6959" s="27">
        <v>0</v>
      </c>
      <c r="X6959" s="27"/>
      <c r="Y6959" s="27"/>
      <c r="Z6959" s="27">
        <v>1</v>
      </c>
    </row>
    <row r="6960" spans="1:26">
      <c r="A6960" s="27">
        <v>1988</v>
      </c>
      <c r="B6960" t="s">
        <v>3</v>
      </c>
      <c r="C6960" s="27"/>
      <c r="D6960" s="27"/>
      <c r="E6960" s="27"/>
      <c r="F6960" s="27">
        <v>0</v>
      </c>
      <c r="G6960" s="27">
        <v>0</v>
      </c>
      <c r="H6960" s="27">
        <v>1</v>
      </c>
      <c r="I6960" s="27">
        <v>0</v>
      </c>
      <c r="J6960" s="27">
        <v>0</v>
      </c>
      <c r="K6960" s="27">
        <v>6</v>
      </c>
      <c r="L6960" s="27">
        <v>1</v>
      </c>
      <c r="M6960" s="27">
        <v>0</v>
      </c>
      <c r="N6960" s="27">
        <v>1</v>
      </c>
      <c r="O6960" s="27">
        <v>1</v>
      </c>
      <c r="P6960" s="27">
        <v>119000000</v>
      </c>
      <c r="Q6960" s="27">
        <v>106657267.36734171</v>
      </c>
      <c r="R6960" s="27">
        <v>0</v>
      </c>
      <c r="S6960" s="27">
        <v>1</v>
      </c>
      <c r="T6960" s="33">
        <v>0.80560957079318884</v>
      </c>
      <c r="U6960" s="27">
        <v>0</v>
      </c>
      <c r="V6960" s="27">
        <v>0</v>
      </c>
      <c r="W6960" s="27">
        <v>1476232.9</v>
      </c>
      <c r="X6960" s="27"/>
      <c r="Y6960" s="27"/>
      <c r="Z6960" s="27">
        <v>1</v>
      </c>
    </row>
    <row r="6961" spans="1:26">
      <c r="A6961" s="27">
        <v>1989</v>
      </c>
      <c r="B6961" t="s">
        <v>3</v>
      </c>
      <c r="C6961" s="27"/>
      <c r="D6961" s="27"/>
      <c r="E6961" s="27"/>
      <c r="F6961" s="27">
        <v>0</v>
      </c>
      <c r="G6961" s="27">
        <v>0</v>
      </c>
      <c r="H6961" s="27">
        <v>1</v>
      </c>
      <c r="I6961" s="27">
        <v>0</v>
      </c>
      <c r="J6961" s="27">
        <v>0</v>
      </c>
      <c r="K6961" s="27">
        <v>6</v>
      </c>
      <c r="L6961" s="27">
        <v>1</v>
      </c>
      <c r="M6961" s="27">
        <v>0</v>
      </c>
      <c r="N6961" s="27">
        <v>1</v>
      </c>
      <c r="O6961" s="27">
        <v>1</v>
      </c>
      <c r="P6961" s="27">
        <v>144000000</v>
      </c>
      <c r="Q6961" s="27">
        <v>106344854.98609458</v>
      </c>
      <c r="R6961" s="27">
        <v>0</v>
      </c>
      <c r="S6961" s="27">
        <v>1</v>
      </c>
      <c r="T6961" s="33">
        <v>0.74679040704290955</v>
      </c>
      <c r="U6961" s="27">
        <v>0</v>
      </c>
      <c r="V6961" s="27">
        <v>0</v>
      </c>
      <c r="W6961" s="27">
        <v>1469230.9</v>
      </c>
      <c r="X6961" s="27"/>
      <c r="Y6961" s="27"/>
      <c r="Z6961" s="27">
        <v>1</v>
      </c>
    </row>
    <row r="6962" spans="1:26">
      <c r="A6962" s="27">
        <v>1990</v>
      </c>
      <c r="B6962" t="s">
        <v>3</v>
      </c>
      <c r="C6962" s="27"/>
      <c r="D6962" s="27"/>
      <c r="E6962" s="27"/>
      <c r="F6962" s="27">
        <v>0</v>
      </c>
      <c r="G6962" s="27">
        <v>0</v>
      </c>
      <c r="H6962" s="27">
        <v>1</v>
      </c>
      <c r="I6962" s="27">
        <v>0</v>
      </c>
      <c r="J6962" s="27">
        <v>0</v>
      </c>
      <c r="K6962" s="27">
        <v>6</v>
      </c>
      <c r="L6962" s="27">
        <v>1</v>
      </c>
      <c r="M6962" s="27">
        <v>0</v>
      </c>
      <c r="N6962" s="27">
        <v>1</v>
      </c>
      <c r="O6962" s="27">
        <v>1</v>
      </c>
      <c r="P6962" s="27">
        <v>150000000</v>
      </c>
      <c r="Q6962" s="27">
        <v>113563821.57740392</v>
      </c>
      <c r="R6962" s="27">
        <v>0</v>
      </c>
      <c r="S6962" s="27">
        <v>1</v>
      </c>
      <c r="T6962" s="33">
        <v>0.70566019682121295</v>
      </c>
      <c r="U6962" s="27">
        <v>0</v>
      </c>
      <c r="V6962" s="27">
        <v>0</v>
      </c>
      <c r="W6962" s="27">
        <v>2631921</v>
      </c>
      <c r="X6962" s="27"/>
      <c r="Y6962" s="27"/>
      <c r="Z6962" s="27">
        <v>1</v>
      </c>
    </row>
    <row r="6963" spans="1:26">
      <c r="A6963" s="27">
        <v>1991</v>
      </c>
      <c r="B6963" t="s">
        <v>3</v>
      </c>
      <c r="C6963" s="27"/>
      <c r="D6963" s="27"/>
      <c r="E6963" s="27"/>
      <c r="F6963" s="27">
        <v>0</v>
      </c>
      <c r="G6963" s="27">
        <v>0</v>
      </c>
      <c r="H6963" s="27">
        <v>1</v>
      </c>
      <c r="I6963" s="27">
        <v>0</v>
      </c>
      <c r="J6963" s="27">
        <v>0</v>
      </c>
      <c r="K6963" s="27">
        <v>6</v>
      </c>
      <c r="L6963" s="27">
        <v>1</v>
      </c>
      <c r="M6963" s="27">
        <v>0</v>
      </c>
      <c r="N6963" s="27">
        <v>1</v>
      </c>
      <c r="O6963" s="27">
        <v>1</v>
      </c>
      <c r="P6963" s="27">
        <v>174000000</v>
      </c>
      <c r="Q6963" s="27">
        <v>132201141.44686103</v>
      </c>
      <c r="R6963" s="27">
        <v>0</v>
      </c>
      <c r="S6963" s="27">
        <v>1</v>
      </c>
      <c r="T6963" s="33">
        <v>0.64778014054484578</v>
      </c>
      <c r="U6963" s="27">
        <v>0</v>
      </c>
      <c r="V6963" s="27">
        <v>0</v>
      </c>
      <c r="W6963" s="27">
        <v>3237063.3</v>
      </c>
      <c r="X6963" s="27"/>
      <c r="Y6963" s="27"/>
      <c r="Z6963" s="27">
        <v>1</v>
      </c>
    </row>
    <row r="6964" spans="1:26">
      <c r="A6964" s="27">
        <v>1992</v>
      </c>
      <c r="B6964" t="s">
        <v>3</v>
      </c>
      <c r="C6964" s="27"/>
      <c r="D6964" s="27"/>
      <c r="E6964" s="27"/>
      <c r="F6964" s="27">
        <v>0</v>
      </c>
      <c r="G6964" s="27">
        <v>0</v>
      </c>
      <c r="H6964" s="27">
        <v>1</v>
      </c>
      <c r="I6964" s="27">
        <v>0</v>
      </c>
      <c r="J6964" s="27">
        <v>0</v>
      </c>
      <c r="K6964" s="27">
        <v>6</v>
      </c>
      <c r="L6964" s="27">
        <v>1</v>
      </c>
      <c r="M6964" s="27">
        <v>0</v>
      </c>
      <c r="N6964" s="27">
        <v>1</v>
      </c>
      <c r="O6964" s="27">
        <v>1</v>
      </c>
      <c r="P6964" s="27">
        <v>180000000</v>
      </c>
      <c r="Q6964" s="27">
        <v>137066290.55007049</v>
      </c>
      <c r="R6964" s="27">
        <v>0</v>
      </c>
      <c r="S6964" s="27">
        <v>1</v>
      </c>
      <c r="T6964" s="33">
        <v>0.62587770846912083</v>
      </c>
      <c r="U6964" s="27">
        <v>0</v>
      </c>
      <c r="V6964" s="27">
        <v>0</v>
      </c>
      <c r="W6964" s="27">
        <v>3230000</v>
      </c>
      <c r="X6964" s="27"/>
      <c r="Y6964" s="27"/>
      <c r="Z6964" s="27">
        <v>1</v>
      </c>
    </row>
    <row r="6965" spans="1:26">
      <c r="A6965" s="27">
        <v>1993</v>
      </c>
      <c r="B6965" t="s">
        <v>3</v>
      </c>
      <c r="C6965" s="27"/>
      <c r="D6965" s="27"/>
      <c r="E6965" s="27"/>
      <c r="F6965" s="27">
        <v>0</v>
      </c>
      <c r="G6965" s="27">
        <v>0</v>
      </c>
      <c r="H6965" s="27">
        <v>1</v>
      </c>
      <c r="I6965" s="27">
        <v>0</v>
      </c>
      <c r="J6965" s="27">
        <v>0</v>
      </c>
      <c r="K6965" s="27">
        <v>6</v>
      </c>
      <c r="L6965" s="27">
        <v>1</v>
      </c>
      <c r="M6965" s="27">
        <v>0</v>
      </c>
      <c r="N6965" s="27">
        <v>1</v>
      </c>
      <c r="O6965" s="27">
        <v>1</v>
      </c>
      <c r="P6965" s="27">
        <v>188000000</v>
      </c>
      <c r="Q6965" s="27">
        <v>138489884.3930636</v>
      </c>
      <c r="R6965" s="27">
        <v>0</v>
      </c>
      <c r="S6965" s="27">
        <v>1</v>
      </c>
      <c r="T6965" s="33">
        <v>0.648154718576755</v>
      </c>
      <c r="U6965" s="27">
        <v>0</v>
      </c>
      <c r="V6965" s="27">
        <v>0</v>
      </c>
      <c r="W6965" s="27">
        <v>3422000</v>
      </c>
      <c r="X6965" s="27"/>
      <c r="Y6965" s="27"/>
      <c r="Z6965" s="27">
        <v>1</v>
      </c>
    </row>
    <row r="6966" spans="1:26">
      <c r="A6966" s="27">
        <v>1994</v>
      </c>
      <c r="B6966" t="s">
        <v>3</v>
      </c>
      <c r="C6966" s="27"/>
      <c r="D6966" s="27"/>
      <c r="E6966" s="27"/>
      <c r="F6966" s="27">
        <v>0</v>
      </c>
      <c r="G6966" s="27">
        <v>0</v>
      </c>
      <c r="H6966" s="27">
        <v>1</v>
      </c>
      <c r="I6966" s="27">
        <v>0</v>
      </c>
      <c r="J6966" s="27">
        <v>0</v>
      </c>
      <c r="K6966" s="27">
        <v>6</v>
      </c>
      <c r="L6966" s="27">
        <v>1</v>
      </c>
      <c r="M6966" s="27">
        <v>0</v>
      </c>
      <c r="N6966" s="27">
        <v>1</v>
      </c>
      <c r="O6966" s="27">
        <v>1</v>
      </c>
      <c r="P6966" s="27">
        <v>203000000</v>
      </c>
      <c r="Q6966" s="27">
        <v>193775943.03893349</v>
      </c>
      <c r="R6966" s="27">
        <v>0</v>
      </c>
      <c r="S6966" s="27">
        <v>1</v>
      </c>
      <c r="T6966" s="33">
        <v>0.69545665111729171</v>
      </c>
      <c r="U6966" s="27">
        <v>0</v>
      </c>
      <c r="V6966" s="27">
        <v>0</v>
      </c>
      <c r="W6966" s="27">
        <v>4450000</v>
      </c>
      <c r="X6966" s="27"/>
      <c r="Y6966" s="27"/>
      <c r="Z6966" s="27">
        <v>1</v>
      </c>
    </row>
    <row r="6967" spans="1:26">
      <c r="A6967" s="27">
        <v>1995</v>
      </c>
      <c r="B6967" t="s">
        <v>3</v>
      </c>
      <c r="C6967" s="27"/>
      <c r="D6967" s="27"/>
      <c r="E6967" s="27"/>
      <c r="F6967" s="27">
        <v>0</v>
      </c>
      <c r="G6967" s="27">
        <v>0</v>
      </c>
      <c r="H6967" s="27">
        <v>1</v>
      </c>
      <c r="I6967" s="27">
        <v>0</v>
      </c>
      <c r="J6967" s="27">
        <v>0</v>
      </c>
      <c r="K6967" s="27">
        <v>6</v>
      </c>
      <c r="L6967" s="27">
        <v>1</v>
      </c>
      <c r="M6967" s="27">
        <v>0</v>
      </c>
      <c r="N6967" s="27">
        <v>1</v>
      </c>
      <c r="O6967" s="27">
        <v>1</v>
      </c>
      <c r="P6967" s="27">
        <v>213000000</v>
      </c>
      <c r="Q6967" s="27">
        <v>202547013.92713824</v>
      </c>
      <c r="R6967" s="27">
        <v>0</v>
      </c>
      <c r="S6967" s="27">
        <v>1</v>
      </c>
      <c r="T6967" s="33">
        <v>0.69736071622307827</v>
      </c>
      <c r="U6967" s="27">
        <v>0</v>
      </c>
      <c r="V6967" s="27">
        <v>0</v>
      </c>
      <c r="W6967" s="27">
        <v>4795000</v>
      </c>
      <c r="X6967" s="27"/>
      <c r="Y6967" s="27"/>
      <c r="Z6967" s="27">
        <v>1</v>
      </c>
    </row>
    <row r="6968" spans="1:26">
      <c r="A6968" s="27">
        <v>1996</v>
      </c>
      <c r="B6968" t="s">
        <v>3</v>
      </c>
      <c r="C6968" s="27"/>
      <c r="D6968" s="27"/>
      <c r="E6968" s="27"/>
      <c r="F6968" s="27">
        <v>0</v>
      </c>
      <c r="G6968" s="27">
        <v>0</v>
      </c>
      <c r="H6968" s="27">
        <v>1</v>
      </c>
      <c r="I6968" s="27">
        <v>0</v>
      </c>
      <c r="J6968" s="27">
        <v>0</v>
      </c>
      <c r="K6968" s="27">
        <v>6</v>
      </c>
      <c r="L6968" s="27">
        <v>1</v>
      </c>
      <c r="M6968" s="27">
        <v>0</v>
      </c>
      <c r="N6968" s="27">
        <v>1</v>
      </c>
      <c r="O6968" s="27">
        <v>1</v>
      </c>
      <c r="P6968" s="27">
        <v>234000000</v>
      </c>
      <c r="Q6968" s="27">
        <v>219583570.09497523</v>
      </c>
      <c r="R6968" s="27">
        <v>0</v>
      </c>
      <c r="S6968" s="27">
        <v>1</v>
      </c>
      <c r="T6968" s="33">
        <v>0.69966405838602452</v>
      </c>
      <c r="U6968" s="27">
        <v>0</v>
      </c>
      <c r="V6968" s="27">
        <v>0</v>
      </c>
      <c r="W6968" s="27">
        <v>4553000</v>
      </c>
      <c r="X6968" s="27"/>
      <c r="Y6968" s="27"/>
      <c r="Z6968" s="27">
        <v>1</v>
      </c>
    </row>
    <row r="6969" spans="1:26">
      <c r="A6969" s="27">
        <v>1997</v>
      </c>
      <c r="B6969" t="s">
        <v>3</v>
      </c>
      <c r="C6969" s="27"/>
      <c r="D6969" s="27"/>
      <c r="E6969" s="27"/>
      <c r="F6969" s="27">
        <v>0</v>
      </c>
      <c r="G6969" s="27">
        <v>0</v>
      </c>
      <c r="H6969" s="27">
        <v>1</v>
      </c>
      <c r="I6969" s="27">
        <v>0</v>
      </c>
      <c r="J6969" s="27">
        <v>0</v>
      </c>
      <c r="K6969" s="27">
        <v>6</v>
      </c>
      <c r="L6969" s="27">
        <v>1</v>
      </c>
      <c r="M6969" s="27">
        <v>0</v>
      </c>
      <c r="N6969" s="27">
        <v>1</v>
      </c>
      <c r="O6969" s="27">
        <v>1</v>
      </c>
      <c r="P6969" s="27">
        <v>220000000</v>
      </c>
      <c r="Q6969" s="27">
        <v>212155124.6537396</v>
      </c>
      <c r="R6969" s="27">
        <v>0</v>
      </c>
      <c r="S6969" s="27">
        <v>1</v>
      </c>
      <c r="T6969" s="33">
        <v>0.71538944173936525</v>
      </c>
      <c r="U6969" s="27">
        <v>0</v>
      </c>
      <c r="V6969" s="27">
        <v>0</v>
      </c>
      <c r="W6969" s="27">
        <v>4287000</v>
      </c>
      <c r="X6969" s="27"/>
      <c r="Y6969" s="27"/>
      <c r="Z6969" s="27">
        <v>1</v>
      </c>
    </row>
    <row r="6970" spans="1:26">
      <c r="A6970" s="27">
        <v>1998</v>
      </c>
      <c r="B6970" t="s">
        <v>3</v>
      </c>
      <c r="C6970" s="27"/>
      <c r="D6970" s="27"/>
      <c r="E6970" s="27"/>
      <c r="F6970" s="27">
        <v>0</v>
      </c>
      <c r="G6970" s="27">
        <v>0</v>
      </c>
      <c r="H6970" s="27">
        <v>1</v>
      </c>
      <c r="I6970" s="27">
        <v>0</v>
      </c>
      <c r="J6970" s="27">
        <v>0</v>
      </c>
      <c r="K6970" s="27">
        <v>6</v>
      </c>
      <c r="L6970" s="27">
        <v>1</v>
      </c>
      <c r="M6970" s="27">
        <v>0</v>
      </c>
      <c r="N6970" s="27">
        <v>1</v>
      </c>
      <c r="O6970" s="27">
        <v>1</v>
      </c>
      <c r="P6970" s="27">
        <v>198000000</v>
      </c>
      <c r="Q6970" s="27">
        <v>188686997.3190349</v>
      </c>
      <c r="R6970" s="27">
        <v>0</v>
      </c>
      <c r="S6970" s="27">
        <v>1</v>
      </c>
      <c r="T6970" s="33">
        <v>0.63293736472878814</v>
      </c>
      <c r="U6970" s="27">
        <v>0</v>
      </c>
      <c r="V6970" s="27">
        <v>0</v>
      </c>
      <c r="W6970" s="27">
        <v>4422000</v>
      </c>
      <c r="X6970" s="27"/>
      <c r="Y6970" s="27"/>
      <c r="Z6970" s="27">
        <v>1</v>
      </c>
    </row>
    <row r="6971" spans="1:26">
      <c r="A6971" s="27">
        <v>1999</v>
      </c>
      <c r="B6971" t="s">
        <v>3</v>
      </c>
      <c r="C6971" s="27"/>
      <c r="D6971" s="27"/>
      <c r="E6971" s="27"/>
      <c r="F6971" s="27">
        <v>0</v>
      </c>
      <c r="G6971" s="27">
        <v>0</v>
      </c>
      <c r="H6971" s="27">
        <v>1</v>
      </c>
      <c r="I6971" s="27">
        <v>0</v>
      </c>
      <c r="J6971" s="27">
        <v>0</v>
      </c>
      <c r="K6971" s="27">
        <v>6</v>
      </c>
      <c r="L6971" s="27">
        <v>1</v>
      </c>
      <c r="M6971" s="27">
        <v>0</v>
      </c>
      <c r="N6971" s="27">
        <v>1</v>
      </c>
      <c r="O6971" s="27">
        <v>1</v>
      </c>
      <c r="P6971" s="27">
        <v>201000000</v>
      </c>
      <c r="Q6971" s="27">
        <v>196686674.6698679</v>
      </c>
      <c r="R6971" s="27">
        <v>0</v>
      </c>
      <c r="S6971" s="27">
        <v>1</v>
      </c>
      <c r="T6971" s="33">
        <v>0.59173831677950461</v>
      </c>
      <c r="U6971" s="27">
        <v>9032250.5999999996</v>
      </c>
      <c r="V6971" s="27">
        <v>0</v>
      </c>
      <c r="W6971" s="27">
        <v>4302000</v>
      </c>
      <c r="X6971" s="27"/>
      <c r="Y6971" s="27"/>
      <c r="Z6971" s="27">
        <v>1</v>
      </c>
    </row>
    <row r="6972" spans="1:26">
      <c r="A6972" s="27">
        <v>2000</v>
      </c>
      <c r="B6972" t="s">
        <v>3</v>
      </c>
      <c r="C6972" s="27">
        <v>0</v>
      </c>
      <c r="D6972" s="27">
        <v>0</v>
      </c>
      <c r="E6972" s="27">
        <v>0</v>
      </c>
      <c r="F6972" s="27">
        <v>0</v>
      </c>
      <c r="G6972" s="27">
        <v>0</v>
      </c>
      <c r="H6972" s="27">
        <v>1</v>
      </c>
      <c r="I6972" s="27">
        <v>0</v>
      </c>
      <c r="J6972" s="27">
        <v>0</v>
      </c>
      <c r="K6972" s="27">
        <v>6</v>
      </c>
      <c r="L6972" s="27">
        <v>1</v>
      </c>
      <c r="M6972" s="27">
        <v>1</v>
      </c>
      <c r="N6972" s="27">
        <v>1</v>
      </c>
      <c r="O6972" s="27">
        <v>1</v>
      </c>
      <c r="P6972" s="27">
        <v>195000000</v>
      </c>
      <c r="Q6972" s="27">
        <v>202363492.16033193</v>
      </c>
      <c r="R6972" s="27">
        <v>0</v>
      </c>
      <c r="S6972" s="27">
        <v>1</v>
      </c>
      <c r="T6972" s="33">
        <v>0.62919927379193319</v>
      </c>
      <c r="U6972" s="27">
        <v>8574225.3000000007</v>
      </c>
      <c r="V6972" s="27">
        <v>0</v>
      </c>
      <c r="W6972" s="27">
        <v>4024000</v>
      </c>
      <c r="X6972" s="27"/>
      <c r="Y6972" s="27"/>
      <c r="Z6972" s="27">
        <v>1</v>
      </c>
    </row>
    <row r="6973" spans="1:26">
      <c r="A6973" s="27">
        <v>2001</v>
      </c>
      <c r="B6973" t="s">
        <v>3</v>
      </c>
      <c r="C6973" s="27">
        <v>4200000</v>
      </c>
      <c r="D6973" s="27">
        <v>4200000</v>
      </c>
      <c r="E6973" s="27">
        <v>4200000</v>
      </c>
      <c r="F6973" s="27">
        <v>4200000</v>
      </c>
      <c r="G6973" s="27">
        <v>0</v>
      </c>
      <c r="H6973" s="27">
        <v>1</v>
      </c>
      <c r="I6973" s="27">
        <v>0</v>
      </c>
      <c r="J6973" s="27">
        <v>0</v>
      </c>
      <c r="K6973" s="27">
        <v>6</v>
      </c>
      <c r="L6973" s="27">
        <v>1</v>
      </c>
      <c r="M6973" s="27">
        <v>1</v>
      </c>
      <c r="N6973" s="27">
        <v>1</v>
      </c>
      <c r="O6973" s="27">
        <v>1</v>
      </c>
      <c r="P6973" s="27">
        <v>177000000</v>
      </c>
      <c r="Q6973" s="27">
        <v>181244788.47332925</v>
      </c>
      <c r="R6973" s="27">
        <v>1</v>
      </c>
      <c r="S6973" s="27">
        <v>1</v>
      </c>
      <c r="T6973" s="33">
        <v>0.61588871891054842</v>
      </c>
      <c r="U6973" s="27">
        <v>8270322.7000000002</v>
      </c>
      <c r="V6973" s="27">
        <v>0</v>
      </c>
      <c r="W6973" s="27">
        <v>3810000</v>
      </c>
      <c r="X6973" s="27"/>
      <c r="Y6973" s="27"/>
      <c r="Z6973" s="27">
        <v>1</v>
      </c>
    </row>
    <row r="6974" spans="1:26">
      <c r="A6974" s="27">
        <v>2002</v>
      </c>
      <c r="B6974" t="s">
        <v>3</v>
      </c>
      <c r="C6974" s="27">
        <v>3920000</v>
      </c>
      <c r="D6974" s="27">
        <v>3920000</v>
      </c>
      <c r="E6974" s="27">
        <v>3920000</v>
      </c>
      <c r="F6974" s="27">
        <v>3986972.25</v>
      </c>
      <c r="G6974" s="27">
        <v>0</v>
      </c>
      <c r="H6974" s="27">
        <v>1</v>
      </c>
      <c r="I6974" s="27">
        <v>0</v>
      </c>
      <c r="J6974" s="27">
        <v>0</v>
      </c>
      <c r="K6974" s="27">
        <v>6</v>
      </c>
      <c r="L6974" s="27">
        <v>1</v>
      </c>
      <c r="M6974" s="27">
        <v>1</v>
      </c>
      <c r="N6974" s="27">
        <v>1</v>
      </c>
      <c r="O6974" s="27">
        <v>1</v>
      </c>
      <c r="P6974" s="27">
        <v>191000000</v>
      </c>
      <c r="Q6974" s="27">
        <v>182737040.09542158</v>
      </c>
      <c r="R6974" s="27">
        <v>1</v>
      </c>
      <c r="S6974" s="27">
        <v>1</v>
      </c>
      <c r="T6974" s="33">
        <v>0.62466195784303247</v>
      </c>
      <c r="U6974" s="27">
        <v>8946765.9000000004</v>
      </c>
      <c r="V6974" s="27">
        <v>0</v>
      </c>
      <c r="W6974" s="27">
        <v>4243000</v>
      </c>
      <c r="X6974" s="27"/>
      <c r="Y6974" s="27"/>
      <c r="Z6974" s="27">
        <v>1</v>
      </c>
    </row>
    <row r="6975" spans="1:26">
      <c r="A6975" s="27">
        <v>2003</v>
      </c>
      <c r="B6975" t="s">
        <v>3</v>
      </c>
      <c r="C6975" s="27">
        <v>3640000</v>
      </c>
      <c r="D6975" s="27">
        <v>3640000</v>
      </c>
      <c r="E6975" s="27">
        <v>3640000</v>
      </c>
      <c r="F6975" s="27">
        <v>0</v>
      </c>
      <c r="G6975" s="27">
        <v>0</v>
      </c>
      <c r="H6975" s="27">
        <v>1</v>
      </c>
      <c r="I6975" s="27">
        <v>0</v>
      </c>
      <c r="J6975" s="27">
        <v>0</v>
      </c>
      <c r="K6975" s="27">
        <v>6</v>
      </c>
      <c r="L6975" s="27">
        <v>1</v>
      </c>
      <c r="M6975" s="27">
        <v>1</v>
      </c>
      <c r="N6975" s="27">
        <v>1</v>
      </c>
      <c r="O6975" s="27">
        <v>1</v>
      </c>
      <c r="P6975" s="27">
        <v>212000000</v>
      </c>
      <c r="Q6975" s="27">
        <v>202543202.00409928</v>
      </c>
      <c r="R6975" s="27">
        <v>1</v>
      </c>
      <c r="S6975" s="27">
        <v>1</v>
      </c>
      <c r="T6975" s="33">
        <v>0.61793375018798091</v>
      </c>
      <c r="U6975" s="27">
        <v>9778911.5</v>
      </c>
      <c r="V6975" s="27">
        <v>0</v>
      </c>
      <c r="W6975" s="27">
        <v>7383000</v>
      </c>
      <c r="X6975" s="27"/>
      <c r="Y6975" s="27"/>
      <c r="Z6975" s="27">
        <v>1</v>
      </c>
    </row>
    <row r="6976" spans="1:26">
      <c r="A6976" s="27">
        <v>2004</v>
      </c>
      <c r="B6976" t="s">
        <v>3</v>
      </c>
      <c r="C6976" s="27">
        <v>3360000</v>
      </c>
      <c r="D6976" s="27">
        <v>3360000</v>
      </c>
      <c r="E6976" s="27">
        <v>3360000</v>
      </c>
      <c r="F6976" s="27">
        <v>0</v>
      </c>
      <c r="G6976" s="27">
        <v>0</v>
      </c>
      <c r="H6976" s="27">
        <v>1</v>
      </c>
      <c r="I6976" s="27">
        <v>0</v>
      </c>
      <c r="J6976" s="27">
        <v>0</v>
      </c>
      <c r="K6976" s="27">
        <v>6</v>
      </c>
      <c r="L6976" s="27">
        <v>1</v>
      </c>
      <c r="M6976" s="27">
        <v>1</v>
      </c>
      <c r="N6976" s="27">
        <v>1</v>
      </c>
      <c r="O6976" s="27">
        <v>1</v>
      </c>
      <c r="P6976" s="27">
        <v>248000000</v>
      </c>
      <c r="Q6976" s="27">
        <v>229358214.79200274</v>
      </c>
      <c r="R6976" s="27">
        <v>1</v>
      </c>
      <c r="S6976" s="27">
        <v>1</v>
      </c>
      <c r="T6976" s="33">
        <v>0.67108711240801089</v>
      </c>
      <c r="U6976" s="27">
        <v>10220090.1</v>
      </c>
      <c r="V6976" s="27">
        <v>0</v>
      </c>
      <c r="W6976" s="27">
        <v>8934000</v>
      </c>
      <c r="X6976" s="27"/>
      <c r="Y6976" s="27"/>
      <c r="Z6976" s="27">
        <v>1</v>
      </c>
    </row>
    <row r="6977" spans="1:26">
      <c r="A6977" s="27">
        <v>2005</v>
      </c>
      <c r="B6977" t="s">
        <v>3</v>
      </c>
      <c r="C6977" s="27">
        <v>3080000</v>
      </c>
      <c r="D6977" s="27">
        <v>3080000</v>
      </c>
      <c r="E6977" s="27">
        <v>3080000</v>
      </c>
      <c r="F6977" s="27">
        <v>0</v>
      </c>
      <c r="G6977" s="27">
        <v>0</v>
      </c>
      <c r="H6977" s="27">
        <v>1</v>
      </c>
      <c r="I6977" s="27">
        <v>0</v>
      </c>
      <c r="J6977" s="27">
        <v>0</v>
      </c>
      <c r="K6977" s="27">
        <v>6</v>
      </c>
      <c r="L6977" s="27">
        <v>1</v>
      </c>
      <c r="M6977" s="27">
        <v>1</v>
      </c>
      <c r="N6977" s="27">
        <v>1</v>
      </c>
      <c r="O6977" s="27">
        <v>1</v>
      </c>
      <c r="P6977" s="27">
        <v>283000000</v>
      </c>
      <c r="Q6977" s="27">
        <v>262176133.72542951</v>
      </c>
      <c r="R6977" s="27">
        <v>1</v>
      </c>
      <c r="S6977" s="27">
        <v>1</v>
      </c>
      <c r="T6977" s="33">
        <v>0.69599608558540027</v>
      </c>
      <c r="U6977" s="27">
        <v>9405778.5999999996</v>
      </c>
      <c r="V6977" s="27">
        <v>0</v>
      </c>
      <c r="W6977" s="27">
        <v>12611000</v>
      </c>
      <c r="X6977" s="27"/>
      <c r="Y6977" s="27"/>
      <c r="Z6977" s="27">
        <v>1</v>
      </c>
    </row>
    <row r="6978" spans="1:26">
      <c r="A6978" s="27">
        <v>2006</v>
      </c>
      <c r="B6978" t="s">
        <v>3</v>
      </c>
      <c r="C6978" s="27">
        <v>2800000</v>
      </c>
      <c r="D6978" s="27">
        <v>2800000</v>
      </c>
      <c r="E6978" s="27">
        <v>2800000</v>
      </c>
      <c r="F6978" s="27">
        <v>2070837.375</v>
      </c>
      <c r="G6978" s="27">
        <v>0</v>
      </c>
      <c r="H6978" s="27">
        <v>1</v>
      </c>
      <c r="I6978" s="27">
        <v>0</v>
      </c>
      <c r="J6978" s="27">
        <v>0</v>
      </c>
      <c r="K6978" s="27">
        <v>6</v>
      </c>
      <c r="L6978" s="27">
        <v>1</v>
      </c>
      <c r="M6978" s="27">
        <v>1</v>
      </c>
      <c r="N6978" s="27">
        <v>1</v>
      </c>
      <c r="O6978" s="27">
        <v>1</v>
      </c>
      <c r="P6978" s="27">
        <v>294000000</v>
      </c>
      <c r="Q6978" s="27">
        <v>294137737.07003832</v>
      </c>
      <c r="R6978" s="27">
        <v>1</v>
      </c>
      <c r="S6978" s="27">
        <v>1</v>
      </c>
      <c r="T6978" s="33">
        <v>0.83568345932575372</v>
      </c>
      <c r="U6978" s="27">
        <v>9900196.0999999996</v>
      </c>
      <c r="V6978" s="27">
        <v>0</v>
      </c>
      <c r="W6978" s="27">
        <v>16020000</v>
      </c>
      <c r="X6978" s="27"/>
      <c r="Y6978" s="27"/>
      <c r="Z6978" s="27">
        <v>1</v>
      </c>
    </row>
    <row r="6979" spans="1:26">
      <c r="A6979" s="27">
        <v>2007</v>
      </c>
      <c r="B6979" t="s">
        <v>3</v>
      </c>
      <c r="C6979" s="27">
        <v>2520000</v>
      </c>
      <c r="D6979" s="27">
        <v>2520000</v>
      </c>
      <c r="E6979" s="27">
        <v>2520000</v>
      </c>
      <c r="F6979" s="27">
        <v>0</v>
      </c>
      <c r="G6979" s="27">
        <v>0</v>
      </c>
      <c r="H6979" s="27">
        <v>1</v>
      </c>
      <c r="I6979" s="27">
        <v>0</v>
      </c>
      <c r="J6979" s="27">
        <v>0</v>
      </c>
      <c r="K6979" s="27">
        <v>6</v>
      </c>
      <c r="L6979" s="27">
        <v>1</v>
      </c>
      <c r="M6979" s="27">
        <v>1</v>
      </c>
      <c r="N6979" s="27">
        <v>1</v>
      </c>
      <c r="O6979" s="27">
        <v>1</v>
      </c>
      <c r="P6979" s="27">
        <v>321000000</v>
      </c>
      <c r="Q6979" s="27">
        <v>300143056.87322116</v>
      </c>
      <c r="R6979" s="27">
        <v>1</v>
      </c>
      <c r="S6979" s="27">
        <v>1</v>
      </c>
      <c r="T6979" s="33">
        <v>0.90473952627382648</v>
      </c>
      <c r="U6979" s="27">
        <v>10399351.9</v>
      </c>
      <c r="V6979" s="27">
        <v>0</v>
      </c>
      <c r="W6979" s="27">
        <v>21121000</v>
      </c>
      <c r="X6979" s="27"/>
      <c r="Y6979" s="27"/>
      <c r="Z6979" s="27">
        <v>1</v>
      </c>
    </row>
    <row r="6980" spans="1:26">
      <c r="A6980" s="27">
        <v>2008</v>
      </c>
      <c r="B6980" t="s">
        <v>3</v>
      </c>
      <c r="C6980" s="27">
        <v>74380000</v>
      </c>
      <c r="D6980" s="27">
        <v>9454000</v>
      </c>
      <c r="E6980" s="27">
        <v>74380000</v>
      </c>
      <c r="F6980" s="27">
        <v>79337818.4375</v>
      </c>
      <c r="G6980" s="27">
        <v>0</v>
      </c>
      <c r="H6980" s="27">
        <v>1</v>
      </c>
      <c r="I6980" s="27">
        <v>0</v>
      </c>
      <c r="J6980" s="27">
        <v>0</v>
      </c>
      <c r="K6980" s="27">
        <v>6</v>
      </c>
      <c r="L6980" s="27">
        <v>1</v>
      </c>
      <c r="M6980" s="27">
        <v>1</v>
      </c>
      <c r="N6980" s="27">
        <v>1</v>
      </c>
      <c r="O6980" s="27">
        <v>1</v>
      </c>
      <c r="P6980" s="27">
        <v>342000000</v>
      </c>
      <c r="Q6980" s="27">
        <v>349484427.60942751</v>
      </c>
      <c r="R6980" s="27">
        <v>1</v>
      </c>
      <c r="S6980" s="27">
        <v>1</v>
      </c>
      <c r="T6980" s="33">
        <v>0.91944034308119871</v>
      </c>
      <c r="U6980" s="27">
        <v>10136250.4</v>
      </c>
      <c r="V6980" s="27">
        <v>0</v>
      </c>
      <c r="W6980" s="27">
        <v>21557000</v>
      </c>
      <c r="X6980" s="27">
        <v>2000000</v>
      </c>
      <c r="Y6980" s="27"/>
      <c r="Z6980" s="27">
        <v>1</v>
      </c>
    </row>
    <row r="6981" spans="1:26">
      <c r="A6981" s="27">
        <v>2009</v>
      </c>
      <c r="B6981" t="s">
        <v>3</v>
      </c>
      <c r="C6981" s="27">
        <v>74100000</v>
      </c>
      <c r="D6981" s="27">
        <v>16388000</v>
      </c>
      <c r="E6981" s="27">
        <v>74100000</v>
      </c>
      <c r="F6981" s="27">
        <v>124576.138671875</v>
      </c>
      <c r="G6981" s="27">
        <v>0</v>
      </c>
      <c r="H6981" s="27">
        <v>1</v>
      </c>
      <c r="I6981" s="27">
        <v>0</v>
      </c>
      <c r="J6981" s="27">
        <v>0</v>
      </c>
      <c r="K6981" s="27">
        <v>6</v>
      </c>
      <c r="L6981" s="27">
        <v>1</v>
      </c>
      <c r="M6981" s="27">
        <v>1</v>
      </c>
      <c r="N6981" s="27">
        <v>1</v>
      </c>
      <c r="O6981" s="27">
        <v>1</v>
      </c>
      <c r="P6981" s="27">
        <v>338000000</v>
      </c>
      <c r="Q6981" s="27">
        <v>318166562.78467667</v>
      </c>
      <c r="R6981" s="27">
        <v>1</v>
      </c>
      <c r="S6981" s="27">
        <v>1</v>
      </c>
      <c r="T6981" s="33">
        <v>0.81595367947064712</v>
      </c>
      <c r="U6981" s="27">
        <v>10316696.699999999</v>
      </c>
      <c r="V6981" s="27">
        <v>0</v>
      </c>
      <c r="W6981" s="27">
        <v>23169000</v>
      </c>
      <c r="X6981" s="27">
        <v>2000000</v>
      </c>
      <c r="Y6981" s="27"/>
      <c r="Z6981" s="27">
        <v>1</v>
      </c>
    </row>
    <row r="6982" spans="1:26">
      <c r="A6982" s="27">
        <v>2010</v>
      </c>
      <c r="B6982" t="s">
        <v>3</v>
      </c>
      <c r="C6982" s="27">
        <v>116802044</v>
      </c>
      <c r="D6982" s="27">
        <v>27620204.5</v>
      </c>
      <c r="E6982" s="27">
        <v>116802044</v>
      </c>
      <c r="F6982" s="27">
        <v>42982044</v>
      </c>
      <c r="G6982" s="27">
        <v>0</v>
      </c>
      <c r="H6982" s="27">
        <v>1</v>
      </c>
      <c r="I6982" s="27">
        <v>0</v>
      </c>
      <c r="J6982" s="27">
        <v>0</v>
      </c>
      <c r="K6982" s="27">
        <v>6</v>
      </c>
      <c r="L6982" s="27">
        <v>1</v>
      </c>
      <c r="M6982" s="27">
        <v>1</v>
      </c>
      <c r="N6982" s="27">
        <v>1</v>
      </c>
      <c r="O6982" s="27">
        <v>1</v>
      </c>
      <c r="P6982" s="27">
        <v>390000000</v>
      </c>
      <c r="Q6982" s="27">
        <v>369485198.81797916</v>
      </c>
      <c r="R6982" s="27">
        <v>1</v>
      </c>
      <c r="S6982" s="27">
        <v>1</v>
      </c>
      <c r="T6982" s="33">
        <v>1.0070075781651076</v>
      </c>
      <c r="U6982" s="27">
        <v>10134671</v>
      </c>
      <c r="V6982" s="27">
        <v>0</v>
      </c>
      <c r="W6982" s="27">
        <v>23574000</v>
      </c>
      <c r="X6982" s="27">
        <v>2000000</v>
      </c>
      <c r="Y6982" s="27"/>
      <c r="Z6982" s="27">
        <v>1</v>
      </c>
    </row>
    <row r="6983" spans="1:26">
      <c r="A6983" s="27">
        <v>2011</v>
      </c>
      <c r="B6983" t="s">
        <v>3</v>
      </c>
      <c r="C6983" s="27">
        <v>118576252</v>
      </c>
      <c r="D6983" s="27">
        <v>39263250</v>
      </c>
      <c r="E6983" s="27">
        <v>118576252</v>
      </c>
      <c r="F6983" s="27">
        <v>6033855</v>
      </c>
      <c r="G6983" s="27">
        <v>0</v>
      </c>
      <c r="H6983" s="27">
        <v>1</v>
      </c>
      <c r="I6983" s="27">
        <v>0</v>
      </c>
      <c r="J6983" s="27">
        <v>0</v>
      </c>
      <c r="K6983" s="27">
        <v>6</v>
      </c>
      <c r="L6983" s="27">
        <v>1</v>
      </c>
      <c r="M6983" s="27">
        <v>1</v>
      </c>
      <c r="N6983" s="27">
        <v>1</v>
      </c>
      <c r="O6983" s="27">
        <v>1</v>
      </c>
      <c r="P6983" s="27">
        <v>456000000</v>
      </c>
      <c r="Q6983" s="27">
        <v>423011844.33164126</v>
      </c>
      <c r="R6983" s="27">
        <v>1</v>
      </c>
      <c r="S6983" s="27">
        <v>1</v>
      </c>
      <c r="T6983" s="33">
        <v>1.116808011796752</v>
      </c>
      <c r="U6983" s="27">
        <v>10103346.300000001</v>
      </c>
      <c r="V6983" s="27">
        <v>0</v>
      </c>
      <c r="W6983" s="27">
        <v>23332000</v>
      </c>
      <c r="X6983" s="27">
        <v>2000000</v>
      </c>
      <c r="Y6983" s="27"/>
      <c r="Z6983" s="27">
        <v>1</v>
      </c>
    </row>
    <row r="6984" spans="1:26">
      <c r="A6984" s="27">
        <v>2012</v>
      </c>
      <c r="B6984" t="s">
        <v>3</v>
      </c>
      <c r="C6984" s="27">
        <v>119360232</v>
      </c>
      <c r="D6984" s="27">
        <v>51020069</v>
      </c>
      <c r="E6984" s="27">
        <v>119360232</v>
      </c>
      <c r="F6984" s="27">
        <v>189210.0234375</v>
      </c>
      <c r="G6984" s="27">
        <v>0</v>
      </c>
      <c r="H6984" s="27">
        <v>1</v>
      </c>
      <c r="I6984" s="27">
        <v>0</v>
      </c>
      <c r="J6984" s="27">
        <v>0</v>
      </c>
      <c r="K6984" s="27">
        <v>6</v>
      </c>
      <c r="L6984" s="27">
        <v>1</v>
      </c>
      <c r="M6984" s="27">
        <v>1</v>
      </c>
      <c r="N6984" s="27">
        <v>1</v>
      </c>
      <c r="O6984" s="27">
        <v>1</v>
      </c>
      <c r="P6984" s="27">
        <v>459000000</v>
      </c>
      <c r="Q6984" s="27">
        <v>472358251.22426099</v>
      </c>
      <c r="R6984" s="27">
        <v>1</v>
      </c>
      <c r="S6984" s="27">
        <v>1</v>
      </c>
      <c r="T6984" s="33">
        <v>0.99562684078172081</v>
      </c>
      <c r="U6984" s="27">
        <v>10114204.6</v>
      </c>
      <c r="V6984" s="27">
        <v>0</v>
      </c>
      <c r="W6984" s="27">
        <v>23121000</v>
      </c>
      <c r="X6984" s="27">
        <v>2000000</v>
      </c>
      <c r="Y6984" s="27"/>
      <c r="Z6984" s="27">
        <v>1</v>
      </c>
    </row>
    <row r="6985" spans="1:26">
      <c r="A6985" s="27">
        <v>2013</v>
      </c>
      <c r="B6985" t="s">
        <v>3</v>
      </c>
      <c r="C6985" s="27">
        <v>119947616</v>
      </c>
      <c r="D6985" s="27">
        <v>62911046</v>
      </c>
      <c r="E6985" s="27">
        <v>119947616</v>
      </c>
      <c r="F6985" s="27">
        <v>22120000</v>
      </c>
      <c r="G6985" s="27">
        <v>0</v>
      </c>
      <c r="H6985" s="27">
        <v>1</v>
      </c>
      <c r="I6985" s="27">
        <v>0</v>
      </c>
      <c r="J6985" s="27">
        <v>0</v>
      </c>
      <c r="K6985" s="27">
        <v>6</v>
      </c>
      <c r="L6985" s="27">
        <v>1</v>
      </c>
      <c r="M6985" s="27">
        <v>1</v>
      </c>
      <c r="N6985" s="27">
        <v>1</v>
      </c>
      <c r="O6985" s="27">
        <v>1</v>
      </c>
      <c r="P6985" s="27">
        <v>446000000</v>
      </c>
      <c r="Q6985" s="27">
        <v>450686353.67401081</v>
      </c>
      <c r="R6985" s="27">
        <v>1</v>
      </c>
      <c r="S6985" s="27">
        <v>1</v>
      </c>
      <c r="T6985" s="33">
        <v>0.99710818219516861</v>
      </c>
      <c r="U6985" s="27">
        <v>10134473.6</v>
      </c>
      <c r="V6985" s="27">
        <v>0</v>
      </c>
      <c r="W6985" s="27">
        <v>22865000</v>
      </c>
      <c r="X6985" s="27">
        <v>2000000</v>
      </c>
      <c r="Y6985" s="27"/>
      <c r="Z6985" s="27">
        <v>1</v>
      </c>
    </row>
    <row r="6986" spans="1:26">
      <c r="A6986" s="27">
        <v>2014</v>
      </c>
      <c r="B6986" t="s">
        <v>3</v>
      </c>
      <c r="C6986" s="27">
        <v>120067644</v>
      </c>
      <c r="D6986" s="27">
        <v>74741822</v>
      </c>
      <c r="E6986" s="27">
        <v>120067644</v>
      </c>
      <c r="F6986" s="27">
        <v>10473631.25</v>
      </c>
      <c r="G6986" s="27">
        <v>0</v>
      </c>
      <c r="H6986" s="27">
        <v>1</v>
      </c>
      <c r="I6986" s="27">
        <v>0</v>
      </c>
      <c r="J6986" s="27">
        <v>0</v>
      </c>
      <c r="K6986" s="27">
        <v>6</v>
      </c>
      <c r="L6986" s="27">
        <v>1</v>
      </c>
      <c r="M6986" s="27">
        <v>1</v>
      </c>
      <c r="N6986" s="27">
        <v>1</v>
      </c>
      <c r="O6986" s="27">
        <v>1</v>
      </c>
      <c r="P6986" s="27">
        <v>447000000</v>
      </c>
      <c r="Q6986" s="27">
        <v>443911052.25404179</v>
      </c>
      <c r="R6986" s="27">
        <v>1</v>
      </c>
      <c r="S6986" s="27">
        <v>1</v>
      </c>
      <c r="T6986" s="33">
        <v>0.96696016921402161</v>
      </c>
      <c r="U6986" s="27">
        <v>9534618.5999999996</v>
      </c>
      <c r="V6986" s="27">
        <v>0</v>
      </c>
      <c r="W6986" s="27">
        <v>25922000</v>
      </c>
      <c r="X6986" s="27">
        <v>2000000</v>
      </c>
      <c r="Y6986" s="27"/>
      <c r="Z6986" s="27">
        <v>1</v>
      </c>
    </row>
    <row r="6987" spans="1:26">
      <c r="A6987" s="27">
        <v>2015</v>
      </c>
      <c r="B6987" t="s">
        <v>3</v>
      </c>
      <c r="C6987" s="27">
        <v>119148308</v>
      </c>
      <c r="D6987" s="27">
        <v>86028984</v>
      </c>
      <c r="E6987" s="27">
        <v>119148308</v>
      </c>
      <c r="F6987" s="27">
        <v>21450654.82421875</v>
      </c>
      <c r="G6987" s="27">
        <v>0</v>
      </c>
      <c r="H6987" s="27">
        <v>1</v>
      </c>
      <c r="I6987" s="27">
        <v>0</v>
      </c>
      <c r="J6987" s="27">
        <v>0</v>
      </c>
      <c r="K6987" s="27">
        <v>6</v>
      </c>
      <c r="L6987" s="27">
        <v>1</v>
      </c>
      <c r="M6987" s="27">
        <v>1</v>
      </c>
      <c r="N6987" s="27">
        <v>1</v>
      </c>
      <c r="O6987" s="27">
        <v>1</v>
      </c>
      <c r="P6987" s="27">
        <v>413000000</v>
      </c>
      <c r="Q6987" s="27">
        <v>435438217.2816633</v>
      </c>
      <c r="R6987" s="27">
        <v>1</v>
      </c>
      <c r="S6987" s="27">
        <v>1</v>
      </c>
      <c r="T6987" s="33">
        <v>0.821813335342235</v>
      </c>
      <c r="U6987" s="27">
        <v>9119489.0999999996</v>
      </c>
      <c r="V6987" s="27">
        <v>0</v>
      </c>
      <c r="W6987" s="27">
        <v>26469000</v>
      </c>
      <c r="X6987" s="27">
        <v>2000000</v>
      </c>
      <c r="Y6987" s="27"/>
      <c r="Z6987" s="27">
        <v>1</v>
      </c>
    </row>
    <row r="6988" spans="1:26">
      <c r="A6988" s="27">
        <v>2016</v>
      </c>
      <c r="B6988" t="s">
        <v>3</v>
      </c>
      <c r="C6988" s="27">
        <v>140735768</v>
      </c>
      <c r="D6988" s="27">
        <v>100543036</v>
      </c>
      <c r="E6988" s="27">
        <v>140735768</v>
      </c>
      <c r="F6988" s="27">
        <v>24818053.302734375</v>
      </c>
      <c r="G6988" s="27">
        <v>0</v>
      </c>
      <c r="H6988" s="27">
        <v>1</v>
      </c>
      <c r="I6988" s="27">
        <v>0</v>
      </c>
      <c r="J6988" s="27">
        <v>0</v>
      </c>
      <c r="K6988" s="27">
        <v>6</v>
      </c>
      <c r="L6988" s="27">
        <v>1</v>
      </c>
      <c r="M6988" s="27">
        <v>1</v>
      </c>
      <c r="N6988" s="27">
        <v>1</v>
      </c>
      <c r="O6988" s="27">
        <v>1</v>
      </c>
      <c r="P6988" s="27">
        <v>428000000</v>
      </c>
      <c r="Q6988" s="27">
        <v>401117499.98889518</v>
      </c>
      <c r="R6988" s="27">
        <v>1</v>
      </c>
      <c r="S6988" s="27">
        <v>1</v>
      </c>
      <c r="T6988" s="33">
        <v>0.86004996979414983</v>
      </c>
      <c r="U6988" s="27">
        <v>8847035.6999999993</v>
      </c>
      <c r="V6988" s="27">
        <v>0</v>
      </c>
      <c r="W6988" s="27">
        <v>29083000</v>
      </c>
      <c r="X6988" s="27">
        <v>2000000</v>
      </c>
      <c r="Y6988" s="27"/>
      <c r="Z6988" s="27">
        <v>1</v>
      </c>
    </row>
    <row r="6989" spans="1:26">
      <c r="A6989" s="27">
        <v>2017</v>
      </c>
      <c r="B6989" t="s">
        <v>3</v>
      </c>
      <c r="C6989" s="27">
        <v>139995268</v>
      </c>
      <c r="D6989" s="27">
        <v>116504212</v>
      </c>
      <c r="E6989" s="27">
        <v>139995268</v>
      </c>
      <c r="F6989" s="27">
        <v>0</v>
      </c>
      <c r="G6989" s="27">
        <v>0</v>
      </c>
      <c r="H6989" s="27">
        <v>1</v>
      </c>
      <c r="I6989" s="27">
        <v>0</v>
      </c>
      <c r="J6989" s="27">
        <v>0</v>
      </c>
      <c r="K6989" s="27">
        <v>6</v>
      </c>
      <c r="L6989" s="27">
        <v>1</v>
      </c>
      <c r="M6989" s="27">
        <v>1</v>
      </c>
      <c r="N6989" s="27">
        <v>1</v>
      </c>
      <c r="O6989" s="27">
        <v>1</v>
      </c>
      <c r="P6989" s="27">
        <v>455000000</v>
      </c>
      <c r="Q6989" s="27">
        <v>427659795.30127096</v>
      </c>
      <c r="R6989" s="27">
        <v>1</v>
      </c>
      <c r="S6989" s="27">
        <v>1</v>
      </c>
      <c r="T6989" s="33">
        <v>0.90809244833766045</v>
      </c>
      <c r="U6989" s="27">
        <v>9372227.4000000004</v>
      </c>
      <c r="V6989" s="27">
        <v>0</v>
      </c>
      <c r="W6989" s="27">
        <v>37220000</v>
      </c>
      <c r="X6989" s="27">
        <v>0</v>
      </c>
      <c r="Y6989" s="27"/>
      <c r="Z6989" s="27">
        <v>1</v>
      </c>
    </row>
    <row r="6990" spans="1:26">
      <c r="A6990" s="27">
        <v>1962</v>
      </c>
      <c r="B6990" t="s">
        <v>55</v>
      </c>
      <c r="C6990" s="27"/>
      <c r="D6990" s="27"/>
      <c r="E6990" s="27"/>
      <c r="F6990" s="27">
        <v>0</v>
      </c>
      <c r="G6990" s="27">
        <v>0</v>
      </c>
      <c r="H6990" s="27">
        <v>1</v>
      </c>
      <c r="I6990" s="27">
        <v>0</v>
      </c>
      <c r="J6990" s="27">
        <v>1</v>
      </c>
      <c r="K6990" s="27">
        <v>1</v>
      </c>
      <c r="L6990" s="27">
        <v>1</v>
      </c>
      <c r="M6990" s="27">
        <v>0</v>
      </c>
      <c r="N6990" s="27">
        <v>0</v>
      </c>
      <c r="O6990" s="27">
        <v>0</v>
      </c>
      <c r="P6990" s="27"/>
      <c r="Q6990" s="27">
        <v>619319197.34002221</v>
      </c>
      <c r="R6990" s="27">
        <v>0</v>
      </c>
      <c r="S6990" s="27">
        <v>1</v>
      </c>
      <c r="T6990" s="33">
        <v>0.97699079984331827</v>
      </c>
      <c r="U6990" s="27"/>
      <c r="V6990" s="27"/>
      <c r="W6990" s="27"/>
      <c r="X6990" s="27"/>
      <c r="Y6990" s="27"/>
      <c r="Z6990" s="27">
        <v>0</v>
      </c>
    </row>
    <row r="6991" spans="1:26">
      <c r="A6991" s="27">
        <v>1963</v>
      </c>
      <c r="B6991" t="s">
        <v>55</v>
      </c>
      <c r="C6991" s="27"/>
      <c r="D6991" s="27"/>
      <c r="E6991" s="27"/>
      <c r="F6991" s="27">
        <v>0</v>
      </c>
      <c r="G6991" s="27">
        <v>0</v>
      </c>
      <c r="H6991" s="27">
        <v>1</v>
      </c>
      <c r="I6991" s="27">
        <v>0</v>
      </c>
      <c r="J6991" s="27">
        <v>1</v>
      </c>
      <c r="K6991" s="27">
        <v>1</v>
      </c>
      <c r="L6991" s="27">
        <v>1</v>
      </c>
      <c r="M6991" s="27">
        <v>0</v>
      </c>
      <c r="N6991" s="27">
        <v>0</v>
      </c>
      <c r="O6991" s="27">
        <v>0</v>
      </c>
      <c r="P6991" s="27"/>
      <c r="Q6991" s="27">
        <v>678235373.03855801</v>
      </c>
      <c r="R6991" s="27">
        <v>0</v>
      </c>
      <c r="S6991" s="27">
        <v>1</v>
      </c>
      <c r="T6991" s="33">
        <v>0.98866747285419376</v>
      </c>
      <c r="U6991" s="27"/>
      <c r="V6991" s="27"/>
      <c r="W6991" s="27"/>
      <c r="X6991" s="27"/>
      <c r="Y6991" s="27"/>
      <c r="Z6991" s="27">
        <v>0</v>
      </c>
    </row>
    <row r="6992" spans="1:26">
      <c r="A6992" s="27">
        <v>1964</v>
      </c>
      <c r="B6992" t="s">
        <v>55</v>
      </c>
      <c r="C6992" s="27"/>
      <c r="D6992" s="27"/>
      <c r="E6992" s="27"/>
      <c r="F6992" s="27">
        <v>0</v>
      </c>
      <c r="G6992" s="27">
        <v>0</v>
      </c>
      <c r="H6992" s="27">
        <v>1</v>
      </c>
      <c r="I6992" s="27">
        <v>0</v>
      </c>
      <c r="J6992" s="27">
        <v>1</v>
      </c>
      <c r="K6992" s="27">
        <v>1</v>
      </c>
      <c r="L6992" s="27">
        <v>1</v>
      </c>
      <c r="M6992" s="27">
        <v>0</v>
      </c>
      <c r="N6992" s="27">
        <v>0</v>
      </c>
      <c r="O6992" s="27">
        <v>0</v>
      </c>
      <c r="P6992" s="27"/>
      <c r="Q6992" s="27">
        <v>711893367.55527031</v>
      </c>
      <c r="R6992" s="27">
        <v>0</v>
      </c>
      <c r="S6992" s="27">
        <v>1</v>
      </c>
      <c r="T6992" s="33">
        <v>1.0337554660061781</v>
      </c>
      <c r="U6992" s="27"/>
      <c r="V6992" s="27"/>
      <c r="W6992" s="27"/>
      <c r="X6992" s="27"/>
      <c r="Y6992" s="27"/>
      <c r="Z6992" s="27">
        <v>0</v>
      </c>
    </row>
    <row r="6993" spans="1:26">
      <c r="A6993" s="27">
        <v>1965</v>
      </c>
      <c r="B6993" t="s">
        <v>55</v>
      </c>
      <c r="C6993" s="27"/>
      <c r="D6993" s="27"/>
      <c r="E6993" s="27"/>
      <c r="F6993" s="27">
        <v>0</v>
      </c>
      <c r="G6993" s="27">
        <v>0</v>
      </c>
      <c r="H6993" s="27">
        <v>1</v>
      </c>
      <c r="I6993" s="27">
        <v>0</v>
      </c>
      <c r="J6993" s="27">
        <v>1</v>
      </c>
      <c r="K6993" s="27">
        <v>1</v>
      </c>
      <c r="L6993" s="27">
        <v>1</v>
      </c>
      <c r="M6993" s="27">
        <v>0</v>
      </c>
      <c r="N6993" s="27">
        <v>0</v>
      </c>
      <c r="O6993" s="27">
        <v>0</v>
      </c>
      <c r="P6993" s="27"/>
      <c r="Q6993" s="27">
        <v>736568861.92615068</v>
      </c>
      <c r="R6993" s="27">
        <v>0</v>
      </c>
      <c r="S6993" s="27">
        <v>1</v>
      </c>
      <c r="T6993" s="33">
        <v>1.0227515959565798</v>
      </c>
      <c r="U6993" s="27"/>
      <c r="V6993" s="27"/>
      <c r="W6993" s="27"/>
      <c r="X6993" s="27"/>
      <c r="Y6993" s="27"/>
      <c r="Z6993" s="27">
        <v>0</v>
      </c>
    </row>
    <row r="6994" spans="1:26">
      <c r="A6994" s="27">
        <v>1966</v>
      </c>
      <c r="B6994" t="s">
        <v>55</v>
      </c>
      <c r="C6994" s="27"/>
      <c r="D6994" s="27"/>
      <c r="E6994" s="27"/>
      <c r="F6994" s="27">
        <v>0</v>
      </c>
      <c r="G6994" s="27">
        <v>0</v>
      </c>
      <c r="H6994" s="27">
        <v>1</v>
      </c>
      <c r="I6994" s="27">
        <v>0</v>
      </c>
      <c r="J6994" s="27">
        <v>1</v>
      </c>
      <c r="K6994" s="27">
        <v>1</v>
      </c>
      <c r="L6994" s="27">
        <v>1</v>
      </c>
      <c r="M6994" s="27">
        <v>0</v>
      </c>
      <c r="N6994" s="27">
        <v>0</v>
      </c>
      <c r="O6994" s="27">
        <v>0</v>
      </c>
      <c r="P6994" s="27"/>
      <c r="Q6994" s="27">
        <v>723735635.53637052</v>
      </c>
      <c r="R6994" s="27">
        <v>0</v>
      </c>
      <c r="S6994" s="27">
        <v>1</v>
      </c>
      <c r="T6994" s="33">
        <v>1.060453919000093</v>
      </c>
      <c r="U6994" s="27"/>
      <c r="V6994" s="27"/>
      <c r="W6994" s="27"/>
      <c r="X6994" s="27"/>
      <c r="Y6994" s="27"/>
      <c r="Z6994" s="27">
        <v>0</v>
      </c>
    </row>
    <row r="6995" spans="1:26">
      <c r="A6995" s="27">
        <v>1967</v>
      </c>
      <c r="B6995" t="s">
        <v>55</v>
      </c>
      <c r="C6995" s="27"/>
      <c r="D6995" s="27"/>
      <c r="E6995" s="27"/>
      <c r="F6995" s="27">
        <v>0</v>
      </c>
      <c r="G6995" s="27">
        <v>0</v>
      </c>
      <c r="H6995" s="27">
        <v>1</v>
      </c>
      <c r="I6995" s="27">
        <v>0</v>
      </c>
      <c r="J6995" s="27">
        <v>1</v>
      </c>
      <c r="K6995" s="27">
        <v>1</v>
      </c>
      <c r="L6995" s="27">
        <v>1</v>
      </c>
      <c r="M6995" s="27">
        <v>0</v>
      </c>
      <c r="N6995" s="27">
        <v>0</v>
      </c>
      <c r="O6995" s="27">
        <v>0</v>
      </c>
      <c r="P6995" s="27"/>
      <c r="Q6995" s="27">
        <v>761981474.02335882</v>
      </c>
      <c r="R6995" s="27">
        <v>0</v>
      </c>
      <c r="S6995" s="27">
        <v>1</v>
      </c>
      <c r="T6995" s="33">
        <v>1.0100991944882907</v>
      </c>
      <c r="U6995" s="27"/>
      <c r="V6995" s="27"/>
      <c r="W6995" s="27"/>
      <c r="X6995" s="27"/>
      <c r="Y6995" s="27"/>
      <c r="Z6995" s="27">
        <v>0</v>
      </c>
    </row>
    <row r="6996" spans="1:26">
      <c r="A6996" s="27">
        <v>1968</v>
      </c>
      <c r="B6996" t="s">
        <v>55</v>
      </c>
      <c r="C6996" s="27"/>
      <c r="D6996" s="27"/>
      <c r="E6996" s="27"/>
      <c r="F6996" s="27">
        <v>0</v>
      </c>
      <c r="G6996" s="27">
        <v>0</v>
      </c>
      <c r="H6996" s="27">
        <v>1</v>
      </c>
      <c r="I6996" s="27">
        <v>0</v>
      </c>
      <c r="J6996" s="27">
        <v>1</v>
      </c>
      <c r="K6996" s="27">
        <v>1</v>
      </c>
      <c r="L6996" s="27">
        <v>1</v>
      </c>
      <c r="M6996" s="27">
        <v>0</v>
      </c>
      <c r="N6996" s="27">
        <v>0</v>
      </c>
      <c r="O6996" s="27">
        <v>0</v>
      </c>
      <c r="P6996" s="27"/>
      <c r="Q6996" s="27">
        <v>758899950</v>
      </c>
      <c r="R6996" s="27">
        <v>0</v>
      </c>
      <c r="S6996" s="27">
        <v>1</v>
      </c>
      <c r="T6996" s="33">
        <v>0.99765870157012104</v>
      </c>
      <c r="U6996" s="27"/>
      <c r="V6996" s="27"/>
      <c r="W6996" s="27"/>
      <c r="X6996" s="27"/>
      <c r="Y6996" s="27"/>
      <c r="Z6996" s="27">
        <v>0</v>
      </c>
    </row>
    <row r="6997" spans="1:26">
      <c r="A6997" s="27">
        <v>1969</v>
      </c>
      <c r="B6997" t="s">
        <v>55</v>
      </c>
      <c r="C6997" s="27"/>
      <c r="D6997" s="27"/>
      <c r="E6997" s="27"/>
      <c r="F6997" s="27">
        <v>0</v>
      </c>
      <c r="G6997" s="27">
        <v>0</v>
      </c>
      <c r="H6997" s="27">
        <v>1</v>
      </c>
      <c r="I6997" s="27">
        <v>0</v>
      </c>
      <c r="J6997" s="27">
        <v>1</v>
      </c>
      <c r="K6997" s="27">
        <v>1</v>
      </c>
      <c r="L6997" s="27">
        <v>1</v>
      </c>
      <c r="M6997" s="27">
        <v>0</v>
      </c>
      <c r="N6997" s="27">
        <v>0</v>
      </c>
      <c r="O6997" s="27">
        <v>0</v>
      </c>
      <c r="P6997" s="27"/>
      <c r="Q6997" s="27">
        <v>779200000.00000012</v>
      </c>
      <c r="R6997" s="27">
        <v>0</v>
      </c>
      <c r="S6997" s="27">
        <v>1</v>
      </c>
      <c r="T6997" s="33">
        <v>1.0058077459461789</v>
      </c>
      <c r="U6997" s="27"/>
      <c r="V6997" s="27"/>
      <c r="W6997" s="27"/>
      <c r="X6997" s="27"/>
      <c r="Y6997" s="27"/>
      <c r="Z6997" s="27">
        <v>0</v>
      </c>
    </row>
    <row r="6998" spans="1:26">
      <c r="A6998" s="27">
        <v>1970</v>
      </c>
      <c r="B6998" t="s">
        <v>55</v>
      </c>
      <c r="C6998" s="27"/>
      <c r="D6998" s="27"/>
      <c r="E6998" s="27"/>
      <c r="F6998" s="27">
        <v>0</v>
      </c>
      <c r="G6998" s="27">
        <v>0</v>
      </c>
      <c r="H6998" s="27">
        <v>1</v>
      </c>
      <c r="I6998" s="27">
        <v>0</v>
      </c>
      <c r="J6998" s="27">
        <v>1</v>
      </c>
      <c r="K6998" s="27">
        <v>1</v>
      </c>
      <c r="L6998" s="27">
        <v>1</v>
      </c>
      <c r="M6998" s="27">
        <v>0</v>
      </c>
      <c r="N6998" s="27">
        <v>0</v>
      </c>
      <c r="O6998" s="27">
        <v>0</v>
      </c>
      <c r="P6998" s="27"/>
      <c r="Q6998" s="27">
        <v>821850000</v>
      </c>
      <c r="R6998" s="27">
        <v>0</v>
      </c>
      <c r="S6998" s="27">
        <v>1</v>
      </c>
      <c r="T6998" s="33">
        <v>1</v>
      </c>
      <c r="U6998" s="27"/>
      <c r="V6998" s="27"/>
      <c r="W6998" s="27"/>
      <c r="X6998" s="27"/>
      <c r="Y6998" s="27">
        <v>0</v>
      </c>
      <c r="Z6998" s="27">
        <v>0</v>
      </c>
    </row>
    <row r="6999" spans="1:26">
      <c r="A6999" s="27">
        <v>1971</v>
      </c>
      <c r="B6999" t="s">
        <v>55</v>
      </c>
      <c r="C6999" s="27"/>
      <c r="D6999" s="27"/>
      <c r="E6999" s="27"/>
      <c r="F6999" s="27">
        <v>0</v>
      </c>
      <c r="G6999" s="27">
        <v>0</v>
      </c>
      <c r="H6999" s="27">
        <v>1</v>
      </c>
      <c r="I6999" s="27">
        <v>0</v>
      </c>
      <c r="J6999" s="27">
        <v>1</v>
      </c>
      <c r="K6999" s="27">
        <v>1</v>
      </c>
      <c r="L6999" s="27">
        <v>1</v>
      </c>
      <c r="M6999" s="27">
        <v>0</v>
      </c>
      <c r="N6999" s="27">
        <v>0</v>
      </c>
      <c r="O6999" s="27">
        <v>0</v>
      </c>
      <c r="P6999" s="27"/>
      <c r="Q6999" s="27">
        <v>896754316.67426193</v>
      </c>
      <c r="R6999" s="27">
        <v>0</v>
      </c>
      <c r="S6999" s="27">
        <v>1</v>
      </c>
      <c r="T6999" s="33">
        <v>0.92761372871024128</v>
      </c>
      <c r="U6999" s="27"/>
      <c r="V6999" s="27"/>
      <c r="W6999" s="27"/>
      <c r="X6999" s="27"/>
      <c r="Y6999" s="27">
        <v>0</v>
      </c>
      <c r="Z6999" s="27">
        <v>0</v>
      </c>
    </row>
    <row r="7000" spans="1:26">
      <c r="A7000" s="27">
        <v>1972</v>
      </c>
      <c r="B7000" t="s">
        <v>55</v>
      </c>
      <c r="C7000" s="27"/>
      <c r="D7000" s="27"/>
      <c r="E7000" s="27"/>
      <c r="F7000" s="27">
        <v>0</v>
      </c>
      <c r="G7000" s="27">
        <v>0</v>
      </c>
      <c r="H7000" s="27">
        <v>1</v>
      </c>
      <c r="I7000" s="27">
        <v>0</v>
      </c>
      <c r="J7000" s="27">
        <v>1</v>
      </c>
      <c r="K7000" s="27">
        <v>1</v>
      </c>
      <c r="L7000" s="27">
        <v>1</v>
      </c>
      <c r="M7000" s="27">
        <v>0</v>
      </c>
      <c r="N7000" s="27">
        <v>0</v>
      </c>
      <c r="O7000" s="27">
        <v>0</v>
      </c>
      <c r="P7000" s="27"/>
      <c r="Q7000" s="27">
        <v>1083381044.0847342</v>
      </c>
      <c r="R7000" s="27">
        <v>0</v>
      </c>
      <c r="S7000" s="27">
        <v>1</v>
      </c>
      <c r="T7000" s="33">
        <v>0.92122545142259926</v>
      </c>
      <c r="U7000" s="27"/>
      <c r="V7000" s="27"/>
      <c r="W7000" s="27"/>
      <c r="X7000" s="27"/>
      <c r="Y7000" s="27">
        <v>0</v>
      </c>
      <c r="Z7000" s="27">
        <v>0</v>
      </c>
    </row>
    <row r="7001" spans="1:26">
      <c r="A7001" s="27">
        <v>1973</v>
      </c>
      <c r="B7001" t="s">
        <v>55</v>
      </c>
      <c r="C7001" s="27"/>
      <c r="D7001" s="27"/>
      <c r="E7001" s="27"/>
      <c r="F7001" s="27">
        <v>0</v>
      </c>
      <c r="G7001" s="27">
        <v>0</v>
      </c>
      <c r="H7001" s="27">
        <v>1</v>
      </c>
      <c r="I7001" s="27">
        <v>0</v>
      </c>
      <c r="J7001" s="27">
        <v>1</v>
      </c>
      <c r="K7001" s="27">
        <v>1</v>
      </c>
      <c r="L7001" s="27">
        <v>1</v>
      </c>
      <c r="M7001" s="27">
        <v>0</v>
      </c>
      <c r="N7001" s="27">
        <v>0</v>
      </c>
      <c r="O7001" s="27">
        <v>0</v>
      </c>
      <c r="P7001" s="27"/>
      <c r="Q7001" s="27">
        <v>1308799458.962842</v>
      </c>
      <c r="R7001" s="27">
        <v>0</v>
      </c>
      <c r="S7001" s="27">
        <v>1</v>
      </c>
      <c r="T7001" s="33">
        <v>1.2798279189511945</v>
      </c>
      <c r="U7001" s="27"/>
      <c r="V7001" s="27"/>
      <c r="W7001" s="27"/>
      <c r="X7001" s="27"/>
      <c r="Y7001" s="27">
        <v>30000000</v>
      </c>
      <c r="Z7001" s="27">
        <v>0</v>
      </c>
    </row>
    <row r="7002" spans="1:26">
      <c r="A7002" s="27">
        <v>1974</v>
      </c>
      <c r="B7002" t="s">
        <v>55</v>
      </c>
      <c r="C7002" s="27"/>
      <c r="D7002" s="27"/>
      <c r="E7002" s="27"/>
      <c r="F7002" s="27">
        <v>0</v>
      </c>
      <c r="G7002" s="27">
        <v>0</v>
      </c>
      <c r="H7002" s="27">
        <v>1</v>
      </c>
      <c r="I7002" s="27">
        <v>0</v>
      </c>
      <c r="J7002" s="27">
        <v>1</v>
      </c>
      <c r="K7002" s="27">
        <v>1</v>
      </c>
      <c r="L7002" s="27">
        <v>1</v>
      </c>
      <c r="M7002" s="27">
        <v>0</v>
      </c>
      <c r="N7002" s="27">
        <v>0</v>
      </c>
      <c r="O7002" s="27">
        <v>0</v>
      </c>
      <c r="P7002" s="27"/>
      <c r="Q7002" s="27">
        <v>2042031901.4221702</v>
      </c>
      <c r="R7002" s="27">
        <v>0</v>
      </c>
      <c r="S7002" s="27">
        <v>1</v>
      </c>
      <c r="T7002" s="33">
        <v>1.2793035310212315</v>
      </c>
      <c r="U7002" s="27"/>
      <c r="V7002" s="27"/>
      <c r="W7002" s="27"/>
      <c r="X7002" s="27"/>
      <c r="Y7002" s="27">
        <v>18500000</v>
      </c>
      <c r="Z7002" s="27">
        <v>0</v>
      </c>
    </row>
    <row r="7003" spans="1:26">
      <c r="A7003" s="27">
        <v>1975</v>
      </c>
      <c r="B7003" t="s">
        <v>55</v>
      </c>
      <c r="C7003" s="27"/>
      <c r="D7003" s="27"/>
      <c r="E7003" s="27"/>
      <c r="F7003" s="27">
        <v>0</v>
      </c>
      <c r="G7003" s="27">
        <v>0</v>
      </c>
      <c r="H7003" s="27">
        <v>1</v>
      </c>
      <c r="I7003" s="27">
        <v>0</v>
      </c>
      <c r="J7003" s="27">
        <v>1</v>
      </c>
      <c r="K7003" s="27">
        <v>1</v>
      </c>
      <c r="L7003" s="27">
        <v>1</v>
      </c>
      <c r="M7003" s="27">
        <v>0</v>
      </c>
      <c r="N7003" s="27">
        <v>0</v>
      </c>
      <c r="O7003" s="27">
        <v>0</v>
      </c>
      <c r="P7003" s="27"/>
      <c r="Q7003" s="27">
        <v>2442667573.0482073</v>
      </c>
      <c r="R7003" s="27">
        <v>0</v>
      </c>
      <c r="S7003" s="27">
        <v>1</v>
      </c>
      <c r="T7003" s="33">
        <v>0.94696688960437181</v>
      </c>
      <c r="U7003" s="27"/>
      <c r="V7003" s="27"/>
      <c r="W7003" s="27"/>
      <c r="X7003" s="27"/>
      <c r="Y7003" s="27">
        <v>5100000</v>
      </c>
      <c r="Z7003" s="27">
        <v>0</v>
      </c>
    </row>
    <row r="7004" spans="1:26">
      <c r="A7004" s="27">
        <v>1976</v>
      </c>
      <c r="B7004" t="s">
        <v>55</v>
      </c>
      <c r="C7004" s="27"/>
      <c r="D7004" s="27"/>
      <c r="E7004" s="27"/>
      <c r="F7004" s="27">
        <v>0</v>
      </c>
      <c r="G7004" s="27">
        <v>0</v>
      </c>
      <c r="H7004" s="27">
        <v>1</v>
      </c>
      <c r="I7004" s="27">
        <v>0</v>
      </c>
      <c r="J7004" s="27">
        <v>1</v>
      </c>
      <c r="K7004" s="27">
        <v>1</v>
      </c>
      <c r="L7004" s="27">
        <v>1</v>
      </c>
      <c r="M7004" s="27">
        <v>0</v>
      </c>
      <c r="N7004" s="27">
        <v>0</v>
      </c>
      <c r="O7004" s="27">
        <v>0</v>
      </c>
      <c r="P7004" s="27"/>
      <c r="Q7004" s="27">
        <v>2500410583.7917728</v>
      </c>
      <c r="R7004" s="27">
        <v>0</v>
      </c>
      <c r="S7004" s="27">
        <v>1</v>
      </c>
      <c r="T7004" s="33">
        <v>1.0219497573337515</v>
      </c>
      <c r="U7004" s="27"/>
      <c r="V7004" s="27"/>
      <c r="W7004" s="27"/>
      <c r="X7004" s="27"/>
      <c r="Y7004" s="27">
        <v>0</v>
      </c>
      <c r="Z7004" s="27">
        <v>0</v>
      </c>
    </row>
    <row r="7005" spans="1:26">
      <c r="A7005" s="27">
        <v>1977</v>
      </c>
      <c r="B7005" t="s">
        <v>55</v>
      </c>
      <c r="C7005" s="27"/>
      <c r="D7005" s="27"/>
      <c r="E7005" s="27"/>
      <c r="F7005" s="27">
        <v>0</v>
      </c>
      <c r="G7005" s="27">
        <v>0</v>
      </c>
      <c r="H7005" s="27">
        <v>1</v>
      </c>
      <c r="I7005" s="27">
        <v>0</v>
      </c>
      <c r="J7005" s="27">
        <v>1</v>
      </c>
      <c r="K7005" s="27">
        <v>1</v>
      </c>
      <c r="L7005" s="27">
        <v>1</v>
      </c>
      <c r="M7005" s="27">
        <v>0</v>
      </c>
      <c r="N7005" s="27">
        <v>0</v>
      </c>
      <c r="O7005" s="27">
        <v>0</v>
      </c>
      <c r="P7005" s="27"/>
      <c r="Q7005" s="27">
        <v>3138666666.666667</v>
      </c>
      <c r="R7005" s="27">
        <v>0</v>
      </c>
      <c r="S7005" s="27">
        <v>1</v>
      </c>
      <c r="T7005" s="33">
        <v>1.0409624303569636</v>
      </c>
      <c r="U7005" s="27"/>
      <c r="V7005" s="27"/>
      <c r="W7005" s="27"/>
      <c r="X7005" s="27"/>
      <c r="Y7005" s="27">
        <v>150000000</v>
      </c>
      <c r="Z7005" s="27">
        <v>0</v>
      </c>
    </row>
    <row r="7006" spans="1:26">
      <c r="A7006" s="27">
        <v>1978</v>
      </c>
      <c r="B7006" t="s">
        <v>55</v>
      </c>
      <c r="C7006" s="27"/>
      <c r="D7006" s="27"/>
      <c r="E7006" s="27"/>
      <c r="F7006" s="27">
        <v>0</v>
      </c>
      <c r="G7006" s="27">
        <v>0</v>
      </c>
      <c r="H7006" s="27">
        <v>1</v>
      </c>
      <c r="I7006" s="27">
        <v>0</v>
      </c>
      <c r="J7006" s="27">
        <v>1</v>
      </c>
      <c r="K7006" s="27">
        <v>1</v>
      </c>
      <c r="L7006" s="27">
        <v>1</v>
      </c>
      <c r="M7006" s="27">
        <v>0</v>
      </c>
      <c r="N7006" s="27">
        <v>0</v>
      </c>
      <c r="O7006" s="27">
        <v>0</v>
      </c>
      <c r="P7006" s="27"/>
      <c r="Q7006" s="27">
        <v>3562333458.3333335</v>
      </c>
      <c r="R7006" s="27">
        <v>0</v>
      </c>
      <c r="S7006" s="27">
        <v>0</v>
      </c>
      <c r="T7006" s="33">
        <v>0.91734575384516981</v>
      </c>
      <c r="U7006" s="27"/>
      <c r="V7006" s="27"/>
      <c r="W7006" s="27"/>
      <c r="X7006" s="27"/>
      <c r="Y7006" s="27">
        <v>0</v>
      </c>
      <c r="Z7006" s="27">
        <v>0</v>
      </c>
    </row>
    <row r="7007" spans="1:26">
      <c r="A7007" s="27">
        <v>1979</v>
      </c>
      <c r="B7007" t="s">
        <v>55</v>
      </c>
      <c r="C7007" s="27"/>
      <c r="D7007" s="27"/>
      <c r="E7007" s="27"/>
      <c r="F7007" s="27">
        <v>0</v>
      </c>
      <c r="G7007" s="27">
        <v>0</v>
      </c>
      <c r="H7007" s="27">
        <v>1</v>
      </c>
      <c r="I7007" s="27">
        <v>0</v>
      </c>
      <c r="J7007" s="27">
        <v>1</v>
      </c>
      <c r="K7007" s="27">
        <v>1</v>
      </c>
      <c r="L7007" s="27">
        <v>1</v>
      </c>
      <c r="M7007" s="27">
        <v>0</v>
      </c>
      <c r="N7007" s="27">
        <v>0</v>
      </c>
      <c r="O7007" s="27">
        <v>0</v>
      </c>
      <c r="P7007" s="27"/>
      <c r="Q7007" s="27">
        <v>4602416625</v>
      </c>
      <c r="R7007" s="27">
        <v>0</v>
      </c>
      <c r="S7007" s="27">
        <v>0</v>
      </c>
      <c r="T7007" s="33">
        <v>0.9810294585578897</v>
      </c>
      <c r="U7007" s="27"/>
      <c r="V7007" s="27"/>
      <c r="W7007" s="27"/>
      <c r="X7007" s="27"/>
      <c r="Y7007" s="27">
        <v>39000000</v>
      </c>
      <c r="Z7007" s="27">
        <v>0</v>
      </c>
    </row>
    <row r="7008" spans="1:26">
      <c r="A7008" s="27">
        <v>1980</v>
      </c>
      <c r="B7008" t="s">
        <v>55</v>
      </c>
      <c r="C7008" s="27"/>
      <c r="D7008" s="27"/>
      <c r="E7008" s="27"/>
      <c r="F7008" s="27">
        <v>0</v>
      </c>
      <c r="G7008" s="27">
        <v>0</v>
      </c>
      <c r="H7008" s="27">
        <v>1</v>
      </c>
      <c r="I7008" s="27">
        <v>0</v>
      </c>
      <c r="J7008" s="27">
        <v>1</v>
      </c>
      <c r="K7008" s="27">
        <v>1</v>
      </c>
      <c r="L7008" s="27">
        <v>1</v>
      </c>
      <c r="M7008" s="27">
        <v>0</v>
      </c>
      <c r="N7008" s="27">
        <v>0</v>
      </c>
      <c r="O7008" s="27">
        <v>0</v>
      </c>
      <c r="P7008" s="27">
        <v>6343000000</v>
      </c>
      <c r="Q7008" s="27">
        <v>6235833333.333334</v>
      </c>
      <c r="R7008" s="27">
        <v>0</v>
      </c>
      <c r="S7008" s="27">
        <v>0</v>
      </c>
      <c r="T7008" s="33">
        <v>0.94044734443210454</v>
      </c>
      <c r="U7008" s="27"/>
      <c r="V7008" s="27"/>
      <c r="W7008" s="27"/>
      <c r="X7008" s="27"/>
      <c r="Y7008" s="27">
        <v>150000000</v>
      </c>
      <c r="Z7008" s="27">
        <v>0</v>
      </c>
    </row>
    <row r="7009" spans="1:26">
      <c r="A7009" s="27">
        <v>1981</v>
      </c>
      <c r="B7009" t="s">
        <v>55</v>
      </c>
      <c r="C7009" s="27"/>
      <c r="D7009" s="27"/>
      <c r="E7009" s="27"/>
      <c r="F7009" s="27">
        <v>0</v>
      </c>
      <c r="G7009" s="27">
        <v>0</v>
      </c>
      <c r="H7009" s="27">
        <v>1</v>
      </c>
      <c r="I7009" s="27">
        <v>0</v>
      </c>
      <c r="J7009" s="27">
        <v>1</v>
      </c>
      <c r="K7009" s="27">
        <v>1</v>
      </c>
      <c r="L7009" s="27">
        <v>1</v>
      </c>
      <c r="M7009" s="27">
        <v>0</v>
      </c>
      <c r="N7009" s="27">
        <v>0</v>
      </c>
      <c r="O7009" s="27">
        <v>0</v>
      </c>
      <c r="P7009" s="27">
        <v>7113000000</v>
      </c>
      <c r="Q7009" s="27">
        <v>6992083333.333334</v>
      </c>
      <c r="R7009" s="27">
        <v>0</v>
      </c>
      <c r="S7009" s="27">
        <v>0</v>
      </c>
      <c r="T7009" s="33">
        <v>0.83355014400471705</v>
      </c>
      <c r="U7009" s="27"/>
      <c r="V7009" s="27"/>
      <c r="W7009" s="27"/>
      <c r="X7009" s="27"/>
      <c r="Y7009" s="27">
        <v>0</v>
      </c>
      <c r="Z7009" s="27">
        <v>0</v>
      </c>
    </row>
    <row r="7010" spans="1:26">
      <c r="A7010" s="27">
        <v>1982</v>
      </c>
      <c r="B7010" t="s">
        <v>55</v>
      </c>
      <c r="C7010" s="27"/>
      <c r="D7010" s="27"/>
      <c r="E7010" s="27"/>
      <c r="F7010" s="27">
        <v>0</v>
      </c>
      <c r="G7010" s="27">
        <v>0</v>
      </c>
      <c r="H7010" s="27">
        <v>1</v>
      </c>
      <c r="I7010" s="27">
        <v>0</v>
      </c>
      <c r="J7010" s="27">
        <v>1</v>
      </c>
      <c r="K7010" s="27">
        <v>1</v>
      </c>
      <c r="L7010" s="27">
        <v>1</v>
      </c>
      <c r="M7010" s="27">
        <v>0</v>
      </c>
      <c r="N7010" s="27">
        <v>0</v>
      </c>
      <c r="O7010" s="27">
        <v>0</v>
      </c>
      <c r="P7010" s="27">
        <v>8279999999.999999</v>
      </c>
      <c r="Q7010" s="27">
        <v>8140416666.666667</v>
      </c>
      <c r="R7010" s="27">
        <v>0</v>
      </c>
      <c r="S7010" s="27">
        <v>0</v>
      </c>
      <c r="T7010" s="33">
        <v>0.78443295677873848</v>
      </c>
      <c r="U7010" s="27"/>
      <c r="V7010" s="27"/>
      <c r="W7010" s="27"/>
      <c r="X7010" s="27"/>
      <c r="Y7010" s="27">
        <v>197000000</v>
      </c>
      <c r="Z7010" s="27">
        <v>0</v>
      </c>
    </row>
    <row r="7011" spans="1:26">
      <c r="A7011" s="27">
        <v>1983</v>
      </c>
      <c r="B7011" t="s">
        <v>55</v>
      </c>
      <c r="C7011" s="27"/>
      <c r="D7011" s="27"/>
      <c r="E7011" s="27"/>
      <c r="F7011" s="27">
        <v>0</v>
      </c>
      <c r="G7011" s="27">
        <v>0</v>
      </c>
      <c r="H7011" s="27">
        <v>1</v>
      </c>
      <c r="I7011" s="27">
        <v>0</v>
      </c>
      <c r="J7011" s="27">
        <v>1</v>
      </c>
      <c r="K7011" s="27">
        <v>1</v>
      </c>
      <c r="L7011" s="27">
        <v>1</v>
      </c>
      <c r="M7011" s="27">
        <v>0</v>
      </c>
      <c r="N7011" s="27">
        <v>0</v>
      </c>
      <c r="O7011" s="27">
        <v>0</v>
      </c>
      <c r="P7011" s="27">
        <v>7898000000</v>
      </c>
      <c r="Q7011" s="27">
        <v>7763750000</v>
      </c>
      <c r="R7011" s="27">
        <v>0</v>
      </c>
      <c r="S7011" s="27">
        <v>0</v>
      </c>
      <c r="T7011" s="33">
        <v>0.83426891623154475</v>
      </c>
      <c r="U7011" s="27"/>
      <c r="V7011" s="27"/>
      <c r="W7011" s="27"/>
      <c r="X7011" s="27"/>
      <c r="Y7011" s="27">
        <v>134928000</v>
      </c>
      <c r="Z7011" s="27">
        <v>0</v>
      </c>
    </row>
    <row r="7012" spans="1:26">
      <c r="A7012" s="27">
        <v>1984</v>
      </c>
      <c r="B7012" t="s">
        <v>55</v>
      </c>
      <c r="C7012" s="27"/>
      <c r="D7012" s="27"/>
      <c r="E7012" s="27"/>
      <c r="F7012" s="27">
        <v>0</v>
      </c>
      <c r="G7012" s="27">
        <v>0</v>
      </c>
      <c r="H7012" s="27">
        <v>1</v>
      </c>
      <c r="I7012" s="27">
        <v>0</v>
      </c>
      <c r="J7012" s="27">
        <v>1</v>
      </c>
      <c r="K7012" s="27">
        <v>1</v>
      </c>
      <c r="L7012" s="27">
        <v>1</v>
      </c>
      <c r="M7012" s="27">
        <v>0</v>
      </c>
      <c r="N7012" s="27">
        <v>0</v>
      </c>
      <c r="O7012" s="27">
        <v>0</v>
      </c>
      <c r="P7012" s="27">
        <v>7891000000</v>
      </c>
      <c r="Q7012" s="27">
        <v>7757083333.333334</v>
      </c>
      <c r="R7012" s="27">
        <v>0</v>
      </c>
      <c r="S7012" s="27">
        <v>0</v>
      </c>
      <c r="T7012" s="33">
        <v>0.82999599794502654</v>
      </c>
      <c r="U7012" s="27"/>
      <c r="V7012" s="27"/>
      <c r="W7012" s="27"/>
      <c r="X7012" s="27"/>
      <c r="Y7012" s="27"/>
      <c r="Z7012" s="27">
        <v>0</v>
      </c>
    </row>
    <row r="7013" spans="1:26">
      <c r="A7013" s="27">
        <v>1985</v>
      </c>
      <c r="B7013" t="s">
        <v>55</v>
      </c>
      <c r="C7013" s="27"/>
      <c r="D7013" s="27"/>
      <c r="E7013" s="27"/>
      <c r="F7013" s="27">
        <v>0</v>
      </c>
      <c r="G7013" s="27">
        <v>0</v>
      </c>
      <c r="H7013" s="27">
        <v>1</v>
      </c>
      <c r="I7013" s="27">
        <v>0</v>
      </c>
      <c r="J7013" s="27">
        <v>1</v>
      </c>
      <c r="K7013" s="27">
        <v>1</v>
      </c>
      <c r="L7013" s="27">
        <v>1</v>
      </c>
      <c r="M7013" s="27">
        <v>0</v>
      </c>
      <c r="N7013" s="27">
        <v>0</v>
      </c>
      <c r="O7013" s="27">
        <v>0</v>
      </c>
      <c r="P7013" s="27">
        <v>7503000000</v>
      </c>
      <c r="Q7013" s="27">
        <v>7375918367.3469381</v>
      </c>
      <c r="R7013" s="27">
        <v>0</v>
      </c>
      <c r="S7013" s="27">
        <v>1</v>
      </c>
      <c r="T7013" s="33">
        <v>0.74915719568429318</v>
      </c>
      <c r="U7013" s="27"/>
      <c r="V7013" s="27"/>
      <c r="W7013" s="27"/>
      <c r="X7013" s="27"/>
      <c r="Y7013" s="27"/>
      <c r="Z7013" s="27">
        <v>0</v>
      </c>
    </row>
    <row r="7014" spans="1:26">
      <c r="A7014" s="27">
        <v>1986</v>
      </c>
      <c r="B7014" t="s">
        <v>55</v>
      </c>
      <c r="C7014" s="27"/>
      <c r="D7014" s="27"/>
      <c r="E7014" s="27"/>
      <c r="F7014" s="27">
        <v>0</v>
      </c>
      <c r="G7014" s="27">
        <v>0</v>
      </c>
      <c r="H7014" s="27">
        <v>1</v>
      </c>
      <c r="I7014" s="27">
        <v>0</v>
      </c>
      <c r="J7014" s="27">
        <v>1</v>
      </c>
      <c r="K7014" s="27">
        <v>1</v>
      </c>
      <c r="L7014" s="27">
        <v>1</v>
      </c>
      <c r="M7014" s="27">
        <v>0</v>
      </c>
      <c r="N7014" s="27">
        <v>0</v>
      </c>
      <c r="O7014" s="27">
        <v>0</v>
      </c>
      <c r="P7014" s="27">
        <v>4877000000</v>
      </c>
      <c r="Q7014" s="27">
        <v>4794444444.4444447</v>
      </c>
      <c r="R7014" s="27">
        <v>0</v>
      </c>
      <c r="S7014" s="27">
        <v>1</v>
      </c>
      <c r="T7014" s="33">
        <v>0.7030572776909082</v>
      </c>
      <c r="U7014" s="27"/>
      <c r="V7014" s="27"/>
      <c r="W7014" s="27"/>
      <c r="X7014" s="27"/>
      <c r="Y7014" s="27"/>
      <c r="Z7014" s="27">
        <v>0</v>
      </c>
    </row>
    <row r="7015" spans="1:26">
      <c r="A7015" s="27">
        <v>1987</v>
      </c>
      <c r="B7015" t="s">
        <v>55</v>
      </c>
      <c r="C7015" s="27"/>
      <c r="D7015" s="27"/>
      <c r="E7015" s="27"/>
      <c r="F7015" s="27">
        <v>0</v>
      </c>
      <c r="G7015" s="27">
        <v>0</v>
      </c>
      <c r="H7015" s="27">
        <v>1</v>
      </c>
      <c r="I7015" s="27">
        <v>0</v>
      </c>
      <c r="J7015" s="27">
        <v>1</v>
      </c>
      <c r="K7015" s="27">
        <v>1</v>
      </c>
      <c r="L7015" s="27">
        <v>1</v>
      </c>
      <c r="M7015" s="27">
        <v>0</v>
      </c>
      <c r="N7015" s="27">
        <v>0</v>
      </c>
      <c r="O7015" s="27">
        <v>0</v>
      </c>
      <c r="P7015" s="27">
        <v>4880000000</v>
      </c>
      <c r="Q7015" s="27">
        <v>4797777777.7777777</v>
      </c>
      <c r="R7015" s="27">
        <v>0</v>
      </c>
      <c r="S7015" s="27">
        <v>1</v>
      </c>
      <c r="T7015" s="33">
        <v>0.74330063470010233</v>
      </c>
      <c r="U7015" s="27"/>
      <c r="V7015" s="27"/>
      <c r="W7015" s="27"/>
      <c r="X7015" s="27"/>
      <c r="Y7015" s="27"/>
      <c r="Z7015" s="27">
        <v>0</v>
      </c>
    </row>
    <row r="7016" spans="1:26">
      <c r="A7016" s="27">
        <v>1988</v>
      </c>
      <c r="B7016" t="s">
        <v>55</v>
      </c>
      <c r="C7016" s="27"/>
      <c r="D7016" s="27"/>
      <c r="E7016" s="27"/>
      <c r="F7016" s="27">
        <v>0</v>
      </c>
      <c r="G7016" s="27">
        <v>0</v>
      </c>
      <c r="H7016" s="27">
        <v>1</v>
      </c>
      <c r="I7016" s="27">
        <v>0</v>
      </c>
      <c r="J7016" s="27">
        <v>1</v>
      </c>
      <c r="K7016" s="27">
        <v>1</v>
      </c>
      <c r="L7016" s="27">
        <v>1</v>
      </c>
      <c r="M7016" s="27">
        <v>0</v>
      </c>
      <c r="N7016" s="27">
        <v>0</v>
      </c>
      <c r="O7016" s="27">
        <v>0</v>
      </c>
      <c r="P7016" s="27">
        <v>4574000000</v>
      </c>
      <c r="Q7016" s="27">
        <v>4496852073.4689627</v>
      </c>
      <c r="R7016" s="27">
        <v>0</v>
      </c>
      <c r="S7016" s="27">
        <v>1</v>
      </c>
      <c r="T7016" s="33">
        <v>0.80560957079318884</v>
      </c>
      <c r="U7016" s="27"/>
      <c r="V7016" s="27"/>
      <c r="W7016" s="27"/>
      <c r="X7016" s="27"/>
      <c r="Y7016" s="27"/>
      <c r="Z7016" s="27">
        <v>0</v>
      </c>
    </row>
    <row r="7017" spans="1:26">
      <c r="A7017" s="27">
        <v>1989</v>
      </c>
      <c r="B7017" t="s">
        <v>55</v>
      </c>
      <c r="C7017" s="27"/>
      <c r="D7017" s="27"/>
      <c r="E7017" s="27"/>
      <c r="F7017" s="27">
        <v>0</v>
      </c>
      <c r="G7017" s="27">
        <v>0</v>
      </c>
      <c r="H7017" s="27">
        <v>1</v>
      </c>
      <c r="I7017" s="27">
        <v>0</v>
      </c>
      <c r="J7017" s="27">
        <v>1</v>
      </c>
      <c r="K7017" s="27">
        <v>1</v>
      </c>
      <c r="L7017" s="27">
        <v>1</v>
      </c>
      <c r="M7017" s="27">
        <v>0</v>
      </c>
      <c r="N7017" s="27">
        <v>0</v>
      </c>
      <c r="O7017" s="27">
        <v>0</v>
      </c>
      <c r="P7017" s="27">
        <v>4397000000</v>
      </c>
      <c r="Q7017" s="27">
        <v>4323058823.5294113</v>
      </c>
      <c r="R7017" s="27">
        <v>0</v>
      </c>
      <c r="S7017" s="27">
        <v>1</v>
      </c>
      <c r="T7017" s="33">
        <v>0.74679040704290955</v>
      </c>
      <c r="U7017" s="27"/>
      <c r="V7017" s="27"/>
      <c r="W7017" s="27"/>
      <c r="X7017" s="27"/>
      <c r="Y7017" s="27"/>
      <c r="Z7017" s="27">
        <v>0</v>
      </c>
    </row>
    <row r="7018" spans="1:26">
      <c r="A7018" s="27">
        <v>1990</v>
      </c>
      <c r="B7018" t="s">
        <v>55</v>
      </c>
      <c r="C7018" s="27"/>
      <c r="D7018" s="27"/>
      <c r="E7018" s="27"/>
      <c r="F7018" s="27">
        <v>0</v>
      </c>
      <c r="G7018" s="27">
        <v>0</v>
      </c>
      <c r="H7018" s="27">
        <v>1</v>
      </c>
      <c r="I7018" s="27">
        <v>0</v>
      </c>
      <c r="J7018" s="27">
        <v>1</v>
      </c>
      <c r="K7018" s="27">
        <v>1</v>
      </c>
      <c r="L7018" s="27">
        <v>1</v>
      </c>
      <c r="M7018" s="27">
        <v>0</v>
      </c>
      <c r="N7018" s="27">
        <v>0</v>
      </c>
      <c r="O7018" s="27">
        <v>0</v>
      </c>
      <c r="P7018" s="27">
        <v>5155000000</v>
      </c>
      <c r="Q7018" s="27">
        <v>5068000000</v>
      </c>
      <c r="R7018" s="27">
        <v>0</v>
      </c>
      <c r="S7018" s="27">
        <v>1</v>
      </c>
      <c r="T7018" s="33">
        <v>0.70566019682121295</v>
      </c>
      <c r="U7018" s="27"/>
      <c r="V7018" s="27"/>
      <c r="W7018" s="27"/>
      <c r="X7018" s="27"/>
      <c r="Y7018" s="27"/>
      <c r="Z7018" s="27">
        <v>0</v>
      </c>
    </row>
    <row r="7019" spans="1:26">
      <c r="A7019" s="27">
        <v>1991</v>
      </c>
      <c r="B7019" t="s">
        <v>55</v>
      </c>
      <c r="C7019" s="27"/>
      <c r="D7019" s="27"/>
      <c r="E7019" s="27"/>
      <c r="F7019" s="27">
        <v>0</v>
      </c>
      <c r="G7019" s="27">
        <v>0</v>
      </c>
      <c r="H7019" s="27">
        <v>1</v>
      </c>
      <c r="I7019" s="27">
        <v>0</v>
      </c>
      <c r="J7019" s="27">
        <v>1</v>
      </c>
      <c r="K7019" s="27">
        <v>1</v>
      </c>
      <c r="L7019" s="27">
        <v>1</v>
      </c>
      <c r="M7019" s="27">
        <v>0</v>
      </c>
      <c r="N7019" s="27">
        <v>0</v>
      </c>
      <c r="O7019" s="27">
        <v>0</v>
      </c>
      <c r="P7019" s="27">
        <v>5399000000</v>
      </c>
      <c r="Q7019" s="27">
        <v>5307905882.3529415</v>
      </c>
      <c r="R7019" s="27">
        <v>0</v>
      </c>
      <c r="S7019" s="27">
        <v>1</v>
      </c>
      <c r="T7019" s="33">
        <v>0.64778014054484578</v>
      </c>
      <c r="U7019" s="27"/>
      <c r="V7019" s="27"/>
      <c r="W7019" s="27"/>
      <c r="X7019" s="27"/>
      <c r="Y7019" s="27"/>
      <c r="Z7019" s="27">
        <v>0</v>
      </c>
    </row>
    <row r="7020" spans="1:26">
      <c r="A7020" s="27">
        <v>1992</v>
      </c>
      <c r="B7020" t="s">
        <v>55</v>
      </c>
      <c r="C7020" s="27"/>
      <c r="D7020" s="27"/>
      <c r="E7020" s="27"/>
      <c r="F7020" s="27">
        <v>0</v>
      </c>
      <c r="G7020" s="27">
        <v>0</v>
      </c>
      <c r="H7020" s="27">
        <v>1</v>
      </c>
      <c r="I7020" s="27">
        <v>0</v>
      </c>
      <c r="J7020" s="27">
        <v>1</v>
      </c>
      <c r="K7020" s="27">
        <v>1</v>
      </c>
      <c r="L7020" s="27">
        <v>1</v>
      </c>
      <c r="M7020" s="27">
        <v>0</v>
      </c>
      <c r="N7020" s="27">
        <v>0</v>
      </c>
      <c r="O7020" s="27">
        <v>0</v>
      </c>
      <c r="P7020" s="27">
        <v>5533000000</v>
      </c>
      <c r="Q7020" s="27">
        <v>5439552941.1764708</v>
      </c>
      <c r="R7020" s="27">
        <v>0</v>
      </c>
      <c r="S7020" s="27">
        <v>1</v>
      </c>
      <c r="T7020" s="33">
        <v>0.62587770846912083</v>
      </c>
      <c r="U7020" s="27"/>
      <c r="V7020" s="27"/>
      <c r="W7020" s="27"/>
      <c r="X7020" s="27"/>
      <c r="Y7020" s="27"/>
      <c r="Z7020" s="27">
        <v>0</v>
      </c>
    </row>
    <row r="7021" spans="1:26">
      <c r="A7021" s="27">
        <v>1993</v>
      </c>
      <c r="B7021" t="s">
        <v>55</v>
      </c>
      <c r="C7021" s="27"/>
      <c r="D7021" s="27"/>
      <c r="E7021" s="27"/>
      <c r="F7021" s="27">
        <v>0</v>
      </c>
      <c r="G7021" s="27">
        <v>0</v>
      </c>
      <c r="H7021" s="27">
        <v>1</v>
      </c>
      <c r="I7021" s="27">
        <v>0</v>
      </c>
      <c r="J7021" s="27">
        <v>1</v>
      </c>
      <c r="K7021" s="27">
        <v>1</v>
      </c>
      <c r="L7021" s="27">
        <v>1</v>
      </c>
      <c r="M7021" s="27">
        <v>0</v>
      </c>
      <c r="N7021" s="27">
        <v>0</v>
      </c>
      <c r="O7021" s="27">
        <v>0</v>
      </c>
      <c r="P7021" s="27">
        <v>4656000000</v>
      </c>
      <c r="Q7021" s="27">
        <v>4669488516.3798103</v>
      </c>
      <c r="R7021" s="27">
        <v>0</v>
      </c>
      <c r="S7021" s="27">
        <v>1</v>
      </c>
      <c r="T7021" s="33">
        <v>0.648154718576755</v>
      </c>
      <c r="U7021" s="27"/>
      <c r="V7021" s="27"/>
      <c r="W7021" s="27"/>
      <c r="X7021" s="27"/>
      <c r="Y7021" s="27"/>
      <c r="Z7021" s="27">
        <v>0</v>
      </c>
    </row>
    <row r="7022" spans="1:26">
      <c r="A7022" s="27">
        <v>1994</v>
      </c>
      <c r="B7022" t="s">
        <v>55</v>
      </c>
      <c r="C7022" s="27"/>
      <c r="D7022" s="27"/>
      <c r="E7022" s="27"/>
      <c r="F7022" s="27">
        <v>0</v>
      </c>
      <c r="G7022" s="27">
        <v>0</v>
      </c>
      <c r="H7022" s="27">
        <v>1</v>
      </c>
      <c r="I7022" s="27">
        <v>0</v>
      </c>
      <c r="J7022" s="27">
        <v>1</v>
      </c>
      <c r="K7022" s="27">
        <v>1</v>
      </c>
      <c r="L7022" s="27">
        <v>1</v>
      </c>
      <c r="M7022" s="27">
        <v>0</v>
      </c>
      <c r="N7022" s="27">
        <v>0</v>
      </c>
      <c r="O7022" s="27">
        <v>0</v>
      </c>
      <c r="P7022" s="27">
        <v>5032000000</v>
      </c>
      <c r="Q7022" s="27">
        <v>4947205860.0145149</v>
      </c>
      <c r="R7022" s="27">
        <v>0</v>
      </c>
      <c r="S7022" s="27">
        <v>1</v>
      </c>
      <c r="T7022" s="33">
        <v>0.69545665111729171</v>
      </c>
      <c r="U7022" s="27"/>
      <c r="V7022" s="27"/>
      <c r="W7022" s="27"/>
      <c r="X7022" s="27"/>
      <c r="Y7022" s="27"/>
      <c r="Z7022" s="27">
        <v>0</v>
      </c>
    </row>
    <row r="7023" spans="1:26">
      <c r="A7023" s="27">
        <v>1995</v>
      </c>
      <c r="B7023" t="s">
        <v>55</v>
      </c>
      <c r="C7023" s="27"/>
      <c r="D7023" s="27"/>
      <c r="E7023" s="27"/>
      <c r="F7023" s="27">
        <v>0</v>
      </c>
      <c r="G7023" s="27">
        <v>0</v>
      </c>
      <c r="H7023" s="27">
        <v>1</v>
      </c>
      <c r="I7023" s="27">
        <v>0</v>
      </c>
      <c r="J7023" s="27">
        <v>1</v>
      </c>
      <c r="K7023" s="27">
        <v>1</v>
      </c>
      <c r="L7023" s="27">
        <v>1</v>
      </c>
      <c r="M7023" s="27">
        <v>0</v>
      </c>
      <c r="N7023" s="27">
        <v>0</v>
      </c>
      <c r="O7023" s="27">
        <v>0</v>
      </c>
      <c r="P7023" s="27">
        <v>5421000000</v>
      </c>
      <c r="Q7023" s="27">
        <v>5329214163.2200146</v>
      </c>
      <c r="R7023" s="27">
        <v>0</v>
      </c>
      <c r="S7023" s="27">
        <v>1</v>
      </c>
      <c r="T7023" s="33">
        <v>0.69736071622307827</v>
      </c>
      <c r="U7023" s="27"/>
      <c r="V7023" s="27"/>
      <c r="W7023" s="27"/>
      <c r="X7023" s="27"/>
      <c r="Y7023" s="27"/>
      <c r="Z7023" s="27">
        <v>0</v>
      </c>
    </row>
    <row r="7024" spans="1:26">
      <c r="A7024" s="27">
        <v>1996</v>
      </c>
      <c r="B7024" t="s">
        <v>55</v>
      </c>
      <c r="C7024" s="27"/>
      <c r="D7024" s="27"/>
      <c r="E7024" s="27"/>
      <c r="F7024" s="27">
        <v>0</v>
      </c>
      <c r="G7024" s="27">
        <v>0</v>
      </c>
      <c r="H7024" s="27">
        <v>1</v>
      </c>
      <c r="I7024" s="27">
        <v>0</v>
      </c>
      <c r="J7024" s="27">
        <v>1</v>
      </c>
      <c r="K7024" s="27">
        <v>1</v>
      </c>
      <c r="L7024" s="27">
        <v>1</v>
      </c>
      <c r="M7024" s="27">
        <v>0</v>
      </c>
      <c r="N7024" s="27">
        <v>0</v>
      </c>
      <c r="O7024" s="27">
        <v>0</v>
      </c>
      <c r="P7024" s="27">
        <v>5859000000</v>
      </c>
      <c r="Q7024" s="27">
        <v>5759537726.2660074</v>
      </c>
      <c r="R7024" s="27">
        <v>0</v>
      </c>
      <c r="S7024" s="27">
        <v>1</v>
      </c>
      <c r="T7024" s="33">
        <v>0.69966405838602452</v>
      </c>
      <c r="U7024" s="27"/>
      <c r="V7024" s="27"/>
      <c r="W7024" s="27"/>
      <c r="X7024" s="27"/>
      <c r="Y7024" s="27"/>
      <c r="Z7024" s="27">
        <v>0</v>
      </c>
    </row>
    <row r="7025" spans="1:26">
      <c r="A7025" s="27">
        <v>1997</v>
      </c>
      <c r="B7025" t="s">
        <v>55</v>
      </c>
      <c r="C7025" s="27"/>
      <c r="D7025" s="27"/>
      <c r="E7025" s="27"/>
      <c r="F7025" s="27">
        <v>0</v>
      </c>
      <c r="G7025" s="27">
        <v>0</v>
      </c>
      <c r="H7025" s="27">
        <v>1</v>
      </c>
      <c r="I7025" s="27">
        <v>0</v>
      </c>
      <c r="J7025" s="27">
        <v>1</v>
      </c>
      <c r="K7025" s="27">
        <v>1</v>
      </c>
      <c r="L7025" s="27">
        <v>1</v>
      </c>
      <c r="M7025" s="27">
        <v>0</v>
      </c>
      <c r="N7025" s="27">
        <v>0</v>
      </c>
      <c r="O7025" s="27">
        <v>0</v>
      </c>
      <c r="P7025" s="27">
        <v>5837000000</v>
      </c>
      <c r="Q7025" s="27">
        <v>5737751331.6377945</v>
      </c>
      <c r="R7025" s="27">
        <v>0</v>
      </c>
      <c r="S7025" s="27">
        <v>1</v>
      </c>
      <c r="T7025" s="33">
        <v>0.71538944173936525</v>
      </c>
      <c r="U7025" s="27"/>
      <c r="V7025" s="27"/>
      <c r="W7025" s="27"/>
      <c r="X7025" s="27"/>
      <c r="Y7025" s="27"/>
      <c r="Z7025" s="27">
        <v>0</v>
      </c>
    </row>
    <row r="7026" spans="1:26">
      <c r="A7026" s="27">
        <v>1998</v>
      </c>
      <c r="B7026" t="s">
        <v>55</v>
      </c>
      <c r="C7026" s="27"/>
      <c r="D7026" s="27"/>
      <c r="E7026" s="27"/>
      <c r="F7026" s="27">
        <v>0</v>
      </c>
      <c r="G7026" s="27">
        <v>0</v>
      </c>
      <c r="H7026" s="27">
        <v>1</v>
      </c>
      <c r="I7026" s="27">
        <v>0</v>
      </c>
      <c r="J7026" s="27">
        <v>1</v>
      </c>
      <c r="K7026" s="27">
        <v>1</v>
      </c>
      <c r="L7026" s="27">
        <v>1</v>
      </c>
      <c r="M7026" s="27">
        <v>0</v>
      </c>
      <c r="N7026" s="27">
        <v>0</v>
      </c>
      <c r="O7026" s="27">
        <v>0</v>
      </c>
      <c r="P7026" s="27">
        <v>6148000000</v>
      </c>
      <c r="Q7026" s="27">
        <v>6043694330.2160902</v>
      </c>
      <c r="R7026" s="27">
        <v>0</v>
      </c>
      <c r="S7026" s="27">
        <v>1</v>
      </c>
      <c r="T7026" s="33">
        <v>0.63293736472878814</v>
      </c>
      <c r="U7026" s="27"/>
      <c r="V7026" s="27"/>
      <c r="W7026" s="27"/>
      <c r="X7026" s="27"/>
      <c r="Y7026" s="27"/>
      <c r="Z7026" s="27">
        <v>0</v>
      </c>
    </row>
    <row r="7027" spans="1:26">
      <c r="A7027" s="27">
        <v>1999</v>
      </c>
      <c r="B7027" t="s">
        <v>55</v>
      </c>
      <c r="C7027" s="27"/>
      <c r="D7027" s="27"/>
      <c r="E7027" s="27"/>
      <c r="F7027" s="27">
        <v>0</v>
      </c>
      <c r="G7027" s="27">
        <v>0</v>
      </c>
      <c r="H7027" s="27">
        <v>1</v>
      </c>
      <c r="I7027" s="27">
        <v>0</v>
      </c>
      <c r="J7027" s="27">
        <v>1</v>
      </c>
      <c r="K7027" s="27">
        <v>1</v>
      </c>
      <c r="L7027" s="27">
        <v>1</v>
      </c>
      <c r="M7027" s="27">
        <v>0</v>
      </c>
      <c r="N7027" s="27">
        <v>0</v>
      </c>
      <c r="O7027" s="27">
        <v>0</v>
      </c>
      <c r="P7027" s="27">
        <v>6925000000</v>
      </c>
      <c r="Q7027" s="27">
        <v>6808982520.7575932</v>
      </c>
      <c r="R7027" s="27">
        <v>0</v>
      </c>
      <c r="S7027" s="27">
        <v>1</v>
      </c>
      <c r="T7027" s="33">
        <v>0.59173831677950461</v>
      </c>
      <c r="U7027" s="27"/>
      <c r="V7027" s="27"/>
      <c r="W7027" s="27"/>
      <c r="X7027" s="27"/>
      <c r="Y7027" s="27"/>
      <c r="Z7027" s="27">
        <v>0</v>
      </c>
    </row>
    <row r="7028" spans="1:26">
      <c r="A7028" s="27">
        <v>2000</v>
      </c>
      <c r="B7028" t="s">
        <v>55</v>
      </c>
      <c r="C7028" s="27">
        <v>0</v>
      </c>
      <c r="D7028" s="27">
        <v>0</v>
      </c>
      <c r="E7028" s="27">
        <v>0</v>
      </c>
      <c r="F7028" s="27">
        <v>0</v>
      </c>
      <c r="G7028" s="27">
        <v>0</v>
      </c>
      <c r="H7028" s="27">
        <v>1</v>
      </c>
      <c r="I7028" s="27">
        <v>0</v>
      </c>
      <c r="J7028" s="27">
        <v>1</v>
      </c>
      <c r="K7028" s="27">
        <v>1</v>
      </c>
      <c r="L7028" s="27">
        <v>1</v>
      </c>
      <c r="M7028" s="27">
        <v>1</v>
      </c>
      <c r="N7028" s="27">
        <v>0</v>
      </c>
      <c r="O7028" s="27">
        <v>0</v>
      </c>
      <c r="P7028" s="27">
        <v>8295000000</v>
      </c>
      <c r="Q7028" s="27">
        <v>8154338232.959775</v>
      </c>
      <c r="R7028" s="27">
        <v>0</v>
      </c>
      <c r="S7028" s="27">
        <v>1</v>
      </c>
      <c r="T7028" s="33">
        <v>0.62919927379193319</v>
      </c>
      <c r="U7028" s="27"/>
      <c r="V7028" s="27"/>
      <c r="W7028" s="27"/>
      <c r="X7028" s="27"/>
      <c r="Y7028" s="27"/>
      <c r="Z7028" s="27">
        <v>0</v>
      </c>
    </row>
    <row r="7029" spans="1:26">
      <c r="A7029" s="27">
        <v>2001</v>
      </c>
      <c r="B7029" t="s">
        <v>55</v>
      </c>
      <c r="C7029" s="27">
        <v>0</v>
      </c>
      <c r="D7029" s="27">
        <v>0</v>
      </c>
      <c r="E7029" s="27">
        <v>0</v>
      </c>
      <c r="F7029" s="27">
        <v>0</v>
      </c>
      <c r="G7029" s="27">
        <v>0</v>
      </c>
      <c r="H7029" s="27">
        <v>1</v>
      </c>
      <c r="I7029" s="27">
        <v>0</v>
      </c>
      <c r="J7029" s="27">
        <v>1</v>
      </c>
      <c r="K7029" s="27">
        <v>1</v>
      </c>
      <c r="L7029" s="27">
        <v>1</v>
      </c>
      <c r="M7029" s="27">
        <v>1</v>
      </c>
      <c r="N7029" s="27">
        <v>0</v>
      </c>
      <c r="O7029" s="27">
        <v>0</v>
      </c>
      <c r="P7029" s="27">
        <v>8960000000</v>
      </c>
      <c r="Q7029" s="27">
        <v>8824873259.3210545</v>
      </c>
      <c r="R7029" s="27">
        <v>0</v>
      </c>
      <c r="S7029" s="27">
        <v>1</v>
      </c>
      <c r="T7029" s="33">
        <v>0.61588871891054842</v>
      </c>
      <c r="U7029" s="27"/>
      <c r="V7029" s="27"/>
      <c r="W7029" s="27"/>
      <c r="X7029" s="27"/>
      <c r="Y7029" s="27"/>
      <c r="Z7029" s="27">
        <v>0</v>
      </c>
    </row>
    <row r="7030" spans="1:26">
      <c r="A7030" s="27">
        <v>2002</v>
      </c>
      <c r="B7030" t="s">
        <v>55</v>
      </c>
      <c r="C7030" s="27">
        <v>0</v>
      </c>
      <c r="D7030" s="27">
        <v>0</v>
      </c>
      <c r="E7030" s="27">
        <v>0</v>
      </c>
      <c r="F7030" s="27">
        <v>0</v>
      </c>
      <c r="G7030" s="27">
        <v>0</v>
      </c>
      <c r="H7030" s="27">
        <v>1</v>
      </c>
      <c r="I7030" s="27">
        <v>0</v>
      </c>
      <c r="J7030" s="27">
        <v>1</v>
      </c>
      <c r="K7030" s="27">
        <v>1</v>
      </c>
      <c r="L7030" s="27">
        <v>1</v>
      </c>
      <c r="M7030" s="27">
        <v>1</v>
      </c>
      <c r="N7030" s="27">
        <v>0</v>
      </c>
      <c r="O7030" s="27">
        <v>0</v>
      </c>
      <c r="P7030" s="27">
        <v>9148000000</v>
      </c>
      <c r="Q7030" s="27">
        <v>9008273720.9339542</v>
      </c>
      <c r="R7030" s="27">
        <v>0</v>
      </c>
      <c r="S7030" s="27">
        <v>1</v>
      </c>
      <c r="T7030" s="33">
        <v>0.62466195784303247</v>
      </c>
      <c r="U7030" s="27"/>
      <c r="V7030" s="27"/>
      <c r="W7030" s="27"/>
      <c r="X7030" s="27"/>
      <c r="Y7030" s="27"/>
      <c r="Z7030" s="27">
        <v>0</v>
      </c>
    </row>
    <row r="7031" spans="1:26">
      <c r="A7031" s="27">
        <v>2003</v>
      </c>
      <c r="B7031" t="s">
        <v>55</v>
      </c>
      <c r="C7031" s="27">
        <v>0</v>
      </c>
      <c r="D7031" s="27">
        <v>0</v>
      </c>
      <c r="E7031" s="27">
        <v>0</v>
      </c>
      <c r="F7031" s="27">
        <v>0</v>
      </c>
      <c r="G7031" s="27">
        <v>0</v>
      </c>
      <c r="H7031" s="27">
        <v>1</v>
      </c>
      <c r="I7031" s="27">
        <v>0</v>
      </c>
      <c r="J7031" s="27">
        <v>1</v>
      </c>
      <c r="K7031" s="27">
        <v>1</v>
      </c>
      <c r="L7031" s="27">
        <v>1</v>
      </c>
      <c r="M7031" s="27">
        <v>1</v>
      </c>
      <c r="N7031" s="27">
        <v>0</v>
      </c>
      <c r="O7031" s="27">
        <v>0</v>
      </c>
      <c r="P7031" s="27">
        <v>11464000000</v>
      </c>
      <c r="Q7031" s="27">
        <v>11305459802.068275</v>
      </c>
      <c r="R7031" s="27">
        <v>0</v>
      </c>
      <c r="S7031" s="27">
        <v>1</v>
      </c>
      <c r="T7031" s="33">
        <v>0.61793375018798091</v>
      </c>
      <c r="U7031" s="27"/>
      <c r="V7031" s="27"/>
      <c r="W7031" s="27"/>
      <c r="X7031" s="27"/>
      <c r="Y7031" s="27"/>
      <c r="Z7031" s="27">
        <v>0</v>
      </c>
    </row>
    <row r="7032" spans="1:26">
      <c r="A7032" s="27">
        <v>2004</v>
      </c>
      <c r="B7032" t="s">
        <v>55</v>
      </c>
      <c r="C7032" s="27">
        <v>0</v>
      </c>
      <c r="D7032" s="27">
        <v>0</v>
      </c>
      <c r="E7032" s="27">
        <v>0</v>
      </c>
      <c r="F7032" s="27">
        <v>0</v>
      </c>
      <c r="G7032" s="27">
        <v>0</v>
      </c>
      <c r="H7032" s="27">
        <v>1</v>
      </c>
      <c r="I7032" s="27">
        <v>0</v>
      </c>
      <c r="J7032" s="27">
        <v>1</v>
      </c>
      <c r="K7032" s="27">
        <v>1</v>
      </c>
      <c r="L7032" s="27">
        <v>1</v>
      </c>
      <c r="M7032" s="27">
        <v>1</v>
      </c>
      <c r="N7032" s="27">
        <v>0</v>
      </c>
      <c r="O7032" s="27">
        <v>0</v>
      </c>
      <c r="P7032" s="27">
        <v>13472000000</v>
      </c>
      <c r="Q7032" s="27">
        <v>13280275123.035402</v>
      </c>
      <c r="R7032" s="27">
        <v>0</v>
      </c>
      <c r="S7032" s="27">
        <v>1</v>
      </c>
      <c r="T7032" s="33">
        <v>0.67108711240801089</v>
      </c>
      <c r="U7032" s="27"/>
      <c r="V7032" s="27"/>
      <c r="W7032" s="27"/>
      <c r="X7032" s="27"/>
      <c r="Y7032" s="27"/>
      <c r="Z7032" s="27">
        <v>0</v>
      </c>
    </row>
    <row r="7033" spans="1:26">
      <c r="A7033" s="27">
        <v>2005</v>
      </c>
      <c r="B7033" t="s">
        <v>55</v>
      </c>
      <c r="C7033" s="27">
        <v>0</v>
      </c>
      <c r="D7033" s="27">
        <v>0</v>
      </c>
      <c r="E7033" s="27">
        <v>0</v>
      </c>
      <c r="F7033" s="27">
        <v>0</v>
      </c>
      <c r="G7033" s="27">
        <v>0</v>
      </c>
      <c r="H7033" s="27">
        <v>1</v>
      </c>
      <c r="I7033" s="27">
        <v>0</v>
      </c>
      <c r="J7033" s="27">
        <v>1</v>
      </c>
      <c r="K7033" s="27">
        <v>1</v>
      </c>
      <c r="L7033" s="27">
        <v>1</v>
      </c>
      <c r="M7033" s="27">
        <v>1</v>
      </c>
      <c r="N7033" s="27">
        <v>0</v>
      </c>
      <c r="O7033" s="27">
        <v>0</v>
      </c>
      <c r="P7033" s="27">
        <v>16170000000.000002</v>
      </c>
      <c r="Q7033" s="27">
        <v>15982282462.378565</v>
      </c>
      <c r="R7033" s="27">
        <v>0</v>
      </c>
      <c r="S7033" s="27">
        <v>1</v>
      </c>
      <c r="T7033" s="33">
        <v>0.69599608558540027</v>
      </c>
      <c r="U7033" s="27"/>
      <c r="V7033" s="27"/>
      <c r="W7033" s="27"/>
      <c r="X7033" s="27"/>
      <c r="Y7033" s="27"/>
      <c r="Z7033" s="27">
        <v>0</v>
      </c>
    </row>
    <row r="7034" spans="1:26">
      <c r="A7034" s="27">
        <v>2006</v>
      </c>
      <c r="B7034" t="s">
        <v>55</v>
      </c>
      <c r="C7034" s="27">
        <v>0</v>
      </c>
      <c r="D7034" s="27">
        <v>0</v>
      </c>
      <c r="E7034" s="27">
        <v>0</v>
      </c>
      <c r="F7034" s="27">
        <v>0</v>
      </c>
      <c r="G7034" s="27">
        <v>0</v>
      </c>
      <c r="H7034" s="27">
        <v>1</v>
      </c>
      <c r="I7034" s="27">
        <v>0</v>
      </c>
      <c r="J7034" s="27">
        <v>1</v>
      </c>
      <c r="K7034" s="27">
        <v>1</v>
      </c>
      <c r="L7034" s="27">
        <v>1</v>
      </c>
      <c r="M7034" s="27">
        <v>1</v>
      </c>
      <c r="N7034" s="27">
        <v>0</v>
      </c>
      <c r="O7034" s="27">
        <v>0</v>
      </c>
      <c r="P7034" s="27">
        <v>18600000000</v>
      </c>
      <c r="Q7034" s="27">
        <v>18369361094.388645</v>
      </c>
      <c r="R7034" s="27">
        <v>0</v>
      </c>
      <c r="S7034" s="27">
        <v>1</v>
      </c>
      <c r="T7034" s="33">
        <v>0.83568345932575372</v>
      </c>
      <c r="U7034" s="27"/>
      <c r="V7034" s="27"/>
      <c r="W7034" s="27"/>
      <c r="X7034" s="27"/>
      <c r="Y7034" s="27"/>
      <c r="Z7034" s="27">
        <v>0</v>
      </c>
    </row>
    <row r="7035" spans="1:26">
      <c r="A7035" s="27">
        <v>2007</v>
      </c>
      <c r="B7035" t="s">
        <v>55</v>
      </c>
      <c r="C7035" s="27">
        <v>0</v>
      </c>
      <c r="D7035" s="27">
        <v>0</v>
      </c>
      <c r="E7035" s="27">
        <v>0</v>
      </c>
      <c r="F7035" s="27">
        <v>0</v>
      </c>
      <c r="G7035" s="27">
        <v>0</v>
      </c>
      <c r="H7035" s="27">
        <v>1</v>
      </c>
      <c r="I7035" s="27">
        <v>0</v>
      </c>
      <c r="J7035" s="27">
        <v>1</v>
      </c>
      <c r="K7035" s="27">
        <v>1</v>
      </c>
      <c r="L7035" s="27">
        <v>1</v>
      </c>
      <c r="M7035" s="27">
        <v>1</v>
      </c>
      <c r="N7035" s="27">
        <v>0</v>
      </c>
      <c r="O7035" s="27">
        <v>0</v>
      </c>
      <c r="P7035" s="27">
        <v>22006000000</v>
      </c>
      <c r="Q7035" s="27">
        <v>21641620049.935211</v>
      </c>
      <c r="R7035" s="27">
        <v>0</v>
      </c>
      <c r="S7035" s="27">
        <v>1</v>
      </c>
      <c r="T7035" s="33">
        <v>0.90473952627382648</v>
      </c>
      <c r="U7035" s="27"/>
      <c r="V7035" s="27"/>
      <c r="W7035" s="27"/>
      <c r="X7035" s="27"/>
      <c r="Y7035" s="27"/>
      <c r="Z7035" s="27">
        <v>0</v>
      </c>
    </row>
    <row r="7036" spans="1:26">
      <c r="A7036" s="27">
        <v>2008</v>
      </c>
      <c r="B7036" t="s">
        <v>55</v>
      </c>
      <c r="C7036" s="27">
        <v>0</v>
      </c>
      <c r="D7036" s="27">
        <v>0</v>
      </c>
      <c r="E7036" s="27">
        <v>0</v>
      </c>
      <c r="F7036" s="27">
        <v>0</v>
      </c>
      <c r="G7036" s="27">
        <v>0</v>
      </c>
      <c r="H7036" s="27">
        <v>1</v>
      </c>
      <c r="I7036" s="27">
        <v>0</v>
      </c>
      <c r="J7036" s="27">
        <v>1</v>
      </c>
      <c r="K7036" s="27">
        <v>1</v>
      </c>
      <c r="L7036" s="27">
        <v>1</v>
      </c>
      <c r="M7036" s="27">
        <v>1</v>
      </c>
      <c r="N7036" s="27">
        <v>0</v>
      </c>
      <c r="O7036" s="27">
        <v>0</v>
      </c>
      <c r="P7036" s="27">
        <v>28233000000</v>
      </c>
      <c r="Q7036" s="27">
        <v>27871587349.541271</v>
      </c>
      <c r="R7036" s="27">
        <v>0</v>
      </c>
      <c r="S7036" s="27">
        <v>1</v>
      </c>
      <c r="T7036" s="33">
        <v>0.91944034308119871</v>
      </c>
      <c r="U7036" s="27"/>
      <c r="V7036" s="27"/>
      <c r="W7036" s="27"/>
      <c r="X7036" s="27">
        <v>2000000</v>
      </c>
      <c r="Y7036" s="27"/>
      <c r="Z7036" s="27">
        <v>0</v>
      </c>
    </row>
    <row r="7037" spans="1:26">
      <c r="A7037" s="27">
        <v>2009</v>
      </c>
      <c r="B7037" t="s">
        <v>55</v>
      </c>
      <c r="C7037" s="27">
        <v>0</v>
      </c>
      <c r="D7037" s="27">
        <v>0</v>
      </c>
      <c r="E7037" s="27">
        <v>0</v>
      </c>
      <c r="F7037" s="27">
        <v>0</v>
      </c>
      <c r="G7037" s="27">
        <v>0</v>
      </c>
      <c r="H7037" s="27">
        <v>1</v>
      </c>
      <c r="I7037" s="27">
        <v>0</v>
      </c>
      <c r="J7037" s="27">
        <v>1</v>
      </c>
      <c r="K7037" s="27">
        <v>1</v>
      </c>
      <c r="L7037" s="27">
        <v>1</v>
      </c>
      <c r="M7037" s="27">
        <v>1</v>
      </c>
      <c r="N7037" s="27">
        <v>0</v>
      </c>
      <c r="O7037" s="27">
        <v>0</v>
      </c>
      <c r="P7037" s="27">
        <v>19562000000</v>
      </c>
      <c r="Q7037" s="27">
        <v>19172165225.501511</v>
      </c>
      <c r="R7037" s="27">
        <v>0</v>
      </c>
      <c r="S7037" s="27">
        <v>1</v>
      </c>
      <c r="T7037" s="33">
        <v>0.81595367947064712</v>
      </c>
      <c r="U7037" s="27"/>
      <c r="V7037" s="27"/>
      <c r="W7037" s="27"/>
      <c r="X7037" s="27">
        <v>67000000</v>
      </c>
      <c r="Y7037" s="27"/>
      <c r="Z7037" s="27">
        <v>0</v>
      </c>
    </row>
    <row r="7038" spans="1:26">
      <c r="A7038" s="27">
        <v>2010</v>
      </c>
      <c r="B7038" t="s">
        <v>55</v>
      </c>
      <c r="C7038" s="27">
        <v>0</v>
      </c>
      <c r="D7038" s="27">
        <v>0</v>
      </c>
      <c r="E7038" s="27">
        <v>0</v>
      </c>
      <c r="F7038" s="27">
        <v>0</v>
      </c>
      <c r="G7038" s="27">
        <v>0</v>
      </c>
      <c r="H7038" s="27">
        <v>1</v>
      </c>
      <c r="I7038" s="27">
        <v>0</v>
      </c>
      <c r="J7038" s="27">
        <v>1</v>
      </c>
      <c r="K7038" s="27">
        <v>1</v>
      </c>
      <c r="L7038" s="27">
        <v>1</v>
      </c>
      <c r="M7038" s="27">
        <v>1</v>
      </c>
      <c r="N7038" s="27">
        <v>0</v>
      </c>
      <c r="O7038" s="27">
        <v>0</v>
      </c>
      <c r="P7038" s="27">
        <v>22522000000</v>
      </c>
      <c r="Q7038" s="27">
        <v>22157253321.203945</v>
      </c>
      <c r="R7038" s="27">
        <v>1</v>
      </c>
      <c r="S7038" s="27">
        <v>1</v>
      </c>
      <c r="T7038" s="33">
        <v>1.0070075781651076</v>
      </c>
      <c r="U7038" s="27"/>
      <c r="V7038" s="27"/>
      <c r="W7038" s="27"/>
      <c r="X7038" s="27">
        <v>102000000</v>
      </c>
      <c r="Y7038" s="27"/>
      <c r="Z7038" s="27">
        <v>0</v>
      </c>
    </row>
    <row r="7039" spans="1:26">
      <c r="A7039" s="27">
        <v>2011</v>
      </c>
      <c r="B7039" t="s">
        <v>55</v>
      </c>
      <c r="C7039" s="27">
        <v>0</v>
      </c>
      <c r="D7039" s="27">
        <v>0</v>
      </c>
      <c r="E7039" s="27">
        <v>0</v>
      </c>
      <c r="F7039" s="27">
        <v>0</v>
      </c>
      <c r="G7039" s="27">
        <v>0</v>
      </c>
      <c r="H7039" s="27">
        <v>1</v>
      </c>
      <c r="I7039" s="27">
        <v>0</v>
      </c>
      <c r="J7039" s="27">
        <v>1</v>
      </c>
      <c r="K7039" s="27">
        <v>1</v>
      </c>
      <c r="L7039" s="27">
        <v>1</v>
      </c>
      <c r="M7039" s="27">
        <v>1</v>
      </c>
      <c r="N7039" s="27">
        <v>0</v>
      </c>
      <c r="O7039" s="27">
        <v>0</v>
      </c>
      <c r="P7039" s="27">
        <v>25789000000</v>
      </c>
      <c r="Q7039" s="27">
        <v>25366520906.926441</v>
      </c>
      <c r="R7039" s="27">
        <v>1</v>
      </c>
      <c r="S7039" s="27">
        <v>1</v>
      </c>
      <c r="T7039" s="33">
        <v>1.116808011796752</v>
      </c>
      <c r="U7039" s="27"/>
      <c r="V7039" s="27"/>
      <c r="W7039" s="27"/>
      <c r="X7039" s="27">
        <v>131000000</v>
      </c>
      <c r="Y7039" s="27"/>
      <c r="Z7039" s="27">
        <v>0</v>
      </c>
    </row>
    <row r="7040" spans="1:26">
      <c r="A7040" s="27">
        <v>2012</v>
      </c>
      <c r="B7040" t="s">
        <v>55</v>
      </c>
      <c r="C7040" s="27">
        <v>0</v>
      </c>
      <c r="D7040" s="27">
        <v>0</v>
      </c>
      <c r="E7040" s="27">
        <v>0</v>
      </c>
      <c r="F7040" s="27">
        <v>0</v>
      </c>
      <c r="G7040" s="27">
        <v>0</v>
      </c>
      <c r="H7040" s="27">
        <v>1</v>
      </c>
      <c r="I7040" s="27">
        <v>0</v>
      </c>
      <c r="J7040" s="27">
        <v>1</v>
      </c>
      <c r="K7040" s="27">
        <v>1</v>
      </c>
      <c r="L7040" s="27">
        <v>1</v>
      </c>
      <c r="M7040" s="27">
        <v>1</v>
      </c>
      <c r="N7040" s="27">
        <v>0</v>
      </c>
      <c r="O7040" s="27">
        <v>0</v>
      </c>
      <c r="P7040" s="27">
        <v>25492000000</v>
      </c>
      <c r="Q7040" s="27">
        <v>25601811993.970387</v>
      </c>
      <c r="R7040" s="27">
        <v>1</v>
      </c>
      <c r="S7040" s="27">
        <v>1</v>
      </c>
      <c r="T7040" s="33">
        <v>0.99562684078172081</v>
      </c>
      <c r="U7040" s="27"/>
      <c r="V7040" s="27"/>
      <c r="W7040" s="27"/>
      <c r="X7040" s="27">
        <v>162000000</v>
      </c>
      <c r="Y7040" s="27"/>
      <c r="Z7040" s="27">
        <v>0</v>
      </c>
    </row>
    <row r="7041" spans="1:26">
      <c r="A7041" s="27">
        <v>2013</v>
      </c>
      <c r="B7041" t="s">
        <v>55</v>
      </c>
      <c r="C7041" s="27">
        <v>235000000</v>
      </c>
      <c r="D7041" s="27">
        <v>39166667</v>
      </c>
      <c r="E7041" s="27">
        <v>235000000</v>
      </c>
      <c r="F7041" s="27">
        <v>235161400.75</v>
      </c>
      <c r="G7041" s="27">
        <v>0</v>
      </c>
      <c r="H7041" s="27">
        <v>1</v>
      </c>
      <c r="I7041" s="27">
        <v>0</v>
      </c>
      <c r="J7041" s="27">
        <v>1</v>
      </c>
      <c r="K7041" s="27">
        <v>1</v>
      </c>
      <c r="L7041" s="27">
        <v>1</v>
      </c>
      <c r="M7041" s="27">
        <v>1</v>
      </c>
      <c r="N7041" s="27">
        <v>0</v>
      </c>
      <c r="O7041" s="27">
        <v>0</v>
      </c>
      <c r="P7041" s="27">
        <v>26864000000</v>
      </c>
      <c r="Q7041" s="27">
        <v>26578524198.305035</v>
      </c>
      <c r="R7041" s="27">
        <v>1</v>
      </c>
      <c r="S7041" s="27">
        <v>1</v>
      </c>
      <c r="T7041" s="33">
        <v>0.99710818219516861</v>
      </c>
      <c r="U7041" s="27"/>
      <c r="V7041" s="27"/>
      <c r="W7041" s="27"/>
      <c r="X7041" s="27">
        <v>142000000</v>
      </c>
      <c r="Y7041" s="27"/>
      <c r="Z7041" s="27">
        <v>0</v>
      </c>
    </row>
    <row r="7042" spans="1:26">
      <c r="A7042" s="27">
        <v>2014</v>
      </c>
      <c r="B7042" t="s">
        <v>55</v>
      </c>
      <c r="C7042" s="27">
        <v>235000000</v>
      </c>
      <c r="D7042" s="27">
        <v>78333334</v>
      </c>
      <c r="E7042" s="27">
        <v>235000000</v>
      </c>
      <c r="F7042" s="27">
        <v>0</v>
      </c>
      <c r="G7042" s="27">
        <v>0</v>
      </c>
      <c r="H7042" s="27">
        <v>1</v>
      </c>
      <c r="I7042" s="27">
        <v>0</v>
      </c>
      <c r="J7042" s="27">
        <v>1</v>
      </c>
      <c r="K7042" s="27">
        <v>1</v>
      </c>
      <c r="L7042" s="27">
        <v>1</v>
      </c>
      <c r="M7042" s="27">
        <v>1</v>
      </c>
      <c r="N7042" s="27">
        <v>0</v>
      </c>
      <c r="O7042" s="27">
        <v>0</v>
      </c>
      <c r="P7042" s="27">
        <v>27164000000</v>
      </c>
      <c r="Q7042" s="27">
        <v>27200280855.047596</v>
      </c>
      <c r="R7042" s="27">
        <v>1</v>
      </c>
      <c r="S7042" s="27">
        <v>1</v>
      </c>
      <c r="T7042" s="33">
        <v>0.96696016921402161</v>
      </c>
      <c r="U7042" s="27"/>
      <c r="V7042" s="27"/>
      <c r="W7042" s="27"/>
      <c r="X7042" s="27">
        <v>138000000</v>
      </c>
      <c r="Y7042" s="27"/>
      <c r="Z7042" s="27">
        <v>0</v>
      </c>
    </row>
    <row r="7043" spans="1:26">
      <c r="A7043" s="27">
        <v>2015</v>
      </c>
      <c r="B7043" t="s">
        <v>55</v>
      </c>
      <c r="C7043" s="27">
        <v>235000000</v>
      </c>
      <c r="D7043" s="27">
        <v>117500000</v>
      </c>
      <c r="E7043" s="27">
        <v>235000000</v>
      </c>
      <c r="F7043" s="27">
        <v>0</v>
      </c>
      <c r="G7043" s="27">
        <v>0</v>
      </c>
      <c r="H7043" s="27">
        <v>1</v>
      </c>
      <c r="I7043" s="27">
        <v>0</v>
      </c>
      <c r="J7043" s="27">
        <v>1</v>
      </c>
      <c r="K7043" s="27">
        <v>1</v>
      </c>
      <c r="L7043" s="27">
        <v>1</v>
      </c>
      <c r="M7043" s="27">
        <v>1</v>
      </c>
      <c r="N7043" s="27">
        <v>0</v>
      </c>
      <c r="O7043" s="27">
        <v>0</v>
      </c>
      <c r="P7043" s="27">
        <v>24257000000</v>
      </c>
      <c r="Q7043" s="27">
        <v>24401734194.681385</v>
      </c>
      <c r="R7043" s="27">
        <v>1</v>
      </c>
      <c r="S7043" s="27">
        <v>1</v>
      </c>
      <c r="T7043" s="33">
        <v>0.821813335342235</v>
      </c>
      <c r="U7043" s="27"/>
      <c r="V7043" s="27"/>
      <c r="W7043" s="27"/>
      <c r="X7043" s="27">
        <v>101000000</v>
      </c>
      <c r="Y7043" s="27"/>
      <c r="Z7043" s="27">
        <v>0</v>
      </c>
    </row>
    <row r="7044" spans="1:26">
      <c r="A7044" s="27">
        <v>2016</v>
      </c>
      <c r="B7044" t="s">
        <v>55</v>
      </c>
      <c r="C7044" s="27">
        <v>235000000</v>
      </c>
      <c r="D7044" s="27">
        <v>156666668</v>
      </c>
      <c r="E7044" s="27">
        <v>235000000</v>
      </c>
      <c r="F7044" s="27">
        <v>0</v>
      </c>
      <c r="G7044" s="27">
        <v>0</v>
      </c>
      <c r="H7044" s="27">
        <v>1</v>
      </c>
      <c r="I7044" s="27">
        <v>0</v>
      </c>
      <c r="J7044" s="27">
        <v>1</v>
      </c>
      <c r="K7044" s="27">
        <v>1</v>
      </c>
      <c r="L7044" s="27">
        <v>1</v>
      </c>
      <c r="M7044" s="27">
        <v>1</v>
      </c>
      <c r="N7044" s="27">
        <v>0</v>
      </c>
      <c r="O7044" s="27">
        <v>0</v>
      </c>
      <c r="P7044" s="27">
        <v>22657000000</v>
      </c>
      <c r="Q7044" s="27">
        <v>22295585700.367233</v>
      </c>
      <c r="R7044" s="27">
        <v>1</v>
      </c>
      <c r="S7044" s="27">
        <v>1</v>
      </c>
      <c r="T7044" s="33">
        <v>0.86004996979414983</v>
      </c>
      <c r="U7044" s="27"/>
      <c r="V7044" s="27"/>
      <c r="W7044" s="27"/>
      <c r="X7044" s="27">
        <v>80000000</v>
      </c>
      <c r="Y7044" s="27"/>
      <c r="Z7044" s="27">
        <v>0</v>
      </c>
    </row>
    <row r="7045" spans="1:26">
      <c r="A7045" s="27">
        <v>2017</v>
      </c>
      <c r="B7045" t="s">
        <v>55</v>
      </c>
      <c r="C7045" s="27">
        <v>235000000</v>
      </c>
      <c r="D7045" s="27">
        <v>195833336</v>
      </c>
      <c r="E7045" s="27">
        <v>235000000</v>
      </c>
      <c r="F7045" s="27">
        <v>0</v>
      </c>
      <c r="G7045" s="27">
        <v>0</v>
      </c>
      <c r="H7045" s="27">
        <v>1</v>
      </c>
      <c r="I7045" s="27">
        <v>0</v>
      </c>
      <c r="J7045" s="27">
        <v>1</v>
      </c>
      <c r="K7045" s="27">
        <v>1</v>
      </c>
      <c r="L7045" s="27">
        <v>1</v>
      </c>
      <c r="M7045" s="27">
        <v>1</v>
      </c>
      <c r="N7045" s="27">
        <v>0</v>
      </c>
      <c r="O7045" s="27">
        <v>0</v>
      </c>
      <c r="P7045" s="27">
        <v>22779000000</v>
      </c>
      <c r="Q7045" s="27">
        <v>22079017626.668636</v>
      </c>
      <c r="R7045" s="27">
        <v>1</v>
      </c>
      <c r="S7045" s="27">
        <v>1</v>
      </c>
      <c r="T7045" s="33">
        <v>0.90809244833766045</v>
      </c>
      <c r="U7045" s="27"/>
      <c r="V7045" s="27"/>
      <c r="W7045" s="27"/>
      <c r="X7045" s="27">
        <v>55000000</v>
      </c>
      <c r="Y7045" s="27"/>
      <c r="Z7045" s="27">
        <v>0</v>
      </c>
    </row>
    <row r="7046" spans="1:26">
      <c r="A7046" s="27">
        <v>1957</v>
      </c>
      <c r="B7046" t="s">
        <v>57</v>
      </c>
      <c r="C7046" s="27"/>
      <c r="D7046" s="27"/>
      <c r="E7046" s="27"/>
      <c r="F7046" s="27">
        <v>0</v>
      </c>
      <c r="G7046" s="27">
        <v>0</v>
      </c>
      <c r="H7046" s="27">
        <v>1</v>
      </c>
      <c r="I7046" s="27">
        <v>0</v>
      </c>
      <c r="J7046" s="27">
        <v>0</v>
      </c>
      <c r="K7046" s="27">
        <v>2</v>
      </c>
      <c r="L7046" s="27">
        <v>1</v>
      </c>
      <c r="M7046" s="27">
        <v>0</v>
      </c>
      <c r="N7046" s="27">
        <v>0</v>
      </c>
      <c r="O7046" s="27">
        <v>0</v>
      </c>
      <c r="P7046" s="27"/>
      <c r="Q7046" s="27"/>
      <c r="R7046" s="27">
        <v>0</v>
      </c>
      <c r="S7046" s="27">
        <v>1</v>
      </c>
      <c r="T7046" s="33">
        <v>1.1056830722153153</v>
      </c>
      <c r="U7046" s="27"/>
      <c r="V7046" s="27"/>
      <c r="W7046" s="27"/>
      <c r="X7046" s="27"/>
      <c r="Y7046" s="27"/>
      <c r="Z7046" s="27">
        <v>1</v>
      </c>
    </row>
    <row r="7047" spans="1:26">
      <c r="A7047" s="27">
        <v>1958</v>
      </c>
      <c r="B7047" t="s">
        <v>57</v>
      </c>
      <c r="C7047" s="27"/>
      <c r="D7047" s="27"/>
      <c r="E7047" s="27"/>
      <c r="F7047" s="27">
        <v>0</v>
      </c>
      <c r="G7047" s="27">
        <v>0</v>
      </c>
      <c r="H7047" s="27">
        <v>1</v>
      </c>
      <c r="I7047" s="27">
        <v>0</v>
      </c>
      <c r="J7047" s="27">
        <v>0</v>
      </c>
      <c r="K7047" s="27">
        <v>2</v>
      </c>
      <c r="L7047" s="27">
        <v>1</v>
      </c>
      <c r="M7047" s="27">
        <v>0</v>
      </c>
      <c r="N7047" s="27">
        <v>0</v>
      </c>
      <c r="O7047" s="27">
        <v>0</v>
      </c>
      <c r="P7047" s="27"/>
      <c r="Q7047" s="27"/>
      <c r="R7047" s="27">
        <v>0</v>
      </c>
      <c r="S7047" s="27">
        <v>1</v>
      </c>
      <c r="T7047" s="33">
        <v>1.0176220702015186</v>
      </c>
      <c r="U7047" s="27"/>
      <c r="V7047" s="27"/>
      <c r="W7047" s="27"/>
      <c r="X7047" s="27"/>
      <c r="Y7047" s="27"/>
      <c r="Z7047" s="27">
        <v>1</v>
      </c>
    </row>
    <row r="7048" spans="1:26">
      <c r="A7048" s="27">
        <v>1959</v>
      </c>
      <c r="B7048" t="s">
        <v>57</v>
      </c>
      <c r="C7048" s="27"/>
      <c r="D7048" s="27"/>
      <c r="E7048" s="27"/>
      <c r="F7048" s="27">
        <v>0</v>
      </c>
      <c r="G7048" s="27">
        <v>0</v>
      </c>
      <c r="H7048" s="27">
        <v>1</v>
      </c>
      <c r="I7048" s="27">
        <v>0</v>
      </c>
      <c r="J7048" s="27">
        <v>0</v>
      </c>
      <c r="K7048" s="27">
        <v>2</v>
      </c>
      <c r="L7048" s="27">
        <v>1</v>
      </c>
      <c r="M7048" s="27">
        <v>0</v>
      </c>
      <c r="N7048" s="27">
        <v>0</v>
      </c>
      <c r="O7048" s="27">
        <v>0</v>
      </c>
      <c r="P7048" s="27"/>
      <c r="Q7048" s="27"/>
      <c r="R7048" s="27">
        <v>0</v>
      </c>
      <c r="S7048" s="27">
        <v>1</v>
      </c>
      <c r="T7048" s="33">
        <v>1.0157995537348996</v>
      </c>
      <c r="U7048" s="27"/>
      <c r="V7048" s="27"/>
      <c r="W7048" s="27"/>
      <c r="X7048" s="27"/>
      <c r="Y7048" s="27"/>
      <c r="Z7048" s="27">
        <v>1</v>
      </c>
    </row>
    <row r="7049" spans="1:26">
      <c r="A7049" s="27">
        <v>1960</v>
      </c>
      <c r="B7049" t="s">
        <v>57</v>
      </c>
      <c r="C7049" s="27"/>
      <c r="D7049" s="27"/>
      <c r="E7049" s="27"/>
      <c r="F7049" s="27">
        <v>0</v>
      </c>
      <c r="G7049" s="27">
        <v>0</v>
      </c>
      <c r="H7049" s="27">
        <v>1</v>
      </c>
      <c r="I7049" s="27">
        <v>0</v>
      </c>
      <c r="J7049" s="27">
        <v>0</v>
      </c>
      <c r="K7049" s="27">
        <v>2</v>
      </c>
      <c r="L7049" s="27">
        <v>1</v>
      </c>
      <c r="M7049" s="27">
        <v>0</v>
      </c>
      <c r="N7049" s="27">
        <v>0</v>
      </c>
      <c r="O7049" s="27">
        <v>0</v>
      </c>
      <c r="P7049" s="27"/>
      <c r="Q7049" s="27"/>
      <c r="R7049" s="27">
        <v>0</v>
      </c>
      <c r="S7049" s="27">
        <v>1</v>
      </c>
      <c r="T7049" s="33">
        <v>0.99364431383616725</v>
      </c>
      <c r="U7049" s="27"/>
      <c r="V7049" s="27"/>
      <c r="W7049" s="27"/>
      <c r="X7049" s="27"/>
      <c r="Y7049" s="27"/>
      <c r="Z7049" s="27">
        <v>1</v>
      </c>
    </row>
    <row r="7050" spans="1:26">
      <c r="A7050" s="27">
        <v>1961</v>
      </c>
      <c r="B7050" t="s">
        <v>57</v>
      </c>
      <c r="C7050" s="27"/>
      <c r="D7050" s="27"/>
      <c r="E7050" s="27"/>
      <c r="F7050" s="27">
        <v>0</v>
      </c>
      <c r="G7050" s="27">
        <v>0</v>
      </c>
      <c r="H7050" s="27">
        <v>1</v>
      </c>
      <c r="I7050" s="27">
        <v>0</v>
      </c>
      <c r="J7050" s="27">
        <v>0</v>
      </c>
      <c r="K7050" s="27">
        <v>2</v>
      </c>
      <c r="L7050" s="27">
        <v>1</v>
      </c>
      <c r="M7050" s="27">
        <v>0</v>
      </c>
      <c r="N7050" s="27">
        <v>0</v>
      </c>
      <c r="O7050" s="27">
        <v>0</v>
      </c>
      <c r="P7050" s="27"/>
      <c r="Q7050" s="27"/>
      <c r="R7050" s="27">
        <v>0</v>
      </c>
      <c r="S7050" s="27">
        <v>1</v>
      </c>
      <c r="T7050" s="33">
        <v>0.97346733996739376</v>
      </c>
      <c r="U7050" s="27"/>
      <c r="V7050" s="27"/>
      <c r="W7050" s="27"/>
      <c r="X7050" s="27"/>
      <c r="Y7050" s="27"/>
      <c r="Z7050" s="27">
        <v>1</v>
      </c>
    </row>
    <row r="7051" spans="1:26">
      <c r="A7051" s="27">
        <v>1962</v>
      </c>
      <c r="B7051" t="s">
        <v>57</v>
      </c>
      <c r="C7051" s="27"/>
      <c r="D7051" s="27"/>
      <c r="E7051" s="27"/>
      <c r="F7051" s="27">
        <v>0</v>
      </c>
      <c r="G7051" s="27">
        <v>0</v>
      </c>
      <c r="H7051" s="27">
        <v>1</v>
      </c>
      <c r="I7051" s="27">
        <v>0</v>
      </c>
      <c r="J7051" s="27">
        <v>0</v>
      </c>
      <c r="K7051" s="27">
        <v>2</v>
      </c>
      <c r="L7051" s="27">
        <v>1</v>
      </c>
      <c r="M7051" s="27">
        <v>0</v>
      </c>
      <c r="N7051" s="27">
        <v>0</v>
      </c>
      <c r="O7051" s="27">
        <v>0</v>
      </c>
      <c r="P7051" s="27"/>
      <c r="Q7051" s="27"/>
      <c r="R7051" s="27">
        <v>0</v>
      </c>
      <c r="S7051" s="27">
        <v>1</v>
      </c>
      <c r="T7051" s="33">
        <v>0.97699079984331827</v>
      </c>
      <c r="U7051" s="27"/>
      <c r="V7051" s="27"/>
      <c r="W7051" s="27"/>
      <c r="X7051" s="27"/>
      <c r="Y7051" s="27"/>
      <c r="Z7051" s="27">
        <v>1</v>
      </c>
    </row>
    <row r="7052" spans="1:26">
      <c r="A7052" s="27">
        <v>1963</v>
      </c>
      <c r="B7052" t="s">
        <v>57</v>
      </c>
      <c r="C7052" s="27"/>
      <c r="D7052" s="27"/>
      <c r="E7052" s="27"/>
      <c r="F7052" s="27">
        <v>0</v>
      </c>
      <c r="G7052" s="27">
        <v>0</v>
      </c>
      <c r="H7052" s="27">
        <v>1</v>
      </c>
      <c r="I7052" s="27">
        <v>0</v>
      </c>
      <c r="J7052" s="27">
        <v>0</v>
      </c>
      <c r="K7052" s="27">
        <v>2</v>
      </c>
      <c r="L7052" s="27">
        <v>1</v>
      </c>
      <c r="M7052" s="27">
        <v>0</v>
      </c>
      <c r="N7052" s="27">
        <v>0</v>
      </c>
      <c r="O7052" s="27">
        <v>0</v>
      </c>
      <c r="P7052" s="27"/>
      <c r="Q7052" s="27"/>
      <c r="R7052" s="27">
        <v>0</v>
      </c>
      <c r="S7052" s="27">
        <v>1</v>
      </c>
      <c r="T7052" s="33">
        <v>0.98866747285419376</v>
      </c>
      <c r="U7052" s="27"/>
      <c r="V7052" s="27"/>
      <c r="W7052" s="27"/>
      <c r="X7052" s="27"/>
      <c r="Y7052" s="27"/>
      <c r="Z7052" s="27">
        <v>1</v>
      </c>
    </row>
    <row r="7053" spans="1:26">
      <c r="A7053" s="27">
        <v>1964</v>
      </c>
      <c r="B7053" t="s">
        <v>57</v>
      </c>
      <c r="C7053" s="27"/>
      <c r="D7053" s="27"/>
      <c r="E7053" s="27"/>
      <c r="F7053" s="27">
        <v>0</v>
      </c>
      <c r="G7053" s="27">
        <v>0</v>
      </c>
      <c r="H7053" s="27">
        <v>1</v>
      </c>
      <c r="I7053" s="27">
        <v>0</v>
      </c>
      <c r="J7053" s="27">
        <v>0</v>
      </c>
      <c r="K7053" s="27">
        <v>2</v>
      </c>
      <c r="L7053" s="27">
        <v>1</v>
      </c>
      <c r="M7053" s="27">
        <v>0</v>
      </c>
      <c r="N7053" s="27">
        <v>0</v>
      </c>
      <c r="O7053" s="27">
        <v>0</v>
      </c>
      <c r="P7053" s="27"/>
      <c r="Q7053" s="27"/>
      <c r="R7053" s="27">
        <v>0</v>
      </c>
      <c r="S7053" s="27">
        <v>1</v>
      </c>
      <c r="T7053" s="33">
        <v>1.0337554660061781</v>
      </c>
      <c r="U7053" s="27"/>
      <c r="V7053" s="27"/>
      <c r="W7053" s="27"/>
      <c r="X7053" s="27"/>
      <c r="Y7053" s="27"/>
      <c r="Z7053" s="27">
        <v>1</v>
      </c>
    </row>
    <row r="7054" spans="1:26">
      <c r="A7054" s="27">
        <v>1965</v>
      </c>
      <c r="B7054" t="s">
        <v>57</v>
      </c>
      <c r="C7054" s="27"/>
      <c r="D7054" s="27"/>
      <c r="E7054" s="27"/>
      <c r="F7054" s="27">
        <v>0</v>
      </c>
      <c r="G7054" s="27">
        <v>0</v>
      </c>
      <c r="H7054" s="27">
        <v>1</v>
      </c>
      <c r="I7054" s="27">
        <v>0</v>
      </c>
      <c r="J7054" s="27">
        <v>0</v>
      </c>
      <c r="K7054" s="27">
        <v>2</v>
      </c>
      <c r="L7054" s="27">
        <v>1</v>
      </c>
      <c r="M7054" s="27">
        <v>0</v>
      </c>
      <c r="N7054" s="27">
        <v>0</v>
      </c>
      <c r="O7054" s="27">
        <v>0</v>
      </c>
      <c r="P7054" s="27"/>
      <c r="Q7054" s="27">
        <v>991047619.04761887</v>
      </c>
      <c r="R7054" s="27">
        <v>0</v>
      </c>
      <c r="S7054" s="27">
        <v>1</v>
      </c>
      <c r="T7054" s="33">
        <v>1.0227515959565798</v>
      </c>
      <c r="U7054" s="27"/>
      <c r="V7054" s="27"/>
      <c r="W7054" s="27"/>
      <c r="X7054" s="27"/>
      <c r="Y7054" s="27"/>
      <c r="Z7054" s="27">
        <v>1</v>
      </c>
    </row>
    <row r="7055" spans="1:26">
      <c r="A7055" s="27">
        <v>1966</v>
      </c>
      <c r="B7055" t="s">
        <v>57</v>
      </c>
      <c r="C7055" s="27"/>
      <c r="D7055" s="27"/>
      <c r="E7055" s="27"/>
      <c r="F7055" s="27">
        <v>0</v>
      </c>
      <c r="G7055" s="27">
        <v>0</v>
      </c>
      <c r="H7055" s="27">
        <v>1</v>
      </c>
      <c r="I7055" s="27">
        <v>0</v>
      </c>
      <c r="J7055" s="27">
        <v>0</v>
      </c>
      <c r="K7055" s="27">
        <v>2</v>
      </c>
      <c r="L7055" s="27">
        <v>1</v>
      </c>
      <c r="M7055" s="27">
        <v>0</v>
      </c>
      <c r="N7055" s="27">
        <v>0</v>
      </c>
      <c r="O7055" s="27">
        <v>0</v>
      </c>
      <c r="P7055" s="27"/>
      <c r="Q7055" s="27">
        <v>1040952380.9523809</v>
      </c>
      <c r="R7055" s="27">
        <v>0</v>
      </c>
      <c r="S7055" s="27">
        <v>1</v>
      </c>
      <c r="T7055" s="33">
        <v>1.060453919000093</v>
      </c>
      <c r="U7055" s="27"/>
      <c r="V7055" s="27"/>
      <c r="W7055" s="27"/>
      <c r="X7055" s="27"/>
      <c r="Y7055" s="27"/>
      <c r="Z7055" s="27">
        <v>1</v>
      </c>
    </row>
    <row r="7056" spans="1:26">
      <c r="A7056" s="27">
        <v>1967</v>
      </c>
      <c r="B7056" t="s">
        <v>57</v>
      </c>
      <c r="C7056" s="27"/>
      <c r="D7056" s="27"/>
      <c r="E7056" s="27"/>
      <c r="F7056" s="27">
        <v>0</v>
      </c>
      <c r="G7056" s="27">
        <v>0</v>
      </c>
      <c r="H7056" s="27">
        <v>1</v>
      </c>
      <c r="I7056" s="27">
        <v>0</v>
      </c>
      <c r="J7056" s="27">
        <v>0</v>
      </c>
      <c r="K7056" s="27">
        <v>2</v>
      </c>
      <c r="L7056" s="27">
        <v>1</v>
      </c>
      <c r="M7056" s="27">
        <v>0</v>
      </c>
      <c r="N7056" s="27">
        <v>0</v>
      </c>
      <c r="O7056" s="27">
        <v>0</v>
      </c>
      <c r="P7056" s="27"/>
      <c r="Q7056" s="27">
        <v>1085714285.7142856</v>
      </c>
      <c r="R7056" s="27">
        <v>0</v>
      </c>
      <c r="S7056" s="27">
        <v>1</v>
      </c>
      <c r="T7056" s="33">
        <v>1.0100991944882907</v>
      </c>
      <c r="U7056" s="27"/>
      <c r="V7056" s="27"/>
      <c r="W7056" s="27"/>
      <c r="X7056" s="27"/>
      <c r="Y7056" s="27"/>
      <c r="Z7056" s="27">
        <v>1</v>
      </c>
    </row>
    <row r="7057" spans="1:26">
      <c r="A7057" s="27">
        <v>1968</v>
      </c>
      <c r="B7057" t="s">
        <v>57</v>
      </c>
      <c r="C7057" s="27"/>
      <c r="D7057" s="27"/>
      <c r="E7057" s="27"/>
      <c r="F7057" s="27">
        <v>0</v>
      </c>
      <c r="G7057" s="27">
        <v>0</v>
      </c>
      <c r="H7057" s="27">
        <v>1</v>
      </c>
      <c r="I7057" s="27">
        <v>0</v>
      </c>
      <c r="J7057" s="27">
        <v>0</v>
      </c>
      <c r="K7057" s="27">
        <v>2</v>
      </c>
      <c r="L7057" s="27">
        <v>1</v>
      </c>
      <c r="M7057" s="27">
        <v>0</v>
      </c>
      <c r="N7057" s="27">
        <v>0</v>
      </c>
      <c r="O7057" s="27">
        <v>0</v>
      </c>
      <c r="P7057" s="27"/>
      <c r="Q7057" s="27">
        <v>1214666666.6666665</v>
      </c>
      <c r="R7057" s="27">
        <v>0</v>
      </c>
      <c r="S7057" s="27">
        <v>1</v>
      </c>
      <c r="T7057" s="33">
        <v>0.99765870157012104</v>
      </c>
      <c r="U7057" s="27"/>
      <c r="V7057" s="27"/>
      <c r="W7057" s="27"/>
      <c r="X7057" s="27"/>
      <c r="Y7057" s="27"/>
      <c r="Z7057" s="27">
        <v>1</v>
      </c>
    </row>
    <row r="7058" spans="1:26">
      <c r="A7058" s="27">
        <v>1969</v>
      </c>
      <c r="B7058" t="s">
        <v>57</v>
      </c>
      <c r="C7058" s="27"/>
      <c r="D7058" s="27"/>
      <c r="E7058" s="27"/>
      <c r="F7058" s="27">
        <v>0</v>
      </c>
      <c r="G7058" s="27">
        <v>0</v>
      </c>
      <c r="H7058" s="27">
        <v>1</v>
      </c>
      <c r="I7058" s="27">
        <v>0</v>
      </c>
      <c r="J7058" s="27">
        <v>0</v>
      </c>
      <c r="K7058" s="27">
        <v>2</v>
      </c>
      <c r="L7058" s="27">
        <v>1</v>
      </c>
      <c r="M7058" s="27">
        <v>0</v>
      </c>
      <c r="N7058" s="27">
        <v>0</v>
      </c>
      <c r="O7058" s="27">
        <v>0</v>
      </c>
      <c r="P7058" s="27"/>
      <c r="Q7058" s="27">
        <v>1289904761.9047618</v>
      </c>
      <c r="R7058" s="27">
        <v>0</v>
      </c>
      <c r="S7058" s="27">
        <v>1</v>
      </c>
      <c r="T7058" s="33">
        <v>1.0058077459461789</v>
      </c>
      <c r="U7058" s="27"/>
      <c r="V7058" s="27"/>
      <c r="W7058" s="27"/>
      <c r="X7058" s="27"/>
      <c r="Y7058" s="27"/>
      <c r="Z7058" s="27">
        <v>1</v>
      </c>
    </row>
    <row r="7059" spans="1:26">
      <c r="A7059" s="27">
        <v>1970</v>
      </c>
      <c r="B7059" t="s">
        <v>57</v>
      </c>
      <c r="C7059" s="27"/>
      <c r="D7059" s="27"/>
      <c r="E7059" s="27"/>
      <c r="F7059" s="27">
        <v>0</v>
      </c>
      <c r="G7059" s="27">
        <v>0</v>
      </c>
      <c r="H7059" s="27">
        <v>1</v>
      </c>
      <c r="I7059" s="27">
        <v>0</v>
      </c>
      <c r="J7059" s="27">
        <v>0</v>
      </c>
      <c r="K7059" s="27">
        <v>2</v>
      </c>
      <c r="L7059" s="27">
        <v>1</v>
      </c>
      <c r="M7059" s="27">
        <v>0</v>
      </c>
      <c r="N7059" s="27">
        <v>0</v>
      </c>
      <c r="O7059" s="27">
        <v>0</v>
      </c>
      <c r="P7059" s="27"/>
      <c r="Q7059" s="27">
        <v>1439238095.2380953</v>
      </c>
      <c r="R7059" s="27">
        <v>0</v>
      </c>
      <c r="S7059" s="27">
        <v>1</v>
      </c>
      <c r="T7059" s="33">
        <v>1</v>
      </c>
      <c r="U7059" s="27">
        <v>13270000</v>
      </c>
      <c r="V7059" s="27">
        <v>26270000</v>
      </c>
      <c r="W7059" s="27">
        <v>16220000</v>
      </c>
      <c r="X7059" s="27"/>
      <c r="Y7059" s="27">
        <v>0</v>
      </c>
      <c r="Z7059" s="27">
        <v>1</v>
      </c>
    </row>
    <row r="7060" spans="1:26">
      <c r="A7060" s="27">
        <v>1971</v>
      </c>
      <c r="B7060" t="s">
        <v>57</v>
      </c>
      <c r="C7060" s="27"/>
      <c r="D7060" s="27"/>
      <c r="E7060" s="27"/>
      <c r="F7060" s="27">
        <v>0</v>
      </c>
      <c r="G7060" s="27">
        <v>0</v>
      </c>
      <c r="H7060" s="27">
        <v>1</v>
      </c>
      <c r="I7060" s="27">
        <v>0</v>
      </c>
      <c r="J7060" s="27">
        <v>0</v>
      </c>
      <c r="K7060" s="27">
        <v>2</v>
      </c>
      <c r="L7060" s="27">
        <v>1</v>
      </c>
      <c r="M7060" s="27">
        <v>0</v>
      </c>
      <c r="N7060" s="27">
        <v>0</v>
      </c>
      <c r="O7060" s="27">
        <v>0</v>
      </c>
      <c r="P7060" s="27"/>
      <c r="Q7060" s="27">
        <v>1685217058.7110345</v>
      </c>
      <c r="R7060" s="27">
        <v>0</v>
      </c>
      <c r="S7060" s="27">
        <v>1</v>
      </c>
      <c r="T7060" s="33">
        <v>0.92761372871024128</v>
      </c>
      <c r="U7060" s="27">
        <v>2779000</v>
      </c>
      <c r="V7060" s="27">
        <v>39343000</v>
      </c>
      <c r="W7060" s="27">
        <v>21074000</v>
      </c>
      <c r="X7060" s="27"/>
      <c r="Y7060" s="27">
        <v>0</v>
      </c>
      <c r="Z7060" s="27">
        <v>1</v>
      </c>
    </row>
    <row r="7061" spans="1:26">
      <c r="A7061" s="27">
        <v>1972</v>
      </c>
      <c r="B7061" t="s">
        <v>57</v>
      </c>
      <c r="C7061" s="27"/>
      <c r="D7061" s="27"/>
      <c r="E7061" s="27"/>
      <c r="F7061" s="27">
        <v>40000000</v>
      </c>
      <c r="G7061" s="27">
        <v>0</v>
      </c>
      <c r="H7061" s="27">
        <v>1</v>
      </c>
      <c r="I7061" s="27">
        <v>0</v>
      </c>
      <c r="J7061" s="27">
        <v>0</v>
      </c>
      <c r="K7061" s="27">
        <v>2</v>
      </c>
      <c r="L7061" s="27">
        <v>1</v>
      </c>
      <c r="M7061" s="27">
        <v>0</v>
      </c>
      <c r="N7061" s="27">
        <v>0</v>
      </c>
      <c r="O7061" s="27">
        <v>0</v>
      </c>
      <c r="P7061" s="27"/>
      <c r="Q7061" s="27">
        <v>2237476420.0377278</v>
      </c>
      <c r="R7061" s="27">
        <v>1</v>
      </c>
      <c r="S7061" s="27">
        <v>1</v>
      </c>
      <c r="T7061" s="33">
        <v>0.92122545142259926</v>
      </c>
      <c r="U7061" s="27">
        <v>0</v>
      </c>
      <c r="V7061" s="27">
        <v>52165000</v>
      </c>
      <c r="W7061" s="27">
        <v>28906000</v>
      </c>
      <c r="X7061" s="27"/>
      <c r="Y7061" s="27">
        <v>0</v>
      </c>
      <c r="Z7061" s="27">
        <v>1</v>
      </c>
    </row>
    <row r="7062" spans="1:26">
      <c r="A7062" s="27">
        <v>1973</v>
      </c>
      <c r="B7062" t="s">
        <v>57</v>
      </c>
      <c r="C7062" s="27"/>
      <c r="D7062" s="27"/>
      <c r="E7062" s="27"/>
      <c r="F7062" s="27">
        <v>0</v>
      </c>
      <c r="G7062" s="27">
        <v>0</v>
      </c>
      <c r="H7062" s="27">
        <v>1</v>
      </c>
      <c r="I7062" s="27">
        <v>0</v>
      </c>
      <c r="J7062" s="27">
        <v>0</v>
      </c>
      <c r="K7062" s="27">
        <v>2</v>
      </c>
      <c r="L7062" s="27">
        <v>1</v>
      </c>
      <c r="M7062" s="27">
        <v>0</v>
      </c>
      <c r="N7062" s="27">
        <v>0</v>
      </c>
      <c r="O7062" s="27">
        <v>0</v>
      </c>
      <c r="P7062" s="27"/>
      <c r="Q7062" s="27">
        <v>2730787476.2808352</v>
      </c>
      <c r="R7062" s="27">
        <v>1</v>
      </c>
      <c r="S7062" s="27">
        <v>1</v>
      </c>
      <c r="T7062" s="33">
        <v>1.2798279189511945</v>
      </c>
      <c r="U7062" s="27">
        <v>0</v>
      </c>
      <c r="V7062" s="27">
        <v>70066000</v>
      </c>
      <c r="W7062" s="27">
        <v>36679000</v>
      </c>
      <c r="X7062" s="27"/>
      <c r="Y7062" s="27">
        <v>0</v>
      </c>
      <c r="Z7062" s="27">
        <v>1</v>
      </c>
    </row>
    <row r="7063" spans="1:26">
      <c r="A7063" s="27">
        <v>1974</v>
      </c>
      <c r="B7063" t="s">
        <v>57</v>
      </c>
      <c r="C7063" s="27"/>
      <c r="D7063" s="27"/>
      <c r="E7063" s="27"/>
      <c r="F7063" s="27">
        <v>0</v>
      </c>
      <c r="G7063" s="27">
        <v>0</v>
      </c>
      <c r="H7063" s="27">
        <v>1</v>
      </c>
      <c r="I7063" s="27">
        <v>0</v>
      </c>
      <c r="J7063" s="27">
        <v>0</v>
      </c>
      <c r="K7063" s="27">
        <v>2</v>
      </c>
      <c r="L7063" s="27">
        <v>1</v>
      </c>
      <c r="M7063" s="27">
        <v>0</v>
      </c>
      <c r="N7063" s="27">
        <v>0</v>
      </c>
      <c r="O7063" s="27">
        <v>0</v>
      </c>
      <c r="P7063" s="27"/>
      <c r="Q7063" s="27">
        <v>3545933562.4284077</v>
      </c>
      <c r="R7063" s="27">
        <v>1</v>
      </c>
      <c r="S7063" s="27">
        <v>1</v>
      </c>
      <c r="T7063" s="33">
        <v>1.2793035310212315</v>
      </c>
      <c r="U7063" s="27">
        <v>0</v>
      </c>
      <c r="V7063" s="27">
        <v>88645000</v>
      </c>
      <c r="W7063" s="27">
        <v>42723000</v>
      </c>
      <c r="X7063" s="27"/>
      <c r="Y7063" s="27">
        <v>0</v>
      </c>
      <c r="Z7063" s="27">
        <v>1</v>
      </c>
    </row>
    <row r="7064" spans="1:26">
      <c r="A7064" s="27">
        <v>1975</v>
      </c>
      <c r="B7064" t="s">
        <v>57</v>
      </c>
      <c r="C7064" s="27"/>
      <c r="D7064" s="27"/>
      <c r="E7064" s="27"/>
      <c r="F7064" s="27">
        <v>0</v>
      </c>
      <c r="G7064" s="27">
        <v>0</v>
      </c>
      <c r="H7064" s="27">
        <v>1</v>
      </c>
      <c r="I7064" s="27">
        <v>0</v>
      </c>
      <c r="J7064" s="27">
        <v>0</v>
      </c>
      <c r="K7064" s="27">
        <v>2</v>
      </c>
      <c r="L7064" s="27">
        <v>1</v>
      </c>
      <c r="M7064" s="27">
        <v>0</v>
      </c>
      <c r="N7064" s="27">
        <v>0</v>
      </c>
      <c r="O7064" s="27">
        <v>0</v>
      </c>
      <c r="P7064" s="27"/>
      <c r="Q7064" s="27">
        <v>4328610489.6843157</v>
      </c>
      <c r="R7064" s="27">
        <v>1</v>
      </c>
      <c r="S7064" s="27">
        <v>1</v>
      </c>
      <c r="T7064" s="33">
        <v>0.94696688960437181</v>
      </c>
      <c r="U7064" s="27">
        <v>0</v>
      </c>
      <c r="V7064" s="27">
        <v>109815000</v>
      </c>
      <c r="W7064" s="27">
        <v>55308000</v>
      </c>
      <c r="X7064" s="27"/>
      <c r="Y7064" s="27">
        <v>0</v>
      </c>
      <c r="Z7064" s="27">
        <v>1</v>
      </c>
    </row>
    <row r="7065" spans="1:26">
      <c r="A7065" s="27">
        <v>1976</v>
      </c>
      <c r="B7065" t="s">
        <v>57</v>
      </c>
      <c r="C7065" s="27"/>
      <c r="D7065" s="27"/>
      <c r="E7065" s="27"/>
      <c r="F7065" s="27">
        <v>0</v>
      </c>
      <c r="G7065" s="27">
        <v>0</v>
      </c>
      <c r="H7065" s="27">
        <v>1</v>
      </c>
      <c r="I7065" s="27">
        <v>0</v>
      </c>
      <c r="J7065" s="27">
        <v>0</v>
      </c>
      <c r="K7065" s="27">
        <v>2</v>
      </c>
      <c r="L7065" s="27">
        <v>1</v>
      </c>
      <c r="M7065" s="27">
        <v>0</v>
      </c>
      <c r="N7065" s="27">
        <v>0</v>
      </c>
      <c r="O7065" s="27">
        <v>0</v>
      </c>
      <c r="P7065" s="27"/>
      <c r="Q7065" s="27">
        <v>4507929104.4776115</v>
      </c>
      <c r="R7065" s="27">
        <v>1</v>
      </c>
      <c r="S7065" s="27">
        <v>1</v>
      </c>
      <c r="T7065" s="33">
        <v>1.0219497573337515</v>
      </c>
      <c r="U7065" s="27">
        <v>0</v>
      </c>
      <c r="V7065" s="27">
        <v>127881000</v>
      </c>
      <c r="W7065" s="27">
        <v>64073000</v>
      </c>
      <c r="X7065" s="27"/>
      <c r="Y7065" s="27">
        <v>0</v>
      </c>
      <c r="Z7065" s="27">
        <v>1</v>
      </c>
    </row>
    <row r="7066" spans="1:26">
      <c r="A7066" s="27">
        <v>1977</v>
      </c>
      <c r="B7066" t="s">
        <v>57</v>
      </c>
      <c r="C7066" s="27"/>
      <c r="D7066" s="27"/>
      <c r="E7066" s="27"/>
      <c r="F7066" s="27">
        <v>0</v>
      </c>
      <c r="G7066" s="27">
        <v>0</v>
      </c>
      <c r="H7066" s="27">
        <v>1</v>
      </c>
      <c r="I7066" s="27">
        <v>0</v>
      </c>
      <c r="J7066" s="27">
        <v>0</v>
      </c>
      <c r="K7066" s="27">
        <v>2</v>
      </c>
      <c r="L7066" s="27">
        <v>1</v>
      </c>
      <c r="M7066" s="27">
        <v>0</v>
      </c>
      <c r="N7066" s="27">
        <v>0</v>
      </c>
      <c r="O7066" s="27">
        <v>0</v>
      </c>
      <c r="P7066" s="27"/>
      <c r="Q7066" s="27">
        <v>5109324009.3240089</v>
      </c>
      <c r="R7066" s="27">
        <v>1</v>
      </c>
      <c r="S7066" s="27">
        <v>1</v>
      </c>
      <c r="T7066" s="33">
        <v>1.0409624303569636</v>
      </c>
      <c r="U7066" s="27">
        <v>29100000</v>
      </c>
      <c r="V7066" s="27">
        <v>167267000</v>
      </c>
      <c r="W7066" s="27">
        <v>66751000</v>
      </c>
      <c r="X7066" s="27"/>
      <c r="Y7066" s="27">
        <v>145000000</v>
      </c>
      <c r="Z7066" s="27">
        <v>1</v>
      </c>
    </row>
    <row r="7067" spans="1:26">
      <c r="A7067" s="27">
        <v>1978</v>
      </c>
      <c r="B7067" t="s">
        <v>57</v>
      </c>
      <c r="C7067" s="27"/>
      <c r="D7067" s="27"/>
      <c r="E7067" s="27"/>
      <c r="F7067" s="27">
        <v>0</v>
      </c>
      <c r="G7067" s="27">
        <v>0</v>
      </c>
      <c r="H7067" s="27">
        <v>1</v>
      </c>
      <c r="I7067" s="27">
        <v>0</v>
      </c>
      <c r="J7067" s="27">
        <v>0</v>
      </c>
      <c r="K7067" s="27">
        <v>2</v>
      </c>
      <c r="L7067" s="27">
        <v>1</v>
      </c>
      <c r="M7067" s="27">
        <v>0</v>
      </c>
      <c r="N7067" s="27">
        <v>0</v>
      </c>
      <c r="O7067" s="27">
        <v>0</v>
      </c>
      <c r="P7067" s="27"/>
      <c r="Q7067" s="27">
        <v>5968044209.5146561</v>
      </c>
      <c r="R7067" s="27">
        <v>0</v>
      </c>
      <c r="S7067" s="27">
        <v>1</v>
      </c>
      <c r="T7067" s="33">
        <v>0.91734575384516981</v>
      </c>
      <c r="U7067" s="27">
        <v>31300000</v>
      </c>
      <c r="V7067" s="27">
        <v>189423000</v>
      </c>
      <c r="W7067" s="27">
        <v>67326000</v>
      </c>
      <c r="X7067" s="27"/>
      <c r="Y7067" s="27">
        <v>170000000</v>
      </c>
      <c r="Z7067" s="27">
        <v>1</v>
      </c>
    </row>
    <row r="7068" spans="1:26">
      <c r="A7068" s="27">
        <v>1979</v>
      </c>
      <c r="B7068" t="s">
        <v>57</v>
      </c>
      <c r="C7068" s="27"/>
      <c r="D7068" s="27"/>
      <c r="E7068" s="27"/>
      <c r="F7068" s="27">
        <v>0</v>
      </c>
      <c r="G7068" s="27">
        <v>0</v>
      </c>
      <c r="H7068" s="27">
        <v>1</v>
      </c>
      <c r="I7068" s="27">
        <v>0</v>
      </c>
      <c r="J7068" s="27">
        <v>0</v>
      </c>
      <c r="K7068" s="27">
        <v>2</v>
      </c>
      <c r="L7068" s="27">
        <v>1</v>
      </c>
      <c r="M7068" s="27">
        <v>0</v>
      </c>
      <c r="N7068" s="27">
        <v>0</v>
      </c>
      <c r="O7068" s="27">
        <v>0</v>
      </c>
      <c r="P7068" s="27"/>
      <c r="Q7068" s="27">
        <v>7188191881.9188194</v>
      </c>
      <c r="R7068" s="27">
        <v>0</v>
      </c>
      <c r="S7068" s="27">
        <v>1</v>
      </c>
      <c r="T7068" s="33">
        <v>0.9810294585578897</v>
      </c>
      <c r="U7068" s="27">
        <v>31600000</v>
      </c>
      <c r="V7068" s="27">
        <v>232009000</v>
      </c>
      <c r="W7068" s="27">
        <v>67220000</v>
      </c>
      <c r="X7068" s="27"/>
      <c r="Y7068" s="27">
        <v>54200000</v>
      </c>
      <c r="Z7068" s="27">
        <v>1</v>
      </c>
    </row>
    <row r="7069" spans="1:26">
      <c r="A7069" s="27">
        <v>1980</v>
      </c>
      <c r="B7069" t="s">
        <v>57</v>
      </c>
      <c r="C7069" s="27"/>
      <c r="D7069" s="27"/>
      <c r="E7069" s="27"/>
      <c r="F7069" s="27">
        <v>0</v>
      </c>
      <c r="G7069" s="27">
        <v>0</v>
      </c>
      <c r="H7069" s="27">
        <v>1</v>
      </c>
      <c r="I7069" s="27">
        <v>0</v>
      </c>
      <c r="J7069" s="27">
        <v>0</v>
      </c>
      <c r="K7069" s="27">
        <v>2</v>
      </c>
      <c r="L7069" s="27">
        <v>1</v>
      </c>
      <c r="M7069" s="27">
        <v>0</v>
      </c>
      <c r="N7069" s="27">
        <v>0</v>
      </c>
      <c r="O7069" s="27">
        <v>0</v>
      </c>
      <c r="P7069" s="27">
        <v>9566000000</v>
      </c>
      <c r="Q7069" s="27">
        <v>8744134354.1615219</v>
      </c>
      <c r="R7069" s="27">
        <v>0</v>
      </c>
      <c r="S7069" s="27">
        <v>1</v>
      </c>
      <c r="T7069" s="33">
        <v>0.94044734443210454</v>
      </c>
      <c r="U7069" s="27">
        <v>0</v>
      </c>
      <c r="V7069" s="27">
        <v>269000000</v>
      </c>
      <c r="W7069" s="27">
        <v>67840000</v>
      </c>
      <c r="X7069" s="27"/>
      <c r="Y7069" s="27">
        <v>70400000</v>
      </c>
      <c r="Z7069" s="27">
        <v>1</v>
      </c>
    </row>
    <row r="7070" spans="1:26">
      <c r="A7070" s="27">
        <v>1981</v>
      </c>
      <c r="B7070" t="s">
        <v>57</v>
      </c>
      <c r="C7070" s="27"/>
      <c r="D7070" s="27"/>
      <c r="E7070" s="27"/>
      <c r="F7070" s="27">
        <v>0</v>
      </c>
      <c r="G7070" s="27">
        <v>0</v>
      </c>
      <c r="H7070" s="27">
        <v>1</v>
      </c>
      <c r="I7070" s="27">
        <v>0</v>
      </c>
      <c r="J7070" s="27">
        <v>0</v>
      </c>
      <c r="K7070" s="27">
        <v>2</v>
      </c>
      <c r="L7070" s="27">
        <v>1</v>
      </c>
      <c r="M7070" s="27">
        <v>0</v>
      </c>
      <c r="N7070" s="27">
        <v>0</v>
      </c>
      <c r="O7070" s="27">
        <v>0</v>
      </c>
      <c r="P7070" s="27">
        <v>9223000000</v>
      </c>
      <c r="Q7070" s="27">
        <v>8428513568.246253</v>
      </c>
      <c r="R7070" s="27">
        <v>0</v>
      </c>
      <c r="S7070" s="27">
        <v>1</v>
      </c>
      <c r="T7070" s="33">
        <v>0.83355014400471705</v>
      </c>
      <c r="U7070" s="27">
        <v>0</v>
      </c>
      <c r="V7070" s="27">
        <v>319534000</v>
      </c>
      <c r="W7070" s="27">
        <v>67504000</v>
      </c>
      <c r="X7070" s="27"/>
      <c r="Y7070" s="27">
        <v>25000000</v>
      </c>
      <c r="Z7070" s="27">
        <v>1</v>
      </c>
    </row>
    <row r="7071" spans="1:26">
      <c r="A7071" s="27">
        <v>1982</v>
      </c>
      <c r="B7071" t="s">
        <v>57</v>
      </c>
      <c r="C7071" s="27"/>
      <c r="D7071" s="27"/>
      <c r="E7071" s="27"/>
      <c r="F7071" s="27">
        <v>0</v>
      </c>
      <c r="G7071" s="27">
        <v>0</v>
      </c>
      <c r="H7071" s="27">
        <v>1</v>
      </c>
      <c r="I7071" s="27">
        <v>0</v>
      </c>
      <c r="J7071" s="27">
        <v>0</v>
      </c>
      <c r="K7071" s="27">
        <v>2</v>
      </c>
      <c r="L7071" s="27">
        <v>1</v>
      </c>
      <c r="M7071" s="27">
        <v>0</v>
      </c>
      <c r="N7071" s="27">
        <v>0</v>
      </c>
      <c r="O7071" s="27">
        <v>0</v>
      </c>
      <c r="P7071" s="27">
        <v>8900000000</v>
      </c>
      <c r="Q7071" s="27">
        <v>8133401049.6021671</v>
      </c>
      <c r="R7071" s="27">
        <v>0</v>
      </c>
      <c r="S7071" s="27">
        <v>1</v>
      </c>
      <c r="T7071" s="33">
        <v>0.78443295677873848</v>
      </c>
      <c r="U7071" s="27">
        <v>0</v>
      </c>
      <c r="V7071" s="27">
        <v>375581000</v>
      </c>
      <c r="W7071" s="27">
        <v>67779000</v>
      </c>
      <c r="X7071" s="27"/>
      <c r="Y7071" s="27">
        <v>0</v>
      </c>
      <c r="Z7071" s="27">
        <v>1</v>
      </c>
    </row>
    <row r="7072" spans="1:26">
      <c r="A7072" s="27">
        <v>1983</v>
      </c>
      <c r="B7072" t="s">
        <v>57</v>
      </c>
      <c r="C7072" s="27"/>
      <c r="D7072" s="27"/>
      <c r="E7072" s="27"/>
      <c r="F7072" s="27">
        <v>0</v>
      </c>
      <c r="G7072" s="27">
        <v>0</v>
      </c>
      <c r="H7072" s="27">
        <v>1</v>
      </c>
      <c r="I7072" s="27">
        <v>0</v>
      </c>
      <c r="J7072" s="27">
        <v>0</v>
      </c>
      <c r="K7072" s="27">
        <v>2</v>
      </c>
      <c r="L7072" s="27">
        <v>1</v>
      </c>
      <c r="M7072" s="27">
        <v>0</v>
      </c>
      <c r="N7072" s="27">
        <v>0</v>
      </c>
      <c r="O7072" s="27">
        <v>0</v>
      </c>
      <c r="P7072" s="27">
        <v>9202000000</v>
      </c>
      <c r="Q7072" s="27">
        <v>8350176782.557456</v>
      </c>
      <c r="R7072" s="27">
        <v>0</v>
      </c>
      <c r="S7072" s="27">
        <v>1</v>
      </c>
      <c r="T7072" s="33">
        <v>0.83426891623154475</v>
      </c>
      <c r="U7072" s="27">
        <v>0</v>
      </c>
      <c r="V7072" s="27">
        <v>434217000</v>
      </c>
      <c r="W7072" s="27">
        <v>66993000</v>
      </c>
      <c r="X7072" s="27"/>
      <c r="Y7072" s="27">
        <v>125000000</v>
      </c>
      <c r="Z7072" s="27">
        <v>1</v>
      </c>
    </row>
    <row r="7073" spans="1:26">
      <c r="A7073" s="27">
        <v>1984</v>
      </c>
      <c r="B7073" t="s">
        <v>57</v>
      </c>
      <c r="C7073" s="27"/>
      <c r="D7073" s="27"/>
      <c r="E7073" s="27"/>
      <c r="F7073" s="27">
        <v>27000000</v>
      </c>
      <c r="G7073" s="27">
        <v>0</v>
      </c>
      <c r="H7073" s="27">
        <v>1</v>
      </c>
      <c r="I7073" s="27">
        <v>0</v>
      </c>
      <c r="J7073" s="27">
        <v>0</v>
      </c>
      <c r="K7073" s="27">
        <v>2</v>
      </c>
      <c r="L7073" s="27">
        <v>1</v>
      </c>
      <c r="M7073" s="27">
        <v>0</v>
      </c>
      <c r="N7073" s="27">
        <v>0</v>
      </c>
      <c r="O7073" s="27">
        <v>0</v>
      </c>
      <c r="P7073" s="27">
        <v>9055000000</v>
      </c>
      <c r="Q7073" s="27">
        <v>8254891864.0576715</v>
      </c>
      <c r="R7073" s="27">
        <v>1</v>
      </c>
      <c r="S7073" s="27">
        <v>1</v>
      </c>
      <c r="T7073" s="33">
        <v>0.82999599794502654</v>
      </c>
      <c r="U7073" s="27">
        <v>0</v>
      </c>
      <c r="V7073" s="27">
        <v>398063000</v>
      </c>
      <c r="W7073" s="27">
        <v>66171000</v>
      </c>
      <c r="X7073" s="27"/>
      <c r="Y7073" s="27"/>
      <c r="Z7073" s="27">
        <v>1</v>
      </c>
    </row>
    <row r="7074" spans="1:26">
      <c r="A7074" s="27">
        <v>1985</v>
      </c>
      <c r="B7074" t="s">
        <v>57</v>
      </c>
      <c r="C7074" s="27"/>
      <c r="D7074" s="27"/>
      <c r="E7074" s="27"/>
      <c r="F7074" s="27">
        <v>0</v>
      </c>
      <c r="G7074" s="27">
        <v>0</v>
      </c>
      <c r="H7074" s="27">
        <v>1</v>
      </c>
      <c r="I7074" s="27">
        <v>0</v>
      </c>
      <c r="J7074" s="27">
        <v>0</v>
      </c>
      <c r="K7074" s="27">
        <v>2</v>
      </c>
      <c r="L7074" s="27">
        <v>1</v>
      </c>
      <c r="M7074" s="27">
        <v>0</v>
      </c>
      <c r="N7074" s="27">
        <v>0</v>
      </c>
      <c r="O7074" s="27">
        <v>0</v>
      </c>
      <c r="P7074" s="27">
        <v>9246000000</v>
      </c>
      <c r="Q7074" s="27">
        <v>8410185739.9640503</v>
      </c>
      <c r="R7074" s="27">
        <v>1</v>
      </c>
      <c r="S7074" s="27">
        <v>1</v>
      </c>
      <c r="T7074" s="33">
        <v>0.74915719568429318</v>
      </c>
      <c r="U7074" s="27">
        <v>0</v>
      </c>
      <c r="V7074" s="27">
        <v>557650000</v>
      </c>
      <c r="W7074" s="27">
        <v>65351000</v>
      </c>
      <c r="X7074" s="27"/>
      <c r="Y7074" s="27"/>
      <c r="Z7074" s="27">
        <v>1</v>
      </c>
    </row>
    <row r="7075" spans="1:26">
      <c r="A7075" s="27">
        <v>1986</v>
      </c>
      <c r="B7075" t="s">
        <v>57</v>
      </c>
      <c r="C7075" s="27"/>
      <c r="D7075" s="27"/>
      <c r="E7075" s="27"/>
      <c r="F7075" s="27">
        <v>0</v>
      </c>
      <c r="G7075" s="27">
        <v>0</v>
      </c>
      <c r="H7075" s="27">
        <v>1</v>
      </c>
      <c r="I7075" s="27">
        <v>0</v>
      </c>
      <c r="J7075" s="27">
        <v>0</v>
      </c>
      <c r="K7075" s="27">
        <v>2</v>
      </c>
      <c r="L7075" s="27">
        <v>1</v>
      </c>
      <c r="M7075" s="27">
        <v>0</v>
      </c>
      <c r="N7075" s="27">
        <v>0</v>
      </c>
      <c r="O7075" s="27">
        <v>0</v>
      </c>
      <c r="P7075" s="27">
        <v>9911000000</v>
      </c>
      <c r="Q7075" s="27">
        <v>9018136020.1511326</v>
      </c>
      <c r="R7075" s="27">
        <v>1</v>
      </c>
      <c r="S7075" s="27">
        <v>1</v>
      </c>
      <c r="T7075" s="33">
        <v>0.7030572776909082</v>
      </c>
      <c r="U7075" s="27">
        <v>183120000</v>
      </c>
      <c r="V7075" s="27">
        <v>788864000</v>
      </c>
      <c r="W7075" s="27">
        <v>64430000</v>
      </c>
      <c r="X7075" s="27"/>
      <c r="Y7075" s="27"/>
      <c r="Z7075" s="27">
        <v>1</v>
      </c>
    </row>
    <row r="7076" spans="1:26">
      <c r="A7076" s="27">
        <v>1987</v>
      </c>
      <c r="B7076" t="s">
        <v>57</v>
      </c>
      <c r="C7076" s="27"/>
      <c r="D7076" s="27"/>
      <c r="E7076" s="27"/>
      <c r="F7076" s="27">
        <v>0</v>
      </c>
      <c r="G7076" s="27">
        <v>0</v>
      </c>
      <c r="H7076" s="27">
        <v>1</v>
      </c>
      <c r="I7076" s="27">
        <v>0</v>
      </c>
      <c r="J7076" s="27">
        <v>0</v>
      </c>
      <c r="K7076" s="27">
        <v>2</v>
      </c>
      <c r="L7076" s="27">
        <v>1</v>
      </c>
      <c r="M7076" s="27">
        <v>0</v>
      </c>
      <c r="N7076" s="27">
        <v>0</v>
      </c>
      <c r="O7076" s="27">
        <v>0</v>
      </c>
      <c r="P7076" s="27">
        <v>10663000000</v>
      </c>
      <c r="Q7076" s="27">
        <v>9696271268.2514782</v>
      </c>
      <c r="R7076" s="27">
        <v>1</v>
      </c>
      <c r="S7076" s="27">
        <v>1</v>
      </c>
      <c r="T7076" s="33">
        <v>0.74330063470010233</v>
      </c>
      <c r="U7076" s="27">
        <v>270552648.60000002</v>
      </c>
      <c r="V7076" s="27">
        <v>1052462000</v>
      </c>
      <c r="W7076" s="27">
        <v>63150000</v>
      </c>
      <c r="X7076" s="27"/>
      <c r="Y7076" s="27"/>
      <c r="Z7076" s="27">
        <v>1</v>
      </c>
    </row>
    <row r="7077" spans="1:26">
      <c r="A7077" s="27">
        <v>1988</v>
      </c>
      <c r="B7077" t="s">
        <v>57</v>
      </c>
      <c r="C7077" s="27"/>
      <c r="D7077" s="27"/>
      <c r="E7077" s="27"/>
      <c r="F7077" s="27">
        <v>0</v>
      </c>
      <c r="G7077" s="27">
        <v>0</v>
      </c>
      <c r="H7077" s="27">
        <v>1</v>
      </c>
      <c r="I7077" s="27">
        <v>0</v>
      </c>
      <c r="J7077" s="27">
        <v>0</v>
      </c>
      <c r="K7077" s="27">
        <v>2</v>
      </c>
      <c r="L7077" s="27">
        <v>1</v>
      </c>
      <c r="M7077" s="27">
        <v>0</v>
      </c>
      <c r="N7077" s="27">
        <v>0</v>
      </c>
      <c r="O7077" s="27">
        <v>0</v>
      </c>
      <c r="P7077" s="27">
        <v>11073000000</v>
      </c>
      <c r="Q7077" s="27">
        <v>10096292842.154348</v>
      </c>
      <c r="R7077" s="27">
        <v>1</v>
      </c>
      <c r="S7077" s="27">
        <v>1</v>
      </c>
      <c r="T7077" s="33">
        <v>0.80560957079318884</v>
      </c>
      <c r="U7077" s="27">
        <v>276823947</v>
      </c>
      <c r="V7077" s="27">
        <v>1018953000</v>
      </c>
      <c r="W7077" s="27">
        <v>62098000</v>
      </c>
      <c r="X7077" s="27"/>
      <c r="Y7077" s="27"/>
      <c r="Z7077" s="27">
        <v>1</v>
      </c>
    </row>
    <row r="7078" spans="1:26">
      <c r="A7078" s="27">
        <v>1989</v>
      </c>
      <c r="B7078" t="s">
        <v>57</v>
      </c>
      <c r="C7078" s="27"/>
      <c r="D7078" s="27"/>
      <c r="E7078" s="27"/>
      <c r="F7078" s="27">
        <v>5300000</v>
      </c>
      <c r="G7078" s="27">
        <v>0</v>
      </c>
      <c r="H7078" s="27">
        <v>1</v>
      </c>
      <c r="I7078" s="27">
        <v>0</v>
      </c>
      <c r="J7078" s="27">
        <v>0</v>
      </c>
      <c r="K7078" s="27">
        <v>2</v>
      </c>
      <c r="L7078" s="27">
        <v>1</v>
      </c>
      <c r="M7078" s="27">
        <v>0</v>
      </c>
      <c r="N7078" s="27">
        <v>0</v>
      </c>
      <c r="O7078" s="27">
        <v>0</v>
      </c>
      <c r="P7078" s="27">
        <v>11069000000</v>
      </c>
      <c r="Q7078" s="27">
        <v>10102075213.315073</v>
      </c>
      <c r="R7078" s="27">
        <v>1</v>
      </c>
      <c r="S7078" s="27">
        <v>1</v>
      </c>
      <c r="T7078" s="33">
        <v>0.74679040704290955</v>
      </c>
      <c r="U7078" s="27">
        <v>270335853.60000002</v>
      </c>
      <c r="V7078" s="27">
        <v>1153779000</v>
      </c>
      <c r="W7078" s="27">
        <v>60833000</v>
      </c>
      <c r="X7078" s="27"/>
      <c r="Y7078" s="27"/>
      <c r="Z7078" s="27">
        <v>1</v>
      </c>
    </row>
    <row r="7079" spans="1:26">
      <c r="A7079" s="27">
        <v>1990</v>
      </c>
      <c r="B7079" t="s">
        <v>57</v>
      </c>
      <c r="C7079" s="27"/>
      <c r="D7079" s="27"/>
      <c r="E7079" s="27"/>
      <c r="F7079" s="27">
        <v>0</v>
      </c>
      <c r="G7079" s="27">
        <v>0</v>
      </c>
      <c r="H7079" s="27">
        <v>1</v>
      </c>
      <c r="I7079" s="27">
        <v>0</v>
      </c>
      <c r="J7079" s="27">
        <v>0</v>
      </c>
      <c r="K7079" s="27">
        <v>2</v>
      </c>
      <c r="L7079" s="27">
        <v>1</v>
      </c>
      <c r="M7079" s="27">
        <v>0</v>
      </c>
      <c r="N7079" s="27">
        <v>0</v>
      </c>
      <c r="O7079" s="27">
        <v>0</v>
      </c>
      <c r="P7079" s="27">
        <v>13474000000</v>
      </c>
      <c r="Q7079" s="27">
        <v>12290568181.818182</v>
      </c>
      <c r="R7079" s="27">
        <v>1</v>
      </c>
      <c r="S7079" s="27">
        <v>1</v>
      </c>
      <c r="T7079" s="33">
        <v>0.70566019682121295</v>
      </c>
      <c r="U7079" s="27">
        <v>176025721.80000001</v>
      </c>
      <c r="V7079" s="27">
        <v>1346505000</v>
      </c>
      <c r="W7079" s="27">
        <v>59365000</v>
      </c>
      <c r="X7079" s="27"/>
      <c r="Y7079" s="27"/>
      <c r="Z7079" s="27">
        <v>1</v>
      </c>
    </row>
    <row r="7080" spans="1:26">
      <c r="A7080" s="27">
        <v>1991</v>
      </c>
      <c r="B7080" t="s">
        <v>57</v>
      </c>
      <c r="C7080" s="27"/>
      <c r="D7080" s="27"/>
      <c r="E7080" s="27"/>
      <c r="F7080" s="27">
        <v>0</v>
      </c>
      <c r="G7080" s="27">
        <v>0</v>
      </c>
      <c r="H7080" s="27">
        <v>1</v>
      </c>
      <c r="I7080" s="27">
        <v>0</v>
      </c>
      <c r="J7080" s="27">
        <v>0</v>
      </c>
      <c r="K7080" s="27">
        <v>2</v>
      </c>
      <c r="L7080" s="27">
        <v>1</v>
      </c>
      <c r="M7080" s="27">
        <v>0</v>
      </c>
      <c r="N7080" s="27">
        <v>0</v>
      </c>
      <c r="O7080" s="27">
        <v>0</v>
      </c>
      <c r="P7080" s="27">
        <v>14202000000</v>
      </c>
      <c r="Q7080" s="27">
        <v>13074782608.69565</v>
      </c>
      <c r="R7080" s="27">
        <v>1</v>
      </c>
      <c r="S7080" s="27">
        <v>1</v>
      </c>
      <c r="T7080" s="33">
        <v>0.64778014054484578</v>
      </c>
      <c r="U7080" s="27">
        <v>257620452.80000001</v>
      </c>
      <c r="V7080" s="27">
        <v>1551893000</v>
      </c>
      <c r="W7080" s="27">
        <v>57641000</v>
      </c>
      <c r="X7080" s="27"/>
      <c r="Y7080" s="27"/>
      <c r="Z7080" s="27">
        <v>1</v>
      </c>
    </row>
    <row r="7081" spans="1:26">
      <c r="A7081" s="27">
        <v>1992</v>
      </c>
      <c r="B7081" t="s">
        <v>57</v>
      </c>
      <c r="C7081" s="27"/>
      <c r="D7081" s="27"/>
      <c r="E7081" s="27"/>
      <c r="F7081" s="27">
        <v>0</v>
      </c>
      <c r="G7081" s="27">
        <v>0</v>
      </c>
      <c r="H7081" s="27">
        <v>1</v>
      </c>
      <c r="I7081" s="27">
        <v>0</v>
      </c>
      <c r="J7081" s="27">
        <v>0</v>
      </c>
      <c r="K7081" s="27">
        <v>2</v>
      </c>
      <c r="L7081" s="27">
        <v>1</v>
      </c>
      <c r="M7081" s="27">
        <v>0</v>
      </c>
      <c r="N7081" s="27">
        <v>0</v>
      </c>
      <c r="O7081" s="27">
        <v>0</v>
      </c>
      <c r="P7081" s="27">
        <v>16978000000.000002</v>
      </c>
      <c r="Q7081" s="27">
        <v>15497286295.793756</v>
      </c>
      <c r="R7081" s="27">
        <v>1</v>
      </c>
      <c r="S7081" s="27">
        <v>1</v>
      </c>
      <c r="T7081" s="33">
        <v>0.62587770846912083</v>
      </c>
      <c r="U7081" s="27">
        <v>290193750</v>
      </c>
      <c r="V7081" s="27">
        <v>1469844000</v>
      </c>
      <c r="W7081" s="27">
        <v>55766000</v>
      </c>
      <c r="X7081" s="27"/>
      <c r="Y7081" s="27"/>
      <c r="Z7081" s="27">
        <v>1</v>
      </c>
    </row>
    <row r="7082" spans="1:26">
      <c r="A7082" s="27">
        <v>1993</v>
      </c>
      <c r="B7082" t="s">
        <v>57</v>
      </c>
      <c r="C7082" s="27"/>
      <c r="D7082" s="27"/>
      <c r="E7082" s="27"/>
      <c r="F7082" s="27">
        <v>0</v>
      </c>
      <c r="G7082" s="27">
        <v>0</v>
      </c>
      <c r="H7082" s="27">
        <v>1</v>
      </c>
      <c r="I7082" s="27">
        <v>0</v>
      </c>
      <c r="J7082" s="27">
        <v>0</v>
      </c>
      <c r="K7082" s="27">
        <v>2</v>
      </c>
      <c r="L7082" s="27">
        <v>1</v>
      </c>
      <c r="M7082" s="27">
        <v>0</v>
      </c>
      <c r="N7082" s="27">
        <v>0</v>
      </c>
      <c r="O7082" s="27">
        <v>0</v>
      </c>
      <c r="P7082" s="27">
        <v>15944000000</v>
      </c>
      <c r="Q7082" s="27">
        <v>14608946896.483013</v>
      </c>
      <c r="R7082" s="27">
        <v>1</v>
      </c>
      <c r="S7082" s="27">
        <v>1</v>
      </c>
      <c r="T7082" s="33">
        <v>0.648154718576755</v>
      </c>
      <c r="U7082" s="27">
        <v>284738978</v>
      </c>
      <c r="V7082" s="27">
        <v>1594612000</v>
      </c>
      <c r="W7082" s="27">
        <v>53723000</v>
      </c>
      <c r="X7082" s="27"/>
      <c r="Y7082" s="27"/>
      <c r="Z7082" s="27">
        <v>1</v>
      </c>
    </row>
    <row r="7083" spans="1:26">
      <c r="A7083" s="27">
        <v>1994</v>
      </c>
      <c r="B7083" t="s">
        <v>57</v>
      </c>
      <c r="C7083" s="27"/>
      <c r="D7083" s="27"/>
      <c r="E7083" s="27"/>
      <c r="F7083" s="27">
        <v>0</v>
      </c>
      <c r="G7083" s="27">
        <v>0</v>
      </c>
      <c r="H7083" s="27">
        <v>1</v>
      </c>
      <c r="I7083" s="27">
        <v>0</v>
      </c>
      <c r="J7083" s="27">
        <v>0</v>
      </c>
      <c r="K7083" s="27">
        <v>2</v>
      </c>
      <c r="L7083" s="27">
        <v>1</v>
      </c>
      <c r="M7083" s="27">
        <v>0</v>
      </c>
      <c r="N7083" s="27">
        <v>0</v>
      </c>
      <c r="O7083" s="27">
        <v>0</v>
      </c>
      <c r="P7083" s="27">
        <v>17052000000</v>
      </c>
      <c r="Q7083" s="27">
        <v>15632463424.27837</v>
      </c>
      <c r="R7083" s="27">
        <v>1</v>
      </c>
      <c r="S7083" s="27">
        <v>1</v>
      </c>
      <c r="T7083" s="33">
        <v>0.69545665111729171</v>
      </c>
      <c r="U7083" s="27">
        <v>302626895.39999998</v>
      </c>
      <c r="V7083" s="27">
        <v>1715408000</v>
      </c>
      <c r="W7083" s="27">
        <v>51608000</v>
      </c>
      <c r="X7083" s="27"/>
      <c r="Y7083" s="27"/>
      <c r="Z7083" s="27">
        <v>1</v>
      </c>
    </row>
    <row r="7084" spans="1:26">
      <c r="A7084" s="27">
        <v>1995</v>
      </c>
      <c r="B7084" t="s">
        <v>57</v>
      </c>
      <c r="C7084" s="27"/>
      <c r="D7084" s="27"/>
      <c r="E7084" s="27"/>
      <c r="F7084" s="27">
        <v>0</v>
      </c>
      <c r="G7084" s="27">
        <v>0</v>
      </c>
      <c r="H7084" s="27">
        <v>1</v>
      </c>
      <c r="I7084" s="27">
        <v>0</v>
      </c>
      <c r="J7084" s="27">
        <v>0</v>
      </c>
      <c r="K7084" s="27">
        <v>2</v>
      </c>
      <c r="L7084" s="27">
        <v>1</v>
      </c>
      <c r="M7084" s="27">
        <v>0</v>
      </c>
      <c r="N7084" s="27">
        <v>0</v>
      </c>
      <c r="O7084" s="27">
        <v>0</v>
      </c>
      <c r="P7084" s="27">
        <v>19654000000</v>
      </c>
      <c r="Q7084" s="27">
        <v>18030876599.344398</v>
      </c>
      <c r="R7084" s="27">
        <v>1</v>
      </c>
      <c r="S7084" s="27">
        <v>1</v>
      </c>
      <c r="T7084" s="33">
        <v>0.69736071622307827</v>
      </c>
      <c r="U7084" s="27">
        <v>292999073.10000002</v>
      </c>
      <c r="V7084" s="27">
        <v>1716827000</v>
      </c>
      <c r="W7084" s="27">
        <v>49494000</v>
      </c>
      <c r="X7084" s="27"/>
      <c r="Y7084" s="27"/>
      <c r="Z7084" s="27">
        <v>1</v>
      </c>
    </row>
    <row r="7085" spans="1:26">
      <c r="A7085" s="27">
        <v>1996</v>
      </c>
      <c r="B7085" t="s">
        <v>57</v>
      </c>
      <c r="C7085" s="27"/>
      <c r="D7085" s="27"/>
      <c r="E7085" s="27"/>
      <c r="F7085" s="27">
        <v>0</v>
      </c>
      <c r="G7085" s="27">
        <v>0</v>
      </c>
      <c r="H7085" s="27">
        <v>1</v>
      </c>
      <c r="I7085" s="27">
        <v>0</v>
      </c>
      <c r="J7085" s="27">
        <v>0</v>
      </c>
      <c r="K7085" s="27">
        <v>2</v>
      </c>
      <c r="L7085" s="27">
        <v>1</v>
      </c>
      <c r="M7085" s="27">
        <v>0</v>
      </c>
      <c r="N7085" s="27">
        <v>0</v>
      </c>
      <c r="O7085" s="27">
        <v>0</v>
      </c>
      <c r="P7085" s="27">
        <v>21283000000</v>
      </c>
      <c r="Q7085" s="27">
        <v>19587322786.110538</v>
      </c>
      <c r="R7085" s="27">
        <v>1</v>
      </c>
      <c r="S7085" s="27">
        <v>1</v>
      </c>
      <c r="T7085" s="33">
        <v>0.69966405838602452</v>
      </c>
      <c r="U7085" s="27">
        <v>237267718.59999999</v>
      </c>
      <c r="V7085" s="27">
        <v>1609645000</v>
      </c>
      <c r="W7085" s="27">
        <v>47378000</v>
      </c>
      <c r="X7085" s="27"/>
      <c r="Y7085" s="27"/>
      <c r="Z7085" s="27">
        <v>1</v>
      </c>
    </row>
    <row r="7086" spans="1:26">
      <c r="A7086" s="27">
        <v>1997</v>
      </c>
      <c r="B7086" t="s">
        <v>57</v>
      </c>
      <c r="C7086" s="27"/>
      <c r="D7086" s="27"/>
      <c r="E7086" s="27"/>
      <c r="F7086" s="27">
        <v>0</v>
      </c>
      <c r="G7086" s="27">
        <v>0</v>
      </c>
      <c r="H7086" s="27">
        <v>1</v>
      </c>
      <c r="I7086" s="27">
        <v>0</v>
      </c>
      <c r="J7086" s="27">
        <v>0</v>
      </c>
      <c r="K7086" s="27">
        <v>2</v>
      </c>
      <c r="L7086" s="27">
        <v>1</v>
      </c>
      <c r="M7086" s="27">
        <v>0</v>
      </c>
      <c r="N7086" s="27">
        <v>0</v>
      </c>
      <c r="O7086" s="27">
        <v>0</v>
      </c>
      <c r="P7086" s="27">
        <v>20747000000</v>
      </c>
      <c r="Q7086" s="27">
        <v>20746360430.418667</v>
      </c>
      <c r="R7086" s="27">
        <v>1</v>
      </c>
      <c r="S7086" s="27">
        <v>1</v>
      </c>
      <c r="T7086" s="33">
        <v>0.71538944173936525</v>
      </c>
      <c r="U7086" s="27">
        <v>173228853</v>
      </c>
      <c r="V7086" s="27">
        <v>1434333000</v>
      </c>
      <c r="W7086" s="27">
        <v>45263000</v>
      </c>
      <c r="X7086" s="27"/>
      <c r="Y7086" s="27"/>
      <c r="Z7086" s="27">
        <v>1</v>
      </c>
    </row>
    <row r="7087" spans="1:26">
      <c r="A7087" s="27">
        <v>1998</v>
      </c>
      <c r="B7087" t="s">
        <v>57</v>
      </c>
      <c r="C7087" s="27"/>
      <c r="D7087" s="27"/>
      <c r="E7087" s="27"/>
      <c r="F7087" s="27">
        <v>0</v>
      </c>
      <c r="G7087" s="27">
        <v>0</v>
      </c>
      <c r="H7087" s="27">
        <v>1</v>
      </c>
      <c r="I7087" s="27">
        <v>0</v>
      </c>
      <c r="J7087" s="27">
        <v>0</v>
      </c>
      <c r="K7087" s="27">
        <v>2</v>
      </c>
      <c r="L7087" s="27">
        <v>1</v>
      </c>
      <c r="M7087" s="27">
        <v>0</v>
      </c>
      <c r="N7087" s="27">
        <v>0</v>
      </c>
      <c r="O7087" s="27">
        <v>0</v>
      </c>
      <c r="P7087" s="27">
        <v>21803000000</v>
      </c>
      <c r="Q7087" s="27">
        <v>21803372266.619827</v>
      </c>
      <c r="R7087" s="27">
        <v>1</v>
      </c>
      <c r="S7087" s="27">
        <v>1</v>
      </c>
      <c r="T7087" s="33">
        <v>0.63293736472878814</v>
      </c>
      <c r="U7087" s="27">
        <v>129221956.3</v>
      </c>
      <c r="V7087" s="27">
        <v>1458310000</v>
      </c>
      <c r="W7087" s="27">
        <v>43150000</v>
      </c>
      <c r="X7087" s="27"/>
      <c r="Y7087" s="27"/>
      <c r="Z7087" s="27">
        <v>1</v>
      </c>
    </row>
    <row r="7088" spans="1:26">
      <c r="A7088" s="27">
        <v>1999</v>
      </c>
      <c r="B7088" t="s">
        <v>57</v>
      </c>
      <c r="C7088" s="27"/>
      <c r="D7088" s="27"/>
      <c r="E7088" s="27"/>
      <c r="F7088" s="27">
        <v>0</v>
      </c>
      <c r="G7088" s="27">
        <v>0</v>
      </c>
      <c r="H7088" s="27">
        <v>1</v>
      </c>
      <c r="I7088" s="27">
        <v>0</v>
      </c>
      <c r="J7088" s="27">
        <v>0</v>
      </c>
      <c r="K7088" s="27">
        <v>2</v>
      </c>
      <c r="L7088" s="27">
        <v>1</v>
      </c>
      <c r="M7088" s="27">
        <v>0</v>
      </c>
      <c r="N7088" s="27">
        <v>0</v>
      </c>
      <c r="O7088" s="27">
        <v>0</v>
      </c>
      <c r="P7088" s="27">
        <v>22943000000</v>
      </c>
      <c r="Q7088" s="27">
        <v>22943685719.10302</v>
      </c>
      <c r="R7088" s="27">
        <v>1</v>
      </c>
      <c r="S7088" s="27">
        <v>1</v>
      </c>
      <c r="T7088" s="33">
        <v>0.59173831677950461</v>
      </c>
      <c r="U7088" s="27">
        <v>122707881.5</v>
      </c>
      <c r="V7088" s="27">
        <v>1323144000</v>
      </c>
      <c r="W7088" s="27">
        <v>41034000</v>
      </c>
      <c r="X7088" s="27"/>
      <c r="Y7088" s="27"/>
      <c r="Z7088" s="27">
        <v>1</v>
      </c>
    </row>
    <row r="7089" spans="1:26">
      <c r="A7089" s="27">
        <v>2000</v>
      </c>
      <c r="B7089" t="s">
        <v>57</v>
      </c>
      <c r="C7089" s="27">
        <v>0</v>
      </c>
      <c r="D7089" s="27">
        <v>0</v>
      </c>
      <c r="E7089" s="27">
        <v>0</v>
      </c>
      <c r="F7089" s="27">
        <v>3000000</v>
      </c>
      <c r="G7089" s="27">
        <v>0</v>
      </c>
      <c r="H7089" s="27">
        <v>1</v>
      </c>
      <c r="I7089" s="27">
        <v>0</v>
      </c>
      <c r="J7089" s="27">
        <v>0</v>
      </c>
      <c r="K7089" s="27">
        <v>2</v>
      </c>
      <c r="L7089" s="27">
        <v>1</v>
      </c>
      <c r="M7089" s="27">
        <v>1</v>
      </c>
      <c r="N7089" s="27">
        <v>0</v>
      </c>
      <c r="O7089" s="27">
        <v>0</v>
      </c>
      <c r="P7089" s="27">
        <v>21473000000</v>
      </c>
      <c r="Q7089" s="27">
        <v>21473188881.593346</v>
      </c>
      <c r="R7089" s="27">
        <v>1</v>
      </c>
      <c r="S7089" s="27">
        <v>1</v>
      </c>
      <c r="T7089" s="33">
        <v>0.62919927379193319</v>
      </c>
      <c r="U7089" s="27">
        <v>76848237.599999994</v>
      </c>
      <c r="V7089" s="27">
        <v>1211130000</v>
      </c>
      <c r="W7089" s="27">
        <v>38921000</v>
      </c>
      <c r="X7089" s="27"/>
      <c r="Y7089" s="27"/>
      <c r="Z7089" s="27">
        <v>1</v>
      </c>
    </row>
    <row r="7090" spans="1:26">
      <c r="A7090" s="27">
        <v>2001</v>
      </c>
      <c r="B7090" t="s">
        <v>57</v>
      </c>
      <c r="C7090" s="27">
        <v>0</v>
      </c>
      <c r="D7090" s="27">
        <v>0</v>
      </c>
      <c r="E7090" s="27">
        <v>0</v>
      </c>
      <c r="F7090" s="27">
        <v>0</v>
      </c>
      <c r="G7090" s="27">
        <v>0</v>
      </c>
      <c r="H7090" s="27">
        <v>1</v>
      </c>
      <c r="I7090" s="27">
        <v>0</v>
      </c>
      <c r="J7090" s="27">
        <v>0</v>
      </c>
      <c r="K7090" s="27">
        <v>2</v>
      </c>
      <c r="L7090" s="27">
        <v>1</v>
      </c>
      <c r="M7090" s="27">
        <v>1</v>
      </c>
      <c r="N7090" s="27">
        <v>0</v>
      </c>
      <c r="O7090" s="27">
        <v>0</v>
      </c>
      <c r="P7090" s="27">
        <v>22066000000</v>
      </c>
      <c r="Q7090" s="27">
        <v>22066101341.488842</v>
      </c>
      <c r="R7090" s="27">
        <v>1</v>
      </c>
      <c r="S7090" s="27">
        <v>1</v>
      </c>
      <c r="T7090" s="33">
        <v>0.61588871891054842</v>
      </c>
      <c r="U7090" s="27">
        <v>43034205.399999999</v>
      </c>
      <c r="V7090" s="27">
        <v>1296576000</v>
      </c>
      <c r="W7090" s="27">
        <v>36806000</v>
      </c>
      <c r="X7090" s="27"/>
      <c r="Y7090" s="27"/>
      <c r="Z7090" s="27">
        <v>1</v>
      </c>
    </row>
    <row r="7091" spans="1:26">
      <c r="A7091" s="27">
        <v>2002</v>
      </c>
      <c r="B7091" t="s">
        <v>57</v>
      </c>
      <c r="C7091" s="27">
        <v>0</v>
      </c>
      <c r="D7091" s="27">
        <v>0</v>
      </c>
      <c r="E7091" s="27">
        <v>0</v>
      </c>
      <c r="F7091" s="27">
        <v>0</v>
      </c>
      <c r="G7091" s="27">
        <v>0</v>
      </c>
      <c r="H7091" s="27">
        <v>1</v>
      </c>
      <c r="I7091" s="27">
        <v>0</v>
      </c>
      <c r="J7091" s="27">
        <v>0</v>
      </c>
      <c r="K7091" s="27">
        <v>2</v>
      </c>
      <c r="L7091" s="27">
        <v>1</v>
      </c>
      <c r="M7091" s="27">
        <v>1</v>
      </c>
      <c r="N7091" s="27">
        <v>0</v>
      </c>
      <c r="O7091" s="27">
        <v>0</v>
      </c>
      <c r="P7091" s="27">
        <v>23142000000</v>
      </c>
      <c r="Q7091" s="27">
        <v>23142294436.238308</v>
      </c>
      <c r="R7091" s="27">
        <v>1</v>
      </c>
      <c r="S7091" s="27">
        <v>1</v>
      </c>
      <c r="T7091" s="33">
        <v>0.62466195784303247</v>
      </c>
      <c r="U7091" s="27">
        <v>46554043.399999999</v>
      </c>
      <c r="V7091" s="27">
        <v>1463768000</v>
      </c>
      <c r="W7091" s="27">
        <v>34691000</v>
      </c>
      <c r="X7091" s="27"/>
      <c r="Y7091" s="27"/>
      <c r="Z7091" s="27">
        <v>1</v>
      </c>
    </row>
    <row r="7092" spans="1:26">
      <c r="A7092" s="27">
        <v>2003</v>
      </c>
      <c r="B7092" t="s">
        <v>57</v>
      </c>
      <c r="C7092" s="27">
        <v>0</v>
      </c>
      <c r="D7092" s="27">
        <v>0</v>
      </c>
      <c r="E7092" s="27">
        <v>0</v>
      </c>
      <c r="F7092" s="27">
        <v>0</v>
      </c>
      <c r="G7092" s="27">
        <v>0</v>
      </c>
      <c r="H7092" s="27">
        <v>1</v>
      </c>
      <c r="I7092" s="27">
        <v>0</v>
      </c>
      <c r="J7092" s="27">
        <v>0</v>
      </c>
      <c r="K7092" s="27">
        <v>2</v>
      </c>
      <c r="L7092" s="27">
        <v>1</v>
      </c>
      <c r="M7092" s="27">
        <v>1</v>
      </c>
      <c r="N7092" s="27">
        <v>0</v>
      </c>
      <c r="O7092" s="27">
        <v>0</v>
      </c>
      <c r="P7092" s="27">
        <v>27454000000</v>
      </c>
      <c r="Q7092" s="27">
        <v>27453084982.537834</v>
      </c>
      <c r="R7092" s="27">
        <v>1</v>
      </c>
      <c r="S7092" s="27">
        <v>1</v>
      </c>
      <c r="T7092" s="33">
        <v>0.61793375018798091</v>
      </c>
      <c r="U7092" s="27">
        <v>50884070.700000003</v>
      </c>
      <c r="V7092" s="27">
        <v>1779401000</v>
      </c>
      <c r="W7092" s="27">
        <v>32576000</v>
      </c>
      <c r="X7092" s="27"/>
      <c r="Y7092" s="27"/>
      <c r="Z7092" s="27">
        <v>1</v>
      </c>
    </row>
    <row r="7093" spans="1:26">
      <c r="A7093" s="27">
        <v>2004</v>
      </c>
      <c r="B7093" t="s">
        <v>57</v>
      </c>
      <c r="C7093" s="27">
        <v>0</v>
      </c>
      <c r="D7093" s="27">
        <v>0</v>
      </c>
      <c r="E7093" s="27">
        <v>0</v>
      </c>
      <c r="F7093" s="27">
        <v>33000000</v>
      </c>
      <c r="G7093" s="27">
        <v>0</v>
      </c>
      <c r="H7093" s="27">
        <v>1</v>
      </c>
      <c r="I7093" s="27">
        <v>0</v>
      </c>
      <c r="J7093" s="27">
        <v>0</v>
      </c>
      <c r="K7093" s="27">
        <v>2</v>
      </c>
      <c r="L7093" s="27">
        <v>1</v>
      </c>
      <c r="M7093" s="27">
        <v>1</v>
      </c>
      <c r="N7093" s="27">
        <v>0</v>
      </c>
      <c r="O7093" s="27">
        <v>0</v>
      </c>
      <c r="P7093" s="27">
        <v>31184000000</v>
      </c>
      <c r="Q7093" s="27">
        <v>31183139301.485348</v>
      </c>
      <c r="R7093" s="27">
        <v>1</v>
      </c>
      <c r="S7093" s="27">
        <v>1</v>
      </c>
      <c r="T7093" s="33">
        <v>0.67108711240801089</v>
      </c>
      <c r="U7093" s="27">
        <v>53179721.399999999</v>
      </c>
      <c r="V7093" s="27">
        <v>1823701000</v>
      </c>
      <c r="W7093" s="27">
        <v>30462000</v>
      </c>
      <c r="X7093" s="27"/>
      <c r="Y7093" s="27"/>
      <c r="Z7093" s="27">
        <v>1</v>
      </c>
    </row>
    <row r="7094" spans="1:26">
      <c r="A7094" s="27">
        <v>2005</v>
      </c>
      <c r="B7094" t="s">
        <v>57</v>
      </c>
      <c r="C7094" s="27">
        <v>0</v>
      </c>
      <c r="D7094" s="27">
        <v>0</v>
      </c>
      <c r="E7094" s="27">
        <v>0</v>
      </c>
      <c r="F7094" s="27">
        <v>0</v>
      </c>
      <c r="G7094" s="27">
        <v>0</v>
      </c>
      <c r="H7094" s="27">
        <v>1</v>
      </c>
      <c r="I7094" s="27">
        <v>0</v>
      </c>
      <c r="J7094" s="27">
        <v>0</v>
      </c>
      <c r="K7094" s="27">
        <v>2</v>
      </c>
      <c r="L7094" s="27">
        <v>1</v>
      </c>
      <c r="M7094" s="27">
        <v>1</v>
      </c>
      <c r="N7094" s="27">
        <v>0</v>
      </c>
      <c r="O7094" s="27">
        <v>0</v>
      </c>
      <c r="P7094" s="27">
        <v>32272000000</v>
      </c>
      <c r="Q7094" s="27">
        <v>32273007553.568672</v>
      </c>
      <c r="R7094" s="27">
        <v>1</v>
      </c>
      <c r="S7094" s="27">
        <v>1</v>
      </c>
      <c r="T7094" s="33">
        <v>0.69599608558540027</v>
      </c>
      <c r="U7094" s="27">
        <v>48942492.600000001</v>
      </c>
      <c r="V7094" s="27">
        <v>1565343000</v>
      </c>
      <c r="W7094" s="27">
        <v>28347000</v>
      </c>
      <c r="X7094" s="27"/>
      <c r="Y7094" s="27"/>
      <c r="Z7094" s="27">
        <v>1</v>
      </c>
    </row>
    <row r="7095" spans="1:26">
      <c r="A7095" s="27">
        <v>2006</v>
      </c>
      <c r="B7095" t="s">
        <v>57</v>
      </c>
      <c r="C7095" s="27">
        <v>0</v>
      </c>
      <c r="D7095" s="27">
        <v>0</v>
      </c>
      <c r="E7095" s="27">
        <v>0</v>
      </c>
      <c r="F7095" s="27">
        <v>12000000</v>
      </c>
      <c r="G7095" s="27">
        <v>0</v>
      </c>
      <c r="H7095" s="27">
        <v>1</v>
      </c>
      <c r="I7095" s="27">
        <v>0</v>
      </c>
      <c r="J7095" s="27">
        <v>0</v>
      </c>
      <c r="K7095" s="27">
        <v>2</v>
      </c>
      <c r="L7095" s="27">
        <v>1</v>
      </c>
      <c r="M7095" s="27">
        <v>1</v>
      </c>
      <c r="N7095" s="27">
        <v>0</v>
      </c>
      <c r="O7095" s="27">
        <v>0</v>
      </c>
      <c r="P7095" s="27">
        <v>34377000000</v>
      </c>
      <c r="Q7095" s="27">
        <v>34378437265.214119</v>
      </c>
      <c r="R7095" s="27">
        <v>1</v>
      </c>
      <c r="S7095" s="27">
        <v>1</v>
      </c>
      <c r="T7095" s="33">
        <v>0.83568345932575372</v>
      </c>
      <c r="U7095" s="27">
        <v>51515169.200000003</v>
      </c>
      <c r="V7095" s="27">
        <v>1443848000</v>
      </c>
      <c r="W7095" s="27">
        <v>26233000</v>
      </c>
      <c r="X7095" s="27"/>
      <c r="Y7095" s="27"/>
      <c r="Z7095" s="27">
        <v>1</v>
      </c>
    </row>
    <row r="7096" spans="1:26">
      <c r="A7096" s="27">
        <v>2007</v>
      </c>
      <c r="B7096" t="s">
        <v>57</v>
      </c>
      <c r="C7096" s="27">
        <v>0</v>
      </c>
      <c r="D7096" s="27">
        <v>0</v>
      </c>
      <c r="E7096" s="27">
        <v>0</v>
      </c>
      <c r="F7096" s="27">
        <v>3000000</v>
      </c>
      <c r="G7096" s="27">
        <v>0</v>
      </c>
      <c r="H7096" s="27">
        <v>1</v>
      </c>
      <c r="I7096" s="27">
        <v>0</v>
      </c>
      <c r="J7096" s="27">
        <v>0</v>
      </c>
      <c r="K7096" s="27">
        <v>2</v>
      </c>
      <c r="L7096" s="27">
        <v>1</v>
      </c>
      <c r="M7096" s="27">
        <v>1</v>
      </c>
      <c r="N7096" s="27">
        <v>0</v>
      </c>
      <c r="O7096" s="27">
        <v>0</v>
      </c>
      <c r="P7096" s="27">
        <v>38910000000</v>
      </c>
      <c r="Q7096" s="27">
        <v>38908069299.203995</v>
      </c>
      <c r="R7096" s="27">
        <v>1</v>
      </c>
      <c r="S7096" s="27">
        <v>1</v>
      </c>
      <c r="T7096" s="33">
        <v>0.90473952627382648</v>
      </c>
      <c r="U7096" s="27">
        <v>54112500.799999997</v>
      </c>
      <c r="V7096" s="27">
        <v>1570513000</v>
      </c>
      <c r="W7096" s="27">
        <v>24118000</v>
      </c>
      <c r="X7096" s="27"/>
      <c r="Y7096" s="27"/>
      <c r="Z7096" s="27">
        <v>1</v>
      </c>
    </row>
    <row r="7097" spans="1:26">
      <c r="A7097" s="27">
        <v>2008</v>
      </c>
      <c r="B7097" t="s">
        <v>57</v>
      </c>
      <c r="C7097" s="27">
        <v>0</v>
      </c>
      <c r="D7097" s="27">
        <v>0</v>
      </c>
      <c r="E7097" s="27">
        <v>0</v>
      </c>
      <c r="F7097" s="27">
        <v>0</v>
      </c>
      <c r="G7097" s="27">
        <v>0</v>
      </c>
      <c r="H7097" s="27">
        <v>1</v>
      </c>
      <c r="I7097" s="27">
        <v>0</v>
      </c>
      <c r="J7097" s="27">
        <v>0</v>
      </c>
      <c r="K7097" s="27">
        <v>2</v>
      </c>
      <c r="L7097" s="27">
        <v>1</v>
      </c>
      <c r="M7097" s="27">
        <v>1</v>
      </c>
      <c r="N7097" s="27">
        <v>0</v>
      </c>
      <c r="O7097" s="27">
        <v>0</v>
      </c>
      <c r="P7097" s="27">
        <v>44840000000</v>
      </c>
      <c r="Q7097" s="27">
        <v>44856586316.045784</v>
      </c>
      <c r="R7097" s="27">
        <v>1</v>
      </c>
      <c r="S7097" s="27">
        <v>1</v>
      </c>
      <c r="T7097" s="33">
        <v>0.91944034308119871</v>
      </c>
      <c r="U7097" s="27">
        <v>52743465.600000001</v>
      </c>
      <c r="V7097" s="27">
        <v>1353300000</v>
      </c>
      <c r="W7097" s="27">
        <v>22004000</v>
      </c>
      <c r="X7097" s="27">
        <v>2924000000</v>
      </c>
      <c r="Y7097" s="27"/>
      <c r="Z7097" s="27">
        <v>1</v>
      </c>
    </row>
    <row r="7098" spans="1:26">
      <c r="A7098" s="27">
        <v>2009</v>
      </c>
      <c r="B7098" t="s">
        <v>57</v>
      </c>
      <c r="C7098" s="27">
        <v>80000000</v>
      </c>
      <c r="D7098" s="27">
        <v>16000000</v>
      </c>
      <c r="E7098" s="27">
        <v>80000000</v>
      </c>
      <c r="F7098" s="27">
        <v>82927650.75</v>
      </c>
      <c r="G7098" s="27">
        <v>0</v>
      </c>
      <c r="H7098" s="27">
        <v>1</v>
      </c>
      <c r="I7098" s="27">
        <v>0</v>
      </c>
      <c r="J7098" s="27">
        <v>0</v>
      </c>
      <c r="K7098" s="27">
        <v>2</v>
      </c>
      <c r="L7098" s="27">
        <v>1</v>
      </c>
      <c r="M7098" s="27">
        <v>1</v>
      </c>
      <c r="N7098" s="27">
        <v>0</v>
      </c>
      <c r="O7098" s="27">
        <v>0</v>
      </c>
      <c r="P7098" s="27">
        <v>43466000000</v>
      </c>
      <c r="Q7098" s="27">
        <v>43454935940.161446</v>
      </c>
      <c r="R7098" s="27">
        <v>1</v>
      </c>
      <c r="S7098" s="27">
        <v>1</v>
      </c>
      <c r="T7098" s="33">
        <v>0.81595367947064712</v>
      </c>
      <c r="U7098" s="27">
        <v>427627867.30000001</v>
      </c>
      <c r="V7098" s="27">
        <v>1385407000</v>
      </c>
      <c r="W7098" s="27">
        <v>19890000</v>
      </c>
      <c r="X7098" s="27">
        <v>3192000000</v>
      </c>
      <c r="Y7098" s="27"/>
      <c r="Z7098" s="27">
        <v>1</v>
      </c>
    </row>
    <row r="7099" spans="1:26">
      <c r="A7099" s="27">
        <v>2010</v>
      </c>
      <c r="B7099" t="s">
        <v>57</v>
      </c>
      <c r="C7099" s="27">
        <v>80000000</v>
      </c>
      <c r="D7099" s="27">
        <v>32000000</v>
      </c>
      <c r="E7099" s="27">
        <v>80000000</v>
      </c>
      <c r="F7099" s="27">
        <v>0</v>
      </c>
      <c r="G7099" s="27">
        <v>0</v>
      </c>
      <c r="H7099" s="27">
        <v>1</v>
      </c>
      <c r="I7099" s="27">
        <v>0</v>
      </c>
      <c r="J7099" s="27">
        <v>0</v>
      </c>
      <c r="K7099" s="27">
        <v>2</v>
      </c>
      <c r="L7099" s="27">
        <v>1</v>
      </c>
      <c r="M7099" s="27">
        <v>1</v>
      </c>
      <c r="N7099" s="27">
        <v>0</v>
      </c>
      <c r="O7099" s="27">
        <v>0</v>
      </c>
      <c r="P7099" s="27">
        <v>44054000000</v>
      </c>
      <c r="Q7099" s="27">
        <v>44050929160.26268</v>
      </c>
      <c r="R7099" s="27">
        <v>1</v>
      </c>
      <c r="S7099" s="27">
        <v>1</v>
      </c>
      <c r="T7099" s="33">
        <v>1.0070075781651076</v>
      </c>
      <c r="U7099" s="27">
        <v>420082889.10000002</v>
      </c>
      <c r="V7099" s="27">
        <v>1380986000</v>
      </c>
      <c r="W7099" s="27">
        <v>17775000</v>
      </c>
      <c r="X7099" s="27">
        <v>3209000000</v>
      </c>
      <c r="Y7099" s="27"/>
      <c r="Z7099" s="27">
        <v>1</v>
      </c>
    </row>
    <row r="7100" spans="1:26">
      <c r="A7100" s="27">
        <v>2011</v>
      </c>
      <c r="B7100" t="s">
        <v>57</v>
      </c>
      <c r="C7100" s="27">
        <v>80000000</v>
      </c>
      <c r="D7100" s="27">
        <v>48000000</v>
      </c>
      <c r="E7100" s="27">
        <v>80000000</v>
      </c>
      <c r="F7100" s="27">
        <v>2000000</v>
      </c>
      <c r="G7100" s="27">
        <v>0</v>
      </c>
      <c r="H7100" s="27">
        <v>1</v>
      </c>
      <c r="I7100" s="27">
        <v>0</v>
      </c>
      <c r="J7100" s="27">
        <v>0</v>
      </c>
      <c r="K7100" s="27">
        <v>2</v>
      </c>
      <c r="L7100" s="27">
        <v>1</v>
      </c>
      <c r="M7100" s="27">
        <v>1</v>
      </c>
      <c r="N7100" s="27">
        <v>0</v>
      </c>
      <c r="O7100" s="27">
        <v>0</v>
      </c>
      <c r="P7100" s="27">
        <v>45810000000</v>
      </c>
      <c r="Q7100" s="27">
        <v>45810626509.447365</v>
      </c>
      <c r="R7100" s="27">
        <v>1</v>
      </c>
      <c r="S7100" s="27">
        <v>1</v>
      </c>
      <c r="T7100" s="33">
        <v>1.116808011796752</v>
      </c>
      <c r="U7100" s="27">
        <v>418784476.39999998</v>
      </c>
      <c r="V7100" s="27">
        <v>1775096000</v>
      </c>
      <c r="W7100" s="27">
        <v>15661000</v>
      </c>
      <c r="X7100" s="27">
        <v>3412000000</v>
      </c>
      <c r="Y7100" s="27"/>
      <c r="Z7100" s="27">
        <v>1</v>
      </c>
    </row>
    <row r="7101" spans="1:26">
      <c r="A7101" s="27">
        <v>2012</v>
      </c>
      <c r="B7101" t="s">
        <v>57</v>
      </c>
      <c r="C7101" s="27">
        <v>80000000</v>
      </c>
      <c r="D7101" s="27">
        <v>64000000</v>
      </c>
      <c r="E7101" s="27">
        <v>80000000</v>
      </c>
      <c r="F7101" s="27">
        <v>30111218</v>
      </c>
      <c r="G7101" s="27">
        <v>0</v>
      </c>
      <c r="H7101" s="27">
        <v>1</v>
      </c>
      <c r="I7101" s="27">
        <v>0</v>
      </c>
      <c r="J7101" s="27">
        <v>0</v>
      </c>
      <c r="K7101" s="27">
        <v>2</v>
      </c>
      <c r="L7101" s="27">
        <v>1</v>
      </c>
      <c r="M7101" s="27">
        <v>1</v>
      </c>
      <c r="N7101" s="27">
        <v>0</v>
      </c>
      <c r="O7101" s="27">
        <v>0</v>
      </c>
      <c r="P7101" s="27">
        <v>45044000000</v>
      </c>
      <c r="Q7101" s="27">
        <v>45044112939.368713</v>
      </c>
      <c r="R7101" s="27">
        <v>1</v>
      </c>
      <c r="S7101" s="27">
        <v>1</v>
      </c>
      <c r="T7101" s="33">
        <v>0.99562684078172081</v>
      </c>
      <c r="U7101" s="27">
        <v>419234556.39999998</v>
      </c>
      <c r="V7101" s="27">
        <v>2197099000</v>
      </c>
      <c r="W7101" s="27">
        <v>13633000</v>
      </c>
      <c r="X7101" s="27">
        <v>3727000000</v>
      </c>
      <c r="Y7101" s="27"/>
      <c r="Z7101" s="27">
        <v>1</v>
      </c>
    </row>
    <row r="7102" spans="1:26">
      <c r="A7102" s="27">
        <v>2013</v>
      </c>
      <c r="B7102" t="s">
        <v>57</v>
      </c>
      <c r="C7102" s="27">
        <v>80000000</v>
      </c>
      <c r="D7102" s="27">
        <v>80000000</v>
      </c>
      <c r="E7102" s="27">
        <v>80000000</v>
      </c>
      <c r="F7102" s="27">
        <v>0</v>
      </c>
      <c r="G7102" s="27">
        <v>0</v>
      </c>
      <c r="H7102" s="27">
        <v>1</v>
      </c>
      <c r="I7102" s="27">
        <v>0</v>
      </c>
      <c r="J7102" s="27">
        <v>0</v>
      </c>
      <c r="K7102" s="27">
        <v>2</v>
      </c>
      <c r="L7102" s="27">
        <v>1</v>
      </c>
      <c r="M7102" s="27">
        <v>1</v>
      </c>
      <c r="N7102" s="27">
        <v>0</v>
      </c>
      <c r="O7102" s="27">
        <v>0</v>
      </c>
      <c r="P7102" s="27">
        <v>46248000000</v>
      </c>
      <c r="Q7102" s="27">
        <v>46251061734.474068</v>
      </c>
      <c r="R7102" s="27">
        <v>1</v>
      </c>
      <c r="S7102" s="27">
        <v>1</v>
      </c>
      <c r="T7102" s="33">
        <v>0.99710818219516861</v>
      </c>
      <c r="U7102" s="27">
        <v>572226705.79999995</v>
      </c>
      <c r="V7102" s="27">
        <v>2137812000</v>
      </c>
      <c r="W7102" s="27">
        <v>11694000</v>
      </c>
      <c r="X7102" s="27">
        <v>3810000000</v>
      </c>
      <c r="Y7102" s="27"/>
      <c r="Z7102" s="27">
        <v>1</v>
      </c>
    </row>
    <row r="7103" spans="1:26">
      <c r="A7103" s="27">
        <v>2014</v>
      </c>
      <c r="B7103" t="s">
        <v>57</v>
      </c>
      <c r="C7103" s="27">
        <v>80000000</v>
      </c>
      <c r="D7103" s="27">
        <v>80000000</v>
      </c>
      <c r="E7103" s="27">
        <v>80000000</v>
      </c>
      <c r="F7103" s="27">
        <v>0</v>
      </c>
      <c r="G7103" s="27">
        <v>0</v>
      </c>
      <c r="H7103" s="27">
        <v>1</v>
      </c>
      <c r="I7103" s="27">
        <v>0</v>
      </c>
      <c r="J7103" s="27">
        <v>0</v>
      </c>
      <c r="K7103" s="27">
        <v>2</v>
      </c>
      <c r="L7103" s="27">
        <v>1</v>
      </c>
      <c r="M7103" s="27">
        <v>1</v>
      </c>
      <c r="N7103" s="27">
        <v>0</v>
      </c>
      <c r="O7103" s="27">
        <v>0</v>
      </c>
      <c r="P7103" s="27">
        <v>47634000000</v>
      </c>
      <c r="Q7103" s="27">
        <v>47632326088.237015</v>
      </c>
      <c r="R7103" s="27">
        <v>1</v>
      </c>
      <c r="S7103" s="27">
        <v>1</v>
      </c>
      <c r="T7103" s="33">
        <v>0.96696016921402161</v>
      </c>
      <c r="U7103" s="27">
        <v>1536681775.4000001</v>
      </c>
      <c r="V7103" s="27">
        <v>2052380000</v>
      </c>
      <c r="W7103" s="27">
        <v>9760000</v>
      </c>
      <c r="X7103" s="27">
        <v>3775000000</v>
      </c>
      <c r="Y7103" s="27"/>
      <c r="Z7103" s="27">
        <v>1</v>
      </c>
    </row>
    <row r="7104" spans="1:26">
      <c r="A7104" s="27">
        <v>2015</v>
      </c>
      <c r="B7104" t="s">
        <v>57</v>
      </c>
      <c r="C7104" s="27">
        <v>74666664</v>
      </c>
      <c r="D7104" s="27">
        <v>74666664</v>
      </c>
      <c r="E7104" s="27">
        <v>74666664</v>
      </c>
      <c r="F7104" s="27">
        <v>0</v>
      </c>
      <c r="G7104" s="27">
        <v>0</v>
      </c>
      <c r="H7104" s="27">
        <v>1</v>
      </c>
      <c r="I7104" s="27">
        <v>0</v>
      </c>
      <c r="J7104" s="27">
        <v>0</v>
      </c>
      <c r="K7104" s="27">
        <v>2</v>
      </c>
      <c r="L7104" s="27">
        <v>1</v>
      </c>
      <c r="M7104" s="27">
        <v>1</v>
      </c>
      <c r="N7104" s="27">
        <v>0</v>
      </c>
      <c r="O7104" s="27">
        <v>0</v>
      </c>
      <c r="P7104" s="27">
        <v>43152000000</v>
      </c>
      <c r="Q7104" s="27">
        <v>43152528548.123978</v>
      </c>
      <c r="R7104" s="27">
        <v>1</v>
      </c>
      <c r="S7104" s="27">
        <v>1</v>
      </c>
      <c r="T7104" s="33">
        <v>0.821813335342235</v>
      </c>
      <c r="U7104" s="27">
        <v>1767534644</v>
      </c>
      <c r="V7104" s="27">
        <v>2390920000</v>
      </c>
      <c r="W7104" s="27">
        <v>7819000</v>
      </c>
      <c r="X7104" s="27">
        <v>3513000000</v>
      </c>
      <c r="Y7104" s="27"/>
      <c r="Z7104" s="27">
        <v>1</v>
      </c>
    </row>
    <row r="7105" spans="1:26">
      <c r="A7105" s="27">
        <v>2016</v>
      </c>
      <c r="B7105" t="s">
        <v>57</v>
      </c>
      <c r="C7105" s="27">
        <v>69333336</v>
      </c>
      <c r="D7105" s="27">
        <v>69333336</v>
      </c>
      <c r="E7105" s="27">
        <v>69333336</v>
      </c>
      <c r="F7105" s="27">
        <v>0</v>
      </c>
      <c r="G7105" s="27">
        <v>0</v>
      </c>
      <c r="H7105" s="27">
        <v>1</v>
      </c>
      <c r="I7105" s="27">
        <v>0</v>
      </c>
      <c r="J7105" s="27">
        <v>0</v>
      </c>
      <c r="K7105" s="27">
        <v>2</v>
      </c>
      <c r="L7105" s="27">
        <v>1</v>
      </c>
      <c r="M7105" s="27">
        <v>1</v>
      </c>
      <c r="N7105" s="27">
        <v>0</v>
      </c>
      <c r="O7105" s="27">
        <v>0</v>
      </c>
      <c r="P7105" s="27">
        <v>41808000000</v>
      </c>
      <c r="Q7105" s="27">
        <v>41808379888.26815</v>
      </c>
      <c r="R7105" s="27">
        <v>1</v>
      </c>
      <c r="S7105" s="27">
        <v>1</v>
      </c>
      <c r="T7105" s="33">
        <v>0.86004996979414983</v>
      </c>
      <c r="U7105" s="27">
        <v>1987078371</v>
      </c>
      <c r="V7105" s="27">
        <v>2337141000</v>
      </c>
      <c r="W7105" s="27">
        <v>6083000</v>
      </c>
      <c r="X7105" s="27">
        <v>3464000000</v>
      </c>
      <c r="Y7105" s="27"/>
      <c r="Z7105" s="27">
        <v>1</v>
      </c>
    </row>
    <row r="7106" spans="1:26">
      <c r="A7106" s="27">
        <v>2017</v>
      </c>
      <c r="B7106" t="s">
        <v>57</v>
      </c>
      <c r="C7106" s="27">
        <v>64000000</v>
      </c>
      <c r="D7106" s="27">
        <v>64000000</v>
      </c>
      <c r="E7106" s="27">
        <v>64000000</v>
      </c>
      <c r="F7106" s="27">
        <v>0</v>
      </c>
      <c r="G7106" s="27">
        <v>0</v>
      </c>
      <c r="H7106" s="27">
        <v>1</v>
      </c>
      <c r="I7106" s="27">
        <v>0</v>
      </c>
      <c r="J7106" s="27">
        <v>0</v>
      </c>
      <c r="K7106" s="27">
        <v>2</v>
      </c>
      <c r="L7106" s="27">
        <v>1</v>
      </c>
      <c r="M7106" s="27">
        <v>1</v>
      </c>
      <c r="N7106" s="27">
        <v>0</v>
      </c>
      <c r="O7106" s="27">
        <v>0</v>
      </c>
      <c r="P7106" s="27">
        <v>39956000000</v>
      </c>
      <c r="Q7106" s="27">
        <v>39952095560.882866</v>
      </c>
      <c r="R7106" s="27">
        <v>1</v>
      </c>
      <c r="S7106" s="27">
        <v>1</v>
      </c>
      <c r="T7106" s="33">
        <v>0.90809244833766045</v>
      </c>
      <c r="U7106" s="27">
        <v>2105458564.0999999</v>
      </c>
      <c r="V7106" s="27">
        <v>3155439000</v>
      </c>
      <c r="W7106" s="27">
        <v>4660000</v>
      </c>
      <c r="X7106" s="27">
        <v>2921000000</v>
      </c>
      <c r="Y7106" s="27"/>
      <c r="Z7106" s="27">
        <v>1</v>
      </c>
    </row>
    <row r="7107" spans="1:26">
      <c r="A7107" s="27">
        <v>1950</v>
      </c>
      <c r="B7107" t="s">
        <v>45</v>
      </c>
      <c r="C7107" s="27"/>
      <c r="D7107" s="27"/>
      <c r="E7107" s="27"/>
      <c r="F7107" s="27">
        <v>0</v>
      </c>
      <c r="G7107" s="27">
        <v>1</v>
      </c>
      <c r="H7107" s="27">
        <v>1</v>
      </c>
      <c r="I7107" s="27">
        <v>0</v>
      </c>
      <c r="J7107" s="27">
        <v>0</v>
      </c>
      <c r="K7107" s="27">
        <v>5</v>
      </c>
      <c r="L7107" s="27">
        <v>1</v>
      </c>
      <c r="M7107" s="27">
        <v>0</v>
      </c>
      <c r="N7107" s="27">
        <v>0</v>
      </c>
      <c r="O7107" s="27">
        <v>0</v>
      </c>
      <c r="P7107" s="27"/>
      <c r="Q7107" s="27"/>
      <c r="R7107" s="27">
        <v>0</v>
      </c>
      <c r="S7107" s="27">
        <v>1</v>
      </c>
      <c r="T7107" s="33">
        <v>1.287837882863923</v>
      </c>
      <c r="U7107" s="27"/>
      <c r="V7107" s="27"/>
      <c r="W7107" s="27"/>
      <c r="X7107" s="27"/>
      <c r="Y7107" s="27"/>
      <c r="Z7107" s="27">
        <v>1</v>
      </c>
    </row>
    <row r="7108" spans="1:26">
      <c r="A7108" s="27">
        <v>1951</v>
      </c>
      <c r="B7108" t="s">
        <v>45</v>
      </c>
      <c r="C7108" s="27"/>
      <c r="D7108" s="27"/>
      <c r="E7108" s="27"/>
      <c r="F7108" s="27">
        <v>0</v>
      </c>
      <c r="G7108" s="27">
        <v>1</v>
      </c>
      <c r="H7108" s="27">
        <v>1</v>
      </c>
      <c r="I7108" s="27">
        <v>0</v>
      </c>
      <c r="J7108" s="27">
        <v>0</v>
      </c>
      <c r="K7108" s="27">
        <v>5</v>
      </c>
      <c r="L7108" s="27">
        <v>1</v>
      </c>
      <c r="M7108" s="27">
        <v>0</v>
      </c>
      <c r="N7108" s="27">
        <v>0</v>
      </c>
      <c r="O7108" s="27">
        <v>0</v>
      </c>
      <c r="P7108" s="27"/>
      <c r="Q7108" s="27"/>
      <c r="R7108" s="27">
        <v>0</v>
      </c>
      <c r="S7108" s="27">
        <v>1</v>
      </c>
      <c r="T7108" s="33">
        <v>1.3439935487765553</v>
      </c>
      <c r="U7108" s="27"/>
      <c r="V7108" s="27"/>
      <c r="W7108" s="27"/>
      <c r="X7108" s="27"/>
      <c r="Y7108" s="27"/>
      <c r="Z7108" s="27">
        <v>1</v>
      </c>
    </row>
    <row r="7109" spans="1:26">
      <c r="A7109" s="27">
        <v>1952</v>
      </c>
      <c r="B7109" t="s">
        <v>45</v>
      </c>
      <c r="C7109" s="27"/>
      <c r="D7109" s="27"/>
      <c r="E7109" s="27"/>
      <c r="F7109" s="27">
        <v>0</v>
      </c>
      <c r="G7109" s="27">
        <v>1</v>
      </c>
      <c r="H7109" s="27">
        <v>1</v>
      </c>
      <c r="I7109" s="27">
        <v>0</v>
      </c>
      <c r="J7109" s="27">
        <v>0</v>
      </c>
      <c r="K7109" s="27">
        <v>5</v>
      </c>
      <c r="L7109" s="27">
        <v>1</v>
      </c>
      <c r="M7109" s="27">
        <v>0</v>
      </c>
      <c r="N7109" s="27">
        <v>0</v>
      </c>
      <c r="O7109" s="27">
        <v>0</v>
      </c>
      <c r="P7109" s="27"/>
      <c r="Q7109" s="27"/>
      <c r="R7109" s="27">
        <v>0</v>
      </c>
      <c r="S7109" s="27">
        <v>1</v>
      </c>
      <c r="T7109" s="33">
        <v>1.1861288455441423</v>
      </c>
      <c r="U7109" s="27"/>
      <c r="V7109" s="27"/>
      <c r="W7109" s="27"/>
      <c r="X7109" s="27"/>
      <c r="Y7109" s="27"/>
      <c r="Z7109" s="27">
        <v>1</v>
      </c>
    </row>
    <row r="7110" spans="1:26">
      <c r="A7110" s="27">
        <v>1953</v>
      </c>
      <c r="B7110" t="s">
        <v>45</v>
      </c>
      <c r="C7110" s="27"/>
      <c r="D7110" s="27"/>
      <c r="E7110" s="27"/>
      <c r="F7110" s="27">
        <v>0</v>
      </c>
      <c r="G7110" s="27">
        <v>1</v>
      </c>
      <c r="H7110" s="27">
        <v>1</v>
      </c>
      <c r="I7110" s="27">
        <v>0</v>
      </c>
      <c r="J7110" s="27">
        <v>0</v>
      </c>
      <c r="K7110" s="27">
        <v>5</v>
      </c>
      <c r="L7110" s="27">
        <v>1</v>
      </c>
      <c r="M7110" s="27">
        <v>0</v>
      </c>
      <c r="N7110" s="27">
        <v>0</v>
      </c>
      <c r="O7110" s="27">
        <v>0</v>
      </c>
      <c r="P7110" s="27"/>
      <c r="Q7110" s="27"/>
      <c r="R7110" s="27">
        <v>0</v>
      </c>
      <c r="S7110" s="27">
        <v>1</v>
      </c>
      <c r="T7110" s="33">
        <v>1.1355764645766917</v>
      </c>
      <c r="U7110" s="27"/>
      <c r="V7110" s="27"/>
      <c r="W7110" s="27"/>
      <c r="X7110" s="27"/>
      <c r="Y7110" s="27"/>
      <c r="Z7110" s="27">
        <v>1</v>
      </c>
    </row>
    <row r="7111" spans="1:26">
      <c r="A7111" s="27">
        <v>1954</v>
      </c>
      <c r="B7111" t="s">
        <v>45</v>
      </c>
      <c r="C7111" s="27"/>
      <c r="D7111" s="27"/>
      <c r="E7111" s="27"/>
      <c r="F7111" s="27">
        <v>0</v>
      </c>
      <c r="G7111" s="27">
        <v>1</v>
      </c>
      <c r="H7111" s="27">
        <v>1</v>
      </c>
      <c r="I7111" s="27">
        <v>0</v>
      </c>
      <c r="J7111" s="27">
        <v>0</v>
      </c>
      <c r="K7111" s="27">
        <v>5</v>
      </c>
      <c r="L7111" s="27">
        <v>1</v>
      </c>
      <c r="M7111" s="27">
        <v>0</v>
      </c>
      <c r="N7111" s="27">
        <v>0</v>
      </c>
      <c r="O7111" s="27">
        <v>0</v>
      </c>
      <c r="P7111" s="27"/>
      <c r="Q7111" s="27"/>
      <c r="R7111" s="27">
        <v>0</v>
      </c>
      <c r="S7111" s="27">
        <v>1</v>
      </c>
      <c r="T7111" s="33">
        <v>1.2456557755316726</v>
      </c>
      <c r="U7111" s="27"/>
      <c r="V7111" s="27"/>
      <c r="W7111" s="27"/>
      <c r="X7111" s="27"/>
      <c r="Y7111" s="27"/>
      <c r="Z7111" s="27">
        <v>1</v>
      </c>
    </row>
    <row r="7112" spans="1:26">
      <c r="A7112" s="27">
        <v>1955</v>
      </c>
      <c r="B7112" t="s">
        <v>45</v>
      </c>
      <c r="C7112" s="27"/>
      <c r="D7112" s="27"/>
      <c r="E7112" s="27"/>
      <c r="F7112" s="27">
        <v>0</v>
      </c>
      <c r="G7112" s="27">
        <v>1</v>
      </c>
      <c r="H7112" s="27">
        <v>1</v>
      </c>
      <c r="I7112" s="27">
        <v>0</v>
      </c>
      <c r="J7112" s="27">
        <v>0</v>
      </c>
      <c r="K7112" s="27">
        <v>5</v>
      </c>
      <c r="L7112" s="27">
        <v>1</v>
      </c>
      <c r="M7112" s="27">
        <v>0</v>
      </c>
      <c r="N7112" s="27">
        <v>0</v>
      </c>
      <c r="O7112" s="27">
        <v>0</v>
      </c>
      <c r="P7112" s="27"/>
      <c r="Q7112" s="27"/>
      <c r="R7112" s="27">
        <v>0</v>
      </c>
      <c r="S7112" s="27">
        <v>1</v>
      </c>
      <c r="T7112" s="33">
        <v>1.2093425125419712</v>
      </c>
      <c r="U7112" s="27"/>
      <c r="V7112" s="27"/>
      <c r="W7112" s="27"/>
      <c r="X7112" s="27"/>
      <c r="Y7112" s="27"/>
      <c r="Z7112" s="27">
        <v>1</v>
      </c>
    </row>
    <row r="7113" spans="1:26">
      <c r="A7113" s="27">
        <v>1956</v>
      </c>
      <c r="B7113" t="s">
        <v>45</v>
      </c>
      <c r="C7113" s="27"/>
      <c r="D7113" s="27"/>
      <c r="E7113" s="27"/>
      <c r="F7113" s="27">
        <v>0</v>
      </c>
      <c r="G7113" s="27">
        <v>1</v>
      </c>
      <c r="H7113" s="27">
        <v>1</v>
      </c>
      <c r="I7113" s="27">
        <v>0</v>
      </c>
      <c r="J7113" s="27">
        <v>0</v>
      </c>
      <c r="K7113" s="27">
        <v>5</v>
      </c>
      <c r="L7113" s="27">
        <v>1</v>
      </c>
      <c r="M7113" s="27">
        <v>0</v>
      </c>
      <c r="N7113" s="27">
        <v>0</v>
      </c>
      <c r="O7113" s="27">
        <v>0</v>
      </c>
      <c r="P7113" s="27"/>
      <c r="Q7113" s="27"/>
      <c r="R7113" s="27">
        <v>0</v>
      </c>
      <c r="S7113" s="27">
        <v>1</v>
      </c>
      <c r="T7113" s="33">
        <v>1.188247729709901</v>
      </c>
      <c r="U7113" s="27"/>
      <c r="V7113" s="27"/>
      <c r="W7113" s="27"/>
      <c r="X7113" s="27"/>
      <c r="Y7113" s="27"/>
      <c r="Z7113" s="27">
        <v>1</v>
      </c>
    </row>
    <row r="7114" spans="1:26">
      <c r="A7114" s="27">
        <v>1957</v>
      </c>
      <c r="B7114" t="s">
        <v>45</v>
      </c>
      <c r="C7114" s="27"/>
      <c r="D7114" s="27"/>
      <c r="E7114" s="27"/>
      <c r="F7114" s="27">
        <v>0</v>
      </c>
      <c r="G7114" s="27">
        <v>1</v>
      </c>
      <c r="H7114" s="27">
        <v>1</v>
      </c>
      <c r="I7114" s="27">
        <v>0</v>
      </c>
      <c r="J7114" s="27">
        <v>0</v>
      </c>
      <c r="K7114" s="27">
        <v>5</v>
      </c>
      <c r="L7114" s="27">
        <v>1</v>
      </c>
      <c r="M7114" s="27">
        <v>0</v>
      </c>
      <c r="N7114" s="27">
        <v>0</v>
      </c>
      <c r="O7114" s="27">
        <v>0</v>
      </c>
      <c r="P7114" s="27"/>
      <c r="Q7114" s="27"/>
      <c r="R7114" s="27">
        <v>0</v>
      </c>
      <c r="S7114" s="27">
        <v>1</v>
      </c>
      <c r="T7114" s="33">
        <v>1.1056830722153153</v>
      </c>
      <c r="U7114" s="27"/>
      <c r="V7114" s="27"/>
      <c r="W7114" s="27"/>
      <c r="X7114" s="27"/>
      <c r="Y7114" s="27"/>
      <c r="Z7114" s="27">
        <v>1</v>
      </c>
    </row>
    <row r="7115" spans="1:26">
      <c r="A7115" s="27">
        <v>1958</v>
      </c>
      <c r="B7115" t="s">
        <v>45</v>
      </c>
      <c r="C7115" s="27"/>
      <c r="D7115" s="27"/>
      <c r="E7115" s="27"/>
      <c r="F7115" s="27">
        <v>0</v>
      </c>
      <c r="G7115" s="27">
        <v>1</v>
      </c>
      <c r="H7115" s="27">
        <v>1</v>
      </c>
      <c r="I7115" s="27">
        <v>0</v>
      </c>
      <c r="J7115" s="27">
        <v>0</v>
      </c>
      <c r="K7115" s="27">
        <v>5</v>
      </c>
      <c r="L7115" s="27">
        <v>1</v>
      </c>
      <c r="M7115" s="27">
        <v>0</v>
      </c>
      <c r="N7115" s="27">
        <v>0</v>
      </c>
      <c r="O7115" s="27">
        <v>0</v>
      </c>
      <c r="P7115" s="27"/>
      <c r="Q7115" s="27"/>
      <c r="R7115" s="27">
        <v>0</v>
      </c>
      <c r="S7115" s="27">
        <v>1</v>
      </c>
      <c r="T7115" s="33">
        <v>1.0176220702015186</v>
      </c>
      <c r="U7115" s="27"/>
      <c r="V7115" s="27"/>
      <c r="W7115" s="27"/>
      <c r="X7115" s="27"/>
      <c r="Y7115" s="27"/>
      <c r="Z7115" s="27">
        <v>1</v>
      </c>
    </row>
    <row r="7116" spans="1:26">
      <c r="A7116" s="27">
        <v>1959</v>
      </c>
      <c r="B7116" t="s">
        <v>45</v>
      </c>
      <c r="C7116" s="27"/>
      <c r="D7116" s="27"/>
      <c r="E7116" s="27"/>
      <c r="F7116" s="27">
        <v>0</v>
      </c>
      <c r="G7116" s="27">
        <v>1</v>
      </c>
      <c r="H7116" s="27">
        <v>1</v>
      </c>
      <c r="I7116" s="27">
        <v>0</v>
      </c>
      <c r="J7116" s="27">
        <v>0</v>
      </c>
      <c r="K7116" s="27">
        <v>5</v>
      </c>
      <c r="L7116" s="27">
        <v>1</v>
      </c>
      <c r="M7116" s="27">
        <v>0</v>
      </c>
      <c r="N7116" s="27">
        <v>0</v>
      </c>
      <c r="O7116" s="27">
        <v>0</v>
      </c>
      <c r="P7116" s="27"/>
      <c r="Q7116" s="27"/>
      <c r="R7116" s="27">
        <v>0</v>
      </c>
      <c r="S7116" s="27">
        <v>1</v>
      </c>
      <c r="T7116" s="33">
        <v>1.0157995537348996</v>
      </c>
      <c r="U7116" s="27"/>
      <c r="V7116" s="27"/>
      <c r="W7116" s="27"/>
      <c r="X7116" s="27"/>
      <c r="Y7116" s="27"/>
      <c r="Z7116" s="27">
        <v>1</v>
      </c>
    </row>
    <row r="7117" spans="1:26">
      <c r="A7117" s="27">
        <v>1960</v>
      </c>
      <c r="B7117" t="s">
        <v>45</v>
      </c>
      <c r="C7117" s="27"/>
      <c r="D7117" s="27"/>
      <c r="E7117" s="27"/>
      <c r="F7117" s="27">
        <v>0</v>
      </c>
      <c r="G7117" s="27">
        <v>1</v>
      </c>
      <c r="H7117" s="27">
        <v>1</v>
      </c>
      <c r="I7117" s="27">
        <v>0</v>
      </c>
      <c r="J7117" s="27">
        <v>0</v>
      </c>
      <c r="K7117" s="27">
        <v>5</v>
      </c>
      <c r="L7117" s="27">
        <v>1</v>
      </c>
      <c r="M7117" s="27">
        <v>0</v>
      </c>
      <c r="N7117" s="27">
        <v>0</v>
      </c>
      <c r="O7117" s="27">
        <v>0</v>
      </c>
      <c r="P7117" s="27"/>
      <c r="Q7117" s="27">
        <v>13995067817.509249</v>
      </c>
      <c r="R7117" s="27">
        <v>0</v>
      </c>
      <c r="S7117" s="27">
        <v>1</v>
      </c>
      <c r="T7117" s="33">
        <v>0.99364431383616725</v>
      </c>
      <c r="U7117" s="27"/>
      <c r="V7117" s="27"/>
      <c r="W7117" s="27"/>
      <c r="X7117" s="27"/>
      <c r="Y7117" s="27"/>
      <c r="Z7117" s="27">
        <v>1</v>
      </c>
    </row>
    <row r="7118" spans="1:26">
      <c r="A7118" s="27">
        <v>1961</v>
      </c>
      <c r="B7118" t="s">
        <v>45</v>
      </c>
      <c r="C7118" s="27"/>
      <c r="D7118" s="27"/>
      <c r="E7118" s="27"/>
      <c r="F7118" s="27">
        <v>0</v>
      </c>
      <c r="G7118" s="27">
        <v>1</v>
      </c>
      <c r="H7118" s="27">
        <v>1</v>
      </c>
      <c r="I7118" s="27">
        <v>0</v>
      </c>
      <c r="J7118" s="27">
        <v>0</v>
      </c>
      <c r="K7118" s="27">
        <v>5</v>
      </c>
      <c r="L7118" s="27">
        <v>1</v>
      </c>
      <c r="M7118" s="27">
        <v>0</v>
      </c>
      <c r="N7118" s="27">
        <v>0</v>
      </c>
      <c r="O7118" s="27">
        <v>0</v>
      </c>
      <c r="P7118" s="27"/>
      <c r="Q7118" s="27">
        <v>8022222222.2222223</v>
      </c>
      <c r="R7118" s="27">
        <v>0</v>
      </c>
      <c r="S7118" s="27">
        <v>1</v>
      </c>
      <c r="T7118" s="33">
        <v>0.97346733996739376</v>
      </c>
      <c r="U7118" s="27"/>
      <c r="V7118" s="27"/>
      <c r="W7118" s="27"/>
      <c r="X7118" s="27"/>
      <c r="Y7118" s="27"/>
      <c r="Z7118" s="27">
        <v>1</v>
      </c>
    </row>
    <row r="7119" spans="1:26">
      <c r="A7119" s="27">
        <v>1962</v>
      </c>
      <c r="B7119" t="s">
        <v>45</v>
      </c>
      <c r="C7119" s="27"/>
      <c r="D7119" s="27"/>
      <c r="E7119" s="27"/>
      <c r="F7119" s="27">
        <v>0</v>
      </c>
      <c r="G7119" s="27">
        <v>1</v>
      </c>
      <c r="H7119" s="27">
        <v>1</v>
      </c>
      <c r="I7119" s="27">
        <v>0</v>
      </c>
      <c r="J7119" s="27">
        <v>0</v>
      </c>
      <c r="K7119" s="27">
        <v>5</v>
      </c>
      <c r="L7119" s="27">
        <v>1</v>
      </c>
      <c r="M7119" s="27">
        <v>0</v>
      </c>
      <c r="N7119" s="27">
        <v>0</v>
      </c>
      <c r="O7119" s="27">
        <v>0</v>
      </c>
      <c r="P7119" s="27"/>
      <c r="Q7119" s="27">
        <v>8922222222.2222214</v>
      </c>
      <c r="R7119" s="27">
        <v>0</v>
      </c>
      <c r="S7119" s="27">
        <v>1</v>
      </c>
      <c r="T7119" s="33">
        <v>0.97699079984331827</v>
      </c>
      <c r="U7119" s="27"/>
      <c r="V7119" s="27"/>
      <c r="W7119" s="27"/>
      <c r="X7119" s="27"/>
      <c r="Y7119" s="27"/>
      <c r="Z7119" s="27">
        <v>1</v>
      </c>
    </row>
    <row r="7120" spans="1:26">
      <c r="A7120" s="27">
        <v>1963</v>
      </c>
      <c r="B7120" t="s">
        <v>45</v>
      </c>
      <c r="C7120" s="27"/>
      <c r="D7120" s="27"/>
      <c r="E7120" s="27"/>
      <c r="F7120" s="27">
        <v>0</v>
      </c>
      <c r="G7120" s="27">
        <v>1</v>
      </c>
      <c r="H7120" s="27">
        <v>1</v>
      </c>
      <c r="I7120" s="27">
        <v>0</v>
      </c>
      <c r="J7120" s="27">
        <v>0</v>
      </c>
      <c r="K7120" s="27">
        <v>5</v>
      </c>
      <c r="L7120" s="27">
        <v>1</v>
      </c>
      <c r="M7120" s="27">
        <v>0</v>
      </c>
      <c r="N7120" s="27">
        <v>0</v>
      </c>
      <c r="O7120" s="27">
        <v>0</v>
      </c>
      <c r="P7120" s="27"/>
      <c r="Q7120" s="27">
        <v>10355555555.555555</v>
      </c>
      <c r="R7120" s="27">
        <v>0</v>
      </c>
      <c r="S7120" s="27">
        <v>1</v>
      </c>
      <c r="T7120" s="33">
        <v>0.98866747285419376</v>
      </c>
      <c r="U7120" s="27"/>
      <c r="V7120" s="27"/>
      <c r="W7120" s="27"/>
      <c r="X7120" s="27"/>
      <c r="Y7120" s="27"/>
      <c r="Z7120" s="27">
        <v>1</v>
      </c>
    </row>
    <row r="7121" spans="1:26">
      <c r="A7121" s="27">
        <v>1964</v>
      </c>
      <c r="B7121" t="s">
        <v>45</v>
      </c>
      <c r="C7121" s="27"/>
      <c r="D7121" s="27"/>
      <c r="E7121" s="27"/>
      <c r="F7121" s="27">
        <v>0</v>
      </c>
      <c r="G7121" s="27">
        <v>1</v>
      </c>
      <c r="H7121" s="27">
        <v>1</v>
      </c>
      <c r="I7121" s="27">
        <v>0</v>
      </c>
      <c r="J7121" s="27">
        <v>0</v>
      </c>
      <c r="K7121" s="27">
        <v>5</v>
      </c>
      <c r="L7121" s="27">
        <v>1</v>
      </c>
      <c r="M7121" s="27">
        <v>0</v>
      </c>
      <c r="N7121" s="27">
        <v>0</v>
      </c>
      <c r="O7121" s="27">
        <v>0</v>
      </c>
      <c r="P7121" s="27"/>
      <c r="Q7121" s="27">
        <v>11177777777.777777</v>
      </c>
      <c r="R7121" s="27">
        <v>0</v>
      </c>
      <c r="S7121" s="27">
        <v>1</v>
      </c>
      <c r="T7121" s="33">
        <v>1.0337554660061781</v>
      </c>
      <c r="U7121" s="27"/>
      <c r="V7121" s="27"/>
      <c r="W7121" s="27"/>
      <c r="X7121" s="27"/>
      <c r="Y7121" s="27"/>
      <c r="Z7121" s="27">
        <v>1</v>
      </c>
    </row>
    <row r="7122" spans="1:26">
      <c r="A7122" s="27">
        <v>1965</v>
      </c>
      <c r="B7122" t="s">
        <v>45</v>
      </c>
      <c r="C7122" s="27"/>
      <c r="D7122" s="27"/>
      <c r="E7122" s="27"/>
      <c r="F7122" s="27">
        <v>0</v>
      </c>
      <c r="G7122" s="27">
        <v>1</v>
      </c>
      <c r="H7122" s="27">
        <v>1</v>
      </c>
      <c r="I7122" s="27">
        <v>0</v>
      </c>
      <c r="J7122" s="27">
        <v>0</v>
      </c>
      <c r="K7122" s="27">
        <v>5</v>
      </c>
      <c r="L7122" s="27">
        <v>1</v>
      </c>
      <c r="M7122" s="27">
        <v>0</v>
      </c>
      <c r="N7122" s="27">
        <v>0</v>
      </c>
      <c r="O7122" s="27">
        <v>0</v>
      </c>
      <c r="P7122" s="27"/>
      <c r="Q7122" s="27">
        <v>11944444444.444445</v>
      </c>
      <c r="R7122" s="27">
        <v>0</v>
      </c>
      <c r="S7122" s="27">
        <v>1</v>
      </c>
      <c r="T7122" s="33">
        <v>1.0227515959565798</v>
      </c>
      <c r="U7122" s="27"/>
      <c r="V7122" s="27"/>
      <c r="W7122" s="27"/>
      <c r="X7122" s="27"/>
      <c r="Y7122" s="27"/>
      <c r="Z7122" s="27">
        <v>1</v>
      </c>
    </row>
    <row r="7123" spans="1:26">
      <c r="A7123" s="27">
        <v>1966</v>
      </c>
      <c r="B7123" t="s">
        <v>45</v>
      </c>
      <c r="C7123" s="27"/>
      <c r="D7123" s="27"/>
      <c r="E7123" s="27"/>
      <c r="F7123" s="27">
        <v>0</v>
      </c>
      <c r="G7123" s="27">
        <v>1</v>
      </c>
      <c r="H7123" s="27">
        <v>1</v>
      </c>
      <c r="I7123" s="27">
        <v>0</v>
      </c>
      <c r="J7123" s="27">
        <v>0</v>
      </c>
      <c r="K7123" s="27">
        <v>5</v>
      </c>
      <c r="L7123" s="27">
        <v>1</v>
      </c>
      <c r="M7123" s="27">
        <v>0</v>
      </c>
      <c r="N7123" s="27">
        <v>0</v>
      </c>
      <c r="O7123" s="27">
        <v>0</v>
      </c>
      <c r="P7123" s="27"/>
      <c r="Q7123" s="27">
        <v>14122222222.222219</v>
      </c>
      <c r="R7123" s="27">
        <v>0</v>
      </c>
      <c r="S7123" s="27">
        <v>1</v>
      </c>
      <c r="T7123" s="33">
        <v>1.060453919000093</v>
      </c>
      <c r="U7123" s="27"/>
      <c r="V7123" s="27"/>
      <c r="W7123" s="27"/>
      <c r="X7123" s="27"/>
      <c r="Y7123" s="27"/>
      <c r="Z7123" s="27">
        <v>1</v>
      </c>
    </row>
    <row r="7124" spans="1:26">
      <c r="A7124" s="27">
        <v>1967</v>
      </c>
      <c r="B7124" t="s">
        <v>45</v>
      </c>
      <c r="C7124" s="27"/>
      <c r="D7124" s="27"/>
      <c r="E7124" s="27"/>
      <c r="F7124" s="27">
        <v>0</v>
      </c>
      <c r="G7124" s="27">
        <v>1</v>
      </c>
      <c r="H7124" s="27">
        <v>1</v>
      </c>
      <c r="I7124" s="27">
        <v>0</v>
      </c>
      <c r="J7124" s="27">
        <v>0</v>
      </c>
      <c r="K7124" s="27">
        <v>5</v>
      </c>
      <c r="L7124" s="27">
        <v>1</v>
      </c>
      <c r="M7124" s="27">
        <v>0</v>
      </c>
      <c r="N7124" s="27">
        <v>0</v>
      </c>
      <c r="O7124" s="27">
        <v>0</v>
      </c>
      <c r="P7124" s="27"/>
      <c r="Q7124" s="27">
        <v>15666666666.666666</v>
      </c>
      <c r="R7124" s="27">
        <v>0</v>
      </c>
      <c r="S7124" s="27">
        <v>1</v>
      </c>
      <c r="T7124" s="33">
        <v>1.0100991944882907</v>
      </c>
      <c r="U7124" s="27"/>
      <c r="V7124" s="27"/>
      <c r="W7124" s="27"/>
      <c r="X7124" s="27"/>
      <c r="Y7124" s="27"/>
      <c r="Z7124" s="27">
        <v>1</v>
      </c>
    </row>
    <row r="7125" spans="1:26">
      <c r="A7125" s="27">
        <v>1968</v>
      </c>
      <c r="B7125" t="s">
        <v>45</v>
      </c>
      <c r="C7125" s="27"/>
      <c r="D7125" s="27"/>
      <c r="E7125" s="27"/>
      <c r="F7125" s="27">
        <v>0</v>
      </c>
      <c r="G7125" s="27">
        <v>1</v>
      </c>
      <c r="H7125" s="27">
        <v>1</v>
      </c>
      <c r="I7125" s="27">
        <v>0</v>
      </c>
      <c r="J7125" s="27">
        <v>0</v>
      </c>
      <c r="K7125" s="27">
        <v>5</v>
      </c>
      <c r="L7125" s="27">
        <v>1</v>
      </c>
      <c r="M7125" s="27">
        <v>0</v>
      </c>
      <c r="N7125" s="27">
        <v>0</v>
      </c>
      <c r="O7125" s="27">
        <v>0</v>
      </c>
      <c r="P7125" s="27"/>
      <c r="Q7125" s="27">
        <v>17500000000</v>
      </c>
      <c r="R7125" s="27">
        <v>0</v>
      </c>
      <c r="S7125" s="27">
        <v>1</v>
      </c>
      <c r="T7125" s="33">
        <v>0.99765870157012104</v>
      </c>
      <c r="U7125" s="27"/>
      <c r="V7125" s="27"/>
      <c r="W7125" s="27"/>
      <c r="X7125" s="27"/>
      <c r="Y7125" s="27"/>
      <c r="Z7125" s="27">
        <v>1</v>
      </c>
    </row>
    <row r="7126" spans="1:26">
      <c r="A7126" s="27">
        <v>1969</v>
      </c>
      <c r="B7126" t="s">
        <v>45</v>
      </c>
      <c r="C7126" s="27"/>
      <c r="D7126" s="27"/>
      <c r="E7126" s="27"/>
      <c r="F7126" s="27">
        <v>0</v>
      </c>
      <c r="G7126" s="27">
        <v>1</v>
      </c>
      <c r="H7126" s="27">
        <v>1</v>
      </c>
      <c r="I7126" s="27">
        <v>0</v>
      </c>
      <c r="J7126" s="27">
        <v>0</v>
      </c>
      <c r="K7126" s="27">
        <v>5</v>
      </c>
      <c r="L7126" s="27">
        <v>1</v>
      </c>
      <c r="M7126" s="27">
        <v>0</v>
      </c>
      <c r="N7126" s="27">
        <v>0</v>
      </c>
      <c r="O7126" s="27">
        <v>0</v>
      </c>
      <c r="P7126" s="27"/>
      <c r="Q7126" s="27">
        <v>19466666666.666668</v>
      </c>
      <c r="R7126" s="27">
        <v>0</v>
      </c>
      <c r="S7126" s="27">
        <v>1</v>
      </c>
      <c r="T7126" s="33">
        <v>1.0058077459461789</v>
      </c>
      <c r="U7126" s="27"/>
      <c r="V7126" s="27"/>
      <c r="W7126" s="27"/>
      <c r="X7126" s="27"/>
      <c r="Y7126" s="27"/>
      <c r="Z7126" s="27">
        <v>1</v>
      </c>
    </row>
    <row r="7127" spans="1:26">
      <c r="A7127" s="27">
        <v>1970</v>
      </c>
      <c r="B7127" t="s">
        <v>45</v>
      </c>
      <c r="C7127" s="27"/>
      <c r="D7127" s="27"/>
      <c r="E7127" s="27"/>
      <c r="F7127" s="27">
        <v>0</v>
      </c>
      <c r="G7127" s="27">
        <v>1</v>
      </c>
      <c r="H7127" s="27">
        <v>1</v>
      </c>
      <c r="I7127" s="27">
        <v>0</v>
      </c>
      <c r="J7127" s="27">
        <v>0</v>
      </c>
      <c r="K7127" s="27">
        <v>5</v>
      </c>
      <c r="L7127" s="27">
        <v>1</v>
      </c>
      <c r="M7127" s="27">
        <v>0</v>
      </c>
      <c r="N7127" s="27">
        <v>0</v>
      </c>
      <c r="O7127" s="27">
        <v>0</v>
      </c>
      <c r="P7127" s="27"/>
      <c r="Q7127" s="27">
        <v>17086956521.73913</v>
      </c>
      <c r="R7127" s="27">
        <v>0</v>
      </c>
      <c r="S7127" s="27">
        <v>1</v>
      </c>
      <c r="T7127" s="33">
        <v>1</v>
      </c>
      <c r="U7127" s="27">
        <v>74130000</v>
      </c>
      <c r="V7127" s="27">
        <v>53497000</v>
      </c>
      <c r="W7127" s="27">
        <v>82997000</v>
      </c>
      <c r="X7127" s="27"/>
      <c r="Y7127" s="27">
        <v>0</v>
      </c>
      <c r="Z7127" s="27">
        <v>1</v>
      </c>
    </row>
    <row r="7128" spans="1:26">
      <c r="A7128" s="27">
        <v>1971</v>
      </c>
      <c r="B7128" t="s">
        <v>45</v>
      </c>
      <c r="C7128" s="27"/>
      <c r="D7128" s="27"/>
      <c r="E7128" s="27"/>
      <c r="F7128" s="27">
        <v>0</v>
      </c>
      <c r="G7128" s="27">
        <v>1</v>
      </c>
      <c r="H7128" s="27">
        <v>1</v>
      </c>
      <c r="I7128" s="27">
        <v>0</v>
      </c>
      <c r="J7128" s="27">
        <v>0</v>
      </c>
      <c r="K7128" s="27">
        <v>5</v>
      </c>
      <c r="L7128" s="27">
        <v>1</v>
      </c>
      <c r="M7128" s="27">
        <v>0</v>
      </c>
      <c r="N7128" s="27">
        <v>0</v>
      </c>
      <c r="O7128" s="27">
        <v>0</v>
      </c>
      <c r="P7128" s="27"/>
      <c r="Q7128" s="27">
        <v>16256619963.799692</v>
      </c>
      <c r="R7128" s="27">
        <v>0</v>
      </c>
      <c r="S7128" s="27">
        <v>1</v>
      </c>
      <c r="T7128" s="33">
        <v>0.92761372871024128</v>
      </c>
      <c r="U7128" s="27">
        <v>67448000</v>
      </c>
      <c r="V7128" s="27">
        <v>72289000</v>
      </c>
      <c r="W7128" s="27">
        <v>87919000</v>
      </c>
      <c r="X7128" s="27"/>
      <c r="Y7128" s="27">
        <v>0</v>
      </c>
      <c r="Z7128" s="27">
        <v>1</v>
      </c>
    </row>
    <row r="7129" spans="1:26">
      <c r="A7129" s="27">
        <v>1972</v>
      </c>
      <c r="B7129" t="s">
        <v>45</v>
      </c>
      <c r="C7129" s="27"/>
      <c r="D7129" s="27"/>
      <c r="E7129" s="27"/>
      <c r="F7129" s="27">
        <v>0</v>
      </c>
      <c r="G7129" s="27">
        <v>1</v>
      </c>
      <c r="H7129" s="27">
        <v>1</v>
      </c>
      <c r="I7129" s="27">
        <v>0</v>
      </c>
      <c r="J7129" s="27">
        <v>0</v>
      </c>
      <c r="K7129" s="27">
        <v>5</v>
      </c>
      <c r="L7129" s="27">
        <v>1</v>
      </c>
      <c r="M7129" s="27">
        <v>0</v>
      </c>
      <c r="N7129" s="27">
        <v>0</v>
      </c>
      <c r="O7129" s="27">
        <v>0</v>
      </c>
      <c r="P7129" s="27"/>
      <c r="Q7129" s="27">
        <v>20431095406.360424</v>
      </c>
      <c r="R7129" s="27">
        <v>0</v>
      </c>
      <c r="S7129" s="27">
        <v>1</v>
      </c>
      <c r="T7129" s="33">
        <v>0.92122545142259926</v>
      </c>
      <c r="U7129" s="27">
        <v>0</v>
      </c>
      <c r="V7129" s="27">
        <v>91849000</v>
      </c>
      <c r="W7129" s="27">
        <v>99384000</v>
      </c>
      <c r="X7129" s="27"/>
      <c r="Y7129" s="27">
        <v>0</v>
      </c>
      <c r="Z7129" s="27">
        <v>1</v>
      </c>
    </row>
    <row r="7130" spans="1:26">
      <c r="A7130" s="27">
        <v>1973</v>
      </c>
      <c r="B7130" t="s">
        <v>45</v>
      </c>
      <c r="C7130" s="27"/>
      <c r="D7130" s="27"/>
      <c r="E7130" s="27"/>
      <c r="F7130" s="27">
        <v>0</v>
      </c>
      <c r="G7130" s="27">
        <v>1</v>
      </c>
      <c r="H7130" s="27">
        <v>1</v>
      </c>
      <c r="I7130" s="27">
        <v>0</v>
      </c>
      <c r="J7130" s="27">
        <v>0</v>
      </c>
      <c r="K7130" s="27">
        <v>5</v>
      </c>
      <c r="L7130" s="27">
        <v>1</v>
      </c>
      <c r="M7130" s="27">
        <v>0</v>
      </c>
      <c r="N7130" s="27">
        <v>0</v>
      </c>
      <c r="O7130" s="27">
        <v>0</v>
      </c>
      <c r="P7130" s="27"/>
      <c r="Q7130" s="27">
        <v>25724381625.441696</v>
      </c>
      <c r="R7130" s="27">
        <v>0</v>
      </c>
      <c r="S7130" s="27">
        <v>1</v>
      </c>
      <c r="T7130" s="33">
        <v>1.2798279189511945</v>
      </c>
      <c r="U7130" s="27">
        <v>0</v>
      </c>
      <c r="V7130" s="27">
        <v>141026000</v>
      </c>
      <c r="W7130" s="27">
        <v>113463000</v>
      </c>
      <c r="X7130" s="27"/>
      <c r="Y7130" s="27">
        <v>20300000</v>
      </c>
      <c r="Z7130" s="27">
        <v>1</v>
      </c>
    </row>
    <row r="7131" spans="1:26">
      <c r="A7131" s="27">
        <v>1974</v>
      </c>
      <c r="B7131" t="s">
        <v>45</v>
      </c>
      <c r="C7131" s="27"/>
      <c r="D7131" s="27"/>
      <c r="E7131" s="27"/>
      <c r="F7131" s="27">
        <v>0</v>
      </c>
      <c r="G7131" s="27">
        <v>1</v>
      </c>
      <c r="H7131" s="27">
        <v>1</v>
      </c>
      <c r="I7131" s="27">
        <v>0</v>
      </c>
      <c r="J7131" s="27">
        <v>0</v>
      </c>
      <c r="K7131" s="27">
        <v>5</v>
      </c>
      <c r="L7131" s="27">
        <v>1</v>
      </c>
      <c r="M7131" s="27">
        <v>0</v>
      </c>
      <c r="N7131" s="27">
        <v>0</v>
      </c>
      <c r="O7131" s="27">
        <v>0</v>
      </c>
      <c r="P7131" s="27"/>
      <c r="Q7131" s="27">
        <v>35599913836.432823</v>
      </c>
      <c r="R7131" s="27">
        <v>0</v>
      </c>
      <c r="S7131" s="27">
        <v>1</v>
      </c>
      <c r="T7131" s="33">
        <v>1.2793035310212315</v>
      </c>
      <c r="U7131" s="27">
        <v>0</v>
      </c>
      <c r="V7131" s="27">
        <v>208073000</v>
      </c>
      <c r="W7131" s="27">
        <v>126789000</v>
      </c>
      <c r="X7131" s="27"/>
      <c r="Y7131" s="27">
        <v>0</v>
      </c>
      <c r="Z7131" s="27">
        <v>1</v>
      </c>
    </row>
    <row r="7132" spans="1:26">
      <c r="A7132" s="27">
        <v>1975</v>
      </c>
      <c r="B7132" t="s">
        <v>45</v>
      </c>
      <c r="C7132" s="27"/>
      <c r="D7132" s="27"/>
      <c r="E7132" s="27"/>
      <c r="F7132" s="27">
        <v>50000</v>
      </c>
      <c r="G7132" s="27">
        <v>1</v>
      </c>
      <c r="H7132" s="27">
        <v>1</v>
      </c>
      <c r="I7132" s="27">
        <v>0</v>
      </c>
      <c r="J7132" s="27">
        <v>0</v>
      </c>
      <c r="K7132" s="27">
        <v>5</v>
      </c>
      <c r="L7132" s="27">
        <v>1</v>
      </c>
      <c r="M7132" s="27">
        <v>0</v>
      </c>
      <c r="N7132" s="27">
        <v>0</v>
      </c>
      <c r="O7132" s="27">
        <v>0</v>
      </c>
      <c r="P7132" s="27"/>
      <c r="Q7132" s="27">
        <v>44633707242.76416</v>
      </c>
      <c r="R7132" s="27">
        <v>1</v>
      </c>
      <c r="S7132" s="27">
        <v>1</v>
      </c>
      <c r="T7132" s="33">
        <v>0.94696688960437181</v>
      </c>
      <c r="U7132" s="27">
        <v>243002000</v>
      </c>
      <c r="V7132" s="27">
        <v>287880000</v>
      </c>
      <c r="W7132" s="27">
        <v>143521000</v>
      </c>
      <c r="X7132" s="27"/>
      <c r="Y7132" s="27">
        <v>170000000</v>
      </c>
      <c r="Z7132" s="27">
        <v>1</v>
      </c>
    </row>
    <row r="7133" spans="1:26">
      <c r="A7133" s="27">
        <v>1976</v>
      </c>
      <c r="B7133" t="s">
        <v>45</v>
      </c>
      <c r="C7133" s="27"/>
      <c r="D7133" s="27"/>
      <c r="E7133" s="27"/>
      <c r="F7133" s="27">
        <v>0</v>
      </c>
      <c r="G7133" s="27">
        <v>1</v>
      </c>
      <c r="H7133" s="27">
        <v>1</v>
      </c>
      <c r="I7133" s="27">
        <v>0</v>
      </c>
      <c r="J7133" s="27">
        <v>0</v>
      </c>
      <c r="K7133" s="27">
        <v>5</v>
      </c>
      <c r="L7133" s="27">
        <v>1</v>
      </c>
      <c r="M7133" s="27">
        <v>0</v>
      </c>
      <c r="N7133" s="27">
        <v>0</v>
      </c>
      <c r="O7133" s="27">
        <v>0</v>
      </c>
      <c r="P7133" s="27"/>
      <c r="Q7133" s="27">
        <v>51280134554.288918</v>
      </c>
      <c r="R7133" s="27">
        <v>1</v>
      </c>
      <c r="S7133" s="27">
        <v>1</v>
      </c>
      <c r="T7133" s="33">
        <v>1.0219497573337515</v>
      </c>
      <c r="U7133" s="27">
        <v>391300000</v>
      </c>
      <c r="V7133" s="27">
        <v>391326000</v>
      </c>
      <c r="W7133" s="27">
        <v>163333000</v>
      </c>
      <c r="X7133" s="27"/>
      <c r="Y7133" s="27">
        <v>170000000</v>
      </c>
      <c r="Z7133" s="27">
        <v>1</v>
      </c>
    </row>
    <row r="7134" spans="1:26">
      <c r="A7134" s="27">
        <v>1977</v>
      </c>
      <c r="B7134" t="s">
        <v>45</v>
      </c>
      <c r="C7134" s="27"/>
      <c r="D7134" s="27"/>
      <c r="E7134" s="27"/>
      <c r="F7134" s="27">
        <v>0</v>
      </c>
      <c r="G7134" s="27">
        <v>1</v>
      </c>
      <c r="H7134" s="27">
        <v>1</v>
      </c>
      <c r="I7134" s="27">
        <v>0</v>
      </c>
      <c r="J7134" s="27">
        <v>0</v>
      </c>
      <c r="K7134" s="27">
        <v>5</v>
      </c>
      <c r="L7134" s="27">
        <v>1</v>
      </c>
      <c r="M7134" s="27">
        <v>0</v>
      </c>
      <c r="N7134" s="27">
        <v>0</v>
      </c>
      <c r="O7134" s="27">
        <v>0</v>
      </c>
      <c r="P7134" s="27"/>
      <c r="Q7134" s="27">
        <v>58676813687.368065</v>
      </c>
      <c r="R7134" s="27">
        <v>1</v>
      </c>
      <c r="S7134" s="27">
        <v>1</v>
      </c>
      <c r="T7134" s="33">
        <v>1.0409624303569636</v>
      </c>
      <c r="U7134" s="27">
        <v>409100000</v>
      </c>
      <c r="V7134" s="27">
        <v>511635000</v>
      </c>
      <c r="W7134" s="27">
        <v>181035000</v>
      </c>
      <c r="X7134" s="27"/>
      <c r="Y7134" s="27">
        <v>150000000</v>
      </c>
      <c r="Z7134" s="27">
        <v>1</v>
      </c>
    </row>
    <row r="7135" spans="1:26">
      <c r="A7135" s="27">
        <v>1978</v>
      </c>
      <c r="B7135" t="s">
        <v>45</v>
      </c>
      <c r="C7135" s="27"/>
      <c r="D7135" s="27"/>
      <c r="E7135" s="27"/>
      <c r="F7135" s="27">
        <v>0</v>
      </c>
      <c r="G7135" s="27">
        <v>1</v>
      </c>
      <c r="H7135" s="27">
        <v>1</v>
      </c>
      <c r="I7135" s="27">
        <v>0</v>
      </c>
      <c r="J7135" s="27">
        <v>0</v>
      </c>
      <c r="K7135" s="27">
        <v>5</v>
      </c>
      <c r="L7135" s="27">
        <v>1</v>
      </c>
      <c r="M7135" s="27">
        <v>0</v>
      </c>
      <c r="N7135" s="27">
        <v>0</v>
      </c>
      <c r="O7135" s="27">
        <v>0</v>
      </c>
      <c r="P7135" s="27"/>
      <c r="Q7135" s="27">
        <v>65147022485.791946</v>
      </c>
      <c r="R7135" s="27">
        <v>1</v>
      </c>
      <c r="S7135" s="27">
        <v>1</v>
      </c>
      <c r="T7135" s="33">
        <v>0.91734575384516981</v>
      </c>
      <c r="U7135" s="27">
        <v>622300000</v>
      </c>
      <c r="V7135" s="27">
        <v>647711000</v>
      </c>
      <c r="W7135" s="27">
        <v>188465000</v>
      </c>
      <c r="X7135" s="27"/>
      <c r="Y7135" s="27">
        <v>350000000</v>
      </c>
      <c r="Z7135" s="27">
        <v>1</v>
      </c>
    </row>
    <row r="7136" spans="1:26">
      <c r="A7136" s="27">
        <v>1979</v>
      </c>
      <c r="B7136" t="s">
        <v>45</v>
      </c>
      <c r="C7136" s="27"/>
      <c r="D7136" s="27"/>
      <c r="E7136" s="27"/>
      <c r="F7136" s="27">
        <v>0</v>
      </c>
      <c r="G7136" s="27">
        <v>1</v>
      </c>
      <c r="H7136" s="27">
        <v>1</v>
      </c>
      <c r="I7136" s="27">
        <v>0</v>
      </c>
      <c r="J7136" s="27">
        <v>0</v>
      </c>
      <c r="K7136" s="27">
        <v>5</v>
      </c>
      <c r="L7136" s="27">
        <v>1</v>
      </c>
      <c r="M7136" s="27">
        <v>0</v>
      </c>
      <c r="N7136" s="27">
        <v>0</v>
      </c>
      <c r="O7136" s="27">
        <v>0</v>
      </c>
      <c r="P7136" s="27"/>
      <c r="Q7136" s="27">
        <v>89394085658.203812</v>
      </c>
      <c r="R7136" s="27">
        <v>1</v>
      </c>
      <c r="S7136" s="27">
        <v>1</v>
      </c>
      <c r="T7136" s="33">
        <v>0.9810294585578897</v>
      </c>
      <c r="U7136" s="27">
        <v>632700000</v>
      </c>
      <c r="V7136" s="27">
        <v>890049000</v>
      </c>
      <c r="W7136" s="27">
        <v>190294000</v>
      </c>
      <c r="X7136" s="27"/>
      <c r="Y7136" s="27">
        <v>532000000</v>
      </c>
      <c r="Z7136" s="27">
        <v>1</v>
      </c>
    </row>
    <row r="7137" spans="1:26">
      <c r="A7137" s="27">
        <v>1980</v>
      </c>
      <c r="B7137" t="s">
        <v>45</v>
      </c>
      <c r="C7137" s="27"/>
      <c r="D7137" s="27"/>
      <c r="E7137" s="27"/>
      <c r="F7137" s="27">
        <v>0</v>
      </c>
      <c r="G7137" s="27">
        <v>1</v>
      </c>
      <c r="H7137" s="27">
        <v>1</v>
      </c>
      <c r="I7137" s="27">
        <v>0</v>
      </c>
      <c r="J7137" s="27">
        <v>0</v>
      </c>
      <c r="K7137" s="27">
        <v>5</v>
      </c>
      <c r="L7137" s="27">
        <v>1</v>
      </c>
      <c r="M7137" s="27">
        <v>0</v>
      </c>
      <c r="N7137" s="27">
        <v>0</v>
      </c>
      <c r="O7137" s="27">
        <v>0</v>
      </c>
      <c r="P7137" s="27">
        <v>96526000000</v>
      </c>
      <c r="Q7137" s="27">
        <v>68789289565.743439</v>
      </c>
      <c r="R7137" s="27">
        <v>1</v>
      </c>
      <c r="S7137" s="27">
        <v>1</v>
      </c>
      <c r="T7137" s="33">
        <v>0.94044734443210454</v>
      </c>
      <c r="U7137" s="27">
        <v>1054200000</v>
      </c>
      <c r="V7137" s="27">
        <v>1157517000</v>
      </c>
      <c r="W7137" s="27">
        <v>189432000</v>
      </c>
      <c r="X7137" s="27"/>
      <c r="Y7137" s="27">
        <v>0</v>
      </c>
      <c r="Z7137" s="27">
        <v>1</v>
      </c>
    </row>
    <row r="7138" spans="1:26">
      <c r="A7138" s="27">
        <v>1981</v>
      </c>
      <c r="B7138" t="s">
        <v>45</v>
      </c>
      <c r="C7138" s="27"/>
      <c r="D7138" s="27"/>
      <c r="E7138" s="27"/>
      <c r="F7138" s="27">
        <v>0</v>
      </c>
      <c r="G7138" s="27">
        <v>1</v>
      </c>
      <c r="H7138" s="27">
        <v>1</v>
      </c>
      <c r="I7138" s="27">
        <v>0</v>
      </c>
      <c r="J7138" s="27">
        <v>0</v>
      </c>
      <c r="K7138" s="27">
        <v>5</v>
      </c>
      <c r="L7138" s="27">
        <v>1</v>
      </c>
      <c r="M7138" s="27">
        <v>0</v>
      </c>
      <c r="N7138" s="27">
        <v>0</v>
      </c>
      <c r="O7138" s="27">
        <v>0</v>
      </c>
      <c r="P7138" s="27">
        <v>97794000000</v>
      </c>
      <c r="Q7138" s="27">
        <v>71040020140.443634</v>
      </c>
      <c r="R7138" s="27">
        <v>0</v>
      </c>
      <c r="S7138" s="27">
        <v>1</v>
      </c>
      <c r="T7138" s="33">
        <v>0.83355014400471705</v>
      </c>
      <c r="U7138" s="27">
        <v>1321800000</v>
      </c>
      <c r="V7138" s="27">
        <v>1545868000</v>
      </c>
      <c r="W7138" s="27">
        <v>188203000</v>
      </c>
      <c r="X7138" s="27"/>
      <c r="Y7138" s="27">
        <v>213000000</v>
      </c>
      <c r="Z7138" s="27">
        <v>1</v>
      </c>
    </row>
    <row r="7139" spans="1:26">
      <c r="A7139" s="27">
        <v>1982</v>
      </c>
      <c r="B7139" t="s">
        <v>45</v>
      </c>
      <c r="C7139" s="27"/>
      <c r="D7139" s="27"/>
      <c r="E7139" s="27"/>
      <c r="F7139" s="27">
        <v>0</v>
      </c>
      <c r="G7139" s="27">
        <v>1</v>
      </c>
      <c r="H7139" s="27">
        <v>1</v>
      </c>
      <c r="I7139" s="27">
        <v>0</v>
      </c>
      <c r="J7139" s="27">
        <v>0</v>
      </c>
      <c r="K7139" s="27">
        <v>5</v>
      </c>
      <c r="L7139" s="27">
        <v>1</v>
      </c>
      <c r="M7139" s="27">
        <v>0</v>
      </c>
      <c r="N7139" s="27">
        <v>0</v>
      </c>
      <c r="O7139" s="27">
        <v>0</v>
      </c>
      <c r="P7139" s="27">
        <v>88854000000</v>
      </c>
      <c r="Q7139" s="27">
        <v>64546332580.758278</v>
      </c>
      <c r="R7139" s="27">
        <v>0</v>
      </c>
      <c r="S7139" s="27">
        <v>1</v>
      </c>
      <c r="T7139" s="33">
        <v>0.78443295677873848</v>
      </c>
      <c r="U7139" s="27">
        <v>1455200000</v>
      </c>
      <c r="V7139" s="27">
        <v>1962253000</v>
      </c>
      <c r="W7139" s="27">
        <v>186547000</v>
      </c>
      <c r="X7139" s="27"/>
      <c r="Y7139" s="27">
        <v>403980000</v>
      </c>
      <c r="Z7139" s="27">
        <v>1</v>
      </c>
    </row>
    <row r="7140" spans="1:26">
      <c r="A7140" s="27">
        <v>1983</v>
      </c>
      <c r="B7140" t="s">
        <v>45</v>
      </c>
      <c r="C7140" s="27"/>
      <c r="D7140" s="27"/>
      <c r="E7140" s="27"/>
      <c r="F7140" s="27">
        <v>0</v>
      </c>
      <c r="G7140" s="27">
        <v>1</v>
      </c>
      <c r="H7140" s="27">
        <v>1</v>
      </c>
      <c r="I7140" s="27">
        <v>0</v>
      </c>
      <c r="J7140" s="27">
        <v>0</v>
      </c>
      <c r="K7140" s="27">
        <v>5</v>
      </c>
      <c r="L7140" s="27">
        <v>1</v>
      </c>
      <c r="M7140" s="27">
        <v>0</v>
      </c>
      <c r="N7140" s="27">
        <v>0</v>
      </c>
      <c r="O7140" s="27">
        <v>0</v>
      </c>
      <c r="P7140" s="27">
        <v>84906000000</v>
      </c>
      <c r="Q7140" s="27">
        <v>61678280115.498741</v>
      </c>
      <c r="R7140" s="27">
        <v>0</v>
      </c>
      <c r="S7140" s="27">
        <v>1</v>
      </c>
      <c r="T7140" s="33">
        <v>0.83426891623154475</v>
      </c>
      <c r="U7140" s="27">
        <v>1567400000</v>
      </c>
      <c r="V7140" s="27">
        <v>2336134000</v>
      </c>
      <c r="W7140" s="27">
        <v>183950000</v>
      </c>
      <c r="X7140" s="27"/>
      <c r="Y7140" s="27">
        <v>1355750016</v>
      </c>
      <c r="Z7140" s="27">
        <v>1</v>
      </c>
    </row>
    <row r="7141" spans="1:26">
      <c r="A7141" s="27">
        <v>1984</v>
      </c>
      <c r="B7141" t="s">
        <v>45</v>
      </c>
      <c r="C7141" s="27"/>
      <c r="D7141" s="27"/>
      <c r="E7141" s="27"/>
      <c r="F7141" s="27">
        <v>0</v>
      </c>
      <c r="G7141" s="27">
        <v>1</v>
      </c>
      <c r="H7141" s="27">
        <v>1</v>
      </c>
      <c r="I7141" s="27">
        <v>0</v>
      </c>
      <c r="J7141" s="27">
        <v>0</v>
      </c>
      <c r="K7141" s="27">
        <v>5</v>
      </c>
      <c r="L7141" s="27">
        <v>1</v>
      </c>
      <c r="M7141" s="27">
        <v>0</v>
      </c>
      <c r="N7141" s="27">
        <v>0</v>
      </c>
      <c r="O7141" s="27">
        <v>0</v>
      </c>
      <c r="P7141" s="27">
        <v>82583000000</v>
      </c>
      <c r="Q7141" s="27">
        <v>59989909457.837898</v>
      </c>
      <c r="R7141" s="27">
        <v>0</v>
      </c>
      <c r="S7141" s="27">
        <v>1</v>
      </c>
      <c r="T7141" s="33">
        <v>0.82999599794502654</v>
      </c>
      <c r="U7141" s="27">
        <v>1426200000</v>
      </c>
      <c r="V7141" s="27">
        <v>2357874000</v>
      </c>
      <c r="W7141" s="27">
        <v>180997000</v>
      </c>
      <c r="X7141" s="27"/>
      <c r="Y7141" s="27"/>
      <c r="Z7141" s="27">
        <v>1</v>
      </c>
    </row>
    <row r="7142" spans="1:26">
      <c r="A7142" s="27">
        <v>1985</v>
      </c>
      <c r="B7142" t="s">
        <v>45</v>
      </c>
      <c r="C7142" s="27"/>
      <c r="D7142" s="27"/>
      <c r="E7142" s="27"/>
      <c r="F7142" s="27">
        <v>0</v>
      </c>
      <c r="G7142" s="27">
        <v>1</v>
      </c>
      <c r="H7142" s="27">
        <v>1</v>
      </c>
      <c r="I7142" s="27">
        <v>0</v>
      </c>
      <c r="J7142" s="27">
        <v>0</v>
      </c>
      <c r="K7142" s="27">
        <v>5</v>
      </c>
      <c r="L7142" s="27">
        <v>1</v>
      </c>
      <c r="M7142" s="27">
        <v>0</v>
      </c>
      <c r="N7142" s="27">
        <v>0</v>
      </c>
      <c r="O7142" s="27">
        <v>0</v>
      </c>
      <c r="P7142" s="27">
        <v>92760000000</v>
      </c>
      <c r="Q7142" s="27">
        <v>67234948264.598663</v>
      </c>
      <c r="R7142" s="27">
        <v>0</v>
      </c>
      <c r="S7142" s="27">
        <v>1</v>
      </c>
      <c r="T7142" s="33">
        <v>0.74915719568429318</v>
      </c>
      <c r="U7142" s="27">
        <v>1326360000</v>
      </c>
      <c r="V7142" s="27">
        <v>3431970000</v>
      </c>
      <c r="W7142" s="27">
        <v>177457000</v>
      </c>
      <c r="X7142" s="27"/>
      <c r="Y7142" s="27"/>
      <c r="Z7142" s="27">
        <v>1</v>
      </c>
    </row>
    <row r="7143" spans="1:26">
      <c r="A7143" s="27">
        <v>1986</v>
      </c>
      <c r="B7143" t="s">
        <v>45</v>
      </c>
      <c r="C7143" s="27"/>
      <c r="D7143" s="27"/>
      <c r="E7143" s="27"/>
      <c r="F7143" s="27">
        <v>0</v>
      </c>
      <c r="G7143" s="27">
        <v>1</v>
      </c>
      <c r="H7143" s="27">
        <v>1</v>
      </c>
      <c r="I7143" s="27">
        <v>0</v>
      </c>
      <c r="J7143" s="27">
        <v>0</v>
      </c>
      <c r="K7143" s="27">
        <v>5</v>
      </c>
      <c r="L7143" s="27">
        <v>1</v>
      </c>
      <c r="M7143" s="27">
        <v>0</v>
      </c>
      <c r="N7143" s="27">
        <v>0</v>
      </c>
      <c r="O7143" s="27">
        <v>0</v>
      </c>
      <c r="P7143" s="27">
        <v>102304000000</v>
      </c>
      <c r="Q7143" s="27">
        <v>75728009962.787796</v>
      </c>
      <c r="R7143" s="27">
        <v>0</v>
      </c>
      <c r="S7143" s="27">
        <v>1</v>
      </c>
      <c r="T7143" s="33">
        <v>0.7030572776909082</v>
      </c>
      <c r="U7143" s="27">
        <v>1085200000</v>
      </c>
      <c r="V7143" s="27">
        <v>4662039360</v>
      </c>
      <c r="W7143" s="27">
        <v>173558000</v>
      </c>
      <c r="X7143" s="27"/>
      <c r="Y7143" s="27"/>
      <c r="Z7143" s="27">
        <v>1</v>
      </c>
    </row>
    <row r="7144" spans="1:26">
      <c r="A7144" s="27">
        <v>1987</v>
      </c>
      <c r="B7144" t="s">
        <v>45</v>
      </c>
      <c r="C7144" s="27"/>
      <c r="D7144" s="27"/>
      <c r="E7144" s="27"/>
      <c r="F7144" s="27">
        <v>0</v>
      </c>
      <c r="G7144" s="27">
        <v>1</v>
      </c>
      <c r="H7144" s="27">
        <v>1</v>
      </c>
      <c r="I7144" s="27">
        <v>0</v>
      </c>
      <c r="J7144" s="27">
        <v>0</v>
      </c>
      <c r="K7144" s="27">
        <v>5</v>
      </c>
      <c r="L7144" s="27">
        <v>1</v>
      </c>
      <c r="M7144" s="27">
        <v>0</v>
      </c>
      <c r="N7144" s="27">
        <v>0</v>
      </c>
      <c r="O7144" s="27">
        <v>0</v>
      </c>
      <c r="P7144" s="27">
        <v>118885000000</v>
      </c>
      <c r="Q7144" s="27">
        <v>87172789528.331604</v>
      </c>
      <c r="R7144" s="27">
        <v>0</v>
      </c>
      <c r="S7144" s="27">
        <v>1</v>
      </c>
      <c r="T7144" s="33">
        <v>0.74330063470010233</v>
      </c>
      <c r="U7144" s="27">
        <v>770288401.5</v>
      </c>
      <c r="V7144" s="27">
        <v>6289514648</v>
      </c>
      <c r="W7144" s="27">
        <v>169903000</v>
      </c>
      <c r="X7144" s="27"/>
      <c r="Y7144" s="27"/>
      <c r="Z7144" s="27">
        <v>1</v>
      </c>
    </row>
    <row r="7145" spans="1:26">
      <c r="A7145" s="27">
        <v>1988</v>
      </c>
      <c r="B7145" t="s">
        <v>45</v>
      </c>
      <c r="C7145" s="27"/>
      <c r="D7145" s="27"/>
      <c r="E7145" s="27"/>
      <c r="F7145" s="27">
        <v>0</v>
      </c>
      <c r="G7145" s="27">
        <v>1</v>
      </c>
      <c r="H7145" s="27">
        <v>1</v>
      </c>
      <c r="I7145" s="27">
        <v>0</v>
      </c>
      <c r="J7145" s="27">
        <v>0</v>
      </c>
      <c r="K7145" s="27">
        <v>5</v>
      </c>
      <c r="L7145" s="27">
        <v>1</v>
      </c>
      <c r="M7145" s="27">
        <v>0</v>
      </c>
      <c r="N7145" s="27">
        <v>0</v>
      </c>
      <c r="O7145" s="27">
        <v>0</v>
      </c>
      <c r="P7145" s="27">
        <v>125153000000</v>
      </c>
      <c r="Q7145" s="27">
        <v>90852814004.991745</v>
      </c>
      <c r="R7145" s="27">
        <v>0</v>
      </c>
      <c r="S7145" s="27">
        <v>1</v>
      </c>
      <c r="T7145" s="33">
        <v>0.80560957079318884</v>
      </c>
      <c r="U7145" s="27">
        <v>298787116.69999999</v>
      </c>
      <c r="V7145" s="27">
        <v>6129711416</v>
      </c>
      <c r="W7145" s="27">
        <v>166191000</v>
      </c>
      <c r="X7145" s="27"/>
      <c r="Y7145" s="27"/>
      <c r="Z7145" s="27">
        <v>1</v>
      </c>
    </row>
    <row r="7146" spans="1:26">
      <c r="A7146" s="27">
        <v>1989</v>
      </c>
      <c r="B7146" t="s">
        <v>45</v>
      </c>
      <c r="C7146" s="27"/>
      <c r="D7146" s="27"/>
      <c r="E7146" s="27"/>
      <c r="F7146" s="27">
        <v>0</v>
      </c>
      <c r="G7146" s="27">
        <v>1</v>
      </c>
      <c r="H7146" s="27">
        <v>1</v>
      </c>
      <c r="I7146" s="27">
        <v>0</v>
      </c>
      <c r="J7146" s="27">
        <v>0</v>
      </c>
      <c r="K7146" s="27">
        <v>5</v>
      </c>
      <c r="L7146" s="27">
        <v>1</v>
      </c>
      <c r="M7146" s="27">
        <v>0</v>
      </c>
      <c r="N7146" s="27">
        <v>0</v>
      </c>
      <c r="O7146" s="27">
        <v>0</v>
      </c>
      <c r="P7146" s="27">
        <v>147688000000</v>
      </c>
      <c r="Q7146" s="27">
        <v>107143348667.09401</v>
      </c>
      <c r="R7146" s="27">
        <v>0</v>
      </c>
      <c r="S7146" s="27">
        <v>1</v>
      </c>
      <c r="T7146" s="33">
        <v>0.74679040704290955</v>
      </c>
      <c r="U7146" s="27">
        <v>47638300</v>
      </c>
      <c r="V7146" s="27">
        <v>5868682696</v>
      </c>
      <c r="W7146" s="27">
        <v>161575000</v>
      </c>
      <c r="X7146" s="27"/>
      <c r="Y7146" s="27"/>
      <c r="Z7146" s="27">
        <v>1</v>
      </c>
    </row>
    <row r="7147" spans="1:26">
      <c r="A7147" s="27">
        <v>1990</v>
      </c>
      <c r="B7147" t="s">
        <v>45</v>
      </c>
      <c r="C7147" s="27"/>
      <c r="D7147" s="27"/>
      <c r="E7147" s="27"/>
      <c r="F7147" s="27">
        <v>0</v>
      </c>
      <c r="G7147" s="27">
        <v>1</v>
      </c>
      <c r="H7147" s="27">
        <v>1</v>
      </c>
      <c r="I7147" s="27">
        <v>0</v>
      </c>
      <c r="J7147" s="27">
        <v>0</v>
      </c>
      <c r="K7147" s="27">
        <v>5</v>
      </c>
      <c r="L7147" s="27">
        <v>1</v>
      </c>
      <c r="M7147" s="27">
        <v>0</v>
      </c>
      <c r="N7147" s="27">
        <v>0</v>
      </c>
      <c r="O7147" s="27">
        <v>0</v>
      </c>
      <c r="P7147" s="27">
        <v>207375000000</v>
      </c>
      <c r="Q7147" s="27">
        <v>150676291094.20999</v>
      </c>
      <c r="R7147" s="27">
        <v>0</v>
      </c>
      <c r="S7147" s="27">
        <v>1</v>
      </c>
      <c r="T7147" s="33">
        <v>0.70566019682121295</v>
      </c>
      <c r="U7147" s="27">
        <v>0</v>
      </c>
      <c r="V7147" s="27">
        <v>6271741095.5</v>
      </c>
      <c r="W7147" s="27">
        <v>157393000</v>
      </c>
      <c r="X7147" s="27"/>
      <c r="Y7147" s="27"/>
      <c r="Z7147" s="27">
        <v>1</v>
      </c>
    </row>
    <row r="7148" spans="1:26">
      <c r="A7148" s="27">
        <v>1991</v>
      </c>
      <c r="B7148" t="s">
        <v>45</v>
      </c>
      <c r="C7148" s="27"/>
      <c r="D7148" s="27"/>
      <c r="E7148" s="27"/>
      <c r="F7148" s="27">
        <v>0</v>
      </c>
      <c r="G7148" s="27">
        <v>1</v>
      </c>
      <c r="H7148" s="27">
        <v>1</v>
      </c>
      <c r="I7148" s="27">
        <v>0</v>
      </c>
      <c r="J7148" s="27">
        <v>0</v>
      </c>
      <c r="K7148" s="27">
        <v>5</v>
      </c>
      <c r="L7148" s="27">
        <v>1</v>
      </c>
      <c r="M7148" s="27">
        <v>0</v>
      </c>
      <c r="N7148" s="27">
        <v>0</v>
      </c>
      <c r="O7148" s="27">
        <v>0</v>
      </c>
      <c r="P7148" s="27">
        <v>208109000000</v>
      </c>
      <c r="Q7148" s="27">
        <v>150027833333.33334</v>
      </c>
      <c r="R7148" s="27">
        <v>0</v>
      </c>
      <c r="S7148" s="27">
        <v>1</v>
      </c>
      <c r="T7148" s="33">
        <v>0.64778014054484578</v>
      </c>
      <c r="U7148" s="27">
        <v>0</v>
      </c>
      <c r="V7148" s="27">
        <v>6178839414</v>
      </c>
      <c r="W7148" s="27">
        <v>152970000</v>
      </c>
      <c r="X7148" s="27"/>
      <c r="Y7148" s="27"/>
      <c r="Z7148" s="27">
        <v>1</v>
      </c>
    </row>
    <row r="7149" spans="1:26">
      <c r="A7149" s="27">
        <v>1992</v>
      </c>
      <c r="B7149" t="s">
        <v>45</v>
      </c>
      <c r="C7149" s="27"/>
      <c r="D7149" s="27"/>
      <c r="E7149" s="27"/>
      <c r="F7149" s="27">
        <v>0</v>
      </c>
      <c r="G7149" s="27">
        <v>1</v>
      </c>
      <c r="H7149" s="27">
        <v>1</v>
      </c>
      <c r="I7149" s="27">
        <v>0</v>
      </c>
      <c r="J7149" s="27">
        <v>0</v>
      </c>
      <c r="K7149" s="27">
        <v>5</v>
      </c>
      <c r="L7149" s="27">
        <v>1</v>
      </c>
      <c r="M7149" s="27">
        <v>0</v>
      </c>
      <c r="N7149" s="27">
        <v>0</v>
      </c>
      <c r="O7149" s="27">
        <v>0</v>
      </c>
      <c r="P7149" s="27">
        <v>219091000000</v>
      </c>
      <c r="Q7149" s="27">
        <v>158459130434.78262</v>
      </c>
      <c r="R7149" s="27">
        <v>0</v>
      </c>
      <c r="S7149" s="27">
        <v>1</v>
      </c>
      <c r="T7149" s="33">
        <v>0.62587770846912083</v>
      </c>
      <c r="U7149" s="27">
        <v>0</v>
      </c>
      <c r="V7149" s="27">
        <v>5563690340.3999996</v>
      </c>
      <c r="W7149" s="27">
        <v>147701000</v>
      </c>
      <c r="X7149" s="27"/>
      <c r="Y7149" s="27"/>
      <c r="Z7149" s="27">
        <v>1</v>
      </c>
    </row>
    <row r="7150" spans="1:26">
      <c r="A7150" s="27">
        <v>1993</v>
      </c>
      <c r="B7150" t="s">
        <v>45</v>
      </c>
      <c r="C7150" s="27"/>
      <c r="D7150" s="27"/>
      <c r="E7150" s="27"/>
      <c r="F7150" s="27">
        <v>0</v>
      </c>
      <c r="G7150" s="27">
        <v>1</v>
      </c>
      <c r="H7150" s="27">
        <v>1</v>
      </c>
      <c r="I7150" s="27">
        <v>0</v>
      </c>
      <c r="J7150" s="27">
        <v>0</v>
      </c>
      <c r="K7150" s="27">
        <v>5</v>
      </c>
      <c r="L7150" s="27">
        <v>1</v>
      </c>
      <c r="M7150" s="27">
        <v>0</v>
      </c>
      <c r="N7150" s="27">
        <v>0</v>
      </c>
      <c r="O7150" s="27">
        <v>0</v>
      </c>
      <c r="P7150" s="27">
        <v>248447000000</v>
      </c>
      <c r="Q7150" s="27">
        <v>180169736363.63638</v>
      </c>
      <c r="R7150" s="27">
        <v>0</v>
      </c>
      <c r="S7150" s="27">
        <v>1</v>
      </c>
      <c r="T7150" s="33">
        <v>0.648154718576755</v>
      </c>
      <c r="U7150" s="27">
        <v>0</v>
      </c>
      <c r="V7150" s="27">
        <v>5285053154.5</v>
      </c>
      <c r="W7150" s="27">
        <v>141818000</v>
      </c>
      <c r="X7150" s="27"/>
      <c r="Y7150" s="27"/>
      <c r="Z7150" s="27">
        <v>1</v>
      </c>
    </row>
    <row r="7151" spans="1:26">
      <c r="A7151" s="27">
        <v>1994</v>
      </c>
      <c r="B7151" t="s">
        <v>45</v>
      </c>
      <c r="C7151" s="27"/>
      <c r="D7151" s="27"/>
      <c r="E7151" s="27"/>
      <c r="F7151" s="27">
        <v>0</v>
      </c>
      <c r="G7151" s="27">
        <v>1</v>
      </c>
      <c r="H7151" s="27">
        <v>1</v>
      </c>
      <c r="I7151" s="27">
        <v>0</v>
      </c>
      <c r="J7151" s="27">
        <v>0</v>
      </c>
      <c r="K7151" s="27">
        <v>5</v>
      </c>
      <c r="L7151" s="27">
        <v>1</v>
      </c>
      <c r="M7151" s="27">
        <v>0</v>
      </c>
      <c r="N7151" s="27">
        <v>0</v>
      </c>
      <c r="O7151" s="27">
        <v>0</v>
      </c>
      <c r="P7151" s="27">
        <v>179208000000</v>
      </c>
      <c r="Q7151" s="27">
        <v>130690172297.29729</v>
      </c>
      <c r="R7151" s="27">
        <v>0</v>
      </c>
      <c r="S7151" s="27">
        <v>1</v>
      </c>
      <c r="T7151" s="33">
        <v>0.69545665111729171</v>
      </c>
      <c r="U7151" s="27">
        <v>343794664.10000002</v>
      </c>
      <c r="V7151" s="27">
        <v>5194684980.8999996</v>
      </c>
      <c r="W7151" s="27">
        <v>135929000</v>
      </c>
      <c r="X7151" s="27"/>
      <c r="Y7151" s="27"/>
      <c r="Z7151" s="27">
        <v>1</v>
      </c>
    </row>
    <row r="7152" spans="1:26">
      <c r="A7152" s="27">
        <v>1995</v>
      </c>
      <c r="B7152" t="s">
        <v>45</v>
      </c>
      <c r="C7152" s="27"/>
      <c r="D7152" s="27"/>
      <c r="E7152" s="27"/>
      <c r="F7152" s="27">
        <v>0</v>
      </c>
      <c r="G7152" s="27">
        <v>1</v>
      </c>
      <c r="H7152" s="27">
        <v>1</v>
      </c>
      <c r="I7152" s="27">
        <v>0</v>
      </c>
      <c r="J7152" s="27">
        <v>0</v>
      </c>
      <c r="K7152" s="27">
        <v>5</v>
      </c>
      <c r="L7152" s="27">
        <v>1</v>
      </c>
      <c r="M7152" s="27">
        <v>0</v>
      </c>
      <c r="N7152" s="27">
        <v>0</v>
      </c>
      <c r="O7152" s="27">
        <v>0</v>
      </c>
      <c r="P7152" s="27">
        <v>233340000000</v>
      </c>
      <c r="Q7152" s="27">
        <v>169485941048.03494</v>
      </c>
      <c r="R7152" s="27">
        <v>0</v>
      </c>
      <c r="S7152" s="27">
        <v>1</v>
      </c>
      <c r="T7152" s="33">
        <v>0.69736071622307827</v>
      </c>
      <c r="U7152" s="27">
        <v>684528650.20000005</v>
      </c>
      <c r="V7152" s="27">
        <v>4939183444.6000004</v>
      </c>
      <c r="W7152" s="27">
        <v>130045000</v>
      </c>
      <c r="X7152" s="27"/>
      <c r="Y7152" s="27"/>
      <c r="Z7152" s="27">
        <v>1</v>
      </c>
    </row>
    <row r="7153" spans="1:26">
      <c r="A7153" s="27">
        <v>1996</v>
      </c>
      <c r="B7153" t="s">
        <v>45</v>
      </c>
      <c r="C7153" s="27"/>
      <c r="D7153" s="27"/>
      <c r="E7153" s="27"/>
      <c r="F7153" s="27">
        <v>0</v>
      </c>
      <c r="G7153" s="27">
        <v>1</v>
      </c>
      <c r="H7153" s="27">
        <v>1</v>
      </c>
      <c r="I7153" s="27">
        <v>0</v>
      </c>
      <c r="J7153" s="27">
        <v>0</v>
      </c>
      <c r="K7153" s="27">
        <v>5</v>
      </c>
      <c r="L7153" s="27">
        <v>1</v>
      </c>
      <c r="M7153" s="27">
        <v>0</v>
      </c>
      <c r="N7153" s="27">
        <v>0</v>
      </c>
      <c r="O7153" s="27">
        <v>0</v>
      </c>
      <c r="P7153" s="27">
        <v>250263000000</v>
      </c>
      <c r="Q7153" s="27">
        <v>181475555282.55527</v>
      </c>
      <c r="R7153" s="27">
        <v>0</v>
      </c>
      <c r="S7153" s="27">
        <v>1</v>
      </c>
      <c r="T7153" s="33">
        <v>0.69966405838602452</v>
      </c>
      <c r="U7153" s="27">
        <v>662180593.20000005</v>
      </c>
      <c r="V7153" s="27">
        <v>4260440999.4000001</v>
      </c>
      <c r="W7153" s="27">
        <v>124162000</v>
      </c>
      <c r="X7153" s="27"/>
      <c r="Y7153" s="27"/>
      <c r="Z7153" s="27">
        <v>1</v>
      </c>
    </row>
    <row r="7154" spans="1:26">
      <c r="A7154" s="27">
        <v>1997</v>
      </c>
      <c r="B7154" t="s">
        <v>45</v>
      </c>
      <c r="C7154" s="27"/>
      <c r="D7154" s="27"/>
      <c r="E7154" s="27"/>
      <c r="F7154" s="27">
        <v>0</v>
      </c>
      <c r="G7154" s="27">
        <v>1</v>
      </c>
      <c r="H7154" s="27">
        <v>1</v>
      </c>
      <c r="I7154" s="27">
        <v>0</v>
      </c>
      <c r="J7154" s="27">
        <v>0</v>
      </c>
      <c r="K7154" s="27">
        <v>5</v>
      </c>
      <c r="L7154" s="27">
        <v>1</v>
      </c>
      <c r="M7154" s="27">
        <v>0</v>
      </c>
      <c r="N7154" s="27">
        <v>0</v>
      </c>
      <c r="O7154" s="27">
        <v>0</v>
      </c>
      <c r="P7154" s="27">
        <v>261774999999.99997</v>
      </c>
      <c r="Q7154" s="27">
        <v>189834649111.25739</v>
      </c>
      <c r="R7154" s="27">
        <v>0</v>
      </c>
      <c r="S7154" s="27">
        <v>1</v>
      </c>
      <c r="T7154" s="33">
        <v>0.71538944173936525</v>
      </c>
      <c r="U7154" s="27">
        <v>594260953.39999998</v>
      </c>
      <c r="V7154" s="27">
        <v>3586518000</v>
      </c>
      <c r="W7154" s="27">
        <v>118276000</v>
      </c>
      <c r="X7154" s="27"/>
      <c r="Y7154" s="27"/>
      <c r="Z7154" s="27">
        <v>1</v>
      </c>
    </row>
    <row r="7155" spans="1:26">
      <c r="A7155" s="27">
        <v>1998</v>
      </c>
      <c r="B7155" t="s">
        <v>45</v>
      </c>
      <c r="C7155" s="27"/>
      <c r="D7155" s="27"/>
      <c r="E7155" s="27"/>
      <c r="F7155" s="27">
        <v>0</v>
      </c>
      <c r="G7155" s="27">
        <v>1</v>
      </c>
      <c r="H7155" s="27">
        <v>1</v>
      </c>
      <c r="I7155" s="27">
        <v>0</v>
      </c>
      <c r="J7155" s="27">
        <v>0</v>
      </c>
      <c r="K7155" s="27">
        <v>5</v>
      </c>
      <c r="L7155" s="27">
        <v>1</v>
      </c>
      <c r="M7155" s="27">
        <v>0</v>
      </c>
      <c r="N7155" s="27">
        <v>0</v>
      </c>
      <c r="O7155" s="27">
        <v>0</v>
      </c>
      <c r="P7155" s="27">
        <v>276012000000</v>
      </c>
      <c r="Q7155" s="27">
        <v>275769083237.43768</v>
      </c>
      <c r="R7155" s="27">
        <v>0</v>
      </c>
      <c r="S7155" s="27">
        <v>1</v>
      </c>
      <c r="T7155" s="33">
        <v>0.63293736472878814</v>
      </c>
      <c r="U7155" s="27">
        <v>388352987.5</v>
      </c>
      <c r="V7155" s="27">
        <v>3445771000</v>
      </c>
      <c r="W7155" s="27">
        <v>112390000</v>
      </c>
      <c r="X7155" s="27"/>
      <c r="Y7155" s="27"/>
      <c r="Z7155" s="27">
        <v>1</v>
      </c>
    </row>
    <row r="7156" spans="1:26">
      <c r="A7156" s="27">
        <v>1999</v>
      </c>
      <c r="B7156" t="s">
        <v>45</v>
      </c>
      <c r="C7156" s="27"/>
      <c r="D7156" s="27"/>
      <c r="E7156" s="27"/>
      <c r="F7156" s="27">
        <v>0</v>
      </c>
      <c r="G7156" s="27">
        <v>1</v>
      </c>
      <c r="H7156" s="27">
        <v>1</v>
      </c>
      <c r="I7156" s="27">
        <v>0</v>
      </c>
      <c r="J7156" s="27">
        <v>0</v>
      </c>
      <c r="K7156" s="27">
        <v>5</v>
      </c>
      <c r="L7156" s="27">
        <v>1</v>
      </c>
      <c r="M7156" s="27">
        <v>0</v>
      </c>
      <c r="N7156" s="27">
        <v>0</v>
      </c>
      <c r="O7156" s="27">
        <v>0</v>
      </c>
      <c r="P7156" s="27">
        <v>256485000000</v>
      </c>
      <c r="Q7156" s="27">
        <v>255883476599.80896</v>
      </c>
      <c r="R7156" s="27">
        <v>0</v>
      </c>
      <c r="S7156" s="27">
        <v>1</v>
      </c>
      <c r="T7156" s="33">
        <v>0.59173831677950461</v>
      </c>
      <c r="U7156" s="27">
        <v>1044688702.4</v>
      </c>
      <c r="V7156" s="27">
        <v>2902334000</v>
      </c>
      <c r="W7156" s="27">
        <v>106506000</v>
      </c>
      <c r="X7156" s="27"/>
      <c r="Y7156" s="27"/>
      <c r="Z7156" s="27">
        <v>1</v>
      </c>
    </row>
    <row r="7157" spans="1:26">
      <c r="A7157" s="27">
        <v>2000</v>
      </c>
      <c r="B7157" t="s">
        <v>45</v>
      </c>
      <c r="C7157" s="27">
        <v>0</v>
      </c>
      <c r="D7157" s="27">
        <v>0</v>
      </c>
      <c r="E7157" s="27">
        <v>0</v>
      </c>
      <c r="F7157" s="27">
        <v>0</v>
      </c>
      <c r="G7157" s="27">
        <v>1</v>
      </c>
      <c r="H7157" s="27">
        <v>1</v>
      </c>
      <c r="I7157" s="27">
        <v>0</v>
      </c>
      <c r="J7157" s="27">
        <v>0</v>
      </c>
      <c r="K7157" s="27">
        <v>5</v>
      </c>
      <c r="L7157" s="27">
        <v>1</v>
      </c>
      <c r="M7157" s="27">
        <v>1</v>
      </c>
      <c r="N7157" s="27">
        <v>0</v>
      </c>
      <c r="O7157" s="27">
        <v>0</v>
      </c>
      <c r="P7157" s="27">
        <v>273084999999.99997</v>
      </c>
      <c r="Q7157" s="27">
        <v>272979846449.13629</v>
      </c>
      <c r="R7157" s="27">
        <v>0</v>
      </c>
      <c r="S7157" s="27">
        <v>1</v>
      </c>
      <c r="T7157" s="33">
        <v>0.62919927379193319</v>
      </c>
      <c r="U7157" s="27">
        <v>4322543336.3999996</v>
      </c>
      <c r="V7157" s="27">
        <v>3633732000</v>
      </c>
      <c r="W7157" s="27">
        <v>100620000</v>
      </c>
      <c r="X7157" s="27"/>
      <c r="Y7157" s="27"/>
      <c r="Z7157" s="27">
        <v>1</v>
      </c>
    </row>
    <row r="7158" spans="1:26">
      <c r="A7158" s="27">
        <v>2001</v>
      </c>
      <c r="B7158" t="s">
        <v>45</v>
      </c>
      <c r="C7158" s="27">
        <v>0</v>
      </c>
      <c r="D7158" s="27">
        <v>0</v>
      </c>
      <c r="E7158" s="27">
        <v>0</v>
      </c>
      <c r="F7158" s="27">
        <v>0</v>
      </c>
      <c r="G7158" s="27">
        <v>1</v>
      </c>
      <c r="H7158" s="27">
        <v>1</v>
      </c>
      <c r="I7158" s="27">
        <v>0</v>
      </c>
      <c r="J7158" s="27">
        <v>0</v>
      </c>
      <c r="K7158" s="27">
        <v>5</v>
      </c>
      <c r="L7158" s="27">
        <v>1</v>
      </c>
      <c r="M7158" s="27">
        <v>1</v>
      </c>
      <c r="N7158" s="27">
        <v>0</v>
      </c>
      <c r="O7158" s="27">
        <v>0</v>
      </c>
      <c r="P7158" s="27">
        <v>200305000000</v>
      </c>
      <c r="Q7158" s="27">
        <v>200252121409.92166</v>
      </c>
      <c r="R7158" s="27">
        <v>0</v>
      </c>
      <c r="S7158" s="27">
        <v>1</v>
      </c>
      <c r="T7158" s="33">
        <v>0.61588871891054842</v>
      </c>
      <c r="U7158" s="27">
        <v>14257811723.9</v>
      </c>
      <c r="V7158" s="27">
        <v>4707443000</v>
      </c>
      <c r="W7158" s="27">
        <v>94737000</v>
      </c>
      <c r="X7158" s="27"/>
      <c r="Y7158" s="27"/>
      <c r="Z7158" s="27">
        <v>1</v>
      </c>
    </row>
    <row r="7159" spans="1:26">
      <c r="A7159" s="27">
        <v>2002</v>
      </c>
      <c r="B7159" t="s">
        <v>45</v>
      </c>
      <c r="C7159" s="27">
        <v>0</v>
      </c>
      <c r="D7159" s="27">
        <v>0</v>
      </c>
      <c r="E7159" s="27">
        <v>0</v>
      </c>
      <c r="F7159" s="27">
        <v>5000</v>
      </c>
      <c r="G7159" s="27">
        <v>1</v>
      </c>
      <c r="H7159" s="27">
        <v>1</v>
      </c>
      <c r="I7159" s="27">
        <v>0</v>
      </c>
      <c r="J7159" s="27">
        <v>0</v>
      </c>
      <c r="K7159" s="27">
        <v>5</v>
      </c>
      <c r="L7159" s="27">
        <v>1</v>
      </c>
      <c r="M7159" s="27">
        <v>1</v>
      </c>
      <c r="N7159" s="27">
        <v>0</v>
      </c>
      <c r="O7159" s="27">
        <v>0</v>
      </c>
      <c r="P7159" s="27">
        <v>238342000000</v>
      </c>
      <c r="Q7159" s="27">
        <v>238428211252.6539</v>
      </c>
      <c r="R7159" s="27">
        <v>1</v>
      </c>
      <c r="S7159" s="27">
        <v>1</v>
      </c>
      <c r="T7159" s="33">
        <v>0.62466195784303247</v>
      </c>
      <c r="U7159" s="27">
        <v>22238983295.799999</v>
      </c>
      <c r="V7159" s="27">
        <v>5367108000</v>
      </c>
      <c r="W7159" s="27">
        <v>88851000</v>
      </c>
      <c r="X7159" s="27"/>
      <c r="Y7159" s="27"/>
      <c r="Z7159" s="27">
        <v>1</v>
      </c>
    </row>
    <row r="7160" spans="1:26">
      <c r="A7160" s="27">
        <v>2003</v>
      </c>
      <c r="B7160" t="s">
        <v>45</v>
      </c>
      <c r="C7160" s="27">
        <v>0</v>
      </c>
      <c r="D7160" s="27">
        <v>0</v>
      </c>
      <c r="E7160" s="27">
        <v>0</v>
      </c>
      <c r="F7160" s="27">
        <v>30000</v>
      </c>
      <c r="G7160" s="27">
        <v>1</v>
      </c>
      <c r="H7160" s="27">
        <v>1</v>
      </c>
      <c r="I7160" s="27">
        <v>0</v>
      </c>
      <c r="J7160" s="27">
        <v>0</v>
      </c>
      <c r="K7160" s="27">
        <v>5</v>
      </c>
      <c r="L7160" s="27">
        <v>1</v>
      </c>
      <c r="M7160" s="27">
        <v>1</v>
      </c>
      <c r="N7160" s="27">
        <v>0</v>
      </c>
      <c r="O7160" s="27">
        <v>0</v>
      </c>
      <c r="P7160" s="27">
        <v>311944000000</v>
      </c>
      <c r="Q7160" s="27">
        <v>311822906256.24628</v>
      </c>
      <c r="R7160" s="27">
        <v>1</v>
      </c>
      <c r="S7160" s="27">
        <v>1</v>
      </c>
      <c r="T7160" s="33">
        <v>0.61793375018798091</v>
      </c>
      <c r="U7160" s="27">
        <v>24258586557.5</v>
      </c>
      <c r="V7160" s="27">
        <v>5213764000</v>
      </c>
      <c r="W7160" s="27">
        <v>82967000</v>
      </c>
      <c r="X7160" s="27"/>
      <c r="Y7160" s="27"/>
      <c r="Z7160" s="27">
        <v>1</v>
      </c>
    </row>
    <row r="7161" spans="1:26">
      <c r="A7161" s="27">
        <v>2004</v>
      </c>
      <c r="B7161" t="s">
        <v>45</v>
      </c>
      <c r="C7161" s="27">
        <v>0</v>
      </c>
      <c r="D7161" s="27">
        <v>0</v>
      </c>
      <c r="E7161" s="27">
        <v>0</v>
      </c>
      <c r="F7161" s="27">
        <v>0</v>
      </c>
      <c r="G7161" s="27">
        <v>1</v>
      </c>
      <c r="H7161" s="27">
        <v>1</v>
      </c>
      <c r="I7161" s="27">
        <v>0</v>
      </c>
      <c r="J7161" s="27">
        <v>0</v>
      </c>
      <c r="K7161" s="27">
        <v>5</v>
      </c>
      <c r="L7161" s="27">
        <v>1</v>
      </c>
      <c r="M7161" s="27">
        <v>1</v>
      </c>
      <c r="N7161" s="27">
        <v>0</v>
      </c>
      <c r="O7161" s="27">
        <v>0</v>
      </c>
      <c r="P7161" s="27">
        <v>404853000000</v>
      </c>
      <c r="Q7161" s="27">
        <v>404786390740.09119</v>
      </c>
      <c r="R7161" s="27">
        <v>1</v>
      </c>
      <c r="S7161" s="27">
        <v>1</v>
      </c>
      <c r="T7161" s="33">
        <v>0.67108711240801089</v>
      </c>
      <c r="U7161" s="27">
        <v>21681036821.599998</v>
      </c>
      <c r="V7161" s="27">
        <v>6152862000</v>
      </c>
      <c r="W7161" s="27">
        <v>77080000</v>
      </c>
      <c r="X7161" s="27"/>
      <c r="Y7161" s="27"/>
      <c r="Z7161" s="27">
        <v>1</v>
      </c>
    </row>
    <row r="7162" spans="1:26">
      <c r="A7162" s="27">
        <v>2005</v>
      </c>
      <c r="B7162" t="s">
        <v>45</v>
      </c>
      <c r="C7162" s="27">
        <v>0</v>
      </c>
      <c r="D7162" s="27">
        <v>0</v>
      </c>
      <c r="E7162" s="27">
        <v>0</v>
      </c>
      <c r="F7162" s="27">
        <v>0</v>
      </c>
      <c r="G7162" s="27">
        <v>1</v>
      </c>
      <c r="H7162" s="27">
        <v>1</v>
      </c>
      <c r="I7162" s="27">
        <v>0</v>
      </c>
      <c r="J7162" s="27">
        <v>0</v>
      </c>
      <c r="K7162" s="27">
        <v>5</v>
      </c>
      <c r="L7162" s="27">
        <v>1</v>
      </c>
      <c r="M7162" s="27">
        <v>1</v>
      </c>
      <c r="N7162" s="27">
        <v>0</v>
      </c>
      <c r="O7162" s="27">
        <v>0</v>
      </c>
      <c r="P7162" s="27">
        <v>501163000000</v>
      </c>
      <c r="Q7162" s="27">
        <v>501416344150.04468</v>
      </c>
      <c r="R7162" s="27">
        <v>1</v>
      </c>
      <c r="S7162" s="27">
        <v>1</v>
      </c>
      <c r="T7162" s="33">
        <v>0.69599608558540027</v>
      </c>
      <c r="U7162" s="27">
        <v>14806725521.4</v>
      </c>
      <c r="V7162" s="27">
        <v>5829467000</v>
      </c>
      <c r="W7162" s="27">
        <v>71196000</v>
      </c>
      <c r="X7162" s="27"/>
      <c r="Y7162" s="27"/>
      <c r="Z7162" s="27">
        <v>1</v>
      </c>
    </row>
    <row r="7163" spans="1:26">
      <c r="A7163" s="27">
        <v>2006</v>
      </c>
      <c r="B7163" t="s">
        <v>45</v>
      </c>
      <c r="C7163" s="27">
        <v>0</v>
      </c>
      <c r="D7163" s="27">
        <v>0</v>
      </c>
      <c r="E7163" s="27">
        <v>0</v>
      </c>
      <c r="F7163" s="27">
        <v>0</v>
      </c>
      <c r="G7163" s="27">
        <v>1</v>
      </c>
      <c r="H7163" s="27">
        <v>1</v>
      </c>
      <c r="I7163" s="27">
        <v>0</v>
      </c>
      <c r="J7163" s="27">
        <v>0</v>
      </c>
      <c r="K7163" s="27">
        <v>5</v>
      </c>
      <c r="L7163" s="27">
        <v>1</v>
      </c>
      <c r="M7163" s="27">
        <v>1</v>
      </c>
      <c r="N7163" s="27">
        <v>0</v>
      </c>
      <c r="O7163" s="27">
        <v>0</v>
      </c>
      <c r="P7163" s="27">
        <v>550796000000</v>
      </c>
      <c r="Q7163" s="27">
        <v>552487224361.21802</v>
      </c>
      <c r="R7163" s="27">
        <v>1</v>
      </c>
      <c r="S7163" s="27">
        <v>1</v>
      </c>
      <c r="T7163" s="33">
        <v>0.83568345932575372</v>
      </c>
      <c r="U7163" s="27">
        <v>10930976417.6</v>
      </c>
      <c r="V7163" s="27">
        <v>6854003000</v>
      </c>
      <c r="W7163" s="27">
        <v>65311000</v>
      </c>
      <c r="X7163" s="27"/>
      <c r="Y7163" s="27"/>
      <c r="Z7163" s="27">
        <v>1</v>
      </c>
    </row>
    <row r="7164" spans="1:26">
      <c r="A7164" s="27">
        <v>2007</v>
      </c>
      <c r="B7164" t="s">
        <v>45</v>
      </c>
      <c r="C7164" s="27">
        <v>720000000</v>
      </c>
      <c r="D7164" s="27">
        <v>144000000</v>
      </c>
      <c r="E7164" s="27">
        <v>720000000</v>
      </c>
      <c r="F7164" s="27">
        <v>720000000</v>
      </c>
      <c r="G7164" s="27">
        <v>1</v>
      </c>
      <c r="H7164" s="27">
        <v>1</v>
      </c>
      <c r="I7164" s="27">
        <v>0</v>
      </c>
      <c r="J7164" s="27">
        <v>0</v>
      </c>
      <c r="K7164" s="27">
        <v>5</v>
      </c>
      <c r="L7164" s="27">
        <v>1</v>
      </c>
      <c r="M7164" s="27">
        <v>1</v>
      </c>
      <c r="N7164" s="27">
        <v>0</v>
      </c>
      <c r="O7164" s="27">
        <v>0</v>
      </c>
      <c r="P7164" s="27">
        <v>675010000000</v>
      </c>
      <c r="Q7164" s="27">
        <v>675770204927.46948</v>
      </c>
      <c r="R7164" s="27">
        <v>1</v>
      </c>
      <c r="S7164" s="27">
        <v>1</v>
      </c>
      <c r="T7164" s="33">
        <v>0.90473952627382648</v>
      </c>
      <c r="U7164" s="27">
        <v>7335940846.6000004</v>
      </c>
      <c r="V7164" s="27">
        <v>7541306000</v>
      </c>
      <c r="W7164" s="27">
        <v>59427000</v>
      </c>
      <c r="X7164" s="27"/>
      <c r="Y7164" s="27"/>
      <c r="Z7164" s="27">
        <v>1</v>
      </c>
    </row>
    <row r="7165" spans="1:26">
      <c r="A7165" s="27">
        <v>2008</v>
      </c>
      <c r="B7165" t="s">
        <v>45</v>
      </c>
      <c r="C7165" s="27">
        <v>720000000</v>
      </c>
      <c r="D7165" s="27">
        <v>288000000</v>
      </c>
      <c r="E7165" s="27">
        <v>720000000</v>
      </c>
      <c r="F7165" s="27">
        <v>0</v>
      </c>
      <c r="G7165" s="27">
        <v>1</v>
      </c>
      <c r="H7165" s="27">
        <v>1</v>
      </c>
      <c r="I7165" s="27">
        <v>0</v>
      </c>
      <c r="J7165" s="27">
        <v>0</v>
      </c>
      <c r="K7165" s="27">
        <v>5</v>
      </c>
      <c r="L7165" s="27">
        <v>1</v>
      </c>
      <c r="M7165" s="27">
        <v>1</v>
      </c>
      <c r="N7165" s="27">
        <v>0</v>
      </c>
      <c r="O7165" s="27">
        <v>0</v>
      </c>
      <c r="P7165" s="27">
        <v>764643000000</v>
      </c>
      <c r="Q7165" s="27">
        <v>764335766423.35754</v>
      </c>
      <c r="R7165" s="27">
        <v>1</v>
      </c>
      <c r="S7165" s="27">
        <v>1</v>
      </c>
      <c r="T7165" s="33">
        <v>0.91944034308119871</v>
      </c>
      <c r="U7165" s="27">
        <v>8697377917.7000008</v>
      </c>
      <c r="V7165" s="27">
        <v>8046413000</v>
      </c>
      <c r="W7165" s="27">
        <v>53539000</v>
      </c>
      <c r="X7165" s="27">
        <v>5779000000</v>
      </c>
      <c r="Y7165" s="27"/>
      <c r="Z7165" s="27">
        <v>1</v>
      </c>
    </row>
    <row r="7166" spans="1:26">
      <c r="A7166" s="27">
        <v>2009</v>
      </c>
      <c r="B7166" t="s">
        <v>45</v>
      </c>
      <c r="C7166" s="27">
        <v>720000000</v>
      </c>
      <c r="D7166" s="27">
        <v>432000000</v>
      </c>
      <c r="E7166" s="27">
        <v>720000000</v>
      </c>
      <c r="F7166" s="27">
        <v>0</v>
      </c>
      <c r="G7166" s="27">
        <v>1</v>
      </c>
      <c r="H7166" s="27">
        <v>1</v>
      </c>
      <c r="I7166" s="27">
        <v>0</v>
      </c>
      <c r="J7166" s="27">
        <v>0</v>
      </c>
      <c r="K7166" s="27">
        <v>5</v>
      </c>
      <c r="L7166" s="27">
        <v>1</v>
      </c>
      <c r="M7166" s="27">
        <v>1</v>
      </c>
      <c r="N7166" s="27">
        <v>0</v>
      </c>
      <c r="O7166" s="27">
        <v>0</v>
      </c>
      <c r="P7166" s="27">
        <v>644470000000</v>
      </c>
      <c r="Q7166" s="27">
        <v>644640000000</v>
      </c>
      <c r="R7166" s="27">
        <v>1</v>
      </c>
      <c r="S7166" s="27">
        <v>1</v>
      </c>
      <c r="T7166" s="33">
        <v>0.81595367947064712</v>
      </c>
      <c r="U7166" s="27">
        <v>9637634072.5</v>
      </c>
      <c r="V7166" s="27">
        <v>9768795000</v>
      </c>
      <c r="W7166" s="27">
        <v>47656000</v>
      </c>
      <c r="X7166" s="27">
        <v>6995000000</v>
      </c>
      <c r="Y7166" s="27"/>
      <c r="Z7166" s="27">
        <v>1</v>
      </c>
    </row>
    <row r="7167" spans="1:26">
      <c r="A7167" s="27">
        <v>2010</v>
      </c>
      <c r="B7167" t="s">
        <v>45</v>
      </c>
      <c r="C7167" s="27">
        <v>720000000</v>
      </c>
      <c r="D7167" s="27">
        <v>576000000</v>
      </c>
      <c r="E7167" s="27">
        <v>720000000</v>
      </c>
      <c r="F7167" s="27">
        <v>0</v>
      </c>
      <c r="G7167" s="27">
        <v>1</v>
      </c>
      <c r="H7167" s="27">
        <v>1</v>
      </c>
      <c r="I7167" s="27">
        <v>0</v>
      </c>
      <c r="J7167" s="27">
        <v>0</v>
      </c>
      <c r="K7167" s="27">
        <v>5</v>
      </c>
      <c r="L7167" s="27">
        <v>1</v>
      </c>
      <c r="M7167" s="27">
        <v>1</v>
      </c>
      <c r="N7167" s="27">
        <v>0</v>
      </c>
      <c r="O7167" s="27">
        <v>0</v>
      </c>
      <c r="P7167" s="27">
        <v>772290000000</v>
      </c>
      <c r="Q7167" s="27">
        <v>771901783337.76953</v>
      </c>
      <c r="R7167" s="27">
        <v>1</v>
      </c>
      <c r="S7167" s="27">
        <v>1</v>
      </c>
      <c r="T7167" s="33">
        <v>1.0070075781651076</v>
      </c>
      <c r="U7167" s="27">
        <v>7276707540.1000004</v>
      </c>
      <c r="V7167" s="27">
        <v>11563202000</v>
      </c>
      <c r="W7167" s="27">
        <v>41771000</v>
      </c>
      <c r="X7167" s="27">
        <v>6110000000</v>
      </c>
      <c r="Y7167" s="27"/>
      <c r="Z7167" s="27">
        <v>1</v>
      </c>
    </row>
    <row r="7168" spans="1:26">
      <c r="A7168" s="27">
        <v>2011</v>
      </c>
      <c r="B7168" t="s">
        <v>45</v>
      </c>
      <c r="C7168" s="27">
        <v>720000000</v>
      </c>
      <c r="D7168" s="27">
        <v>720000000</v>
      </c>
      <c r="E7168" s="27">
        <v>720000000</v>
      </c>
      <c r="F7168" s="27">
        <v>1000000</v>
      </c>
      <c r="G7168" s="27">
        <v>1</v>
      </c>
      <c r="H7168" s="27">
        <v>1</v>
      </c>
      <c r="I7168" s="27">
        <v>0</v>
      </c>
      <c r="J7168" s="27">
        <v>0</v>
      </c>
      <c r="K7168" s="27">
        <v>5</v>
      </c>
      <c r="L7168" s="27">
        <v>1</v>
      </c>
      <c r="M7168" s="27">
        <v>1</v>
      </c>
      <c r="N7168" s="27">
        <v>0</v>
      </c>
      <c r="O7168" s="27">
        <v>0</v>
      </c>
      <c r="P7168" s="27">
        <v>832497000000</v>
      </c>
      <c r="Q7168" s="27">
        <v>832523582089.55225</v>
      </c>
      <c r="R7168" s="27">
        <v>1</v>
      </c>
      <c r="S7168" s="27">
        <v>1</v>
      </c>
      <c r="T7168" s="33">
        <v>1.116808011796752</v>
      </c>
      <c r="U7168" s="27">
        <v>4521414242.8999996</v>
      </c>
      <c r="V7168" s="27">
        <v>12214779000</v>
      </c>
      <c r="W7168" s="27">
        <v>35887000</v>
      </c>
      <c r="X7168" s="27">
        <v>8927000000</v>
      </c>
      <c r="Y7168" s="27"/>
      <c r="Z7168" s="27">
        <v>1</v>
      </c>
    </row>
    <row r="7169" spans="1:26">
      <c r="A7169" s="27">
        <v>2012</v>
      </c>
      <c r="B7169" t="s">
        <v>45</v>
      </c>
      <c r="C7169" s="27">
        <v>1320000000</v>
      </c>
      <c r="D7169" s="27">
        <v>986666668</v>
      </c>
      <c r="E7169" s="27">
        <v>720000000</v>
      </c>
      <c r="F7169" s="27">
        <v>600000000</v>
      </c>
      <c r="G7169" s="27">
        <v>1</v>
      </c>
      <c r="H7169" s="27">
        <v>1</v>
      </c>
      <c r="I7169" s="27">
        <v>0</v>
      </c>
      <c r="J7169" s="27">
        <v>0</v>
      </c>
      <c r="K7169" s="27">
        <v>5</v>
      </c>
      <c r="L7169" s="27">
        <v>1</v>
      </c>
      <c r="M7169" s="27">
        <v>1</v>
      </c>
      <c r="N7169" s="27">
        <v>0</v>
      </c>
      <c r="O7169" s="27">
        <v>0</v>
      </c>
      <c r="P7169" s="27">
        <v>873696000000</v>
      </c>
      <c r="Q7169" s="27">
        <v>873982182628.06238</v>
      </c>
      <c r="R7169" s="27">
        <v>1</v>
      </c>
      <c r="S7169" s="27">
        <v>1</v>
      </c>
      <c r="T7169" s="33">
        <v>0.99562684078172081</v>
      </c>
      <c r="U7169" s="27">
        <v>2510466174.5</v>
      </c>
      <c r="V7169" s="27">
        <v>13152187000</v>
      </c>
      <c r="W7169" s="27">
        <v>30003000</v>
      </c>
      <c r="X7169" s="27">
        <v>8972000000</v>
      </c>
      <c r="Y7169" s="27"/>
      <c r="Z7169" s="27">
        <v>1</v>
      </c>
    </row>
    <row r="7170" spans="1:26">
      <c r="A7170" s="27">
        <v>2013</v>
      </c>
      <c r="B7170" t="s">
        <v>45</v>
      </c>
      <c r="C7170" s="27">
        <v>1272000000</v>
      </c>
      <c r="D7170" s="27">
        <v>1205333336</v>
      </c>
      <c r="E7170" s="27">
        <v>672000000</v>
      </c>
      <c r="F7170" s="27">
        <v>0</v>
      </c>
      <c r="G7170" s="27">
        <v>1</v>
      </c>
      <c r="H7170" s="27">
        <v>1</v>
      </c>
      <c r="I7170" s="27">
        <v>0</v>
      </c>
      <c r="J7170" s="27">
        <v>0</v>
      </c>
      <c r="K7170" s="27">
        <v>5</v>
      </c>
      <c r="L7170" s="27">
        <v>1</v>
      </c>
      <c r="M7170" s="27">
        <v>1</v>
      </c>
      <c r="N7170" s="27">
        <v>0</v>
      </c>
      <c r="O7170" s="27">
        <v>0</v>
      </c>
      <c r="P7170" s="27">
        <v>950328000000</v>
      </c>
      <c r="Q7170" s="27">
        <v>950579367580.6283</v>
      </c>
      <c r="R7170" s="27">
        <v>1</v>
      </c>
      <c r="S7170" s="27">
        <v>1</v>
      </c>
      <c r="T7170" s="33">
        <v>0.99710818219516861</v>
      </c>
      <c r="U7170" s="27">
        <v>1649847768.8</v>
      </c>
      <c r="V7170" s="27">
        <v>14014024000</v>
      </c>
      <c r="W7170" s="27">
        <v>25077000</v>
      </c>
      <c r="X7170" s="27">
        <v>7802000000</v>
      </c>
      <c r="Y7170" s="27"/>
      <c r="Z7170" s="27">
        <v>1</v>
      </c>
    </row>
    <row r="7171" spans="1:26">
      <c r="A7171" s="27">
        <v>2014</v>
      </c>
      <c r="B7171" t="s">
        <v>45</v>
      </c>
      <c r="C7171" s="27">
        <v>1224000000</v>
      </c>
      <c r="D7171" s="27">
        <v>1224000000</v>
      </c>
      <c r="E7171" s="27">
        <v>624000000</v>
      </c>
      <c r="F7171" s="27">
        <v>0</v>
      </c>
      <c r="G7171" s="27">
        <v>1</v>
      </c>
      <c r="H7171" s="27">
        <v>1</v>
      </c>
      <c r="I7171" s="27">
        <v>0</v>
      </c>
      <c r="J7171" s="27">
        <v>0</v>
      </c>
      <c r="K7171" s="27">
        <v>5</v>
      </c>
      <c r="L7171" s="27">
        <v>1</v>
      </c>
      <c r="M7171" s="27">
        <v>1</v>
      </c>
      <c r="N7171" s="27">
        <v>0</v>
      </c>
      <c r="O7171" s="27">
        <v>0</v>
      </c>
      <c r="P7171" s="27">
        <v>934075000000</v>
      </c>
      <c r="Q7171" s="27">
        <v>934185972127.02771</v>
      </c>
      <c r="R7171" s="27">
        <v>1</v>
      </c>
      <c r="S7171" s="27">
        <v>1</v>
      </c>
      <c r="T7171" s="33">
        <v>0.96696016921402161</v>
      </c>
      <c r="U7171" s="27">
        <v>1552153617.3</v>
      </c>
      <c r="V7171" s="27">
        <v>12906532000</v>
      </c>
      <c r="W7171" s="27">
        <v>20675000</v>
      </c>
      <c r="X7171" s="27">
        <v>7660000000</v>
      </c>
      <c r="Y7171" s="27"/>
      <c r="Z7171" s="27">
        <v>1</v>
      </c>
    </row>
    <row r="7172" spans="1:26">
      <c r="A7172" s="27">
        <v>2015</v>
      </c>
      <c r="B7172" t="s">
        <v>45</v>
      </c>
      <c r="C7172" s="27">
        <v>1109333344</v>
      </c>
      <c r="D7172" s="27">
        <v>1109333344</v>
      </c>
      <c r="E7172" s="27">
        <v>576000000</v>
      </c>
      <c r="F7172" s="27">
        <v>0</v>
      </c>
      <c r="G7172" s="27">
        <v>1</v>
      </c>
      <c r="H7172" s="27">
        <v>1</v>
      </c>
      <c r="I7172" s="27">
        <v>0</v>
      </c>
      <c r="J7172" s="27">
        <v>0</v>
      </c>
      <c r="K7172" s="27">
        <v>5</v>
      </c>
      <c r="L7172" s="27">
        <v>1</v>
      </c>
      <c r="M7172" s="27">
        <v>1</v>
      </c>
      <c r="N7172" s="27">
        <v>0</v>
      </c>
      <c r="O7172" s="27">
        <v>0</v>
      </c>
      <c r="P7172" s="27">
        <v>859449000000</v>
      </c>
      <c r="Q7172" s="27">
        <v>859796691176.47058</v>
      </c>
      <c r="R7172" s="27">
        <v>1</v>
      </c>
      <c r="S7172" s="27">
        <v>1</v>
      </c>
      <c r="T7172" s="33">
        <v>0.821813335342235</v>
      </c>
      <c r="U7172" s="27">
        <v>1484574120.9000001</v>
      </c>
      <c r="V7172" s="27">
        <v>11713584000</v>
      </c>
      <c r="W7172" s="27">
        <v>17157000</v>
      </c>
      <c r="X7172" s="27">
        <v>7306000000</v>
      </c>
      <c r="Y7172" s="27"/>
      <c r="Z7172" s="27">
        <v>1</v>
      </c>
    </row>
    <row r="7173" spans="1:26">
      <c r="A7173" s="27">
        <v>2016</v>
      </c>
      <c r="B7173" t="s">
        <v>45</v>
      </c>
      <c r="C7173" s="27">
        <v>2637356320</v>
      </c>
      <c r="D7173" s="27">
        <v>1475563200</v>
      </c>
      <c r="E7173" s="27">
        <v>528000000</v>
      </c>
      <c r="F7173" s="27">
        <v>1688888889</v>
      </c>
      <c r="G7173" s="27">
        <v>1</v>
      </c>
      <c r="H7173" s="27">
        <v>1</v>
      </c>
      <c r="I7173" s="27">
        <v>0</v>
      </c>
      <c r="J7173" s="27">
        <v>0</v>
      </c>
      <c r="K7173" s="27">
        <v>5</v>
      </c>
      <c r="L7173" s="27">
        <v>1</v>
      </c>
      <c r="M7173" s="27">
        <v>1</v>
      </c>
      <c r="N7173" s="27">
        <v>0</v>
      </c>
      <c r="O7173" s="27">
        <v>0</v>
      </c>
      <c r="P7173" s="27">
        <v>863390000000</v>
      </c>
      <c r="Q7173" s="27">
        <v>863721731068.50769</v>
      </c>
      <c r="R7173" s="27">
        <v>1</v>
      </c>
      <c r="S7173" s="27">
        <v>1</v>
      </c>
      <c r="T7173" s="33">
        <v>0.86004996979414983</v>
      </c>
      <c r="U7173" s="27">
        <v>1440221058.9000001</v>
      </c>
      <c r="V7173" s="27">
        <v>10845424000</v>
      </c>
      <c r="W7173" s="27">
        <v>14178000</v>
      </c>
      <c r="X7173" s="27">
        <v>7212000000</v>
      </c>
      <c r="Y7173" s="27"/>
      <c r="Z7173" s="27">
        <v>1</v>
      </c>
    </row>
    <row r="7174" spans="1:26">
      <c r="A7174" s="27">
        <v>2017</v>
      </c>
      <c r="B7174" t="s">
        <v>45</v>
      </c>
      <c r="C7174" s="27">
        <v>3108613504</v>
      </c>
      <c r="D7174" s="27">
        <v>2009075648</v>
      </c>
      <c r="E7174" s="27">
        <v>1080000000</v>
      </c>
      <c r="F7174" s="27">
        <v>600000000</v>
      </c>
      <c r="G7174" s="27">
        <v>1</v>
      </c>
      <c r="H7174" s="27">
        <v>1</v>
      </c>
      <c r="I7174" s="27">
        <v>0</v>
      </c>
      <c r="J7174" s="27">
        <v>0</v>
      </c>
      <c r="K7174" s="27">
        <v>5</v>
      </c>
      <c r="L7174" s="27">
        <v>1</v>
      </c>
      <c r="M7174" s="27">
        <v>1</v>
      </c>
      <c r="N7174" s="27">
        <v>0</v>
      </c>
      <c r="O7174" s="27">
        <v>0</v>
      </c>
      <c r="P7174" s="27">
        <v>851521000000</v>
      </c>
      <c r="Q7174" s="27">
        <v>851549299635.42664</v>
      </c>
      <c r="R7174" s="27">
        <v>1</v>
      </c>
      <c r="S7174" s="27">
        <v>1</v>
      </c>
      <c r="T7174" s="33">
        <v>0.90809244833766045</v>
      </c>
      <c r="U7174" s="27">
        <v>1525717728.0999999</v>
      </c>
      <c r="V7174" s="27">
        <v>12028160000</v>
      </c>
      <c r="W7174" s="27">
        <v>11201000</v>
      </c>
      <c r="X7174" s="27">
        <v>4522000000</v>
      </c>
      <c r="Y7174" s="27"/>
      <c r="Z7174" s="27">
        <v>1</v>
      </c>
    </row>
    <row r="7175" spans="1:26">
      <c r="A7175" s="27">
        <v>1991</v>
      </c>
      <c r="B7175" t="s">
        <v>141</v>
      </c>
      <c r="C7175" s="27"/>
      <c r="D7175" s="27"/>
      <c r="E7175" s="27"/>
      <c r="F7175" s="27">
        <v>0</v>
      </c>
      <c r="G7175" s="27">
        <v>1</v>
      </c>
      <c r="H7175" s="27">
        <v>1</v>
      </c>
      <c r="I7175" s="27">
        <v>0</v>
      </c>
      <c r="J7175" s="27">
        <v>1</v>
      </c>
      <c r="K7175" s="27">
        <v>3</v>
      </c>
      <c r="L7175" s="27">
        <v>1</v>
      </c>
      <c r="M7175" s="27">
        <v>0</v>
      </c>
      <c r="N7175" s="27">
        <v>1</v>
      </c>
      <c r="O7175" s="27">
        <v>1</v>
      </c>
      <c r="P7175" s="27">
        <v>0</v>
      </c>
      <c r="Q7175" s="27">
        <v>3208098919.0145984</v>
      </c>
      <c r="R7175" s="27">
        <v>0</v>
      </c>
      <c r="S7175" s="27">
        <v>0</v>
      </c>
      <c r="T7175" s="33">
        <v>0.64778014054484578</v>
      </c>
      <c r="U7175" s="27">
        <v>0</v>
      </c>
      <c r="V7175" s="27">
        <v>0</v>
      </c>
      <c r="W7175" s="27">
        <v>0</v>
      </c>
      <c r="X7175" s="27"/>
      <c r="Y7175" s="27"/>
      <c r="Z7175" s="27">
        <v>1</v>
      </c>
    </row>
    <row r="7176" spans="1:26">
      <c r="A7176" s="27">
        <v>1992</v>
      </c>
      <c r="B7176" t="s">
        <v>141</v>
      </c>
      <c r="C7176" s="27"/>
      <c r="D7176" s="27"/>
      <c r="E7176" s="27"/>
      <c r="F7176" s="27">
        <v>0</v>
      </c>
      <c r="G7176" s="27">
        <v>1</v>
      </c>
      <c r="H7176" s="27">
        <v>1</v>
      </c>
      <c r="I7176" s="27">
        <v>0</v>
      </c>
      <c r="J7176" s="27">
        <v>1</v>
      </c>
      <c r="K7176" s="27">
        <v>3</v>
      </c>
      <c r="L7176" s="27">
        <v>1</v>
      </c>
      <c r="M7176" s="27">
        <v>0</v>
      </c>
      <c r="N7176" s="27">
        <v>1</v>
      </c>
      <c r="O7176" s="27">
        <v>1</v>
      </c>
      <c r="P7176" s="27">
        <v>951000000</v>
      </c>
      <c r="Q7176" s="27">
        <v>3200539816.0600963</v>
      </c>
      <c r="R7176" s="27">
        <v>0</v>
      </c>
      <c r="S7176" s="27">
        <v>0</v>
      </c>
      <c r="T7176" s="33">
        <v>0.62587770846912083</v>
      </c>
      <c r="U7176" s="27">
        <v>0</v>
      </c>
      <c r="V7176" s="27">
        <v>0</v>
      </c>
      <c r="W7176" s="27">
        <v>0</v>
      </c>
      <c r="X7176" s="27"/>
      <c r="Y7176" s="27"/>
      <c r="Z7176" s="27">
        <v>1</v>
      </c>
    </row>
    <row r="7177" spans="1:26">
      <c r="A7177" s="27">
        <v>1993</v>
      </c>
      <c r="B7177" t="s">
        <v>141</v>
      </c>
      <c r="C7177" s="27"/>
      <c r="D7177" s="27"/>
      <c r="E7177" s="27"/>
      <c r="F7177" s="27">
        <v>0</v>
      </c>
      <c r="G7177" s="27">
        <v>1</v>
      </c>
      <c r="H7177" s="27">
        <v>1</v>
      </c>
      <c r="I7177" s="27">
        <v>0</v>
      </c>
      <c r="J7177" s="27">
        <v>1</v>
      </c>
      <c r="K7177" s="27">
        <v>3</v>
      </c>
      <c r="L7177" s="27">
        <v>1</v>
      </c>
      <c r="M7177" s="27">
        <v>0</v>
      </c>
      <c r="N7177" s="27">
        <v>1</v>
      </c>
      <c r="O7177" s="27">
        <v>1</v>
      </c>
      <c r="P7177" s="27">
        <v>5363000000</v>
      </c>
      <c r="Q7177" s="27">
        <v>3172880188.2047281</v>
      </c>
      <c r="R7177" s="27">
        <v>0</v>
      </c>
      <c r="S7177" s="27">
        <v>1</v>
      </c>
      <c r="T7177" s="33">
        <v>0.648154718576755</v>
      </c>
      <c r="U7177" s="27">
        <v>0</v>
      </c>
      <c r="V7177" s="27">
        <v>0</v>
      </c>
      <c r="W7177" s="27">
        <v>0</v>
      </c>
      <c r="X7177" s="27"/>
      <c r="Y7177" s="27"/>
      <c r="Z7177" s="27">
        <v>1</v>
      </c>
    </row>
    <row r="7178" spans="1:26">
      <c r="A7178" s="27">
        <v>1994</v>
      </c>
      <c r="B7178" t="s">
        <v>141</v>
      </c>
      <c r="C7178" s="27"/>
      <c r="D7178" s="27"/>
      <c r="E7178" s="27"/>
      <c r="F7178" s="27">
        <v>0</v>
      </c>
      <c r="G7178" s="27">
        <v>1</v>
      </c>
      <c r="H7178" s="27">
        <v>1</v>
      </c>
      <c r="I7178" s="27">
        <v>0</v>
      </c>
      <c r="J7178" s="27">
        <v>1</v>
      </c>
      <c r="K7178" s="27">
        <v>3</v>
      </c>
      <c r="L7178" s="27">
        <v>1</v>
      </c>
      <c r="M7178" s="27">
        <v>0</v>
      </c>
      <c r="N7178" s="27">
        <v>1</v>
      </c>
      <c r="O7178" s="27">
        <v>1</v>
      </c>
      <c r="P7178" s="27">
        <v>4542000000</v>
      </c>
      <c r="Q7178" s="27">
        <v>2496503230.6214318</v>
      </c>
      <c r="R7178" s="27">
        <v>0</v>
      </c>
      <c r="S7178" s="27">
        <v>1</v>
      </c>
      <c r="T7178" s="33">
        <v>0.69545665111729171</v>
      </c>
      <c r="U7178" s="27">
        <v>0</v>
      </c>
      <c r="V7178" s="27">
        <v>0</v>
      </c>
      <c r="W7178" s="27">
        <v>0</v>
      </c>
      <c r="X7178" s="27"/>
      <c r="Y7178" s="27"/>
      <c r="Z7178" s="27">
        <v>1</v>
      </c>
    </row>
    <row r="7179" spans="1:26">
      <c r="A7179" s="27">
        <v>1995</v>
      </c>
      <c r="B7179" t="s">
        <v>141</v>
      </c>
      <c r="C7179" s="27"/>
      <c r="D7179" s="27"/>
      <c r="E7179" s="27"/>
      <c r="F7179" s="27">
        <v>0</v>
      </c>
      <c r="G7179" s="27">
        <v>1</v>
      </c>
      <c r="H7179" s="27">
        <v>1</v>
      </c>
      <c r="I7179" s="27">
        <v>0</v>
      </c>
      <c r="J7179" s="27">
        <v>1</v>
      </c>
      <c r="K7179" s="27">
        <v>3</v>
      </c>
      <c r="L7179" s="27">
        <v>1</v>
      </c>
      <c r="M7179" s="27">
        <v>0</v>
      </c>
      <c r="N7179" s="27">
        <v>1</v>
      </c>
      <c r="O7179" s="27">
        <v>1</v>
      </c>
      <c r="P7179" s="27">
        <v>5874000000</v>
      </c>
      <c r="Q7179" s="27">
        <v>2474614242.0462351</v>
      </c>
      <c r="R7179" s="27">
        <v>0</v>
      </c>
      <c r="S7179" s="27">
        <v>1</v>
      </c>
      <c r="T7179" s="33">
        <v>0.69736071622307827</v>
      </c>
      <c r="U7179" s="27">
        <v>0</v>
      </c>
      <c r="V7179" s="27">
        <v>942000</v>
      </c>
      <c r="W7179" s="27">
        <v>0</v>
      </c>
      <c r="X7179" s="27"/>
      <c r="Y7179" s="27"/>
      <c r="Z7179" s="27">
        <v>1</v>
      </c>
    </row>
    <row r="7180" spans="1:26">
      <c r="A7180" s="27">
        <v>1996</v>
      </c>
      <c r="B7180" t="s">
        <v>141</v>
      </c>
      <c r="C7180" s="27"/>
      <c r="D7180" s="27"/>
      <c r="E7180" s="27"/>
      <c r="F7180" s="27">
        <v>0</v>
      </c>
      <c r="G7180" s="27">
        <v>1</v>
      </c>
      <c r="H7180" s="27">
        <v>1</v>
      </c>
      <c r="I7180" s="27">
        <v>0</v>
      </c>
      <c r="J7180" s="27">
        <v>1</v>
      </c>
      <c r="K7180" s="27">
        <v>3</v>
      </c>
      <c r="L7180" s="27">
        <v>1</v>
      </c>
      <c r="M7180" s="27">
        <v>0</v>
      </c>
      <c r="N7180" s="27">
        <v>1</v>
      </c>
      <c r="O7180" s="27">
        <v>1</v>
      </c>
      <c r="P7180" s="27">
        <v>2379000000</v>
      </c>
      <c r="Q7180" s="27">
        <v>2378759975.4450583</v>
      </c>
      <c r="R7180" s="27">
        <v>0</v>
      </c>
      <c r="S7180" s="27">
        <v>1</v>
      </c>
      <c r="T7180" s="33">
        <v>0.69966405838602452</v>
      </c>
      <c r="U7180" s="27">
        <v>0</v>
      </c>
      <c r="V7180" s="27">
        <v>3326000</v>
      </c>
      <c r="W7180" s="27">
        <v>0</v>
      </c>
      <c r="X7180" s="27"/>
      <c r="Y7180" s="27"/>
      <c r="Z7180" s="27">
        <v>1</v>
      </c>
    </row>
    <row r="7181" spans="1:26">
      <c r="A7181" s="27">
        <v>1997</v>
      </c>
      <c r="B7181" t="s">
        <v>141</v>
      </c>
      <c r="C7181" s="27"/>
      <c r="D7181" s="27"/>
      <c r="E7181" s="27"/>
      <c r="F7181" s="27">
        <v>0</v>
      </c>
      <c r="G7181" s="27">
        <v>1</v>
      </c>
      <c r="H7181" s="27">
        <v>1</v>
      </c>
      <c r="I7181" s="27">
        <v>0</v>
      </c>
      <c r="J7181" s="27">
        <v>1</v>
      </c>
      <c r="K7181" s="27">
        <v>3</v>
      </c>
      <c r="L7181" s="27">
        <v>1</v>
      </c>
      <c r="M7181" s="27">
        <v>0</v>
      </c>
      <c r="N7181" s="27">
        <v>1</v>
      </c>
      <c r="O7181" s="27">
        <v>1</v>
      </c>
      <c r="P7181" s="27">
        <v>2681000000</v>
      </c>
      <c r="Q7181" s="27">
        <v>2450349634.4743605</v>
      </c>
      <c r="R7181" s="27">
        <v>0</v>
      </c>
      <c r="S7181" s="27">
        <v>1</v>
      </c>
      <c r="T7181" s="33">
        <v>0.71538944173936525</v>
      </c>
      <c r="U7181" s="27">
        <v>0</v>
      </c>
      <c r="V7181" s="27">
        <v>6185000</v>
      </c>
      <c r="W7181" s="27">
        <v>0</v>
      </c>
      <c r="X7181" s="27"/>
      <c r="Y7181" s="27"/>
      <c r="Z7181" s="27">
        <v>1</v>
      </c>
    </row>
    <row r="7182" spans="1:26">
      <c r="A7182" s="27">
        <v>1998</v>
      </c>
      <c r="B7182" t="s">
        <v>141</v>
      </c>
      <c r="C7182" s="27"/>
      <c r="D7182" s="27"/>
      <c r="E7182" s="27"/>
      <c r="F7182" s="27">
        <v>12000000</v>
      </c>
      <c r="G7182" s="27">
        <v>1</v>
      </c>
      <c r="H7182" s="27">
        <v>1</v>
      </c>
      <c r="I7182" s="27">
        <v>0</v>
      </c>
      <c r="J7182" s="27">
        <v>1</v>
      </c>
      <c r="K7182" s="27">
        <v>3</v>
      </c>
      <c r="L7182" s="27">
        <v>1</v>
      </c>
      <c r="M7182" s="27">
        <v>0</v>
      </c>
      <c r="N7182" s="27">
        <v>1</v>
      </c>
      <c r="O7182" s="27">
        <v>1</v>
      </c>
      <c r="P7182" s="27">
        <v>2862000000</v>
      </c>
      <c r="Q7182" s="27">
        <v>2605688065.0833807</v>
      </c>
      <c r="R7182" s="27">
        <v>1</v>
      </c>
      <c r="S7182" s="27">
        <v>1</v>
      </c>
      <c r="T7182" s="33">
        <v>0.63293736472878814</v>
      </c>
      <c r="U7182" s="27">
        <v>0</v>
      </c>
      <c r="V7182" s="27">
        <v>8836000</v>
      </c>
      <c r="W7182" s="27">
        <v>0</v>
      </c>
      <c r="X7182" s="27"/>
      <c r="Y7182" s="27"/>
      <c r="Z7182" s="27">
        <v>1</v>
      </c>
    </row>
    <row r="7183" spans="1:26">
      <c r="A7183" s="27">
        <v>1999</v>
      </c>
      <c r="B7183" t="s">
        <v>141</v>
      </c>
      <c r="C7183" s="27"/>
      <c r="D7183" s="27"/>
      <c r="E7183" s="27"/>
      <c r="F7183" s="27">
        <v>0</v>
      </c>
      <c r="G7183" s="27">
        <v>1</v>
      </c>
      <c r="H7183" s="27">
        <v>1</v>
      </c>
      <c r="I7183" s="27">
        <v>0</v>
      </c>
      <c r="J7183" s="27">
        <v>1</v>
      </c>
      <c r="K7183" s="27">
        <v>3</v>
      </c>
      <c r="L7183" s="27">
        <v>1</v>
      </c>
      <c r="M7183" s="27">
        <v>0</v>
      </c>
      <c r="N7183" s="27">
        <v>1</v>
      </c>
      <c r="O7183" s="27">
        <v>1</v>
      </c>
      <c r="P7183" s="27">
        <v>3857000000</v>
      </c>
      <c r="Q7183" s="27">
        <v>2450564467.5831518</v>
      </c>
      <c r="R7183" s="27">
        <v>1</v>
      </c>
      <c r="S7183" s="27">
        <v>1</v>
      </c>
      <c r="T7183" s="33">
        <v>0.59173831677950461</v>
      </c>
      <c r="U7183" s="27">
        <v>95826004.400000006</v>
      </c>
      <c r="V7183" s="27">
        <v>8676000</v>
      </c>
      <c r="W7183" s="27">
        <v>0</v>
      </c>
      <c r="X7183" s="27"/>
      <c r="Y7183" s="27"/>
      <c r="Z7183" s="27">
        <v>1</v>
      </c>
    </row>
    <row r="7184" spans="1:26">
      <c r="A7184" s="27">
        <v>2000</v>
      </c>
      <c r="B7184" t="s">
        <v>141</v>
      </c>
      <c r="C7184" s="27">
        <v>0</v>
      </c>
      <c r="D7184" s="27">
        <v>0</v>
      </c>
      <c r="E7184" s="27">
        <v>0</v>
      </c>
      <c r="F7184" s="27">
        <v>0</v>
      </c>
      <c r="G7184" s="27">
        <v>1</v>
      </c>
      <c r="H7184" s="27">
        <v>1</v>
      </c>
      <c r="I7184" s="27">
        <v>0</v>
      </c>
      <c r="J7184" s="27">
        <v>1</v>
      </c>
      <c r="K7184" s="27">
        <v>3</v>
      </c>
      <c r="L7184" s="27">
        <v>1</v>
      </c>
      <c r="M7184" s="27">
        <v>1</v>
      </c>
      <c r="N7184" s="27">
        <v>1</v>
      </c>
      <c r="O7184" s="27">
        <v>1</v>
      </c>
      <c r="P7184" s="27">
        <v>5022000000</v>
      </c>
      <c r="Q7184" s="27">
        <v>2904662604.820529</v>
      </c>
      <c r="R7184" s="27">
        <v>1</v>
      </c>
      <c r="S7184" s="27">
        <v>1</v>
      </c>
      <c r="T7184" s="33">
        <v>0.62919927379193319</v>
      </c>
      <c r="U7184" s="27">
        <v>90966669.400000006</v>
      </c>
      <c r="V7184" s="27">
        <v>28021000</v>
      </c>
      <c r="W7184" s="27">
        <v>0</v>
      </c>
      <c r="X7184" s="27"/>
      <c r="Y7184" s="27"/>
      <c r="Z7184" s="27">
        <v>1</v>
      </c>
    </row>
    <row r="7185" spans="1:26">
      <c r="A7185" s="27">
        <v>2001</v>
      </c>
      <c r="B7185" t="s">
        <v>141</v>
      </c>
      <c r="C7185" s="27">
        <v>0</v>
      </c>
      <c r="D7185" s="27">
        <v>0</v>
      </c>
      <c r="E7185" s="27">
        <v>0</v>
      </c>
      <c r="F7185" s="27">
        <v>0</v>
      </c>
      <c r="G7185" s="27">
        <v>1</v>
      </c>
      <c r="H7185" s="27">
        <v>1</v>
      </c>
      <c r="I7185" s="27">
        <v>0</v>
      </c>
      <c r="J7185" s="27">
        <v>1</v>
      </c>
      <c r="K7185" s="27">
        <v>3</v>
      </c>
      <c r="L7185" s="27">
        <v>1</v>
      </c>
      <c r="M7185" s="27">
        <v>1</v>
      </c>
      <c r="N7185" s="27">
        <v>1</v>
      </c>
      <c r="O7185" s="27">
        <v>1</v>
      </c>
      <c r="P7185" s="27">
        <v>6933000000</v>
      </c>
      <c r="Q7185" s="27">
        <v>3534803921.5686274</v>
      </c>
      <c r="R7185" s="27">
        <v>1</v>
      </c>
      <c r="S7185" s="27">
        <v>1</v>
      </c>
      <c r="T7185" s="33">
        <v>0.61588871891054842</v>
      </c>
      <c r="U7185" s="27">
        <v>87742470.700000003</v>
      </c>
      <c r="V7185" s="27">
        <v>30014000</v>
      </c>
      <c r="W7185" s="27">
        <v>0</v>
      </c>
      <c r="X7185" s="27"/>
      <c r="Y7185" s="27"/>
      <c r="Z7185" s="27">
        <v>1</v>
      </c>
    </row>
    <row r="7186" spans="1:26">
      <c r="A7186" s="27">
        <v>2002</v>
      </c>
      <c r="B7186" t="s">
        <v>141</v>
      </c>
      <c r="C7186" s="27">
        <v>0</v>
      </c>
      <c r="D7186" s="27">
        <v>0</v>
      </c>
      <c r="E7186" s="27">
        <v>0</v>
      </c>
      <c r="F7186" s="27">
        <v>0</v>
      </c>
      <c r="G7186" s="27">
        <v>1</v>
      </c>
      <c r="H7186" s="27">
        <v>1</v>
      </c>
      <c r="I7186" s="27">
        <v>0</v>
      </c>
      <c r="J7186" s="27">
        <v>1</v>
      </c>
      <c r="K7186" s="27">
        <v>3</v>
      </c>
      <c r="L7186" s="27">
        <v>1</v>
      </c>
      <c r="M7186" s="27">
        <v>1</v>
      </c>
      <c r="N7186" s="27">
        <v>1</v>
      </c>
      <c r="O7186" s="27">
        <v>1</v>
      </c>
      <c r="P7186" s="27">
        <v>8700000000</v>
      </c>
      <c r="Q7186" s="27">
        <v>4461978498.8657656</v>
      </c>
      <c r="R7186" s="27">
        <v>1</v>
      </c>
      <c r="S7186" s="27">
        <v>1</v>
      </c>
      <c r="T7186" s="33">
        <v>0.62466195784303247</v>
      </c>
      <c r="U7186" s="27">
        <v>94919070.700000003</v>
      </c>
      <c r="V7186" s="27">
        <v>30989000</v>
      </c>
      <c r="W7186" s="27">
        <v>0</v>
      </c>
      <c r="X7186" s="27"/>
      <c r="Y7186" s="27"/>
      <c r="Z7186" s="27">
        <v>1</v>
      </c>
    </row>
    <row r="7187" spans="1:26">
      <c r="A7187" s="27">
        <v>2003</v>
      </c>
      <c r="B7187" t="s">
        <v>141</v>
      </c>
      <c r="C7187" s="27">
        <v>3624485.5</v>
      </c>
      <c r="D7187" s="27">
        <v>362448.5625</v>
      </c>
      <c r="E7187" s="27">
        <v>3624485.5</v>
      </c>
      <c r="F7187" s="27">
        <v>5412242.75</v>
      </c>
      <c r="G7187" s="27">
        <v>1</v>
      </c>
      <c r="H7187" s="27">
        <v>1</v>
      </c>
      <c r="I7187" s="27">
        <v>0</v>
      </c>
      <c r="J7187" s="27">
        <v>1</v>
      </c>
      <c r="K7187" s="27">
        <v>3</v>
      </c>
      <c r="L7187" s="27">
        <v>1</v>
      </c>
      <c r="M7187" s="27">
        <v>1</v>
      </c>
      <c r="N7187" s="27">
        <v>1</v>
      </c>
      <c r="O7187" s="27">
        <v>1</v>
      </c>
      <c r="P7187" s="27">
        <v>11424000000</v>
      </c>
      <c r="Q7187" s="27">
        <v>5977560877.4401283</v>
      </c>
      <c r="R7187" s="27">
        <v>1</v>
      </c>
      <c r="S7187" s="27">
        <v>1</v>
      </c>
      <c r="T7187" s="33">
        <v>0.61793375018798091</v>
      </c>
      <c r="U7187" s="27">
        <v>103747566.40000001</v>
      </c>
      <c r="V7187" s="27">
        <v>29732000</v>
      </c>
      <c r="W7187" s="27">
        <v>0</v>
      </c>
      <c r="X7187" s="27"/>
      <c r="Y7187" s="27"/>
      <c r="Z7187" s="27">
        <v>1</v>
      </c>
    </row>
    <row r="7188" spans="1:26">
      <c r="A7188" s="27">
        <v>2004</v>
      </c>
      <c r="B7188" t="s">
        <v>141</v>
      </c>
      <c r="C7188" s="27">
        <v>3624588.75</v>
      </c>
      <c r="D7188" s="27">
        <v>724917.75</v>
      </c>
      <c r="E7188" s="27">
        <v>3624588.75</v>
      </c>
      <c r="F7188" s="27">
        <v>0</v>
      </c>
      <c r="G7188" s="27">
        <v>1</v>
      </c>
      <c r="H7188" s="27">
        <v>1</v>
      </c>
      <c r="I7188" s="27">
        <v>0</v>
      </c>
      <c r="J7188" s="27">
        <v>1</v>
      </c>
      <c r="K7188" s="27">
        <v>3</v>
      </c>
      <c r="L7188" s="27">
        <v>1</v>
      </c>
      <c r="M7188" s="27">
        <v>1</v>
      </c>
      <c r="N7188" s="27">
        <v>1</v>
      </c>
      <c r="O7188" s="27">
        <v>1</v>
      </c>
      <c r="P7188" s="27">
        <v>14196000000</v>
      </c>
      <c r="Q7188" s="27">
        <v>6838351088.4668837</v>
      </c>
      <c r="R7188" s="27">
        <v>1</v>
      </c>
      <c r="S7188" s="27">
        <v>1</v>
      </c>
      <c r="T7188" s="33">
        <v>0.67108711240801089</v>
      </c>
      <c r="U7188" s="27">
        <v>108428170.2</v>
      </c>
      <c r="V7188" s="27">
        <v>31167000</v>
      </c>
      <c r="W7188" s="27">
        <v>0</v>
      </c>
      <c r="X7188" s="27"/>
      <c r="Y7188" s="27"/>
      <c r="Z7188" s="27">
        <v>1</v>
      </c>
    </row>
    <row r="7189" spans="1:26">
      <c r="A7189" s="27">
        <v>2005</v>
      </c>
      <c r="B7189" t="s">
        <v>141</v>
      </c>
      <c r="C7189" s="27">
        <v>27661074</v>
      </c>
      <c r="D7189" s="27">
        <v>5898322.25</v>
      </c>
      <c r="E7189" s="27">
        <v>27661074</v>
      </c>
      <c r="F7189" s="27">
        <v>24000000</v>
      </c>
      <c r="G7189" s="27">
        <v>1</v>
      </c>
      <c r="H7189" s="27">
        <v>1</v>
      </c>
      <c r="I7189" s="27">
        <v>0</v>
      </c>
      <c r="J7189" s="27">
        <v>1</v>
      </c>
      <c r="K7189" s="27">
        <v>3</v>
      </c>
      <c r="L7189" s="27">
        <v>1</v>
      </c>
      <c r="M7189" s="27">
        <v>1</v>
      </c>
      <c r="N7189" s="27">
        <v>1</v>
      </c>
      <c r="O7189" s="27">
        <v>1</v>
      </c>
      <c r="P7189" s="27">
        <v>17174000000</v>
      </c>
      <c r="Q7189" s="27">
        <v>8103901996.3702354</v>
      </c>
      <c r="R7189" s="27">
        <v>1</v>
      </c>
      <c r="S7189" s="27">
        <v>1</v>
      </c>
      <c r="T7189" s="33">
        <v>0.69599608558540027</v>
      </c>
      <c r="U7189" s="27">
        <v>99788881.5</v>
      </c>
      <c r="V7189" s="27">
        <v>29063000</v>
      </c>
      <c r="W7189" s="27">
        <v>0</v>
      </c>
      <c r="X7189" s="27"/>
      <c r="Y7189" s="27"/>
      <c r="Z7189" s="27">
        <v>1</v>
      </c>
    </row>
    <row r="7190" spans="1:26">
      <c r="A7190" s="27">
        <v>2006</v>
      </c>
      <c r="B7190" t="s">
        <v>141</v>
      </c>
      <c r="C7190" s="27">
        <v>327762492.25</v>
      </c>
      <c r="D7190" s="27">
        <v>71104996.875</v>
      </c>
      <c r="E7190" s="27">
        <v>327762492.25</v>
      </c>
      <c r="F7190" s="27">
        <v>300000000</v>
      </c>
      <c r="G7190" s="27">
        <v>1</v>
      </c>
      <c r="H7190" s="27">
        <v>1</v>
      </c>
      <c r="I7190" s="27">
        <v>0</v>
      </c>
      <c r="J7190" s="27">
        <v>1</v>
      </c>
      <c r="K7190" s="27">
        <v>3</v>
      </c>
      <c r="L7190" s="27">
        <v>1</v>
      </c>
      <c r="M7190" s="27">
        <v>1</v>
      </c>
      <c r="N7190" s="27">
        <v>1</v>
      </c>
      <c r="O7190" s="27">
        <v>1</v>
      </c>
      <c r="P7190" s="27">
        <v>21393000000</v>
      </c>
      <c r="Q7190" s="27">
        <v>10276674364.896074</v>
      </c>
      <c r="R7190" s="27">
        <v>1</v>
      </c>
      <c r="S7190" s="27">
        <v>1</v>
      </c>
      <c r="T7190" s="33">
        <v>0.83568345932575372</v>
      </c>
      <c r="U7190" s="27">
        <v>105034313.5</v>
      </c>
      <c r="V7190" s="27">
        <v>20957000</v>
      </c>
      <c r="W7190" s="27">
        <v>0</v>
      </c>
      <c r="X7190" s="27"/>
      <c r="Y7190" s="27"/>
      <c r="Z7190" s="27">
        <v>1</v>
      </c>
    </row>
    <row r="7191" spans="1:26">
      <c r="A7191" s="27">
        <v>2007</v>
      </c>
      <c r="B7191" t="s">
        <v>141</v>
      </c>
      <c r="C7191" s="27">
        <v>327943460</v>
      </c>
      <c r="D7191" s="27">
        <v>136371730</v>
      </c>
      <c r="E7191" s="27">
        <v>327943460</v>
      </c>
      <c r="F7191" s="27">
        <v>0</v>
      </c>
      <c r="G7191" s="27">
        <v>1</v>
      </c>
      <c r="H7191" s="27">
        <v>1</v>
      </c>
      <c r="I7191" s="27">
        <v>0</v>
      </c>
      <c r="J7191" s="27">
        <v>1</v>
      </c>
      <c r="K7191" s="27">
        <v>3</v>
      </c>
      <c r="L7191" s="27">
        <v>1</v>
      </c>
      <c r="M7191" s="27">
        <v>1</v>
      </c>
      <c r="N7191" s="27">
        <v>1</v>
      </c>
      <c r="O7191" s="27">
        <v>1</v>
      </c>
      <c r="P7191" s="27">
        <v>25962000000</v>
      </c>
      <c r="Q7191" s="27">
        <v>12664165103.189493</v>
      </c>
      <c r="R7191" s="27">
        <v>1</v>
      </c>
      <c r="S7191" s="27">
        <v>1</v>
      </c>
      <c r="T7191" s="33">
        <v>0.90473952627382648</v>
      </c>
      <c r="U7191" s="27">
        <v>110330014.59999999</v>
      </c>
      <c r="V7191" s="27">
        <v>15397000</v>
      </c>
      <c r="W7191" s="27">
        <v>0</v>
      </c>
      <c r="X7191" s="27"/>
      <c r="Y7191" s="27"/>
      <c r="Z7191" s="27">
        <v>1</v>
      </c>
    </row>
    <row r="7192" spans="1:26">
      <c r="A7192" s="27">
        <v>2008</v>
      </c>
      <c r="B7192" t="s">
        <v>141</v>
      </c>
      <c r="C7192" s="27">
        <v>328317382.5</v>
      </c>
      <c r="D7192" s="27">
        <v>201790429.25</v>
      </c>
      <c r="E7192" s="27">
        <v>328317382.5</v>
      </c>
      <c r="F7192" s="27">
        <v>0</v>
      </c>
      <c r="G7192" s="27">
        <v>1</v>
      </c>
      <c r="H7192" s="27">
        <v>1</v>
      </c>
      <c r="I7192" s="27">
        <v>0</v>
      </c>
      <c r="J7192" s="27">
        <v>1</v>
      </c>
      <c r="K7192" s="27">
        <v>3</v>
      </c>
      <c r="L7192" s="27">
        <v>1</v>
      </c>
      <c r="M7192" s="27">
        <v>1</v>
      </c>
      <c r="N7192" s="27">
        <v>1</v>
      </c>
      <c r="O7192" s="27">
        <v>1</v>
      </c>
      <c r="P7192" s="27">
        <v>21516000000</v>
      </c>
      <c r="Q7192" s="27">
        <v>19271523178.807945</v>
      </c>
      <c r="R7192" s="27">
        <v>1</v>
      </c>
      <c r="S7192" s="27">
        <v>1</v>
      </c>
      <c r="T7192" s="33">
        <v>0.91944034308119871</v>
      </c>
      <c r="U7192" s="27">
        <v>107538687.90000001</v>
      </c>
      <c r="V7192" s="27">
        <v>14151000</v>
      </c>
      <c r="W7192" s="27">
        <v>0</v>
      </c>
      <c r="X7192" s="27">
        <v>246000000</v>
      </c>
      <c r="Y7192" s="27"/>
      <c r="Z7192" s="27">
        <v>1</v>
      </c>
    </row>
    <row r="7193" spans="1:26">
      <c r="A7193" s="27">
        <v>2009</v>
      </c>
      <c r="B7193" t="s">
        <v>141</v>
      </c>
      <c r="C7193" s="27">
        <v>4328391476</v>
      </c>
      <c r="D7193" s="27">
        <v>1267074033.25</v>
      </c>
      <c r="E7193" s="27">
        <v>4328391476</v>
      </c>
      <c r="F7193" s="27">
        <v>4000000000</v>
      </c>
      <c r="G7193" s="27">
        <v>1</v>
      </c>
      <c r="H7193" s="27">
        <v>1</v>
      </c>
      <c r="I7193" s="27">
        <v>0</v>
      </c>
      <c r="J7193" s="27">
        <v>1</v>
      </c>
      <c r="K7193" s="27">
        <v>3</v>
      </c>
      <c r="L7193" s="27">
        <v>1</v>
      </c>
      <c r="M7193" s="27">
        <v>1</v>
      </c>
      <c r="N7193" s="27">
        <v>1</v>
      </c>
      <c r="O7193" s="27">
        <v>1</v>
      </c>
      <c r="P7193" s="27">
        <v>20214000000</v>
      </c>
      <c r="Q7193" s="27">
        <v>20214385964.912281</v>
      </c>
      <c r="R7193" s="27">
        <v>1</v>
      </c>
      <c r="S7193" s="27">
        <v>1</v>
      </c>
      <c r="T7193" s="33">
        <v>0.81595367947064712</v>
      </c>
      <c r="U7193" s="27">
        <v>109453099.59999999</v>
      </c>
      <c r="V7193" s="27">
        <v>12828000</v>
      </c>
      <c r="W7193" s="27">
        <v>0</v>
      </c>
      <c r="X7193" s="27">
        <v>526000000</v>
      </c>
      <c r="Y7193" s="27"/>
      <c r="Z7193" s="27">
        <v>1</v>
      </c>
    </row>
    <row r="7194" spans="1:26">
      <c r="A7194" s="27">
        <v>2010</v>
      </c>
      <c r="B7194" t="s">
        <v>141</v>
      </c>
      <c r="C7194" s="27">
        <v>4328431138.5</v>
      </c>
      <c r="D7194" s="27">
        <v>2327544910.75</v>
      </c>
      <c r="E7194" s="27">
        <v>4328431138.5</v>
      </c>
      <c r="F7194" s="27">
        <v>0</v>
      </c>
      <c r="G7194" s="27">
        <v>1</v>
      </c>
      <c r="H7194" s="27">
        <v>1</v>
      </c>
      <c r="I7194" s="27">
        <v>0</v>
      </c>
      <c r="J7194" s="27">
        <v>1</v>
      </c>
      <c r="K7194" s="27">
        <v>3</v>
      </c>
      <c r="L7194" s="27">
        <v>1</v>
      </c>
      <c r="M7194" s="27">
        <v>1</v>
      </c>
      <c r="N7194" s="27">
        <v>1</v>
      </c>
      <c r="O7194" s="27">
        <v>1</v>
      </c>
      <c r="P7194" s="27">
        <v>22583000000</v>
      </c>
      <c r="Q7194" s="27">
        <v>22583157894.736843</v>
      </c>
      <c r="R7194" s="27">
        <v>1</v>
      </c>
      <c r="S7194" s="27">
        <v>1</v>
      </c>
      <c r="T7194" s="33">
        <v>1.0070075781651076</v>
      </c>
      <c r="U7194" s="27">
        <v>107521931.59999999</v>
      </c>
      <c r="V7194" s="27">
        <v>11425000</v>
      </c>
      <c r="W7194" s="27">
        <v>0</v>
      </c>
      <c r="X7194" s="27">
        <v>474000000</v>
      </c>
      <c r="Y7194" s="27"/>
      <c r="Z7194" s="27">
        <v>1</v>
      </c>
    </row>
    <row r="7195" spans="1:26">
      <c r="A7195" s="27">
        <v>2011</v>
      </c>
      <c r="B7195" t="s">
        <v>141</v>
      </c>
      <c r="C7195" s="27">
        <v>8427042912.5</v>
      </c>
      <c r="D7195" s="27">
        <v>4351578621.25</v>
      </c>
      <c r="E7195" s="27">
        <v>8427042912.5</v>
      </c>
      <c r="F7195" s="27">
        <v>4100000000</v>
      </c>
      <c r="G7195" s="27">
        <v>1</v>
      </c>
      <c r="H7195" s="27">
        <v>1</v>
      </c>
      <c r="I7195" s="27">
        <v>0</v>
      </c>
      <c r="J7195" s="27">
        <v>1</v>
      </c>
      <c r="K7195" s="27">
        <v>3</v>
      </c>
      <c r="L7195" s="27">
        <v>1</v>
      </c>
      <c r="M7195" s="27">
        <v>1</v>
      </c>
      <c r="N7195" s="27">
        <v>1</v>
      </c>
      <c r="O7195" s="27">
        <v>1</v>
      </c>
      <c r="P7195" s="27">
        <v>29233000000</v>
      </c>
      <c r="Q7195" s="27">
        <v>29233333333.333332</v>
      </c>
      <c r="R7195" s="27">
        <v>1</v>
      </c>
      <c r="S7195" s="27">
        <v>1</v>
      </c>
      <c r="T7195" s="33">
        <v>1.116808011796752</v>
      </c>
      <c r="U7195" s="27">
        <v>107189597.5</v>
      </c>
      <c r="V7195" s="27">
        <v>9935000</v>
      </c>
      <c r="W7195" s="27">
        <v>0</v>
      </c>
      <c r="X7195" s="27">
        <v>444000000</v>
      </c>
      <c r="Y7195" s="27"/>
      <c r="Z7195" s="27">
        <v>1</v>
      </c>
    </row>
    <row r="7196" spans="1:26">
      <c r="A7196" s="27">
        <v>2012</v>
      </c>
      <c r="B7196" t="s">
        <v>141</v>
      </c>
      <c r="C7196" s="27">
        <v>8405552601</v>
      </c>
      <c r="D7196" s="27">
        <v>6355552601</v>
      </c>
      <c r="E7196" s="27">
        <v>8405552601</v>
      </c>
      <c r="F7196" s="27">
        <v>0</v>
      </c>
      <c r="G7196" s="27">
        <v>1</v>
      </c>
      <c r="H7196" s="27">
        <v>1</v>
      </c>
      <c r="I7196" s="27">
        <v>0</v>
      </c>
      <c r="J7196" s="27">
        <v>1</v>
      </c>
      <c r="K7196" s="27">
        <v>3</v>
      </c>
      <c r="L7196" s="27">
        <v>1</v>
      </c>
      <c r="M7196" s="27">
        <v>1</v>
      </c>
      <c r="N7196" s="27">
        <v>1</v>
      </c>
      <c r="O7196" s="27">
        <v>1</v>
      </c>
      <c r="P7196" s="27">
        <v>35164000000</v>
      </c>
      <c r="Q7196" s="27">
        <v>35164210526.315788</v>
      </c>
      <c r="R7196" s="27">
        <v>1</v>
      </c>
      <c r="S7196" s="27">
        <v>1</v>
      </c>
      <c r="T7196" s="33">
        <v>0.99562684078172081</v>
      </c>
      <c r="U7196" s="27">
        <v>107304797.40000001</v>
      </c>
      <c r="V7196" s="27">
        <v>8359000</v>
      </c>
      <c r="W7196" s="27">
        <v>0</v>
      </c>
      <c r="X7196" s="27">
        <v>510000000</v>
      </c>
      <c r="Y7196" s="27"/>
      <c r="Z7196" s="27">
        <v>1</v>
      </c>
    </row>
    <row r="7197" spans="1:26">
      <c r="A7197" s="27">
        <v>2013</v>
      </c>
      <c r="B7197" t="s">
        <v>141</v>
      </c>
      <c r="C7197" s="27">
        <v>8384042022.5</v>
      </c>
      <c r="D7197" s="27">
        <v>7359042086.5</v>
      </c>
      <c r="E7197" s="27">
        <v>8384042022.5</v>
      </c>
      <c r="F7197" s="27">
        <v>0</v>
      </c>
      <c r="G7197" s="27">
        <v>1</v>
      </c>
      <c r="H7197" s="27">
        <v>1</v>
      </c>
      <c r="I7197" s="27">
        <v>0</v>
      </c>
      <c r="J7197" s="27">
        <v>1</v>
      </c>
      <c r="K7197" s="27">
        <v>3</v>
      </c>
      <c r="L7197" s="27">
        <v>1</v>
      </c>
      <c r="M7197" s="27">
        <v>1</v>
      </c>
      <c r="N7197" s="27">
        <v>1</v>
      </c>
      <c r="O7197" s="27">
        <v>1</v>
      </c>
      <c r="P7197" s="27">
        <v>39198000000</v>
      </c>
      <c r="Q7197" s="27">
        <v>39197543859.649124</v>
      </c>
      <c r="R7197" s="27">
        <v>1</v>
      </c>
      <c r="S7197" s="27">
        <v>1</v>
      </c>
      <c r="T7197" s="33">
        <v>0.99710818219516861</v>
      </c>
      <c r="U7197" s="27">
        <v>107519837</v>
      </c>
      <c r="V7197" s="27">
        <v>6687000</v>
      </c>
      <c r="W7197" s="27">
        <v>0</v>
      </c>
      <c r="X7197" s="27">
        <v>386000000</v>
      </c>
      <c r="Y7197" s="27"/>
      <c r="Z7197" s="27">
        <v>1</v>
      </c>
    </row>
    <row r="7198" spans="1:26">
      <c r="A7198" s="27">
        <v>2014</v>
      </c>
      <c r="B7198" t="s">
        <v>141</v>
      </c>
      <c r="C7198" s="27">
        <v>7917550520</v>
      </c>
      <c r="D7198" s="27">
        <v>7917550520</v>
      </c>
      <c r="E7198" s="27">
        <v>7917550520</v>
      </c>
      <c r="F7198" s="27">
        <v>0</v>
      </c>
      <c r="G7198" s="27">
        <v>1</v>
      </c>
      <c r="H7198" s="27">
        <v>1</v>
      </c>
      <c r="I7198" s="27">
        <v>0</v>
      </c>
      <c r="J7198" s="27">
        <v>1</v>
      </c>
      <c r="K7198" s="27">
        <v>3</v>
      </c>
      <c r="L7198" s="27">
        <v>1</v>
      </c>
      <c r="M7198" s="27">
        <v>1</v>
      </c>
      <c r="N7198" s="27">
        <v>1</v>
      </c>
      <c r="O7198" s="27">
        <v>1</v>
      </c>
      <c r="P7198" s="27">
        <v>43524000000</v>
      </c>
      <c r="Q7198" s="27">
        <v>43524210526.315788</v>
      </c>
      <c r="R7198" s="27">
        <v>1</v>
      </c>
      <c r="S7198" s="27">
        <v>1</v>
      </c>
      <c r="T7198" s="33">
        <v>0.96696016921402161</v>
      </c>
      <c r="U7198" s="27">
        <v>101153016.59999999</v>
      </c>
      <c r="V7198" s="27">
        <v>4917000</v>
      </c>
      <c r="W7198" s="27">
        <v>0</v>
      </c>
      <c r="X7198" s="27">
        <v>309000000</v>
      </c>
      <c r="Y7198" s="27"/>
      <c r="Z7198" s="27">
        <v>1</v>
      </c>
    </row>
    <row r="7199" spans="1:26">
      <c r="A7199" s="27">
        <v>2015</v>
      </c>
      <c r="B7199" t="s">
        <v>141</v>
      </c>
      <c r="C7199" s="27">
        <v>7450965049</v>
      </c>
      <c r="D7199" s="27">
        <v>7450965049</v>
      </c>
      <c r="E7199" s="27">
        <v>7450965049</v>
      </c>
      <c r="F7199" s="27">
        <v>0</v>
      </c>
      <c r="G7199" s="27">
        <v>1</v>
      </c>
      <c r="H7199" s="27">
        <v>1</v>
      </c>
      <c r="I7199" s="27">
        <v>0</v>
      </c>
      <c r="J7199" s="27">
        <v>1</v>
      </c>
      <c r="K7199" s="27">
        <v>3</v>
      </c>
      <c r="L7199" s="27">
        <v>1</v>
      </c>
      <c r="M7199" s="27">
        <v>1</v>
      </c>
      <c r="N7199" s="27">
        <v>1</v>
      </c>
      <c r="O7199" s="27">
        <v>1</v>
      </c>
      <c r="P7199" s="27">
        <v>35800000000</v>
      </c>
      <c r="Q7199" s="27">
        <v>35799714285.714287</v>
      </c>
      <c r="R7199" s="27">
        <v>1</v>
      </c>
      <c r="S7199" s="27">
        <v>1</v>
      </c>
      <c r="T7199" s="33">
        <v>0.821813335342235</v>
      </c>
      <c r="U7199" s="27">
        <v>96748897.099999994</v>
      </c>
      <c r="V7199" s="27">
        <v>3038000</v>
      </c>
      <c r="W7199" s="27">
        <v>0</v>
      </c>
      <c r="X7199" s="27">
        <v>413000000</v>
      </c>
      <c r="Y7199" s="27"/>
      <c r="Z7199" s="27">
        <v>1</v>
      </c>
    </row>
    <row r="7200" spans="1:26">
      <c r="A7200" s="27">
        <v>2016</v>
      </c>
      <c r="B7200" t="s">
        <v>141</v>
      </c>
      <c r="C7200" s="27">
        <v>6528671687.25</v>
      </c>
      <c r="D7200" s="27">
        <v>6528671687.25</v>
      </c>
      <c r="E7200" s="27">
        <v>6528671687.25</v>
      </c>
      <c r="F7200" s="27">
        <v>0</v>
      </c>
      <c r="G7200" s="27">
        <v>1</v>
      </c>
      <c r="H7200" s="27">
        <v>1</v>
      </c>
      <c r="I7200" s="27">
        <v>0</v>
      </c>
      <c r="J7200" s="27">
        <v>1</v>
      </c>
      <c r="K7200" s="27">
        <v>3</v>
      </c>
      <c r="L7200" s="27">
        <v>1</v>
      </c>
      <c r="M7200" s="27">
        <v>1</v>
      </c>
      <c r="N7200" s="27">
        <v>1</v>
      </c>
      <c r="O7200" s="27">
        <v>1</v>
      </c>
      <c r="P7200" s="27">
        <v>36180000000</v>
      </c>
      <c r="Q7200" s="27">
        <v>36180000000</v>
      </c>
      <c r="R7200" s="27">
        <v>1</v>
      </c>
      <c r="S7200" s="27">
        <v>1</v>
      </c>
      <c r="T7200" s="33">
        <v>0.86004996979414983</v>
      </c>
      <c r="U7200" s="27">
        <v>93858431.900000006</v>
      </c>
      <c r="V7200" s="27">
        <v>1049000</v>
      </c>
      <c r="W7200" s="27">
        <v>0</v>
      </c>
      <c r="X7200" s="27">
        <v>1991000000</v>
      </c>
      <c r="Y7200" s="27"/>
      <c r="Z7200" s="27">
        <v>1</v>
      </c>
    </row>
    <row r="7201" spans="1:26">
      <c r="A7201" s="27">
        <v>2017</v>
      </c>
      <c r="B7201" t="s">
        <v>141</v>
      </c>
      <c r="C7201" s="27">
        <v>5606574380.25</v>
      </c>
      <c r="D7201" s="27">
        <v>5606574380.25</v>
      </c>
      <c r="E7201" s="27">
        <v>5606574380.25</v>
      </c>
      <c r="F7201" s="27">
        <v>0</v>
      </c>
      <c r="G7201" s="27">
        <v>1</v>
      </c>
      <c r="H7201" s="27">
        <v>1</v>
      </c>
      <c r="I7201" s="27">
        <v>0</v>
      </c>
      <c r="J7201" s="27">
        <v>1</v>
      </c>
      <c r="K7201" s="27">
        <v>3</v>
      </c>
      <c r="L7201" s="27">
        <v>1</v>
      </c>
      <c r="M7201" s="27">
        <v>1</v>
      </c>
      <c r="N7201" s="27">
        <v>1</v>
      </c>
      <c r="O7201" s="27">
        <v>1</v>
      </c>
      <c r="P7201" s="27">
        <v>37926000000</v>
      </c>
      <c r="Q7201" s="27">
        <v>37926285714.285713</v>
      </c>
      <c r="R7201" s="27">
        <v>1</v>
      </c>
      <c r="S7201" s="27">
        <v>1</v>
      </c>
      <c r="T7201" s="33">
        <v>0.90809244833766045</v>
      </c>
      <c r="U7201" s="27">
        <v>99430203.900000006</v>
      </c>
      <c r="V7201" s="27">
        <v>0</v>
      </c>
      <c r="W7201" s="27">
        <v>0</v>
      </c>
      <c r="X7201" s="27">
        <v>2785000000</v>
      </c>
      <c r="Y7201" s="27"/>
      <c r="Z7201" s="27">
        <v>1</v>
      </c>
    </row>
    <row r="7202" spans="1:26">
      <c r="A7202" s="27">
        <v>1978</v>
      </c>
      <c r="B7202" t="s">
        <v>245</v>
      </c>
      <c r="C7202" s="27"/>
      <c r="D7202" s="27"/>
      <c r="E7202" s="27"/>
      <c r="F7202" s="27">
        <v>0</v>
      </c>
      <c r="G7202" s="27">
        <v>0</v>
      </c>
      <c r="H7202" s="27">
        <v>1</v>
      </c>
      <c r="I7202" s="27">
        <v>0</v>
      </c>
      <c r="J7202" s="27">
        <v>0</v>
      </c>
      <c r="K7202" s="27">
        <v>6</v>
      </c>
      <c r="L7202" s="27">
        <v>1</v>
      </c>
      <c r="M7202" s="27">
        <v>0</v>
      </c>
      <c r="N7202" s="27">
        <v>0</v>
      </c>
      <c r="O7202" s="27">
        <v>0</v>
      </c>
      <c r="P7202" s="27"/>
      <c r="Q7202" s="27"/>
      <c r="R7202" s="27">
        <v>0</v>
      </c>
      <c r="S7202" s="27">
        <v>0</v>
      </c>
      <c r="T7202" s="33">
        <v>0.91734575384516981</v>
      </c>
      <c r="U7202" s="27"/>
      <c r="V7202" s="27"/>
      <c r="W7202" s="27"/>
      <c r="X7202" s="27"/>
      <c r="Y7202" s="27">
        <v>0</v>
      </c>
      <c r="Z7202" s="27">
        <v>0</v>
      </c>
    </row>
    <row r="7203" spans="1:26">
      <c r="A7203" s="27">
        <v>1979</v>
      </c>
      <c r="B7203" t="s">
        <v>245</v>
      </c>
      <c r="C7203" s="27"/>
      <c r="D7203" s="27"/>
      <c r="E7203" s="27"/>
      <c r="F7203" s="27">
        <v>0</v>
      </c>
      <c r="G7203" s="27">
        <v>0</v>
      </c>
      <c r="H7203" s="27">
        <v>1</v>
      </c>
      <c r="I7203" s="27">
        <v>0</v>
      </c>
      <c r="J7203" s="27">
        <v>0</v>
      </c>
      <c r="K7203" s="27">
        <v>6</v>
      </c>
      <c r="L7203" s="27">
        <v>1</v>
      </c>
      <c r="M7203" s="27">
        <v>0</v>
      </c>
      <c r="N7203" s="27">
        <v>0</v>
      </c>
      <c r="O7203" s="27">
        <v>0</v>
      </c>
      <c r="P7203" s="27"/>
      <c r="Q7203" s="27"/>
      <c r="R7203" s="27">
        <v>0</v>
      </c>
      <c r="S7203" s="27">
        <v>0</v>
      </c>
      <c r="T7203" s="33">
        <v>0.9810294585578897</v>
      </c>
      <c r="U7203" s="27"/>
      <c r="V7203" s="27"/>
      <c r="W7203" s="27"/>
      <c r="X7203" s="27"/>
      <c r="Y7203" s="27">
        <v>0</v>
      </c>
      <c r="Z7203" s="27">
        <v>0</v>
      </c>
    </row>
    <row r="7204" spans="1:26">
      <c r="A7204" s="27">
        <v>1980</v>
      </c>
      <c r="B7204" t="s">
        <v>245</v>
      </c>
      <c r="C7204" s="27"/>
      <c r="D7204" s="27"/>
      <c r="E7204" s="27"/>
      <c r="F7204" s="27">
        <v>0</v>
      </c>
      <c r="G7204" s="27">
        <v>0</v>
      </c>
      <c r="H7204" s="27">
        <v>1</v>
      </c>
      <c r="I7204" s="27">
        <v>0</v>
      </c>
      <c r="J7204" s="27">
        <v>0</v>
      </c>
      <c r="K7204" s="27">
        <v>6</v>
      </c>
      <c r="L7204" s="27">
        <v>1</v>
      </c>
      <c r="M7204" s="27">
        <v>0</v>
      </c>
      <c r="N7204" s="27">
        <v>0</v>
      </c>
      <c r="O7204" s="27">
        <v>0</v>
      </c>
      <c r="P7204" s="27">
        <v>0</v>
      </c>
      <c r="Q7204" s="27"/>
      <c r="R7204" s="27">
        <v>0</v>
      </c>
      <c r="S7204" s="27">
        <v>0</v>
      </c>
      <c r="T7204" s="33">
        <v>0.94044734443210454</v>
      </c>
      <c r="U7204" s="27"/>
      <c r="V7204" s="27"/>
      <c r="W7204" s="27"/>
      <c r="X7204" s="27"/>
      <c r="Y7204" s="27">
        <v>0</v>
      </c>
      <c r="Z7204" s="27">
        <v>0</v>
      </c>
    </row>
    <row r="7205" spans="1:26">
      <c r="A7205" s="27">
        <v>1981</v>
      </c>
      <c r="B7205" t="s">
        <v>245</v>
      </c>
      <c r="C7205" s="27"/>
      <c r="D7205" s="27"/>
      <c r="E7205" s="27"/>
      <c r="F7205" s="27">
        <v>0</v>
      </c>
      <c r="G7205" s="27">
        <v>0</v>
      </c>
      <c r="H7205" s="27">
        <v>1</v>
      </c>
      <c r="I7205" s="27">
        <v>0</v>
      </c>
      <c r="J7205" s="27">
        <v>0</v>
      </c>
      <c r="K7205" s="27">
        <v>6</v>
      </c>
      <c r="L7205" s="27">
        <v>1</v>
      </c>
      <c r="M7205" s="27">
        <v>0</v>
      </c>
      <c r="N7205" s="27">
        <v>0</v>
      </c>
      <c r="O7205" s="27">
        <v>0</v>
      </c>
      <c r="P7205" s="27">
        <v>0</v>
      </c>
      <c r="Q7205" s="27"/>
      <c r="R7205" s="27">
        <v>0</v>
      </c>
      <c r="S7205" s="27">
        <v>1</v>
      </c>
      <c r="T7205" s="33">
        <v>0.83355014400471705</v>
      </c>
      <c r="U7205" s="27"/>
      <c r="V7205" s="27"/>
      <c r="W7205" s="27"/>
      <c r="X7205" s="27"/>
      <c r="Y7205" s="27">
        <v>0</v>
      </c>
      <c r="Z7205" s="27">
        <v>0</v>
      </c>
    </row>
    <row r="7206" spans="1:26">
      <c r="A7206" s="27">
        <v>1982</v>
      </c>
      <c r="B7206" t="s">
        <v>245</v>
      </c>
      <c r="C7206" s="27"/>
      <c r="D7206" s="27"/>
      <c r="E7206" s="27"/>
      <c r="F7206" s="27">
        <v>0</v>
      </c>
      <c r="G7206" s="27">
        <v>0</v>
      </c>
      <c r="H7206" s="27">
        <v>1</v>
      </c>
      <c r="I7206" s="27">
        <v>0</v>
      </c>
      <c r="J7206" s="27">
        <v>0</v>
      </c>
      <c r="K7206" s="27">
        <v>6</v>
      </c>
      <c r="L7206" s="27">
        <v>1</v>
      </c>
      <c r="M7206" s="27">
        <v>0</v>
      </c>
      <c r="N7206" s="27">
        <v>0</v>
      </c>
      <c r="O7206" s="27">
        <v>0</v>
      </c>
      <c r="P7206" s="27">
        <v>0</v>
      </c>
      <c r="Q7206" s="27"/>
      <c r="R7206" s="27">
        <v>0</v>
      </c>
      <c r="S7206" s="27">
        <v>1</v>
      </c>
      <c r="T7206" s="33">
        <v>0.78443295677873848</v>
      </c>
      <c r="U7206" s="27"/>
      <c r="V7206" s="27"/>
      <c r="W7206" s="27"/>
      <c r="X7206" s="27"/>
      <c r="Y7206" s="27">
        <v>0</v>
      </c>
      <c r="Z7206" s="27">
        <v>0</v>
      </c>
    </row>
    <row r="7207" spans="1:26">
      <c r="A7207" s="27">
        <v>1983</v>
      </c>
      <c r="B7207" t="s">
        <v>245</v>
      </c>
      <c r="C7207" s="27"/>
      <c r="D7207" s="27"/>
      <c r="E7207" s="27"/>
      <c r="F7207" s="27">
        <v>0</v>
      </c>
      <c r="G7207" s="27">
        <v>0</v>
      </c>
      <c r="H7207" s="27">
        <v>1</v>
      </c>
      <c r="I7207" s="27">
        <v>0</v>
      </c>
      <c r="J7207" s="27">
        <v>0</v>
      </c>
      <c r="K7207" s="27">
        <v>6</v>
      </c>
      <c r="L7207" s="27">
        <v>1</v>
      </c>
      <c r="M7207" s="27">
        <v>0</v>
      </c>
      <c r="N7207" s="27">
        <v>0</v>
      </c>
      <c r="O7207" s="27">
        <v>0</v>
      </c>
      <c r="P7207" s="27">
        <v>0</v>
      </c>
      <c r="Q7207" s="27"/>
      <c r="R7207" s="27">
        <v>0</v>
      </c>
      <c r="S7207" s="27">
        <v>1</v>
      </c>
      <c r="T7207" s="33">
        <v>0.83426891623154475</v>
      </c>
      <c r="U7207" s="27"/>
      <c r="V7207" s="27"/>
      <c r="W7207" s="27"/>
      <c r="X7207" s="27"/>
      <c r="Y7207" s="27">
        <v>0</v>
      </c>
      <c r="Z7207" s="27">
        <v>0</v>
      </c>
    </row>
    <row r="7208" spans="1:26">
      <c r="A7208" s="27">
        <v>1984</v>
      </c>
      <c r="B7208" t="s">
        <v>245</v>
      </c>
      <c r="C7208" s="27"/>
      <c r="D7208" s="27"/>
      <c r="E7208" s="27"/>
      <c r="F7208" s="27">
        <v>0</v>
      </c>
      <c r="G7208" s="27">
        <v>0</v>
      </c>
      <c r="H7208" s="27">
        <v>1</v>
      </c>
      <c r="I7208" s="27">
        <v>0</v>
      </c>
      <c r="J7208" s="27">
        <v>0</v>
      </c>
      <c r="K7208" s="27">
        <v>6</v>
      </c>
      <c r="L7208" s="27">
        <v>1</v>
      </c>
      <c r="M7208" s="27">
        <v>0</v>
      </c>
      <c r="N7208" s="27">
        <v>0</v>
      </c>
      <c r="O7208" s="27">
        <v>0</v>
      </c>
      <c r="P7208" s="27">
        <v>0</v>
      </c>
      <c r="Q7208" s="27"/>
      <c r="R7208" s="27">
        <v>0</v>
      </c>
      <c r="S7208" s="27">
        <v>1</v>
      </c>
      <c r="T7208" s="33">
        <v>0.82999599794502654</v>
      </c>
      <c r="U7208" s="27"/>
      <c r="V7208" s="27"/>
      <c r="W7208" s="27"/>
      <c r="X7208" s="27"/>
      <c r="Y7208" s="27"/>
      <c r="Z7208" s="27">
        <v>0</v>
      </c>
    </row>
    <row r="7209" spans="1:26">
      <c r="A7209" s="27">
        <v>1985</v>
      </c>
      <c r="B7209" t="s">
        <v>245</v>
      </c>
      <c r="C7209" s="27"/>
      <c r="D7209" s="27"/>
      <c r="E7209" s="27"/>
      <c r="F7209" s="27">
        <v>0</v>
      </c>
      <c r="G7209" s="27">
        <v>0</v>
      </c>
      <c r="H7209" s="27">
        <v>1</v>
      </c>
      <c r="I7209" s="27">
        <v>0</v>
      </c>
      <c r="J7209" s="27">
        <v>0</v>
      </c>
      <c r="K7209" s="27">
        <v>6</v>
      </c>
      <c r="L7209" s="27">
        <v>1</v>
      </c>
      <c r="M7209" s="27">
        <v>0</v>
      </c>
      <c r="N7209" s="27">
        <v>0</v>
      </c>
      <c r="O7209" s="27">
        <v>0</v>
      </c>
      <c r="P7209" s="27">
        <v>0</v>
      </c>
      <c r="Q7209" s="27"/>
      <c r="R7209" s="27">
        <v>0</v>
      </c>
      <c r="S7209" s="27">
        <v>1</v>
      </c>
      <c r="T7209" s="33">
        <v>0.74915719568429318</v>
      </c>
      <c r="U7209" s="27"/>
      <c r="V7209" s="27"/>
      <c r="W7209" s="27"/>
      <c r="X7209" s="27"/>
      <c r="Y7209" s="27"/>
      <c r="Z7209" s="27">
        <v>0</v>
      </c>
    </row>
    <row r="7210" spans="1:26">
      <c r="A7210" s="27">
        <v>1986</v>
      </c>
      <c r="B7210" t="s">
        <v>245</v>
      </c>
      <c r="C7210" s="27"/>
      <c r="D7210" s="27"/>
      <c r="E7210" s="27"/>
      <c r="F7210" s="27">
        <v>0</v>
      </c>
      <c r="G7210" s="27">
        <v>0</v>
      </c>
      <c r="H7210" s="27">
        <v>1</v>
      </c>
      <c r="I7210" s="27">
        <v>0</v>
      </c>
      <c r="J7210" s="27">
        <v>0</v>
      </c>
      <c r="K7210" s="27">
        <v>6</v>
      </c>
      <c r="L7210" s="27">
        <v>1</v>
      </c>
      <c r="M7210" s="27">
        <v>0</v>
      </c>
      <c r="N7210" s="27">
        <v>0</v>
      </c>
      <c r="O7210" s="27">
        <v>0</v>
      </c>
      <c r="P7210" s="27">
        <v>0</v>
      </c>
      <c r="Q7210" s="27"/>
      <c r="R7210" s="27">
        <v>0</v>
      </c>
      <c r="S7210" s="27">
        <v>1</v>
      </c>
      <c r="T7210" s="33">
        <v>0.7030572776909082</v>
      </c>
      <c r="U7210" s="27"/>
      <c r="V7210" s="27"/>
      <c r="W7210" s="27"/>
      <c r="X7210" s="27"/>
      <c r="Y7210" s="27"/>
      <c r="Z7210" s="27">
        <v>0</v>
      </c>
    </row>
    <row r="7211" spans="1:26">
      <c r="A7211" s="27">
        <v>1987</v>
      </c>
      <c r="B7211" t="s">
        <v>245</v>
      </c>
      <c r="C7211" s="27"/>
      <c r="D7211" s="27"/>
      <c r="E7211" s="27"/>
      <c r="F7211" s="27">
        <v>0</v>
      </c>
      <c r="G7211" s="27">
        <v>0</v>
      </c>
      <c r="H7211" s="27">
        <v>1</v>
      </c>
      <c r="I7211" s="27">
        <v>0</v>
      </c>
      <c r="J7211" s="27">
        <v>0</v>
      </c>
      <c r="K7211" s="27">
        <v>6</v>
      </c>
      <c r="L7211" s="27">
        <v>1</v>
      </c>
      <c r="M7211" s="27">
        <v>0</v>
      </c>
      <c r="N7211" s="27">
        <v>0</v>
      </c>
      <c r="O7211" s="27">
        <v>0</v>
      </c>
      <c r="P7211" s="27">
        <v>0</v>
      </c>
      <c r="Q7211" s="27"/>
      <c r="R7211" s="27">
        <v>0</v>
      </c>
      <c r="S7211" s="27">
        <v>0</v>
      </c>
      <c r="T7211" s="33">
        <v>0.74330063470010233</v>
      </c>
      <c r="U7211" s="27"/>
      <c r="V7211" s="27"/>
      <c r="W7211" s="27"/>
      <c r="X7211" s="27"/>
      <c r="Y7211" s="27"/>
      <c r="Z7211" s="27">
        <v>0</v>
      </c>
    </row>
    <row r="7212" spans="1:26">
      <c r="A7212" s="27">
        <v>1988</v>
      </c>
      <c r="B7212" t="s">
        <v>245</v>
      </c>
      <c r="C7212" s="27"/>
      <c r="D7212" s="27"/>
      <c r="E7212" s="27"/>
      <c r="F7212" s="27">
        <v>0</v>
      </c>
      <c r="G7212" s="27">
        <v>0</v>
      </c>
      <c r="H7212" s="27">
        <v>1</v>
      </c>
      <c r="I7212" s="27">
        <v>0</v>
      </c>
      <c r="J7212" s="27">
        <v>0</v>
      </c>
      <c r="K7212" s="27">
        <v>6</v>
      </c>
      <c r="L7212" s="27">
        <v>1</v>
      </c>
      <c r="M7212" s="27">
        <v>0</v>
      </c>
      <c r="N7212" s="27">
        <v>0</v>
      </c>
      <c r="O7212" s="27">
        <v>0</v>
      </c>
      <c r="P7212" s="27">
        <v>0</v>
      </c>
      <c r="Q7212" s="27"/>
      <c r="R7212" s="27">
        <v>0</v>
      </c>
      <c r="S7212" s="27">
        <v>0</v>
      </c>
      <c r="T7212" s="33">
        <v>0.80560957079318884</v>
      </c>
      <c r="U7212" s="27"/>
      <c r="V7212" s="27"/>
      <c r="W7212" s="27"/>
      <c r="X7212" s="27"/>
      <c r="Y7212" s="27"/>
      <c r="Z7212" s="27">
        <v>0</v>
      </c>
    </row>
    <row r="7213" spans="1:26">
      <c r="A7213" s="27">
        <v>1989</v>
      </c>
      <c r="B7213" t="s">
        <v>245</v>
      </c>
      <c r="C7213" s="27"/>
      <c r="D7213" s="27"/>
      <c r="E7213" s="27"/>
      <c r="F7213" s="27">
        <v>0</v>
      </c>
      <c r="G7213" s="27">
        <v>0</v>
      </c>
      <c r="H7213" s="27">
        <v>1</v>
      </c>
      <c r="I7213" s="27">
        <v>0</v>
      </c>
      <c r="J7213" s="27">
        <v>0</v>
      </c>
      <c r="K7213" s="27">
        <v>6</v>
      </c>
      <c r="L7213" s="27">
        <v>1</v>
      </c>
      <c r="M7213" s="27">
        <v>0</v>
      </c>
      <c r="N7213" s="27">
        <v>0</v>
      </c>
      <c r="O7213" s="27">
        <v>0</v>
      </c>
      <c r="P7213" s="27">
        <v>0</v>
      </c>
      <c r="Q7213" s="27"/>
      <c r="R7213" s="27">
        <v>0</v>
      </c>
      <c r="S7213" s="27">
        <v>0</v>
      </c>
      <c r="T7213" s="33">
        <v>0.74679040704290955</v>
      </c>
      <c r="U7213" s="27"/>
      <c r="V7213" s="27"/>
      <c r="W7213" s="27"/>
      <c r="X7213" s="27"/>
      <c r="Y7213" s="27"/>
      <c r="Z7213" s="27">
        <v>0</v>
      </c>
    </row>
    <row r="7214" spans="1:26">
      <c r="A7214" s="27">
        <v>1990</v>
      </c>
      <c r="B7214" t="s">
        <v>245</v>
      </c>
      <c r="C7214" s="27"/>
      <c r="D7214" s="27"/>
      <c r="E7214" s="27"/>
      <c r="F7214" s="27">
        <v>0</v>
      </c>
      <c r="G7214" s="27">
        <v>0</v>
      </c>
      <c r="H7214" s="27">
        <v>1</v>
      </c>
      <c r="I7214" s="27">
        <v>0</v>
      </c>
      <c r="J7214" s="27">
        <v>0</v>
      </c>
      <c r="K7214" s="27">
        <v>6</v>
      </c>
      <c r="L7214" s="27">
        <v>1</v>
      </c>
      <c r="M7214" s="27">
        <v>0</v>
      </c>
      <c r="N7214" s="27">
        <v>0</v>
      </c>
      <c r="O7214" s="27">
        <v>0</v>
      </c>
      <c r="P7214" s="27">
        <v>0</v>
      </c>
      <c r="Q7214" s="27">
        <v>8824447.7402232457</v>
      </c>
      <c r="R7214" s="27">
        <v>0</v>
      </c>
      <c r="S7214" s="27">
        <v>0</v>
      </c>
      <c r="T7214" s="33">
        <v>0.70566019682121295</v>
      </c>
      <c r="U7214" s="27"/>
      <c r="V7214" s="27"/>
      <c r="W7214" s="27"/>
      <c r="X7214" s="27"/>
      <c r="Y7214" s="27"/>
      <c r="Z7214" s="27">
        <v>0</v>
      </c>
    </row>
    <row r="7215" spans="1:26">
      <c r="A7215" s="27">
        <v>1991</v>
      </c>
      <c r="B7215" t="s">
        <v>245</v>
      </c>
      <c r="C7215" s="27"/>
      <c r="D7215" s="27"/>
      <c r="E7215" s="27"/>
      <c r="F7215" s="27">
        <v>0</v>
      </c>
      <c r="G7215" s="27">
        <v>0</v>
      </c>
      <c r="H7215" s="27">
        <v>1</v>
      </c>
      <c r="I7215" s="27">
        <v>0</v>
      </c>
      <c r="J7215" s="27">
        <v>0</v>
      </c>
      <c r="K7215" s="27">
        <v>6</v>
      </c>
      <c r="L7215" s="27">
        <v>1</v>
      </c>
      <c r="M7215" s="27">
        <v>0</v>
      </c>
      <c r="N7215" s="27">
        <v>0</v>
      </c>
      <c r="O7215" s="27">
        <v>0</v>
      </c>
      <c r="P7215" s="27">
        <v>0</v>
      </c>
      <c r="Q7215" s="27">
        <v>9365165.9136937205</v>
      </c>
      <c r="R7215" s="27">
        <v>0</v>
      </c>
      <c r="S7215" s="27">
        <v>0</v>
      </c>
      <c r="T7215" s="33">
        <v>0.64778014054484578</v>
      </c>
      <c r="U7215" s="27"/>
      <c r="V7215" s="27"/>
      <c r="W7215" s="27"/>
      <c r="X7215" s="27"/>
      <c r="Y7215" s="27"/>
      <c r="Z7215" s="27">
        <v>0</v>
      </c>
    </row>
    <row r="7216" spans="1:26">
      <c r="A7216" s="27">
        <v>1992</v>
      </c>
      <c r="B7216" t="s">
        <v>245</v>
      </c>
      <c r="C7216" s="27"/>
      <c r="D7216" s="27"/>
      <c r="E7216" s="27"/>
      <c r="F7216" s="27">
        <v>0</v>
      </c>
      <c r="G7216" s="27">
        <v>0</v>
      </c>
      <c r="H7216" s="27">
        <v>1</v>
      </c>
      <c r="I7216" s="27">
        <v>0</v>
      </c>
      <c r="J7216" s="27">
        <v>0</v>
      </c>
      <c r="K7216" s="27">
        <v>6</v>
      </c>
      <c r="L7216" s="27">
        <v>1</v>
      </c>
      <c r="M7216" s="27">
        <v>0</v>
      </c>
      <c r="N7216" s="27">
        <v>0</v>
      </c>
      <c r="O7216" s="27">
        <v>0</v>
      </c>
      <c r="P7216" s="27">
        <v>0</v>
      </c>
      <c r="Q7216" s="27">
        <v>9742949.4712103419</v>
      </c>
      <c r="R7216" s="27">
        <v>0</v>
      </c>
      <c r="S7216" s="27">
        <v>0</v>
      </c>
      <c r="T7216" s="33">
        <v>0.62587770846912083</v>
      </c>
      <c r="U7216" s="27"/>
      <c r="V7216" s="27"/>
      <c r="W7216" s="27"/>
      <c r="X7216" s="27"/>
      <c r="Y7216" s="27"/>
      <c r="Z7216" s="27">
        <v>0</v>
      </c>
    </row>
    <row r="7217" spans="1:26">
      <c r="A7217" s="27">
        <v>1993</v>
      </c>
      <c r="B7217" t="s">
        <v>245</v>
      </c>
      <c r="C7217" s="27"/>
      <c r="D7217" s="27"/>
      <c r="E7217" s="27"/>
      <c r="F7217" s="27">
        <v>0</v>
      </c>
      <c r="G7217" s="27">
        <v>0</v>
      </c>
      <c r="H7217" s="27">
        <v>1</v>
      </c>
      <c r="I7217" s="27">
        <v>0</v>
      </c>
      <c r="J7217" s="27">
        <v>0</v>
      </c>
      <c r="K7217" s="27">
        <v>6</v>
      </c>
      <c r="L7217" s="27">
        <v>1</v>
      </c>
      <c r="M7217" s="27">
        <v>0</v>
      </c>
      <c r="N7217" s="27">
        <v>0</v>
      </c>
      <c r="O7217" s="27">
        <v>0</v>
      </c>
      <c r="P7217" s="27">
        <v>0</v>
      </c>
      <c r="Q7217" s="27">
        <v>9630762.9538963698</v>
      </c>
      <c r="R7217" s="27">
        <v>0</v>
      </c>
      <c r="S7217" s="27">
        <v>0</v>
      </c>
      <c r="T7217" s="33">
        <v>0.648154718576755</v>
      </c>
      <c r="U7217" s="27"/>
      <c r="V7217" s="27"/>
      <c r="W7217" s="27"/>
      <c r="X7217" s="27"/>
      <c r="Y7217" s="27"/>
      <c r="Z7217" s="27">
        <v>0</v>
      </c>
    </row>
    <row r="7218" spans="1:26">
      <c r="A7218" s="27">
        <v>1994</v>
      </c>
      <c r="B7218" t="s">
        <v>245</v>
      </c>
      <c r="C7218" s="27"/>
      <c r="D7218" s="27"/>
      <c r="E7218" s="27"/>
      <c r="F7218" s="27">
        <v>0</v>
      </c>
      <c r="G7218" s="27">
        <v>0</v>
      </c>
      <c r="H7218" s="27">
        <v>1</v>
      </c>
      <c r="I7218" s="27">
        <v>0</v>
      </c>
      <c r="J7218" s="27">
        <v>0</v>
      </c>
      <c r="K7218" s="27">
        <v>6</v>
      </c>
      <c r="L7218" s="27">
        <v>1</v>
      </c>
      <c r="M7218" s="27">
        <v>0</v>
      </c>
      <c r="N7218" s="27">
        <v>0</v>
      </c>
      <c r="O7218" s="27">
        <v>0</v>
      </c>
      <c r="P7218" s="27">
        <v>0</v>
      </c>
      <c r="Q7218" s="27">
        <v>10886825.559292294</v>
      </c>
      <c r="R7218" s="27">
        <v>0</v>
      </c>
      <c r="S7218" s="27">
        <v>0</v>
      </c>
      <c r="T7218" s="33">
        <v>0.69545665111729171</v>
      </c>
      <c r="U7218" s="27"/>
      <c r="V7218" s="27"/>
      <c r="W7218" s="27"/>
      <c r="X7218" s="27"/>
      <c r="Y7218" s="27"/>
      <c r="Z7218" s="27">
        <v>0</v>
      </c>
    </row>
    <row r="7219" spans="1:26">
      <c r="A7219" s="27">
        <v>1995</v>
      </c>
      <c r="B7219" t="s">
        <v>245</v>
      </c>
      <c r="C7219" s="27"/>
      <c r="D7219" s="27"/>
      <c r="E7219" s="27"/>
      <c r="F7219" s="27">
        <v>0</v>
      </c>
      <c r="G7219" s="27">
        <v>0</v>
      </c>
      <c r="H7219" s="27">
        <v>1</v>
      </c>
      <c r="I7219" s="27">
        <v>0</v>
      </c>
      <c r="J7219" s="27">
        <v>0</v>
      </c>
      <c r="K7219" s="27">
        <v>6</v>
      </c>
      <c r="L7219" s="27">
        <v>1</v>
      </c>
      <c r="M7219" s="27">
        <v>0</v>
      </c>
      <c r="N7219" s="27">
        <v>0</v>
      </c>
      <c r="O7219" s="27">
        <v>0</v>
      </c>
      <c r="P7219" s="27">
        <v>0</v>
      </c>
      <c r="Q7219" s="27">
        <v>11025945.144551519</v>
      </c>
      <c r="R7219" s="27">
        <v>0</v>
      </c>
      <c r="S7219" s="27">
        <v>0</v>
      </c>
      <c r="T7219" s="33">
        <v>0.69736071622307827</v>
      </c>
      <c r="U7219" s="27"/>
      <c r="V7219" s="27"/>
      <c r="W7219" s="27"/>
      <c r="X7219" s="27"/>
      <c r="Y7219" s="27"/>
      <c r="Z7219" s="27">
        <v>0</v>
      </c>
    </row>
    <row r="7220" spans="1:26">
      <c r="A7220" s="27">
        <v>1996</v>
      </c>
      <c r="B7220" t="s">
        <v>245</v>
      </c>
      <c r="C7220" s="27"/>
      <c r="D7220" s="27"/>
      <c r="E7220" s="27"/>
      <c r="F7220" s="27">
        <v>0</v>
      </c>
      <c r="G7220" s="27">
        <v>0</v>
      </c>
      <c r="H7220" s="27">
        <v>1</v>
      </c>
      <c r="I7220" s="27">
        <v>0</v>
      </c>
      <c r="J7220" s="27">
        <v>0</v>
      </c>
      <c r="K7220" s="27">
        <v>6</v>
      </c>
      <c r="L7220" s="27">
        <v>1</v>
      </c>
      <c r="M7220" s="27">
        <v>0</v>
      </c>
      <c r="N7220" s="27">
        <v>0</v>
      </c>
      <c r="O7220" s="27">
        <v>0</v>
      </c>
      <c r="P7220" s="27">
        <v>0</v>
      </c>
      <c r="Q7220" s="27">
        <v>12334846.232099539</v>
      </c>
      <c r="R7220" s="27">
        <v>0</v>
      </c>
      <c r="S7220" s="27">
        <v>0</v>
      </c>
      <c r="T7220" s="33">
        <v>0.69966405838602452</v>
      </c>
      <c r="U7220" s="27"/>
      <c r="V7220" s="27"/>
      <c r="W7220" s="27"/>
      <c r="X7220" s="27"/>
      <c r="Y7220" s="27"/>
      <c r="Z7220" s="27">
        <v>0</v>
      </c>
    </row>
    <row r="7221" spans="1:26">
      <c r="A7221" s="27">
        <v>1997</v>
      </c>
      <c r="B7221" t="s">
        <v>245</v>
      </c>
      <c r="C7221" s="27"/>
      <c r="D7221" s="27"/>
      <c r="E7221" s="27"/>
      <c r="F7221" s="27">
        <v>0</v>
      </c>
      <c r="G7221" s="27">
        <v>0</v>
      </c>
      <c r="H7221" s="27">
        <v>1</v>
      </c>
      <c r="I7221" s="27">
        <v>0</v>
      </c>
      <c r="J7221" s="27">
        <v>0</v>
      </c>
      <c r="K7221" s="27">
        <v>6</v>
      </c>
      <c r="L7221" s="27">
        <v>1</v>
      </c>
      <c r="M7221" s="27">
        <v>0</v>
      </c>
      <c r="N7221" s="27">
        <v>0</v>
      </c>
      <c r="O7221" s="27">
        <v>0</v>
      </c>
      <c r="P7221" s="27">
        <v>0</v>
      </c>
      <c r="Q7221" s="27">
        <v>12700905.447528575</v>
      </c>
      <c r="R7221" s="27">
        <v>0</v>
      </c>
      <c r="S7221" s="27">
        <v>0</v>
      </c>
      <c r="T7221" s="33">
        <v>0.71538944173936525</v>
      </c>
      <c r="U7221" s="27"/>
      <c r="V7221" s="27"/>
      <c r="W7221" s="27"/>
      <c r="X7221" s="27"/>
      <c r="Y7221" s="27"/>
      <c r="Z7221" s="27">
        <v>0</v>
      </c>
    </row>
    <row r="7222" spans="1:26">
      <c r="A7222" s="27">
        <v>1998</v>
      </c>
      <c r="B7222" t="s">
        <v>245</v>
      </c>
      <c r="C7222" s="27"/>
      <c r="D7222" s="27"/>
      <c r="E7222" s="27"/>
      <c r="F7222" s="27">
        <v>0</v>
      </c>
      <c r="G7222" s="27">
        <v>0</v>
      </c>
      <c r="H7222" s="27">
        <v>1</v>
      </c>
      <c r="I7222" s="27">
        <v>0</v>
      </c>
      <c r="J7222" s="27">
        <v>0</v>
      </c>
      <c r="K7222" s="27">
        <v>6</v>
      </c>
      <c r="L7222" s="27">
        <v>1</v>
      </c>
      <c r="M7222" s="27">
        <v>0</v>
      </c>
      <c r="N7222" s="27">
        <v>0</v>
      </c>
      <c r="O7222" s="27">
        <v>0</v>
      </c>
      <c r="P7222" s="27">
        <v>0</v>
      </c>
      <c r="Q7222" s="27">
        <v>12757632.868450809</v>
      </c>
      <c r="R7222" s="27">
        <v>0</v>
      </c>
      <c r="S7222" s="27">
        <v>0</v>
      </c>
      <c r="T7222" s="33">
        <v>0.63293736472878814</v>
      </c>
      <c r="U7222" s="27"/>
      <c r="V7222" s="27"/>
      <c r="W7222" s="27"/>
      <c r="X7222" s="27"/>
      <c r="Y7222" s="27"/>
      <c r="Z7222" s="27">
        <v>0</v>
      </c>
    </row>
    <row r="7223" spans="1:26">
      <c r="A7223" s="27">
        <v>1999</v>
      </c>
      <c r="B7223" t="s">
        <v>245</v>
      </c>
      <c r="C7223" s="27"/>
      <c r="D7223" s="27"/>
      <c r="E7223" s="27"/>
      <c r="F7223" s="27">
        <v>0</v>
      </c>
      <c r="G7223" s="27">
        <v>0</v>
      </c>
      <c r="H7223" s="27">
        <v>1</v>
      </c>
      <c r="I7223" s="27">
        <v>0</v>
      </c>
      <c r="J7223" s="27">
        <v>0</v>
      </c>
      <c r="K7223" s="27">
        <v>6</v>
      </c>
      <c r="L7223" s="27">
        <v>1</v>
      </c>
      <c r="M7223" s="27">
        <v>0</v>
      </c>
      <c r="N7223" s="27">
        <v>0</v>
      </c>
      <c r="O7223" s="27">
        <v>0</v>
      </c>
      <c r="P7223" s="27">
        <v>0</v>
      </c>
      <c r="Q7223" s="27">
        <v>13687141.105877798</v>
      </c>
      <c r="R7223" s="27">
        <v>0</v>
      </c>
      <c r="S7223" s="27">
        <v>0</v>
      </c>
      <c r="T7223" s="33">
        <v>0.59173831677950461</v>
      </c>
      <c r="U7223" s="27"/>
      <c r="V7223" s="27"/>
      <c r="W7223" s="27"/>
      <c r="X7223" s="27"/>
      <c r="Y7223" s="27"/>
      <c r="Z7223" s="27">
        <v>0</v>
      </c>
    </row>
    <row r="7224" spans="1:26">
      <c r="A7224" s="27">
        <v>2000</v>
      </c>
      <c r="B7224" t="s">
        <v>245</v>
      </c>
      <c r="C7224" s="27"/>
      <c r="D7224" s="27"/>
      <c r="E7224" s="27"/>
      <c r="F7224" s="27">
        <v>0</v>
      </c>
      <c r="G7224" s="27">
        <v>0</v>
      </c>
      <c r="H7224" s="27">
        <v>1</v>
      </c>
      <c r="I7224" s="27">
        <v>0</v>
      </c>
      <c r="J7224" s="27">
        <v>0</v>
      </c>
      <c r="K7224" s="27">
        <v>6</v>
      </c>
      <c r="L7224" s="27">
        <v>1</v>
      </c>
      <c r="M7224" s="27">
        <v>0</v>
      </c>
      <c r="N7224" s="27">
        <v>0</v>
      </c>
      <c r="O7224" s="27">
        <v>0</v>
      </c>
      <c r="P7224" s="27">
        <v>14000000</v>
      </c>
      <c r="Q7224" s="27">
        <v>13742057.050092764</v>
      </c>
      <c r="R7224" s="27">
        <v>0</v>
      </c>
      <c r="S7224" s="27">
        <v>0</v>
      </c>
      <c r="T7224" s="33">
        <v>0.62919927379193319</v>
      </c>
      <c r="U7224" s="27"/>
      <c r="V7224" s="27"/>
      <c r="W7224" s="27"/>
      <c r="X7224" s="27"/>
      <c r="Y7224" s="27"/>
      <c r="Z7224" s="27">
        <v>0</v>
      </c>
    </row>
    <row r="7225" spans="1:26">
      <c r="A7225" s="27">
        <v>2001</v>
      </c>
      <c r="B7225" t="s">
        <v>245</v>
      </c>
      <c r="C7225" s="27"/>
      <c r="D7225" s="27"/>
      <c r="E7225" s="27"/>
      <c r="F7225" s="27">
        <v>0</v>
      </c>
      <c r="G7225" s="27">
        <v>0</v>
      </c>
      <c r="H7225" s="27">
        <v>1</v>
      </c>
      <c r="I7225" s="27">
        <v>0</v>
      </c>
      <c r="J7225" s="27">
        <v>0</v>
      </c>
      <c r="K7225" s="27">
        <v>6</v>
      </c>
      <c r="L7225" s="27">
        <v>1</v>
      </c>
      <c r="M7225" s="27">
        <v>0</v>
      </c>
      <c r="N7225" s="27">
        <v>0</v>
      </c>
      <c r="O7225" s="27">
        <v>0</v>
      </c>
      <c r="P7225" s="27">
        <v>13000000</v>
      </c>
      <c r="Q7225" s="27">
        <v>13196544.946725976</v>
      </c>
      <c r="R7225" s="27">
        <v>0</v>
      </c>
      <c r="S7225" s="27">
        <v>0</v>
      </c>
      <c r="T7225" s="33">
        <v>0.61588871891054842</v>
      </c>
      <c r="U7225" s="27"/>
      <c r="V7225" s="27"/>
      <c r="W7225" s="27"/>
      <c r="X7225" s="27"/>
      <c r="Y7225" s="27"/>
      <c r="Z7225" s="27">
        <v>0</v>
      </c>
    </row>
    <row r="7226" spans="1:26">
      <c r="A7226" s="27">
        <v>2002</v>
      </c>
      <c r="B7226" t="s">
        <v>245</v>
      </c>
      <c r="C7226" s="27"/>
      <c r="D7226" s="27"/>
      <c r="E7226" s="27"/>
      <c r="F7226" s="27">
        <v>0</v>
      </c>
      <c r="G7226" s="27">
        <v>0</v>
      </c>
      <c r="H7226" s="27">
        <v>1</v>
      </c>
      <c r="I7226" s="27">
        <v>0</v>
      </c>
      <c r="J7226" s="27">
        <v>0</v>
      </c>
      <c r="K7226" s="27">
        <v>6</v>
      </c>
      <c r="L7226" s="27">
        <v>1</v>
      </c>
      <c r="M7226" s="27">
        <v>0</v>
      </c>
      <c r="N7226" s="27">
        <v>0</v>
      </c>
      <c r="O7226" s="27">
        <v>0</v>
      </c>
      <c r="P7226" s="27">
        <v>16000000</v>
      </c>
      <c r="Q7226" s="27">
        <v>15450994.241008367</v>
      </c>
      <c r="R7226" s="27">
        <v>0</v>
      </c>
      <c r="S7226" s="27">
        <v>0</v>
      </c>
      <c r="T7226" s="33">
        <v>0.62466195784303247</v>
      </c>
      <c r="U7226" s="27"/>
      <c r="V7226" s="27"/>
      <c r="W7226" s="27"/>
      <c r="X7226" s="27"/>
      <c r="Y7226" s="27"/>
      <c r="Z7226" s="27">
        <v>0</v>
      </c>
    </row>
    <row r="7227" spans="1:26">
      <c r="A7227" s="27">
        <v>2003</v>
      </c>
      <c r="B7227" t="s">
        <v>245</v>
      </c>
      <c r="C7227" s="27"/>
      <c r="D7227" s="27"/>
      <c r="E7227" s="27"/>
      <c r="F7227" s="27">
        <v>0</v>
      </c>
      <c r="G7227" s="27">
        <v>0</v>
      </c>
      <c r="H7227" s="27">
        <v>1</v>
      </c>
      <c r="I7227" s="27">
        <v>0</v>
      </c>
      <c r="J7227" s="27">
        <v>0</v>
      </c>
      <c r="K7227" s="27">
        <v>6</v>
      </c>
      <c r="L7227" s="27">
        <v>1</v>
      </c>
      <c r="M7227" s="27">
        <v>0</v>
      </c>
      <c r="N7227" s="27">
        <v>0</v>
      </c>
      <c r="O7227" s="27">
        <v>0</v>
      </c>
      <c r="P7227" s="27">
        <v>18000000</v>
      </c>
      <c r="Q7227" s="27">
        <v>18231078.539464295</v>
      </c>
      <c r="R7227" s="27">
        <v>0</v>
      </c>
      <c r="S7227" s="27">
        <v>0</v>
      </c>
      <c r="T7227" s="33">
        <v>0.61793375018798091</v>
      </c>
      <c r="U7227" s="27"/>
      <c r="V7227" s="27"/>
      <c r="W7227" s="27"/>
      <c r="X7227" s="27"/>
      <c r="Y7227" s="27"/>
      <c r="Z7227" s="27">
        <v>0</v>
      </c>
    </row>
    <row r="7228" spans="1:26">
      <c r="A7228" s="27">
        <v>2004</v>
      </c>
      <c r="B7228" t="s">
        <v>245</v>
      </c>
      <c r="C7228" s="27"/>
      <c r="D7228" s="27"/>
      <c r="E7228" s="27"/>
      <c r="F7228" s="27">
        <v>0</v>
      </c>
      <c r="G7228" s="27">
        <v>0</v>
      </c>
      <c r="H7228" s="27">
        <v>1</v>
      </c>
      <c r="I7228" s="27">
        <v>0</v>
      </c>
      <c r="J7228" s="27">
        <v>0</v>
      </c>
      <c r="K7228" s="27">
        <v>6</v>
      </c>
      <c r="L7228" s="27">
        <v>1</v>
      </c>
      <c r="M7228" s="27">
        <v>0</v>
      </c>
      <c r="N7228" s="27">
        <v>0</v>
      </c>
      <c r="O7228" s="27">
        <v>0</v>
      </c>
      <c r="P7228" s="27">
        <v>22000000</v>
      </c>
      <c r="Q7228" s="27">
        <v>21534931.607589353</v>
      </c>
      <c r="R7228" s="27">
        <v>0</v>
      </c>
      <c r="S7228" s="27">
        <v>0</v>
      </c>
      <c r="T7228" s="33">
        <v>0.67108711240801089</v>
      </c>
      <c r="U7228" s="27"/>
      <c r="V7228" s="27"/>
      <c r="W7228" s="27"/>
      <c r="X7228" s="27"/>
      <c r="Y7228" s="27"/>
      <c r="Z7228" s="27">
        <v>0</v>
      </c>
    </row>
    <row r="7229" spans="1:26">
      <c r="A7229" s="27">
        <v>2005</v>
      </c>
      <c r="B7229" t="s">
        <v>245</v>
      </c>
      <c r="C7229" s="27"/>
      <c r="D7229" s="27"/>
      <c r="E7229" s="27"/>
      <c r="F7229" s="27">
        <v>0</v>
      </c>
      <c r="G7229" s="27">
        <v>0</v>
      </c>
      <c r="H7229" s="27">
        <v>1</v>
      </c>
      <c r="I7229" s="27">
        <v>0</v>
      </c>
      <c r="J7229" s="27">
        <v>0</v>
      </c>
      <c r="K7229" s="27">
        <v>6</v>
      </c>
      <c r="L7229" s="27">
        <v>1</v>
      </c>
      <c r="M7229" s="27">
        <v>0</v>
      </c>
      <c r="N7229" s="27">
        <v>0</v>
      </c>
      <c r="O7229" s="27">
        <v>0</v>
      </c>
      <c r="P7229" s="27">
        <v>22000000</v>
      </c>
      <c r="Q7229" s="27">
        <v>21839098.892707139</v>
      </c>
      <c r="R7229" s="27">
        <v>0</v>
      </c>
      <c r="S7229" s="27">
        <v>0</v>
      </c>
      <c r="T7229" s="33">
        <v>0.69599608558540027</v>
      </c>
      <c r="U7229" s="27"/>
      <c r="V7229" s="27"/>
      <c r="W7229" s="27"/>
      <c r="X7229" s="27"/>
      <c r="Y7229" s="27"/>
      <c r="Z7229" s="27">
        <v>0</v>
      </c>
    </row>
    <row r="7230" spans="1:26">
      <c r="A7230" s="27">
        <v>2006</v>
      </c>
      <c r="B7230" t="s">
        <v>245</v>
      </c>
      <c r="C7230" s="27"/>
      <c r="D7230" s="27"/>
      <c r="E7230" s="27"/>
      <c r="F7230" s="27">
        <v>0</v>
      </c>
      <c r="G7230" s="27">
        <v>0</v>
      </c>
      <c r="H7230" s="27">
        <v>1</v>
      </c>
      <c r="I7230" s="27">
        <v>0</v>
      </c>
      <c r="J7230" s="27">
        <v>0</v>
      </c>
      <c r="K7230" s="27">
        <v>6</v>
      </c>
      <c r="L7230" s="27">
        <v>1</v>
      </c>
      <c r="M7230" s="27">
        <v>0</v>
      </c>
      <c r="N7230" s="27">
        <v>0</v>
      </c>
      <c r="O7230" s="27">
        <v>0</v>
      </c>
      <c r="P7230" s="27">
        <v>23000000</v>
      </c>
      <c r="Q7230" s="27">
        <v>22902861.445783131</v>
      </c>
      <c r="R7230" s="27">
        <v>0</v>
      </c>
      <c r="S7230" s="27">
        <v>0</v>
      </c>
      <c r="T7230" s="33">
        <v>0.83568345932575372</v>
      </c>
      <c r="U7230" s="27"/>
      <c r="V7230" s="27"/>
      <c r="W7230" s="27"/>
      <c r="X7230" s="27"/>
      <c r="Y7230" s="27"/>
      <c r="Z7230" s="27">
        <v>0</v>
      </c>
    </row>
    <row r="7231" spans="1:26">
      <c r="A7231" s="27">
        <v>2007</v>
      </c>
      <c r="B7231" t="s">
        <v>245</v>
      </c>
      <c r="C7231" s="27"/>
      <c r="D7231" s="27"/>
      <c r="E7231" s="27"/>
      <c r="F7231" s="27">
        <v>0</v>
      </c>
      <c r="G7231" s="27">
        <v>0</v>
      </c>
      <c r="H7231" s="27">
        <v>1</v>
      </c>
      <c r="I7231" s="27">
        <v>0</v>
      </c>
      <c r="J7231" s="27">
        <v>0</v>
      </c>
      <c r="K7231" s="27">
        <v>6</v>
      </c>
      <c r="L7231" s="27">
        <v>1</v>
      </c>
      <c r="M7231" s="27">
        <v>0</v>
      </c>
      <c r="N7231" s="27">
        <v>0</v>
      </c>
      <c r="O7231" s="27">
        <v>0</v>
      </c>
      <c r="P7231" s="27">
        <v>27000000</v>
      </c>
      <c r="Q7231" s="27">
        <v>27030374.027278051</v>
      </c>
      <c r="R7231" s="27">
        <v>0</v>
      </c>
      <c r="S7231" s="27">
        <v>0</v>
      </c>
      <c r="T7231" s="33">
        <v>0.90473952627382648</v>
      </c>
      <c r="U7231" s="27"/>
      <c r="V7231" s="27"/>
      <c r="W7231" s="27"/>
      <c r="X7231" s="27"/>
      <c r="Y7231" s="27"/>
      <c r="Z7231" s="27">
        <v>0</v>
      </c>
    </row>
    <row r="7232" spans="1:26">
      <c r="A7232" s="27">
        <v>2008</v>
      </c>
      <c r="B7232" t="s">
        <v>245</v>
      </c>
      <c r="C7232" s="27"/>
      <c r="D7232" s="27"/>
      <c r="E7232" s="27"/>
      <c r="F7232" s="27">
        <v>0</v>
      </c>
      <c r="G7232" s="27">
        <v>0</v>
      </c>
      <c r="H7232" s="27">
        <v>1</v>
      </c>
      <c r="I7232" s="27">
        <v>0</v>
      </c>
      <c r="J7232" s="27">
        <v>0</v>
      </c>
      <c r="K7232" s="27">
        <v>6</v>
      </c>
      <c r="L7232" s="27">
        <v>1</v>
      </c>
      <c r="M7232" s="27">
        <v>0</v>
      </c>
      <c r="N7232" s="27">
        <v>0</v>
      </c>
      <c r="O7232" s="27">
        <v>0</v>
      </c>
      <c r="P7232" s="27">
        <v>31000000</v>
      </c>
      <c r="Q7232" s="27">
        <v>30290219.761784937</v>
      </c>
      <c r="R7232" s="27">
        <v>0</v>
      </c>
      <c r="S7232" s="27">
        <v>0</v>
      </c>
      <c r="T7232" s="33">
        <v>0.91944034308119871</v>
      </c>
      <c r="U7232" s="27"/>
      <c r="V7232" s="27"/>
      <c r="W7232" s="27"/>
      <c r="X7232" s="27"/>
      <c r="Y7232" s="27"/>
      <c r="Z7232" s="27">
        <v>0</v>
      </c>
    </row>
    <row r="7233" spans="1:26">
      <c r="A7233" s="27">
        <v>2009</v>
      </c>
      <c r="B7233" t="s">
        <v>245</v>
      </c>
      <c r="C7233" s="27"/>
      <c r="D7233" s="27"/>
      <c r="E7233" s="27"/>
      <c r="F7233" s="27">
        <v>0</v>
      </c>
      <c r="G7233" s="27">
        <v>0</v>
      </c>
      <c r="H7233" s="27">
        <v>1</v>
      </c>
      <c r="I7233" s="27">
        <v>0</v>
      </c>
      <c r="J7233" s="27">
        <v>0</v>
      </c>
      <c r="K7233" s="27">
        <v>6</v>
      </c>
      <c r="L7233" s="27">
        <v>1</v>
      </c>
      <c r="M7233" s="27">
        <v>0</v>
      </c>
      <c r="N7233" s="27">
        <v>0</v>
      </c>
      <c r="O7233" s="27">
        <v>0</v>
      </c>
      <c r="P7233" s="27">
        <v>27000000</v>
      </c>
      <c r="Q7233" s="27">
        <v>27101076.275152083</v>
      </c>
      <c r="R7233" s="27">
        <v>0</v>
      </c>
      <c r="S7233" s="27">
        <v>1</v>
      </c>
      <c r="T7233" s="33">
        <v>0.81595367947064712</v>
      </c>
      <c r="U7233" s="27"/>
      <c r="V7233" s="27"/>
      <c r="W7233" s="27"/>
      <c r="X7233" s="27"/>
      <c r="Y7233" s="27"/>
      <c r="Z7233" s="27">
        <v>0</v>
      </c>
    </row>
    <row r="7234" spans="1:26">
      <c r="A7234" s="27">
        <v>2010</v>
      </c>
      <c r="B7234" t="s">
        <v>245</v>
      </c>
      <c r="C7234" s="27"/>
      <c r="D7234" s="27"/>
      <c r="E7234" s="27"/>
      <c r="F7234" s="27">
        <v>0</v>
      </c>
      <c r="G7234" s="27">
        <v>0</v>
      </c>
      <c r="H7234" s="27">
        <v>1</v>
      </c>
      <c r="I7234" s="27">
        <v>0</v>
      </c>
      <c r="J7234" s="27">
        <v>0</v>
      </c>
      <c r="K7234" s="27">
        <v>6</v>
      </c>
      <c r="L7234" s="27">
        <v>1</v>
      </c>
      <c r="M7234" s="27">
        <v>0</v>
      </c>
      <c r="N7234" s="27">
        <v>0</v>
      </c>
      <c r="O7234" s="27">
        <v>0</v>
      </c>
      <c r="P7234" s="27">
        <v>32000000</v>
      </c>
      <c r="Q7234" s="27">
        <v>31823518.620436616</v>
      </c>
      <c r="R7234" s="27">
        <v>0</v>
      </c>
      <c r="S7234" s="27">
        <v>1</v>
      </c>
      <c r="T7234" s="33">
        <v>1.0070075781651076</v>
      </c>
      <c r="U7234" s="27"/>
      <c r="V7234" s="27"/>
      <c r="W7234" s="27"/>
      <c r="X7234" s="27"/>
      <c r="Y7234" s="27"/>
      <c r="Z7234" s="27">
        <v>0</v>
      </c>
    </row>
    <row r="7235" spans="1:26">
      <c r="A7235" s="27">
        <v>2011</v>
      </c>
      <c r="B7235" t="s">
        <v>245</v>
      </c>
      <c r="C7235" s="27"/>
      <c r="D7235" s="27"/>
      <c r="E7235" s="27"/>
      <c r="F7235" s="27">
        <v>0</v>
      </c>
      <c r="G7235" s="27">
        <v>0</v>
      </c>
      <c r="H7235" s="27">
        <v>1</v>
      </c>
      <c r="I7235" s="27">
        <v>0</v>
      </c>
      <c r="J7235" s="27">
        <v>0</v>
      </c>
      <c r="K7235" s="27">
        <v>6</v>
      </c>
      <c r="L7235" s="27">
        <v>1</v>
      </c>
      <c r="M7235" s="27">
        <v>0</v>
      </c>
      <c r="N7235" s="27">
        <v>0</v>
      </c>
      <c r="O7235" s="27">
        <v>0</v>
      </c>
      <c r="P7235" s="27">
        <v>39000000</v>
      </c>
      <c r="Q7235" s="27">
        <v>38711827.753731094</v>
      </c>
      <c r="R7235" s="27">
        <v>0</v>
      </c>
      <c r="S7235" s="27">
        <v>1</v>
      </c>
      <c r="T7235" s="33">
        <v>1.116808011796752</v>
      </c>
      <c r="U7235" s="27"/>
      <c r="V7235" s="27"/>
      <c r="W7235" s="27"/>
      <c r="X7235" s="27"/>
      <c r="Y7235" s="27"/>
      <c r="Z7235" s="27">
        <v>0</v>
      </c>
    </row>
    <row r="7236" spans="1:26">
      <c r="A7236" s="27">
        <v>2012</v>
      </c>
      <c r="B7236" t="s">
        <v>245</v>
      </c>
      <c r="C7236" s="27"/>
      <c r="D7236" s="27"/>
      <c r="E7236" s="27"/>
      <c r="F7236" s="27">
        <v>0</v>
      </c>
      <c r="G7236" s="27">
        <v>0</v>
      </c>
      <c r="H7236" s="27">
        <v>1</v>
      </c>
      <c r="I7236" s="27">
        <v>0</v>
      </c>
      <c r="J7236" s="27">
        <v>0</v>
      </c>
      <c r="K7236" s="27">
        <v>6</v>
      </c>
      <c r="L7236" s="27">
        <v>1</v>
      </c>
      <c r="M7236" s="27">
        <v>0</v>
      </c>
      <c r="N7236" s="27">
        <v>0</v>
      </c>
      <c r="O7236" s="27">
        <v>0</v>
      </c>
      <c r="P7236" s="27">
        <v>38000000</v>
      </c>
      <c r="Q7236" s="27">
        <v>37671734.825453304</v>
      </c>
      <c r="R7236" s="27">
        <v>0</v>
      </c>
      <c r="S7236" s="27">
        <v>1</v>
      </c>
      <c r="T7236" s="33">
        <v>0.99562684078172081</v>
      </c>
      <c r="U7236" s="27"/>
      <c r="V7236" s="27"/>
      <c r="W7236" s="27"/>
      <c r="X7236" s="27"/>
      <c r="Y7236" s="27"/>
      <c r="Z7236" s="27">
        <v>0</v>
      </c>
    </row>
    <row r="7237" spans="1:26">
      <c r="A7237" s="27">
        <v>2013</v>
      </c>
      <c r="B7237" t="s">
        <v>245</v>
      </c>
      <c r="C7237" s="27"/>
      <c r="D7237" s="27"/>
      <c r="E7237" s="27"/>
      <c r="F7237" s="27">
        <v>0</v>
      </c>
      <c r="G7237" s="27">
        <v>0</v>
      </c>
      <c r="H7237" s="27">
        <v>1</v>
      </c>
      <c r="I7237" s="27">
        <v>0</v>
      </c>
      <c r="J7237" s="27">
        <v>0</v>
      </c>
      <c r="K7237" s="27">
        <v>6</v>
      </c>
      <c r="L7237" s="27">
        <v>1</v>
      </c>
      <c r="M7237" s="27">
        <v>0</v>
      </c>
      <c r="N7237" s="27">
        <v>0</v>
      </c>
      <c r="O7237" s="27">
        <v>0</v>
      </c>
      <c r="P7237" s="27">
        <v>38000000</v>
      </c>
      <c r="Q7237" s="27">
        <v>37509122.072712779</v>
      </c>
      <c r="R7237" s="27">
        <v>0</v>
      </c>
      <c r="S7237" s="27">
        <v>1</v>
      </c>
      <c r="T7237" s="33">
        <v>0.99710818219516861</v>
      </c>
      <c r="U7237" s="27"/>
      <c r="V7237" s="27"/>
      <c r="W7237" s="27"/>
      <c r="X7237" s="27"/>
      <c r="Y7237" s="27"/>
      <c r="Z7237" s="27">
        <v>0</v>
      </c>
    </row>
    <row r="7238" spans="1:26">
      <c r="A7238" s="27">
        <v>2014</v>
      </c>
      <c r="B7238" t="s">
        <v>245</v>
      </c>
      <c r="C7238" s="27"/>
      <c r="D7238" s="27"/>
      <c r="E7238" s="27"/>
      <c r="F7238" s="27">
        <v>0</v>
      </c>
      <c r="G7238" s="27">
        <v>0</v>
      </c>
      <c r="H7238" s="27">
        <v>1</v>
      </c>
      <c r="I7238" s="27">
        <v>0</v>
      </c>
      <c r="J7238" s="27">
        <v>0</v>
      </c>
      <c r="K7238" s="27">
        <v>6</v>
      </c>
      <c r="L7238" s="27">
        <v>1</v>
      </c>
      <c r="M7238" s="27">
        <v>0</v>
      </c>
      <c r="N7238" s="27">
        <v>0</v>
      </c>
      <c r="O7238" s="27">
        <v>0</v>
      </c>
      <c r="P7238" s="27">
        <v>37000000</v>
      </c>
      <c r="Q7238" s="27">
        <v>37290587.499868132</v>
      </c>
      <c r="R7238" s="27">
        <v>0</v>
      </c>
      <c r="S7238" s="27">
        <v>1</v>
      </c>
      <c r="T7238" s="33">
        <v>0.96696016921402161</v>
      </c>
      <c r="U7238" s="27"/>
      <c r="V7238" s="27"/>
      <c r="W7238" s="27"/>
      <c r="X7238" s="27"/>
      <c r="Y7238" s="27"/>
      <c r="Z7238" s="27">
        <v>0</v>
      </c>
    </row>
    <row r="7239" spans="1:26">
      <c r="A7239" s="27">
        <v>2015</v>
      </c>
      <c r="B7239" t="s">
        <v>245</v>
      </c>
      <c r="C7239" s="27"/>
      <c r="D7239" s="27"/>
      <c r="E7239" s="27"/>
      <c r="F7239" s="27">
        <v>0</v>
      </c>
      <c r="G7239" s="27">
        <v>0</v>
      </c>
      <c r="H7239" s="27">
        <v>1</v>
      </c>
      <c r="I7239" s="27">
        <v>0</v>
      </c>
      <c r="J7239" s="27">
        <v>0</v>
      </c>
      <c r="K7239" s="27">
        <v>6</v>
      </c>
      <c r="L7239" s="27">
        <v>1</v>
      </c>
      <c r="M7239" s="27">
        <v>0</v>
      </c>
      <c r="N7239" s="27">
        <v>0</v>
      </c>
      <c r="O7239" s="27">
        <v>0</v>
      </c>
      <c r="P7239" s="27">
        <v>36000000</v>
      </c>
      <c r="Q7239" s="27">
        <v>35556038.817649543</v>
      </c>
      <c r="R7239" s="27">
        <v>0</v>
      </c>
      <c r="S7239" s="27">
        <v>1</v>
      </c>
      <c r="T7239" s="33">
        <v>0.821813335342235</v>
      </c>
      <c r="U7239" s="27"/>
      <c r="V7239" s="27"/>
      <c r="W7239" s="27"/>
      <c r="X7239" s="27"/>
      <c r="Y7239" s="27"/>
      <c r="Z7239" s="27">
        <v>0</v>
      </c>
    </row>
    <row r="7240" spans="1:26">
      <c r="A7240" s="27">
        <v>2016</v>
      </c>
      <c r="B7240" t="s">
        <v>245</v>
      </c>
      <c r="C7240" s="27"/>
      <c r="D7240" s="27"/>
      <c r="E7240" s="27"/>
      <c r="F7240" s="27">
        <v>0</v>
      </c>
      <c r="G7240" s="27">
        <v>0</v>
      </c>
      <c r="H7240" s="27">
        <v>1</v>
      </c>
      <c r="I7240" s="27">
        <v>0</v>
      </c>
      <c r="J7240" s="27">
        <v>0</v>
      </c>
      <c r="K7240" s="27">
        <v>6</v>
      </c>
      <c r="L7240" s="27">
        <v>1</v>
      </c>
      <c r="M7240" s="27">
        <v>0</v>
      </c>
      <c r="N7240" s="27">
        <v>0</v>
      </c>
      <c r="O7240" s="27">
        <v>0</v>
      </c>
      <c r="P7240" s="27">
        <v>37000000</v>
      </c>
      <c r="Q7240" s="27">
        <v>36572611.885314792</v>
      </c>
      <c r="R7240" s="27">
        <v>0</v>
      </c>
      <c r="S7240" s="27">
        <v>1</v>
      </c>
      <c r="T7240" s="33">
        <v>0.86004996979414983</v>
      </c>
      <c r="U7240" s="27"/>
      <c r="V7240" s="27"/>
      <c r="W7240" s="27"/>
      <c r="X7240" s="27"/>
      <c r="Y7240" s="27"/>
      <c r="Z7240" s="27">
        <v>0</v>
      </c>
    </row>
    <row r="7241" spans="1:26">
      <c r="A7241" s="27">
        <v>2017</v>
      </c>
      <c r="B7241" t="s">
        <v>245</v>
      </c>
      <c r="C7241" s="27"/>
      <c r="D7241" s="27"/>
      <c r="E7241" s="27"/>
      <c r="F7241" s="27">
        <v>0</v>
      </c>
      <c r="G7241" s="27">
        <v>0</v>
      </c>
      <c r="H7241" s="27">
        <v>1</v>
      </c>
      <c r="I7241" s="27">
        <v>0</v>
      </c>
      <c r="J7241" s="27">
        <v>0</v>
      </c>
      <c r="K7241" s="27">
        <v>6</v>
      </c>
      <c r="L7241" s="27">
        <v>1</v>
      </c>
      <c r="M7241" s="27">
        <v>0</v>
      </c>
      <c r="N7241" s="27">
        <v>0</v>
      </c>
      <c r="O7241" s="27">
        <v>0</v>
      </c>
      <c r="P7241" s="27">
        <v>40000000</v>
      </c>
      <c r="Q7241" s="27">
        <v>39731317.304448716</v>
      </c>
      <c r="R7241" s="27">
        <v>0</v>
      </c>
      <c r="S7241" s="27">
        <v>1</v>
      </c>
      <c r="T7241" s="33">
        <v>0.90809244833766045</v>
      </c>
      <c r="U7241" s="27"/>
      <c r="V7241" s="27"/>
      <c r="W7241" s="27"/>
      <c r="X7241" s="27"/>
      <c r="Y7241" s="27"/>
      <c r="Z7241" s="27">
        <v>0</v>
      </c>
    </row>
    <row r="7242" spans="1:26">
      <c r="A7242" s="27">
        <v>1962</v>
      </c>
      <c r="B7242" t="s">
        <v>85</v>
      </c>
      <c r="C7242" s="27"/>
      <c r="D7242" s="27"/>
      <c r="E7242" s="27"/>
      <c r="F7242" s="27">
        <v>0</v>
      </c>
      <c r="G7242" s="27">
        <v>0</v>
      </c>
      <c r="H7242" s="27">
        <v>0</v>
      </c>
      <c r="I7242" s="27">
        <v>1</v>
      </c>
      <c r="J7242" s="27">
        <v>0</v>
      </c>
      <c r="K7242" s="27">
        <v>4</v>
      </c>
      <c r="L7242" s="27">
        <v>1</v>
      </c>
      <c r="M7242" s="27">
        <v>0</v>
      </c>
      <c r="N7242" s="27">
        <v>1</v>
      </c>
      <c r="O7242" s="27">
        <v>1</v>
      </c>
      <c r="P7242" s="27"/>
      <c r="Q7242" s="27">
        <v>449012578.6163522</v>
      </c>
      <c r="R7242" s="27">
        <v>0</v>
      </c>
      <c r="S7242" s="27">
        <v>1</v>
      </c>
      <c r="T7242" s="33">
        <v>0.97699079984331827</v>
      </c>
      <c r="U7242" s="27"/>
      <c r="V7242" s="27"/>
      <c r="W7242" s="27"/>
      <c r="X7242" s="27"/>
      <c r="Y7242" s="27"/>
      <c r="Z7242" s="27">
        <v>1</v>
      </c>
    </row>
    <row r="7243" spans="1:26">
      <c r="A7243" s="27">
        <v>1963</v>
      </c>
      <c r="B7243" t="s">
        <v>85</v>
      </c>
      <c r="C7243" s="27"/>
      <c r="D7243" s="27"/>
      <c r="E7243" s="27"/>
      <c r="F7243" s="27">
        <v>0</v>
      </c>
      <c r="G7243" s="27">
        <v>0</v>
      </c>
      <c r="H7243" s="27">
        <v>0</v>
      </c>
      <c r="I7243" s="27">
        <v>1</v>
      </c>
      <c r="J7243" s="27">
        <v>0</v>
      </c>
      <c r="K7243" s="27">
        <v>4</v>
      </c>
      <c r="L7243" s="27">
        <v>1</v>
      </c>
      <c r="M7243" s="27">
        <v>0</v>
      </c>
      <c r="N7243" s="27">
        <v>1</v>
      </c>
      <c r="O7243" s="27">
        <v>1</v>
      </c>
      <c r="P7243" s="27"/>
      <c r="Q7243" s="27">
        <v>516147798.74213827</v>
      </c>
      <c r="R7243" s="27">
        <v>0</v>
      </c>
      <c r="S7243" s="27">
        <v>1</v>
      </c>
      <c r="T7243" s="33">
        <v>0.98866747285419376</v>
      </c>
      <c r="U7243" s="27"/>
      <c r="V7243" s="27"/>
      <c r="W7243" s="27"/>
      <c r="X7243" s="27"/>
      <c r="Y7243" s="27"/>
      <c r="Z7243" s="27">
        <v>1</v>
      </c>
    </row>
    <row r="7244" spans="1:26">
      <c r="A7244" s="27">
        <v>1964</v>
      </c>
      <c r="B7244" t="s">
        <v>85</v>
      </c>
      <c r="C7244" s="27"/>
      <c r="D7244" s="27"/>
      <c r="E7244" s="27"/>
      <c r="F7244" s="27">
        <v>0</v>
      </c>
      <c r="G7244" s="27">
        <v>0</v>
      </c>
      <c r="H7244" s="27">
        <v>0</v>
      </c>
      <c r="I7244" s="27">
        <v>1</v>
      </c>
      <c r="J7244" s="27">
        <v>0</v>
      </c>
      <c r="K7244" s="27">
        <v>4</v>
      </c>
      <c r="L7244" s="27">
        <v>1</v>
      </c>
      <c r="M7244" s="27">
        <v>0</v>
      </c>
      <c r="N7244" s="27">
        <v>1</v>
      </c>
      <c r="O7244" s="27">
        <v>1</v>
      </c>
      <c r="P7244" s="27"/>
      <c r="Q7244" s="27">
        <v>589056603.77358484</v>
      </c>
      <c r="R7244" s="27">
        <v>0</v>
      </c>
      <c r="S7244" s="27">
        <v>1</v>
      </c>
      <c r="T7244" s="33">
        <v>1.0337554660061781</v>
      </c>
      <c r="U7244" s="27"/>
      <c r="V7244" s="27"/>
      <c r="W7244" s="27"/>
      <c r="X7244" s="27"/>
      <c r="Y7244" s="27"/>
      <c r="Z7244" s="27">
        <v>1</v>
      </c>
    </row>
    <row r="7245" spans="1:26">
      <c r="A7245" s="27">
        <v>1965</v>
      </c>
      <c r="B7245" t="s">
        <v>85</v>
      </c>
      <c r="C7245" s="27"/>
      <c r="D7245" s="27"/>
      <c r="E7245" s="27"/>
      <c r="F7245" s="27">
        <v>15000000</v>
      </c>
      <c r="G7245" s="27">
        <v>0</v>
      </c>
      <c r="H7245" s="27">
        <v>0</v>
      </c>
      <c r="I7245" s="27">
        <v>1</v>
      </c>
      <c r="J7245" s="27">
        <v>0</v>
      </c>
      <c r="K7245" s="27">
        <v>4</v>
      </c>
      <c r="L7245" s="27">
        <v>1</v>
      </c>
      <c r="M7245" s="27">
        <v>0</v>
      </c>
      <c r="N7245" s="27">
        <v>1</v>
      </c>
      <c r="O7245" s="27">
        <v>1</v>
      </c>
      <c r="P7245" s="27"/>
      <c r="Q7245" s="27">
        <v>884873949.57983184</v>
      </c>
      <c r="R7245" s="27">
        <v>1</v>
      </c>
      <c r="S7245" s="27">
        <v>1</v>
      </c>
      <c r="T7245" s="33">
        <v>1.0227515959565798</v>
      </c>
      <c r="U7245" s="27"/>
      <c r="V7245" s="27"/>
      <c r="W7245" s="27"/>
      <c r="X7245" s="27"/>
      <c r="Y7245" s="27"/>
      <c r="Z7245" s="27">
        <v>1</v>
      </c>
    </row>
    <row r="7246" spans="1:26">
      <c r="A7246" s="27">
        <v>1966</v>
      </c>
      <c r="B7246" t="s">
        <v>85</v>
      </c>
      <c r="C7246" s="27"/>
      <c r="D7246" s="27"/>
      <c r="E7246" s="27"/>
      <c r="F7246" s="27">
        <v>0</v>
      </c>
      <c r="G7246" s="27">
        <v>0</v>
      </c>
      <c r="H7246" s="27">
        <v>0</v>
      </c>
      <c r="I7246" s="27">
        <v>1</v>
      </c>
      <c r="J7246" s="27">
        <v>0</v>
      </c>
      <c r="K7246" s="27">
        <v>4</v>
      </c>
      <c r="L7246" s="27">
        <v>1</v>
      </c>
      <c r="M7246" s="27">
        <v>0</v>
      </c>
      <c r="N7246" s="27">
        <v>1</v>
      </c>
      <c r="O7246" s="27">
        <v>1</v>
      </c>
      <c r="P7246" s="27"/>
      <c r="Q7246" s="27">
        <v>925770308.12324917</v>
      </c>
      <c r="R7246" s="27">
        <v>1</v>
      </c>
      <c r="S7246" s="27">
        <v>1</v>
      </c>
      <c r="T7246" s="33">
        <v>1.060453919000093</v>
      </c>
      <c r="U7246" s="27"/>
      <c r="V7246" s="27"/>
      <c r="W7246" s="27"/>
      <c r="X7246" s="27"/>
      <c r="Y7246" s="27"/>
      <c r="Z7246" s="27">
        <v>1</v>
      </c>
    </row>
    <row r="7247" spans="1:26">
      <c r="A7247" s="27">
        <v>1967</v>
      </c>
      <c r="B7247" t="s">
        <v>85</v>
      </c>
      <c r="C7247" s="27"/>
      <c r="D7247" s="27"/>
      <c r="E7247" s="27"/>
      <c r="F7247" s="27">
        <v>0</v>
      </c>
      <c r="G7247" s="27">
        <v>0</v>
      </c>
      <c r="H7247" s="27">
        <v>0</v>
      </c>
      <c r="I7247" s="27">
        <v>1</v>
      </c>
      <c r="J7247" s="27">
        <v>0</v>
      </c>
      <c r="K7247" s="27">
        <v>4</v>
      </c>
      <c r="L7247" s="27">
        <v>1</v>
      </c>
      <c r="M7247" s="27">
        <v>0</v>
      </c>
      <c r="N7247" s="27">
        <v>1</v>
      </c>
      <c r="O7247" s="27">
        <v>1</v>
      </c>
      <c r="P7247" s="27"/>
      <c r="Q7247" s="27">
        <v>967647058.82352936</v>
      </c>
      <c r="R7247" s="27">
        <v>1</v>
      </c>
      <c r="S7247" s="27">
        <v>1</v>
      </c>
      <c r="T7247" s="33">
        <v>1.0100991944882907</v>
      </c>
      <c r="U7247" s="27"/>
      <c r="V7247" s="27"/>
      <c r="W7247" s="27"/>
      <c r="X7247" s="27"/>
      <c r="Y7247" s="27"/>
      <c r="Z7247" s="27">
        <v>1</v>
      </c>
    </row>
    <row r="7248" spans="1:26">
      <c r="A7248" s="27">
        <v>1968</v>
      </c>
      <c r="B7248" t="s">
        <v>85</v>
      </c>
      <c r="C7248" s="27"/>
      <c r="D7248" s="27"/>
      <c r="E7248" s="27"/>
      <c r="F7248" s="27">
        <v>0</v>
      </c>
      <c r="G7248" s="27">
        <v>0</v>
      </c>
      <c r="H7248" s="27">
        <v>0</v>
      </c>
      <c r="I7248" s="27">
        <v>1</v>
      </c>
      <c r="J7248" s="27">
        <v>0</v>
      </c>
      <c r="K7248" s="27">
        <v>4</v>
      </c>
      <c r="L7248" s="27">
        <v>1</v>
      </c>
      <c r="M7248" s="27">
        <v>0</v>
      </c>
      <c r="N7248" s="27">
        <v>1</v>
      </c>
      <c r="O7248" s="27">
        <v>1</v>
      </c>
      <c r="P7248" s="27"/>
      <c r="Q7248" s="27">
        <v>1037815126.05042</v>
      </c>
      <c r="R7248" s="27">
        <v>1</v>
      </c>
      <c r="S7248" s="27">
        <v>1</v>
      </c>
      <c r="T7248" s="33">
        <v>0.99765870157012104</v>
      </c>
      <c r="U7248" s="27"/>
      <c r="V7248" s="27"/>
      <c r="W7248" s="27"/>
      <c r="X7248" s="27"/>
      <c r="Y7248" s="27"/>
      <c r="Z7248" s="27">
        <v>1</v>
      </c>
    </row>
    <row r="7249" spans="1:26">
      <c r="A7249" s="27">
        <v>1969</v>
      </c>
      <c r="B7249" t="s">
        <v>85</v>
      </c>
      <c r="C7249" s="27"/>
      <c r="D7249" s="27"/>
      <c r="E7249" s="27"/>
      <c r="F7249" s="27">
        <v>0</v>
      </c>
      <c r="G7249" s="27">
        <v>0</v>
      </c>
      <c r="H7249" s="27">
        <v>0</v>
      </c>
      <c r="I7249" s="27">
        <v>1</v>
      </c>
      <c r="J7249" s="27">
        <v>0</v>
      </c>
      <c r="K7249" s="27">
        <v>4</v>
      </c>
      <c r="L7249" s="27">
        <v>1</v>
      </c>
      <c r="M7249" s="27">
        <v>0</v>
      </c>
      <c r="N7249" s="27">
        <v>1</v>
      </c>
      <c r="O7249" s="27">
        <v>1</v>
      </c>
      <c r="P7249" s="27"/>
      <c r="Q7249" s="27">
        <v>1169047619.0476189</v>
      </c>
      <c r="R7249" s="27">
        <v>1</v>
      </c>
      <c r="S7249" s="27">
        <v>1</v>
      </c>
      <c r="T7249" s="33">
        <v>1.0058077459461789</v>
      </c>
      <c r="U7249" s="27"/>
      <c r="V7249" s="27"/>
      <c r="W7249" s="27"/>
      <c r="X7249" s="27"/>
      <c r="Y7249" s="27"/>
      <c r="Z7249" s="27">
        <v>1</v>
      </c>
    </row>
    <row r="7250" spans="1:26">
      <c r="A7250" s="27">
        <v>1970</v>
      </c>
      <c r="B7250" t="s">
        <v>85</v>
      </c>
      <c r="C7250" s="27"/>
      <c r="D7250" s="27"/>
      <c r="E7250" s="27"/>
      <c r="F7250" s="27">
        <v>0</v>
      </c>
      <c r="G7250" s="27">
        <v>0</v>
      </c>
      <c r="H7250" s="27">
        <v>0</v>
      </c>
      <c r="I7250" s="27">
        <v>1</v>
      </c>
      <c r="J7250" s="27">
        <v>0</v>
      </c>
      <c r="K7250" s="27">
        <v>4</v>
      </c>
      <c r="L7250" s="27">
        <v>1</v>
      </c>
      <c r="M7250" s="27">
        <v>0</v>
      </c>
      <c r="N7250" s="27">
        <v>1</v>
      </c>
      <c r="O7250" s="27">
        <v>1</v>
      </c>
      <c r="P7250" s="27"/>
      <c r="Q7250" s="27">
        <v>1260084033.613445</v>
      </c>
      <c r="R7250" s="27">
        <v>1</v>
      </c>
      <c r="S7250" s="27">
        <v>1</v>
      </c>
      <c r="T7250" s="33">
        <v>1</v>
      </c>
      <c r="U7250" s="27">
        <v>0</v>
      </c>
      <c r="V7250" s="27">
        <v>5989000</v>
      </c>
      <c r="W7250" s="27">
        <v>12980000</v>
      </c>
      <c r="X7250" s="27"/>
      <c r="Y7250" s="27">
        <v>0</v>
      </c>
      <c r="Z7250" s="27">
        <v>1</v>
      </c>
    </row>
    <row r="7251" spans="1:26">
      <c r="A7251" s="27">
        <v>1971</v>
      </c>
      <c r="B7251" t="s">
        <v>85</v>
      </c>
      <c r="C7251" s="27"/>
      <c r="D7251" s="27"/>
      <c r="E7251" s="27"/>
      <c r="F7251" s="27">
        <v>0</v>
      </c>
      <c r="G7251" s="27">
        <v>0</v>
      </c>
      <c r="H7251" s="27">
        <v>0</v>
      </c>
      <c r="I7251" s="27">
        <v>1</v>
      </c>
      <c r="J7251" s="27">
        <v>0</v>
      </c>
      <c r="K7251" s="27">
        <v>4</v>
      </c>
      <c r="L7251" s="27">
        <v>1</v>
      </c>
      <c r="M7251" s="27">
        <v>0</v>
      </c>
      <c r="N7251" s="27">
        <v>1</v>
      </c>
      <c r="O7251" s="27">
        <v>1</v>
      </c>
      <c r="P7251" s="27"/>
      <c r="Q7251" s="27">
        <v>1417787114.8459382</v>
      </c>
      <c r="R7251" s="27">
        <v>0</v>
      </c>
      <c r="S7251" s="27">
        <v>1</v>
      </c>
      <c r="T7251" s="33">
        <v>0.92761372871024128</v>
      </c>
      <c r="U7251" s="27">
        <v>10846143</v>
      </c>
      <c r="V7251" s="27">
        <v>5559000</v>
      </c>
      <c r="W7251" s="27">
        <v>21042000</v>
      </c>
      <c r="X7251" s="27"/>
      <c r="Y7251" s="27">
        <v>0</v>
      </c>
      <c r="Z7251" s="27">
        <v>1</v>
      </c>
    </row>
    <row r="7252" spans="1:26">
      <c r="A7252" s="27">
        <v>1972</v>
      </c>
      <c r="B7252" t="s">
        <v>85</v>
      </c>
      <c r="C7252" s="27"/>
      <c r="D7252" s="27"/>
      <c r="E7252" s="27"/>
      <c r="F7252" s="27">
        <v>0</v>
      </c>
      <c r="G7252" s="27">
        <v>0</v>
      </c>
      <c r="H7252" s="27">
        <v>0</v>
      </c>
      <c r="I7252" s="27">
        <v>1</v>
      </c>
      <c r="J7252" s="27">
        <v>0</v>
      </c>
      <c r="K7252" s="27">
        <v>4</v>
      </c>
      <c r="L7252" s="27">
        <v>1</v>
      </c>
      <c r="M7252" s="27">
        <v>0</v>
      </c>
      <c r="N7252" s="27">
        <v>1</v>
      </c>
      <c r="O7252" s="27">
        <v>1</v>
      </c>
      <c r="P7252" s="27"/>
      <c r="Q7252" s="27">
        <v>1491596638.655462</v>
      </c>
      <c r="R7252" s="27">
        <v>0</v>
      </c>
      <c r="S7252" s="27">
        <v>1</v>
      </c>
      <c r="T7252" s="33">
        <v>0.92122545142259926</v>
      </c>
      <c r="U7252" s="27">
        <v>10846143</v>
      </c>
      <c r="V7252" s="27">
        <v>5105000</v>
      </c>
      <c r="W7252" s="27">
        <v>29492000</v>
      </c>
      <c r="X7252" s="27"/>
      <c r="Y7252" s="27">
        <v>0</v>
      </c>
      <c r="Z7252" s="27">
        <v>1</v>
      </c>
    </row>
    <row r="7253" spans="1:26">
      <c r="A7253" s="27">
        <v>1973</v>
      </c>
      <c r="B7253" t="s">
        <v>85</v>
      </c>
      <c r="C7253" s="27"/>
      <c r="D7253" s="27"/>
      <c r="E7253" s="27"/>
      <c r="F7253" s="27">
        <v>0</v>
      </c>
      <c r="G7253" s="27">
        <v>0</v>
      </c>
      <c r="H7253" s="27">
        <v>0</v>
      </c>
      <c r="I7253" s="27">
        <v>1</v>
      </c>
      <c r="J7253" s="27">
        <v>0</v>
      </c>
      <c r="K7253" s="27">
        <v>4</v>
      </c>
      <c r="L7253" s="27">
        <v>1</v>
      </c>
      <c r="M7253" s="27">
        <v>0</v>
      </c>
      <c r="N7253" s="27">
        <v>1</v>
      </c>
      <c r="O7253" s="27">
        <v>1</v>
      </c>
      <c r="P7253" s="27"/>
      <c r="Q7253" s="27">
        <v>1702521008.4033613</v>
      </c>
      <c r="R7253" s="27">
        <v>0</v>
      </c>
      <c r="S7253" s="27">
        <v>1</v>
      </c>
      <c r="T7253" s="33">
        <v>1.2798279189511945</v>
      </c>
      <c r="U7253" s="27">
        <v>12051936</v>
      </c>
      <c r="V7253" s="27">
        <v>4624000</v>
      </c>
      <c r="W7253" s="27">
        <v>35613000</v>
      </c>
      <c r="X7253" s="27"/>
      <c r="Y7253" s="27">
        <v>0</v>
      </c>
      <c r="Z7253" s="27">
        <v>1</v>
      </c>
    </row>
    <row r="7254" spans="1:26">
      <c r="A7254" s="27">
        <v>1974</v>
      </c>
      <c r="B7254" t="s">
        <v>85</v>
      </c>
      <c r="C7254" s="27"/>
      <c r="D7254" s="27"/>
      <c r="E7254" s="27"/>
      <c r="F7254" s="27">
        <v>0</v>
      </c>
      <c r="G7254" s="27">
        <v>0</v>
      </c>
      <c r="H7254" s="27">
        <v>0</v>
      </c>
      <c r="I7254" s="27">
        <v>1</v>
      </c>
      <c r="J7254" s="27">
        <v>0</v>
      </c>
      <c r="K7254" s="27">
        <v>4</v>
      </c>
      <c r="L7254" s="27">
        <v>1</v>
      </c>
      <c r="M7254" s="27">
        <v>0</v>
      </c>
      <c r="N7254" s="27">
        <v>1</v>
      </c>
      <c r="O7254" s="27">
        <v>1</v>
      </c>
      <c r="P7254" s="27"/>
      <c r="Q7254" s="27">
        <v>2100142653.3523538</v>
      </c>
      <c r="R7254" s="27">
        <v>0</v>
      </c>
      <c r="S7254" s="27">
        <v>1</v>
      </c>
      <c r="T7254" s="33">
        <v>1.2793035310212315</v>
      </c>
      <c r="U7254" s="27">
        <v>18329268</v>
      </c>
      <c r="V7254" s="27">
        <v>4115000</v>
      </c>
      <c r="W7254" s="27">
        <v>36777000</v>
      </c>
      <c r="X7254" s="27"/>
      <c r="Y7254" s="27">
        <v>0</v>
      </c>
      <c r="Z7254" s="27">
        <v>1</v>
      </c>
    </row>
    <row r="7255" spans="1:26">
      <c r="A7255" s="27">
        <v>1975</v>
      </c>
      <c r="B7255" t="s">
        <v>85</v>
      </c>
      <c r="C7255" s="27"/>
      <c r="D7255" s="27"/>
      <c r="E7255" s="27"/>
      <c r="F7255" s="27">
        <v>0</v>
      </c>
      <c r="G7255" s="27">
        <v>0</v>
      </c>
      <c r="H7255" s="27">
        <v>0</v>
      </c>
      <c r="I7255" s="27">
        <v>1</v>
      </c>
      <c r="J7255" s="27">
        <v>0</v>
      </c>
      <c r="K7255" s="27">
        <v>4</v>
      </c>
      <c r="L7255" s="27">
        <v>1</v>
      </c>
      <c r="M7255" s="27">
        <v>0</v>
      </c>
      <c r="N7255" s="27">
        <v>1</v>
      </c>
      <c r="O7255" s="27">
        <v>1</v>
      </c>
      <c r="P7255" s="27"/>
      <c r="Q7255" s="27">
        <v>2359555555.5555558</v>
      </c>
      <c r="R7255" s="27">
        <v>0</v>
      </c>
      <c r="S7255" s="27">
        <v>1</v>
      </c>
      <c r="T7255" s="33">
        <v>0.94696688960437181</v>
      </c>
      <c r="U7255" s="27">
        <v>28178749</v>
      </c>
      <c r="V7255" s="27">
        <v>3577000</v>
      </c>
      <c r="W7255" s="27">
        <v>39535000</v>
      </c>
      <c r="X7255" s="27"/>
      <c r="Y7255" s="27">
        <v>0</v>
      </c>
      <c r="Z7255" s="27">
        <v>1</v>
      </c>
    </row>
    <row r="7256" spans="1:26">
      <c r="A7256" s="27">
        <v>1976</v>
      </c>
      <c r="B7256" t="s">
        <v>85</v>
      </c>
      <c r="C7256" s="27"/>
      <c r="D7256" s="27"/>
      <c r="E7256" s="27"/>
      <c r="F7256" s="27">
        <v>0</v>
      </c>
      <c r="G7256" s="27">
        <v>0</v>
      </c>
      <c r="H7256" s="27">
        <v>0</v>
      </c>
      <c r="I7256" s="27">
        <v>1</v>
      </c>
      <c r="J7256" s="27">
        <v>0</v>
      </c>
      <c r="K7256" s="27">
        <v>4</v>
      </c>
      <c r="L7256" s="27">
        <v>1</v>
      </c>
      <c r="M7256" s="27">
        <v>0</v>
      </c>
      <c r="N7256" s="27">
        <v>1</v>
      </c>
      <c r="O7256" s="27">
        <v>1</v>
      </c>
      <c r="P7256" s="27"/>
      <c r="Q7256" s="27">
        <v>2447300000</v>
      </c>
      <c r="R7256" s="27">
        <v>0</v>
      </c>
      <c r="S7256" s="27">
        <v>1</v>
      </c>
      <c r="T7256" s="33">
        <v>1.0219497573337515</v>
      </c>
      <c r="U7256" s="27">
        <v>38015077.600000001</v>
      </c>
      <c r="V7256" s="27">
        <v>3007000</v>
      </c>
      <c r="W7256" s="27">
        <v>42194000</v>
      </c>
      <c r="X7256" s="27"/>
      <c r="Y7256" s="27">
        <v>0</v>
      </c>
      <c r="Z7256" s="27">
        <v>1</v>
      </c>
    </row>
    <row r="7257" spans="1:26">
      <c r="A7257" s="27">
        <v>1977</v>
      </c>
      <c r="B7257" t="s">
        <v>85</v>
      </c>
      <c r="C7257" s="27"/>
      <c r="D7257" s="27"/>
      <c r="E7257" s="27"/>
      <c r="F7257" s="27">
        <v>0</v>
      </c>
      <c r="G7257" s="27">
        <v>0</v>
      </c>
      <c r="H7257" s="27">
        <v>0</v>
      </c>
      <c r="I7257" s="27">
        <v>1</v>
      </c>
      <c r="J7257" s="27">
        <v>0</v>
      </c>
      <c r="K7257" s="27">
        <v>4</v>
      </c>
      <c r="L7257" s="27">
        <v>1</v>
      </c>
      <c r="M7257" s="27">
        <v>0</v>
      </c>
      <c r="N7257" s="27">
        <v>1</v>
      </c>
      <c r="O7257" s="27">
        <v>1</v>
      </c>
      <c r="P7257" s="27"/>
      <c r="Q7257" s="27">
        <v>2936470588.2352939</v>
      </c>
      <c r="R7257" s="27">
        <v>0</v>
      </c>
      <c r="S7257" s="27">
        <v>1</v>
      </c>
      <c r="T7257" s="33">
        <v>1.0409624303569636</v>
      </c>
      <c r="U7257" s="27">
        <v>39745311.200000003</v>
      </c>
      <c r="V7257" s="27">
        <v>2404000</v>
      </c>
      <c r="W7257" s="27">
        <v>43037000</v>
      </c>
      <c r="X7257" s="27"/>
      <c r="Y7257" s="27">
        <v>0</v>
      </c>
      <c r="Z7257" s="27">
        <v>1</v>
      </c>
    </row>
    <row r="7258" spans="1:26">
      <c r="A7258" s="27">
        <v>1978</v>
      </c>
      <c r="B7258" t="s">
        <v>85</v>
      </c>
      <c r="C7258" s="27"/>
      <c r="D7258" s="27"/>
      <c r="E7258" s="27"/>
      <c r="F7258" s="27">
        <v>0</v>
      </c>
      <c r="G7258" s="27">
        <v>0</v>
      </c>
      <c r="H7258" s="27">
        <v>0</v>
      </c>
      <c r="I7258" s="27">
        <v>1</v>
      </c>
      <c r="J7258" s="27">
        <v>0</v>
      </c>
      <c r="K7258" s="27">
        <v>4</v>
      </c>
      <c r="L7258" s="27">
        <v>1</v>
      </c>
      <c r="M7258" s="27">
        <v>0</v>
      </c>
      <c r="N7258" s="27">
        <v>1</v>
      </c>
      <c r="O7258" s="27">
        <v>1</v>
      </c>
      <c r="P7258" s="27"/>
      <c r="Q7258" s="27">
        <v>2420260869.5652175</v>
      </c>
      <c r="R7258" s="27">
        <v>0</v>
      </c>
      <c r="S7258" s="27">
        <v>1</v>
      </c>
      <c r="T7258" s="33">
        <v>0.91734575384516981</v>
      </c>
      <c r="U7258" s="27">
        <v>38041468</v>
      </c>
      <c r="V7258" s="27">
        <v>2089000</v>
      </c>
      <c r="W7258" s="27">
        <v>44526000</v>
      </c>
      <c r="X7258" s="27"/>
      <c r="Y7258" s="27">
        <v>0</v>
      </c>
      <c r="Z7258" s="27">
        <v>1</v>
      </c>
    </row>
    <row r="7259" spans="1:26">
      <c r="A7259" s="27">
        <v>1979</v>
      </c>
      <c r="B7259" t="s">
        <v>85</v>
      </c>
      <c r="C7259" s="27"/>
      <c r="D7259" s="27"/>
      <c r="E7259" s="27"/>
      <c r="F7259" s="27">
        <v>0</v>
      </c>
      <c r="G7259" s="27">
        <v>0</v>
      </c>
      <c r="H7259" s="27">
        <v>0</v>
      </c>
      <c r="I7259" s="27">
        <v>1</v>
      </c>
      <c r="J7259" s="27">
        <v>0</v>
      </c>
      <c r="K7259" s="27">
        <v>4</v>
      </c>
      <c r="L7259" s="27">
        <v>1</v>
      </c>
      <c r="M7259" s="27">
        <v>0</v>
      </c>
      <c r="N7259" s="27">
        <v>1</v>
      </c>
      <c r="O7259" s="27">
        <v>1</v>
      </c>
      <c r="P7259" s="27"/>
      <c r="Q7259" s="27">
        <v>2139025000</v>
      </c>
      <c r="R7259" s="27">
        <v>0</v>
      </c>
      <c r="S7259" s="27">
        <v>0</v>
      </c>
      <c r="T7259" s="33">
        <v>0.9810294585578897</v>
      </c>
      <c r="U7259" s="27">
        <v>34514046</v>
      </c>
      <c r="V7259" s="27">
        <v>1432000</v>
      </c>
      <c r="W7259" s="27">
        <v>45558000</v>
      </c>
      <c r="X7259" s="27"/>
      <c r="Y7259" s="27">
        <v>0</v>
      </c>
      <c r="Z7259" s="27">
        <v>1</v>
      </c>
    </row>
    <row r="7260" spans="1:26">
      <c r="A7260" s="27">
        <v>1980</v>
      </c>
      <c r="B7260" t="s">
        <v>85</v>
      </c>
      <c r="C7260" s="27"/>
      <c r="D7260" s="27"/>
      <c r="E7260" s="27"/>
      <c r="F7260" s="27">
        <v>0</v>
      </c>
      <c r="G7260" s="27">
        <v>0</v>
      </c>
      <c r="H7260" s="27">
        <v>0</v>
      </c>
      <c r="I7260" s="27">
        <v>1</v>
      </c>
      <c r="J7260" s="27">
        <v>0</v>
      </c>
      <c r="K7260" s="27">
        <v>4</v>
      </c>
      <c r="L7260" s="27">
        <v>1</v>
      </c>
      <c r="M7260" s="27">
        <v>0</v>
      </c>
      <c r="N7260" s="27">
        <v>1</v>
      </c>
      <c r="O7260" s="27">
        <v>1</v>
      </c>
      <c r="P7260" s="27">
        <v>5769000000</v>
      </c>
      <c r="Q7260" s="27">
        <v>1244609999.9999998</v>
      </c>
      <c r="R7260" s="27">
        <v>0</v>
      </c>
      <c r="S7260" s="27">
        <v>1</v>
      </c>
      <c r="T7260" s="33">
        <v>0.94044734443210454</v>
      </c>
      <c r="U7260" s="27">
        <v>89418167.599999994</v>
      </c>
      <c r="V7260" s="27">
        <v>736000</v>
      </c>
      <c r="W7260" s="27">
        <v>46297000</v>
      </c>
      <c r="X7260" s="27"/>
      <c r="Y7260" s="27">
        <v>0</v>
      </c>
      <c r="Z7260" s="27">
        <v>1</v>
      </c>
    </row>
    <row r="7261" spans="1:26">
      <c r="A7261" s="27">
        <v>1981</v>
      </c>
      <c r="B7261" t="s">
        <v>85</v>
      </c>
      <c r="C7261" s="27"/>
      <c r="D7261" s="27"/>
      <c r="E7261" s="27"/>
      <c r="F7261" s="27">
        <v>0</v>
      </c>
      <c r="G7261" s="27">
        <v>0</v>
      </c>
      <c r="H7261" s="27">
        <v>0</v>
      </c>
      <c r="I7261" s="27">
        <v>1</v>
      </c>
      <c r="J7261" s="27">
        <v>0</v>
      </c>
      <c r="K7261" s="27">
        <v>4</v>
      </c>
      <c r="L7261" s="27">
        <v>1</v>
      </c>
      <c r="M7261" s="27">
        <v>0</v>
      </c>
      <c r="N7261" s="27">
        <v>1</v>
      </c>
      <c r="O7261" s="27">
        <v>1</v>
      </c>
      <c r="P7261" s="27">
        <v>9341000000</v>
      </c>
      <c r="Q7261" s="27">
        <v>1337300000</v>
      </c>
      <c r="R7261" s="27">
        <v>0</v>
      </c>
      <c r="S7261" s="27">
        <v>1</v>
      </c>
      <c r="T7261" s="33">
        <v>0.83355014400471705</v>
      </c>
      <c r="U7261" s="27">
        <v>212401903.59999999</v>
      </c>
      <c r="V7261" s="27">
        <v>0</v>
      </c>
      <c r="W7261" s="27">
        <v>61200000</v>
      </c>
      <c r="X7261" s="27"/>
      <c r="Y7261" s="27">
        <v>10000000</v>
      </c>
      <c r="Z7261" s="27">
        <v>1</v>
      </c>
    </row>
    <row r="7262" spans="1:26">
      <c r="A7262" s="27">
        <v>1982</v>
      </c>
      <c r="B7262" t="s">
        <v>85</v>
      </c>
      <c r="C7262" s="27"/>
      <c r="D7262" s="27"/>
      <c r="E7262" s="27"/>
      <c r="F7262" s="27">
        <v>1600000</v>
      </c>
      <c r="G7262" s="27">
        <v>0</v>
      </c>
      <c r="H7262" s="27">
        <v>0</v>
      </c>
      <c r="I7262" s="27">
        <v>1</v>
      </c>
      <c r="J7262" s="27">
        <v>0</v>
      </c>
      <c r="K7262" s="27">
        <v>4</v>
      </c>
      <c r="L7262" s="27">
        <v>1</v>
      </c>
      <c r="M7262" s="27">
        <v>0</v>
      </c>
      <c r="N7262" s="27">
        <v>1</v>
      </c>
      <c r="O7262" s="27">
        <v>1</v>
      </c>
      <c r="P7262" s="27">
        <v>6481000000</v>
      </c>
      <c r="Q7262" s="27">
        <v>2177500000</v>
      </c>
      <c r="R7262" s="27">
        <v>1</v>
      </c>
      <c r="S7262" s="27">
        <v>1</v>
      </c>
      <c r="T7262" s="33">
        <v>0.78443295677873848</v>
      </c>
      <c r="U7262" s="27">
        <v>293332109.19999999</v>
      </c>
      <c r="V7262" s="27">
        <v>0</v>
      </c>
      <c r="W7262" s="27">
        <v>91843258.200000003</v>
      </c>
      <c r="X7262" s="27"/>
      <c r="Y7262" s="27">
        <v>0</v>
      </c>
      <c r="Z7262" s="27">
        <v>1</v>
      </c>
    </row>
    <row r="7263" spans="1:26">
      <c r="A7263" s="27">
        <v>1983</v>
      </c>
      <c r="B7263" t="s">
        <v>85</v>
      </c>
      <c r="C7263" s="27"/>
      <c r="D7263" s="27"/>
      <c r="E7263" s="27"/>
      <c r="F7263" s="27">
        <v>0</v>
      </c>
      <c r="G7263" s="27">
        <v>0</v>
      </c>
      <c r="H7263" s="27">
        <v>0</v>
      </c>
      <c r="I7263" s="27">
        <v>1</v>
      </c>
      <c r="J7263" s="27">
        <v>0</v>
      </c>
      <c r="K7263" s="27">
        <v>4</v>
      </c>
      <c r="L7263" s="27">
        <v>1</v>
      </c>
      <c r="M7263" s="27">
        <v>0</v>
      </c>
      <c r="N7263" s="27">
        <v>1</v>
      </c>
      <c r="O7263" s="27">
        <v>1</v>
      </c>
      <c r="P7263" s="27">
        <v>7413000000</v>
      </c>
      <c r="Q7263" s="27">
        <v>2240333333.3333335</v>
      </c>
      <c r="R7263" s="27">
        <v>1</v>
      </c>
      <c r="S7263" s="27">
        <v>1</v>
      </c>
      <c r="T7263" s="33">
        <v>0.83426891623154475</v>
      </c>
      <c r="U7263" s="27">
        <v>377467891.5</v>
      </c>
      <c r="V7263" s="27">
        <v>0</v>
      </c>
      <c r="W7263" s="27">
        <v>123340045.2</v>
      </c>
      <c r="X7263" s="27"/>
      <c r="Y7263" s="27">
        <v>0</v>
      </c>
      <c r="Z7263" s="27">
        <v>1</v>
      </c>
    </row>
    <row r="7264" spans="1:26">
      <c r="A7264" s="27">
        <v>1984</v>
      </c>
      <c r="B7264" t="s">
        <v>85</v>
      </c>
      <c r="C7264" s="27"/>
      <c r="D7264" s="27"/>
      <c r="E7264" s="27"/>
      <c r="F7264" s="27">
        <v>0</v>
      </c>
      <c r="G7264" s="27">
        <v>0</v>
      </c>
      <c r="H7264" s="27">
        <v>0</v>
      </c>
      <c r="I7264" s="27">
        <v>1</v>
      </c>
      <c r="J7264" s="27">
        <v>0</v>
      </c>
      <c r="K7264" s="27">
        <v>4</v>
      </c>
      <c r="L7264" s="27">
        <v>1</v>
      </c>
      <c r="M7264" s="27">
        <v>0</v>
      </c>
      <c r="N7264" s="27">
        <v>1</v>
      </c>
      <c r="O7264" s="27">
        <v>1</v>
      </c>
      <c r="P7264" s="27">
        <v>5703000000</v>
      </c>
      <c r="Q7264" s="27">
        <v>3615647477.054337</v>
      </c>
      <c r="R7264" s="27">
        <v>1</v>
      </c>
      <c r="S7264" s="27">
        <v>1</v>
      </c>
      <c r="T7264" s="33">
        <v>0.82999599794502654</v>
      </c>
      <c r="U7264" s="27">
        <v>336965507.30000001</v>
      </c>
      <c r="V7264" s="27">
        <v>35398000</v>
      </c>
      <c r="W7264" s="27">
        <v>177192208</v>
      </c>
      <c r="X7264" s="27"/>
      <c r="Y7264" s="27"/>
      <c r="Z7264" s="27">
        <v>1</v>
      </c>
    </row>
    <row r="7265" spans="1:26">
      <c r="A7265" s="27">
        <v>1985</v>
      </c>
      <c r="B7265" t="s">
        <v>85</v>
      </c>
      <c r="C7265" s="27"/>
      <c r="D7265" s="27"/>
      <c r="E7265" s="27"/>
      <c r="F7265" s="27">
        <v>0</v>
      </c>
      <c r="G7265" s="27">
        <v>0</v>
      </c>
      <c r="H7265" s="27">
        <v>0</v>
      </c>
      <c r="I7265" s="27">
        <v>1</v>
      </c>
      <c r="J7265" s="27">
        <v>0</v>
      </c>
      <c r="K7265" s="27">
        <v>4</v>
      </c>
      <c r="L7265" s="27">
        <v>1</v>
      </c>
      <c r="M7265" s="27">
        <v>0</v>
      </c>
      <c r="N7265" s="27">
        <v>1</v>
      </c>
      <c r="O7265" s="27">
        <v>1</v>
      </c>
      <c r="P7265" s="27">
        <v>5219000000</v>
      </c>
      <c r="Q7265" s="27">
        <v>3519666338.5245414</v>
      </c>
      <c r="R7265" s="27">
        <v>1</v>
      </c>
      <c r="S7265" s="27">
        <v>1</v>
      </c>
      <c r="T7265" s="33">
        <v>0.74915719568429318</v>
      </c>
      <c r="U7265" s="27">
        <v>304881362.10000002</v>
      </c>
      <c r="V7265" s="27">
        <v>37108000</v>
      </c>
      <c r="W7265" s="27">
        <v>285158902.5</v>
      </c>
      <c r="X7265" s="27"/>
      <c r="Y7265" s="27"/>
      <c r="Z7265" s="27">
        <v>1</v>
      </c>
    </row>
    <row r="7266" spans="1:26">
      <c r="A7266" s="27">
        <v>1986</v>
      </c>
      <c r="B7266" t="s">
        <v>85</v>
      </c>
      <c r="C7266" s="27"/>
      <c r="D7266" s="27"/>
      <c r="E7266" s="27"/>
      <c r="F7266" s="27">
        <v>0</v>
      </c>
      <c r="G7266" s="27">
        <v>0</v>
      </c>
      <c r="H7266" s="27">
        <v>0</v>
      </c>
      <c r="I7266" s="27">
        <v>1</v>
      </c>
      <c r="J7266" s="27">
        <v>0</v>
      </c>
      <c r="K7266" s="27">
        <v>4</v>
      </c>
      <c r="L7266" s="27">
        <v>1</v>
      </c>
      <c r="M7266" s="27">
        <v>0</v>
      </c>
      <c r="N7266" s="27">
        <v>1</v>
      </c>
      <c r="O7266" s="27">
        <v>1</v>
      </c>
      <c r="P7266" s="27">
        <v>5199000000</v>
      </c>
      <c r="Q7266" s="27">
        <v>3923232122.1278396</v>
      </c>
      <c r="R7266" s="27">
        <v>1</v>
      </c>
      <c r="S7266" s="27">
        <v>1</v>
      </c>
      <c r="T7266" s="33">
        <v>0.7030572776909082</v>
      </c>
      <c r="U7266" s="27">
        <v>248835084</v>
      </c>
      <c r="V7266" s="27">
        <v>42528000</v>
      </c>
      <c r="W7266" s="27">
        <v>370425752.80000001</v>
      </c>
      <c r="X7266" s="27"/>
      <c r="Y7266" s="27"/>
      <c r="Z7266" s="27">
        <v>1</v>
      </c>
    </row>
    <row r="7267" spans="1:26">
      <c r="A7267" s="27">
        <v>1987</v>
      </c>
      <c r="B7267" t="s">
        <v>85</v>
      </c>
      <c r="C7267" s="27"/>
      <c r="D7267" s="27"/>
      <c r="E7267" s="27"/>
      <c r="F7267" s="27">
        <v>22800000</v>
      </c>
      <c r="G7267" s="27">
        <v>0</v>
      </c>
      <c r="H7267" s="27">
        <v>0</v>
      </c>
      <c r="I7267" s="27">
        <v>1</v>
      </c>
      <c r="J7267" s="27">
        <v>0</v>
      </c>
      <c r="K7267" s="27">
        <v>4</v>
      </c>
      <c r="L7267" s="27">
        <v>1</v>
      </c>
      <c r="M7267" s="27">
        <v>0</v>
      </c>
      <c r="N7267" s="27">
        <v>1</v>
      </c>
      <c r="O7267" s="27">
        <v>1</v>
      </c>
      <c r="P7267" s="27">
        <v>8384000000</v>
      </c>
      <c r="Q7267" s="27">
        <v>6269511614.6623459</v>
      </c>
      <c r="R7267" s="27">
        <v>1</v>
      </c>
      <c r="S7267" s="27">
        <v>1</v>
      </c>
      <c r="T7267" s="33">
        <v>0.74330063470010233</v>
      </c>
      <c r="U7267" s="27">
        <v>273466576.30000001</v>
      </c>
      <c r="V7267" s="27">
        <v>49797000</v>
      </c>
      <c r="W7267" s="27">
        <v>534327418.89999998</v>
      </c>
      <c r="X7267" s="27"/>
      <c r="Y7267" s="27"/>
      <c r="Z7267" s="27">
        <v>1</v>
      </c>
    </row>
    <row r="7268" spans="1:26">
      <c r="A7268" s="27">
        <v>1988</v>
      </c>
      <c r="B7268" t="s">
        <v>85</v>
      </c>
      <c r="C7268" s="27"/>
      <c r="D7268" s="27"/>
      <c r="E7268" s="27"/>
      <c r="F7268" s="27">
        <v>0</v>
      </c>
      <c r="G7268" s="27">
        <v>0</v>
      </c>
      <c r="H7268" s="27">
        <v>0</v>
      </c>
      <c r="I7268" s="27">
        <v>1</v>
      </c>
      <c r="J7268" s="27">
        <v>0</v>
      </c>
      <c r="K7268" s="27">
        <v>4</v>
      </c>
      <c r="L7268" s="27">
        <v>1</v>
      </c>
      <c r="M7268" s="27">
        <v>0</v>
      </c>
      <c r="N7268" s="27">
        <v>1</v>
      </c>
      <c r="O7268" s="27">
        <v>1</v>
      </c>
      <c r="P7268" s="27">
        <v>8685000000</v>
      </c>
      <c r="Q7268" s="27">
        <v>6508931651.666667</v>
      </c>
      <c r="R7268" s="27">
        <v>1</v>
      </c>
      <c r="S7268" s="27">
        <v>1</v>
      </c>
      <c r="T7268" s="33">
        <v>0.80560957079318884</v>
      </c>
      <c r="U7268" s="27">
        <v>252437171.59999999</v>
      </c>
      <c r="V7268" s="27">
        <v>43552000</v>
      </c>
      <c r="W7268" s="27">
        <v>585004526.5</v>
      </c>
      <c r="X7268" s="27"/>
      <c r="Y7268" s="27"/>
      <c r="Z7268" s="27">
        <v>1</v>
      </c>
    </row>
    <row r="7269" spans="1:26">
      <c r="A7269" s="27">
        <v>1989</v>
      </c>
      <c r="B7269" t="s">
        <v>85</v>
      </c>
      <c r="C7269" s="27"/>
      <c r="D7269" s="27"/>
      <c r="E7269" s="27"/>
      <c r="F7269" s="27">
        <v>0</v>
      </c>
      <c r="G7269" s="27">
        <v>0</v>
      </c>
      <c r="H7269" s="27">
        <v>0</v>
      </c>
      <c r="I7269" s="27">
        <v>1</v>
      </c>
      <c r="J7269" s="27">
        <v>0</v>
      </c>
      <c r="K7269" s="27">
        <v>4</v>
      </c>
      <c r="L7269" s="27">
        <v>1</v>
      </c>
      <c r="M7269" s="27">
        <v>0</v>
      </c>
      <c r="N7269" s="27">
        <v>1</v>
      </c>
      <c r="O7269" s="27">
        <v>1</v>
      </c>
      <c r="P7269" s="27">
        <v>7041000000</v>
      </c>
      <c r="Q7269" s="27">
        <v>5276480985.9993658</v>
      </c>
      <c r="R7269" s="27">
        <v>1</v>
      </c>
      <c r="S7269" s="27">
        <v>1</v>
      </c>
      <c r="T7269" s="33">
        <v>0.74679040704290955</v>
      </c>
      <c r="U7269" s="27">
        <v>224980249.5</v>
      </c>
      <c r="V7269" s="27">
        <v>36750000</v>
      </c>
      <c r="W7269" s="27">
        <v>672808403.29999995</v>
      </c>
      <c r="X7269" s="27"/>
      <c r="Y7269" s="27"/>
      <c r="Z7269" s="27">
        <v>1</v>
      </c>
    </row>
    <row r="7270" spans="1:26">
      <c r="A7270" s="27">
        <v>1990</v>
      </c>
      <c r="B7270" t="s">
        <v>85</v>
      </c>
      <c r="C7270" s="27"/>
      <c r="D7270" s="27"/>
      <c r="E7270" s="27"/>
      <c r="F7270" s="27">
        <v>0</v>
      </c>
      <c r="G7270" s="27">
        <v>0</v>
      </c>
      <c r="H7270" s="27">
        <v>0</v>
      </c>
      <c r="I7270" s="27">
        <v>1</v>
      </c>
      <c r="J7270" s="27">
        <v>0</v>
      </c>
      <c r="K7270" s="27">
        <v>4</v>
      </c>
      <c r="L7270" s="27">
        <v>1</v>
      </c>
      <c r="M7270" s="27">
        <v>0</v>
      </c>
      <c r="N7270" s="27">
        <v>1</v>
      </c>
      <c r="O7270" s="27">
        <v>1</v>
      </c>
      <c r="P7270" s="27">
        <v>5743000000</v>
      </c>
      <c r="Q7270" s="27">
        <v>4304398865.8826799</v>
      </c>
      <c r="R7270" s="27">
        <v>1</v>
      </c>
      <c r="S7270" s="27">
        <v>1</v>
      </c>
      <c r="T7270" s="33">
        <v>0.70566019682121295</v>
      </c>
      <c r="U7270" s="27">
        <v>281993974.60000002</v>
      </c>
      <c r="V7270" s="27">
        <v>34432000</v>
      </c>
      <c r="W7270" s="27">
        <v>934815004</v>
      </c>
      <c r="X7270" s="27"/>
      <c r="Y7270" s="27"/>
      <c r="Z7270" s="27">
        <v>1</v>
      </c>
    </row>
    <row r="7271" spans="1:26">
      <c r="A7271" s="27">
        <v>1991</v>
      </c>
      <c r="B7271" t="s">
        <v>85</v>
      </c>
      <c r="C7271" s="27"/>
      <c r="D7271" s="27"/>
      <c r="E7271" s="27"/>
      <c r="F7271" s="27">
        <v>0</v>
      </c>
      <c r="G7271" s="27">
        <v>0</v>
      </c>
      <c r="H7271" s="27">
        <v>0</v>
      </c>
      <c r="I7271" s="27">
        <v>1</v>
      </c>
      <c r="J7271" s="27">
        <v>0</v>
      </c>
      <c r="K7271" s="27">
        <v>4</v>
      </c>
      <c r="L7271" s="27">
        <v>1</v>
      </c>
      <c r="M7271" s="27">
        <v>0</v>
      </c>
      <c r="N7271" s="27">
        <v>1</v>
      </c>
      <c r="O7271" s="27">
        <v>1</v>
      </c>
      <c r="P7271" s="27">
        <v>3004000000</v>
      </c>
      <c r="Q7271" s="27">
        <v>3321729057.1221542</v>
      </c>
      <c r="R7271" s="27">
        <v>1</v>
      </c>
      <c r="S7271" s="27">
        <v>1</v>
      </c>
      <c r="T7271" s="33">
        <v>0.64778014054484578</v>
      </c>
      <c r="U7271" s="27">
        <v>330300603.89999998</v>
      </c>
      <c r="V7271" s="27">
        <v>29452000</v>
      </c>
      <c r="W7271" s="27">
        <v>1079712412.4000001</v>
      </c>
      <c r="X7271" s="27"/>
      <c r="Y7271" s="27"/>
      <c r="Z7271" s="27">
        <v>1</v>
      </c>
    </row>
    <row r="7272" spans="1:26">
      <c r="A7272" s="27">
        <v>1992</v>
      </c>
      <c r="B7272" t="s">
        <v>85</v>
      </c>
      <c r="C7272" s="27"/>
      <c r="D7272" s="27"/>
      <c r="E7272" s="27"/>
      <c r="F7272" s="27">
        <v>0</v>
      </c>
      <c r="G7272" s="27">
        <v>0</v>
      </c>
      <c r="H7272" s="27">
        <v>0</v>
      </c>
      <c r="I7272" s="27">
        <v>1</v>
      </c>
      <c r="J7272" s="27">
        <v>0</v>
      </c>
      <c r="K7272" s="27">
        <v>4</v>
      </c>
      <c r="L7272" s="27">
        <v>1</v>
      </c>
      <c r="M7272" s="27">
        <v>0</v>
      </c>
      <c r="N7272" s="27">
        <v>1</v>
      </c>
      <c r="O7272" s="27">
        <v>1</v>
      </c>
      <c r="P7272" s="27">
        <v>2809000000</v>
      </c>
      <c r="Q7272" s="27">
        <v>2857457860.0508757</v>
      </c>
      <c r="R7272" s="27">
        <v>1</v>
      </c>
      <c r="S7272" s="27">
        <v>1</v>
      </c>
      <c r="T7272" s="33">
        <v>0.62587770846912083</v>
      </c>
      <c r="U7272" s="27">
        <v>343898500</v>
      </c>
      <c r="V7272" s="27">
        <v>21176000</v>
      </c>
      <c r="W7272" s="27">
        <v>1188010000</v>
      </c>
      <c r="X7272" s="27"/>
      <c r="Y7272" s="27"/>
      <c r="Z7272" s="27">
        <v>1</v>
      </c>
    </row>
    <row r="7273" spans="1:26">
      <c r="A7273" s="27">
        <v>1993</v>
      </c>
      <c r="B7273" t="s">
        <v>85</v>
      </c>
      <c r="C7273" s="27"/>
      <c r="D7273" s="27"/>
      <c r="E7273" s="27"/>
      <c r="F7273" s="27">
        <v>0</v>
      </c>
      <c r="G7273" s="27">
        <v>0</v>
      </c>
      <c r="H7273" s="27">
        <v>0</v>
      </c>
      <c r="I7273" s="27">
        <v>1</v>
      </c>
      <c r="J7273" s="27">
        <v>0</v>
      </c>
      <c r="K7273" s="27">
        <v>4</v>
      </c>
      <c r="L7273" s="27">
        <v>1</v>
      </c>
      <c r="M7273" s="27">
        <v>0</v>
      </c>
      <c r="N7273" s="27">
        <v>1</v>
      </c>
      <c r="O7273" s="27">
        <v>1</v>
      </c>
      <c r="P7273" s="27">
        <v>3323000000</v>
      </c>
      <c r="Q7273" s="27">
        <v>3220439044.1894865</v>
      </c>
      <c r="R7273" s="27">
        <v>1</v>
      </c>
      <c r="S7273" s="27">
        <v>1</v>
      </c>
      <c r="T7273" s="33">
        <v>0.648154718576755</v>
      </c>
      <c r="U7273" s="27">
        <v>333808033.69999999</v>
      </c>
      <c r="V7273" s="27">
        <v>15471000</v>
      </c>
      <c r="W7273" s="27">
        <v>1326753000</v>
      </c>
      <c r="X7273" s="27"/>
      <c r="Y7273" s="27"/>
      <c r="Z7273" s="27">
        <v>1</v>
      </c>
    </row>
    <row r="7274" spans="1:26">
      <c r="A7274" s="27">
        <v>1994</v>
      </c>
      <c r="B7274" t="s">
        <v>85</v>
      </c>
      <c r="C7274" s="27"/>
      <c r="D7274" s="27"/>
      <c r="E7274" s="27"/>
      <c r="F7274" s="27">
        <v>0</v>
      </c>
      <c r="G7274" s="27">
        <v>0</v>
      </c>
      <c r="H7274" s="27">
        <v>0</v>
      </c>
      <c r="I7274" s="27">
        <v>1</v>
      </c>
      <c r="J7274" s="27">
        <v>0</v>
      </c>
      <c r="K7274" s="27">
        <v>4</v>
      </c>
      <c r="L7274" s="27">
        <v>1</v>
      </c>
      <c r="M7274" s="27">
        <v>0</v>
      </c>
      <c r="N7274" s="27">
        <v>1</v>
      </c>
      <c r="O7274" s="27">
        <v>1</v>
      </c>
      <c r="P7274" s="27">
        <v>4809000000</v>
      </c>
      <c r="Q7274" s="27">
        <v>3990430446.7121596</v>
      </c>
      <c r="R7274" s="27">
        <v>1</v>
      </c>
      <c r="S7274" s="27">
        <v>1</v>
      </c>
      <c r="T7274" s="33">
        <v>0.69545665111729171</v>
      </c>
      <c r="U7274" s="27">
        <v>383343459.19999999</v>
      </c>
      <c r="V7274" s="27">
        <v>10867000</v>
      </c>
      <c r="W7274" s="27">
        <v>1603987000</v>
      </c>
      <c r="X7274" s="27"/>
      <c r="Y7274" s="27"/>
      <c r="Z7274" s="27">
        <v>1</v>
      </c>
    </row>
    <row r="7275" spans="1:26">
      <c r="A7275" s="27">
        <v>1995</v>
      </c>
      <c r="B7275" t="s">
        <v>85</v>
      </c>
      <c r="C7275" s="27"/>
      <c r="D7275" s="27"/>
      <c r="E7275" s="27"/>
      <c r="F7275" s="27">
        <v>0</v>
      </c>
      <c r="G7275" s="27">
        <v>0</v>
      </c>
      <c r="H7275" s="27">
        <v>0</v>
      </c>
      <c r="I7275" s="27">
        <v>1</v>
      </c>
      <c r="J7275" s="27">
        <v>0</v>
      </c>
      <c r="K7275" s="27">
        <v>4</v>
      </c>
      <c r="L7275" s="27">
        <v>1</v>
      </c>
      <c r="M7275" s="27">
        <v>0</v>
      </c>
      <c r="N7275" s="27">
        <v>1</v>
      </c>
      <c r="O7275" s="27">
        <v>1</v>
      </c>
      <c r="P7275" s="27">
        <v>5760000000</v>
      </c>
      <c r="Q7275" s="27">
        <v>5755818947.4212494</v>
      </c>
      <c r="R7275" s="27">
        <v>1</v>
      </c>
      <c r="S7275" s="27">
        <v>1</v>
      </c>
      <c r="T7275" s="33">
        <v>0.69736071622307827</v>
      </c>
      <c r="U7275" s="27">
        <v>417180448.69999999</v>
      </c>
      <c r="V7275" s="27">
        <v>0</v>
      </c>
      <c r="W7275" s="27">
        <v>1792284000</v>
      </c>
      <c r="X7275" s="27"/>
      <c r="Y7275" s="27"/>
      <c r="Z7275" s="27">
        <v>1</v>
      </c>
    </row>
    <row r="7276" spans="1:26">
      <c r="A7276" s="27">
        <v>1996</v>
      </c>
      <c r="B7276" t="s">
        <v>85</v>
      </c>
      <c r="C7276" s="27"/>
      <c r="D7276" s="27"/>
      <c r="E7276" s="27"/>
      <c r="F7276" s="27">
        <v>0</v>
      </c>
      <c r="G7276" s="27">
        <v>0</v>
      </c>
      <c r="H7276" s="27">
        <v>0</v>
      </c>
      <c r="I7276" s="27">
        <v>1</v>
      </c>
      <c r="J7276" s="27">
        <v>0</v>
      </c>
      <c r="K7276" s="27">
        <v>4</v>
      </c>
      <c r="L7276" s="27">
        <v>1</v>
      </c>
      <c r="M7276" s="27">
        <v>0</v>
      </c>
      <c r="N7276" s="27">
        <v>1</v>
      </c>
      <c r="O7276" s="27">
        <v>1</v>
      </c>
      <c r="P7276" s="27">
        <v>5944000000</v>
      </c>
      <c r="Q7276" s="27">
        <v>6044585326.9380007</v>
      </c>
      <c r="R7276" s="27">
        <v>1</v>
      </c>
      <c r="S7276" s="27">
        <v>1</v>
      </c>
      <c r="T7276" s="33">
        <v>0.69966405838602452</v>
      </c>
      <c r="U7276" s="27">
        <v>417083182.19999999</v>
      </c>
      <c r="V7276" s="27">
        <v>0</v>
      </c>
      <c r="W7276" s="27">
        <v>1848546000</v>
      </c>
      <c r="X7276" s="27"/>
      <c r="Y7276" s="27"/>
      <c r="Z7276" s="27">
        <v>1</v>
      </c>
    </row>
    <row r="7277" spans="1:26">
      <c r="A7277" s="27">
        <v>1997</v>
      </c>
      <c r="B7277" t="s">
        <v>85</v>
      </c>
      <c r="C7277" s="27"/>
      <c r="D7277" s="27"/>
      <c r="E7277" s="27"/>
      <c r="F7277" s="27">
        <v>0</v>
      </c>
      <c r="G7277" s="27">
        <v>0</v>
      </c>
      <c r="H7277" s="27">
        <v>0</v>
      </c>
      <c r="I7277" s="27">
        <v>1</v>
      </c>
      <c r="J7277" s="27">
        <v>0</v>
      </c>
      <c r="K7277" s="27">
        <v>4</v>
      </c>
      <c r="L7277" s="27">
        <v>1</v>
      </c>
      <c r="M7277" s="27">
        <v>0</v>
      </c>
      <c r="N7277" s="27">
        <v>1</v>
      </c>
      <c r="O7277" s="27">
        <v>1</v>
      </c>
      <c r="P7277" s="27">
        <v>6480000000</v>
      </c>
      <c r="Q7277" s="27">
        <v>6269333313.1710835</v>
      </c>
      <c r="R7277" s="27">
        <v>1</v>
      </c>
      <c r="S7277" s="27">
        <v>1</v>
      </c>
      <c r="T7277" s="33">
        <v>0.71538944173936525</v>
      </c>
      <c r="U7277" s="27">
        <v>393627484.5</v>
      </c>
      <c r="V7277" s="27">
        <v>0</v>
      </c>
      <c r="W7277" s="27">
        <v>1954204000</v>
      </c>
      <c r="X7277" s="27"/>
      <c r="Y7277" s="27"/>
      <c r="Z7277" s="27">
        <v>1</v>
      </c>
    </row>
    <row r="7278" spans="1:26">
      <c r="A7278" s="27">
        <v>1998</v>
      </c>
      <c r="B7278" t="s">
        <v>85</v>
      </c>
      <c r="C7278" s="27"/>
      <c r="D7278" s="27"/>
      <c r="E7278" s="27"/>
      <c r="F7278" s="27">
        <v>0</v>
      </c>
      <c r="G7278" s="27">
        <v>0</v>
      </c>
      <c r="H7278" s="27">
        <v>0</v>
      </c>
      <c r="I7278" s="27">
        <v>1</v>
      </c>
      <c r="J7278" s="27">
        <v>0</v>
      </c>
      <c r="K7278" s="27">
        <v>4</v>
      </c>
      <c r="L7278" s="27">
        <v>1</v>
      </c>
      <c r="M7278" s="27">
        <v>0</v>
      </c>
      <c r="N7278" s="27">
        <v>1</v>
      </c>
      <c r="O7278" s="27">
        <v>1</v>
      </c>
      <c r="P7278" s="27">
        <v>6343000000</v>
      </c>
      <c r="Q7278" s="27">
        <v>6584815846.5275383</v>
      </c>
      <c r="R7278" s="27">
        <v>1</v>
      </c>
      <c r="S7278" s="27">
        <v>1</v>
      </c>
      <c r="T7278" s="33">
        <v>0.63293736472878814</v>
      </c>
      <c r="U7278" s="27">
        <v>398113451.69999999</v>
      </c>
      <c r="V7278" s="27">
        <v>0</v>
      </c>
      <c r="W7278" s="27">
        <v>1947211000</v>
      </c>
      <c r="X7278" s="27"/>
      <c r="Y7278" s="27"/>
      <c r="Z7278" s="27">
        <v>1</v>
      </c>
    </row>
    <row r="7279" spans="1:26">
      <c r="A7279" s="27">
        <v>1999</v>
      </c>
      <c r="B7279" t="s">
        <v>85</v>
      </c>
      <c r="C7279" s="27"/>
      <c r="D7279" s="27"/>
      <c r="E7279" s="27"/>
      <c r="F7279" s="27">
        <v>0</v>
      </c>
      <c r="G7279" s="27">
        <v>0</v>
      </c>
      <c r="H7279" s="27">
        <v>0</v>
      </c>
      <c r="I7279" s="27">
        <v>1</v>
      </c>
      <c r="J7279" s="27">
        <v>0</v>
      </c>
      <c r="K7279" s="27">
        <v>4</v>
      </c>
      <c r="L7279" s="27">
        <v>1</v>
      </c>
      <c r="M7279" s="27">
        <v>0</v>
      </c>
      <c r="N7279" s="27">
        <v>1</v>
      </c>
      <c r="O7279" s="27">
        <v>1</v>
      </c>
      <c r="P7279" s="27">
        <v>6029000000</v>
      </c>
      <c r="Q7279" s="27">
        <v>5998563257.9465895</v>
      </c>
      <c r="R7279" s="27">
        <v>1</v>
      </c>
      <c r="S7279" s="27">
        <v>1</v>
      </c>
      <c r="T7279" s="33">
        <v>0.59173831677950461</v>
      </c>
      <c r="U7279" s="27">
        <v>412035725.10000002</v>
      </c>
      <c r="V7279" s="27">
        <v>0</v>
      </c>
      <c r="W7279" s="27">
        <v>2042723000</v>
      </c>
      <c r="X7279" s="27"/>
      <c r="Y7279" s="27"/>
      <c r="Z7279" s="27">
        <v>1</v>
      </c>
    </row>
    <row r="7280" spans="1:26">
      <c r="A7280" s="27">
        <v>2000</v>
      </c>
      <c r="B7280" t="s">
        <v>85</v>
      </c>
      <c r="C7280" s="27">
        <v>0</v>
      </c>
      <c r="D7280" s="27">
        <v>0</v>
      </c>
      <c r="E7280" s="27">
        <v>0</v>
      </c>
      <c r="F7280" s="27">
        <v>3200000</v>
      </c>
      <c r="G7280" s="27">
        <v>0</v>
      </c>
      <c r="H7280" s="27">
        <v>0</v>
      </c>
      <c r="I7280" s="27">
        <v>1</v>
      </c>
      <c r="J7280" s="27">
        <v>0</v>
      </c>
      <c r="K7280" s="27">
        <v>4</v>
      </c>
      <c r="L7280" s="27">
        <v>1</v>
      </c>
      <c r="M7280" s="27">
        <v>1</v>
      </c>
      <c r="N7280" s="27">
        <v>1</v>
      </c>
      <c r="O7280" s="27">
        <v>1</v>
      </c>
      <c r="P7280" s="27">
        <v>5978000000</v>
      </c>
      <c r="Q7280" s="27">
        <v>6193246837.0968733</v>
      </c>
      <c r="R7280" s="27">
        <v>1</v>
      </c>
      <c r="S7280" s="27">
        <v>1</v>
      </c>
      <c r="T7280" s="33">
        <v>0.62919927379193319</v>
      </c>
      <c r="U7280" s="27">
        <v>354378490.89999998</v>
      </c>
      <c r="V7280" s="27">
        <v>0</v>
      </c>
      <c r="W7280" s="27">
        <v>2114716000</v>
      </c>
      <c r="X7280" s="27"/>
      <c r="Y7280" s="27"/>
      <c r="Z7280" s="27">
        <v>1</v>
      </c>
    </row>
    <row r="7281" spans="1:26">
      <c r="A7281" s="27">
        <v>2001</v>
      </c>
      <c r="B7281" t="s">
        <v>85</v>
      </c>
      <c r="C7281" s="27">
        <v>40000000</v>
      </c>
      <c r="D7281" s="27">
        <v>4000000</v>
      </c>
      <c r="E7281" s="27">
        <v>40000000</v>
      </c>
      <c r="F7281" s="27">
        <v>48420769.8125</v>
      </c>
      <c r="G7281" s="27">
        <v>0</v>
      </c>
      <c r="H7281" s="27">
        <v>0</v>
      </c>
      <c r="I7281" s="27">
        <v>1</v>
      </c>
      <c r="J7281" s="27">
        <v>0</v>
      </c>
      <c r="K7281" s="27">
        <v>4</v>
      </c>
      <c r="L7281" s="27">
        <v>1</v>
      </c>
      <c r="M7281" s="27">
        <v>1</v>
      </c>
      <c r="N7281" s="27">
        <v>1</v>
      </c>
      <c r="O7281" s="27">
        <v>1</v>
      </c>
      <c r="P7281" s="27">
        <v>6039000000</v>
      </c>
      <c r="Q7281" s="27">
        <v>5840503868.5724535</v>
      </c>
      <c r="R7281" s="27">
        <v>1</v>
      </c>
      <c r="S7281" s="27">
        <v>1</v>
      </c>
      <c r="T7281" s="33">
        <v>0.61588871891054842</v>
      </c>
      <c r="U7281" s="27">
        <v>312328823.30000001</v>
      </c>
      <c r="V7281" s="27">
        <v>0</v>
      </c>
      <c r="W7281" s="27">
        <v>2309621000</v>
      </c>
      <c r="X7281" s="27"/>
      <c r="Y7281" s="27"/>
      <c r="Z7281" s="27">
        <v>1</v>
      </c>
    </row>
    <row r="7282" spans="1:26">
      <c r="A7282" s="27">
        <v>2002</v>
      </c>
      <c r="B7282" t="s">
        <v>85</v>
      </c>
      <c r="C7282" s="27">
        <v>40000000</v>
      </c>
      <c r="D7282" s="27">
        <v>8000000</v>
      </c>
      <c r="E7282" s="27">
        <v>40000000</v>
      </c>
      <c r="F7282" s="27">
        <v>5103436</v>
      </c>
      <c r="G7282" s="27">
        <v>0</v>
      </c>
      <c r="H7282" s="27">
        <v>0</v>
      </c>
      <c r="I7282" s="27">
        <v>1</v>
      </c>
      <c r="J7282" s="27">
        <v>0</v>
      </c>
      <c r="K7282" s="27">
        <v>4</v>
      </c>
      <c r="L7282" s="27">
        <v>1</v>
      </c>
      <c r="M7282" s="27">
        <v>1</v>
      </c>
      <c r="N7282" s="27">
        <v>1</v>
      </c>
      <c r="O7282" s="27">
        <v>1</v>
      </c>
      <c r="P7282" s="27">
        <v>6494000000</v>
      </c>
      <c r="Q7282" s="27">
        <v>6178563590.8925371</v>
      </c>
      <c r="R7282" s="27">
        <v>1</v>
      </c>
      <c r="S7282" s="27">
        <v>1</v>
      </c>
      <c r="T7282" s="33">
        <v>0.62466195784303247</v>
      </c>
      <c r="U7282" s="27">
        <v>296792732.60000002</v>
      </c>
      <c r="V7282" s="27">
        <v>0</v>
      </c>
      <c r="W7282" s="27">
        <v>2575760000</v>
      </c>
      <c r="X7282" s="27"/>
      <c r="Y7282" s="27"/>
      <c r="Z7282" s="27">
        <v>1</v>
      </c>
    </row>
    <row r="7283" spans="1:26">
      <c r="A7283" s="27">
        <v>2003</v>
      </c>
      <c r="B7283" t="s">
        <v>85</v>
      </c>
      <c r="C7283" s="27">
        <v>40000000</v>
      </c>
      <c r="D7283" s="27">
        <v>12000000</v>
      </c>
      <c r="E7283" s="27">
        <v>40000000</v>
      </c>
      <c r="F7283" s="27">
        <v>5334279.75</v>
      </c>
      <c r="G7283" s="27">
        <v>0</v>
      </c>
      <c r="H7283" s="27">
        <v>0</v>
      </c>
      <c r="I7283" s="27">
        <v>1</v>
      </c>
      <c r="J7283" s="27">
        <v>0</v>
      </c>
      <c r="K7283" s="27">
        <v>4</v>
      </c>
      <c r="L7283" s="27">
        <v>1</v>
      </c>
      <c r="M7283" s="27">
        <v>1</v>
      </c>
      <c r="N7283" s="27">
        <v>1</v>
      </c>
      <c r="O7283" s="27">
        <v>1</v>
      </c>
      <c r="P7283" s="27">
        <v>6724000000</v>
      </c>
      <c r="Q7283" s="27">
        <v>6336696288.9821358</v>
      </c>
      <c r="R7283" s="27">
        <v>1</v>
      </c>
      <c r="S7283" s="27">
        <v>1</v>
      </c>
      <c r="T7283" s="33">
        <v>0.61793375018798091</v>
      </c>
      <c r="U7283" s="27">
        <v>279652124.10000002</v>
      </c>
      <c r="V7283" s="27">
        <v>0</v>
      </c>
      <c r="W7283" s="27">
        <v>3060832000</v>
      </c>
      <c r="X7283" s="27"/>
      <c r="Y7283" s="27"/>
      <c r="Z7283" s="27">
        <v>1</v>
      </c>
    </row>
    <row r="7284" spans="1:26">
      <c r="A7284" s="27">
        <v>2004</v>
      </c>
      <c r="B7284" t="s">
        <v>85</v>
      </c>
      <c r="C7284" s="27">
        <v>40000000</v>
      </c>
      <c r="D7284" s="27">
        <v>16000000</v>
      </c>
      <c r="E7284" s="27">
        <v>40000000</v>
      </c>
      <c r="F7284" s="27">
        <v>5000000</v>
      </c>
      <c r="G7284" s="27">
        <v>0</v>
      </c>
      <c r="H7284" s="27">
        <v>0</v>
      </c>
      <c r="I7284" s="27">
        <v>1</v>
      </c>
      <c r="J7284" s="27">
        <v>0</v>
      </c>
      <c r="K7284" s="27">
        <v>4</v>
      </c>
      <c r="L7284" s="27">
        <v>1</v>
      </c>
      <c r="M7284" s="27">
        <v>1</v>
      </c>
      <c r="N7284" s="27">
        <v>1</v>
      </c>
      <c r="O7284" s="27">
        <v>1</v>
      </c>
      <c r="P7284" s="27">
        <v>8285000000</v>
      </c>
      <c r="Q7284" s="27">
        <v>7940362799.179966</v>
      </c>
      <c r="R7284" s="27">
        <v>1</v>
      </c>
      <c r="S7284" s="27">
        <v>1</v>
      </c>
      <c r="T7284" s="33">
        <v>0.67108711240801089</v>
      </c>
      <c r="U7284" s="27">
        <v>237175687.19999999</v>
      </c>
      <c r="V7284" s="27">
        <v>0</v>
      </c>
      <c r="W7284" s="27">
        <v>3302693000</v>
      </c>
      <c r="X7284" s="27"/>
      <c r="Y7284" s="27"/>
      <c r="Z7284" s="27">
        <v>1</v>
      </c>
    </row>
    <row r="7285" spans="1:26">
      <c r="A7285" s="27">
        <v>2005</v>
      </c>
      <c r="B7285" t="s">
        <v>85</v>
      </c>
      <c r="C7285" s="27">
        <v>40000000</v>
      </c>
      <c r="D7285" s="27">
        <v>20000000</v>
      </c>
      <c r="E7285" s="27">
        <v>40000000</v>
      </c>
      <c r="F7285" s="27">
        <v>0</v>
      </c>
      <c r="G7285" s="27">
        <v>0</v>
      </c>
      <c r="H7285" s="27">
        <v>0</v>
      </c>
      <c r="I7285" s="27">
        <v>1</v>
      </c>
      <c r="J7285" s="27">
        <v>0</v>
      </c>
      <c r="K7285" s="27">
        <v>4</v>
      </c>
      <c r="L7285" s="27">
        <v>1</v>
      </c>
      <c r="M7285" s="27">
        <v>1</v>
      </c>
      <c r="N7285" s="27">
        <v>1</v>
      </c>
      <c r="O7285" s="27">
        <v>1</v>
      </c>
      <c r="P7285" s="27">
        <v>9603000000</v>
      </c>
      <c r="Q7285" s="27">
        <v>9013834373.4124622</v>
      </c>
      <c r="R7285" s="27">
        <v>1</v>
      </c>
      <c r="S7285" s="27">
        <v>1</v>
      </c>
      <c r="T7285" s="33">
        <v>0.69599608558540027</v>
      </c>
      <c r="U7285" s="27">
        <v>173118899.5</v>
      </c>
      <c r="V7285" s="27">
        <v>0</v>
      </c>
      <c r="W7285" s="27">
        <v>3141494000</v>
      </c>
      <c r="X7285" s="27"/>
      <c r="Y7285" s="27"/>
      <c r="Z7285" s="27">
        <v>1</v>
      </c>
    </row>
    <row r="7286" spans="1:26">
      <c r="A7286" s="27">
        <v>2006</v>
      </c>
      <c r="B7286" t="s">
        <v>85</v>
      </c>
      <c r="C7286" s="27">
        <v>71000000</v>
      </c>
      <c r="D7286" s="27">
        <v>30200000</v>
      </c>
      <c r="E7286" s="27">
        <v>71000000</v>
      </c>
      <c r="F7286" s="27">
        <v>56031567</v>
      </c>
      <c r="G7286" s="27">
        <v>0</v>
      </c>
      <c r="H7286" s="27">
        <v>0</v>
      </c>
      <c r="I7286" s="27">
        <v>1</v>
      </c>
      <c r="J7286" s="27">
        <v>0</v>
      </c>
      <c r="K7286" s="27">
        <v>4</v>
      </c>
      <c r="L7286" s="27">
        <v>1</v>
      </c>
      <c r="M7286" s="27">
        <v>1</v>
      </c>
      <c r="N7286" s="27">
        <v>1</v>
      </c>
      <c r="O7286" s="27">
        <v>1</v>
      </c>
      <c r="P7286" s="27">
        <v>10851000000</v>
      </c>
      <c r="Q7286" s="27">
        <v>9942597779.9926548</v>
      </c>
      <c r="R7286" s="27">
        <v>1</v>
      </c>
      <c r="S7286" s="27">
        <v>1</v>
      </c>
      <c r="T7286" s="33">
        <v>0.83568345932575372</v>
      </c>
      <c r="U7286" s="27">
        <v>53249742.399999999</v>
      </c>
      <c r="V7286" s="27">
        <v>0</v>
      </c>
      <c r="W7286" s="27">
        <v>436242000</v>
      </c>
      <c r="X7286" s="27"/>
      <c r="Y7286" s="27"/>
      <c r="Z7286" s="27">
        <v>1</v>
      </c>
    </row>
    <row r="7287" spans="1:26">
      <c r="A7287" s="27">
        <v>2007</v>
      </c>
      <c r="B7287" t="s">
        <v>85</v>
      </c>
      <c r="C7287" s="27">
        <v>71000000</v>
      </c>
      <c r="D7287" s="27">
        <v>40400000</v>
      </c>
      <c r="E7287" s="27">
        <v>71000000</v>
      </c>
      <c r="F7287" s="27">
        <v>35532477.25</v>
      </c>
      <c r="G7287" s="27">
        <v>0</v>
      </c>
      <c r="H7287" s="27">
        <v>0</v>
      </c>
      <c r="I7287" s="27">
        <v>1</v>
      </c>
      <c r="J7287" s="27">
        <v>0</v>
      </c>
      <c r="K7287" s="27">
        <v>4</v>
      </c>
      <c r="L7287" s="27">
        <v>1</v>
      </c>
      <c r="M7287" s="27">
        <v>1</v>
      </c>
      <c r="N7287" s="27">
        <v>1</v>
      </c>
      <c r="O7287" s="27">
        <v>1</v>
      </c>
      <c r="P7287" s="27">
        <v>13497000000</v>
      </c>
      <c r="Q7287" s="27">
        <v>12292813603.232693</v>
      </c>
      <c r="R7287" s="27">
        <v>1</v>
      </c>
      <c r="S7287" s="27">
        <v>1</v>
      </c>
      <c r="T7287" s="33">
        <v>0.90473952627382648</v>
      </c>
      <c r="U7287" s="27">
        <v>55934529</v>
      </c>
      <c r="V7287" s="27">
        <v>0</v>
      </c>
      <c r="W7287" s="27">
        <v>840099000</v>
      </c>
      <c r="X7287" s="27"/>
      <c r="Y7287" s="27"/>
      <c r="Z7287" s="27">
        <v>1</v>
      </c>
    </row>
    <row r="7288" spans="1:26">
      <c r="A7288" s="27">
        <v>2008</v>
      </c>
      <c r="B7288" t="s">
        <v>85</v>
      </c>
      <c r="C7288" s="27">
        <v>71000000</v>
      </c>
      <c r="D7288" s="27">
        <v>50600000</v>
      </c>
      <c r="E7288" s="27">
        <v>71000000</v>
      </c>
      <c r="F7288" s="27">
        <v>22662850.875</v>
      </c>
      <c r="G7288" s="27">
        <v>0</v>
      </c>
      <c r="H7288" s="27">
        <v>0</v>
      </c>
      <c r="I7288" s="27">
        <v>1</v>
      </c>
      <c r="J7288" s="27">
        <v>0</v>
      </c>
      <c r="K7288" s="27">
        <v>4</v>
      </c>
      <c r="L7288" s="27">
        <v>1</v>
      </c>
      <c r="M7288" s="27">
        <v>1</v>
      </c>
      <c r="N7288" s="27">
        <v>1</v>
      </c>
      <c r="O7288" s="27">
        <v>1</v>
      </c>
      <c r="P7288" s="27">
        <v>17279000000</v>
      </c>
      <c r="Q7288" s="27">
        <v>14239026629.639013</v>
      </c>
      <c r="R7288" s="27">
        <v>1</v>
      </c>
      <c r="S7288" s="27">
        <v>1</v>
      </c>
      <c r="T7288" s="33">
        <v>0.91944034308119871</v>
      </c>
      <c r="U7288" s="27">
        <v>54519396.899999999</v>
      </c>
      <c r="V7288" s="27">
        <v>0</v>
      </c>
      <c r="W7288" s="27">
        <v>1004189000</v>
      </c>
      <c r="X7288" s="27">
        <v>31000000</v>
      </c>
      <c r="Y7288" s="27"/>
      <c r="Z7288" s="27">
        <v>1</v>
      </c>
    </row>
    <row r="7289" spans="1:26">
      <c r="A7289" s="27">
        <v>2009</v>
      </c>
      <c r="B7289" t="s">
        <v>85</v>
      </c>
      <c r="C7289" s="27">
        <v>71000000</v>
      </c>
      <c r="D7289" s="27">
        <v>60800000</v>
      </c>
      <c r="E7289" s="27">
        <v>71000000</v>
      </c>
      <c r="F7289" s="27">
        <v>2233080</v>
      </c>
      <c r="G7289" s="27">
        <v>0</v>
      </c>
      <c r="H7289" s="27">
        <v>0</v>
      </c>
      <c r="I7289" s="27">
        <v>1</v>
      </c>
      <c r="J7289" s="27">
        <v>0</v>
      </c>
      <c r="K7289" s="27">
        <v>4</v>
      </c>
      <c r="L7289" s="27">
        <v>1</v>
      </c>
      <c r="M7289" s="27">
        <v>1</v>
      </c>
      <c r="N7289" s="27">
        <v>1</v>
      </c>
      <c r="O7289" s="27">
        <v>1</v>
      </c>
      <c r="P7289" s="27">
        <v>18579000000</v>
      </c>
      <c r="Q7289" s="27">
        <v>18168902153.879761</v>
      </c>
      <c r="R7289" s="27">
        <v>1</v>
      </c>
      <c r="S7289" s="27">
        <v>1</v>
      </c>
      <c r="T7289" s="33">
        <v>0.81595367947064712</v>
      </c>
      <c r="U7289" s="27">
        <v>280710979</v>
      </c>
      <c r="V7289" s="27">
        <v>0</v>
      </c>
      <c r="W7289" s="27">
        <v>1378799000</v>
      </c>
      <c r="X7289" s="27">
        <v>33000000</v>
      </c>
      <c r="Y7289" s="27"/>
      <c r="Z7289" s="27">
        <v>1</v>
      </c>
    </row>
    <row r="7290" spans="1:26">
      <c r="A7290" s="27">
        <v>2010</v>
      </c>
      <c r="B7290" t="s">
        <v>85</v>
      </c>
      <c r="C7290" s="27">
        <v>71000000</v>
      </c>
      <c r="D7290" s="27">
        <v>71000000</v>
      </c>
      <c r="E7290" s="27">
        <v>71000000</v>
      </c>
      <c r="F7290" s="27">
        <v>18874000.555664063</v>
      </c>
      <c r="G7290" s="27">
        <v>0</v>
      </c>
      <c r="H7290" s="27">
        <v>0</v>
      </c>
      <c r="I7290" s="27">
        <v>1</v>
      </c>
      <c r="J7290" s="27">
        <v>0</v>
      </c>
      <c r="K7290" s="27">
        <v>4</v>
      </c>
      <c r="L7290" s="27">
        <v>1</v>
      </c>
      <c r="M7290" s="27">
        <v>1</v>
      </c>
      <c r="N7290" s="27">
        <v>1</v>
      </c>
      <c r="O7290" s="27">
        <v>1</v>
      </c>
      <c r="P7290" s="27">
        <v>20212000000</v>
      </c>
      <c r="Q7290" s="27">
        <v>20186496527.125565</v>
      </c>
      <c r="R7290" s="27">
        <v>1</v>
      </c>
      <c r="S7290" s="27">
        <v>1</v>
      </c>
      <c r="T7290" s="33">
        <v>1.0070075781651076</v>
      </c>
      <c r="U7290" s="27">
        <v>275450166.19999999</v>
      </c>
      <c r="V7290" s="27">
        <v>0</v>
      </c>
      <c r="W7290" s="27">
        <v>1682408000</v>
      </c>
      <c r="X7290" s="27">
        <v>39000000</v>
      </c>
      <c r="Y7290" s="27"/>
      <c r="Z7290" s="27">
        <v>1</v>
      </c>
    </row>
    <row r="7291" spans="1:26">
      <c r="A7291" s="27">
        <v>2011</v>
      </c>
      <c r="B7291" t="s">
        <v>85</v>
      </c>
      <c r="C7291" s="27">
        <v>594000000</v>
      </c>
      <c r="D7291" s="27">
        <v>175600000</v>
      </c>
      <c r="E7291" s="27">
        <v>594000000</v>
      </c>
      <c r="F7291" s="27">
        <v>539000000</v>
      </c>
      <c r="G7291" s="27">
        <v>0</v>
      </c>
      <c r="H7291" s="27">
        <v>0</v>
      </c>
      <c r="I7291" s="27">
        <v>1</v>
      </c>
      <c r="J7291" s="27">
        <v>0</v>
      </c>
      <c r="K7291" s="27">
        <v>4</v>
      </c>
      <c r="L7291" s="27">
        <v>1</v>
      </c>
      <c r="M7291" s="27">
        <v>1</v>
      </c>
      <c r="N7291" s="27">
        <v>1</v>
      </c>
      <c r="O7291" s="27">
        <v>1</v>
      </c>
      <c r="P7291" s="27">
        <v>21108000000</v>
      </c>
      <c r="Q7291" s="27">
        <v>20176025256.91531</v>
      </c>
      <c r="R7291" s="27">
        <v>1</v>
      </c>
      <c r="S7291" s="27">
        <v>1</v>
      </c>
      <c r="T7291" s="33">
        <v>1.116808011796752</v>
      </c>
      <c r="U7291" s="27">
        <v>273063521.39999998</v>
      </c>
      <c r="V7291" s="27">
        <v>0</v>
      </c>
      <c r="W7291" s="27">
        <v>1843794000</v>
      </c>
      <c r="X7291" s="27">
        <v>44000000</v>
      </c>
      <c r="Y7291" s="27"/>
      <c r="Z7291" s="27">
        <v>1</v>
      </c>
    </row>
    <row r="7292" spans="1:26">
      <c r="A7292" s="27">
        <v>2012</v>
      </c>
      <c r="B7292" t="s">
        <v>85</v>
      </c>
      <c r="C7292" s="27">
        <v>587933334</v>
      </c>
      <c r="D7292" s="27">
        <v>274133334</v>
      </c>
      <c r="E7292" s="27">
        <v>587933334</v>
      </c>
      <c r="F7292" s="27">
        <v>18586998</v>
      </c>
      <c r="G7292" s="27">
        <v>0</v>
      </c>
      <c r="H7292" s="27">
        <v>0</v>
      </c>
      <c r="I7292" s="27">
        <v>1</v>
      </c>
      <c r="J7292" s="27">
        <v>0</v>
      </c>
      <c r="K7292" s="27">
        <v>4</v>
      </c>
      <c r="L7292" s="27">
        <v>1</v>
      </c>
      <c r="M7292" s="27">
        <v>1</v>
      </c>
      <c r="N7292" s="27">
        <v>1</v>
      </c>
      <c r="O7292" s="27">
        <v>1</v>
      </c>
      <c r="P7292" s="27">
        <v>24505000000</v>
      </c>
      <c r="Q7292" s="27">
        <v>23114293416.390514</v>
      </c>
      <c r="R7292" s="27">
        <v>1</v>
      </c>
      <c r="S7292" s="27">
        <v>1</v>
      </c>
      <c r="T7292" s="33">
        <v>0.99562684078172081</v>
      </c>
      <c r="U7292" s="27">
        <v>271512686.80000001</v>
      </c>
      <c r="V7292" s="27">
        <v>0</v>
      </c>
      <c r="W7292" s="27">
        <v>2033340000</v>
      </c>
      <c r="X7292" s="27">
        <v>51000000</v>
      </c>
      <c r="Y7292" s="27"/>
      <c r="Z7292" s="27">
        <v>1</v>
      </c>
    </row>
    <row r="7293" spans="1:26">
      <c r="A7293" s="27">
        <v>2013</v>
      </c>
      <c r="B7293" t="s">
        <v>85</v>
      </c>
      <c r="C7293" s="27">
        <v>581866666</v>
      </c>
      <c r="D7293" s="27">
        <v>372666666</v>
      </c>
      <c r="E7293" s="27">
        <v>581866666</v>
      </c>
      <c r="F7293" s="27">
        <v>8200000</v>
      </c>
      <c r="G7293" s="27">
        <v>0</v>
      </c>
      <c r="H7293" s="27">
        <v>0</v>
      </c>
      <c r="I7293" s="27">
        <v>1</v>
      </c>
      <c r="J7293" s="27">
        <v>0</v>
      </c>
      <c r="K7293" s="27">
        <v>4</v>
      </c>
      <c r="L7293" s="27">
        <v>1</v>
      </c>
      <c r="M7293" s="27">
        <v>1</v>
      </c>
      <c r="N7293" s="27">
        <v>1</v>
      </c>
      <c r="O7293" s="27">
        <v>1</v>
      </c>
      <c r="P7293" s="27">
        <v>25808000000</v>
      </c>
      <c r="Q7293" s="27">
        <v>24599550623.725426</v>
      </c>
      <c r="R7293" s="27">
        <v>1</v>
      </c>
      <c r="S7293" s="27">
        <v>1</v>
      </c>
      <c r="T7293" s="33">
        <v>0.99710818219516861</v>
      </c>
      <c r="U7293" s="27">
        <v>270208800.39999998</v>
      </c>
      <c r="V7293" s="27">
        <v>0</v>
      </c>
      <c r="W7293" s="27">
        <v>2394237000</v>
      </c>
      <c r="X7293" s="27">
        <v>63000000</v>
      </c>
      <c r="Y7293" s="27"/>
      <c r="Z7293" s="27">
        <v>1</v>
      </c>
    </row>
    <row r="7294" spans="1:26">
      <c r="A7294" s="27">
        <v>2014</v>
      </c>
      <c r="B7294" t="s">
        <v>85</v>
      </c>
      <c r="C7294" s="27">
        <v>1058300000</v>
      </c>
      <c r="D7294" s="27">
        <v>567700000</v>
      </c>
      <c r="E7294" s="27">
        <v>1058300000</v>
      </c>
      <c r="F7294" s="27">
        <v>484927754.125</v>
      </c>
      <c r="G7294" s="27">
        <v>0</v>
      </c>
      <c r="H7294" s="27">
        <v>0</v>
      </c>
      <c r="I7294" s="27">
        <v>1</v>
      </c>
      <c r="J7294" s="27">
        <v>0</v>
      </c>
      <c r="K7294" s="27">
        <v>4</v>
      </c>
      <c r="L7294" s="27">
        <v>1</v>
      </c>
      <c r="M7294" s="27">
        <v>1</v>
      </c>
      <c r="N7294" s="27">
        <v>1</v>
      </c>
      <c r="O7294" s="27">
        <v>1</v>
      </c>
      <c r="P7294" s="27">
        <v>26637000000</v>
      </c>
      <c r="Q7294" s="27">
        <v>27291879819.362194</v>
      </c>
      <c r="R7294" s="27">
        <v>1</v>
      </c>
      <c r="S7294" s="27">
        <v>1</v>
      </c>
      <c r="T7294" s="33">
        <v>0.96696016921402161</v>
      </c>
      <c r="U7294" s="27">
        <v>252469630.59999999</v>
      </c>
      <c r="V7294" s="27">
        <v>0</v>
      </c>
      <c r="W7294" s="27">
        <v>2406629000</v>
      </c>
      <c r="X7294" s="27">
        <v>95000000</v>
      </c>
      <c r="Y7294" s="27"/>
      <c r="Z7294" s="27">
        <v>1</v>
      </c>
    </row>
    <row r="7295" spans="1:26">
      <c r="A7295" s="27">
        <v>2015</v>
      </c>
      <c r="B7295" t="s">
        <v>85</v>
      </c>
      <c r="C7295" s="27">
        <v>2652233334</v>
      </c>
      <c r="D7295" s="27">
        <v>1082733334</v>
      </c>
      <c r="E7295" s="27">
        <v>2652233334</v>
      </c>
      <c r="F7295" s="27">
        <v>1600000000</v>
      </c>
      <c r="G7295" s="27">
        <v>0</v>
      </c>
      <c r="H7295" s="27">
        <v>0</v>
      </c>
      <c r="I7295" s="27">
        <v>1</v>
      </c>
      <c r="J7295" s="27">
        <v>0</v>
      </c>
      <c r="K7295" s="27">
        <v>4</v>
      </c>
      <c r="L7295" s="27">
        <v>1</v>
      </c>
      <c r="M7295" s="27">
        <v>1</v>
      </c>
      <c r="N7295" s="27">
        <v>1</v>
      </c>
      <c r="O7295" s="27">
        <v>1</v>
      </c>
      <c r="P7295" s="27">
        <v>23502000000</v>
      </c>
      <c r="Q7295" s="27">
        <v>27102650386.60117</v>
      </c>
      <c r="R7295" s="27">
        <v>1</v>
      </c>
      <c r="S7295" s="27">
        <v>1</v>
      </c>
      <c r="T7295" s="33">
        <v>0.821813335342235</v>
      </c>
      <c r="U7295" s="27">
        <v>240091579.80000001</v>
      </c>
      <c r="V7295" s="27">
        <v>0</v>
      </c>
      <c r="W7295" s="27">
        <v>2509876000</v>
      </c>
      <c r="X7295" s="27">
        <v>145000000</v>
      </c>
      <c r="Y7295" s="27"/>
      <c r="Z7295" s="27">
        <v>1</v>
      </c>
    </row>
    <row r="7296" spans="1:26">
      <c r="A7296" s="27">
        <v>2016</v>
      </c>
      <c r="B7296" t="s">
        <v>85</v>
      </c>
      <c r="C7296" s="27">
        <v>2731166666</v>
      </c>
      <c r="D7296" s="27">
        <v>1521500000</v>
      </c>
      <c r="E7296" s="27">
        <v>2731166666</v>
      </c>
      <c r="F7296" s="27">
        <v>85000000</v>
      </c>
      <c r="G7296" s="27">
        <v>0</v>
      </c>
      <c r="H7296" s="27">
        <v>0</v>
      </c>
      <c r="I7296" s="27">
        <v>1</v>
      </c>
      <c r="J7296" s="27">
        <v>0</v>
      </c>
      <c r="K7296" s="27">
        <v>4</v>
      </c>
      <c r="L7296" s="27">
        <v>1</v>
      </c>
      <c r="M7296" s="27">
        <v>1</v>
      </c>
      <c r="N7296" s="27">
        <v>1</v>
      </c>
      <c r="O7296" s="27">
        <v>1</v>
      </c>
      <c r="P7296" s="27">
        <v>24509000000</v>
      </c>
      <c r="Q7296" s="27">
        <v>24133664284.503258</v>
      </c>
      <c r="R7296" s="27">
        <v>1</v>
      </c>
      <c r="S7296" s="27">
        <v>1</v>
      </c>
      <c r="T7296" s="33">
        <v>0.86004996979414983</v>
      </c>
      <c r="U7296" s="27">
        <v>232649749.80000001</v>
      </c>
      <c r="V7296" s="27">
        <v>0</v>
      </c>
      <c r="W7296" s="27">
        <v>2575503000</v>
      </c>
      <c r="X7296" s="27">
        <v>180000000</v>
      </c>
      <c r="Y7296" s="27"/>
      <c r="Z7296" s="27">
        <v>1</v>
      </c>
    </row>
    <row r="7297" spans="1:26">
      <c r="A7297" s="27">
        <v>2017</v>
      </c>
      <c r="B7297" t="s">
        <v>85</v>
      </c>
      <c r="C7297" s="27">
        <v>2690233324</v>
      </c>
      <c r="D7297" s="27">
        <v>1925399992</v>
      </c>
      <c r="E7297" s="27">
        <v>2690233324</v>
      </c>
      <c r="F7297" s="27">
        <v>0</v>
      </c>
      <c r="G7297" s="27">
        <v>0</v>
      </c>
      <c r="H7297" s="27">
        <v>0</v>
      </c>
      <c r="I7297" s="27">
        <v>1</v>
      </c>
      <c r="J7297" s="27">
        <v>0</v>
      </c>
      <c r="K7297" s="27">
        <v>4</v>
      </c>
      <c r="L7297" s="27">
        <v>1</v>
      </c>
      <c r="M7297" s="27">
        <v>1</v>
      </c>
      <c r="N7297" s="27">
        <v>1</v>
      </c>
      <c r="O7297" s="27">
        <v>1</v>
      </c>
      <c r="P7297" s="27">
        <v>26617000000</v>
      </c>
      <c r="Q7297" s="27">
        <v>25995031850.165829</v>
      </c>
      <c r="R7297" s="27">
        <v>1</v>
      </c>
      <c r="S7297" s="27">
        <v>1</v>
      </c>
      <c r="T7297" s="33">
        <v>0.90809244833766045</v>
      </c>
      <c r="U7297" s="27">
        <v>246460670.40000001</v>
      </c>
      <c r="V7297" s="27">
        <v>0</v>
      </c>
      <c r="W7297" s="27">
        <v>2979564000</v>
      </c>
      <c r="X7297" s="27">
        <v>369000000</v>
      </c>
      <c r="Y7297" s="27"/>
      <c r="Z7297" s="27">
        <v>1</v>
      </c>
    </row>
    <row r="7298" spans="1:26">
      <c r="A7298" s="27">
        <v>1991</v>
      </c>
      <c r="B7298" t="s">
        <v>146</v>
      </c>
      <c r="C7298" s="27"/>
      <c r="D7298" s="27"/>
      <c r="E7298" s="27"/>
      <c r="F7298" s="27">
        <v>0</v>
      </c>
      <c r="G7298" s="27">
        <v>1</v>
      </c>
      <c r="H7298" s="27">
        <v>1</v>
      </c>
      <c r="I7298" s="27">
        <v>0</v>
      </c>
      <c r="J7298" s="27">
        <v>0</v>
      </c>
      <c r="K7298" s="27">
        <v>3</v>
      </c>
      <c r="L7298" s="27">
        <v>1</v>
      </c>
      <c r="M7298" s="27">
        <v>0</v>
      </c>
      <c r="N7298" s="27">
        <v>0</v>
      </c>
      <c r="O7298" s="27">
        <v>0</v>
      </c>
      <c r="P7298" s="27">
        <v>0</v>
      </c>
      <c r="Q7298" s="27">
        <v>77464561149.510269</v>
      </c>
      <c r="R7298" s="27">
        <v>0</v>
      </c>
      <c r="S7298" s="27">
        <v>0</v>
      </c>
      <c r="T7298" s="33">
        <v>0.64778014054484578</v>
      </c>
      <c r="U7298" s="27">
        <v>0</v>
      </c>
      <c r="V7298" s="27">
        <v>0</v>
      </c>
      <c r="W7298" s="27">
        <v>0</v>
      </c>
      <c r="X7298" s="27"/>
      <c r="Y7298" s="27"/>
      <c r="Z7298" s="27">
        <v>1</v>
      </c>
    </row>
    <row r="7299" spans="1:26">
      <c r="A7299" s="27">
        <v>1992</v>
      </c>
      <c r="B7299" t="s">
        <v>146</v>
      </c>
      <c r="C7299" s="27"/>
      <c r="D7299" s="27"/>
      <c r="E7299" s="27"/>
      <c r="F7299" s="27">
        <v>0</v>
      </c>
      <c r="G7299" s="27">
        <v>1</v>
      </c>
      <c r="H7299" s="27">
        <v>1</v>
      </c>
      <c r="I7299" s="27">
        <v>0</v>
      </c>
      <c r="J7299" s="27">
        <v>0</v>
      </c>
      <c r="K7299" s="27">
        <v>3</v>
      </c>
      <c r="L7299" s="27">
        <v>1</v>
      </c>
      <c r="M7299" s="27">
        <v>0</v>
      </c>
      <c r="N7299" s="27">
        <v>0</v>
      </c>
      <c r="O7299" s="27">
        <v>0</v>
      </c>
      <c r="P7299" s="27">
        <v>22193000000</v>
      </c>
      <c r="Q7299" s="27">
        <v>73942235330.436951</v>
      </c>
      <c r="R7299" s="27">
        <v>0</v>
      </c>
      <c r="S7299" s="27">
        <v>1</v>
      </c>
      <c r="T7299" s="33">
        <v>0.62587770846912083</v>
      </c>
      <c r="U7299" s="27">
        <v>0</v>
      </c>
      <c r="V7299" s="27">
        <v>0</v>
      </c>
      <c r="W7299" s="27">
        <v>0</v>
      </c>
      <c r="X7299" s="27"/>
      <c r="Y7299" s="27"/>
      <c r="Z7299" s="27">
        <v>1</v>
      </c>
    </row>
    <row r="7300" spans="1:26">
      <c r="A7300" s="27">
        <v>1993</v>
      </c>
      <c r="B7300" t="s">
        <v>146</v>
      </c>
      <c r="C7300" s="27"/>
      <c r="D7300" s="27"/>
      <c r="E7300" s="27"/>
      <c r="F7300" s="27">
        <v>0</v>
      </c>
      <c r="G7300" s="27">
        <v>1</v>
      </c>
      <c r="H7300" s="27">
        <v>1</v>
      </c>
      <c r="I7300" s="27">
        <v>0</v>
      </c>
      <c r="J7300" s="27">
        <v>0</v>
      </c>
      <c r="K7300" s="27">
        <v>3</v>
      </c>
      <c r="L7300" s="27">
        <v>1</v>
      </c>
      <c r="M7300" s="27">
        <v>0</v>
      </c>
      <c r="N7300" s="27">
        <v>0</v>
      </c>
      <c r="O7300" s="27">
        <v>0</v>
      </c>
      <c r="P7300" s="27">
        <v>35025000000</v>
      </c>
      <c r="Q7300" s="27">
        <v>65648559903.057076</v>
      </c>
      <c r="R7300" s="27">
        <v>0</v>
      </c>
      <c r="S7300" s="27">
        <v>1</v>
      </c>
      <c r="T7300" s="33">
        <v>0.648154718576755</v>
      </c>
      <c r="U7300" s="27">
        <v>0</v>
      </c>
      <c r="V7300" s="27">
        <v>69000</v>
      </c>
      <c r="W7300" s="27">
        <v>0</v>
      </c>
      <c r="X7300" s="27"/>
      <c r="Y7300" s="27"/>
      <c r="Z7300" s="27">
        <v>1</v>
      </c>
    </row>
    <row r="7301" spans="1:26">
      <c r="A7301" s="27">
        <v>1994</v>
      </c>
      <c r="B7301" t="s">
        <v>146</v>
      </c>
      <c r="C7301" s="27"/>
      <c r="D7301" s="27"/>
      <c r="E7301" s="27"/>
      <c r="F7301" s="27">
        <v>0</v>
      </c>
      <c r="G7301" s="27">
        <v>1</v>
      </c>
      <c r="H7301" s="27">
        <v>1</v>
      </c>
      <c r="I7301" s="27">
        <v>0</v>
      </c>
      <c r="J7301" s="27">
        <v>0</v>
      </c>
      <c r="K7301" s="27">
        <v>3</v>
      </c>
      <c r="L7301" s="27">
        <v>1</v>
      </c>
      <c r="M7301" s="27">
        <v>0</v>
      </c>
      <c r="N7301" s="27">
        <v>0</v>
      </c>
      <c r="O7301" s="27">
        <v>0</v>
      </c>
      <c r="P7301" s="27">
        <v>38012000000</v>
      </c>
      <c r="Q7301" s="27">
        <v>52549555149.197769</v>
      </c>
      <c r="R7301" s="27">
        <v>0</v>
      </c>
      <c r="S7301" s="27">
        <v>1</v>
      </c>
      <c r="T7301" s="33">
        <v>0.69545665111729171</v>
      </c>
      <c r="U7301" s="27">
        <v>363977089.69999999</v>
      </c>
      <c r="V7301" s="27">
        <v>101732000</v>
      </c>
      <c r="W7301" s="27">
        <v>0</v>
      </c>
      <c r="X7301" s="27"/>
      <c r="Y7301" s="27"/>
      <c r="Z7301" s="27">
        <v>1</v>
      </c>
    </row>
    <row r="7302" spans="1:26">
      <c r="A7302" s="27">
        <v>1995</v>
      </c>
      <c r="B7302" t="s">
        <v>146</v>
      </c>
      <c r="C7302" s="27"/>
      <c r="D7302" s="27"/>
      <c r="E7302" s="27"/>
      <c r="F7302" s="27">
        <v>0</v>
      </c>
      <c r="G7302" s="27">
        <v>1</v>
      </c>
      <c r="H7302" s="27">
        <v>1</v>
      </c>
      <c r="I7302" s="27">
        <v>0</v>
      </c>
      <c r="J7302" s="27">
        <v>0</v>
      </c>
      <c r="K7302" s="27">
        <v>3</v>
      </c>
      <c r="L7302" s="27">
        <v>1</v>
      </c>
      <c r="M7302" s="27">
        <v>0</v>
      </c>
      <c r="N7302" s="27">
        <v>0</v>
      </c>
      <c r="O7302" s="27">
        <v>0</v>
      </c>
      <c r="P7302" s="27">
        <v>38275000000</v>
      </c>
      <c r="Q7302" s="27">
        <v>48213868178.087349</v>
      </c>
      <c r="R7302" s="27">
        <v>0</v>
      </c>
      <c r="S7302" s="27">
        <v>1</v>
      </c>
      <c r="T7302" s="33">
        <v>0.69736071622307827</v>
      </c>
      <c r="U7302" s="27">
        <v>1541936088.5999999</v>
      </c>
      <c r="V7302" s="27">
        <v>491384000</v>
      </c>
      <c r="W7302" s="27">
        <v>0</v>
      </c>
      <c r="X7302" s="27"/>
      <c r="Y7302" s="27"/>
      <c r="Z7302" s="27">
        <v>1</v>
      </c>
    </row>
    <row r="7303" spans="1:26">
      <c r="A7303" s="27">
        <v>1996</v>
      </c>
      <c r="B7303" t="s">
        <v>146</v>
      </c>
      <c r="C7303" s="27"/>
      <c r="D7303" s="27"/>
      <c r="E7303" s="27"/>
      <c r="F7303" s="27">
        <v>0</v>
      </c>
      <c r="G7303" s="27">
        <v>1</v>
      </c>
      <c r="H7303" s="27">
        <v>1</v>
      </c>
      <c r="I7303" s="27">
        <v>0</v>
      </c>
      <c r="J7303" s="27">
        <v>0</v>
      </c>
      <c r="K7303" s="27">
        <v>3</v>
      </c>
      <c r="L7303" s="27">
        <v>1</v>
      </c>
      <c r="M7303" s="27">
        <v>0</v>
      </c>
      <c r="N7303" s="27">
        <v>0</v>
      </c>
      <c r="O7303" s="27">
        <v>0</v>
      </c>
      <c r="P7303" s="27">
        <v>46083000000</v>
      </c>
      <c r="Q7303" s="27">
        <v>44558077827.13501</v>
      </c>
      <c r="R7303" s="27">
        <v>0</v>
      </c>
      <c r="S7303" s="27">
        <v>1</v>
      </c>
      <c r="T7303" s="33">
        <v>0.69966405838602452</v>
      </c>
      <c r="U7303" s="27">
        <v>2262342513.0999999</v>
      </c>
      <c r="V7303" s="27">
        <v>858875000</v>
      </c>
      <c r="W7303" s="27">
        <v>0</v>
      </c>
      <c r="X7303" s="27"/>
      <c r="Y7303" s="27"/>
      <c r="Z7303" s="27">
        <v>1</v>
      </c>
    </row>
    <row r="7304" spans="1:26">
      <c r="A7304" s="27">
        <v>1997</v>
      </c>
      <c r="B7304" t="s">
        <v>146</v>
      </c>
      <c r="C7304" s="27"/>
      <c r="D7304" s="27"/>
      <c r="E7304" s="27"/>
      <c r="F7304" s="27">
        <v>0</v>
      </c>
      <c r="G7304" s="27">
        <v>1</v>
      </c>
      <c r="H7304" s="27">
        <v>1</v>
      </c>
      <c r="I7304" s="27">
        <v>0</v>
      </c>
      <c r="J7304" s="27">
        <v>0</v>
      </c>
      <c r="K7304" s="27">
        <v>3</v>
      </c>
      <c r="L7304" s="27">
        <v>1</v>
      </c>
      <c r="M7304" s="27">
        <v>0</v>
      </c>
      <c r="N7304" s="27">
        <v>0</v>
      </c>
      <c r="O7304" s="27">
        <v>0</v>
      </c>
      <c r="P7304" s="27">
        <v>51867000000</v>
      </c>
      <c r="Q7304" s="27">
        <v>50150399791.647049</v>
      </c>
      <c r="R7304" s="27">
        <v>0</v>
      </c>
      <c r="S7304" s="27">
        <v>1</v>
      </c>
      <c r="T7304" s="33">
        <v>0.71538944173936525</v>
      </c>
      <c r="U7304" s="27">
        <v>2402423205.5</v>
      </c>
      <c r="V7304" s="27">
        <v>1111050000</v>
      </c>
      <c r="W7304" s="27">
        <v>0</v>
      </c>
      <c r="X7304" s="27"/>
      <c r="Y7304" s="27"/>
      <c r="Z7304" s="27">
        <v>1</v>
      </c>
    </row>
    <row r="7305" spans="1:26">
      <c r="A7305" s="27">
        <v>1998</v>
      </c>
      <c r="B7305" t="s">
        <v>146</v>
      </c>
      <c r="C7305" s="27"/>
      <c r="D7305" s="27"/>
      <c r="E7305" s="27"/>
      <c r="F7305" s="27">
        <v>0</v>
      </c>
      <c r="G7305" s="27">
        <v>1</v>
      </c>
      <c r="H7305" s="27">
        <v>1</v>
      </c>
      <c r="I7305" s="27">
        <v>0</v>
      </c>
      <c r="J7305" s="27">
        <v>0</v>
      </c>
      <c r="K7305" s="27">
        <v>3</v>
      </c>
      <c r="L7305" s="27">
        <v>1</v>
      </c>
      <c r="M7305" s="27">
        <v>0</v>
      </c>
      <c r="N7305" s="27">
        <v>0</v>
      </c>
      <c r="O7305" s="27">
        <v>0</v>
      </c>
      <c r="P7305" s="27">
        <v>43315000000</v>
      </c>
      <c r="Q7305" s="27">
        <v>41883241471.736473</v>
      </c>
      <c r="R7305" s="27">
        <v>0</v>
      </c>
      <c r="S7305" s="27">
        <v>1</v>
      </c>
      <c r="T7305" s="33">
        <v>0.63293736472878814</v>
      </c>
      <c r="U7305" s="27">
        <v>2795004385.0999999</v>
      </c>
      <c r="V7305" s="27">
        <v>1541638782.4000001</v>
      </c>
      <c r="W7305" s="27">
        <v>0</v>
      </c>
      <c r="X7305" s="27"/>
      <c r="Y7305" s="27"/>
      <c r="Z7305" s="27">
        <v>1</v>
      </c>
    </row>
    <row r="7306" spans="1:26">
      <c r="A7306" s="27">
        <v>1999</v>
      </c>
      <c r="B7306" t="s">
        <v>146</v>
      </c>
      <c r="C7306" s="27"/>
      <c r="D7306" s="27"/>
      <c r="E7306" s="27"/>
      <c r="F7306" s="27">
        <v>0</v>
      </c>
      <c r="G7306" s="27">
        <v>1</v>
      </c>
      <c r="H7306" s="27">
        <v>1</v>
      </c>
      <c r="I7306" s="27">
        <v>0</v>
      </c>
      <c r="J7306" s="27">
        <v>0</v>
      </c>
      <c r="K7306" s="27">
        <v>3</v>
      </c>
      <c r="L7306" s="27">
        <v>1</v>
      </c>
      <c r="M7306" s="27">
        <v>0</v>
      </c>
      <c r="N7306" s="27">
        <v>0</v>
      </c>
      <c r="O7306" s="27">
        <v>0</v>
      </c>
      <c r="P7306" s="27">
        <v>32661000000</v>
      </c>
      <c r="Q7306" s="27">
        <v>31580639045.453991</v>
      </c>
      <c r="R7306" s="27">
        <v>0</v>
      </c>
      <c r="S7306" s="27">
        <v>1</v>
      </c>
      <c r="T7306" s="33">
        <v>0.59173831677950461</v>
      </c>
      <c r="U7306" s="27">
        <v>4603478548.1999998</v>
      </c>
      <c r="V7306" s="27">
        <v>1954339000</v>
      </c>
      <c r="W7306" s="27">
        <v>0</v>
      </c>
      <c r="X7306" s="27"/>
      <c r="Y7306" s="27"/>
      <c r="Z7306" s="27">
        <v>1</v>
      </c>
    </row>
    <row r="7307" spans="1:26">
      <c r="A7307" s="27">
        <v>2000</v>
      </c>
      <c r="B7307" t="s">
        <v>146</v>
      </c>
      <c r="C7307" s="27">
        <v>0</v>
      </c>
      <c r="D7307" s="27">
        <v>0</v>
      </c>
      <c r="E7307" s="27">
        <v>0</v>
      </c>
      <c r="F7307" s="27">
        <v>603973.8125</v>
      </c>
      <c r="G7307" s="27">
        <v>1</v>
      </c>
      <c r="H7307" s="27">
        <v>1</v>
      </c>
      <c r="I7307" s="27">
        <v>0</v>
      </c>
      <c r="J7307" s="27">
        <v>0</v>
      </c>
      <c r="K7307" s="27">
        <v>3</v>
      </c>
      <c r="L7307" s="27">
        <v>1</v>
      </c>
      <c r="M7307" s="27">
        <v>1</v>
      </c>
      <c r="N7307" s="27">
        <v>0</v>
      </c>
      <c r="O7307" s="27">
        <v>0</v>
      </c>
      <c r="P7307" s="27">
        <v>32331000000.000004</v>
      </c>
      <c r="Q7307" s="27">
        <v>31261527363.143967</v>
      </c>
      <c r="R7307" s="27">
        <v>1</v>
      </c>
      <c r="S7307" s="27">
        <v>1</v>
      </c>
      <c r="T7307" s="33">
        <v>0.62919927379193319</v>
      </c>
      <c r="U7307" s="27">
        <v>3779269474.8000002</v>
      </c>
      <c r="V7307" s="27">
        <v>1990907000</v>
      </c>
      <c r="W7307" s="27">
        <v>0</v>
      </c>
      <c r="X7307" s="27"/>
      <c r="Y7307" s="27"/>
      <c r="Z7307" s="27">
        <v>1</v>
      </c>
    </row>
    <row r="7308" spans="1:26">
      <c r="A7308" s="27">
        <v>2001</v>
      </c>
      <c r="B7308" t="s">
        <v>146</v>
      </c>
      <c r="C7308" s="27">
        <v>0</v>
      </c>
      <c r="D7308" s="27">
        <v>0</v>
      </c>
      <c r="E7308" s="27">
        <v>0</v>
      </c>
      <c r="F7308" s="27">
        <v>362447.1875</v>
      </c>
      <c r="G7308" s="27">
        <v>1</v>
      </c>
      <c r="H7308" s="27">
        <v>1</v>
      </c>
      <c r="I7308" s="27">
        <v>0</v>
      </c>
      <c r="J7308" s="27">
        <v>0</v>
      </c>
      <c r="K7308" s="27">
        <v>3</v>
      </c>
      <c r="L7308" s="27">
        <v>1</v>
      </c>
      <c r="M7308" s="27">
        <v>1</v>
      </c>
      <c r="N7308" s="27">
        <v>0</v>
      </c>
      <c r="O7308" s="27">
        <v>0</v>
      </c>
      <c r="P7308" s="27">
        <v>39309000000</v>
      </c>
      <c r="Q7308" s="27">
        <v>37972301334.673592</v>
      </c>
      <c r="R7308" s="27">
        <v>1</v>
      </c>
      <c r="S7308" s="27">
        <v>1</v>
      </c>
      <c r="T7308" s="33">
        <v>0.61588871891054842</v>
      </c>
      <c r="U7308" s="27">
        <v>3556778897.8000002</v>
      </c>
      <c r="V7308" s="27">
        <v>2247791000</v>
      </c>
      <c r="W7308" s="27">
        <v>0</v>
      </c>
      <c r="X7308" s="27"/>
      <c r="Y7308" s="27"/>
      <c r="Z7308" s="27">
        <v>1</v>
      </c>
    </row>
    <row r="7309" spans="1:26">
      <c r="A7309" s="27">
        <v>2002</v>
      </c>
      <c r="B7309" t="s">
        <v>146</v>
      </c>
      <c r="C7309" s="27">
        <v>0</v>
      </c>
      <c r="D7309" s="27">
        <v>0</v>
      </c>
      <c r="E7309" s="27">
        <v>0</v>
      </c>
      <c r="F7309" s="27">
        <v>0</v>
      </c>
      <c r="G7309" s="27">
        <v>1</v>
      </c>
      <c r="H7309" s="27">
        <v>1</v>
      </c>
      <c r="I7309" s="27">
        <v>0</v>
      </c>
      <c r="J7309" s="27">
        <v>0</v>
      </c>
      <c r="K7309" s="27">
        <v>3</v>
      </c>
      <c r="L7309" s="27">
        <v>1</v>
      </c>
      <c r="M7309" s="27">
        <v>1</v>
      </c>
      <c r="N7309" s="27">
        <v>0</v>
      </c>
      <c r="O7309" s="27">
        <v>0</v>
      </c>
      <c r="P7309" s="27">
        <v>43956000000</v>
      </c>
      <c r="Q7309" s="27">
        <v>42351593887.282692</v>
      </c>
      <c r="R7309" s="27">
        <v>1</v>
      </c>
      <c r="S7309" s="27">
        <v>1</v>
      </c>
      <c r="T7309" s="33">
        <v>0.62466195784303247</v>
      </c>
      <c r="U7309" s="27">
        <v>3656343934.0999999</v>
      </c>
      <c r="V7309" s="27">
        <v>2232560000</v>
      </c>
      <c r="W7309" s="27">
        <v>0</v>
      </c>
      <c r="X7309" s="27"/>
      <c r="Y7309" s="27"/>
      <c r="Z7309" s="27">
        <v>1</v>
      </c>
    </row>
    <row r="7310" spans="1:26">
      <c r="A7310" s="27">
        <v>2003</v>
      </c>
      <c r="B7310" t="s">
        <v>146</v>
      </c>
      <c r="C7310" s="27">
        <v>0</v>
      </c>
      <c r="D7310" s="27">
        <v>0</v>
      </c>
      <c r="E7310" s="27">
        <v>0</v>
      </c>
      <c r="F7310" s="27">
        <v>0</v>
      </c>
      <c r="G7310" s="27">
        <v>1</v>
      </c>
      <c r="H7310" s="27">
        <v>1</v>
      </c>
      <c r="I7310" s="27">
        <v>0</v>
      </c>
      <c r="J7310" s="27">
        <v>0</v>
      </c>
      <c r="K7310" s="27">
        <v>3</v>
      </c>
      <c r="L7310" s="27">
        <v>1</v>
      </c>
      <c r="M7310" s="27">
        <v>1</v>
      </c>
      <c r="N7310" s="27">
        <v>0</v>
      </c>
      <c r="O7310" s="27">
        <v>0</v>
      </c>
      <c r="P7310" s="27">
        <v>52010000000</v>
      </c>
      <c r="Q7310" s="27">
        <v>50084197498.452942</v>
      </c>
      <c r="R7310" s="27">
        <v>1</v>
      </c>
      <c r="S7310" s="27">
        <v>1</v>
      </c>
      <c r="T7310" s="33">
        <v>0.61793375018798091</v>
      </c>
      <c r="U7310" s="27">
        <v>3781675366.8000002</v>
      </c>
      <c r="V7310" s="27">
        <v>2270983000</v>
      </c>
      <c r="W7310" s="27">
        <v>0</v>
      </c>
      <c r="X7310" s="27"/>
      <c r="Y7310" s="27"/>
      <c r="Z7310" s="27">
        <v>1</v>
      </c>
    </row>
    <row r="7311" spans="1:26">
      <c r="A7311" s="27">
        <v>2004</v>
      </c>
      <c r="B7311" t="s">
        <v>146</v>
      </c>
      <c r="C7311" s="27">
        <v>0</v>
      </c>
      <c r="D7311" s="27">
        <v>0</v>
      </c>
      <c r="E7311" s="27">
        <v>0</v>
      </c>
      <c r="F7311" s="27">
        <v>0</v>
      </c>
      <c r="G7311" s="27">
        <v>1</v>
      </c>
      <c r="H7311" s="27">
        <v>1</v>
      </c>
      <c r="I7311" s="27">
        <v>0</v>
      </c>
      <c r="J7311" s="27">
        <v>0</v>
      </c>
      <c r="K7311" s="27">
        <v>3</v>
      </c>
      <c r="L7311" s="27">
        <v>1</v>
      </c>
      <c r="M7311" s="27">
        <v>1</v>
      </c>
      <c r="N7311" s="27">
        <v>0</v>
      </c>
      <c r="O7311" s="27">
        <v>0</v>
      </c>
      <c r="P7311" s="27">
        <v>67226000000</v>
      </c>
      <c r="Q7311" s="27">
        <v>64819702951.682648</v>
      </c>
      <c r="R7311" s="27">
        <v>1</v>
      </c>
      <c r="S7311" s="27">
        <v>1</v>
      </c>
      <c r="T7311" s="33">
        <v>0.67108711240801089</v>
      </c>
      <c r="U7311" s="27">
        <v>3638889412.4000001</v>
      </c>
      <c r="V7311" s="27">
        <v>2168152000</v>
      </c>
      <c r="W7311" s="27">
        <v>0</v>
      </c>
      <c r="X7311" s="27"/>
      <c r="Y7311" s="27"/>
      <c r="Z7311" s="27">
        <v>1</v>
      </c>
    </row>
    <row r="7312" spans="1:26">
      <c r="A7312" s="27">
        <v>2005</v>
      </c>
      <c r="B7312" t="s">
        <v>146</v>
      </c>
      <c r="C7312" s="27">
        <v>0</v>
      </c>
      <c r="D7312" s="27">
        <v>0</v>
      </c>
      <c r="E7312" s="27">
        <v>0</v>
      </c>
      <c r="F7312" s="27">
        <v>0</v>
      </c>
      <c r="G7312" s="27">
        <v>1</v>
      </c>
      <c r="H7312" s="27">
        <v>1</v>
      </c>
      <c r="I7312" s="27">
        <v>0</v>
      </c>
      <c r="J7312" s="27">
        <v>0</v>
      </c>
      <c r="K7312" s="27">
        <v>3</v>
      </c>
      <c r="L7312" s="27">
        <v>1</v>
      </c>
      <c r="M7312" s="27">
        <v>1</v>
      </c>
      <c r="N7312" s="27">
        <v>0</v>
      </c>
      <c r="O7312" s="27">
        <v>0</v>
      </c>
      <c r="P7312" s="27">
        <v>89282000000</v>
      </c>
      <c r="Q7312" s="27">
        <v>86057915585.302551</v>
      </c>
      <c r="R7312" s="27">
        <v>1</v>
      </c>
      <c r="S7312" s="27">
        <v>1</v>
      </c>
      <c r="T7312" s="33">
        <v>0.69599608558540027</v>
      </c>
      <c r="U7312" s="27">
        <v>3059060006.3000002</v>
      </c>
      <c r="V7312" s="27">
        <v>2428944000</v>
      </c>
      <c r="W7312" s="27">
        <v>0</v>
      </c>
      <c r="X7312" s="27"/>
      <c r="Y7312" s="27"/>
      <c r="Z7312" s="27">
        <v>1</v>
      </c>
    </row>
    <row r="7313" spans="1:26">
      <c r="A7313" s="27">
        <v>2006</v>
      </c>
      <c r="B7313" t="s">
        <v>146</v>
      </c>
      <c r="C7313" s="27">
        <v>0</v>
      </c>
      <c r="D7313" s="27">
        <v>0</v>
      </c>
      <c r="E7313" s="27">
        <v>0</v>
      </c>
      <c r="F7313" s="27">
        <v>3150000</v>
      </c>
      <c r="G7313" s="27">
        <v>1</v>
      </c>
      <c r="H7313" s="27">
        <v>1</v>
      </c>
      <c r="I7313" s="27">
        <v>0</v>
      </c>
      <c r="J7313" s="27">
        <v>0</v>
      </c>
      <c r="K7313" s="27">
        <v>3</v>
      </c>
      <c r="L7313" s="27">
        <v>1</v>
      </c>
      <c r="M7313" s="27">
        <v>1</v>
      </c>
      <c r="N7313" s="27">
        <v>0</v>
      </c>
      <c r="O7313" s="27">
        <v>0</v>
      </c>
      <c r="P7313" s="27">
        <v>111885000000</v>
      </c>
      <c r="Q7313" s="27">
        <v>107647920792.07921</v>
      </c>
      <c r="R7313" s="27">
        <v>1</v>
      </c>
      <c r="S7313" s="27">
        <v>1</v>
      </c>
      <c r="T7313" s="33">
        <v>0.83568345932575372</v>
      </c>
      <c r="U7313" s="27">
        <v>2800170409.8000002</v>
      </c>
      <c r="V7313" s="27">
        <v>2361657000</v>
      </c>
      <c r="W7313" s="27">
        <v>0</v>
      </c>
      <c r="X7313" s="27"/>
      <c r="Y7313" s="27"/>
      <c r="Z7313" s="27">
        <v>1</v>
      </c>
    </row>
    <row r="7314" spans="1:26">
      <c r="A7314" s="27">
        <v>2007</v>
      </c>
      <c r="B7314" t="s">
        <v>146</v>
      </c>
      <c r="C7314" s="27">
        <v>0</v>
      </c>
      <c r="D7314" s="27">
        <v>0</v>
      </c>
      <c r="E7314" s="27">
        <v>0</v>
      </c>
      <c r="F7314" s="27">
        <v>0</v>
      </c>
      <c r="G7314" s="27">
        <v>1</v>
      </c>
      <c r="H7314" s="27">
        <v>1</v>
      </c>
      <c r="I7314" s="27">
        <v>0</v>
      </c>
      <c r="J7314" s="27">
        <v>0</v>
      </c>
      <c r="K7314" s="27">
        <v>3</v>
      </c>
      <c r="L7314" s="27">
        <v>1</v>
      </c>
      <c r="M7314" s="27">
        <v>1</v>
      </c>
      <c r="N7314" s="27">
        <v>0</v>
      </c>
      <c r="O7314" s="27">
        <v>0</v>
      </c>
      <c r="P7314" s="27">
        <v>148734000000</v>
      </c>
      <c r="Q7314" s="27">
        <v>142579603960.39606</v>
      </c>
      <c r="R7314" s="27">
        <v>1</v>
      </c>
      <c r="S7314" s="27">
        <v>1</v>
      </c>
      <c r="T7314" s="33">
        <v>0.90473952627382648</v>
      </c>
      <c r="U7314" s="27">
        <v>2500501318.3000002</v>
      </c>
      <c r="V7314" s="27">
        <v>2309407000</v>
      </c>
      <c r="W7314" s="27">
        <v>0</v>
      </c>
      <c r="X7314" s="27"/>
      <c r="Y7314" s="27"/>
      <c r="Z7314" s="27">
        <v>1</v>
      </c>
    </row>
    <row r="7315" spans="1:26">
      <c r="A7315" s="27">
        <v>2008</v>
      </c>
      <c r="B7315" t="s">
        <v>146</v>
      </c>
      <c r="C7315" s="27">
        <v>0</v>
      </c>
      <c r="D7315" s="27">
        <v>0</v>
      </c>
      <c r="E7315" s="27">
        <v>0</v>
      </c>
      <c r="F7315" s="27">
        <v>0</v>
      </c>
      <c r="G7315" s="27">
        <v>1</v>
      </c>
      <c r="H7315" s="27">
        <v>1</v>
      </c>
      <c r="I7315" s="27">
        <v>0</v>
      </c>
      <c r="J7315" s="27">
        <v>0</v>
      </c>
      <c r="K7315" s="27">
        <v>3</v>
      </c>
      <c r="L7315" s="27">
        <v>1</v>
      </c>
      <c r="M7315" s="27">
        <v>1</v>
      </c>
      <c r="N7315" s="27">
        <v>0</v>
      </c>
      <c r="O7315" s="27">
        <v>0</v>
      </c>
      <c r="P7315" s="27">
        <v>188240000000</v>
      </c>
      <c r="Q7315" s="27">
        <v>179816790704.73874</v>
      </c>
      <c r="R7315" s="27">
        <v>1</v>
      </c>
      <c r="S7315" s="27">
        <v>1</v>
      </c>
      <c r="T7315" s="33">
        <v>0.91944034308119871</v>
      </c>
      <c r="U7315" s="27">
        <v>6725937672.1000004</v>
      </c>
      <c r="V7315" s="27">
        <v>3022316000</v>
      </c>
      <c r="W7315" s="27">
        <v>0</v>
      </c>
      <c r="X7315" s="27">
        <v>1793000000</v>
      </c>
      <c r="Y7315" s="27"/>
      <c r="Z7315" s="27">
        <v>1</v>
      </c>
    </row>
    <row r="7316" spans="1:26">
      <c r="A7316" s="27">
        <v>2009</v>
      </c>
      <c r="B7316" t="s">
        <v>146</v>
      </c>
      <c r="C7316" s="27">
        <v>372310016</v>
      </c>
      <c r="D7316" s="27">
        <v>74462000</v>
      </c>
      <c r="E7316" s="27">
        <v>372310016</v>
      </c>
      <c r="F7316" s="27">
        <v>376481902.125</v>
      </c>
      <c r="G7316" s="27">
        <v>1</v>
      </c>
      <c r="H7316" s="27">
        <v>1</v>
      </c>
      <c r="I7316" s="27">
        <v>0</v>
      </c>
      <c r="J7316" s="27">
        <v>0</v>
      </c>
      <c r="K7316" s="27">
        <v>3</v>
      </c>
      <c r="L7316" s="27">
        <v>1</v>
      </c>
      <c r="M7316" s="27">
        <v>1</v>
      </c>
      <c r="N7316" s="27">
        <v>0</v>
      </c>
      <c r="O7316" s="27">
        <v>0</v>
      </c>
      <c r="P7316" s="27">
        <v>121552000000</v>
      </c>
      <c r="Q7316" s="27">
        <v>117113410001.02681</v>
      </c>
      <c r="R7316" s="27">
        <v>1</v>
      </c>
      <c r="S7316" s="27">
        <v>1</v>
      </c>
      <c r="T7316" s="33">
        <v>0.81595367947064712</v>
      </c>
      <c r="U7316" s="27">
        <v>13026631323.700001</v>
      </c>
      <c r="V7316" s="27">
        <v>3293870000</v>
      </c>
      <c r="W7316" s="27">
        <v>0</v>
      </c>
      <c r="X7316" s="27">
        <v>1940000000</v>
      </c>
      <c r="Y7316" s="27"/>
      <c r="Z7316" s="27">
        <v>1</v>
      </c>
    </row>
    <row r="7317" spans="1:26">
      <c r="A7317" s="27">
        <v>2010</v>
      </c>
      <c r="B7317" t="s">
        <v>146</v>
      </c>
      <c r="C7317" s="27">
        <v>372310016</v>
      </c>
      <c r="D7317" s="27">
        <v>148924000</v>
      </c>
      <c r="E7317" s="27">
        <v>372310016</v>
      </c>
      <c r="F7317" s="27">
        <v>0</v>
      </c>
      <c r="G7317" s="27">
        <v>1</v>
      </c>
      <c r="H7317" s="27">
        <v>1</v>
      </c>
      <c r="I7317" s="27">
        <v>0</v>
      </c>
      <c r="J7317" s="27">
        <v>0</v>
      </c>
      <c r="K7317" s="27">
        <v>3</v>
      </c>
      <c r="L7317" s="27">
        <v>1</v>
      </c>
      <c r="M7317" s="27">
        <v>1</v>
      </c>
      <c r="N7317" s="27">
        <v>0</v>
      </c>
      <c r="O7317" s="27">
        <v>0</v>
      </c>
      <c r="P7317" s="27">
        <v>136011000000</v>
      </c>
      <c r="Q7317" s="27">
        <v>136013155905.03554</v>
      </c>
      <c r="R7317" s="27">
        <v>1</v>
      </c>
      <c r="S7317" s="27">
        <v>1</v>
      </c>
      <c r="T7317" s="33">
        <v>1.0070075781651076</v>
      </c>
      <c r="U7317" s="27">
        <v>16261859619.299999</v>
      </c>
      <c r="V7317" s="27">
        <v>3212187000</v>
      </c>
      <c r="W7317" s="27">
        <v>0</v>
      </c>
      <c r="X7317" s="27">
        <v>1641000000</v>
      </c>
      <c r="Y7317" s="27"/>
      <c r="Z7317" s="27">
        <v>1</v>
      </c>
    </row>
    <row r="7318" spans="1:26">
      <c r="A7318" s="27">
        <v>2011</v>
      </c>
      <c r="B7318" t="s">
        <v>146</v>
      </c>
      <c r="C7318" s="27">
        <v>372310016</v>
      </c>
      <c r="D7318" s="27">
        <v>223386000</v>
      </c>
      <c r="E7318" s="27">
        <v>372310016</v>
      </c>
      <c r="F7318" s="27">
        <v>12381100</v>
      </c>
      <c r="G7318" s="27">
        <v>1</v>
      </c>
      <c r="H7318" s="27">
        <v>1</v>
      </c>
      <c r="I7318" s="27">
        <v>0</v>
      </c>
      <c r="J7318" s="27">
        <v>0</v>
      </c>
      <c r="K7318" s="27">
        <v>3</v>
      </c>
      <c r="L7318" s="27">
        <v>1</v>
      </c>
      <c r="M7318" s="27">
        <v>1</v>
      </c>
      <c r="N7318" s="27">
        <v>0</v>
      </c>
      <c r="O7318" s="27">
        <v>0</v>
      </c>
      <c r="P7318" s="27">
        <v>163161000000</v>
      </c>
      <c r="Q7318" s="27">
        <v>163159671670.26456</v>
      </c>
      <c r="R7318" s="27">
        <v>1</v>
      </c>
      <c r="S7318" s="27">
        <v>1</v>
      </c>
      <c r="T7318" s="33">
        <v>1.116808011796752</v>
      </c>
      <c r="U7318" s="27">
        <v>16211596668.700001</v>
      </c>
      <c r="V7318" s="27">
        <v>3188725000</v>
      </c>
      <c r="W7318" s="27">
        <v>0</v>
      </c>
      <c r="X7318" s="27">
        <v>1570000000</v>
      </c>
      <c r="Y7318" s="27"/>
      <c r="Z7318" s="27">
        <v>1</v>
      </c>
    </row>
    <row r="7319" spans="1:26">
      <c r="A7319" s="27">
        <v>2012</v>
      </c>
      <c r="B7319" t="s">
        <v>146</v>
      </c>
      <c r="C7319" s="27">
        <v>3372310016</v>
      </c>
      <c r="D7319" s="27">
        <v>1047848000</v>
      </c>
      <c r="E7319" s="27">
        <v>3372310016</v>
      </c>
      <c r="F7319" s="27">
        <v>5400000000</v>
      </c>
      <c r="G7319" s="27">
        <v>1</v>
      </c>
      <c r="H7319" s="27">
        <v>1</v>
      </c>
      <c r="I7319" s="27">
        <v>0</v>
      </c>
      <c r="J7319" s="27">
        <v>0</v>
      </c>
      <c r="K7319" s="27">
        <v>3</v>
      </c>
      <c r="L7319" s="27">
        <v>1</v>
      </c>
      <c r="M7319" s="27">
        <v>1</v>
      </c>
      <c r="N7319" s="27">
        <v>0</v>
      </c>
      <c r="O7319" s="27">
        <v>0</v>
      </c>
      <c r="P7319" s="27">
        <v>175707000000</v>
      </c>
      <c r="Q7319" s="27">
        <v>175781379051.43286</v>
      </c>
      <c r="R7319" s="27">
        <v>1</v>
      </c>
      <c r="S7319" s="27">
        <v>1</v>
      </c>
      <c r="T7319" s="33">
        <v>0.99562684078172081</v>
      </c>
      <c r="U7319" s="27">
        <v>12794964125.299999</v>
      </c>
      <c r="V7319" s="27">
        <v>3223620000</v>
      </c>
      <c r="W7319" s="27">
        <v>0</v>
      </c>
      <c r="X7319" s="27">
        <v>1435000000</v>
      </c>
      <c r="Y7319" s="27"/>
      <c r="Z7319" s="27">
        <v>1</v>
      </c>
    </row>
    <row r="7320" spans="1:26">
      <c r="A7320" s="27">
        <v>2013</v>
      </c>
      <c r="B7320" t="s">
        <v>146</v>
      </c>
      <c r="C7320" s="27">
        <v>3372310016</v>
      </c>
      <c r="D7320" s="27">
        <v>1872310016</v>
      </c>
      <c r="E7320" s="27">
        <v>3372310016</v>
      </c>
      <c r="F7320" s="27">
        <v>0</v>
      </c>
      <c r="G7320" s="27">
        <v>1</v>
      </c>
      <c r="H7320" s="27">
        <v>1</v>
      </c>
      <c r="I7320" s="27">
        <v>0</v>
      </c>
      <c r="J7320" s="27">
        <v>0</v>
      </c>
      <c r="K7320" s="27">
        <v>3</v>
      </c>
      <c r="L7320" s="27">
        <v>1</v>
      </c>
      <c r="M7320" s="27">
        <v>1</v>
      </c>
      <c r="N7320" s="27">
        <v>0</v>
      </c>
      <c r="O7320" s="27">
        <v>0</v>
      </c>
      <c r="P7320" s="27">
        <v>179572000000</v>
      </c>
      <c r="Q7320" s="27">
        <v>183310146378.08081</v>
      </c>
      <c r="R7320" s="27">
        <v>1</v>
      </c>
      <c r="S7320" s="27">
        <v>1</v>
      </c>
      <c r="T7320" s="33">
        <v>0.99710818219516861</v>
      </c>
      <c r="U7320" s="27">
        <v>7189980336</v>
      </c>
      <c r="V7320" s="27">
        <v>3314219000</v>
      </c>
      <c r="W7320" s="27">
        <v>0</v>
      </c>
      <c r="X7320" s="27">
        <v>1217000000</v>
      </c>
      <c r="Y7320" s="27"/>
      <c r="Z7320" s="27">
        <v>1</v>
      </c>
    </row>
    <row r="7321" spans="1:26">
      <c r="A7321" s="27">
        <v>2014</v>
      </c>
      <c r="B7321" t="s">
        <v>146</v>
      </c>
      <c r="C7321" s="27">
        <v>3372310016</v>
      </c>
      <c r="D7321" s="27">
        <v>2622309888</v>
      </c>
      <c r="E7321" s="27">
        <v>3372310016</v>
      </c>
      <c r="F7321" s="27">
        <v>0</v>
      </c>
      <c r="G7321" s="27">
        <v>1</v>
      </c>
      <c r="H7321" s="27">
        <v>1</v>
      </c>
      <c r="I7321" s="27">
        <v>0</v>
      </c>
      <c r="J7321" s="27">
        <v>0</v>
      </c>
      <c r="K7321" s="27">
        <v>3</v>
      </c>
      <c r="L7321" s="27">
        <v>1</v>
      </c>
      <c r="M7321" s="27">
        <v>1</v>
      </c>
      <c r="N7321" s="27">
        <v>0</v>
      </c>
      <c r="O7321" s="27">
        <v>0</v>
      </c>
      <c r="P7321" s="27">
        <v>132342999999.99998</v>
      </c>
      <c r="Q7321" s="27">
        <v>133503411375.73927</v>
      </c>
      <c r="R7321" s="27">
        <v>1</v>
      </c>
      <c r="S7321" s="27">
        <v>1</v>
      </c>
      <c r="T7321" s="33">
        <v>0.96696016921402161</v>
      </c>
      <c r="U7321" s="27">
        <v>7607502823</v>
      </c>
      <c r="V7321" s="27">
        <v>4700920000</v>
      </c>
      <c r="W7321" s="27">
        <v>0</v>
      </c>
      <c r="X7321" s="27">
        <v>1437000000</v>
      </c>
      <c r="Y7321" s="27"/>
      <c r="Z7321" s="27">
        <v>1</v>
      </c>
    </row>
    <row r="7322" spans="1:26">
      <c r="A7322" s="27">
        <v>2015</v>
      </c>
      <c r="B7322" t="s">
        <v>146</v>
      </c>
      <c r="C7322" s="27">
        <v>3347489344</v>
      </c>
      <c r="D7322" s="27">
        <v>3347489344</v>
      </c>
      <c r="E7322" s="27">
        <v>3347489344</v>
      </c>
      <c r="F7322" s="27">
        <v>0</v>
      </c>
      <c r="G7322" s="27">
        <v>1</v>
      </c>
      <c r="H7322" s="27">
        <v>1</v>
      </c>
      <c r="I7322" s="27">
        <v>0</v>
      </c>
      <c r="J7322" s="27">
        <v>0</v>
      </c>
      <c r="K7322" s="27">
        <v>3</v>
      </c>
      <c r="L7322" s="27">
        <v>1</v>
      </c>
      <c r="M7322" s="27">
        <v>1</v>
      </c>
      <c r="N7322" s="27">
        <v>0</v>
      </c>
      <c r="O7322" s="27">
        <v>0</v>
      </c>
      <c r="P7322" s="27">
        <v>90939000000</v>
      </c>
      <c r="Q7322" s="27">
        <v>91030959454.696106</v>
      </c>
      <c r="R7322" s="27">
        <v>1</v>
      </c>
      <c r="S7322" s="27">
        <v>1</v>
      </c>
      <c r="T7322" s="33">
        <v>0.821813335342235</v>
      </c>
      <c r="U7322" s="27">
        <v>12485722460.5</v>
      </c>
      <c r="V7322" s="27">
        <v>5590099000</v>
      </c>
      <c r="W7322" s="27">
        <v>0</v>
      </c>
      <c r="X7322" s="27">
        <v>4747000000</v>
      </c>
      <c r="Y7322" s="27"/>
      <c r="Z7322" s="27">
        <v>1</v>
      </c>
    </row>
    <row r="7323" spans="1:26">
      <c r="A7323" s="27">
        <v>2016</v>
      </c>
      <c r="B7323" t="s">
        <v>146</v>
      </c>
      <c r="C7323" s="27">
        <v>3322668672</v>
      </c>
      <c r="D7323" s="27">
        <v>3322668672</v>
      </c>
      <c r="E7323" s="27">
        <v>3322668672</v>
      </c>
      <c r="F7323" s="27">
        <v>0</v>
      </c>
      <c r="G7323" s="27">
        <v>1</v>
      </c>
      <c r="H7323" s="27">
        <v>1</v>
      </c>
      <c r="I7323" s="27">
        <v>0</v>
      </c>
      <c r="J7323" s="27">
        <v>0</v>
      </c>
      <c r="K7323" s="27">
        <v>3</v>
      </c>
      <c r="L7323" s="27">
        <v>1</v>
      </c>
      <c r="M7323" s="27">
        <v>1</v>
      </c>
      <c r="N7323" s="27">
        <v>0</v>
      </c>
      <c r="O7323" s="27">
        <v>0</v>
      </c>
      <c r="P7323" s="27">
        <v>93349000000</v>
      </c>
      <c r="Q7323" s="27">
        <v>93355993628.504227</v>
      </c>
      <c r="R7323" s="27">
        <v>1</v>
      </c>
      <c r="S7323" s="27">
        <v>1</v>
      </c>
      <c r="T7323" s="33">
        <v>0.86004996979414983</v>
      </c>
      <c r="U7323" s="27">
        <v>13075387798.6</v>
      </c>
      <c r="V7323" s="27">
        <v>5510437000</v>
      </c>
      <c r="W7323" s="27">
        <v>0</v>
      </c>
      <c r="X7323" s="27">
        <v>4950000000</v>
      </c>
      <c r="Y7323" s="27"/>
      <c r="Z7323" s="27">
        <v>1</v>
      </c>
    </row>
    <row r="7324" spans="1:26">
      <c r="A7324" s="27">
        <v>2017</v>
      </c>
      <c r="B7324" t="s">
        <v>146</v>
      </c>
      <c r="C7324" s="27">
        <v>3025120704</v>
      </c>
      <c r="D7324" s="27">
        <v>3025120704</v>
      </c>
      <c r="E7324" s="27">
        <v>3025120704</v>
      </c>
      <c r="F7324" s="27">
        <v>0</v>
      </c>
      <c r="G7324" s="27">
        <v>1</v>
      </c>
      <c r="H7324" s="27">
        <v>1</v>
      </c>
      <c r="I7324" s="27">
        <v>0</v>
      </c>
      <c r="J7324" s="27">
        <v>0</v>
      </c>
      <c r="K7324" s="27">
        <v>3</v>
      </c>
      <c r="L7324" s="27">
        <v>1</v>
      </c>
      <c r="M7324" s="27">
        <v>1</v>
      </c>
      <c r="N7324" s="27">
        <v>0</v>
      </c>
      <c r="O7324" s="27">
        <v>0</v>
      </c>
      <c r="P7324" s="27">
        <v>112128000000</v>
      </c>
      <c r="Q7324" s="27">
        <v>112154185121.40649</v>
      </c>
      <c r="R7324" s="27">
        <v>1</v>
      </c>
      <c r="S7324" s="27">
        <v>1</v>
      </c>
      <c r="T7324" s="33">
        <v>0.90809244833766045</v>
      </c>
      <c r="U7324" s="27">
        <v>14001431254.9</v>
      </c>
      <c r="V7324" s="27">
        <v>5361895000</v>
      </c>
      <c r="W7324" s="27">
        <v>0</v>
      </c>
      <c r="X7324" s="27">
        <v>4955000000</v>
      </c>
      <c r="Y7324" s="27"/>
      <c r="Z7324" s="27">
        <v>1</v>
      </c>
    </row>
    <row r="7325" spans="1:26">
      <c r="A7325" s="27">
        <v>1950</v>
      </c>
      <c r="B7325" t="s">
        <v>17</v>
      </c>
      <c r="C7325" s="27"/>
      <c r="D7325" s="27"/>
      <c r="E7325" s="27"/>
      <c r="F7325" s="27">
        <v>0</v>
      </c>
      <c r="G7325" s="27">
        <v>0</v>
      </c>
      <c r="H7325" s="27">
        <v>1</v>
      </c>
      <c r="I7325" s="27">
        <v>0</v>
      </c>
      <c r="J7325" s="27">
        <v>0</v>
      </c>
      <c r="K7325" s="27">
        <v>1</v>
      </c>
      <c r="L7325" s="27">
        <v>1</v>
      </c>
      <c r="M7325" s="27">
        <v>0</v>
      </c>
      <c r="N7325" s="27">
        <v>0</v>
      </c>
      <c r="O7325" s="27">
        <v>0</v>
      </c>
      <c r="P7325" s="27"/>
      <c r="Q7325" s="27"/>
      <c r="R7325" s="27">
        <v>0</v>
      </c>
      <c r="S7325" s="27">
        <v>1</v>
      </c>
      <c r="T7325" s="33">
        <v>1.287837882863923</v>
      </c>
      <c r="U7325" s="27"/>
      <c r="V7325" s="27"/>
      <c r="W7325" s="27"/>
      <c r="X7325" s="27"/>
      <c r="Y7325" s="27"/>
      <c r="Z7325" s="27">
        <v>0</v>
      </c>
    </row>
    <row r="7326" spans="1:26">
      <c r="A7326" s="27">
        <v>1951</v>
      </c>
      <c r="B7326" t="s">
        <v>17</v>
      </c>
      <c r="C7326" s="27"/>
      <c r="D7326" s="27"/>
      <c r="E7326" s="27"/>
      <c r="F7326" s="27">
        <v>0</v>
      </c>
      <c r="G7326" s="27">
        <v>0</v>
      </c>
      <c r="H7326" s="27">
        <v>1</v>
      </c>
      <c r="I7326" s="27">
        <v>0</v>
      </c>
      <c r="J7326" s="27">
        <v>0</v>
      </c>
      <c r="K7326" s="27">
        <v>1</v>
      </c>
      <c r="L7326" s="27">
        <v>1</v>
      </c>
      <c r="M7326" s="27">
        <v>0</v>
      </c>
      <c r="N7326" s="27">
        <v>0</v>
      </c>
      <c r="O7326" s="27">
        <v>0</v>
      </c>
      <c r="P7326" s="27"/>
      <c r="Q7326" s="27"/>
      <c r="R7326" s="27">
        <v>0</v>
      </c>
      <c r="S7326" s="27">
        <v>1</v>
      </c>
      <c r="T7326" s="33">
        <v>1.3439935487765553</v>
      </c>
      <c r="U7326" s="27"/>
      <c r="V7326" s="27"/>
      <c r="W7326" s="27"/>
      <c r="X7326" s="27"/>
      <c r="Y7326" s="27"/>
      <c r="Z7326" s="27">
        <v>0</v>
      </c>
    </row>
    <row r="7327" spans="1:26">
      <c r="A7327" s="27">
        <v>1952</v>
      </c>
      <c r="B7327" t="s">
        <v>17</v>
      </c>
      <c r="C7327" s="27"/>
      <c r="D7327" s="27"/>
      <c r="E7327" s="27"/>
      <c r="F7327" s="27">
        <v>0</v>
      </c>
      <c r="G7327" s="27">
        <v>0</v>
      </c>
      <c r="H7327" s="27">
        <v>1</v>
      </c>
      <c r="I7327" s="27">
        <v>0</v>
      </c>
      <c r="J7327" s="27">
        <v>0</v>
      </c>
      <c r="K7327" s="27">
        <v>1</v>
      </c>
      <c r="L7327" s="27">
        <v>1</v>
      </c>
      <c r="M7327" s="27">
        <v>0</v>
      </c>
      <c r="N7327" s="27">
        <v>0</v>
      </c>
      <c r="O7327" s="27">
        <v>0</v>
      </c>
      <c r="P7327" s="27"/>
      <c r="Q7327" s="27"/>
      <c r="R7327" s="27">
        <v>0</v>
      </c>
      <c r="S7327" s="27">
        <v>1</v>
      </c>
      <c r="T7327" s="33">
        <v>1.1861288455441423</v>
      </c>
      <c r="U7327" s="27"/>
      <c r="V7327" s="27"/>
      <c r="W7327" s="27"/>
      <c r="X7327" s="27"/>
      <c r="Y7327" s="27"/>
      <c r="Z7327" s="27">
        <v>0</v>
      </c>
    </row>
    <row r="7328" spans="1:26">
      <c r="A7328" s="27">
        <v>1953</v>
      </c>
      <c r="B7328" t="s">
        <v>17</v>
      </c>
      <c r="C7328" s="27"/>
      <c r="D7328" s="27"/>
      <c r="E7328" s="27"/>
      <c r="F7328" s="27">
        <v>0</v>
      </c>
      <c r="G7328" s="27">
        <v>0</v>
      </c>
      <c r="H7328" s="27">
        <v>1</v>
      </c>
      <c r="I7328" s="27">
        <v>0</v>
      </c>
      <c r="J7328" s="27">
        <v>0</v>
      </c>
      <c r="K7328" s="27">
        <v>1</v>
      </c>
      <c r="L7328" s="27">
        <v>1</v>
      </c>
      <c r="M7328" s="27">
        <v>0</v>
      </c>
      <c r="N7328" s="27">
        <v>0</v>
      </c>
      <c r="O7328" s="27">
        <v>0</v>
      </c>
      <c r="P7328" s="27"/>
      <c r="Q7328" s="27"/>
      <c r="R7328" s="27">
        <v>0</v>
      </c>
      <c r="S7328" s="27">
        <v>1</v>
      </c>
      <c r="T7328" s="33">
        <v>1.1355764645766917</v>
      </c>
      <c r="U7328" s="27"/>
      <c r="V7328" s="27"/>
      <c r="W7328" s="27"/>
      <c r="X7328" s="27"/>
      <c r="Y7328" s="27"/>
      <c r="Z7328" s="27">
        <v>0</v>
      </c>
    </row>
    <row r="7329" spans="1:26">
      <c r="A7329" s="27">
        <v>1954</v>
      </c>
      <c r="B7329" t="s">
        <v>17</v>
      </c>
      <c r="C7329" s="27"/>
      <c r="D7329" s="27"/>
      <c r="E7329" s="27"/>
      <c r="F7329" s="27">
        <v>0</v>
      </c>
      <c r="G7329" s="27">
        <v>0</v>
      </c>
      <c r="H7329" s="27">
        <v>1</v>
      </c>
      <c r="I7329" s="27">
        <v>0</v>
      </c>
      <c r="J7329" s="27">
        <v>0</v>
      </c>
      <c r="K7329" s="27">
        <v>1</v>
      </c>
      <c r="L7329" s="27">
        <v>1</v>
      </c>
      <c r="M7329" s="27">
        <v>0</v>
      </c>
      <c r="N7329" s="27">
        <v>0</v>
      </c>
      <c r="O7329" s="27">
        <v>0</v>
      </c>
      <c r="P7329" s="27"/>
      <c r="Q7329" s="27"/>
      <c r="R7329" s="27">
        <v>0</v>
      </c>
      <c r="S7329" s="27">
        <v>1</v>
      </c>
      <c r="T7329" s="33">
        <v>1.2456557755316726</v>
      </c>
      <c r="U7329" s="27"/>
      <c r="V7329" s="27"/>
      <c r="W7329" s="27"/>
      <c r="X7329" s="27"/>
      <c r="Y7329" s="27"/>
      <c r="Z7329" s="27">
        <v>0</v>
      </c>
    </row>
    <row r="7330" spans="1:26">
      <c r="A7330" s="27">
        <v>1955</v>
      </c>
      <c r="B7330" t="s">
        <v>17</v>
      </c>
      <c r="C7330" s="27"/>
      <c r="D7330" s="27"/>
      <c r="E7330" s="27"/>
      <c r="F7330" s="27">
        <v>0</v>
      </c>
      <c r="G7330" s="27">
        <v>0</v>
      </c>
      <c r="H7330" s="27">
        <v>1</v>
      </c>
      <c r="I7330" s="27">
        <v>0</v>
      </c>
      <c r="J7330" s="27">
        <v>0</v>
      </c>
      <c r="K7330" s="27">
        <v>1</v>
      </c>
      <c r="L7330" s="27">
        <v>1</v>
      </c>
      <c r="M7330" s="27">
        <v>0</v>
      </c>
      <c r="N7330" s="27">
        <v>0</v>
      </c>
      <c r="O7330" s="27">
        <v>0</v>
      </c>
      <c r="P7330" s="27"/>
      <c r="Q7330" s="27"/>
      <c r="R7330" s="27">
        <v>0</v>
      </c>
      <c r="S7330" s="27">
        <v>1</v>
      </c>
      <c r="T7330" s="33">
        <v>1.2093425125419712</v>
      </c>
      <c r="U7330" s="27"/>
      <c r="V7330" s="27"/>
      <c r="W7330" s="27"/>
      <c r="X7330" s="27"/>
      <c r="Y7330" s="27"/>
      <c r="Z7330" s="27">
        <v>0</v>
      </c>
    </row>
    <row r="7331" spans="1:26">
      <c r="A7331" s="27">
        <v>1956</v>
      </c>
      <c r="B7331" t="s">
        <v>17</v>
      </c>
      <c r="C7331" s="27"/>
      <c r="D7331" s="27"/>
      <c r="E7331" s="27"/>
      <c r="F7331" s="27">
        <v>0</v>
      </c>
      <c r="G7331" s="27">
        <v>0</v>
      </c>
      <c r="H7331" s="27">
        <v>1</v>
      </c>
      <c r="I7331" s="27">
        <v>0</v>
      </c>
      <c r="J7331" s="27">
        <v>0</v>
      </c>
      <c r="K7331" s="27">
        <v>1</v>
      </c>
      <c r="L7331" s="27">
        <v>1</v>
      </c>
      <c r="M7331" s="27">
        <v>0</v>
      </c>
      <c r="N7331" s="27">
        <v>0</v>
      </c>
      <c r="O7331" s="27">
        <v>0</v>
      </c>
      <c r="P7331" s="27"/>
      <c r="Q7331" s="27"/>
      <c r="R7331" s="27">
        <v>0</v>
      </c>
      <c r="S7331" s="27">
        <v>1</v>
      </c>
      <c r="T7331" s="33">
        <v>1.188247729709901</v>
      </c>
      <c r="U7331" s="27"/>
      <c r="V7331" s="27"/>
      <c r="W7331" s="27"/>
      <c r="X7331" s="27"/>
      <c r="Y7331" s="27"/>
      <c r="Z7331" s="27">
        <v>0</v>
      </c>
    </row>
    <row r="7332" spans="1:26">
      <c r="A7332" s="27">
        <v>1957</v>
      </c>
      <c r="B7332" t="s">
        <v>17</v>
      </c>
      <c r="C7332" s="27"/>
      <c r="D7332" s="27"/>
      <c r="E7332" s="27"/>
      <c r="F7332" s="27">
        <v>0</v>
      </c>
      <c r="G7332" s="27">
        <v>0</v>
      </c>
      <c r="H7332" s="27">
        <v>1</v>
      </c>
      <c r="I7332" s="27">
        <v>0</v>
      </c>
      <c r="J7332" s="27">
        <v>0</v>
      </c>
      <c r="K7332" s="27">
        <v>1</v>
      </c>
      <c r="L7332" s="27">
        <v>1</v>
      </c>
      <c r="M7332" s="27">
        <v>0</v>
      </c>
      <c r="N7332" s="27">
        <v>0</v>
      </c>
      <c r="O7332" s="27">
        <v>0</v>
      </c>
      <c r="P7332" s="27"/>
      <c r="Q7332" s="27"/>
      <c r="R7332" s="27">
        <v>0</v>
      </c>
      <c r="S7332" s="27">
        <v>1</v>
      </c>
      <c r="T7332" s="33">
        <v>1.1056830722153153</v>
      </c>
      <c r="U7332" s="27"/>
      <c r="V7332" s="27"/>
      <c r="W7332" s="27"/>
      <c r="X7332" s="27"/>
      <c r="Y7332" s="27"/>
      <c r="Z7332" s="27">
        <v>0</v>
      </c>
    </row>
    <row r="7333" spans="1:26">
      <c r="A7333" s="27">
        <v>1958</v>
      </c>
      <c r="B7333" t="s">
        <v>17</v>
      </c>
      <c r="C7333" s="27"/>
      <c r="D7333" s="27"/>
      <c r="E7333" s="27"/>
      <c r="F7333" s="27">
        <v>0</v>
      </c>
      <c r="G7333" s="27">
        <v>0</v>
      </c>
      <c r="H7333" s="27">
        <v>1</v>
      </c>
      <c r="I7333" s="27">
        <v>0</v>
      </c>
      <c r="J7333" s="27">
        <v>0</v>
      </c>
      <c r="K7333" s="27">
        <v>1</v>
      </c>
      <c r="L7333" s="27">
        <v>1</v>
      </c>
      <c r="M7333" s="27">
        <v>0</v>
      </c>
      <c r="N7333" s="27">
        <v>0</v>
      </c>
      <c r="O7333" s="27">
        <v>0</v>
      </c>
      <c r="P7333" s="27"/>
      <c r="Q7333" s="27"/>
      <c r="R7333" s="27">
        <v>0</v>
      </c>
      <c r="S7333" s="27">
        <v>1</v>
      </c>
      <c r="T7333" s="33">
        <v>1.0176220702015186</v>
      </c>
      <c r="U7333" s="27"/>
      <c r="V7333" s="27"/>
      <c r="W7333" s="27"/>
      <c r="X7333" s="27"/>
      <c r="Y7333" s="27"/>
      <c r="Z7333" s="27">
        <v>0</v>
      </c>
    </row>
    <row r="7334" spans="1:26">
      <c r="A7334" s="27">
        <v>1959</v>
      </c>
      <c r="B7334" t="s">
        <v>17</v>
      </c>
      <c r="C7334" s="27"/>
      <c r="D7334" s="27"/>
      <c r="E7334" s="27"/>
      <c r="F7334" s="27">
        <v>0</v>
      </c>
      <c r="G7334" s="27">
        <v>0</v>
      </c>
      <c r="H7334" s="27">
        <v>1</v>
      </c>
      <c r="I7334" s="27">
        <v>0</v>
      </c>
      <c r="J7334" s="27">
        <v>0</v>
      </c>
      <c r="K7334" s="27">
        <v>1</v>
      </c>
      <c r="L7334" s="27">
        <v>1</v>
      </c>
      <c r="M7334" s="27">
        <v>0</v>
      </c>
      <c r="N7334" s="27">
        <v>0</v>
      </c>
      <c r="O7334" s="27">
        <v>0</v>
      </c>
      <c r="P7334" s="27"/>
      <c r="Q7334" s="27"/>
      <c r="R7334" s="27">
        <v>0</v>
      </c>
      <c r="S7334" s="27">
        <v>1</v>
      </c>
      <c r="T7334" s="33">
        <v>1.0157995537348996</v>
      </c>
      <c r="U7334" s="27"/>
      <c r="V7334" s="27"/>
      <c r="W7334" s="27"/>
      <c r="X7334" s="27"/>
      <c r="Y7334" s="27"/>
      <c r="Z7334" s="27">
        <v>0</v>
      </c>
    </row>
    <row r="7335" spans="1:26">
      <c r="A7335" s="27">
        <v>1960</v>
      </c>
      <c r="B7335" t="s">
        <v>17</v>
      </c>
      <c r="C7335" s="27"/>
      <c r="D7335" s="27"/>
      <c r="E7335" s="27"/>
      <c r="F7335" s="27">
        <v>0</v>
      </c>
      <c r="G7335" s="27">
        <v>0</v>
      </c>
      <c r="H7335" s="27">
        <v>1</v>
      </c>
      <c r="I7335" s="27">
        <v>0</v>
      </c>
      <c r="J7335" s="27">
        <v>0</v>
      </c>
      <c r="K7335" s="27">
        <v>1</v>
      </c>
      <c r="L7335" s="27">
        <v>1</v>
      </c>
      <c r="M7335" s="27">
        <v>0</v>
      </c>
      <c r="N7335" s="27">
        <v>0</v>
      </c>
      <c r="O7335" s="27">
        <v>0</v>
      </c>
      <c r="P7335" s="27"/>
      <c r="Q7335" s="27">
        <v>1242289239.2049348</v>
      </c>
      <c r="R7335" s="27">
        <v>0</v>
      </c>
      <c r="S7335" s="27">
        <v>1</v>
      </c>
      <c r="T7335" s="33">
        <v>0.99364431383616725</v>
      </c>
      <c r="U7335" s="27"/>
      <c r="V7335" s="27"/>
      <c r="W7335" s="27"/>
      <c r="X7335" s="27"/>
      <c r="Y7335" s="27"/>
      <c r="Z7335" s="27">
        <v>0</v>
      </c>
    </row>
    <row r="7336" spans="1:26">
      <c r="A7336" s="27">
        <v>1961</v>
      </c>
      <c r="B7336" t="s">
        <v>17</v>
      </c>
      <c r="C7336" s="27"/>
      <c r="D7336" s="27"/>
      <c r="E7336" s="27"/>
      <c r="F7336" s="27">
        <v>0</v>
      </c>
      <c r="G7336" s="27">
        <v>0</v>
      </c>
      <c r="H7336" s="27">
        <v>1</v>
      </c>
      <c r="I7336" s="27">
        <v>0</v>
      </c>
      <c r="J7336" s="27">
        <v>0</v>
      </c>
      <c r="K7336" s="27">
        <v>1</v>
      </c>
      <c r="L7336" s="27">
        <v>1</v>
      </c>
      <c r="M7336" s="27">
        <v>0</v>
      </c>
      <c r="N7336" s="27">
        <v>0</v>
      </c>
      <c r="O7336" s="27">
        <v>0</v>
      </c>
      <c r="P7336" s="27"/>
      <c r="Q7336" s="27">
        <v>1547388781.4313347</v>
      </c>
      <c r="R7336" s="27">
        <v>0</v>
      </c>
      <c r="S7336" s="27">
        <v>1</v>
      </c>
      <c r="T7336" s="33">
        <v>0.97346733996739376</v>
      </c>
      <c r="U7336" s="27"/>
      <c r="V7336" s="27"/>
      <c r="W7336" s="27"/>
      <c r="X7336" s="27"/>
      <c r="Y7336" s="27"/>
      <c r="Z7336" s="27">
        <v>0</v>
      </c>
    </row>
    <row r="7337" spans="1:26">
      <c r="A7337" s="27">
        <v>1962</v>
      </c>
      <c r="B7337" t="s">
        <v>17</v>
      </c>
      <c r="C7337" s="27"/>
      <c r="D7337" s="27"/>
      <c r="E7337" s="27"/>
      <c r="F7337" s="27">
        <v>0</v>
      </c>
      <c r="G7337" s="27">
        <v>0</v>
      </c>
      <c r="H7337" s="27">
        <v>1</v>
      </c>
      <c r="I7337" s="27">
        <v>0</v>
      </c>
      <c r="J7337" s="27">
        <v>0</v>
      </c>
      <c r="K7337" s="27">
        <v>1</v>
      </c>
      <c r="L7337" s="27">
        <v>1</v>
      </c>
      <c r="M7337" s="27">
        <v>0</v>
      </c>
      <c r="N7337" s="27">
        <v>0</v>
      </c>
      <c r="O7337" s="27">
        <v>0</v>
      </c>
      <c r="P7337" s="27"/>
      <c r="Q7337" s="27">
        <v>1710004407.2278533</v>
      </c>
      <c r="R7337" s="27">
        <v>0</v>
      </c>
      <c r="S7337" s="27">
        <v>1</v>
      </c>
      <c r="T7337" s="33">
        <v>0.97699079984331827</v>
      </c>
      <c r="U7337" s="27"/>
      <c r="V7337" s="27"/>
      <c r="W7337" s="27"/>
      <c r="X7337" s="27"/>
      <c r="Y7337" s="27"/>
      <c r="Z7337" s="27">
        <v>0</v>
      </c>
    </row>
    <row r="7338" spans="1:26">
      <c r="A7338" s="27">
        <v>1963</v>
      </c>
      <c r="B7338" t="s">
        <v>17</v>
      </c>
      <c r="C7338" s="27"/>
      <c r="D7338" s="27"/>
      <c r="E7338" s="27"/>
      <c r="F7338" s="27">
        <v>0</v>
      </c>
      <c r="G7338" s="27">
        <v>0</v>
      </c>
      <c r="H7338" s="27">
        <v>1</v>
      </c>
      <c r="I7338" s="27">
        <v>0</v>
      </c>
      <c r="J7338" s="27">
        <v>0</v>
      </c>
      <c r="K7338" s="27">
        <v>1</v>
      </c>
      <c r="L7338" s="27">
        <v>1</v>
      </c>
      <c r="M7338" s="27">
        <v>0</v>
      </c>
      <c r="N7338" s="27">
        <v>0</v>
      </c>
      <c r="O7338" s="27">
        <v>0</v>
      </c>
      <c r="P7338" s="27"/>
      <c r="Q7338" s="27">
        <v>1539681490.7817352</v>
      </c>
      <c r="R7338" s="27">
        <v>0</v>
      </c>
      <c r="S7338" s="27">
        <v>1</v>
      </c>
      <c r="T7338" s="33">
        <v>0.98866747285419376</v>
      </c>
      <c r="U7338" s="27"/>
      <c r="V7338" s="27"/>
      <c r="W7338" s="27"/>
      <c r="X7338" s="27"/>
      <c r="Y7338" s="27"/>
      <c r="Z7338" s="27">
        <v>0</v>
      </c>
    </row>
    <row r="7339" spans="1:26">
      <c r="A7339" s="27">
        <v>1964</v>
      </c>
      <c r="B7339" t="s">
        <v>17</v>
      </c>
      <c r="C7339" s="27"/>
      <c r="D7339" s="27"/>
      <c r="E7339" s="27"/>
      <c r="F7339" s="27">
        <v>0</v>
      </c>
      <c r="G7339" s="27">
        <v>0</v>
      </c>
      <c r="H7339" s="27">
        <v>1</v>
      </c>
      <c r="I7339" s="27">
        <v>0</v>
      </c>
      <c r="J7339" s="27">
        <v>0</v>
      </c>
      <c r="K7339" s="27">
        <v>1</v>
      </c>
      <c r="L7339" s="27">
        <v>1</v>
      </c>
      <c r="M7339" s="27">
        <v>0</v>
      </c>
      <c r="N7339" s="27">
        <v>0</v>
      </c>
      <c r="O7339" s="27">
        <v>0</v>
      </c>
      <c r="P7339" s="27"/>
      <c r="Q7339" s="27">
        <v>1975701816.4661474</v>
      </c>
      <c r="R7339" s="27">
        <v>0</v>
      </c>
      <c r="S7339" s="27">
        <v>1</v>
      </c>
      <c r="T7339" s="33">
        <v>1.0337554660061781</v>
      </c>
      <c r="U7339" s="27"/>
      <c r="V7339" s="27"/>
      <c r="W7339" s="27"/>
      <c r="X7339" s="27"/>
      <c r="Y7339" s="27"/>
      <c r="Z7339" s="27">
        <v>0</v>
      </c>
    </row>
    <row r="7340" spans="1:26">
      <c r="A7340" s="27">
        <v>1965</v>
      </c>
      <c r="B7340" t="s">
        <v>17</v>
      </c>
      <c r="C7340" s="27"/>
      <c r="D7340" s="27"/>
      <c r="E7340" s="27"/>
      <c r="F7340" s="27">
        <v>0</v>
      </c>
      <c r="G7340" s="27">
        <v>0</v>
      </c>
      <c r="H7340" s="27">
        <v>1</v>
      </c>
      <c r="I7340" s="27">
        <v>0</v>
      </c>
      <c r="J7340" s="27">
        <v>0</v>
      </c>
      <c r="K7340" s="27">
        <v>1</v>
      </c>
      <c r="L7340" s="27">
        <v>1</v>
      </c>
      <c r="M7340" s="27">
        <v>0</v>
      </c>
      <c r="N7340" s="27">
        <v>0</v>
      </c>
      <c r="O7340" s="27">
        <v>0</v>
      </c>
      <c r="P7340" s="27"/>
      <c r="Q7340" s="27">
        <v>1890769326.1422105</v>
      </c>
      <c r="R7340" s="27">
        <v>0</v>
      </c>
      <c r="S7340" s="27">
        <v>1</v>
      </c>
      <c r="T7340" s="33">
        <v>1.0227515959565798</v>
      </c>
      <c r="U7340" s="27"/>
      <c r="V7340" s="27"/>
      <c r="W7340" s="27"/>
      <c r="X7340" s="27"/>
      <c r="Y7340" s="27"/>
      <c r="Z7340" s="27">
        <v>0</v>
      </c>
    </row>
    <row r="7341" spans="1:26">
      <c r="A7341" s="27">
        <v>1966</v>
      </c>
      <c r="B7341" t="s">
        <v>17</v>
      </c>
      <c r="C7341" s="27"/>
      <c r="D7341" s="27"/>
      <c r="E7341" s="27"/>
      <c r="F7341" s="27">
        <v>0</v>
      </c>
      <c r="G7341" s="27">
        <v>0</v>
      </c>
      <c r="H7341" s="27">
        <v>1</v>
      </c>
      <c r="I7341" s="27">
        <v>0</v>
      </c>
      <c r="J7341" s="27">
        <v>0</v>
      </c>
      <c r="K7341" s="27">
        <v>1</v>
      </c>
      <c r="L7341" s="27">
        <v>1</v>
      </c>
      <c r="M7341" s="27">
        <v>0</v>
      </c>
      <c r="N7341" s="27">
        <v>0</v>
      </c>
      <c r="O7341" s="27">
        <v>0</v>
      </c>
      <c r="P7341" s="27"/>
      <c r="Q7341" s="27">
        <v>1809183974.5266898</v>
      </c>
      <c r="R7341" s="27">
        <v>0</v>
      </c>
      <c r="S7341" s="27">
        <v>1</v>
      </c>
      <c r="T7341" s="33">
        <v>1.060453919000093</v>
      </c>
      <c r="U7341" s="27"/>
      <c r="V7341" s="27"/>
      <c r="W7341" s="27"/>
      <c r="X7341" s="27"/>
      <c r="Y7341" s="27"/>
      <c r="Z7341" s="27">
        <v>0</v>
      </c>
    </row>
    <row r="7342" spans="1:26">
      <c r="A7342" s="27">
        <v>1967</v>
      </c>
      <c r="B7342" t="s">
        <v>17</v>
      </c>
      <c r="C7342" s="27"/>
      <c r="D7342" s="27"/>
      <c r="E7342" s="27"/>
      <c r="F7342" s="27">
        <v>0</v>
      </c>
      <c r="G7342" s="27">
        <v>0</v>
      </c>
      <c r="H7342" s="27">
        <v>1</v>
      </c>
      <c r="I7342" s="27">
        <v>0</v>
      </c>
      <c r="J7342" s="27">
        <v>0</v>
      </c>
      <c r="K7342" s="27">
        <v>1</v>
      </c>
      <c r="L7342" s="27">
        <v>1</v>
      </c>
      <c r="M7342" s="27">
        <v>0</v>
      </c>
      <c r="N7342" s="27">
        <v>0</v>
      </c>
      <c r="O7342" s="27">
        <v>0</v>
      </c>
      <c r="P7342" s="27"/>
      <c r="Q7342" s="27">
        <v>1597721080.0099082</v>
      </c>
      <c r="R7342" s="27">
        <v>0</v>
      </c>
      <c r="S7342" s="27">
        <v>1</v>
      </c>
      <c r="T7342" s="33">
        <v>1.0100991944882907</v>
      </c>
      <c r="U7342" s="27"/>
      <c r="V7342" s="27"/>
      <c r="W7342" s="27"/>
      <c r="X7342" s="27"/>
      <c r="Y7342" s="27"/>
      <c r="Z7342" s="27">
        <v>0</v>
      </c>
    </row>
    <row r="7343" spans="1:26">
      <c r="A7343" s="27">
        <v>1968</v>
      </c>
      <c r="B7343" t="s">
        <v>17</v>
      </c>
      <c r="C7343" s="27"/>
      <c r="D7343" s="27"/>
      <c r="E7343" s="27"/>
      <c r="F7343" s="27">
        <v>0</v>
      </c>
      <c r="G7343" s="27">
        <v>0</v>
      </c>
      <c r="H7343" s="27">
        <v>1</v>
      </c>
      <c r="I7343" s="27">
        <v>0</v>
      </c>
      <c r="J7343" s="27">
        <v>0</v>
      </c>
      <c r="K7343" s="27">
        <v>1</v>
      </c>
      <c r="L7343" s="27">
        <v>1</v>
      </c>
      <c r="M7343" s="27">
        <v>0</v>
      </c>
      <c r="N7343" s="27">
        <v>0</v>
      </c>
      <c r="O7343" s="27">
        <v>0</v>
      </c>
      <c r="P7343" s="27"/>
      <c r="Q7343" s="27">
        <v>1593675330.1646726</v>
      </c>
      <c r="R7343" s="27">
        <v>0</v>
      </c>
      <c r="S7343" s="27">
        <v>1</v>
      </c>
      <c r="T7343" s="33">
        <v>0.99765870157012104</v>
      </c>
      <c r="U7343" s="27"/>
      <c r="V7343" s="27"/>
      <c r="W7343" s="27"/>
      <c r="X7343" s="27"/>
      <c r="Y7343" s="27"/>
      <c r="Z7343" s="27">
        <v>0</v>
      </c>
    </row>
    <row r="7344" spans="1:26">
      <c r="A7344" s="27">
        <v>1969</v>
      </c>
      <c r="B7344" t="s">
        <v>17</v>
      </c>
      <c r="C7344" s="27"/>
      <c r="D7344" s="27"/>
      <c r="E7344" s="27"/>
      <c r="F7344" s="27">
        <v>0</v>
      </c>
      <c r="G7344" s="27">
        <v>0</v>
      </c>
      <c r="H7344" s="27">
        <v>1</v>
      </c>
      <c r="I7344" s="27">
        <v>0</v>
      </c>
      <c r="J7344" s="27">
        <v>0</v>
      </c>
      <c r="K7344" s="27">
        <v>1</v>
      </c>
      <c r="L7344" s="27">
        <v>1</v>
      </c>
      <c r="M7344" s="27">
        <v>0</v>
      </c>
      <c r="N7344" s="27">
        <v>0</v>
      </c>
      <c r="O7344" s="27">
        <v>0</v>
      </c>
      <c r="P7344" s="27"/>
      <c r="Q7344" s="27">
        <v>2004435483.8709676</v>
      </c>
      <c r="R7344" s="27">
        <v>0</v>
      </c>
      <c r="S7344" s="27">
        <v>1</v>
      </c>
      <c r="T7344" s="33">
        <v>1.0058077459461789</v>
      </c>
      <c r="U7344" s="27"/>
      <c r="V7344" s="27"/>
      <c r="W7344" s="27"/>
      <c r="X7344" s="27"/>
      <c r="Y7344" s="27"/>
      <c r="Z7344" s="27">
        <v>0</v>
      </c>
    </row>
    <row r="7345" spans="1:26">
      <c r="A7345" s="27">
        <v>1970</v>
      </c>
      <c r="B7345" t="s">
        <v>17</v>
      </c>
      <c r="C7345" s="27"/>
      <c r="D7345" s="27"/>
      <c r="E7345" s="27"/>
      <c r="F7345" s="27">
        <v>0</v>
      </c>
      <c r="G7345" s="27">
        <v>0</v>
      </c>
      <c r="H7345" s="27">
        <v>1</v>
      </c>
      <c r="I7345" s="27">
        <v>0</v>
      </c>
      <c r="J7345" s="27">
        <v>0</v>
      </c>
      <c r="K7345" s="27">
        <v>1</v>
      </c>
      <c r="L7345" s="27">
        <v>1</v>
      </c>
      <c r="M7345" s="27">
        <v>0</v>
      </c>
      <c r="N7345" s="27">
        <v>0</v>
      </c>
      <c r="O7345" s="27">
        <v>0</v>
      </c>
      <c r="P7345" s="27"/>
      <c r="Q7345" s="27">
        <v>2137096774.1935482</v>
      </c>
      <c r="R7345" s="27">
        <v>0</v>
      </c>
      <c r="S7345" s="27">
        <v>1</v>
      </c>
      <c r="T7345" s="33">
        <v>1</v>
      </c>
      <c r="U7345" s="27"/>
      <c r="V7345" s="27"/>
      <c r="W7345" s="27"/>
      <c r="X7345" s="27"/>
      <c r="Y7345" s="27">
        <v>0</v>
      </c>
      <c r="Z7345" s="27">
        <v>0</v>
      </c>
    </row>
    <row r="7346" spans="1:26">
      <c r="A7346" s="27">
        <v>1971</v>
      </c>
      <c r="B7346" t="s">
        <v>17</v>
      </c>
      <c r="C7346" s="27"/>
      <c r="D7346" s="27"/>
      <c r="E7346" s="27"/>
      <c r="F7346" s="27">
        <v>0</v>
      </c>
      <c r="G7346" s="27">
        <v>0</v>
      </c>
      <c r="H7346" s="27">
        <v>1</v>
      </c>
      <c r="I7346" s="27">
        <v>0</v>
      </c>
      <c r="J7346" s="27">
        <v>0</v>
      </c>
      <c r="K7346" s="27">
        <v>1</v>
      </c>
      <c r="L7346" s="27">
        <v>1</v>
      </c>
      <c r="M7346" s="27">
        <v>0</v>
      </c>
      <c r="N7346" s="27">
        <v>0</v>
      </c>
      <c r="O7346" s="27">
        <v>0</v>
      </c>
      <c r="P7346" s="27"/>
      <c r="Q7346" s="27">
        <v>2807258064.516129</v>
      </c>
      <c r="R7346" s="27">
        <v>0</v>
      </c>
      <c r="S7346" s="27">
        <v>1</v>
      </c>
      <c r="T7346" s="33">
        <v>0.92761372871024128</v>
      </c>
      <c r="U7346" s="27"/>
      <c r="V7346" s="27"/>
      <c r="W7346" s="27"/>
      <c r="X7346" s="27"/>
      <c r="Y7346" s="27">
        <v>0</v>
      </c>
      <c r="Z7346" s="27">
        <v>0</v>
      </c>
    </row>
    <row r="7347" spans="1:26">
      <c r="A7347" s="27">
        <v>1972</v>
      </c>
      <c r="B7347" t="s">
        <v>17</v>
      </c>
      <c r="C7347" s="27"/>
      <c r="D7347" s="27"/>
      <c r="E7347" s="27"/>
      <c r="F7347" s="27">
        <v>0</v>
      </c>
      <c r="G7347" s="27">
        <v>0</v>
      </c>
      <c r="H7347" s="27">
        <v>1</v>
      </c>
      <c r="I7347" s="27">
        <v>0</v>
      </c>
      <c r="J7347" s="27">
        <v>0</v>
      </c>
      <c r="K7347" s="27">
        <v>1</v>
      </c>
      <c r="L7347" s="27">
        <v>1</v>
      </c>
      <c r="M7347" s="27">
        <v>0</v>
      </c>
      <c r="N7347" s="27">
        <v>0</v>
      </c>
      <c r="O7347" s="27">
        <v>0</v>
      </c>
      <c r="P7347" s="27"/>
      <c r="Q7347" s="27">
        <v>2189418001.3789825</v>
      </c>
      <c r="R7347" s="27">
        <v>0</v>
      </c>
      <c r="S7347" s="27">
        <v>1</v>
      </c>
      <c r="T7347" s="33">
        <v>0.92122545142259926</v>
      </c>
      <c r="U7347" s="27"/>
      <c r="V7347" s="27"/>
      <c r="W7347" s="27"/>
      <c r="X7347" s="27"/>
      <c r="Y7347" s="27">
        <v>0</v>
      </c>
      <c r="Z7347" s="27">
        <v>0</v>
      </c>
    </row>
    <row r="7348" spans="1:26">
      <c r="A7348" s="27">
        <v>1973</v>
      </c>
      <c r="B7348" t="s">
        <v>17</v>
      </c>
      <c r="C7348" s="27"/>
      <c r="D7348" s="27"/>
      <c r="E7348" s="27"/>
      <c r="F7348" s="27">
        <v>0</v>
      </c>
      <c r="G7348" s="27">
        <v>0</v>
      </c>
      <c r="H7348" s="27">
        <v>1</v>
      </c>
      <c r="I7348" s="27">
        <v>0</v>
      </c>
      <c r="J7348" s="27">
        <v>0</v>
      </c>
      <c r="K7348" s="27">
        <v>1</v>
      </c>
      <c r="L7348" s="27">
        <v>1</v>
      </c>
      <c r="M7348" s="27">
        <v>0</v>
      </c>
      <c r="N7348" s="27">
        <v>0</v>
      </c>
      <c r="O7348" s="27">
        <v>0</v>
      </c>
      <c r="P7348" s="27"/>
      <c r="Q7348" s="27">
        <v>3964295672.5244441</v>
      </c>
      <c r="R7348" s="27">
        <v>0</v>
      </c>
      <c r="S7348" s="27">
        <v>1</v>
      </c>
      <c r="T7348" s="33">
        <v>1.2798279189511945</v>
      </c>
      <c r="U7348" s="27"/>
      <c r="V7348" s="27"/>
      <c r="W7348" s="27"/>
      <c r="X7348" s="27"/>
      <c r="Y7348" s="27">
        <v>0</v>
      </c>
      <c r="Z7348" s="27">
        <v>0</v>
      </c>
    </row>
    <row r="7349" spans="1:26">
      <c r="A7349" s="27">
        <v>1974</v>
      </c>
      <c r="B7349" t="s">
        <v>17</v>
      </c>
      <c r="C7349" s="27"/>
      <c r="D7349" s="27"/>
      <c r="E7349" s="27"/>
      <c r="F7349" s="27">
        <v>0</v>
      </c>
      <c r="G7349" s="27">
        <v>0</v>
      </c>
      <c r="H7349" s="27">
        <v>1</v>
      </c>
      <c r="I7349" s="27">
        <v>0</v>
      </c>
      <c r="J7349" s="27">
        <v>0</v>
      </c>
      <c r="K7349" s="27">
        <v>1</v>
      </c>
      <c r="L7349" s="27">
        <v>1</v>
      </c>
      <c r="M7349" s="27">
        <v>0</v>
      </c>
      <c r="N7349" s="27">
        <v>0</v>
      </c>
      <c r="O7349" s="27">
        <v>0</v>
      </c>
      <c r="P7349" s="27"/>
      <c r="Q7349" s="27">
        <v>4090209681.9717207</v>
      </c>
      <c r="R7349" s="27">
        <v>0</v>
      </c>
      <c r="S7349" s="27">
        <v>1</v>
      </c>
      <c r="T7349" s="33">
        <v>1.2793035310212315</v>
      </c>
      <c r="U7349" s="27"/>
      <c r="V7349" s="27"/>
      <c r="W7349" s="27"/>
      <c r="X7349" s="27"/>
      <c r="Y7349" s="27">
        <v>0</v>
      </c>
      <c r="Z7349" s="27">
        <v>0</v>
      </c>
    </row>
    <row r="7350" spans="1:26">
      <c r="A7350" s="27">
        <v>1975</v>
      </c>
      <c r="B7350" t="s">
        <v>17</v>
      </c>
      <c r="C7350" s="27"/>
      <c r="D7350" s="27"/>
      <c r="E7350" s="27"/>
      <c r="F7350" s="27">
        <v>0</v>
      </c>
      <c r="G7350" s="27">
        <v>0</v>
      </c>
      <c r="H7350" s="27">
        <v>1</v>
      </c>
      <c r="I7350" s="27">
        <v>0</v>
      </c>
      <c r="J7350" s="27">
        <v>0</v>
      </c>
      <c r="K7350" s="27">
        <v>1</v>
      </c>
      <c r="L7350" s="27">
        <v>1</v>
      </c>
      <c r="M7350" s="27">
        <v>0</v>
      </c>
      <c r="N7350" s="27">
        <v>0</v>
      </c>
      <c r="O7350" s="27">
        <v>0</v>
      </c>
      <c r="P7350" s="27"/>
      <c r="Q7350" s="27">
        <v>3538283322.0772595</v>
      </c>
      <c r="R7350" s="27">
        <v>0</v>
      </c>
      <c r="S7350" s="27">
        <v>1</v>
      </c>
      <c r="T7350" s="33">
        <v>0.94696688960437181</v>
      </c>
      <c r="U7350" s="27"/>
      <c r="V7350" s="27"/>
      <c r="W7350" s="27"/>
      <c r="X7350" s="27"/>
      <c r="Y7350" s="27">
        <v>130000000</v>
      </c>
      <c r="Z7350" s="27">
        <v>0</v>
      </c>
    </row>
    <row r="7351" spans="1:26">
      <c r="A7351" s="27">
        <v>1976</v>
      </c>
      <c r="B7351" t="s">
        <v>17</v>
      </c>
      <c r="C7351" s="27"/>
      <c r="D7351" s="27"/>
      <c r="E7351" s="27"/>
      <c r="F7351" s="27">
        <v>0</v>
      </c>
      <c r="G7351" s="27">
        <v>0</v>
      </c>
      <c r="H7351" s="27">
        <v>1</v>
      </c>
      <c r="I7351" s="27">
        <v>0</v>
      </c>
      <c r="J7351" s="27">
        <v>0</v>
      </c>
      <c r="K7351" s="27">
        <v>1</v>
      </c>
      <c r="L7351" s="27">
        <v>1</v>
      </c>
      <c r="M7351" s="27">
        <v>0</v>
      </c>
      <c r="N7351" s="27">
        <v>0</v>
      </c>
      <c r="O7351" s="27">
        <v>0</v>
      </c>
      <c r="P7351" s="27"/>
      <c r="Q7351" s="27">
        <v>3667161241.4837241</v>
      </c>
      <c r="R7351" s="27">
        <v>0</v>
      </c>
      <c r="S7351" s="27">
        <v>1</v>
      </c>
      <c r="T7351" s="33">
        <v>1.0219497573337515</v>
      </c>
      <c r="U7351" s="27"/>
      <c r="V7351" s="27"/>
      <c r="W7351" s="27"/>
      <c r="X7351" s="27"/>
      <c r="Y7351" s="27">
        <v>81500000</v>
      </c>
      <c r="Z7351" s="27">
        <v>0</v>
      </c>
    </row>
    <row r="7352" spans="1:26">
      <c r="A7352" s="27">
        <v>1977</v>
      </c>
      <c r="B7352" t="s">
        <v>17</v>
      </c>
      <c r="C7352" s="27"/>
      <c r="D7352" s="27"/>
      <c r="E7352" s="27"/>
      <c r="F7352" s="27">
        <v>0</v>
      </c>
      <c r="G7352" s="27">
        <v>0</v>
      </c>
      <c r="H7352" s="27">
        <v>1</v>
      </c>
      <c r="I7352" s="27">
        <v>0</v>
      </c>
      <c r="J7352" s="27">
        <v>0</v>
      </c>
      <c r="K7352" s="27">
        <v>1</v>
      </c>
      <c r="L7352" s="27">
        <v>1</v>
      </c>
      <c r="M7352" s="27">
        <v>0</v>
      </c>
      <c r="N7352" s="27">
        <v>0</v>
      </c>
      <c r="O7352" s="27">
        <v>0</v>
      </c>
      <c r="P7352" s="27"/>
      <c r="Q7352" s="27">
        <v>4114667062.6491656</v>
      </c>
      <c r="R7352" s="27">
        <v>0</v>
      </c>
      <c r="S7352" s="27">
        <v>1</v>
      </c>
      <c r="T7352" s="33">
        <v>1.0409624303569636</v>
      </c>
      <c r="U7352" s="27"/>
      <c r="V7352" s="27"/>
      <c r="W7352" s="27"/>
      <c r="X7352" s="27"/>
      <c r="Y7352" s="27">
        <v>60000000</v>
      </c>
      <c r="Z7352" s="27">
        <v>0</v>
      </c>
    </row>
    <row r="7353" spans="1:26">
      <c r="A7353" s="27">
        <v>1978</v>
      </c>
      <c r="B7353" t="s">
        <v>17</v>
      </c>
      <c r="C7353" s="27"/>
      <c r="D7353" s="27"/>
      <c r="E7353" s="27"/>
      <c r="F7353" s="27">
        <v>0</v>
      </c>
      <c r="G7353" s="27">
        <v>0</v>
      </c>
      <c r="H7353" s="27">
        <v>1</v>
      </c>
      <c r="I7353" s="27">
        <v>0</v>
      </c>
      <c r="J7353" s="27">
        <v>0</v>
      </c>
      <c r="K7353" s="27">
        <v>1</v>
      </c>
      <c r="L7353" s="27">
        <v>1</v>
      </c>
      <c r="M7353" s="27">
        <v>0</v>
      </c>
      <c r="N7353" s="27">
        <v>0</v>
      </c>
      <c r="O7353" s="27">
        <v>0</v>
      </c>
      <c r="P7353" s="27"/>
      <c r="Q7353" s="27">
        <v>4910257282.9315348</v>
      </c>
      <c r="R7353" s="27">
        <v>0</v>
      </c>
      <c r="S7353" s="27">
        <v>1</v>
      </c>
      <c r="T7353" s="33">
        <v>0.91734575384516981</v>
      </c>
      <c r="U7353" s="27"/>
      <c r="V7353" s="27"/>
      <c r="W7353" s="27"/>
      <c r="X7353" s="27"/>
      <c r="Y7353" s="27">
        <v>230000000</v>
      </c>
      <c r="Z7353" s="27">
        <v>0</v>
      </c>
    </row>
    <row r="7354" spans="1:26">
      <c r="A7354" s="27">
        <v>1979</v>
      </c>
      <c r="B7354" t="s">
        <v>17</v>
      </c>
      <c r="C7354" s="27"/>
      <c r="D7354" s="27"/>
      <c r="E7354" s="27"/>
      <c r="F7354" s="27">
        <v>0</v>
      </c>
      <c r="G7354" s="27">
        <v>0</v>
      </c>
      <c r="H7354" s="27">
        <v>1</v>
      </c>
      <c r="I7354" s="27">
        <v>0</v>
      </c>
      <c r="J7354" s="27">
        <v>0</v>
      </c>
      <c r="K7354" s="27">
        <v>1</v>
      </c>
      <c r="L7354" s="27">
        <v>1</v>
      </c>
      <c r="M7354" s="27">
        <v>0</v>
      </c>
      <c r="N7354" s="27">
        <v>0</v>
      </c>
      <c r="O7354" s="27">
        <v>0</v>
      </c>
      <c r="P7354" s="27"/>
      <c r="Q7354" s="27">
        <v>7181185277.9865103</v>
      </c>
      <c r="R7354" s="27">
        <v>0</v>
      </c>
      <c r="S7354" s="27">
        <v>1</v>
      </c>
      <c r="T7354" s="33">
        <v>0.9810294585578897</v>
      </c>
      <c r="U7354" s="27"/>
      <c r="V7354" s="27"/>
      <c r="W7354" s="27"/>
      <c r="X7354" s="27"/>
      <c r="Y7354" s="27">
        <v>40000000</v>
      </c>
      <c r="Z7354" s="27">
        <v>0</v>
      </c>
    </row>
    <row r="7355" spans="1:26">
      <c r="A7355" s="27">
        <v>1980</v>
      </c>
      <c r="B7355" t="s">
        <v>17</v>
      </c>
      <c r="C7355" s="27"/>
      <c r="D7355" s="27"/>
      <c r="E7355" s="27"/>
      <c r="F7355" s="27">
        <v>0</v>
      </c>
      <c r="G7355" s="27">
        <v>0</v>
      </c>
      <c r="H7355" s="27">
        <v>1</v>
      </c>
      <c r="I7355" s="27">
        <v>0</v>
      </c>
      <c r="J7355" s="27">
        <v>0</v>
      </c>
      <c r="K7355" s="27">
        <v>1</v>
      </c>
      <c r="L7355" s="27">
        <v>1</v>
      </c>
      <c r="M7355" s="27">
        <v>0</v>
      </c>
      <c r="N7355" s="27">
        <v>0</v>
      </c>
      <c r="O7355" s="27">
        <v>0</v>
      </c>
      <c r="P7355" s="27">
        <v>11199000000</v>
      </c>
      <c r="Q7355" s="27">
        <v>10163020115.73436</v>
      </c>
      <c r="R7355" s="27">
        <v>0</v>
      </c>
      <c r="S7355" s="27">
        <v>1</v>
      </c>
      <c r="T7355" s="33">
        <v>0.94044734443210454</v>
      </c>
      <c r="U7355" s="27"/>
      <c r="V7355" s="27"/>
      <c r="W7355" s="27"/>
      <c r="X7355" s="27"/>
      <c r="Y7355" s="27">
        <v>101000000</v>
      </c>
      <c r="Z7355" s="27">
        <v>0</v>
      </c>
    </row>
    <row r="7356" spans="1:26">
      <c r="A7356" s="27">
        <v>1981</v>
      </c>
      <c r="B7356" t="s">
        <v>17</v>
      </c>
      <c r="C7356" s="27"/>
      <c r="D7356" s="27"/>
      <c r="E7356" s="27"/>
      <c r="F7356" s="27">
        <v>0</v>
      </c>
      <c r="G7356" s="27">
        <v>0</v>
      </c>
      <c r="H7356" s="27">
        <v>1</v>
      </c>
      <c r="I7356" s="27">
        <v>0</v>
      </c>
      <c r="J7356" s="27">
        <v>0</v>
      </c>
      <c r="K7356" s="27">
        <v>1</v>
      </c>
      <c r="L7356" s="27">
        <v>1</v>
      </c>
      <c r="M7356" s="27">
        <v>0</v>
      </c>
      <c r="N7356" s="27">
        <v>0</v>
      </c>
      <c r="O7356" s="27">
        <v>0</v>
      </c>
      <c r="P7356" s="27">
        <v>12499000000</v>
      </c>
      <c r="Q7356" s="27">
        <v>11048335541.493334</v>
      </c>
      <c r="R7356" s="27">
        <v>0</v>
      </c>
      <c r="S7356" s="27">
        <v>1</v>
      </c>
      <c r="T7356" s="33">
        <v>0.83355014400471705</v>
      </c>
      <c r="U7356" s="27"/>
      <c r="V7356" s="27"/>
      <c r="W7356" s="27"/>
      <c r="X7356" s="27"/>
      <c r="Y7356" s="27">
        <v>213000000</v>
      </c>
      <c r="Z7356" s="27">
        <v>0</v>
      </c>
    </row>
    <row r="7357" spans="1:26">
      <c r="A7357" s="27">
        <v>1982</v>
      </c>
      <c r="B7357" t="s">
        <v>17</v>
      </c>
      <c r="C7357" s="27"/>
      <c r="D7357" s="27"/>
      <c r="E7357" s="27"/>
      <c r="F7357" s="27">
        <v>0</v>
      </c>
      <c r="G7357" s="27">
        <v>0</v>
      </c>
      <c r="H7357" s="27">
        <v>1</v>
      </c>
      <c r="I7357" s="27">
        <v>0</v>
      </c>
      <c r="J7357" s="27">
        <v>0</v>
      </c>
      <c r="K7357" s="27">
        <v>1</v>
      </c>
      <c r="L7357" s="27">
        <v>1</v>
      </c>
      <c r="M7357" s="27">
        <v>0</v>
      </c>
      <c r="N7357" s="27">
        <v>0</v>
      </c>
      <c r="O7357" s="27">
        <v>0</v>
      </c>
      <c r="P7357" s="27">
        <v>10218000000</v>
      </c>
      <c r="Q7357" s="27">
        <v>9178802162.6616039</v>
      </c>
      <c r="R7357" s="27">
        <v>0</v>
      </c>
      <c r="S7357" s="27">
        <v>1</v>
      </c>
      <c r="T7357" s="33">
        <v>0.78443295677873848</v>
      </c>
      <c r="U7357" s="27"/>
      <c r="V7357" s="27"/>
      <c r="W7357" s="27"/>
      <c r="X7357" s="27"/>
      <c r="Y7357" s="27">
        <v>263000000</v>
      </c>
      <c r="Z7357" s="27">
        <v>0</v>
      </c>
    </row>
    <row r="7358" spans="1:26">
      <c r="A7358" s="27">
        <v>1983</v>
      </c>
      <c r="B7358" t="s">
        <v>17</v>
      </c>
      <c r="C7358" s="27"/>
      <c r="D7358" s="27"/>
      <c r="E7358" s="27"/>
      <c r="F7358" s="27">
        <v>0</v>
      </c>
      <c r="G7358" s="27">
        <v>0</v>
      </c>
      <c r="H7358" s="27">
        <v>1</v>
      </c>
      <c r="I7358" s="27">
        <v>0</v>
      </c>
      <c r="J7358" s="27">
        <v>0</v>
      </c>
      <c r="K7358" s="27">
        <v>1</v>
      </c>
      <c r="L7358" s="27">
        <v>1</v>
      </c>
      <c r="M7358" s="27">
        <v>0</v>
      </c>
      <c r="N7358" s="27">
        <v>0</v>
      </c>
      <c r="O7358" s="27">
        <v>0</v>
      </c>
      <c r="P7358" s="27">
        <v>5609000000</v>
      </c>
      <c r="Q7358" s="27">
        <v>5102281255.9998608</v>
      </c>
      <c r="R7358" s="27">
        <v>0</v>
      </c>
      <c r="S7358" s="27">
        <v>1</v>
      </c>
      <c r="T7358" s="33">
        <v>0.83426891623154475</v>
      </c>
      <c r="U7358" s="27"/>
      <c r="V7358" s="27"/>
      <c r="W7358" s="27"/>
      <c r="X7358" s="27"/>
      <c r="Y7358" s="27">
        <v>0</v>
      </c>
      <c r="Z7358" s="27">
        <v>0</v>
      </c>
    </row>
    <row r="7359" spans="1:26">
      <c r="A7359" s="27">
        <v>1984</v>
      </c>
      <c r="B7359" t="s">
        <v>17</v>
      </c>
      <c r="C7359" s="27"/>
      <c r="D7359" s="27"/>
      <c r="E7359" s="27"/>
      <c r="F7359" s="27">
        <v>0</v>
      </c>
      <c r="G7359" s="27">
        <v>0</v>
      </c>
      <c r="H7359" s="27">
        <v>1</v>
      </c>
      <c r="I7359" s="27">
        <v>0</v>
      </c>
      <c r="J7359" s="27">
        <v>0</v>
      </c>
      <c r="K7359" s="27">
        <v>1</v>
      </c>
      <c r="L7359" s="27">
        <v>1</v>
      </c>
      <c r="M7359" s="27">
        <v>0</v>
      </c>
      <c r="N7359" s="27">
        <v>0</v>
      </c>
      <c r="O7359" s="27">
        <v>0</v>
      </c>
      <c r="P7359" s="27">
        <v>5334000000</v>
      </c>
      <c r="Q7359" s="27">
        <v>4850241442.1764326</v>
      </c>
      <c r="R7359" s="27">
        <v>0</v>
      </c>
      <c r="S7359" s="27">
        <v>1</v>
      </c>
      <c r="T7359" s="33">
        <v>0.82999599794502654</v>
      </c>
      <c r="U7359" s="27"/>
      <c r="V7359" s="27"/>
      <c r="W7359" s="27"/>
      <c r="X7359" s="27"/>
      <c r="Y7359" s="27"/>
      <c r="Z7359" s="27">
        <v>0</v>
      </c>
    </row>
    <row r="7360" spans="1:26">
      <c r="A7360" s="27">
        <v>1985</v>
      </c>
      <c r="B7360" t="s">
        <v>17</v>
      </c>
      <c r="C7360" s="27"/>
      <c r="D7360" s="27"/>
      <c r="E7360" s="27"/>
      <c r="F7360" s="27">
        <v>0</v>
      </c>
      <c r="G7360" s="27">
        <v>0</v>
      </c>
      <c r="H7360" s="27">
        <v>1</v>
      </c>
      <c r="I7360" s="27">
        <v>0</v>
      </c>
      <c r="J7360" s="27">
        <v>0</v>
      </c>
      <c r="K7360" s="27">
        <v>1</v>
      </c>
      <c r="L7360" s="27">
        <v>1</v>
      </c>
      <c r="M7360" s="27">
        <v>0</v>
      </c>
      <c r="N7360" s="27">
        <v>0</v>
      </c>
      <c r="O7360" s="27">
        <v>0</v>
      </c>
      <c r="P7360" s="27">
        <v>5212000000</v>
      </c>
      <c r="Q7360" s="27">
        <v>4732017873.3836851</v>
      </c>
      <c r="R7360" s="27">
        <v>0</v>
      </c>
      <c r="S7360" s="27">
        <v>1</v>
      </c>
      <c r="T7360" s="33">
        <v>0.74915719568429318</v>
      </c>
      <c r="U7360" s="27"/>
      <c r="V7360" s="27"/>
      <c r="W7360" s="27"/>
      <c r="X7360" s="27"/>
      <c r="Y7360" s="27"/>
      <c r="Z7360" s="27">
        <v>0</v>
      </c>
    </row>
    <row r="7361" spans="1:26">
      <c r="A7361" s="27">
        <v>1986</v>
      </c>
      <c r="B7361" t="s">
        <v>17</v>
      </c>
      <c r="C7361" s="27"/>
      <c r="D7361" s="27"/>
      <c r="E7361" s="27"/>
      <c r="F7361" s="27">
        <v>0</v>
      </c>
      <c r="G7361" s="27">
        <v>0</v>
      </c>
      <c r="H7361" s="27">
        <v>1</v>
      </c>
      <c r="I7361" s="27">
        <v>0</v>
      </c>
      <c r="J7361" s="27">
        <v>0</v>
      </c>
      <c r="K7361" s="27">
        <v>1</v>
      </c>
      <c r="L7361" s="27">
        <v>1</v>
      </c>
      <c r="M7361" s="27">
        <v>0</v>
      </c>
      <c r="N7361" s="27">
        <v>0</v>
      </c>
      <c r="O7361" s="27">
        <v>0</v>
      </c>
      <c r="P7361" s="27">
        <v>6470000000</v>
      </c>
      <c r="Q7361" s="27">
        <v>5880112788.4094715</v>
      </c>
      <c r="R7361" s="27">
        <v>0</v>
      </c>
      <c r="S7361" s="27">
        <v>1</v>
      </c>
      <c r="T7361" s="33">
        <v>0.7030572776909082</v>
      </c>
      <c r="U7361" s="27"/>
      <c r="V7361" s="27"/>
      <c r="W7361" s="27"/>
      <c r="X7361" s="27"/>
      <c r="Y7361" s="27"/>
      <c r="Z7361" s="27">
        <v>0</v>
      </c>
    </row>
    <row r="7362" spans="1:26">
      <c r="A7362" s="27">
        <v>1987</v>
      </c>
      <c r="B7362" t="s">
        <v>17</v>
      </c>
      <c r="C7362" s="27"/>
      <c r="D7362" s="27"/>
      <c r="E7362" s="27"/>
      <c r="F7362" s="27">
        <v>0</v>
      </c>
      <c r="G7362" s="27">
        <v>0</v>
      </c>
      <c r="H7362" s="27">
        <v>1</v>
      </c>
      <c r="I7362" s="27">
        <v>0</v>
      </c>
      <c r="J7362" s="27">
        <v>0</v>
      </c>
      <c r="K7362" s="27">
        <v>1</v>
      </c>
      <c r="L7362" s="27">
        <v>1</v>
      </c>
      <c r="M7362" s="27">
        <v>0</v>
      </c>
      <c r="N7362" s="27">
        <v>0</v>
      </c>
      <c r="O7362" s="27">
        <v>0</v>
      </c>
      <c r="P7362" s="27">
        <v>8095000000.000001</v>
      </c>
      <c r="Q7362" s="27">
        <v>7367494080.4001379</v>
      </c>
      <c r="R7362" s="27">
        <v>0</v>
      </c>
      <c r="S7362" s="27">
        <v>1</v>
      </c>
      <c r="T7362" s="33">
        <v>0.74330063470010233</v>
      </c>
      <c r="U7362" s="27"/>
      <c r="V7362" s="27"/>
      <c r="W7362" s="27"/>
      <c r="X7362" s="27"/>
      <c r="Y7362" s="27"/>
      <c r="Z7362" s="27">
        <v>0</v>
      </c>
    </row>
    <row r="7363" spans="1:26">
      <c r="A7363" s="27">
        <v>1988</v>
      </c>
      <c r="B7363" t="s">
        <v>17</v>
      </c>
      <c r="C7363" s="27"/>
      <c r="D7363" s="27"/>
      <c r="E7363" s="27"/>
      <c r="F7363" s="27">
        <v>0</v>
      </c>
      <c r="G7363" s="27">
        <v>0</v>
      </c>
      <c r="H7363" s="27">
        <v>1</v>
      </c>
      <c r="I7363" s="27">
        <v>0</v>
      </c>
      <c r="J7363" s="27">
        <v>0</v>
      </c>
      <c r="K7363" s="27">
        <v>1</v>
      </c>
      <c r="L7363" s="27">
        <v>1</v>
      </c>
      <c r="M7363" s="27">
        <v>0</v>
      </c>
      <c r="N7363" s="27">
        <v>0</v>
      </c>
      <c r="O7363" s="27">
        <v>0</v>
      </c>
      <c r="P7363" s="27">
        <v>8375000000</v>
      </c>
      <c r="Q7363" s="27">
        <v>8213515458.5113859</v>
      </c>
      <c r="R7363" s="27">
        <v>1</v>
      </c>
      <c r="S7363" s="27">
        <v>1</v>
      </c>
      <c r="T7363" s="33">
        <v>0.80560957079318884</v>
      </c>
      <c r="U7363" s="27"/>
      <c r="V7363" s="27"/>
      <c r="W7363" s="27"/>
      <c r="X7363" s="27"/>
      <c r="Y7363" s="27"/>
      <c r="Z7363" s="27">
        <v>0</v>
      </c>
    </row>
    <row r="7364" spans="1:26">
      <c r="A7364" s="27">
        <v>1989</v>
      </c>
      <c r="B7364" t="s">
        <v>17</v>
      </c>
      <c r="C7364" s="27"/>
      <c r="D7364" s="27"/>
      <c r="E7364" s="27"/>
      <c r="F7364" s="27">
        <v>0</v>
      </c>
      <c r="G7364" s="27">
        <v>0</v>
      </c>
      <c r="H7364" s="27">
        <v>1</v>
      </c>
      <c r="I7364" s="27">
        <v>0</v>
      </c>
      <c r="J7364" s="27">
        <v>0</v>
      </c>
      <c r="K7364" s="27">
        <v>1</v>
      </c>
      <c r="L7364" s="27">
        <v>1</v>
      </c>
      <c r="M7364" s="27">
        <v>0</v>
      </c>
      <c r="N7364" s="27">
        <v>0</v>
      </c>
      <c r="O7364" s="27">
        <v>0</v>
      </c>
      <c r="P7364" s="27">
        <v>8827000000</v>
      </c>
      <c r="Q7364" s="27">
        <v>8438951476.0664415</v>
      </c>
      <c r="R7364" s="27">
        <v>1</v>
      </c>
      <c r="S7364" s="27">
        <v>1</v>
      </c>
      <c r="T7364" s="33">
        <v>0.74679040704290955</v>
      </c>
      <c r="U7364" s="27"/>
      <c r="V7364" s="27"/>
      <c r="W7364" s="27"/>
      <c r="X7364" s="27"/>
      <c r="Y7364" s="27"/>
      <c r="Z7364" s="27">
        <v>0</v>
      </c>
    </row>
    <row r="7365" spans="1:26">
      <c r="A7365" s="27">
        <v>1990</v>
      </c>
      <c r="B7365" t="s">
        <v>17</v>
      </c>
      <c r="C7365" s="27"/>
      <c r="D7365" s="27"/>
      <c r="E7365" s="27"/>
      <c r="F7365" s="27">
        <v>0</v>
      </c>
      <c r="G7365" s="27">
        <v>0</v>
      </c>
      <c r="H7365" s="27">
        <v>1</v>
      </c>
      <c r="I7365" s="27">
        <v>0</v>
      </c>
      <c r="J7365" s="27">
        <v>0</v>
      </c>
      <c r="K7365" s="27">
        <v>1</v>
      </c>
      <c r="L7365" s="27">
        <v>1</v>
      </c>
      <c r="M7365" s="27">
        <v>0</v>
      </c>
      <c r="N7365" s="27">
        <v>0</v>
      </c>
      <c r="O7365" s="27">
        <v>0</v>
      </c>
      <c r="P7365" s="27">
        <v>10270000000</v>
      </c>
      <c r="Q7365" s="27">
        <v>9298839655.2313862</v>
      </c>
      <c r="R7365" s="27">
        <v>1</v>
      </c>
      <c r="S7365" s="27">
        <v>1</v>
      </c>
      <c r="T7365" s="33">
        <v>0.70566019682121295</v>
      </c>
      <c r="U7365" s="27"/>
      <c r="V7365" s="27"/>
      <c r="W7365" s="27"/>
      <c r="X7365" s="27"/>
      <c r="Y7365" s="27"/>
      <c r="Z7365" s="27">
        <v>0</v>
      </c>
    </row>
    <row r="7366" spans="1:26">
      <c r="A7366" s="27">
        <v>1991</v>
      </c>
      <c r="B7366" t="s">
        <v>17</v>
      </c>
      <c r="C7366" s="27"/>
      <c r="D7366" s="27"/>
      <c r="E7366" s="27"/>
      <c r="F7366" s="27">
        <v>0</v>
      </c>
      <c r="G7366" s="27">
        <v>0</v>
      </c>
      <c r="H7366" s="27">
        <v>1</v>
      </c>
      <c r="I7366" s="27">
        <v>0</v>
      </c>
      <c r="J7366" s="27">
        <v>0</v>
      </c>
      <c r="K7366" s="27">
        <v>1</v>
      </c>
      <c r="L7366" s="27">
        <v>1</v>
      </c>
      <c r="M7366" s="27">
        <v>0</v>
      </c>
      <c r="N7366" s="27">
        <v>0</v>
      </c>
      <c r="O7366" s="27">
        <v>0</v>
      </c>
      <c r="P7366" s="27">
        <v>12376000000</v>
      </c>
      <c r="Q7366" s="27">
        <v>11205971155.27581</v>
      </c>
      <c r="R7366" s="27">
        <v>1</v>
      </c>
      <c r="S7366" s="27">
        <v>1</v>
      </c>
      <c r="T7366" s="33">
        <v>0.64778014054484578</v>
      </c>
      <c r="U7366" s="27"/>
      <c r="V7366" s="27"/>
      <c r="W7366" s="27"/>
      <c r="X7366" s="27"/>
      <c r="Y7366" s="27"/>
      <c r="Z7366" s="27">
        <v>0</v>
      </c>
    </row>
    <row r="7367" spans="1:26">
      <c r="A7367" s="27">
        <v>1992</v>
      </c>
      <c r="B7367" t="s">
        <v>17</v>
      </c>
      <c r="C7367" s="27"/>
      <c r="D7367" s="27"/>
      <c r="E7367" s="27"/>
      <c r="F7367" s="27">
        <v>0</v>
      </c>
      <c r="G7367" s="27">
        <v>0</v>
      </c>
      <c r="H7367" s="27">
        <v>1</v>
      </c>
      <c r="I7367" s="27">
        <v>0</v>
      </c>
      <c r="J7367" s="27">
        <v>0</v>
      </c>
      <c r="K7367" s="27">
        <v>1</v>
      </c>
      <c r="L7367" s="27">
        <v>1</v>
      </c>
      <c r="M7367" s="27">
        <v>0</v>
      </c>
      <c r="N7367" s="27">
        <v>0</v>
      </c>
      <c r="O7367" s="27">
        <v>0</v>
      </c>
      <c r="P7367" s="27">
        <v>14223000000</v>
      </c>
      <c r="Q7367" s="27">
        <v>12878199880.983868</v>
      </c>
      <c r="R7367" s="27">
        <v>1</v>
      </c>
      <c r="S7367" s="27">
        <v>1</v>
      </c>
      <c r="T7367" s="33">
        <v>0.62587770846912083</v>
      </c>
      <c r="U7367" s="27"/>
      <c r="V7367" s="27"/>
      <c r="W7367" s="27"/>
      <c r="X7367" s="27"/>
      <c r="Y7367" s="27"/>
      <c r="Z7367" s="27">
        <v>0</v>
      </c>
    </row>
    <row r="7368" spans="1:26">
      <c r="A7368" s="27">
        <v>1993</v>
      </c>
      <c r="B7368" t="s">
        <v>17</v>
      </c>
      <c r="C7368" s="27"/>
      <c r="D7368" s="27"/>
      <c r="E7368" s="27"/>
      <c r="F7368" s="27">
        <v>0</v>
      </c>
      <c r="G7368" s="27">
        <v>0</v>
      </c>
      <c r="H7368" s="27">
        <v>1</v>
      </c>
      <c r="I7368" s="27">
        <v>0</v>
      </c>
      <c r="J7368" s="27">
        <v>0</v>
      </c>
      <c r="K7368" s="27">
        <v>1</v>
      </c>
      <c r="L7368" s="27">
        <v>1</v>
      </c>
      <c r="M7368" s="27">
        <v>0</v>
      </c>
      <c r="N7368" s="27">
        <v>0</v>
      </c>
      <c r="O7368" s="27">
        <v>0</v>
      </c>
      <c r="P7368" s="27">
        <v>16568000000.000002</v>
      </c>
      <c r="Q7368" s="27">
        <v>15002106518.484686</v>
      </c>
      <c r="R7368" s="27">
        <v>1</v>
      </c>
      <c r="S7368" s="27">
        <v>1</v>
      </c>
      <c r="T7368" s="33">
        <v>0.648154718576755</v>
      </c>
      <c r="U7368" s="27"/>
      <c r="V7368" s="27"/>
      <c r="W7368" s="27"/>
      <c r="X7368" s="27"/>
      <c r="Y7368" s="27"/>
      <c r="Z7368" s="27">
        <v>0</v>
      </c>
    </row>
    <row r="7369" spans="1:26">
      <c r="A7369" s="27">
        <v>1994</v>
      </c>
      <c r="B7369" t="s">
        <v>17</v>
      </c>
      <c r="C7369" s="27"/>
      <c r="D7369" s="27"/>
      <c r="E7369" s="27"/>
      <c r="F7369" s="27">
        <v>0</v>
      </c>
      <c r="G7369" s="27">
        <v>0</v>
      </c>
      <c r="H7369" s="27">
        <v>1</v>
      </c>
      <c r="I7369" s="27">
        <v>0</v>
      </c>
      <c r="J7369" s="27">
        <v>0</v>
      </c>
      <c r="K7369" s="27">
        <v>1</v>
      </c>
      <c r="L7369" s="27">
        <v>1</v>
      </c>
      <c r="M7369" s="27">
        <v>0</v>
      </c>
      <c r="N7369" s="27">
        <v>0</v>
      </c>
      <c r="O7369" s="27">
        <v>0</v>
      </c>
      <c r="P7369" s="27">
        <v>19299000000</v>
      </c>
      <c r="Q7369" s="27">
        <v>17474647792.382877</v>
      </c>
      <c r="R7369" s="27">
        <v>0</v>
      </c>
      <c r="S7369" s="27">
        <v>1</v>
      </c>
      <c r="T7369" s="33">
        <v>0.69545665111729171</v>
      </c>
      <c r="U7369" s="27"/>
      <c r="V7369" s="27"/>
      <c r="W7369" s="27"/>
      <c r="X7369" s="27"/>
      <c r="Y7369" s="27"/>
      <c r="Z7369" s="27">
        <v>0</v>
      </c>
    </row>
    <row r="7370" spans="1:26">
      <c r="A7370" s="27">
        <v>1995</v>
      </c>
      <c r="B7370" t="s">
        <v>17</v>
      </c>
      <c r="C7370" s="27"/>
      <c r="D7370" s="27"/>
      <c r="E7370" s="27"/>
      <c r="F7370" s="27">
        <v>0</v>
      </c>
      <c r="G7370" s="27">
        <v>0</v>
      </c>
      <c r="H7370" s="27">
        <v>1</v>
      </c>
      <c r="I7370" s="27">
        <v>0</v>
      </c>
      <c r="J7370" s="27">
        <v>0</v>
      </c>
      <c r="K7370" s="27">
        <v>1</v>
      </c>
      <c r="L7370" s="27">
        <v>1</v>
      </c>
      <c r="M7370" s="27">
        <v>0</v>
      </c>
      <c r="N7370" s="27">
        <v>0</v>
      </c>
      <c r="O7370" s="27">
        <v>0</v>
      </c>
      <c r="P7370" s="27">
        <v>21312000000</v>
      </c>
      <c r="Q7370" s="27">
        <v>19297663096.550636</v>
      </c>
      <c r="R7370" s="27">
        <v>0</v>
      </c>
      <c r="S7370" s="27">
        <v>1</v>
      </c>
      <c r="T7370" s="33">
        <v>0.69736071622307827</v>
      </c>
      <c r="U7370" s="27"/>
      <c r="V7370" s="27"/>
      <c r="W7370" s="27"/>
      <c r="X7370" s="27"/>
      <c r="Y7370" s="27"/>
      <c r="Z7370" s="27">
        <v>0</v>
      </c>
    </row>
    <row r="7371" spans="1:26">
      <c r="A7371" s="27">
        <v>1996</v>
      </c>
      <c r="B7371" t="s">
        <v>17</v>
      </c>
      <c r="C7371" s="27"/>
      <c r="D7371" s="27"/>
      <c r="E7371" s="27"/>
      <c r="F7371" s="27">
        <v>0</v>
      </c>
      <c r="G7371" s="27">
        <v>0</v>
      </c>
      <c r="H7371" s="27">
        <v>1</v>
      </c>
      <c r="I7371" s="27">
        <v>0</v>
      </c>
      <c r="J7371" s="27">
        <v>0</v>
      </c>
      <c r="K7371" s="27">
        <v>1</v>
      </c>
      <c r="L7371" s="27">
        <v>1</v>
      </c>
      <c r="M7371" s="27">
        <v>0</v>
      </c>
      <c r="N7371" s="27">
        <v>0</v>
      </c>
      <c r="O7371" s="27">
        <v>0</v>
      </c>
      <c r="P7371" s="27">
        <v>22657000000</v>
      </c>
      <c r="Q7371" s="27">
        <v>20515543039.21323</v>
      </c>
      <c r="R7371" s="27">
        <v>0</v>
      </c>
      <c r="S7371" s="27">
        <v>1</v>
      </c>
      <c r="T7371" s="33">
        <v>0.69966405838602452</v>
      </c>
      <c r="U7371" s="27"/>
      <c r="V7371" s="27"/>
      <c r="W7371" s="27"/>
      <c r="X7371" s="27"/>
      <c r="Y7371" s="27"/>
      <c r="Z7371" s="27">
        <v>0</v>
      </c>
    </row>
    <row r="7372" spans="1:26">
      <c r="A7372" s="27">
        <v>1997</v>
      </c>
      <c r="B7372" t="s">
        <v>17</v>
      </c>
      <c r="C7372" s="27"/>
      <c r="D7372" s="27"/>
      <c r="E7372" s="27"/>
      <c r="F7372" s="27">
        <v>0</v>
      </c>
      <c r="G7372" s="27">
        <v>0</v>
      </c>
      <c r="H7372" s="27">
        <v>1</v>
      </c>
      <c r="I7372" s="27">
        <v>0</v>
      </c>
      <c r="J7372" s="27">
        <v>0</v>
      </c>
      <c r="K7372" s="27">
        <v>1</v>
      </c>
      <c r="L7372" s="27">
        <v>1</v>
      </c>
      <c r="M7372" s="27">
        <v>0</v>
      </c>
      <c r="N7372" s="27">
        <v>0</v>
      </c>
      <c r="O7372" s="27">
        <v>0</v>
      </c>
      <c r="P7372" s="27">
        <v>23974000000</v>
      </c>
      <c r="Q7372" s="27">
        <v>23969823010.442921</v>
      </c>
      <c r="R7372" s="27">
        <v>0</v>
      </c>
      <c r="S7372" s="27">
        <v>1</v>
      </c>
      <c r="T7372" s="33">
        <v>0.71538944173936525</v>
      </c>
      <c r="U7372" s="27"/>
      <c r="V7372" s="27"/>
      <c r="W7372" s="27"/>
      <c r="X7372" s="27"/>
      <c r="Y7372" s="27"/>
      <c r="Z7372" s="27">
        <v>0</v>
      </c>
    </row>
    <row r="7373" spans="1:26">
      <c r="A7373" s="27">
        <v>1998</v>
      </c>
      <c r="B7373" t="s">
        <v>17</v>
      </c>
      <c r="C7373" s="27"/>
      <c r="D7373" s="27"/>
      <c r="E7373" s="27"/>
      <c r="F7373" s="27">
        <v>0</v>
      </c>
      <c r="G7373" s="27">
        <v>0</v>
      </c>
      <c r="H7373" s="27">
        <v>1</v>
      </c>
      <c r="I7373" s="27">
        <v>0</v>
      </c>
      <c r="J7373" s="27">
        <v>0</v>
      </c>
      <c r="K7373" s="27">
        <v>1</v>
      </c>
      <c r="L7373" s="27">
        <v>1</v>
      </c>
      <c r="M7373" s="27">
        <v>0</v>
      </c>
      <c r="N7373" s="27">
        <v>0</v>
      </c>
      <c r="O7373" s="27">
        <v>0</v>
      </c>
      <c r="P7373" s="27">
        <v>25394000000</v>
      </c>
      <c r="Q7373" s="27">
        <v>25385928198.32122</v>
      </c>
      <c r="R7373" s="27">
        <v>0</v>
      </c>
      <c r="S7373" s="27">
        <v>1</v>
      </c>
      <c r="T7373" s="33">
        <v>0.63293736472878814</v>
      </c>
      <c r="U7373" s="27"/>
      <c r="V7373" s="27"/>
      <c r="W7373" s="27"/>
      <c r="X7373" s="27"/>
      <c r="Y7373" s="27"/>
      <c r="Z7373" s="27">
        <v>0</v>
      </c>
    </row>
    <row r="7374" spans="1:26">
      <c r="A7374" s="27">
        <v>1999</v>
      </c>
      <c r="B7374" t="s">
        <v>17</v>
      </c>
      <c r="C7374" s="27"/>
      <c r="D7374" s="27"/>
      <c r="E7374" s="27"/>
      <c r="F7374" s="27">
        <v>0</v>
      </c>
      <c r="G7374" s="27">
        <v>0</v>
      </c>
      <c r="H7374" s="27">
        <v>1</v>
      </c>
      <c r="I7374" s="27">
        <v>0</v>
      </c>
      <c r="J7374" s="27">
        <v>0</v>
      </c>
      <c r="K7374" s="27">
        <v>1</v>
      </c>
      <c r="L7374" s="27">
        <v>1</v>
      </c>
      <c r="M7374" s="27">
        <v>0</v>
      </c>
      <c r="N7374" s="27">
        <v>0</v>
      </c>
      <c r="O7374" s="27">
        <v>0</v>
      </c>
      <c r="P7374" s="27">
        <v>23995000000</v>
      </c>
      <c r="Q7374" s="27">
        <v>23983945190.620232</v>
      </c>
      <c r="R7374" s="27">
        <v>0</v>
      </c>
      <c r="S7374" s="27">
        <v>1</v>
      </c>
      <c r="T7374" s="33">
        <v>0.59173831677950461</v>
      </c>
      <c r="U7374" s="27"/>
      <c r="V7374" s="27"/>
      <c r="W7374" s="27"/>
      <c r="X7374" s="27"/>
      <c r="Y7374" s="27"/>
      <c r="Z7374" s="27">
        <v>0</v>
      </c>
    </row>
    <row r="7375" spans="1:26">
      <c r="A7375" s="27">
        <v>2000</v>
      </c>
      <c r="B7375" t="s">
        <v>17</v>
      </c>
      <c r="C7375" s="27">
        <v>0</v>
      </c>
      <c r="D7375" s="27">
        <v>0</v>
      </c>
      <c r="E7375" s="27">
        <v>0</v>
      </c>
      <c r="F7375" s="27">
        <v>0</v>
      </c>
      <c r="G7375" s="27">
        <v>0</v>
      </c>
      <c r="H7375" s="27">
        <v>1</v>
      </c>
      <c r="I7375" s="27">
        <v>0</v>
      </c>
      <c r="J7375" s="27">
        <v>0</v>
      </c>
      <c r="K7375" s="27">
        <v>1</v>
      </c>
      <c r="L7375" s="27">
        <v>1</v>
      </c>
      <c r="M7375" s="27">
        <v>1</v>
      </c>
      <c r="N7375" s="27">
        <v>0</v>
      </c>
      <c r="O7375" s="27">
        <v>0</v>
      </c>
      <c r="P7375" s="27">
        <v>22832000000</v>
      </c>
      <c r="Q7375" s="27">
        <v>22823255801.844688</v>
      </c>
      <c r="R7375" s="27">
        <v>0</v>
      </c>
      <c r="S7375" s="27">
        <v>1</v>
      </c>
      <c r="T7375" s="33">
        <v>0.62919927379193319</v>
      </c>
      <c r="U7375" s="27"/>
      <c r="V7375" s="27"/>
      <c r="W7375" s="27"/>
      <c r="X7375" s="27"/>
      <c r="Y7375" s="27"/>
      <c r="Z7375" s="27">
        <v>0</v>
      </c>
    </row>
    <row r="7376" spans="1:26">
      <c r="A7376" s="27">
        <v>2001</v>
      </c>
      <c r="B7376" t="s">
        <v>17</v>
      </c>
      <c r="C7376" s="27">
        <v>0</v>
      </c>
      <c r="D7376" s="27">
        <v>0</v>
      </c>
      <c r="E7376" s="27">
        <v>0</v>
      </c>
      <c r="F7376" s="27">
        <v>0</v>
      </c>
      <c r="G7376" s="27">
        <v>0</v>
      </c>
      <c r="H7376" s="27">
        <v>1</v>
      </c>
      <c r="I7376" s="27">
        <v>0</v>
      </c>
      <c r="J7376" s="27">
        <v>0</v>
      </c>
      <c r="K7376" s="27">
        <v>1</v>
      </c>
      <c r="L7376" s="27">
        <v>1</v>
      </c>
      <c r="M7376" s="27">
        <v>1</v>
      </c>
      <c r="N7376" s="27">
        <v>0</v>
      </c>
      <c r="O7376" s="27">
        <v>0</v>
      </c>
      <c r="P7376" s="27">
        <v>20907000000</v>
      </c>
      <c r="Q7376" s="27">
        <v>20898788416.634758</v>
      </c>
      <c r="R7376" s="27">
        <v>0</v>
      </c>
      <c r="S7376" s="27">
        <v>1</v>
      </c>
      <c r="T7376" s="33">
        <v>0.61588871891054842</v>
      </c>
      <c r="U7376" s="27"/>
      <c r="V7376" s="27"/>
      <c r="W7376" s="27"/>
      <c r="X7376" s="27"/>
      <c r="Y7376" s="27"/>
      <c r="Z7376" s="27">
        <v>0</v>
      </c>
    </row>
    <row r="7377" spans="1:26">
      <c r="A7377" s="27">
        <v>2002</v>
      </c>
      <c r="B7377" t="s">
        <v>17</v>
      </c>
      <c r="C7377" s="27">
        <v>0</v>
      </c>
      <c r="D7377" s="27">
        <v>0</v>
      </c>
      <c r="E7377" s="27">
        <v>0</v>
      </c>
      <c r="F7377" s="27">
        <v>0</v>
      </c>
      <c r="G7377" s="27">
        <v>0</v>
      </c>
      <c r="H7377" s="27">
        <v>1</v>
      </c>
      <c r="I7377" s="27">
        <v>0</v>
      </c>
      <c r="J7377" s="27">
        <v>0</v>
      </c>
      <c r="K7377" s="27">
        <v>1</v>
      </c>
      <c r="L7377" s="27">
        <v>1</v>
      </c>
      <c r="M7377" s="27">
        <v>1</v>
      </c>
      <c r="N7377" s="27">
        <v>0</v>
      </c>
      <c r="O7377" s="27">
        <v>0</v>
      </c>
      <c r="P7377" s="27">
        <v>13632000000</v>
      </c>
      <c r="Q7377" s="27">
        <v>13606494599.426071</v>
      </c>
      <c r="R7377" s="27">
        <v>0</v>
      </c>
      <c r="S7377" s="27">
        <v>1</v>
      </c>
      <c r="T7377" s="33">
        <v>0.62466195784303247</v>
      </c>
      <c r="U7377" s="27"/>
      <c r="V7377" s="27"/>
      <c r="W7377" s="27"/>
      <c r="X7377" s="27"/>
      <c r="Y7377" s="27"/>
      <c r="Z7377" s="27">
        <v>0</v>
      </c>
    </row>
    <row r="7378" spans="1:26">
      <c r="A7378" s="27">
        <v>2003</v>
      </c>
      <c r="B7378" t="s">
        <v>17</v>
      </c>
      <c r="C7378" s="27">
        <v>0</v>
      </c>
      <c r="D7378" s="27">
        <v>0</v>
      </c>
      <c r="E7378" s="27">
        <v>0</v>
      </c>
      <c r="F7378" s="27">
        <v>0</v>
      </c>
      <c r="G7378" s="27">
        <v>0</v>
      </c>
      <c r="H7378" s="27">
        <v>1</v>
      </c>
      <c r="I7378" s="27">
        <v>0</v>
      </c>
      <c r="J7378" s="27">
        <v>0</v>
      </c>
      <c r="K7378" s="27">
        <v>1</v>
      </c>
      <c r="L7378" s="27">
        <v>1</v>
      </c>
      <c r="M7378" s="27">
        <v>1</v>
      </c>
      <c r="N7378" s="27">
        <v>0</v>
      </c>
      <c r="O7378" s="27">
        <v>0</v>
      </c>
      <c r="P7378" s="27">
        <v>12067000000</v>
      </c>
      <c r="Q7378" s="27">
        <v>12045631092.535282</v>
      </c>
      <c r="R7378" s="27">
        <v>0</v>
      </c>
      <c r="S7378" s="27">
        <v>1</v>
      </c>
      <c r="T7378" s="33">
        <v>0.61793375018798091</v>
      </c>
      <c r="U7378" s="27"/>
      <c r="V7378" s="27"/>
      <c r="W7378" s="27"/>
      <c r="X7378" s="27"/>
      <c r="Y7378" s="27"/>
      <c r="Z7378" s="27">
        <v>0</v>
      </c>
    </row>
    <row r="7379" spans="1:26">
      <c r="A7379" s="27">
        <v>2004</v>
      </c>
      <c r="B7379" t="s">
        <v>17</v>
      </c>
      <c r="C7379" s="27">
        <v>0</v>
      </c>
      <c r="D7379" s="27">
        <v>0</v>
      </c>
      <c r="E7379" s="27">
        <v>0</v>
      </c>
      <c r="F7379" s="27">
        <v>0</v>
      </c>
      <c r="G7379" s="27">
        <v>0</v>
      </c>
      <c r="H7379" s="27">
        <v>1</v>
      </c>
      <c r="I7379" s="27">
        <v>0</v>
      </c>
      <c r="J7379" s="27">
        <v>0</v>
      </c>
      <c r="K7379" s="27">
        <v>1</v>
      </c>
      <c r="L7379" s="27">
        <v>1</v>
      </c>
      <c r="M7379" s="27">
        <v>1</v>
      </c>
      <c r="N7379" s="27">
        <v>0</v>
      </c>
      <c r="O7379" s="27">
        <v>0</v>
      </c>
      <c r="P7379" s="27">
        <v>13708000000</v>
      </c>
      <c r="Q7379" s="27">
        <v>13686329890.119078</v>
      </c>
      <c r="R7379" s="27">
        <v>0</v>
      </c>
      <c r="S7379" s="27">
        <v>1</v>
      </c>
      <c r="T7379" s="33">
        <v>0.67108711240801089</v>
      </c>
      <c r="U7379" s="27"/>
      <c r="V7379" s="27"/>
      <c r="W7379" s="27"/>
      <c r="X7379" s="27"/>
      <c r="Y7379" s="27"/>
      <c r="Z7379" s="27">
        <v>0</v>
      </c>
    </row>
    <row r="7380" spans="1:26">
      <c r="A7380" s="27">
        <v>2005</v>
      </c>
      <c r="B7380" t="s">
        <v>17</v>
      </c>
      <c r="C7380" s="27">
        <v>0</v>
      </c>
      <c r="D7380" s="27">
        <v>0</v>
      </c>
      <c r="E7380" s="27">
        <v>0</v>
      </c>
      <c r="F7380" s="27">
        <v>0</v>
      </c>
      <c r="G7380" s="27">
        <v>0</v>
      </c>
      <c r="H7380" s="27">
        <v>1</v>
      </c>
      <c r="I7380" s="27">
        <v>0</v>
      </c>
      <c r="J7380" s="27">
        <v>0</v>
      </c>
      <c r="K7380" s="27">
        <v>1</v>
      </c>
      <c r="L7380" s="27">
        <v>1</v>
      </c>
      <c r="M7380" s="27">
        <v>1</v>
      </c>
      <c r="N7380" s="27">
        <v>0</v>
      </c>
      <c r="O7380" s="27">
        <v>0</v>
      </c>
      <c r="P7380" s="27">
        <v>17398000000</v>
      </c>
      <c r="Q7380" s="27">
        <v>17362857683.854469</v>
      </c>
      <c r="R7380" s="27">
        <v>0</v>
      </c>
      <c r="S7380" s="27">
        <v>1</v>
      </c>
      <c r="T7380" s="33">
        <v>0.69599608558540027</v>
      </c>
      <c r="U7380" s="27"/>
      <c r="V7380" s="27"/>
      <c r="W7380" s="27"/>
      <c r="X7380" s="27"/>
      <c r="Y7380" s="27"/>
      <c r="Z7380" s="27">
        <v>0</v>
      </c>
    </row>
    <row r="7381" spans="1:26">
      <c r="A7381" s="27">
        <v>2006</v>
      </c>
      <c r="B7381" t="s">
        <v>17</v>
      </c>
      <c r="C7381" s="27">
        <v>0</v>
      </c>
      <c r="D7381" s="27">
        <v>0</v>
      </c>
      <c r="E7381" s="27">
        <v>0</v>
      </c>
      <c r="F7381" s="27">
        <v>1050000</v>
      </c>
      <c r="G7381" s="27">
        <v>0</v>
      </c>
      <c r="H7381" s="27">
        <v>1</v>
      </c>
      <c r="I7381" s="27">
        <v>0</v>
      </c>
      <c r="J7381" s="27">
        <v>0</v>
      </c>
      <c r="K7381" s="27">
        <v>1</v>
      </c>
      <c r="L7381" s="27">
        <v>1</v>
      </c>
      <c r="M7381" s="27">
        <v>1</v>
      </c>
      <c r="N7381" s="27">
        <v>0</v>
      </c>
      <c r="O7381" s="27">
        <v>0</v>
      </c>
      <c r="P7381" s="27">
        <v>19620000000</v>
      </c>
      <c r="Q7381" s="27">
        <v>19579457966.053818</v>
      </c>
      <c r="R7381" s="27">
        <v>1</v>
      </c>
      <c r="S7381" s="27">
        <v>1</v>
      </c>
      <c r="T7381" s="33">
        <v>0.83568345932575372</v>
      </c>
      <c r="U7381" s="27"/>
      <c r="V7381" s="27"/>
      <c r="W7381" s="27"/>
      <c r="X7381" s="27"/>
      <c r="Y7381" s="27"/>
      <c r="Z7381" s="27">
        <v>0</v>
      </c>
    </row>
    <row r="7382" spans="1:26">
      <c r="A7382" s="27">
        <v>2007</v>
      </c>
      <c r="B7382" t="s">
        <v>17</v>
      </c>
      <c r="C7382" s="27">
        <v>0</v>
      </c>
      <c r="D7382" s="27">
        <v>0</v>
      </c>
      <c r="E7382" s="27">
        <v>0</v>
      </c>
      <c r="F7382" s="27">
        <v>50000</v>
      </c>
      <c r="G7382" s="27">
        <v>0</v>
      </c>
      <c r="H7382" s="27">
        <v>1</v>
      </c>
      <c r="I7382" s="27">
        <v>0</v>
      </c>
      <c r="J7382" s="27">
        <v>0</v>
      </c>
      <c r="K7382" s="27">
        <v>1</v>
      </c>
      <c r="L7382" s="27">
        <v>1</v>
      </c>
      <c r="M7382" s="27">
        <v>1</v>
      </c>
      <c r="N7382" s="27">
        <v>0</v>
      </c>
      <c r="O7382" s="27">
        <v>0</v>
      </c>
      <c r="P7382" s="27">
        <v>23461000000</v>
      </c>
      <c r="Q7382" s="27">
        <v>23410572634.31469</v>
      </c>
      <c r="R7382" s="27">
        <v>1</v>
      </c>
      <c r="S7382" s="27">
        <v>1</v>
      </c>
      <c r="T7382" s="33">
        <v>0.90473952627382648</v>
      </c>
      <c r="U7382" s="27"/>
      <c r="V7382" s="27"/>
      <c r="W7382" s="27"/>
      <c r="X7382" s="27"/>
      <c r="Y7382" s="27"/>
      <c r="Z7382" s="27">
        <v>0</v>
      </c>
    </row>
    <row r="7383" spans="1:26">
      <c r="A7383" s="27">
        <v>2008</v>
      </c>
      <c r="B7383" t="s">
        <v>17</v>
      </c>
      <c r="C7383" s="27">
        <v>0</v>
      </c>
      <c r="D7383" s="27">
        <v>0</v>
      </c>
      <c r="E7383" s="27">
        <v>0</v>
      </c>
      <c r="F7383" s="27">
        <v>0</v>
      </c>
      <c r="G7383" s="27">
        <v>0</v>
      </c>
      <c r="H7383" s="27">
        <v>1</v>
      </c>
      <c r="I7383" s="27">
        <v>0</v>
      </c>
      <c r="J7383" s="27">
        <v>0</v>
      </c>
      <c r="K7383" s="27">
        <v>1</v>
      </c>
      <c r="L7383" s="27">
        <v>1</v>
      </c>
      <c r="M7383" s="27">
        <v>1</v>
      </c>
      <c r="N7383" s="27">
        <v>0</v>
      </c>
      <c r="O7383" s="27">
        <v>0</v>
      </c>
      <c r="P7383" s="27">
        <v>30366000000</v>
      </c>
      <c r="Q7383" s="27">
        <v>30366213119.292767</v>
      </c>
      <c r="R7383" s="27">
        <v>1</v>
      </c>
      <c r="S7383" s="27">
        <v>1</v>
      </c>
      <c r="T7383" s="33">
        <v>0.91944034308119871</v>
      </c>
      <c r="U7383" s="27"/>
      <c r="V7383" s="27"/>
      <c r="W7383" s="27"/>
      <c r="X7383" s="27">
        <v>408000000</v>
      </c>
      <c r="Y7383" s="27"/>
      <c r="Z7383" s="27">
        <v>0</v>
      </c>
    </row>
    <row r="7384" spans="1:26">
      <c r="A7384" s="27">
        <v>2009</v>
      </c>
      <c r="B7384" t="s">
        <v>17</v>
      </c>
      <c r="C7384" s="27">
        <v>0</v>
      </c>
      <c r="D7384" s="27">
        <v>0</v>
      </c>
      <c r="E7384" s="27">
        <v>0</v>
      </c>
      <c r="F7384" s="27">
        <v>2500000</v>
      </c>
      <c r="G7384" s="27">
        <v>0</v>
      </c>
      <c r="H7384" s="27">
        <v>1</v>
      </c>
      <c r="I7384" s="27">
        <v>0</v>
      </c>
      <c r="J7384" s="27">
        <v>0</v>
      </c>
      <c r="K7384" s="27">
        <v>1</v>
      </c>
      <c r="L7384" s="27">
        <v>1</v>
      </c>
      <c r="M7384" s="27">
        <v>1</v>
      </c>
      <c r="N7384" s="27">
        <v>0</v>
      </c>
      <c r="O7384" s="27">
        <v>0</v>
      </c>
      <c r="P7384" s="27">
        <v>31661000000</v>
      </c>
      <c r="Q7384" s="27">
        <v>31660911277.029419</v>
      </c>
      <c r="R7384" s="27">
        <v>1</v>
      </c>
      <c r="S7384" s="27">
        <v>1</v>
      </c>
      <c r="T7384" s="33">
        <v>0.81595367947064712</v>
      </c>
      <c r="U7384" s="27"/>
      <c r="V7384" s="27"/>
      <c r="W7384" s="27"/>
      <c r="X7384" s="27">
        <v>450000000</v>
      </c>
      <c r="Y7384" s="27"/>
      <c r="Z7384" s="27">
        <v>0</v>
      </c>
    </row>
    <row r="7385" spans="1:26">
      <c r="A7385" s="27">
        <v>2010</v>
      </c>
      <c r="B7385" t="s">
        <v>17</v>
      </c>
      <c r="C7385" s="27">
        <v>10000000</v>
      </c>
      <c r="D7385" s="27">
        <v>2500000</v>
      </c>
      <c r="E7385" s="27">
        <v>0</v>
      </c>
      <c r="F7385" s="27">
        <v>11500000</v>
      </c>
      <c r="G7385" s="27">
        <v>0</v>
      </c>
      <c r="H7385" s="27">
        <v>1</v>
      </c>
      <c r="I7385" s="27">
        <v>0</v>
      </c>
      <c r="J7385" s="27">
        <v>0</v>
      </c>
      <c r="K7385" s="27">
        <v>1</v>
      </c>
      <c r="L7385" s="27">
        <v>1</v>
      </c>
      <c r="M7385" s="27">
        <v>1</v>
      </c>
      <c r="N7385" s="27">
        <v>0</v>
      </c>
      <c r="O7385" s="27">
        <v>0</v>
      </c>
      <c r="P7385" s="27">
        <v>40285000000</v>
      </c>
      <c r="Q7385" s="27">
        <v>40284481651.902107</v>
      </c>
      <c r="R7385" s="27">
        <v>1</v>
      </c>
      <c r="S7385" s="27">
        <v>1</v>
      </c>
      <c r="T7385" s="33">
        <v>1.0070075781651076</v>
      </c>
      <c r="U7385" s="27"/>
      <c r="V7385" s="27"/>
      <c r="W7385" s="27"/>
      <c r="X7385" s="27">
        <v>485000000</v>
      </c>
      <c r="Y7385" s="27"/>
      <c r="Z7385" s="27">
        <v>0</v>
      </c>
    </row>
    <row r="7386" spans="1:26">
      <c r="A7386" s="27">
        <v>2011</v>
      </c>
      <c r="B7386" t="s">
        <v>17</v>
      </c>
      <c r="C7386" s="27">
        <v>10000000</v>
      </c>
      <c r="D7386" s="27">
        <v>5000000</v>
      </c>
      <c r="E7386" s="27">
        <v>0</v>
      </c>
      <c r="F7386" s="27">
        <v>4600000</v>
      </c>
      <c r="G7386" s="27">
        <v>0</v>
      </c>
      <c r="H7386" s="27">
        <v>1</v>
      </c>
      <c r="I7386" s="27">
        <v>0</v>
      </c>
      <c r="J7386" s="27">
        <v>0</v>
      </c>
      <c r="K7386" s="27">
        <v>1</v>
      </c>
      <c r="L7386" s="27">
        <v>1</v>
      </c>
      <c r="M7386" s="27">
        <v>1</v>
      </c>
      <c r="N7386" s="27">
        <v>0</v>
      </c>
      <c r="O7386" s="27">
        <v>0</v>
      </c>
      <c r="P7386" s="27">
        <v>47962000000</v>
      </c>
      <c r="Q7386" s="27">
        <v>47962439303.724724</v>
      </c>
      <c r="R7386" s="27">
        <v>1</v>
      </c>
      <c r="S7386" s="27">
        <v>1</v>
      </c>
      <c r="T7386" s="33">
        <v>1.116808011796752</v>
      </c>
      <c r="U7386" s="27"/>
      <c r="V7386" s="27"/>
      <c r="W7386" s="27"/>
      <c r="X7386" s="27">
        <v>210000000</v>
      </c>
      <c r="Y7386" s="27"/>
      <c r="Z7386" s="27">
        <v>0</v>
      </c>
    </row>
    <row r="7387" spans="1:26">
      <c r="A7387" s="27">
        <v>2012</v>
      </c>
      <c r="B7387" t="s">
        <v>17</v>
      </c>
      <c r="C7387" s="27">
        <v>10000000</v>
      </c>
      <c r="D7387" s="27">
        <v>7500000</v>
      </c>
      <c r="E7387" s="27">
        <v>0</v>
      </c>
      <c r="F7387" s="27">
        <v>0</v>
      </c>
      <c r="G7387" s="27">
        <v>0</v>
      </c>
      <c r="H7387" s="27">
        <v>1</v>
      </c>
      <c r="I7387" s="27">
        <v>0</v>
      </c>
      <c r="J7387" s="27">
        <v>0</v>
      </c>
      <c r="K7387" s="27">
        <v>1</v>
      </c>
      <c r="L7387" s="27">
        <v>1</v>
      </c>
      <c r="M7387" s="27">
        <v>1</v>
      </c>
      <c r="N7387" s="27">
        <v>0</v>
      </c>
      <c r="O7387" s="27">
        <v>0</v>
      </c>
      <c r="P7387" s="27">
        <v>51266000000</v>
      </c>
      <c r="Q7387" s="27">
        <v>51264390116.490898</v>
      </c>
      <c r="R7387" s="27">
        <v>1</v>
      </c>
      <c r="S7387" s="27">
        <v>1</v>
      </c>
      <c r="T7387" s="33">
        <v>0.99562684078172081</v>
      </c>
      <c r="U7387" s="27"/>
      <c r="V7387" s="27"/>
      <c r="W7387" s="27"/>
      <c r="X7387" s="27">
        <v>1003000000</v>
      </c>
      <c r="Y7387" s="27"/>
      <c r="Z7387" s="27">
        <v>0</v>
      </c>
    </row>
    <row r="7388" spans="1:26">
      <c r="A7388" s="27">
        <v>2013</v>
      </c>
      <c r="B7388" t="s">
        <v>17</v>
      </c>
      <c r="C7388" s="27">
        <v>10000000</v>
      </c>
      <c r="D7388" s="27">
        <v>10000000</v>
      </c>
      <c r="E7388" s="27">
        <v>0</v>
      </c>
      <c r="F7388" s="27">
        <v>0</v>
      </c>
      <c r="G7388" s="27">
        <v>0</v>
      </c>
      <c r="H7388" s="27">
        <v>1</v>
      </c>
      <c r="I7388" s="27">
        <v>0</v>
      </c>
      <c r="J7388" s="27">
        <v>0</v>
      </c>
      <c r="K7388" s="27">
        <v>1</v>
      </c>
      <c r="L7388" s="27">
        <v>1</v>
      </c>
      <c r="M7388" s="27">
        <v>1</v>
      </c>
      <c r="N7388" s="27">
        <v>0</v>
      </c>
      <c r="O7388" s="27">
        <v>0</v>
      </c>
      <c r="P7388" s="27">
        <v>57531000000</v>
      </c>
      <c r="Q7388" s="27">
        <v>57531233350.910088</v>
      </c>
      <c r="R7388" s="27">
        <v>1</v>
      </c>
      <c r="S7388" s="27">
        <v>1</v>
      </c>
      <c r="T7388" s="33">
        <v>0.99710818219516861</v>
      </c>
      <c r="U7388" s="27"/>
      <c r="V7388" s="27"/>
      <c r="W7388" s="27"/>
      <c r="X7388" s="27">
        <v>885000000</v>
      </c>
      <c r="Y7388" s="27"/>
      <c r="Z7388" s="27">
        <v>0</v>
      </c>
    </row>
    <row r="7389" spans="1:26">
      <c r="A7389" s="27">
        <v>2014</v>
      </c>
      <c r="B7389" t="s">
        <v>17</v>
      </c>
      <c r="C7389" s="27">
        <v>10000000</v>
      </c>
      <c r="D7389" s="27">
        <v>10000000</v>
      </c>
      <c r="E7389" s="27">
        <v>0</v>
      </c>
      <c r="F7389" s="27">
        <v>1000000</v>
      </c>
      <c r="G7389" s="27">
        <v>0</v>
      </c>
      <c r="H7389" s="27">
        <v>1</v>
      </c>
      <c r="I7389" s="27">
        <v>0</v>
      </c>
      <c r="J7389" s="27">
        <v>0</v>
      </c>
      <c r="K7389" s="27">
        <v>1</v>
      </c>
      <c r="L7389" s="27">
        <v>1</v>
      </c>
      <c r="M7389" s="27">
        <v>1</v>
      </c>
      <c r="N7389" s="27">
        <v>0</v>
      </c>
      <c r="O7389" s="27">
        <v>0</v>
      </c>
      <c r="P7389" s="27">
        <v>57236000000</v>
      </c>
      <c r="Q7389" s="27">
        <v>57236013086.122345</v>
      </c>
      <c r="R7389" s="27">
        <v>1</v>
      </c>
      <c r="S7389" s="27">
        <v>1</v>
      </c>
      <c r="T7389" s="33">
        <v>0.96696016921402161</v>
      </c>
      <c r="U7389" s="27"/>
      <c r="V7389" s="27"/>
      <c r="W7389" s="27"/>
      <c r="X7389" s="27">
        <v>736000000</v>
      </c>
      <c r="Y7389" s="27"/>
      <c r="Z7389" s="27">
        <v>0</v>
      </c>
    </row>
    <row r="7390" spans="1:26">
      <c r="A7390" s="27">
        <v>2015</v>
      </c>
      <c r="B7390" t="s">
        <v>17</v>
      </c>
      <c r="C7390" s="27">
        <v>8888889</v>
      </c>
      <c r="D7390" s="27">
        <v>8888889</v>
      </c>
      <c r="E7390" s="27">
        <v>0</v>
      </c>
      <c r="F7390" s="27">
        <v>0</v>
      </c>
      <c r="G7390" s="27">
        <v>0</v>
      </c>
      <c r="H7390" s="27">
        <v>1</v>
      </c>
      <c r="I7390" s="27">
        <v>0</v>
      </c>
      <c r="J7390" s="27">
        <v>0</v>
      </c>
      <c r="K7390" s="27">
        <v>1</v>
      </c>
      <c r="L7390" s="27">
        <v>1</v>
      </c>
      <c r="M7390" s="27">
        <v>1</v>
      </c>
      <c r="N7390" s="27">
        <v>0</v>
      </c>
      <c r="O7390" s="27">
        <v>0</v>
      </c>
      <c r="P7390" s="27">
        <v>53275000000</v>
      </c>
      <c r="Q7390" s="27">
        <v>53274304222.136024</v>
      </c>
      <c r="R7390" s="27">
        <v>1</v>
      </c>
      <c r="S7390" s="27">
        <v>1</v>
      </c>
      <c r="T7390" s="33">
        <v>0.821813335342235</v>
      </c>
      <c r="U7390" s="27"/>
      <c r="V7390" s="27"/>
      <c r="W7390" s="27"/>
      <c r="X7390" s="27">
        <v>717000000</v>
      </c>
      <c r="Y7390" s="27"/>
      <c r="Z7390" s="27">
        <v>0</v>
      </c>
    </row>
    <row r="7391" spans="1:26">
      <c r="A7391" s="27">
        <v>2016</v>
      </c>
      <c r="B7391" t="s">
        <v>17</v>
      </c>
      <c r="C7391" s="27">
        <v>7777778</v>
      </c>
      <c r="D7391" s="27">
        <v>7777778</v>
      </c>
      <c r="E7391" s="27">
        <v>0</v>
      </c>
      <c r="F7391" s="27">
        <v>0</v>
      </c>
      <c r="G7391" s="27">
        <v>0</v>
      </c>
      <c r="H7391" s="27">
        <v>1</v>
      </c>
      <c r="I7391" s="27">
        <v>0</v>
      </c>
      <c r="J7391" s="27">
        <v>0</v>
      </c>
      <c r="K7391" s="27">
        <v>1</v>
      </c>
      <c r="L7391" s="27">
        <v>1</v>
      </c>
      <c r="M7391" s="27">
        <v>1</v>
      </c>
      <c r="N7391" s="27">
        <v>0</v>
      </c>
      <c r="O7391" s="27">
        <v>0</v>
      </c>
      <c r="P7391" s="27">
        <v>52687000000</v>
      </c>
      <c r="Q7391" s="27">
        <v>52687612261.542427</v>
      </c>
      <c r="R7391" s="27">
        <v>1</v>
      </c>
      <c r="S7391" s="27">
        <v>1</v>
      </c>
      <c r="T7391" s="33">
        <v>0.86004996979414983</v>
      </c>
      <c r="U7391" s="27"/>
      <c r="V7391" s="27"/>
      <c r="W7391" s="27"/>
      <c r="X7391" s="27">
        <v>703000000</v>
      </c>
      <c r="Y7391" s="27"/>
      <c r="Z7391" s="27">
        <v>0</v>
      </c>
    </row>
    <row r="7392" spans="1:26">
      <c r="A7392" s="27">
        <v>2017</v>
      </c>
      <c r="B7392" t="s">
        <v>17</v>
      </c>
      <c r="C7392" s="27">
        <v>6666666.5</v>
      </c>
      <c r="D7392" s="27">
        <v>6666666.5</v>
      </c>
      <c r="E7392" s="27">
        <v>0</v>
      </c>
      <c r="F7392" s="27">
        <v>0</v>
      </c>
      <c r="G7392" s="27">
        <v>0</v>
      </c>
      <c r="H7392" s="27">
        <v>1</v>
      </c>
      <c r="I7392" s="27">
        <v>0</v>
      </c>
      <c r="J7392" s="27">
        <v>0</v>
      </c>
      <c r="K7392" s="27">
        <v>1</v>
      </c>
      <c r="L7392" s="27">
        <v>1</v>
      </c>
      <c r="M7392" s="27">
        <v>1</v>
      </c>
      <c r="N7392" s="27">
        <v>0</v>
      </c>
      <c r="O7392" s="27">
        <v>0</v>
      </c>
      <c r="P7392" s="27">
        <v>59180000000</v>
      </c>
      <c r="Q7392" s="27">
        <v>56156972157.695839</v>
      </c>
      <c r="R7392" s="27">
        <v>1</v>
      </c>
      <c r="S7392" s="27">
        <v>1</v>
      </c>
      <c r="T7392" s="33">
        <v>0.90809244833766045</v>
      </c>
      <c r="U7392" s="27"/>
      <c r="V7392" s="27"/>
      <c r="W7392" s="27"/>
      <c r="X7392" s="27">
        <v>52000000</v>
      </c>
      <c r="Y7392" s="27"/>
      <c r="Z7392" s="27">
        <v>0</v>
      </c>
    </row>
    <row r="7393" spans="1:26">
      <c r="A7393" s="27">
        <v>1991</v>
      </c>
      <c r="B7393" t="s">
        <v>143</v>
      </c>
      <c r="C7393" s="27"/>
      <c r="D7393" s="27"/>
      <c r="E7393" s="27"/>
      <c r="F7393" s="27">
        <v>0</v>
      </c>
      <c r="G7393" s="27">
        <v>1</v>
      </c>
      <c r="H7393" s="27">
        <v>0</v>
      </c>
      <c r="I7393" s="27">
        <v>1</v>
      </c>
      <c r="J7393" s="27">
        <v>0</v>
      </c>
      <c r="K7393" s="27">
        <v>3</v>
      </c>
      <c r="L7393" s="27">
        <v>1</v>
      </c>
      <c r="M7393" s="27">
        <v>0</v>
      </c>
      <c r="N7393" s="27">
        <v>1</v>
      </c>
      <c r="O7393" s="27">
        <v>1</v>
      </c>
      <c r="P7393" s="27">
        <v>0</v>
      </c>
      <c r="Q7393" s="27">
        <v>13677622222.222223</v>
      </c>
      <c r="R7393" s="27">
        <v>0</v>
      </c>
      <c r="S7393" s="27">
        <v>0</v>
      </c>
      <c r="T7393" s="33">
        <v>0.64778014054484578</v>
      </c>
      <c r="U7393" s="27">
        <v>0</v>
      </c>
      <c r="V7393" s="27">
        <v>0</v>
      </c>
      <c r="W7393" s="27">
        <v>0</v>
      </c>
      <c r="X7393" s="27"/>
      <c r="Y7393" s="27"/>
      <c r="Z7393" s="27">
        <v>1</v>
      </c>
    </row>
    <row r="7394" spans="1:26">
      <c r="A7394" s="27">
        <v>1992</v>
      </c>
      <c r="B7394" t="s">
        <v>143</v>
      </c>
      <c r="C7394" s="27"/>
      <c r="D7394" s="27"/>
      <c r="E7394" s="27"/>
      <c r="F7394" s="27">
        <v>0</v>
      </c>
      <c r="G7394" s="27">
        <v>1</v>
      </c>
      <c r="H7394" s="27">
        <v>0</v>
      </c>
      <c r="I7394" s="27">
        <v>1</v>
      </c>
      <c r="J7394" s="27">
        <v>0</v>
      </c>
      <c r="K7394" s="27">
        <v>3</v>
      </c>
      <c r="L7394" s="27">
        <v>1</v>
      </c>
      <c r="M7394" s="27">
        <v>0</v>
      </c>
      <c r="N7394" s="27">
        <v>1</v>
      </c>
      <c r="O7394" s="27">
        <v>1</v>
      </c>
      <c r="P7394" s="27">
        <v>3571000000</v>
      </c>
      <c r="Q7394" s="27">
        <v>12941297376.093298</v>
      </c>
      <c r="R7394" s="27">
        <v>0</v>
      </c>
      <c r="S7394" s="27">
        <v>0</v>
      </c>
      <c r="T7394" s="33">
        <v>0.62587770846912083</v>
      </c>
      <c r="U7394" s="27">
        <v>0</v>
      </c>
      <c r="V7394" s="27">
        <v>0</v>
      </c>
      <c r="W7394" s="27">
        <v>0</v>
      </c>
      <c r="X7394" s="27"/>
      <c r="Y7394" s="27"/>
      <c r="Z7394" s="27">
        <v>1</v>
      </c>
    </row>
    <row r="7395" spans="1:26">
      <c r="A7395" s="27">
        <v>1993</v>
      </c>
      <c r="B7395" t="s">
        <v>143</v>
      </c>
      <c r="C7395" s="27"/>
      <c r="D7395" s="27"/>
      <c r="E7395" s="27"/>
      <c r="F7395" s="27">
        <v>0</v>
      </c>
      <c r="G7395" s="27">
        <v>1</v>
      </c>
      <c r="H7395" s="27">
        <v>0</v>
      </c>
      <c r="I7395" s="27">
        <v>1</v>
      </c>
      <c r="J7395" s="27">
        <v>0</v>
      </c>
      <c r="K7395" s="27">
        <v>3</v>
      </c>
      <c r="L7395" s="27">
        <v>1</v>
      </c>
      <c r="M7395" s="27">
        <v>0</v>
      </c>
      <c r="N7395" s="27">
        <v>1</v>
      </c>
      <c r="O7395" s="27">
        <v>1</v>
      </c>
      <c r="P7395" s="27">
        <v>5521000000</v>
      </c>
      <c r="Q7395" s="27">
        <v>13099013835.511147</v>
      </c>
      <c r="R7395" s="27">
        <v>0</v>
      </c>
      <c r="S7395" s="27">
        <v>0</v>
      </c>
      <c r="T7395" s="33">
        <v>0.648154718576755</v>
      </c>
      <c r="U7395" s="27">
        <v>0</v>
      </c>
      <c r="V7395" s="27">
        <v>0</v>
      </c>
      <c r="W7395" s="27">
        <v>0</v>
      </c>
      <c r="X7395" s="27"/>
      <c r="Y7395" s="27"/>
      <c r="Z7395" s="27">
        <v>1</v>
      </c>
    </row>
    <row r="7396" spans="1:26">
      <c r="A7396" s="27">
        <v>1994</v>
      </c>
      <c r="B7396" t="s">
        <v>143</v>
      </c>
      <c r="C7396" s="27"/>
      <c r="D7396" s="27"/>
      <c r="E7396" s="27"/>
      <c r="F7396" s="27">
        <v>0</v>
      </c>
      <c r="G7396" s="27">
        <v>1</v>
      </c>
      <c r="H7396" s="27">
        <v>0</v>
      </c>
      <c r="I7396" s="27">
        <v>1</v>
      </c>
      <c r="J7396" s="27">
        <v>0</v>
      </c>
      <c r="K7396" s="27">
        <v>3</v>
      </c>
      <c r="L7396" s="27">
        <v>1</v>
      </c>
      <c r="M7396" s="27">
        <v>0</v>
      </c>
      <c r="N7396" s="27">
        <v>1</v>
      </c>
      <c r="O7396" s="27">
        <v>1</v>
      </c>
      <c r="P7396" s="27">
        <v>6524000000</v>
      </c>
      <c r="Q7396" s="27">
        <v>12899156990.615555</v>
      </c>
      <c r="R7396" s="27">
        <v>0</v>
      </c>
      <c r="S7396" s="27">
        <v>1</v>
      </c>
      <c r="T7396" s="33">
        <v>0.69545665111729171</v>
      </c>
      <c r="U7396" s="27">
        <v>0</v>
      </c>
      <c r="V7396" s="27">
        <v>907000</v>
      </c>
      <c r="W7396" s="27">
        <v>0</v>
      </c>
      <c r="X7396" s="27"/>
      <c r="Y7396" s="27"/>
      <c r="Z7396" s="27">
        <v>1</v>
      </c>
    </row>
    <row r="7397" spans="1:26">
      <c r="A7397" s="27">
        <v>1995</v>
      </c>
      <c r="B7397" t="s">
        <v>143</v>
      </c>
      <c r="C7397" s="27"/>
      <c r="D7397" s="27"/>
      <c r="E7397" s="27"/>
      <c r="F7397" s="27">
        <v>0</v>
      </c>
      <c r="G7397" s="27">
        <v>1</v>
      </c>
      <c r="H7397" s="27">
        <v>0</v>
      </c>
      <c r="I7397" s="27">
        <v>1</v>
      </c>
      <c r="J7397" s="27">
        <v>0</v>
      </c>
      <c r="K7397" s="27">
        <v>3</v>
      </c>
      <c r="L7397" s="27">
        <v>1</v>
      </c>
      <c r="M7397" s="27">
        <v>0</v>
      </c>
      <c r="N7397" s="27">
        <v>1</v>
      </c>
      <c r="O7397" s="27">
        <v>1</v>
      </c>
      <c r="P7397" s="27">
        <v>10168000000</v>
      </c>
      <c r="Q7397" s="27">
        <v>13350468917.411453</v>
      </c>
      <c r="R7397" s="27">
        <v>0</v>
      </c>
      <c r="S7397" s="27">
        <v>1</v>
      </c>
      <c r="T7397" s="33">
        <v>0.69736071622307827</v>
      </c>
      <c r="U7397" s="27">
        <v>157493616.69999999</v>
      </c>
      <c r="V7397" s="27">
        <v>157364000</v>
      </c>
      <c r="W7397" s="27">
        <v>0</v>
      </c>
      <c r="X7397" s="27"/>
      <c r="Y7397" s="27"/>
      <c r="Z7397" s="27">
        <v>1</v>
      </c>
    </row>
    <row r="7398" spans="1:26">
      <c r="A7398" s="27">
        <v>1996</v>
      </c>
      <c r="B7398" t="s">
        <v>143</v>
      </c>
      <c r="C7398" s="27"/>
      <c r="D7398" s="27"/>
      <c r="E7398" s="27"/>
      <c r="F7398" s="27">
        <v>0</v>
      </c>
      <c r="G7398" s="27">
        <v>1</v>
      </c>
      <c r="H7398" s="27">
        <v>0</v>
      </c>
      <c r="I7398" s="27">
        <v>1</v>
      </c>
      <c r="J7398" s="27">
        <v>0</v>
      </c>
      <c r="K7398" s="27">
        <v>3</v>
      </c>
      <c r="L7398" s="27">
        <v>1</v>
      </c>
      <c r="M7398" s="27">
        <v>0</v>
      </c>
      <c r="N7398" s="27">
        <v>1</v>
      </c>
      <c r="O7398" s="27">
        <v>1</v>
      </c>
      <c r="P7398" s="27">
        <v>13923000000</v>
      </c>
      <c r="Q7398" s="27">
        <v>13948892215.568863</v>
      </c>
      <c r="R7398" s="27">
        <v>0</v>
      </c>
      <c r="S7398" s="27">
        <v>1</v>
      </c>
      <c r="T7398" s="33">
        <v>0.69966405838602452</v>
      </c>
      <c r="U7398" s="27">
        <v>237550996.69999999</v>
      </c>
      <c r="V7398" s="27">
        <v>154907000</v>
      </c>
      <c r="W7398" s="27">
        <v>0</v>
      </c>
      <c r="X7398" s="27"/>
      <c r="Y7398" s="27"/>
      <c r="Z7398" s="27">
        <v>1</v>
      </c>
    </row>
    <row r="7399" spans="1:26">
      <c r="A7399" s="27">
        <v>1997</v>
      </c>
      <c r="B7399" t="s">
        <v>143</v>
      </c>
      <c r="C7399" s="27"/>
      <c r="D7399" s="27"/>
      <c r="E7399" s="27"/>
      <c r="F7399" s="27">
        <v>0</v>
      </c>
      <c r="G7399" s="27">
        <v>1</v>
      </c>
      <c r="H7399" s="27">
        <v>0</v>
      </c>
      <c r="I7399" s="27">
        <v>1</v>
      </c>
      <c r="J7399" s="27">
        <v>0</v>
      </c>
      <c r="K7399" s="27">
        <v>3</v>
      </c>
      <c r="L7399" s="27">
        <v>1</v>
      </c>
      <c r="M7399" s="27">
        <v>0</v>
      </c>
      <c r="N7399" s="27">
        <v>1</v>
      </c>
      <c r="O7399" s="27">
        <v>1</v>
      </c>
      <c r="P7399" s="27">
        <v>14704000000</v>
      </c>
      <c r="Q7399" s="27">
        <v>14744603773.584906</v>
      </c>
      <c r="R7399" s="27">
        <v>0</v>
      </c>
      <c r="S7399" s="27">
        <v>1</v>
      </c>
      <c r="T7399" s="33">
        <v>0.71538944173936525</v>
      </c>
      <c r="U7399" s="27">
        <v>222896093.19999999</v>
      </c>
      <c r="V7399" s="27">
        <v>154787000</v>
      </c>
      <c r="W7399" s="27">
        <v>0</v>
      </c>
      <c r="X7399" s="27"/>
      <c r="Y7399" s="27"/>
      <c r="Z7399" s="27">
        <v>1</v>
      </c>
    </row>
    <row r="7400" spans="1:26">
      <c r="A7400" s="27">
        <v>1998</v>
      </c>
      <c r="B7400" t="s">
        <v>143</v>
      </c>
      <c r="C7400" s="27"/>
      <c r="D7400" s="27"/>
      <c r="E7400" s="27"/>
      <c r="F7400" s="27">
        <v>0</v>
      </c>
      <c r="G7400" s="27">
        <v>1</v>
      </c>
      <c r="H7400" s="27">
        <v>0</v>
      </c>
      <c r="I7400" s="27">
        <v>1</v>
      </c>
      <c r="J7400" s="27">
        <v>0</v>
      </c>
      <c r="K7400" s="27">
        <v>3</v>
      </c>
      <c r="L7400" s="27">
        <v>1</v>
      </c>
      <c r="M7400" s="27">
        <v>0</v>
      </c>
      <c r="N7400" s="27">
        <v>1</v>
      </c>
      <c r="O7400" s="27">
        <v>1</v>
      </c>
      <c r="P7400" s="27">
        <v>14949000000</v>
      </c>
      <c r="Q7400" s="27">
        <v>14988971210.838272</v>
      </c>
      <c r="R7400" s="27">
        <v>0</v>
      </c>
      <c r="S7400" s="27">
        <v>1</v>
      </c>
      <c r="T7400" s="33">
        <v>0.63293736472878814</v>
      </c>
      <c r="U7400" s="27">
        <v>232606561.5</v>
      </c>
      <c r="V7400" s="27">
        <v>176742000</v>
      </c>
      <c r="W7400" s="27">
        <v>0</v>
      </c>
      <c r="X7400" s="27"/>
      <c r="Y7400" s="27"/>
      <c r="Z7400" s="27">
        <v>1</v>
      </c>
    </row>
    <row r="7401" spans="1:26">
      <c r="A7401" s="27">
        <v>1999</v>
      </c>
      <c r="B7401" t="s">
        <v>143</v>
      </c>
      <c r="C7401" s="27"/>
      <c r="D7401" s="27"/>
      <c r="E7401" s="27"/>
      <c r="F7401" s="27">
        <v>0</v>
      </c>
      <c r="G7401" s="27">
        <v>1</v>
      </c>
      <c r="H7401" s="27">
        <v>0</v>
      </c>
      <c r="I7401" s="27">
        <v>1</v>
      </c>
      <c r="J7401" s="27">
        <v>0</v>
      </c>
      <c r="K7401" s="27">
        <v>3</v>
      </c>
      <c r="L7401" s="27">
        <v>1</v>
      </c>
      <c r="M7401" s="27">
        <v>0</v>
      </c>
      <c r="N7401" s="27">
        <v>1</v>
      </c>
      <c r="O7401" s="27">
        <v>1</v>
      </c>
      <c r="P7401" s="27">
        <v>17042000000.000002</v>
      </c>
      <c r="Q7401" s="27">
        <v>17078465982.028242</v>
      </c>
      <c r="R7401" s="27">
        <v>0</v>
      </c>
      <c r="S7401" s="27">
        <v>1</v>
      </c>
      <c r="T7401" s="33">
        <v>0.59173831677950461</v>
      </c>
      <c r="U7401" s="27">
        <v>562212990.89999998</v>
      </c>
      <c r="V7401" s="27">
        <v>202614000</v>
      </c>
      <c r="W7401" s="27">
        <v>0</v>
      </c>
      <c r="X7401" s="27"/>
      <c r="Y7401" s="27"/>
      <c r="Z7401" s="27">
        <v>1</v>
      </c>
    </row>
    <row r="7402" spans="1:26">
      <c r="A7402" s="27">
        <v>2000</v>
      </c>
      <c r="B7402" t="s">
        <v>143</v>
      </c>
      <c r="C7402" s="27">
        <v>0</v>
      </c>
      <c r="D7402" s="27">
        <v>0</v>
      </c>
      <c r="E7402" s="27">
        <v>0</v>
      </c>
      <c r="F7402" s="27">
        <v>0</v>
      </c>
      <c r="G7402" s="27">
        <v>1</v>
      </c>
      <c r="H7402" s="27">
        <v>0</v>
      </c>
      <c r="I7402" s="27">
        <v>1</v>
      </c>
      <c r="J7402" s="27">
        <v>0</v>
      </c>
      <c r="K7402" s="27">
        <v>3</v>
      </c>
      <c r="L7402" s="27">
        <v>1</v>
      </c>
      <c r="M7402" s="27">
        <v>1</v>
      </c>
      <c r="N7402" s="27">
        <v>1</v>
      </c>
      <c r="O7402" s="27">
        <v>1</v>
      </c>
      <c r="P7402" s="27">
        <v>13717000000</v>
      </c>
      <c r="Q7402" s="27">
        <v>13760513969.314003</v>
      </c>
      <c r="R7402" s="27">
        <v>1</v>
      </c>
      <c r="S7402" s="27">
        <v>1</v>
      </c>
      <c r="T7402" s="33">
        <v>0.62919927379193319</v>
      </c>
      <c r="U7402" s="27">
        <v>469404571.19999999</v>
      </c>
      <c r="V7402" s="27">
        <v>217410000</v>
      </c>
      <c r="W7402" s="27">
        <v>0</v>
      </c>
      <c r="X7402" s="27"/>
      <c r="Y7402" s="27"/>
      <c r="Z7402" s="27">
        <v>1</v>
      </c>
    </row>
    <row r="7403" spans="1:26">
      <c r="A7403" s="27">
        <v>2001</v>
      </c>
      <c r="B7403" t="s">
        <v>143</v>
      </c>
      <c r="C7403" s="27">
        <v>12081572</v>
      </c>
      <c r="D7403" s="27">
        <v>4027190.75</v>
      </c>
      <c r="E7403" s="27">
        <v>12081572</v>
      </c>
      <c r="F7403" s="27">
        <v>28087617.75</v>
      </c>
      <c r="G7403" s="27">
        <v>1</v>
      </c>
      <c r="H7403" s="27">
        <v>0</v>
      </c>
      <c r="I7403" s="27">
        <v>1</v>
      </c>
      <c r="J7403" s="27">
        <v>0</v>
      </c>
      <c r="K7403" s="27">
        <v>3</v>
      </c>
      <c r="L7403" s="27">
        <v>1</v>
      </c>
      <c r="M7403" s="27">
        <v>1</v>
      </c>
      <c r="N7403" s="27">
        <v>1</v>
      </c>
      <c r="O7403" s="27">
        <v>1</v>
      </c>
      <c r="P7403" s="27">
        <v>11632000000</v>
      </c>
      <c r="Q7403" s="27">
        <v>11401421329.197435</v>
      </c>
      <c r="R7403" s="27">
        <v>1</v>
      </c>
      <c r="S7403" s="27">
        <v>1</v>
      </c>
      <c r="T7403" s="33">
        <v>0.61588871891054842</v>
      </c>
      <c r="U7403" s="27">
        <v>408605626.69999999</v>
      </c>
      <c r="V7403" s="27">
        <v>237037000</v>
      </c>
      <c r="W7403" s="27">
        <v>0</v>
      </c>
      <c r="X7403" s="27"/>
      <c r="Y7403" s="27"/>
      <c r="Z7403" s="27">
        <v>1</v>
      </c>
    </row>
    <row r="7404" spans="1:26">
      <c r="A7404" s="27">
        <v>2002</v>
      </c>
      <c r="B7404" t="s">
        <v>143</v>
      </c>
      <c r="C7404" s="27">
        <v>12081734</v>
      </c>
      <c r="D7404" s="27">
        <v>8054489.5</v>
      </c>
      <c r="E7404" s="27">
        <v>12081734</v>
      </c>
      <c r="F7404" s="27">
        <v>0</v>
      </c>
      <c r="G7404" s="27">
        <v>1</v>
      </c>
      <c r="H7404" s="27">
        <v>0</v>
      </c>
      <c r="I7404" s="27">
        <v>1</v>
      </c>
      <c r="J7404" s="27">
        <v>0</v>
      </c>
      <c r="K7404" s="27">
        <v>3</v>
      </c>
      <c r="L7404" s="27">
        <v>1</v>
      </c>
      <c r="M7404" s="27">
        <v>1</v>
      </c>
      <c r="N7404" s="27">
        <v>1</v>
      </c>
      <c r="O7404" s="27">
        <v>1</v>
      </c>
      <c r="P7404" s="27">
        <v>9657000000</v>
      </c>
      <c r="Q7404" s="27">
        <v>9687788512.8018417</v>
      </c>
      <c r="R7404" s="27">
        <v>1</v>
      </c>
      <c r="S7404" s="27">
        <v>1</v>
      </c>
      <c r="T7404" s="33">
        <v>0.62466195784303247</v>
      </c>
      <c r="U7404" s="27">
        <v>419424128.5</v>
      </c>
      <c r="V7404" s="27">
        <v>274706000</v>
      </c>
      <c r="W7404" s="27">
        <v>0</v>
      </c>
      <c r="X7404" s="27"/>
      <c r="Y7404" s="27"/>
      <c r="Z7404" s="27">
        <v>1</v>
      </c>
    </row>
    <row r="7405" spans="1:26">
      <c r="A7405" s="27">
        <v>2003</v>
      </c>
      <c r="B7405" t="s">
        <v>143</v>
      </c>
      <c r="C7405" s="27">
        <v>44381619</v>
      </c>
      <c r="D7405" s="27">
        <v>20156619</v>
      </c>
      <c r="E7405" s="27">
        <v>44381619</v>
      </c>
      <c r="F7405" s="27">
        <v>32300000</v>
      </c>
      <c r="G7405" s="27">
        <v>1</v>
      </c>
      <c r="H7405" s="27">
        <v>0</v>
      </c>
      <c r="I7405" s="27">
        <v>1</v>
      </c>
      <c r="J7405" s="27">
        <v>0</v>
      </c>
      <c r="K7405" s="27">
        <v>3</v>
      </c>
      <c r="L7405" s="27">
        <v>1</v>
      </c>
      <c r="M7405" s="27">
        <v>1</v>
      </c>
      <c r="N7405" s="27">
        <v>1</v>
      </c>
      <c r="O7405" s="27">
        <v>1</v>
      </c>
      <c r="P7405" s="27">
        <v>10135000000</v>
      </c>
      <c r="Q7405" s="27">
        <v>10134453435.460291</v>
      </c>
      <c r="R7405" s="27">
        <v>1</v>
      </c>
      <c r="S7405" s="27">
        <v>1</v>
      </c>
      <c r="T7405" s="33">
        <v>0.61793375018798091</v>
      </c>
      <c r="U7405" s="27">
        <v>433730837.80000001</v>
      </c>
      <c r="V7405" s="27">
        <v>298262000</v>
      </c>
      <c r="W7405" s="27">
        <v>213000</v>
      </c>
      <c r="X7405" s="27"/>
      <c r="Y7405" s="27"/>
      <c r="Z7405" s="27">
        <v>1</v>
      </c>
    </row>
    <row r="7406" spans="1:26">
      <c r="A7406" s="27">
        <v>2004</v>
      </c>
      <c r="B7406" t="s">
        <v>143</v>
      </c>
      <c r="C7406" s="27">
        <v>74586870.5</v>
      </c>
      <c r="D7406" s="27">
        <v>33668846.125</v>
      </c>
      <c r="E7406" s="27">
        <v>74586870.5</v>
      </c>
      <c r="F7406" s="27">
        <v>30204905</v>
      </c>
      <c r="G7406" s="27">
        <v>1</v>
      </c>
      <c r="H7406" s="27">
        <v>0</v>
      </c>
      <c r="I7406" s="27">
        <v>1</v>
      </c>
      <c r="J7406" s="27">
        <v>0</v>
      </c>
      <c r="K7406" s="27">
        <v>3</v>
      </c>
      <c r="L7406" s="27">
        <v>1</v>
      </c>
      <c r="M7406" s="27">
        <v>1</v>
      </c>
      <c r="N7406" s="27">
        <v>1</v>
      </c>
      <c r="O7406" s="27">
        <v>1</v>
      </c>
      <c r="P7406" s="27">
        <v>12001000000</v>
      </c>
      <c r="Q7406" s="27">
        <v>12030023547.88069</v>
      </c>
      <c r="R7406" s="27">
        <v>1</v>
      </c>
      <c r="S7406" s="27">
        <v>1</v>
      </c>
      <c r="T7406" s="33">
        <v>0.67108711240801089</v>
      </c>
      <c r="U7406" s="27">
        <v>427479948.5</v>
      </c>
      <c r="V7406" s="27">
        <v>311595000</v>
      </c>
      <c r="W7406" s="27">
        <v>4925000</v>
      </c>
      <c r="X7406" s="27"/>
      <c r="Y7406" s="27"/>
      <c r="Z7406" s="27">
        <v>1</v>
      </c>
    </row>
    <row r="7407" spans="1:26">
      <c r="A7407" s="27">
        <v>2005</v>
      </c>
      <c r="B7407" t="s">
        <v>143</v>
      </c>
      <c r="C7407" s="27">
        <v>73269162</v>
      </c>
      <c r="D7407" s="27">
        <v>45668434</v>
      </c>
      <c r="E7407" s="27">
        <v>73269162</v>
      </c>
      <c r="F7407" s="27">
        <v>0</v>
      </c>
      <c r="G7407" s="27">
        <v>1</v>
      </c>
      <c r="H7407" s="27">
        <v>0</v>
      </c>
      <c r="I7407" s="27">
        <v>1</v>
      </c>
      <c r="J7407" s="27">
        <v>0</v>
      </c>
      <c r="K7407" s="27">
        <v>3</v>
      </c>
      <c r="L7407" s="27">
        <v>1</v>
      </c>
      <c r="M7407" s="27">
        <v>1</v>
      </c>
      <c r="N7407" s="27">
        <v>1</v>
      </c>
      <c r="O7407" s="27">
        <v>1</v>
      </c>
      <c r="P7407" s="27">
        <v>14310000000</v>
      </c>
      <c r="Q7407" s="27">
        <v>14307509838.805326</v>
      </c>
      <c r="R7407" s="27">
        <v>1</v>
      </c>
      <c r="S7407" s="27">
        <v>1</v>
      </c>
      <c r="T7407" s="33">
        <v>0.69599608558540027</v>
      </c>
      <c r="U7407" s="27">
        <v>375597834.69999999</v>
      </c>
      <c r="V7407" s="27">
        <v>298920000</v>
      </c>
      <c r="W7407" s="27">
        <v>11492000</v>
      </c>
      <c r="X7407" s="27"/>
      <c r="Y7407" s="27"/>
      <c r="Z7407" s="27">
        <v>1</v>
      </c>
    </row>
    <row r="7408" spans="1:26">
      <c r="A7408" s="27">
        <v>2006</v>
      </c>
      <c r="B7408" t="s">
        <v>143</v>
      </c>
      <c r="C7408" s="27">
        <v>269612417.5</v>
      </c>
      <c r="D7408" s="27">
        <v>97589530.125</v>
      </c>
      <c r="E7408" s="27">
        <v>269612417.5</v>
      </c>
      <c r="F7408" s="27">
        <v>197000000</v>
      </c>
      <c r="G7408" s="27">
        <v>1</v>
      </c>
      <c r="H7408" s="27">
        <v>0</v>
      </c>
      <c r="I7408" s="27">
        <v>1</v>
      </c>
      <c r="J7408" s="27">
        <v>0</v>
      </c>
      <c r="K7408" s="27">
        <v>3</v>
      </c>
      <c r="L7408" s="27">
        <v>1</v>
      </c>
      <c r="M7408" s="27">
        <v>1</v>
      </c>
      <c r="N7408" s="27">
        <v>1</v>
      </c>
      <c r="O7408" s="27">
        <v>1</v>
      </c>
      <c r="P7408" s="27">
        <v>17326000000</v>
      </c>
      <c r="Q7408" s="27">
        <v>17330833852.918976</v>
      </c>
      <c r="R7408" s="27">
        <v>1</v>
      </c>
      <c r="S7408" s="27">
        <v>1</v>
      </c>
      <c r="T7408" s="33">
        <v>0.83568345932575372</v>
      </c>
      <c r="U7408" s="27">
        <v>395341245.89999998</v>
      </c>
      <c r="V7408" s="27">
        <v>315883000</v>
      </c>
      <c r="W7408" s="27">
        <v>25655000</v>
      </c>
      <c r="X7408" s="27"/>
      <c r="Y7408" s="27"/>
      <c r="Z7408" s="27">
        <v>1</v>
      </c>
    </row>
    <row r="7409" spans="1:26">
      <c r="A7409" s="27">
        <v>2007</v>
      </c>
      <c r="B7409" t="s">
        <v>143</v>
      </c>
      <c r="C7409" s="27">
        <v>510243519.5</v>
      </c>
      <c r="D7409" s="27">
        <v>190386111.25</v>
      </c>
      <c r="E7409" s="27">
        <v>510243519.5</v>
      </c>
      <c r="F7409" s="27">
        <v>240570000</v>
      </c>
      <c r="G7409" s="27">
        <v>1</v>
      </c>
      <c r="H7409" s="27">
        <v>0</v>
      </c>
      <c r="I7409" s="27">
        <v>1</v>
      </c>
      <c r="J7409" s="27">
        <v>0</v>
      </c>
      <c r="K7409" s="27">
        <v>3</v>
      </c>
      <c r="L7409" s="27">
        <v>1</v>
      </c>
      <c r="M7409" s="27">
        <v>1</v>
      </c>
      <c r="N7409" s="27">
        <v>1</v>
      </c>
      <c r="O7409" s="27">
        <v>1</v>
      </c>
      <c r="P7409" s="27">
        <v>22310000000</v>
      </c>
      <c r="Q7409" s="27">
        <v>22311393927.881721</v>
      </c>
      <c r="R7409" s="27">
        <v>1</v>
      </c>
      <c r="S7409" s="27">
        <v>1</v>
      </c>
      <c r="T7409" s="33">
        <v>0.90473952627382648</v>
      </c>
      <c r="U7409" s="27">
        <v>415273865.89999998</v>
      </c>
      <c r="V7409" s="27">
        <v>316518000</v>
      </c>
      <c r="W7409" s="27">
        <v>42805000</v>
      </c>
      <c r="X7409" s="27"/>
      <c r="Y7409" s="27"/>
      <c r="Z7409" s="27">
        <v>1</v>
      </c>
    </row>
    <row r="7410" spans="1:26">
      <c r="A7410" s="27">
        <v>2008</v>
      </c>
      <c r="B7410" t="s">
        <v>143</v>
      </c>
      <c r="C7410" s="27">
        <v>508426986</v>
      </c>
      <c r="D7410" s="27">
        <v>281687167.5</v>
      </c>
      <c r="E7410" s="27">
        <v>508426986</v>
      </c>
      <c r="F7410" s="27">
        <v>0</v>
      </c>
      <c r="G7410" s="27">
        <v>1</v>
      </c>
      <c r="H7410" s="27">
        <v>0</v>
      </c>
      <c r="I7410" s="27">
        <v>1</v>
      </c>
      <c r="J7410" s="27">
        <v>0</v>
      </c>
      <c r="K7410" s="27">
        <v>3</v>
      </c>
      <c r="L7410" s="27">
        <v>1</v>
      </c>
      <c r="M7410" s="27">
        <v>1</v>
      </c>
      <c r="N7410" s="27">
        <v>1</v>
      </c>
      <c r="O7410" s="27">
        <v>1</v>
      </c>
      <c r="P7410" s="27">
        <v>29532000000</v>
      </c>
      <c r="Q7410" s="27">
        <v>29549438883.83379</v>
      </c>
      <c r="R7410" s="27">
        <v>1</v>
      </c>
      <c r="S7410" s="27">
        <v>1</v>
      </c>
      <c r="T7410" s="33">
        <v>0.91944034308119871</v>
      </c>
      <c r="U7410" s="27">
        <v>404767522.5</v>
      </c>
      <c r="V7410" s="27">
        <v>312641000</v>
      </c>
      <c r="W7410" s="27">
        <v>55022000</v>
      </c>
      <c r="X7410" s="27">
        <v>1065000000</v>
      </c>
      <c r="Y7410" s="27"/>
      <c r="Z7410" s="27">
        <v>1</v>
      </c>
    </row>
    <row r="7411" spans="1:26">
      <c r="A7411" s="27">
        <v>2009</v>
      </c>
      <c r="B7411" t="s">
        <v>143</v>
      </c>
      <c r="C7411" s="27">
        <v>599580215.25</v>
      </c>
      <c r="D7411" s="27">
        <v>384136564.25</v>
      </c>
      <c r="E7411" s="27">
        <v>599580215.25</v>
      </c>
      <c r="F7411" s="27">
        <v>99769563.25</v>
      </c>
      <c r="G7411" s="27">
        <v>1</v>
      </c>
      <c r="H7411" s="27">
        <v>0</v>
      </c>
      <c r="I7411" s="27">
        <v>1</v>
      </c>
      <c r="J7411" s="27">
        <v>0</v>
      </c>
      <c r="K7411" s="27">
        <v>3</v>
      </c>
      <c r="L7411" s="27">
        <v>1</v>
      </c>
      <c r="M7411" s="27">
        <v>1</v>
      </c>
      <c r="N7411" s="27">
        <v>1</v>
      </c>
      <c r="O7411" s="27">
        <v>1</v>
      </c>
      <c r="P7411" s="27">
        <v>33688000000.000004</v>
      </c>
      <c r="Q7411" s="27">
        <v>33689223673.257736</v>
      </c>
      <c r="R7411" s="27">
        <v>1</v>
      </c>
      <c r="S7411" s="27">
        <v>1</v>
      </c>
      <c r="T7411" s="33">
        <v>0.81595367947064712</v>
      </c>
      <c r="U7411" s="27">
        <v>411973223.69999999</v>
      </c>
      <c r="V7411" s="27">
        <v>284404000</v>
      </c>
      <c r="W7411" s="27">
        <v>83413000</v>
      </c>
      <c r="X7411" s="27">
        <v>1814000000</v>
      </c>
      <c r="Y7411" s="27"/>
      <c r="Z7411" s="27">
        <v>1</v>
      </c>
    </row>
    <row r="7412" spans="1:26">
      <c r="A7412" s="27">
        <v>2010</v>
      </c>
      <c r="B7412" t="s">
        <v>143</v>
      </c>
      <c r="C7412" s="27">
        <v>703980159.25</v>
      </c>
      <c r="D7412" s="27">
        <v>506624589.75</v>
      </c>
      <c r="E7412" s="27">
        <v>703980159.25</v>
      </c>
      <c r="F7412" s="27">
        <v>112143113.875</v>
      </c>
      <c r="G7412" s="27">
        <v>1</v>
      </c>
      <c r="H7412" s="27">
        <v>0</v>
      </c>
      <c r="I7412" s="27">
        <v>1</v>
      </c>
      <c r="J7412" s="27">
        <v>0</v>
      </c>
      <c r="K7412" s="27">
        <v>3</v>
      </c>
      <c r="L7412" s="27">
        <v>1</v>
      </c>
      <c r="M7412" s="27">
        <v>1</v>
      </c>
      <c r="N7412" s="27">
        <v>1</v>
      </c>
      <c r="O7412" s="27">
        <v>1</v>
      </c>
      <c r="P7412" s="27">
        <v>38986000000</v>
      </c>
      <c r="Q7412" s="27">
        <v>39332770928.942551</v>
      </c>
      <c r="R7412" s="27">
        <v>1</v>
      </c>
      <c r="S7412" s="27">
        <v>1</v>
      </c>
      <c r="T7412" s="33">
        <v>1.0070075781651076</v>
      </c>
      <c r="U7412" s="27">
        <v>404704452.89999998</v>
      </c>
      <c r="V7412" s="27">
        <v>258960000</v>
      </c>
      <c r="W7412" s="27">
        <v>114403000</v>
      </c>
      <c r="X7412" s="27">
        <v>1823000000</v>
      </c>
      <c r="Y7412" s="27"/>
      <c r="Z7412" s="27">
        <v>1</v>
      </c>
    </row>
    <row r="7413" spans="1:26">
      <c r="A7413" s="27">
        <v>2011</v>
      </c>
      <c r="B7413" t="s">
        <v>143</v>
      </c>
      <c r="C7413" s="27">
        <v>3032058347.8095274</v>
      </c>
      <c r="D7413" s="27">
        <v>1170210710.3095274</v>
      </c>
      <c r="E7413" s="27">
        <v>3032058347.8095274</v>
      </c>
      <c r="F7413" s="27">
        <v>2334170000</v>
      </c>
      <c r="G7413" s="27">
        <v>1</v>
      </c>
      <c r="H7413" s="27">
        <v>0</v>
      </c>
      <c r="I7413" s="27">
        <v>1</v>
      </c>
      <c r="J7413" s="27">
        <v>0</v>
      </c>
      <c r="K7413" s="27">
        <v>3</v>
      </c>
      <c r="L7413" s="27">
        <v>1</v>
      </c>
      <c r="M7413" s="27">
        <v>1</v>
      </c>
      <c r="N7413" s="27">
        <v>1</v>
      </c>
      <c r="O7413" s="27">
        <v>1</v>
      </c>
      <c r="P7413" s="27">
        <v>45941000000</v>
      </c>
      <c r="Q7413" s="27">
        <v>45915191189.323669</v>
      </c>
      <c r="R7413" s="27">
        <v>1</v>
      </c>
      <c r="S7413" s="27">
        <v>1</v>
      </c>
      <c r="T7413" s="33">
        <v>1.116808011796752</v>
      </c>
      <c r="U7413" s="27">
        <v>403453572.60000002</v>
      </c>
      <c r="V7413" s="27">
        <v>232140000</v>
      </c>
      <c r="W7413" s="27">
        <v>149384000</v>
      </c>
      <c r="X7413" s="27">
        <v>1825000000</v>
      </c>
      <c r="Y7413" s="27"/>
      <c r="Z7413" s="27">
        <v>1</v>
      </c>
    </row>
    <row r="7414" spans="1:26">
      <c r="A7414" s="27">
        <v>2012</v>
      </c>
      <c r="B7414" t="s">
        <v>143</v>
      </c>
      <c r="C7414" s="27">
        <v>3321140435</v>
      </c>
      <c r="D7414" s="27">
        <v>1864597670.5</v>
      </c>
      <c r="E7414" s="27">
        <v>3321140435</v>
      </c>
      <c r="F7414" s="27">
        <v>315021002</v>
      </c>
      <c r="G7414" s="27">
        <v>1</v>
      </c>
      <c r="H7414" s="27">
        <v>0</v>
      </c>
      <c r="I7414" s="27">
        <v>1</v>
      </c>
      <c r="J7414" s="27">
        <v>0</v>
      </c>
      <c r="K7414" s="27">
        <v>3</v>
      </c>
      <c r="L7414" s="27">
        <v>1</v>
      </c>
      <c r="M7414" s="27">
        <v>1</v>
      </c>
      <c r="N7414" s="27">
        <v>1</v>
      </c>
      <c r="O7414" s="27">
        <v>1</v>
      </c>
      <c r="P7414" s="27">
        <v>51824000000</v>
      </c>
      <c r="Q7414" s="27">
        <v>51821573338.131165</v>
      </c>
      <c r="R7414" s="27">
        <v>1</v>
      </c>
      <c r="S7414" s="27">
        <v>1</v>
      </c>
      <c r="T7414" s="33">
        <v>0.99562684078172081</v>
      </c>
      <c r="U7414" s="27">
        <v>403887176.10000002</v>
      </c>
      <c r="V7414" s="27">
        <v>222457000</v>
      </c>
      <c r="W7414" s="27">
        <v>197964000</v>
      </c>
      <c r="X7414" s="27">
        <v>1748000000</v>
      </c>
      <c r="Y7414" s="27"/>
      <c r="Z7414" s="27">
        <v>1</v>
      </c>
    </row>
    <row r="7415" spans="1:26">
      <c r="A7415" s="27">
        <v>2013</v>
      </c>
      <c r="B7415" t="s">
        <v>143</v>
      </c>
      <c r="C7415" s="27">
        <v>4102454141</v>
      </c>
      <c r="D7415" s="27">
        <v>2705872813</v>
      </c>
      <c r="E7415" s="27">
        <v>4102454141</v>
      </c>
      <c r="F7415" s="27">
        <v>815600000</v>
      </c>
      <c r="G7415" s="27">
        <v>1</v>
      </c>
      <c r="H7415" s="27">
        <v>0</v>
      </c>
      <c r="I7415" s="27">
        <v>1</v>
      </c>
      <c r="J7415" s="27">
        <v>0</v>
      </c>
      <c r="K7415" s="27">
        <v>3</v>
      </c>
      <c r="L7415" s="27">
        <v>1</v>
      </c>
      <c r="M7415" s="27">
        <v>1</v>
      </c>
      <c r="N7415" s="27">
        <v>1</v>
      </c>
      <c r="O7415" s="27">
        <v>1</v>
      </c>
      <c r="P7415" s="27">
        <v>57700000000</v>
      </c>
      <c r="Q7415" s="27">
        <v>57690453460.620522</v>
      </c>
      <c r="R7415" s="27">
        <v>1</v>
      </c>
      <c r="S7415" s="27">
        <v>1</v>
      </c>
      <c r="T7415" s="33">
        <v>0.99710818219516861</v>
      </c>
      <c r="U7415" s="27">
        <v>404696569.19999999</v>
      </c>
      <c r="V7415" s="27">
        <v>194935000</v>
      </c>
      <c r="W7415" s="27">
        <v>272460000</v>
      </c>
      <c r="X7415" s="27">
        <v>1643000000</v>
      </c>
      <c r="Y7415" s="27"/>
      <c r="Z7415" s="27">
        <v>1</v>
      </c>
    </row>
    <row r="7416" spans="1:26">
      <c r="A7416" s="27">
        <v>2014</v>
      </c>
      <c r="B7416" t="s">
        <v>143</v>
      </c>
      <c r="C7416" s="27">
        <v>4257293935.5</v>
      </c>
      <c r="D7416" s="27">
        <v>3577993269.5</v>
      </c>
      <c r="E7416" s="27">
        <v>4257293935.5</v>
      </c>
      <c r="F7416" s="27">
        <v>189500000</v>
      </c>
      <c r="G7416" s="27">
        <v>1</v>
      </c>
      <c r="H7416" s="27">
        <v>0</v>
      </c>
      <c r="I7416" s="27">
        <v>1</v>
      </c>
      <c r="J7416" s="27">
        <v>0</v>
      </c>
      <c r="K7416" s="27">
        <v>3</v>
      </c>
      <c r="L7416" s="27">
        <v>1</v>
      </c>
      <c r="M7416" s="27">
        <v>1</v>
      </c>
      <c r="N7416" s="27">
        <v>1</v>
      </c>
      <c r="O7416" s="27">
        <v>1</v>
      </c>
      <c r="P7416" s="27">
        <v>63113000000</v>
      </c>
      <c r="Q7416" s="27">
        <v>63067077178.538071</v>
      </c>
      <c r="R7416" s="27">
        <v>1</v>
      </c>
      <c r="S7416" s="27">
        <v>1</v>
      </c>
      <c r="T7416" s="33">
        <v>0.96696016921402161</v>
      </c>
      <c r="U7416" s="27">
        <v>380732779.89999998</v>
      </c>
      <c r="V7416" s="27">
        <v>166224000</v>
      </c>
      <c r="W7416" s="27">
        <v>328165000</v>
      </c>
      <c r="X7416" s="27">
        <v>1630000000</v>
      </c>
      <c r="Y7416" s="27"/>
      <c r="Z7416" s="27">
        <v>1</v>
      </c>
    </row>
    <row r="7417" spans="1:26">
      <c r="A7417" s="27">
        <v>2015</v>
      </c>
      <c r="B7417" t="s">
        <v>143</v>
      </c>
      <c r="C7417" s="27">
        <v>4214779657</v>
      </c>
      <c r="D7417" s="27">
        <v>3784086325</v>
      </c>
      <c r="E7417" s="27">
        <v>4214779657</v>
      </c>
      <c r="F7417" s="27">
        <v>0</v>
      </c>
      <c r="G7417" s="27">
        <v>1</v>
      </c>
      <c r="H7417" s="27">
        <v>0</v>
      </c>
      <c r="I7417" s="27">
        <v>1</v>
      </c>
      <c r="J7417" s="27">
        <v>0</v>
      </c>
      <c r="K7417" s="27">
        <v>3</v>
      </c>
      <c r="L7417" s="27">
        <v>1</v>
      </c>
      <c r="M7417" s="27">
        <v>1</v>
      </c>
      <c r="N7417" s="27">
        <v>1</v>
      </c>
      <c r="O7417" s="27">
        <v>1</v>
      </c>
      <c r="P7417" s="27">
        <v>66489000000.000008</v>
      </c>
      <c r="Q7417" s="27">
        <v>66903804142.53949</v>
      </c>
      <c r="R7417" s="27">
        <v>1</v>
      </c>
      <c r="S7417" s="27">
        <v>1</v>
      </c>
      <c r="T7417" s="33">
        <v>0.821813335342235</v>
      </c>
      <c r="U7417" s="27">
        <v>364155986.69999999</v>
      </c>
      <c r="V7417" s="27">
        <v>177623000</v>
      </c>
      <c r="W7417" s="27">
        <v>421027000</v>
      </c>
      <c r="X7417" s="27">
        <v>1825000000</v>
      </c>
      <c r="Y7417" s="27"/>
      <c r="Z7417" s="27">
        <v>1</v>
      </c>
    </row>
    <row r="7418" spans="1:26">
      <c r="A7418" s="27">
        <v>2016</v>
      </c>
      <c r="B7418" t="s">
        <v>143</v>
      </c>
      <c r="C7418" s="27">
        <v>3895410169.5</v>
      </c>
      <c r="D7418" s="27">
        <v>3696490169.5</v>
      </c>
      <c r="E7418" s="27">
        <v>3895410169.5</v>
      </c>
      <c r="F7418" s="27">
        <v>0</v>
      </c>
      <c r="G7418" s="27">
        <v>1</v>
      </c>
      <c r="H7418" s="27">
        <v>0</v>
      </c>
      <c r="I7418" s="27">
        <v>1</v>
      </c>
      <c r="J7418" s="27">
        <v>0</v>
      </c>
      <c r="K7418" s="27">
        <v>3</v>
      </c>
      <c r="L7418" s="27">
        <v>1</v>
      </c>
      <c r="M7418" s="27">
        <v>1</v>
      </c>
      <c r="N7418" s="27">
        <v>1</v>
      </c>
      <c r="O7418" s="27">
        <v>1</v>
      </c>
      <c r="P7418" s="27">
        <v>67069000000</v>
      </c>
      <c r="Q7418" s="27">
        <v>67445712840.401329</v>
      </c>
      <c r="R7418" s="27">
        <v>1</v>
      </c>
      <c r="S7418" s="27">
        <v>1</v>
      </c>
      <c r="T7418" s="33">
        <v>0.86004996979414983</v>
      </c>
      <c r="U7418" s="27">
        <v>353276480.69999999</v>
      </c>
      <c r="V7418" s="27">
        <v>269755000</v>
      </c>
      <c r="W7418" s="27">
        <v>509190000</v>
      </c>
      <c r="X7418" s="27">
        <v>1169000000</v>
      </c>
      <c r="Y7418" s="27"/>
      <c r="Z7418" s="27">
        <v>1</v>
      </c>
    </row>
    <row r="7419" spans="1:26">
      <c r="A7419" s="27">
        <v>2017</v>
      </c>
      <c r="B7419" t="s">
        <v>143</v>
      </c>
      <c r="C7419" s="27">
        <v>5015354438.5</v>
      </c>
      <c r="D7419" s="27">
        <v>3905454438.5</v>
      </c>
      <c r="E7419" s="27">
        <v>5015354438.5</v>
      </c>
      <c r="F7419" s="27">
        <v>1440000000</v>
      </c>
      <c r="G7419" s="27">
        <v>1</v>
      </c>
      <c r="H7419" s="27">
        <v>0</v>
      </c>
      <c r="I7419" s="27">
        <v>1</v>
      </c>
      <c r="J7419" s="27">
        <v>0</v>
      </c>
      <c r="K7419" s="27">
        <v>3</v>
      </c>
      <c r="L7419" s="27">
        <v>1</v>
      </c>
      <c r="M7419" s="27">
        <v>1</v>
      </c>
      <c r="N7419" s="27">
        <v>1</v>
      </c>
      <c r="O7419" s="27">
        <v>1</v>
      </c>
      <c r="P7419" s="27">
        <v>48826000000</v>
      </c>
      <c r="Q7419" s="27">
        <v>49677172714.26001</v>
      </c>
      <c r="R7419" s="27">
        <v>1</v>
      </c>
      <c r="S7419" s="27">
        <v>1</v>
      </c>
      <c r="T7419" s="33">
        <v>0.90809244833766045</v>
      </c>
      <c r="U7419" s="27">
        <v>374248235.10000002</v>
      </c>
      <c r="V7419" s="27">
        <v>299405000</v>
      </c>
      <c r="W7419" s="27">
        <v>610161000</v>
      </c>
      <c r="X7419" s="27">
        <v>1595000000</v>
      </c>
      <c r="Y7419" s="27"/>
      <c r="Z7419" s="27">
        <v>1</v>
      </c>
    </row>
    <row r="7420" spans="1:26">
      <c r="A7420" s="27">
        <v>1980</v>
      </c>
      <c r="B7420" t="s">
        <v>68</v>
      </c>
      <c r="C7420" s="27"/>
      <c r="D7420" s="27"/>
      <c r="E7420" s="27"/>
      <c r="F7420" s="27">
        <v>0</v>
      </c>
      <c r="G7420" s="27">
        <v>0</v>
      </c>
      <c r="H7420" s="27">
        <v>1</v>
      </c>
      <c r="I7420" s="27">
        <v>0</v>
      </c>
      <c r="J7420" s="27">
        <v>0</v>
      </c>
      <c r="K7420" s="27">
        <v>6</v>
      </c>
      <c r="L7420" s="27">
        <v>1</v>
      </c>
      <c r="M7420" s="27">
        <v>0</v>
      </c>
      <c r="N7420" s="27">
        <v>1</v>
      </c>
      <c r="O7420" s="27">
        <v>1</v>
      </c>
      <c r="P7420" s="27">
        <v>121000000</v>
      </c>
      <c r="Q7420" s="27">
        <v>113423181.33895624</v>
      </c>
      <c r="R7420" s="27">
        <v>0</v>
      </c>
      <c r="S7420" s="27">
        <v>0</v>
      </c>
      <c r="T7420" s="33">
        <v>0.94044734443210454</v>
      </c>
      <c r="U7420" s="27">
        <v>0</v>
      </c>
      <c r="V7420" s="27">
        <v>0</v>
      </c>
      <c r="W7420" s="27">
        <v>0</v>
      </c>
      <c r="X7420" s="27"/>
      <c r="Y7420" s="27">
        <v>0</v>
      </c>
      <c r="Z7420" s="27">
        <v>1</v>
      </c>
    </row>
    <row r="7421" spans="1:26">
      <c r="A7421" s="27">
        <v>1981</v>
      </c>
      <c r="B7421" t="s">
        <v>68</v>
      </c>
      <c r="C7421" s="27"/>
      <c r="D7421" s="27"/>
      <c r="E7421" s="27"/>
      <c r="F7421" s="27">
        <v>0</v>
      </c>
      <c r="G7421" s="27">
        <v>0</v>
      </c>
      <c r="H7421" s="27">
        <v>1</v>
      </c>
      <c r="I7421" s="27">
        <v>0</v>
      </c>
      <c r="J7421" s="27">
        <v>0</v>
      </c>
      <c r="K7421" s="27">
        <v>6</v>
      </c>
      <c r="L7421" s="27">
        <v>1</v>
      </c>
      <c r="M7421" s="27">
        <v>0</v>
      </c>
      <c r="N7421" s="27">
        <v>1</v>
      </c>
      <c r="O7421" s="27">
        <v>1</v>
      </c>
      <c r="P7421" s="27">
        <v>114000000</v>
      </c>
      <c r="Q7421" s="27">
        <v>98746405.392480597</v>
      </c>
      <c r="R7421" s="27">
        <v>0</v>
      </c>
      <c r="S7421" s="27">
        <v>0</v>
      </c>
      <c r="T7421" s="33">
        <v>0.83355014400471705</v>
      </c>
      <c r="U7421" s="27">
        <v>0</v>
      </c>
      <c r="V7421" s="27">
        <v>0</v>
      </c>
      <c r="W7421" s="27">
        <v>0</v>
      </c>
      <c r="X7421" s="27"/>
      <c r="Y7421" s="27">
        <v>0</v>
      </c>
      <c r="Z7421" s="27">
        <v>1</v>
      </c>
    </row>
    <row r="7422" spans="1:26">
      <c r="A7422" s="27">
        <v>1982</v>
      </c>
      <c r="B7422" t="s">
        <v>68</v>
      </c>
      <c r="C7422" s="27"/>
      <c r="D7422" s="27"/>
      <c r="E7422" s="27"/>
      <c r="F7422" s="27">
        <v>0</v>
      </c>
      <c r="G7422" s="27">
        <v>0</v>
      </c>
      <c r="H7422" s="27">
        <v>1</v>
      </c>
      <c r="I7422" s="27">
        <v>0</v>
      </c>
      <c r="J7422" s="27">
        <v>0</v>
      </c>
      <c r="K7422" s="27">
        <v>6</v>
      </c>
      <c r="L7422" s="27">
        <v>1</v>
      </c>
      <c r="M7422" s="27">
        <v>0</v>
      </c>
      <c r="N7422" s="27">
        <v>1</v>
      </c>
      <c r="O7422" s="27">
        <v>1</v>
      </c>
      <c r="P7422" s="27">
        <v>114000000</v>
      </c>
      <c r="Q7422" s="27">
        <v>98144643.896557465</v>
      </c>
      <c r="R7422" s="27">
        <v>0</v>
      </c>
      <c r="S7422" s="27">
        <v>0</v>
      </c>
      <c r="T7422" s="33">
        <v>0.78443295677873848</v>
      </c>
      <c r="U7422" s="27">
        <v>0</v>
      </c>
      <c r="V7422" s="27">
        <v>0</v>
      </c>
      <c r="W7422" s="27">
        <v>0</v>
      </c>
      <c r="X7422" s="27"/>
      <c r="Y7422" s="27">
        <v>0</v>
      </c>
      <c r="Z7422" s="27">
        <v>1</v>
      </c>
    </row>
    <row r="7423" spans="1:26">
      <c r="A7423" s="27">
        <v>1983</v>
      </c>
      <c r="B7423" t="s">
        <v>68</v>
      </c>
      <c r="C7423" s="27"/>
      <c r="D7423" s="27"/>
      <c r="E7423" s="27"/>
      <c r="F7423" s="27">
        <v>0</v>
      </c>
      <c r="G7423" s="27">
        <v>0</v>
      </c>
      <c r="H7423" s="27">
        <v>1</v>
      </c>
      <c r="I7423" s="27">
        <v>0</v>
      </c>
      <c r="J7423" s="27">
        <v>0</v>
      </c>
      <c r="K7423" s="27">
        <v>6</v>
      </c>
      <c r="L7423" s="27">
        <v>1</v>
      </c>
      <c r="M7423" s="27">
        <v>0</v>
      </c>
      <c r="N7423" s="27">
        <v>1</v>
      </c>
      <c r="O7423" s="27">
        <v>1</v>
      </c>
      <c r="P7423" s="27">
        <v>117000000</v>
      </c>
      <c r="Q7423" s="27">
        <v>110123779.81282076</v>
      </c>
      <c r="R7423" s="27">
        <v>0</v>
      </c>
      <c r="S7423" s="27">
        <v>0</v>
      </c>
      <c r="T7423" s="33">
        <v>0.83426891623154475</v>
      </c>
      <c r="U7423" s="27">
        <v>0</v>
      </c>
      <c r="V7423" s="27">
        <v>0</v>
      </c>
      <c r="W7423" s="27">
        <v>0</v>
      </c>
      <c r="X7423" s="27"/>
      <c r="Y7423" s="27">
        <v>0</v>
      </c>
      <c r="Z7423" s="27">
        <v>1</v>
      </c>
    </row>
    <row r="7424" spans="1:26">
      <c r="A7424" s="27">
        <v>1984</v>
      </c>
      <c r="B7424" t="s">
        <v>68</v>
      </c>
      <c r="C7424" s="27"/>
      <c r="D7424" s="27"/>
      <c r="E7424" s="27"/>
      <c r="F7424" s="27">
        <v>0</v>
      </c>
      <c r="G7424" s="27">
        <v>0</v>
      </c>
      <c r="H7424" s="27">
        <v>1</v>
      </c>
      <c r="I7424" s="27">
        <v>0</v>
      </c>
      <c r="J7424" s="27">
        <v>0</v>
      </c>
      <c r="K7424" s="27">
        <v>6</v>
      </c>
      <c r="L7424" s="27">
        <v>1</v>
      </c>
      <c r="M7424" s="27">
        <v>0</v>
      </c>
      <c r="N7424" s="27">
        <v>1</v>
      </c>
      <c r="O7424" s="27">
        <v>1</v>
      </c>
      <c r="P7424" s="27">
        <v>144000000</v>
      </c>
      <c r="Q7424" s="27">
        <v>135553763.98266652</v>
      </c>
      <c r="R7424" s="27">
        <v>0</v>
      </c>
      <c r="S7424" s="27">
        <v>0</v>
      </c>
      <c r="T7424" s="33">
        <v>0.82999599794502654</v>
      </c>
      <c r="U7424" s="27">
        <v>0</v>
      </c>
      <c r="V7424" s="27">
        <v>0</v>
      </c>
      <c r="W7424" s="27">
        <v>46069.9</v>
      </c>
      <c r="X7424" s="27"/>
      <c r="Y7424" s="27"/>
      <c r="Z7424" s="27">
        <v>1</v>
      </c>
    </row>
    <row r="7425" spans="1:26">
      <c r="A7425" s="27">
        <v>1985</v>
      </c>
      <c r="B7425" t="s">
        <v>68</v>
      </c>
      <c r="C7425" s="27"/>
      <c r="D7425" s="27"/>
      <c r="E7425" s="27"/>
      <c r="F7425" s="27">
        <v>0</v>
      </c>
      <c r="G7425" s="27">
        <v>0</v>
      </c>
      <c r="H7425" s="27">
        <v>1</v>
      </c>
      <c r="I7425" s="27">
        <v>0</v>
      </c>
      <c r="J7425" s="27">
        <v>0</v>
      </c>
      <c r="K7425" s="27">
        <v>6</v>
      </c>
      <c r="L7425" s="27">
        <v>1</v>
      </c>
      <c r="M7425" s="27">
        <v>0</v>
      </c>
      <c r="N7425" s="27">
        <v>1</v>
      </c>
      <c r="O7425" s="27">
        <v>1</v>
      </c>
      <c r="P7425" s="27">
        <v>132000000</v>
      </c>
      <c r="Q7425" s="27">
        <v>123698506.11136261</v>
      </c>
      <c r="R7425" s="27">
        <v>0</v>
      </c>
      <c r="S7425" s="27">
        <v>0</v>
      </c>
      <c r="T7425" s="33">
        <v>0.74915719568429318</v>
      </c>
      <c r="U7425" s="27">
        <v>0</v>
      </c>
      <c r="V7425" s="27">
        <v>0</v>
      </c>
      <c r="W7425" s="27">
        <v>179042.5</v>
      </c>
      <c r="X7425" s="27"/>
      <c r="Y7425" s="27"/>
      <c r="Z7425" s="27">
        <v>1</v>
      </c>
    </row>
    <row r="7426" spans="1:26">
      <c r="A7426" s="27">
        <v>1986</v>
      </c>
      <c r="B7426" t="s">
        <v>68</v>
      </c>
      <c r="C7426" s="27"/>
      <c r="D7426" s="27"/>
      <c r="E7426" s="27"/>
      <c r="F7426" s="27">
        <v>5000000</v>
      </c>
      <c r="G7426" s="27">
        <v>0</v>
      </c>
      <c r="H7426" s="27">
        <v>1</v>
      </c>
      <c r="I7426" s="27">
        <v>0</v>
      </c>
      <c r="J7426" s="27">
        <v>0</v>
      </c>
      <c r="K7426" s="27">
        <v>6</v>
      </c>
      <c r="L7426" s="27">
        <v>1</v>
      </c>
      <c r="M7426" s="27">
        <v>0</v>
      </c>
      <c r="N7426" s="27">
        <v>1</v>
      </c>
      <c r="O7426" s="27">
        <v>1</v>
      </c>
      <c r="P7426" s="27">
        <v>128000000</v>
      </c>
      <c r="Q7426" s="27">
        <v>118691396.76491463</v>
      </c>
      <c r="R7426" s="27">
        <v>1</v>
      </c>
      <c r="S7426" s="27">
        <v>0</v>
      </c>
      <c r="T7426" s="33">
        <v>0.7030572776909082</v>
      </c>
      <c r="U7426" s="27">
        <v>0</v>
      </c>
      <c r="V7426" s="27">
        <v>0</v>
      </c>
      <c r="W7426" s="27">
        <v>522306.4</v>
      </c>
      <c r="X7426" s="27"/>
      <c r="Y7426" s="27"/>
      <c r="Z7426" s="27">
        <v>1</v>
      </c>
    </row>
    <row r="7427" spans="1:26">
      <c r="A7427" s="27">
        <v>1987</v>
      </c>
      <c r="B7427" t="s">
        <v>68</v>
      </c>
      <c r="C7427" s="27"/>
      <c r="D7427" s="27"/>
      <c r="E7427" s="27"/>
      <c r="F7427" s="27">
        <v>0</v>
      </c>
      <c r="G7427" s="27">
        <v>0</v>
      </c>
      <c r="H7427" s="27">
        <v>1</v>
      </c>
      <c r="I7427" s="27">
        <v>0</v>
      </c>
      <c r="J7427" s="27">
        <v>0</v>
      </c>
      <c r="K7427" s="27">
        <v>6</v>
      </c>
      <c r="L7427" s="27">
        <v>1</v>
      </c>
      <c r="M7427" s="27">
        <v>0</v>
      </c>
      <c r="N7427" s="27">
        <v>1</v>
      </c>
      <c r="O7427" s="27">
        <v>1</v>
      </c>
      <c r="P7427" s="27">
        <v>139000000</v>
      </c>
      <c r="Q7427" s="27">
        <v>130834145.05366457</v>
      </c>
      <c r="R7427" s="27">
        <v>1</v>
      </c>
      <c r="S7427" s="27">
        <v>0</v>
      </c>
      <c r="T7427" s="33">
        <v>0.74330063470010233</v>
      </c>
      <c r="U7427" s="27">
        <v>0</v>
      </c>
      <c r="V7427" s="27">
        <v>0</v>
      </c>
      <c r="W7427" s="27">
        <v>1454126.5</v>
      </c>
      <c r="X7427" s="27"/>
      <c r="Y7427" s="27"/>
      <c r="Z7427" s="27">
        <v>1</v>
      </c>
    </row>
    <row r="7428" spans="1:26">
      <c r="A7428" s="27">
        <v>1988</v>
      </c>
      <c r="B7428" t="s">
        <v>68</v>
      </c>
      <c r="C7428" s="27"/>
      <c r="D7428" s="27"/>
      <c r="E7428" s="27"/>
      <c r="F7428" s="27">
        <v>0</v>
      </c>
      <c r="G7428" s="27">
        <v>0</v>
      </c>
      <c r="H7428" s="27">
        <v>1</v>
      </c>
      <c r="I7428" s="27">
        <v>0</v>
      </c>
      <c r="J7428" s="27">
        <v>0</v>
      </c>
      <c r="K7428" s="27">
        <v>6</v>
      </c>
      <c r="L7428" s="27">
        <v>1</v>
      </c>
      <c r="M7428" s="27">
        <v>0</v>
      </c>
      <c r="N7428" s="27">
        <v>1</v>
      </c>
      <c r="O7428" s="27">
        <v>1</v>
      </c>
      <c r="P7428" s="27">
        <v>158000000</v>
      </c>
      <c r="Q7428" s="27">
        <v>148545381.4184207</v>
      </c>
      <c r="R7428" s="27">
        <v>1</v>
      </c>
      <c r="S7428" s="27">
        <v>0</v>
      </c>
      <c r="T7428" s="33">
        <v>0.80560957079318884</v>
      </c>
      <c r="U7428" s="27">
        <v>0</v>
      </c>
      <c r="V7428" s="27">
        <v>0</v>
      </c>
      <c r="W7428" s="27">
        <v>1783052.5</v>
      </c>
      <c r="X7428" s="27"/>
      <c r="Y7428" s="27"/>
      <c r="Z7428" s="27">
        <v>1</v>
      </c>
    </row>
    <row r="7429" spans="1:26">
      <c r="A7429" s="27">
        <v>1989</v>
      </c>
      <c r="B7429" t="s">
        <v>68</v>
      </c>
      <c r="C7429" s="27"/>
      <c r="D7429" s="27"/>
      <c r="E7429" s="27"/>
      <c r="F7429" s="27">
        <v>0</v>
      </c>
      <c r="G7429" s="27">
        <v>0</v>
      </c>
      <c r="H7429" s="27">
        <v>1</v>
      </c>
      <c r="I7429" s="27">
        <v>0</v>
      </c>
      <c r="J7429" s="27">
        <v>0</v>
      </c>
      <c r="K7429" s="27">
        <v>6</v>
      </c>
      <c r="L7429" s="27">
        <v>1</v>
      </c>
      <c r="M7429" s="27">
        <v>0</v>
      </c>
      <c r="N7429" s="27">
        <v>1</v>
      </c>
      <c r="O7429" s="27">
        <v>1</v>
      </c>
      <c r="P7429" s="27">
        <v>154000000</v>
      </c>
      <c r="Q7429" s="27">
        <v>144482170.24870306</v>
      </c>
      <c r="R7429" s="27">
        <v>1</v>
      </c>
      <c r="S7429" s="27">
        <v>0</v>
      </c>
      <c r="T7429" s="33">
        <v>0.74679040704290955</v>
      </c>
      <c r="U7429" s="27">
        <v>0</v>
      </c>
      <c r="V7429" s="27">
        <v>0</v>
      </c>
      <c r="W7429" s="27">
        <v>2925320.2</v>
      </c>
      <c r="X7429" s="27"/>
      <c r="Y7429" s="27"/>
      <c r="Z7429" s="27">
        <v>1</v>
      </c>
    </row>
    <row r="7430" spans="1:26">
      <c r="A7430" s="27">
        <v>1990</v>
      </c>
      <c r="B7430" t="s">
        <v>68</v>
      </c>
      <c r="C7430" s="27"/>
      <c r="D7430" s="27"/>
      <c r="E7430" s="27"/>
      <c r="F7430" s="27">
        <v>0</v>
      </c>
      <c r="G7430" s="27">
        <v>0</v>
      </c>
      <c r="H7430" s="27">
        <v>1</v>
      </c>
      <c r="I7430" s="27">
        <v>0</v>
      </c>
      <c r="J7430" s="27">
        <v>0</v>
      </c>
      <c r="K7430" s="27">
        <v>6</v>
      </c>
      <c r="L7430" s="27">
        <v>1</v>
      </c>
      <c r="M7430" s="27">
        <v>0</v>
      </c>
      <c r="N7430" s="27">
        <v>1</v>
      </c>
      <c r="O7430" s="27">
        <v>1</v>
      </c>
      <c r="P7430" s="27">
        <v>169000000</v>
      </c>
      <c r="Q7430" s="27">
        <v>158397403.04117545</v>
      </c>
      <c r="R7430" s="27">
        <v>1</v>
      </c>
      <c r="S7430" s="27">
        <v>0</v>
      </c>
      <c r="T7430" s="33">
        <v>0.70566019682121295</v>
      </c>
      <c r="U7430" s="27">
        <v>0</v>
      </c>
      <c r="V7430" s="27">
        <v>0</v>
      </c>
      <c r="W7430" s="27">
        <v>4014746.5</v>
      </c>
      <c r="X7430" s="27"/>
      <c r="Y7430" s="27"/>
      <c r="Z7430" s="27">
        <v>1</v>
      </c>
    </row>
    <row r="7431" spans="1:26">
      <c r="A7431" s="27">
        <v>1991</v>
      </c>
      <c r="B7431" t="s">
        <v>68</v>
      </c>
      <c r="C7431" s="27"/>
      <c r="D7431" s="27"/>
      <c r="E7431" s="27"/>
      <c r="F7431" s="27">
        <v>0</v>
      </c>
      <c r="G7431" s="27">
        <v>0</v>
      </c>
      <c r="H7431" s="27">
        <v>1</v>
      </c>
      <c r="I7431" s="27">
        <v>0</v>
      </c>
      <c r="J7431" s="27">
        <v>0</v>
      </c>
      <c r="K7431" s="27">
        <v>6</v>
      </c>
      <c r="L7431" s="27">
        <v>1</v>
      </c>
      <c r="M7431" s="27">
        <v>0</v>
      </c>
      <c r="N7431" s="27">
        <v>1</v>
      </c>
      <c r="O7431" s="27">
        <v>1</v>
      </c>
      <c r="P7431" s="27">
        <v>201000000</v>
      </c>
      <c r="Q7431" s="27">
        <v>188869985.67335242</v>
      </c>
      <c r="R7431" s="27">
        <v>1</v>
      </c>
      <c r="S7431" s="27">
        <v>0</v>
      </c>
      <c r="T7431" s="33">
        <v>0.64778014054484578</v>
      </c>
      <c r="U7431" s="27">
        <v>0</v>
      </c>
      <c r="V7431" s="27">
        <v>0</v>
      </c>
      <c r="W7431" s="27">
        <v>8563984.8000000007</v>
      </c>
      <c r="X7431" s="27"/>
      <c r="Y7431" s="27"/>
      <c r="Z7431" s="27">
        <v>1</v>
      </c>
    </row>
    <row r="7432" spans="1:26">
      <c r="A7432" s="27">
        <v>1992</v>
      </c>
      <c r="B7432" t="s">
        <v>68</v>
      </c>
      <c r="C7432" s="27"/>
      <c r="D7432" s="27"/>
      <c r="E7432" s="27"/>
      <c r="F7432" s="27">
        <v>0</v>
      </c>
      <c r="G7432" s="27">
        <v>0</v>
      </c>
      <c r="H7432" s="27">
        <v>1</v>
      </c>
      <c r="I7432" s="27">
        <v>0</v>
      </c>
      <c r="J7432" s="27">
        <v>0</v>
      </c>
      <c r="K7432" s="27">
        <v>6</v>
      </c>
      <c r="L7432" s="27">
        <v>1</v>
      </c>
      <c r="M7432" s="27">
        <v>0</v>
      </c>
      <c r="N7432" s="27">
        <v>1</v>
      </c>
      <c r="O7432" s="27">
        <v>1</v>
      </c>
      <c r="P7432" s="27">
        <v>209000000</v>
      </c>
      <c r="Q7432" s="27">
        <v>196142585.01481587</v>
      </c>
      <c r="R7432" s="27">
        <v>1</v>
      </c>
      <c r="S7432" s="27">
        <v>0</v>
      </c>
      <c r="T7432" s="33">
        <v>0.62587770846912083</v>
      </c>
      <c r="U7432" s="27">
        <v>0</v>
      </c>
      <c r="V7432" s="27">
        <v>0</v>
      </c>
      <c r="W7432" s="27">
        <v>11138000</v>
      </c>
      <c r="X7432" s="27"/>
      <c r="Y7432" s="27"/>
      <c r="Z7432" s="27">
        <v>1</v>
      </c>
    </row>
    <row r="7433" spans="1:26">
      <c r="A7433" s="27">
        <v>1993</v>
      </c>
      <c r="B7433" t="s">
        <v>68</v>
      </c>
      <c r="C7433" s="27"/>
      <c r="D7433" s="27"/>
      <c r="E7433" s="27"/>
      <c r="F7433" s="27">
        <v>0</v>
      </c>
      <c r="G7433" s="27">
        <v>0</v>
      </c>
      <c r="H7433" s="27">
        <v>1</v>
      </c>
      <c r="I7433" s="27">
        <v>0</v>
      </c>
      <c r="J7433" s="27">
        <v>0</v>
      </c>
      <c r="K7433" s="27">
        <v>6</v>
      </c>
      <c r="L7433" s="27">
        <v>1</v>
      </c>
      <c r="M7433" s="27">
        <v>0</v>
      </c>
      <c r="N7433" s="27">
        <v>1</v>
      </c>
      <c r="O7433" s="27">
        <v>1</v>
      </c>
      <c r="P7433" s="27">
        <v>200000000</v>
      </c>
      <c r="Q7433" s="27">
        <v>188080374.40060538</v>
      </c>
      <c r="R7433" s="27">
        <v>1</v>
      </c>
      <c r="S7433" s="27">
        <v>1</v>
      </c>
      <c r="T7433" s="33">
        <v>0.648154718576755</v>
      </c>
      <c r="U7433" s="27">
        <v>0</v>
      </c>
      <c r="V7433" s="27">
        <v>0</v>
      </c>
      <c r="W7433" s="27">
        <v>11440000</v>
      </c>
      <c r="X7433" s="27"/>
      <c r="Y7433" s="27"/>
      <c r="Z7433" s="27">
        <v>1</v>
      </c>
    </row>
    <row r="7434" spans="1:26">
      <c r="A7434" s="27">
        <v>1994</v>
      </c>
      <c r="B7434" t="s">
        <v>68</v>
      </c>
      <c r="C7434" s="27"/>
      <c r="D7434" s="27"/>
      <c r="E7434" s="27"/>
      <c r="F7434" s="27">
        <v>0</v>
      </c>
      <c r="G7434" s="27">
        <v>0</v>
      </c>
      <c r="H7434" s="27">
        <v>1</v>
      </c>
      <c r="I7434" s="27">
        <v>0</v>
      </c>
      <c r="J7434" s="27">
        <v>0</v>
      </c>
      <c r="K7434" s="27">
        <v>6</v>
      </c>
      <c r="L7434" s="27">
        <v>1</v>
      </c>
      <c r="M7434" s="27">
        <v>0</v>
      </c>
      <c r="N7434" s="27">
        <v>1</v>
      </c>
      <c r="O7434" s="27">
        <v>1</v>
      </c>
      <c r="P7434" s="27">
        <v>234000000</v>
      </c>
      <c r="Q7434" s="27">
        <v>219260341.05064216</v>
      </c>
      <c r="R7434" s="27">
        <v>1</v>
      </c>
      <c r="S7434" s="27">
        <v>1</v>
      </c>
      <c r="T7434" s="33">
        <v>0.69545665111729171</v>
      </c>
      <c r="U7434" s="27">
        <v>0</v>
      </c>
      <c r="V7434" s="27">
        <v>0</v>
      </c>
      <c r="W7434" s="27">
        <v>12510000</v>
      </c>
      <c r="X7434" s="27"/>
      <c r="Y7434" s="27"/>
      <c r="Z7434" s="27">
        <v>1</v>
      </c>
    </row>
    <row r="7435" spans="1:26">
      <c r="A7435" s="27">
        <v>1995</v>
      </c>
      <c r="B7435" t="s">
        <v>68</v>
      </c>
      <c r="C7435" s="27"/>
      <c r="D7435" s="27"/>
      <c r="E7435" s="27"/>
      <c r="F7435" s="27">
        <v>0</v>
      </c>
      <c r="G7435" s="27">
        <v>0</v>
      </c>
      <c r="H7435" s="27">
        <v>1</v>
      </c>
      <c r="I7435" s="27">
        <v>0</v>
      </c>
      <c r="J7435" s="27">
        <v>0</v>
      </c>
      <c r="K7435" s="27">
        <v>6</v>
      </c>
      <c r="L7435" s="27">
        <v>1</v>
      </c>
      <c r="M7435" s="27">
        <v>0</v>
      </c>
      <c r="N7435" s="27">
        <v>1</v>
      </c>
      <c r="O7435" s="27">
        <v>1</v>
      </c>
      <c r="P7435" s="27">
        <v>249000000</v>
      </c>
      <c r="Q7435" s="27">
        <v>233902114.86830017</v>
      </c>
      <c r="R7435" s="27">
        <v>1</v>
      </c>
      <c r="S7435" s="27">
        <v>1</v>
      </c>
      <c r="T7435" s="33">
        <v>0.69736071622307827</v>
      </c>
      <c r="U7435" s="27">
        <v>0</v>
      </c>
      <c r="V7435" s="27">
        <v>0</v>
      </c>
      <c r="W7435" s="27">
        <v>13205000</v>
      </c>
      <c r="X7435" s="27"/>
      <c r="Y7435" s="27"/>
      <c r="Z7435" s="27">
        <v>1</v>
      </c>
    </row>
    <row r="7436" spans="1:26">
      <c r="A7436" s="27">
        <v>1996</v>
      </c>
      <c r="B7436" t="s">
        <v>68</v>
      </c>
      <c r="C7436" s="27"/>
      <c r="D7436" s="27"/>
      <c r="E7436" s="27"/>
      <c r="F7436" s="27">
        <v>0</v>
      </c>
      <c r="G7436" s="27">
        <v>0</v>
      </c>
      <c r="H7436" s="27">
        <v>1</v>
      </c>
      <c r="I7436" s="27">
        <v>0</v>
      </c>
      <c r="J7436" s="27">
        <v>0</v>
      </c>
      <c r="K7436" s="27">
        <v>6</v>
      </c>
      <c r="L7436" s="27">
        <v>1</v>
      </c>
      <c r="M7436" s="27">
        <v>0</v>
      </c>
      <c r="N7436" s="27">
        <v>1</v>
      </c>
      <c r="O7436" s="27">
        <v>1</v>
      </c>
      <c r="P7436" s="27">
        <v>261000000</v>
      </c>
      <c r="Q7436" s="27">
        <v>245177633.1689328</v>
      </c>
      <c r="R7436" s="27">
        <v>1</v>
      </c>
      <c r="S7436" s="27">
        <v>1</v>
      </c>
      <c r="T7436" s="33">
        <v>0.69966405838602452</v>
      </c>
      <c r="U7436" s="27">
        <v>0</v>
      </c>
      <c r="V7436" s="27">
        <v>0</v>
      </c>
      <c r="W7436" s="27">
        <v>13227000</v>
      </c>
      <c r="X7436" s="27"/>
      <c r="Y7436" s="27"/>
      <c r="Z7436" s="27">
        <v>1</v>
      </c>
    </row>
    <row r="7437" spans="1:26">
      <c r="A7437" s="27">
        <v>1997</v>
      </c>
      <c r="B7437" t="s">
        <v>68</v>
      </c>
      <c r="C7437" s="27"/>
      <c r="D7437" s="27"/>
      <c r="E7437" s="27"/>
      <c r="F7437" s="27">
        <v>0</v>
      </c>
      <c r="G7437" s="27">
        <v>0</v>
      </c>
      <c r="H7437" s="27">
        <v>1</v>
      </c>
      <c r="I7437" s="27">
        <v>0</v>
      </c>
      <c r="J7437" s="27">
        <v>0</v>
      </c>
      <c r="K7437" s="27">
        <v>6</v>
      </c>
      <c r="L7437" s="27">
        <v>1</v>
      </c>
      <c r="M7437" s="27">
        <v>0</v>
      </c>
      <c r="N7437" s="27">
        <v>1</v>
      </c>
      <c r="O7437" s="27">
        <v>1</v>
      </c>
      <c r="P7437" s="27">
        <v>273000000</v>
      </c>
      <c r="Q7437" s="27">
        <v>255890221.80029345</v>
      </c>
      <c r="R7437" s="27">
        <v>1</v>
      </c>
      <c r="S7437" s="27">
        <v>1</v>
      </c>
      <c r="T7437" s="33">
        <v>0.71538944173936525</v>
      </c>
      <c r="U7437" s="27">
        <v>0</v>
      </c>
      <c r="V7437" s="27">
        <v>0</v>
      </c>
      <c r="W7437" s="27">
        <v>12996000</v>
      </c>
      <c r="X7437" s="27"/>
      <c r="Y7437" s="27"/>
      <c r="Z7437" s="27">
        <v>1</v>
      </c>
    </row>
    <row r="7438" spans="1:26">
      <c r="A7438" s="27">
        <v>1998</v>
      </c>
      <c r="B7438" t="s">
        <v>68</v>
      </c>
      <c r="C7438" s="27"/>
      <c r="D7438" s="27"/>
      <c r="E7438" s="27"/>
      <c r="F7438" s="27">
        <v>0</v>
      </c>
      <c r="G7438" s="27">
        <v>0</v>
      </c>
      <c r="H7438" s="27">
        <v>1</v>
      </c>
      <c r="I7438" s="27">
        <v>0</v>
      </c>
      <c r="J7438" s="27">
        <v>0</v>
      </c>
      <c r="K7438" s="27">
        <v>6</v>
      </c>
      <c r="L7438" s="27">
        <v>1</v>
      </c>
      <c r="M7438" s="27">
        <v>0</v>
      </c>
      <c r="N7438" s="27">
        <v>1</v>
      </c>
      <c r="O7438" s="27">
        <v>1</v>
      </c>
      <c r="P7438" s="27">
        <v>262000000</v>
      </c>
      <c r="Q7438" s="27">
        <v>262301252.76922774</v>
      </c>
      <c r="R7438" s="27">
        <v>1</v>
      </c>
      <c r="S7438" s="27">
        <v>1</v>
      </c>
      <c r="T7438" s="33">
        <v>0.63293736472878814</v>
      </c>
      <c r="U7438" s="27">
        <v>0</v>
      </c>
      <c r="V7438" s="27">
        <v>0</v>
      </c>
      <c r="W7438" s="27">
        <v>14111000</v>
      </c>
      <c r="X7438" s="27"/>
      <c r="Y7438" s="27"/>
      <c r="Z7438" s="27">
        <v>1</v>
      </c>
    </row>
    <row r="7439" spans="1:26">
      <c r="A7439" s="27">
        <v>1999</v>
      </c>
      <c r="B7439" t="s">
        <v>68</v>
      </c>
      <c r="C7439" s="27"/>
      <c r="D7439" s="27"/>
      <c r="E7439" s="27"/>
      <c r="F7439" s="27">
        <v>0</v>
      </c>
      <c r="G7439" s="27">
        <v>0</v>
      </c>
      <c r="H7439" s="27">
        <v>1</v>
      </c>
      <c r="I7439" s="27">
        <v>0</v>
      </c>
      <c r="J7439" s="27">
        <v>0</v>
      </c>
      <c r="K7439" s="27">
        <v>6</v>
      </c>
      <c r="L7439" s="27">
        <v>1</v>
      </c>
      <c r="M7439" s="27">
        <v>0</v>
      </c>
      <c r="N7439" s="27">
        <v>1</v>
      </c>
      <c r="O7439" s="27">
        <v>1</v>
      </c>
      <c r="P7439" s="27">
        <v>268000000.00000003</v>
      </c>
      <c r="Q7439" s="27">
        <v>267999225.25663376</v>
      </c>
      <c r="R7439" s="27">
        <v>1</v>
      </c>
      <c r="S7439" s="27">
        <v>1</v>
      </c>
      <c r="T7439" s="33">
        <v>0.59173831677950461</v>
      </c>
      <c r="U7439" s="27">
        <v>22326264</v>
      </c>
      <c r="V7439" s="27">
        <v>0</v>
      </c>
      <c r="W7439" s="27">
        <v>13825000</v>
      </c>
      <c r="X7439" s="27"/>
      <c r="Y7439" s="27"/>
      <c r="Z7439" s="27">
        <v>1</v>
      </c>
    </row>
    <row r="7440" spans="1:26">
      <c r="A7440" s="27">
        <v>2000</v>
      </c>
      <c r="B7440" t="s">
        <v>68</v>
      </c>
      <c r="C7440" s="27">
        <v>0</v>
      </c>
      <c r="D7440" s="27">
        <v>0</v>
      </c>
      <c r="E7440" s="27">
        <v>0</v>
      </c>
      <c r="F7440" s="27">
        <v>0</v>
      </c>
      <c r="G7440" s="27">
        <v>0</v>
      </c>
      <c r="H7440" s="27">
        <v>1</v>
      </c>
      <c r="I7440" s="27">
        <v>0</v>
      </c>
      <c r="J7440" s="27">
        <v>0</v>
      </c>
      <c r="K7440" s="27">
        <v>6</v>
      </c>
      <c r="L7440" s="27">
        <v>1</v>
      </c>
      <c r="M7440" s="27">
        <v>1</v>
      </c>
      <c r="N7440" s="27">
        <v>1</v>
      </c>
      <c r="O7440" s="27">
        <v>1</v>
      </c>
      <c r="P7440" s="27">
        <v>272000000</v>
      </c>
      <c r="Q7440" s="27">
        <v>272014693.05080593</v>
      </c>
      <c r="R7440" s="27">
        <v>1</v>
      </c>
      <c r="S7440" s="27">
        <v>1</v>
      </c>
      <c r="T7440" s="33">
        <v>0.62919927379193319</v>
      </c>
      <c r="U7440" s="27">
        <v>21194099.5</v>
      </c>
      <c r="V7440" s="27">
        <v>0</v>
      </c>
      <c r="W7440" s="27">
        <v>12931000</v>
      </c>
      <c r="X7440" s="27"/>
      <c r="Y7440" s="27"/>
      <c r="Z7440" s="27">
        <v>1</v>
      </c>
    </row>
    <row r="7441" spans="1:26">
      <c r="A7441" s="27">
        <v>2001</v>
      </c>
      <c r="B7441" t="s">
        <v>68</v>
      </c>
      <c r="C7441" s="27">
        <v>0</v>
      </c>
      <c r="D7441" s="27">
        <v>0</v>
      </c>
      <c r="E7441" s="27">
        <v>0</v>
      </c>
      <c r="F7441" s="27">
        <v>300000</v>
      </c>
      <c r="G7441" s="27">
        <v>0</v>
      </c>
      <c r="H7441" s="27">
        <v>1</v>
      </c>
      <c r="I7441" s="27">
        <v>0</v>
      </c>
      <c r="J7441" s="27">
        <v>0</v>
      </c>
      <c r="K7441" s="27">
        <v>6</v>
      </c>
      <c r="L7441" s="27">
        <v>1</v>
      </c>
      <c r="M7441" s="27">
        <v>1</v>
      </c>
      <c r="N7441" s="27">
        <v>1</v>
      </c>
      <c r="O7441" s="27">
        <v>1</v>
      </c>
      <c r="P7441" s="27">
        <v>258000000</v>
      </c>
      <c r="Q7441" s="27">
        <v>257926881.72043011</v>
      </c>
      <c r="R7441" s="27">
        <v>1</v>
      </c>
      <c r="S7441" s="27">
        <v>1</v>
      </c>
      <c r="T7441" s="33">
        <v>0.61588871891054842</v>
      </c>
      <c r="U7441" s="27">
        <v>20442901.399999999</v>
      </c>
      <c r="V7441" s="27">
        <v>0</v>
      </c>
      <c r="W7441" s="27">
        <v>12233000</v>
      </c>
      <c r="X7441" s="27"/>
      <c r="Y7441" s="27"/>
      <c r="Z7441" s="27">
        <v>1</v>
      </c>
    </row>
    <row r="7442" spans="1:26">
      <c r="A7442" s="27">
        <v>2002</v>
      </c>
      <c r="B7442" t="s">
        <v>68</v>
      </c>
      <c r="C7442" s="27">
        <v>0</v>
      </c>
      <c r="D7442" s="27">
        <v>0</v>
      </c>
      <c r="E7442" s="27">
        <v>0</v>
      </c>
      <c r="F7442" s="27">
        <v>0</v>
      </c>
      <c r="G7442" s="27">
        <v>0</v>
      </c>
      <c r="H7442" s="27">
        <v>1</v>
      </c>
      <c r="I7442" s="27">
        <v>0</v>
      </c>
      <c r="J7442" s="27">
        <v>0</v>
      </c>
      <c r="K7442" s="27">
        <v>6</v>
      </c>
      <c r="L7442" s="27">
        <v>1</v>
      </c>
      <c r="M7442" s="27">
        <v>1</v>
      </c>
      <c r="N7442" s="27">
        <v>1</v>
      </c>
      <c r="O7442" s="27">
        <v>1</v>
      </c>
      <c r="P7442" s="27">
        <v>263000000</v>
      </c>
      <c r="Q7442" s="27">
        <v>262603781.79905936</v>
      </c>
      <c r="R7442" s="27">
        <v>1</v>
      </c>
      <c r="S7442" s="27">
        <v>1</v>
      </c>
      <c r="T7442" s="33">
        <v>0.62466195784303247</v>
      </c>
      <c r="U7442" s="27">
        <v>22114959.699999999</v>
      </c>
      <c r="V7442" s="27">
        <v>0</v>
      </c>
      <c r="W7442" s="27">
        <v>12932000</v>
      </c>
      <c r="X7442" s="27"/>
      <c r="Y7442" s="27"/>
      <c r="Z7442" s="27">
        <v>1</v>
      </c>
    </row>
    <row r="7443" spans="1:26">
      <c r="A7443" s="27">
        <v>2003</v>
      </c>
      <c r="B7443" t="s">
        <v>68</v>
      </c>
      <c r="C7443" s="27">
        <v>0</v>
      </c>
      <c r="D7443" s="27">
        <v>0</v>
      </c>
      <c r="E7443" s="27">
        <v>0</v>
      </c>
      <c r="F7443" s="27">
        <v>0</v>
      </c>
      <c r="G7443" s="27">
        <v>0</v>
      </c>
      <c r="H7443" s="27">
        <v>1</v>
      </c>
      <c r="I7443" s="27">
        <v>0</v>
      </c>
      <c r="J7443" s="27">
        <v>0</v>
      </c>
      <c r="K7443" s="27">
        <v>6</v>
      </c>
      <c r="L7443" s="27">
        <v>1</v>
      </c>
      <c r="M7443" s="27">
        <v>1</v>
      </c>
      <c r="N7443" s="27">
        <v>1</v>
      </c>
      <c r="O7443" s="27">
        <v>1</v>
      </c>
      <c r="P7443" s="27">
        <v>314000000</v>
      </c>
      <c r="Q7443" s="27">
        <v>314463144.04219031</v>
      </c>
      <c r="R7443" s="27">
        <v>1</v>
      </c>
      <c r="S7443" s="27">
        <v>1</v>
      </c>
      <c r="T7443" s="33">
        <v>0.61793375018798091</v>
      </c>
      <c r="U7443" s="27">
        <v>24171889.100000001</v>
      </c>
      <c r="V7443" s="27">
        <v>0</v>
      </c>
      <c r="W7443" s="27">
        <v>13888000</v>
      </c>
      <c r="X7443" s="27"/>
      <c r="Y7443" s="27"/>
      <c r="Z7443" s="27">
        <v>1</v>
      </c>
    </row>
    <row r="7444" spans="1:26">
      <c r="A7444" s="27">
        <v>2004</v>
      </c>
      <c r="B7444" t="s">
        <v>68</v>
      </c>
      <c r="C7444" s="27">
        <v>10000000</v>
      </c>
      <c r="D7444" s="27">
        <v>1000000</v>
      </c>
      <c r="E7444" s="27">
        <v>10000000</v>
      </c>
      <c r="F7444" s="27">
        <v>15370000</v>
      </c>
      <c r="G7444" s="27">
        <v>0</v>
      </c>
      <c r="H7444" s="27">
        <v>1</v>
      </c>
      <c r="I7444" s="27">
        <v>0</v>
      </c>
      <c r="J7444" s="27">
        <v>0</v>
      </c>
      <c r="K7444" s="27">
        <v>6</v>
      </c>
      <c r="L7444" s="27">
        <v>1</v>
      </c>
      <c r="M7444" s="27">
        <v>1</v>
      </c>
      <c r="N7444" s="27">
        <v>1</v>
      </c>
      <c r="O7444" s="27">
        <v>1</v>
      </c>
      <c r="P7444" s="27">
        <v>365000000</v>
      </c>
      <c r="Q7444" s="27">
        <v>364996869.12961799</v>
      </c>
      <c r="R7444" s="27">
        <v>1</v>
      </c>
      <c r="S7444" s="27">
        <v>1</v>
      </c>
      <c r="T7444" s="33">
        <v>0.67108711240801089</v>
      </c>
      <c r="U7444" s="27">
        <v>25262411.399999999</v>
      </c>
      <c r="V7444" s="27">
        <v>0</v>
      </c>
      <c r="W7444" s="27">
        <v>14223000</v>
      </c>
      <c r="X7444" s="27"/>
      <c r="Y7444" s="27"/>
      <c r="Z7444" s="27">
        <v>1</v>
      </c>
    </row>
    <row r="7445" spans="1:26">
      <c r="A7445" s="27">
        <v>2005</v>
      </c>
      <c r="B7445" t="s">
        <v>68</v>
      </c>
      <c r="C7445" s="27">
        <v>10000000</v>
      </c>
      <c r="D7445" s="27">
        <v>2000000</v>
      </c>
      <c r="E7445" s="27">
        <v>10000000</v>
      </c>
      <c r="F7445" s="27">
        <v>286000</v>
      </c>
      <c r="G7445" s="27">
        <v>0</v>
      </c>
      <c r="H7445" s="27">
        <v>1</v>
      </c>
      <c r="I7445" s="27">
        <v>0</v>
      </c>
      <c r="J7445" s="27">
        <v>0</v>
      </c>
      <c r="K7445" s="27">
        <v>6</v>
      </c>
      <c r="L7445" s="27">
        <v>1</v>
      </c>
      <c r="M7445" s="27">
        <v>1</v>
      </c>
      <c r="N7445" s="27">
        <v>1</v>
      </c>
      <c r="O7445" s="27">
        <v>1</v>
      </c>
      <c r="P7445" s="27">
        <v>395000000</v>
      </c>
      <c r="Q7445" s="27">
        <v>394962552.33610803</v>
      </c>
      <c r="R7445" s="27">
        <v>1</v>
      </c>
      <c r="S7445" s="27">
        <v>1</v>
      </c>
      <c r="T7445" s="33">
        <v>0.69599608558540027</v>
      </c>
      <c r="U7445" s="27">
        <v>23249564.899999999</v>
      </c>
      <c r="V7445" s="27">
        <v>0</v>
      </c>
      <c r="W7445" s="27">
        <v>12889000</v>
      </c>
      <c r="X7445" s="27"/>
      <c r="Y7445" s="27"/>
      <c r="Z7445" s="27">
        <v>1</v>
      </c>
    </row>
    <row r="7446" spans="1:26">
      <c r="A7446" s="27">
        <v>2006</v>
      </c>
      <c r="B7446" t="s">
        <v>68</v>
      </c>
      <c r="C7446" s="27">
        <v>10000000</v>
      </c>
      <c r="D7446" s="27">
        <v>3000000</v>
      </c>
      <c r="E7446" s="27">
        <v>10000000</v>
      </c>
      <c r="F7446" s="27">
        <v>4167650.875</v>
      </c>
      <c r="G7446" s="27">
        <v>0</v>
      </c>
      <c r="H7446" s="27">
        <v>1</v>
      </c>
      <c r="I7446" s="27">
        <v>0</v>
      </c>
      <c r="J7446" s="27">
        <v>0</v>
      </c>
      <c r="K7446" s="27">
        <v>6</v>
      </c>
      <c r="L7446" s="27">
        <v>1</v>
      </c>
      <c r="M7446" s="27">
        <v>1</v>
      </c>
      <c r="N7446" s="27">
        <v>1</v>
      </c>
      <c r="O7446" s="27">
        <v>1</v>
      </c>
      <c r="P7446" s="27">
        <v>439000000</v>
      </c>
      <c r="Q7446" s="27">
        <v>439376794.09404129</v>
      </c>
      <c r="R7446" s="27">
        <v>1</v>
      </c>
      <c r="S7446" s="27">
        <v>1</v>
      </c>
      <c r="T7446" s="33">
        <v>0.83568345932575372</v>
      </c>
      <c r="U7446" s="27">
        <v>24471685.199999999</v>
      </c>
      <c r="V7446" s="27">
        <v>0</v>
      </c>
      <c r="W7446" s="27">
        <v>13181000</v>
      </c>
      <c r="X7446" s="27"/>
      <c r="Y7446" s="27"/>
      <c r="Z7446" s="27">
        <v>1</v>
      </c>
    </row>
    <row r="7447" spans="1:26">
      <c r="A7447" s="27">
        <v>2007</v>
      </c>
      <c r="B7447" t="s">
        <v>68</v>
      </c>
      <c r="C7447" s="27">
        <v>19780000</v>
      </c>
      <c r="D7447" s="27">
        <v>5956000</v>
      </c>
      <c r="E7447" s="27">
        <v>19780000</v>
      </c>
      <c r="F7447" s="27">
        <v>9780000</v>
      </c>
      <c r="G7447" s="27">
        <v>0</v>
      </c>
      <c r="H7447" s="27">
        <v>1</v>
      </c>
      <c r="I7447" s="27">
        <v>0</v>
      </c>
      <c r="J7447" s="27">
        <v>0</v>
      </c>
      <c r="K7447" s="27">
        <v>6</v>
      </c>
      <c r="L7447" s="27">
        <v>1</v>
      </c>
      <c r="M7447" s="27">
        <v>1</v>
      </c>
      <c r="N7447" s="27">
        <v>1</v>
      </c>
      <c r="O7447" s="27">
        <v>1</v>
      </c>
      <c r="P7447" s="27">
        <v>526000000</v>
      </c>
      <c r="Q7447" s="27">
        <v>526428309.94508845</v>
      </c>
      <c r="R7447" s="27">
        <v>1</v>
      </c>
      <c r="S7447" s="27">
        <v>1</v>
      </c>
      <c r="T7447" s="33">
        <v>0.90473952627382648</v>
      </c>
      <c r="U7447" s="27">
        <v>25705517.5</v>
      </c>
      <c r="V7447" s="27">
        <v>0</v>
      </c>
      <c r="W7447" s="27">
        <v>13367000</v>
      </c>
      <c r="X7447" s="27"/>
      <c r="Y7447" s="27"/>
      <c r="Z7447" s="27">
        <v>1</v>
      </c>
    </row>
    <row r="7448" spans="1:26">
      <c r="A7448" s="27">
        <v>2008</v>
      </c>
      <c r="B7448" t="s">
        <v>68</v>
      </c>
      <c r="C7448" s="27">
        <v>48562548</v>
      </c>
      <c r="D7448" s="27">
        <v>14668509.5</v>
      </c>
      <c r="E7448" s="27">
        <v>48562548</v>
      </c>
      <c r="F7448" s="27">
        <v>39246509.5</v>
      </c>
      <c r="G7448" s="27">
        <v>0</v>
      </c>
      <c r="H7448" s="27">
        <v>1</v>
      </c>
      <c r="I7448" s="27">
        <v>0</v>
      </c>
      <c r="J7448" s="27">
        <v>0</v>
      </c>
      <c r="K7448" s="27">
        <v>6</v>
      </c>
      <c r="L7448" s="27">
        <v>1</v>
      </c>
      <c r="M7448" s="27">
        <v>1</v>
      </c>
      <c r="N7448" s="27">
        <v>1</v>
      </c>
      <c r="O7448" s="27">
        <v>1</v>
      </c>
      <c r="P7448" s="27">
        <v>608000000</v>
      </c>
      <c r="Q7448" s="27">
        <v>607958616.14341462</v>
      </c>
      <c r="R7448" s="27">
        <v>1</v>
      </c>
      <c r="S7448" s="27">
        <v>1</v>
      </c>
      <c r="T7448" s="33">
        <v>0.91944034308119871</v>
      </c>
      <c r="U7448" s="27">
        <v>25055173.199999999</v>
      </c>
      <c r="V7448" s="27">
        <v>0</v>
      </c>
      <c r="W7448" s="27">
        <v>12906000</v>
      </c>
      <c r="X7448" s="27">
        <v>5000000</v>
      </c>
      <c r="Y7448" s="27"/>
      <c r="Z7448" s="27">
        <v>1</v>
      </c>
    </row>
    <row r="7449" spans="1:26">
      <c r="A7449" s="27">
        <v>2009</v>
      </c>
      <c r="B7449" t="s">
        <v>68</v>
      </c>
      <c r="C7449" s="27">
        <v>100290396</v>
      </c>
      <c r="D7449" s="27">
        <v>33825380</v>
      </c>
      <c r="E7449" s="27">
        <v>100290396</v>
      </c>
      <c r="F7449" s="27">
        <v>61264537.125</v>
      </c>
      <c r="G7449" s="27">
        <v>0</v>
      </c>
      <c r="H7449" s="27">
        <v>1</v>
      </c>
      <c r="I7449" s="27">
        <v>0</v>
      </c>
      <c r="J7449" s="27">
        <v>0</v>
      </c>
      <c r="K7449" s="27">
        <v>6</v>
      </c>
      <c r="L7449" s="27">
        <v>1</v>
      </c>
      <c r="M7449" s="27">
        <v>1</v>
      </c>
      <c r="N7449" s="27">
        <v>1</v>
      </c>
      <c r="O7449" s="27">
        <v>1</v>
      </c>
      <c r="P7449" s="27">
        <v>610000000</v>
      </c>
      <c r="Q7449" s="27">
        <v>610066628.69305837</v>
      </c>
      <c r="R7449" s="27">
        <v>1</v>
      </c>
      <c r="S7449" s="27">
        <v>1</v>
      </c>
      <c r="T7449" s="33">
        <v>0.81595367947064712</v>
      </c>
      <c r="U7449" s="27">
        <v>25501207.199999999</v>
      </c>
      <c r="V7449" s="27">
        <v>0</v>
      </c>
      <c r="W7449" s="27">
        <v>12432000</v>
      </c>
      <c r="X7449" s="27">
        <v>4000000</v>
      </c>
      <c r="Y7449" s="27"/>
      <c r="Z7449" s="27">
        <v>1</v>
      </c>
    </row>
    <row r="7450" spans="1:26">
      <c r="A7450" s="27">
        <v>2010</v>
      </c>
      <c r="B7450" t="s">
        <v>68</v>
      </c>
      <c r="C7450" s="27">
        <v>101017540</v>
      </c>
      <c r="D7450" s="27">
        <v>53227200</v>
      </c>
      <c r="E7450" s="27">
        <v>101017540</v>
      </c>
      <c r="F7450" s="27">
        <v>0</v>
      </c>
      <c r="G7450" s="27">
        <v>0</v>
      </c>
      <c r="H7450" s="27">
        <v>1</v>
      </c>
      <c r="I7450" s="27">
        <v>0</v>
      </c>
      <c r="J7450" s="27">
        <v>0</v>
      </c>
      <c r="K7450" s="27">
        <v>6</v>
      </c>
      <c r="L7450" s="27">
        <v>1</v>
      </c>
      <c r="M7450" s="27">
        <v>1</v>
      </c>
      <c r="N7450" s="27">
        <v>1</v>
      </c>
      <c r="O7450" s="27">
        <v>1</v>
      </c>
      <c r="P7450" s="27">
        <v>701000000</v>
      </c>
      <c r="Q7450" s="27">
        <v>700804286.22435391</v>
      </c>
      <c r="R7450" s="27">
        <v>1</v>
      </c>
      <c r="S7450" s="27">
        <v>1</v>
      </c>
      <c r="T7450" s="33">
        <v>1.0070075781651076</v>
      </c>
      <c r="U7450" s="27">
        <v>25051269.100000001</v>
      </c>
      <c r="V7450" s="27">
        <v>0</v>
      </c>
      <c r="W7450" s="27">
        <v>11657000</v>
      </c>
      <c r="X7450" s="27">
        <v>4000000</v>
      </c>
      <c r="Y7450" s="27"/>
      <c r="Z7450" s="27">
        <v>1</v>
      </c>
    </row>
    <row r="7451" spans="1:26">
      <c r="A7451" s="27">
        <v>2011</v>
      </c>
      <c r="B7451" t="s">
        <v>68</v>
      </c>
      <c r="C7451" s="27">
        <v>104900062</v>
      </c>
      <c r="D7451" s="27">
        <v>75042588</v>
      </c>
      <c r="E7451" s="27">
        <v>104900062</v>
      </c>
      <c r="F7451" s="27">
        <v>0</v>
      </c>
      <c r="G7451" s="27">
        <v>0</v>
      </c>
      <c r="H7451" s="27">
        <v>1</v>
      </c>
      <c r="I7451" s="27">
        <v>0</v>
      </c>
      <c r="J7451" s="27">
        <v>0</v>
      </c>
      <c r="K7451" s="27">
        <v>6</v>
      </c>
      <c r="L7451" s="27">
        <v>1</v>
      </c>
      <c r="M7451" s="27">
        <v>1</v>
      </c>
      <c r="N7451" s="27">
        <v>1</v>
      </c>
      <c r="O7451" s="27">
        <v>1</v>
      </c>
      <c r="P7451" s="27">
        <v>792000000</v>
      </c>
      <c r="Q7451" s="27">
        <v>792149700.67911637</v>
      </c>
      <c r="R7451" s="27">
        <v>1</v>
      </c>
      <c r="S7451" s="27">
        <v>1</v>
      </c>
      <c r="T7451" s="33">
        <v>1.116808011796752</v>
      </c>
      <c r="U7451" s="27">
        <v>24973839.5</v>
      </c>
      <c r="V7451" s="27">
        <v>0</v>
      </c>
      <c r="W7451" s="27">
        <v>11049000</v>
      </c>
      <c r="X7451" s="27">
        <v>3000000</v>
      </c>
      <c r="Y7451" s="27"/>
      <c r="Z7451" s="27">
        <v>1</v>
      </c>
    </row>
    <row r="7452" spans="1:26">
      <c r="A7452" s="27">
        <v>2012</v>
      </c>
      <c r="B7452" t="s">
        <v>68</v>
      </c>
      <c r="C7452" s="27">
        <v>106911020</v>
      </c>
      <c r="D7452" s="27">
        <v>94821620</v>
      </c>
      <c r="E7452" s="27">
        <v>106911020</v>
      </c>
      <c r="F7452" s="27">
        <v>50000</v>
      </c>
      <c r="G7452" s="27">
        <v>0</v>
      </c>
      <c r="H7452" s="27">
        <v>1</v>
      </c>
      <c r="I7452" s="27">
        <v>0</v>
      </c>
      <c r="J7452" s="27">
        <v>0</v>
      </c>
      <c r="K7452" s="27">
        <v>6</v>
      </c>
      <c r="L7452" s="27">
        <v>1</v>
      </c>
      <c r="M7452" s="27">
        <v>1</v>
      </c>
      <c r="N7452" s="27">
        <v>1</v>
      </c>
      <c r="O7452" s="27">
        <v>1</v>
      </c>
      <c r="P7452" s="27">
        <v>782000000</v>
      </c>
      <c r="Q7452" s="27">
        <v>781702874.10605848</v>
      </c>
      <c r="R7452" s="27">
        <v>1</v>
      </c>
      <c r="S7452" s="27">
        <v>1</v>
      </c>
      <c r="T7452" s="33">
        <v>0.99562684078172081</v>
      </c>
      <c r="U7452" s="27">
        <v>25000679.600000001</v>
      </c>
      <c r="V7452" s="27">
        <v>0</v>
      </c>
      <c r="W7452" s="27">
        <v>10473000</v>
      </c>
      <c r="X7452" s="27">
        <v>3000000</v>
      </c>
      <c r="Y7452" s="27"/>
      <c r="Z7452" s="27">
        <v>1</v>
      </c>
    </row>
    <row r="7453" spans="1:26">
      <c r="A7453" s="27">
        <v>2013</v>
      </c>
      <c r="B7453" t="s">
        <v>68</v>
      </c>
      <c r="C7453" s="27">
        <v>195035472</v>
      </c>
      <c r="D7453" s="27">
        <v>120067132</v>
      </c>
      <c r="E7453" s="27">
        <v>195035472</v>
      </c>
      <c r="F7453" s="27">
        <v>119137635.27636719</v>
      </c>
      <c r="G7453" s="27">
        <v>0</v>
      </c>
      <c r="H7453" s="27">
        <v>1</v>
      </c>
      <c r="I7453" s="27">
        <v>0</v>
      </c>
      <c r="J7453" s="27">
        <v>0</v>
      </c>
      <c r="K7453" s="27">
        <v>6</v>
      </c>
      <c r="L7453" s="27">
        <v>1</v>
      </c>
      <c r="M7453" s="27">
        <v>1</v>
      </c>
      <c r="N7453" s="27">
        <v>1</v>
      </c>
      <c r="O7453" s="27">
        <v>1</v>
      </c>
      <c r="P7453" s="27">
        <v>802000000</v>
      </c>
      <c r="Q7453" s="27">
        <v>801787555.86112058</v>
      </c>
      <c r="R7453" s="27">
        <v>1</v>
      </c>
      <c r="S7453" s="27">
        <v>1</v>
      </c>
      <c r="T7453" s="33">
        <v>0.99710818219516861</v>
      </c>
      <c r="U7453" s="27">
        <v>25050781.100000001</v>
      </c>
      <c r="V7453" s="27">
        <v>0</v>
      </c>
      <c r="W7453" s="27">
        <v>9904000</v>
      </c>
      <c r="X7453" s="27">
        <v>3000000</v>
      </c>
      <c r="Y7453" s="27"/>
      <c r="Z7453" s="27">
        <v>1</v>
      </c>
    </row>
    <row r="7454" spans="1:26">
      <c r="A7454" s="27">
        <v>2014</v>
      </c>
      <c r="B7454" t="s">
        <v>68</v>
      </c>
      <c r="C7454" s="27">
        <v>192302966</v>
      </c>
      <c r="D7454" s="27">
        <v>129297250</v>
      </c>
      <c r="E7454" s="27">
        <v>192302966</v>
      </c>
      <c r="F7454" s="27">
        <v>32905002</v>
      </c>
      <c r="G7454" s="27">
        <v>0</v>
      </c>
      <c r="H7454" s="27">
        <v>1</v>
      </c>
      <c r="I7454" s="27">
        <v>0</v>
      </c>
      <c r="J7454" s="27">
        <v>0</v>
      </c>
      <c r="K7454" s="27">
        <v>6</v>
      </c>
      <c r="L7454" s="27">
        <v>1</v>
      </c>
      <c r="M7454" s="27">
        <v>1</v>
      </c>
      <c r="N7454" s="27">
        <v>1</v>
      </c>
      <c r="O7454" s="27">
        <v>1</v>
      </c>
      <c r="P7454" s="27">
        <v>815000000</v>
      </c>
      <c r="Q7454" s="27">
        <v>814954306.97103274</v>
      </c>
      <c r="R7454" s="27">
        <v>1</v>
      </c>
      <c r="S7454" s="27">
        <v>1</v>
      </c>
      <c r="T7454" s="33">
        <v>0.96696016921402161</v>
      </c>
      <c r="U7454" s="27">
        <v>23567792.300000001</v>
      </c>
      <c r="V7454" s="27">
        <v>0</v>
      </c>
      <c r="W7454" s="27">
        <v>8763000</v>
      </c>
      <c r="X7454" s="27">
        <v>4000000</v>
      </c>
      <c r="Y7454" s="27"/>
      <c r="Z7454" s="27">
        <v>1</v>
      </c>
    </row>
    <row r="7455" spans="1:26">
      <c r="A7455" s="27">
        <v>2015</v>
      </c>
      <c r="B7455" t="s">
        <v>68</v>
      </c>
      <c r="C7455" s="27">
        <v>181011564</v>
      </c>
      <c r="D7455" s="27">
        <v>131287320</v>
      </c>
      <c r="E7455" s="27">
        <v>181011564</v>
      </c>
      <c r="F7455" s="27">
        <v>4817351.5</v>
      </c>
      <c r="G7455" s="27">
        <v>0</v>
      </c>
      <c r="H7455" s="27">
        <v>1</v>
      </c>
      <c r="I7455" s="27">
        <v>0</v>
      </c>
      <c r="J7455" s="27">
        <v>0</v>
      </c>
      <c r="K7455" s="27">
        <v>6</v>
      </c>
      <c r="L7455" s="27">
        <v>1</v>
      </c>
      <c r="M7455" s="27">
        <v>1</v>
      </c>
      <c r="N7455" s="27">
        <v>1</v>
      </c>
      <c r="O7455" s="27">
        <v>1</v>
      </c>
      <c r="P7455" s="27">
        <v>774000000</v>
      </c>
      <c r="Q7455" s="27">
        <v>737917151.42417789</v>
      </c>
      <c r="R7455" s="27">
        <v>1</v>
      </c>
      <c r="S7455" s="27">
        <v>1</v>
      </c>
      <c r="T7455" s="33">
        <v>0.821813335342235</v>
      </c>
      <c r="U7455" s="27">
        <v>46099079.899999999</v>
      </c>
      <c r="V7455" s="27">
        <v>0</v>
      </c>
      <c r="W7455" s="27">
        <v>9107000</v>
      </c>
      <c r="X7455" s="27">
        <v>16000000</v>
      </c>
      <c r="Y7455" s="27"/>
      <c r="Z7455" s="27">
        <v>1</v>
      </c>
    </row>
    <row r="7456" spans="1:26">
      <c r="A7456" s="27">
        <v>2016</v>
      </c>
      <c r="B7456" t="s">
        <v>68</v>
      </c>
      <c r="C7456" s="27">
        <v>162146524</v>
      </c>
      <c r="D7456" s="27">
        <v>127193760</v>
      </c>
      <c r="E7456" s="27">
        <v>162146524</v>
      </c>
      <c r="F7456" s="27">
        <v>0</v>
      </c>
      <c r="G7456" s="27">
        <v>0</v>
      </c>
      <c r="H7456" s="27">
        <v>1</v>
      </c>
      <c r="I7456" s="27">
        <v>0</v>
      </c>
      <c r="J7456" s="27">
        <v>0</v>
      </c>
      <c r="K7456" s="27">
        <v>6</v>
      </c>
      <c r="L7456" s="27">
        <v>1</v>
      </c>
      <c r="M7456" s="27">
        <v>1</v>
      </c>
      <c r="N7456" s="27">
        <v>1</v>
      </c>
      <c r="O7456" s="27">
        <v>1</v>
      </c>
      <c r="P7456" s="27">
        <v>798000000</v>
      </c>
      <c r="Q7456" s="27">
        <v>787942567.41184604</v>
      </c>
      <c r="R7456" s="27">
        <v>1</v>
      </c>
      <c r="S7456" s="27">
        <v>1</v>
      </c>
      <c r="T7456" s="33">
        <v>0.86004996979414983</v>
      </c>
      <c r="U7456" s="27">
        <v>44721826.100000001</v>
      </c>
      <c r="V7456" s="27">
        <v>0</v>
      </c>
      <c r="W7456" s="27">
        <v>12163000</v>
      </c>
      <c r="X7456" s="27">
        <v>39000000</v>
      </c>
      <c r="Y7456" s="27"/>
      <c r="Z7456" s="27">
        <v>1</v>
      </c>
    </row>
    <row r="7457" spans="1:26">
      <c r="A7457" s="27">
        <v>2017</v>
      </c>
      <c r="B7457" t="s">
        <v>68</v>
      </c>
      <c r="C7457" s="27">
        <v>151249992</v>
      </c>
      <c r="D7457" s="27">
        <v>128342128</v>
      </c>
      <c r="E7457" s="27">
        <v>151249992</v>
      </c>
      <c r="F7457" s="27">
        <v>0</v>
      </c>
      <c r="G7457" s="27">
        <v>0</v>
      </c>
      <c r="H7457" s="27">
        <v>1</v>
      </c>
      <c r="I7457" s="27">
        <v>0</v>
      </c>
      <c r="J7457" s="27">
        <v>0</v>
      </c>
      <c r="K7457" s="27">
        <v>6</v>
      </c>
      <c r="L7457" s="27">
        <v>1</v>
      </c>
      <c r="M7457" s="27">
        <v>1</v>
      </c>
      <c r="N7457" s="27">
        <v>1</v>
      </c>
      <c r="O7457" s="27">
        <v>1</v>
      </c>
      <c r="P7457" s="27">
        <v>870000000</v>
      </c>
      <c r="Q7457" s="27">
        <v>862879789.02754891</v>
      </c>
      <c r="R7457" s="27">
        <v>1</v>
      </c>
      <c r="S7457" s="27">
        <v>1</v>
      </c>
      <c r="T7457" s="33">
        <v>0.90809244833766045</v>
      </c>
      <c r="U7457" s="27">
        <v>47376673.600000001</v>
      </c>
      <c r="V7457" s="27">
        <v>0</v>
      </c>
      <c r="W7457" s="27">
        <v>29107000</v>
      </c>
      <c r="X7457" s="27">
        <v>65000000</v>
      </c>
      <c r="Y7457" s="27"/>
      <c r="Z7457" s="27">
        <v>1</v>
      </c>
    </row>
    <row r="7458" spans="1:26">
      <c r="A7458" s="27">
        <v>1950</v>
      </c>
      <c r="B7458" t="s">
        <v>123</v>
      </c>
      <c r="C7458" s="27"/>
      <c r="D7458" s="27"/>
      <c r="E7458" s="27"/>
      <c r="F7458" s="27">
        <v>0</v>
      </c>
      <c r="G7458" s="27">
        <v>0</v>
      </c>
      <c r="H7458" s="27">
        <v>1</v>
      </c>
      <c r="I7458" s="27">
        <v>0</v>
      </c>
      <c r="J7458" s="27">
        <v>1</v>
      </c>
      <c r="K7458" s="27">
        <v>1</v>
      </c>
      <c r="L7458" s="27">
        <v>1</v>
      </c>
      <c r="M7458" s="27">
        <v>0</v>
      </c>
      <c r="N7458" s="27">
        <v>1</v>
      </c>
      <c r="O7458" s="27">
        <v>1</v>
      </c>
      <c r="P7458" s="27"/>
      <c r="Q7458" s="27"/>
      <c r="R7458" s="27">
        <v>0</v>
      </c>
      <c r="S7458" s="27">
        <v>1</v>
      </c>
      <c r="T7458" s="33">
        <v>1.287837882863923</v>
      </c>
      <c r="U7458" s="27"/>
      <c r="V7458" s="27"/>
      <c r="W7458" s="27"/>
      <c r="X7458" s="27"/>
      <c r="Y7458" s="27"/>
      <c r="Z7458" s="27">
        <v>1</v>
      </c>
    </row>
    <row r="7459" spans="1:26">
      <c r="A7459" s="27">
        <v>1951</v>
      </c>
      <c r="B7459" t="s">
        <v>123</v>
      </c>
      <c r="C7459" s="27"/>
      <c r="D7459" s="27"/>
      <c r="E7459" s="27"/>
      <c r="F7459" s="27">
        <v>0</v>
      </c>
      <c r="G7459" s="27">
        <v>0</v>
      </c>
      <c r="H7459" s="27">
        <v>1</v>
      </c>
      <c r="I7459" s="27">
        <v>0</v>
      </c>
      <c r="J7459" s="27">
        <v>1</v>
      </c>
      <c r="K7459" s="27">
        <v>1</v>
      </c>
      <c r="L7459" s="27">
        <v>1</v>
      </c>
      <c r="M7459" s="27">
        <v>0</v>
      </c>
      <c r="N7459" s="27">
        <v>1</v>
      </c>
      <c r="O7459" s="27">
        <v>1</v>
      </c>
      <c r="P7459" s="27"/>
      <c r="Q7459" s="27"/>
      <c r="R7459" s="27">
        <v>0</v>
      </c>
      <c r="S7459" s="27">
        <v>1</v>
      </c>
      <c r="T7459" s="33">
        <v>1.3439935487765553</v>
      </c>
      <c r="U7459" s="27"/>
      <c r="V7459" s="27"/>
      <c r="W7459" s="27"/>
      <c r="X7459" s="27"/>
      <c r="Y7459" s="27"/>
      <c r="Z7459" s="27">
        <v>1</v>
      </c>
    </row>
    <row r="7460" spans="1:26">
      <c r="A7460" s="27">
        <v>1952</v>
      </c>
      <c r="B7460" t="s">
        <v>123</v>
      </c>
      <c r="C7460" s="27"/>
      <c r="D7460" s="27"/>
      <c r="E7460" s="27"/>
      <c r="F7460" s="27">
        <v>0</v>
      </c>
      <c r="G7460" s="27">
        <v>0</v>
      </c>
      <c r="H7460" s="27">
        <v>1</v>
      </c>
      <c r="I7460" s="27">
        <v>0</v>
      </c>
      <c r="J7460" s="27">
        <v>1</v>
      </c>
      <c r="K7460" s="27">
        <v>1</v>
      </c>
      <c r="L7460" s="27">
        <v>1</v>
      </c>
      <c r="M7460" s="27">
        <v>0</v>
      </c>
      <c r="N7460" s="27">
        <v>1</v>
      </c>
      <c r="O7460" s="27">
        <v>1</v>
      </c>
      <c r="P7460" s="27"/>
      <c r="Q7460" s="27"/>
      <c r="R7460" s="27">
        <v>0</v>
      </c>
      <c r="S7460" s="27">
        <v>1</v>
      </c>
      <c r="T7460" s="33">
        <v>1.1861288455441423</v>
      </c>
      <c r="U7460" s="27"/>
      <c r="V7460" s="27"/>
      <c r="W7460" s="27"/>
      <c r="X7460" s="27"/>
      <c r="Y7460" s="27"/>
      <c r="Z7460" s="27">
        <v>1</v>
      </c>
    </row>
    <row r="7461" spans="1:26">
      <c r="A7461" s="27">
        <v>1953</v>
      </c>
      <c r="B7461" t="s">
        <v>123</v>
      </c>
      <c r="C7461" s="27"/>
      <c r="D7461" s="27"/>
      <c r="E7461" s="27"/>
      <c r="F7461" s="27">
        <v>0</v>
      </c>
      <c r="G7461" s="27">
        <v>0</v>
      </c>
      <c r="H7461" s="27">
        <v>1</v>
      </c>
      <c r="I7461" s="27">
        <v>0</v>
      </c>
      <c r="J7461" s="27">
        <v>1</v>
      </c>
      <c r="K7461" s="27">
        <v>1</v>
      </c>
      <c r="L7461" s="27">
        <v>1</v>
      </c>
      <c r="M7461" s="27">
        <v>0</v>
      </c>
      <c r="N7461" s="27">
        <v>1</v>
      </c>
      <c r="O7461" s="27">
        <v>1</v>
      </c>
      <c r="P7461" s="27"/>
      <c r="Q7461" s="27"/>
      <c r="R7461" s="27">
        <v>0</v>
      </c>
      <c r="S7461" s="27">
        <v>1</v>
      </c>
      <c r="T7461" s="33">
        <v>1.1355764645766917</v>
      </c>
      <c r="U7461" s="27"/>
      <c r="V7461" s="27"/>
      <c r="W7461" s="27"/>
      <c r="X7461" s="27"/>
      <c r="Y7461" s="27"/>
      <c r="Z7461" s="27">
        <v>1</v>
      </c>
    </row>
    <row r="7462" spans="1:26">
      <c r="A7462" s="27">
        <v>1954</v>
      </c>
      <c r="B7462" t="s">
        <v>123</v>
      </c>
      <c r="C7462" s="27"/>
      <c r="D7462" s="27"/>
      <c r="E7462" s="27"/>
      <c r="F7462" s="27">
        <v>0</v>
      </c>
      <c r="G7462" s="27">
        <v>0</v>
      </c>
      <c r="H7462" s="27">
        <v>1</v>
      </c>
      <c r="I7462" s="27">
        <v>0</v>
      </c>
      <c r="J7462" s="27">
        <v>1</v>
      </c>
      <c r="K7462" s="27">
        <v>1</v>
      </c>
      <c r="L7462" s="27">
        <v>1</v>
      </c>
      <c r="M7462" s="27">
        <v>0</v>
      </c>
      <c r="N7462" s="27">
        <v>1</v>
      </c>
      <c r="O7462" s="27">
        <v>1</v>
      </c>
      <c r="P7462" s="27"/>
      <c r="Q7462" s="27"/>
      <c r="R7462" s="27">
        <v>0</v>
      </c>
      <c r="S7462" s="27">
        <v>1</v>
      </c>
      <c r="T7462" s="33">
        <v>1.2456557755316726</v>
      </c>
      <c r="U7462" s="27"/>
      <c r="V7462" s="27"/>
      <c r="W7462" s="27"/>
      <c r="X7462" s="27"/>
      <c r="Y7462" s="27"/>
      <c r="Z7462" s="27">
        <v>1</v>
      </c>
    </row>
    <row r="7463" spans="1:26">
      <c r="A7463" s="27">
        <v>1955</v>
      </c>
      <c r="B7463" t="s">
        <v>123</v>
      </c>
      <c r="C7463" s="27"/>
      <c r="D7463" s="27"/>
      <c r="E7463" s="27"/>
      <c r="F7463" s="27">
        <v>0</v>
      </c>
      <c r="G7463" s="27">
        <v>0</v>
      </c>
      <c r="H7463" s="27">
        <v>1</v>
      </c>
      <c r="I7463" s="27">
        <v>0</v>
      </c>
      <c r="J7463" s="27">
        <v>1</v>
      </c>
      <c r="K7463" s="27">
        <v>1</v>
      </c>
      <c r="L7463" s="27">
        <v>1</v>
      </c>
      <c r="M7463" s="27">
        <v>0</v>
      </c>
      <c r="N7463" s="27">
        <v>1</v>
      </c>
      <c r="O7463" s="27">
        <v>1</v>
      </c>
      <c r="P7463" s="27"/>
      <c r="Q7463" s="27"/>
      <c r="R7463" s="27">
        <v>0</v>
      </c>
      <c r="S7463" s="27">
        <v>1</v>
      </c>
      <c r="T7463" s="33">
        <v>1.2093425125419712</v>
      </c>
      <c r="U7463" s="27"/>
      <c r="V7463" s="27"/>
      <c r="W7463" s="27"/>
      <c r="X7463" s="27"/>
      <c r="Y7463" s="27"/>
      <c r="Z7463" s="27">
        <v>1</v>
      </c>
    </row>
    <row r="7464" spans="1:26">
      <c r="A7464" s="27">
        <v>1956</v>
      </c>
      <c r="B7464" t="s">
        <v>123</v>
      </c>
      <c r="C7464" s="27"/>
      <c r="D7464" s="27"/>
      <c r="E7464" s="27"/>
      <c r="F7464" s="27">
        <v>0</v>
      </c>
      <c r="G7464" s="27">
        <v>0</v>
      </c>
      <c r="H7464" s="27">
        <v>1</v>
      </c>
      <c r="I7464" s="27">
        <v>0</v>
      </c>
      <c r="J7464" s="27">
        <v>1</v>
      </c>
      <c r="K7464" s="27">
        <v>1</v>
      </c>
      <c r="L7464" s="27">
        <v>1</v>
      </c>
      <c r="M7464" s="27">
        <v>0</v>
      </c>
      <c r="N7464" s="27">
        <v>1</v>
      </c>
      <c r="O7464" s="27">
        <v>1</v>
      </c>
      <c r="P7464" s="27"/>
      <c r="Q7464" s="27"/>
      <c r="R7464" s="27">
        <v>0</v>
      </c>
      <c r="S7464" s="27">
        <v>1</v>
      </c>
      <c r="T7464" s="33">
        <v>1.188247729709901</v>
      </c>
      <c r="U7464" s="27"/>
      <c r="V7464" s="27"/>
      <c r="W7464" s="27"/>
      <c r="X7464" s="27"/>
      <c r="Y7464" s="27"/>
      <c r="Z7464" s="27">
        <v>1</v>
      </c>
    </row>
    <row r="7465" spans="1:26">
      <c r="A7465" s="27">
        <v>1957</v>
      </c>
      <c r="B7465" t="s">
        <v>123</v>
      </c>
      <c r="C7465" s="27"/>
      <c r="D7465" s="27"/>
      <c r="E7465" s="27"/>
      <c r="F7465" s="27">
        <v>0</v>
      </c>
      <c r="G7465" s="27">
        <v>0</v>
      </c>
      <c r="H7465" s="27">
        <v>1</v>
      </c>
      <c r="I7465" s="27">
        <v>0</v>
      </c>
      <c r="J7465" s="27">
        <v>1</v>
      </c>
      <c r="K7465" s="27">
        <v>1</v>
      </c>
      <c r="L7465" s="27">
        <v>1</v>
      </c>
      <c r="M7465" s="27">
        <v>0</v>
      </c>
      <c r="N7465" s="27">
        <v>1</v>
      </c>
      <c r="O7465" s="27">
        <v>1</v>
      </c>
      <c r="P7465" s="27"/>
      <c r="Q7465" s="27"/>
      <c r="R7465" s="27">
        <v>0</v>
      </c>
      <c r="S7465" s="27">
        <v>1</v>
      </c>
      <c r="T7465" s="33">
        <v>1.1056830722153153</v>
      </c>
      <c r="U7465" s="27"/>
      <c r="V7465" s="27"/>
      <c r="W7465" s="27"/>
      <c r="X7465" s="27"/>
      <c r="Y7465" s="27"/>
      <c r="Z7465" s="27">
        <v>1</v>
      </c>
    </row>
    <row r="7466" spans="1:26">
      <c r="A7466" s="27">
        <v>1958</v>
      </c>
      <c r="B7466" t="s">
        <v>123</v>
      </c>
      <c r="C7466" s="27"/>
      <c r="D7466" s="27"/>
      <c r="E7466" s="27"/>
      <c r="F7466" s="27">
        <v>0</v>
      </c>
      <c r="G7466" s="27">
        <v>0</v>
      </c>
      <c r="H7466" s="27">
        <v>1</v>
      </c>
      <c r="I7466" s="27">
        <v>0</v>
      </c>
      <c r="J7466" s="27">
        <v>1</v>
      </c>
      <c r="K7466" s="27">
        <v>1</v>
      </c>
      <c r="L7466" s="27">
        <v>1</v>
      </c>
      <c r="M7466" s="27">
        <v>0</v>
      </c>
      <c r="N7466" s="27">
        <v>1</v>
      </c>
      <c r="O7466" s="27">
        <v>1</v>
      </c>
      <c r="P7466" s="27"/>
      <c r="Q7466" s="27"/>
      <c r="R7466" s="27">
        <v>0</v>
      </c>
      <c r="S7466" s="27">
        <v>1</v>
      </c>
      <c r="T7466" s="33">
        <v>1.0176220702015186</v>
      </c>
      <c r="U7466" s="27"/>
      <c r="V7466" s="27"/>
      <c r="W7466" s="27"/>
      <c r="X7466" s="27"/>
      <c r="Y7466" s="27"/>
      <c r="Z7466" s="27">
        <v>1</v>
      </c>
    </row>
    <row r="7467" spans="1:26">
      <c r="A7467" s="27">
        <v>1959</v>
      </c>
      <c r="B7467" t="s">
        <v>123</v>
      </c>
      <c r="C7467" s="27"/>
      <c r="D7467" s="27"/>
      <c r="E7467" s="27"/>
      <c r="F7467" s="27">
        <v>0</v>
      </c>
      <c r="G7467" s="27">
        <v>0</v>
      </c>
      <c r="H7467" s="27">
        <v>1</v>
      </c>
      <c r="I7467" s="27">
        <v>0</v>
      </c>
      <c r="J7467" s="27">
        <v>1</v>
      </c>
      <c r="K7467" s="27">
        <v>1</v>
      </c>
      <c r="L7467" s="27">
        <v>1</v>
      </c>
      <c r="M7467" s="27">
        <v>0</v>
      </c>
      <c r="N7467" s="27">
        <v>1</v>
      </c>
      <c r="O7467" s="27">
        <v>1</v>
      </c>
      <c r="P7467" s="27"/>
      <c r="Q7467" s="27"/>
      <c r="R7467" s="27">
        <v>0</v>
      </c>
      <c r="S7467" s="27">
        <v>1</v>
      </c>
      <c r="T7467" s="33">
        <v>1.0157995537348996</v>
      </c>
      <c r="U7467" s="27"/>
      <c r="V7467" s="27"/>
      <c r="W7467" s="27"/>
      <c r="X7467" s="27"/>
      <c r="Y7467" s="27"/>
      <c r="Z7467" s="27">
        <v>1</v>
      </c>
    </row>
    <row r="7468" spans="1:26">
      <c r="A7468" s="27">
        <v>1960</v>
      </c>
      <c r="B7468" t="s">
        <v>123</v>
      </c>
      <c r="C7468" s="27"/>
      <c r="D7468" s="27"/>
      <c r="E7468" s="27"/>
      <c r="F7468" s="27">
        <v>0</v>
      </c>
      <c r="G7468" s="27">
        <v>0</v>
      </c>
      <c r="H7468" s="27">
        <v>1</v>
      </c>
      <c r="I7468" s="27">
        <v>0</v>
      </c>
      <c r="J7468" s="27">
        <v>1</v>
      </c>
      <c r="K7468" s="27">
        <v>1</v>
      </c>
      <c r="L7468" s="27">
        <v>1</v>
      </c>
      <c r="M7468" s="27">
        <v>0</v>
      </c>
      <c r="N7468" s="27">
        <v>1</v>
      </c>
      <c r="O7468" s="27">
        <v>1</v>
      </c>
      <c r="P7468" s="27"/>
      <c r="Q7468" s="27">
        <v>7779090909.090909</v>
      </c>
      <c r="R7468" s="27">
        <v>0</v>
      </c>
      <c r="S7468" s="27">
        <v>1</v>
      </c>
      <c r="T7468" s="33">
        <v>0.99364431383616725</v>
      </c>
      <c r="U7468" s="27"/>
      <c r="V7468" s="27"/>
      <c r="W7468" s="27"/>
      <c r="X7468" s="27"/>
      <c r="Y7468" s="27"/>
      <c r="Z7468" s="27">
        <v>1</v>
      </c>
    </row>
    <row r="7469" spans="1:26">
      <c r="A7469" s="27">
        <v>1961</v>
      </c>
      <c r="B7469" t="s">
        <v>123</v>
      </c>
      <c r="C7469" s="27"/>
      <c r="D7469" s="27"/>
      <c r="E7469" s="27"/>
      <c r="F7469" s="27">
        <v>0</v>
      </c>
      <c r="G7469" s="27">
        <v>0</v>
      </c>
      <c r="H7469" s="27">
        <v>1</v>
      </c>
      <c r="I7469" s="27">
        <v>0</v>
      </c>
      <c r="J7469" s="27">
        <v>1</v>
      </c>
      <c r="K7469" s="27">
        <v>1</v>
      </c>
      <c r="L7469" s="27">
        <v>1</v>
      </c>
      <c r="M7469" s="27">
        <v>0</v>
      </c>
      <c r="N7469" s="27">
        <v>1</v>
      </c>
      <c r="O7469" s="27">
        <v>1</v>
      </c>
      <c r="P7469" s="27"/>
      <c r="Q7469" s="27">
        <v>8189090909.090909</v>
      </c>
      <c r="R7469" s="27">
        <v>0</v>
      </c>
      <c r="S7469" s="27">
        <v>1</v>
      </c>
      <c r="T7469" s="33">
        <v>0.97346733996739376</v>
      </c>
      <c r="U7469" s="27"/>
      <c r="V7469" s="27"/>
      <c r="W7469" s="27"/>
      <c r="X7469" s="27"/>
      <c r="Y7469" s="27"/>
      <c r="Z7469" s="27">
        <v>1</v>
      </c>
    </row>
    <row r="7470" spans="1:26">
      <c r="A7470" s="27">
        <v>1962</v>
      </c>
      <c r="B7470" t="s">
        <v>123</v>
      </c>
      <c r="C7470" s="27"/>
      <c r="D7470" s="27"/>
      <c r="E7470" s="27"/>
      <c r="F7470" s="27">
        <v>0</v>
      </c>
      <c r="G7470" s="27">
        <v>0</v>
      </c>
      <c r="H7470" s="27">
        <v>1</v>
      </c>
      <c r="I7470" s="27">
        <v>0</v>
      </c>
      <c r="J7470" s="27">
        <v>1</v>
      </c>
      <c r="K7470" s="27">
        <v>1</v>
      </c>
      <c r="L7470" s="27">
        <v>1</v>
      </c>
      <c r="M7470" s="27">
        <v>0</v>
      </c>
      <c r="N7470" s="27">
        <v>1</v>
      </c>
      <c r="O7470" s="27">
        <v>1</v>
      </c>
      <c r="P7470" s="27"/>
      <c r="Q7470" s="27">
        <v>8946969696.969698</v>
      </c>
      <c r="R7470" s="27">
        <v>0</v>
      </c>
      <c r="S7470" s="27">
        <v>1</v>
      </c>
      <c r="T7470" s="33">
        <v>0.97699079984331827</v>
      </c>
      <c r="U7470" s="27"/>
      <c r="V7470" s="27"/>
      <c r="W7470" s="27"/>
      <c r="X7470" s="27"/>
      <c r="Y7470" s="27"/>
      <c r="Z7470" s="27">
        <v>1</v>
      </c>
    </row>
    <row r="7471" spans="1:26">
      <c r="A7471" s="27">
        <v>1963</v>
      </c>
      <c r="B7471" t="s">
        <v>123</v>
      </c>
      <c r="C7471" s="27"/>
      <c r="D7471" s="27"/>
      <c r="E7471" s="27"/>
      <c r="F7471" s="27">
        <v>0</v>
      </c>
      <c r="G7471" s="27">
        <v>0</v>
      </c>
      <c r="H7471" s="27">
        <v>1</v>
      </c>
      <c r="I7471" s="27">
        <v>0</v>
      </c>
      <c r="J7471" s="27">
        <v>1</v>
      </c>
      <c r="K7471" s="27">
        <v>1</v>
      </c>
      <c r="L7471" s="27">
        <v>1</v>
      </c>
      <c r="M7471" s="27">
        <v>0</v>
      </c>
      <c r="N7471" s="27">
        <v>1</v>
      </c>
      <c r="O7471" s="27">
        <v>1</v>
      </c>
      <c r="P7471" s="27"/>
      <c r="Q7471" s="27">
        <v>9753333333.333334</v>
      </c>
      <c r="R7471" s="27">
        <v>0</v>
      </c>
      <c r="S7471" s="27">
        <v>1</v>
      </c>
      <c r="T7471" s="33">
        <v>0.98866747285419376</v>
      </c>
      <c r="U7471" s="27"/>
      <c r="V7471" s="27"/>
      <c r="W7471" s="27"/>
      <c r="X7471" s="27"/>
      <c r="Y7471" s="27"/>
      <c r="Z7471" s="27">
        <v>1</v>
      </c>
    </row>
    <row r="7472" spans="1:26">
      <c r="A7472" s="27">
        <v>1964</v>
      </c>
      <c r="B7472" t="s">
        <v>123</v>
      </c>
      <c r="C7472" s="27"/>
      <c r="D7472" s="27"/>
      <c r="E7472" s="27"/>
      <c r="F7472" s="27">
        <v>0</v>
      </c>
      <c r="G7472" s="27">
        <v>0</v>
      </c>
      <c r="H7472" s="27">
        <v>1</v>
      </c>
      <c r="I7472" s="27">
        <v>0</v>
      </c>
      <c r="J7472" s="27">
        <v>1</v>
      </c>
      <c r="K7472" s="27">
        <v>1</v>
      </c>
      <c r="L7472" s="27">
        <v>1</v>
      </c>
      <c r="M7472" s="27">
        <v>0</v>
      </c>
      <c r="N7472" s="27">
        <v>1</v>
      </c>
      <c r="O7472" s="27">
        <v>1</v>
      </c>
      <c r="P7472" s="27"/>
      <c r="Q7472" s="27">
        <v>8099318181.818181</v>
      </c>
      <c r="R7472" s="27">
        <v>0</v>
      </c>
      <c r="S7472" s="27">
        <v>1</v>
      </c>
      <c r="T7472" s="33">
        <v>1.0337554660061781</v>
      </c>
      <c r="U7472" s="27"/>
      <c r="V7472" s="27"/>
      <c r="W7472" s="27"/>
      <c r="X7472" s="27"/>
      <c r="Y7472" s="27"/>
      <c r="Z7472" s="27">
        <v>1</v>
      </c>
    </row>
    <row r="7473" spans="1:26">
      <c r="A7473" s="27">
        <v>1965</v>
      </c>
      <c r="B7473" t="s">
        <v>123</v>
      </c>
      <c r="C7473" s="27"/>
      <c r="D7473" s="27"/>
      <c r="E7473" s="27"/>
      <c r="F7473" s="27">
        <v>0</v>
      </c>
      <c r="G7473" s="27">
        <v>0</v>
      </c>
      <c r="H7473" s="27">
        <v>1</v>
      </c>
      <c r="I7473" s="27">
        <v>0</v>
      </c>
      <c r="J7473" s="27">
        <v>1</v>
      </c>
      <c r="K7473" s="27">
        <v>1</v>
      </c>
      <c r="L7473" s="27">
        <v>1</v>
      </c>
      <c r="M7473" s="27">
        <v>0</v>
      </c>
      <c r="N7473" s="27">
        <v>1</v>
      </c>
      <c r="O7473" s="27">
        <v>1</v>
      </c>
      <c r="P7473" s="27"/>
      <c r="Q7473" s="27">
        <v>8427777777.7777786</v>
      </c>
      <c r="R7473" s="27">
        <v>0</v>
      </c>
      <c r="S7473" s="27">
        <v>1</v>
      </c>
      <c r="T7473" s="33">
        <v>1.0227515959565798</v>
      </c>
      <c r="U7473" s="27"/>
      <c r="V7473" s="27"/>
      <c r="W7473" s="27"/>
      <c r="X7473" s="27"/>
      <c r="Y7473" s="27"/>
      <c r="Z7473" s="27">
        <v>1</v>
      </c>
    </row>
    <row r="7474" spans="1:26">
      <c r="A7474" s="27">
        <v>1966</v>
      </c>
      <c r="B7474" t="s">
        <v>123</v>
      </c>
      <c r="C7474" s="27"/>
      <c r="D7474" s="27"/>
      <c r="E7474" s="27"/>
      <c r="F7474" s="27">
        <v>0</v>
      </c>
      <c r="G7474" s="27">
        <v>0</v>
      </c>
      <c r="H7474" s="27">
        <v>1</v>
      </c>
      <c r="I7474" s="27">
        <v>0</v>
      </c>
      <c r="J7474" s="27">
        <v>1</v>
      </c>
      <c r="K7474" s="27">
        <v>1</v>
      </c>
      <c r="L7474" s="27">
        <v>1</v>
      </c>
      <c r="M7474" s="27">
        <v>0</v>
      </c>
      <c r="N7474" s="27">
        <v>1</v>
      </c>
      <c r="O7474" s="27">
        <v>1</v>
      </c>
      <c r="P7474" s="27"/>
      <c r="Q7474" s="27">
        <v>8781333333.333334</v>
      </c>
      <c r="R7474" s="27">
        <v>0</v>
      </c>
      <c r="S7474" s="27">
        <v>1</v>
      </c>
      <c r="T7474" s="33">
        <v>1.060453919000093</v>
      </c>
      <c r="U7474" s="27"/>
      <c r="V7474" s="27"/>
      <c r="W7474" s="27"/>
      <c r="X7474" s="27"/>
      <c r="Y7474" s="27"/>
      <c r="Z7474" s="27">
        <v>1</v>
      </c>
    </row>
    <row r="7475" spans="1:26">
      <c r="A7475" s="27">
        <v>1967</v>
      </c>
      <c r="B7475" t="s">
        <v>123</v>
      </c>
      <c r="C7475" s="27"/>
      <c r="D7475" s="27"/>
      <c r="E7475" s="27"/>
      <c r="F7475" s="27">
        <v>0</v>
      </c>
      <c r="G7475" s="27">
        <v>0</v>
      </c>
      <c r="H7475" s="27">
        <v>1</v>
      </c>
      <c r="I7475" s="27">
        <v>0</v>
      </c>
      <c r="J7475" s="27">
        <v>1</v>
      </c>
      <c r="K7475" s="27">
        <v>1</v>
      </c>
      <c r="L7475" s="27">
        <v>1</v>
      </c>
      <c r="M7475" s="27">
        <v>0</v>
      </c>
      <c r="N7475" s="27">
        <v>1</v>
      </c>
      <c r="O7475" s="27">
        <v>1</v>
      </c>
      <c r="P7475" s="27"/>
      <c r="Q7475" s="27">
        <v>9250000000</v>
      </c>
      <c r="R7475" s="27">
        <v>0</v>
      </c>
      <c r="S7475" s="27">
        <v>1</v>
      </c>
      <c r="T7475" s="33">
        <v>1.0100991944882907</v>
      </c>
      <c r="U7475" s="27"/>
      <c r="V7475" s="27"/>
      <c r="W7475" s="27"/>
      <c r="X7475" s="27"/>
      <c r="Y7475" s="27"/>
      <c r="Z7475" s="27">
        <v>1</v>
      </c>
    </row>
    <row r="7476" spans="1:26">
      <c r="A7476" s="27">
        <v>1968</v>
      </c>
      <c r="B7476" t="s">
        <v>123</v>
      </c>
      <c r="C7476" s="27"/>
      <c r="D7476" s="27"/>
      <c r="E7476" s="27"/>
      <c r="F7476" s="27">
        <v>0</v>
      </c>
      <c r="G7476" s="27">
        <v>0</v>
      </c>
      <c r="H7476" s="27">
        <v>1</v>
      </c>
      <c r="I7476" s="27">
        <v>0</v>
      </c>
      <c r="J7476" s="27">
        <v>1</v>
      </c>
      <c r="K7476" s="27">
        <v>1</v>
      </c>
      <c r="L7476" s="27">
        <v>1</v>
      </c>
      <c r="M7476" s="27">
        <v>0</v>
      </c>
      <c r="N7476" s="27">
        <v>1</v>
      </c>
      <c r="O7476" s="27">
        <v>1</v>
      </c>
      <c r="P7476" s="27"/>
      <c r="Q7476" s="27">
        <v>10034444444.444447</v>
      </c>
      <c r="R7476" s="27">
        <v>0</v>
      </c>
      <c r="S7476" s="27">
        <v>1</v>
      </c>
      <c r="T7476" s="33">
        <v>0.99765870157012104</v>
      </c>
      <c r="U7476" s="27"/>
      <c r="V7476" s="27"/>
      <c r="W7476" s="27"/>
      <c r="X7476" s="27"/>
      <c r="Y7476" s="27"/>
      <c r="Z7476" s="27">
        <v>1</v>
      </c>
    </row>
    <row r="7477" spans="1:26">
      <c r="A7477" s="27">
        <v>1969</v>
      </c>
      <c r="B7477" t="s">
        <v>123</v>
      </c>
      <c r="C7477" s="27"/>
      <c r="D7477" s="27"/>
      <c r="E7477" s="27"/>
      <c r="F7477" s="27">
        <v>0</v>
      </c>
      <c r="G7477" s="27">
        <v>0</v>
      </c>
      <c r="H7477" s="27">
        <v>1</v>
      </c>
      <c r="I7477" s="27">
        <v>0</v>
      </c>
      <c r="J7477" s="27">
        <v>1</v>
      </c>
      <c r="K7477" s="27">
        <v>1</v>
      </c>
      <c r="L7477" s="27">
        <v>1</v>
      </c>
      <c r="M7477" s="27">
        <v>0</v>
      </c>
      <c r="N7477" s="27">
        <v>1</v>
      </c>
      <c r="O7477" s="27">
        <v>1</v>
      </c>
      <c r="P7477" s="27"/>
      <c r="Q7477" s="27">
        <v>10285111111.111113</v>
      </c>
      <c r="R7477" s="27">
        <v>0</v>
      </c>
      <c r="S7477" s="27">
        <v>1</v>
      </c>
      <c r="T7477" s="33">
        <v>1.0058077459461789</v>
      </c>
      <c r="U7477" s="27"/>
      <c r="V7477" s="27"/>
      <c r="W7477" s="27"/>
      <c r="X7477" s="27"/>
      <c r="Y7477" s="27"/>
      <c r="Z7477" s="27">
        <v>1</v>
      </c>
    </row>
    <row r="7478" spans="1:26">
      <c r="A7478" s="27">
        <v>1970</v>
      </c>
      <c r="B7478" t="s">
        <v>123</v>
      </c>
      <c r="C7478" s="27"/>
      <c r="D7478" s="27"/>
      <c r="E7478" s="27"/>
      <c r="F7478" s="27">
        <v>0</v>
      </c>
      <c r="G7478" s="27">
        <v>0</v>
      </c>
      <c r="H7478" s="27">
        <v>1</v>
      </c>
      <c r="I7478" s="27">
        <v>0</v>
      </c>
      <c r="J7478" s="27">
        <v>1</v>
      </c>
      <c r="K7478" s="27">
        <v>1</v>
      </c>
      <c r="L7478" s="27">
        <v>1</v>
      </c>
      <c r="M7478" s="27">
        <v>0</v>
      </c>
      <c r="N7478" s="27">
        <v>1</v>
      </c>
      <c r="O7478" s="27">
        <v>1</v>
      </c>
      <c r="P7478" s="27"/>
      <c r="Q7478" s="27">
        <v>11561111111.111113</v>
      </c>
      <c r="R7478" s="27">
        <v>0</v>
      </c>
      <c r="S7478" s="27">
        <v>1</v>
      </c>
      <c r="T7478" s="33">
        <v>1</v>
      </c>
      <c r="U7478" s="27">
        <v>0</v>
      </c>
      <c r="V7478" s="27">
        <v>216696000</v>
      </c>
      <c r="W7478" s="27">
        <v>0</v>
      </c>
      <c r="X7478" s="27"/>
      <c r="Y7478" s="27">
        <v>23300000</v>
      </c>
      <c r="Z7478" s="27">
        <v>1</v>
      </c>
    </row>
    <row r="7479" spans="1:26">
      <c r="A7479" s="27">
        <v>1971</v>
      </c>
      <c r="B7479" t="s">
        <v>123</v>
      </c>
      <c r="C7479" s="27"/>
      <c r="D7479" s="27"/>
      <c r="E7479" s="27"/>
      <c r="F7479" s="27">
        <v>0</v>
      </c>
      <c r="G7479" s="27">
        <v>0</v>
      </c>
      <c r="H7479" s="27">
        <v>1</v>
      </c>
      <c r="I7479" s="27">
        <v>0</v>
      </c>
      <c r="J7479" s="27">
        <v>1</v>
      </c>
      <c r="K7479" s="27">
        <v>1</v>
      </c>
      <c r="L7479" s="27">
        <v>1</v>
      </c>
      <c r="M7479" s="27">
        <v>0</v>
      </c>
      <c r="N7479" s="27">
        <v>1</v>
      </c>
      <c r="O7479" s="27">
        <v>1</v>
      </c>
      <c r="P7479" s="27"/>
      <c r="Q7479" s="27">
        <v>12986590909.090908</v>
      </c>
      <c r="R7479" s="27">
        <v>0</v>
      </c>
      <c r="S7479" s="27">
        <v>1</v>
      </c>
      <c r="T7479" s="33">
        <v>0.92761372871024128</v>
      </c>
      <c r="U7479" s="27">
        <v>0</v>
      </c>
      <c r="V7479" s="27">
        <v>215790000</v>
      </c>
      <c r="W7479" s="27">
        <v>0</v>
      </c>
      <c r="X7479" s="27"/>
      <c r="Y7479" s="27">
        <v>79000000</v>
      </c>
      <c r="Z7479" s="27">
        <v>1</v>
      </c>
    </row>
    <row r="7480" spans="1:26">
      <c r="A7480" s="27">
        <v>1972</v>
      </c>
      <c r="B7480" t="s">
        <v>123</v>
      </c>
      <c r="C7480" s="27"/>
      <c r="D7480" s="27"/>
      <c r="E7480" s="27"/>
      <c r="F7480" s="27">
        <v>0</v>
      </c>
      <c r="G7480" s="27">
        <v>0</v>
      </c>
      <c r="H7480" s="27">
        <v>1</v>
      </c>
      <c r="I7480" s="27">
        <v>0</v>
      </c>
      <c r="J7480" s="27">
        <v>1</v>
      </c>
      <c r="K7480" s="27">
        <v>1</v>
      </c>
      <c r="L7480" s="27">
        <v>1</v>
      </c>
      <c r="M7480" s="27">
        <v>0</v>
      </c>
      <c r="N7480" s="27">
        <v>1</v>
      </c>
      <c r="O7480" s="27">
        <v>1</v>
      </c>
      <c r="P7480" s="27"/>
      <c r="Q7480" s="27">
        <v>13977727272.727272</v>
      </c>
      <c r="R7480" s="27">
        <v>0</v>
      </c>
      <c r="S7480" s="27">
        <v>1</v>
      </c>
      <c r="T7480" s="33">
        <v>0.92122545142259926</v>
      </c>
      <c r="U7480" s="27">
        <v>0</v>
      </c>
      <c r="V7480" s="27">
        <v>221027000</v>
      </c>
      <c r="W7480" s="27">
        <v>0</v>
      </c>
      <c r="X7480" s="27"/>
      <c r="Y7480" s="27">
        <v>264000000</v>
      </c>
      <c r="Z7480" s="27">
        <v>1</v>
      </c>
    </row>
    <row r="7481" spans="1:26">
      <c r="A7481" s="27">
        <v>1973</v>
      </c>
      <c r="B7481" t="s">
        <v>123</v>
      </c>
      <c r="C7481" s="27"/>
      <c r="D7481" s="27"/>
      <c r="E7481" s="27"/>
      <c r="F7481" s="27">
        <v>0</v>
      </c>
      <c r="G7481" s="27">
        <v>0</v>
      </c>
      <c r="H7481" s="27">
        <v>1</v>
      </c>
      <c r="I7481" s="27">
        <v>0</v>
      </c>
      <c r="J7481" s="27">
        <v>1</v>
      </c>
      <c r="K7481" s="27">
        <v>1</v>
      </c>
      <c r="L7481" s="27">
        <v>1</v>
      </c>
      <c r="M7481" s="27">
        <v>0</v>
      </c>
      <c r="N7481" s="27">
        <v>1</v>
      </c>
      <c r="O7481" s="27">
        <v>1</v>
      </c>
      <c r="P7481" s="27"/>
      <c r="Q7481" s="27">
        <v>17035581395.348837</v>
      </c>
      <c r="R7481" s="27">
        <v>0</v>
      </c>
      <c r="S7481" s="27">
        <v>1</v>
      </c>
      <c r="T7481" s="33">
        <v>1.2798279189511945</v>
      </c>
      <c r="U7481" s="27">
        <v>0</v>
      </c>
      <c r="V7481" s="27">
        <v>222387000</v>
      </c>
      <c r="W7481" s="27">
        <v>0</v>
      </c>
      <c r="X7481" s="27"/>
      <c r="Y7481" s="27">
        <v>129400000</v>
      </c>
      <c r="Z7481" s="27">
        <v>1</v>
      </c>
    </row>
    <row r="7482" spans="1:26">
      <c r="A7482" s="27">
        <v>1974</v>
      </c>
      <c r="B7482" t="s">
        <v>123</v>
      </c>
      <c r="C7482" s="27"/>
      <c r="D7482" s="27"/>
      <c r="E7482" s="27"/>
      <c r="F7482" s="27">
        <v>0</v>
      </c>
      <c r="G7482" s="27">
        <v>0</v>
      </c>
      <c r="H7482" s="27">
        <v>1</v>
      </c>
      <c r="I7482" s="27">
        <v>0</v>
      </c>
      <c r="J7482" s="27">
        <v>1</v>
      </c>
      <c r="K7482" s="27">
        <v>1</v>
      </c>
      <c r="L7482" s="27">
        <v>1</v>
      </c>
      <c r="M7482" s="27">
        <v>0</v>
      </c>
      <c r="N7482" s="27">
        <v>1</v>
      </c>
      <c r="O7482" s="27">
        <v>1</v>
      </c>
      <c r="P7482" s="27"/>
      <c r="Q7482" s="27">
        <v>26100930232.558136</v>
      </c>
      <c r="R7482" s="27">
        <v>0</v>
      </c>
      <c r="S7482" s="27">
        <v>1</v>
      </c>
      <c r="T7482" s="33">
        <v>1.2793035310212315</v>
      </c>
      <c r="U7482" s="27">
        <v>0</v>
      </c>
      <c r="V7482" s="27">
        <v>225514000</v>
      </c>
      <c r="W7482" s="27">
        <v>0</v>
      </c>
      <c r="X7482" s="27"/>
      <c r="Y7482" s="27">
        <v>50000000</v>
      </c>
      <c r="Z7482" s="27">
        <v>1</v>
      </c>
    </row>
    <row r="7483" spans="1:26">
      <c r="A7483" s="27">
        <v>1975</v>
      </c>
      <c r="B7483" t="s">
        <v>123</v>
      </c>
      <c r="C7483" s="27"/>
      <c r="D7483" s="27"/>
      <c r="E7483" s="27"/>
      <c r="F7483" s="27">
        <v>0</v>
      </c>
      <c r="G7483" s="27">
        <v>0</v>
      </c>
      <c r="H7483" s="27">
        <v>1</v>
      </c>
      <c r="I7483" s="27">
        <v>0</v>
      </c>
      <c r="J7483" s="27">
        <v>1</v>
      </c>
      <c r="K7483" s="27">
        <v>1</v>
      </c>
      <c r="L7483" s="27">
        <v>1</v>
      </c>
      <c r="M7483" s="27">
        <v>0</v>
      </c>
      <c r="N7483" s="27">
        <v>1</v>
      </c>
      <c r="O7483" s="27">
        <v>1</v>
      </c>
      <c r="P7483" s="27"/>
      <c r="Q7483" s="27">
        <v>27464651162.790699</v>
      </c>
      <c r="R7483" s="27">
        <v>0</v>
      </c>
      <c r="S7483" s="27">
        <v>1</v>
      </c>
      <c r="T7483" s="33">
        <v>0.94696688960437181</v>
      </c>
      <c r="U7483" s="27">
        <v>0</v>
      </c>
      <c r="V7483" s="27">
        <v>221403000</v>
      </c>
      <c r="W7483" s="27">
        <v>0</v>
      </c>
      <c r="X7483" s="27"/>
      <c r="Y7483" s="27">
        <v>200000000</v>
      </c>
      <c r="Z7483" s="27">
        <v>1</v>
      </c>
    </row>
    <row r="7484" spans="1:26">
      <c r="A7484" s="27">
        <v>1976</v>
      </c>
      <c r="B7484" t="s">
        <v>123</v>
      </c>
      <c r="C7484" s="27"/>
      <c r="D7484" s="27"/>
      <c r="E7484" s="27"/>
      <c r="F7484" s="27">
        <v>0</v>
      </c>
      <c r="G7484" s="27">
        <v>0</v>
      </c>
      <c r="H7484" s="27">
        <v>1</v>
      </c>
      <c r="I7484" s="27">
        <v>0</v>
      </c>
      <c r="J7484" s="27">
        <v>1</v>
      </c>
      <c r="K7484" s="27">
        <v>1</v>
      </c>
      <c r="L7484" s="27">
        <v>1</v>
      </c>
      <c r="M7484" s="27">
        <v>0</v>
      </c>
      <c r="N7484" s="27">
        <v>1</v>
      </c>
      <c r="O7484" s="27">
        <v>1</v>
      </c>
      <c r="P7484" s="27"/>
      <c r="Q7484" s="27">
        <v>31419534883.720932</v>
      </c>
      <c r="R7484" s="27">
        <v>0</v>
      </c>
      <c r="S7484" s="27">
        <v>1</v>
      </c>
      <c r="T7484" s="33">
        <v>1.0219497573337515</v>
      </c>
      <c r="U7484" s="27">
        <v>0</v>
      </c>
      <c r="V7484" s="27">
        <v>213177000</v>
      </c>
      <c r="W7484" s="27">
        <v>0</v>
      </c>
      <c r="X7484" s="27"/>
      <c r="Y7484" s="27">
        <v>1099000064</v>
      </c>
      <c r="Z7484" s="27">
        <v>1</v>
      </c>
    </row>
    <row r="7485" spans="1:26">
      <c r="A7485" s="27">
        <v>1977</v>
      </c>
      <c r="B7485" t="s">
        <v>123</v>
      </c>
      <c r="C7485" s="27"/>
      <c r="D7485" s="27"/>
      <c r="E7485" s="27"/>
      <c r="F7485" s="27">
        <v>0</v>
      </c>
      <c r="G7485" s="27">
        <v>0</v>
      </c>
      <c r="H7485" s="27">
        <v>1</v>
      </c>
      <c r="I7485" s="27">
        <v>0</v>
      </c>
      <c r="J7485" s="27">
        <v>1</v>
      </c>
      <c r="K7485" s="27">
        <v>1</v>
      </c>
      <c r="L7485" s="27">
        <v>1</v>
      </c>
      <c r="M7485" s="27">
        <v>0</v>
      </c>
      <c r="N7485" s="27">
        <v>1</v>
      </c>
      <c r="O7485" s="27">
        <v>1</v>
      </c>
      <c r="P7485" s="27"/>
      <c r="Q7485" s="27">
        <v>36210697674.418602</v>
      </c>
      <c r="R7485" s="27">
        <v>0</v>
      </c>
      <c r="S7485" s="27">
        <v>1</v>
      </c>
      <c r="T7485" s="33">
        <v>1.0409624303569636</v>
      </c>
      <c r="U7485" s="27">
        <v>0</v>
      </c>
      <c r="V7485" s="27">
        <v>196379000</v>
      </c>
      <c r="W7485" s="27">
        <v>0</v>
      </c>
      <c r="X7485" s="27"/>
      <c r="Y7485" s="27">
        <v>1662099968</v>
      </c>
      <c r="Z7485" s="27">
        <v>1</v>
      </c>
    </row>
    <row r="7486" spans="1:26">
      <c r="A7486" s="27">
        <v>1978</v>
      </c>
      <c r="B7486" t="s">
        <v>123</v>
      </c>
      <c r="C7486" s="27"/>
      <c r="D7486" s="27"/>
      <c r="E7486" s="27"/>
      <c r="F7486" s="27">
        <v>0</v>
      </c>
      <c r="G7486" s="27">
        <v>0</v>
      </c>
      <c r="H7486" s="27">
        <v>1</v>
      </c>
      <c r="I7486" s="27">
        <v>0</v>
      </c>
      <c r="J7486" s="27">
        <v>1</v>
      </c>
      <c r="K7486" s="27">
        <v>1</v>
      </c>
      <c r="L7486" s="27">
        <v>1</v>
      </c>
      <c r="M7486" s="27">
        <v>0</v>
      </c>
      <c r="N7486" s="27">
        <v>1</v>
      </c>
      <c r="O7486" s="27">
        <v>1</v>
      </c>
      <c r="P7486" s="27"/>
      <c r="Q7486" s="27">
        <v>39316279069.767441</v>
      </c>
      <c r="R7486" s="27">
        <v>0</v>
      </c>
      <c r="S7486" s="27">
        <v>1</v>
      </c>
      <c r="T7486" s="33">
        <v>0.91734575384516981</v>
      </c>
      <c r="U7486" s="27">
        <v>0</v>
      </c>
      <c r="V7486" s="27">
        <v>179109000</v>
      </c>
      <c r="W7486" s="27">
        <v>0</v>
      </c>
      <c r="X7486" s="27"/>
      <c r="Y7486" s="27">
        <v>2204999936</v>
      </c>
      <c r="Z7486" s="27">
        <v>1</v>
      </c>
    </row>
    <row r="7487" spans="1:26">
      <c r="A7487" s="27">
        <v>1979</v>
      </c>
      <c r="B7487" t="s">
        <v>123</v>
      </c>
      <c r="C7487" s="27"/>
      <c r="D7487" s="27"/>
      <c r="E7487" s="27"/>
      <c r="F7487" s="27">
        <v>0</v>
      </c>
      <c r="G7487" s="27">
        <v>0</v>
      </c>
      <c r="H7487" s="27">
        <v>1</v>
      </c>
      <c r="I7487" s="27">
        <v>0</v>
      </c>
      <c r="J7487" s="27">
        <v>1</v>
      </c>
      <c r="K7487" s="27">
        <v>1</v>
      </c>
      <c r="L7487" s="27">
        <v>1</v>
      </c>
      <c r="M7487" s="27">
        <v>0</v>
      </c>
      <c r="N7487" s="27">
        <v>1</v>
      </c>
      <c r="O7487" s="27">
        <v>1</v>
      </c>
      <c r="P7487" s="27"/>
      <c r="Q7487" s="27">
        <v>48310930232.558136</v>
      </c>
      <c r="R7487" s="27">
        <v>0</v>
      </c>
      <c r="S7487" s="27">
        <v>1</v>
      </c>
      <c r="T7487" s="33">
        <v>0.9810294585578897</v>
      </c>
      <c r="U7487" s="27">
        <v>0</v>
      </c>
      <c r="V7487" s="27">
        <v>155343000</v>
      </c>
      <c r="W7487" s="27">
        <v>0</v>
      </c>
      <c r="X7487" s="27"/>
      <c r="Y7487" s="27">
        <v>2695899904</v>
      </c>
      <c r="Z7487" s="27">
        <v>1</v>
      </c>
    </row>
    <row r="7488" spans="1:26">
      <c r="A7488" s="27">
        <v>1980</v>
      </c>
      <c r="B7488" t="s">
        <v>123</v>
      </c>
      <c r="C7488" s="27"/>
      <c r="D7488" s="27"/>
      <c r="E7488" s="27"/>
      <c r="F7488" s="27">
        <v>0</v>
      </c>
      <c r="G7488" s="27">
        <v>0</v>
      </c>
      <c r="H7488" s="27">
        <v>1</v>
      </c>
      <c r="I7488" s="27">
        <v>0</v>
      </c>
      <c r="J7488" s="27">
        <v>1</v>
      </c>
      <c r="K7488" s="27">
        <v>1</v>
      </c>
      <c r="L7488" s="27">
        <v>1</v>
      </c>
      <c r="M7488" s="27">
        <v>0</v>
      </c>
      <c r="N7488" s="27">
        <v>1</v>
      </c>
      <c r="O7488" s="27">
        <v>1</v>
      </c>
      <c r="P7488" s="27">
        <v>69841000000</v>
      </c>
      <c r="Q7488" s="27">
        <v>59116511627.906975</v>
      </c>
      <c r="R7488" s="27">
        <v>0</v>
      </c>
      <c r="S7488" s="27">
        <v>1</v>
      </c>
      <c r="T7488" s="33">
        <v>0.94044734443210454</v>
      </c>
      <c r="U7488" s="27">
        <v>0</v>
      </c>
      <c r="V7488" s="27">
        <v>133166000</v>
      </c>
      <c r="W7488" s="27">
        <v>0</v>
      </c>
      <c r="X7488" s="27"/>
      <c r="Y7488" s="27">
        <v>4932375040</v>
      </c>
      <c r="Z7488" s="27">
        <v>1</v>
      </c>
    </row>
    <row r="7489" spans="1:26">
      <c r="A7489" s="27">
        <v>1981</v>
      </c>
      <c r="B7489" t="s">
        <v>123</v>
      </c>
      <c r="C7489" s="27"/>
      <c r="D7489" s="27"/>
      <c r="E7489" s="27"/>
      <c r="F7489" s="27">
        <v>0</v>
      </c>
      <c r="G7489" s="27">
        <v>0</v>
      </c>
      <c r="H7489" s="27">
        <v>1</v>
      </c>
      <c r="I7489" s="27">
        <v>0</v>
      </c>
      <c r="J7489" s="27">
        <v>1</v>
      </c>
      <c r="K7489" s="27">
        <v>1</v>
      </c>
      <c r="L7489" s="27">
        <v>1</v>
      </c>
      <c r="M7489" s="27">
        <v>0</v>
      </c>
      <c r="N7489" s="27">
        <v>1</v>
      </c>
      <c r="O7489" s="27">
        <v>1</v>
      </c>
      <c r="P7489" s="27">
        <v>78367000000</v>
      </c>
      <c r="Q7489" s="27">
        <v>66327441860.465118</v>
      </c>
      <c r="R7489" s="27">
        <v>0</v>
      </c>
      <c r="S7489" s="27">
        <v>1</v>
      </c>
      <c r="T7489" s="33">
        <v>0.83355014400471705</v>
      </c>
      <c r="U7489" s="27">
        <v>0</v>
      </c>
      <c r="V7489" s="27">
        <v>105881000</v>
      </c>
      <c r="W7489" s="27">
        <v>0</v>
      </c>
      <c r="X7489" s="27"/>
      <c r="Y7489" s="27">
        <v>3580839936</v>
      </c>
      <c r="Z7489" s="27">
        <v>1</v>
      </c>
    </row>
    <row r="7490" spans="1:26">
      <c r="A7490" s="27">
        <v>1982</v>
      </c>
      <c r="B7490" t="s">
        <v>123</v>
      </c>
      <c r="C7490" s="27"/>
      <c r="D7490" s="27"/>
      <c r="E7490" s="27"/>
      <c r="F7490" s="27">
        <v>0</v>
      </c>
      <c r="G7490" s="27">
        <v>0</v>
      </c>
      <c r="H7490" s="27">
        <v>1</v>
      </c>
      <c r="I7490" s="27">
        <v>0</v>
      </c>
      <c r="J7490" s="27">
        <v>1</v>
      </c>
      <c r="K7490" s="27">
        <v>1</v>
      </c>
      <c r="L7490" s="27">
        <v>1</v>
      </c>
      <c r="M7490" s="27">
        <v>0</v>
      </c>
      <c r="N7490" s="27">
        <v>1</v>
      </c>
      <c r="O7490" s="27">
        <v>1</v>
      </c>
      <c r="P7490" s="27">
        <v>79998000000</v>
      </c>
      <c r="Q7490" s="27">
        <v>67736744186.046509</v>
      </c>
      <c r="R7490" s="27">
        <v>0</v>
      </c>
      <c r="S7490" s="27">
        <v>1</v>
      </c>
      <c r="T7490" s="33">
        <v>0.78443295677873848</v>
      </c>
      <c r="U7490" s="27">
        <v>0</v>
      </c>
      <c r="V7490" s="27">
        <v>87477000</v>
      </c>
      <c r="W7490" s="27">
        <v>0</v>
      </c>
      <c r="X7490" s="27"/>
      <c r="Y7490" s="27">
        <v>8499870208</v>
      </c>
      <c r="Z7490" s="27">
        <v>1</v>
      </c>
    </row>
    <row r="7491" spans="1:26">
      <c r="A7491" s="27">
        <v>1983</v>
      </c>
      <c r="B7491" t="s">
        <v>123</v>
      </c>
      <c r="C7491" s="27"/>
      <c r="D7491" s="27"/>
      <c r="E7491" s="27"/>
      <c r="F7491" s="27">
        <v>0</v>
      </c>
      <c r="G7491" s="27">
        <v>0</v>
      </c>
      <c r="H7491" s="27">
        <v>1</v>
      </c>
      <c r="I7491" s="27">
        <v>0</v>
      </c>
      <c r="J7491" s="27">
        <v>1</v>
      </c>
      <c r="K7491" s="27">
        <v>1</v>
      </c>
      <c r="L7491" s="27">
        <v>1</v>
      </c>
      <c r="M7491" s="27">
        <v>0</v>
      </c>
      <c r="N7491" s="27">
        <v>1</v>
      </c>
      <c r="O7491" s="27">
        <v>1</v>
      </c>
      <c r="P7491" s="27">
        <v>79672000000</v>
      </c>
      <c r="Q7491" s="27">
        <v>67556279069.767456</v>
      </c>
      <c r="R7491" s="27">
        <v>0</v>
      </c>
      <c r="S7491" s="27">
        <v>1</v>
      </c>
      <c r="T7491" s="33">
        <v>0.83426891623154475</v>
      </c>
      <c r="U7491" s="27">
        <v>0</v>
      </c>
      <c r="V7491" s="27">
        <v>68838000</v>
      </c>
      <c r="W7491" s="27">
        <v>0</v>
      </c>
      <c r="X7491" s="27"/>
      <c r="Y7491" s="27">
        <v>128000000</v>
      </c>
      <c r="Z7491" s="27">
        <v>1</v>
      </c>
    </row>
    <row r="7492" spans="1:26">
      <c r="A7492" s="27">
        <v>1984</v>
      </c>
      <c r="B7492" t="s">
        <v>123</v>
      </c>
      <c r="C7492" s="27"/>
      <c r="D7492" s="27"/>
      <c r="E7492" s="27"/>
      <c r="F7492" s="27">
        <v>0</v>
      </c>
      <c r="G7492" s="27">
        <v>0</v>
      </c>
      <c r="H7492" s="27">
        <v>1</v>
      </c>
      <c r="I7492" s="27">
        <v>0</v>
      </c>
      <c r="J7492" s="27">
        <v>1</v>
      </c>
      <c r="K7492" s="27">
        <v>1</v>
      </c>
      <c r="L7492" s="27">
        <v>1</v>
      </c>
      <c r="M7492" s="27">
        <v>0</v>
      </c>
      <c r="N7492" s="27">
        <v>1</v>
      </c>
      <c r="O7492" s="27">
        <v>1</v>
      </c>
      <c r="P7492" s="27">
        <v>57826000000</v>
      </c>
      <c r="Q7492" s="27">
        <v>60010285714.285713</v>
      </c>
      <c r="R7492" s="27">
        <v>0</v>
      </c>
      <c r="S7492" s="27">
        <v>1</v>
      </c>
      <c r="T7492" s="33">
        <v>0.82999599794502654</v>
      </c>
      <c r="U7492" s="27">
        <v>0</v>
      </c>
      <c r="V7492" s="27">
        <v>53761000</v>
      </c>
      <c r="W7492" s="27">
        <v>0</v>
      </c>
      <c r="X7492" s="27"/>
      <c r="Y7492" s="27"/>
      <c r="Z7492" s="27">
        <v>1</v>
      </c>
    </row>
    <row r="7493" spans="1:26">
      <c r="A7493" s="27">
        <v>1985</v>
      </c>
      <c r="B7493" t="s">
        <v>123</v>
      </c>
      <c r="C7493" s="27"/>
      <c r="D7493" s="27"/>
      <c r="E7493" s="27"/>
      <c r="F7493" s="27">
        <v>0</v>
      </c>
      <c r="G7493" s="27">
        <v>0</v>
      </c>
      <c r="H7493" s="27">
        <v>1</v>
      </c>
      <c r="I7493" s="27">
        <v>0</v>
      </c>
      <c r="J7493" s="27">
        <v>1</v>
      </c>
      <c r="K7493" s="27">
        <v>1</v>
      </c>
      <c r="L7493" s="27">
        <v>1</v>
      </c>
      <c r="M7493" s="27">
        <v>0</v>
      </c>
      <c r="N7493" s="27">
        <v>1</v>
      </c>
      <c r="O7493" s="27">
        <v>1</v>
      </c>
      <c r="P7493" s="27">
        <v>59865000000</v>
      </c>
      <c r="Q7493" s="27">
        <v>61965466666.666672</v>
      </c>
      <c r="R7493" s="27">
        <v>0</v>
      </c>
      <c r="S7493" s="27">
        <v>1</v>
      </c>
      <c r="T7493" s="33">
        <v>0.74915719568429318</v>
      </c>
      <c r="U7493" s="27">
        <v>0</v>
      </c>
      <c r="V7493" s="27">
        <v>41894000</v>
      </c>
      <c r="W7493" s="27">
        <v>0</v>
      </c>
      <c r="X7493" s="27"/>
      <c r="Y7493" s="27"/>
      <c r="Z7493" s="27">
        <v>1</v>
      </c>
    </row>
    <row r="7494" spans="1:26">
      <c r="A7494" s="27">
        <v>1986</v>
      </c>
      <c r="B7494" t="s">
        <v>123</v>
      </c>
      <c r="C7494" s="27"/>
      <c r="D7494" s="27"/>
      <c r="E7494" s="27"/>
      <c r="F7494" s="27">
        <v>0</v>
      </c>
      <c r="G7494" s="27">
        <v>0</v>
      </c>
      <c r="H7494" s="27">
        <v>1</v>
      </c>
      <c r="I7494" s="27">
        <v>0</v>
      </c>
      <c r="J7494" s="27">
        <v>1</v>
      </c>
      <c r="K7494" s="27">
        <v>1</v>
      </c>
      <c r="L7494" s="27">
        <v>1</v>
      </c>
      <c r="M7494" s="27">
        <v>0</v>
      </c>
      <c r="N7494" s="27">
        <v>1</v>
      </c>
      <c r="O7494" s="27">
        <v>1</v>
      </c>
      <c r="P7494" s="27">
        <v>60877000000</v>
      </c>
      <c r="Q7494" s="27">
        <v>60391604938.271606</v>
      </c>
      <c r="R7494" s="27">
        <v>0</v>
      </c>
      <c r="S7494" s="27">
        <v>1</v>
      </c>
      <c r="T7494" s="33">
        <v>0.7030572776909082</v>
      </c>
      <c r="U7494" s="27">
        <v>0</v>
      </c>
      <c r="V7494" s="27">
        <v>22546000</v>
      </c>
      <c r="W7494" s="27">
        <v>0</v>
      </c>
      <c r="X7494" s="27"/>
      <c r="Y7494" s="27"/>
      <c r="Z7494" s="27">
        <v>1</v>
      </c>
    </row>
    <row r="7495" spans="1:26">
      <c r="A7495" s="27">
        <v>1987</v>
      </c>
      <c r="B7495" t="s">
        <v>123</v>
      </c>
      <c r="C7495" s="27"/>
      <c r="D7495" s="27"/>
      <c r="E7495" s="27"/>
      <c r="F7495" s="27">
        <v>0</v>
      </c>
      <c r="G7495" s="27">
        <v>0</v>
      </c>
      <c r="H7495" s="27">
        <v>1</v>
      </c>
      <c r="I7495" s="27">
        <v>0</v>
      </c>
      <c r="J7495" s="27">
        <v>1</v>
      </c>
      <c r="K7495" s="27">
        <v>1</v>
      </c>
      <c r="L7495" s="27">
        <v>1</v>
      </c>
      <c r="M7495" s="27">
        <v>0</v>
      </c>
      <c r="N7495" s="27">
        <v>1</v>
      </c>
      <c r="O7495" s="27">
        <v>1</v>
      </c>
      <c r="P7495" s="27">
        <v>46854000000</v>
      </c>
      <c r="Q7495" s="27">
        <v>48029034482.758621</v>
      </c>
      <c r="R7495" s="27">
        <v>0</v>
      </c>
      <c r="S7495" s="27">
        <v>1</v>
      </c>
      <c r="T7495" s="33">
        <v>0.74330063470010233</v>
      </c>
      <c r="U7495" s="27">
        <v>0</v>
      </c>
      <c r="V7495" s="27">
        <v>11325000</v>
      </c>
      <c r="W7495" s="27">
        <v>0</v>
      </c>
      <c r="X7495" s="27"/>
      <c r="Y7495" s="27"/>
      <c r="Z7495" s="27">
        <v>1</v>
      </c>
    </row>
    <row r="7496" spans="1:26">
      <c r="A7496" s="27">
        <v>1988</v>
      </c>
      <c r="B7496" t="s">
        <v>123</v>
      </c>
      <c r="C7496" s="27"/>
      <c r="D7496" s="27"/>
      <c r="E7496" s="27"/>
      <c r="F7496" s="27">
        <v>0</v>
      </c>
      <c r="G7496" s="27">
        <v>0</v>
      </c>
      <c r="H7496" s="27">
        <v>1</v>
      </c>
      <c r="I7496" s="27">
        <v>0</v>
      </c>
      <c r="J7496" s="27">
        <v>1</v>
      </c>
      <c r="K7496" s="27">
        <v>1</v>
      </c>
      <c r="L7496" s="27">
        <v>1</v>
      </c>
      <c r="M7496" s="27">
        <v>0</v>
      </c>
      <c r="N7496" s="27">
        <v>1</v>
      </c>
      <c r="O7496" s="27">
        <v>1</v>
      </c>
      <c r="P7496" s="27">
        <v>60378000000</v>
      </c>
      <c r="Q7496" s="27">
        <v>60226413793.103447</v>
      </c>
      <c r="R7496" s="27">
        <v>0</v>
      </c>
      <c r="S7496" s="27">
        <v>1</v>
      </c>
      <c r="T7496" s="33">
        <v>0.80560957079318884</v>
      </c>
      <c r="U7496" s="27">
        <v>0</v>
      </c>
      <c r="V7496" s="27">
        <v>4035000</v>
      </c>
      <c r="W7496" s="27">
        <v>0</v>
      </c>
      <c r="X7496" s="27"/>
      <c r="Y7496" s="27"/>
      <c r="Z7496" s="27">
        <v>1</v>
      </c>
    </row>
    <row r="7497" spans="1:26">
      <c r="A7497" s="27">
        <v>1989</v>
      </c>
      <c r="B7497" t="s">
        <v>123</v>
      </c>
      <c r="C7497" s="27"/>
      <c r="D7497" s="27"/>
      <c r="E7497" s="27"/>
      <c r="F7497" s="27">
        <v>0</v>
      </c>
      <c r="G7497" s="27">
        <v>0</v>
      </c>
      <c r="H7497" s="27">
        <v>1</v>
      </c>
      <c r="I7497" s="27">
        <v>0</v>
      </c>
      <c r="J7497" s="27">
        <v>1</v>
      </c>
      <c r="K7497" s="27">
        <v>1</v>
      </c>
      <c r="L7497" s="27">
        <v>1</v>
      </c>
      <c r="M7497" s="27">
        <v>0</v>
      </c>
      <c r="N7497" s="27">
        <v>1</v>
      </c>
      <c r="O7497" s="27">
        <v>1</v>
      </c>
      <c r="P7497" s="27">
        <v>44672000000</v>
      </c>
      <c r="Q7497" s="27">
        <v>43526253602.305473</v>
      </c>
      <c r="R7497" s="27">
        <v>0</v>
      </c>
      <c r="S7497" s="27">
        <v>1</v>
      </c>
      <c r="T7497" s="33">
        <v>0.74679040704290955</v>
      </c>
      <c r="U7497" s="27">
        <v>998062466.89999998</v>
      </c>
      <c r="V7497" s="27">
        <v>119076000</v>
      </c>
      <c r="W7497" s="27">
        <v>0</v>
      </c>
      <c r="X7497" s="27"/>
      <c r="Y7497" s="27"/>
      <c r="Z7497" s="27">
        <v>1</v>
      </c>
    </row>
    <row r="7498" spans="1:26">
      <c r="A7498" s="27">
        <v>1990</v>
      </c>
      <c r="B7498" t="s">
        <v>123</v>
      </c>
      <c r="C7498" s="27"/>
      <c r="D7498" s="27"/>
      <c r="E7498" s="27"/>
      <c r="F7498" s="27">
        <v>0</v>
      </c>
      <c r="G7498" s="27">
        <v>0</v>
      </c>
      <c r="H7498" s="27">
        <v>1</v>
      </c>
      <c r="I7498" s="27">
        <v>0</v>
      </c>
      <c r="J7498" s="27">
        <v>1</v>
      </c>
      <c r="K7498" s="27">
        <v>1</v>
      </c>
      <c r="L7498" s="27">
        <v>1</v>
      </c>
      <c r="M7498" s="27">
        <v>0</v>
      </c>
      <c r="N7498" s="27">
        <v>1</v>
      </c>
      <c r="O7498" s="27">
        <v>1</v>
      </c>
      <c r="P7498" s="27">
        <v>48391000000</v>
      </c>
      <c r="Q7498" s="27">
        <v>48598315565.031982</v>
      </c>
      <c r="R7498" s="27">
        <v>0</v>
      </c>
      <c r="S7498" s="27">
        <v>1</v>
      </c>
      <c r="T7498" s="33">
        <v>0.70566019682121295</v>
      </c>
      <c r="U7498" s="27">
        <v>3011735653.5</v>
      </c>
      <c r="V7498" s="27">
        <v>973988000</v>
      </c>
      <c r="W7498" s="27">
        <v>0</v>
      </c>
      <c r="X7498" s="27"/>
      <c r="Y7498" s="27"/>
      <c r="Z7498" s="27">
        <v>1</v>
      </c>
    </row>
    <row r="7499" spans="1:26">
      <c r="A7499" s="27">
        <v>1991</v>
      </c>
      <c r="B7499" t="s">
        <v>123</v>
      </c>
      <c r="C7499" s="27"/>
      <c r="D7499" s="27"/>
      <c r="E7499" s="27"/>
      <c r="F7499" s="27">
        <v>0</v>
      </c>
      <c r="G7499" s="27">
        <v>0</v>
      </c>
      <c r="H7499" s="27">
        <v>1</v>
      </c>
      <c r="I7499" s="27">
        <v>0</v>
      </c>
      <c r="J7499" s="27">
        <v>1</v>
      </c>
      <c r="K7499" s="27">
        <v>1</v>
      </c>
      <c r="L7499" s="27">
        <v>1</v>
      </c>
      <c r="M7499" s="27">
        <v>0</v>
      </c>
      <c r="N7499" s="27">
        <v>1</v>
      </c>
      <c r="O7499" s="27">
        <v>1</v>
      </c>
      <c r="P7499" s="27">
        <v>53382000000</v>
      </c>
      <c r="Q7499" s="27">
        <v>53476971830.985916</v>
      </c>
      <c r="R7499" s="27">
        <v>0</v>
      </c>
      <c r="S7499" s="27">
        <v>1</v>
      </c>
      <c r="T7499" s="33">
        <v>0.64778014054484578</v>
      </c>
      <c r="U7499" s="27">
        <v>3248971543.9000001</v>
      </c>
      <c r="V7499" s="27">
        <v>1339918000</v>
      </c>
      <c r="W7499" s="27">
        <v>0</v>
      </c>
      <c r="X7499" s="27"/>
      <c r="Y7499" s="27"/>
      <c r="Z7499" s="27">
        <v>1</v>
      </c>
    </row>
    <row r="7500" spans="1:26">
      <c r="A7500" s="27">
        <v>1992</v>
      </c>
      <c r="B7500" t="s">
        <v>123</v>
      </c>
      <c r="C7500" s="27"/>
      <c r="D7500" s="27"/>
      <c r="E7500" s="27"/>
      <c r="F7500" s="27">
        <v>0</v>
      </c>
      <c r="G7500" s="27">
        <v>0</v>
      </c>
      <c r="H7500" s="27">
        <v>1</v>
      </c>
      <c r="I7500" s="27">
        <v>0</v>
      </c>
      <c r="J7500" s="27">
        <v>1</v>
      </c>
      <c r="K7500" s="27">
        <v>1</v>
      </c>
      <c r="L7500" s="27">
        <v>1</v>
      </c>
      <c r="M7500" s="27">
        <v>0</v>
      </c>
      <c r="N7500" s="27">
        <v>1</v>
      </c>
      <c r="O7500" s="27">
        <v>1</v>
      </c>
      <c r="P7500" s="27">
        <v>60400000000</v>
      </c>
      <c r="Q7500" s="27">
        <v>60401798245.614037</v>
      </c>
      <c r="R7500" s="27">
        <v>0</v>
      </c>
      <c r="S7500" s="27">
        <v>1</v>
      </c>
      <c r="T7500" s="33">
        <v>0.62587770846912083</v>
      </c>
      <c r="U7500" s="27">
        <v>2946277125</v>
      </c>
      <c r="V7500" s="27">
        <v>1479444000</v>
      </c>
      <c r="W7500" s="27">
        <v>0</v>
      </c>
      <c r="X7500" s="27"/>
      <c r="Y7500" s="27"/>
      <c r="Z7500" s="27">
        <v>1</v>
      </c>
    </row>
    <row r="7501" spans="1:26">
      <c r="A7501" s="27">
        <v>1993</v>
      </c>
      <c r="B7501" t="s">
        <v>123</v>
      </c>
      <c r="C7501" s="27"/>
      <c r="D7501" s="27"/>
      <c r="E7501" s="27"/>
      <c r="F7501" s="27">
        <v>0</v>
      </c>
      <c r="G7501" s="27">
        <v>0</v>
      </c>
      <c r="H7501" s="27">
        <v>1</v>
      </c>
      <c r="I7501" s="27">
        <v>0</v>
      </c>
      <c r="J7501" s="27">
        <v>1</v>
      </c>
      <c r="K7501" s="27">
        <v>1</v>
      </c>
      <c r="L7501" s="27">
        <v>1</v>
      </c>
      <c r="M7501" s="27">
        <v>0</v>
      </c>
      <c r="N7501" s="27">
        <v>1</v>
      </c>
      <c r="O7501" s="27">
        <v>1</v>
      </c>
      <c r="P7501" s="27">
        <v>59865000000</v>
      </c>
      <c r="Q7501" s="27">
        <v>60065011013.215858</v>
      </c>
      <c r="R7501" s="27">
        <v>0</v>
      </c>
      <c r="S7501" s="27">
        <v>1</v>
      </c>
      <c r="T7501" s="33">
        <v>0.648154718576755</v>
      </c>
      <c r="U7501" s="27">
        <v>2679454219.6999998</v>
      </c>
      <c r="V7501" s="27">
        <v>1528637000</v>
      </c>
      <c r="W7501" s="27">
        <v>0</v>
      </c>
      <c r="X7501" s="27"/>
      <c r="Y7501" s="27"/>
      <c r="Z7501" s="27">
        <v>1</v>
      </c>
    </row>
    <row r="7502" spans="1:26">
      <c r="A7502" s="27">
        <v>1994</v>
      </c>
      <c r="B7502" t="s">
        <v>123</v>
      </c>
      <c r="C7502" s="27"/>
      <c r="D7502" s="27"/>
      <c r="E7502" s="27"/>
      <c r="F7502" s="27">
        <v>0</v>
      </c>
      <c r="G7502" s="27">
        <v>0</v>
      </c>
      <c r="H7502" s="27">
        <v>1</v>
      </c>
      <c r="I7502" s="27">
        <v>0</v>
      </c>
      <c r="J7502" s="27">
        <v>1</v>
      </c>
      <c r="K7502" s="27">
        <v>1</v>
      </c>
      <c r="L7502" s="27">
        <v>1</v>
      </c>
      <c r="M7502" s="27">
        <v>0</v>
      </c>
      <c r="N7502" s="27">
        <v>1</v>
      </c>
      <c r="O7502" s="27">
        <v>1</v>
      </c>
      <c r="P7502" s="27">
        <v>58357000000</v>
      </c>
      <c r="Q7502" s="27">
        <v>58418666666.666672</v>
      </c>
      <c r="R7502" s="27">
        <v>0</v>
      </c>
      <c r="S7502" s="27">
        <v>1</v>
      </c>
      <c r="T7502" s="33">
        <v>0.69545665111729171</v>
      </c>
      <c r="U7502" s="27">
        <v>2642559072.4000001</v>
      </c>
      <c r="V7502" s="27">
        <v>1653275000</v>
      </c>
      <c r="W7502" s="27">
        <v>0</v>
      </c>
      <c r="X7502" s="27"/>
      <c r="Y7502" s="27"/>
      <c r="Z7502" s="27">
        <v>1</v>
      </c>
    </row>
    <row r="7503" spans="1:26">
      <c r="A7503" s="27">
        <v>1995</v>
      </c>
      <c r="B7503" t="s">
        <v>123</v>
      </c>
      <c r="C7503" s="27"/>
      <c r="D7503" s="27"/>
      <c r="E7503" s="27"/>
      <c r="F7503" s="27">
        <v>0</v>
      </c>
      <c r="G7503" s="27">
        <v>0</v>
      </c>
      <c r="H7503" s="27">
        <v>1</v>
      </c>
      <c r="I7503" s="27">
        <v>0</v>
      </c>
      <c r="J7503" s="27">
        <v>1</v>
      </c>
      <c r="K7503" s="27">
        <v>1</v>
      </c>
      <c r="L7503" s="27">
        <v>1</v>
      </c>
      <c r="M7503" s="27">
        <v>0</v>
      </c>
      <c r="N7503" s="27">
        <v>1</v>
      </c>
      <c r="O7503" s="27">
        <v>1</v>
      </c>
      <c r="P7503" s="27">
        <v>77427000000</v>
      </c>
      <c r="Q7503" s="27">
        <v>77407726244.343887</v>
      </c>
      <c r="R7503" s="27">
        <v>0</v>
      </c>
      <c r="S7503" s="27">
        <v>1</v>
      </c>
      <c r="T7503" s="33">
        <v>0.69736071622307827</v>
      </c>
      <c r="U7503" s="27">
        <v>2238591524.3000002</v>
      </c>
      <c r="V7503" s="27">
        <v>1639115000</v>
      </c>
      <c r="W7503" s="27">
        <v>0</v>
      </c>
      <c r="X7503" s="27"/>
      <c r="Y7503" s="27"/>
      <c r="Z7503" s="27">
        <v>1</v>
      </c>
    </row>
    <row r="7504" spans="1:26">
      <c r="A7504" s="27">
        <v>1996</v>
      </c>
      <c r="B7504" t="s">
        <v>123</v>
      </c>
      <c r="C7504" s="27"/>
      <c r="D7504" s="27"/>
      <c r="E7504" s="27"/>
      <c r="F7504" s="27">
        <v>0</v>
      </c>
      <c r="G7504" s="27">
        <v>0</v>
      </c>
      <c r="H7504" s="27">
        <v>1</v>
      </c>
      <c r="I7504" s="27">
        <v>0</v>
      </c>
      <c r="J7504" s="27">
        <v>1</v>
      </c>
      <c r="K7504" s="27">
        <v>1</v>
      </c>
      <c r="L7504" s="27">
        <v>1</v>
      </c>
      <c r="M7504" s="27">
        <v>0</v>
      </c>
      <c r="N7504" s="27">
        <v>1</v>
      </c>
      <c r="O7504" s="27">
        <v>1</v>
      </c>
      <c r="P7504" s="27">
        <v>70536000000</v>
      </c>
      <c r="Q7504" s="27">
        <v>70543211119.098984</v>
      </c>
      <c r="R7504" s="27">
        <v>0</v>
      </c>
      <c r="S7504" s="27">
        <v>1</v>
      </c>
      <c r="T7504" s="33">
        <v>0.69966405838602452</v>
      </c>
      <c r="U7504" s="27">
        <v>2196376096.8000002</v>
      </c>
      <c r="V7504" s="27">
        <v>1407789000</v>
      </c>
      <c r="W7504" s="27">
        <v>0</v>
      </c>
      <c r="X7504" s="27"/>
      <c r="Y7504" s="27"/>
      <c r="Z7504" s="27">
        <v>1</v>
      </c>
    </row>
    <row r="7505" spans="1:26">
      <c r="A7505" s="27">
        <v>1997</v>
      </c>
      <c r="B7505" t="s">
        <v>123</v>
      </c>
      <c r="C7505" s="27"/>
      <c r="D7505" s="27"/>
      <c r="E7505" s="27"/>
      <c r="F7505" s="27">
        <v>0</v>
      </c>
      <c r="G7505" s="27">
        <v>0</v>
      </c>
      <c r="H7505" s="27">
        <v>1</v>
      </c>
      <c r="I7505" s="27">
        <v>0</v>
      </c>
      <c r="J7505" s="27">
        <v>1</v>
      </c>
      <c r="K7505" s="27">
        <v>1</v>
      </c>
      <c r="L7505" s="27">
        <v>1</v>
      </c>
      <c r="M7505" s="27">
        <v>0</v>
      </c>
      <c r="N7505" s="27">
        <v>1</v>
      </c>
      <c r="O7505" s="27">
        <v>1</v>
      </c>
      <c r="P7505" s="27">
        <v>85667000000</v>
      </c>
      <c r="Q7505" s="27">
        <v>85843534588.62056</v>
      </c>
      <c r="R7505" s="27">
        <v>0</v>
      </c>
      <c r="S7505" s="27">
        <v>1</v>
      </c>
      <c r="T7505" s="33">
        <v>0.71538944173936525</v>
      </c>
      <c r="U7505" s="27">
        <v>1617603632.5999999</v>
      </c>
      <c r="V7505" s="27">
        <v>1212698000</v>
      </c>
      <c r="W7505" s="27">
        <v>0</v>
      </c>
      <c r="X7505" s="27"/>
      <c r="Y7505" s="27"/>
      <c r="Z7505" s="27">
        <v>1</v>
      </c>
    </row>
    <row r="7506" spans="1:26">
      <c r="A7506" s="27">
        <v>1998</v>
      </c>
      <c r="B7506" t="s">
        <v>123</v>
      </c>
      <c r="C7506" s="27"/>
      <c r="D7506" s="27"/>
      <c r="E7506" s="27"/>
      <c r="F7506" s="27">
        <v>0</v>
      </c>
      <c r="G7506" s="27">
        <v>0</v>
      </c>
      <c r="H7506" s="27">
        <v>1</v>
      </c>
      <c r="I7506" s="27">
        <v>0</v>
      </c>
      <c r="J7506" s="27">
        <v>1</v>
      </c>
      <c r="K7506" s="27">
        <v>1</v>
      </c>
      <c r="L7506" s="27">
        <v>1</v>
      </c>
      <c r="M7506" s="27">
        <v>0</v>
      </c>
      <c r="N7506" s="27">
        <v>1</v>
      </c>
      <c r="O7506" s="27">
        <v>1</v>
      </c>
      <c r="P7506" s="27">
        <v>91905000000</v>
      </c>
      <c r="Q7506" s="27">
        <v>91331203433.162888</v>
      </c>
      <c r="R7506" s="27">
        <v>0</v>
      </c>
      <c r="S7506" s="27">
        <v>1</v>
      </c>
      <c r="T7506" s="33">
        <v>0.63293736472878814</v>
      </c>
      <c r="U7506" s="27">
        <v>1225490203.5999999</v>
      </c>
      <c r="V7506" s="27">
        <v>1219012000</v>
      </c>
      <c r="W7506" s="27">
        <v>0</v>
      </c>
      <c r="X7506" s="27"/>
      <c r="Y7506" s="27"/>
      <c r="Z7506" s="27">
        <v>1</v>
      </c>
    </row>
    <row r="7507" spans="1:26">
      <c r="A7507" s="27">
        <v>1999</v>
      </c>
      <c r="B7507" t="s">
        <v>123</v>
      </c>
      <c r="C7507" s="27"/>
      <c r="D7507" s="27"/>
      <c r="E7507" s="27"/>
      <c r="F7507" s="27">
        <v>0</v>
      </c>
      <c r="G7507" s="27">
        <v>0</v>
      </c>
      <c r="H7507" s="27">
        <v>1</v>
      </c>
      <c r="I7507" s="27">
        <v>0</v>
      </c>
      <c r="J7507" s="27">
        <v>1</v>
      </c>
      <c r="K7507" s="27">
        <v>1</v>
      </c>
      <c r="L7507" s="27">
        <v>1</v>
      </c>
      <c r="M7507" s="27">
        <v>0</v>
      </c>
      <c r="N7507" s="27">
        <v>1</v>
      </c>
      <c r="O7507" s="27">
        <v>1</v>
      </c>
      <c r="P7507" s="27">
        <v>97239000000</v>
      </c>
      <c r="Q7507" s="27">
        <v>97976886247.317154</v>
      </c>
      <c r="R7507" s="27">
        <v>0</v>
      </c>
      <c r="S7507" s="27">
        <v>1</v>
      </c>
      <c r="T7507" s="33">
        <v>0.59173831677950461</v>
      </c>
      <c r="U7507" s="27">
        <v>1176120264.0999999</v>
      </c>
      <c r="V7507" s="27">
        <v>1129463000</v>
      </c>
      <c r="W7507" s="27">
        <v>0</v>
      </c>
      <c r="X7507" s="27"/>
      <c r="Y7507" s="27"/>
      <c r="Z7507" s="27">
        <v>1</v>
      </c>
    </row>
    <row r="7508" spans="1:26">
      <c r="A7508" s="27">
        <v>2000</v>
      </c>
      <c r="B7508" t="s">
        <v>123</v>
      </c>
      <c r="C7508" s="27">
        <v>0</v>
      </c>
      <c r="D7508" s="27">
        <v>0</v>
      </c>
      <c r="E7508" s="27">
        <v>0</v>
      </c>
      <c r="F7508" s="27">
        <v>0</v>
      </c>
      <c r="G7508" s="27">
        <v>0</v>
      </c>
      <c r="H7508" s="27">
        <v>1</v>
      </c>
      <c r="I7508" s="27">
        <v>0</v>
      </c>
      <c r="J7508" s="27">
        <v>1</v>
      </c>
      <c r="K7508" s="27">
        <v>1</v>
      </c>
      <c r="L7508" s="27">
        <v>1</v>
      </c>
      <c r="M7508" s="27">
        <v>1</v>
      </c>
      <c r="N7508" s="27">
        <v>1</v>
      </c>
      <c r="O7508" s="27">
        <v>1</v>
      </c>
      <c r="P7508" s="27">
        <v>117676000000</v>
      </c>
      <c r="Q7508" s="27">
        <v>117140723529.41176</v>
      </c>
      <c r="R7508" s="27">
        <v>0</v>
      </c>
      <c r="S7508" s="27">
        <v>1</v>
      </c>
      <c r="T7508" s="33">
        <v>0.62919927379193319</v>
      </c>
      <c r="U7508" s="27">
        <v>615589796.39999998</v>
      </c>
      <c r="V7508" s="27">
        <v>971905000</v>
      </c>
      <c r="W7508" s="27">
        <v>0</v>
      </c>
      <c r="X7508" s="27"/>
      <c r="Y7508" s="27"/>
      <c r="Z7508" s="27">
        <v>1</v>
      </c>
    </row>
    <row r="7509" spans="1:26">
      <c r="A7509" s="27">
        <v>2001</v>
      </c>
      <c r="B7509" t="s">
        <v>123</v>
      </c>
      <c r="C7509" s="27">
        <v>0</v>
      </c>
      <c r="D7509" s="27">
        <v>0</v>
      </c>
      <c r="E7509" s="27">
        <v>0</v>
      </c>
      <c r="F7509" s="27">
        <v>0</v>
      </c>
      <c r="G7509" s="27">
        <v>0</v>
      </c>
      <c r="H7509" s="27">
        <v>1</v>
      </c>
      <c r="I7509" s="27">
        <v>0</v>
      </c>
      <c r="J7509" s="27">
        <v>1</v>
      </c>
      <c r="K7509" s="27">
        <v>1</v>
      </c>
      <c r="L7509" s="27">
        <v>1</v>
      </c>
      <c r="M7509" s="27">
        <v>1</v>
      </c>
      <c r="N7509" s="27">
        <v>1</v>
      </c>
      <c r="O7509" s="27">
        <v>1</v>
      </c>
      <c r="P7509" s="27">
        <v>123156000000</v>
      </c>
      <c r="Q7509" s="27">
        <v>122903960204.50462</v>
      </c>
      <c r="R7509" s="27">
        <v>0</v>
      </c>
      <c r="S7509" s="27">
        <v>1</v>
      </c>
      <c r="T7509" s="33">
        <v>0.61588871891054842</v>
      </c>
      <c r="U7509" s="27">
        <v>398245169.69999999</v>
      </c>
      <c r="V7509" s="27">
        <v>838508000</v>
      </c>
      <c r="W7509" s="27">
        <v>0</v>
      </c>
      <c r="X7509" s="27"/>
      <c r="Y7509" s="27"/>
      <c r="Z7509" s="27">
        <v>1</v>
      </c>
    </row>
    <row r="7510" spans="1:26">
      <c r="A7510" s="27">
        <v>2002</v>
      </c>
      <c r="B7510" t="s">
        <v>123</v>
      </c>
      <c r="C7510" s="27">
        <v>0</v>
      </c>
      <c r="D7510" s="27">
        <v>0</v>
      </c>
      <c r="E7510" s="27">
        <v>0</v>
      </c>
      <c r="F7510" s="27">
        <v>0</v>
      </c>
      <c r="G7510" s="27">
        <v>0</v>
      </c>
      <c r="H7510" s="27">
        <v>1</v>
      </c>
      <c r="I7510" s="27">
        <v>0</v>
      </c>
      <c r="J7510" s="27">
        <v>1</v>
      </c>
      <c r="K7510" s="27">
        <v>1</v>
      </c>
      <c r="L7510" s="27">
        <v>1</v>
      </c>
      <c r="M7510" s="27">
        <v>1</v>
      </c>
      <c r="N7510" s="27">
        <v>1</v>
      </c>
      <c r="O7510" s="27">
        <v>1</v>
      </c>
      <c r="P7510" s="27">
        <v>95570000000</v>
      </c>
      <c r="Q7510" s="27">
        <v>92893587733.654922</v>
      </c>
      <c r="R7510" s="27">
        <v>0</v>
      </c>
      <c r="S7510" s="27">
        <v>1</v>
      </c>
      <c r="T7510" s="33">
        <v>0.62466195784303247</v>
      </c>
      <c r="U7510" s="27">
        <v>430818292.80000001</v>
      </c>
      <c r="V7510" s="27">
        <v>670050000</v>
      </c>
      <c r="W7510" s="27">
        <v>0</v>
      </c>
      <c r="X7510" s="27"/>
      <c r="Y7510" s="27"/>
      <c r="Z7510" s="27">
        <v>1</v>
      </c>
    </row>
    <row r="7511" spans="1:26">
      <c r="A7511" s="27">
        <v>2003</v>
      </c>
      <c r="B7511" t="s">
        <v>123</v>
      </c>
      <c r="C7511" s="27">
        <v>0</v>
      </c>
      <c r="D7511" s="27">
        <v>0</v>
      </c>
      <c r="E7511" s="27">
        <v>0</v>
      </c>
      <c r="F7511" s="27">
        <v>0</v>
      </c>
      <c r="G7511" s="27">
        <v>0</v>
      </c>
      <c r="H7511" s="27">
        <v>1</v>
      </c>
      <c r="I7511" s="27">
        <v>0</v>
      </c>
      <c r="J7511" s="27">
        <v>1</v>
      </c>
      <c r="K7511" s="27">
        <v>1</v>
      </c>
      <c r="L7511" s="27">
        <v>1</v>
      </c>
      <c r="M7511" s="27">
        <v>1</v>
      </c>
      <c r="N7511" s="27">
        <v>1</v>
      </c>
      <c r="O7511" s="27">
        <v>1</v>
      </c>
      <c r="P7511" s="27">
        <v>83670000000</v>
      </c>
      <c r="Q7511" s="27">
        <v>83620628582.108154</v>
      </c>
      <c r="R7511" s="27">
        <v>0</v>
      </c>
      <c r="S7511" s="27">
        <v>1</v>
      </c>
      <c r="T7511" s="33">
        <v>0.61793375018798091</v>
      </c>
      <c r="U7511" s="27">
        <v>470889033.30000001</v>
      </c>
      <c r="V7511" s="27">
        <v>484452000</v>
      </c>
      <c r="W7511" s="27">
        <v>0</v>
      </c>
      <c r="X7511" s="27"/>
      <c r="Y7511" s="27"/>
      <c r="Z7511" s="27">
        <v>1</v>
      </c>
    </row>
    <row r="7512" spans="1:26">
      <c r="A7512" s="27">
        <v>2004</v>
      </c>
      <c r="B7512" t="s">
        <v>123</v>
      </c>
      <c r="C7512" s="27">
        <v>0</v>
      </c>
      <c r="D7512" s="27">
        <v>0</v>
      </c>
      <c r="E7512" s="27">
        <v>0</v>
      </c>
      <c r="F7512" s="27">
        <v>0</v>
      </c>
      <c r="G7512" s="27">
        <v>0</v>
      </c>
      <c r="H7512" s="27">
        <v>1</v>
      </c>
      <c r="I7512" s="27">
        <v>0</v>
      </c>
      <c r="J7512" s="27">
        <v>1</v>
      </c>
      <c r="K7512" s="27">
        <v>1</v>
      </c>
      <c r="L7512" s="27">
        <v>1</v>
      </c>
      <c r="M7512" s="27">
        <v>1</v>
      </c>
      <c r="N7512" s="27">
        <v>1</v>
      </c>
      <c r="O7512" s="27">
        <v>1</v>
      </c>
      <c r="P7512" s="27">
        <v>112189000000</v>
      </c>
      <c r="Q7512" s="27">
        <v>112453382329.61455</v>
      </c>
      <c r="R7512" s="27">
        <v>0</v>
      </c>
      <c r="S7512" s="27">
        <v>1</v>
      </c>
      <c r="T7512" s="33">
        <v>0.67108711240801089</v>
      </c>
      <c r="U7512" s="27">
        <v>492133338.89999998</v>
      </c>
      <c r="V7512" s="27">
        <v>293799000</v>
      </c>
      <c r="W7512" s="27">
        <v>0</v>
      </c>
      <c r="X7512" s="27"/>
      <c r="Y7512" s="27"/>
      <c r="Z7512" s="27">
        <v>1</v>
      </c>
    </row>
    <row r="7513" spans="1:26">
      <c r="A7513" s="27">
        <v>2005</v>
      </c>
      <c r="B7513" t="s">
        <v>123</v>
      </c>
      <c r="C7513" s="27">
        <v>0</v>
      </c>
      <c r="D7513" s="27">
        <v>0</v>
      </c>
      <c r="E7513" s="27">
        <v>0</v>
      </c>
      <c r="F7513" s="27">
        <v>0</v>
      </c>
      <c r="G7513" s="27">
        <v>0</v>
      </c>
      <c r="H7513" s="27">
        <v>1</v>
      </c>
      <c r="I7513" s="27">
        <v>0</v>
      </c>
      <c r="J7513" s="27">
        <v>1</v>
      </c>
      <c r="K7513" s="27">
        <v>1</v>
      </c>
      <c r="L7513" s="27">
        <v>1</v>
      </c>
      <c r="M7513" s="27">
        <v>1</v>
      </c>
      <c r="N7513" s="27">
        <v>1</v>
      </c>
      <c r="O7513" s="27">
        <v>1</v>
      </c>
      <c r="P7513" s="27">
        <v>143290000000</v>
      </c>
      <c r="Q7513" s="27">
        <v>145510008134.74976</v>
      </c>
      <c r="R7513" s="27">
        <v>0</v>
      </c>
      <c r="S7513" s="27">
        <v>1</v>
      </c>
      <c r="T7513" s="33">
        <v>0.69599608558540027</v>
      </c>
      <c r="U7513" s="27">
        <v>452921370.30000001</v>
      </c>
      <c r="V7513" s="27">
        <v>199663000</v>
      </c>
      <c r="W7513" s="27">
        <v>0</v>
      </c>
      <c r="X7513" s="27"/>
      <c r="Y7513" s="27"/>
      <c r="Z7513" s="27">
        <v>1</v>
      </c>
    </row>
    <row r="7514" spans="1:26">
      <c r="A7514" s="27">
        <v>2006</v>
      </c>
      <c r="B7514" t="s">
        <v>123</v>
      </c>
      <c r="C7514" s="27">
        <v>0</v>
      </c>
      <c r="D7514" s="27">
        <v>0</v>
      </c>
      <c r="E7514" s="27">
        <v>0</v>
      </c>
      <c r="F7514" s="27">
        <v>0</v>
      </c>
      <c r="G7514" s="27">
        <v>0</v>
      </c>
      <c r="H7514" s="27">
        <v>1</v>
      </c>
      <c r="I7514" s="27">
        <v>0</v>
      </c>
      <c r="J7514" s="27">
        <v>1</v>
      </c>
      <c r="K7514" s="27">
        <v>1</v>
      </c>
      <c r="L7514" s="27">
        <v>1</v>
      </c>
      <c r="M7514" s="27">
        <v>1</v>
      </c>
      <c r="N7514" s="27">
        <v>1</v>
      </c>
      <c r="O7514" s="27">
        <v>1</v>
      </c>
      <c r="P7514" s="27">
        <v>177531000000</v>
      </c>
      <c r="Q7514" s="27">
        <v>183477522123.89383</v>
      </c>
      <c r="R7514" s="27">
        <v>0</v>
      </c>
      <c r="S7514" s="27">
        <v>1</v>
      </c>
      <c r="T7514" s="33">
        <v>0.83568345932575372</v>
      </c>
      <c r="U7514" s="27">
        <v>476729316</v>
      </c>
      <c r="V7514" s="27">
        <v>50820000</v>
      </c>
      <c r="W7514" s="27">
        <v>0</v>
      </c>
      <c r="X7514" s="27"/>
      <c r="Y7514" s="27"/>
      <c r="Z7514" s="27">
        <v>1</v>
      </c>
    </row>
    <row r="7515" spans="1:26">
      <c r="A7515" s="27">
        <v>2007</v>
      </c>
      <c r="B7515" t="s">
        <v>123</v>
      </c>
      <c r="C7515" s="27">
        <v>4000000000</v>
      </c>
      <c r="D7515" s="27">
        <v>2000000000</v>
      </c>
      <c r="E7515" s="27">
        <v>4000000000</v>
      </c>
      <c r="F7515" s="27">
        <v>4000000000</v>
      </c>
      <c r="G7515" s="27">
        <v>0</v>
      </c>
      <c r="H7515" s="27">
        <v>1</v>
      </c>
      <c r="I7515" s="27">
        <v>0</v>
      </c>
      <c r="J7515" s="27">
        <v>1</v>
      </c>
      <c r="K7515" s="27">
        <v>1</v>
      </c>
      <c r="L7515" s="27">
        <v>1</v>
      </c>
      <c r="M7515" s="27">
        <v>1</v>
      </c>
      <c r="N7515" s="27">
        <v>1</v>
      </c>
      <c r="O7515" s="27">
        <v>1</v>
      </c>
      <c r="P7515" s="27">
        <v>221817000000</v>
      </c>
      <c r="Q7515" s="27">
        <v>230364012575.68701</v>
      </c>
      <c r="R7515" s="27">
        <v>1</v>
      </c>
      <c r="S7515" s="27">
        <v>1</v>
      </c>
      <c r="T7515" s="33">
        <v>0.90473952627382648</v>
      </c>
      <c r="U7515" s="27">
        <v>500765422.5</v>
      </c>
      <c r="V7515" s="27">
        <v>0</v>
      </c>
      <c r="W7515" s="27">
        <v>0</v>
      </c>
      <c r="X7515" s="27"/>
      <c r="Y7515" s="27"/>
      <c r="Z7515" s="27">
        <v>1</v>
      </c>
    </row>
    <row r="7516" spans="1:26">
      <c r="A7516" s="27">
        <v>2008</v>
      </c>
      <c r="B7516" t="s">
        <v>123</v>
      </c>
      <c r="C7516" s="27">
        <v>8000000000</v>
      </c>
      <c r="D7516" s="27">
        <v>6000000000</v>
      </c>
      <c r="E7516" s="27">
        <v>8000000000</v>
      </c>
      <c r="F7516" s="27">
        <v>4000000000</v>
      </c>
      <c r="G7516" s="27">
        <v>0</v>
      </c>
      <c r="H7516" s="27">
        <v>1</v>
      </c>
      <c r="I7516" s="27">
        <v>0</v>
      </c>
      <c r="J7516" s="27">
        <v>1</v>
      </c>
      <c r="K7516" s="27">
        <v>1</v>
      </c>
      <c r="L7516" s="27">
        <v>1</v>
      </c>
      <c r="M7516" s="27">
        <v>1</v>
      </c>
      <c r="N7516" s="27">
        <v>1</v>
      </c>
      <c r="O7516" s="27">
        <v>1</v>
      </c>
      <c r="P7516" s="27">
        <v>289741000000</v>
      </c>
      <c r="Q7516" s="27">
        <v>315953388510.67792</v>
      </c>
      <c r="R7516" s="27">
        <v>1</v>
      </c>
      <c r="S7516" s="27">
        <v>1</v>
      </c>
      <c r="T7516" s="33">
        <v>0.91944034308119871</v>
      </c>
      <c r="U7516" s="27">
        <v>488096160.30000001</v>
      </c>
      <c r="V7516" s="27">
        <v>0</v>
      </c>
      <c r="W7516" s="27">
        <v>0</v>
      </c>
      <c r="X7516" s="27">
        <v>692000000</v>
      </c>
      <c r="Y7516" s="27"/>
      <c r="Z7516" s="27">
        <v>1</v>
      </c>
    </row>
    <row r="7517" spans="1:26">
      <c r="A7517" s="27">
        <v>2009</v>
      </c>
      <c r="B7517" t="s">
        <v>123</v>
      </c>
      <c r="C7517" s="27">
        <v>9000000000</v>
      </c>
      <c r="D7517" s="27">
        <v>8250000000</v>
      </c>
      <c r="E7517" s="27">
        <v>9000000000</v>
      </c>
      <c r="F7517" s="27">
        <v>1000000000</v>
      </c>
      <c r="G7517" s="27">
        <v>0</v>
      </c>
      <c r="H7517" s="27">
        <v>1</v>
      </c>
      <c r="I7517" s="27">
        <v>0</v>
      </c>
      <c r="J7517" s="27">
        <v>1</v>
      </c>
      <c r="K7517" s="27">
        <v>1</v>
      </c>
      <c r="L7517" s="27">
        <v>1</v>
      </c>
      <c r="M7517" s="27">
        <v>1</v>
      </c>
      <c r="N7517" s="27">
        <v>1</v>
      </c>
      <c r="O7517" s="27">
        <v>1</v>
      </c>
      <c r="P7517" s="27">
        <v>237294000000</v>
      </c>
      <c r="Q7517" s="27">
        <v>329787628928.4715</v>
      </c>
      <c r="R7517" s="27">
        <v>1</v>
      </c>
      <c r="S7517" s="27">
        <v>1</v>
      </c>
      <c r="T7517" s="33">
        <v>0.81595367947064712</v>
      </c>
      <c r="U7517" s="27">
        <v>3987036794.8000002</v>
      </c>
      <c r="V7517" s="27">
        <v>0</v>
      </c>
      <c r="W7517" s="27">
        <v>0</v>
      </c>
      <c r="X7517" s="27">
        <v>509000000</v>
      </c>
      <c r="Y7517" s="27"/>
      <c r="Z7517" s="27">
        <v>1</v>
      </c>
    </row>
    <row r="7518" spans="1:26">
      <c r="A7518" s="27">
        <v>2010</v>
      </c>
      <c r="B7518" t="s">
        <v>123</v>
      </c>
      <c r="C7518" s="27">
        <v>16100000000</v>
      </c>
      <c r="D7518" s="27">
        <v>7275000000</v>
      </c>
      <c r="E7518" s="27">
        <v>16100000000</v>
      </c>
      <c r="F7518" s="27">
        <v>21400000000</v>
      </c>
      <c r="G7518" s="27">
        <v>0</v>
      </c>
      <c r="H7518" s="27">
        <v>1</v>
      </c>
      <c r="I7518" s="27">
        <v>0</v>
      </c>
      <c r="J7518" s="27">
        <v>1</v>
      </c>
      <c r="K7518" s="27">
        <v>1</v>
      </c>
      <c r="L7518" s="27">
        <v>1</v>
      </c>
      <c r="M7518" s="27">
        <v>1</v>
      </c>
      <c r="N7518" s="27">
        <v>1</v>
      </c>
      <c r="O7518" s="27">
        <v>1</v>
      </c>
      <c r="P7518" s="27">
        <v>294282000000</v>
      </c>
      <c r="Q7518" s="27">
        <v>393192354510.65308</v>
      </c>
      <c r="R7518" s="27">
        <v>1</v>
      </c>
      <c r="S7518" s="27">
        <v>1</v>
      </c>
      <c r="T7518" s="33">
        <v>1.0070075781651076</v>
      </c>
      <c r="U7518" s="27">
        <v>3916690337.5</v>
      </c>
      <c r="V7518" s="27">
        <v>0</v>
      </c>
      <c r="W7518" s="27">
        <v>0</v>
      </c>
      <c r="X7518" s="27">
        <v>268000000</v>
      </c>
      <c r="Y7518" s="27"/>
      <c r="Z7518" s="27">
        <v>1</v>
      </c>
    </row>
    <row r="7519" spans="1:26">
      <c r="A7519" s="27">
        <v>2011</v>
      </c>
      <c r="B7519" t="s">
        <v>123</v>
      </c>
      <c r="C7519" s="27">
        <v>21600000000</v>
      </c>
      <c r="D7519" s="27">
        <v>9675000000</v>
      </c>
      <c r="E7519" s="27">
        <v>21600000000</v>
      </c>
      <c r="F7519" s="27">
        <v>9500000000</v>
      </c>
      <c r="G7519" s="27">
        <v>0</v>
      </c>
      <c r="H7519" s="27">
        <v>1</v>
      </c>
      <c r="I7519" s="27">
        <v>0</v>
      </c>
      <c r="J7519" s="27">
        <v>1</v>
      </c>
      <c r="K7519" s="27">
        <v>1</v>
      </c>
      <c r="L7519" s="27">
        <v>1</v>
      </c>
      <c r="M7519" s="27">
        <v>1</v>
      </c>
      <c r="N7519" s="27">
        <v>1</v>
      </c>
      <c r="O7519" s="27">
        <v>1</v>
      </c>
      <c r="P7519" s="27">
        <v>334069000000</v>
      </c>
      <c r="Q7519" s="27">
        <v>316482190800.36371</v>
      </c>
      <c r="R7519" s="27">
        <v>1</v>
      </c>
      <c r="S7519" s="27">
        <v>1</v>
      </c>
      <c r="T7519" s="33">
        <v>1.116808011796752</v>
      </c>
      <c r="U7519" s="27">
        <v>3904584439.5</v>
      </c>
      <c r="V7519" s="27">
        <v>0</v>
      </c>
      <c r="W7519" s="27">
        <v>0</v>
      </c>
      <c r="X7519" s="27">
        <v>248000000</v>
      </c>
      <c r="Y7519" s="27"/>
      <c r="Z7519" s="27">
        <v>1</v>
      </c>
    </row>
    <row r="7520" spans="1:26">
      <c r="A7520" s="27">
        <v>2012</v>
      </c>
      <c r="B7520" t="s">
        <v>123</v>
      </c>
      <c r="C7520" s="27">
        <v>26100000000</v>
      </c>
      <c r="D7520" s="27">
        <v>18200000256</v>
      </c>
      <c r="E7520" s="27">
        <v>26100000000</v>
      </c>
      <c r="F7520" s="27">
        <v>4500000000</v>
      </c>
      <c r="G7520" s="27">
        <v>0</v>
      </c>
      <c r="H7520" s="27">
        <v>1</v>
      </c>
      <c r="I7520" s="27">
        <v>0</v>
      </c>
      <c r="J7520" s="27">
        <v>1</v>
      </c>
      <c r="K7520" s="27">
        <v>1</v>
      </c>
      <c r="L7520" s="27">
        <v>1</v>
      </c>
      <c r="M7520" s="27">
        <v>1</v>
      </c>
      <c r="N7520" s="27">
        <v>1</v>
      </c>
      <c r="O7520" s="27">
        <v>1</v>
      </c>
      <c r="P7520" s="27">
        <v>331457000000</v>
      </c>
      <c r="Q7520" s="27">
        <v>381286237847.66748</v>
      </c>
      <c r="R7520" s="27">
        <v>1</v>
      </c>
      <c r="S7520" s="27">
        <v>1</v>
      </c>
      <c r="T7520" s="33">
        <v>0.99562684078172081</v>
      </c>
      <c r="U7520" s="27">
        <v>3908780811.6999998</v>
      </c>
      <c r="V7520" s="27">
        <v>0</v>
      </c>
      <c r="W7520" s="27">
        <v>0</v>
      </c>
      <c r="X7520" s="27">
        <v>148000000</v>
      </c>
      <c r="Y7520" s="27"/>
      <c r="Z7520" s="27">
        <v>1</v>
      </c>
    </row>
    <row r="7521" spans="1:26">
      <c r="A7521" s="27">
        <v>2013</v>
      </c>
      <c r="B7521" t="s">
        <v>123</v>
      </c>
      <c r="C7521" s="27">
        <v>36191000000</v>
      </c>
      <c r="D7521" s="27">
        <v>28228199936</v>
      </c>
      <c r="E7521" s="27">
        <v>36191000000</v>
      </c>
      <c r="F7521" s="27">
        <v>10091000000</v>
      </c>
      <c r="G7521" s="27">
        <v>0</v>
      </c>
      <c r="H7521" s="27">
        <v>1</v>
      </c>
      <c r="I7521" s="27">
        <v>0</v>
      </c>
      <c r="J7521" s="27">
        <v>1</v>
      </c>
      <c r="K7521" s="27">
        <v>1</v>
      </c>
      <c r="L7521" s="27">
        <v>1</v>
      </c>
      <c r="M7521" s="27">
        <v>1</v>
      </c>
      <c r="N7521" s="27">
        <v>1</v>
      </c>
      <c r="O7521" s="27">
        <v>1</v>
      </c>
      <c r="P7521" s="27">
        <v>234401000000</v>
      </c>
      <c r="Q7521" s="27">
        <v>371005379786.56622</v>
      </c>
      <c r="R7521" s="27">
        <v>1</v>
      </c>
      <c r="S7521" s="27">
        <v>1</v>
      </c>
      <c r="T7521" s="33">
        <v>0.99710818219516861</v>
      </c>
      <c r="U7521" s="27">
        <v>3916614039.8000002</v>
      </c>
      <c r="V7521" s="27">
        <v>0</v>
      </c>
      <c r="W7521" s="27">
        <v>0</v>
      </c>
      <c r="X7521" s="27">
        <v>160000000</v>
      </c>
      <c r="Y7521" s="27"/>
      <c r="Z7521" s="27">
        <v>1</v>
      </c>
    </row>
    <row r="7522" spans="1:26">
      <c r="A7522" s="27">
        <v>2014</v>
      </c>
      <c r="B7522" t="s">
        <v>123</v>
      </c>
      <c r="C7522" s="27">
        <v>36770888896</v>
      </c>
      <c r="D7522" s="27">
        <v>31543038896</v>
      </c>
      <c r="E7522" s="27">
        <v>36770888896</v>
      </c>
      <c r="F7522" s="27">
        <v>4691000000</v>
      </c>
      <c r="G7522" s="27">
        <v>0</v>
      </c>
      <c r="H7522" s="27">
        <v>1</v>
      </c>
      <c r="I7522" s="27">
        <v>0</v>
      </c>
      <c r="J7522" s="27">
        <v>1</v>
      </c>
      <c r="K7522" s="27">
        <v>1</v>
      </c>
      <c r="L7522" s="27">
        <v>1</v>
      </c>
      <c r="M7522" s="27">
        <v>1</v>
      </c>
      <c r="N7522" s="27">
        <v>1</v>
      </c>
      <c r="O7522" s="27">
        <v>1</v>
      </c>
      <c r="P7522" s="27">
        <v>212347000000</v>
      </c>
      <c r="Q7522" s="27">
        <v>482359318767.70313</v>
      </c>
      <c r="R7522" s="27">
        <v>1</v>
      </c>
      <c r="S7522" s="27">
        <v>1</v>
      </c>
      <c r="T7522" s="33">
        <v>0.96696016921402161</v>
      </c>
      <c r="U7522" s="27">
        <v>3684694725.4000001</v>
      </c>
      <c r="V7522" s="27">
        <v>0</v>
      </c>
      <c r="W7522" s="27">
        <v>0</v>
      </c>
      <c r="X7522" s="27">
        <v>219000000</v>
      </c>
      <c r="Y7522" s="27"/>
      <c r="Z7522" s="27">
        <v>1</v>
      </c>
    </row>
    <row r="7523" spans="1:26">
      <c r="A7523" s="27">
        <v>2015</v>
      </c>
      <c r="B7523" t="s">
        <v>123</v>
      </c>
      <c r="C7523" s="27">
        <v>35870889088</v>
      </c>
      <c r="D7523" s="27">
        <v>31693989088</v>
      </c>
      <c r="E7523" s="27">
        <v>35870889088</v>
      </c>
      <c r="F7523" s="27">
        <v>5000000000</v>
      </c>
      <c r="G7523" s="27">
        <v>0</v>
      </c>
      <c r="H7523" s="27">
        <v>1</v>
      </c>
      <c r="I7523" s="27">
        <v>0</v>
      </c>
      <c r="J7523" s="27">
        <v>1</v>
      </c>
      <c r="K7523" s="27">
        <v>1</v>
      </c>
      <c r="L7523" s="27">
        <v>1</v>
      </c>
      <c r="M7523" s="27">
        <v>1</v>
      </c>
      <c r="N7523" s="27">
        <v>1</v>
      </c>
      <c r="O7523" s="27">
        <v>1</v>
      </c>
      <c r="P7523" s="27">
        <v>242596000000</v>
      </c>
      <c r="Q7523" s="27"/>
      <c r="R7523" s="27">
        <v>1</v>
      </c>
      <c r="S7523" s="27">
        <v>1</v>
      </c>
      <c r="T7523" s="33">
        <v>0.821813335342235</v>
      </c>
      <c r="U7523" s="27">
        <v>3524266136.9000001</v>
      </c>
      <c r="V7523" s="27">
        <v>0</v>
      </c>
      <c r="W7523" s="27">
        <v>0</v>
      </c>
      <c r="X7523" s="27">
        <v>2886000000</v>
      </c>
      <c r="Y7523" s="27"/>
      <c r="Z7523" s="27">
        <v>1</v>
      </c>
    </row>
    <row r="7524" spans="1:26">
      <c r="A7524" s="27">
        <v>2016</v>
      </c>
      <c r="B7524" t="s">
        <v>123</v>
      </c>
      <c r="C7524" s="27">
        <v>30559778240</v>
      </c>
      <c r="D7524" s="27">
        <v>28658828224</v>
      </c>
      <c r="E7524" s="27">
        <v>30559778240</v>
      </c>
      <c r="F7524" s="27">
        <v>2200000000</v>
      </c>
      <c r="G7524" s="27">
        <v>0</v>
      </c>
      <c r="H7524" s="27">
        <v>1</v>
      </c>
      <c r="I7524" s="27">
        <v>0</v>
      </c>
      <c r="J7524" s="27">
        <v>1</v>
      </c>
      <c r="K7524" s="27">
        <v>1</v>
      </c>
      <c r="L7524" s="27">
        <v>1</v>
      </c>
      <c r="M7524" s="27">
        <v>1</v>
      </c>
      <c r="N7524" s="27">
        <v>1</v>
      </c>
      <c r="O7524" s="27">
        <v>1</v>
      </c>
      <c r="P7524" s="27">
        <v>236116000000</v>
      </c>
      <c r="Q7524" s="27"/>
      <c r="R7524" s="27">
        <v>1</v>
      </c>
      <c r="S7524" s="27">
        <v>1</v>
      </c>
      <c r="T7524" s="33">
        <v>0.86004996979414983</v>
      </c>
      <c r="U7524" s="27">
        <v>3418975338.5</v>
      </c>
      <c r="V7524" s="27">
        <v>0</v>
      </c>
      <c r="W7524" s="27">
        <v>0</v>
      </c>
      <c r="X7524" s="27">
        <v>3006000000</v>
      </c>
      <c r="Y7524" s="27"/>
      <c r="Z7524" s="27">
        <v>1</v>
      </c>
    </row>
    <row r="7525" spans="1:26">
      <c r="A7525" s="27">
        <v>2017</v>
      </c>
      <c r="B7525" t="s">
        <v>123</v>
      </c>
      <c r="C7525" s="27">
        <v>23993111136</v>
      </c>
      <c r="D7525" s="27">
        <v>22893111136</v>
      </c>
      <c r="E7525" s="27">
        <v>23993111136</v>
      </c>
      <c r="F7525" s="27">
        <v>0</v>
      </c>
      <c r="G7525" s="27">
        <v>0</v>
      </c>
      <c r="H7525" s="27">
        <v>1</v>
      </c>
      <c r="I7525" s="27">
        <v>0</v>
      </c>
      <c r="J7525" s="27">
        <v>1</v>
      </c>
      <c r="K7525" s="27">
        <v>1</v>
      </c>
      <c r="L7525" s="27">
        <v>1</v>
      </c>
      <c r="M7525" s="27">
        <v>1</v>
      </c>
      <c r="N7525" s="27">
        <v>1</v>
      </c>
      <c r="O7525" s="27">
        <v>1</v>
      </c>
      <c r="P7525" s="27">
        <v>210083000000</v>
      </c>
      <c r="Q7525" s="27"/>
      <c r="R7525" s="27">
        <v>1</v>
      </c>
      <c r="S7525" s="27">
        <v>1</v>
      </c>
      <c r="T7525" s="33">
        <v>0.90809244833766045</v>
      </c>
      <c r="U7525" s="27">
        <v>3621937933.4000001</v>
      </c>
      <c r="V7525" s="27">
        <v>0</v>
      </c>
      <c r="W7525" s="27">
        <v>0</v>
      </c>
      <c r="X7525" s="27">
        <v>5836000000</v>
      </c>
      <c r="Y7525" s="27"/>
      <c r="Z7525" s="27">
        <v>1</v>
      </c>
    </row>
    <row r="7526" spans="1:26">
      <c r="A7526" s="27">
        <v>1950</v>
      </c>
      <c r="B7526" t="s">
        <v>14</v>
      </c>
      <c r="C7526" s="27"/>
      <c r="D7526" s="27"/>
      <c r="E7526" s="27"/>
      <c r="F7526" s="27">
        <v>0</v>
      </c>
      <c r="G7526" s="27">
        <v>1</v>
      </c>
      <c r="H7526" s="27">
        <v>0</v>
      </c>
      <c r="I7526" s="27">
        <v>1</v>
      </c>
      <c r="J7526" s="27">
        <v>0</v>
      </c>
      <c r="K7526" s="27">
        <v>6</v>
      </c>
      <c r="L7526" s="27">
        <v>1</v>
      </c>
      <c r="M7526" s="27">
        <v>0</v>
      </c>
      <c r="N7526" s="27">
        <v>0</v>
      </c>
      <c r="O7526" s="27">
        <v>0</v>
      </c>
      <c r="P7526" s="27"/>
      <c r="Q7526" s="27"/>
      <c r="R7526" s="27">
        <v>0</v>
      </c>
      <c r="S7526" s="27">
        <v>0</v>
      </c>
      <c r="T7526" s="33">
        <v>1.287837882863923</v>
      </c>
      <c r="U7526" s="27"/>
      <c r="V7526" s="27"/>
      <c r="W7526" s="27"/>
      <c r="X7526" s="27"/>
      <c r="Y7526" s="27"/>
      <c r="Z7526" s="27">
        <v>1</v>
      </c>
    </row>
    <row r="7527" spans="1:26">
      <c r="A7527" s="27">
        <v>1951</v>
      </c>
      <c r="B7527" t="s">
        <v>14</v>
      </c>
      <c r="C7527" s="27"/>
      <c r="D7527" s="27"/>
      <c r="E7527" s="27"/>
      <c r="F7527" s="27">
        <v>0</v>
      </c>
      <c r="G7527" s="27">
        <v>1</v>
      </c>
      <c r="H7527" s="27">
        <v>0</v>
      </c>
      <c r="I7527" s="27">
        <v>1</v>
      </c>
      <c r="J7527" s="27">
        <v>0</v>
      </c>
      <c r="K7527" s="27">
        <v>6</v>
      </c>
      <c r="L7527" s="27">
        <v>1</v>
      </c>
      <c r="M7527" s="27">
        <v>0</v>
      </c>
      <c r="N7527" s="27">
        <v>0</v>
      </c>
      <c r="O7527" s="27">
        <v>0</v>
      </c>
      <c r="P7527" s="27"/>
      <c r="Q7527" s="27"/>
      <c r="R7527" s="27">
        <v>0</v>
      </c>
      <c r="S7527" s="27">
        <v>0</v>
      </c>
      <c r="T7527" s="33">
        <v>1.3439935487765553</v>
      </c>
      <c r="U7527" s="27"/>
      <c r="V7527" s="27"/>
      <c r="W7527" s="27"/>
      <c r="X7527" s="27"/>
      <c r="Y7527" s="27"/>
      <c r="Z7527" s="27">
        <v>1</v>
      </c>
    </row>
    <row r="7528" spans="1:26">
      <c r="A7528" s="27">
        <v>1952</v>
      </c>
      <c r="B7528" t="s">
        <v>14</v>
      </c>
      <c r="C7528" s="27"/>
      <c r="D7528" s="27"/>
      <c r="E7528" s="27"/>
      <c r="F7528" s="27">
        <v>0</v>
      </c>
      <c r="G7528" s="27">
        <v>1</v>
      </c>
      <c r="H7528" s="27">
        <v>0</v>
      </c>
      <c r="I7528" s="27">
        <v>1</v>
      </c>
      <c r="J7528" s="27">
        <v>0</v>
      </c>
      <c r="K7528" s="27">
        <v>6</v>
      </c>
      <c r="L7528" s="27">
        <v>1</v>
      </c>
      <c r="M7528" s="27">
        <v>0</v>
      </c>
      <c r="N7528" s="27">
        <v>0</v>
      </c>
      <c r="O7528" s="27">
        <v>0</v>
      </c>
      <c r="P7528" s="27"/>
      <c r="Q7528" s="27"/>
      <c r="R7528" s="27">
        <v>0</v>
      </c>
      <c r="S7528" s="27">
        <v>0</v>
      </c>
      <c r="T7528" s="33">
        <v>1.1861288455441423</v>
      </c>
      <c r="U7528" s="27"/>
      <c r="V7528" s="27"/>
      <c r="W7528" s="27"/>
      <c r="X7528" s="27"/>
      <c r="Y7528" s="27"/>
      <c r="Z7528" s="27">
        <v>1</v>
      </c>
    </row>
    <row r="7529" spans="1:26">
      <c r="A7529" s="27">
        <v>1953</v>
      </c>
      <c r="B7529" t="s">
        <v>14</v>
      </c>
      <c r="C7529" s="27"/>
      <c r="D7529" s="27"/>
      <c r="E7529" s="27"/>
      <c r="F7529" s="27">
        <v>0</v>
      </c>
      <c r="G7529" s="27">
        <v>1</v>
      </c>
      <c r="H7529" s="27">
        <v>0</v>
      </c>
      <c r="I7529" s="27">
        <v>1</v>
      </c>
      <c r="J7529" s="27">
        <v>0</v>
      </c>
      <c r="K7529" s="27">
        <v>6</v>
      </c>
      <c r="L7529" s="27">
        <v>1</v>
      </c>
      <c r="M7529" s="27">
        <v>0</v>
      </c>
      <c r="N7529" s="27">
        <v>0</v>
      </c>
      <c r="O7529" s="27">
        <v>0</v>
      </c>
      <c r="P7529" s="27"/>
      <c r="Q7529" s="27"/>
      <c r="R7529" s="27">
        <v>0</v>
      </c>
      <c r="S7529" s="27">
        <v>0</v>
      </c>
      <c r="T7529" s="33">
        <v>1.1355764645766917</v>
      </c>
      <c r="U7529" s="27"/>
      <c r="V7529" s="27"/>
      <c r="W7529" s="27"/>
      <c r="X7529" s="27"/>
      <c r="Y7529" s="27"/>
      <c r="Z7529" s="27">
        <v>1</v>
      </c>
    </row>
    <row r="7530" spans="1:26">
      <c r="A7530" s="27">
        <v>1954</v>
      </c>
      <c r="B7530" t="s">
        <v>14</v>
      </c>
      <c r="C7530" s="27"/>
      <c r="D7530" s="27"/>
      <c r="E7530" s="27"/>
      <c r="F7530" s="27">
        <v>0</v>
      </c>
      <c r="G7530" s="27">
        <v>1</v>
      </c>
      <c r="H7530" s="27">
        <v>0</v>
      </c>
      <c r="I7530" s="27">
        <v>1</v>
      </c>
      <c r="J7530" s="27">
        <v>0</v>
      </c>
      <c r="K7530" s="27">
        <v>6</v>
      </c>
      <c r="L7530" s="27">
        <v>1</v>
      </c>
      <c r="M7530" s="27">
        <v>0</v>
      </c>
      <c r="N7530" s="27">
        <v>0</v>
      </c>
      <c r="O7530" s="27">
        <v>0</v>
      </c>
      <c r="P7530" s="27"/>
      <c r="Q7530" s="27"/>
      <c r="R7530" s="27">
        <v>0</v>
      </c>
      <c r="S7530" s="27">
        <v>1</v>
      </c>
      <c r="T7530" s="33">
        <v>1.2456557755316726</v>
      </c>
      <c r="U7530" s="27"/>
      <c r="V7530" s="27"/>
      <c r="W7530" s="27"/>
      <c r="X7530" s="27"/>
      <c r="Y7530" s="27"/>
      <c r="Z7530" s="27">
        <v>1</v>
      </c>
    </row>
    <row r="7531" spans="1:26">
      <c r="A7531" s="27">
        <v>1955</v>
      </c>
      <c r="B7531" t="s">
        <v>14</v>
      </c>
      <c r="C7531" s="27"/>
      <c r="D7531" s="27"/>
      <c r="E7531" s="27"/>
      <c r="F7531" s="27">
        <v>340000000</v>
      </c>
      <c r="G7531" s="27">
        <v>1</v>
      </c>
      <c r="H7531" s="27">
        <v>0</v>
      </c>
      <c r="I7531" s="27">
        <v>1</v>
      </c>
      <c r="J7531" s="27">
        <v>0</v>
      </c>
      <c r="K7531" s="27">
        <v>6</v>
      </c>
      <c r="L7531" s="27">
        <v>1</v>
      </c>
      <c r="M7531" s="27">
        <v>0</v>
      </c>
      <c r="N7531" s="27">
        <v>0</v>
      </c>
      <c r="O7531" s="27">
        <v>0</v>
      </c>
      <c r="P7531" s="27"/>
      <c r="Q7531" s="27"/>
      <c r="R7531" s="27">
        <v>1</v>
      </c>
      <c r="S7531" s="27">
        <v>1</v>
      </c>
      <c r="T7531" s="33">
        <v>1.2093425125419712</v>
      </c>
      <c r="U7531" s="27"/>
      <c r="V7531" s="27"/>
      <c r="W7531" s="27"/>
      <c r="X7531" s="27"/>
      <c r="Y7531" s="27"/>
      <c r="Z7531" s="27">
        <v>1</v>
      </c>
    </row>
    <row r="7532" spans="1:26">
      <c r="A7532" s="27">
        <v>1956</v>
      </c>
      <c r="B7532" t="s">
        <v>14</v>
      </c>
      <c r="C7532" s="27"/>
      <c r="D7532" s="27"/>
      <c r="E7532" s="27"/>
      <c r="F7532" s="27">
        <v>0</v>
      </c>
      <c r="G7532" s="27">
        <v>1</v>
      </c>
      <c r="H7532" s="27">
        <v>0</v>
      </c>
      <c r="I7532" s="27">
        <v>1</v>
      </c>
      <c r="J7532" s="27">
        <v>0</v>
      </c>
      <c r="K7532" s="27">
        <v>6</v>
      </c>
      <c r="L7532" s="27">
        <v>1</v>
      </c>
      <c r="M7532" s="27">
        <v>0</v>
      </c>
      <c r="N7532" s="27">
        <v>0</v>
      </c>
      <c r="O7532" s="27">
        <v>0</v>
      </c>
      <c r="P7532" s="27"/>
      <c r="Q7532" s="27"/>
      <c r="R7532" s="27">
        <v>1</v>
      </c>
      <c r="S7532" s="27">
        <v>1</v>
      </c>
      <c r="T7532" s="33">
        <v>1.188247729709901</v>
      </c>
      <c r="U7532" s="27"/>
      <c r="V7532" s="27"/>
      <c r="W7532" s="27"/>
      <c r="X7532" s="27"/>
      <c r="Y7532" s="27"/>
      <c r="Z7532" s="27">
        <v>1</v>
      </c>
    </row>
    <row r="7533" spans="1:26">
      <c r="A7533" s="27">
        <v>1957</v>
      </c>
      <c r="B7533" t="s">
        <v>14</v>
      </c>
      <c r="C7533" s="27"/>
      <c r="D7533" s="27"/>
      <c r="E7533" s="27"/>
      <c r="F7533" s="27">
        <v>0</v>
      </c>
      <c r="G7533" s="27">
        <v>1</v>
      </c>
      <c r="H7533" s="27">
        <v>0</v>
      </c>
      <c r="I7533" s="27">
        <v>1</v>
      </c>
      <c r="J7533" s="27">
        <v>0</v>
      </c>
      <c r="K7533" s="27">
        <v>6</v>
      </c>
      <c r="L7533" s="27">
        <v>1</v>
      </c>
      <c r="M7533" s="27">
        <v>0</v>
      </c>
      <c r="N7533" s="27">
        <v>0</v>
      </c>
      <c r="O7533" s="27">
        <v>0</v>
      </c>
      <c r="P7533" s="27"/>
      <c r="Q7533" s="27"/>
      <c r="R7533" s="27">
        <v>1</v>
      </c>
      <c r="S7533" s="27">
        <v>1</v>
      </c>
      <c r="T7533" s="33">
        <v>1.1056830722153153</v>
      </c>
      <c r="U7533" s="27"/>
      <c r="V7533" s="27"/>
      <c r="W7533" s="27"/>
      <c r="X7533" s="27"/>
      <c r="Y7533" s="27"/>
      <c r="Z7533" s="27">
        <v>1</v>
      </c>
    </row>
    <row r="7534" spans="1:26">
      <c r="A7534" s="27">
        <v>1958</v>
      </c>
      <c r="B7534" t="s">
        <v>14</v>
      </c>
      <c r="C7534" s="27"/>
      <c r="D7534" s="27"/>
      <c r="E7534" s="27"/>
      <c r="F7534" s="27">
        <v>0</v>
      </c>
      <c r="G7534" s="27">
        <v>1</v>
      </c>
      <c r="H7534" s="27">
        <v>0</v>
      </c>
      <c r="I7534" s="27">
        <v>1</v>
      </c>
      <c r="J7534" s="27">
        <v>0</v>
      </c>
      <c r="K7534" s="27">
        <v>6</v>
      </c>
      <c r="L7534" s="27">
        <v>1</v>
      </c>
      <c r="M7534" s="27">
        <v>0</v>
      </c>
      <c r="N7534" s="27">
        <v>0</v>
      </c>
      <c r="O7534" s="27">
        <v>0</v>
      </c>
      <c r="P7534" s="27"/>
      <c r="Q7534" s="27"/>
      <c r="R7534" s="27">
        <v>1</v>
      </c>
      <c r="S7534" s="27">
        <v>1</v>
      </c>
      <c r="T7534" s="33">
        <v>1.0176220702015186</v>
      </c>
      <c r="U7534" s="27"/>
      <c r="V7534" s="27"/>
      <c r="W7534" s="27"/>
      <c r="X7534" s="27"/>
      <c r="Y7534" s="27"/>
      <c r="Z7534" s="27">
        <v>1</v>
      </c>
    </row>
    <row r="7535" spans="1:26">
      <c r="A7535" s="27">
        <v>1959</v>
      </c>
      <c r="B7535" t="s">
        <v>14</v>
      </c>
      <c r="C7535" s="27"/>
      <c r="D7535" s="27"/>
      <c r="E7535" s="27"/>
      <c r="F7535" s="27">
        <v>171000000</v>
      </c>
      <c r="G7535" s="27">
        <v>1</v>
      </c>
      <c r="H7535" s="27">
        <v>0</v>
      </c>
      <c r="I7535" s="27">
        <v>1</v>
      </c>
      <c r="J7535" s="27">
        <v>0</v>
      </c>
      <c r="K7535" s="27">
        <v>6</v>
      </c>
      <c r="L7535" s="27">
        <v>1</v>
      </c>
      <c r="M7535" s="27">
        <v>0</v>
      </c>
      <c r="N7535" s="27">
        <v>0</v>
      </c>
      <c r="O7535" s="27">
        <v>0</v>
      </c>
      <c r="P7535" s="27"/>
      <c r="Q7535" s="27"/>
      <c r="R7535" s="27">
        <v>1</v>
      </c>
      <c r="S7535" s="27">
        <v>1</v>
      </c>
      <c r="T7535" s="33">
        <v>1.0157995537348996</v>
      </c>
      <c r="U7535" s="27"/>
      <c r="V7535" s="27"/>
      <c r="W7535" s="27"/>
      <c r="X7535" s="27"/>
      <c r="Y7535" s="27"/>
      <c r="Z7535" s="27">
        <v>1</v>
      </c>
    </row>
    <row r="7536" spans="1:26">
      <c r="A7536" s="27">
        <v>1960</v>
      </c>
      <c r="B7536" t="s">
        <v>14</v>
      </c>
      <c r="C7536" s="27"/>
      <c r="D7536" s="27"/>
      <c r="E7536" s="27"/>
      <c r="F7536" s="27">
        <v>0</v>
      </c>
      <c r="G7536" s="27">
        <v>1</v>
      </c>
      <c r="H7536" s="27">
        <v>0</v>
      </c>
      <c r="I7536" s="27">
        <v>1</v>
      </c>
      <c r="J7536" s="27">
        <v>0</v>
      </c>
      <c r="K7536" s="27">
        <v>6</v>
      </c>
      <c r="L7536" s="27">
        <v>1</v>
      </c>
      <c r="M7536" s="27">
        <v>0</v>
      </c>
      <c r="N7536" s="27">
        <v>0</v>
      </c>
      <c r="O7536" s="27">
        <v>0</v>
      </c>
      <c r="P7536" s="27"/>
      <c r="Q7536" s="27"/>
      <c r="R7536" s="27">
        <v>1</v>
      </c>
      <c r="S7536" s="27">
        <v>1</v>
      </c>
      <c r="T7536" s="33">
        <v>0.99364431383616725</v>
      </c>
      <c r="U7536" s="27"/>
      <c r="V7536" s="27"/>
      <c r="W7536" s="27"/>
      <c r="X7536" s="27"/>
      <c r="Y7536" s="27"/>
      <c r="Z7536" s="27">
        <v>1</v>
      </c>
    </row>
    <row r="7537" spans="1:26">
      <c r="A7537" s="27">
        <v>1961</v>
      </c>
      <c r="B7537" t="s">
        <v>14</v>
      </c>
      <c r="C7537" s="27"/>
      <c r="D7537" s="27"/>
      <c r="E7537" s="27"/>
      <c r="F7537" s="27">
        <v>157500000</v>
      </c>
      <c r="G7537" s="27">
        <v>1</v>
      </c>
      <c r="H7537" s="27">
        <v>0</v>
      </c>
      <c r="I7537" s="27">
        <v>1</v>
      </c>
      <c r="J7537" s="27">
        <v>0</v>
      </c>
      <c r="K7537" s="27">
        <v>6</v>
      </c>
      <c r="L7537" s="27">
        <v>1</v>
      </c>
      <c r="M7537" s="27">
        <v>0</v>
      </c>
      <c r="N7537" s="27">
        <v>0</v>
      </c>
      <c r="O7537" s="27">
        <v>0</v>
      </c>
      <c r="P7537" s="27"/>
      <c r="Q7537" s="27"/>
      <c r="R7537" s="27">
        <v>1</v>
      </c>
      <c r="S7537" s="27">
        <v>1</v>
      </c>
      <c r="T7537" s="33">
        <v>0.97346733996739376</v>
      </c>
      <c r="U7537" s="27"/>
      <c r="V7537" s="27"/>
      <c r="W7537" s="27"/>
      <c r="X7537" s="27"/>
      <c r="Y7537" s="27"/>
      <c r="Z7537" s="27">
        <v>1</v>
      </c>
    </row>
    <row r="7538" spans="1:26">
      <c r="A7538" s="27">
        <v>1962</v>
      </c>
      <c r="B7538" t="s">
        <v>14</v>
      </c>
      <c r="C7538" s="27"/>
      <c r="D7538" s="27"/>
      <c r="E7538" s="27"/>
      <c r="F7538" s="27">
        <v>0</v>
      </c>
      <c r="G7538" s="27">
        <v>1</v>
      </c>
      <c r="H7538" s="27">
        <v>0</v>
      </c>
      <c r="I7538" s="27">
        <v>1</v>
      </c>
      <c r="J7538" s="27">
        <v>0</v>
      </c>
      <c r="K7538" s="27">
        <v>6</v>
      </c>
      <c r="L7538" s="27">
        <v>1</v>
      </c>
      <c r="M7538" s="27">
        <v>0</v>
      </c>
      <c r="N7538" s="27">
        <v>0</v>
      </c>
      <c r="O7538" s="27">
        <v>0</v>
      </c>
      <c r="P7538" s="27"/>
      <c r="Q7538" s="27"/>
      <c r="R7538" s="27">
        <v>1</v>
      </c>
      <c r="S7538" s="27">
        <v>1</v>
      </c>
      <c r="T7538" s="33">
        <v>0.97699079984331827</v>
      </c>
      <c r="U7538" s="27"/>
      <c r="V7538" s="27"/>
      <c r="W7538" s="27"/>
      <c r="X7538" s="27"/>
      <c r="Y7538" s="27"/>
      <c r="Z7538" s="27">
        <v>1</v>
      </c>
    </row>
    <row r="7539" spans="1:26">
      <c r="A7539" s="27">
        <v>1963</v>
      </c>
      <c r="B7539" t="s">
        <v>14</v>
      </c>
      <c r="C7539" s="27"/>
      <c r="D7539" s="27"/>
      <c r="E7539" s="27"/>
      <c r="F7539" s="27">
        <v>0</v>
      </c>
      <c r="G7539" s="27">
        <v>1</v>
      </c>
      <c r="H7539" s="27">
        <v>0</v>
      </c>
      <c r="I7539" s="27">
        <v>1</v>
      </c>
      <c r="J7539" s="27">
        <v>0</v>
      </c>
      <c r="K7539" s="27">
        <v>6</v>
      </c>
      <c r="L7539" s="27">
        <v>1</v>
      </c>
      <c r="M7539" s="27">
        <v>0</v>
      </c>
      <c r="N7539" s="27">
        <v>0</v>
      </c>
      <c r="O7539" s="27">
        <v>0</v>
      </c>
      <c r="P7539" s="27"/>
      <c r="Q7539" s="27"/>
      <c r="R7539" s="27">
        <v>1</v>
      </c>
      <c r="S7539" s="27">
        <v>1</v>
      </c>
      <c r="T7539" s="33">
        <v>0.98866747285419376</v>
      </c>
      <c r="U7539" s="27"/>
      <c r="V7539" s="27"/>
      <c r="W7539" s="27"/>
      <c r="X7539" s="27"/>
      <c r="Y7539" s="27"/>
      <c r="Z7539" s="27">
        <v>1</v>
      </c>
    </row>
    <row r="7540" spans="1:26">
      <c r="A7540" s="27">
        <v>1964</v>
      </c>
      <c r="B7540" t="s">
        <v>14</v>
      </c>
      <c r="C7540" s="27"/>
      <c r="D7540" s="27"/>
      <c r="E7540" s="27"/>
      <c r="F7540" s="27">
        <v>0</v>
      </c>
      <c r="G7540" s="27">
        <v>1</v>
      </c>
      <c r="H7540" s="27">
        <v>0</v>
      </c>
      <c r="I7540" s="27">
        <v>1</v>
      </c>
      <c r="J7540" s="27">
        <v>0</v>
      </c>
      <c r="K7540" s="27">
        <v>6</v>
      </c>
      <c r="L7540" s="27">
        <v>1</v>
      </c>
      <c r="M7540" s="27">
        <v>0</v>
      </c>
      <c r="N7540" s="27">
        <v>0</v>
      </c>
      <c r="O7540" s="27">
        <v>0</v>
      </c>
      <c r="P7540" s="27"/>
      <c r="Q7540" s="27"/>
      <c r="R7540" s="27">
        <v>1</v>
      </c>
      <c r="S7540" s="27">
        <v>1</v>
      </c>
      <c r="T7540" s="33">
        <v>1.0337554660061781</v>
      </c>
      <c r="U7540" s="27"/>
      <c r="V7540" s="27"/>
      <c r="W7540" s="27"/>
      <c r="X7540" s="27"/>
      <c r="Y7540" s="27"/>
      <c r="Z7540" s="27">
        <v>1</v>
      </c>
    </row>
    <row r="7541" spans="1:26">
      <c r="A7541" s="27">
        <v>1965</v>
      </c>
      <c r="B7541" t="s">
        <v>14</v>
      </c>
      <c r="C7541" s="27"/>
      <c r="D7541" s="27"/>
      <c r="E7541" s="27"/>
      <c r="F7541" s="27">
        <v>62500000</v>
      </c>
      <c r="G7541" s="27">
        <v>1</v>
      </c>
      <c r="H7541" s="27">
        <v>0</v>
      </c>
      <c r="I7541" s="27">
        <v>1</v>
      </c>
      <c r="J7541" s="27">
        <v>0</v>
      </c>
      <c r="K7541" s="27">
        <v>6</v>
      </c>
      <c r="L7541" s="27">
        <v>1</v>
      </c>
      <c r="M7541" s="27">
        <v>0</v>
      </c>
      <c r="N7541" s="27">
        <v>0</v>
      </c>
      <c r="O7541" s="27">
        <v>0</v>
      </c>
      <c r="P7541" s="27"/>
      <c r="Q7541" s="27"/>
      <c r="R7541" s="27">
        <v>1</v>
      </c>
      <c r="S7541" s="27">
        <v>1</v>
      </c>
      <c r="T7541" s="33">
        <v>1.0227515959565798</v>
      </c>
      <c r="U7541" s="27"/>
      <c r="V7541" s="27"/>
      <c r="W7541" s="27"/>
      <c r="X7541" s="27"/>
      <c r="Y7541" s="27"/>
      <c r="Z7541" s="27">
        <v>1</v>
      </c>
    </row>
    <row r="7542" spans="1:26">
      <c r="A7542" s="27">
        <v>1966</v>
      </c>
      <c r="B7542" t="s">
        <v>14</v>
      </c>
      <c r="C7542" s="27"/>
      <c r="D7542" s="27"/>
      <c r="E7542" s="27"/>
      <c r="F7542" s="27">
        <v>150000000</v>
      </c>
      <c r="G7542" s="27">
        <v>1</v>
      </c>
      <c r="H7542" s="27">
        <v>0</v>
      </c>
      <c r="I7542" s="27">
        <v>1</v>
      </c>
      <c r="J7542" s="27">
        <v>0</v>
      </c>
      <c r="K7542" s="27">
        <v>6</v>
      </c>
      <c r="L7542" s="27">
        <v>1</v>
      </c>
      <c r="M7542" s="27">
        <v>0</v>
      </c>
      <c r="N7542" s="27">
        <v>0</v>
      </c>
      <c r="O7542" s="27">
        <v>0</v>
      </c>
      <c r="P7542" s="27"/>
      <c r="Q7542" s="27"/>
      <c r="R7542" s="27">
        <v>1</v>
      </c>
      <c r="S7542" s="27">
        <v>1</v>
      </c>
      <c r="T7542" s="33">
        <v>1.060453919000093</v>
      </c>
      <c r="U7542" s="27"/>
      <c r="V7542" s="27"/>
      <c r="W7542" s="27"/>
      <c r="X7542" s="27"/>
      <c r="Y7542" s="27"/>
      <c r="Z7542" s="27">
        <v>1</v>
      </c>
    </row>
    <row r="7543" spans="1:26">
      <c r="A7543" s="27">
        <v>1967</v>
      </c>
      <c r="B7543" t="s">
        <v>14</v>
      </c>
      <c r="C7543" s="27"/>
      <c r="D7543" s="27"/>
      <c r="E7543" s="27"/>
      <c r="F7543" s="27">
        <v>95000000</v>
      </c>
      <c r="G7543" s="27">
        <v>1</v>
      </c>
      <c r="H7543" s="27">
        <v>0</v>
      </c>
      <c r="I7543" s="27">
        <v>1</v>
      </c>
      <c r="J7543" s="27">
        <v>0</v>
      </c>
      <c r="K7543" s="27">
        <v>6</v>
      </c>
      <c r="L7543" s="27">
        <v>1</v>
      </c>
      <c r="M7543" s="27">
        <v>0</v>
      </c>
      <c r="N7543" s="27">
        <v>0</v>
      </c>
      <c r="O7543" s="27">
        <v>0</v>
      </c>
      <c r="P7543" s="27"/>
      <c r="Q7543" s="27"/>
      <c r="R7543" s="27">
        <v>1</v>
      </c>
      <c r="S7543" s="27">
        <v>1</v>
      </c>
      <c r="T7543" s="33">
        <v>1.0100991944882907</v>
      </c>
      <c r="U7543" s="27"/>
      <c r="V7543" s="27"/>
      <c r="W7543" s="27"/>
      <c r="X7543" s="27"/>
      <c r="Y7543" s="27"/>
      <c r="Z7543" s="27">
        <v>1</v>
      </c>
    </row>
    <row r="7544" spans="1:26">
      <c r="A7544" s="27">
        <v>1968</v>
      </c>
      <c r="B7544" t="s">
        <v>14</v>
      </c>
      <c r="C7544" s="27"/>
      <c r="D7544" s="27"/>
      <c r="E7544" s="27"/>
      <c r="F7544" s="27">
        <v>95000000</v>
      </c>
      <c r="G7544" s="27">
        <v>1</v>
      </c>
      <c r="H7544" s="27">
        <v>0</v>
      </c>
      <c r="I7544" s="27">
        <v>1</v>
      </c>
      <c r="J7544" s="27">
        <v>0</v>
      </c>
      <c r="K7544" s="27">
        <v>6</v>
      </c>
      <c r="L7544" s="27">
        <v>1</v>
      </c>
      <c r="M7544" s="27">
        <v>0</v>
      </c>
      <c r="N7544" s="27">
        <v>0</v>
      </c>
      <c r="O7544" s="27">
        <v>0</v>
      </c>
      <c r="P7544" s="27"/>
      <c r="Q7544" s="27"/>
      <c r="R7544" s="27">
        <v>1</v>
      </c>
      <c r="S7544" s="27">
        <v>1</v>
      </c>
      <c r="T7544" s="33">
        <v>0.99765870157012104</v>
      </c>
      <c r="U7544" s="27"/>
      <c r="V7544" s="27"/>
      <c r="W7544" s="27"/>
      <c r="X7544" s="27"/>
      <c r="Y7544" s="27"/>
      <c r="Z7544" s="27">
        <v>1</v>
      </c>
    </row>
    <row r="7545" spans="1:26">
      <c r="A7545" s="27">
        <v>1969</v>
      </c>
      <c r="B7545" t="s">
        <v>14</v>
      </c>
      <c r="C7545" s="27"/>
      <c r="D7545" s="27"/>
      <c r="E7545" s="27"/>
      <c r="F7545" s="27">
        <v>0</v>
      </c>
      <c r="G7545" s="27">
        <v>1</v>
      </c>
      <c r="H7545" s="27">
        <v>0</v>
      </c>
      <c r="I7545" s="27">
        <v>1</v>
      </c>
      <c r="J7545" s="27">
        <v>0</v>
      </c>
      <c r="K7545" s="27">
        <v>6</v>
      </c>
      <c r="L7545" s="27">
        <v>1</v>
      </c>
      <c r="M7545" s="27">
        <v>0</v>
      </c>
      <c r="N7545" s="27">
        <v>0</v>
      </c>
      <c r="O7545" s="27">
        <v>0</v>
      </c>
      <c r="P7545" s="27"/>
      <c r="Q7545" s="27"/>
      <c r="R7545" s="27">
        <v>1</v>
      </c>
      <c r="S7545" s="27">
        <v>1</v>
      </c>
      <c r="T7545" s="33">
        <v>1.0058077459461789</v>
      </c>
      <c r="U7545" s="27"/>
      <c r="V7545" s="27"/>
      <c r="W7545" s="27"/>
      <c r="X7545" s="27"/>
      <c r="Y7545" s="27"/>
      <c r="Z7545" s="27">
        <v>1</v>
      </c>
    </row>
    <row r="7546" spans="1:26">
      <c r="A7546" s="27">
        <v>1970</v>
      </c>
      <c r="B7546" t="s">
        <v>14</v>
      </c>
      <c r="C7546" s="27"/>
      <c r="D7546" s="27"/>
      <c r="E7546" s="27"/>
      <c r="F7546" s="27">
        <v>120000000</v>
      </c>
      <c r="G7546" s="27">
        <v>1</v>
      </c>
      <c r="H7546" s="27">
        <v>0</v>
      </c>
      <c r="I7546" s="27">
        <v>1</v>
      </c>
      <c r="J7546" s="27">
        <v>0</v>
      </c>
      <c r="K7546" s="27">
        <v>6</v>
      </c>
      <c r="L7546" s="27">
        <v>1</v>
      </c>
      <c r="M7546" s="27">
        <v>0</v>
      </c>
      <c r="N7546" s="27">
        <v>0</v>
      </c>
      <c r="O7546" s="27">
        <v>0</v>
      </c>
      <c r="P7546" s="27"/>
      <c r="Q7546" s="27"/>
      <c r="R7546" s="27">
        <v>1</v>
      </c>
      <c r="S7546" s="27">
        <v>1</v>
      </c>
      <c r="T7546" s="33">
        <v>1</v>
      </c>
      <c r="U7546" s="27">
        <v>0</v>
      </c>
      <c r="V7546" s="27">
        <v>0</v>
      </c>
      <c r="W7546" s="27">
        <v>0</v>
      </c>
      <c r="X7546" s="27"/>
      <c r="Y7546" s="27">
        <v>0</v>
      </c>
      <c r="Z7546" s="27">
        <v>1</v>
      </c>
    </row>
    <row r="7547" spans="1:26">
      <c r="A7547" s="27">
        <v>1971</v>
      </c>
      <c r="B7547" t="s">
        <v>14</v>
      </c>
      <c r="C7547" s="27"/>
      <c r="D7547" s="27"/>
      <c r="E7547" s="27"/>
      <c r="F7547" s="27">
        <v>120000000</v>
      </c>
      <c r="G7547" s="27">
        <v>1</v>
      </c>
      <c r="H7547" s="27">
        <v>0</v>
      </c>
      <c r="I7547" s="27">
        <v>1</v>
      </c>
      <c r="J7547" s="27">
        <v>0</v>
      </c>
      <c r="K7547" s="27">
        <v>6</v>
      </c>
      <c r="L7547" s="27">
        <v>1</v>
      </c>
      <c r="M7547" s="27">
        <v>0</v>
      </c>
      <c r="N7547" s="27">
        <v>0</v>
      </c>
      <c r="O7547" s="27">
        <v>0</v>
      </c>
      <c r="P7547" s="27"/>
      <c r="Q7547" s="27"/>
      <c r="R7547" s="27">
        <v>1</v>
      </c>
      <c r="S7547" s="27">
        <v>1</v>
      </c>
      <c r="T7547" s="33">
        <v>0.92761372871024128</v>
      </c>
      <c r="U7547" s="27">
        <v>0</v>
      </c>
      <c r="V7547" s="27">
        <v>0</v>
      </c>
      <c r="W7547" s="27">
        <v>0</v>
      </c>
      <c r="X7547" s="27"/>
      <c r="Y7547" s="27">
        <v>0</v>
      </c>
      <c r="Z7547" s="27">
        <v>1</v>
      </c>
    </row>
    <row r="7548" spans="1:26">
      <c r="A7548" s="27">
        <v>1972</v>
      </c>
      <c r="B7548" t="s">
        <v>14</v>
      </c>
      <c r="C7548" s="27"/>
      <c r="D7548" s="27"/>
      <c r="E7548" s="27"/>
      <c r="F7548" s="27">
        <v>0</v>
      </c>
      <c r="G7548" s="27">
        <v>1</v>
      </c>
      <c r="H7548" s="27">
        <v>0</v>
      </c>
      <c r="I7548" s="27">
        <v>1</v>
      </c>
      <c r="J7548" s="27">
        <v>0</v>
      </c>
      <c r="K7548" s="27">
        <v>6</v>
      </c>
      <c r="L7548" s="27">
        <v>1</v>
      </c>
      <c r="M7548" s="27">
        <v>0</v>
      </c>
      <c r="N7548" s="27">
        <v>0</v>
      </c>
      <c r="O7548" s="27">
        <v>0</v>
      </c>
      <c r="P7548" s="27"/>
      <c r="Q7548" s="27"/>
      <c r="R7548" s="27">
        <v>1</v>
      </c>
      <c r="S7548" s="27">
        <v>1</v>
      </c>
      <c r="T7548" s="33">
        <v>0.92122545142259926</v>
      </c>
      <c r="U7548" s="27">
        <v>0</v>
      </c>
      <c r="V7548" s="27">
        <v>0</v>
      </c>
      <c r="W7548" s="27">
        <v>0</v>
      </c>
      <c r="X7548" s="27"/>
      <c r="Y7548" s="27">
        <v>0</v>
      </c>
      <c r="Z7548" s="27">
        <v>1</v>
      </c>
    </row>
    <row r="7549" spans="1:26">
      <c r="A7549" s="27">
        <v>1973</v>
      </c>
      <c r="B7549" t="s">
        <v>14</v>
      </c>
      <c r="C7549" s="27"/>
      <c r="D7549" s="27"/>
      <c r="E7549" s="27"/>
      <c r="F7549" s="27">
        <v>86000000</v>
      </c>
      <c r="G7549" s="27">
        <v>1</v>
      </c>
      <c r="H7549" s="27">
        <v>0</v>
      </c>
      <c r="I7549" s="27">
        <v>1</v>
      </c>
      <c r="J7549" s="27">
        <v>0</v>
      </c>
      <c r="K7549" s="27">
        <v>6</v>
      </c>
      <c r="L7549" s="27">
        <v>1</v>
      </c>
      <c r="M7549" s="27">
        <v>0</v>
      </c>
      <c r="N7549" s="27">
        <v>0</v>
      </c>
      <c r="O7549" s="27">
        <v>0</v>
      </c>
      <c r="P7549" s="27"/>
      <c r="Q7549" s="27"/>
      <c r="R7549" s="27">
        <v>1</v>
      </c>
      <c r="S7549" s="27">
        <v>1</v>
      </c>
      <c r="T7549" s="33">
        <v>1.2798279189511945</v>
      </c>
      <c r="U7549" s="27">
        <v>0</v>
      </c>
      <c r="V7549" s="27">
        <v>0</v>
      </c>
      <c r="W7549" s="27">
        <v>0</v>
      </c>
      <c r="X7549" s="27"/>
      <c r="Y7549" s="27">
        <v>0</v>
      </c>
      <c r="Z7549" s="27">
        <v>1</v>
      </c>
    </row>
    <row r="7550" spans="1:26">
      <c r="A7550" s="27">
        <v>1974</v>
      </c>
      <c r="B7550" t="s">
        <v>14</v>
      </c>
      <c r="C7550" s="27"/>
      <c r="D7550" s="27"/>
      <c r="E7550" s="27"/>
      <c r="F7550" s="27">
        <v>86000000</v>
      </c>
      <c r="G7550" s="27">
        <v>1</v>
      </c>
      <c r="H7550" s="27">
        <v>0</v>
      </c>
      <c r="I7550" s="27">
        <v>1</v>
      </c>
      <c r="J7550" s="27">
        <v>0</v>
      </c>
      <c r="K7550" s="27">
        <v>6</v>
      </c>
      <c r="L7550" s="27">
        <v>1</v>
      </c>
      <c r="M7550" s="27">
        <v>0</v>
      </c>
      <c r="N7550" s="27">
        <v>0</v>
      </c>
      <c r="O7550" s="27">
        <v>0</v>
      </c>
      <c r="P7550" s="27"/>
      <c r="Q7550" s="27"/>
      <c r="R7550" s="27">
        <v>1</v>
      </c>
      <c r="S7550" s="27">
        <v>1</v>
      </c>
      <c r="T7550" s="33">
        <v>1.2793035310212315</v>
      </c>
      <c r="U7550" s="27">
        <v>0</v>
      </c>
      <c r="V7550" s="27">
        <v>0</v>
      </c>
      <c r="W7550" s="27">
        <v>0</v>
      </c>
      <c r="X7550" s="27"/>
      <c r="Y7550" s="27">
        <v>0</v>
      </c>
      <c r="Z7550" s="27">
        <v>1</v>
      </c>
    </row>
    <row r="7551" spans="1:26">
      <c r="A7551" s="27">
        <v>1975</v>
      </c>
      <c r="B7551" t="s">
        <v>14</v>
      </c>
      <c r="C7551" s="27"/>
      <c r="D7551" s="27"/>
      <c r="E7551" s="27"/>
      <c r="F7551" s="27">
        <v>86000000</v>
      </c>
      <c r="G7551" s="27">
        <v>1</v>
      </c>
      <c r="H7551" s="27">
        <v>0</v>
      </c>
      <c r="I7551" s="27">
        <v>1</v>
      </c>
      <c r="J7551" s="27">
        <v>0</v>
      </c>
      <c r="K7551" s="27">
        <v>6</v>
      </c>
      <c r="L7551" s="27">
        <v>1</v>
      </c>
      <c r="M7551" s="27">
        <v>0</v>
      </c>
      <c r="N7551" s="27">
        <v>0</v>
      </c>
      <c r="O7551" s="27">
        <v>0</v>
      </c>
      <c r="P7551" s="27"/>
      <c r="Q7551" s="27"/>
      <c r="R7551" s="27">
        <v>1</v>
      </c>
      <c r="S7551" s="27">
        <v>1</v>
      </c>
      <c r="T7551" s="33">
        <v>0.94696688960437181</v>
      </c>
      <c r="U7551" s="27">
        <v>0</v>
      </c>
      <c r="V7551" s="27">
        <v>0</v>
      </c>
      <c r="W7551" s="27">
        <v>0</v>
      </c>
      <c r="X7551" s="27"/>
      <c r="Y7551" s="27">
        <v>100000000</v>
      </c>
      <c r="Z7551" s="27">
        <v>1</v>
      </c>
    </row>
    <row r="7552" spans="1:26">
      <c r="A7552" s="27">
        <v>1976</v>
      </c>
      <c r="B7552" t="s">
        <v>14</v>
      </c>
      <c r="C7552" s="27"/>
      <c r="D7552" s="27"/>
      <c r="E7552" s="27"/>
      <c r="F7552" s="27">
        <v>0</v>
      </c>
      <c r="G7552" s="27">
        <v>1</v>
      </c>
      <c r="H7552" s="27">
        <v>0</v>
      </c>
      <c r="I7552" s="27">
        <v>1</v>
      </c>
      <c r="J7552" s="27">
        <v>0</v>
      </c>
      <c r="K7552" s="27">
        <v>6</v>
      </c>
      <c r="L7552" s="27">
        <v>1</v>
      </c>
      <c r="M7552" s="27">
        <v>0</v>
      </c>
      <c r="N7552" s="27">
        <v>0</v>
      </c>
      <c r="O7552" s="27">
        <v>0</v>
      </c>
      <c r="P7552" s="27"/>
      <c r="Q7552" s="27"/>
      <c r="R7552" s="27">
        <v>1</v>
      </c>
      <c r="S7552" s="27">
        <v>1</v>
      </c>
      <c r="T7552" s="33">
        <v>1.0219497573337515</v>
      </c>
      <c r="U7552" s="27">
        <v>0</v>
      </c>
      <c r="V7552" s="27">
        <v>0</v>
      </c>
      <c r="W7552" s="27">
        <v>0</v>
      </c>
      <c r="X7552" s="27"/>
      <c r="Y7552" s="27">
        <v>0</v>
      </c>
      <c r="Z7552" s="27">
        <v>1</v>
      </c>
    </row>
    <row r="7553" spans="1:26">
      <c r="A7553" s="27">
        <v>1977</v>
      </c>
      <c r="B7553" t="s">
        <v>14</v>
      </c>
      <c r="C7553" s="27"/>
      <c r="D7553" s="27"/>
      <c r="E7553" s="27"/>
      <c r="F7553" s="27">
        <v>0</v>
      </c>
      <c r="G7553" s="27">
        <v>1</v>
      </c>
      <c r="H7553" s="27">
        <v>0</v>
      </c>
      <c r="I7553" s="27">
        <v>1</v>
      </c>
      <c r="J7553" s="27">
        <v>0</v>
      </c>
      <c r="K7553" s="27">
        <v>6</v>
      </c>
      <c r="L7553" s="27">
        <v>1</v>
      </c>
      <c r="M7553" s="27">
        <v>0</v>
      </c>
      <c r="N7553" s="27">
        <v>0</v>
      </c>
      <c r="O7553" s="27">
        <v>0</v>
      </c>
      <c r="P7553" s="27"/>
      <c r="Q7553" s="27"/>
      <c r="R7553" s="27">
        <v>1</v>
      </c>
      <c r="S7553" s="27">
        <v>1</v>
      </c>
      <c r="T7553" s="33">
        <v>1.0409624303569636</v>
      </c>
      <c r="U7553" s="27">
        <v>0</v>
      </c>
      <c r="V7553" s="27">
        <v>0</v>
      </c>
      <c r="W7553" s="27">
        <v>0</v>
      </c>
      <c r="X7553" s="27"/>
      <c r="Y7553" s="27">
        <v>133500000</v>
      </c>
      <c r="Z7553" s="27">
        <v>1</v>
      </c>
    </row>
    <row r="7554" spans="1:26">
      <c r="A7554" s="27">
        <v>1978</v>
      </c>
      <c r="B7554" t="s">
        <v>14</v>
      </c>
      <c r="C7554" s="27"/>
      <c r="D7554" s="27"/>
      <c r="E7554" s="27"/>
      <c r="F7554" s="27">
        <v>0</v>
      </c>
      <c r="G7554" s="27">
        <v>1</v>
      </c>
      <c r="H7554" s="27">
        <v>0</v>
      </c>
      <c r="I7554" s="27">
        <v>1</v>
      </c>
      <c r="J7554" s="27">
        <v>0</v>
      </c>
      <c r="K7554" s="27">
        <v>6</v>
      </c>
      <c r="L7554" s="27">
        <v>1</v>
      </c>
      <c r="M7554" s="27">
        <v>0</v>
      </c>
      <c r="N7554" s="27">
        <v>0</v>
      </c>
      <c r="O7554" s="27">
        <v>0</v>
      </c>
      <c r="P7554" s="27"/>
      <c r="Q7554" s="27"/>
      <c r="R7554" s="27">
        <v>1</v>
      </c>
      <c r="S7554" s="27">
        <v>1</v>
      </c>
      <c r="T7554" s="33">
        <v>0.91734575384516981</v>
      </c>
      <c r="U7554" s="27">
        <v>0</v>
      </c>
      <c r="V7554" s="27">
        <v>0</v>
      </c>
      <c r="W7554" s="27">
        <v>0</v>
      </c>
      <c r="X7554" s="27"/>
      <c r="Y7554" s="27">
        <v>87700000</v>
      </c>
      <c r="Z7554" s="27">
        <v>1</v>
      </c>
    </row>
    <row r="7555" spans="1:26">
      <c r="A7555" s="27">
        <v>1979</v>
      </c>
      <c r="B7555" t="s">
        <v>14</v>
      </c>
      <c r="C7555" s="27"/>
      <c r="D7555" s="27"/>
      <c r="E7555" s="27"/>
      <c r="F7555" s="27">
        <v>0</v>
      </c>
      <c r="G7555" s="27">
        <v>1</v>
      </c>
      <c r="H7555" s="27">
        <v>0</v>
      </c>
      <c r="I7555" s="27">
        <v>1</v>
      </c>
      <c r="J7555" s="27">
        <v>0</v>
      </c>
      <c r="K7555" s="27">
        <v>6</v>
      </c>
      <c r="L7555" s="27">
        <v>1</v>
      </c>
      <c r="M7555" s="27">
        <v>0</v>
      </c>
      <c r="N7555" s="27">
        <v>0</v>
      </c>
      <c r="O7555" s="27">
        <v>0</v>
      </c>
      <c r="P7555" s="27"/>
      <c r="Q7555" s="27"/>
      <c r="R7555" s="27">
        <v>1</v>
      </c>
      <c r="S7555" s="27">
        <v>1</v>
      </c>
      <c r="T7555" s="33">
        <v>0.9810294585578897</v>
      </c>
      <c r="U7555" s="27">
        <v>0</v>
      </c>
      <c r="V7555" s="27">
        <v>0</v>
      </c>
      <c r="W7555" s="27">
        <v>1200000</v>
      </c>
      <c r="X7555" s="27"/>
      <c r="Y7555" s="27">
        <v>0</v>
      </c>
      <c r="Z7555" s="27">
        <v>1</v>
      </c>
    </row>
    <row r="7556" spans="1:26">
      <c r="A7556" s="27">
        <v>1980</v>
      </c>
      <c r="B7556" t="s">
        <v>14</v>
      </c>
      <c r="C7556" s="27"/>
      <c r="D7556" s="27"/>
      <c r="E7556" s="27"/>
      <c r="F7556" s="27">
        <v>0</v>
      </c>
      <c r="G7556" s="27">
        <v>1</v>
      </c>
      <c r="H7556" s="27">
        <v>0</v>
      </c>
      <c r="I7556" s="27">
        <v>1</v>
      </c>
      <c r="J7556" s="27">
        <v>0</v>
      </c>
      <c r="K7556" s="27">
        <v>6</v>
      </c>
      <c r="L7556" s="27">
        <v>1</v>
      </c>
      <c r="M7556" s="27">
        <v>0</v>
      </c>
      <c r="N7556" s="27">
        <v>0</v>
      </c>
      <c r="O7556" s="27">
        <v>0</v>
      </c>
      <c r="P7556" s="27">
        <v>27847000000</v>
      </c>
      <c r="Q7556" s="27"/>
      <c r="R7556" s="27">
        <v>1</v>
      </c>
      <c r="S7556" s="27">
        <v>1</v>
      </c>
      <c r="T7556" s="33">
        <v>0.94044734443210454</v>
      </c>
      <c r="U7556" s="27">
        <v>0</v>
      </c>
      <c r="V7556" s="27">
        <v>0</v>
      </c>
      <c r="W7556" s="27">
        <v>2376000</v>
      </c>
      <c r="X7556" s="27"/>
      <c r="Y7556" s="27">
        <v>0</v>
      </c>
      <c r="Z7556" s="27">
        <v>1</v>
      </c>
    </row>
    <row r="7557" spans="1:26">
      <c r="A7557" s="27">
        <v>1981</v>
      </c>
      <c r="B7557" t="s">
        <v>14</v>
      </c>
      <c r="C7557" s="27"/>
      <c r="D7557" s="27"/>
      <c r="E7557" s="27"/>
      <c r="F7557" s="27">
        <v>0</v>
      </c>
      <c r="G7557" s="27">
        <v>1</v>
      </c>
      <c r="H7557" s="27">
        <v>0</v>
      </c>
      <c r="I7557" s="27">
        <v>1</v>
      </c>
      <c r="J7557" s="27">
        <v>0</v>
      </c>
      <c r="K7557" s="27">
        <v>6</v>
      </c>
      <c r="L7557" s="27">
        <v>1</v>
      </c>
      <c r="M7557" s="27">
        <v>0</v>
      </c>
      <c r="N7557" s="27">
        <v>0</v>
      </c>
      <c r="O7557" s="27">
        <v>0</v>
      </c>
      <c r="P7557" s="27">
        <v>13875000000</v>
      </c>
      <c r="Q7557" s="27"/>
      <c r="R7557" s="27">
        <v>0</v>
      </c>
      <c r="S7557" s="27">
        <v>0</v>
      </c>
      <c r="T7557" s="33">
        <v>0.83355014400471705</v>
      </c>
      <c r="U7557" s="27">
        <v>0</v>
      </c>
      <c r="V7557" s="27">
        <v>0</v>
      </c>
      <c r="W7557" s="27">
        <v>19360000</v>
      </c>
      <c r="X7557" s="27"/>
      <c r="Y7557" s="27">
        <v>0</v>
      </c>
      <c r="Z7557" s="27">
        <v>1</v>
      </c>
    </row>
    <row r="7558" spans="1:26">
      <c r="A7558" s="27">
        <v>1982</v>
      </c>
      <c r="B7558" t="s">
        <v>14</v>
      </c>
      <c r="C7558" s="27"/>
      <c r="D7558" s="27"/>
      <c r="E7558" s="27"/>
      <c r="F7558" s="27">
        <v>0</v>
      </c>
      <c r="G7558" s="27">
        <v>1</v>
      </c>
      <c r="H7558" s="27">
        <v>0</v>
      </c>
      <c r="I7558" s="27">
        <v>1</v>
      </c>
      <c r="J7558" s="27">
        <v>0</v>
      </c>
      <c r="K7558" s="27">
        <v>6</v>
      </c>
      <c r="L7558" s="27">
        <v>1</v>
      </c>
      <c r="M7558" s="27">
        <v>0</v>
      </c>
      <c r="N7558" s="27">
        <v>0</v>
      </c>
      <c r="O7558" s="27">
        <v>0</v>
      </c>
      <c r="P7558" s="27">
        <v>18405000000</v>
      </c>
      <c r="Q7558" s="27"/>
      <c r="R7558" s="27">
        <v>0</v>
      </c>
      <c r="S7558" s="27">
        <v>0</v>
      </c>
      <c r="T7558" s="33">
        <v>0.78443295677873848</v>
      </c>
      <c r="U7558" s="27">
        <v>0</v>
      </c>
      <c r="V7558" s="27">
        <v>0</v>
      </c>
      <c r="W7558" s="27">
        <v>35035000</v>
      </c>
      <c r="X7558" s="27"/>
      <c r="Y7558" s="27">
        <v>0</v>
      </c>
      <c r="Z7558" s="27">
        <v>1</v>
      </c>
    </row>
    <row r="7559" spans="1:26">
      <c r="A7559" s="27">
        <v>1983</v>
      </c>
      <c r="B7559" t="s">
        <v>14</v>
      </c>
      <c r="C7559" s="27"/>
      <c r="D7559" s="27"/>
      <c r="E7559" s="27"/>
      <c r="F7559" s="27">
        <v>0</v>
      </c>
      <c r="G7559" s="27">
        <v>1</v>
      </c>
      <c r="H7559" s="27">
        <v>0</v>
      </c>
      <c r="I7559" s="27">
        <v>1</v>
      </c>
      <c r="J7559" s="27">
        <v>0</v>
      </c>
      <c r="K7559" s="27">
        <v>6</v>
      </c>
      <c r="L7559" s="27">
        <v>1</v>
      </c>
      <c r="M7559" s="27">
        <v>0</v>
      </c>
      <c r="N7559" s="27">
        <v>0</v>
      </c>
      <c r="O7559" s="27">
        <v>0</v>
      </c>
      <c r="P7559" s="27">
        <v>27726000000</v>
      </c>
      <c r="Q7559" s="27"/>
      <c r="R7559" s="27">
        <v>0</v>
      </c>
      <c r="S7559" s="27">
        <v>0</v>
      </c>
      <c r="T7559" s="33">
        <v>0.83426891623154475</v>
      </c>
      <c r="U7559" s="27">
        <v>0</v>
      </c>
      <c r="V7559" s="27">
        <v>0</v>
      </c>
      <c r="W7559" s="27">
        <v>44425000</v>
      </c>
      <c r="X7559" s="27"/>
      <c r="Y7559" s="27">
        <v>0</v>
      </c>
      <c r="Z7559" s="27">
        <v>1</v>
      </c>
    </row>
    <row r="7560" spans="1:26">
      <c r="A7560" s="27">
        <v>1984</v>
      </c>
      <c r="B7560" t="s">
        <v>14</v>
      </c>
      <c r="C7560" s="27"/>
      <c r="D7560" s="27"/>
      <c r="E7560" s="27"/>
      <c r="F7560" s="27">
        <v>0</v>
      </c>
      <c r="G7560" s="27">
        <v>1</v>
      </c>
      <c r="H7560" s="27">
        <v>0</v>
      </c>
      <c r="I7560" s="27">
        <v>1</v>
      </c>
      <c r="J7560" s="27">
        <v>0</v>
      </c>
      <c r="K7560" s="27">
        <v>6</v>
      </c>
      <c r="L7560" s="27">
        <v>1</v>
      </c>
      <c r="M7560" s="27">
        <v>0</v>
      </c>
      <c r="N7560" s="27">
        <v>0</v>
      </c>
      <c r="O7560" s="27">
        <v>0</v>
      </c>
      <c r="P7560" s="27">
        <v>48177000000</v>
      </c>
      <c r="Q7560" s="27"/>
      <c r="R7560" s="27">
        <v>0</v>
      </c>
      <c r="S7560" s="27">
        <v>0</v>
      </c>
      <c r="T7560" s="33">
        <v>0.82999599794502654</v>
      </c>
      <c r="U7560" s="27">
        <v>0</v>
      </c>
      <c r="V7560" s="27">
        <v>0</v>
      </c>
      <c r="W7560" s="27">
        <v>46796000</v>
      </c>
      <c r="X7560" s="27"/>
      <c r="Y7560" s="27"/>
      <c r="Z7560" s="27">
        <v>1</v>
      </c>
    </row>
    <row r="7561" spans="1:26">
      <c r="A7561" s="27">
        <v>1985</v>
      </c>
      <c r="B7561" t="s">
        <v>14</v>
      </c>
      <c r="C7561" s="27"/>
      <c r="D7561" s="27"/>
      <c r="E7561" s="27"/>
      <c r="F7561" s="27">
        <v>0</v>
      </c>
      <c r="G7561" s="27">
        <v>1</v>
      </c>
      <c r="H7561" s="27">
        <v>0</v>
      </c>
      <c r="I7561" s="27">
        <v>1</v>
      </c>
      <c r="J7561" s="27">
        <v>0</v>
      </c>
      <c r="K7561" s="27">
        <v>6</v>
      </c>
      <c r="L7561" s="27">
        <v>1</v>
      </c>
      <c r="M7561" s="27">
        <v>0</v>
      </c>
      <c r="N7561" s="27">
        <v>0</v>
      </c>
      <c r="O7561" s="27">
        <v>0</v>
      </c>
      <c r="P7561" s="27">
        <v>14999000000</v>
      </c>
      <c r="Q7561" s="27">
        <v>14094687820.744488</v>
      </c>
      <c r="R7561" s="27">
        <v>0</v>
      </c>
      <c r="S7561" s="27">
        <v>0</v>
      </c>
      <c r="T7561" s="33">
        <v>0.74915719568429318</v>
      </c>
      <c r="U7561" s="27">
        <v>0</v>
      </c>
      <c r="V7561" s="27">
        <v>0</v>
      </c>
      <c r="W7561" s="27">
        <v>54057000</v>
      </c>
      <c r="X7561" s="27"/>
      <c r="Y7561" s="27"/>
      <c r="Z7561" s="27">
        <v>1</v>
      </c>
    </row>
    <row r="7562" spans="1:26">
      <c r="A7562" s="27">
        <v>1986</v>
      </c>
      <c r="B7562" t="s">
        <v>14</v>
      </c>
      <c r="C7562" s="27"/>
      <c r="D7562" s="27"/>
      <c r="E7562" s="27"/>
      <c r="F7562" s="27">
        <v>0</v>
      </c>
      <c r="G7562" s="27">
        <v>1</v>
      </c>
      <c r="H7562" s="27">
        <v>0</v>
      </c>
      <c r="I7562" s="27">
        <v>1</v>
      </c>
      <c r="J7562" s="27">
        <v>0</v>
      </c>
      <c r="K7562" s="27">
        <v>6</v>
      </c>
      <c r="L7562" s="27">
        <v>1</v>
      </c>
      <c r="M7562" s="27">
        <v>0</v>
      </c>
      <c r="N7562" s="27">
        <v>0</v>
      </c>
      <c r="O7562" s="27">
        <v>0</v>
      </c>
      <c r="P7562" s="27">
        <v>33872999999.999996</v>
      </c>
      <c r="Q7562" s="27">
        <v>26336616250.439678</v>
      </c>
      <c r="R7562" s="27">
        <v>0</v>
      </c>
      <c r="S7562" s="27">
        <v>0</v>
      </c>
      <c r="T7562" s="33">
        <v>0.7030572776909082</v>
      </c>
      <c r="U7562" s="27">
        <v>108845228.8</v>
      </c>
      <c r="V7562" s="27">
        <v>0</v>
      </c>
      <c r="W7562" s="27">
        <v>59294000</v>
      </c>
      <c r="X7562" s="27"/>
      <c r="Y7562" s="27"/>
      <c r="Z7562" s="27">
        <v>1</v>
      </c>
    </row>
    <row r="7563" spans="1:26">
      <c r="A7563" s="27">
        <v>1987</v>
      </c>
      <c r="B7563" t="s">
        <v>14</v>
      </c>
      <c r="C7563" s="27"/>
      <c r="D7563" s="27"/>
      <c r="E7563" s="27"/>
      <c r="F7563" s="27">
        <v>0</v>
      </c>
      <c r="G7563" s="27">
        <v>1</v>
      </c>
      <c r="H7563" s="27">
        <v>0</v>
      </c>
      <c r="I7563" s="27">
        <v>1</v>
      </c>
      <c r="J7563" s="27">
        <v>0</v>
      </c>
      <c r="K7563" s="27">
        <v>6</v>
      </c>
      <c r="L7563" s="27">
        <v>1</v>
      </c>
      <c r="M7563" s="27">
        <v>0</v>
      </c>
      <c r="N7563" s="27">
        <v>0</v>
      </c>
      <c r="O7563" s="27">
        <v>0</v>
      </c>
      <c r="P7563" s="27">
        <v>42045000000</v>
      </c>
      <c r="Q7563" s="27">
        <v>36658108850.31485</v>
      </c>
      <c r="R7563" s="27">
        <v>0</v>
      </c>
      <c r="S7563" s="27">
        <v>0</v>
      </c>
      <c r="T7563" s="33">
        <v>0.74330063470010233</v>
      </c>
      <c r="U7563" s="27">
        <v>126238041.40000001</v>
      </c>
      <c r="V7563" s="27">
        <v>0</v>
      </c>
      <c r="W7563" s="27">
        <v>59697000</v>
      </c>
      <c r="X7563" s="27"/>
      <c r="Y7563" s="27"/>
      <c r="Z7563" s="27">
        <v>1</v>
      </c>
    </row>
    <row r="7564" spans="1:26">
      <c r="A7564" s="27">
        <v>1988</v>
      </c>
      <c r="B7564" t="s">
        <v>14</v>
      </c>
      <c r="C7564" s="27"/>
      <c r="D7564" s="27"/>
      <c r="E7564" s="27"/>
      <c r="F7564" s="27">
        <v>0</v>
      </c>
      <c r="G7564" s="27">
        <v>1</v>
      </c>
      <c r="H7564" s="27">
        <v>0</v>
      </c>
      <c r="I7564" s="27">
        <v>1</v>
      </c>
      <c r="J7564" s="27">
        <v>0</v>
      </c>
      <c r="K7564" s="27">
        <v>6</v>
      </c>
      <c r="L7564" s="27">
        <v>1</v>
      </c>
      <c r="M7564" s="27">
        <v>0</v>
      </c>
      <c r="N7564" s="27">
        <v>0</v>
      </c>
      <c r="O7564" s="27">
        <v>0</v>
      </c>
      <c r="P7564" s="27">
        <v>23234000000</v>
      </c>
      <c r="Q7564" s="27">
        <v>25423812648.594109</v>
      </c>
      <c r="R7564" s="27">
        <v>0</v>
      </c>
      <c r="S7564" s="27">
        <v>0</v>
      </c>
      <c r="T7564" s="33">
        <v>0.80560957079318884</v>
      </c>
      <c r="U7564" s="27">
        <v>119745768.8</v>
      </c>
      <c r="V7564" s="27">
        <v>0</v>
      </c>
      <c r="W7564" s="27">
        <v>59697000</v>
      </c>
      <c r="X7564" s="27"/>
      <c r="Y7564" s="27"/>
      <c r="Z7564" s="27">
        <v>1</v>
      </c>
    </row>
    <row r="7565" spans="1:26">
      <c r="A7565" s="27">
        <v>1989</v>
      </c>
      <c r="B7565" t="s">
        <v>14</v>
      </c>
      <c r="C7565" s="27"/>
      <c r="D7565" s="27"/>
      <c r="E7565" s="27"/>
      <c r="F7565" s="27">
        <v>0</v>
      </c>
      <c r="G7565" s="27">
        <v>1</v>
      </c>
      <c r="H7565" s="27">
        <v>0</v>
      </c>
      <c r="I7565" s="27">
        <v>1</v>
      </c>
      <c r="J7565" s="27">
        <v>0</v>
      </c>
      <c r="K7565" s="27">
        <v>6</v>
      </c>
      <c r="L7565" s="27">
        <v>1</v>
      </c>
      <c r="M7565" s="27">
        <v>0</v>
      </c>
      <c r="N7565" s="27">
        <v>0</v>
      </c>
      <c r="O7565" s="27">
        <v>0</v>
      </c>
      <c r="P7565" s="27">
        <v>6293000000</v>
      </c>
      <c r="Q7565" s="27">
        <v>6293304974.5940275</v>
      </c>
      <c r="R7565" s="27">
        <v>0</v>
      </c>
      <c r="S7565" s="27">
        <v>0</v>
      </c>
      <c r="T7565" s="33">
        <v>0.74679040704290955</v>
      </c>
      <c r="U7565" s="27">
        <v>107769005</v>
      </c>
      <c r="V7565" s="27">
        <v>0</v>
      </c>
      <c r="W7565" s="27">
        <v>59101000</v>
      </c>
      <c r="X7565" s="27"/>
      <c r="Y7565" s="27"/>
      <c r="Z7565" s="27">
        <v>1</v>
      </c>
    </row>
    <row r="7566" spans="1:26">
      <c r="A7566" s="27">
        <v>1990</v>
      </c>
      <c r="B7566" t="s">
        <v>14</v>
      </c>
      <c r="C7566" s="27"/>
      <c r="D7566" s="27"/>
      <c r="E7566" s="27"/>
      <c r="F7566" s="27">
        <v>0</v>
      </c>
      <c r="G7566" s="27">
        <v>1</v>
      </c>
      <c r="H7566" s="27">
        <v>0</v>
      </c>
      <c r="I7566" s="27">
        <v>1</v>
      </c>
      <c r="J7566" s="27">
        <v>0</v>
      </c>
      <c r="K7566" s="27">
        <v>6</v>
      </c>
      <c r="L7566" s="27">
        <v>1</v>
      </c>
      <c r="M7566" s="27">
        <v>0</v>
      </c>
      <c r="N7566" s="27">
        <v>0</v>
      </c>
      <c r="O7566" s="27">
        <v>0</v>
      </c>
      <c r="P7566" s="27">
        <v>6472000000</v>
      </c>
      <c r="Q7566" s="27">
        <v>6471740805.5698404</v>
      </c>
      <c r="R7566" s="27">
        <v>0</v>
      </c>
      <c r="S7566" s="27">
        <v>0</v>
      </c>
      <c r="T7566" s="33">
        <v>0.70566019682121295</v>
      </c>
      <c r="U7566" s="27">
        <v>111687346</v>
      </c>
      <c r="V7566" s="27">
        <v>0</v>
      </c>
      <c r="W7566" s="27">
        <v>58505000</v>
      </c>
      <c r="X7566" s="27"/>
      <c r="Y7566" s="27"/>
      <c r="Z7566" s="27">
        <v>1</v>
      </c>
    </row>
    <row r="7567" spans="1:26">
      <c r="A7567" s="27">
        <v>1991</v>
      </c>
      <c r="B7567" t="s">
        <v>14</v>
      </c>
      <c r="C7567" s="27"/>
      <c r="D7567" s="27"/>
      <c r="E7567" s="27"/>
      <c r="F7567" s="27">
        <v>0</v>
      </c>
      <c r="G7567" s="27">
        <v>1</v>
      </c>
      <c r="H7567" s="27">
        <v>0</v>
      </c>
      <c r="I7567" s="27">
        <v>1</v>
      </c>
      <c r="J7567" s="27">
        <v>0</v>
      </c>
      <c r="K7567" s="27">
        <v>6</v>
      </c>
      <c r="L7567" s="27">
        <v>1</v>
      </c>
      <c r="M7567" s="27">
        <v>0</v>
      </c>
      <c r="N7567" s="27">
        <v>0</v>
      </c>
      <c r="O7567" s="27">
        <v>0</v>
      </c>
      <c r="P7567" s="27">
        <v>7642000000</v>
      </c>
      <c r="Q7567" s="27">
        <v>9613369520.4188499</v>
      </c>
      <c r="R7567" s="27">
        <v>0</v>
      </c>
      <c r="S7567" s="27">
        <v>0</v>
      </c>
      <c r="T7567" s="33">
        <v>0.64778014054484578</v>
      </c>
      <c r="U7567" s="27">
        <v>102327244.40000001</v>
      </c>
      <c r="V7567" s="27">
        <v>0</v>
      </c>
      <c r="W7567" s="27">
        <v>57909000</v>
      </c>
      <c r="X7567" s="27"/>
      <c r="Y7567" s="27"/>
      <c r="Z7567" s="27">
        <v>1</v>
      </c>
    </row>
    <row r="7568" spans="1:26">
      <c r="A7568" s="27">
        <v>1992</v>
      </c>
      <c r="B7568" t="s">
        <v>14</v>
      </c>
      <c r="C7568" s="27"/>
      <c r="D7568" s="27"/>
      <c r="E7568" s="27"/>
      <c r="F7568" s="27">
        <v>0</v>
      </c>
      <c r="G7568" s="27">
        <v>1</v>
      </c>
      <c r="H7568" s="27">
        <v>0</v>
      </c>
      <c r="I7568" s="27">
        <v>1</v>
      </c>
      <c r="J7568" s="27">
        <v>0</v>
      </c>
      <c r="K7568" s="27">
        <v>6</v>
      </c>
      <c r="L7568" s="27">
        <v>1</v>
      </c>
      <c r="M7568" s="27">
        <v>0</v>
      </c>
      <c r="N7568" s="27">
        <v>0</v>
      </c>
      <c r="O7568" s="27">
        <v>0</v>
      </c>
      <c r="P7568" s="27">
        <v>9867000000</v>
      </c>
      <c r="Q7568" s="27">
        <v>9866990236.4358749</v>
      </c>
      <c r="R7568" s="27">
        <v>0</v>
      </c>
      <c r="S7568" s="27">
        <v>1</v>
      </c>
      <c r="T7568" s="33">
        <v>0.62587770846912083</v>
      </c>
      <c r="U7568" s="27">
        <v>98362000</v>
      </c>
      <c r="V7568" s="27">
        <v>0</v>
      </c>
      <c r="W7568" s="27">
        <v>114622000</v>
      </c>
      <c r="X7568" s="27"/>
      <c r="Y7568" s="27"/>
      <c r="Z7568" s="27">
        <v>1</v>
      </c>
    </row>
    <row r="7569" spans="1:26">
      <c r="A7569" s="27">
        <v>1993</v>
      </c>
      <c r="B7569" t="s">
        <v>14</v>
      </c>
      <c r="C7569" s="27"/>
      <c r="D7569" s="27"/>
      <c r="E7569" s="27"/>
      <c r="F7569" s="27">
        <v>0</v>
      </c>
      <c r="G7569" s="27">
        <v>1</v>
      </c>
      <c r="H7569" s="27">
        <v>0</v>
      </c>
      <c r="I7569" s="27">
        <v>1</v>
      </c>
      <c r="J7569" s="27">
        <v>0</v>
      </c>
      <c r="K7569" s="27">
        <v>6</v>
      </c>
      <c r="L7569" s="27">
        <v>1</v>
      </c>
      <c r="M7569" s="27">
        <v>0</v>
      </c>
      <c r="N7569" s="27">
        <v>0</v>
      </c>
      <c r="O7569" s="27">
        <v>0</v>
      </c>
      <c r="P7569" s="27">
        <v>13181000000</v>
      </c>
      <c r="Q7569" s="27">
        <v>13180953598.171595</v>
      </c>
      <c r="R7569" s="27">
        <v>0</v>
      </c>
      <c r="S7569" s="27">
        <v>1</v>
      </c>
      <c r="T7569" s="33">
        <v>0.648154718576755</v>
      </c>
      <c r="U7569" s="27">
        <v>99555625.299999997</v>
      </c>
      <c r="V7569" s="27">
        <v>0</v>
      </c>
      <c r="W7569" s="27">
        <v>113429000</v>
      </c>
      <c r="X7569" s="27"/>
      <c r="Y7569" s="27"/>
      <c r="Z7569" s="27">
        <v>1</v>
      </c>
    </row>
    <row r="7570" spans="1:26">
      <c r="A7570" s="27">
        <v>1994</v>
      </c>
      <c r="B7570" t="s">
        <v>14</v>
      </c>
      <c r="C7570" s="27"/>
      <c r="D7570" s="27"/>
      <c r="E7570" s="27"/>
      <c r="F7570" s="27">
        <v>0</v>
      </c>
      <c r="G7570" s="27">
        <v>1</v>
      </c>
      <c r="H7570" s="27">
        <v>0</v>
      </c>
      <c r="I7570" s="27">
        <v>1</v>
      </c>
      <c r="J7570" s="27">
        <v>0</v>
      </c>
      <c r="K7570" s="27">
        <v>6</v>
      </c>
      <c r="L7570" s="27">
        <v>1</v>
      </c>
      <c r="M7570" s="27">
        <v>0</v>
      </c>
      <c r="N7570" s="27">
        <v>0</v>
      </c>
      <c r="O7570" s="27">
        <v>0</v>
      </c>
      <c r="P7570" s="27">
        <v>16312000000.000002</v>
      </c>
      <c r="Q7570" s="27">
        <v>16286433533.32275</v>
      </c>
      <c r="R7570" s="27">
        <v>0</v>
      </c>
      <c r="S7570" s="27">
        <v>1</v>
      </c>
      <c r="T7570" s="33">
        <v>0.69545665111729171</v>
      </c>
      <c r="U7570" s="27">
        <v>282276587</v>
      </c>
      <c r="V7570" s="27">
        <v>0</v>
      </c>
      <c r="W7570" s="27">
        <v>236689000</v>
      </c>
      <c r="X7570" s="27"/>
      <c r="Y7570" s="27"/>
      <c r="Z7570" s="27">
        <v>1</v>
      </c>
    </row>
    <row r="7571" spans="1:26">
      <c r="A7571" s="27">
        <v>1995</v>
      </c>
      <c r="B7571" t="s">
        <v>14</v>
      </c>
      <c r="C7571" s="27"/>
      <c r="D7571" s="27"/>
      <c r="E7571" s="27"/>
      <c r="F7571" s="27">
        <v>0</v>
      </c>
      <c r="G7571" s="27">
        <v>1</v>
      </c>
      <c r="H7571" s="27">
        <v>0</v>
      </c>
      <c r="I7571" s="27">
        <v>1</v>
      </c>
      <c r="J7571" s="27">
        <v>0</v>
      </c>
      <c r="K7571" s="27">
        <v>6</v>
      </c>
      <c r="L7571" s="27">
        <v>1</v>
      </c>
      <c r="M7571" s="27">
        <v>0</v>
      </c>
      <c r="N7571" s="27">
        <v>0</v>
      </c>
      <c r="O7571" s="27">
        <v>0</v>
      </c>
      <c r="P7571" s="27">
        <v>20798000000</v>
      </c>
      <c r="Q7571" s="27">
        <v>20736164458.950462</v>
      </c>
      <c r="R7571" s="27">
        <v>0</v>
      </c>
      <c r="S7571" s="27">
        <v>1</v>
      </c>
      <c r="T7571" s="33">
        <v>0.69736071622307827</v>
      </c>
      <c r="U7571" s="27">
        <v>377211705.30000001</v>
      </c>
      <c r="V7571" s="27">
        <v>0</v>
      </c>
      <c r="W7571" s="27">
        <v>286298000</v>
      </c>
      <c r="X7571" s="27"/>
      <c r="Y7571" s="27"/>
      <c r="Z7571" s="27">
        <v>1</v>
      </c>
    </row>
    <row r="7572" spans="1:26">
      <c r="A7572" s="27">
        <v>1996</v>
      </c>
      <c r="B7572" t="s">
        <v>14</v>
      </c>
      <c r="C7572" s="27"/>
      <c r="D7572" s="27"/>
      <c r="E7572" s="27"/>
      <c r="F7572" s="27">
        <v>0</v>
      </c>
      <c r="G7572" s="27">
        <v>1</v>
      </c>
      <c r="H7572" s="27">
        <v>0</v>
      </c>
      <c r="I7572" s="27">
        <v>1</v>
      </c>
      <c r="J7572" s="27">
        <v>0</v>
      </c>
      <c r="K7572" s="27">
        <v>6</v>
      </c>
      <c r="L7572" s="27">
        <v>1</v>
      </c>
      <c r="M7572" s="27">
        <v>0</v>
      </c>
      <c r="N7572" s="27">
        <v>0</v>
      </c>
      <c r="O7572" s="27">
        <v>0</v>
      </c>
      <c r="P7572" s="27">
        <v>24692000000</v>
      </c>
      <c r="Q7572" s="27">
        <v>24657470574.750126</v>
      </c>
      <c r="R7572" s="27">
        <v>0</v>
      </c>
      <c r="S7572" s="27">
        <v>1</v>
      </c>
      <c r="T7572" s="33">
        <v>0.69966405838602452</v>
      </c>
      <c r="U7572" s="27">
        <v>538602308.29999995</v>
      </c>
      <c r="V7572" s="27">
        <v>0</v>
      </c>
      <c r="W7572" s="27">
        <v>466437000</v>
      </c>
      <c r="X7572" s="27"/>
      <c r="Y7572" s="27"/>
      <c r="Z7572" s="27">
        <v>1</v>
      </c>
    </row>
    <row r="7573" spans="1:26">
      <c r="A7573" s="27">
        <v>1997</v>
      </c>
      <c r="B7573" t="s">
        <v>14</v>
      </c>
      <c r="C7573" s="27"/>
      <c r="D7573" s="27"/>
      <c r="E7573" s="27"/>
      <c r="F7573" s="27">
        <v>0</v>
      </c>
      <c r="G7573" s="27">
        <v>1</v>
      </c>
      <c r="H7573" s="27">
        <v>0</v>
      </c>
      <c r="I7573" s="27">
        <v>1</v>
      </c>
      <c r="J7573" s="27">
        <v>0</v>
      </c>
      <c r="K7573" s="27">
        <v>6</v>
      </c>
      <c r="L7573" s="27">
        <v>1</v>
      </c>
      <c r="M7573" s="27">
        <v>0</v>
      </c>
      <c r="N7573" s="27">
        <v>0</v>
      </c>
      <c r="O7573" s="27">
        <v>0</v>
      </c>
      <c r="P7573" s="27">
        <v>26892000000</v>
      </c>
      <c r="Q7573" s="27">
        <v>26843700441.548199</v>
      </c>
      <c r="R7573" s="27">
        <v>0</v>
      </c>
      <c r="S7573" s="27">
        <v>1</v>
      </c>
      <c r="T7573" s="33">
        <v>0.71538944173936525</v>
      </c>
      <c r="U7573" s="27">
        <v>452390018.80000001</v>
      </c>
      <c r="V7573" s="27">
        <v>0</v>
      </c>
      <c r="W7573" s="27">
        <v>623016000</v>
      </c>
      <c r="X7573" s="27"/>
      <c r="Y7573" s="27"/>
      <c r="Z7573" s="27">
        <v>1</v>
      </c>
    </row>
    <row r="7574" spans="1:26">
      <c r="A7574" s="27">
        <v>1998</v>
      </c>
      <c r="B7574" t="s">
        <v>14</v>
      </c>
      <c r="C7574" s="27"/>
      <c r="D7574" s="27"/>
      <c r="E7574" s="27"/>
      <c r="F7574" s="27">
        <v>0</v>
      </c>
      <c r="G7574" s="27">
        <v>1</v>
      </c>
      <c r="H7574" s="27">
        <v>0</v>
      </c>
      <c r="I7574" s="27">
        <v>1</v>
      </c>
      <c r="J7574" s="27">
        <v>0</v>
      </c>
      <c r="K7574" s="27">
        <v>6</v>
      </c>
      <c r="L7574" s="27">
        <v>1</v>
      </c>
      <c r="M7574" s="27">
        <v>0</v>
      </c>
      <c r="N7574" s="27">
        <v>0</v>
      </c>
      <c r="O7574" s="27">
        <v>0</v>
      </c>
      <c r="P7574" s="27">
        <v>27234000000</v>
      </c>
      <c r="Q7574" s="27">
        <v>27209602050.045223</v>
      </c>
      <c r="R7574" s="27">
        <v>0</v>
      </c>
      <c r="S7574" s="27">
        <v>1</v>
      </c>
      <c r="T7574" s="33">
        <v>0.63293736472878814</v>
      </c>
      <c r="U7574" s="27">
        <v>391249305.30000001</v>
      </c>
      <c r="V7574" s="27">
        <v>0</v>
      </c>
      <c r="W7574" s="27">
        <v>904838000</v>
      </c>
      <c r="X7574" s="27"/>
      <c r="Y7574" s="27"/>
      <c r="Z7574" s="27">
        <v>1</v>
      </c>
    </row>
    <row r="7575" spans="1:26">
      <c r="A7575" s="27">
        <v>1999</v>
      </c>
      <c r="B7575" t="s">
        <v>14</v>
      </c>
      <c r="C7575" s="27"/>
      <c r="D7575" s="27"/>
      <c r="E7575" s="27"/>
      <c r="F7575" s="27">
        <v>0</v>
      </c>
      <c r="G7575" s="27">
        <v>1</v>
      </c>
      <c r="H7575" s="27">
        <v>0</v>
      </c>
      <c r="I7575" s="27">
        <v>1</v>
      </c>
      <c r="J7575" s="27">
        <v>0</v>
      </c>
      <c r="K7575" s="27">
        <v>6</v>
      </c>
      <c r="L7575" s="27">
        <v>1</v>
      </c>
      <c r="M7575" s="27">
        <v>0</v>
      </c>
      <c r="N7575" s="27">
        <v>0</v>
      </c>
      <c r="O7575" s="27">
        <v>0</v>
      </c>
      <c r="P7575" s="27">
        <v>28702000000</v>
      </c>
      <c r="Q7575" s="27">
        <v>28683659006.775215</v>
      </c>
      <c r="R7575" s="27">
        <v>0</v>
      </c>
      <c r="S7575" s="27">
        <v>1</v>
      </c>
      <c r="T7575" s="33">
        <v>0.59173831677950461</v>
      </c>
      <c r="U7575" s="27">
        <v>420497249.69999999</v>
      </c>
      <c r="V7575" s="27">
        <v>0</v>
      </c>
      <c r="W7575" s="27">
        <v>1043665000</v>
      </c>
      <c r="X7575" s="27"/>
      <c r="Y7575" s="27"/>
      <c r="Z7575" s="27">
        <v>1</v>
      </c>
    </row>
    <row r="7576" spans="1:26">
      <c r="A7576" s="27">
        <v>2000</v>
      </c>
      <c r="B7576" t="s">
        <v>14</v>
      </c>
      <c r="C7576" s="27">
        <v>21466666</v>
      </c>
      <c r="D7576" s="27">
        <v>2146666.5</v>
      </c>
      <c r="E7576" s="27">
        <v>21466666</v>
      </c>
      <c r="F7576" s="27">
        <v>53599999</v>
      </c>
      <c r="G7576" s="27">
        <v>1</v>
      </c>
      <c r="H7576" s="27">
        <v>0</v>
      </c>
      <c r="I7576" s="27">
        <v>1</v>
      </c>
      <c r="J7576" s="27">
        <v>0</v>
      </c>
      <c r="K7576" s="27">
        <v>6</v>
      </c>
      <c r="L7576" s="27">
        <v>1</v>
      </c>
      <c r="M7576" s="27">
        <v>1</v>
      </c>
      <c r="N7576" s="27">
        <v>0</v>
      </c>
      <c r="O7576" s="27">
        <v>0</v>
      </c>
      <c r="P7576" s="27">
        <v>31176000000</v>
      </c>
      <c r="Q7576" s="27">
        <v>31172518403.316227</v>
      </c>
      <c r="R7576" s="27">
        <v>1</v>
      </c>
      <c r="S7576" s="27">
        <v>1</v>
      </c>
      <c r="T7576" s="33">
        <v>0.62919927379193319</v>
      </c>
      <c r="U7576" s="27">
        <v>378189171.19999999</v>
      </c>
      <c r="V7576" s="27">
        <v>0</v>
      </c>
      <c r="W7576" s="27">
        <v>1168861119</v>
      </c>
      <c r="X7576" s="27"/>
      <c r="Y7576" s="27"/>
      <c r="Z7576" s="27">
        <v>1</v>
      </c>
    </row>
    <row r="7577" spans="1:26">
      <c r="A7577" s="27">
        <v>2001</v>
      </c>
      <c r="B7577" t="s">
        <v>14</v>
      </c>
      <c r="C7577" s="27">
        <v>21466666</v>
      </c>
      <c r="D7577" s="27">
        <v>4293333</v>
      </c>
      <c r="E7577" s="27">
        <v>21466666</v>
      </c>
      <c r="F7577" s="27">
        <v>0</v>
      </c>
      <c r="G7577" s="27">
        <v>1</v>
      </c>
      <c r="H7577" s="27">
        <v>0</v>
      </c>
      <c r="I7577" s="27">
        <v>1</v>
      </c>
      <c r="J7577" s="27">
        <v>0</v>
      </c>
      <c r="K7577" s="27">
        <v>6</v>
      </c>
      <c r="L7577" s="27">
        <v>1</v>
      </c>
      <c r="M7577" s="27">
        <v>1</v>
      </c>
      <c r="N7577" s="27">
        <v>0</v>
      </c>
      <c r="O7577" s="27">
        <v>0</v>
      </c>
      <c r="P7577" s="27">
        <v>32524000000</v>
      </c>
      <c r="Q7577" s="27">
        <v>32685198735.305321</v>
      </c>
      <c r="R7577" s="27">
        <v>1</v>
      </c>
      <c r="S7577" s="27">
        <v>1</v>
      </c>
      <c r="T7577" s="33">
        <v>0.61588871891054842</v>
      </c>
      <c r="U7577" s="27">
        <v>425827879.69999999</v>
      </c>
      <c r="V7577" s="27">
        <v>0</v>
      </c>
      <c r="W7577" s="27">
        <v>1398701000</v>
      </c>
      <c r="X7577" s="27"/>
      <c r="Y7577" s="27"/>
      <c r="Z7577" s="27">
        <v>1</v>
      </c>
    </row>
    <row r="7578" spans="1:26">
      <c r="A7578" s="27">
        <v>2002</v>
      </c>
      <c r="B7578" t="s">
        <v>14</v>
      </c>
      <c r="C7578" s="27">
        <v>106966666</v>
      </c>
      <c r="D7578" s="27">
        <v>34940000</v>
      </c>
      <c r="E7578" s="27">
        <v>106966666</v>
      </c>
      <c r="F7578" s="27">
        <v>85500000</v>
      </c>
      <c r="G7578" s="27">
        <v>1</v>
      </c>
      <c r="H7578" s="27">
        <v>0</v>
      </c>
      <c r="I7578" s="27">
        <v>1</v>
      </c>
      <c r="J7578" s="27">
        <v>0</v>
      </c>
      <c r="K7578" s="27">
        <v>6</v>
      </c>
      <c r="L7578" s="27">
        <v>1</v>
      </c>
      <c r="M7578" s="27">
        <v>1</v>
      </c>
      <c r="N7578" s="27">
        <v>0</v>
      </c>
      <c r="O7578" s="27">
        <v>0</v>
      </c>
      <c r="P7578" s="27">
        <v>35097000000</v>
      </c>
      <c r="Q7578" s="27">
        <v>35064105500.83445</v>
      </c>
      <c r="R7578" s="27">
        <v>1</v>
      </c>
      <c r="S7578" s="27">
        <v>1</v>
      </c>
      <c r="T7578" s="33">
        <v>0.62466195784303247</v>
      </c>
      <c r="U7578" s="27">
        <v>445774372.39999998</v>
      </c>
      <c r="V7578" s="27">
        <v>0</v>
      </c>
      <c r="W7578" s="27">
        <v>1769722000</v>
      </c>
      <c r="X7578" s="27"/>
      <c r="Y7578" s="27"/>
      <c r="Z7578" s="27">
        <v>1</v>
      </c>
    </row>
    <row r="7579" spans="1:26">
      <c r="A7579" s="27">
        <v>2003</v>
      </c>
      <c r="B7579" t="s">
        <v>14</v>
      </c>
      <c r="C7579" s="27">
        <v>211466666</v>
      </c>
      <c r="D7579" s="27">
        <v>86486666</v>
      </c>
      <c r="E7579" s="27">
        <v>211466666</v>
      </c>
      <c r="F7579" s="27">
        <v>122622428</v>
      </c>
      <c r="G7579" s="27">
        <v>1</v>
      </c>
      <c r="H7579" s="27">
        <v>0</v>
      </c>
      <c r="I7579" s="27">
        <v>1</v>
      </c>
      <c r="J7579" s="27">
        <v>0</v>
      </c>
      <c r="K7579" s="27">
        <v>6</v>
      </c>
      <c r="L7579" s="27">
        <v>1</v>
      </c>
      <c r="M7579" s="27">
        <v>1</v>
      </c>
      <c r="N7579" s="27">
        <v>0</v>
      </c>
      <c r="O7579" s="27">
        <v>0</v>
      </c>
      <c r="P7579" s="27">
        <v>39563000000</v>
      </c>
      <c r="Q7579" s="27">
        <v>39552513316.073425</v>
      </c>
      <c r="R7579" s="27">
        <v>1</v>
      </c>
      <c r="S7579" s="27">
        <v>1</v>
      </c>
      <c r="T7579" s="33">
        <v>0.61793375018798091</v>
      </c>
      <c r="U7579" s="27">
        <v>409451603.69999999</v>
      </c>
      <c r="V7579" s="27">
        <v>0</v>
      </c>
      <c r="W7579" s="27">
        <v>2526012000</v>
      </c>
      <c r="X7579" s="27"/>
      <c r="Y7579" s="27"/>
      <c r="Z7579" s="27">
        <v>1</v>
      </c>
    </row>
    <row r="7580" spans="1:26">
      <c r="A7580" s="27">
        <v>2004</v>
      </c>
      <c r="B7580" t="s">
        <v>14</v>
      </c>
      <c r="C7580" s="27">
        <v>561266666</v>
      </c>
      <c r="D7580" s="27">
        <v>207993333</v>
      </c>
      <c r="E7580" s="27">
        <v>561266666</v>
      </c>
      <c r="F7580" s="27">
        <v>349924163.92578125</v>
      </c>
      <c r="G7580" s="27">
        <v>1</v>
      </c>
      <c r="H7580" s="27">
        <v>0</v>
      </c>
      <c r="I7580" s="27">
        <v>1</v>
      </c>
      <c r="J7580" s="27">
        <v>0</v>
      </c>
      <c r="K7580" s="27">
        <v>6</v>
      </c>
      <c r="L7580" s="27">
        <v>1</v>
      </c>
      <c r="M7580" s="27">
        <v>1</v>
      </c>
      <c r="N7580" s="27">
        <v>0</v>
      </c>
      <c r="O7580" s="27">
        <v>0</v>
      </c>
      <c r="P7580" s="27">
        <v>49520000000</v>
      </c>
      <c r="Q7580" s="27">
        <v>45427854693.255432</v>
      </c>
      <c r="R7580" s="27">
        <v>1</v>
      </c>
      <c r="S7580" s="27">
        <v>1</v>
      </c>
      <c r="T7580" s="33">
        <v>0.67108711240801089</v>
      </c>
      <c r="U7580" s="27">
        <v>351318816.19999999</v>
      </c>
      <c r="V7580" s="27">
        <v>0</v>
      </c>
      <c r="W7580" s="27">
        <v>3081693000</v>
      </c>
      <c r="X7580" s="27"/>
      <c r="Y7580" s="27"/>
      <c r="Z7580" s="27">
        <v>1</v>
      </c>
    </row>
    <row r="7581" spans="1:26">
      <c r="A7581" s="27">
        <v>2005</v>
      </c>
      <c r="B7581" t="s">
        <v>14</v>
      </c>
      <c r="C7581" s="27">
        <v>1257266666</v>
      </c>
      <c r="D7581" s="27">
        <v>440200000</v>
      </c>
      <c r="E7581" s="27">
        <v>1257266666</v>
      </c>
      <c r="F7581" s="27">
        <v>703505201.703125</v>
      </c>
      <c r="G7581" s="27">
        <v>1</v>
      </c>
      <c r="H7581" s="27">
        <v>0</v>
      </c>
      <c r="I7581" s="27">
        <v>1</v>
      </c>
      <c r="J7581" s="27">
        <v>0</v>
      </c>
      <c r="K7581" s="27">
        <v>6</v>
      </c>
      <c r="L7581" s="27">
        <v>1</v>
      </c>
      <c r="M7581" s="27">
        <v>1</v>
      </c>
      <c r="N7581" s="27">
        <v>0</v>
      </c>
      <c r="O7581" s="27">
        <v>0</v>
      </c>
      <c r="P7581" s="27">
        <v>57648000000</v>
      </c>
      <c r="Q7581" s="27">
        <v>57633255618.273094</v>
      </c>
      <c r="R7581" s="27">
        <v>1</v>
      </c>
      <c r="S7581" s="27">
        <v>1</v>
      </c>
      <c r="T7581" s="33">
        <v>0.69599608558540027</v>
      </c>
      <c r="U7581" s="27">
        <v>271529856.10000002</v>
      </c>
      <c r="V7581" s="27">
        <v>0</v>
      </c>
      <c r="W7581" s="27">
        <v>3228334000</v>
      </c>
      <c r="X7581" s="27"/>
      <c r="Y7581" s="27"/>
      <c r="Z7581" s="27">
        <v>1</v>
      </c>
    </row>
    <row r="7582" spans="1:26">
      <c r="A7582" s="27">
        <v>2006</v>
      </c>
      <c r="B7582" t="s">
        <v>14</v>
      </c>
      <c r="C7582" s="27">
        <v>1683101070</v>
      </c>
      <c r="D7582" s="27">
        <v>751873547</v>
      </c>
      <c r="E7582" s="27">
        <v>1683101070</v>
      </c>
      <c r="F7582" s="27">
        <v>439230228.5</v>
      </c>
      <c r="G7582" s="27">
        <v>1</v>
      </c>
      <c r="H7582" s="27">
        <v>0</v>
      </c>
      <c r="I7582" s="27">
        <v>1</v>
      </c>
      <c r="J7582" s="27">
        <v>0</v>
      </c>
      <c r="K7582" s="27">
        <v>6</v>
      </c>
      <c r="L7582" s="27">
        <v>1</v>
      </c>
      <c r="M7582" s="27">
        <v>1</v>
      </c>
      <c r="N7582" s="27">
        <v>0</v>
      </c>
      <c r="O7582" s="27">
        <v>0</v>
      </c>
      <c r="P7582" s="27">
        <v>66393000000</v>
      </c>
      <c r="Q7582" s="27">
        <v>66371664817.043625</v>
      </c>
      <c r="R7582" s="27">
        <v>1</v>
      </c>
      <c r="S7582" s="27">
        <v>1</v>
      </c>
      <c r="T7582" s="33">
        <v>0.83568345932575372</v>
      </c>
      <c r="U7582" s="27">
        <v>252314959.19999999</v>
      </c>
      <c r="V7582" s="27">
        <v>0</v>
      </c>
      <c r="W7582" s="27">
        <v>3702796000</v>
      </c>
      <c r="X7582" s="27"/>
      <c r="Y7582" s="27"/>
      <c r="Z7582" s="27">
        <v>1</v>
      </c>
    </row>
    <row r="7583" spans="1:26">
      <c r="A7583" s="27">
        <v>2007</v>
      </c>
      <c r="B7583" t="s">
        <v>14</v>
      </c>
      <c r="C7583" s="27">
        <v>1675556398</v>
      </c>
      <c r="D7583" s="27">
        <v>1063379226</v>
      </c>
      <c r="E7583" s="27">
        <v>1675556398</v>
      </c>
      <c r="F7583" s="27">
        <v>0</v>
      </c>
      <c r="G7583" s="27">
        <v>1</v>
      </c>
      <c r="H7583" s="27">
        <v>0</v>
      </c>
      <c r="I7583" s="27">
        <v>1</v>
      </c>
      <c r="J7583" s="27">
        <v>0</v>
      </c>
      <c r="K7583" s="27">
        <v>6</v>
      </c>
      <c r="L7583" s="27">
        <v>1</v>
      </c>
      <c r="M7583" s="27">
        <v>1</v>
      </c>
      <c r="N7583" s="27">
        <v>0</v>
      </c>
      <c r="O7583" s="27">
        <v>0</v>
      </c>
      <c r="P7583" s="27">
        <v>77520000000</v>
      </c>
      <c r="Q7583" s="27">
        <v>77414425532.245163</v>
      </c>
      <c r="R7583" s="27">
        <v>1</v>
      </c>
      <c r="S7583" s="27">
        <v>1</v>
      </c>
      <c r="T7583" s="33">
        <v>0.90473952627382648</v>
      </c>
      <c r="U7583" s="27">
        <v>238867429.5</v>
      </c>
      <c r="V7583" s="27">
        <v>0</v>
      </c>
      <c r="W7583" s="27">
        <v>4586742000</v>
      </c>
      <c r="X7583" s="27"/>
      <c r="Y7583" s="27"/>
      <c r="Z7583" s="27">
        <v>1</v>
      </c>
    </row>
    <row r="7584" spans="1:26">
      <c r="A7584" s="27">
        <v>2008</v>
      </c>
      <c r="B7584" t="s">
        <v>14</v>
      </c>
      <c r="C7584" s="27">
        <v>2052699358</v>
      </c>
      <c r="D7584" s="27">
        <v>1430629620</v>
      </c>
      <c r="E7584" s="27">
        <v>2052699358</v>
      </c>
      <c r="F7584" s="27">
        <v>385000000</v>
      </c>
      <c r="G7584" s="27">
        <v>1</v>
      </c>
      <c r="H7584" s="27">
        <v>0</v>
      </c>
      <c r="I7584" s="27">
        <v>1</v>
      </c>
      <c r="J7584" s="27">
        <v>0</v>
      </c>
      <c r="K7584" s="27">
        <v>6</v>
      </c>
      <c r="L7584" s="27">
        <v>1</v>
      </c>
      <c r="M7584" s="27">
        <v>1</v>
      </c>
      <c r="N7584" s="27">
        <v>0</v>
      </c>
      <c r="O7584" s="27">
        <v>0</v>
      </c>
      <c r="P7584" s="27">
        <v>98269000000</v>
      </c>
      <c r="Q7584" s="27">
        <v>99130304099.127411</v>
      </c>
      <c r="R7584" s="27">
        <v>1</v>
      </c>
      <c r="S7584" s="27">
        <v>1</v>
      </c>
      <c r="T7584" s="33">
        <v>0.91944034308119871</v>
      </c>
      <c r="U7584" s="27">
        <v>194563825.90000001</v>
      </c>
      <c r="V7584" s="27">
        <v>0</v>
      </c>
      <c r="W7584" s="27">
        <v>5109795000</v>
      </c>
      <c r="X7584" s="27">
        <v>8156000000</v>
      </c>
      <c r="Y7584" s="27"/>
      <c r="Z7584" s="27">
        <v>1</v>
      </c>
    </row>
    <row r="7585" spans="1:26">
      <c r="A7585" s="27">
        <v>2009</v>
      </c>
      <c r="B7585" t="s">
        <v>14</v>
      </c>
      <c r="C7585" s="27">
        <v>2389084202</v>
      </c>
      <c r="D7585" s="27">
        <v>1788657362</v>
      </c>
      <c r="E7585" s="27">
        <v>2389084202</v>
      </c>
      <c r="F7585" s="27">
        <v>354500000</v>
      </c>
      <c r="G7585" s="27">
        <v>1</v>
      </c>
      <c r="H7585" s="27">
        <v>0</v>
      </c>
      <c r="I7585" s="27">
        <v>1</v>
      </c>
      <c r="J7585" s="27">
        <v>0</v>
      </c>
      <c r="K7585" s="27">
        <v>6</v>
      </c>
      <c r="L7585" s="27">
        <v>1</v>
      </c>
      <c r="M7585" s="27">
        <v>1</v>
      </c>
      <c r="N7585" s="27">
        <v>0</v>
      </c>
      <c r="O7585" s="27">
        <v>0</v>
      </c>
      <c r="P7585" s="27">
        <v>101634000000</v>
      </c>
      <c r="Q7585" s="27">
        <v>106014659770.22217</v>
      </c>
      <c r="R7585" s="27">
        <v>1</v>
      </c>
      <c r="S7585" s="27">
        <v>1</v>
      </c>
      <c r="T7585" s="33">
        <v>0.81595367947064712</v>
      </c>
      <c r="U7585" s="27">
        <v>577869347.79999995</v>
      </c>
      <c r="V7585" s="27">
        <v>0</v>
      </c>
      <c r="W7585" s="27">
        <v>6303805000</v>
      </c>
      <c r="X7585" s="27">
        <v>10850000000</v>
      </c>
      <c r="Y7585" s="27"/>
      <c r="Z7585" s="27">
        <v>1</v>
      </c>
    </row>
    <row r="7586" spans="1:26">
      <c r="A7586" s="27">
        <v>2010</v>
      </c>
      <c r="B7586" t="s">
        <v>14</v>
      </c>
      <c r="C7586" s="27">
        <v>2645571302</v>
      </c>
      <c r="D7586" s="27">
        <v>2038871302</v>
      </c>
      <c r="E7586" s="27">
        <v>2645571302</v>
      </c>
      <c r="F7586" s="27">
        <v>300014835.35205078</v>
      </c>
      <c r="G7586" s="27">
        <v>1</v>
      </c>
      <c r="H7586" s="27">
        <v>0</v>
      </c>
      <c r="I7586" s="27">
        <v>1</v>
      </c>
      <c r="J7586" s="27">
        <v>0</v>
      </c>
      <c r="K7586" s="27">
        <v>6</v>
      </c>
      <c r="L7586" s="27">
        <v>1</v>
      </c>
      <c r="M7586" s="27">
        <v>1</v>
      </c>
      <c r="N7586" s="27">
        <v>0</v>
      </c>
      <c r="O7586" s="27">
        <v>0</v>
      </c>
      <c r="P7586" s="27">
        <v>112771000000</v>
      </c>
      <c r="Q7586" s="27">
        <v>115931749697.24118</v>
      </c>
      <c r="R7586" s="27">
        <v>1</v>
      </c>
      <c r="S7586" s="27">
        <v>1</v>
      </c>
      <c r="T7586" s="33">
        <v>1.0070075781651076</v>
      </c>
      <c r="U7586" s="27">
        <v>529419194.69999999</v>
      </c>
      <c r="V7586" s="27">
        <v>700000000</v>
      </c>
      <c r="W7586" s="27">
        <v>7042510000</v>
      </c>
      <c r="X7586" s="27">
        <v>12593000000</v>
      </c>
      <c r="Y7586" s="27"/>
      <c r="Z7586" s="27">
        <v>1</v>
      </c>
    </row>
    <row r="7587" spans="1:26">
      <c r="A7587" s="27">
        <v>2011</v>
      </c>
      <c r="B7587" t="s">
        <v>14</v>
      </c>
      <c r="C7587" s="27">
        <v>4407098356</v>
      </c>
      <c r="D7587" s="27">
        <v>2553548356</v>
      </c>
      <c r="E7587" s="27">
        <v>4407098356</v>
      </c>
      <c r="F7587" s="27">
        <v>1873005000</v>
      </c>
      <c r="G7587" s="27">
        <v>1</v>
      </c>
      <c r="H7587" s="27">
        <v>0</v>
      </c>
      <c r="I7587" s="27">
        <v>1</v>
      </c>
      <c r="J7587" s="27">
        <v>0</v>
      </c>
      <c r="K7587" s="27">
        <v>6</v>
      </c>
      <c r="L7587" s="27">
        <v>1</v>
      </c>
      <c r="M7587" s="27">
        <v>1</v>
      </c>
      <c r="N7587" s="27">
        <v>0</v>
      </c>
      <c r="O7587" s="27">
        <v>0</v>
      </c>
      <c r="P7587" s="27">
        <v>134598000000.00002</v>
      </c>
      <c r="Q7587" s="27">
        <v>135539438559.70946</v>
      </c>
      <c r="R7587" s="27">
        <v>1</v>
      </c>
      <c r="S7587" s="27">
        <v>1</v>
      </c>
      <c r="T7587" s="33">
        <v>1.116808011796752</v>
      </c>
      <c r="U7587" s="27">
        <v>496002751</v>
      </c>
      <c r="V7587" s="27">
        <v>794282000</v>
      </c>
      <c r="W7587" s="27">
        <v>7981481000</v>
      </c>
      <c r="X7587" s="27">
        <v>13961000000</v>
      </c>
      <c r="Y7587" s="27"/>
      <c r="Z7587" s="27">
        <v>1</v>
      </c>
    </row>
    <row r="7588" spans="1:26">
      <c r="A7588" s="27">
        <v>2012</v>
      </c>
      <c r="B7588" t="s">
        <v>14</v>
      </c>
      <c r="C7588" s="27">
        <v>4293289536</v>
      </c>
      <c r="D7588" s="27">
        <v>3065889536</v>
      </c>
      <c r="E7588" s="27">
        <v>4293289536</v>
      </c>
      <c r="F7588" s="27">
        <v>10000</v>
      </c>
      <c r="G7588" s="27">
        <v>1</v>
      </c>
      <c r="H7588" s="27">
        <v>0</v>
      </c>
      <c r="I7588" s="27">
        <v>1</v>
      </c>
      <c r="J7588" s="27">
        <v>0</v>
      </c>
      <c r="K7588" s="27">
        <v>6</v>
      </c>
      <c r="L7588" s="27">
        <v>1</v>
      </c>
      <c r="M7588" s="27">
        <v>1</v>
      </c>
      <c r="N7588" s="27">
        <v>0</v>
      </c>
      <c r="O7588" s="27">
        <v>0</v>
      </c>
      <c r="P7588" s="27">
        <v>155483000000</v>
      </c>
      <c r="Q7588" s="27">
        <v>155820001920.49164</v>
      </c>
      <c r="R7588" s="27">
        <v>1</v>
      </c>
      <c r="S7588" s="27">
        <v>1</v>
      </c>
      <c r="T7588" s="33">
        <v>0.99562684078172081</v>
      </c>
      <c r="U7588" s="27">
        <v>483810122.19999999</v>
      </c>
      <c r="V7588" s="27">
        <v>983590000</v>
      </c>
      <c r="W7588" s="27">
        <v>9088092000</v>
      </c>
      <c r="X7588" s="27">
        <v>14411000000</v>
      </c>
      <c r="Y7588" s="27"/>
      <c r="Z7588" s="27">
        <v>1</v>
      </c>
    </row>
    <row r="7589" spans="1:26">
      <c r="A7589" s="27">
        <v>2013</v>
      </c>
      <c r="B7589" t="s">
        <v>14</v>
      </c>
      <c r="C7589" s="27">
        <v>4208002744</v>
      </c>
      <c r="D7589" s="27">
        <v>3508752760</v>
      </c>
      <c r="E7589" s="27">
        <v>4208002744</v>
      </c>
      <c r="F7589" s="27">
        <v>28000000</v>
      </c>
      <c r="G7589" s="27">
        <v>1</v>
      </c>
      <c r="H7589" s="27">
        <v>0</v>
      </c>
      <c r="I7589" s="27">
        <v>1</v>
      </c>
      <c r="J7589" s="27">
        <v>0</v>
      </c>
      <c r="K7589" s="27">
        <v>6</v>
      </c>
      <c r="L7589" s="27">
        <v>1</v>
      </c>
      <c r="M7589" s="27">
        <v>1</v>
      </c>
      <c r="N7589" s="27">
        <v>0</v>
      </c>
      <c r="O7589" s="27">
        <v>0</v>
      </c>
      <c r="P7589" s="27">
        <v>170444000000</v>
      </c>
      <c r="Q7589" s="27">
        <v>171222025117.38089</v>
      </c>
      <c r="R7589" s="27">
        <v>1</v>
      </c>
      <c r="S7589" s="27">
        <v>1</v>
      </c>
      <c r="T7589" s="33">
        <v>0.99710818219516861</v>
      </c>
      <c r="U7589" s="27">
        <v>484779681.5</v>
      </c>
      <c r="V7589" s="27">
        <v>1098219000</v>
      </c>
      <c r="W7589" s="27">
        <v>10309408000</v>
      </c>
      <c r="X7589" s="27">
        <v>13483000000</v>
      </c>
      <c r="Y7589" s="27"/>
      <c r="Z7589" s="27">
        <v>1</v>
      </c>
    </row>
    <row r="7590" spans="1:26">
      <c r="A7590" s="27">
        <v>2014</v>
      </c>
      <c r="B7590" t="s">
        <v>14</v>
      </c>
      <c r="C7590" s="27">
        <v>6113891268</v>
      </c>
      <c r="D7590" s="27">
        <v>4366141268</v>
      </c>
      <c r="E7590" s="27">
        <v>6113891268</v>
      </c>
      <c r="F7590" s="27">
        <v>2045000000</v>
      </c>
      <c r="G7590" s="27">
        <v>1</v>
      </c>
      <c r="H7590" s="27">
        <v>0</v>
      </c>
      <c r="I7590" s="27">
        <v>1</v>
      </c>
      <c r="J7590" s="27">
        <v>0</v>
      </c>
      <c r="K7590" s="27">
        <v>6</v>
      </c>
      <c r="L7590" s="27">
        <v>1</v>
      </c>
      <c r="M7590" s="27">
        <v>1</v>
      </c>
      <c r="N7590" s="27">
        <v>0</v>
      </c>
      <c r="O7590" s="27">
        <v>0</v>
      </c>
      <c r="P7590" s="27">
        <v>185759000000</v>
      </c>
      <c r="Q7590" s="27">
        <v>186204652922.26215</v>
      </c>
      <c r="R7590" s="27">
        <v>1</v>
      </c>
      <c r="S7590" s="27">
        <v>1</v>
      </c>
      <c r="T7590" s="33">
        <v>0.96696016921402161</v>
      </c>
      <c r="U7590" s="27">
        <v>456073797.5</v>
      </c>
      <c r="V7590" s="27">
        <v>1177803000</v>
      </c>
      <c r="W7590" s="27">
        <v>10912582000</v>
      </c>
      <c r="X7590" s="27">
        <v>13130000000</v>
      </c>
      <c r="Y7590" s="27"/>
      <c r="Z7590" s="27">
        <v>1</v>
      </c>
    </row>
    <row r="7591" spans="1:26">
      <c r="A7591" s="27">
        <v>2015</v>
      </c>
      <c r="B7591" t="s">
        <v>14</v>
      </c>
      <c r="C7591" s="27">
        <v>5950699682</v>
      </c>
      <c r="D7591" s="27">
        <v>4921199682</v>
      </c>
      <c r="E7591" s="27">
        <v>5950699682</v>
      </c>
      <c r="F7591" s="27">
        <v>0</v>
      </c>
      <c r="G7591" s="27">
        <v>1</v>
      </c>
      <c r="H7591" s="27">
        <v>0</v>
      </c>
      <c r="I7591" s="27">
        <v>1</v>
      </c>
      <c r="J7591" s="27">
        <v>0</v>
      </c>
      <c r="K7591" s="27">
        <v>6</v>
      </c>
      <c r="L7591" s="27">
        <v>1</v>
      </c>
      <c r="M7591" s="27">
        <v>1</v>
      </c>
      <c r="N7591" s="27">
        <v>0</v>
      </c>
      <c r="O7591" s="27">
        <v>0</v>
      </c>
      <c r="P7591" s="27">
        <v>191288000000</v>
      </c>
      <c r="Q7591" s="27">
        <v>193241108709.53622</v>
      </c>
      <c r="R7591" s="27">
        <v>1</v>
      </c>
      <c r="S7591" s="27">
        <v>1</v>
      </c>
      <c r="T7591" s="33">
        <v>0.821813335342235</v>
      </c>
      <c r="U7591" s="27">
        <v>436216718.19999999</v>
      </c>
      <c r="V7591" s="27">
        <v>1437164000</v>
      </c>
      <c r="W7591" s="27">
        <v>11201173000</v>
      </c>
      <c r="X7591" s="27">
        <v>15618000000</v>
      </c>
      <c r="Y7591" s="27"/>
      <c r="Z7591" s="27">
        <v>1</v>
      </c>
    </row>
    <row r="7592" spans="1:26">
      <c r="A7592" s="27">
        <v>2016</v>
      </c>
      <c r="B7592" t="s">
        <v>14</v>
      </c>
      <c r="C7592" s="27">
        <v>5493340202</v>
      </c>
      <c r="D7592" s="27">
        <v>4982090218</v>
      </c>
      <c r="E7592" s="27">
        <v>5493340202</v>
      </c>
      <c r="F7592" s="27">
        <v>0</v>
      </c>
      <c r="G7592" s="27">
        <v>1</v>
      </c>
      <c r="H7592" s="27">
        <v>0</v>
      </c>
      <c r="I7592" s="27">
        <v>1</v>
      </c>
      <c r="J7592" s="27">
        <v>0</v>
      </c>
      <c r="K7592" s="27">
        <v>6</v>
      </c>
      <c r="L7592" s="27">
        <v>1</v>
      </c>
      <c r="M7592" s="27">
        <v>1</v>
      </c>
      <c r="N7592" s="27">
        <v>0</v>
      </c>
      <c r="O7592" s="27">
        <v>0</v>
      </c>
      <c r="P7592" s="27">
        <v>201326000000</v>
      </c>
      <c r="Q7592" s="27">
        <v>205276172134.9014</v>
      </c>
      <c r="R7592" s="27">
        <v>1</v>
      </c>
      <c r="S7592" s="27">
        <v>1</v>
      </c>
      <c r="T7592" s="33">
        <v>0.86004996979414983</v>
      </c>
      <c r="U7592" s="27">
        <v>423184329.39999998</v>
      </c>
      <c r="V7592" s="27">
        <v>1647673000</v>
      </c>
      <c r="W7592" s="27">
        <v>11462229000</v>
      </c>
      <c r="X7592" s="27">
        <v>17207000000</v>
      </c>
      <c r="Y7592" s="27"/>
      <c r="Z7592" s="27">
        <v>1</v>
      </c>
    </row>
    <row r="7593" spans="1:26">
      <c r="A7593" s="27">
        <v>2017</v>
      </c>
      <c r="B7593" t="s">
        <v>14</v>
      </c>
      <c r="C7593" s="27">
        <v>6969152094</v>
      </c>
      <c r="D7593" s="27">
        <v>5529152094</v>
      </c>
      <c r="E7593" s="27">
        <v>6969152094</v>
      </c>
      <c r="F7593" s="27">
        <v>1800000000</v>
      </c>
      <c r="G7593" s="27">
        <v>1</v>
      </c>
      <c r="H7593" s="27">
        <v>0</v>
      </c>
      <c r="I7593" s="27">
        <v>1</v>
      </c>
      <c r="J7593" s="27">
        <v>0</v>
      </c>
      <c r="K7593" s="27">
        <v>6</v>
      </c>
      <c r="L7593" s="27">
        <v>1</v>
      </c>
      <c r="M7593" s="27">
        <v>1</v>
      </c>
      <c r="N7593" s="27">
        <v>0</v>
      </c>
      <c r="O7593" s="27">
        <v>0</v>
      </c>
      <c r="P7593" s="27">
        <v>220376000000</v>
      </c>
      <c r="Q7593" s="27">
        <v>223779865815.18256</v>
      </c>
      <c r="R7593" s="27">
        <v>1</v>
      </c>
      <c r="S7593" s="27">
        <v>1</v>
      </c>
      <c r="T7593" s="33">
        <v>0.90809244833766045</v>
      </c>
      <c r="U7593" s="27">
        <v>448306063.5</v>
      </c>
      <c r="V7593" s="27">
        <v>1952959000</v>
      </c>
      <c r="W7593" s="27">
        <v>12730357000</v>
      </c>
      <c r="X7593" s="27">
        <v>18933000000</v>
      </c>
      <c r="Y7593" s="27"/>
      <c r="Z7593" s="27">
        <v>1</v>
      </c>
    </row>
    <row r="7594" spans="1:26">
      <c r="A7594" s="27">
        <v>1950</v>
      </c>
      <c r="B7594" t="s">
        <v>184</v>
      </c>
      <c r="C7594" s="27"/>
      <c r="D7594" s="27"/>
      <c r="E7594" s="27"/>
      <c r="F7594" s="27">
        <v>0</v>
      </c>
      <c r="G7594" s="27">
        <v>1</v>
      </c>
      <c r="H7594" s="27">
        <v>0</v>
      </c>
      <c r="I7594" s="27">
        <v>1</v>
      </c>
      <c r="J7594" s="27">
        <v>1</v>
      </c>
      <c r="K7594" s="27">
        <v>2</v>
      </c>
      <c r="L7594" s="27">
        <v>1</v>
      </c>
      <c r="M7594" s="27">
        <v>0</v>
      </c>
      <c r="N7594" s="27">
        <v>0</v>
      </c>
      <c r="O7594" s="27">
        <v>0</v>
      </c>
      <c r="P7594" s="27"/>
      <c r="Q7594" s="27"/>
      <c r="R7594" s="27">
        <v>0</v>
      </c>
      <c r="S7594" s="27">
        <v>0</v>
      </c>
      <c r="T7594" s="33">
        <v>1.287837882863923</v>
      </c>
      <c r="U7594" s="27"/>
      <c r="V7594" s="27"/>
      <c r="W7594" s="27"/>
      <c r="X7594" s="27"/>
      <c r="Y7594" s="27"/>
      <c r="Z7594" s="27">
        <v>1</v>
      </c>
    </row>
    <row r="7595" spans="1:26">
      <c r="A7595" s="27">
        <v>1951</v>
      </c>
      <c r="B7595" t="s">
        <v>184</v>
      </c>
      <c r="C7595" s="27"/>
      <c r="D7595" s="27"/>
      <c r="E7595" s="27"/>
      <c r="F7595" s="27">
        <v>0</v>
      </c>
      <c r="G7595" s="27">
        <v>1</v>
      </c>
      <c r="H7595" s="27">
        <v>0</v>
      </c>
      <c r="I7595" s="27">
        <v>1</v>
      </c>
      <c r="J7595" s="27">
        <v>1</v>
      </c>
      <c r="K7595" s="27">
        <v>2</v>
      </c>
      <c r="L7595" s="27">
        <v>1</v>
      </c>
      <c r="M7595" s="27">
        <v>0</v>
      </c>
      <c r="N7595" s="27">
        <v>0</v>
      </c>
      <c r="O7595" s="27">
        <v>0</v>
      </c>
      <c r="P7595" s="27"/>
      <c r="Q7595" s="27"/>
      <c r="R7595" s="27">
        <v>0</v>
      </c>
      <c r="S7595" s="27">
        <v>0</v>
      </c>
      <c r="T7595" s="33">
        <v>1.3439935487765553</v>
      </c>
      <c r="U7595" s="27"/>
      <c r="V7595" s="27"/>
      <c r="W7595" s="27"/>
      <c r="X7595" s="27"/>
      <c r="Y7595" s="27"/>
      <c r="Z7595" s="27">
        <v>1</v>
      </c>
    </row>
    <row r="7596" spans="1:26">
      <c r="A7596" s="27">
        <v>1952</v>
      </c>
      <c r="B7596" t="s">
        <v>184</v>
      </c>
      <c r="C7596" s="27"/>
      <c r="D7596" s="27"/>
      <c r="E7596" s="27"/>
      <c r="F7596" s="27">
        <v>0</v>
      </c>
      <c r="G7596" s="27">
        <v>1</v>
      </c>
      <c r="H7596" s="27">
        <v>0</v>
      </c>
      <c r="I7596" s="27">
        <v>1</v>
      </c>
      <c r="J7596" s="27">
        <v>1</v>
      </c>
      <c r="K7596" s="27">
        <v>2</v>
      </c>
      <c r="L7596" s="27">
        <v>1</v>
      </c>
      <c r="M7596" s="27">
        <v>0</v>
      </c>
      <c r="N7596" s="27">
        <v>0</v>
      </c>
      <c r="O7596" s="27">
        <v>0</v>
      </c>
      <c r="P7596" s="27"/>
      <c r="Q7596" s="27"/>
      <c r="R7596" s="27">
        <v>0</v>
      </c>
      <c r="S7596" s="27">
        <v>0</v>
      </c>
      <c r="T7596" s="33">
        <v>1.1861288455441423</v>
      </c>
      <c r="U7596" s="27"/>
      <c r="V7596" s="27"/>
      <c r="W7596" s="27"/>
      <c r="X7596" s="27"/>
      <c r="Y7596" s="27"/>
      <c r="Z7596" s="27">
        <v>1</v>
      </c>
    </row>
    <row r="7597" spans="1:26">
      <c r="A7597" s="27">
        <v>1953</v>
      </c>
      <c r="B7597" t="s">
        <v>184</v>
      </c>
      <c r="C7597" s="27"/>
      <c r="D7597" s="27"/>
      <c r="E7597" s="27"/>
      <c r="F7597" s="27">
        <v>0</v>
      </c>
      <c r="G7597" s="27">
        <v>1</v>
      </c>
      <c r="H7597" s="27">
        <v>0</v>
      </c>
      <c r="I7597" s="27">
        <v>1</v>
      </c>
      <c r="J7597" s="27">
        <v>1</v>
      </c>
      <c r="K7597" s="27">
        <v>2</v>
      </c>
      <c r="L7597" s="27">
        <v>1</v>
      </c>
      <c r="M7597" s="27">
        <v>0</v>
      </c>
      <c r="N7597" s="27">
        <v>0</v>
      </c>
      <c r="O7597" s="27">
        <v>0</v>
      </c>
      <c r="P7597" s="27"/>
      <c r="Q7597" s="27"/>
      <c r="R7597" s="27">
        <v>0</v>
      </c>
      <c r="S7597" s="27">
        <v>0</v>
      </c>
      <c r="T7597" s="33">
        <v>1.1355764645766917</v>
      </c>
      <c r="U7597" s="27"/>
      <c r="V7597" s="27"/>
      <c r="W7597" s="27"/>
      <c r="X7597" s="27"/>
      <c r="Y7597" s="27"/>
      <c r="Z7597" s="27">
        <v>1</v>
      </c>
    </row>
    <row r="7598" spans="1:26">
      <c r="A7598" s="27">
        <v>1954</v>
      </c>
      <c r="B7598" t="s">
        <v>184</v>
      </c>
      <c r="C7598" s="27"/>
      <c r="D7598" s="27"/>
      <c r="E7598" s="27"/>
      <c r="F7598" s="27">
        <v>0</v>
      </c>
      <c r="G7598" s="27">
        <v>1</v>
      </c>
      <c r="H7598" s="27">
        <v>0</v>
      </c>
      <c r="I7598" s="27">
        <v>1</v>
      </c>
      <c r="J7598" s="27">
        <v>1</v>
      </c>
      <c r="K7598" s="27">
        <v>2</v>
      </c>
      <c r="L7598" s="27">
        <v>1</v>
      </c>
      <c r="M7598" s="27">
        <v>0</v>
      </c>
      <c r="N7598" s="27">
        <v>0</v>
      </c>
      <c r="O7598" s="27">
        <v>0</v>
      </c>
      <c r="P7598" s="27"/>
      <c r="Q7598" s="27"/>
      <c r="R7598" s="27">
        <v>0</v>
      </c>
      <c r="S7598" s="27">
        <v>0</v>
      </c>
      <c r="T7598" s="33">
        <v>1.2456557755316726</v>
      </c>
      <c r="U7598" s="27"/>
      <c r="V7598" s="27"/>
      <c r="W7598" s="27"/>
      <c r="X7598" s="27"/>
      <c r="Y7598" s="27"/>
      <c r="Z7598" s="27">
        <v>1</v>
      </c>
    </row>
    <row r="7599" spans="1:26">
      <c r="A7599" s="27">
        <v>1955</v>
      </c>
      <c r="B7599" t="s">
        <v>184</v>
      </c>
      <c r="C7599" s="27"/>
      <c r="D7599" s="27"/>
      <c r="E7599" s="27"/>
      <c r="F7599" s="27">
        <v>0</v>
      </c>
      <c r="G7599" s="27">
        <v>1</v>
      </c>
      <c r="H7599" s="27">
        <v>0</v>
      </c>
      <c r="I7599" s="27">
        <v>1</v>
      </c>
      <c r="J7599" s="27">
        <v>1</v>
      </c>
      <c r="K7599" s="27">
        <v>2</v>
      </c>
      <c r="L7599" s="27">
        <v>1</v>
      </c>
      <c r="M7599" s="27">
        <v>0</v>
      </c>
      <c r="N7599" s="27">
        <v>0</v>
      </c>
      <c r="O7599" s="27">
        <v>0</v>
      </c>
      <c r="P7599" s="27"/>
      <c r="Q7599" s="27"/>
      <c r="R7599" s="27">
        <v>0</v>
      </c>
      <c r="S7599" s="27">
        <v>0</v>
      </c>
      <c r="T7599" s="33">
        <v>1.2093425125419712</v>
      </c>
      <c r="U7599" s="27"/>
      <c r="V7599" s="27"/>
      <c r="W7599" s="27"/>
      <c r="X7599" s="27"/>
      <c r="Y7599" s="27"/>
      <c r="Z7599" s="27">
        <v>1</v>
      </c>
    </row>
    <row r="7600" spans="1:26">
      <c r="A7600" s="27">
        <v>1956</v>
      </c>
      <c r="B7600" t="s">
        <v>184</v>
      </c>
      <c r="C7600" s="27"/>
      <c r="D7600" s="27"/>
      <c r="E7600" s="27"/>
      <c r="F7600" s="27">
        <v>0</v>
      </c>
      <c r="G7600" s="27">
        <v>1</v>
      </c>
      <c r="H7600" s="27">
        <v>0</v>
      </c>
      <c r="I7600" s="27">
        <v>1</v>
      </c>
      <c r="J7600" s="27">
        <v>1</v>
      </c>
      <c r="K7600" s="27">
        <v>2</v>
      </c>
      <c r="L7600" s="27">
        <v>1</v>
      </c>
      <c r="M7600" s="27">
        <v>0</v>
      </c>
      <c r="N7600" s="27">
        <v>0</v>
      </c>
      <c r="O7600" s="27">
        <v>0</v>
      </c>
      <c r="P7600" s="27"/>
      <c r="Q7600" s="27"/>
      <c r="R7600" s="27">
        <v>0</v>
      </c>
      <c r="S7600" s="27">
        <v>0</v>
      </c>
      <c r="T7600" s="33">
        <v>1.188247729709901</v>
      </c>
      <c r="U7600" s="27"/>
      <c r="V7600" s="27"/>
      <c r="W7600" s="27"/>
      <c r="X7600" s="27"/>
      <c r="Y7600" s="27"/>
      <c r="Z7600" s="27">
        <v>1</v>
      </c>
    </row>
    <row r="7601" spans="1:26">
      <c r="A7601" s="27">
        <v>1957</v>
      </c>
      <c r="B7601" t="s">
        <v>184</v>
      </c>
      <c r="C7601" s="27"/>
      <c r="D7601" s="27"/>
      <c r="E7601" s="27"/>
      <c r="F7601" s="27">
        <v>0</v>
      </c>
      <c r="G7601" s="27">
        <v>1</v>
      </c>
      <c r="H7601" s="27">
        <v>0</v>
      </c>
      <c r="I7601" s="27">
        <v>1</v>
      </c>
      <c r="J7601" s="27">
        <v>1</v>
      </c>
      <c r="K7601" s="27">
        <v>2</v>
      </c>
      <c r="L7601" s="27">
        <v>1</v>
      </c>
      <c r="M7601" s="27">
        <v>0</v>
      </c>
      <c r="N7601" s="27">
        <v>0</v>
      </c>
      <c r="O7601" s="27">
        <v>0</v>
      </c>
      <c r="P7601" s="27"/>
      <c r="Q7601" s="27"/>
      <c r="R7601" s="27">
        <v>0</v>
      </c>
      <c r="S7601" s="27">
        <v>0</v>
      </c>
      <c r="T7601" s="33">
        <v>1.1056830722153153</v>
      </c>
      <c r="U7601" s="27"/>
      <c r="V7601" s="27"/>
      <c r="W7601" s="27"/>
      <c r="X7601" s="27"/>
      <c r="Y7601" s="27"/>
      <c r="Z7601" s="27">
        <v>1</v>
      </c>
    </row>
    <row r="7602" spans="1:26">
      <c r="A7602" s="27">
        <v>1958</v>
      </c>
      <c r="B7602" t="s">
        <v>184</v>
      </c>
      <c r="C7602" s="27"/>
      <c r="D7602" s="27"/>
      <c r="E7602" s="27"/>
      <c r="F7602" s="27">
        <v>16200000</v>
      </c>
      <c r="G7602" s="27">
        <v>1</v>
      </c>
      <c r="H7602" s="27">
        <v>0</v>
      </c>
      <c r="I7602" s="27">
        <v>1</v>
      </c>
      <c r="J7602" s="27">
        <v>1</v>
      </c>
      <c r="K7602" s="27">
        <v>2</v>
      </c>
      <c r="L7602" s="27">
        <v>1</v>
      </c>
      <c r="M7602" s="27">
        <v>0</v>
      </c>
      <c r="N7602" s="27">
        <v>0</v>
      </c>
      <c r="O7602" s="27">
        <v>0</v>
      </c>
      <c r="P7602" s="27"/>
      <c r="Q7602" s="27"/>
      <c r="R7602" s="27">
        <v>1</v>
      </c>
      <c r="S7602" s="27">
        <v>0</v>
      </c>
      <c r="T7602" s="33">
        <v>1.0176220702015186</v>
      </c>
      <c r="U7602" s="27"/>
      <c r="V7602" s="27"/>
      <c r="W7602" s="27"/>
      <c r="X7602" s="27"/>
      <c r="Y7602" s="27"/>
      <c r="Z7602" s="27">
        <v>1</v>
      </c>
    </row>
    <row r="7603" spans="1:26">
      <c r="A7603" s="27">
        <v>1959</v>
      </c>
      <c r="B7603" t="s">
        <v>184</v>
      </c>
      <c r="C7603" s="27"/>
      <c r="D7603" s="27"/>
      <c r="E7603" s="27"/>
      <c r="F7603" s="27">
        <v>700000</v>
      </c>
      <c r="G7603" s="27">
        <v>1</v>
      </c>
      <c r="H7603" s="27">
        <v>0</v>
      </c>
      <c r="I7603" s="27">
        <v>1</v>
      </c>
      <c r="J7603" s="27">
        <v>1</v>
      </c>
      <c r="K7603" s="27">
        <v>2</v>
      </c>
      <c r="L7603" s="27">
        <v>1</v>
      </c>
      <c r="M7603" s="27">
        <v>0</v>
      </c>
      <c r="N7603" s="27">
        <v>0</v>
      </c>
      <c r="O7603" s="27">
        <v>0</v>
      </c>
      <c r="P7603" s="27"/>
      <c r="Q7603" s="27"/>
      <c r="R7603" s="27">
        <v>1</v>
      </c>
      <c r="S7603" s="27">
        <v>1</v>
      </c>
      <c r="T7603" s="33">
        <v>1.0157995537348996</v>
      </c>
      <c r="U7603" s="27"/>
      <c r="V7603" s="27"/>
      <c r="W7603" s="27"/>
      <c r="X7603" s="27"/>
      <c r="Y7603" s="27"/>
      <c r="Z7603" s="27">
        <v>1</v>
      </c>
    </row>
    <row r="7604" spans="1:26">
      <c r="A7604" s="27">
        <v>1960</v>
      </c>
      <c r="B7604" t="s">
        <v>184</v>
      </c>
      <c r="C7604" s="27"/>
      <c r="D7604" s="27"/>
      <c r="E7604" s="27"/>
      <c r="F7604" s="27">
        <v>0</v>
      </c>
      <c r="G7604" s="27">
        <v>1</v>
      </c>
      <c r="H7604" s="27">
        <v>0</v>
      </c>
      <c r="I7604" s="27">
        <v>1</v>
      </c>
      <c r="J7604" s="27">
        <v>1</v>
      </c>
      <c r="K7604" s="27">
        <v>2</v>
      </c>
      <c r="L7604" s="27">
        <v>1</v>
      </c>
      <c r="M7604" s="27">
        <v>0</v>
      </c>
      <c r="N7604" s="27">
        <v>0</v>
      </c>
      <c r="O7604" s="27">
        <v>0</v>
      </c>
      <c r="P7604" s="27"/>
      <c r="Q7604" s="27"/>
      <c r="R7604" s="27">
        <v>1</v>
      </c>
      <c r="S7604" s="27">
        <v>1</v>
      </c>
      <c r="T7604" s="33">
        <v>0.99364431383616725</v>
      </c>
      <c r="U7604" s="27"/>
      <c r="V7604" s="27"/>
      <c r="W7604" s="27"/>
      <c r="X7604" s="27"/>
      <c r="Y7604" s="27"/>
      <c r="Z7604" s="27">
        <v>1</v>
      </c>
    </row>
    <row r="7605" spans="1:26">
      <c r="A7605" s="27">
        <v>1961</v>
      </c>
      <c r="B7605" t="s">
        <v>184</v>
      </c>
      <c r="C7605" s="27"/>
      <c r="D7605" s="27"/>
      <c r="E7605" s="27"/>
      <c r="F7605" s="27">
        <v>0</v>
      </c>
      <c r="G7605" s="27">
        <v>1</v>
      </c>
      <c r="H7605" s="27">
        <v>0</v>
      </c>
      <c r="I7605" s="27">
        <v>1</v>
      </c>
      <c r="J7605" s="27">
        <v>1</v>
      </c>
      <c r="K7605" s="27">
        <v>2</v>
      </c>
      <c r="L7605" s="27">
        <v>1</v>
      </c>
      <c r="M7605" s="27">
        <v>0</v>
      </c>
      <c r="N7605" s="27">
        <v>0</v>
      </c>
      <c r="O7605" s="27">
        <v>0</v>
      </c>
      <c r="P7605" s="27"/>
      <c r="Q7605" s="27"/>
      <c r="R7605" s="27">
        <v>1</v>
      </c>
      <c r="S7605" s="27">
        <v>1</v>
      </c>
      <c r="T7605" s="33">
        <v>0.97346733996739376</v>
      </c>
      <c r="U7605" s="27"/>
      <c r="V7605" s="27"/>
      <c r="W7605" s="27"/>
      <c r="X7605" s="27"/>
      <c r="Y7605" s="27"/>
      <c r="Z7605" s="27">
        <v>1</v>
      </c>
    </row>
    <row r="7606" spans="1:26">
      <c r="A7606" s="27">
        <v>1962</v>
      </c>
      <c r="B7606" t="s">
        <v>184</v>
      </c>
      <c r="C7606" s="27"/>
      <c r="D7606" s="27"/>
      <c r="E7606" s="27"/>
      <c r="F7606" s="27">
        <v>0</v>
      </c>
      <c r="G7606" s="27">
        <v>1</v>
      </c>
      <c r="H7606" s="27">
        <v>0</v>
      </c>
      <c r="I7606" s="27">
        <v>1</v>
      </c>
      <c r="J7606" s="27">
        <v>1</v>
      </c>
      <c r="K7606" s="27">
        <v>2</v>
      </c>
      <c r="L7606" s="27">
        <v>1</v>
      </c>
      <c r="M7606" s="27">
        <v>0</v>
      </c>
      <c r="N7606" s="27">
        <v>0</v>
      </c>
      <c r="O7606" s="27">
        <v>0</v>
      </c>
      <c r="P7606" s="27"/>
      <c r="Q7606" s="27"/>
      <c r="R7606" s="27">
        <v>1</v>
      </c>
      <c r="S7606" s="27">
        <v>1</v>
      </c>
      <c r="T7606" s="33">
        <v>0.97699079984331827</v>
      </c>
      <c r="U7606" s="27"/>
      <c r="V7606" s="27"/>
      <c r="W7606" s="27"/>
      <c r="X7606" s="27"/>
      <c r="Y7606" s="27"/>
      <c r="Z7606" s="27">
        <v>1</v>
      </c>
    </row>
    <row r="7607" spans="1:26">
      <c r="A7607" s="27">
        <v>1963</v>
      </c>
      <c r="B7607" t="s">
        <v>184</v>
      </c>
      <c r="C7607" s="27"/>
      <c r="D7607" s="27"/>
      <c r="E7607" s="27"/>
      <c r="F7607" s="27">
        <v>0</v>
      </c>
      <c r="G7607" s="27">
        <v>1</v>
      </c>
      <c r="H7607" s="27">
        <v>0</v>
      </c>
      <c r="I7607" s="27">
        <v>1</v>
      </c>
      <c r="J7607" s="27">
        <v>1</v>
      </c>
      <c r="K7607" s="27">
        <v>2</v>
      </c>
      <c r="L7607" s="27">
        <v>1</v>
      </c>
      <c r="M7607" s="27">
        <v>0</v>
      </c>
      <c r="N7607" s="27">
        <v>0</v>
      </c>
      <c r="O7607" s="27">
        <v>0</v>
      </c>
      <c r="P7607" s="27"/>
      <c r="Q7607" s="27"/>
      <c r="R7607" s="27">
        <v>1</v>
      </c>
      <c r="S7607" s="27">
        <v>1</v>
      </c>
      <c r="T7607" s="33">
        <v>0.98866747285419376</v>
      </c>
      <c r="U7607" s="27"/>
      <c r="V7607" s="27"/>
      <c r="W7607" s="27"/>
      <c r="X7607" s="27"/>
      <c r="Y7607" s="27"/>
      <c r="Z7607" s="27">
        <v>1</v>
      </c>
    </row>
    <row r="7608" spans="1:26">
      <c r="A7608" s="27">
        <v>1964</v>
      </c>
      <c r="B7608" t="s">
        <v>184</v>
      </c>
      <c r="C7608" s="27"/>
      <c r="D7608" s="27"/>
      <c r="E7608" s="27"/>
      <c r="F7608" s="27">
        <v>28000000</v>
      </c>
      <c r="G7608" s="27">
        <v>1</v>
      </c>
      <c r="H7608" s="27">
        <v>0</v>
      </c>
      <c r="I7608" s="27">
        <v>1</v>
      </c>
      <c r="J7608" s="27">
        <v>1</v>
      </c>
      <c r="K7608" s="27">
        <v>2</v>
      </c>
      <c r="L7608" s="27">
        <v>1</v>
      </c>
      <c r="M7608" s="27">
        <v>0</v>
      </c>
      <c r="N7608" s="27">
        <v>0</v>
      </c>
      <c r="O7608" s="27">
        <v>0</v>
      </c>
      <c r="P7608" s="27"/>
      <c r="Q7608" s="27"/>
      <c r="R7608" s="27">
        <v>1</v>
      </c>
      <c r="S7608" s="27">
        <v>1</v>
      </c>
      <c r="T7608" s="33">
        <v>1.0337554660061781</v>
      </c>
      <c r="U7608" s="27"/>
      <c r="V7608" s="27"/>
      <c r="W7608" s="27"/>
      <c r="X7608" s="27"/>
      <c r="Y7608" s="27"/>
      <c r="Z7608" s="27">
        <v>1</v>
      </c>
    </row>
    <row r="7609" spans="1:26">
      <c r="A7609" s="27">
        <v>1965</v>
      </c>
      <c r="B7609" t="s">
        <v>184</v>
      </c>
      <c r="C7609" s="27"/>
      <c r="D7609" s="27"/>
      <c r="E7609" s="27"/>
      <c r="F7609" s="27">
        <v>0</v>
      </c>
      <c r="G7609" s="27">
        <v>1</v>
      </c>
      <c r="H7609" s="27">
        <v>0</v>
      </c>
      <c r="I7609" s="27">
        <v>1</v>
      </c>
      <c r="J7609" s="27">
        <v>1</v>
      </c>
      <c r="K7609" s="27">
        <v>2</v>
      </c>
      <c r="L7609" s="27">
        <v>1</v>
      </c>
      <c r="M7609" s="27">
        <v>0</v>
      </c>
      <c r="N7609" s="27">
        <v>0</v>
      </c>
      <c r="O7609" s="27">
        <v>0</v>
      </c>
      <c r="P7609" s="27"/>
      <c r="Q7609" s="27"/>
      <c r="R7609" s="27">
        <v>1</v>
      </c>
      <c r="S7609" s="27">
        <v>1</v>
      </c>
      <c r="T7609" s="33">
        <v>1.0227515959565798</v>
      </c>
      <c r="U7609" s="27"/>
      <c r="V7609" s="27"/>
      <c r="W7609" s="27"/>
      <c r="X7609" s="27"/>
      <c r="Y7609" s="27"/>
      <c r="Z7609" s="27">
        <v>1</v>
      </c>
    </row>
    <row r="7610" spans="1:26">
      <c r="A7610" s="27">
        <v>1966</v>
      </c>
      <c r="B7610" t="s">
        <v>184</v>
      </c>
      <c r="C7610" s="27"/>
      <c r="D7610" s="27"/>
      <c r="E7610" s="27"/>
      <c r="F7610" s="27">
        <v>0</v>
      </c>
      <c r="G7610" s="27">
        <v>1</v>
      </c>
      <c r="H7610" s="27">
        <v>0</v>
      </c>
      <c r="I7610" s="27">
        <v>1</v>
      </c>
      <c r="J7610" s="27">
        <v>1</v>
      </c>
      <c r="K7610" s="27">
        <v>2</v>
      </c>
      <c r="L7610" s="27">
        <v>1</v>
      </c>
      <c r="M7610" s="27">
        <v>0</v>
      </c>
      <c r="N7610" s="27">
        <v>0</v>
      </c>
      <c r="O7610" s="27">
        <v>0</v>
      </c>
      <c r="P7610" s="27"/>
      <c r="Q7610" s="27"/>
      <c r="R7610" s="27">
        <v>1</v>
      </c>
      <c r="S7610" s="27">
        <v>1</v>
      </c>
      <c r="T7610" s="33">
        <v>1.060453919000093</v>
      </c>
      <c r="U7610" s="27"/>
      <c r="V7610" s="27"/>
      <c r="W7610" s="27"/>
      <c r="X7610" s="27"/>
      <c r="Y7610" s="27"/>
      <c r="Z7610" s="27">
        <v>1</v>
      </c>
    </row>
    <row r="7611" spans="1:26">
      <c r="A7611" s="27">
        <v>1967</v>
      </c>
      <c r="B7611" t="s">
        <v>184</v>
      </c>
      <c r="C7611" s="27"/>
      <c r="D7611" s="27"/>
      <c r="E7611" s="27"/>
      <c r="F7611" s="27">
        <v>0</v>
      </c>
      <c r="G7611" s="27">
        <v>1</v>
      </c>
      <c r="H7611" s="27">
        <v>0</v>
      </c>
      <c r="I7611" s="27">
        <v>1</v>
      </c>
      <c r="J7611" s="27">
        <v>1</v>
      </c>
      <c r="K7611" s="27">
        <v>2</v>
      </c>
      <c r="L7611" s="27">
        <v>1</v>
      </c>
      <c r="M7611" s="27">
        <v>0</v>
      </c>
      <c r="N7611" s="27">
        <v>0</v>
      </c>
      <c r="O7611" s="27">
        <v>0</v>
      </c>
      <c r="P7611" s="27"/>
      <c r="Q7611" s="27"/>
      <c r="R7611" s="27">
        <v>1</v>
      </c>
      <c r="S7611" s="27">
        <v>1</v>
      </c>
      <c r="T7611" s="33">
        <v>1.0100991944882907</v>
      </c>
      <c r="U7611" s="27"/>
      <c r="V7611" s="27"/>
      <c r="W7611" s="27"/>
      <c r="X7611" s="27"/>
      <c r="Y7611" s="27"/>
      <c r="Z7611" s="27">
        <v>1</v>
      </c>
    </row>
    <row r="7612" spans="1:26">
      <c r="A7612" s="27">
        <v>1968</v>
      </c>
      <c r="B7612" t="s">
        <v>184</v>
      </c>
      <c r="C7612" s="27"/>
      <c r="D7612" s="27"/>
      <c r="E7612" s="27"/>
      <c r="F7612" s="27">
        <v>12000000</v>
      </c>
      <c r="G7612" s="27">
        <v>1</v>
      </c>
      <c r="H7612" s="27">
        <v>0</v>
      </c>
      <c r="I7612" s="27">
        <v>1</v>
      </c>
      <c r="J7612" s="27">
        <v>1</v>
      </c>
      <c r="K7612" s="27">
        <v>2</v>
      </c>
      <c r="L7612" s="27">
        <v>1</v>
      </c>
      <c r="M7612" s="27">
        <v>0</v>
      </c>
      <c r="N7612" s="27">
        <v>0</v>
      </c>
      <c r="O7612" s="27">
        <v>0</v>
      </c>
      <c r="P7612" s="27"/>
      <c r="Q7612" s="27"/>
      <c r="R7612" s="27">
        <v>1</v>
      </c>
      <c r="S7612" s="27">
        <v>1</v>
      </c>
      <c r="T7612" s="33">
        <v>0.99765870157012104</v>
      </c>
      <c r="U7612" s="27"/>
      <c r="V7612" s="27"/>
      <c r="W7612" s="27"/>
      <c r="X7612" s="27"/>
      <c r="Y7612" s="27"/>
      <c r="Z7612" s="27">
        <v>1</v>
      </c>
    </row>
    <row r="7613" spans="1:26">
      <c r="A7613" s="27">
        <v>1969</v>
      </c>
      <c r="B7613" t="s">
        <v>184</v>
      </c>
      <c r="C7613" s="27"/>
      <c r="D7613" s="27"/>
      <c r="E7613" s="27"/>
      <c r="F7613" s="27">
        <v>0</v>
      </c>
      <c r="G7613" s="27">
        <v>1</v>
      </c>
      <c r="H7613" s="27">
        <v>0</v>
      </c>
      <c r="I7613" s="27">
        <v>1</v>
      </c>
      <c r="J7613" s="27">
        <v>1</v>
      </c>
      <c r="K7613" s="27">
        <v>2</v>
      </c>
      <c r="L7613" s="27">
        <v>1</v>
      </c>
      <c r="M7613" s="27">
        <v>0</v>
      </c>
      <c r="N7613" s="27">
        <v>0</v>
      </c>
      <c r="O7613" s="27">
        <v>0</v>
      </c>
      <c r="P7613" s="27"/>
      <c r="Q7613" s="27"/>
      <c r="R7613" s="27">
        <v>1</v>
      </c>
      <c r="S7613" s="27">
        <v>1</v>
      </c>
      <c r="T7613" s="33">
        <v>1.0058077459461789</v>
      </c>
      <c r="U7613" s="27"/>
      <c r="V7613" s="27"/>
      <c r="W7613" s="27"/>
      <c r="X7613" s="27"/>
      <c r="Y7613" s="27"/>
      <c r="Z7613" s="27">
        <v>1</v>
      </c>
    </row>
    <row r="7614" spans="1:26">
      <c r="A7614" s="27">
        <v>1970</v>
      </c>
      <c r="B7614" t="s">
        <v>184</v>
      </c>
      <c r="C7614" s="27"/>
      <c r="D7614" s="27"/>
      <c r="E7614" s="27"/>
      <c r="F7614" s="27">
        <v>43200000</v>
      </c>
      <c r="G7614" s="27">
        <v>1</v>
      </c>
      <c r="H7614" s="27">
        <v>0</v>
      </c>
      <c r="I7614" s="27">
        <v>1</v>
      </c>
      <c r="J7614" s="27">
        <v>1</v>
      </c>
      <c r="K7614" s="27">
        <v>2</v>
      </c>
      <c r="L7614" s="27">
        <v>1</v>
      </c>
      <c r="M7614" s="27">
        <v>0</v>
      </c>
      <c r="N7614" s="27">
        <v>0</v>
      </c>
      <c r="O7614" s="27">
        <v>0</v>
      </c>
      <c r="P7614" s="27"/>
      <c r="Q7614" s="27"/>
      <c r="R7614" s="27">
        <v>1</v>
      </c>
      <c r="S7614" s="27">
        <v>1</v>
      </c>
      <c r="T7614" s="33">
        <v>1</v>
      </c>
      <c r="U7614" s="27">
        <v>0</v>
      </c>
      <c r="V7614" s="27">
        <v>0</v>
      </c>
      <c r="W7614" s="27">
        <v>0</v>
      </c>
      <c r="X7614" s="27"/>
      <c r="Y7614" s="27">
        <v>0</v>
      </c>
      <c r="Z7614" s="27">
        <v>1</v>
      </c>
    </row>
    <row r="7615" spans="1:26">
      <c r="A7615" s="27">
        <v>1971</v>
      </c>
      <c r="B7615" t="s">
        <v>184</v>
      </c>
      <c r="C7615" s="27"/>
      <c r="D7615" s="27"/>
      <c r="E7615" s="27"/>
      <c r="F7615" s="27">
        <v>0</v>
      </c>
      <c r="G7615" s="27">
        <v>1</v>
      </c>
      <c r="H7615" s="27">
        <v>0</v>
      </c>
      <c r="I7615" s="27">
        <v>1</v>
      </c>
      <c r="J7615" s="27">
        <v>1</v>
      </c>
      <c r="K7615" s="27">
        <v>2</v>
      </c>
      <c r="L7615" s="27">
        <v>1</v>
      </c>
      <c r="M7615" s="27">
        <v>0</v>
      </c>
      <c r="N7615" s="27">
        <v>0</v>
      </c>
      <c r="O7615" s="27">
        <v>0</v>
      </c>
      <c r="P7615" s="27"/>
      <c r="Q7615" s="27"/>
      <c r="R7615" s="27">
        <v>1</v>
      </c>
      <c r="S7615" s="27">
        <v>1</v>
      </c>
      <c r="T7615" s="33">
        <v>0.92761372871024128</v>
      </c>
      <c r="U7615" s="27">
        <v>0</v>
      </c>
      <c r="V7615" s="27">
        <v>0</v>
      </c>
      <c r="W7615" s="27">
        <v>153000</v>
      </c>
      <c r="X7615" s="27"/>
      <c r="Y7615" s="27">
        <v>0</v>
      </c>
      <c r="Z7615" s="27">
        <v>1</v>
      </c>
    </row>
    <row r="7616" spans="1:26">
      <c r="A7616" s="27">
        <v>1972</v>
      </c>
      <c r="B7616" t="s">
        <v>184</v>
      </c>
      <c r="C7616" s="27"/>
      <c r="D7616" s="27"/>
      <c r="E7616" s="27"/>
      <c r="F7616" s="27">
        <v>43200000</v>
      </c>
      <c r="G7616" s="27">
        <v>1</v>
      </c>
      <c r="H7616" s="27">
        <v>0</v>
      </c>
      <c r="I7616" s="27">
        <v>1</v>
      </c>
      <c r="J7616" s="27">
        <v>1</v>
      </c>
      <c r="K7616" s="27">
        <v>2</v>
      </c>
      <c r="L7616" s="27">
        <v>1</v>
      </c>
      <c r="M7616" s="27">
        <v>0</v>
      </c>
      <c r="N7616" s="27">
        <v>0</v>
      </c>
      <c r="O7616" s="27">
        <v>0</v>
      </c>
      <c r="P7616" s="27"/>
      <c r="Q7616" s="27"/>
      <c r="R7616" s="27">
        <v>1</v>
      </c>
      <c r="S7616" s="27">
        <v>1</v>
      </c>
      <c r="T7616" s="33">
        <v>0.92122545142259926</v>
      </c>
      <c r="U7616" s="27">
        <v>0</v>
      </c>
      <c r="V7616" s="27">
        <v>0</v>
      </c>
      <c r="W7616" s="27">
        <v>707000</v>
      </c>
      <c r="X7616" s="27"/>
      <c r="Y7616" s="27">
        <v>0</v>
      </c>
      <c r="Z7616" s="27">
        <v>1</v>
      </c>
    </row>
    <row r="7617" spans="1:26">
      <c r="A7617" s="27">
        <v>1973</v>
      </c>
      <c r="B7617" t="s">
        <v>184</v>
      </c>
      <c r="C7617" s="27"/>
      <c r="D7617" s="27"/>
      <c r="E7617" s="27"/>
      <c r="F7617" s="27">
        <v>1000000</v>
      </c>
      <c r="G7617" s="27">
        <v>1</v>
      </c>
      <c r="H7617" s="27">
        <v>0</v>
      </c>
      <c r="I7617" s="27">
        <v>1</v>
      </c>
      <c r="J7617" s="27">
        <v>1</v>
      </c>
      <c r="K7617" s="27">
        <v>2</v>
      </c>
      <c r="L7617" s="27">
        <v>1</v>
      </c>
      <c r="M7617" s="27">
        <v>0</v>
      </c>
      <c r="N7617" s="27">
        <v>0</v>
      </c>
      <c r="O7617" s="27">
        <v>0</v>
      </c>
      <c r="P7617" s="27"/>
      <c r="Q7617" s="27"/>
      <c r="R7617" s="27">
        <v>1</v>
      </c>
      <c r="S7617" s="27">
        <v>1</v>
      </c>
      <c r="T7617" s="33">
        <v>1.2798279189511945</v>
      </c>
      <c r="U7617" s="27">
        <v>0</v>
      </c>
      <c r="V7617" s="27">
        <v>0</v>
      </c>
      <c r="W7617" s="27">
        <v>2072000</v>
      </c>
      <c r="X7617" s="27"/>
      <c r="Y7617" s="27">
        <v>0</v>
      </c>
      <c r="Z7617" s="27">
        <v>1</v>
      </c>
    </row>
    <row r="7618" spans="1:26">
      <c r="A7618" s="27">
        <v>1974</v>
      </c>
      <c r="B7618" t="s">
        <v>184</v>
      </c>
      <c r="C7618" s="27"/>
      <c r="D7618" s="27"/>
      <c r="E7618" s="27"/>
      <c r="F7618" s="27">
        <v>1500000</v>
      </c>
      <c r="G7618" s="27">
        <v>1</v>
      </c>
      <c r="H7618" s="27">
        <v>0</v>
      </c>
      <c r="I7618" s="27">
        <v>1</v>
      </c>
      <c r="J7618" s="27">
        <v>1</v>
      </c>
      <c r="K7618" s="27">
        <v>2</v>
      </c>
      <c r="L7618" s="27">
        <v>1</v>
      </c>
      <c r="M7618" s="27">
        <v>0</v>
      </c>
      <c r="N7618" s="27">
        <v>0</v>
      </c>
      <c r="O7618" s="27">
        <v>0</v>
      </c>
      <c r="P7618" s="27"/>
      <c r="Q7618" s="27"/>
      <c r="R7618" s="27">
        <v>1</v>
      </c>
      <c r="S7618" s="27">
        <v>1</v>
      </c>
      <c r="T7618" s="33">
        <v>1.2793035310212315</v>
      </c>
      <c r="U7618" s="27">
        <v>11399000</v>
      </c>
      <c r="V7618" s="27">
        <v>0</v>
      </c>
      <c r="W7618" s="27">
        <v>4119000</v>
      </c>
      <c r="X7618" s="27"/>
      <c r="Y7618" s="27">
        <v>0</v>
      </c>
      <c r="Z7618" s="27">
        <v>1</v>
      </c>
    </row>
    <row r="7619" spans="1:26">
      <c r="A7619" s="27">
        <v>1975</v>
      </c>
      <c r="B7619" t="s">
        <v>184</v>
      </c>
      <c r="C7619" s="27"/>
      <c r="D7619" s="27"/>
      <c r="E7619" s="27"/>
      <c r="F7619" s="27">
        <v>0</v>
      </c>
      <c r="G7619" s="27">
        <v>1</v>
      </c>
      <c r="H7619" s="27">
        <v>0</v>
      </c>
      <c r="I7619" s="27">
        <v>1</v>
      </c>
      <c r="J7619" s="27">
        <v>1</v>
      </c>
      <c r="K7619" s="27">
        <v>2</v>
      </c>
      <c r="L7619" s="27">
        <v>1</v>
      </c>
      <c r="M7619" s="27">
        <v>0</v>
      </c>
      <c r="N7619" s="27">
        <v>0</v>
      </c>
      <c r="O7619" s="27">
        <v>0</v>
      </c>
      <c r="P7619" s="27"/>
      <c r="Q7619" s="27"/>
      <c r="R7619" s="27">
        <v>1</v>
      </c>
      <c r="S7619" s="27">
        <v>1</v>
      </c>
      <c r="T7619" s="33">
        <v>0.94696688960437181</v>
      </c>
      <c r="U7619" s="27">
        <v>27687000</v>
      </c>
      <c r="V7619" s="27">
        <v>0</v>
      </c>
      <c r="W7619" s="27">
        <v>12357000</v>
      </c>
      <c r="X7619" s="27"/>
      <c r="Y7619" s="27">
        <v>0</v>
      </c>
      <c r="Z7619" s="27">
        <v>1</v>
      </c>
    </row>
    <row r="7620" spans="1:26">
      <c r="A7620" s="27">
        <v>1976</v>
      </c>
      <c r="B7620" t="s">
        <v>184</v>
      </c>
      <c r="C7620" s="27"/>
      <c r="D7620" s="27"/>
      <c r="E7620" s="27"/>
      <c r="F7620" s="27">
        <v>25000000</v>
      </c>
      <c r="G7620" s="27">
        <v>1</v>
      </c>
      <c r="H7620" s="27">
        <v>0</v>
      </c>
      <c r="I7620" s="27">
        <v>1</v>
      </c>
      <c r="J7620" s="27">
        <v>1</v>
      </c>
      <c r="K7620" s="27">
        <v>2</v>
      </c>
      <c r="L7620" s="27">
        <v>1</v>
      </c>
      <c r="M7620" s="27">
        <v>0</v>
      </c>
      <c r="N7620" s="27">
        <v>0</v>
      </c>
      <c r="O7620" s="27">
        <v>0</v>
      </c>
      <c r="P7620" s="27"/>
      <c r="Q7620" s="27"/>
      <c r="R7620" s="27">
        <v>1</v>
      </c>
      <c r="S7620" s="27">
        <v>1</v>
      </c>
      <c r="T7620" s="33">
        <v>1.0219497573337515</v>
      </c>
      <c r="U7620" s="27">
        <v>42723000</v>
      </c>
      <c r="V7620" s="27">
        <v>0</v>
      </c>
      <c r="W7620" s="27">
        <v>37696000</v>
      </c>
      <c r="X7620" s="27"/>
      <c r="Y7620" s="27">
        <v>0</v>
      </c>
      <c r="Z7620" s="27">
        <v>1</v>
      </c>
    </row>
    <row r="7621" spans="1:26">
      <c r="A7621" s="27">
        <v>1977</v>
      </c>
      <c r="B7621" t="s">
        <v>184</v>
      </c>
      <c r="C7621" s="27"/>
      <c r="D7621" s="27"/>
      <c r="E7621" s="27"/>
      <c r="F7621" s="27">
        <v>12500000</v>
      </c>
      <c r="G7621" s="27">
        <v>1</v>
      </c>
      <c r="H7621" s="27">
        <v>0</v>
      </c>
      <c r="I7621" s="27">
        <v>1</v>
      </c>
      <c r="J7621" s="27">
        <v>1</v>
      </c>
      <c r="K7621" s="27">
        <v>2</v>
      </c>
      <c r="L7621" s="27">
        <v>1</v>
      </c>
      <c r="M7621" s="27">
        <v>0</v>
      </c>
      <c r="N7621" s="27">
        <v>0</v>
      </c>
      <c r="O7621" s="27">
        <v>0</v>
      </c>
      <c r="P7621" s="27"/>
      <c r="Q7621" s="27"/>
      <c r="R7621" s="27">
        <v>1</v>
      </c>
      <c r="S7621" s="27">
        <v>1</v>
      </c>
      <c r="T7621" s="33">
        <v>1.0409624303569636</v>
      </c>
      <c r="U7621" s="27">
        <v>48333245.100000001</v>
      </c>
      <c r="V7621" s="27">
        <v>0</v>
      </c>
      <c r="W7621" s="27">
        <v>58910000</v>
      </c>
      <c r="X7621" s="27"/>
      <c r="Y7621" s="27">
        <v>0</v>
      </c>
      <c r="Z7621" s="27">
        <v>1</v>
      </c>
    </row>
    <row r="7622" spans="1:26">
      <c r="A7622" s="27">
        <v>1978</v>
      </c>
      <c r="B7622" t="s">
        <v>184</v>
      </c>
      <c r="C7622" s="27"/>
      <c r="D7622" s="27"/>
      <c r="E7622" s="27"/>
      <c r="F7622" s="27">
        <v>5000000</v>
      </c>
      <c r="G7622" s="27">
        <v>1</v>
      </c>
      <c r="H7622" s="27">
        <v>0</v>
      </c>
      <c r="I7622" s="27">
        <v>1</v>
      </c>
      <c r="J7622" s="27">
        <v>1</v>
      </c>
      <c r="K7622" s="27">
        <v>2</v>
      </c>
      <c r="L7622" s="27">
        <v>1</v>
      </c>
      <c r="M7622" s="27">
        <v>0</v>
      </c>
      <c r="N7622" s="27">
        <v>0</v>
      </c>
      <c r="O7622" s="27">
        <v>0</v>
      </c>
      <c r="P7622" s="27"/>
      <c r="Q7622" s="27"/>
      <c r="R7622" s="27">
        <v>1</v>
      </c>
      <c r="S7622" s="27">
        <v>1</v>
      </c>
      <c r="T7622" s="33">
        <v>0.91734575384516981</v>
      </c>
      <c r="U7622" s="27">
        <v>57103535.799999997</v>
      </c>
      <c r="V7622" s="27">
        <v>0</v>
      </c>
      <c r="W7622" s="27">
        <v>88999000</v>
      </c>
      <c r="X7622" s="27"/>
      <c r="Y7622" s="27">
        <v>0</v>
      </c>
      <c r="Z7622" s="27">
        <v>1</v>
      </c>
    </row>
    <row r="7623" spans="1:26">
      <c r="A7623" s="27">
        <v>1979</v>
      </c>
      <c r="B7623" t="s">
        <v>184</v>
      </c>
      <c r="C7623" s="27"/>
      <c r="D7623" s="27"/>
      <c r="E7623" s="27"/>
      <c r="F7623" s="27">
        <v>0</v>
      </c>
      <c r="G7623" s="27">
        <v>1</v>
      </c>
      <c r="H7623" s="27">
        <v>0</v>
      </c>
      <c r="I7623" s="27">
        <v>1</v>
      </c>
      <c r="J7623" s="27">
        <v>1</v>
      </c>
      <c r="K7623" s="27">
        <v>2</v>
      </c>
      <c r="L7623" s="27">
        <v>1</v>
      </c>
      <c r="M7623" s="27">
        <v>0</v>
      </c>
      <c r="N7623" s="27">
        <v>0</v>
      </c>
      <c r="O7623" s="27">
        <v>0</v>
      </c>
      <c r="P7623" s="27"/>
      <c r="Q7623" s="27"/>
      <c r="R7623" s="27">
        <v>1</v>
      </c>
      <c r="S7623" s="27">
        <v>1</v>
      </c>
      <c r="T7623" s="33">
        <v>0.9810294585578897</v>
      </c>
      <c r="U7623" s="27">
        <v>51407685.299999997</v>
      </c>
      <c r="V7623" s="27">
        <v>0</v>
      </c>
      <c r="W7623" s="27">
        <v>109036000</v>
      </c>
      <c r="X7623" s="27"/>
      <c r="Y7623" s="27">
        <v>0</v>
      </c>
      <c r="Z7623" s="27">
        <v>1</v>
      </c>
    </row>
    <row r="7624" spans="1:26">
      <c r="A7624" s="27">
        <v>1980</v>
      </c>
      <c r="B7624" t="s">
        <v>184</v>
      </c>
      <c r="C7624" s="27"/>
      <c r="D7624" s="27"/>
      <c r="E7624" s="27"/>
      <c r="F7624" s="27">
        <v>0</v>
      </c>
      <c r="G7624" s="27">
        <v>1</v>
      </c>
      <c r="H7624" s="27">
        <v>0</v>
      </c>
      <c r="I7624" s="27">
        <v>1</v>
      </c>
      <c r="J7624" s="27">
        <v>1</v>
      </c>
      <c r="K7624" s="27">
        <v>2</v>
      </c>
      <c r="L7624" s="27">
        <v>1</v>
      </c>
      <c r="M7624" s="27">
        <v>0</v>
      </c>
      <c r="N7624" s="27">
        <v>0</v>
      </c>
      <c r="O7624" s="27">
        <v>0</v>
      </c>
      <c r="P7624" s="27"/>
      <c r="Q7624" s="27"/>
      <c r="R7624" s="27">
        <v>1</v>
      </c>
      <c r="S7624" s="27">
        <v>1</v>
      </c>
      <c r="T7624" s="33">
        <v>0.94044734443210454</v>
      </c>
      <c r="U7624" s="27">
        <v>48406099.700000003</v>
      </c>
      <c r="V7624" s="27">
        <v>0</v>
      </c>
      <c r="W7624" s="27">
        <v>137049000</v>
      </c>
      <c r="X7624" s="27"/>
      <c r="Y7624" s="27">
        <v>0</v>
      </c>
      <c r="Z7624" s="27">
        <v>1</v>
      </c>
    </row>
    <row r="7625" spans="1:26">
      <c r="A7625" s="27">
        <v>1981</v>
      </c>
      <c r="B7625" t="s">
        <v>184</v>
      </c>
      <c r="C7625" s="27"/>
      <c r="D7625" s="27"/>
      <c r="E7625" s="27"/>
      <c r="F7625" s="27">
        <v>0</v>
      </c>
      <c r="G7625" s="27">
        <v>1</v>
      </c>
      <c r="H7625" s="27">
        <v>0</v>
      </c>
      <c r="I7625" s="27">
        <v>1</v>
      </c>
      <c r="J7625" s="27">
        <v>1</v>
      </c>
      <c r="K7625" s="27">
        <v>2</v>
      </c>
      <c r="L7625" s="27">
        <v>1</v>
      </c>
      <c r="M7625" s="27">
        <v>0</v>
      </c>
      <c r="N7625" s="27">
        <v>0</v>
      </c>
      <c r="O7625" s="27">
        <v>0</v>
      </c>
      <c r="P7625" s="27"/>
      <c r="Q7625" s="27"/>
      <c r="R7625" s="27">
        <v>1</v>
      </c>
      <c r="S7625" s="27">
        <v>1</v>
      </c>
      <c r="T7625" s="33">
        <v>0.83355014400471705</v>
      </c>
      <c r="U7625" s="27">
        <v>37386626.399999999</v>
      </c>
      <c r="V7625" s="27">
        <v>0</v>
      </c>
      <c r="W7625" s="27">
        <v>163387183.30000001</v>
      </c>
      <c r="X7625" s="27"/>
      <c r="Y7625" s="27">
        <v>0</v>
      </c>
      <c r="Z7625" s="27">
        <v>1</v>
      </c>
    </row>
    <row r="7626" spans="1:26">
      <c r="A7626" s="27">
        <v>1982</v>
      </c>
      <c r="B7626" t="s">
        <v>184</v>
      </c>
      <c r="C7626" s="27"/>
      <c r="D7626" s="27"/>
      <c r="E7626" s="27"/>
      <c r="F7626" s="27">
        <v>0</v>
      </c>
      <c r="G7626" s="27">
        <v>1</v>
      </c>
      <c r="H7626" s="27">
        <v>0</v>
      </c>
      <c r="I7626" s="27">
        <v>1</v>
      </c>
      <c r="J7626" s="27">
        <v>1</v>
      </c>
      <c r="K7626" s="27">
        <v>2</v>
      </c>
      <c r="L7626" s="27">
        <v>1</v>
      </c>
      <c r="M7626" s="27">
        <v>0</v>
      </c>
      <c r="N7626" s="27">
        <v>0</v>
      </c>
      <c r="O7626" s="27">
        <v>0</v>
      </c>
      <c r="P7626" s="27"/>
      <c r="Q7626" s="27"/>
      <c r="R7626" s="27">
        <v>1</v>
      </c>
      <c r="S7626" s="27">
        <v>1</v>
      </c>
      <c r="T7626" s="33">
        <v>0.78443295677873848</v>
      </c>
      <c r="U7626" s="27">
        <v>49092258.5</v>
      </c>
      <c r="V7626" s="27">
        <v>0</v>
      </c>
      <c r="W7626" s="27">
        <v>199304540.80000001</v>
      </c>
      <c r="X7626" s="27"/>
      <c r="Y7626" s="27">
        <v>0</v>
      </c>
      <c r="Z7626" s="27">
        <v>1</v>
      </c>
    </row>
    <row r="7627" spans="1:26">
      <c r="A7627" s="27">
        <v>1983</v>
      </c>
      <c r="B7627" t="s">
        <v>184</v>
      </c>
      <c r="C7627" s="27"/>
      <c r="D7627" s="27"/>
      <c r="E7627" s="27"/>
      <c r="F7627" s="27">
        <v>0</v>
      </c>
      <c r="G7627" s="27">
        <v>1</v>
      </c>
      <c r="H7627" s="27">
        <v>0</v>
      </c>
      <c r="I7627" s="27">
        <v>1</v>
      </c>
      <c r="J7627" s="27">
        <v>1</v>
      </c>
      <c r="K7627" s="27">
        <v>2</v>
      </c>
      <c r="L7627" s="27">
        <v>1</v>
      </c>
      <c r="M7627" s="27">
        <v>0</v>
      </c>
      <c r="N7627" s="27">
        <v>0</v>
      </c>
      <c r="O7627" s="27">
        <v>0</v>
      </c>
      <c r="P7627" s="27"/>
      <c r="Q7627" s="27"/>
      <c r="R7627" s="27">
        <v>1</v>
      </c>
      <c r="S7627" s="27">
        <v>1</v>
      </c>
      <c r="T7627" s="33">
        <v>0.83426891623154475</v>
      </c>
      <c r="U7627" s="27">
        <v>54959209.299999997</v>
      </c>
      <c r="V7627" s="27">
        <v>0</v>
      </c>
      <c r="W7627" s="27">
        <v>252834161.5</v>
      </c>
      <c r="X7627" s="27"/>
      <c r="Y7627" s="27">
        <v>0</v>
      </c>
      <c r="Z7627" s="27">
        <v>1</v>
      </c>
    </row>
    <row r="7628" spans="1:26">
      <c r="A7628" s="27">
        <v>1984</v>
      </c>
      <c r="B7628" t="s">
        <v>184</v>
      </c>
      <c r="C7628" s="27"/>
      <c r="D7628" s="27"/>
      <c r="E7628" s="27"/>
      <c r="F7628" s="27">
        <v>0</v>
      </c>
      <c r="G7628" s="27">
        <v>1</v>
      </c>
      <c r="H7628" s="27">
        <v>0</v>
      </c>
      <c r="I7628" s="27">
        <v>1</v>
      </c>
      <c r="J7628" s="27">
        <v>1</v>
      </c>
      <c r="K7628" s="27">
        <v>2</v>
      </c>
      <c r="L7628" s="27">
        <v>1</v>
      </c>
      <c r="M7628" s="27">
        <v>0</v>
      </c>
      <c r="N7628" s="27">
        <v>0</v>
      </c>
      <c r="O7628" s="27">
        <v>0</v>
      </c>
      <c r="P7628" s="27"/>
      <c r="Q7628" s="27"/>
      <c r="R7628" s="27">
        <v>0</v>
      </c>
      <c r="S7628" s="27">
        <v>1</v>
      </c>
      <c r="T7628" s="33">
        <v>0.82999599794502654</v>
      </c>
      <c r="U7628" s="27">
        <v>49176823.899999999</v>
      </c>
      <c r="V7628" s="27">
        <v>0</v>
      </c>
      <c r="W7628" s="27">
        <v>294027871.89999998</v>
      </c>
      <c r="X7628" s="27"/>
      <c r="Y7628" s="27"/>
      <c r="Z7628" s="27">
        <v>1</v>
      </c>
    </row>
    <row r="7629" spans="1:26">
      <c r="A7629" s="27">
        <v>1985</v>
      </c>
      <c r="B7629" t="s">
        <v>184</v>
      </c>
      <c r="C7629" s="27"/>
      <c r="D7629" s="27"/>
      <c r="E7629" s="27"/>
      <c r="F7629" s="27">
        <v>0</v>
      </c>
      <c r="G7629" s="27">
        <v>1</v>
      </c>
      <c r="H7629" s="27">
        <v>0</v>
      </c>
      <c r="I7629" s="27">
        <v>1</v>
      </c>
      <c r="J7629" s="27">
        <v>1</v>
      </c>
      <c r="K7629" s="27">
        <v>2</v>
      </c>
      <c r="L7629" s="27">
        <v>1</v>
      </c>
      <c r="M7629" s="27">
        <v>0</v>
      </c>
      <c r="N7629" s="27">
        <v>0</v>
      </c>
      <c r="O7629" s="27">
        <v>0</v>
      </c>
      <c r="P7629" s="27"/>
      <c r="Q7629" s="27"/>
      <c r="R7629" s="27">
        <v>0</v>
      </c>
      <c r="S7629" s="27">
        <v>1</v>
      </c>
      <c r="T7629" s="33">
        <v>0.74915719568429318</v>
      </c>
      <c r="U7629" s="27">
        <v>47693461.899999999</v>
      </c>
      <c r="V7629" s="27">
        <v>0</v>
      </c>
      <c r="W7629" s="27">
        <v>348118424.69999999</v>
      </c>
      <c r="X7629" s="27"/>
      <c r="Y7629" s="27"/>
      <c r="Z7629" s="27">
        <v>1</v>
      </c>
    </row>
    <row r="7630" spans="1:26">
      <c r="A7630" s="27">
        <v>1986</v>
      </c>
      <c r="B7630" t="s">
        <v>184</v>
      </c>
      <c r="C7630" s="27"/>
      <c r="D7630" s="27"/>
      <c r="E7630" s="27"/>
      <c r="F7630" s="27">
        <v>350000</v>
      </c>
      <c r="G7630" s="27">
        <v>1</v>
      </c>
      <c r="H7630" s="27">
        <v>0</v>
      </c>
      <c r="I7630" s="27">
        <v>1</v>
      </c>
      <c r="J7630" s="27">
        <v>1</v>
      </c>
      <c r="K7630" s="27">
        <v>2</v>
      </c>
      <c r="L7630" s="27">
        <v>1</v>
      </c>
      <c r="M7630" s="27">
        <v>0</v>
      </c>
      <c r="N7630" s="27">
        <v>0</v>
      </c>
      <c r="O7630" s="27">
        <v>0</v>
      </c>
      <c r="P7630" s="27"/>
      <c r="Q7630" s="27"/>
      <c r="R7630" s="27">
        <v>1</v>
      </c>
      <c r="S7630" s="27">
        <v>1</v>
      </c>
      <c r="T7630" s="33">
        <v>0.7030572776909082</v>
      </c>
      <c r="U7630" s="27">
        <v>32338354.399999999</v>
      </c>
      <c r="V7630" s="27">
        <v>0</v>
      </c>
      <c r="W7630" s="27">
        <v>406598390.39999998</v>
      </c>
      <c r="X7630" s="27"/>
      <c r="Y7630" s="27"/>
      <c r="Z7630" s="27">
        <v>1</v>
      </c>
    </row>
    <row r="7631" spans="1:26">
      <c r="A7631" s="27">
        <v>1987</v>
      </c>
      <c r="B7631" t="s">
        <v>184</v>
      </c>
      <c r="C7631" s="27"/>
      <c r="D7631" s="27"/>
      <c r="E7631" s="27"/>
      <c r="F7631" s="27">
        <v>72000000</v>
      </c>
      <c r="G7631" s="27">
        <v>1</v>
      </c>
      <c r="H7631" s="27">
        <v>0</v>
      </c>
      <c r="I7631" s="27">
        <v>1</v>
      </c>
      <c r="J7631" s="27">
        <v>1</v>
      </c>
      <c r="K7631" s="27">
        <v>2</v>
      </c>
      <c r="L7631" s="27">
        <v>1</v>
      </c>
      <c r="M7631" s="27">
        <v>0</v>
      </c>
      <c r="N7631" s="27">
        <v>0</v>
      </c>
      <c r="O7631" s="27">
        <v>0</v>
      </c>
      <c r="P7631" s="27"/>
      <c r="Q7631" s="27"/>
      <c r="R7631" s="27">
        <v>1</v>
      </c>
      <c r="S7631" s="27">
        <v>1</v>
      </c>
      <c r="T7631" s="33">
        <v>0.74330063470010233</v>
      </c>
      <c r="U7631" s="27">
        <v>14812229</v>
      </c>
      <c r="V7631" s="27">
        <v>0</v>
      </c>
      <c r="W7631" s="27">
        <v>473387583.5</v>
      </c>
      <c r="X7631" s="27"/>
      <c r="Y7631" s="27"/>
      <c r="Z7631" s="27">
        <v>1</v>
      </c>
    </row>
    <row r="7632" spans="1:26">
      <c r="A7632" s="27">
        <v>1988</v>
      </c>
      <c r="B7632" t="s">
        <v>184</v>
      </c>
      <c r="C7632" s="27"/>
      <c r="D7632" s="27"/>
      <c r="E7632" s="27"/>
      <c r="F7632" s="27">
        <v>0</v>
      </c>
      <c r="G7632" s="27">
        <v>1</v>
      </c>
      <c r="H7632" s="27">
        <v>0</v>
      </c>
      <c r="I7632" s="27">
        <v>1</v>
      </c>
      <c r="J7632" s="27">
        <v>1</v>
      </c>
      <c r="K7632" s="27">
        <v>2</v>
      </c>
      <c r="L7632" s="27">
        <v>1</v>
      </c>
      <c r="M7632" s="27">
        <v>0</v>
      </c>
      <c r="N7632" s="27">
        <v>0</v>
      </c>
      <c r="O7632" s="27">
        <v>0</v>
      </c>
      <c r="P7632" s="27"/>
      <c r="Q7632" s="27"/>
      <c r="R7632" s="27">
        <v>1</v>
      </c>
      <c r="S7632" s="27">
        <v>1</v>
      </c>
      <c r="T7632" s="33">
        <v>0.80560957079318884</v>
      </c>
      <c r="U7632" s="27">
        <v>5697693.7999999998</v>
      </c>
      <c r="V7632" s="27">
        <v>0</v>
      </c>
      <c r="W7632" s="27">
        <v>509829543.89999998</v>
      </c>
      <c r="X7632" s="27"/>
      <c r="Y7632" s="27"/>
      <c r="Z7632" s="27">
        <v>1</v>
      </c>
    </row>
    <row r="7633" spans="1:26">
      <c r="A7633" s="27">
        <v>1989</v>
      </c>
      <c r="B7633" t="s">
        <v>184</v>
      </c>
      <c r="C7633" s="27"/>
      <c r="D7633" s="27"/>
      <c r="E7633" s="27"/>
      <c r="F7633" s="27">
        <v>42000000</v>
      </c>
      <c r="G7633" s="27">
        <v>1</v>
      </c>
      <c r="H7633" s="27">
        <v>0</v>
      </c>
      <c r="I7633" s="27">
        <v>1</v>
      </c>
      <c r="J7633" s="27">
        <v>1</v>
      </c>
      <c r="K7633" s="27">
        <v>2</v>
      </c>
      <c r="L7633" s="27">
        <v>1</v>
      </c>
      <c r="M7633" s="27">
        <v>0</v>
      </c>
      <c r="N7633" s="27">
        <v>0</v>
      </c>
      <c r="O7633" s="27">
        <v>0</v>
      </c>
      <c r="P7633" s="27"/>
      <c r="Q7633" s="27"/>
      <c r="R7633" s="27">
        <v>1</v>
      </c>
      <c r="S7633" s="27">
        <v>1</v>
      </c>
      <c r="T7633" s="33">
        <v>0.74679040704290955</v>
      </c>
      <c r="U7633" s="27">
        <v>1303646.7</v>
      </c>
      <c r="V7633" s="27">
        <v>0</v>
      </c>
      <c r="W7633" s="27">
        <v>546437406.5</v>
      </c>
      <c r="X7633" s="27"/>
      <c r="Y7633" s="27"/>
      <c r="Z7633" s="27">
        <v>1</v>
      </c>
    </row>
    <row r="7634" spans="1:26">
      <c r="A7634" s="27">
        <v>1990</v>
      </c>
      <c r="B7634" t="s">
        <v>184</v>
      </c>
      <c r="C7634" s="27"/>
      <c r="D7634" s="27"/>
      <c r="E7634" s="27"/>
      <c r="F7634" s="27">
        <v>0</v>
      </c>
      <c r="G7634" s="27">
        <v>1</v>
      </c>
      <c r="H7634" s="27">
        <v>0</v>
      </c>
      <c r="I7634" s="27">
        <v>1</v>
      </c>
      <c r="J7634" s="27">
        <v>1</v>
      </c>
      <c r="K7634" s="27">
        <v>2</v>
      </c>
      <c r="L7634" s="27">
        <v>1</v>
      </c>
      <c r="M7634" s="27">
        <v>0</v>
      </c>
      <c r="N7634" s="27">
        <v>0</v>
      </c>
      <c r="O7634" s="27">
        <v>0</v>
      </c>
      <c r="P7634" s="27"/>
      <c r="Q7634" s="27"/>
      <c r="R7634" s="27">
        <v>1</v>
      </c>
      <c r="S7634" s="27">
        <v>1</v>
      </c>
      <c r="T7634" s="33">
        <v>0.70566019682121295</v>
      </c>
      <c r="U7634" s="27">
        <v>156492.6</v>
      </c>
      <c r="V7634" s="27">
        <v>0</v>
      </c>
      <c r="W7634" s="27">
        <v>602141751.89999998</v>
      </c>
      <c r="X7634" s="27"/>
      <c r="Y7634" s="27"/>
      <c r="Z7634" s="27">
        <v>1</v>
      </c>
    </row>
    <row r="7635" spans="1:26">
      <c r="A7635" s="27">
        <v>1991</v>
      </c>
      <c r="B7635" t="s">
        <v>184</v>
      </c>
      <c r="C7635" s="27"/>
      <c r="D7635" s="27"/>
      <c r="E7635" s="27"/>
      <c r="F7635" s="27">
        <v>0</v>
      </c>
      <c r="G7635" s="27">
        <v>1</v>
      </c>
      <c r="H7635" s="27">
        <v>0</v>
      </c>
      <c r="I7635" s="27">
        <v>1</v>
      </c>
      <c r="J7635" s="27">
        <v>1</v>
      </c>
      <c r="K7635" s="27">
        <v>2</v>
      </c>
      <c r="L7635" s="27">
        <v>1</v>
      </c>
      <c r="M7635" s="27">
        <v>0</v>
      </c>
      <c r="N7635" s="27">
        <v>0</v>
      </c>
      <c r="O7635" s="27">
        <v>0</v>
      </c>
      <c r="P7635" s="27">
        <v>14665000000</v>
      </c>
      <c r="Q7635" s="27">
        <v>5930370370.3703709</v>
      </c>
      <c r="R7635" s="27">
        <v>1</v>
      </c>
      <c r="S7635" s="27">
        <v>1</v>
      </c>
      <c r="T7635" s="33">
        <v>0.64778014054484578</v>
      </c>
      <c r="U7635" s="27">
        <v>0</v>
      </c>
      <c r="V7635" s="27">
        <v>0</v>
      </c>
      <c r="W7635" s="27">
        <v>651287179.60000002</v>
      </c>
      <c r="X7635" s="27"/>
      <c r="Y7635" s="27"/>
      <c r="Z7635" s="27">
        <v>1</v>
      </c>
    </row>
    <row r="7636" spans="1:26">
      <c r="A7636" s="27">
        <v>1992</v>
      </c>
      <c r="B7636" t="s">
        <v>184</v>
      </c>
      <c r="C7636" s="27"/>
      <c r="D7636" s="27"/>
      <c r="E7636" s="27"/>
      <c r="F7636" s="27">
        <v>0</v>
      </c>
      <c r="G7636" s="27">
        <v>1</v>
      </c>
      <c r="H7636" s="27">
        <v>0</v>
      </c>
      <c r="I7636" s="27">
        <v>1</v>
      </c>
      <c r="J7636" s="27">
        <v>1</v>
      </c>
      <c r="K7636" s="27">
        <v>2</v>
      </c>
      <c r="L7636" s="27">
        <v>1</v>
      </c>
      <c r="M7636" s="27">
        <v>0</v>
      </c>
      <c r="N7636" s="27">
        <v>0</v>
      </c>
      <c r="O7636" s="27">
        <v>0</v>
      </c>
      <c r="P7636" s="27">
        <v>17959000000</v>
      </c>
      <c r="Q7636" s="27">
        <v>6463649985.0164824</v>
      </c>
      <c r="R7636" s="27">
        <v>1</v>
      </c>
      <c r="S7636" s="27">
        <v>1</v>
      </c>
      <c r="T7636" s="33">
        <v>0.62587770846912083</v>
      </c>
      <c r="U7636" s="27">
        <v>0</v>
      </c>
      <c r="V7636" s="27">
        <v>0</v>
      </c>
      <c r="W7636" s="27">
        <v>683760000</v>
      </c>
      <c r="X7636" s="27"/>
      <c r="Y7636" s="27"/>
      <c r="Z7636" s="27">
        <v>1</v>
      </c>
    </row>
    <row r="7637" spans="1:26">
      <c r="A7637" s="27">
        <v>1993</v>
      </c>
      <c r="B7637" t="s">
        <v>184</v>
      </c>
      <c r="C7637" s="27"/>
      <c r="D7637" s="27"/>
      <c r="E7637" s="27"/>
      <c r="F7637" s="27">
        <v>0</v>
      </c>
      <c r="G7637" s="27">
        <v>1</v>
      </c>
      <c r="H7637" s="27">
        <v>0</v>
      </c>
      <c r="I7637" s="27">
        <v>1</v>
      </c>
      <c r="J7637" s="27">
        <v>1</v>
      </c>
      <c r="K7637" s="27">
        <v>2</v>
      </c>
      <c r="L7637" s="27">
        <v>1</v>
      </c>
      <c r="M7637" s="27">
        <v>0</v>
      </c>
      <c r="N7637" s="27">
        <v>0</v>
      </c>
      <c r="O7637" s="27">
        <v>0</v>
      </c>
      <c r="P7637" s="27">
        <v>21737000000</v>
      </c>
      <c r="Q7637" s="27">
        <v>5368270614.8468018</v>
      </c>
      <c r="R7637" s="27">
        <v>1</v>
      </c>
      <c r="S7637" s="27">
        <v>1</v>
      </c>
      <c r="T7637" s="33">
        <v>0.648154718576755</v>
      </c>
      <c r="U7637" s="27">
        <v>0</v>
      </c>
      <c r="V7637" s="27">
        <v>0</v>
      </c>
      <c r="W7637" s="27">
        <v>726222000</v>
      </c>
      <c r="X7637" s="27"/>
      <c r="Y7637" s="27"/>
      <c r="Z7637" s="27">
        <v>1</v>
      </c>
    </row>
    <row r="7638" spans="1:26">
      <c r="A7638" s="27">
        <v>1994</v>
      </c>
      <c r="B7638" t="s">
        <v>184</v>
      </c>
      <c r="C7638" s="27"/>
      <c r="D7638" s="27"/>
      <c r="E7638" s="27"/>
      <c r="F7638" s="27">
        <v>0</v>
      </c>
      <c r="G7638" s="27">
        <v>1</v>
      </c>
      <c r="H7638" s="27">
        <v>0</v>
      </c>
      <c r="I7638" s="27">
        <v>1</v>
      </c>
      <c r="J7638" s="27">
        <v>1</v>
      </c>
      <c r="K7638" s="27">
        <v>2</v>
      </c>
      <c r="L7638" s="27">
        <v>1</v>
      </c>
      <c r="M7638" s="27">
        <v>0</v>
      </c>
      <c r="N7638" s="27">
        <v>0</v>
      </c>
      <c r="O7638" s="27">
        <v>0</v>
      </c>
      <c r="P7638" s="27">
        <v>28019000000</v>
      </c>
      <c r="Q7638" s="27">
        <v>4167356037.1517029</v>
      </c>
      <c r="R7638" s="27">
        <v>1</v>
      </c>
      <c r="S7638" s="27">
        <v>1</v>
      </c>
      <c r="T7638" s="33">
        <v>0.69545665111729171</v>
      </c>
      <c r="U7638" s="27">
        <v>0</v>
      </c>
      <c r="V7638" s="27">
        <v>0</v>
      </c>
      <c r="W7638" s="27">
        <v>779969000</v>
      </c>
      <c r="X7638" s="27"/>
      <c r="Y7638" s="27"/>
      <c r="Z7638" s="27">
        <v>1</v>
      </c>
    </row>
    <row r="7639" spans="1:26">
      <c r="A7639" s="27">
        <v>1995</v>
      </c>
      <c r="B7639" t="s">
        <v>184</v>
      </c>
      <c r="C7639" s="27"/>
      <c r="D7639" s="27"/>
      <c r="E7639" s="27"/>
      <c r="F7639" s="27">
        <v>0</v>
      </c>
      <c r="G7639" s="27">
        <v>1</v>
      </c>
      <c r="H7639" s="27">
        <v>0</v>
      </c>
      <c r="I7639" s="27">
        <v>1</v>
      </c>
      <c r="J7639" s="27">
        <v>1</v>
      </c>
      <c r="K7639" s="27">
        <v>2</v>
      </c>
      <c r="L7639" s="27">
        <v>1</v>
      </c>
      <c r="M7639" s="27">
        <v>0</v>
      </c>
      <c r="N7639" s="27">
        <v>0</v>
      </c>
      <c r="O7639" s="27">
        <v>0</v>
      </c>
      <c r="P7639" s="27">
        <v>12796000000</v>
      </c>
      <c r="Q7639" s="27">
        <v>4258788725.449914</v>
      </c>
      <c r="R7639" s="27">
        <v>1</v>
      </c>
      <c r="S7639" s="27">
        <v>1</v>
      </c>
      <c r="T7639" s="33">
        <v>0.69736071622307827</v>
      </c>
      <c r="U7639" s="27">
        <v>0</v>
      </c>
      <c r="V7639" s="27">
        <v>0</v>
      </c>
      <c r="W7639" s="27">
        <v>827496000</v>
      </c>
      <c r="X7639" s="27"/>
      <c r="Y7639" s="27"/>
      <c r="Z7639" s="27">
        <v>1</v>
      </c>
    </row>
    <row r="7640" spans="1:26">
      <c r="A7640" s="27">
        <v>1996</v>
      </c>
      <c r="B7640" t="s">
        <v>184</v>
      </c>
      <c r="C7640" s="27"/>
      <c r="D7640" s="27"/>
      <c r="E7640" s="27"/>
      <c r="F7640" s="27">
        <v>0</v>
      </c>
      <c r="G7640" s="27">
        <v>1</v>
      </c>
      <c r="H7640" s="27">
        <v>0</v>
      </c>
      <c r="I7640" s="27">
        <v>1</v>
      </c>
      <c r="J7640" s="27">
        <v>1</v>
      </c>
      <c r="K7640" s="27">
        <v>2</v>
      </c>
      <c r="L7640" s="27">
        <v>1</v>
      </c>
      <c r="M7640" s="27">
        <v>0</v>
      </c>
      <c r="N7640" s="27">
        <v>0</v>
      </c>
      <c r="O7640" s="27">
        <v>0</v>
      </c>
      <c r="P7640" s="27">
        <v>6496000000</v>
      </c>
      <c r="Q7640" s="27">
        <v>5785685310.8666821</v>
      </c>
      <c r="R7640" s="27">
        <v>1</v>
      </c>
      <c r="S7640" s="27">
        <v>1</v>
      </c>
      <c r="T7640" s="33">
        <v>0.69966405838602452</v>
      </c>
      <c r="U7640" s="27">
        <v>120788642.40000001</v>
      </c>
      <c r="V7640" s="27">
        <v>0</v>
      </c>
      <c r="W7640" s="27">
        <v>893122000</v>
      </c>
      <c r="X7640" s="27"/>
      <c r="Y7640" s="27"/>
      <c r="Z7640" s="27">
        <v>1</v>
      </c>
    </row>
    <row r="7641" spans="1:26">
      <c r="A7641" s="27">
        <v>1997</v>
      </c>
      <c r="B7641" t="s">
        <v>184</v>
      </c>
      <c r="C7641" s="27"/>
      <c r="D7641" s="27"/>
      <c r="E7641" s="27"/>
      <c r="F7641" s="27">
        <v>0</v>
      </c>
      <c r="G7641" s="27">
        <v>1</v>
      </c>
      <c r="H7641" s="27">
        <v>0</v>
      </c>
      <c r="I7641" s="27">
        <v>1</v>
      </c>
      <c r="J7641" s="27">
        <v>1</v>
      </c>
      <c r="K7641" s="27">
        <v>2</v>
      </c>
      <c r="L7641" s="27">
        <v>1</v>
      </c>
      <c r="M7641" s="27">
        <v>0</v>
      </c>
      <c r="N7641" s="27">
        <v>0</v>
      </c>
      <c r="O7641" s="27">
        <v>0</v>
      </c>
      <c r="P7641" s="27">
        <v>6838000000</v>
      </c>
      <c r="Q7641" s="27">
        <v>6838557384.4035702</v>
      </c>
      <c r="R7641" s="27">
        <v>1</v>
      </c>
      <c r="S7641" s="27">
        <v>1</v>
      </c>
      <c r="T7641" s="33">
        <v>0.71538944173936525</v>
      </c>
      <c r="U7641" s="27">
        <v>250117211.19999999</v>
      </c>
      <c r="V7641" s="27">
        <v>0</v>
      </c>
      <c r="W7641" s="27">
        <v>933649000</v>
      </c>
      <c r="X7641" s="27"/>
      <c r="Y7641" s="27"/>
      <c r="Z7641" s="27">
        <v>1</v>
      </c>
    </row>
    <row r="7642" spans="1:26">
      <c r="A7642" s="27">
        <v>1998</v>
      </c>
      <c r="B7642" t="s">
        <v>184</v>
      </c>
      <c r="C7642" s="27"/>
      <c r="D7642" s="27"/>
      <c r="E7642" s="27"/>
      <c r="F7642" s="27">
        <v>0</v>
      </c>
      <c r="G7642" s="27">
        <v>1</v>
      </c>
      <c r="H7642" s="27">
        <v>0</v>
      </c>
      <c r="I7642" s="27">
        <v>1</v>
      </c>
      <c r="J7642" s="27">
        <v>1</v>
      </c>
      <c r="K7642" s="27">
        <v>2</v>
      </c>
      <c r="L7642" s="27">
        <v>1</v>
      </c>
      <c r="M7642" s="27">
        <v>0</v>
      </c>
      <c r="N7642" s="27">
        <v>0</v>
      </c>
      <c r="O7642" s="27">
        <v>0</v>
      </c>
      <c r="P7642" s="27">
        <v>6322000000</v>
      </c>
      <c r="Q7642" s="27">
        <v>6325141675.8698883</v>
      </c>
      <c r="R7642" s="27">
        <v>1</v>
      </c>
      <c r="S7642" s="27">
        <v>1</v>
      </c>
      <c r="T7642" s="33">
        <v>0.63293736472878814</v>
      </c>
      <c r="U7642" s="27">
        <v>335639159.10000002</v>
      </c>
      <c r="V7642" s="27">
        <v>0</v>
      </c>
      <c r="W7642" s="27">
        <v>1074928000</v>
      </c>
      <c r="X7642" s="27"/>
      <c r="Y7642" s="27"/>
      <c r="Z7642" s="27">
        <v>1</v>
      </c>
    </row>
    <row r="7643" spans="1:26">
      <c r="A7643" s="27">
        <v>1999</v>
      </c>
      <c r="B7643" t="s">
        <v>184</v>
      </c>
      <c r="C7643" s="27"/>
      <c r="D7643" s="27"/>
      <c r="E7643" s="27"/>
      <c r="F7643" s="27">
        <v>0</v>
      </c>
      <c r="G7643" s="27">
        <v>1</v>
      </c>
      <c r="H7643" s="27">
        <v>0</v>
      </c>
      <c r="I7643" s="27">
        <v>1</v>
      </c>
      <c r="J7643" s="27">
        <v>1</v>
      </c>
      <c r="K7643" s="27">
        <v>2</v>
      </c>
      <c r="L7643" s="27">
        <v>1</v>
      </c>
      <c r="M7643" s="27">
        <v>0</v>
      </c>
      <c r="N7643" s="27">
        <v>0</v>
      </c>
      <c r="O7643" s="27">
        <v>0</v>
      </c>
      <c r="P7643" s="27">
        <v>7639000000</v>
      </c>
      <c r="Q7643" s="27">
        <v>7641102523.1508245</v>
      </c>
      <c r="R7643" s="27">
        <v>1</v>
      </c>
      <c r="S7643" s="27">
        <v>1</v>
      </c>
      <c r="T7643" s="33">
        <v>0.59173831677950461</v>
      </c>
      <c r="U7643" s="27">
        <v>447943330.60000002</v>
      </c>
      <c r="V7643" s="27">
        <v>0</v>
      </c>
      <c r="W7643" s="27">
        <v>1215536000</v>
      </c>
      <c r="X7643" s="27"/>
      <c r="Y7643" s="27"/>
      <c r="Z7643" s="27">
        <v>1</v>
      </c>
    </row>
    <row r="7644" spans="1:26">
      <c r="A7644" s="27">
        <v>2000</v>
      </c>
      <c r="B7644" t="s">
        <v>184</v>
      </c>
      <c r="C7644" s="27">
        <v>70000000</v>
      </c>
      <c r="D7644" s="27">
        <v>14000000</v>
      </c>
      <c r="E7644" s="27">
        <v>70000000</v>
      </c>
      <c r="F7644" s="27">
        <v>70000000</v>
      </c>
      <c r="G7644" s="27">
        <v>1</v>
      </c>
      <c r="H7644" s="27">
        <v>0</v>
      </c>
      <c r="I7644" s="27">
        <v>1</v>
      </c>
      <c r="J7644" s="27">
        <v>1</v>
      </c>
      <c r="K7644" s="27">
        <v>2</v>
      </c>
      <c r="L7644" s="27">
        <v>1</v>
      </c>
      <c r="M7644" s="27">
        <v>1</v>
      </c>
      <c r="N7644" s="27">
        <v>0</v>
      </c>
      <c r="O7644" s="27">
        <v>0</v>
      </c>
      <c r="P7644" s="27">
        <v>9679000000</v>
      </c>
      <c r="Q7644" s="27">
        <v>9652436179.6460514</v>
      </c>
      <c r="R7644" s="27">
        <v>1</v>
      </c>
      <c r="S7644" s="27">
        <v>1</v>
      </c>
      <c r="T7644" s="33">
        <v>0.62919927379193319</v>
      </c>
      <c r="U7644" s="27">
        <v>354748517.30000001</v>
      </c>
      <c r="V7644" s="27">
        <v>0</v>
      </c>
      <c r="W7644" s="27">
        <v>1216491000</v>
      </c>
      <c r="X7644" s="27"/>
      <c r="Y7644" s="27"/>
      <c r="Z7644" s="27">
        <v>1</v>
      </c>
    </row>
    <row r="7645" spans="1:26">
      <c r="A7645" s="27">
        <v>2001</v>
      </c>
      <c r="B7645" t="s">
        <v>184</v>
      </c>
      <c r="C7645" s="27">
        <v>70000000</v>
      </c>
      <c r="D7645" s="27">
        <v>28000000</v>
      </c>
      <c r="E7645" s="27">
        <v>70000000</v>
      </c>
      <c r="F7645" s="27">
        <v>0</v>
      </c>
      <c r="G7645" s="27">
        <v>1</v>
      </c>
      <c r="H7645" s="27">
        <v>0</v>
      </c>
      <c r="I7645" s="27">
        <v>1</v>
      </c>
      <c r="J7645" s="27">
        <v>1</v>
      </c>
      <c r="K7645" s="27">
        <v>2</v>
      </c>
      <c r="L7645" s="27">
        <v>1</v>
      </c>
      <c r="M7645" s="27">
        <v>1</v>
      </c>
      <c r="N7645" s="27">
        <v>0</v>
      </c>
      <c r="O7645" s="27">
        <v>0</v>
      </c>
      <c r="P7645" s="27">
        <v>9853000000</v>
      </c>
      <c r="Q7645" s="27">
        <v>9861560094.7400875</v>
      </c>
      <c r="R7645" s="27">
        <v>1</v>
      </c>
      <c r="S7645" s="27">
        <v>1</v>
      </c>
      <c r="T7645" s="33">
        <v>0.61588871891054842</v>
      </c>
      <c r="U7645" s="27">
        <v>409803315.5</v>
      </c>
      <c r="V7645" s="27">
        <v>0</v>
      </c>
      <c r="W7645" s="27">
        <v>1236647000</v>
      </c>
      <c r="X7645" s="27"/>
      <c r="Y7645" s="27"/>
      <c r="Z7645" s="27">
        <v>1</v>
      </c>
    </row>
    <row r="7646" spans="1:26">
      <c r="A7646" s="27">
        <v>2002</v>
      </c>
      <c r="B7646" t="s">
        <v>184</v>
      </c>
      <c r="C7646" s="27">
        <v>70000000</v>
      </c>
      <c r="D7646" s="27">
        <v>42000000</v>
      </c>
      <c r="E7646" s="27">
        <v>70000000</v>
      </c>
      <c r="F7646" s="27">
        <v>0</v>
      </c>
      <c r="G7646" s="27">
        <v>1</v>
      </c>
      <c r="H7646" s="27">
        <v>0</v>
      </c>
      <c r="I7646" s="27">
        <v>1</v>
      </c>
      <c r="J7646" s="27">
        <v>1</v>
      </c>
      <c r="K7646" s="27">
        <v>2</v>
      </c>
      <c r="L7646" s="27">
        <v>1</v>
      </c>
      <c r="M7646" s="27">
        <v>1</v>
      </c>
      <c r="N7646" s="27">
        <v>0</v>
      </c>
      <c r="O7646" s="27">
        <v>0</v>
      </c>
      <c r="P7646" s="27">
        <v>10693000000</v>
      </c>
      <c r="Q7646" s="27">
        <v>10694628091.672598</v>
      </c>
      <c r="R7646" s="27">
        <v>1</v>
      </c>
      <c r="S7646" s="27">
        <v>1</v>
      </c>
      <c r="T7646" s="33">
        <v>0.62466195784303247</v>
      </c>
      <c r="U7646" s="27">
        <v>424840483.39999998</v>
      </c>
      <c r="V7646" s="27">
        <v>0</v>
      </c>
      <c r="W7646" s="27">
        <v>1383719000</v>
      </c>
      <c r="X7646" s="27"/>
      <c r="Y7646" s="27"/>
      <c r="Z7646" s="27">
        <v>1</v>
      </c>
    </row>
    <row r="7647" spans="1:26">
      <c r="A7647" s="27">
        <v>2003</v>
      </c>
      <c r="B7647" t="s">
        <v>184</v>
      </c>
      <c r="C7647" s="27">
        <v>74000000</v>
      </c>
      <c r="D7647" s="27">
        <v>56800000</v>
      </c>
      <c r="E7647" s="27">
        <v>74000000</v>
      </c>
      <c r="F7647" s="27">
        <v>4000000</v>
      </c>
      <c r="G7647" s="27">
        <v>1</v>
      </c>
      <c r="H7647" s="27">
        <v>0</v>
      </c>
      <c r="I7647" s="27">
        <v>1</v>
      </c>
      <c r="J7647" s="27">
        <v>1</v>
      </c>
      <c r="K7647" s="27">
        <v>2</v>
      </c>
      <c r="L7647" s="27">
        <v>1</v>
      </c>
      <c r="M7647" s="27">
        <v>1</v>
      </c>
      <c r="N7647" s="27">
        <v>0</v>
      </c>
      <c r="O7647" s="27">
        <v>0</v>
      </c>
      <c r="P7647" s="27">
        <v>11778000000</v>
      </c>
      <c r="Q7647" s="27">
        <v>11777966673.389736</v>
      </c>
      <c r="R7647" s="27">
        <v>1</v>
      </c>
      <c r="S7647" s="27">
        <v>1</v>
      </c>
      <c r="T7647" s="33">
        <v>0.61793375018798091</v>
      </c>
      <c r="U7647" s="27">
        <v>444096994.19999999</v>
      </c>
      <c r="V7647" s="27">
        <v>0</v>
      </c>
      <c r="W7647" s="27">
        <v>1567485000</v>
      </c>
      <c r="X7647" s="27"/>
      <c r="Y7647" s="27"/>
      <c r="Z7647" s="27">
        <v>1</v>
      </c>
    </row>
    <row r="7648" spans="1:26">
      <c r="A7648" s="27">
        <v>2004</v>
      </c>
      <c r="B7648" t="s">
        <v>184</v>
      </c>
      <c r="C7648" s="27">
        <v>74000000</v>
      </c>
      <c r="D7648" s="27">
        <v>71600000</v>
      </c>
      <c r="E7648" s="27">
        <v>74000000</v>
      </c>
      <c r="F7648" s="27">
        <v>0</v>
      </c>
      <c r="G7648" s="27">
        <v>1</v>
      </c>
      <c r="H7648" s="27">
        <v>0</v>
      </c>
      <c r="I7648" s="27">
        <v>1</v>
      </c>
      <c r="J7648" s="27">
        <v>1</v>
      </c>
      <c r="K7648" s="27">
        <v>2</v>
      </c>
      <c r="L7648" s="27">
        <v>1</v>
      </c>
      <c r="M7648" s="27">
        <v>1</v>
      </c>
      <c r="N7648" s="27">
        <v>0</v>
      </c>
      <c r="O7648" s="27">
        <v>0</v>
      </c>
      <c r="P7648" s="27">
        <v>13868000000</v>
      </c>
      <c r="Q7648" s="27">
        <v>13872791658.548729</v>
      </c>
      <c r="R7648" s="27">
        <v>1</v>
      </c>
      <c r="S7648" s="27">
        <v>1</v>
      </c>
      <c r="T7648" s="33">
        <v>0.67108711240801089</v>
      </c>
      <c r="U7648" s="27">
        <v>420854838.89999998</v>
      </c>
      <c r="V7648" s="27">
        <v>0</v>
      </c>
      <c r="W7648" s="27">
        <v>1701369000</v>
      </c>
      <c r="X7648" s="27"/>
      <c r="Y7648" s="27"/>
      <c r="Z7648" s="27">
        <v>1</v>
      </c>
    </row>
    <row r="7649" spans="1:26">
      <c r="A7649" s="27">
        <v>2005</v>
      </c>
      <c r="B7649" t="s">
        <v>184</v>
      </c>
      <c r="C7649" s="27">
        <v>74000000</v>
      </c>
      <c r="D7649" s="27">
        <v>72400000</v>
      </c>
      <c r="E7649" s="27">
        <v>74000000</v>
      </c>
      <c r="F7649" s="27">
        <v>0</v>
      </c>
      <c r="G7649" s="27">
        <v>1</v>
      </c>
      <c r="H7649" s="27">
        <v>0</v>
      </c>
      <c r="I7649" s="27">
        <v>1</v>
      </c>
      <c r="J7649" s="27">
        <v>1</v>
      </c>
      <c r="K7649" s="27">
        <v>2</v>
      </c>
      <c r="L7649" s="27">
        <v>1</v>
      </c>
      <c r="M7649" s="27">
        <v>1</v>
      </c>
      <c r="N7649" s="27">
        <v>0</v>
      </c>
      <c r="O7649" s="27">
        <v>0</v>
      </c>
      <c r="P7649" s="27">
        <v>16732000000</v>
      </c>
      <c r="Q7649" s="27">
        <v>16746344766.204445</v>
      </c>
      <c r="R7649" s="27">
        <v>1</v>
      </c>
      <c r="S7649" s="27">
        <v>1</v>
      </c>
      <c r="T7649" s="33">
        <v>0.69599608558540027</v>
      </c>
      <c r="U7649" s="27">
        <v>333367222.60000002</v>
      </c>
      <c r="V7649" s="27">
        <v>0</v>
      </c>
      <c r="W7649" s="27">
        <v>1688840000</v>
      </c>
      <c r="X7649" s="27"/>
      <c r="Y7649" s="27"/>
      <c r="Z7649" s="27">
        <v>1</v>
      </c>
    </row>
    <row r="7650" spans="1:26">
      <c r="A7650" s="27">
        <v>2006</v>
      </c>
      <c r="B7650" t="s">
        <v>184</v>
      </c>
      <c r="C7650" s="27">
        <v>69333332</v>
      </c>
      <c r="D7650" s="27">
        <v>68533332</v>
      </c>
      <c r="E7650" s="27">
        <v>69333332</v>
      </c>
      <c r="F7650" s="27">
        <v>0</v>
      </c>
      <c r="G7650" s="27">
        <v>1</v>
      </c>
      <c r="H7650" s="27">
        <v>0</v>
      </c>
      <c r="I7650" s="27">
        <v>1</v>
      </c>
      <c r="J7650" s="27">
        <v>1</v>
      </c>
      <c r="K7650" s="27">
        <v>2</v>
      </c>
      <c r="L7650" s="27">
        <v>1</v>
      </c>
      <c r="M7650" s="27">
        <v>1</v>
      </c>
      <c r="N7650" s="27">
        <v>0</v>
      </c>
      <c r="O7650" s="27">
        <v>0</v>
      </c>
      <c r="P7650" s="27">
        <v>19063000000</v>
      </c>
      <c r="Q7650" s="27">
        <v>19061978586.127754</v>
      </c>
      <c r="R7650" s="27">
        <v>1</v>
      </c>
      <c r="S7650" s="27">
        <v>1</v>
      </c>
      <c r="T7650" s="33">
        <v>0.83568345932575372</v>
      </c>
      <c r="U7650" s="27">
        <v>289461604</v>
      </c>
      <c r="V7650" s="27">
        <v>0</v>
      </c>
      <c r="W7650" s="27">
        <v>1894121000</v>
      </c>
      <c r="X7650" s="27"/>
      <c r="Y7650" s="27"/>
      <c r="Z7650" s="27">
        <v>1</v>
      </c>
    </row>
    <row r="7651" spans="1:26">
      <c r="A7651" s="27">
        <v>2007</v>
      </c>
      <c r="B7651" t="s">
        <v>184</v>
      </c>
      <c r="C7651" s="27">
        <v>95666668</v>
      </c>
      <c r="D7651" s="27">
        <v>70866668</v>
      </c>
      <c r="E7651" s="27">
        <v>95666668</v>
      </c>
      <c r="F7651" s="27">
        <v>34332655.8125</v>
      </c>
      <c r="G7651" s="27">
        <v>1</v>
      </c>
      <c r="H7651" s="27">
        <v>0</v>
      </c>
      <c r="I7651" s="27">
        <v>1</v>
      </c>
      <c r="J7651" s="27">
        <v>1</v>
      </c>
      <c r="K7651" s="27">
        <v>2</v>
      </c>
      <c r="L7651" s="27">
        <v>1</v>
      </c>
      <c r="M7651" s="27">
        <v>1</v>
      </c>
      <c r="N7651" s="27">
        <v>0</v>
      </c>
      <c r="O7651" s="27">
        <v>0</v>
      </c>
      <c r="P7651" s="27">
        <v>21651000000</v>
      </c>
      <c r="Q7651" s="27">
        <v>21650532264.232193</v>
      </c>
      <c r="R7651" s="27">
        <v>1</v>
      </c>
      <c r="S7651" s="27">
        <v>1</v>
      </c>
      <c r="T7651" s="33">
        <v>0.90473952627382648</v>
      </c>
      <c r="U7651" s="27">
        <v>214639036.5</v>
      </c>
      <c r="V7651" s="27">
        <v>0</v>
      </c>
      <c r="W7651" s="27">
        <v>2057613000</v>
      </c>
      <c r="X7651" s="27"/>
      <c r="Y7651" s="27"/>
      <c r="Z7651" s="27">
        <v>1</v>
      </c>
    </row>
    <row r="7652" spans="1:26">
      <c r="A7652" s="27">
        <v>2008</v>
      </c>
      <c r="B7652" t="s">
        <v>184</v>
      </c>
      <c r="C7652" s="27">
        <v>150231168</v>
      </c>
      <c r="D7652" s="27">
        <v>84246234</v>
      </c>
      <c r="E7652" s="27">
        <v>150231168</v>
      </c>
      <c r="F7652" s="27">
        <v>67531170</v>
      </c>
      <c r="G7652" s="27">
        <v>1</v>
      </c>
      <c r="H7652" s="27">
        <v>0</v>
      </c>
      <c r="I7652" s="27">
        <v>1</v>
      </c>
      <c r="J7652" s="27">
        <v>1</v>
      </c>
      <c r="K7652" s="27">
        <v>2</v>
      </c>
      <c r="L7652" s="27">
        <v>1</v>
      </c>
      <c r="M7652" s="27">
        <v>1</v>
      </c>
      <c r="N7652" s="27">
        <v>0</v>
      </c>
      <c r="O7652" s="27">
        <v>0</v>
      </c>
      <c r="P7652" s="27">
        <v>26911000000</v>
      </c>
      <c r="Q7652" s="27">
        <v>26910851361.755512</v>
      </c>
      <c r="R7652" s="27">
        <v>1</v>
      </c>
      <c r="S7652" s="27">
        <v>1</v>
      </c>
      <c r="T7652" s="33">
        <v>0.91944034308119871</v>
      </c>
      <c r="U7652" s="27">
        <v>139588509</v>
      </c>
      <c r="V7652" s="27">
        <v>0</v>
      </c>
      <c r="W7652" s="27">
        <v>2113327000</v>
      </c>
      <c r="X7652" s="27">
        <v>1748000000</v>
      </c>
      <c r="Y7652" s="27"/>
      <c r="Z7652" s="27">
        <v>1</v>
      </c>
    </row>
    <row r="7653" spans="1:26">
      <c r="A7653" s="27">
        <v>2009</v>
      </c>
      <c r="B7653" t="s">
        <v>184</v>
      </c>
      <c r="C7653" s="27">
        <v>235697837.25</v>
      </c>
      <c r="D7653" s="27">
        <v>115439137.25</v>
      </c>
      <c r="E7653" s="27">
        <v>235697837.25</v>
      </c>
      <c r="F7653" s="27">
        <v>131131912.6875</v>
      </c>
      <c r="G7653" s="27">
        <v>1</v>
      </c>
      <c r="H7653" s="27">
        <v>0</v>
      </c>
      <c r="I7653" s="27">
        <v>1</v>
      </c>
      <c r="J7653" s="27">
        <v>1</v>
      </c>
      <c r="K7653" s="27">
        <v>2</v>
      </c>
      <c r="L7653" s="27">
        <v>1</v>
      </c>
      <c r="M7653" s="27">
        <v>1</v>
      </c>
      <c r="N7653" s="27">
        <v>0</v>
      </c>
      <c r="O7653" s="27">
        <v>0</v>
      </c>
      <c r="P7653" s="27">
        <v>25130000000</v>
      </c>
      <c r="Q7653" s="27">
        <v>25130274124.252449</v>
      </c>
      <c r="R7653" s="27">
        <v>1</v>
      </c>
      <c r="S7653" s="27">
        <v>1</v>
      </c>
      <c r="T7653" s="33">
        <v>0.81595367947064712</v>
      </c>
      <c r="U7653" s="27">
        <v>416615660.19999999</v>
      </c>
      <c r="V7653" s="27">
        <v>0</v>
      </c>
      <c r="W7653" s="27">
        <v>2187438000</v>
      </c>
      <c r="X7653" s="27">
        <v>1771000000</v>
      </c>
      <c r="Y7653" s="27"/>
      <c r="Z7653" s="27">
        <v>1</v>
      </c>
    </row>
    <row r="7654" spans="1:26">
      <c r="A7654" s="27">
        <v>2010</v>
      </c>
      <c r="B7654" t="s">
        <v>184</v>
      </c>
      <c r="C7654" s="27">
        <v>238764502.75</v>
      </c>
      <c r="D7654" s="27">
        <v>148232038.75</v>
      </c>
      <c r="E7654" s="27">
        <v>238764502.75</v>
      </c>
      <c r="F7654" s="27">
        <v>8000000</v>
      </c>
      <c r="G7654" s="27">
        <v>1</v>
      </c>
      <c r="H7654" s="27">
        <v>0</v>
      </c>
      <c r="I7654" s="27">
        <v>1</v>
      </c>
      <c r="J7654" s="27">
        <v>1</v>
      </c>
      <c r="K7654" s="27">
        <v>2</v>
      </c>
      <c r="L7654" s="27">
        <v>1</v>
      </c>
      <c r="M7654" s="27">
        <v>1</v>
      </c>
      <c r="N7654" s="27">
        <v>0</v>
      </c>
      <c r="O7654" s="27">
        <v>0</v>
      </c>
      <c r="P7654" s="27">
        <v>30907000000</v>
      </c>
      <c r="Q7654" s="27">
        <v>30906749533.221001</v>
      </c>
      <c r="R7654" s="27">
        <v>1</v>
      </c>
      <c r="S7654" s="27">
        <v>1</v>
      </c>
      <c r="T7654" s="33">
        <v>1.0070075781651076</v>
      </c>
      <c r="U7654" s="27">
        <v>435507090.39999998</v>
      </c>
      <c r="V7654" s="27">
        <v>0</v>
      </c>
      <c r="W7654" s="27">
        <v>2180010000</v>
      </c>
      <c r="X7654" s="27">
        <v>1742000000</v>
      </c>
      <c r="Y7654" s="27"/>
      <c r="Z7654" s="27">
        <v>1</v>
      </c>
    </row>
    <row r="7655" spans="1:26">
      <c r="A7655" s="27">
        <v>2011</v>
      </c>
      <c r="B7655" t="s">
        <v>184</v>
      </c>
      <c r="C7655" s="27">
        <v>233831168</v>
      </c>
      <c r="D7655" s="27">
        <v>181024936</v>
      </c>
      <c r="E7655" s="27">
        <v>233831168</v>
      </c>
      <c r="F7655" s="27">
        <v>0</v>
      </c>
      <c r="G7655" s="27">
        <v>1</v>
      </c>
      <c r="H7655" s="27">
        <v>0</v>
      </c>
      <c r="I7655" s="27">
        <v>1</v>
      </c>
      <c r="J7655" s="27">
        <v>1</v>
      </c>
      <c r="K7655" s="27">
        <v>2</v>
      </c>
      <c r="L7655" s="27">
        <v>1</v>
      </c>
      <c r="M7655" s="27">
        <v>1</v>
      </c>
      <c r="N7655" s="27">
        <v>0</v>
      </c>
      <c r="O7655" s="27">
        <v>0</v>
      </c>
      <c r="P7655" s="27">
        <v>32726000000</v>
      </c>
      <c r="Q7655" s="27">
        <v>32726417878.391018</v>
      </c>
      <c r="R7655" s="27">
        <v>1</v>
      </c>
      <c r="S7655" s="27">
        <v>1</v>
      </c>
      <c r="T7655" s="33">
        <v>1.116808011796752</v>
      </c>
      <c r="U7655" s="27">
        <v>409980501.30000001</v>
      </c>
      <c r="V7655" s="27">
        <v>0</v>
      </c>
      <c r="W7655" s="27">
        <v>2135216000</v>
      </c>
      <c r="X7655" s="27">
        <v>1731000000</v>
      </c>
      <c r="Y7655" s="27"/>
      <c r="Z7655" s="27">
        <v>1</v>
      </c>
    </row>
    <row r="7656" spans="1:26">
      <c r="A7656" s="27">
        <v>2012</v>
      </c>
      <c r="B7656" t="s">
        <v>184</v>
      </c>
      <c r="C7656" s="27">
        <v>228897837.5</v>
      </c>
      <c r="D7656" s="27">
        <v>207617837.5</v>
      </c>
      <c r="E7656" s="27">
        <v>228897837.5</v>
      </c>
      <c r="F7656" s="27">
        <v>0</v>
      </c>
      <c r="G7656" s="27">
        <v>1</v>
      </c>
      <c r="H7656" s="27">
        <v>0</v>
      </c>
      <c r="I7656" s="27">
        <v>1</v>
      </c>
      <c r="J7656" s="27">
        <v>1</v>
      </c>
      <c r="K7656" s="27">
        <v>2</v>
      </c>
      <c r="L7656" s="27">
        <v>1</v>
      </c>
      <c r="M7656" s="27">
        <v>1</v>
      </c>
      <c r="N7656" s="27">
        <v>0</v>
      </c>
      <c r="O7656" s="27">
        <v>0</v>
      </c>
      <c r="P7656" s="27">
        <v>35401000000</v>
      </c>
      <c r="Q7656" s="27">
        <v>35401339869.30545</v>
      </c>
      <c r="R7656" s="27">
        <v>1</v>
      </c>
      <c r="S7656" s="27">
        <v>1</v>
      </c>
      <c r="T7656" s="33">
        <v>0.99562684078172081</v>
      </c>
      <c r="U7656" s="27">
        <v>503981124.39999998</v>
      </c>
      <c r="V7656" s="27">
        <v>0</v>
      </c>
      <c r="W7656" s="27">
        <v>2103923000</v>
      </c>
      <c r="X7656" s="27">
        <v>1680000000</v>
      </c>
      <c r="Y7656" s="27"/>
      <c r="Z7656" s="27">
        <v>1</v>
      </c>
    </row>
    <row r="7657" spans="1:26">
      <c r="A7657" s="27">
        <v>2013</v>
      </c>
      <c r="B7657" t="s">
        <v>184</v>
      </c>
      <c r="C7657" s="27">
        <v>221897836.75</v>
      </c>
      <c r="D7657" s="27">
        <v>220297836.75</v>
      </c>
      <c r="E7657" s="27">
        <v>221897836.75</v>
      </c>
      <c r="F7657" s="27">
        <v>5000000</v>
      </c>
      <c r="G7657" s="27">
        <v>1</v>
      </c>
      <c r="H7657" s="27">
        <v>0</v>
      </c>
      <c r="I7657" s="27">
        <v>1</v>
      </c>
      <c r="J7657" s="27">
        <v>1</v>
      </c>
      <c r="K7657" s="27">
        <v>2</v>
      </c>
      <c r="L7657" s="27">
        <v>1</v>
      </c>
      <c r="M7657" s="27">
        <v>1</v>
      </c>
      <c r="N7657" s="27">
        <v>0</v>
      </c>
      <c r="O7657" s="27">
        <v>0</v>
      </c>
      <c r="P7657" s="27">
        <v>40415000000</v>
      </c>
      <c r="Q7657" s="27">
        <v>40415233436.176651</v>
      </c>
      <c r="R7657" s="27">
        <v>1</v>
      </c>
      <c r="S7657" s="27">
        <v>1</v>
      </c>
      <c r="T7657" s="33">
        <v>0.99710818219516861</v>
      </c>
      <c r="U7657" s="27">
        <v>504991106.60000002</v>
      </c>
      <c r="V7657" s="27">
        <v>0</v>
      </c>
      <c r="W7657" s="27">
        <v>2070388000</v>
      </c>
      <c r="X7657" s="27">
        <v>1611000000</v>
      </c>
      <c r="Y7657" s="27"/>
      <c r="Z7657" s="27">
        <v>1</v>
      </c>
    </row>
    <row r="7658" spans="1:26">
      <c r="A7658" s="27">
        <v>2014</v>
      </c>
      <c r="B7658" t="s">
        <v>184</v>
      </c>
      <c r="C7658" s="27">
        <v>226949092</v>
      </c>
      <c r="D7658" s="27">
        <v>212549092</v>
      </c>
      <c r="E7658" s="27">
        <v>226949092</v>
      </c>
      <c r="F7658" s="27">
        <v>16000000</v>
      </c>
      <c r="G7658" s="27">
        <v>1</v>
      </c>
      <c r="H7658" s="27">
        <v>0</v>
      </c>
      <c r="I7658" s="27">
        <v>1</v>
      </c>
      <c r="J7658" s="27">
        <v>1</v>
      </c>
      <c r="K7658" s="27">
        <v>2</v>
      </c>
      <c r="L7658" s="27">
        <v>1</v>
      </c>
      <c r="M7658" s="27">
        <v>1</v>
      </c>
      <c r="N7658" s="27">
        <v>0</v>
      </c>
      <c r="O7658" s="27">
        <v>0</v>
      </c>
      <c r="P7658" s="27">
        <v>43229000000</v>
      </c>
      <c r="Q7658" s="27">
        <v>43228583935.03653</v>
      </c>
      <c r="R7658" s="27">
        <v>1</v>
      </c>
      <c r="S7658" s="27">
        <v>1</v>
      </c>
      <c r="T7658" s="33">
        <v>0.96696016921402161</v>
      </c>
      <c r="U7658" s="27">
        <v>545717467.39999998</v>
      </c>
      <c r="V7658" s="27">
        <v>0</v>
      </c>
      <c r="W7658" s="27">
        <v>1910161000</v>
      </c>
      <c r="X7658" s="27">
        <v>1543000000</v>
      </c>
      <c r="Y7658" s="27"/>
      <c r="Z7658" s="27">
        <v>1</v>
      </c>
    </row>
    <row r="7659" spans="1:26">
      <c r="A7659" s="27">
        <v>2015</v>
      </c>
      <c r="B7659" t="s">
        <v>184</v>
      </c>
      <c r="C7659" s="27">
        <v>209973685.5</v>
      </c>
      <c r="D7659" s="27">
        <v>197173685.5</v>
      </c>
      <c r="E7659" s="27">
        <v>209973685.5</v>
      </c>
      <c r="F7659" s="27">
        <v>0</v>
      </c>
      <c r="G7659" s="27">
        <v>1</v>
      </c>
      <c r="H7659" s="27">
        <v>0</v>
      </c>
      <c r="I7659" s="27">
        <v>1</v>
      </c>
      <c r="J7659" s="27">
        <v>1</v>
      </c>
      <c r="K7659" s="27">
        <v>2</v>
      </c>
      <c r="L7659" s="27">
        <v>1</v>
      </c>
      <c r="M7659" s="27">
        <v>1</v>
      </c>
      <c r="N7659" s="27">
        <v>0</v>
      </c>
      <c r="O7659" s="27">
        <v>0</v>
      </c>
      <c r="P7659" s="27">
        <v>45594000000</v>
      </c>
      <c r="Q7659" s="27">
        <v>45593573381.264839</v>
      </c>
      <c r="R7659" s="27">
        <v>1</v>
      </c>
      <c r="S7659" s="27">
        <v>1</v>
      </c>
      <c r="T7659" s="33">
        <v>0.821813335342235</v>
      </c>
      <c r="U7659" s="27">
        <v>521957376.10000002</v>
      </c>
      <c r="V7659" s="27">
        <v>0</v>
      </c>
      <c r="W7659" s="27">
        <v>1780328000</v>
      </c>
      <c r="X7659" s="27">
        <v>1532000000</v>
      </c>
      <c r="Y7659" s="27"/>
      <c r="Z7659" s="27">
        <v>1</v>
      </c>
    </row>
    <row r="7660" spans="1:26">
      <c r="A7660" s="27">
        <v>2016</v>
      </c>
      <c r="B7660" t="s">
        <v>184</v>
      </c>
      <c r="C7660" s="27">
        <v>192464935.25</v>
      </c>
      <c r="D7660" s="27">
        <v>181264935.25</v>
      </c>
      <c r="E7660" s="27">
        <v>192464935.25</v>
      </c>
      <c r="F7660" s="27">
        <v>0</v>
      </c>
      <c r="G7660" s="27">
        <v>1</v>
      </c>
      <c r="H7660" s="27">
        <v>0</v>
      </c>
      <c r="I7660" s="27">
        <v>1</v>
      </c>
      <c r="J7660" s="27">
        <v>1</v>
      </c>
      <c r="K7660" s="27">
        <v>2</v>
      </c>
      <c r="L7660" s="27">
        <v>1</v>
      </c>
      <c r="M7660" s="27">
        <v>1</v>
      </c>
      <c r="N7660" s="27">
        <v>0</v>
      </c>
      <c r="O7660" s="27">
        <v>0</v>
      </c>
      <c r="P7660" s="27">
        <v>36437000000</v>
      </c>
      <c r="Q7660" s="27">
        <v>36436652465.163933</v>
      </c>
      <c r="R7660" s="27">
        <v>1</v>
      </c>
      <c r="S7660" s="27">
        <v>1</v>
      </c>
      <c r="T7660" s="33">
        <v>0.86004996979414983</v>
      </c>
      <c r="U7660" s="27">
        <v>497009555.60000002</v>
      </c>
      <c r="V7660" s="27">
        <v>0</v>
      </c>
      <c r="W7660" s="27">
        <v>1667944000</v>
      </c>
      <c r="X7660" s="27">
        <v>1552000000</v>
      </c>
      <c r="Y7660" s="27"/>
      <c r="Z7660" s="27">
        <v>1</v>
      </c>
    </row>
    <row r="7661" spans="1:26">
      <c r="A7661" s="27">
        <v>2017</v>
      </c>
      <c r="B7661" t="s">
        <v>184</v>
      </c>
      <c r="C7661" s="27">
        <v>174956193.625</v>
      </c>
      <c r="D7661" s="27">
        <v>165356193.625</v>
      </c>
      <c r="E7661" s="27">
        <v>174956193.625</v>
      </c>
      <c r="F7661" s="27">
        <v>0</v>
      </c>
      <c r="G7661" s="27">
        <v>1</v>
      </c>
      <c r="H7661" s="27">
        <v>0</v>
      </c>
      <c r="I7661" s="27">
        <v>1</v>
      </c>
      <c r="J7661" s="27">
        <v>1</v>
      </c>
      <c r="K7661" s="27">
        <v>2</v>
      </c>
      <c r="L7661" s="27">
        <v>1</v>
      </c>
      <c r="M7661" s="27">
        <v>1</v>
      </c>
      <c r="N7661" s="27">
        <v>0</v>
      </c>
      <c r="O7661" s="27">
        <v>0</v>
      </c>
      <c r="P7661" s="27">
        <v>31268000000</v>
      </c>
      <c r="Q7661" s="27">
        <v>31267675216.25</v>
      </c>
      <c r="R7661" s="27">
        <v>1</v>
      </c>
      <c r="S7661" s="27">
        <v>1</v>
      </c>
      <c r="T7661" s="33">
        <v>0.90809244833766045</v>
      </c>
      <c r="U7661" s="27">
        <v>507935988</v>
      </c>
      <c r="V7661" s="27">
        <v>0</v>
      </c>
      <c r="W7661" s="27">
        <v>1694835000</v>
      </c>
      <c r="X7661" s="27">
        <v>1599000000</v>
      </c>
      <c r="Y7661" s="27"/>
      <c r="Z7661" s="27">
        <v>1</v>
      </c>
    </row>
    <row r="7662" spans="1:26">
      <c r="A7662" s="27">
        <v>1964</v>
      </c>
      <c r="B7662" t="s">
        <v>89</v>
      </c>
      <c r="C7662" s="27"/>
      <c r="D7662" s="27"/>
      <c r="E7662" s="27"/>
      <c r="F7662" s="27">
        <v>0</v>
      </c>
      <c r="G7662" s="27">
        <v>0</v>
      </c>
      <c r="H7662" s="27">
        <v>0</v>
      </c>
      <c r="I7662" s="27">
        <v>1</v>
      </c>
      <c r="J7662" s="27">
        <v>0</v>
      </c>
      <c r="K7662" s="27">
        <v>4</v>
      </c>
      <c r="L7662" s="27">
        <v>1</v>
      </c>
      <c r="M7662" s="27">
        <v>0</v>
      </c>
      <c r="N7662" s="27">
        <v>1</v>
      </c>
      <c r="O7662" s="27">
        <v>1</v>
      </c>
      <c r="P7662" s="27"/>
      <c r="Q7662" s="27">
        <v>839428571.42857146</v>
      </c>
      <c r="R7662" s="27">
        <v>0</v>
      </c>
      <c r="S7662" s="27">
        <v>1</v>
      </c>
      <c r="T7662" s="33">
        <v>1.0337554660061781</v>
      </c>
      <c r="U7662" s="27"/>
      <c r="V7662" s="27"/>
      <c r="W7662" s="27"/>
      <c r="X7662" s="27"/>
      <c r="Y7662" s="27"/>
      <c r="Z7662" s="27">
        <v>1</v>
      </c>
    </row>
    <row r="7663" spans="1:26">
      <c r="A7663" s="27">
        <v>1965</v>
      </c>
      <c r="B7663" t="s">
        <v>89</v>
      </c>
      <c r="C7663" s="27"/>
      <c r="D7663" s="27"/>
      <c r="E7663" s="27"/>
      <c r="F7663" s="27">
        <v>0</v>
      </c>
      <c r="G7663" s="27">
        <v>0</v>
      </c>
      <c r="H7663" s="27">
        <v>0</v>
      </c>
      <c r="I7663" s="27">
        <v>1</v>
      </c>
      <c r="J7663" s="27">
        <v>0</v>
      </c>
      <c r="K7663" s="27">
        <v>4</v>
      </c>
      <c r="L7663" s="27">
        <v>1</v>
      </c>
      <c r="M7663" s="27">
        <v>0</v>
      </c>
      <c r="N7663" s="27">
        <v>1</v>
      </c>
      <c r="O7663" s="27">
        <v>1</v>
      </c>
      <c r="P7663" s="27"/>
      <c r="Q7663" s="27">
        <v>1082857142.8571429</v>
      </c>
      <c r="R7663" s="27">
        <v>0</v>
      </c>
      <c r="S7663" s="27">
        <v>1</v>
      </c>
      <c r="T7663" s="33">
        <v>1.0227515959565798</v>
      </c>
      <c r="U7663" s="27"/>
      <c r="V7663" s="27"/>
      <c r="W7663" s="27"/>
      <c r="X7663" s="27"/>
      <c r="Y7663" s="27"/>
      <c r="Z7663" s="27">
        <v>1</v>
      </c>
    </row>
    <row r="7664" spans="1:26">
      <c r="A7664" s="27">
        <v>1966</v>
      </c>
      <c r="B7664" t="s">
        <v>89</v>
      </c>
      <c r="C7664" s="27"/>
      <c r="D7664" s="27"/>
      <c r="E7664" s="27"/>
      <c r="F7664" s="27">
        <v>0</v>
      </c>
      <c r="G7664" s="27">
        <v>0</v>
      </c>
      <c r="H7664" s="27">
        <v>0</v>
      </c>
      <c r="I7664" s="27">
        <v>1</v>
      </c>
      <c r="J7664" s="27">
        <v>0</v>
      </c>
      <c r="K7664" s="27">
        <v>4</v>
      </c>
      <c r="L7664" s="27">
        <v>1</v>
      </c>
      <c r="M7664" s="27">
        <v>0</v>
      </c>
      <c r="N7664" s="27">
        <v>1</v>
      </c>
      <c r="O7664" s="27">
        <v>1</v>
      </c>
      <c r="P7664" s="27"/>
      <c r="Q7664" s="27">
        <v>1264285714.2857144</v>
      </c>
      <c r="R7664" s="27">
        <v>0</v>
      </c>
      <c r="S7664" s="27">
        <v>1</v>
      </c>
      <c r="T7664" s="33">
        <v>1.060453919000093</v>
      </c>
      <c r="U7664" s="27"/>
      <c r="V7664" s="27"/>
      <c r="W7664" s="27"/>
      <c r="X7664" s="27"/>
      <c r="Y7664" s="27"/>
      <c r="Z7664" s="27">
        <v>1</v>
      </c>
    </row>
    <row r="7665" spans="1:26">
      <c r="A7665" s="27">
        <v>1967</v>
      </c>
      <c r="B7665" t="s">
        <v>89</v>
      </c>
      <c r="C7665" s="27"/>
      <c r="D7665" s="27"/>
      <c r="E7665" s="27"/>
      <c r="F7665" s="27">
        <v>201000000</v>
      </c>
      <c r="G7665" s="27">
        <v>0</v>
      </c>
      <c r="H7665" s="27">
        <v>0</v>
      </c>
      <c r="I7665" s="27">
        <v>1</v>
      </c>
      <c r="J7665" s="27">
        <v>0</v>
      </c>
      <c r="K7665" s="27">
        <v>4</v>
      </c>
      <c r="L7665" s="27">
        <v>1</v>
      </c>
      <c r="M7665" s="27">
        <v>0</v>
      </c>
      <c r="N7665" s="27">
        <v>1</v>
      </c>
      <c r="O7665" s="27">
        <v>1</v>
      </c>
      <c r="P7665" s="27"/>
      <c r="Q7665" s="27">
        <v>1368000000</v>
      </c>
      <c r="R7665" s="27">
        <v>1</v>
      </c>
      <c r="S7665" s="27">
        <v>1</v>
      </c>
      <c r="T7665" s="33">
        <v>1.0100991944882907</v>
      </c>
      <c r="U7665" s="27"/>
      <c r="V7665" s="27"/>
      <c r="W7665" s="27"/>
      <c r="X7665" s="27"/>
      <c r="Y7665" s="27"/>
      <c r="Z7665" s="27">
        <v>1</v>
      </c>
    </row>
    <row r="7666" spans="1:26">
      <c r="A7666" s="27">
        <v>1968</v>
      </c>
      <c r="B7666" t="s">
        <v>89</v>
      </c>
      <c r="C7666" s="27"/>
      <c r="D7666" s="27"/>
      <c r="E7666" s="27"/>
      <c r="F7666" s="27">
        <v>0</v>
      </c>
      <c r="G7666" s="27">
        <v>0</v>
      </c>
      <c r="H7666" s="27">
        <v>0</v>
      </c>
      <c r="I7666" s="27">
        <v>1</v>
      </c>
      <c r="J7666" s="27">
        <v>0</v>
      </c>
      <c r="K7666" s="27">
        <v>4</v>
      </c>
      <c r="L7666" s="27">
        <v>1</v>
      </c>
      <c r="M7666" s="27">
        <v>0</v>
      </c>
      <c r="N7666" s="27">
        <v>1</v>
      </c>
      <c r="O7666" s="27">
        <v>1</v>
      </c>
      <c r="P7666" s="27"/>
      <c r="Q7666" s="27">
        <v>1605857142.8571429</v>
      </c>
      <c r="R7666" s="27">
        <v>1</v>
      </c>
      <c r="S7666" s="27">
        <v>1</v>
      </c>
      <c r="T7666" s="33">
        <v>0.99765870157012104</v>
      </c>
      <c r="U7666" s="27"/>
      <c r="V7666" s="27"/>
      <c r="W7666" s="27"/>
      <c r="X7666" s="27"/>
      <c r="Y7666" s="27"/>
      <c r="Z7666" s="27">
        <v>1</v>
      </c>
    </row>
    <row r="7667" spans="1:26">
      <c r="A7667" s="27">
        <v>1969</v>
      </c>
      <c r="B7667" t="s">
        <v>89</v>
      </c>
      <c r="C7667" s="27"/>
      <c r="D7667" s="27"/>
      <c r="E7667" s="27"/>
      <c r="F7667" s="27">
        <v>0</v>
      </c>
      <c r="G7667" s="27">
        <v>0</v>
      </c>
      <c r="H7667" s="27">
        <v>0</v>
      </c>
      <c r="I7667" s="27">
        <v>1</v>
      </c>
      <c r="J7667" s="27">
        <v>0</v>
      </c>
      <c r="K7667" s="27">
        <v>4</v>
      </c>
      <c r="L7667" s="27">
        <v>1</v>
      </c>
      <c r="M7667" s="27">
        <v>0</v>
      </c>
      <c r="N7667" s="27">
        <v>1</v>
      </c>
      <c r="O7667" s="27">
        <v>1</v>
      </c>
      <c r="P7667" s="27"/>
      <c r="Q7667" s="27">
        <v>1965714285.7142854</v>
      </c>
      <c r="R7667" s="27">
        <v>1</v>
      </c>
      <c r="S7667" s="27">
        <v>1</v>
      </c>
      <c r="T7667" s="33">
        <v>1.0058077459461789</v>
      </c>
      <c r="U7667" s="27"/>
      <c r="V7667" s="27"/>
      <c r="W7667" s="27"/>
      <c r="X7667" s="27"/>
      <c r="Y7667" s="27"/>
      <c r="Z7667" s="27">
        <v>1</v>
      </c>
    </row>
    <row r="7668" spans="1:26">
      <c r="A7668" s="27">
        <v>1970</v>
      </c>
      <c r="B7668" t="s">
        <v>89</v>
      </c>
      <c r="C7668" s="27"/>
      <c r="D7668" s="27"/>
      <c r="E7668" s="27"/>
      <c r="F7668" s="27">
        <v>0</v>
      </c>
      <c r="G7668" s="27">
        <v>0</v>
      </c>
      <c r="H7668" s="27">
        <v>0</v>
      </c>
      <c r="I7668" s="27">
        <v>1</v>
      </c>
      <c r="J7668" s="27">
        <v>0</v>
      </c>
      <c r="K7668" s="27">
        <v>4</v>
      </c>
      <c r="L7668" s="27">
        <v>1</v>
      </c>
      <c r="M7668" s="27">
        <v>0</v>
      </c>
      <c r="N7668" s="27">
        <v>1</v>
      </c>
      <c r="O7668" s="27">
        <v>1</v>
      </c>
      <c r="P7668" s="27"/>
      <c r="Q7668" s="27">
        <v>1825285714.2857144</v>
      </c>
      <c r="R7668" s="27">
        <v>1</v>
      </c>
      <c r="S7668" s="27">
        <v>1</v>
      </c>
      <c r="T7668" s="33">
        <v>1</v>
      </c>
      <c r="U7668" s="27">
        <v>0</v>
      </c>
      <c r="V7668" s="27">
        <v>61433000</v>
      </c>
      <c r="W7668" s="27">
        <v>0</v>
      </c>
      <c r="X7668" s="27"/>
      <c r="Y7668" s="27">
        <v>0</v>
      </c>
      <c r="Z7668" s="27">
        <v>1</v>
      </c>
    </row>
    <row r="7669" spans="1:26">
      <c r="A7669" s="27">
        <v>1971</v>
      </c>
      <c r="B7669" t="s">
        <v>89</v>
      </c>
      <c r="C7669" s="27"/>
      <c r="D7669" s="27"/>
      <c r="E7669" s="27"/>
      <c r="F7669" s="27">
        <v>0</v>
      </c>
      <c r="G7669" s="27">
        <v>0</v>
      </c>
      <c r="H7669" s="27">
        <v>0</v>
      </c>
      <c r="I7669" s="27">
        <v>1</v>
      </c>
      <c r="J7669" s="27">
        <v>0</v>
      </c>
      <c r="K7669" s="27">
        <v>4</v>
      </c>
      <c r="L7669" s="27">
        <v>1</v>
      </c>
      <c r="M7669" s="27">
        <v>0</v>
      </c>
      <c r="N7669" s="27">
        <v>1</v>
      </c>
      <c r="O7669" s="27">
        <v>1</v>
      </c>
      <c r="P7669" s="27"/>
      <c r="Q7669" s="27">
        <v>1687000000</v>
      </c>
      <c r="R7669" s="27">
        <v>1</v>
      </c>
      <c r="S7669" s="27">
        <v>1</v>
      </c>
      <c r="T7669" s="33">
        <v>0.92761372871024128</v>
      </c>
      <c r="U7669" s="27">
        <v>20617443</v>
      </c>
      <c r="V7669" s="27">
        <v>64692000</v>
      </c>
      <c r="W7669" s="27">
        <v>0</v>
      </c>
      <c r="X7669" s="27"/>
      <c r="Y7669" s="27">
        <v>0</v>
      </c>
      <c r="Z7669" s="27">
        <v>1</v>
      </c>
    </row>
    <row r="7670" spans="1:26">
      <c r="A7670" s="27">
        <v>1972</v>
      </c>
      <c r="B7670" t="s">
        <v>89</v>
      </c>
      <c r="C7670" s="27"/>
      <c r="D7670" s="27"/>
      <c r="E7670" s="27"/>
      <c r="F7670" s="27">
        <v>0</v>
      </c>
      <c r="G7670" s="27">
        <v>0</v>
      </c>
      <c r="H7670" s="27">
        <v>0</v>
      </c>
      <c r="I7670" s="27">
        <v>1</v>
      </c>
      <c r="J7670" s="27">
        <v>0</v>
      </c>
      <c r="K7670" s="27">
        <v>4</v>
      </c>
      <c r="L7670" s="27">
        <v>1</v>
      </c>
      <c r="M7670" s="27">
        <v>0</v>
      </c>
      <c r="N7670" s="27">
        <v>1</v>
      </c>
      <c r="O7670" s="27">
        <v>1</v>
      </c>
      <c r="P7670" s="27"/>
      <c r="Q7670" s="27">
        <v>1910714285.7142859</v>
      </c>
      <c r="R7670" s="27">
        <v>1</v>
      </c>
      <c r="S7670" s="27">
        <v>1</v>
      </c>
      <c r="T7670" s="33">
        <v>0.92122545142259926</v>
      </c>
      <c r="U7670" s="27">
        <v>41245743</v>
      </c>
      <c r="V7670" s="27">
        <v>73925000</v>
      </c>
      <c r="W7670" s="27">
        <v>0</v>
      </c>
      <c r="X7670" s="27"/>
      <c r="Y7670" s="27">
        <v>25000000</v>
      </c>
      <c r="Z7670" s="27">
        <v>1</v>
      </c>
    </row>
    <row r="7671" spans="1:26">
      <c r="A7671" s="27">
        <v>1973</v>
      </c>
      <c r="B7671" t="s">
        <v>89</v>
      </c>
      <c r="C7671" s="27"/>
      <c r="D7671" s="27"/>
      <c r="E7671" s="27"/>
      <c r="F7671" s="27">
        <v>0</v>
      </c>
      <c r="G7671" s="27">
        <v>0</v>
      </c>
      <c r="H7671" s="27">
        <v>0</v>
      </c>
      <c r="I7671" s="27">
        <v>1</v>
      </c>
      <c r="J7671" s="27">
        <v>0</v>
      </c>
      <c r="K7671" s="27">
        <v>4</v>
      </c>
      <c r="L7671" s="27">
        <v>1</v>
      </c>
      <c r="M7671" s="27">
        <v>0</v>
      </c>
      <c r="N7671" s="27">
        <v>1</v>
      </c>
      <c r="O7671" s="27">
        <v>1</v>
      </c>
      <c r="P7671" s="27"/>
      <c r="Q7671" s="27">
        <v>2268714285.7142859</v>
      </c>
      <c r="R7671" s="27">
        <v>0</v>
      </c>
      <c r="S7671" s="27">
        <v>1</v>
      </c>
      <c r="T7671" s="33">
        <v>1.2798279189511945</v>
      </c>
      <c r="U7671" s="27">
        <v>68740672</v>
      </c>
      <c r="V7671" s="27">
        <v>94149000</v>
      </c>
      <c r="W7671" s="27">
        <v>0</v>
      </c>
      <c r="X7671" s="27"/>
      <c r="Y7671" s="27">
        <v>150000000</v>
      </c>
      <c r="Z7671" s="27">
        <v>1</v>
      </c>
    </row>
    <row r="7672" spans="1:26">
      <c r="A7672" s="27">
        <v>1974</v>
      </c>
      <c r="B7672" t="s">
        <v>89</v>
      </c>
      <c r="C7672" s="27"/>
      <c r="D7672" s="27"/>
      <c r="E7672" s="27"/>
      <c r="F7672" s="27">
        <v>51000000</v>
      </c>
      <c r="G7672" s="27">
        <v>0</v>
      </c>
      <c r="H7672" s="27">
        <v>0</v>
      </c>
      <c r="I7672" s="27">
        <v>1</v>
      </c>
      <c r="J7672" s="27">
        <v>0</v>
      </c>
      <c r="K7672" s="27">
        <v>4</v>
      </c>
      <c r="L7672" s="27">
        <v>1</v>
      </c>
      <c r="M7672" s="27">
        <v>0</v>
      </c>
      <c r="N7672" s="27">
        <v>1</v>
      </c>
      <c r="O7672" s="27">
        <v>1</v>
      </c>
      <c r="P7672" s="27"/>
      <c r="Q7672" s="27">
        <v>3121833333.3333335</v>
      </c>
      <c r="R7672" s="27">
        <v>1</v>
      </c>
      <c r="S7672" s="27">
        <v>1</v>
      </c>
      <c r="T7672" s="33">
        <v>1.2793035310212315</v>
      </c>
      <c r="U7672" s="27">
        <v>69778556</v>
      </c>
      <c r="V7672" s="27">
        <v>138305000</v>
      </c>
      <c r="W7672" s="27">
        <v>0</v>
      </c>
      <c r="X7672" s="27"/>
      <c r="Y7672" s="27">
        <v>0</v>
      </c>
      <c r="Z7672" s="27">
        <v>1</v>
      </c>
    </row>
    <row r="7673" spans="1:26">
      <c r="A7673" s="27">
        <v>1975</v>
      </c>
      <c r="B7673" t="s">
        <v>89</v>
      </c>
      <c r="C7673" s="27"/>
      <c r="D7673" s="27"/>
      <c r="E7673" s="27"/>
      <c r="F7673" s="27">
        <v>0</v>
      </c>
      <c r="G7673" s="27">
        <v>0</v>
      </c>
      <c r="H7673" s="27">
        <v>0</v>
      </c>
      <c r="I7673" s="27">
        <v>1</v>
      </c>
      <c r="J7673" s="27">
        <v>0</v>
      </c>
      <c r="K7673" s="27">
        <v>4</v>
      </c>
      <c r="L7673" s="27">
        <v>1</v>
      </c>
      <c r="M7673" s="27">
        <v>0</v>
      </c>
      <c r="N7673" s="27">
        <v>1</v>
      </c>
      <c r="O7673" s="27">
        <v>1</v>
      </c>
      <c r="P7673" s="27"/>
      <c r="Q7673" s="27">
        <v>2618666666.666667</v>
      </c>
      <c r="R7673" s="27">
        <v>1</v>
      </c>
      <c r="S7673" s="27">
        <v>1</v>
      </c>
      <c r="T7673" s="33">
        <v>0.94696688960437181</v>
      </c>
      <c r="U7673" s="27">
        <v>88891251</v>
      </c>
      <c r="V7673" s="27">
        <v>183811000</v>
      </c>
      <c r="W7673" s="27">
        <v>0</v>
      </c>
      <c r="X7673" s="27"/>
      <c r="Y7673" s="27">
        <v>160000000</v>
      </c>
      <c r="Z7673" s="27">
        <v>1</v>
      </c>
    </row>
    <row r="7674" spans="1:26">
      <c r="A7674" s="27">
        <v>1976</v>
      </c>
      <c r="B7674" t="s">
        <v>89</v>
      </c>
      <c r="C7674" s="27"/>
      <c r="D7674" s="27"/>
      <c r="E7674" s="27"/>
      <c r="F7674" s="27">
        <v>0</v>
      </c>
      <c r="G7674" s="27">
        <v>0</v>
      </c>
      <c r="H7674" s="27">
        <v>0</v>
      </c>
      <c r="I7674" s="27">
        <v>1</v>
      </c>
      <c r="J7674" s="27">
        <v>0</v>
      </c>
      <c r="K7674" s="27">
        <v>4</v>
      </c>
      <c r="L7674" s="27">
        <v>1</v>
      </c>
      <c r="M7674" s="27">
        <v>0</v>
      </c>
      <c r="N7674" s="27">
        <v>1</v>
      </c>
      <c r="O7674" s="27">
        <v>1</v>
      </c>
      <c r="P7674" s="27"/>
      <c r="Q7674" s="27">
        <v>2746714285.7142859</v>
      </c>
      <c r="R7674" s="27">
        <v>1</v>
      </c>
      <c r="S7674" s="27">
        <v>1</v>
      </c>
      <c r="T7674" s="33">
        <v>1.0219497573337515</v>
      </c>
      <c r="U7674" s="27">
        <v>110629452.59999999</v>
      </c>
      <c r="V7674" s="27">
        <v>253486000</v>
      </c>
      <c r="W7674" s="27">
        <v>0</v>
      </c>
      <c r="X7674" s="27"/>
      <c r="Y7674" s="27">
        <v>0</v>
      </c>
      <c r="Z7674" s="27">
        <v>1</v>
      </c>
    </row>
    <row r="7675" spans="1:26">
      <c r="A7675" s="27">
        <v>1977</v>
      </c>
      <c r="B7675" t="s">
        <v>89</v>
      </c>
      <c r="C7675" s="27"/>
      <c r="D7675" s="27"/>
      <c r="E7675" s="27"/>
      <c r="F7675" s="27">
        <v>0</v>
      </c>
      <c r="G7675" s="27">
        <v>0</v>
      </c>
      <c r="H7675" s="27">
        <v>0</v>
      </c>
      <c r="I7675" s="27">
        <v>1</v>
      </c>
      <c r="J7675" s="27">
        <v>0</v>
      </c>
      <c r="K7675" s="27">
        <v>4</v>
      </c>
      <c r="L7675" s="27">
        <v>1</v>
      </c>
      <c r="M7675" s="27">
        <v>0</v>
      </c>
      <c r="N7675" s="27">
        <v>1</v>
      </c>
      <c r="O7675" s="27">
        <v>1</v>
      </c>
      <c r="P7675" s="27"/>
      <c r="Q7675" s="27">
        <v>2483000000</v>
      </c>
      <c r="R7675" s="27">
        <v>1</v>
      </c>
      <c r="S7675" s="27">
        <v>1</v>
      </c>
      <c r="T7675" s="33">
        <v>1.0409624303569636</v>
      </c>
      <c r="U7675" s="27">
        <v>115688980.40000001</v>
      </c>
      <c r="V7675" s="27">
        <v>293369000</v>
      </c>
      <c r="W7675" s="27">
        <v>0</v>
      </c>
      <c r="X7675" s="27"/>
      <c r="Y7675" s="27">
        <v>0</v>
      </c>
      <c r="Z7675" s="27">
        <v>1</v>
      </c>
    </row>
    <row r="7676" spans="1:26">
      <c r="A7676" s="27">
        <v>1978</v>
      </c>
      <c r="B7676" t="s">
        <v>89</v>
      </c>
      <c r="C7676" s="27"/>
      <c r="D7676" s="27"/>
      <c r="E7676" s="27"/>
      <c r="F7676" s="27">
        <v>0</v>
      </c>
      <c r="G7676" s="27">
        <v>0</v>
      </c>
      <c r="H7676" s="27">
        <v>0</v>
      </c>
      <c r="I7676" s="27">
        <v>1</v>
      </c>
      <c r="J7676" s="27">
        <v>0</v>
      </c>
      <c r="K7676" s="27">
        <v>4</v>
      </c>
      <c r="L7676" s="27">
        <v>1</v>
      </c>
      <c r="M7676" s="27">
        <v>0</v>
      </c>
      <c r="N7676" s="27">
        <v>1</v>
      </c>
      <c r="O7676" s="27">
        <v>1</v>
      </c>
      <c r="P7676" s="27"/>
      <c r="Q7676" s="27">
        <v>2813375000</v>
      </c>
      <c r="R7676" s="27">
        <v>1</v>
      </c>
      <c r="S7676" s="27">
        <v>1</v>
      </c>
      <c r="T7676" s="33">
        <v>0.91734575384516981</v>
      </c>
      <c r="U7676" s="27">
        <v>317867732.10000002</v>
      </c>
      <c r="V7676" s="27">
        <v>320382000</v>
      </c>
      <c r="W7676" s="27">
        <v>0</v>
      </c>
      <c r="X7676" s="27"/>
      <c r="Y7676" s="27">
        <v>0</v>
      </c>
      <c r="Z7676" s="27">
        <v>1</v>
      </c>
    </row>
    <row r="7677" spans="1:26">
      <c r="A7677" s="27">
        <v>1979</v>
      </c>
      <c r="B7677" t="s">
        <v>89</v>
      </c>
      <c r="C7677" s="27"/>
      <c r="D7677" s="27"/>
      <c r="E7677" s="27"/>
      <c r="F7677" s="27">
        <v>0</v>
      </c>
      <c r="G7677" s="27">
        <v>0</v>
      </c>
      <c r="H7677" s="27">
        <v>0</v>
      </c>
      <c r="I7677" s="27">
        <v>1</v>
      </c>
      <c r="J7677" s="27">
        <v>0</v>
      </c>
      <c r="K7677" s="27">
        <v>4</v>
      </c>
      <c r="L7677" s="27">
        <v>1</v>
      </c>
      <c r="M7677" s="27">
        <v>0</v>
      </c>
      <c r="N7677" s="27">
        <v>1</v>
      </c>
      <c r="O7677" s="27">
        <v>1</v>
      </c>
      <c r="P7677" s="27"/>
      <c r="Q7677" s="27">
        <v>3325500000</v>
      </c>
      <c r="R7677" s="27">
        <v>1</v>
      </c>
      <c r="S7677" s="27">
        <v>1</v>
      </c>
      <c r="T7677" s="33">
        <v>0.9810294585578897</v>
      </c>
      <c r="U7677" s="27">
        <v>451899517.89999998</v>
      </c>
      <c r="V7677" s="27">
        <v>335539000</v>
      </c>
      <c r="W7677" s="27">
        <v>580000</v>
      </c>
      <c r="X7677" s="27"/>
      <c r="Y7677" s="27">
        <v>12800000</v>
      </c>
      <c r="Z7677" s="27">
        <v>1</v>
      </c>
    </row>
    <row r="7678" spans="1:26">
      <c r="A7678" s="27">
        <v>1980</v>
      </c>
      <c r="B7678" t="s">
        <v>89</v>
      </c>
      <c r="C7678" s="27"/>
      <c r="D7678" s="27"/>
      <c r="E7678" s="27"/>
      <c r="F7678" s="27">
        <v>0</v>
      </c>
      <c r="G7678" s="27">
        <v>0</v>
      </c>
      <c r="H7678" s="27">
        <v>0</v>
      </c>
      <c r="I7678" s="27">
        <v>1</v>
      </c>
      <c r="J7678" s="27">
        <v>0</v>
      </c>
      <c r="K7678" s="27">
        <v>4</v>
      </c>
      <c r="L7678" s="27">
        <v>1</v>
      </c>
      <c r="M7678" s="27">
        <v>0</v>
      </c>
      <c r="N7678" s="27">
        <v>1</v>
      </c>
      <c r="O7678" s="27">
        <v>1</v>
      </c>
      <c r="P7678" s="27">
        <v>4246000000.0000005</v>
      </c>
      <c r="Q7678" s="27">
        <v>3829500000</v>
      </c>
      <c r="R7678" s="27">
        <v>0</v>
      </c>
      <c r="S7678" s="27">
        <v>1</v>
      </c>
      <c r="T7678" s="33">
        <v>0.94044734443210454</v>
      </c>
      <c r="U7678" s="27">
        <v>447384518.39999998</v>
      </c>
      <c r="V7678" s="27">
        <v>345680000</v>
      </c>
      <c r="W7678" s="27">
        <v>2117000</v>
      </c>
      <c r="X7678" s="27"/>
      <c r="Y7678" s="27">
        <v>60000000</v>
      </c>
      <c r="Z7678" s="27">
        <v>1</v>
      </c>
    </row>
    <row r="7679" spans="1:26">
      <c r="A7679" s="27">
        <v>1981</v>
      </c>
      <c r="B7679" t="s">
        <v>89</v>
      </c>
      <c r="C7679" s="27"/>
      <c r="D7679" s="27"/>
      <c r="E7679" s="27"/>
      <c r="F7679" s="27">
        <v>0</v>
      </c>
      <c r="G7679" s="27">
        <v>0</v>
      </c>
      <c r="H7679" s="27">
        <v>0</v>
      </c>
      <c r="I7679" s="27">
        <v>1</v>
      </c>
      <c r="J7679" s="27">
        <v>0</v>
      </c>
      <c r="K7679" s="27">
        <v>4</v>
      </c>
      <c r="L7679" s="27">
        <v>1</v>
      </c>
      <c r="M7679" s="27">
        <v>0</v>
      </c>
      <c r="N7679" s="27">
        <v>1</v>
      </c>
      <c r="O7679" s="27">
        <v>1</v>
      </c>
      <c r="P7679" s="27">
        <v>4385000000</v>
      </c>
      <c r="Q7679" s="27">
        <v>3872666666.666666</v>
      </c>
      <c r="R7679" s="27">
        <v>0</v>
      </c>
      <c r="S7679" s="27">
        <v>1</v>
      </c>
      <c r="T7679" s="33">
        <v>0.83355014400471705</v>
      </c>
      <c r="U7679" s="27">
        <v>780483733.20000005</v>
      </c>
      <c r="V7679" s="27">
        <v>346553000</v>
      </c>
      <c r="W7679" s="27">
        <v>4261000</v>
      </c>
      <c r="X7679" s="27"/>
      <c r="Y7679" s="27">
        <v>0</v>
      </c>
      <c r="Z7679" s="27">
        <v>1</v>
      </c>
    </row>
    <row r="7680" spans="1:26">
      <c r="A7680" s="27">
        <v>1982</v>
      </c>
      <c r="B7680" t="s">
        <v>89</v>
      </c>
      <c r="C7680" s="27"/>
      <c r="D7680" s="27"/>
      <c r="E7680" s="27"/>
      <c r="F7680" s="27">
        <v>0</v>
      </c>
      <c r="G7680" s="27">
        <v>0</v>
      </c>
      <c r="H7680" s="27">
        <v>0</v>
      </c>
      <c r="I7680" s="27">
        <v>1</v>
      </c>
      <c r="J7680" s="27">
        <v>0</v>
      </c>
      <c r="K7680" s="27">
        <v>4</v>
      </c>
      <c r="L7680" s="27">
        <v>1</v>
      </c>
      <c r="M7680" s="27">
        <v>0</v>
      </c>
      <c r="N7680" s="27">
        <v>1</v>
      </c>
      <c r="O7680" s="27">
        <v>1</v>
      </c>
      <c r="P7680" s="27">
        <v>4232000000</v>
      </c>
      <c r="Q7680" s="27">
        <v>3994777777.7777777</v>
      </c>
      <c r="R7680" s="27">
        <v>0</v>
      </c>
      <c r="S7680" s="27">
        <v>1</v>
      </c>
      <c r="T7680" s="33">
        <v>0.78443295677873848</v>
      </c>
      <c r="U7680" s="27">
        <v>682081117.79999995</v>
      </c>
      <c r="V7680" s="27">
        <v>347754000</v>
      </c>
      <c r="W7680" s="27">
        <v>11732000</v>
      </c>
      <c r="X7680" s="27"/>
      <c r="Y7680" s="27">
        <v>169200000</v>
      </c>
      <c r="Z7680" s="27">
        <v>1</v>
      </c>
    </row>
    <row r="7681" spans="1:26">
      <c r="A7681" s="27">
        <v>1983</v>
      </c>
      <c r="B7681" t="s">
        <v>89</v>
      </c>
      <c r="C7681" s="27"/>
      <c r="D7681" s="27"/>
      <c r="E7681" s="27"/>
      <c r="F7681" s="27">
        <v>0</v>
      </c>
      <c r="G7681" s="27">
        <v>0</v>
      </c>
      <c r="H7681" s="27">
        <v>0</v>
      </c>
      <c r="I7681" s="27">
        <v>1</v>
      </c>
      <c r="J7681" s="27">
        <v>0</v>
      </c>
      <c r="K7681" s="27">
        <v>4</v>
      </c>
      <c r="L7681" s="27">
        <v>1</v>
      </c>
      <c r="M7681" s="27">
        <v>0</v>
      </c>
      <c r="N7681" s="27">
        <v>1</v>
      </c>
      <c r="O7681" s="27">
        <v>1</v>
      </c>
      <c r="P7681" s="27">
        <v>3653000000</v>
      </c>
      <c r="Q7681" s="27">
        <v>3216307692.3076921</v>
      </c>
      <c r="R7681" s="27">
        <v>0</v>
      </c>
      <c r="S7681" s="27">
        <v>1</v>
      </c>
      <c r="T7681" s="33">
        <v>0.83426891623154475</v>
      </c>
      <c r="U7681" s="27">
        <v>710379098.5</v>
      </c>
      <c r="V7681" s="27">
        <v>345288000</v>
      </c>
      <c r="W7681" s="27">
        <v>21024135.600000001</v>
      </c>
      <c r="X7681" s="27"/>
      <c r="Y7681" s="27">
        <v>0</v>
      </c>
      <c r="Z7681" s="27">
        <v>1</v>
      </c>
    </row>
    <row r="7682" spans="1:26">
      <c r="A7682" s="27">
        <v>1984</v>
      </c>
      <c r="B7682" t="s">
        <v>89</v>
      </c>
      <c r="C7682" s="27"/>
      <c r="D7682" s="27"/>
      <c r="E7682" s="27"/>
      <c r="F7682" s="27">
        <v>0</v>
      </c>
      <c r="G7682" s="27">
        <v>0</v>
      </c>
      <c r="H7682" s="27">
        <v>0</v>
      </c>
      <c r="I7682" s="27">
        <v>1</v>
      </c>
      <c r="J7682" s="27">
        <v>0</v>
      </c>
      <c r="K7682" s="27">
        <v>4</v>
      </c>
      <c r="L7682" s="27">
        <v>1</v>
      </c>
      <c r="M7682" s="27">
        <v>0</v>
      </c>
      <c r="N7682" s="27">
        <v>1</v>
      </c>
      <c r="O7682" s="27">
        <v>1</v>
      </c>
      <c r="P7682" s="27">
        <v>3003000000</v>
      </c>
      <c r="Q7682" s="27">
        <v>2739444444.4444451</v>
      </c>
      <c r="R7682" s="27">
        <v>0</v>
      </c>
      <c r="S7682" s="27">
        <v>1</v>
      </c>
      <c r="T7682" s="33">
        <v>0.82999599794502654</v>
      </c>
      <c r="U7682" s="27">
        <v>738870817.60000002</v>
      </c>
      <c r="V7682" s="27">
        <v>287245000</v>
      </c>
      <c r="W7682" s="27">
        <v>36021906.100000001</v>
      </c>
      <c r="X7682" s="27"/>
      <c r="Y7682" s="27"/>
      <c r="Z7682" s="27">
        <v>1</v>
      </c>
    </row>
    <row r="7683" spans="1:26">
      <c r="A7683" s="27">
        <v>1985</v>
      </c>
      <c r="B7683" t="s">
        <v>89</v>
      </c>
      <c r="C7683" s="27"/>
      <c r="D7683" s="27"/>
      <c r="E7683" s="27"/>
      <c r="F7683" s="27">
        <v>400000</v>
      </c>
      <c r="G7683" s="27">
        <v>0</v>
      </c>
      <c r="H7683" s="27">
        <v>0</v>
      </c>
      <c r="I7683" s="27">
        <v>1</v>
      </c>
      <c r="J7683" s="27">
        <v>0</v>
      </c>
      <c r="K7683" s="27">
        <v>4</v>
      </c>
      <c r="L7683" s="27">
        <v>1</v>
      </c>
      <c r="M7683" s="27">
        <v>0</v>
      </c>
      <c r="N7683" s="27">
        <v>1</v>
      </c>
      <c r="O7683" s="27">
        <v>1</v>
      </c>
      <c r="P7683" s="27">
        <v>2848000000</v>
      </c>
      <c r="Q7683" s="27">
        <v>2281258064.5161295</v>
      </c>
      <c r="R7683" s="27">
        <v>1</v>
      </c>
      <c r="S7683" s="27">
        <v>1</v>
      </c>
      <c r="T7683" s="33">
        <v>0.74915719568429318</v>
      </c>
      <c r="U7683" s="27">
        <v>800686933</v>
      </c>
      <c r="V7683" s="27">
        <v>369773000</v>
      </c>
      <c r="W7683" s="27">
        <v>105014539.09999999</v>
      </c>
      <c r="X7683" s="27"/>
      <c r="Y7683" s="27"/>
      <c r="Z7683" s="27">
        <v>1</v>
      </c>
    </row>
    <row r="7684" spans="1:26">
      <c r="A7684" s="27">
        <v>1986</v>
      </c>
      <c r="B7684" t="s">
        <v>89</v>
      </c>
      <c r="C7684" s="27"/>
      <c r="D7684" s="27"/>
      <c r="E7684" s="27"/>
      <c r="F7684" s="27">
        <v>18000000</v>
      </c>
      <c r="G7684" s="27">
        <v>0</v>
      </c>
      <c r="H7684" s="27">
        <v>0</v>
      </c>
      <c r="I7684" s="27">
        <v>1</v>
      </c>
      <c r="J7684" s="27">
        <v>0</v>
      </c>
      <c r="K7684" s="27">
        <v>4</v>
      </c>
      <c r="L7684" s="27">
        <v>1</v>
      </c>
      <c r="M7684" s="27">
        <v>0</v>
      </c>
      <c r="N7684" s="27">
        <v>1</v>
      </c>
      <c r="O7684" s="27">
        <v>1</v>
      </c>
      <c r="P7684" s="27">
        <v>1962000000</v>
      </c>
      <c r="Q7684" s="27">
        <v>1661948717.9487183</v>
      </c>
      <c r="R7684" s="27">
        <v>1</v>
      </c>
      <c r="S7684" s="27">
        <v>1</v>
      </c>
      <c r="T7684" s="33">
        <v>0.7030572776909082</v>
      </c>
      <c r="U7684" s="27">
        <v>858205844.79999995</v>
      </c>
      <c r="V7684" s="27">
        <v>460356000</v>
      </c>
      <c r="W7684" s="27">
        <v>189604082.40000001</v>
      </c>
      <c r="X7684" s="27"/>
      <c r="Y7684" s="27"/>
      <c r="Z7684" s="27">
        <v>1</v>
      </c>
    </row>
    <row r="7685" spans="1:26">
      <c r="A7685" s="27">
        <v>1987</v>
      </c>
      <c r="B7685" t="s">
        <v>89</v>
      </c>
      <c r="C7685" s="27"/>
      <c r="D7685" s="27"/>
      <c r="E7685" s="27"/>
      <c r="F7685" s="27">
        <v>13000000</v>
      </c>
      <c r="G7685" s="27">
        <v>0</v>
      </c>
      <c r="H7685" s="27">
        <v>0</v>
      </c>
      <c r="I7685" s="27">
        <v>1</v>
      </c>
      <c r="J7685" s="27">
        <v>0</v>
      </c>
      <c r="K7685" s="27">
        <v>4</v>
      </c>
      <c r="L7685" s="27">
        <v>1</v>
      </c>
      <c r="M7685" s="27">
        <v>0</v>
      </c>
      <c r="N7685" s="27">
        <v>1</v>
      </c>
      <c r="O7685" s="27">
        <v>1</v>
      </c>
      <c r="P7685" s="27">
        <v>2431000000</v>
      </c>
      <c r="Q7685" s="27">
        <v>2269894736.8421054</v>
      </c>
      <c r="R7685" s="27">
        <v>1</v>
      </c>
      <c r="S7685" s="27">
        <v>1</v>
      </c>
      <c r="T7685" s="33">
        <v>0.74330063470010233</v>
      </c>
      <c r="U7685" s="27">
        <v>991355352</v>
      </c>
      <c r="V7685" s="27">
        <v>554922000</v>
      </c>
      <c r="W7685" s="27">
        <v>259569979</v>
      </c>
      <c r="X7685" s="27"/>
      <c r="Y7685" s="27"/>
      <c r="Z7685" s="27">
        <v>1</v>
      </c>
    </row>
    <row r="7686" spans="1:26">
      <c r="A7686" s="27">
        <v>1988</v>
      </c>
      <c r="B7686" t="s">
        <v>89</v>
      </c>
      <c r="C7686" s="27"/>
      <c r="D7686" s="27"/>
      <c r="E7686" s="27"/>
      <c r="F7686" s="27">
        <v>8000000</v>
      </c>
      <c r="G7686" s="27">
        <v>0</v>
      </c>
      <c r="H7686" s="27">
        <v>0</v>
      </c>
      <c r="I7686" s="27">
        <v>1</v>
      </c>
      <c r="J7686" s="27">
        <v>0</v>
      </c>
      <c r="K7686" s="27">
        <v>4</v>
      </c>
      <c r="L7686" s="27">
        <v>1</v>
      </c>
      <c r="M7686" s="27">
        <v>0</v>
      </c>
      <c r="N7686" s="27">
        <v>1</v>
      </c>
      <c r="O7686" s="27">
        <v>1</v>
      </c>
      <c r="P7686" s="27">
        <v>4094999999.9999995</v>
      </c>
      <c r="Q7686" s="27">
        <v>3713614457.8313251</v>
      </c>
      <c r="R7686" s="27">
        <v>1</v>
      </c>
      <c r="S7686" s="27">
        <v>1</v>
      </c>
      <c r="T7686" s="33">
        <v>0.80560957079318884</v>
      </c>
      <c r="U7686" s="27">
        <v>940375160</v>
      </c>
      <c r="V7686" s="27">
        <v>507838000</v>
      </c>
      <c r="W7686" s="27">
        <v>253593474</v>
      </c>
      <c r="X7686" s="27"/>
      <c r="Y7686" s="27"/>
      <c r="Z7686" s="27">
        <v>1</v>
      </c>
    </row>
    <row r="7687" spans="1:26">
      <c r="A7687" s="27">
        <v>1989</v>
      </c>
      <c r="B7687" t="s">
        <v>89</v>
      </c>
      <c r="C7687" s="27"/>
      <c r="D7687" s="27"/>
      <c r="E7687" s="27"/>
      <c r="F7687" s="27">
        <v>0</v>
      </c>
      <c r="G7687" s="27">
        <v>0</v>
      </c>
      <c r="H7687" s="27">
        <v>0</v>
      </c>
      <c r="I7687" s="27">
        <v>1</v>
      </c>
      <c r="J7687" s="27">
        <v>0</v>
      </c>
      <c r="K7687" s="27">
        <v>4</v>
      </c>
      <c r="L7687" s="27">
        <v>1</v>
      </c>
      <c r="M7687" s="27">
        <v>0</v>
      </c>
      <c r="N7687" s="27">
        <v>1</v>
      </c>
      <c r="O7687" s="27">
        <v>1</v>
      </c>
      <c r="P7687" s="27">
        <v>4365000000</v>
      </c>
      <c r="Q7687" s="27">
        <v>3998637681.1594205</v>
      </c>
      <c r="R7687" s="27">
        <v>1</v>
      </c>
      <c r="S7687" s="27">
        <v>1</v>
      </c>
      <c r="T7687" s="33">
        <v>0.74679040704290955</v>
      </c>
      <c r="U7687" s="27">
        <v>900203542.5</v>
      </c>
      <c r="V7687" s="27">
        <v>501008000</v>
      </c>
      <c r="W7687" s="27">
        <v>252793545.40000001</v>
      </c>
      <c r="X7687" s="27"/>
      <c r="Y7687" s="27"/>
      <c r="Z7687" s="27">
        <v>1</v>
      </c>
    </row>
    <row r="7688" spans="1:26">
      <c r="A7688" s="27">
        <v>1990</v>
      </c>
      <c r="B7688" t="s">
        <v>89</v>
      </c>
      <c r="C7688" s="27"/>
      <c r="D7688" s="27"/>
      <c r="E7688" s="27"/>
      <c r="F7688" s="27">
        <v>0</v>
      </c>
      <c r="G7688" s="27">
        <v>0</v>
      </c>
      <c r="H7688" s="27">
        <v>0</v>
      </c>
      <c r="I7688" s="27">
        <v>1</v>
      </c>
      <c r="J7688" s="27">
        <v>0</v>
      </c>
      <c r="K7688" s="27">
        <v>4</v>
      </c>
      <c r="L7688" s="27">
        <v>1</v>
      </c>
      <c r="M7688" s="27">
        <v>0</v>
      </c>
      <c r="N7688" s="27">
        <v>1</v>
      </c>
      <c r="O7688" s="27">
        <v>1</v>
      </c>
      <c r="P7688" s="27">
        <v>4085000000</v>
      </c>
      <c r="Q7688" s="27">
        <v>3285217391.3043475</v>
      </c>
      <c r="R7688" s="27">
        <v>1</v>
      </c>
      <c r="S7688" s="27">
        <v>1</v>
      </c>
      <c r="T7688" s="33">
        <v>0.70566019682121295</v>
      </c>
      <c r="U7688" s="27">
        <v>948559977.60000002</v>
      </c>
      <c r="V7688" s="27">
        <v>539155000</v>
      </c>
      <c r="W7688" s="27">
        <v>273558649.60000002</v>
      </c>
      <c r="X7688" s="27"/>
      <c r="Y7688" s="27"/>
      <c r="Z7688" s="27">
        <v>1</v>
      </c>
    </row>
    <row r="7689" spans="1:26">
      <c r="A7689" s="27">
        <v>1991</v>
      </c>
      <c r="B7689" t="s">
        <v>89</v>
      </c>
      <c r="C7689" s="27"/>
      <c r="D7689" s="27"/>
      <c r="E7689" s="27"/>
      <c r="F7689" s="27">
        <v>0</v>
      </c>
      <c r="G7689" s="27">
        <v>0</v>
      </c>
      <c r="H7689" s="27">
        <v>0</v>
      </c>
      <c r="I7689" s="27">
        <v>1</v>
      </c>
      <c r="J7689" s="27">
        <v>0</v>
      </c>
      <c r="K7689" s="27">
        <v>4</v>
      </c>
      <c r="L7689" s="27">
        <v>1</v>
      </c>
      <c r="M7689" s="27">
        <v>0</v>
      </c>
      <c r="N7689" s="27">
        <v>1</v>
      </c>
      <c r="O7689" s="27">
        <v>1</v>
      </c>
      <c r="P7689" s="27">
        <v>3690000000</v>
      </c>
      <c r="Q7689" s="27">
        <v>3378882352.9411759</v>
      </c>
      <c r="R7689" s="27">
        <v>1</v>
      </c>
      <c r="S7689" s="27">
        <v>1</v>
      </c>
      <c r="T7689" s="33">
        <v>0.64778014054484578</v>
      </c>
      <c r="U7689" s="27">
        <v>917809696.89999998</v>
      </c>
      <c r="V7689" s="27">
        <v>373065000</v>
      </c>
      <c r="W7689" s="27">
        <v>493163711.80000001</v>
      </c>
      <c r="X7689" s="27"/>
      <c r="Y7689" s="27"/>
      <c r="Z7689" s="27">
        <v>1</v>
      </c>
    </row>
    <row r="7690" spans="1:26">
      <c r="A7690" s="27">
        <v>1992</v>
      </c>
      <c r="B7690" t="s">
        <v>89</v>
      </c>
      <c r="C7690" s="27"/>
      <c r="D7690" s="27"/>
      <c r="E7690" s="27"/>
      <c r="F7690" s="27">
        <v>0</v>
      </c>
      <c r="G7690" s="27">
        <v>0</v>
      </c>
      <c r="H7690" s="27">
        <v>0</v>
      </c>
      <c r="I7690" s="27">
        <v>1</v>
      </c>
      <c r="J7690" s="27">
        <v>0</v>
      </c>
      <c r="K7690" s="27">
        <v>4</v>
      </c>
      <c r="L7690" s="27">
        <v>1</v>
      </c>
      <c r="M7690" s="27">
        <v>0</v>
      </c>
      <c r="N7690" s="27">
        <v>1</v>
      </c>
      <c r="O7690" s="27">
        <v>1</v>
      </c>
      <c r="P7690" s="27">
        <v>3614000000</v>
      </c>
      <c r="Q7690" s="27">
        <v>3181921787.7094975</v>
      </c>
      <c r="R7690" s="27">
        <v>1</v>
      </c>
      <c r="S7690" s="27">
        <v>1</v>
      </c>
      <c r="T7690" s="33">
        <v>0.62587770846912083</v>
      </c>
      <c r="U7690" s="27">
        <v>846491250</v>
      </c>
      <c r="V7690" s="27">
        <v>288918000</v>
      </c>
      <c r="W7690" s="27">
        <v>643160000</v>
      </c>
      <c r="X7690" s="27"/>
      <c r="Y7690" s="27"/>
      <c r="Z7690" s="27">
        <v>1</v>
      </c>
    </row>
    <row r="7691" spans="1:26">
      <c r="A7691" s="27">
        <v>1993</v>
      </c>
      <c r="B7691" t="s">
        <v>89</v>
      </c>
      <c r="C7691" s="27"/>
      <c r="D7691" s="27"/>
      <c r="E7691" s="27"/>
      <c r="F7691" s="27">
        <v>2000000</v>
      </c>
      <c r="G7691" s="27">
        <v>0</v>
      </c>
      <c r="H7691" s="27">
        <v>0</v>
      </c>
      <c r="I7691" s="27">
        <v>1</v>
      </c>
      <c r="J7691" s="27">
        <v>0</v>
      </c>
      <c r="K7691" s="27">
        <v>4</v>
      </c>
      <c r="L7691" s="27">
        <v>1</v>
      </c>
      <c r="M7691" s="27">
        <v>0</v>
      </c>
      <c r="N7691" s="27">
        <v>1</v>
      </c>
      <c r="O7691" s="27">
        <v>1</v>
      </c>
      <c r="P7691" s="27">
        <v>3549000000</v>
      </c>
      <c r="Q7691" s="27">
        <v>3273237853.3568902</v>
      </c>
      <c r="R7691" s="27">
        <v>1</v>
      </c>
      <c r="S7691" s="27">
        <v>1</v>
      </c>
      <c r="T7691" s="33">
        <v>0.648154718576755</v>
      </c>
      <c r="U7691" s="27">
        <v>777215163.20000005</v>
      </c>
      <c r="V7691" s="27">
        <v>240048000</v>
      </c>
      <c r="W7691" s="27">
        <v>817426000</v>
      </c>
      <c r="X7691" s="27"/>
      <c r="Y7691" s="27"/>
      <c r="Z7691" s="27">
        <v>1</v>
      </c>
    </row>
    <row r="7692" spans="1:26">
      <c r="A7692" s="27">
        <v>1994</v>
      </c>
      <c r="B7692" t="s">
        <v>89</v>
      </c>
      <c r="C7692" s="27"/>
      <c r="D7692" s="27"/>
      <c r="E7692" s="27"/>
      <c r="F7692" s="27">
        <v>0</v>
      </c>
      <c r="G7692" s="27">
        <v>0</v>
      </c>
      <c r="H7692" s="27">
        <v>0</v>
      </c>
      <c r="I7692" s="27">
        <v>1</v>
      </c>
      <c r="J7692" s="27">
        <v>0</v>
      </c>
      <c r="K7692" s="27">
        <v>4</v>
      </c>
      <c r="L7692" s="27">
        <v>1</v>
      </c>
      <c r="M7692" s="27">
        <v>0</v>
      </c>
      <c r="N7692" s="27">
        <v>1</v>
      </c>
      <c r="O7692" s="27">
        <v>1</v>
      </c>
      <c r="P7692" s="27">
        <v>3657000000</v>
      </c>
      <c r="Q7692" s="27">
        <v>3656647744.2485809</v>
      </c>
      <c r="R7692" s="27">
        <v>1</v>
      </c>
      <c r="S7692" s="27">
        <v>1</v>
      </c>
      <c r="T7692" s="33">
        <v>0.69545665111729171</v>
      </c>
      <c r="U7692" s="27">
        <v>804692652</v>
      </c>
      <c r="V7692" s="27">
        <v>201044000</v>
      </c>
      <c r="W7692" s="27">
        <v>1042542000</v>
      </c>
      <c r="X7692" s="27"/>
      <c r="Y7692" s="27"/>
      <c r="Z7692" s="27">
        <v>1</v>
      </c>
    </row>
    <row r="7693" spans="1:26">
      <c r="A7693" s="27">
        <v>1995</v>
      </c>
      <c r="B7693" t="s">
        <v>89</v>
      </c>
      <c r="C7693" s="27"/>
      <c r="D7693" s="27"/>
      <c r="E7693" s="27"/>
      <c r="F7693" s="27">
        <v>0</v>
      </c>
      <c r="G7693" s="27">
        <v>0</v>
      </c>
      <c r="H7693" s="27">
        <v>0</v>
      </c>
      <c r="I7693" s="27">
        <v>1</v>
      </c>
      <c r="J7693" s="27">
        <v>0</v>
      </c>
      <c r="K7693" s="27">
        <v>4</v>
      </c>
      <c r="L7693" s="27">
        <v>1</v>
      </c>
      <c r="M7693" s="27">
        <v>0</v>
      </c>
      <c r="N7693" s="27">
        <v>1</v>
      </c>
      <c r="O7693" s="27">
        <v>1</v>
      </c>
      <c r="P7693" s="27">
        <v>3799000000</v>
      </c>
      <c r="Q7693" s="27">
        <v>3807067121.8608956</v>
      </c>
      <c r="R7693" s="27">
        <v>1</v>
      </c>
      <c r="S7693" s="27">
        <v>1</v>
      </c>
      <c r="T7693" s="33">
        <v>0.69736071622307827</v>
      </c>
      <c r="U7693" s="27">
        <v>1238888343</v>
      </c>
      <c r="V7693" s="27">
        <v>163129000</v>
      </c>
      <c r="W7693" s="27">
        <v>1270408000</v>
      </c>
      <c r="X7693" s="27"/>
      <c r="Y7693" s="27"/>
      <c r="Z7693" s="27">
        <v>1</v>
      </c>
    </row>
    <row r="7694" spans="1:26">
      <c r="A7694" s="27">
        <v>1996</v>
      </c>
      <c r="B7694" t="s">
        <v>89</v>
      </c>
      <c r="C7694" s="27"/>
      <c r="D7694" s="27"/>
      <c r="E7694" s="27"/>
      <c r="F7694" s="27">
        <v>0</v>
      </c>
      <c r="G7694" s="27">
        <v>0</v>
      </c>
      <c r="H7694" s="27">
        <v>0</v>
      </c>
      <c r="I7694" s="27">
        <v>1</v>
      </c>
      <c r="J7694" s="27">
        <v>0</v>
      </c>
      <c r="K7694" s="27">
        <v>4</v>
      </c>
      <c r="L7694" s="27">
        <v>1</v>
      </c>
      <c r="M7694" s="27">
        <v>0</v>
      </c>
      <c r="N7694" s="27">
        <v>1</v>
      </c>
      <c r="O7694" s="27">
        <v>1</v>
      </c>
      <c r="P7694" s="27">
        <v>3599000000</v>
      </c>
      <c r="Q7694" s="27">
        <v>3597220962.0001655</v>
      </c>
      <c r="R7694" s="27">
        <v>1</v>
      </c>
      <c r="S7694" s="27">
        <v>1</v>
      </c>
      <c r="T7694" s="33">
        <v>0.69966405838602452</v>
      </c>
      <c r="U7694" s="27">
        <v>1198441902.5999999</v>
      </c>
      <c r="V7694" s="27">
        <v>105245000</v>
      </c>
      <c r="W7694" s="27">
        <v>1404660000</v>
      </c>
      <c r="X7694" s="27"/>
      <c r="Y7694" s="27"/>
      <c r="Z7694" s="27">
        <v>1</v>
      </c>
    </row>
    <row r="7695" spans="1:26">
      <c r="A7695" s="27">
        <v>1997</v>
      </c>
      <c r="B7695" t="s">
        <v>89</v>
      </c>
      <c r="C7695" s="27"/>
      <c r="D7695" s="27"/>
      <c r="E7695" s="27"/>
      <c r="F7695" s="27">
        <v>0</v>
      </c>
      <c r="G7695" s="27">
        <v>0</v>
      </c>
      <c r="H7695" s="27">
        <v>0</v>
      </c>
      <c r="I7695" s="27">
        <v>1</v>
      </c>
      <c r="J7695" s="27">
        <v>0</v>
      </c>
      <c r="K7695" s="27">
        <v>4</v>
      </c>
      <c r="L7695" s="27">
        <v>1</v>
      </c>
      <c r="M7695" s="27">
        <v>0</v>
      </c>
      <c r="N7695" s="27">
        <v>1</v>
      </c>
      <c r="O7695" s="27">
        <v>1</v>
      </c>
      <c r="P7695" s="27">
        <v>4303000000</v>
      </c>
      <c r="Q7695" s="27">
        <v>4303281932.2936487</v>
      </c>
      <c r="R7695" s="27">
        <v>1</v>
      </c>
      <c r="S7695" s="27">
        <v>1</v>
      </c>
      <c r="T7695" s="33">
        <v>0.71538944173936525</v>
      </c>
      <c r="U7695" s="27">
        <v>1138000591.4000001</v>
      </c>
      <c r="V7695" s="27">
        <v>62419000</v>
      </c>
      <c r="W7695" s="27">
        <v>1492586000</v>
      </c>
      <c r="X7695" s="27"/>
      <c r="Y7695" s="27"/>
      <c r="Z7695" s="27">
        <v>1</v>
      </c>
    </row>
    <row r="7696" spans="1:26">
      <c r="A7696" s="27">
        <v>1998</v>
      </c>
      <c r="B7696" t="s">
        <v>89</v>
      </c>
      <c r="C7696" s="27"/>
      <c r="D7696" s="27"/>
      <c r="E7696" s="27"/>
      <c r="F7696" s="27">
        <v>0</v>
      </c>
      <c r="G7696" s="27">
        <v>0</v>
      </c>
      <c r="H7696" s="27">
        <v>0</v>
      </c>
      <c r="I7696" s="27">
        <v>1</v>
      </c>
      <c r="J7696" s="27">
        <v>0</v>
      </c>
      <c r="K7696" s="27">
        <v>4</v>
      </c>
      <c r="L7696" s="27">
        <v>1</v>
      </c>
      <c r="M7696" s="27">
        <v>0</v>
      </c>
      <c r="N7696" s="27">
        <v>1</v>
      </c>
      <c r="O7696" s="27">
        <v>1</v>
      </c>
      <c r="P7696" s="27">
        <v>3538000000</v>
      </c>
      <c r="Q7696" s="27">
        <v>3537683046.0233064</v>
      </c>
      <c r="R7696" s="27">
        <v>1</v>
      </c>
      <c r="S7696" s="27">
        <v>1</v>
      </c>
      <c r="T7696" s="33">
        <v>0.63293736472878814</v>
      </c>
      <c r="U7696" s="27">
        <v>1187577586.9000001</v>
      </c>
      <c r="V7696" s="27">
        <v>41358000</v>
      </c>
      <c r="W7696" s="27">
        <v>1586930000</v>
      </c>
      <c r="X7696" s="27"/>
      <c r="Y7696" s="27"/>
      <c r="Z7696" s="27">
        <v>1</v>
      </c>
    </row>
    <row r="7697" spans="1:26">
      <c r="A7697" s="27">
        <v>1999</v>
      </c>
      <c r="B7697" t="s">
        <v>89</v>
      </c>
      <c r="C7697" s="27"/>
      <c r="D7697" s="27"/>
      <c r="E7697" s="27"/>
      <c r="F7697" s="27">
        <v>0</v>
      </c>
      <c r="G7697" s="27">
        <v>0</v>
      </c>
      <c r="H7697" s="27">
        <v>0</v>
      </c>
      <c r="I7697" s="27">
        <v>1</v>
      </c>
      <c r="J7697" s="27">
        <v>0</v>
      </c>
      <c r="K7697" s="27">
        <v>4</v>
      </c>
      <c r="L7697" s="27">
        <v>1</v>
      </c>
      <c r="M7697" s="27">
        <v>0</v>
      </c>
      <c r="N7697" s="27">
        <v>1</v>
      </c>
      <c r="O7697" s="27">
        <v>1</v>
      </c>
      <c r="P7697" s="27">
        <v>3405000000</v>
      </c>
      <c r="Q7697" s="27">
        <v>3404311976.5494137</v>
      </c>
      <c r="R7697" s="27">
        <v>1</v>
      </c>
      <c r="S7697" s="27">
        <v>1</v>
      </c>
      <c r="T7697" s="33">
        <v>0.59173831677950461</v>
      </c>
      <c r="U7697" s="27">
        <v>1265083604.7</v>
      </c>
      <c r="V7697" s="27">
        <v>32518000</v>
      </c>
      <c r="W7697" s="27">
        <v>1703843000</v>
      </c>
      <c r="X7697" s="27"/>
      <c r="Y7697" s="27"/>
      <c r="Z7697" s="27">
        <v>1</v>
      </c>
    </row>
    <row r="7698" spans="1:26">
      <c r="A7698" s="27">
        <v>2000</v>
      </c>
      <c r="B7698" t="s">
        <v>89</v>
      </c>
      <c r="C7698" s="27">
        <v>0</v>
      </c>
      <c r="D7698" s="27">
        <v>0</v>
      </c>
      <c r="E7698" s="27">
        <v>0</v>
      </c>
      <c r="F7698" s="27">
        <v>2520794.765625</v>
      </c>
      <c r="G7698" s="27">
        <v>0</v>
      </c>
      <c r="H7698" s="27">
        <v>0</v>
      </c>
      <c r="I7698" s="27">
        <v>1</v>
      </c>
      <c r="J7698" s="27">
        <v>0</v>
      </c>
      <c r="K7698" s="27">
        <v>4</v>
      </c>
      <c r="L7698" s="27">
        <v>1</v>
      </c>
      <c r="M7698" s="27">
        <v>1</v>
      </c>
      <c r="N7698" s="27">
        <v>1</v>
      </c>
      <c r="O7698" s="27">
        <v>1</v>
      </c>
      <c r="P7698" s="27">
        <v>3601000000</v>
      </c>
      <c r="Q7698" s="27">
        <v>3600683039.7325449</v>
      </c>
      <c r="R7698" s="27">
        <v>1</v>
      </c>
      <c r="S7698" s="27">
        <v>1</v>
      </c>
      <c r="T7698" s="33">
        <v>0.62919927379193319</v>
      </c>
      <c r="U7698" s="27">
        <v>1226989434.3</v>
      </c>
      <c r="V7698" s="27">
        <v>24686000</v>
      </c>
      <c r="W7698" s="27">
        <v>1823436000</v>
      </c>
      <c r="X7698" s="27"/>
      <c r="Y7698" s="27"/>
      <c r="Z7698" s="27">
        <v>1</v>
      </c>
    </row>
    <row r="7699" spans="1:26">
      <c r="A7699" s="27">
        <v>2001</v>
      </c>
      <c r="B7699" t="s">
        <v>89</v>
      </c>
      <c r="C7699" s="27">
        <v>0</v>
      </c>
      <c r="D7699" s="27">
        <v>0</v>
      </c>
      <c r="E7699" s="27">
        <v>0</v>
      </c>
      <c r="F7699" s="27">
        <v>22469078.625</v>
      </c>
      <c r="G7699" s="27">
        <v>0</v>
      </c>
      <c r="H7699" s="27">
        <v>0</v>
      </c>
      <c r="I7699" s="27">
        <v>1</v>
      </c>
      <c r="J7699" s="27">
        <v>0</v>
      </c>
      <c r="K7699" s="27">
        <v>4</v>
      </c>
      <c r="L7699" s="27">
        <v>1</v>
      </c>
      <c r="M7699" s="27">
        <v>1</v>
      </c>
      <c r="N7699" s="27">
        <v>1</v>
      </c>
      <c r="O7699" s="27">
        <v>1</v>
      </c>
      <c r="P7699" s="27">
        <v>4094000000.0000005</v>
      </c>
      <c r="Q7699" s="27">
        <v>4094480988.1193051</v>
      </c>
      <c r="R7699" s="27">
        <v>1</v>
      </c>
      <c r="S7699" s="27">
        <v>1</v>
      </c>
      <c r="T7699" s="33">
        <v>0.61588871891054842</v>
      </c>
      <c r="U7699" s="27">
        <v>1068048328</v>
      </c>
      <c r="V7699" s="27">
        <v>16903000</v>
      </c>
      <c r="W7699" s="27">
        <v>1868756000</v>
      </c>
      <c r="X7699" s="27"/>
      <c r="Y7699" s="27"/>
      <c r="Z7699" s="27">
        <v>1</v>
      </c>
    </row>
    <row r="7700" spans="1:26">
      <c r="A7700" s="27">
        <v>2002</v>
      </c>
      <c r="B7700" t="s">
        <v>89</v>
      </c>
      <c r="C7700" s="27">
        <v>8000000</v>
      </c>
      <c r="D7700" s="27">
        <v>800000</v>
      </c>
      <c r="E7700" s="27">
        <v>8000000</v>
      </c>
      <c r="F7700" s="27">
        <v>10416346.75</v>
      </c>
      <c r="G7700" s="27">
        <v>0</v>
      </c>
      <c r="H7700" s="27">
        <v>0</v>
      </c>
      <c r="I7700" s="27">
        <v>1</v>
      </c>
      <c r="J7700" s="27">
        <v>0</v>
      </c>
      <c r="K7700" s="27">
        <v>4</v>
      </c>
      <c r="L7700" s="27">
        <v>1</v>
      </c>
      <c r="M7700" s="27">
        <v>1</v>
      </c>
      <c r="N7700" s="27">
        <v>1</v>
      </c>
      <c r="O7700" s="27">
        <v>1</v>
      </c>
      <c r="P7700" s="27">
        <v>4194000000</v>
      </c>
      <c r="Q7700" s="27">
        <v>4193845678.1703267</v>
      </c>
      <c r="R7700" s="27">
        <v>1</v>
      </c>
      <c r="S7700" s="27">
        <v>1</v>
      </c>
      <c r="T7700" s="33">
        <v>0.62466195784303247</v>
      </c>
      <c r="U7700" s="27">
        <v>1107841579.0999999</v>
      </c>
      <c r="V7700" s="27">
        <v>10477000</v>
      </c>
      <c r="W7700" s="27">
        <v>2144469000</v>
      </c>
      <c r="X7700" s="27"/>
      <c r="Y7700" s="27"/>
      <c r="Z7700" s="27">
        <v>1</v>
      </c>
    </row>
    <row r="7701" spans="1:26">
      <c r="A7701" s="27">
        <v>2003</v>
      </c>
      <c r="B7701" t="s">
        <v>89</v>
      </c>
      <c r="C7701" s="27">
        <v>8000000</v>
      </c>
      <c r="D7701" s="27">
        <v>1600000</v>
      </c>
      <c r="E7701" s="27">
        <v>8000000</v>
      </c>
      <c r="F7701" s="27">
        <v>14060000</v>
      </c>
      <c r="G7701" s="27">
        <v>0</v>
      </c>
      <c r="H7701" s="27">
        <v>0</v>
      </c>
      <c r="I7701" s="27">
        <v>1</v>
      </c>
      <c r="J7701" s="27">
        <v>0</v>
      </c>
      <c r="K7701" s="27">
        <v>4</v>
      </c>
      <c r="L7701" s="27">
        <v>1</v>
      </c>
      <c r="M7701" s="27">
        <v>1</v>
      </c>
      <c r="N7701" s="27">
        <v>1</v>
      </c>
      <c r="O7701" s="27">
        <v>1</v>
      </c>
      <c r="P7701" s="27">
        <v>4902000000</v>
      </c>
      <c r="Q7701" s="27">
        <v>4901839731.2657137</v>
      </c>
      <c r="R7701" s="27">
        <v>1</v>
      </c>
      <c r="S7701" s="27">
        <v>1</v>
      </c>
      <c r="T7701" s="33">
        <v>0.61793375018798091</v>
      </c>
      <c r="U7701" s="27">
        <v>960220440.29999995</v>
      </c>
      <c r="V7701" s="27">
        <v>3283000</v>
      </c>
      <c r="W7701" s="27">
        <v>2405290000</v>
      </c>
      <c r="X7701" s="27"/>
      <c r="Y7701" s="27"/>
      <c r="Z7701" s="27">
        <v>1</v>
      </c>
    </row>
    <row r="7702" spans="1:26">
      <c r="A7702" s="27">
        <v>2004</v>
      </c>
      <c r="B7702" t="s">
        <v>89</v>
      </c>
      <c r="C7702" s="27">
        <v>8000000</v>
      </c>
      <c r="D7702" s="27">
        <v>2400000</v>
      </c>
      <c r="E7702" s="27">
        <v>8000000</v>
      </c>
      <c r="F7702" s="27">
        <v>21600000</v>
      </c>
      <c r="G7702" s="27">
        <v>0</v>
      </c>
      <c r="H7702" s="27">
        <v>0</v>
      </c>
      <c r="I7702" s="27">
        <v>1</v>
      </c>
      <c r="J7702" s="27">
        <v>0</v>
      </c>
      <c r="K7702" s="27">
        <v>4</v>
      </c>
      <c r="L7702" s="27">
        <v>1</v>
      </c>
      <c r="M7702" s="27">
        <v>1</v>
      </c>
      <c r="N7702" s="27">
        <v>1</v>
      </c>
      <c r="O7702" s="27">
        <v>1</v>
      </c>
      <c r="P7702" s="27">
        <v>6221000000</v>
      </c>
      <c r="Q7702" s="27">
        <v>6221077674.7787142</v>
      </c>
      <c r="R7702" s="27">
        <v>1</v>
      </c>
      <c r="S7702" s="27">
        <v>1</v>
      </c>
      <c r="T7702" s="33">
        <v>0.67108711240801089</v>
      </c>
      <c r="U7702" s="27">
        <v>996373943.79999995</v>
      </c>
      <c r="V7702" s="27">
        <v>0</v>
      </c>
      <c r="W7702" s="27">
        <v>2637410000</v>
      </c>
      <c r="X7702" s="27"/>
      <c r="Y7702" s="27"/>
      <c r="Z7702" s="27">
        <v>1</v>
      </c>
    </row>
    <row r="7703" spans="1:26">
      <c r="A7703" s="27">
        <v>2005</v>
      </c>
      <c r="B7703" t="s">
        <v>89</v>
      </c>
      <c r="C7703" s="27">
        <v>8000000</v>
      </c>
      <c r="D7703" s="27">
        <v>3200000</v>
      </c>
      <c r="E7703" s="27">
        <v>8000000</v>
      </c>
      <c r="F7703" s="27">
        <v>8963736.03125</v>
      </c>
      <c r="G7703" s="27">
        <v>0</v>
      </c>
      <c r="H7703" s="27">
        <v>0</v>
      </c>
      <c r="I7703" s="27">
        <v>1</v>
      </c>
      <c r="J7703" s="27">
        <v>0</v>
      </c>
      <c r="K7703" s="27">
        <v>4</v>
      </c>
      <c r="L7703" s="27">
        <v>1</v>
      </c>
      <c r="M7703" s="27">
        <v>1</v>
      </c>
      <c r="N7703" s="27">
        <v>1</v>
      </c>
      <c r="O7703" s="27">
        <v>1</v>
      </c>
      <c r="P7703" s="27">
        <v>8332000000.000001</v>
      </c>
      <c r="Q7703" s="27">
        <v>8331870169.1497707</v>
      </c>
      <c r="R7703" s="27">
        <v>1</v>
      </c>
      <c r="S7703" s="27">
        <v>1</v>
      </c>
      <c r="T7703" s="33">
        <v>0.69599608558540027</v>
      </c>
      <c r="U7703" s="27">
        <v>688756637.39999998</v>
      </c>
      <c r="V7703" s="27">
        <v>0</v>
      </c>
      <c r="W7703" s="27">
        <v>2488266000</v>
      </c>
      <c r="X7703" s="27"/>
      <c r="Y7703" s="27"/>
      <c r="Z7703" s="27">
        <v>1</v>
      </c>
    </row>
    <row r="7704" spans="1:26">
      <c r="A7704" s="27">
        <v>2006</v>
      </c>
      <c r="B7704" t="s">
        <v>89</v>
      </c>
      <c r="C7704" s="27">
        <v>69000000</v>
      </c>
      <c r="D7704" s="27">
        <v>15700000</v>
      </c>
      <c r="E7704" s="27">
        <v>69000000</v>
      </c>
      <c r="F7704" s="27">
        <v>90033313</v>
      </c>
      <c r="G7704" s="27">
        <v>0</v>
      </c>
      <c r="H7704" s="27">
        <v>0</v>
      </c>
      <c r="I7704" s="27">
        <v>1</v>
      </c>
      <c r="J7704" s="27">
        <v>0</v>
      </c>
      <c r="K7704" s="27">
        <v>4</v>
      </c>
      <c r="L7704" s="27">
        <v>1</v>
      </c>
      <c r="M7704" s="27">
        <v>1</v>
      </c>
      <c r="N7704" s="27">
        <v>1</v>
      </c>
      <c r="O7704" s="27">
        <v>1</v>
      </c>
      <c r="P7704" s="27">
        <v>12757000000</v>
      </c>
      <c r="Q7704" s="27">
        <v>12756858899.281174</v>
      </c>
      <c r="R7704" s="27">
        <v>1</v>
      </c>
      <c r="S7704" s="27">
        <v>1</v>
      </c>
      <c r="T7704" s="33">
        <v>0.83568345932575372</v>
      </c>
      <c r="U7704" s="27">
        <v>144136564</v>
      </c>
      <c r="V7704" s="27">
        <v>0</v>
      </c>
      <c r="W7704" s="27">
        <v>259933000</v>
      </c>
      <c r="X7704" s="27"/>
      <c r="Y7704" s="27"/>
      <c r="Z7704" s="27">
        <v>1</v>
      </c>
    </row>
    <row r="7705" spans="1:26">
      <c r="A7705" s="27">
        <v>2007</v>
      </c>
      <c r="B7705" t="s">
        <v>89</v>
      </c>
      <c r="C7705" s="27">
        <v>424899000</v>
      </c>
      <c r="D7705" s="27">
        <v>99379800</v>
      </c>
      <c r="E7705" s="27">
        <v>424899000</v>
      </c>
      <c r="F7705" s="27">
        <v>361899000</v>
      </c>
      <c r="G7705" s="27">
        <v>0</v>
      </c>
      <c r="H7705" s="27">
        <v>0</v>
      </c>
      <c r="I7705" s="27">
        <v>1</v>
      </c>
      <c r="J7705" s="27">
        <v>0</v>
      </c>
      <c r="K7705" s="27">
        <v>4</v>
      </c>
      <c r="L7705" s="27">
        <v>1</v>
      </c>
      <c r="M7705" s="27">
        <v>1</v>
      </c>
      <c r="N7705" s="27">
        <v>1</v>
      </c>
      <c r="O7705" s="27">
        <v>1</v>
      </c>
      <c r="P7705" s="27">
        <v>14057000000</v>
      </c>
      <c r="Q7705" s="27">
        <v>14056957976.264833</v>
      </c>
      <c r="R7705" s="27">
        <v>1</v>
      </c>
      <c r="S7705" s="27">
        <v>1</v>
      </c>
      <c r="T7705" s="33">
        <v>0.90473952627382648</v>
      </c>
      <c r="U7705" s="27">
        <v>194878010.19999999</v>
      </c>
      <c r="V7705" s="27">
        <v>0</v>
      </c>
      <c r="W7705" s="27">
        <v>323237000</v>
      </c>
      <c r="X7705" s="27"/>
      <c r="Y7705" s="27"/>
      <c r="Z7705" s="27">
        <v>1</v>
      </c>
    </row>
    <row r="7706" spans="1:26">
      <c r="A7706" s="27">
        <v>2008</v>
      </c>
      <c r="B7706" t="s">
        <v>89</v>
      </c>
      <c r="C7706" s="27">
        <v>424899000</v>
      </c>
      <c r="D7706" s="27">
        <v>183059600</v>
      </c>
      <c r="E7706" s="27">
        <v>424899000</v>
      </c>
      <c r="F7706" s="27">
        <v>0</v>
      </c>
      <c r="G7706" s="27">
        <v>0</v>
      </c>
      <c r="H7706" s="27">
        <v>0</v>
      </c>
      <c r="I7706" s="27">
        <v>1</v>
      </c>
      <c r="J7706" s="27">
        <v>0</v>
      </c>
      <c r="K7706" s="27">
        <v>4</v>
      </c>
      <c r="L7706" s="27">
        <v>1</v>
      </c>
      <c r="M7706" s="27">
        <v>1</v>
      </c>
      <c r="N7706" s="27">
        <v>1</v>
      </c>
      <c r="O7706" s="27">
        <v>1</v>
      </c>
      <c r="P7706" s="27">
        <v>17911000000</v>
      </c>
      <c r="Q7706" s="27">
        <v>17910858637.904797</v>
      </c>
      <c r="R7706" s="27">
        <v>1</v>
      </c>
      <c r="S7706" s="27">
        <v>1</v>
      </c>
      <c r="T7706" s="33">
        <v>0.91944034308119871</v>
      </c>
      <c r="U7706" s="27">
        <v>200709503.19999999</v>
      </c>
      <c r="V7706" s="27">
        <v>0</v>
      </c>
      <c r="W7706" s="27">
        <v>371177000</v>
      </c>
      <c r="X7706" s="27">
        <v>237000000</v>
      </c>
      <c r="Y7706" s="27"/>
      <c r="Z7706" s="27">
        <v>1</v>
      </c>
    </row>
    <row r="7707" spans="1:26">
      <c r="A7707" s="27">
        <v>2009</v>
      </c>
      <c r="B7707" t="s">
        <v>89</v>
      </c>
      <c r="C7707" s="27">
        <v>594299000</v>
      </c>
      <c r="D7707" s="27">
        <v>291919400</v>
      </c>
      <c r="E7707" s="27">
        <v>594299000</v>
      </c>
      <c r="F7707" s="27">
        <v>169400000</v>
      </c>
      <c r="G7707" s="27">
        <v>0</v>
      </c>
      <c r="H7707" s="27">
        <v>0</v>
      </c>
      <c r="I7707" s="27">
        <v>1</v>
      </c>
      <c r="J7707" s="27">
        <v>0</v>
      </c>
      <c r="K7707" s="27">
        <v>4</v>
      </c>
      <c r="L7707" s="27">
        <v>1</v>
      </c>
      <c r="M7707" s="27">
        <v>1</v>
      </c>
      <c r="N7707" s="27">
        <v>1</v>
      </c>
      <c r="O7707" s="27">
        <v>1</v>
      </c>
      <c r="P7707" s="27">
        <v>15328000000</v>
      </c>
      <c r="Q7707" s="27">
        <v>15328342303.957512</v>
      </c>
      <c r="R7707" s="27">
        <v>1</v>
      </c>
      <c r="S7707" s="27">
        <v>1</v>
      </c>
      <c r="T7707" s="33">
        <v>0.81595367947064712</v>
      </c>
      <c r="U7707" s="27">
        <v>1080248955.7</v>
      </c>
      <c r="V7707" s="27">
        <v>0</v>
      </c>
      <c r="W7707" s="27">
        <v>406921000</v>
      </c>
      <c r="X7707" s="27">
        <v>107000000</v>
      </c>
      <c r="Y7707" s="27"/>
      <c r="Z7707" s="27">
        <v>1</v>
      </c>
    </row>
    <row r="7708" spans="1:26">
      <c r="A7708" s="27">
        <v>2010</v>
      </c>
      <c r="B7708" t="s">
        <v>89</v>
      </c>
      <c r="C7708" s="27">
        <v>1180620368</v>
      </c>
      <c r="D7708" s="27">
        <v>525643473</v>
      </c>
      <c r="E7708" s="27">
        <v>1180620368</v>
      </c>
      <c r="F7708" s="27">
        <v>605522968.5</v>
      </c>
      <c r="G7708" s="27">
        <v>0</v>
      </c>
      <c r="H7708" s="27">
        <v>0</v>
      </c>
      <c r="I7708" s="27">
        <v>1</v>
      </c>
      <c r="J7708" s="27">
        <v>0</v>
      </c>
      <c r="K7708" s="27">
        <v>4</v>
      </c>
      <c r="L7708" s="27">
        <v>1</v>
      </c>
      <c r="M7708" s="27">
        <v>1</v>
      </c>
      <c r="N7708" s="27">
        <v>1</v>
      </c>
      <c r="O7708" s="27">
        <v>1</v>
      </c>
      <c r="P7708" s="27">
        <v>20265000000</v>
      </c>
      <c r="Q7708" s="27">
        <v>20265556273.581955</v>
      </c>
      <c r="R7708" s="27">
        <v>1</v>
      </c>
      <c r="S7708" s="27">
        <v>1</v>
      </c>
      <c r="T7708" s="33">
        <v>1.0070075781651076</v>
      </c>
      <c r="U7708" s="27">
        <v>1116999952.4000001</v>
      </c>
      <c r="V7708" s="27">
        <v>0</v>
      </c>
      <c r="W7708" s="27">
        <v>430103000</v>
      </c>
      <c r="X7708" s="27">
        <v>100000000</v>
      </c>
      <c r="Y7708" s="27"/>
      <c r="Z7708" s="27">
        <v>1</v>
      </c>
    </row>
    <row r="7709" spans="1:26">
      <c r="A7709" s="27">
        <v>2011</v>
      </c>
      <c r="B7709" t="s">
        <v>89</v>
      </c>
      <c r="C7709" s="27">
        <v>1798168716</v>
      </c>
      <c r="D7709" s="27">
        <v>863586886</v>
      </c>
      <c r="E7709" s="27">
        <v>1798168716</v>
      </c>
      <c r="F7709" s="27">
        <v>925147381.5</v>
      </c>
      <c r="G7709" s="27">
        <v>0</v>
      </c>
      <c r="H7709" s="27">
        <v>0</v>
      </c>
      <c r="I7709" s="27">
        <v>1</v>
      </c>
      <c r="J7709" s="27">
        <v>0</v>
      </c>
      <c r="K7709" s="27">
        <v>4</v>
      </c>
      <c r="L7709" s="27">
        <v>1</v>
      </c>
      <c r="M7709" s="27">
        <v>1</v>
      </c>
      <c r="N7709" s="27">
        <v>1</v>
      </c>
      <c r="O7709" s="27">
        <v>1</v>
      </c>
      <c r="P7709" s="27">
        <v>23460000000</v>
      </c>
      <c r="Q7709" s="27">
        <v>23460098339.745308</v>
      </c>
      <c r="R7709" s="27">
        <v>1</v>
      </c>
      <c r="S7709" s="27">
        <v>1</v>
      </c>
      <c r="T7709" s="33">
        <v>1.116808011796752</v>
      </c>
      <c r="U7709" s="27">
        <v>1136719304.5</v>
      </c>
      <c r="V7709" s="27">
        <v>0</v>
      </c>
      <c r="W7709" s="27">
        <v>492048000</v>
      </c>
      <c r="X7709" s="27">
        <v>69000000</v>
      </c>
      <c r="Y7709" s="27"/>
      <c r="Z7709" s="27">
        <v>1</v>
      </c>
    </row>
    <row r="7710" spans="1:26">
      <c r="A7710" s="27">
        <v>2012</v>
      </c>
      <c r="B7710" t="s">
        <v>89</v>
      </c>
      <c r="C7710" s="27">
        <v>2081655300</v>
      </c>
      <c r="D7710" s="27">
        <v>1172624448</v>
      </c>
      <c r="E7710" s="27">
        <v>2081655300</v>
      </c>
      <c r="F7710" s="27">
        <v>291900000</v>
      </c>
      <c r="G7710" s="27">
        <v>0</v>
      </c>
      <c r="H7710" s="27">
        <v>0</v>
      </c>
      <c r="I7710" s="27">
        <v>1</v>
      </c>
      <c r="J7710" s="27">
        <v>0</v>
      </c>
      <c r="K7710" s="27">
        <v>4</v>
      </c>
      <c r="L7710" s="27">
        <v>1</v>
      </c>
      <c r="M7710" s="27">
        <v>1</v>
      </c>
      <c r="N7710" s="27">
        <v>1</v>
      </c>
      <c r="O7710" s="27">
        <v>1</v>
      </c>
      <c r="P7710" s="27">
        <v>25503000000</v>
      </c>
      <c r="Q7710" s="27">
        <v>25503370699.201523</v>
      </c>
      <c r="R7710" s="27">
        <v>1</v>
      </c>
      <c r="S7710" s="27">
        <v>1</v>
      </c>
      <c r="T7710" s="33">
        <v>0.99562684078172081</v>
      </c>
      <c r="U7710" s="27">
        <v>1126102075.5999999</v>
      </c>
      <c r="V7710" s="27">
        <v>0</v>
      </c>
      <c r="W7710" s="27">
        <v>565101000</v>
      </c>
      <c r="X7710" s="27">
        <v>53000000</v>
      </c>
      <c r="Y7710" s="27"/>
      <c r="Z7710" s="27">
        <v>1</v>
      </c>
    </row>
    <row r="7711" spans="1:26">
      <c r="A7711" s="27">
        <v>2013</v>
      </c>
      <c r="B7711" t="s">
        <v>89</v>
      </c>
      <c r="C7711" s="27">
        <v>2714313068</v>
      </c>
      <c r="D7711" s="27">
        <v>1592109936</v>
      </c>
      <c r="E7711" s="27">
        <v>2714313068</v>
      </c>
      <c r="F7711" s="27">
        <v>683004633.15869141</v>
      </c>
      <c r="G7711" s="27">
        <v>0</v>
      </c>
      <c r="H7711" s="27">
        <v>0</v>
      </c>
      <c r="I7711" s="27">
        <v>1</v>
      </c>
      <c r="J7711" s="27">
        <v>0</v>
      </c>
      <c r="K7711" s="27">
        <v>4</v>
      </c>
      <c r="L7711" s="27">
        <v>1</v>
      </c>
      <c r="M7711" s="27">
        <v>1</v>
      </c>
      <c r="N7711" s="27">
        <v>1</v>
      </c>
      <c r="O7711" s="27">
        <v>1</v>
      </c>
      <c r="P7711" s="27">
        <v>28046000000</v>
      </c>
      <c r="Q7711" s="27">
        <v>28045460442.187588</v>
      </c>
      <c r="R7711" s="27">
        <v>1</v>
      </c>
      <c r="S7711" s="27">
        <v>1</v>
      </c>
      <c r="T7711" s="33">
        <v>0.99710818219516861</v>
      </c>
      <c r="U7711" s="27">
        <v>1110336173.0999999</v>
      </c>
      <c r="V7711" s="27">
        <v>0</v>
      </c>
      <c r="W7711" s="27">
        <v>631928000</v>
      </c>
      <c r="X7711" s="27">
        <v>13000000</v>
      </c>
      <c r="Y7711" s="27"/>
      <c r="Z7711" s="27">
        <v>1</v>
      </c>
    </row>
    <row r="7712" spans="1:26">
      <c r="A7712" s="27">
        <v>2014</v>
      </c>
      <c r="B7712" t="s">
        <v>89</v>
      </c>
      <c r="C7712" s="27">
        <v>3175391056</v>
      </c>
      <c r="D7712" s="27">
        <v>2096573199</v>
      </c>
      <c r="E7712" s="27">
        <v>3175391056</v>
      </c>
      <c r="F7712" s="27">
        <v>504003834.50415039</v>
      </c>
      <c r="G7712" s="27">
        <v>0</v>
      </c>
      <c r="H7712" s="27">
        <v>0</v>
      </c>
      <c r="I7712" s="27">
        <v>1</v>
      </c>
      <c r="J7712" s="27">
        <v>0</v>
      </c>
      <c r="K7712" s="27">
        <v>4</v>
      </c>
      <c r="L7712" s="27">
        <v>1</v>
      </c>
      <c r="M7712" s="27">
        <v>1</v>
      </c>
      <c r="N7712" s="27">
        <v>1</v>
      </c>
      <c r="O7712" s="27">
        <v>1</v>
      </c>
      <c r="P7712" s="27">
        <v>27151000000</v>
      </c>
      <c r="Q7712" s="27">
        <v>27150630607.203224</v>
      </c>
      <c r="R7712" s="27">
        <v>1</v>
      </c>
      <c r="S7712" s="27">
        <v>1</v>
      </c>
      <c r="T7712" s="33">
        <v>0.96696016921402161</v>
      </c>
      <c r="U7712" s="27">
        <v>1011131743.1</v>
      </c>
      <c r="V7712" s="27">
        <v>0</v>
      </c>
      <c r="W7712" s="27">
        <v>666815000</v>
      </c>
      <c r="X7712" s="27">
        <v>44000000</v>
      </c>
      <c r="Y7712" s="27"/>
      <c r="Z7712" s="27">
        <v>1</v>
      </c>
    </row>
    <row r="7713" spans="1:26">
      <c r="A7713" s="27">
        <v>2015</v>
      </c>
      <c r="B7713" t="s">
        <v>89</v>
      </c>
      <c r="C7713" s="27">
        <v>3797050771</v>
      </c>
      <c r="D7713" s="27">
        <v>2651390057</v>
      </c>
      <c r="E7713" s="27">
        <v>3797050771</v>
      </c>
      <c r="F7713" s="27">
        <v>699500000</v>
      </c>
      <c r="G7713" s="27">
        <v>0</v>
      </c>
      <c r="H7713" s="27">
        <v>0</v>
      </c>
      <c r="I7713" s="27">
        <v>1</v>
      </c>
      <c r="J7713" s="27">
        <v>0</v>
      </c>
      <c r="K7713" s="27">
        <v>4</v>
      </c>
      <c r="L7713" s="27">
        <v>1</v>
      </c>
      <c r="M7713" s="27">
        <v>1</v>
      </c>
      <c r="N7713" s="27">
        <v>1</v>
      </c>
      <c r="O7713" s="27">
        <v>1</v>
      </c>
      <c r="P7713" s="27">
        <v>21243000000</v>
      </c>
      <c r="Q7713" s="27">
        <v>21154394545.895008</v>
      </c>
      <c r="R7713" s="27">
        <v>1</v>
      </c>
      <c r="S7713" s="27">
        <v>1</v>
      </c>
      <c r="T7713" s="33">
        <v>0.821813335342235</v>
      </c>
      <c r="U7713" s="27">
        <v>906917327.29999995</v>
      </c>
      <c r="V7713" s="27">
        <v>0</v>
      </c>
      <c r="W7713" s="27">
        <v>698021000</v>
      </c>
      <c r="X7713" s="27">
        <v>97000000</v>
      </c>
      <c r="Y7713" s="27"/>
      <c r="Z7713" s="27">
        <v>1</v>
      </c>
    </row>
    <row r="7714" spans="1:26">
      <c r="A7714" s="27">
        <v>2016</v>
      </c>
      <c r="B7714" t="s">
        <v>89</v>
      </c>
      <c r="C7714" s="27">
        <v>5884810264.5</v>
      </c>
      <c r="D7714" s="27">
        <v>3513831692.5</v>
      </c>
      <c r="E7714" s="27">
        <v>5884810264.5</v>
      </c>
      <c r="F7714" s="27">
        <v>2180000000</v>
      </c>
      <c r="G7714" s="27">
        <v>0</v>
      </c>
      <c r="H7714" s="27">
        <v>0</v>
      </c>
      <c r="I7714" s="27">
        <v>1</v>
      </c>
      <c r="J7714" s="27">
        <v>0</v>
      </c>
      <c r="K7714" s="27">
        <v>4</v>
      </c>
      <c r="L7714" s="27">
        <v>1</v>
      </c>
      <c r="M7714" s="27">
        <v>1</v>
      </c>
      <c r="N7714" s="27">
        <v>1</v>
      </c>
      <c r="O7714" s="27">
        <v>1</v>
      </c>
      <c r="P7714" s="27">
        <v>20941000000</v>
      </c>
      <c r="Q7714" s="27">
        <v>20954754378.139362</v>
      </c>
      <c r="R7714" s="27">
        <v>1</v>
      </c>
      <c r="S7714" s="27">
        <v>1</v>
      </c>
      <c r="T7714" s="33">
        <v>0.86004996979414983</v>
      </c>
      <c r="U7714" s="27">
        <v>812763097.29999995</v>
      </c>
      <c r="V7714" s="27">
        <v>0</v>
      </c>
      <c r="W7714" s="27">
        <v>760362000</v>
      </c>
      <c r="X7714" s="27">
        <v>230000000</v>
      </c>
      <c r="Y7714" s="27"/>
      <c r="Z7714" s="27">
        <v>1</v>
      </c>
    </row>
    <row r="7715" spans="1:26">
      <c r="A7715" s="27">
        <v>2017</v>
      </c>
      <c r="B7715" t="s">
        <v>89</v>
      </c>
      <c r="C7715" s="27">
        <v>6339156013</v>
      </c>
      <c r="D7715" s="27">
        <v>4373159585</v>
      </c>
      <c r="E7715" s="27">
        <v>6339156013</v>
      </c>
      <c r="F7715" s="27">
        <v>2217000000</v>
      </c>
      <c r="G7715" s="27">
        <v>0</v>
      </c>
      <c r="H7715" s="27">
        <v>0</v>
      </c>
      <c r="I7715" s="27">
        <v>1</v>
      </c>
      <c r="J7715" s="27">
        <v>0</v>
      </c>
      <c r="K7715" s="27">
        <v>4</v>
      </c>
      <c r="L7715" s="27">
        <v>1</v>
      </c>
      <c r="M7715" s="27">
        <v>1</v>
      </c>
      <c r="N7715" s="27">
        <v>1</v>
      </c>
      <c r="O7715" s="27">
        <v>1</v>
      </c>
      <c r="P7715" s="27">
        <v>25706000000</v>
      </c>
      <c r="Q7715" s="27">
        <v>25868142073.451962</v>
      </c>
      <c r="R7715" s="27">
        <v>1</v>
      </c>
      <c r="S7715" s="27">
        <v>1</v>
      </c>
      <c r="T7715" s="33">
        <v>0.90809244833766045</v>
      </c>
      <c r="U7715" s="27">
        <v>793620163.5</v>
      </c>
      <c r="V7715" s="27">
        <v>0</v>
      </c>
      <c r="W7715" s="27">
        <v>893814000</v>
      </c>
      <c r="X7715" s="27">
        <v>151000000</v>
      </c>
      <c r="Y7715" s="27"/>
      <c r="Z7715" s="27">
        <v>1</v>
      </c>
    </row>
    <row r="7716" spans="1:26">
      <c r="A7716" s="27">
        <v>1965</v>
      </c>
      <c r="B7716" t="s">
        <v>83</v>
      </c>
      <c r="C7716" s="27"/>
      <c r="D7716" s="27"/>
      <c r="E7716" s="27"/>
      <c r="F7716" s="27">
        <v>0</v>
      </c>
      <c r="G7716" s="27">
        <v>0</v>
      </c>
      <c r="H7716" s="27">
        <v>0</v>
      </c>
      <c r="I7716" s="27">
        <v>1</v>
      </c>
      <c r="J7716" s="27">
        <v>0</v>
      </c>
      <c r="K7716" s="27">
        <v>4</v>
      </c>
      <c r="L7716" s="27">
        <v>1</v>
      </c>
      <c r="M7716" s="27">
        <v>0</v>
      </c>
      <c r="N7716" s="27">
        <v>1</v>
      </c>
      <c r="O7716" s="27">
        <v>1</v>
      </c>
      <c r="P7716" s="27"/>
      <c r="Q7716" s="27">
        <v>1311435800</v>
      </c>
      <c r="R7716" s="27">
        <v>0</v>
      </c>
      <c r="S7716" s="27">
        <v>0</v>
      </c>
      <c r="T7716" s="33">
        <v>1.0227515959565798</v>
      </c>
      <c r="U7716" s="27"/>
      <c r="V7716" s="27"/>
      <c r="W7716" s="27"/>
      <c r="X7716" s="27"/>
      <c r="Y7716" s="27"/>
      <c r="Z7716" s="27">
        <v>1</v>
      </c>
    </row>
    <row r="7717" spans="1:26">
      <c r="A7717" s="27">
        <v>1966</v>
      </c>
      <c r="B7717" t="s">
        <v>83</v>
      </c>
      <c r="C7717" s="27"/>
      <c r="D7717" s="27"/>
      <c r="E7717" s="27"/>
      <c r="F7717" s="27">
        <v>0</v>
      </c>
      <c r="G7717" s="27">
        <v>0</v>
      </c>
      <c r="H7717" s="27">
        <v>0</v>
      </c>
      <c r="I7717" s="27">
        <v>1</v>
      </c>
      <c r="J7717" s="27">
        <v>0</v>
      </c>
      <c r="K7717" s="27">
        <v>4</v>
      </c>
      <c r="L7717" s="27">
        <v>1</v>
      </c>
      <c r="M7717" s="27">
        <v>0</v>
      </c>
      <c r="N7717" s="27">
        <v>1</v>
      </c>
      <c r="O7717" s="27">
        <v>1</v>
      </c>
      <c r="P7717" s="27"/>
      <c r="Q7717" s="27">
        <v>1281749499.9999998</v>
      </c>
      <c r="R7717" s="27">
        <v>0</v>
      </c>
      <c r="S7717" s="27">
        <v>0</v>
      </c>
      <c r="T7717" s="33">
        <v>1.060453919000093</v>
      </c>
      <c r="U7717" s="27"/>
      <c r="V7717" s="27"/>
      <c r="W7717" s="27"/>
      <c r="X7717" s="27"/>
      <c r="Y7717" s="27"/>
      <c r="Z7717" s="27">
        <v>1</v>
      </c>
    </row>
    <row r="7718" spans="1:26">
      <c r="A7718" s="27">
        <v>1967</v>
      </c>
      <c r="B7718" t="s">
        <v>83</v>
      </c>
      <c r="C7718" s="27"/>
      <c r="D7718" s="27"/>
      <c r="E7718" s="27"/>
      <c r="F7718" s="27">
        <v>0</v>
      </c>
      <c r="G7718" s="27">
        <v>0</v>
      </c>
      <c r="H7718" s="27">
        <v>0</v>
      </c>
      <c r="I7718" s="27">
        <v>1</v>
      </c>
      <c r="J7718" s="27">
        <v>0</v>
      </c>
      <c r="K7718" s="27">
        <v>4</v>
      </c>
      <c r="L7718" s="27">
        <v>1</v>
      </c>
      <c r="M7718" s="27">
        <v>0</v>
      </c>
      <c r="N7718" s="27">
        <v>1</v>
      </c>
      <c r="O7718" s="27">
        <v>1</v>
      </c>
      <c r="P7718" s="27"/>
      <c r="Q7718" s="27">
        <v>1397002000</v>
      </c>
      <c r="R7718" s="27">
        <v>0</v>
      </c>
      <c r="S7718" s="27">
        <v>0</v>
      </c>
      <c r="T7718" s="33">
        <v>1.0100991944882907</v>
      </c>
      <c r="U7718" s="27"/>
      <c r="V7718" s="27"/>
      <c r="W7718" s="27"/>
      <c r="X7718" s="27"/>
      <c r="Y7718" s="27"/>
      <c r="Z7718" s="27">
        <v>1</v>
      </c>
    </row>
    <row r="7719" spans="1:26">
      <c r="A7719" s="27">
        <v>1968</v>
      </c>
      <c r="B7719" t="s">
        <v>83</v>
      </c>
      <c r="C7719" s="27"/>
      <c r="D7719" s="27"/>
      <c r="E7719" s="27"/>
      <c r="F7719" s="27">
        <v>0</v>
      </c>
      <c r="G7719" s="27">
        <v>0</v>
      </c>
      <c r="H7719" s="27">
        <v>0</v>
      </c>
      <c r="I7719" s="27">
        <v>1</v>
      </c>
      <c r="J7719" s="27">
        <v>0</v>
      </c>
      <c r="K7719" s="27">
        <v>4</v>
      </c>
      <c r="L7719" s="27">
        <v>1</v>
      </c>
      <c r="M7719" s="27">
        <v>0</v>
      </c>
      <c r="N7719" s="27">
        <v>1</v>
      </c>
      <c r="O7719" s="27">
        <v>1</v>
      </c>
      <c r="P7719" s="27"/>
      <c r="Q7719" s="27">
        <v>1479599899.9999998</v>
      </c>
      <c r="R7719" s="27">
        <v>0</v>
      </c>
      <c r="S7719" s="27">
        <v>0</v>
      </c>
      <c r="T7719" s="33">
        <v>0.99765870157012104</v>
      </c>
      <c r="U7719" s="27"/>
      <c r="V7719" s="27"/>
      <c r="W7719" s="27"/>
      <c r="X7719" s="27"/>
      <c r="Y7719" s="27"/>
      <c r="Z7719" s="27">
        <v>1</v>
      </c>
    </row>
    <row r="7720" spans="1:26">
      <c r="A7720" s="27">
        <v>1969</v>
      </c>
      <c r="B7720" t="s">
        <v>83</v>
      </c>
      <c r="C7720" s="27"/>
      <c r="D7720" s="27"/>
      <c r="E7720" s="27"/>
      <c r="F7720" s="27">
        <v>0</v>
      </c>
      <c r="G7720" s="27">
        <v>0</v>
      </c>
      <c r="H7720" s="27">
        <v>0</v>
      </c>
      <c r="I7720" s="27">
        <v>1</v>
      </c>
      <c r="J7720" s="27">
        <v>0</v>
      </c>
      <c r="K7720" s="27">
        <v>4</v>
      </c>
      <c r="L7720" s="27">
        <v>1</v>
      </c>
      <c r="M7720" s="27">
        <v>0</v>
      </c>
      <c r="N7720" s="27">
        <v>1</v>
      </c>
      <c r="O7720" s="27">
        <v>1</v>
      </c>
      <c r="P7720" s="27"/>
      <c r="Q7720" s="27">
        <v>1747998800</v>
      </c>
      <c r="R7720" s="27">
        <v>0</v>
      </c>
      <c r="S7720" s="27">
        <v>0</v>
      </c>
      <c r="T7720" s="33">
        <v>1.0058077459461789</v>
      </c>
      <c r="U7720" s="27"/>
      <c r="V7720" s="27"/>
      <c r="W7720" s="27"/>
      <c r="X7720" s="27"/>
      <c r="Y7720" s="27"/>
      <c r="Z7720" s="27">
        <v>1</v>
      </c>
    </row>
    <row r="7721" spans="1:26">
      <c r="A7721" s="27">
        <v>1970</v>
      </c>
      <c r="B7721" t="s">
        <v>83</v>
      </c>
      <c r="C7721" s="27"/>
      <c r="D7721" s="27"/>
      <c r="E7721" s="27"/>
      <c r="F7721" s="27">
        <v>0</v>
      </c>
      <c r="G7721" s="27">
        <v>0</v>
      </c>
      <c r="H7721" s="27">
        <v>0</v>
      </c>
      <c r="I7721" s="27">
        <v>1</v>
      </c>
      <c r="J7721" s="27">
        <v>0</v>
      </c>
      <c r="K7721" s="27">
        <v>4</v>
      </c>
      <c r="L7721" s="27">
        <v>1</v>
      </c>
      <c r="M7721" s="27">
        <v>0</v>
      </c>
      <c r="N7721" s="27">
        <v>1</v>
      </c>
      <c r="O7721" s="27">
        <v>1</v>
      </c>
      <c r="P7721" s="27"/>
      <c r="Q7721" s="27">
        <v>1884206300.0000002</v>
      </c>
      <c r="R7721" s="27">
        <v>0</v>
      </c>
      <c r="S7721" s="27">
        <v>0</v>
      </c>
      <c r="T7721" s="33">
        <v>1</v>
      </c>
      <c r="U7721" s="27">
        <v>0</v>
      </c>
      <c r="V7721" s="27">
        <v>40589000</v>
      </c>
      <c r="W7721" s="27">
        <v>0</v>
      </c>
      <c r="X7721" s="27"/>
      <c r="Y7721" s="27">
        <v>0</v>
      </c>
      <c r="Z7721" s="27">
        <v>1</v>
      </c>
    </row>
    <row r="7722" spans="1:26">
      <c r="A7722" s="27">
        <v>1971</v>
      </c>
      <c r="B7722" t="s">
        <v>83</v>
      </c>
      <c r="C7722" s="27"/>
      <c r="D7722" s="27"/>
      <c r="E7722" s="27"/>
      <c r="F7722" s="27">
        <v>0</v>
      </c>
      <c r="G7722" s="27">
        <v>0</v>
      </c>
      <c r="H7722" s="27">
        <v>0</v>
      </c>
      <c r="I7722" s="27">
        <v>1</v>
      </c>
      <c r="J7722" s="27">
        <v>0</v>
      </c>
      <c r="K7722" s="27">
        <v>4</v>
      </c>
      <c r="L7722" s="27">
        <v>1</v>
      </c>
      <c r="M7722" s="27">
        <v>0</v>
      </c>
      <c r="N7722" s="27">
        <v>1</v>
      </c>
      <c r="O7722" s="27">
        <v>1</v>
      </c>
      <c r="P7722" s="27"/>
      <c r="Q7722" s="27">
        <v>2178716300</v>
      </c>
      <c r="R7722" s="27">
        <v>0</v>
      </c>
      <c r="S7722" s="27">
        <v>0</v>
      </c>
      <c r="T7722" s="33">
        <v>0.92761372871024128</v>
      </c>
      <c r="U7722" s="27">
        <v>0</v>
      </c>
      <c r="V7722" s="27">
        <v>37046000</v>
      </c>
      <c r="W7722" s="27">
        <v>0</v>
      </c>
      <c r="X7722" s="27"/>
      <c r="Y7722" s="27">
        <v>0</v>
      </c>
      <c r="Z7722" s="27">
        <v>1</v>
      </c>
    </row>
    <row r="7723" spans="1:26">
      <c r="A7723" s="27">
        <v>1972</v>
      </c>
      <c r="B7723" t="s">
        <v>83</v>
      </c>
      <c r="C7723" s="27"/>
      <c r="D7723" s="27"/>
      <c r="E7723" s="27"/>
      <c r="F7723" s="27">
        <v>0</v>
      </c>
      <c r="G7723" s="27">
        <v>0</v>
      </c>
      <c r="H7723" s="27">
        <v>0</v>
      </c>
      <c r="I7723" s="27">
        <v>1</v>
      </c>
      <c r="J7723" s="27">
        <v>0</v>
      </c>
      <c r="K7723" s="27">
        <v>4</v>
      </c>
      <c r="L7723" s="27">
        <v>1</v>
      </c>
      <c r="M7723" s="27">
        <v>0</v>
      </c>
      <c r="N7723" s="27">
        <v>1</v>
      </c>
      <c r="O7723" s="27">
        <v>1</v>
      </c>
      <c r="P7723" s="27"/>
      <c r="Q7723" s="27">
        <v>2677729400</v>
      </c>
      <c r="R7723" s="27">
        <v>0</v>
      </c>
      <c r="S7723" s="27">
        <v>0</v>
      </c>
      <c r="T7723" s="33">
        <v>0.92122545142259926</v>
      </c>
      <c r="U7723" s="27">
        <v>0</v>
      </c>
      <c r="V7723" s="27">
        <v>32514000</v>
      </c>
      <c r="W7723" s="27">
        <v>0</v>
      </c>
      <c r="X7723" s="27"/>
      <c r="Y7723" s="27">
        <v>0</v>
      </c>
      <c r="Z7723" s="27">
        <v>1</v>
      </c>
    </row>
    <row r="7724" spans="1:26">
      <c r="A7724" s="27">
        <v>1973</v>
      </c>
      <c r="B7724" t="s">
        <v>83</v>
      </c>
      <c r="C7724" s="27"/>
      <c r="D7724" s="27"/>
      <c r="E7724" s="27"/>
      <c r="F7724" s="27">
        <v>0</v>
      </c>
      <c r="G7724" s="27">
        <v>0</v>
      </c>
      <c r="H7724" s="27">
        <v>0</v>
      </c>
      <c r="I7724" s="27">
        <v>1</v>
      </c>
      <c r="J7724" s="27">
        <v>0</v>
      </c>
      <c r="K7724" s="27">
        <v>4</v>
      </c>
      <c r="L7724" s="27">
        <v>1</v>
      </c>
      <c r="M7724" s="27">
        <v>0</v>
      </c>
      <c r="N7724" s="27">
        <v>1</v>
      </c>
      <c r="O7724" s="27">
        <v>1</v>
      </c>
      <c r="P7724" s="27"/>
      <c r="Q7724" s="27">
        <v>3309353600</v>
      </c>
      <c r="R7724" s="27">
        <v>0</v>
      </c>
      <c r="S7724" s="27">
        <v>0</v>
      </c>
      <c r="T7724" s="33">
        <v>1.2798279189511945</v>
      </c>
      <c r="U7724" s="27">
        <v>0</v>
      </c>
      <c r="V7724" s="27">
        <v>28264000</v>
      </c>
      <c r="W7724" s="27">
        <v>0</v>
      </c>
      <c r="X7724" s="27"/>
      <c r="Y7724" s="27">
        <v>0</v>
      </c>
      <c r="Z7724" s="27">
        <v>1</v>
      </c>
    </row>
    <row r="7725" spans="1:26">
      <c r="A7725" s="27">
        <v>1974</v>
      </c>
      <c r="B7725" t="s">
        <v>83</v>
      </c>
      <c r="C7725" s="27"/>
      <c r="D7725" s="27"/>
      <c r="E7725" s="27"/>
      <c r="F7725" s="27">
        <v>0</v>
      </c>
      <c r="G7725" s="27">
        <v>0</v>
      </c>
      <c r="H7725" s="27">
        <v>0</v>
      </c>
      <c r="I7725" s="27">
        <v>1</v>
      </c>
      <c r="J7725" s="27">
        <v>0</v>
      </c>
      <c r="K7725" s="27">
        <v>4</v>
      </c>
      <c r="L7725" s="27">
        <v>1</v>
      </c>
      <c r="M7725" s="27">
        <v>0</v>
      </c>
      <c r="N7725" s="27">
        <v>1</v>
      </c>
      <c r="O7725" s="27">
        <v>1</v>
      </c>
      <c r="P7725" s="27"/>
      <c r="Q7725" s="27">
        <v>3982161400</v>
      </c>
      <c r="R7725" s="27">
        <v>0</v>
      </c>
      <c r="S7725" s="27">
        <v>0</v>
      </c>
      <c r="T7725" s="33">
        <v>1.2793035310212315</v>
      </c>
      <c r="U7725" s="27">
        <v>0</v>
      </c>
      <c r="V7725" s="27">
        <v>23863000</v>
      </c>
      <c r="W7725" s="27">
        <v>0</v>
      </c>
      <c r="X7725" s="27"/>
      <c r="Y7725" s="27">
        <v>0</v>
      </c>
      <c r="Z7725" s="27">
        <v>1</v>
      </c>
    </row>
    <row r="7726" spans="1:26">
      <c r="A7726" s="27">
        <v>1975</v>
      </c>
      <c r="B7726" t="s">
        <v>83</v>
      </c>
      <c r="C7726" s="27"/>
      <c r="D7726" s="27"/>
      <c r="E7726" s="27"/>
      <c r="F7726" s="27">
        <v>0</v>
      </c>
      <c r="G7726" s="27">
        <v>0</v>
      </c>
      <c r="H7726" s="27">
        <v>0</v>
      </c>
      <c r="I7726" s="27">
        <v>1</v>
      </c>
      <c r="J7726" s="27">
        <v>0</v>
      </c>
      <c r="K7726" s="27">
        <v>4</v>
      </c>
      <c r="L7726" s="27">
        <v>1</v>
      </c>
      <c r="M7726" s="27">
        <v>0</v>
      </c>
      <c r="N7726" s="27">
        <v>1</v>
      </c>
      <c r="O7726" s="27">
        <v>1</v>
      </c>
      <c r="P7726" s="27"/>
      <c r="Q7726" s="27">
        <v>4371300700</v>
      </c>
      <c r="R7726" s="27">
        <v>0</v>
      </c>
      <c r="S7726" s="27">
        <v>0</v>
      </c>
      <c r="T7726" s="33">
        <v>0.94696688960437181</v>
      </c>
      <c r="U7726" s="27">
        <v>0</v>
      </c>
      <c r="V7726" s="27">
        <v>19305000</v>
      </c>
      <c r="W7726" s="27">
        <v>0</v>
      </c>
      <c r="X7726" s="27"/>
      <c r="Y7726" s="27">
        <v>0</v>
      </c>
      <c r="Z7726" s="27">
        <v>1</v>
      </c>
    </row>
    <row r="7727" spans="1:26">
      <c r="A7727" s="27">
        <v>1976</v>
      </c>
      <c r="B7727" t="s">
        <v>83</v>
      </c>
      <c r="C7727" s="27"/>
      <c r="D7727" s="27"/>
      <c r="E7727" s="27"/>
      <c r="F7727" s="27">
        <v>0</v>
      </c>
      <c r="G7727" s="27">
        <v>0</v>
      </c>
      <c r="H7727" s="27">
        <v>0</v>
      </c>
      <c r="I7727" s="27">
        <v>1</v>
      </c>
      <c r="J7727" s="27">
        <v>0</v>
      </c>
      <c r="K7727" s="27">
        <v>4</v>
      </c>
      <c r="L7727" s="27">
        <v>1</v>
      </c>
      <c r="M7727" s="27">
        <v>0</v>
      </c>
      <c r="N7727" s="27">
        <v>1</v>
      </c>
      <c r="O7727" s="27">
        <v>1</v>
      </c>
      <c r="P7727" s="27"/>
      <c r="Q7727" s="27">
        <v>4318372000</v>
      </c>
      <c r="R7727" s="27">
        <v>0</v>
      </c>
      <c r="S7727" s="27">
        <v>0</v>
      </c>
      <c r="T7727" s="33">
        <v>1.0219497573337515</v>
      </c>
      <c r="U7727" s="27">
        <v>0</v>
      </c>
      <c r="V7727" s="27">
        <v>15045000</v>
      </c>
      <c r="W7727" s="27">
        <v>0</v>
      </c>
      <c r="X7727" s="27"/>
      <c r="Y7727" s="27">
        <v>0</v>
      </c>
      <c r="Z7727" s="27">
        <v>1</v>
      </c>
    </row>
    <row r="7728" spans="1:26">
      <c r="A7728" s="27">
        <v>1977</v>
      </c>
      <c r="B7728" t="s">
        <v>83</v>
      </c>
      <c r="C7728" s="27"/>
      <c r="D7728" s="27"/>
      <c r="E7728" s="27"/>
      <c r="F7728" s="27">
        <v>0</v>
      </c>
      <c r="G7728" s="27">
        <v>0</v>
      </c>
      <c r="H7728" s="27">
        <v>0</v>
      </c>
      <c r="I7728" s="27">
        <v>1</v>
      </c>
      <c r="J7728" s="27">
        <v>0</v>
      </c>
      <c r="K7728" s="27">
        <v>4</v>
      </c>
      <c r="L7728" s="27">
        <v>1</v>
      </c>
      <c r="M7728" s="27">
        <v>0</v>
      </c>
      <c r="N7728" s="27">
        <v>1</v>
      </c>
      <c r="O7728" s="27">
        <v>1</v>
      </c>
      <c r="P7728" s="27"/>
      <c r="Q7728" s="27">
        <v>4364382100</v>
      </c>
      <c r="R7728" s="27">
        <v>0</v>
      </c>
      <c r="S7728" s="27">
        <v>0</v>
      </c>
      <c r="T7728" s="33">
        <v>1.0409624303569636</v>
      </c>
      <c r="U7728" s="27">
        <v>0</v>
      </c>
      <c r="V7728" s="27">
        <v>11779000</v>
      </c>
      <c r="W7728" s="27">
        <v>0</v>
      </c>
      <c r="X7728" s="27"/>
      <c r="Y7728" s="27">
        <v>0</v>
      </c>
      <c r="Z7728" s="27">
        <v>1</v>
      </c>
    </row>
    <row r="7729" spans="1:26">
      <c r="A7729" s="27">
        <v>1978</v>
      </c>
      <c r="B7729" t="s">
        <v>83</v>
      </c>
      <c r="C7729" s="27"/>
      <c r="D7729" s="27"/>
      <c r="E7729" s="27"/>
      <c r="F7729" s="27">
        <v>0</v>
      </c>
      <c r="G7729" s="27">
        <v>0</v>
      </c>
      <c r="H7729" s="27">
        <v>0</v>
      </c>
      <c r="I7729" s="27">
        <v>1</v>
      </c>
      <c r="J7729" s="27">
        <v>0</v>
      </c>
      <c r="K7729" s="27">
        <v>4</v>
      </c>
      <c r="L7729" s="27">
        <v>1</v>
      </c>
      <c r="M7729" s="27">
        <v>0</v>
      </c>
      <c r="N7729" s="27">
        <v>1</v>
      </c>
      <c r="O7729" s="27">
        <v>1</v>
      </c>
      <c r="P7729" s="27"/>
      <c r="Q7729" s="27">
        <v>4351600500</v>
      </c>
      <c r="R7729" s="27">
        <v>0</v>
      </c>
      <c r="S7729" s="27">
        <v>0</v>
      </c>
      <c r="T7729" s="33">
        <v>0.91734575384516981</v>
      </c>
      <c r="U7729" s="27">
        <v>0</v>
      </c>
      <c r="V7729" s="27">
        <v>9049000</v>
      </c>
      <c r="W7729" s="27">
        <v>0</v>
      </c>
      <c r="X7729" s="27"/>
      <c r="Y7729" s="27">
        <v>0</v>
      </c>
      <c r="Z7729" s="27">
        <v>1</v>
      </c>
    </row>
    <row r="7730" spans="1:26">
      <c r="A7730" s="27">
        <v>1979</v>
      </c>
      <c r="B7730" t="s">
        <v>83</v>
      </c>
      <c r="C7730" s="27"/>
      <c r="D7730" s="27"/>
      <c r="E7730" s="27"/>
      <c r="F7730" s="27">
        <v>0</v>
      </c>
      <c r="G7730" s="27">
        <v>0</v>
      </c>
      <c r="H7730" s="27">
        <v>0</v>
      </c>
      <c r="I7730" s="27">
        <v>1</v>
      </c>
      <c r="J7730" s="27">
        <v>0</v>
      </c>
      <c r="K7730" s="27">
        <v>4</v>
      </c>
      <c r="L7730" s="27">
        <v>1</v>
      </c>
      <c r="M7730" s="27">
        <v>0</v>
      </c>
      <c r="N7730" s="27">
        <v>1</v>
      </c>
      <c r="O7730" s="27">
        <v>1</v>
      </c>
      <c r="P7730" s="27"/>
      <c r="Q7730" s="27">
        <v>5177459400</v>
      </c>
      <c r="R7730" s="27">
        <v>0</v>
      </c>
      <c r="S7730" s="27">
        <v>0</v>
      </c>
      <c r="T7730" s="33">
        <v>0.9810294585578897</v>
      </c>
      <c r="U7730" s="27">
        <v>0</v>
      </c>
      <c r="V7730" s="27">
        <v>6180000</v>
      </c>
      <c r="W7730" s="27">
        <v>0</v>
      </c>
      <c r="X7730" s="27"/>
      <c r="Y7730" s="27">
        <v>0</v>
      </c>
      <c r="Z7730" s="27">
        <v>1</v>
      </c>
    </row>
    <row r="7731" spans="1:26">
      <c r="A7731" s="27">
        <v>1980</v>
      </c>
      <c r="B7731" t="s">
        <v>83</v>
      </c>
      <c r="C7731" s="27"/>
      <c r="D7731" s="27"/>
      <c r="E7731" s="27"/>
      <c r="F7731" s="27">
        <v>66700000</v>
      </c>
      <c r="G7731" s="27">
        <v>0</v>
      </c>
      <c r="H7731" s="27">
        <v>0</v>
      </c>
      <c r="I7731" s="27">
        <v>1</v>
      </c>
      <c r="J7731" s="27">
        <v>0</v>
      </c>
      <c r="K7731" s="27">
        <v>4</v>
      </c>
      <c r="L7731" s="27">
        <v>1</v>
      </c>
      <c r="M7731" s="27">
        <v>0</v>
      </c>
      <c r="N7731" s="27">
        <v>1</v>
      </c>
      <c r="O7731" s="27">
        <v>1</v>
      </c>
      <c r="P7731" s="27">
        <v>0</v>
      </c>
      <c r="Q7731" s="27">
        <v>6678868200</v>
      </c>
      <c r="R7731" s="27">
        <v>1</v>
      </c>
      <c r="S7731" s="27">
        <v>1</v>
      </c>
      <c r="T7731" s="33">
        <v>0.94044734443210454</v>
      </c>
      <c r="U7731" s="27">
        <v>0</v>
      </c>
      <c r="V7731" s="27">
        <v>3166000</v>
      </c>
      <c r="W7731" s="27">
        <v>0</v>
      </c>
      <c r="X7731" s="27"/>
      <c r="Y7731" s="27">
        <v>57200000</v>
      </c>
      <c r="Z7731" s="27">
        <v>1</v>
      </c>
    </row>
    <row r="7732" spans="1:26">
      <c r="A7732" s="27">
        <v>1981</v>
      </c>
      <c r="B7732" t="s">
        <v>83</v>
      </c>
      <c r="C7732" s="27"/>
      <c r="D7732" s="27"/>
      <c r="E7732" s="27"/>
      <c r="F7732" s="27">
        <v>0</v>
      </c>
      <c r="G7732" s="27">
        <v>0</v>
      </c>
      <c r="H7732" s="27">
        <v>0</v>
      </c>
      <c r="I7732" s="27">
        <v>1</v>
      </c>
      <c r="J7732" s="27">
        <v>0</v>
      </c>
      <c r="K7732" s="27">
        <v>4</v>
      </c>
      <c r="L7732" s="27">
        <v>1</v>
      </c>
      <c r="M7732" s="27">
        <v>0</v>
      </c>
      <c r="N7732" s="27">
        <v>1</v>
      </c>
      <c r="O7732" s="27">
        <v>1</v>
      </c>
      <c r="P7732" s="27">
        <v>0</v>
      </c>
      <c r="Q7732" s="27">
        <v>8011373800</v>
      </c>
      <c r="R7732" s="27">
        <v>1</v>
      </c>
      <c r="S7732" s="27">
        <v>1</v>
      </c>
      <c r="T7732" s="33">
        <v>0.83355014400471705</v>
      </c>
      <c r="U7732" s="27">
        <v>43600000</v>
      </c>
      <c r="V7732" s="27">
        <v>41928000</v>
      </c>
      <c r="W7732" s="27">
        <v>14083916</v>
      </c>
      <c r="X7732" s="27"/>
      <c r="Y7732" s="27">
        <v>187040000</v>
      </c>
      <c r="Z7732" s="27">
        <v>1</v>
      </c>
    </row>
    <row r="7733" spans="1:26">
      <c r="A7733" s="27">
        <v>1982</v>
      </c>
      <c r="B7733" t="s">
        <v>83</v>
      </c>
      <c r="C7733" s="27"/>
      <c r="D7733" s="27"/>
      <c r="E7733" s="27"/>
      <c r="F7733" s="27">
        <v>0</v>
      </c>
      <c r="G7733" s="27">
        <v>0</v>
      </c>
      <c r="H7733" s="27">
        <v>0</v>
      </c>
      <c r="I7733" s="27">
        <v>1</v>
      </c>
      <c r="J7733" s="27">
        <v>0</v>
      </c>
      <c r="K7733" s="27">
        <v>4</v>
      </c>
      <c r="L7733" s="27">
        <v>1</v>
      </c>
      <c r="M7733" s="27">
        <v>0</v>
      </c>
      <c r="N7733" s="27">
        <v>1</v>
      </c>
      <c r="O7733" s="27">
        <v>1</v>
      </c>
      <c r="P7733" s="27">
        <v>0</v>
      </c>
      <c r="Q7733" s="27">
        <v>8539700699.999999</v>
      </c>
      <c r="R7733" s="27">
        <v>1</v>
      </c>
      <c r="S7733" s="27">
        <v>1</v>
      </c>
      <c r="T7733" s="33">
        <v>0.78443295677873848</v>
      </c>
      <c r="U7733" s="27">
        <v>41400000</v>
      </c>
      <c r="V7733" s="27">
        <v>55469000</v>
      </c>
      <c r="W7733" s="27">
        <v>13347631</v>
      </c>
      <c r="X7733" s="27"/>
      <c r="Y7733" s="27">
        <v>47500000</v>
      </c>
      <c r="Z7733" s="27">
        <v>1</v>
      </c>
    </row>
    <row r="7734" spans="1:26">
      <c r="A7734" s="27">
        <v>1983</v>
      </c>
      <c r="B7734" t="s">
        <v>83</v>
      </c>
      <c r="C7734" s="27"/>
      <c r="D7734" s="27"/>
      <c r="E7734" s="27"/>
      <c r="F7734" s="27">
        <v>0</v>
      </c>
      <c r="G7734" s="27">
        <v>0</v>
      </c>
      <c r="H7734" s="27">
        <v>0</v>
      </c>
      <c r="I7734" s="27">
        <v>1</v>
      </c>
      <c r="J7734" s="27">
        <v>0</v>
      </c>
      <c r="K7734" s="27">
        <v>4</v>
      </c>
      <c r="L7734" s="27">
        <v>1</v>
      </c>
      <c r="M7734" s="27">
        <v>0</v>
      </c>
      <c r="N7734" s="27">
        <v>1</v>
      </c>
      <c r="O7734" s="27">
        <v>1</v>
      </c>
      <c r="P7734" s="27">
        <v>0</v>
      </c>
      <c r="Q7734" s="27">
        <v>7764067000</v>
      </c>
      <c r="R7734" s="27">
        <v>1</v>
      </c>
      <c r="S7734" s="27">
        <v>1</v>
      </c>
      <c r="T7734" s="33">
        <v>0.83426891623154475</v>
      </c>
      <c r="U7734" s="27">
        <v>200100000</v>
      </c>
      <c r="V7734" s="27">
        <v>96289000</v>
      </c>
      <c r="W7734" s="27">
        <v>16704087.300000001</v>
      </c>
      <c r="X7734" s="27"/>
      <c r="Y7734" s="27">
        <v>0</v>
      </c>
      <c r="Z7734" s="27">
        <v>1</v>
      </c>
    </row>
    <row r="7735" spans="1:26">
      <c r="A7735" s="27">
        <v>1984</v>
      </c>
      <c r="B7735" t="s">
        <v>83</v>
      </c>
      <c r="C7735" s="27"/>
      <c r="D7735" s="27"/>
      <c r="E7735" s="27"/>
      <c r="F7735" s="27">
        <v>0</v>
      </c>
      <c r="G7735" s="27">
        <v>0</v>
      </c>
      <c r="H7735" s="27">
        <v>0</v>
      </c>
      <c r="I7735" s="27">
        <v>1</v>
      </c>
      <c r="J7735" s="27">
        <v>0</v>
      </c>
      <c r="K7735" s="27">
        <v>4</v>
      </c>
      <c r="L7735" s="27">
        <v>1</v>
      </c>
      <c r="M7735" s="27">
        <v>0</v>
      </c>
      <c r="N7735" s="27">
        <v>1</v>
      </c>
      <c r="O7735" s="27">
        <v>1</v>
      </c>
      <c r="P7735" s="27">
        <v>0</v>
      </c>
      <c r="Q7735" s="27">
        <v>6352125900</v>
      </c>
      <c r="R7735" s="27">
        <v>1</v>
      </c>
      <c r="S7735" s="27">
        <v>1</v>
      </c>
      <c r="T7735" s="33">
        <v>0.82999599794502654</v>
      </c>
      <c r="U7735" s="27">
        <v>256100000</v>
      </c>
      <c r="V7735" s="27">
        <v>128040000</v>
      </c>
      <c r="W7735" s="27">
        <v>22720287.600000001</v>
      </c>
      <c r="X7735" s="27"/>
      <c r="Y7735" s="27"/>
      <c r="Z7735" s="27">
        <v>1</v>
      </c>
    </row>
    <row r="7736" spans="1:26">
      <c r="A7736" s="27">
        <v>1985</v>
      </c>
      <c r="B7736" t="s">
        <v>83</v>
      </c>
      <c r="C7736" s="27"/>
      <c r="D7736" s="27"/>
      <c r="E7736" s="27"/>
      <c r="F7736" s="27">
        <v>25000000</v>
      </c>
      <c r="G7736" s="27">
        <v>0</v>
      </c>
      <c r="H7736" s="27">
        <v>0</v>
      </c>
      <c r="I7736" s="27">
        <v>1</v>
      </c>
      <c r="J7736" s="27">
        <v>0</v>
      </c>
      <c r="K7736" s="27">
        <v>4</v>
      </c>
      <c r="L7736" s="27">
        <v>1</v>
      </c>
      <c r="M7736" s="27">
        <v>0</v>
      </c>
      <c r="N7736" s="27">
        <v>1</v>
      </c>
      <c r="O7736" s="27">
        <v>1</v>
      </c>
      <c r="P7736" s="27">
        <v>0</v>
      </c>
      <c r="Q7736" s="27">
        <v>5637259300</v>
      </c>
      <c r="R7736" s="27">
        <v>1</v>
      </c>
      <c r="S7736" s="27">
        <v>1</v>
      </c>
      <c r="T7736" s="33">
        <v>0.74915719568429318</v>
      </c>
      <c r="U7736" s="27">
        <v>264100000</v>
      </c>
      <c r="V7736" s="27">
        <v>204691000</v>
      </c>
      <c r="W7736" s="27">
        <v>30138447.899999999</v>
      </c>
      <c r="X7736" s="27"/>
      <c r="Y7736" s="27"/>
      <c r="Z7736" s="27">
        <v>1</v>
      </c>
    </row>
    <row r="7737" spans="1:26">
      <c r="A7737" s="27">
        <v>1986</v>
      </c>
      <c r="B7737" t="s">
        <v>83</v>
      </c>
      <c r="C7737" s="27"/>
      <c r="D7737" s="27"/>
      <c r="E7737" s="27"/>
      <c r="F7737" s="27">
        <v>0</v>
      </c>
      <c r="G7737" s="27">
        <v>0</v>
      </c>
      <c r="H7737" s="27">
        <v>0</v>
      </c>
      <c r="I7737" s="27">
        <v>1</v>
      </c>
      <c r="J7737" s="27">
        <v>0</v>
      </c>
      <c r="K7737" s="27">
        <v>4</v>
      </c>
      <c r="L7737" s="27">
        <v>1</v>
      </c>
      <c r="M7737" s="27">
        <v>0</v>
      </c>
      <c r="N7737" s="27">
        <v>1</v>
      </c>
      <c r="O7737" s="27">
        <v>1</v>
      </c>
      <c r="P7737" s="27">
        <v>0</v>
      </c>
      <c r="Q7737" s="27">
        <v>6217523700</v>
      </c>
      <c r="R7737" s="27">
        <v>1</v>
      </c>
      <c r="S7737" s="27">
        <v>1</v>
      </c>
      <c r="T7737" s="33">
        <v>0.7030572776909082</v>
      </c>
      <c r="U7737" s="27">
        <v>233700000</v>
      </c>
      <c r="V7737" s="27">
        <v>280380000</v>
      </c>
      <c r="W7737" s="27">
        <v>46805748</v>
      </c>
      <c r="X7737" s="27"/>
      <c r="Y7737" s="27"/>
      <c r="Z7737" s="27">
        <v>1</v>
      </c>
    </row>
    <row r="7738" spans="1:26">
      <c r="A7738" s="27">
        <v>1987</v>
      </c>
      <c r="B7738" t="s">
        <v>83</v>
      </c>
      <c r="C7738" s="27"/>
      <c r="D7738" s="27"/>
      <c r="E7738" s="27"/>
      <c r="F7738" s="27">
        <v>0</v>
      </c>
      <c r="G7738" s="27">
        <v>0</v>
      </c>
      <c r="H7738" s="27">
        <v>0</v>
      </c>
      <c r="I7738" s="27">
        <v>1</v>
      </c>
      <c r="J7738" s="27">
        <v>0</v>
      </c>
      <c r="K7738" s="27">
        <v>4</v>
      </c>
      <c r="L7738" s="27">
        <v>1</v>
      </c>
      <c r="M7738" s="27">
        <v>0</v>
      </c>
      <c r="N7738" s="27">
        <v>1</v>
      </c>
      <c r="O7738" s="27">
        <v>1</v>
      </c>
      <c r="P7738" s="27">
        <v>0</v>
      </c>
      <c r="Q7738" s="27">
        <v>6741215100</v>
      </c>
      <c r="R7738" s="27">
        <v>1</v>
      </c>
      <c r="S7738" s="27">
        <v>1</v>
      </c>
      <c r="T7738" s="33">
        <v>0.74330063470010233</v>
      </c>
      <c r="U7738" s="27">
        <v>156486710</v>
      </c>
      <c r="V7738" s="27">
        <v>372632000</v>
      </c>
      <c r="W7738" s="27">
        <v>58336717.899999999</v>
      </c>
      <c r="X7738" s="27"/>
      <c r="Y7738" s="27"/>
      <c r="Z7738" s="27">
        <v>1</v>
      </c>
    </row>
    <row r="7739" spans="1:26">
      <c r="A7739" s="27">
        <v>1988</v>
      </c>
      <c r="B7739" t="s">
        <v>83</v>
      </c>
      <c r="C7739" s="27"/>
      <c r="D7739" s="27"/>
      <c r="E7739" s="27"/>
      <c r="F7739" s="27">
        <v>0</v>
      </c>
      <c r="G7739" s="27">
        <v>0</v>
      </c>
      <c r="H7739" s="27">
        <v>0</v>
      </c>
      <c r="I7739" s="27">
        <v>1</v>
      </c>
      <c r="J7739" s="27">
        <v>0</v>
      </c>
      <c r="K7739" s="27">
        <v>4</v>
      </c>
      <c r="L7739" s="27">
        <v>1</v>
      </c>
      <c r="M7739" s="27">
        <v>0</v>
      </c>
      <c r="N7739" s="27">
        <v>1</v>
      </c>
      <c r="O7739" s="27">
        <v>1</v>
      </c>
      <c r="P7739" s="27">
        <v>0</v>
      </c>
      <c r="Q7739" s="27">
        <v>7814784100</v>
      </c>
      <c r="R7739" s="27">
        <v>1</v>
      </c>
      <c r="S7739" s="27">
        <v>1</v>
      </c>
      <c r="T7739" s="33">
        <v>0.80560957079318884</v>
      </c>
      <c r="U7739" s="27">
        <v>70246885.700000003</v>
      </c>
      <c r="V7739" s="27">
        <v>346528000</v>
      </c>
      <c r="W7739" s="27">
        <v>60839097</v>
      </c>
      <c r="X7739" s="27"/>
      <c r="Y7739" s="27"/>
      <c r="Z7739" s="27">
        <v>1</v>
      </c>
    </row>
    <row r="7740" spans="1:26">
      <c r="A7740" s="27">
        <v>1989</v>
      </c>
      <c r="B7740" t="s">
        <v>83</v>
      </c>
      <c r="C7740" s="27"/>
      <c r="D7740" s="27"/>
      <c r="E7740" s="27"/>
      <c r="F7740" s="27">
        <v>0</v>
      </c>
      <c r="G7740" s="27">
        <v>0</v>
      </c>
      <c r="H7740" s="27">
        <v>0</v>
      </c>
      <c r="I7740" s="27">
        <v>1</v>
      </c>
      <c r="J7740" s="27">
        <v>0</v>
      </c>
      <c r="K7740" s="27">
        <v>4</v>
      </c>
      <c r="L7740" s="27">
        <v>1</v>
      </c>
      <c r="M7740" s="27">
        <v>0</v>
      </c>
      <c r="N7740" s="27">
        <v>1</v>
      </c>
      <c r="O7740" s="27">
        <v>1</v>
      </c>
      <c r="P7740" s="27">
        <v>0</v>
      </c>
      <c r="Q7740" s="27">
        <v>8286322700.000001</v>
      </c>
      <c r="R7740" s="27">
        <v>1</v>
      </c>
      <c r="S7740" s="27">
        <v>1</v>
      </c>
      <c r="T7740" s="33">
        <v>0.74679040704290955</v>
      </c>
      <c r="U7740" s="27">
        <v>29232175</v>
      </c>
      <c r="V7740" s="27">
        <v>352615000</v>
      </c>
      <c r="W7740" s="27">
        <v>62214962.700000003</v>
      </c>
      <c r="X7740" s="27"/>
      <c r="Y7740" s="27"/>
      <c r="Z7740" s="27">
        <v>1</v>
      </c>
    </row>
    <row r="7741" spans="1:26">
      <c r="A7741" s="27">
        <v>1990</v>
      </c>
      <c r="B7741" t="s">
        <v>83</v>
      </c>
      <c r="C7741" s="27"/>
      <c r="D7741" s="27"/>
      <c r="E7741" s="27"/>
      <c r="F7741" s="27">
        <v>0</v>
      </c>
      <c r="G7741" s="27">
        <v>0</v>
      </c>
      <c r="H7741" s="27">
        <v>0</v>
      </c>
      <c r="I7741" s="27">
        <v>1</v>
      </c>
      <c r="J7741" s="27">
        <v>0</v>
      </c>
      <c r="K7741" s="27">
        <v>4</v>
      </c>
      <c r="L7741" s="27">
        <v>1</v>
      </c>
      <c r="M7741" s="27">
        <v>0</v>
      </c>
      <c r="N7741" s="27">
        <v>1</v>
      </c>
      <c r="O7741" s="27">
        <v>1</v>
      </c>
      <c r="P7741" s="27">
        <v>8780000000</v>
      </c>
      <c r="Q7741" s="27">
        <v>8783816700</v>
      </c>
      <c r="R7741" s="27">
        <v>1</v>
      </c>
      <c r="S7741" s="27">
        <v>1</v>
      </c>
      <c r="T7741" s="33">
        <v>0.70566019682121295</v>
      </c>
      <c r="U7741" s="27">
        <v>6891365</v>
      </c>
      <c r="V7741" s="27">
        <v>381343000</v>
      </c>
      <c r="W7741" s="27">
        <v>67351569.700000003</v>
      </c>
      <c r="X7741" s="27"/>
      <c r="Y7741" s="27"/>
      <c r="Z7741" s="27">
        <v>1</v>
      </c>
    </row>
    <row r="7742" spans="1:26">
      <c r="A7742" s="27">
        <v>1991</v>
      </c>
      <c r="B7742" t="s">
        <v>83</v>
      </c>
      <c r="C7742" s="27"/>
      <c r="D7742" s="27"/>
      <c r="E7742" s="27"/>
      <c r="F7742" s="27">
        <v>0</v>
      </c>
      <c r="G7742" s="27">
        <v>0</v>
      </c>
      <c r="H7742" s="27">
        <v>0</v>
      </c>
      <c r="I7742" s="27">
        <v>1</v>
      </c>
      <c r="J7742" s="27">
        <v>0</v>
      </c>
      <c r="K7742" s="27">
        <v>4</v>
      </c>
      <c r="L7742" s="27">
        <v>1</v>
      </c>
      <c r="M7742" s="27">
        <v>0</v>
      </c>
      <c r="N7742" s="27">
        <v>1</v>
      </c>
      <c r="O7742" s="27">
        <v>1</v>
      </c>
      <c r="P7742" s="27">
        <v>8180000000</v>
      </c>
      <c r="Q7742" s="27">
        <v>8641481700</v>
      </c>
      <c r="R7742" s="27">
        <v>1</v>
      </c>
      <c r="S7742" s="27">
        <v>1</v>
      </c>
      <c r="T7742" s="33">
        <v>0.64778014054484578</v>
      </c>
      <c r="U7742" s="27">
        <v>0</v>
      </c>
      <c r="V7742" s="27">
        <v>409843000</v>
      </c>
      <c r="W7742" s="27">
        <v>67546337.599999994</v>
      </c>
      <c r="X7742" s="27"/>
      <c r="Y7742" s="27"/>
      <c r="Z7742" s="27">
        <v>1</v>
      </c>
    </row>
    <row r="7743" spans="1:26">
      <c r="A7743" s="27">
        <v>1992</v>
      </c>
      <c r="B7743" t="s">
        <v>83</v>
      </c>
      <c r="C7743" s="27"/>
      <c r="D7743" s="27"/>
      <c r="E7743" s="27"/>
      <c r="F7743" s="27">
        <v>0</v>
      </c>
      <c r="G7743" s="27">
        <v>0</v>
      </c>
      <c r="H7743" s="27">
        <v>0</v>
      </c>
      <c r="I7743" s="27">
        <v>1</v>
      </c>
      <c r="J7743" s="27">
        <v>0</v>
      </c>
      <c r="K7743" s="27">
        <v>4</v>
      </c>
      <c r="L7743" s="27">
        <v>1</v>
      </c>
      <c r="M7743" s="27">
        <v>0</v>
      </c>
      <c r="N7743" s="27">
        <v>1</v>
      </c>
      <c r="O7743" s="27">
        <v>1</v>
      </c>
      <c r="P7743" s="27">
        <v>6746000000</v>
      </c>
      <c r="Q7743" s="27">
        <v>6751472200</v>
      </c>
      <c r="R7743" s="27">
        <v>1</v>
      </c>
      <c r="S7743" s="27">
        <v>1</v>
      </c>
      <c r="T7743" s="33">
        <v>0.62587770846912083</v>
      </c>
      <c r="U7743" s="27">
        <v>216150000</v>
      </c>
      <c r="V7743" s="27">
        <v>441606000</v>
      </c>
      <c r="W7743" s="27">
        <v>137469000</v>
      </c>
      <c r="X7743" s="27"/>
      <c r="Y7743" s="27"/>
      <c r="Z7743" s="27">
        <v>1</v>
      </c>
    </row>
    <row r="7744" spans="1:26">
      <c r="A7744" s="27">
        <v>1993</v>
      </c>
      <c r="B7744" t="s">
        <v>83</v>
      </c>
      <c r="C7744" s="27"/>
      <c r="D7744" s="27"/>
      <c r="E7744" s="27"/>
      <c r="F7744" s="27">
        <v>0</v>
      </c>
      <c r="G7744" s="27">
        <v>0</v>
      </c>
      <c r="H7744" s="27">
        <v>0</v>
      </c>
      <c r="I7744" s="27">
        <v>1</v>
      </c>
      <c r="J7744" s="27">
        <v>0</v>
      </c>
      <c r="K7744" s="27">
        <v>4</v>
      </c>
      <c r="L7744" s="27">
        <v>1</v>
      </c>
      <c r="M7744" s="27">
        <v>0</v>
      </c>
      <c r="N7744" s="27">
        <v>1</v>
      </c>
      <c r="O7744" s="27">
        <v>1</v>
      </c>
      <c r="P7744" s="27">
        <v>6552000000</v>
      </c>
      <c r="Q7744" s="27">
        <v>6563813300</v>
      </c>
      <c r="R7744" s="27">
        <v>1</v>
      </c>
      <c r="S7744" s="27">
        <v>1</v>
      </c>
      <c r="T7744" s="33">
        <v>0.648154718576755</v>
      </c>
      <c r="U7744" s="27">
        <v>281579790.10000002</v>
      </c>
      <c r="V7744" s="27">
        <v>528368000</v>
      </c>
      <c r="W7744" s="27">
        <v>199463000</v>
      </c>
      <c r="X7744" s="27"/>
      <c r="Y7744" s="27"/>
      <c r="Z7744" s="27">
        <v>1</v>
      </c>
    </row>
    <row r="7745" spans="1:26">
      <c r="A7745" s="27">
        <v>1994</v>
      </c>
      <c r="B7745" t="s">
        <v>83</v>
      </c>
      <c r="C7745" s="27"/>
      <c r="D7745" s="27"/>
      <c r="E7745" s="27"/>
      <c r="F7745" s="27">
        <v>0</v>
      </c>
      <c r="G7745" s="27">
        <v>0</v>
      </c>
      <c r="H7745" s="27">
        <v>0</v>
      </c>
      <c r="I7745" s="27">
        <v>1</v>
      </c>
      <c r="J7745" s="27">
        <v>0</v>
      </c>
      <c r="K7745" s="27">
        <v>4</v>
      </c>
      <c r="L7745" s="27">
        <v>1</v>
      </c>
      <c r="M7745" s="27">
        <v>0</v>
      </c>
      <c r="N7745" s="27">
        <v>1</v>
      </c>
      <c r="O7745" s="27">
        <v>1</v>
      </c>
      <c r="P7745" s="27">
        <v>6889000000</v>
      </c>
      <c r="Q7745" s="27">
        <v>6890675000</v>
      </c>
      <c r="R7745" s="27">
        <v>1</v>
      </c>
      <c r="S7745" s="27">
        <v>1</v>
      </c>
      <c r="T7745" s="33">
        <v>0.69545665111729171</v>
      </c>
      <c r="U7745" s="27">
        <v>375911363.10000002</v>
      </c>
      <c r="V7745" s="27">
        <v>556212000</v>
      </c>
      <c r="W7745" s="27">
        <v>313215000</v>
      </c>
      <c r="X7745" s="27"/>
      <c r="Y7745" s="27"/>
      <c r="Z7745" s="27">
        <v>1</v>
      </c>
    </row>
    <row r="7746" spans="1:26">
      <c r="A7746" s="27">
        <v>1995</v>
      </c>
      <c r="B7746" t="s">
        <v>83</v>
      </c>
      <c r="C7746" s="27"/>
      <c r="D7746" s="27"/>
      <c r="E7746" s="27"/>
      <c r="F7746" s="27">
        <v>0</v>
      </c>
      <c r="G7746" s="27">
        <v>0</v>
      </c>
      <c r="H7746" s="27">
        <v>0</v>
      </c>
      <c r="I7746" s="27">
        <v>1</v>
      </c>
      <c r="J7746" s="27">
        <v>0</v>
      </c>
      <c r="K7746" s="27">
        <v>4</v>
      </c>
      <c r="L7746" s="27">
        <v>1</v>
      </c>
      <c r="M7746" s="27">
        <v>0</v>
      </c>
      <c r="N7746" s="27">
        <v>1</v>
      </c>
      <c r="O7746" s="27">
        <v>1</v>
      </c>
      <c r="P7746" s="27">
        <v>7152000000</v>
      </c>
      <c r="Q7746" s="27">
        <v>7111270700</v>
      </c>
      <c r="R7746" s="27">
        <v>1</v>
      </c>
      <c r="S7746" s="27">
        <v>1</v>
      </c>
      <c r="T7746" s="33">
        <v>0.69736071622307827</v>
      </c>
      <c r="U7746" s="27">
        <v>460811903.5</v>
      </c>
      <c r="V7746" s="27">
        <v>559911000</v>
      </c>
      <c r="W7746" s="27">
        <v>335595000</v>
      </c>
      <c r="X7746" s="27"/>
      <c r="Y7746" s="27"/>
      <c r="Z7746" s="27">
        <v>1</v>
      </c>
    </row>
    <row r="7747" spans="1:26">
      <c r="A7747" s="27">
        <v>1996</v>
      </c>
      <c r="B7747" t="s">
        <v>83</v>
      </c>
      <c r="C7747" s="27"/>
      <c r="D7747" s="27"/>
      <c r="E7747" s="27"/>
      <c r="F7747" s="27">
        <v>0</v>
      </c>
      <c r="G7747" s="27">
        <v>0</v>
      </c>
      <c r="H7747" s="27">
        <v>0</v>
      </c>
      <c r="I7747" s="27">
        <v>1</v>
      </c>
      <c r="J7747" s="27">
        <v>0</v>
      </c>
      <c r="K7747" s="27">
        <v>4</v>
      </c>
      <c r="L7747" s="27">
        <v>1</v>
      </c>
      <c r="M7747" s="27">
        <v>0</v>
      </c>
      <c r="N7747" s="27">
        <v>1</v>
      </c>
      <c r="O7747" s="27">
        <v>1</v>
      </c>
      <c r="P7747" s="27">
        <v>8758000000</v>
      </c>
      <c r="Q7747" s="27">
        <v>8553146600</v>
      </c>
      <c r="R7747" s="27">
        <v>1</v>
      </c>
      <c r="S7747" s="27">
        <v>1</v>
      </c>
      <c r="T7747" s="33">
        <v>0.69966405838602452</v>
      </c>
      <c r="U7747" s="27">
        <v>437236192.10000002</v>
      </c>
      <c r="V7747" s="27">
        <v>512882000</v>
      </c>
      <c r="W7747" s="27">
        <v>334951000</v>
      </c>
      <c r="X7747" s="27"/>
      <c r="Y7747" s="27"/>
      <c r="Z7747" s="27">
        <v>1</v>
      </c>
    </row>
    <row r="7748" spans="1:26">
      <c r="A7748" s="27">
        <v>1997</v>
      </c>
      <c r="B7748" t="s">
        <v>83</v>
      </c>
      <c r="C7748" s="27"/>
      <c r="D7748" s="27"/>
      <c r="E7748" s="27"/>
      <c r="F7748" s="27">
        <v>47100000</v>
      </c>
      <c r="G7748" s="27">
        <v>0</v>
      </c>
      <c r="H7748" s="27">
        <v>0</v>
      </c>
      <c r="I7748" s="27">
        <v>1</v>
      </c>
      <c r="J7748" s="27">
        <v>0</v>
      </c>
      <c r="K7748" s="27">
        <v>4</v>
      </c>
      <c r="L7748" s="27">
        <v>1</v>
      </c>
      <c r="M7748" s="27">
        <v>0</v>
      </c>
      <c r="N7748" s="27">
        <v>1</v>
      </c>
      <c r="O7748" s="27">
        <v>1</v>
      </c>
      <c r="P7748" s="27">
        <v>8990000000</v>
      </c>
      <c r="Q7748" s="27">
        <v>8529571600</v>
      </c>
      <c r="R7748" s="27">
        <v>1</v>
      </c>
      <c r="S7748" s="27">
        <v>1</v>
      </c>
      <c r="T7748" s="33">
        <v>0.71538944173936525</v>
      </c>
      <c r="U7748" s="27">
        <v>385255388.60000002</v>
      </c>
      <c r="V7748" s="27">
        <v>473295000</v>
      </c>
      <c r="W7748" s="27">
        <v>398548000</v>
      </c>
      <c r="X7748" s="27"/>
      <c r="Y7748" s="27"/>
      <c r="Z7748" s="27">
        <v>1</v>
      </c>
    </row>
    <row r="7749" spans="1:26">
      <c r="A7749" s="27">
        <v>1998</v>
      </c>
      <c r="B7749" t="s">
        <v>83</v>
      </c>
      <c r="C7749" s="27"/>
      <c r="D7749" s="27"/>
      <c r="E7749" s="27"/>
      <c r="F7749" s="27">
        <v>0</v>
      </c>
      <c r="G7749" s="27">
        <v>0</v>
      </c>
      <c r="H7749" s="27">
        <v>0</v>
      </c>
      <c r="I7749" s="27">
        <v>1</v>
      </c>
      <c r="J7749" s="27">
        <v>0</v>
      </c>
      <c r="K7749" s="27">
        <v>4</v>
      </c>
      <c r="L7749" s="27">
        <v>1</v>
      </c>
      <c r="M7749" s="27">
        <v>0</v>
      </c>
      <c r="N7749" s="27">
        <v>1</v>
      </c>
      <c r="O7749" s="27">
        <v>1</v>
      </c>
      <c r="P7749" s="27">
        <v>10473000000</v>
      </c>
      <c r="Q7749" s="27">
        <v>6401968200</v>
      </c>
      <c r="R7749" s="27">
        <v>1</v>
      </c>
      <c r="S7749" s="27">
        <v>1</v>
      </c>
      <c r="T7749" s="33">
        <v>0.63293736472878814</v>
      </c>
      <c r="U7749" s="27">
        <v>407171308.89999998</v>
      </c>
      <c r="V7749" s="27">
        <v>498331000</v>
      </c>
      <c r="W7749" s="27">
        <v>442389000</v>
      </c>
      <c r="X7749" s="27"/>
      <c r="Y7749" s="27"/>
      <c r="Z7749" s="27">
        <v>1</v>
      </c>
    </row>
    <row r="7750" spans="1:26">
      <c r="A7750" s="27">
        <v>1999</v>
      </c>
      <c r="B7750" t="s">
        <v>83</v>
      </c>
      <c r="C7750" s="27"/>
      <c r="D7750" s="27"/>
      <c r="E7750" s="27"/>
      <c r="F7750" s="27">
        <v>0</v>
      </c>
      <c r="G7750" s="27">
        <v>0</v>
      </c>
      <c r="H7750" s="27">
        <v>0</v>
      </c>
      <c r="I7750" s="27">
        <v>1</v>
      </c>
      <c r="J7750" s="27">
        <v>0</v>
      </c>
      <c r="K7750" s="27">
        <v>4</v>
      </c>
      <c r="L7750" s="27">
        <v>1</v>
      </c>
      <c r="M7750" s="27">
        <v>0</v>
      </c>
      <c r="N7750" s="27">
        <v>1</v>
      </c>
      <c r="O7750" s="27">
        <v>1</v>
      </c>
      <c r="P7750" s="27">
        <v>10187000000</v>
      </c>
      <c r="Q7750" s="27">
        <v>6858013100</v>
      </c>
      <c r="R7750" s="27">
        <v>1</v>
      </c>
      <c r="S7750" s="27">
        <v>1</v>
      </c>
      <c r="T7750" s="33">
        <v>0.59173831677950461</v>
      </c>
      <c r="U7750" s="27">
        <v>382930278.30000001</v>
      </c>
      <c r="V7750" s="27">
        <v>472940000</v>
      </c>
      <c r="W7750" s="27">
        <v>452401000</v>
      </c>
      <c r="X7750" s="27"/>
      <c r="Y7750" s="27"/>
      <c r="Z7750" s="27">
        <v>1</v>
      </c>
    </row>
    <row r="7751" spans="1:26">
      <c r="A7751" s="27">
        <v>2000</v>
      </c>
      <c r="B7751" t="s">
        <v>83</v>
      </c>
      <c r="C7751" s="27">
        <v>0</v>
      </c>
      <c r="D7751" s="27">
        <v>0</v>
      </c>
      <c r="E7751" s="27">
        <v>0</v>
      </c>
      <c r="F7751" s="27">
        <v>7604000</v>
      </c>
      <c r="G7751" s="27">
        <v>0</v>
      </c>
      <c r="H7751" s="27">
        <v>0</v>
      </c>
      <c r="I7751" s="27">
        <v>1</v>
      </c>
      <c r="J7751" s="27">
        <v>0</v>
      </c>
      <c r="K7751" s="27">
        <v>4</v>
      </c>
      <c r="L7751" s="27">
        <v>1</v>
      </c>
      <c r="M7751" s="27">
        <v>1</v>
      </c>
      <c r="N7751" s="27">
        <v>1</v>
      </c>
      <c r="O7751" s="27">
        <v>1</v>
      </c>
      <c r="P7751" s="27">
        <v>9816000000</v>
      </c>
      <c r="Q7751" s="27">
        <v>6689957599.999999</v>
      </c>
      <c r="R7751" s="27">
        <v>1</v>
      </c>
      <c r="S7751" s="27">
        <v>1</v>
      </c>
      <c r="T7751" s="33">
        <v>0.62919927379193319</v>
      </c>
      <c r="U7751" s="27">
        <v>293949525.10000002</v>
      </c>
      <c r="V7751" s="27">
        <v>416252000</v>
      </c>
      <c r="W7751" s="27">
        <v>436912000</v>
      </c>
      <c r="X7751" s="27"/>
      <c r="Y7751" s="27"/>
      <c r="Z7751" s="27">
        <v>1</v>
      </c>
    </row>
    <row r="7752" spans="1:26">
      <c r="A7752" s="27">
        <v>2001</v>
      </c>
      <c r="B7752" t="s">
        <v>83</v>
      </c>
      <c r="C7752" s="27">
        <v>0</v>
      </c>
      <c r="D7752" s="27">
        <v>0</v>
      </c>
      <c r="E7752" s="27">
        <v>0</v>
      </c>
      <c r="F7752" s="27">
        <v>612447.1796875</v>
      </c>
      <c r="G7752" s="27">
        <v>0</v>
      </c>
      <c r="H7752" s="27">
        <v>0</v>
      </c>
      <c r="I7752" s="27">
        <v>1</v>
      </c>
      <c r="J7752" s="27">
        <v>0</v>
      </c>
      <c r="K7752" s="27">
        <v>4</v>
      </c>
      <c r="L7752" s="27">
        <v>1</v>
      </c>
      <c r="M7752" s="27">
        <v>1</v>
      </c>
      <c r="N7752" s="27">
        <v>1</v>
      </c>
      <c r="O7752" s="27">
        <v>1</v>
      </c>
      <c r="P7752" s="27">
        <v>9732000000</v>
      </c>
      <c r="Q7752" s="27">
        <v>6777384699.999999</v>
      </c>
      <c r="R7752" s="27">
        <v>1</v>
      </c>
      <c r="S7752" s="27">
        <v>1</v>
      </c>
      <c r="T7752" s="33">
        <v>0.61588871891054842</v>
      </c>
      <c r="U7752" s="27">
        <v>274770190.39999998</v>
      </c>
      <c r="V7752" s="27">
        <v>391928000</v>
      </c>
      <c r="W7752" s="27">
        <v>417907000</v>
      </c>
      <c r="X7752" s="27"/>
      <c r="Y7752" s="27"/>
      <c r="Z7752" s="27">
        <v>1</v>
      </c>
    </row>
    <row r="7753" spans="1:26">
      <c r="A7753" s="27">
        <v>2002</v>
      </c>
      <c r="B7753" t="s">
        <v>83</v>
      </c>
      <c r="C7753" s="27">
        <v>0</v>
      </c>
      <c r="D7753" s="27">
        <v>0</v>
      </c>
      <c r="E7753" s="27">
        <v>0</v>
      </c>
      <c r="F7753" s="27">
        <v>43198768</v>
      </c>
      <c r="G7753" s="27">
        <v>0</v>
      </c>
      <c r="H7753" s="27">
        <v>0</v>
      </c>
      <c r="I7753" s="27">
        <v>1</v>
      </c>
      <c r="J7753" s="27">
        <v>0</v>
      </c>
      <c r="K7753" s="27">
        <v>4</v>
      </c>
      <c r="L7753" s="27">
        <v>1</v>
      </c>
      <c r="M7753" s="27">
        <v>1</v>
      </c>
      <c r="N7753" s="27">
        <v>1</v>
      </c>
      <c r="O7753" s="27">
        <v>1</v>
      </c>
      <c r="P7753" s="27">
        <v>9292000000</v>
      </c>
      <c r="Q7753" s="27">
        <v>6342116400</v>
      </c>
      <c r="R7753" s="27">
        <v>1</v>
      </c>
      <c r="S7753" s="27">
        <v>1</v>
      </c>
      <c r="T7753" s="33">
        <v>0.62466195784303247</v>
      </c>
      <c r="U7753" s="27">
        <v>294113118.69999999</v>
      </c>
      <c r="V7753" s="27">
        <v>420595000</v>
      </c>
      <c r="W7753" s="27">
        <v>450207000</v>
      </c>
      <c r="X7753" s="27"/>
      <c r="Y7753" s="27"/>
      <c r="Z7753" s="27">
        <v>1</v>
      </c>
    </row>
    <row r="7754" spans="1:26">
      <c r="A7754" s="27">
        <v>2003</v>
      </c>
      <c r="B7754" t="s">
        <v>83</v>
      </c>
      <c r="C7754" s="27">
        <v>22000000</v>
      </c>
      <c r="D7754" s="27">
        <v>5500000</v>
      </c>
      <c r="E7754" s="27">
        <v>22000000</v>
      </c>
      <c r="F7754" s="27">
        <v>34020000</v>
      </c>
      <c r="G7754" s="27">
        <v>0</v>
      </c>
      <c r="H7754" s="27">
        <v>0</v>
      </c>
      <c r="I7754" s="27">
        <v>1</v>
      </c>
      <c r="J7754" s="27">
        <v>0</v>
      </c>
      <c r="K7754" s="27">
        <v>4</v>
      </c>
      <c r="L7754" s="27">
        <v>1</v>
      </c>
      <c r="M7754" s="27">
        <v>1</v>
      </c>
      <c r="N7754" s="27">
        <v>1</v>
      </c>
      <c r="O7754" s="27">
        <v>1</v>
      </c>
      <c r="P7754" s="27">
        <v>8287000000.000001</v>
      </c>
      <c r="Q7754" s="27">
        <v>5727591800</v>
      </c>
      <c r="R7754" s="27">
        <v>1</v>
      </c>
      <c r="S7754" s="27">
        <v>1</v>
      </c>
      <c r="T7754" s="33">
        <v>0.61793375018798091</v>
      </c>
      <c r="U7754" s="27">
        <v>316710730</v>
      </c>
      <c r="V7754" s="27">
        <v>453313000</v>
      </c>
      <c r="W7754" s="27">
        <v>493137000</v>
      </c>
      <c r="X7754" s="27"/>
      <c r="Y7754" s="27"/>
      <c r="Z7754" s="27">
        <v>1</v>
      </c>
    </row>
    <row r="7755" spans="1:26">
      <c r="A7755" s="27">
        <v>2004</v>
      </c>
      <c r="B7755" t="s">
        <v>83</v>
      </c>
      <c r="C7755" s="27">
        <v>62000000</v>
      </c>
      <c r="D7755" s="27">
        <v>21000000</v>
      </c>
      <c r="E7755" s="27">
        <v>62000000</v>
      </c>
      <c r="F7755" s="27">
        <v>383327184</v>
      </c>
      <c r="G7755" s="27">
        <v>0</v>
      </c>
      <c r="H7755" s="27">
        <v>0</v>
      </c>
      <c r="I7755" s="27">
        <v>1</v>
      </c>
      <c r="J7755" s="27">
        <v>0</v>
      </c>
      <c r="K7755" s="27">
        <v>4</v>
      </c>
      <c r="L7755" s="27">
        <v>1</v>
      </c>
      <c r="M7755" s="27">
        <v>1</v>
      </c>
      <c r="N7755" s="27">
        <v>1</v>
      </c>
      <c r="O7755" s="27">
        <v>1</v>
      </c>
      <c r="P7755" s="27">
        <v>8193000000</v>
      </c>
      <c r="Q7755" s="27">
        <v>5805598400</v>
      </c>
      <c r="R7755" s="27">
        <v>1</v>
      </c>
      <c r="S7755" s="27">
        <v>1</v>
      </c>
      <c r="T7755" s="33">
        <v>0.67108711240801089</v>
      </c>
      <c r="U7755" s="27">
        <v>309047437</v>
      </c>
      <c r="V7755" s="27">
        <v>466859000</v>
      </c>
      <c r="W7755" s="27">
        <v>516020000</v>
      </c>
      <c r="X7755" s="27"/>
      <c r="Y7755" s="27"/>
      <c r="Z7755" s="27">
        <v>1</v>
      </c>
    </row>
    <row r="7756" spans="1:26">
      <c r="A7756" s="27">
        <v>2005</v>
      </c>
      <c r="B7756" t="s">
        <v>83</v>
      </c>
      <c r="C7756" s="27">
        <v>62000000</v>
      </c>
      <c r="D7756" s="27">
        <v>36500000</v>
      </c>
      <c r="E7756" s="27">
        <v>62000000</v>
      </c>
      <c r="F7756" s="27">
        <v>18000000</v>
      </c>
      <c r="G7756" s="27">
        <v>0</v>
      </c>
      <c r="H7756" s="27">
        <v>0</v>
      </c>
      <c r="I7756" s="27">
        <v>1</v>
      </c>
      <c r="J7756" s="27">
        <v>0</v>
      </c>
      <c r="K7756" s="27">
        <v>4</v>
      </c>
      <c r="L7756" s="27">
        <v>1</v>
      </c>
      <c r="M7756" s="27">
        <v>1</v>
      </c>
      <c r="N7756" s="27">
        <v>1</v>
      </c>
      <c r="O7756" s="27">
        <v>1</v>
      </c>
      <c r="P7756" s="27">
        <v>7830000000</v>
      </c>
      <c r="Q7756" s="27">
        <v>5755215199.999999</v>
      </c>
      <c r="R7756" s="27">
        <v>1</v>
      </c>
      <c r="S7756" s="27">
        <v>1</v>
      </c>
      <c r="T7756" s="33">
        <v>0.69599608558540027</v>
      </c>
      <c r="U7756" s="27">
        <v>125085422.59999999</v>
      </c>
      <c r="V7756" s="27">
        <v>437299000</v>
      </c>
      <c r="W7756" s="27">
        <v>477954000</v>
      </c>
      <c r="X7756" s="27"/>
      <c r="Y7756" s="27"/>
      <c r="Z7756" s="27">
        <v>1</v>
      </c>
    </row>
    <row r="7757" spans="1:26">
      <c r="A7757" s="27">
        <v>2006</v>
      </c>
      <c r="B7757" t="s">
        <v>83</v>
      </c>
      <c r="C7757" s="27">
        <v>412000000</v>
      </c>
      <c r="D7757" s="27">
        <v>139500000</v>
      </c>
      <c r="E7757" s="27">
        <v>412000000</v>
      </c>
      <c r="F7757" s="27">
        <v>365116656.5</v>
      </c>
      <c r="G7757" s="27">
        <v>0</v>
      </c>
      <c r="H7757" s="27">
        <v>0</v>
      </c>
      <c r="I7757" s="27">
        <v>1</v>
      </c>
      <c r="J7757" s="27">
        <v>0</v>
      </c>
      <c r="K7757" s="27">
        <v>4</v>
      </c>
      <c r="L7757" s="27">
        <v>1</v>
      </c>
      <c r="M7757" s="27">
        <v>1</v>
      </c>
      <c r="N7757" s="27">
        <v>1</v>
      </c>
      <c r="O7757" s="27">
        <v>1</v>
      </c>
      <c r="P7757" s="27">
        <v>7047000000</v>
      </c>
      <c r="Q7757" s="27">
        <v>5443896500</v>
      </c>
      <c r="R7757" s="27">
        <v>1</v>
      </c>
      <c r="S7757" s="27">
        <v>1</v>
      </c>
      <c r="T7757" s="33">
        <v>0.83568345932575372</v>
      </c>
      <c r="U7757" s="27">
        <v>128123730.40000001</v>
      </c>
      <c r="V7757" s="27">
        <v>445242000</v>
      </c>
      <c r="W7757" s="27">
        <v>500973000</v>
      </c>
      <c r="X7757" s="27"/>
      <c r="Y7757" s="27"/>
      <c r="Z7757" s="27">
        <v>1</v>
      </c>
    </row>
    <row r="7758" spans="1:26">
      <c r="A7758" s="27">
        <v>2007</v>
      </c>
      <c r="B7758" t="s">
        <v>83</v>
      </c>
      <c r="C7758" s="27">
        <v>437000000</v>
      </c>
      <c r="D7758" s="27">
        <v>242000000</v>
      </c>
      <c r="E7758" s="27">
        <v>437000000</v>
      </c>
      <c r="F7758" s="27">
        <v>35000000</v>
      </c>
      <c r="G7758" s="27">
        <v>0</v>
      </c>
      <c r="H7758" s="27">
        <v>0</v>
      </c>
      <c r="I7758" s="27">
        <v>1</v>
      </c>
      <c r="J7758" s="27">
        <v>0</v>
      </c>
      <c r="K7758" s="27">
        <v>4</v>
      </c>
      <c r="L7758" s="27">
        <v>1</v>
      </c>
      <c r="M7758" s="27">
        <v>1</v>
      </c>
      <c r="N7758" s="27">
        <v>1</v>
      </c>
      <c r="O7758" s="27">
        <v>1</v>
      </c>
      <c r="P7758" s="27">
        <v>6738000000</v>
      </c>
      <c r="Q7758" s="27">
        <v>5291950100</v>
      </c>
      <c r="R7758" s="27">
        <v>1</v>
      </c>
      <c r="S7758" s="27">
        <v>1</v>
      </c>
      <c r="T7758" s="33">
        <v>0.90473952627382648</v>
      </c>
      <c r="U7758" s="27">
        <v>134460312</v>
      </c>
      <c r="V7758" s="27">
        <v>454568000</v>
      </c>
      <c r="W7758" s="27">
        <v>522111000</v>
      </c>
      <c r="X7758" s="27"/>
      <c r="Y7758" s="27"/>
      <c r="Z7758" s="27">
        <v>1</v>
      </c>
    </row>
    <row r="7759" spans="1:26">
      <c r="A7759" s="27">
        <v>2008</v>
      </c>
      <c r="B7759" t="s">
        <v>83</v>
      </c>
      <c r="C7759" s="27">
        <v>434555556</v>
      </c>
      <c r="D7759" s="27">
        <v>332055556</v>
      </c>
      <c r="E7759" s="27">
        <v>434555556</v>
      </c>
      <c r="F7759" s="27">
        <v>10195637</v>
      </c>
      <c r="G7759" s="27">
        <v>0</v>
      </c>
      <c r="H7759" s="27">
        <v>0</v>
      </c>
      <c r="I7759" s="27">
        <v>1</v>
      </c>
      <c r="J7759" s="27">
        <v>0</v>
      </c>
      <c r="K7759" s="27">
        <v>4</v>
      </c>
      <c r="L7759" s="27">
        <v>1</v>
      </c>
      <c r="M7759" s="27">
        <v>1</v>
      </c>
      <c r="N7759" s="27">
        <v>1</v>
      </c>
      <c r="O7759" s="27">
        <v>1</v>
      </c>
      <c r="P7759" s="27">
        <v>5805000000</v>
      </c>
      <c r="Q7759" s="27">
        <v>4415702800</v>
      </c>
      <c r="R7759" s="27">
        <v>1</v>
      </c>
      <c r="S7759" s="27">
        <v>1</v>
      </c>
      <c r="T7759" s="33">
        <v>0.91944034308119871</v>
      </c>
      <c r="U7759" s="27">
        <v>129425807.59999999</v>
      </c>
      <c r="V7759" s="27">
        <v>464026000</v>
      </c>
      <c r="W7759" s="27">
        <v>518566000</v>
      </c>
      <c r="X7759" s="27">
        <v>2084000000</v>
      </c>
      <c r="Y7759" s="27"/>
      <c r="Z7759" s="27">
        <v>1</v>
      </c>
    </row>
    <row r="7760" spans="1:26">
      <c r="A7760" s="27">
        <v>2009</v>
      </c>
      <c r="B7760" t="s">
        <v>83</v>
      </c>
      <c r="C7760" s="27">
        <v>427666668</v>
      </c>
      <c r="D7760" s="27">
        <v>417666668</v>
      </c>
      <c r="E7760" s="27">
        <v>427666668</v>
      </c>
      <c r="F7760" s="27">
        <v>7160000</v>
      </c>
      <c r="G7760" s="27">
        <v>0</v>
      </c>
      <c r="H7760" s="27">
        <v>0</v>
      </c>
      <c r="I7760" s="27">
        <v>1</v>
      </c>
      <c r="J7760" s="27">
        <v>0</v>
      </c>
      <c r="K7760" s="27">
        <v>4</v>
      </c>
      <c r="L7760" s="27">
        <v>1</v>
      </c>
      <c r="M7760" s="27">
        <v>1</v>
      </c>
      <c r="N7760" s="27">
        <v>1</v>
      </c>
      <c r="O7760" s="27">
        <v>1</v>
      </c>
      <c r="P7760" s="27">
        <v>8367000000.000001</v>
      </c>
      <c r="Q7760" s="27">
        <v>9665793299.9999981</v>
      </c>
      <c r="R7760" s="27">
        <v>1</v>
      </c>
      <c r="S7760" s="27">
        <v>1</v>
      </c>
      <c r="T7760" s="33">
        <v>0.81595367947064712</v>
      </c>
      <c r="U7760" s="27">
        <v>542317089.10000002</v>
      </c>
      <c r="V7760" s="27">
        <v>463125000</v>
      </c>
      <c r="W7760" s="27">
        <v>522250000</v>
      </c>
      <c r="X7760" s="27">
        <v>2063000000</v>
      </c>
      <c r="Y7760" s="27"/>
      <c r="Z7760" s="27">
        <v>1</v>
      </c>
    </row>
    <row r="7761" spans="1:26">
      <c r="A7761" s="27">
        <v>2010</v>
      </c>
      <c r="B7761" t="s">
        <v>83</v>
      </c>
      <c r="C7761" s="27">
        <v>420777778</v>
      </c>
      <c r="D7761" s="27">
        <v>415777778</v>
      </c>
      <c r="E7761" s="27">
        <v>420777778</v>
      </c>
      <c r="F7761" s="27">
        <v>24785231</v>
      </c>
      <c r="G7761" s="27">
        <v>0</v>
      </c>
      <c r="H7761" s="27">
        <v>0</v>
      </c>
      <c r="I7761" s="27">
        <v>1</v>
      </c>
      <c r="J7761" s="27">
        <v>0</v>
      </c>
      <c r="K7761" s="27">
        <v>4</v>
      </c>
      <c r="L7761" s="27">
        <v>1</v>
      </c>
      <c r="M7761" s="27">
        <v>1</v>
      </c>
      <c r="N7761" s="27">
        <v>1</v>
      </c>
      <c r="O7761" s="27">
        <v>1</v>
      </c>
      <c r="P7761" s="27">
        <v>10067000000</v>
      </c>
      <c r="Q7761" s="27">
        <v>12041655200</v>
      </c>
      <c r="R7761" s="27">
        <v>1</v>
      </c>
      <c r="S7761" s="27">
        <v>1</v>
      </c>
      <c r="T7761" s="33">
        <v>1.0070075781651076</v>
      </c>
      <c r="U7761" s="27">
        <v>528729079.60000002</v>
      </c>
      <c r="V7761" s="27">
        <v>463001000</v>
      </c>
      <c r="W7761" s="27">
        <v>513034000</v>
      </c>
      <c r="X7761" s="27">
        <v>2015000000</v>
      </c>
      <c r="Y7761" s="27"/>
      <c r="Z7761" s="27">
        <v>1</v>
      </c>
    </row>
    <row r="7762" spans="1:26">
      <c r="A7762" s="27">
        <v>2011</v>
      </c>
      <c r="B7762" t="s">
        <v>83</v>
      </c>
      <c r="C7762" s="27">
        <v>674000000</v>
      </c>
      <c r="D7762" s="27">
        <v>435714286</v>
      </c>
      <c r="E7762" s="27">
        <v>674000000</v>
      </c>
      <c r="F7762" s="27">
        <v>330841688.25</v>
      </c>
      <c r="G7762" s="27">
        <v>0</v>
      </c>
      <c r="H7762" s="27">
        <v>0</v>
      </c>
      <c r="I7762" s="27">
        <v>1</v>
      </c>
      <c r="J7762" s="27">
        <v>0</v>
      </c>
      <c r="K7762" s="27">
        <v>4</v>
      </c>
      <c r="L7762" s="27">
        <v>1</v>
      </c>
      <c r="M7762" s="27">
        <v>1</v>
      </c>
      <c r="N7762" s="27">
        <v>1</v>
      </c>
      <c r="O7762" s="27">
        <v>1</v>
      </c>
      <c r="P7762" s="27">
        <v>12072000000</v>
      </c>
      <c r="Q7762" s="27">
        <v>14101920300</v>
      </c>
      <c r="R7762" s="27">
        <v>1</v>
      </c>
      <c r="S7762" s="27">
        <v>1</v>
      </c>
      <c r="T7762" s="33">
        <v>1.116808011796752</v>
      </c>
      <c r="U7762" s="27">
        <v>527094857.89999998</v>
      </c>
      <c r="V7762" s="27">
        <v>463139000</v>
      </c>
      <c r="W7762" s="27">
        <v>511449000</v>
      </c>
      <c r="X7762" s="27">
        <v>1938000000</v>
      </c>
      <c r="Y7762" s="27"/>
      <c r="Z7762" s="27">
        <v>1</v>
      </c>
    </row>
    <row r="7763" spans="1:26">
      <c r="A7763" s="27">
        <v>2012</v>
      </c>
      <c r="B7763" t="s">
        <v>83</v>
      </c>
      <c r="C7763" s="27">
        <v>790222216</v>
      </c>
      <c r="D7763" s="27">
        <v>483050788</v>
      </c>
      <c r="E7763" s="27">
        <v>790222216</v>
      </c>
      <c r="F7763" s="27">
        <v>182040231.5</v>
      </c>
      <c r="G7763" s="27">
        <v>0</v>
      </c>
      <c r="H7763" s="27">
        <v>0</v>
      </c>
      <c r="I7763" s="27">
        <v>1</v>
      </c>
      <c r="J7763" s="27">
        <v>0</v>
      </c>
      <c r="K7763" s="27">
        <v>4</v>
      </c>
      <c r="L7763" s="27">
        <v>1</v>
      </c>
      <c r="M7763" s="27">
        <v>1</v>
      </c>
      <c r="N7763" s="27">
        <v>1</v>
      </c>
      <c r="O7763" s="27">
        <v>1</v>
      </c>
      <c r="P7763" s="27">
        <v>14058000000</v>
      </c>
      <c r="Q7763" s="27">
        <v>17114849900.000002</v>
      </c>
      <c r="R7763" s="27">
        <v>1</v>
      </c>
      <c r="S7763" s="27">
        <v>1</v>
      </c>
      <c r="T7763" s="33">
        <v>0.99562684078172081</v>
      </c>
      <c r="U7763" s="27">
        <v>520124286.60000002</v>
      </c>
      <c r="V7763" s="27">
        <v>462802000</v>
      </c>
      <c r="W7763" s="27">
        <v>512000000</v>
      </c>
      <c r="X7763" s="27">
        <v>1940000000</v>
      </c>
      <c r="Y7763" s="27"/>
      <c r="Z7763" s="27">
        <v>1</v>
      </c>
    </row>
    <row r="7764" spans="1:26">
      <c r="A7764" s="27">
        <v>2013</v>
      </c>
      <c r="B7764" t="s">
        <v>83</v>
      </c>
      <c r="C7764" s="27">
        <v>742777781</v>
      </c>
      <c r="D7764" s="27">
        <v>528720637</v>
      </c>
      <c r="E7764" s="27">
        <v>742777781</v>
      </c>
      <c r="F7764" s="27">
        <v>39054045</v>
      </c>
      <c r="G7764" s="27">
        <v>0</v>
      </c>
      <c r="H7764" s="27">
        <v>0</v>
      </c>
      <c r="I7764" s="27">
        <v>1</v>
      </c>
      <c r="J7764" s="27">
        <v>0</v>
      </c>
      <c r="K7764" s="27">
        <v>4</v>
      </c>
      <c r="L7764" s="27">
        <v>1</v>
      </c>
      <c r="M7764" s="27">
        <v>1</v>
      </c>
      <c r="N7764" s="27">
        <v>1</v>
      </c>
      <c r="O7764" s="27">
        <v>1</v>
      </c>
      <c r="P7764" s="27">
        <v>15224000000</v>
      </c>
      <c r="Q7764" s="27">
        <v>19091020000</v>
      </c>
      <c r="R7764" s="27">
        <v>1</v>
      </c>
      <c r="S7764" s="27">
        <v>1</v>
      </c>
      <c r="T7764" s="33">
        <v>0.99710818219516861</v>
      </c>
      <c r="U7764" s="27">
        <v>519341900</v>
      </c>
      <c r="V7764" s="27">
        <v>462425000</v>
      </c>
      <c r="W7764" s="27">
        <v>513021000</v>
      </c>
      <c r="X7764" s="27">
        <v>2051000000</v>
      </c>
      <c r="Y7764" s="27"/>
      <c r="Z7764" s="27">
        <v>1</v>
      </c>
    </row>
    <row r="7765" spans="1:26">
      <c r="A7765" s="27">
        <v>2014</v>
      </c>
      <c r="B7765" t="s">
        <v>83</v>
      </c>
      <c r="C7765" s="27">
        <v>1331333327.5</v>
      </c>
      <c r="D7765" s="27">
        <v>701590471.5</v>
      </c>
      <c r="E7765" s="27">
        <v>1331333327.5</v>
      </c>
      <c r="F7765" s="27">
        <v>636530000</v>
      </c>
      <c r="G7765" s="27">
        <v>0</v>
      </c>
      <c r="H7765" s="27">
        <v>0</v>
      </c>
      <c r="I7765" s="27">
        <v>1</v>
      </c>
      <c r="J7765" s="27">
        <v>0</v>
      </c>
      <c r="K7765" s="27">
        <v>4</v>
      </c>
      <c r="L7765" s="27">
        <v>1</v>
      </c>
      <c r="M7765" s="27">
        <v>1</v>
      </c>
      <c r="N7765" s="27">
        <v>1</v>
      </c>
      <c r="O7765" s="27">
        <v>1</v>
      </c>
      <c r="P7765" s="27">
        <v>15834000000</v>
      </c>
      <c r="Q7765" s="27">
        <v>19495519600</v>
      </c>
      <c r="R7765" s="27">
        <v>1</v>
      </c>
      <c r="S7765" s="27">
        <v>1</v>
      </c>
      <c r="T7765" s="33">
        <v>0.96696016921402161</v>
      </c>
      <c r="U7765" s="27">
        <v>486729168.30000001</v>
      </c>
      <c r="V7765" s="27">
        <v>458193000</v>
      </c>
      <c r="W7765" s="27">
        <v>482445000</v>
      </c>
      <c r="X7765" s="27">
        <v>1918000000</v>
      </c>
      <c r="Y7765" s="27"/>
      <c r="Z7765" s="27">
        <v>1</v>
      </c>
    </row>
    <row r="7766" spans="1:26">
      <c r="A7766" s="27">
        <v>2015</v>
      </c>
      <c r="B7766" t="s">
        <v>83</v>
      </c>
      <c r="C7766" s="27">
        <v>1382888884</v>
      </c>
      <c r="D7766" s="27">
        <v>858260316</v>
      </c>
      <c r="E7766" s="27">
        <v>1382888884</v>
      </c>
      <c r="F7766" s="27">
        <v>127000000</v>
      </c>
      <c r="G7766" s="27">
        <v>0</v>
      </c>
      <c r="H7766" s="27">
        <v>0</v>
      </c>
      <c r="I7766" s="27">
        <v>1</v>
      </c>
      <c r="J7766" s="27">
        <v>0</v>
      </c>
      <c r="K7766" s="27">
        <v>4</v>
      </c>
      <c r="L7766" s="27">
        <v>1</v>
      </c>
      <c r="M7766" s="27">
        <v>1</v>
      </c>
      <c r="N7766" s="27">
        <v>1</v>
      </c>
      <c r="O7766" s="27">
        <v>1</v>
      </c>
      <c r="P7766" s="27">
        <v>16072000000</v>
      </c>
      <c r="Q7766" s="27">
        <v>19963120600</v>
      </c>
      <c r="R7766" s="27">
        <v>1</v>
      </c>
      <c r="S7766" s="27">
        <v>1</v>
      </c>
      <c r="T7766" s="33">
        <v>0.821813335342235</v>
      </c>
      <c r="U7766" s="27">
        <v>463752559</v>
      </c>
      <c r="V7766" s="27">
        <v>450444000</v>
      </c>
      <c r="W7766" s="27">
        <v>461057000</v>
      </c>
      <c r="X7766" s="27">
        <v>1769000000</v>
      </c>
      <c r="Y7766" s="27"/>
      <c r="Z7766" s="27">
        <v>1</v>
      </c>
    </row>
    <row r="7767" spans="1:26">
      <c r="A7767" s="27">
        <v>2016</v>
      </c>
      <c r="B7767" t="s">
        <v>83</v>
      </c>
      <c r="C7767" s="27">
        <v>2304644445.5</v>
      </c>
      <c r="D7767" s="27">
        <v>1119701581.5</v>
      </c>
      <c r="E7767" s="27">
        <v>2304644445.5</v>
      </c>
      <c r="F7767" s="27">
        <v>998000000</v>
      </c>
      <c r="G7767" s="27">
        <v>0</v>
      </c>
      <c r="H7767" s="27">
        <v>0</v>
      </c>
      <c r="I7767" s="27">
        <v>1</v>
      </c>
      <c r="J7767" s="27">
        <v>0</v>
      </c>
      <c r="K7767" s="27">
        <v>4</v>
      </c>
      <c r="L7767" s="27">
        <v>1</v>
      </c>
      <c r="M7767" s="27">
        <v>1</v>
      </c>
      <c r="N7767" s="27">
        <v>1</v>
      </c>
      <c r="O7767" s="27">
        <v>1</v>
      </c>
      <c r="P7767" s="27">
        <v>16117000000</v>
      </c>
      <c r="Q7767" s="27">
        <v>20548678100.000004</v>
      </c>
      <c r="R7767" s="27">
        <v>1</v>
      </c>
      <c r="S7767" s="27">
        <v>1</v>
      </c>
      <c r="T7767" s="33">
        <v>0.86004996979414983</v>
      </c>
      <c r="U7767" s="27">
        <v>455164595.69999999</v>
      </c>
      <c r="V7767" s="27">
        <v>438745000</v>
      </c>
      <c r="W7767" s="27">
        <v>446310000</v>
      </c>
      <c r="X7767" s="27">
        <v>1732000000</v>
      </c>
      <c r="Y7767" s="27"/>
      <c r="Z7767" s="27">
        <v>1</v>
      </c>
    </row>
    <row r="7768" spans="1:26">
      <c r="A7768" s="27">
        <v>2017</v>
      </c>
      <c r="B7768" t="s">
        <v>83</v>
      </c>
      <c r="C7768" s="27">
        <v>2227844446.5</v>
      </c>
      <c r="D7768" s="27">
        <v>1348187294.5</v>
      </c>
      <c r="E7768" s="27">
        <v>2227844446.5</v>
      </c>
      <c r="F7768" s="27">
        <v>76000000</v>
      </c>
      <c r="G7768" s="27">
        <v>0</v>
      </c>
      <c r="H7768" s="27">
        <v>0</v>
      </c>
      <c r="I7768" s="27">
        <v>1</v>
      </c>
      <c r="J7768" s="27">
        <v>0</v>
      </c>
      <c r="K7768" s="27">
        <v>4</v>
      </c>
      <c r="L7768" s="27">
        <v>1</v>
      </c>
      <c r="M7768" s="27">
        <v>1</v>
      </c>
      <c r="N7768" s="27">
        <v>1</v>
      </c>
      <c r="O7768" s="27">
        <v>1</v>
      </c>
      <c r="P7768" s="27">
        <v>17635000000</v>
      </c>
      <c r="Q7768" s="27">
        <v>22040902300</v>
      </c>
      <c r="R7768" s="27">
        <v>1</v>
      </c>
      <c r="S7768" s="27">
        <v>1</v>
      </c>
      <c r="T7768" s="33">
        <v>0.90809244833766045</v>
      </c>
      <c r="U7768" s="27">
        <v>482184792.80000001</v>
      </c>
      <c r="V7768" s="27">
        <v>434862000</v>
      </c>
      <c r="W7768" s="27">
        <v>472296000</v>
      </c>
      <c r="X7768" s="27">
        <v>1896000000</v>
      </c>
      <c r="Y7768" s="27"/>
      <c r="Z7768" s="27">
        <v>1</v>
      </c>
    </row>
  </sheetData>
  <autoFilter ref="A1:Z9958" xr:uid="{0383913D-4304-45D8-9816-A93FF5C75FF8}"/>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E15"/>
  <sheetViews>
    <sheetView showGridLines="0" zoomScale="60" zoomScaleNormal="60" workbookViewId="0">
      <selection activeCell="E16" sqref="E16"/>
    </sheetView>
  </sheetViews>
  <sheetFormatPr baseColWidth="10" defaultColWidth="10.88671875" defaultRowHeight="14.4"/>
  <cols>
    <col min="2" max="2" width="20" customWidth="1"/>
    <col min="3" max="3" width="15.33203125" customWidth="1"/>
    <col min="4" max="4" width="22.88671875" customWidth="1"/>
    <col min="5" max="5" width="16.109375" customWidth="1"/>
  </cols>
  <sheetData>
    <row r="1" spans="1:5">
      <c r="A1" s="14" t="s">
        <v>0</v>
      </c>
      <c r="B1" s="14" t="s">
        <v>161</v>
      </c>
      <c r="C1" s="14" t="s">
        <v>162</v>
      </c>
      <c r="D1" s="14" t="s">
        <v>163</v>
      </c>
      <c r="E1" s="14" t="s">
        <v>164</v>
      </c>
    </row>
    <row r="2" spans="1:5">
      <c r="A2" s="14">
        <v>2004</v>
      </c>
      <c r="B2" s="15">
        <f>SUMIF(Data!$A:$A,Figure3!$A2,Data!C:C)/1000000000</f>
        <v>8.8883580231250008</v>
      </c>
      <c r="C2" s="15">
        <f>SUMIF(Data!$A:$A,Figure3!$A2,Data!D:D)/1000000000</f>
        <v>4.9240757847187497</v>
      </c>
      <c r="D2" s="15">
        <v>58.95975</v>
      </c>
      <c r="E2" s="15">
        <f>B2-C2</f>
        <v>3.964282238406251</v>
      </c>
    </row>
    <row r="3" spans="1:5">
      <c r="A3" s="14">
        <v>2005</v>
      </c>
      <c r="B3" s="15">
        <f>SUMIF(Data!$A:$A,Figure3!$A3,Data!C:C)/1000000000</f>
        <v>18.481468966249999</v>
      </c>
      <c r="C3" s="15">
        <f>SUMIF(Data!$A:$A,Figure3!$A3,Data!D:D)/1000000000</f>
        <v>8.6657811166562499</v>
      </c>
      <c r="D3" s="15">
        <v>71.934883999999997</v>
      </c>
      <c r="E3" s="15">
        <f t="shared" ref="E3:E15" si="0">B3-C3</f>
        <v>9.8156878495937487</v>
      </c>
    </row>
    <row r="4" spans="1:5">
      <c r="A4" s="14">
        <v>2006</v>
      </c>
      <c r="B4" s="15">
        <f>SUMIF(Data!$A:$A,Figure3!$A4,Data!C:C)/1000000000</f>
        <v>27.8351867065</v>
      </c>
      <c r="C4" s="15">
        <f>SUMIF(Data!$A:$A,Figure3!$A4,Data!D:D)/1000000000</f>
        <v>14.177976939656251</v>
      </c>
      <c r="D4" s="15">
        <v>67.019313999999994</v>
      </c>
      <c r="E4" s="15">
        <f t="shared" si="0"/>
        <v>13.657209766843749</v>
      </c>
    </row>
    <row r="5" spans="1:5">
      <c r="A5" s="14">
        <v>2007</v>
      </c>
      <c r="B5" s="15">
        <f>SUMIF(Data!$A:$A,Figure3!$A5,Data!C:C)/1000000000</f>
        <v>39.940833834000003</v>
      </c>
      <c r="C5" s="15">
        <f>SUMIF(Data!$A:$A,Figure3!$A5,Data!D:D)/1000000000</f>
        <v>22.890483722875</v>
      </c>
      <c r="D5" s="15">
        <v>88.754827000000006</v>
      </c>
      <c r="E5" s="15">
        <f t="shared" si="0"/>
        <v>17.050350111125002</v>
      </c>
    </row>
    <row r="6" spans="1:5">
      <c r="A6" s="14">
        <v>2008</v>
      </c>
      <c r="B6" s="15">
        <f>SUMIF(Data!$A:$A,Figure3!$A6,Data!C:C)/1000000000</f>
        <v>54.709404024374997</v>
      </c>
      <c r="C6" s="15">
        <f>SUMIF(Data!$A:$A,Figure3!$A6,Data!D:D)/1000000000</f>
        <v>35.498224948937498</v>
      </c>
      <c r="D6" s="15">
        <v>107.12994999999999</v>
      </c>
      <c r="E6" s="15">
        <f t="shared" si="0"/>
        <v>19.211179075437499</v>
      </c>
    </row>
    <row r="7" spans="1:5">
      <c r="A7" s="14">
        <v>2009</v>
      </c>
      <c r="B7" s="15">
        <f>SUMIF(Data!$A:$A,Figure3!$A7,Data!C:C)/1000000000</f>
        <v>106.61622506637499</v>
      </c>
      <c r="C7" s="15">
        <f>SUMIF(Data!$A:$A,Figure3!$A7,Data!D:D)/1000000000</f>
        <v>54.688857601687502</v>
      </c>
      <c r="D7" s="15">
        <v>97.388131000000001</v>
      </c>
      <c r="E7" s="15">
        <f t="shared" si="0"/>
        <v>51.927367464687492</v>
      </c>
    </row>
    <row r="8" spans="1:5">
      <c r="A8" s="14">
        <v>2010</v>
      </c>
      <c r="B8" s="15">
        <f>SUMIF(Data!$A:$A,Figure3!$A8,Data!C:C)/1000000000</f>
        <v>135.57398335918751</v>
      </c>
      <c r="C8" s="15">
        <f>SUMIF(Data!$A:$A,Figure3!$A8,Data!D:D)/1000000000</f>
        <v>73.149222206312501</v>
      </c>
      <c r="D8" s="15">
        <v>117.44011</v>
      </c>
      <c r="E8" s="15">
        <f t="shared" si="0"/>
        <v>62.424761152875007</v>
      </c>
    </row>
    <row r="9" spans="1:5">
      <c r="A9" s="14">
        <v>2011</v>
      </c>
      <c r="B9" s="15">
        <f>SUMIF(Data!$A:$A,Figure3!$A9,Data!C:C)/1000000000</f>
        <v>173.94992424218455</v>
      </c>
      <c r="C9" s="15">
        <f>SUMIF(Data!$A:$A,Figure3!$A9,Data!D:D)/1000000000</f>
        <v>99.987531027059518</v>
      </c>
      <c r="D9" s="15">
        <v>223.21293</v>
      </c>
      <c r="E9" s="15">
        <f t="shared" si="0"/>
        <v>73.962393215125033</v>
      </c>
    </row>
    <row r="10" spans="1:5">
      <c r="A10" s="14">
        <v>2012</v>
      </c>
      <c r="B10" s="15">
        <f>SUMIF(Data!$A:$A,Figure3!$A10,Data!C:C)/1000000000</f>
        <v>201.31566172728125</v>
      </c>
      <c r="C10" s="15">
        <f>SUMIF(Data!$A:$A,Figure3!$A10,Data!D:D)/1000000000</f>
        <v>137.26345546834375</v>
      </c>
      <c r="D10" s="15">
        <v>277.77638000000002</v>
      </c>
      <c r="E10" s="15">
        <f t="shared" si="0"/>
        <v>64.052206258937503</v>
      </c>
    </row>
    <row r="11" spans="1:5">
      <c r="A11" s="14">
        <v>2013</v>
      </c>
      <c r="B11" s="15">
        <f>SUMIF(Data!$A:$A,Figure3!$A11,Data!C:C)/1000000000</f>
        <v>243.04271014981251</v>
      </c>
      <c r="C11" s="15">
        <f>SUMIF(Data!$A:$A,Figure3!$A11,Data!D:D)/1000000000</f>
        <v>178.944840773625</v>
      </c>
      <c r="D11" s="15">
        <v>308.92565000000002</v>
      </c>
      <c r="E11" s="15">
        <f t="shared" si="0"/>
        <v>64.097869376187504</v>
      </c>
    </row>
    <row r="12" spans="1:5">
      <c r="A12" s="14">
        <v>2014</v>
      </c>
      <c r="B12" s="15">
        <f>SUMIF(Data!$A:$A,Figure3!$A12,Data!C:C)/1000000000</f>
        <v>307.20678674578124</v>
      </c>
      <c r="C12" s="15">
        <f>SUMIF(Data!$A:$A,Figure3!$A12,Data!D:D)/1000000000</f>
        <v>217.13162388953126</v>
      </c>
      <c r="D12" s="15">
        <v>374.74919</v>
      </c>
      <c r="E12" s="15">
        <f t="shared" si="0"/>
        <v>90.075162856249989</v>
      </c>
    </row>
    <row r="13" spans="1:5">
      <c r="A13" s="14">
        <v>2015</v>
      </c>
      <c r="B13" s="15">
        <f>SUMIF(Data!$A:$A,Figure3!$A13,Data!C:C)/1000000000</f>
        <v>341.1873656367344</v>
      </c>
      <c r="C13" s="15">
        <f>SUMIF(Data!$A:$A,Figure3!$A13,Data!D:D)/1000000000</f>
        <v>249.55824980010937</v>
      </c>
      <c r="D13" s="15">
        <v>456.92205000000001</v>
      </c>
      <c r="E13" s="15">
        <f t="shared" si="0"/>
        <v>91.629115836625033</v>
      </c>
    </row>
    <row r="14" spans="1:5">
      <c r="A14" s="14">
        <v>2016</v>
      </c>
      <c r="B14" s="15">
        <f>SUMIF(Data!$A:$A,Figure3!$A14,Data!C:C)/1000000000</f>
        <v>381.57536429419139</v>
      </c>
      <c r="C14" s="15">
        <f>SUMIF(Data!$A:$A,Figure3!$A14,Data!D:D)/1000000000</f>
        <v>282.44390514406643</v>
      </c>
      <c r="D14" s="15">
        <v>576.78355999999997</v>
      </c>
      <c r="E14" s="15">
        <f t="shared" si="0"/>
        <v>99.131459150124954</v>
      </c>
    </row>
    <row r="15" spans="1:5">
      <c r="A15" s="14">
        <v>2017</v>
      </c>
      <c r="B15" s="15">
        <f>SUMIF(Data!$A:$A,Figure3!$A15,Data!C:C)/1000000000</f>
        <v>391.95084217940627</v>
      </c>
      <c r="C15" s="15">
        <f>SUMIF(Data!$A:$A,Figure3!$A15,Data!D:D)/1000000000</f>
        <v>312.07977288165625</v>
      </c>
      <c r="D15" s="15">
        <v>637.3424</v>
      </c>
      <c r="E15" s="15">
        <f t="shared" si="0"/>
        <v>79.871069297750012</v>
      </c>
    </row>
  </sheetData>
  <pageMargins left="0.7" right="0.7" top="0.78740157499999996" bottom="0.78740157499999996"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3"/>
  </sheetPr>
  <dimension ref="A1:F69"/>
  <sheetViews>
    <sheetView showGridLines="0" topLeftCell="A4" zoomScale="80" zoomScaleNormal="80" workbookViewId="0">
      <selection activeCell="D69" sqref="D69"/>
    </sheetView>
  </sheetViews>
  <sheetFormatPr baseColWidth="10" defaultColWidth="10.88671875" defaultRowHeight="14.4"/>
  <cols>
    <col min="2" max="2" width="15.6640625" style="1" customWidth="1"/>
    <col min="3" max="3" width="19" style="3" customWidth="1"/>
    <col min="4" max="4" width="17.44140625" style="2" customWidth="1"/>
    <col min="5" max="5" width="13.44140625" customWidth="1"/>
  </cols>
  <sheetData>
    <row r="1" spans="1:6">
      <c r="A1" s="14" t="s">
        <v>0</v>
      </c>
      <c r="B1" s="21" t="s">
        <v>235</v>
      </c>
      <c r="C1" s="15" t="s">
        <v>236</v>
      </c>
      <c r="D1" s="15" t="s">
        <v>255</v>
      </c>
      <c r="E1" s="15" t="s">
        <v>237</v>
      </c>
      <c r="F1" s="15" t="s">
        <v>157</v>
      </c>
    </row>
    <row r="2" spans="1:6">
      <c r="A2" s="14">
        <v>1950</v>
      </c>
      <c r="B2" s="21"/>
      <c r="C2" s="15">
        <v>0</v>
      </c>
      <c r="D2" s="15">
        <v>22501309276.220253</v>
      </c>
      <c r="E2" s="15">
        <f>SUMIFS(Data!F:F,Data!A:A,Figure4!A2)</f>
        <v>56500000</v>
      </c>
      <c r="F2" s="21">
        <f>E2/D2*100</f>
        <v>0.25109649979217036</v>
      </c>
    </row>
    <row r="3" spans="1:6">
      <c r="A3" s="14">
        <v>1951</v>
      </c>
      <c r="B3" s="21"/>
      <c r="C3" s="15">
        <v>0</v>
      </c>
      <c r="D3" s="15">
        <v>24808266643.138355</v>
      </c>
      <c r="E3" s="15">
        <f>SUMIFS(Data!F:F,Data!A:A,Figure4!A3)</f>
        <v>30000000</v>
      </c>
      <c r="F3" s="21">
        <f t="shared" ref="F3:F66" si="0">E3/D3*100</f>
        <v>0.12092743290590845</v>
      </c>
    </row>
    <row r="4" spans="1:6">
      <c r="A4" s="14">
        <v>1952</v>
      </c>
      <c r="B4" s="21">
        <v>7.4058585014819922</v>
      </c>
      <c r="C4" s="15">
        <v>0</v>
      </c>
      <c r="D4" s="15">
        <v>27351745904.291393</v>
      </c>
      <c r="E4" s="15">
        <f>SUMIFS(Data!F:F,Data!A:A,Figure4!A4)</f>
        <v>30000000</v>
      </c>
      <c r="F4" s="21">
        <f t="shared" si="0"/>
        <v>0.10968221226160596</v>
      </c>
    </row>
    <row r="5" spans="1:6">
      <c r="A5" s="14">
        <v>1953</v>
      </c>
      <c r="B5" s="21">
        <v>7.6833272044549705</v>
      </c>
      <c r="C5" s="15">
        <v>0</v>
      </c>
      <c r="D5" s="15">
        <v>30155996578.658215</v>
      </c>
      <c r="E5" s="15">
        <f>SUMIFS(Data!F:F,Data!A:A,Figure4!A5)</f>
        <v>370000000</v>
      </c>
      <c r="F5" s="21">
        <f t="shared" si="0"/>
        <v>1.2269533160175967</v>
      </c>
    </row>
    <row r="6" spans="1:6">
      <c r="A6" s="14">
        <v>1954</v>
      </c>
      <c r="B6" s="21">
        <v>7.5902179809062389</v>
      </c>
      <c r="C6" s="15">
        <v>0</v>
      </c>
      <c r="D6" s="15">
        <v>33247754378.6105</v>
      </c>
      <c r="E6" s="15">
        <f>SUMIFS(Data!F:F,Data!A:A,Figure4!A6)</f>
        <v>17500000</v>
      </c>
      <c r="F6" s="21">
        <f t="shared" si="0"/>
        <v>5.2635133791948341E-2</v>
      </c>
    </row>
    <row r="7" spans="1:6">
      <c r="A7" s="14">
        <v>1955</v>
      </c>
      <c r="B7" s="21">
        <v>7.4370997862491057</v>
      </c>
      <c r="C7" s="15">
        <v>0</v>
      </c>
      <c r="D7" s="15">
        <v>36656496108.065247</v>
      </c>
      <c r="E7" s="15">
        <f>SUMIFS(Data!F:F,Data!A:A,Figure4!A7)</f>
        <v>340000000</v>
      </c>
      <c r="F7" s="21">
        <f t="shared" si="0"/>
        <v>0.92753000449814527</v>
      </c>
    </row>
    <row r="8" spans="1:6">
      <c r="A8" s="14">
        <v>1956</v>
      </c>
      <c r="B8" s="21">
        <v>7.6503572335109933</v>
      </c>
      <c r="C8" s="15">
        <v>0</v>
      </c>
      <c r="D8" s="15">
        <v>40414720694.190796</v>
      </c>
      <c r="E8" s="15">
        <f>SUMIFS(Data!F:F,Data!A:A,Figure4!A8)</f>
        <v>103600000</v>
      </c>
      <c r="F8" s="21">
        <f t="shared" si="0"/>
        <v>0.25634223921505767</v>
      </c>
    </row>
    <row r="9" spans="1:6">
      <c r="A9" s="14">
        <v>1957</v>
      </c>
      <c r="B9" s="21">
        <v>7.9875409391270535</v>
      </c>
      <c r="C9" s="15">
        <v>0</v>
      </c>
      <c r="D9" s="15">
        <v>44558259032.021355</v>
      </c>
      <c r="E9" s="15">
        <f>SUMIFS(Data!F:F,Data!A:A,Figure4!A9)</f>
        <v>40800000</v>
      </c>
      <c r="F9" s="21">
        <f t="shared" si="0"/>
        <v>9.1565516441473802E-2</v>
      </c>
    </row>
    <row r="10" spans="1:6">
      <c r="A10" s="14">
        <v>1958</v>
      </c>
      <c r="B10" s="21">
        <v>8.6153366312099351</v>
      </c>
      <c r="C10" s="15">
        <v>0</v>
      </c>
      <c r="D10" s="15">
        <v>49126615596.036995</v>
      </c>
      <c r="E10" s="15">
        <f>SUMIFS(Data!F:F,Data!A:A,Figure4!A10)</f>
        <v>119300000</v>
      </c>
      <c r="F10" s="21">
        <f t="shared" si="0"/>
        <v>0.24284188632286699</v>
      </c>
    </row>
    <row r="11" spans="1:6">
      <c r="A11" s="14">
        <v>1959</v>
      </c>
      <c r="B11" s="21">
        <v>8.09280980957681</v>
      </c>
      <c r="C11" s="15">
        <v>0</v>
      </c>
      <c r="D11" s="15">
        <v>54163345075.632362</v>
      </c>
      <c r="E11" s="15">
        <f>SUMIFS(Data!F:F,Data!A:A,Figure4!A11)</f>
        <v>185950000</v>
      </c>
      <c r="F11" s="21">
        <f t="shared" si="0"/>
        <v>0.34331336024454173</v>
      </c>
    </row>
    <row r="12" spans="1:6">
      <c r="A12" s="14">
        <v>1960</v>
      </c>
      <c r="B12" s="21">
        <v>7.0541453477003175</v>
      </c>
      <c r="C12" s="15">
        <v>59716467625.314804</v>
      </c>
      <c r="D12" s="15">
        <v>59716467625.314804</v>
      </c>
      <c r="E12" s="15">
        <f>SUMIFS(Data!F:F,Data!A:A,Figure4!A12)</f>
        <v>262200000</v>
      </c>
      <c r="F12" s="21">
        <f t="shared" si="0"/>
        <v>0.43907486565539761</v>
      </c>
    </row>
    <row r="13" spans="1:6">
      <c r="A13" s="14">
        <v>1961</v>
      </c>
      <c r="B13" s="21">
        <v>5.0426328975978443</v>
      </c>
      <c r="C13" s="15">
        <v>50056868957.673241</v>
      </c>
      <c r="D13" s="15">
        <v>50056868957.673241</v>
      </c>
      <c r="E13" s="15">
        <f>SUMIFS(Data!F:F,Data!A:A,Figure4!A13)</f>
        <v>405700000</v>
      </c>
      <c r="F13" s="21">
        <f t="shared" si="0"/>
        <v>0.81047817901485042</v>
      </c>
    </row>
    <row r="14" spans="1:6">
      <c r="A14" s="14">
        <v>1962</v>
      </c>
      <c r="B14" s="21">
        <v>5.3159865589891719</v>
      </c>
      <c r="C14" s="15">
        <v>47209359005.605644</v>
      </c>
      <c r="D14" s="15">
        <v>47209359005.605644</v>
      </c>
      <c r="E14" s="15">
        <f>SUMIFS(Data!F:F,Data!A:A,Figure4!A14)</f>
        <v>12300000</v>
      </c>
      <c r="F14" s="21">
        <f t="shared" si="0"/>
        <v>2.6054155911202897E-2</v>
      </c>
    </row>
    <row r="15" spans="1:6">
      <c r="A15" s="14">
        <v>1963</v>
      </c>
      <c r="B15" s="21">
        <v>5.5949225660129063</v>
      </c>
      <c r="C15" s="15">
        <v>50706799902.510345</v>
      </c>
      <c r="D15" s="15">
        <v>50706799902.510345</v>
      </c>
      <c r="E15" s="15">
        <f>SUMIFS(Data!F:F,Data!A:A,Figure4!A15)</f>
        <v>125900000</v>
      </c>
      <c r="F15" s="21">
        <f t="shared" si="0"/>
        <v>0.24829017063205966</v>
      </c>
    </row>
    <row r="16" spans="1:6">
      <c r="A16" s="14">
        <v>1964</v>
      </c>
      <c r="B16" s="21">
        <v>5.9636827564561123</v>
      </c>
      <c r="C16" s="15">
        <v>59708343488.504341</v>
      </c>
      <c r="D16" s="15">
        <v>59708343488.504341</v>
      </c>
      <c r="E16" s="15">
        <f>SUMIFS(Data!F:F,Data!A:A,Figure4!A16)</f>
        <v>253800000</v>
      </c>
      <c r="F16" s="21">
        <f t="shared" si="0"/>
        <v>0.42506622219198587</v>
      </c>
    </row>
    <row r="17" spans="1:6">
      <c r="A17" s="14">
        <v>1965</v>
      </c>
      <c r="B17" s="21">
        <v>6.1586656290006685</v>
      </c>
      <c r="C17" s="15">
        <v>70436266146.721909</v>
      </c>
      <c r="D17" s="15">
        <v>70436266146.721909</v>
      </c>
      <c r="E17" s="15">
        <f>SUMIFS(Data!F:F,Data!A:A,Figure4!A17)</f>
        <v>163200000</v>
      </c>
      <c r="F17" s="21">
        <f t="shared" si="0"/>
        <v>0.23169882352941179</v>
      </c>
    </row>
    <row r="18" spans="1:6">
      <c r="A18" s="14">
        <v>1966</v>
      </c>
      <c r="B18" s="21">
        <v>6.2998612999523003</v>
      </c>
      <c r="C18" s="15">
        <v>76720285969.615723</v>
      </c>
      <c r="D18" s="15">
        <v>76720285969.615723</v>
      </c>
      <c r="E18" s="15">
        <f>SUMIFS(Data!F:F,Data!A:A,Figure4!A18)</f>
        <v>255400000</v>
      </c>
      <c r="F18" s="21">
        <f t="shared" si="0"/>
        <v>0.33289761211415259</v>
      </c>
    </row>
    <row r="19" spans="1:6">
      <c r="A19" s="14">
        <v>1967</v>
      </c>
      <c r="B19" s="21">
        <v>5.8687657252971706</v>
      </c>
      <c r="C19" s="15">
        <v>72881631326.671539</v>
      </c>
      <c r="D19" s="15">
        <v>72881631326.671539</v>
      </c>
      <c r="E19" s="15">
        <f>SUMIFS(Data!F:F,Data!A:A,Figure4!A19)</f>
        <v>325700000</v>
      </c>
      <c r="F19" s="21">
        <f t="shared" si="0"/>
        <v>0.44688900902909379</v>
      </c>
    </row>
    <row r="20" spans="1:6">
      <c r="A20" s="14">
        <v>1968</v>
      </c>
      <c r="B20" s="21">
        <v>5.3304257219184263</v>
      </c>
      <c r="C20" s="15">
        <v>70846535055.65033</v>
      </c>
      <c r="D20" s="15">
        <v>70846535055.65033</v>
      </c>
      <c r="E20" s="15">
        <f>SUMIFS(Data!F:F,Data!A:A,Figure4!A20)</f>
        <v>350500000</v>
      </c>
      <c r="F20" s="21">
        <f t="shared" si="0"/>
        <v>0.4947313227452555</v>
      </c>
    </row>
    <row r="21" spans="1:6">
      <c r="A21" s="14">
        <v>1969</v>
      </c>
      <c r="B21" s="21">
        <v>5.6257115371654791</v>
      </c>
      <c r="C21" s="15">
        <v>79705906247.461197</v>
      </c>
      <c r="D21" s="15">
        <v>79705906247.461197</v>
      </c>
      <c r="E21" s="15">
        <f>SUMIFS(Data!F:F,Data!A:A,Figure4!A21)</f>
        <v>15200000</v>
      </c>
      <c r="F21" s="21">
        <f t="shared" si="0"/>
        <v>1.9070104984201409E-2</v>
      </c>
    </row>
    <row r="22" spans="1:6">
      <c r="A22" s="14">
        <v>1970</v>
      </c>
      <c r="B22" s="21">
        <v>5.738686574248109</v>
      </c>
      <c r="C22" s="15">
        <v>92602973434.072617</v>
      </c>
      <c r="D22" s="15">
        <v>92602973434.072617</v>
      </c>
      <c r="E22" s="15">
        <f>SUMIFS(Data!F:F,Data!A:A,Figure4!A22)</f>
        <v>1324500000</v>
      </c>
      <c r="F22" s="21">
        <f t="shared" si="0"/>
        <v>1.4302996446900911</v>
      </c>
    </row>
    <row r="23" spans="1:6">
      <c r="A23" s="14">
        <v>1971</v>
      </c>
      <c r="B23" s="21">
        <v>5.8540185396503972</v>
      </c>
      <c r="C23" s="15">
        <v>99800958648.143631</v>
      </c>
      <c r="D23" s="15">
        <v>99800958648.143631</v>
      </c>
      <c r="E23" s="15">
        <f>SUMIFS(Data!F:F,Data!A:A,Figure4!A23)</f>
        <v>583900000</v>
      </c>
      <c r="F23" s="21">
        <f t="shared" si="0"/>
        <v>0.58506452033049772</v>
      </c>
    </row>
    <row r="24" spans="1:6">
      <c r="A24" s="14">
        <v>1972</v>
      </c>
      <c r="B24" s="21">
        <v>5.5174149364330143</v>
      </c>
      <c r="C24" s="15">
        <v>113687586299.05127</v>
      </c>
      <c r="D24" s="15">
        <v>113687586299.05127</v>
      </c>
      <c r="E24" s="15">
        <f>SUMIFS(Data!F:F,Data!A:A,Figure4!A24)</f>
        <v>715000000</v>
      </c>
      <c r="F24" s="21">
        <f t="shared" si="0"/>
        <v>0.62891650995141823</v>
      </c>
    </row>
    <row r="25" spans="1:6">
      <c r="A25" s="14">
        <v>1973</v>
      </c>
      <c r="B25" s="21">
        <v>5.4999825975336138</v>
      </c>
      <c r="C25" s="15">
        <v>138544284708.95746</v>
      </c>
      <c r="D25" s="15">
        <v>138544284708.95746</v>
      </c>
      <c r="E25" s="15">
        <f>SUMIFS(Data!F:F,Data!A:A,Figure4!A25)</f>
        <v>468400000</v>
      </c>
      <c r="F25" s="21">
        <f t="shared" si="0"/>
        <v>0.3380868442057906</v>
      </c>
    </row>
    <row r="26" spans="1:6">
      <c r="A26" s="14">
        <v>1974</v>
      </c>
      <c r="B26" s="21">
        <v>5.3976500029396908</v>
      </c>
      <c r="C26" s="15">
        <v>144182133387.7218</v>
      </c>
      <c r="D26" s="15">
        <v>144182133387.7218</v>
      </c>
      <c r="E26" s="15">
        <f>SUMIFS(Data!F:F,Data!A:A,Figure4!A26)</f>
        <v>370400000</v>
      </c>
      <c r="F26" s="21">
        <f t="shared" si="0"/>
        <v>0.25689729462107014</v>
      </c>
    </row>
    <row r="27" spans="1:6">
      <c r="A27" s="14">
        <v>1975</v>
      </c>
      <c r="B27" s="21">
        <v>5.6005539171201644</v>
      </c>
      <c r="C27" s="15">
        <v>163431551779.76126</v>
      </c>
      <c r="D27" s="15">
        <v>163431551779.76126</v>
      </c>
      <c r="E27" s="15">
        <f>SUMIFS(Data!F:F,Data!A:A,Figure4!A27)</f>
        <v>557625000</v>
      </c>
      <c r="F27" s="21">
        <f t="shared" si="0"/>
        <v>0.34119788616548774</v>
      </c>
    </row>
    <row r="28" spans="1:6">
      <c r="A28" s="14">
        <v>1976</v>
      </c>
      <c r="B28" s="21">
        <v>5.323175890038109</v>
      </c>
      <c r="C28" s="15">
        <v>153940455341.50613</v>
      </c>
      <c r="D28" s="15">
        <v>153940455341.50613</v>
      </c>
      <c r="E28" s="15">
        <f>SUMIFS(Data!F:F,Data!A:A,Figure4!A28)</f>
        <v>115425000</v>
      </c>
      <c r="F28" s="21">
        <f t="shared" si="0"/>
        <v>7.4980290102389074E-2</v>
      </c>
    </row>
    <row r="29" spans="1:6">
      <c r="A29" s="14">
        <v>1977</v>
      </c>
      <c r="B29" s="21">
        <v>5.2663658121726566</v>
      </c>
      <c r="C29" s="15">
        <v>174938098826.56906</v>
      </c>
      <c r="D29" s="15">
        <v>174938098826.56906</v>
      </c>
      <c r="E29" s="15">
        <f>SUMIFS(Data!F:F,Data!A:A,Figure4!A29)</f>
        <v>131550000</v>
      </c>
      <c r="F29" s="21">
        <f t="shared" si="0"/>
        <v>7.5198027692307684E-2</v>
      </c>
    </row>
    <row r="30" spans="1:6">
      <c r="A30" s="14">
        <v>1978</v>
      </c>
      <c r="B30" s="21">
        <v>5.6918867539654627</v>
      </c>
      <c r="C30" s="15">
        <v>149540752829.26828</v>
      </c>
      <c r="D30" s="15">
        <v>149540752829.26828</v>
      </c>
      <c r="E30" s="15">
        <f>SUMIFS(Data!F:F,Data!A:A,Figure4!A30)</f>
        <v>123000000</v>
      </c>
      <c r="F30" s="21">
        <f t="shared" si="0"/>
        <v>8.2251826122896388E-2</v>
      </c>
    </row>
    <row r="31" spans="1:6">
      <c r="A31" s="14">
        <v>1979</v>
      </c>
      <c r="B31" s="21">
        <v>5.6943514207197783</v>
      </c>
      <c r="C31" s="15">
        <v>178280594413.04349</v>
      </c>
      <c r="D31" s="15">
        <v>178280594413.04349</v>
      </c>
      <c r="E31" s="15">
        <f>SUMIFS(Data!F:F,Data!A:A,Figure4!A31)</f>
        <v>169300000</v>
      </c>
      <c r="F31" s="21">
        <f t="shared" si="0"/>
        <v>9.4962662962499944E-2</v>
      </c>
    </row>
    <row r="32" spans="1:6">
      <c r="A32" s="14">
        <v>1980</v>
      </c>
      <c r="B32" s="21">
        <v>5.7025975004182508</v>
      </c>
      <c r="C32" s="15">
        <v>191149211575</v>
      </c>
      <c r="D32" s="15">
        <v>191149211575</v>
      </c>
      <c r="E32" s="15">
        <f>SUMIFS(Data!F:F,Data!A:A,Figure4!A32)</f>
        <v>236700000</v>
      </c>
      <c r="F32" s="21">
        <f t="shared" si="0"/>
        <v>0.12382996406298413</v>
      </c>
    </row>
    <row r="33" spans="1:6">
      <c r="A33" s="14">
        <v>1981</v>
      </c>
      <c r="B33" s="21">
        <v>5.8923687784164969</v>
      </c>
      <c r="C33" s="15">
        <v>195866382432.53967</v>
      </c>
      <c r="D33" s="15">
        <v>195866382432.53967</v>
      </c>
      <c r="E33" s="15">
        <f>SUMIFS(Data!F:F,Data!A:A,Figure4!A33)</f>
        <v>80240000</v>
      </c>
      <c r="F33" s="21">
        <f t="shared" si="0"/>
        <v>4.0966703424788212E-2</v>
      </c>
    </row>
    <row r="34" spans="1:6">
      <c r="A34" s="14">
        <v>1982</v>
      </c>
      <c r="B34" s="21">
        <v>6.5273184320078945</v>
      </c>
      <c r="C34" s="15">
        <v>205089699858.77859</v>
      </c>
      <c r="D34" s="15">
        <v>205089699858.77859</v>
      </c>
      <c r="E34" s="15">
        <f>SUMIFS(Data!F:F,Data!A:A,Figure4!A34)</f>
        <v>56500000</v>
      </c>
      <c r="F34" s="21">
        <f t="shared" si="0"/>
        <v>2.7548921295854924E-2</v>
      </c>
    </row>
    <row r="35" spans="1:6">
      <c r="A35" s="14">
        <v>1983</v>
      </c>
      <c r="B35" s="21">
        <v>6.8315771840991291</v>
      </c>
      <c r="C35" s="15">
        <v>230686747153.25671</v>
      </c>
      <c r="D35" s="15">
        <v>230686747153.25671</v>
      </c>
      <c r="E35" s="15">
        <f>SUMIFS(Data!F:F,Data!A:A,Figure4!A35)</f>
        <v>123390000</v>
      </c>
      <c r="F35" s="21">
        <f t="shared" si="0"/>
        <v>5.3488118204738422E-2</v>
      </c>
    </row>
    <row r="36" spans="1:6">
      <c r="A36" s="14">
        <v>1984</v>
      </c>
      <c r="B36" s="21">
        <v>7.3192980872241922</v>
      </c>
      <c r="C36" s="15">
        <v>259946510957.14288</v>
      </c>
      <c r="D36" s="15">
        <v>259946510957.14288</v>
      </c>
      <c r="E36" s="15">
        <f>SUMIFS(Data!F:F,Data!A:A,Figure4!A36)</f>
        <v>382500000</v>
      </c>
      <c r="F36" s="21">
        <f t="shared" si="0"/>
        <v>0.1471456564627876</v>
      </c>
    </row>
    <row r="37" spans="1:6">
      <c r="A37" s="14">
        <v>1985</v>
      </c>
      <c r="B37" s="21">
        <v>7.6509856898956317</v>
      </c>
      <c r="C37" s="15">
        <v>309488028132.65308</v>
      </c>
      <c r="D37" s="15">
        <v>309488028132.65308</v>
      </c>
      <c r="E37" s="15">
        <f>SUMIFS(Data!F:F,Data!A:A,Figure4!A37)</f>
        <v>222150000</v>
      </c>
      <c r="F37" s="21">
        <f t="shared" si="0"/>
        <v>7.1779836312370005E-2</v>
      </c>
    </row>
    <row r="38" spans="1:6">
      <c r="A38" s="14">
        <v>1986</v>
      </c>
      <c r="B38" s="21">
        <v>7.8427870934358257</v>
      </c>
      <c r="C38" s="15">
        <v>300758100107.24634</v>
      </c>
      <c r="D38" s="15">
        <v>300758100107.24634</v>
      </c>
      <c r="E38" s="15">
        <f>SUMIFS(Data!F:F,Data!A:A,Figure4!A38)</f>
        <v>300410000</v>
      </c>
      <c r="F38" s="21">
        <f t="shared" si="0"/>
        <v>9.988425910819286E-2</v>
      </c>
    </row>
    <row r="39" spans="1:6">
      <c r="A39" s="14">
        <v>1987</v>
      </c>
      <c r="B39" s="21">
        <v>8.0762326101378914</v>
      </c>
      <c r="C39" s="15">
        <v>272972974764.57401</v>
      </c>
      <c r="D39" s="15">
        <v>272972974764.57401</v>
      </c>
      <c r="E39" s="15">
        <f>SUMIFS(Data!F:F,Data!A:A,Figure4!A39)</f>
        <v>271490000</v>
      </c>
      <c r="F39" s="21">
        <f t="shared" si="0"/>
        <v>9.9456732020503869E-2</v>
      </c>
    </row>
    <row r="40" spans="1:6">
      <c r="A40" s="14">
        <v>1988</v>
      </c>
      <c r="B40" s="21">
        <v>7.9467627326664321</v>
      </c>
      <c r="C40" s="15">
        <v>312353631207.81897</v>
      </c>
      <c r="D40" s="15">
        <v>312353631207.81897</v>
      </c>
      <c r="E40" s="15">
        <f>SUMIFS(Data!F:F,Data!A:A,Figure4!A40)</f>
        <v>68430000</v>
      </c>
      <c r="F40" s="21">
        <f t="shared" si="0"/>
        <v>2.1907861206989239E-2</v>
      </c>
    </row>
    <row r="41" spans="1:6">
      <c r="A41" s="14">
        <v>1989</v>
      </c>
      <c r="B41" s="21">
        <v>7.6205059913232525</v>
      </c>
      <c r="C41" s="15">
        <v>347768051311.74084</v>
      </c>
      <c r="D41" s="15">
        <v>347768051311.74084</v>
      </c>
      <c r="E41" s="15">
        <f>SUMIFS(Data!F:F,Data!A:A,Figure4!A41)</f>
        <v>354038000</v>
      </c>
      <c r="F41" s="21">
        <f t="shared" si="0"/>
        <v>0.10180291106805517</v>
      </c>
    </row>
    <row r="42" spans="1:6">
      <c r="A42" s="14">
        <v>1990</v>
      </c>
      <c r="B42" s="21">
        <v>6.6772395760785734</v>
      </c>
      <c r="C42" s="15">
        <v>360857912565.96558</v>
      </c>
      <c r="D42" s="15">
        <v>360857912565.96558</v>
      </c>
      <c r="E42" s="15">
        <f>SUMIFS(Data!F:F,Data!A:A,Figure4!A42)</f>
        <v>512980000</v>
      </c>
      <c r="F42" s="21">
        <f t="shared" si="0"/>
        <v>0.14215567461229667</v>
      </c>
    </row>
    <row r="43" spans="1:6">
      <c r="A43" s="14">
        <v>1991</v>
      </c>
      <c r="B43" s="21">
        <v>7.0093973433787831</v>
      </c>
      <c r="C43" s="15">
        <v>383373318083.62366</v>
      </c>
      <c r="D43" s="15">
        <v>383373318083.62366</v>
      </c>
      <c r="E43" s="15">
        <f>SUMIFS(Data!F:F,Data!A:A,Figure4!A43)</f>
        <v>506000000</v>
      </c>
      <c r="F43" s="21">
        <f t="shared" si="0"/>
        <v>0.1319862327741933</v>
      </c>
    </row>
    <row r="44" spans="1:6">
      <c r="A44" s="14">
        <v>1992</v>
      </c>
      <c r="B44" s="21">
        <v>7.3599568058971307</v>
      </c>
      <c r="C44" s="15">
        <v>426915712711.146</v>
      </c>
      <c r="D44" s="15">
        <v>426915712711.146</v>
      </c>
      <c r="E44" s="15">
        <f>SUMIFS(Data!F:F,Data!A:A,Figure4!A44)</f>
        <v>518683000</v>
      </c>
      <c r="F44" s="21">
        <f t="shared" si="0"/>
        <v>0.1214954110510672</v>
      </c>
    </row>
    <row r="45" spans="1:6">
      <c r="A45" s="14">
        <v>1993</v>
      </c>
      <c r="B45" s="21">
        <v>7.8893535421938719</v>
      </c>
      <c r="C45" s="15">
        <v>444731282436.76215</v>
      </c>
      <c r="D45" s="15">
        <v>444731282436.76215</v>
      </c>
      <c r="E45" s="15">
        <f>SUMIFS(Data!F:F,Data!A:A,Figure4!A45)</f>
        <v>512580000</v>
      </c>
      <c r="F45" s="21">
        <f t="shared" si="0"/>
        <v>0.11525611537634201</v>
      </c>
    </row>
    <row r="46" spans="1:6">
      <c r="A46" s="14">
        <v>1994</v>
      </c>
      <c r="B46" s="21">
        <v>8.2245049460624227</v>
      </c>
      <c r="C46" s="15">
        <v>564324670005.91736</v>
      </c>
      <c r="D46" s="15">
        <v>564324670005.91736</v>
      </c>
      <c r="E46" s="15">
        <f>SUMIFS(Data!F:F,Data!A:A,Figure4!A46)</f>
        <v>718400000</v>
      </c>
      <c r="F46" s="21">
        <f t="shared" si="0"/>
        <v>0.12730260401206048</v>
      </c>
    </row>
    <row r="47" spans="1:6">
      <c r="A47" s="14">
        <v>1995</v>
      </c>
      <c r="B47" s="21">
        <v>8.811876014867428</v>
      </c>
      <c r="C47" s="15">
        <v>734547898220.50842</v>
      </c>
      <c r="D47" s="15">
        <v>734547898220.50842</v>
      </c>
      <c r="E47" s="15">
        <f>SUMIFS(Data!F:F,Data!A:A,Figure4!A47)</f>
        <v>528569277</v>
      </c>
      <c r="F47" s="21">
        <f t="shared" si="0"/>
        <v>7.1958449310180389E-2</v>
      </c>
    </row>
    <row r="48" spans="1:6">
      <c r="A48" s="14">
        <v>1996</v>
      </c>
      <c r="B48" s="21">
        <v>8.752395262232918</v>
      </c>
      <c r="C48" s="15">
        <v>863746717503.7887</v>
      </c>
      <c r="D48" s="15">
        <v>863746717503.7887</v>
      </c>
      <c r="E48" s="15">
        <f>SUMIFS(Data!F:F,Data!A:A,Figure4!A48)</f>
        <v>583042857.14453125</v>
      </c>
      <c r="F48" s="21">
        <f t="shared" si="0"/>
        <v>6.7501600333661912E-2</v>
      </c>
    </row>
    <row r="49" spans="1:6">
      <c r="A49" s="14">
        <v>1997</v>
      </c>
      <c r="B49" s="21">
        <v>8.9866516674269903</v>
      </c>
      <c r="C49" s="15">
        <v>961603952951.82031</v>
      </c>
      <c r="D49" s="15">
        <v>961603952951.82031</v>
      </c>
      <c r="E49" s="15">
        <f>SUMIFS(Data!F:F,Data!A:A,Figure4!A49)</f>
        <v>3676738554.25</v>
      </c>
      <c r="F49" s="21">
        <f t="shared" si="0"/>
        <v>0.38235476704973753</v>
      </c>
    </row>
    <row r="50" spans="1:6">
      <c r="A50" s="14">
        <v>1998</v>
      </c>
      <c r="B50" s="21">
        <v>8.7833508640202709</v>
      </c>
      <c r="C50" s="15">
        <v>1029043097554.0822</v>
      </c>
      <c r="D50" s="15">
        <v>1029043097554.0822</v>
      </c>
      <c r="E50" s="15">
        <f>SUMIFS(Data!F:F,Data!A:A,Figure4!A50)</f>
        <v>820549977</v>
      </c>
      <c r="F50" s="21">
        <f t="shared" si="0"/>
        <v>7.973912647102474E-2</v>
      </c>
    </row>
    <row r="51" spans="1:6">
      <c r="A51" s="14">
        <v>1999</v>
      </c>
      <c r="B51" s="21">
        <v>8.9762286901273285</v>
      </c>
      <c r="C51" s="15">
        <v>1093997267271.0581</v>
      </c>
      <c r="D51" s="15">
        <v>1093997267271.0581</v>
      </c>
      <c r="E51" s="15">
        <f>SUMIFS(Data!F:F,Data!A:A,Figure4!A51)</f>
        <v>862340000</v>
      </c>
      <c r="F51" s="21">
        <f t="shared" si="0"/>
        <v>7.8824694155871164E-2</v>
      </c>
    </row>
    <row r="52" spans="1:6">
      <c r="A52" s="14">
        <v>2000</v>
      </c>
      <c r="B52" s="21">
        <v>9.0841849260357943</v>
      </c>
      <c r="C52" s="15">
        <v>1211346869605.238</v>
      </c>
      <c r="D52" s="15">
        <v>1211346869605.238</v>
      </c>
      <c r="E52" s="15">
        <f>SUMIFS(Data!F:F,Data!A:A,Figure4!A52)</f>
        <v>1156815734.484375</v>
      </c>
      <c r="F52" s="21">
        <f t="shared" si="0"/>
        <v>9.5498305523451427E-2</v>
      </c>
    </row>
    <row r="53" spans="1:6">
      <c r="A53" s="14">
        <v>2001</v>
      </c>
      <c r="B53" s="21">
        <v>9.5712756278635265</v>
      </c>
      <c r="C53" s="15">
        <v>1339395718865.3027</v>
      </c>
      <c r="D53" s="15">
        <v>1339395718865.3027</v>
      </c>
      <c r="E53" s="15">
        <f>SUMIFS(Data!F:F,Data!A:A,Figure4!A53)</f>
        <v>1927518444.6040039</v>
      </c>
      <c r="F53" s="21">
        <f t="shared" si="0"/>
        <v>0.14390955693340141</v>
      </c>
    </row>
    <row r="54" spans="1:6">
      <c r="A54" s="14">
        <v>2002</v>
      </c>
      <c r="B54" s="21">
        <v>10.326280120414525</v>
      </c>
      <c r="C54" s="15">
        <v>1470550015081.5515</v>
      </c>
      <c r="D54" s="15">
        <v>1470550015081.5515</v>
      </c>
      <c r="E54" s="15">
        <f>SUMIFS(Data!F:F,Data!A:A,Figure4!A54)</f>
        <v>1860510374.7568359</v>
      </c>
      <c r="F54" s="21">
        <f t="shared" si="0"/>
        <v>0.12651799365380026</v>
      </c>
    </row>
    <row r="55" spans="1:6">
      <c r="A55" s="14">
        <v>2003</v>
      </c>
      <c r="B55" s="21">
        <v>10.842196736899732</v>
      </c>
      <c r="C55" s="15">
        <v>1660287965662.6802</v>
      </c>
      <c r="D55" s="15">
        <v>1660287965662.6802</v>
      </c>
      <c r="E55" s="15">
        <f>SUMIFS(Data!F:F,Data!A:A,Figure4!A55)</f>
        <v>3044894178.5688086</v>
      </c>
      <c r="F55" s="21">
        <f t="shared" si="0"/>
        <v>0.18339554592588297</v>
      </c>
    </row>
    <row r="56" spans="1:6">
      <c r="A56" s="14">
        <v>2004</v>
      </c>
      <c r="B56" s="21">
        <v>11.364875233211535</v>
      </c>
      <c r="C56" s="15">
        <v>1955347004963.2708</v>
      </c>
      <c r="D56" s="15">
        <v>1955347004963.2708</v>
      </c>
      <c r="E56" s="15">
        <f>SUMIFS(Data!F:F,Data!A:A,Figure4!A56)</f>
        <v>2978233927.0688477</v>
      </c>
      <c r="F56" s="21">
        <f t="shared" si="0"/>
        <v>0.15231229646242717</v>
      </c>
    </row>
    <row r="57" spans="1:6">
      <c r="A57" s="14">
        <v>2005</v>
      </c>
      <c r="B57" s="21">
        <v>11.938967599752553</v>
      </c>
      <c r="C57" s="15">
        <v>2285965892360.5435</v>
      </c>
      <c r="D57" s="15">
        <v>2285965892360.5435</v>
      </c>
      <c r="E57" s="15">
        <f>SUMIFS(Data!F:F,Data!A:A,Figure4!A57)</f>
        <v>10125470426.963776</v>
      </c>
      <c r="F57" s="21">
        <f t="shared" si="0"/>
        <v>0.44294057320811431</v>
      </c>
    </row>
    <row r="58" spans="1:6">
      <c r="A58" s="14">
        <v>2006</v>
      </c>
      <c r="B58" s="21">
        <v>12.509580209469293</v>
      </c>
      <c r="C58" s="15">
        <v>2752131773355.1558</v>
      </c>
      <c r="D58" s="15">
        <v>2752131773355.1558</v>
      </c>
      <c r="E58" s="15">
        <f>SUMIFS(Data!F:F,Data!A:A,Figure4!A58)</f>
        <v>10082672559.701233</v>
      </c>
      <c r="F58" s="21">
        <f t="shared" si="0"/>
        <v>0.36635864086585251</v>
      </c>
    </row>
    <row r="59" spans="1:6">
      <c r="A59" s="14">
        <v>2007</v>
      </c>
      <c r="B59" s="21">
        <v>12.982651813534476</v>
      </c>
      <c r="C59" s="15">
        <v>3552182311652.9741</v>
      </c>
      <c r="D59" s="15">
        <v>3552182311652.9741</v>
      </c>
      <c r="E59" s="15">
        <f>SUMIFS(Data!F:F,Data!A:A,Figure4!A59)</f>
        <v>13524211882.375977</v>
      </c>
      <c r="F59" s="21">
        <f t="shared" si="0"/>
        <v>0.38072966688701892</v>
      </c>
    </row>
    <row r="60" spans="1:6">
      <c r="A60" s="14">
        <v>2008</v>
      </c>
      <c r="B60" s="21">
        <v>12.932095027109</v>
      </c>
      <c r="C60" s="15">
        <v>4598206091384</v>
      </c>
      <c r="D60" s="15">
        <v>4598206091384</v>
      </c>
      <c r="E60" s="15">
        <f>SUMIFS(Data!F:F,Data!A:A,Figure4!A60)</f>
        <v>16360313641.191406</v>
      </c>
      <c r="F60" s="21">
        <f t="shared" si="0"/>
        <v>0.35579774625254273</v>
      </c>
    </row>
    <row r="61" spans="1:6">
      <c r="A61" s="14">
        <v>2009</v>
      </c>
      <c r="B61" s="21">
        <v>14.06179161660908</v>
      </c>
      <c r="C61" s="15">
        <v>5109953609257.2539</v>
      </c>
      <c r="D61" s="15">
        <v>5109953609257.2539</v>
      </c>
      <c r="E61" s="15">
        <f>SUMIFS(Data!F:F,Data!A:A,Figure4!A61)</f>
        <v>53744086064.466553</v>
      </c>
      <c r="F61" s="21">
        <f t="shared" si="0"/>
        <v>1.0517529154688041</v>
      </c>
    </row>
    <row r="62" spans="1:6">
      <c r="A62" s="14">
        <v>2010</v>
      </c>
      <c r="B62" s="21">
        <v>14.328104904949313</v>
      </c>
      <c r="C62" s="15">
        <v>6100620488867.5537</v>
      </c>
      <c r="D62" s="15">
        <v>6100620488867.5537</v>
      </c>
      <c r="E62" s="15">
        <f>SUMIFS(Data!F:F,Data!A:A,Figure4!A62)</f>
        <v>48424432420.85228</v>
      </c>
      <c r="F62" s="21">
        <f t="shared" si="0"/>
        <v>0.79376241333512632</v>
      </c>
    </row>
    <row r="63" spans="1:6">
      <c r="A63" s="14">
        <v>2011</v>
      </c>
      <c r="B63" s="21">
        <v>14.611185134401017</v>
      </c>
      <c r="C63" s="15">
        <v>7572553836875.3389</v>
      </c>
      <c r="D63" s="15">
        <v>7572553836875.3389</v>
      </c>
      <c r="E63" s="15">
        <f>SUMIFS(Data!F:F,Data!A:A,Figure4!A63)</f>
        <v>48006542004.664795</v>
      </c>
      <c r="F63" s="21">
        <f t="shared" si="0"/>
        <v>0.6339544496982239</v>
      </c>
    </row>
    <row r="64" spans="1:6">
      <c r="A64" s="14">
        <v>2012</v>
      </c>
      <c r="B64" s="21">
        <v>15.227016214809355</v>
      </c>
      <c r="C64" s="15">
        <v>8560547314679.2783</v>
      </c>
      <c r="D64" s="15">
        <v>8560547314679.2783</v>
      </c>
      <c r="E64" s="15">
        <f>SUMIFS(Data!F:F,Data!A:A,Figure4!A64)</f>
        <v>34725836994.319824</v>
      </c>
      <c r="F64" s="21">
        <f t="shared" si="0"/>
        <v>0.40564972913324565</v>
      </c>
    </row>
    <row r="65" spans="1:6">
      <c r="A65" s="14">
        <v>2013</v>
      </c>
      <c r="B65" s="21">
        <v>15.786916048007793</v>
      </c>
      <c r="C65" s="15">
        <v>9607224481532.6504</v>
      </c>
      <c r="D65" s="15">
        <v>9607224481532.6504</v>
      </c>
      <c r="E65" s="15">
        <f>SUMIFS(Data!F:F,Data!A:A,Figure4!A65)</f>
        <v>48102887469.890877</v>
      </c>
      <c r="F65" s="21">
        <f t="shared" si="0"/>
        <v>0.50069494641616796</v>
      </c>
    </row>
    <row r="66" spans="1:6">
      <c r="A66" s="14">
        <v>2014</v>
      </c>
      <c r="B66" s="21">
        <v>16.444513457257802</v>
      </c>
      <c r="C66" s="15">
        <v>10482372109961.91</v>
      </c>
      <c r="D66" s="15">
        <v>10482372109961.91</v>
      </c>
      <c r="E66" s="15">
        <f>SUMIFS(Data!F:F,Data!A:A,Figure4!A66)</f>
        <v>76958947621.646957</v>
      </c>
      <c r="F66" s="21">
        <f t="shared" si="0"/>
        <v>0.73417492543037199</v>
      </c>
    </row>
    <row r="67" spans="1:6">
      <c r="A67" s="14">
        <v>2015</v>
      </c>
      <c r="B67" s="21"/>
      <c r="C67" s="15">
        <v>11064666282625.451</v>
      </c>
      <c r="D67" s="15">
        <v>11064666282625.451</v>
      </c>
      <c r="E67" s="15">
        <f>SUMIFS(Data!F:F,Data!A:A,Figure4!A67)</f>
        <v>50731222152.584473</v>
      </c>
      <c r="F67" s="21">
        <f t="shared" ref="F67:F68" si="1">E67/D67*100</f>
        <v>0.45849753491658712</v>
      </c>
    </row>
    <row r="68" spans="1:6">
      <c r="A68" s="14">
        <v>2016</v>
      </c>
      <c r="B68" s="21"/>
      <c r="C68" s="15">
        <v>11190992550229.514</v>
      </c>
      <c r="D68" s="15">
        <v>11190992550229.514</v>
      </c>
      <c r="E68" s="15">
        <f>SUMIFS(Data!F:F,Data!A:A,Figure4!A68)</f>
        <v>84879703815.117188</v>
      </c>
      <c r="F68" s="21">
        <f t="shared" si="1"/>
        <v>0.75846448323635429</v>
      </c>
    </row>
    <row r="69" spans="1:6">
      <c r="A69" s="14">
        <v>2017</v>
      </c>
      <c r="B69" s="21"/>
      <c r="C69" s="15">
        <v>12237700479375.037</v>
      </c>
      <c r="D69" s="15">
        <v>12237700479375.037</v>
      </c>
      <c r="E69" s="15">
        <f>SUMIFS(Data!F:F,Data!A:A,Figure4!A69)</f>
        <v>38414208539.624756</v>
      </c>
      <c r="F69" s="21">
        <f>E69/D69*100</f>
        <v>0.31390054532194689</v>
      </c>
    </row>
  </sheetData>
  <pageMargins left="0.7" right="0.7" top="0.78740157499999996" bottom="0.78740157499999996"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3"/>
  </sheetPr>
  <dimension ref="A1:F69"/>
  <sheetViews>
    <sheetView showGridLines="0" zoomScale="70" zoomScaleNormal="70" workbookViewId="0">
      <selection activeCell="D1" sqref="D1"/>
    </sheetView>
  </sheetViews>
  <sheetFormatPr baseColWidth="10" defaultColWidth="10.88671875" defaultRowHeight="14.4"/>
  <sheetData>
    <row r="1" spans="1:6">
      <c r="A1" s="14" t="s">
        <v>0</v>
      </c>
      <c r="B1" s="14" t="s">
        <v>160</v>
      </c>
      <c r="C1" s="14" t="s">
        <v>215</v>
      </c>
      <c r="D1" s="14" t="s">
        <v>216</v>
      </c>
      <c r="E1" s="14" t="s">
        <v>217</v>
      </c>
      <c r="F1" s="14" t="s">
        <v>218</v>
      </c>
    </row>
    <row r="2" spans="1:6">
      <c r="A2" s="14">
        <v>1950</v>
      </c>
      <c r="B2" s="14">
        <f>SUMIFS(Data!L:L,Data!A:A,'Figure 5'!A2)</f>
        <v>52</v>
      </c>
      <c r="C2" s="14">
        <f>SUMIFS(Data!R:R,Data!$A:$A,'Figure 5'!$A2,Data!$L:$L,1)</f>
        <v>2</v>
      </c>
      <c r="D2" s="14">
        <f>SUMIFS(Data!S:S,Data!$A:$A,'Figure 5'!$A2,Data!$L:$L,1)</f>
        <v>30</v>
      </c>
      <c r="E2" s="22">
        <f>C2/B2*100</f>
        <v>3.8461538461538463</v>
      </c>
      <c r="F2" s="22">
        <f>D2/B2*100</f>
        <v>57.692307692307686</v>
      </c>
    </row>
    <row r="3" spans="1:6">
      <c r="A3" s="14">
        <v>1951</v>
      </c>
      <c r="B3" s="14">
        <f>SUMIFS(Data!L:L,Data!A:A,'Figure 5'!A3)</f>
        <v>54</v>
      </c>
      <c r="C3" s="14">
        <f>SUMIFS(Data!R:R,Data!$A:$A,'Figure 5'!$A3,Data!$L:$L,1)</f>
        <v>2</v>
      </c>
      <c r="D3" s="14">
        <f>SUMIFS(Data!S:S,Data!$A:$A,'Figure 5'!$A3,Data!$L:$L,1)</f>
        <v>37</v>
      </c>
      <c r="E3" s="22">
        <f t="shared" ref="E3:E66" si="0">C3/B3*100</f>
        <v>3.7037037037037033</v>
      </c>
      <c r="F3" s="22">
        <f t="shared" ref="F3:F66" si="1">D3/B3*100</f>
        <v>68.518518518518519</v>
      </c>
    </row>
    <row r="4" spans="1:6">
      <c r="A4" s="14">
        <v>1952</v>
      </c>
      <c r="B4" s="14">
        <f>SUMIFS(Data!L:L,Data!A:A,'Figure 5'!A4)</f>
        <v>54</v>
      </c>
      <c r="C4" s="14">
        <f>SUMIFS(Data!R:R,Data!$A:$A,'Figure 5'!$A4,Data!$L:$L,1)</f>
        <v>2</v>
      </c>
      <c r="D4" s="14">
        <f>SUMIFS(Data!S:S,Data!$A:$A,'Figure 5'!$A4,Data!$L:$L,1)</f>
        <v>40</v>
      </c>
      <c r="E4" s="22">
        <f t="shared" si="0"/>
        <v>3.7037037037037033</v>
      </c>
      <c r="F4" s="22">
        <f t="shared" si="1"/>
        <v>74.074074074074076</v>
      </c>
    </row>
    <row r="5" spans="1:6">
      <c r="A5" s="14">
        <v>1953</v>
      </c>
      <c r="B5" s="14">
        <f>SUMIFS(Data!L:L,Data!A:A,'Figure 5'!A5)</f>
        <v>54</v>
      </c>
      <c r="C5" s="14">
        <f>SUMIFS(Data!R:R,Data!$A:$A,'Figure 5'!$A5,Data!$L:$L,1)</f>
        <v>2</v>
      </c>
      <c r="D5" s="14">
        <f>SUMIFS(Data!S:S,Data!$A:$A,'Figure 5'!$A5,Data!$L:$L,1)</f>
        <v>40</v>
      </c>
      <c r="E5" s="22">
        <f t="shared" si="0"/>
        <v>3.7037037037037033</v>
      </c>
      <c r="F5" s="22">
        <f t="shared" si="1"/>
        <v>74.074074074074076</v>
      </c>
    </row>
    <row r="6" spans="1:6">
      <c r="A6" s="14">
        <v>1954</v>
      </c>
      <c r="B6" s="14">
        <f>SUMIFS(Data!L:L,Data!A:A,'Figure 5'!A6)</f>
        <v>54</v>
      </c>
      <c r="C6" s="14">
        <f>SUMIFS(Data!R:R,Data!$A:$A,'Figure 5'!$A6,Data!$L:$L,1)</f>
        <v>3</v>
      </c>
      <c r="D6" s="14">
        <f>SUMIFS(Data!S:S,Data!$A:$A,'Figure 5'!$A6,Data!$L:$L,1)</f>
        <v>41</v>
      </c>
      <c r="E6" s="22">
        <f t="shared" si="0"/>
        <v>5.5555555555555554</v>
      </c>
      <c r="F6" s="22">
        <f t="shared" si="1"/>
        <v>75.925925925925924</v>
      </c>
    </row>
    <row r="7" spans="1:6">
      <c r="A7" s="14">
        <v>1955</v>
      </c>
      <c r="B7" s="14">
        <f>SUMIFS(Data!L:L,Data!A:A,'Figure 5'!A7)</f>
        <v>55</v>
      </c>
      <c r="C7" s="14">
        <f>SUMIFS(Data!R:R,Data!$A:$A,'Figure 5'!$A7,Data!$L:$L,1)</f>
        <v>4</v>
      </c>
      <c r="D7" s="14">
        <f>SUMIFS(Data!S:S,Data!$A:$A,'Figure 5'!$A7,Data!$L:$L,1)</f>
        <v>44</v>
      </c>
      <c r="E7" s="22">
        <f t="shared" si="0"/>
        <v>7.2727272727272725</v>
      </c>
      <c r="F7" s="22">
        <f t="shared" si="1"/>
        <v>80</v>
      </c>
    </row>
    <row r="8" spans="1:6">
      <c r="A8" s="14">
        <v>1956</v>
      </c>
      <c r="B8" s="14">
        <f>SUMIFS(Data!L:L,Data!A:A,'Figure 5'!A8)</f>
        <v>56</v>
      </c>
      <c r="C8" s="14">
        <f>SUMIFS(Data!R:R,Data!$A:$A,'Figure 5'!$A8,Data!$L:$L,1)</f>
        <v>9</v>
      </c>
      <c r="D8" s="14">
        <f>SUMIFS(Data!S:S,Data!$A:$A,'Figure 5'!$A8,Data!$L:$L,1)</f>
        <v>46</v>
      </c>
      <c r="E8" s="22">
        <f t="shared" si="0"/>
        <v>16.071428571428573</v>
      </c>
      <c r="F8" s="22">
        <f t="shared" si="1"/>
        <v>82.142857142857139</v>
      </c>
    </row>
    <row r="9" spans="1:6">
      <c r="A9" s="14">
        <v>1957</v>
      </c>
      <c r="B9" s="14">
        <f>SUMIFS(Data!L:L,Data!A:A,'Figure 5'!A9)</f>
        <v>59</v>
      </c>
      <c r="C9" s="14">
        <f>SUMIFS(Data!R:R,Data!$A:$A,'Figure 5'!$A9,Data!$L:$L,1)</f>
        <v>10</v>
      </c>
      <c r="D9" s="14">
        <f>SUMIFS(Data!S:S,Data!$A:$A,'Figure 5'!$A9,Data!$L:$L,1)</f>
        <v>49</v>
      </c>
      <c r="E9" s="22">
        <f t="shared" si="0"/>
        <v>16.949152542372879</v>
      </c>
      <c r="F9" s="22">
        <f t="shared" si="1"/>
        <v>83.050847457627114</v>
      </c>
    </row>
    <row r="10" spans="1:6">
      <c r="A10" s="14">
        <v>1958</v>
      </c>
      <c r="B10" s="14">
        <f>SUMIFS(Data!L:L,Data!A:A,'Figure 5'!A10)</f>
        <v>60</v>
      </c>
      <c r="C10" s="14">
        <f>SUMIFS(Data!R:R,Data!$A:$A,'Figure 5'!$A10,Data!$L:$L,1)</f>
        <v>12</v>
      </c>
      <c r="D10" s="14">
        <f>SUMIFS(Data!S:S,Data!$A:$A,'Figure 5'!$A10,Data!$L:$L,1)</f>
        <v>49</v>
      </c>
      <c r="E10" s="22">
        <f t="shared" si="0"/>
        <v>20</v>
      </c>
      <c r="F10" s="22">
        <f t="shared" si="1"/>
        <v>81.666666666666671</v>
      </c>
    </row>
    <row r="11" spans="1:6">
      <c r="A11" s="14">
        <v>1959</v>
      </c>
      <c r="B11" s="14">
        <f>SUMIFS(Data!L:L,Data!A:A,'Figure 5'!A11)</f>
        <v>61</v>
      </c>
      <c r="C11" s="14">
        <f>SUMIFS(Data!R:R,Data!$A:$A,'Figure 5'!$A11,Data!$L:$L,1)</f>
        <v>13</v>
      </c>
      <c r="D11" s="14">
        <f>SUMIFS(Data!S:S,Data!$A:$A,'Figure 5'!$A11,Data!$L:$L,1)</f>
        <v>53</v>
      </c>
      <c r="E11" s="22">
        <f t="shared" si="0"/>
        <v>21.311475409836063</v>
      </c>
      <c r="F11" s="22">
        <f t="shared" si="1"/>
        <v>86.885245901639337</v>
      </c>
    </row>
    <row r="12" spans="1:6">
      <c r="A12" s="14">
        <v>1960</v>
      </c>
      <c r="B12" s="14">
        <f>SUMIFS(Data!L:L,Data!A:A,'Figure 5'!A12)</f>
        <v>77</v>
      </c>
      <c r="C12" s="14">
        <f>SUMIFS(Data!R:R,Data!$A:$A,'Figure 5'!$A12,Data!$L:$L,1)</f>
        <v>14</v>
      </c>
      <c r="D12" s="14">
        <f>SUMIFS(Data!S:S,Data!$A:$A,'Figure 5'!$A12,Data!$L:$L,1)</f>
        <v>61</v>
      </c>
      <c r="E12" s="22">
        <f t="shared" si="0"/>
        <v>18.181818181818183</v>
      </c>
      <c r="F12" s="22">
        <f t="shared" si="1"/>
        <v>79.220779220779221</v>
      </c>
    </row>
    <row r="13" spans="1:6">
      <c r="A13" s="14">
        <v>1961</v>
      </c>
      <c r="B13" s="14">
        <f>SUMIFS(Data!L:L,Data!A:A,'Figure 5'!A13)</f>
        <v>79</v>
      </c>
      <c r="C13" s="14">
        <f>SUMIFS(Data!R:R,Data!$A:$A,'Figure 5'!$A13,Data!$L:$L,1)</f>
        <v>16</v>
      </c>
      <c r="D13" s="14">
        <f>SUMIFS(Data!S:S,Data!$A:$A,'Figure 5'!$A13,Data!$L:$L,1)</f>
        <v>71</v>
      </c>
      <c r="E13" s="22">
        <f t="shared" si="0"/>
        <v>20.253164556962027</v>
      </c>
      <c r="F13" s="22">
        <f t="shared" si="1"/>
        <v>89.87341772151899</v>
      </c>
    </row>
    <row r="14" spans="1:6">
      <c r="A14" s="14">
        <v>1962</v>
      </c>
      <c r="B14" s="14">
        <f>SUMIFS(Data!L:L,Data!A:A,'Figure 5'!A14)</f>
        <v>86</v>
      </c>
      <c r="C14" s="14">
        <f>SUMIFS(Data!R:R,Data!$A:$A,'Figure 5'!$A14,Data!$L:$L,1)</f>
        <v>15</v>
      </c>
      <c r="D14" s="14">
        <f>SUMIFS(Data!S:S,Data!$A:$A,'Figure 5'!$A14,Data!$L:$L,1)</f>
        <v>77</v>
      </c>
      <c r="E14" s="22">
        <f t="shared" si="0"/>
        <v>17.441860465116278</v>
      </c>
      <c r="F14" s="22">
        <f t="shared" si="1"/>
        <v>89.534883720930239</v>
      </c>
    </row>
    <row r="15" spans="1:6">
      <c r="A15" s="14">
        <v>1963</v>
      </c>
      <c r="B15" s="14">
        <f>SUMIFS(Data!L:L,Data!A:A,'Figure 5'!A15)</f>
        <v>87</v>
      </c>
      <c r="C15" s="14">
        <f>SUMIFS(Data!R:R,Data!$A:$A,'Figure 5'!$A15,Data!$L:$L,1)</f>
        <v>16</v>
      </c>
      <c r="D15" s="14">
        <f>SUMIFS(Data!S:S,Data!$A:$A,'Figure 5'!$A15,Data!$L:$L,1)</f>
        <v>77</v>
      </c>
      <c r="E15" s="22">
        <f t="shared" si="0"/>
        <v>18.390804597701148</v>
      </c>
      <c r="F15" s="22">
        <f t="shared" si="1"/>
        <v>88.505747126436788</v>
      </c>
    </row>
    <row r="16" spans="1:6">
      <c r="A16" s="14">
        <v>1964</v>
      </c>
      <c r="B16" s="14">
        <f>SUMIFS(Data!L:L,Data!A:A,'Figure 5'!A16)</f>
        <v>90</v>
      </c>
      <c r="C16" s="14">
        <f>SUMIFS(Data!R:R,Data!$A:$A,'Figure 5'!$A16,Data!$L:$L,1)</f>
        <v>21</v>
      </c>
      <c r="D16" s="14">
        <f>SUMIFS(Data!S:S,Data!$A:$A,'Figure 5'!$A16,Data!$L:$L,1)</f>
        <v>79</v>
      </c>
      <c r="E16" s="22">
        <f t="shared" si="0"/>
        <v>23.333333333333332</v>
      </c>
      <c r="F16" s="22">
        <f t="shared" si="1"/>
        <v>87.777777777777771</v>
      </c>
    </row>
    <row r="17" spans="1:6">
      <c r="A17" s="14">
        <v>1965</v>
      </c>
      <c r="B17" s="14">
        <f>SUMIFS(Data!L:L,Data!A:A,'Figure 5'!A17)</f>
        <v>93</v>
      </c>
      <c r="C17" s="14">
        <f>SUMIFS(Data!R:R,Data!$A:$A,'Figure 5'!$A17,Data!$L:$L,1)</f>
        <v>24</v>
      </c>
      <c r="D17" s="14">
        <f>SUMIFS(Data!S:S,Data!$A:$A,'Figure 5'!$A17,Data!$L:$L,1)</f>
        <v>79</v>
      </c>
      <c r="E17" s="22">
        <f t="shared" si="0"/>
        <v>25.806451612903224</v>
      </c>
      <c r="F17" s="22">
        <f t="shared" si="1"/>
        <v>84.946236559139791</v>
      </c>
    </row>
    <row r="18" spans="1:6">
      <c r="A18" s="14">
        <v>1966</v>
      </c>
      <c r="B18" s="14">
        <f>SUMIFS(Data!L:L,Data!A:A,'Figure 5'!A18)</f>
        <v>97</v>
      </c>
      <c r="C18" s="14">
        <f>SUMIFS(Data!R:R,Data!$A:$A,'Figure 5'!$A18,Data!$L:$L,1)</f>
        <v>24</v>
      </c>
      <c r="D18" s="14">
        <f>SUMIFS(Data!S:S,Data!$A:$A,'Figure 5'!$A18,Data!$L:$L,1)</f>
        <v>82</v>
      </c>
      <c r="E18" s="22">
        <f t="shared" si="0"/>
        <v>24.742268041237114</v>
      </c>
      <c r="F18" s="22">
        <f t="shared" si="1"/>
        <v>84.536082474226802</v>
      </c>
    </row>
    <row r="19" spans="1:6">
      <c r="A19" s="14">
        <v>1967</v>
      </c>
      <c r="B19" s="14">
        <f>SUMIFS(Data!L:L,Data!A:A,'Figure 5'!A19)</f>
        <v>97</v>
      </c>
      <c r="C19" s="14">
        <f>SUMIFS(Data!R:R,Data!$A:$A,'Figure 5'!$A19,Data!$L:$L,1)</f>
        <v>25</v>
      </c>
      <c r="D19" s="14">
        <f>SUMIFS(Data!S:S,Data!$A:$A,'Figure 5'!$A19,Data!$L:$L,1)</f>
        <v>81</v>
      </c>
      <c r="E19" s="22">
        <f t="shared" si="0"/>
        <v>25.773195876288657</v>
      </c>
      <c r="F19" s="22">
        <f t="shared" si="1"/>
        <v>83.505154639175259</v>
      </c>
    </row>
    <row r="20" spans="1:6">
      <c r="A20" s="14">
        <v>1968</v>
      </c>
      <c r="B20" s="14">
        <f>SUMIFS(Data!L:L,Data!A:A,'Figure 5'!A20)</f>
        <v>101</v>
      </c>
      <c r="C20" s="14">
        <f>SUMIFS(Data!R:R,Data!$A:$A,'Figure 5'!$A20,Data!$L:$L,1)</f>
        <v>25</v>
      </c>
      <c r="D20" s="14">
        <f>SUMIFS(Data!S:S,Data!$A:$A,'Figure 5'!$A20,Data!$L:$L,1)</f>
        <v>84</v>
      </c>
      <c r="E20" s="22">
        <f t="shared" si="0"/>
        <v>24.752475247524753</v>
      </c>
      <c r="F20" s="22">
        <f t="shared" si="1"/>
        <v>83.168316831683171</v>
      </c>
    </row>
    <row r="21" spans="1:6">
      <c r="A21" s="14">
        <v>1969</v>
      </c>
      <c r="B21" s="14">
        <f>SUMIFS(Data!L:L,Data!A:A,'Figure 5'!A21)</f>
        <v>101</v>
      </c>
      <c r="C21" s="14">
        <f>SUMIFS(Data!R:R,Data!$A:$A,'Figure 5'!$A21,Data!$L:$L,1)</f>
        <v>23</v>
      </c>
      <c r="D21" s="14">
        <f>SUMIFS(Data!S:S,Data!$A:$A,'Figure 5'!$A21,Data!$L:$L,1)</f>
        <v>84</v>
      </c>
      <c r="E21" s="22">
        <f t="shared" si="0"/>
        <v>22.772277227722775</v>
      </c>
      <c r="F21" s="22">
        <f t="shared" si="1"/>
        <v>83.168316831683171</v>
      </c>
    </row>
    <row r="22" spans="1:6">
      <c r="A22" s="14">
        <v>1970</v>
      </c>
      <c r="B22" s="14">
        <f>SUMIFS(Data!L:L,Data!A:A,'Figure 5'!A22)</f>
        <v>102</v>
      </c>
      <c r="C22" s="14">
        <f>SUMIFS(Data!R:R,Data!$A:$A,'Figure 5'!$A22,Data!$L:$L,1)</f>
        <v>22</v>
      </c>
      <c r="D22" s="14">
        <f>SUMIFS(Data!S:S,Data!$A:$A,'Figure 5'!$A22,Data!$L:$L,1)</f>
        <v>85</v>
      </c>
      <c r="E22" s="22">
        <f t="shared" si="0"/>
        <v>21.568627450980394</v>
      </c>
      <c r="F22" s="22">
        <f t="shared" si="1"/>
        <v>83.333333333333343</v>
      </c>
    </row>
    <row r="23" spans="1:6">
      <c r="A23" s="14">
        <v>1971</v>
      </c>
      <c r="B23" s="14">
        <f>SUMIFS(Data!L:L,Data!A:A,'Figure 5'!A23)</f>
        <v>103</v>
      </c>
      <c r="C23" s="14">
        <f>SUMIFS(Data!R:R,Data!$A:$A,'Figure 5'!$A23,Data!$L:$L,1)</f>
        <v>27</v>
      </c>
      <c r="D23" s="14">
        <f>SUMIFS(Data!S:S,Data!$A:$A,'Figure 5'!$A23,Data!$L:$L,1)</f>
        <v>87</v>
      </c>
      <c r="E23" s="22">
        <f t="shared" si="0"/>
        <v>26.21359223300971</v>
      </c>
      <c r="F23" s="22">
        <f t="shared" si="1"/>
        <v>84.466019417475721</v>
      </c>
    </row>
    <row r="24" spans="1:6">
      <c r="A24" s="14">
        <v>1972</v>
      </c>
      <c r="B24" s="14">
        <f>SUMIFS(Data!L:L,Data!A:A,'Figure 5'!A24)</f>
        <v>103</v>
      </c>
      <c r="C24" s="14">
        <f>SUMIFS(Data!R:R,Data!$A:$A,'Figure 5'!$A24,Data!$L:$L,1)</f>
        <v>37</v>
      </c>
      <c r="D24" s="14">
        <f>SUMIFS(Data!S:S,Data!$A:$A,'Figure 5'!$A24,Data!$L:$L,1)</f>
        <v>88</v>
      </c>
      <c r="E24" s="22">
        <f t="shared" si="0"/>
        <v>35.922330097087382</v>
      </c>
      <c r="F24" s="22">
        <f t="shared" si="1"/>
        <v>85.436893203883486</v>
      </c>
    </row>
    <row r="25" spans="1:6">
      <c r="A25" s="14">
        <v>1973</v>
      </c>
      <c r="B25" s="14">
        <f>SUMIFS(Data!L:L,Data!A:A,'Figure 5'!A25)</f>
        <v>104</v>
      </c>
      <c r="C25" s="14">
        <f>SUMIFS(Data!R:R,Data!$A:$A,'Figure 5'!$A25,Data!$L:$L,1)</f>
        <v>42</v>
      </c>
      <c r="D25" s="14">
        <f>SUMIFS(Data!S:S,Data!$A:$A,'Figure 5'!$A25,Data!$L:$L,1)</f>
        <v>88</v>
      </c>
      <c r="E25" s="22">
        <f t="shared" si="0"/>
        <v>40.384615384615387</v>
      </c>
      <c r="F25" s="22">
        <f t="shared" si="1"/>
        <v>84.615384615384613</v>
      </c>
    </row>
    <row r="26" spans="1:6">
      <c r="A26" s="14">
        <v>1974</v>
      </c>
      <c r="B26" s="14">
        <f>SUMIFS(Data!L:L,Data!A:A,'Figure 5'!A26)</f>
        <v>106</v>
      </c>
      <c r="C26" s="14">
        <f>SUMIFS(Data!R:R,Data!$A:$A,'Figure 5'!$A26,Data!$L:$L,1)</f>
        <v>45</v>
      </c>
      <c r="D26" s="14">
        <f>SUMIFS(Data!S:S,Data!$A:$A,'Figure 5'!$A26,Data!$L:$L,1)</f>
        <v>88</v>
      </c>
      <c r="E26" s="22">
        <f t="shared" si="0"/>
        <v>42.452830188679243</v>
      </c>
      <c r="F26" s="22">
        <f t="shared" si="1"/>
        <v>83.018867924528308</v>
      </c>
    </row>
    <row r="27" spans="1:6">
      <c r="A27" s="14">
        <v>1975</v>
      </c>
      <c r="B27" s="14">
        <f>SUMIFS(Data!L:L,Data!A:A,'Figure 5'!A27)</f>
        <v>113</v>
      </c>
      <c r="C27" s="14">
        <f>SUMIFS(Data!R:R,Data!$A:$A,'Figure 5'!$A27,Data!$L:$L,1)</f>
        <v>51</v>
      </c>
      <c r="D27" s="14">
        <f>SUMIFS(Data!S:S,Data!$A:$A,'Figure 5'!$A27,Data!$L:$L,1)</f>
        <v>88</v>
      </c>
      <c r="E27" s="22">
        <f t="shared" si="0"/>
        <v>45.132743362831853</v>
      </c>
      <c r="F27" s="22">
        <f t="shared" si="1"/>
        <v>77.876106194690266</v>
      </c>
    </row>
    <row r="28" spans="1:6">
      <c r="A28" s="14">
        <v>1976</v>
      </c>
      <c r="B28" s="14">
        <f>SUMIFS(Data!L:L,Data!A:A,'Figure 5'!A28)</f>
        <v>114</v>
      </c>
      <c r="C28" s="14">
        <f>SUMIFS(Data!R:R,Data!$A:$A,'Figure 5'!$A28,Data!$L:$L,1)</f>
        <v>56</v>
      </c>
      <c r="D28" s="14">
        <f>SUMIFS(Data!S:S,Data!$A:$A,'Figure 5'!$A28,Data!$L:$L,1)</f>
        <v>87</v>
      </c>
      <c r="E28" s="22">
        <f t="shared" si="0"/>
        <v>49.122807017543856</v>
      </c>
      <c r="F28" s="22">
        <f t="shared" si="1"/>
        <v>76.31578947368422</v>
      </c>
    </row>
    <row r="29" spans="1:6">
      <c r="A29" s="14">
        <v>1977</v>
      </c>
      <c r="B29" s="14">
        <f>SUMIFS(Data!L:L,Data!A:A,'Figure 5'!A29)</f>
        <v>115</v>
      </c>
      <c r="C29" s="14">
        <f>SUMIFS(Data!R:R,Data!$A:$A,'Figure 5'!$A29,Data!$L:$L,1)</f>
        <v>54</v>
      </c>
      <c r="D29" s="14">
        <f>SUMIFS(Data!S:S,Data!$A:$A,'Figure 5'!$A29,Data!$L:$L,1)</f>
        <v>87</v>
      </c>
      <c r="E29" s="22">
        <f t="shared" si="0"/>
        <v>46.956521739130437</v>
      </c>
      <c r="F29" s="22">
        <f t="shared" si="1"/>
        <v>75.65217391304347</v>
      </c>
    </row>
    <row r="30" spans="1:6">
      <c r="A30" s="14">
        <v>1978</v>
      </c>
      <c r="B30" s="14">
        <f>SUMIFS(Data!L:L,Data!A:A,'Figure 5'!A30)</f>
        <v>117</v>
      </c>
      <c r="C30" s="14">
        <f>SUMIFS(Data!R:R,Data!$A:$A,'Figure 5'!$A30,Data!$L:$L,1)</f>
        <v>46</v>
      </c>
      <c r="D30" s="14">
        <f>SUMIFS(Data!S:S,Data!$A:$A,'Figure 5'!$A30,Data!$L:$L,1)</f>
        <v>84</v>
      </c>
      <c r="E30" s="22">
        <f t="shared" si="0"/>
        <v>39.316239316239319</v>
      </c>
      <c r="F30" s="22">
        <f t="shared" si="1"/>
        <v>71.794871794871796</v>
      </c>
    </row>
    <row r="31" spans="1:6">
      <c r="A31" s="14">
        <v>1979</v>
      </c>
      <c r="B31" s="14">
        <f>SUMIFS(Data!L:L,Data!A:A,'Figure 5'!A31)</f>
        <v>120</v>
      </c>
      <c r="C31" s="14">
        <f>SUMIFS(Data!R:R,Data!$A:$A,'Figure 5'!$A31,Data!$L:$L,1)</f>
        <v>47</v>
      </c>
      <c r="D31" s="14">
        <f>SUMIFS(Data!S:S,Data!$A:$A,'Figure 5'!$A31,Data!$L:$L,1)</f>
        <v>85</v>
      </c>
      <c r="E31" s="22">
        <f t="shared" si="0"/>
        <v>39.166666666666664</v>
      </c>
      <c r="F31" s="22">
        <f t="shared" si="1"/>
        <v>70.833333333333343</v>
      </c>
    </row>
    <row r="32" spans="1:6">
      <c r="A32" s="14">
        <v>1980</v>
      </c>
      <c r="B32" s="14">
        <f>SUMIFS(Data!L:L,Data!A:A,'Figure 5'!A32)</f>
        <v>121</v>
      </c>
      <c r="C32" s="14">
        <f>SUMIFS(Data!R:R,Data!$A:$A,'Figure 5'!$A32,Data!$L:$L,1)</f>
        <v>43</v>
      </c>
      <c r="D32" s="14">
        <f>SUMIFS(Data!S:S,Data!$A:$A,'Figure 5'!$A32,Data!$L:$L,1)</f>
        <v>91</v>
      </c>
      <c r="E32" s="22">
        <f t="shared" si="0"/>
        <v>35.537190082644628</v>
      </c>
      <c r="F32" s="22">
        <f t="shared" si="1"/>
        <v>75.206611570247944</v>
      </c>
    </row>
    <row r="33" spans="1:6">
      <c r="A33" s="14">
        <v>1981</v>
      </c>
      <c r="B33" s="14">
        <f>SUMIFS(Data!L:L,Data!A:A,'Figure 5'!A33)</f>
        <v>123</v>
      </c>
      <c r="C33" s="14">
        <f>SUMIFS(Data!R:R,Data!$A:$A,'Figure 5'!$A33,Data!$L:$L,1)</f>
        <v>38</v>
      </c>
      <c r="D33" s="14">
        <f>SUMIFS(Data!S:S,Data!$A:$A,'Figure 5'!$A33,Data!$L:$L,1)</f>
        <v>100</v>
      </c>
      <c r="E33" s="22">
        <f t="shared" si="0"/>
        <v>30.894308943089431</v>
      </c>
      <c r="F33" s="22">
        <f t="shared" si="1"/>
        <v>81.300813008130078</v>
      </c>
    </row>
    <row r="34" spans="1:6">
      <c r="A34" s="14">
        <v>1982</v>
      </c>
      <c r="B34" s="14">
        <f>SUMIFS(Data!L:L,Data!A:A,'Figure 5'!A34)</f>
        <v>123</v>
      </c>
      <c r="C34" s="14">
        <f>SUMIFS(Data!R:R,Data!$A:$A,'Figure 5'!$A34,Data!$L:$L,1)</f>
        <v>38</v>
      </c>
      <c r="D34" s="14">
        <f>SUMIFS(Data!S:S,Data!$A:$A,'Figure 5'!$A34,Data!$L:$L,1)</f>
        <v>101</v>
      </c>
      <c r="E34" s="22">
        <f t="shared" si="0"/>
        <v>30.894308943089431</v>
      </c>
      <c r="F34" s="22">
        <f t="shared" si="1"/>
        <v>82.113821138211378</v>
      </c>
    </row>
    <row r="35" spans="1:6">
      <c r="A35" s="14">
        <v>1983</v>
      </c>
      <c r="B35" s="14">
        <f>SUMIFS(Data!L:L,Data!A:A,'Figure 5'!A35)</f>
        <v>124</v>
      </c>
      <c r="C35" s="14">
        <f>SUMIFS(Data!R:R,Data!$A:$A,'Figure 5'!$A35,Data!$L:$L,1)</f>
        <v>48</v>
      </c>
      <c r="D35" s="14">
        <f>SUMIFS(Data!S:S,Data!$A:$A,'Figure 5'!$A35,Data!$L:$L,1)</f>
        <v>103</v>
      </c>
      <c r="E35" s="22">
        <f t="shared" si="0"/>
        <v>38.70967741935484</v>
      </c>
      <c r="F35" s="22">
        <f t="shared" si="1"/>
        <v>83.064516129032256</v>
      </c>
    </row>
    <row r="36" spans="1:6">
      <c r="A36" s="14">
        <v>1984</v>
      </c>
      <c r="B36" s="14">
        <f>SUMIFS(Data!L:L,Data!A:A,'Figure 5'!A36)</f>
        <v>124</v>
      </c>
      <c r="C36" s="14">
        <f>SUMIFS(Data!R:R,Data!$A:$A,'Figure 5'!$A36,Data!$L:$L,1)</f>
        <v>53</v>
      </c>
      <c r="D36" s="14">
        <f>SUMIFS(Data!S:S,Data!$A:$A,'Figure 5'!$A36,Data!$L:$L,1)</f>
        <v>105</v>
      </c>
      <c r="E36" s="22">
        <f t="shared" si="0"/>
        <v>42.741935483870968</v>
      </c>
      <c r="F36" s="22">
        <f t="shared" si="1"/>
        <v>84.677419354838719</v>
      </c>
    </row>
    <row r="37" spans="1:6">
      <c r="A37" s="14">
        <v>1985</v>
      </c>
      <c r="B37" s="14">
        <f>SUMIFS(Data!L:L,Data!A:A,'Figure 5'!A37)</f>
        <v>124</v>
      </c>
      <c r="C37" s="14">
        <f>SUMIFS(Data!R:R,Data!$A:$A,'Figure 5'!$A37,Data!$L:$L,1)</f>
        <v>64</v>
      </c>
      <c r="D37" s="14">
        <f>SUMIFS(Data!S:S,Data!$A:$A,'Figure 5'!$A37,Data!$L:$L,1)</f>
        <v>106</v>
      </c>
      <c r="E37" s="22">
        <f t="shared" si="0"/>
        <v>51.612903225806448</v>
      </c>
      <c r="F37" s="22">
        <f t="shared" si="1"/>
        <v>85.483870967741936</v>
      </c>
    </row>
    <row r="38" spans="1:6">
      <c r="A38" s="14">
        <v>1986</v>
      </c>
      <c r="B38" s="14">
        <f>SUMIFS(Data!L:L,Data!A:A,'Figure 5'!A38)</f>
        <v>125</v>
      </c>
      <c r="C38" s="14">
        <f>SUMIFS(Data!R:R,Data!$A:$A,'Figure 5'!$A38,Data!$L:$L,1)</f>
        <v>74</v>
      </c>
      <c r="D38" s="14">
        <f>SUMIFS(Data!S:S,Data!$A:$A,'Figure 5'!$A38,Data!$L:$L,1)</f>
        <v>106</v>
      </c>
      <c r="E38" s="22">
        <f t="shared" si="0"/>
        <v>59.199999999999996</v>
      </c>
      <c r="F38" s="22">
        <f t="shared" si="1"/>
        <v>84.8</v>
      </c>
    </row>
    <row r="39" spans="1:6">
      <c r="A39" s="14">
        <v>1987</v>
      </c>
      <c r="B39" s="14">
        <f>SUMIFS(Data!L:L,Data!A:A,'Figure 5'!A39)</f>
        <v>125</v>
      </c>
      <c r="C39" s="14">
        <f>SUMIFS(Data!R:R,Data!$A:$A,'Figure 5'!$A39,Data!$L:$L,1)</f>
        <v>77</v>
      </c>
      <c r="D39" s="14">
        <f>SUMIFS(Data!S:S,Data!$A:$A,'Figure 5'!$A39,Data!$L:$L,1)</f>
        <v>102</v>
      </c>
      <c r="E39" s="22">
        <f t="shared" si="0"/>
        <v>61.6</v>
      </c>
      <c r="F39" s="22">
        <f t="shared" si="1"/>
        <v>81.599999999999994</v>
      </c>
    </row>
    <row r="40" spans="1:6">
      <c r="A40" s="14">
        <v>1988</v>
      </c>
      <c r="B40" s="14">
        <f>SUMIFS(Data!L:L,Data!A:A,'Figure 5'!A40)</f>
        <v>125</v>
      </c>
      <c r="C40" s="14">
        <f>SUMIFS(Data!R:R,Data!$A:$A,'Figure 5'!$A40,Data!$L:$L,1)</f>
        <v>78</v>
      </c>
      <c r="D40" s="14">
        <f>SUMIFS(Data!S:S,Data!$A:$A,'Figure 5'!$A40,Data!$L:$L,1)</f>
        <v>102</v>
      </c>
      <c r="E40" s="22">
        <f t="shared" si="0"/>
        <v>62.4</v>
      </c>
      <c r="F40" s="22">
        <f t="shared" si="1"/>
        <v>81.599999999999994</v>
      </c>
    </row>
    <row r="41" spans="1:6">
      <c r="A41" s="14">
        <v>1989</v>
      </c>
      <c r="B41" s="14">
        <f>SUMIFS(Data!L:L,Data!A:A,'Figure 5'!A41)</f>
        <v>125</v>
      </c>
      <c r="C41" s="14">
        <f>SUMIFS(Data!R:R,Data!$A:$A,'Figure 5'!$A41,Data!$L:$L,1)</f>
        <v>76</v>
      </c>
      <c r="D41" s="14">
        <f>SUMIFS(Data!S:S,Data!$A:$A,'Figure 5'!$A41,Data!$L:$L,1)</f>
        <v>103</v>
      </c>
      <c r="E41" s="22">
        <f t="shared" si="0"/>
        <v>60.8</v>
      </c>
      <c r="F41" s="22">
        <f t="shared" si="1"/>
        <v>82.399999999999991</v>
      </c>
    </row>
    <row r="42" spans="1:6">
      <c r="A42" s="14">
        <v>1990</v>
      </c>
      <c r="B42" s="14">
        <f>SUMIFS(Data!L:L,Data!A:A,'Figure 5'!A42)</f>
        <v>126</v>
      </c>
      <c r="C42" s="14">
        <f>SUMIFS(Data!R:R,Data!$A:$A,'Figure 5'!$A42,Data!$L:$L,1)</f>
        <v>77</v>
      </c>
      <c r="D42" s="14">
        <f>SUMIFS(Data!S:S,Data!$A:$A,'Figure 5'!$A42,Data!$L:$L,1)</f>
        <v>105</v>
      </c>
      <c r="E42" s="22">
        <f t="shared" si="0"/>
        <v>61.111111111111114</v>
      </c>
      <c r="F42" s="22">
        <f t="shared" si="1"/>
        <v>83.333333333333343</v>
      </c>
    </row>
    <row r="43" spans="1:6">
      <c r="A43" s="14">
        <v>1991</v>
      </c>
      <c r="B43" s="14">
        <f>SUMIFS(Data!L:L,Data!A:A,'Figure 5'!A43)</f>
        <v>138</v>
      </c>
      <c r="C43" s="14">
        <f>SUMIFS(Data!R:R,Data!$A:$A,'Figure 5'!$A43,Data!$L:$L,1)</f>
        <v>73</v>
      </c>
      <c r="D43" s="14">
        <f>SUMIFS(Data!S:S,Data!$A:$A,'Figure 5'!$A43,Data!$L:$L,1)</f>
        <v>110</v>
      </c>
      <c r="E43" s="22">
        <f t="shared" si="0"/>
        <v>52.89855072463768</v>
      </c>
      <c r="F43" s="22">
        <f t="shared" si="1"/>
        <v>79.710144927536234</v>
      </c>
    </row>
    <row r="44" spans="1:6">
      <c r="A44" s="14">
        <v>1992</v>
      </c>
      <c r="B44" s="14">
        <f>SUMIFS(Data!L:L,Data!A:A,'Figure 5'!A44)</f>
        <v>140</v>
      </c>
      <c r="C44" s="14">
        <f>SUMIFS(Data!R:R,Data!$A:$A,'Figure 5'!$A44,Data!$L:$L,1)</f>
        <v>70</v>
      </c>
      <c r="D44" s="14">
        <f>SUMIFS(Data!S:S,Data!$A:$A,'Figure 5'!$A44,Data!$L:$L,1)</f>
        <v>119</v>
      </c>
      <c r="E44" s="22">
        <f t="shared" si="0"/>
        <v>50</v>
      </c>
      <c r="F44" s="22">
        <f t="shared" si="1"/>
        <v>85</v>
      </c>
    </row>
    <row r="45" spans="1:6">
      <c r="A45" s="14">
        <v>1993</v>
      </c>
      <c r="B45" s="14">
        <f>SUMIFS(Data!L:L,Data!A:A,'Figure 5'!A45)</f>
        <v>141</v>
      </c>
      <c r="C45" s="14">
        <f>SUMIFS(Data!R:R,Data!$A:$A,'Figure 5'!$A45,Data!$L:$L,1)</f>
        <v>67</v>
      </c>
      <c r="D45" s="14">
        <f>SUMIFS(Data!S:S,Data!$A:$A,'Figure 5'!$A45,Data!$L:$L,1)</f>
        <v>125</v>
      </c>
      <c r="E45" s="22">
        <f t="shared" si="0"/>
        <v>47.5177304964539</v>
      </c>
      <c r="F45" s="22">
        <f t="shared" si="1"/>
        <v>88.652482269503537</v>
      </c>
    </row>
    <row r="46" spans="1:6">
      <c r="A46" s="14">
        <v>1994</v>
      </c>
      <c r="B46" s="14">
        <f>SUMIFS(Data!L:L,Data!A:A,'Figure 5'!A46)</f>
        <v>141</v>
      </c>
      <c r="C46" s="14">
        <f>SUMIFS(Data!R:R,Data!$A:$A,'Figure 5'!$A46,Data!$L:$L,1)</f>
        <v>68</v>
      </c>
      <c r="D46" s="14">
        <f>SUMIFS(Data!S:S,Data!$A:$A,'Figure 5'!$A46,Data!$L:$L,1)</f>
        <v>128</v>
      </c>
      <c r="E46" s="22">
        <f t="shared" si="0"/>
        <v>48.226950354609926</v>
      </c>
      <c r="F46" s="22">
        <f t="shared" si="1"/>
        <v>90.780141843971634</v>
      </c>
    </row>
    <row r="47" spans="1:6">
      <c r="A47" s="14">
        <v>1995</v>
      </c>
      <c r="B47" s="14">
        <f>SUMIFS(Data!L:L,Data!A:A,'Figure 5'!A47)</f>
        <v>141</v>
      </c>
      <c r="C47" s="14">
        <f>SUMIFS(Data!R:R,Data!$A:$A,'Figure 5'!$A47,Data!$L:$L,1)</f>
        <v>67</v>
      </c>
      <c r="D47" s="14">
        <f>SUMIFS(Data!S:S,Data!$A:$A,'Figure 5'!$A47,Data!$L:$L,1)</f>
        <v>130</v>
      </c>
      <c r="E47" s="22">
        <f t="shared" si="0"/>
        <v>47.5177304964539</v>
      </c>
      <c r="F47" s="22">
        <f t="shared" si="1"/>
        <v>92.198581560283685</v>
      </c>
    </row>
    <row r="48" spans="1:6">
      <c r="A48" s="14">
        <v>1996</v>
      </c>
      <c r="B48" s="14">
        <f>SUMIFS(Data!L:L,Data!A:A,'Figure 5'!A48)</f>
        <v>141</v>
      </c>
      <c r="C48" s="14">
        <f>SUMIFS(Data!R:R,Data!$A:$A,'Figure 5'!$A48,Data!$L:$L,1)</f>
        <v>64</v>
      </c>
      <c r="D48" s="14">
        <f>SUMIFS(Data!S:S,Data!$A:$A,'Figure 5'!$A48,Data!$L:$L,1)</f>
        <v>130</v>
      </c>
      <c r="E48" s="22">
        <f t="shared" si="0"/>
        <v>45.390070921985817</v>
      </c>
      <c r="F48" s="22">
        <f t="shared" si="1"/>
        <v>92.198581560283685</v>
      </c>
    </row>
    <row r="49" spans="1:6">
      <c r="A49" s="14">
        <v>1997</v>
      </c>
      <c r="B49" s="14">
        <f>SUMIFS(Data!L:L,Data!A:A,'Figure 5'!A49)</f>
        <v>141</v>
      </c>
      <c r="C49" s="14">
        <f>SUMIFS(Data!R:R,Data!$A:$A,'Figure 5'!$A49,Data!$L:$L,1)</f>
        <v>67</v>
      </c>
      <c r="D49" s="14">
        <f>SUMIFS(Data!S:S,Data!$A:$A,'Figure 5'!$A49,Data!$L:$L,1)</f>
        <v>128</v>
      </c>
      <c r="E49" s="22">
        <f t="shared" si="0"/>
        <v>47.5177304964539</v>
      </c>
      <c r="F49" s="22">
        <f t="shared" si="1"/>
        <v>90.780141843971634</v>
      </c>
    </row>
    <row r="50" spans="1:6">
      <c r="A50" s="14">
        <v>1998</v>
      </c>
      <c r="B50" s="14">
        <f>SUMIFS(Data!L:L,Data!A:A,'Figure 5'!A50)</f>
        <v>141</v>
      </c>
      <c r="C50" s="14">
        <f>SUMIFS(Data!R:R,Data!$A:$A,'Figure 5'!$A50,Data!$L:$L,1)</f>
        <v>66</v>
      </c>
      <c r="D50" s="14">
        <f>SUMIFS(Data!S:S,Data!$A:$A,'Figure 5'!$A50,Data!$L:$L,1)</f>
        <v>128</v>
      </c>
      <c r="E50" s="22">
        <f t="shared" si="0"/>
        <v>46.808510638297875</v>
      </c>
      <c r="F50" s="22">
        <f t="shared" si="1"/>
        <v>90.780141843971634</v>
      </c>
    </row>
    <row r="51" spans="1:6">
      <c r="A51" s="14">
        <v>1999</v>
      </c>
      <c r="B51" s="14">
        <f>SUMIFS(Data!L:L,Data!A:A,'Figure 5'!A51)</f>
        <v>141</v>
      </c>
      <c r="C51" s="14">
        <f>SUMIFS(Data!R:R,Data!$A:$A,'Figure 5'!$A51,Data!$L:$L,1)</f>
        <v>71</v>
      </c>
      <c r="D51" s="14">
        <f>SUMIFS(Data!S:S,Data!$A:$A,'Figure 5'!$A51,Data!$L:$L,1)</f>
        <v>134</v>
      </c>
      <c r="E51" s="22">
        <f t="shared" si="0"/>
        <v>50.354609929078009</v>
      </c>
      <c r="F51" s="22">
        <f t="shared" si="1"/>
        <v>95.035460992907801</v>
      </c>
    </row>
    <row r="52" spans="1:6">
      <c r="A52" s="14">
        <v>2000</v>
      </c>
      <c r="B52" s="14">
        <f>SUMIFS(Data!L:L,Data!A:A,'Figure 5'!A52)</f>
        <v>141</v>
      </c>
      <c r="C52" s="14">
        <f>SUMIFS(Data!R:R,Data!$A:$A,'Figure 5'!$A52,Data!$L:$L,1)</f>
        <v>87</v>
      </c>
      <c r="D52" s="14">
        <f>SUMIFS(Data!S:S,Data!$A:$A,'Figure 5'!$A52,Data!$L:$L,1)</f>
        <v>134</v>
      </c>
      <c r="E52" s="22">
        <f t="shared" si="0"/>
        <v>61.702127659574465</v>
      </c>
      <c r="F52" s="22">
        <f t="shared" si="1"/>
        <v>95.035460992907801</v>
      </c>
    </row>
    <row r="53" spans="1:6">
      <c r="A53" s="14">
        <v>2001</v>
      </c>
      <c r="B53" s="14">
        <f>SUMIFS(Data!L:L,Data!A:A,'Figure 5'!A53)</f>
        <v>141</v>
      </c>
      <c r="C53" s="14">
        <f>SUMIFS(Data!R:R,Data!$A:$A,'Figure 5'!$A53,Data!$L:$L,1)</f>
        <v>90</v>
      </c>
      <c r="D53" s="14">
        <f>SUMIFS(Data!S:S,Data!$A:$A,'Figure 5'!$A53,Data!$L:$L,1)</f>
        <v>135</v>
      </c>
      <c r="E53" s="22">
        <f t="shared" si="0"/>
        <v>63.829787234042556</v>
      </c>
      <c r="F53" s="22">
        <f t="shared" si="1"/>
        <v>95.744680851063833</v>
      </c>
    </row>
    <row r="54" spans="1:6">
      <c r="A54" s="14">
        <v>2002</v>
      </c>
      <c r="B54" s="14">
        <f>SUMIFS(Data!L:L,Data!A:A,'Figure 5'!A54)</f>
        <v>142</v>
      </c>
      <c r="C54" s="14">
        <f>SUMIFS(Data!R:R,Data!$A:$A,'Figure 5'!$A54,Data!$L:$L,1)</f>
        <v>91</v>
      </c>
      <c r="D54" s="14">
        <f>SUMIFS(Data!S:S,Data!$A:$A,'Figure 5'!$A54,Data!$L:$L,1)</f>
        <v>138</v>
      </c>
      <c r="E54" s="22">
        <f t="shared" si="0"/>
        <v>64.08450704225352</v>
      </c>
      <c r="F54" s="22">
        <f t="shared" si="1"/>
        <v>97.183098591549296</v>
      </c>
    </row>
    <row r="55" spans="1:6">
      <c r="A55" s="14">
        <v>2003</v>
      </c>
      <c r="B55" s="14">
        <f>SUMIFS(Data!L:L,Data!A:A,'Figure 5'!A55)</f>
        <v>142</v>
      </c>
      <c r="C55" s="14">
        <f>SUMIFS(Data!R:R,Data!$A:$A,'Figure 5'!$A55,Data!$L:$L,1)</f>
        <v>94</v>
      </c>
      <c r="D55" s="14">
        <f>SUMIFS(Data!S:S,Data!$A:$A,'Figure 5'!$A55,Data!$L:$L,1)</f>
        <v>138</v>
      </c>
      <c r="E55" s="22">
        <f t="shared" si="0"/>
        <v>66.197183098591552</v>
      </c>
      <c r="F55" s="22">
        <f t="shared" si="1"/>
        <v>97.183098591549296</v>
      </c>
    </row>
    <row r="56" spans="1:6">
      <c r="A56" s="14">
        <v>2004</v>
      </c>
      <c r="B56" s="14">
        <f>SUMIFS(Data!L:L,Data!A:A,'Figure 5'!A56)</f>
        <v>142</v>
      </c>
      <c r="C56" s="14">
        <f>SUMIFS(Data!R:R,Data!$A:$A,'Figure 5'!$A56,Data!$L:$L,1)</f>
        <v>103</v>
      </c>
      <c r="D56" s="14">
        <f>SUMIFS(Data!S:S,Data!$A:$A,'Figure 5'!$A56,Data!$L:$L,1)</f>
        <v>139</v>
      </c>
      <c r="E56" s="22">
        <f t="shared" si="0"/>
        <v>72.535211267605632</v>
      </c>
      <c r="F56" s="22">
        <f t="shared" si="1"/>
        <v>97.887323943661968</v>
      </c>
    </row>
    <row r="57" spans="1:6">
      <c r="A57" s="14">
        <v>2005</v>
      </c>
      <c r="B57" s="14">
        <f>SUMIFS(Data!L:L,Data!A:A,'Figure 5'!A57)</f>
        <v>142</v>
      </c>
      <c r="C57" s="14">
        <f>SUMIFS(Data!R:R,Data!$A:$A,'Figure 5'!$A57,Data!$L:$L,1)</f>
        <v>109</v>
      </c>
      <c r="D57" s="14">
        <f>SUMIFS(Data!S:S,Data!$A:$A,'Figure 5'!$A57,Data!$L:$L,1)</f>
        <v>139</v>
      </c>
      <c r="E57" s="22">
        <f t="shared" si="0"/>
        <v>76.760563380281681</v>
      </c>
      <c r="F57" s="22">
        <f t="shared" si="1"/>
        <v>97.887323943661968</v>
      </c>
    </row>
    <row r="58" spans="1:6">
      <c r="A58" s="14">
        <v>2006</v>
      </c>
      <c r="B58" s="14">
        <f>SUMIFS(Data!L:L,Data!A:A,'Figure 5'!A58)</f>
        <v>143</v>
      </c>
      <c r="C58" s="14">
        <f>SUMIFS(Data!R:R,Data!$A:$A,'Figure 5'!$A58,Data!$L:$L,1)</f>
        <v>110</v>
      </c>
      <c r="D58" s="14">
        <f>SUMIFS(Data!S:S,Data!$A:$A,'Figure 5'!$A58,Data!$L:$L,1)</f>
        <v>139</v>
      </c>
      <c r="E58" s="22">
        <f t="shared" si="0"/>
        <v>76.923076923076934</v>
      </c>
      <c r="F58" s="22">
        <f t="shared" si="1"/>
        <v>97.2027972027972</v>
      </c>
    </row>
    <row r="59" spans="1:6">
      <c r="A59" s="14">
        <v>2007</v>
      </c>
      <c r="B59" s="14">
        <f>SUMIFS(Data!L:L,Data!A:A,'Figure 5'!A59)</f>
        <v>143</v>
      </c>
      <c r="C59" s="14">
        <f>SUMIFS(Data!R:R,Data!$A:$A,'Figure 5'!$A59,Data!$L:$L,1)</f>
        <v>115</v>
      </c>
      <c r="D59" s="14">
        <f>SUMIFS(Data!S:S,Data!$A:$A,'Figure 5'!$A59,Data!$L:$L,1)</f>
        <v>140</v>
      </c>
      <c r="E59" s="22">
        <f t="shared" si="0"/>
        <v>80.419580419580413</v>
      </c>
      <c r="F59" s="22">
        <f t="shared" si="1"/>
        <v>97.902097902097907</v>
      </c>
    </row>
    <row r="60" spans="1:6">
      <c r="A60" s="14">
        <v>2008</v>
      </c>
      <c r="B60" s="14">
        <f>SUMIFS(Data!L:L,Data!A:A,'Figure 5'!A60)</f>
        <v>143</v>
      </c>
      <c r="C60" s="14">
        <f>SUMIFS(Data!R:R,Data!$A:$A,'Figure 5'!$A60,Data!$L:$L,1)</f>
        <v>116</v>
      </c>
      <c r="D60" s="14">
        <f>SUMIFS(Data!S:S,Data!$A:$A,'Figure 5'!$A60,Data!$L:$L,1)</f>
        <v>140</v>
      </c>
      <c r="E60" s="22">
        <f t="shared" si="0"/>
        <v>81.11888111888112</v>
      </c>
      <c r="F60" s="22">
        <f t="shared" si="1"/>
        <v>97.902097902097907</v>
      </c>
    </row>
    <row r="61" spans="1:6">
      <c r="A61" s="14">
        <v>2009</v>
      </c>
      <c r="B61" s="14">
        <f>SUMIFS(Data!L:L,Data!A:A,'Figure 5'!A61)</f>
        <v>143</v>
      </c>
      <c r="C61" s="14">
        <f>SUMIFS(Data!R:R,Data!$A:$A,'Figure 5'!$A61,Data!$L:$L,1)</f>
        <v>118</v>
      </c>
      <c r="D61" s="14">
        <f>SUMIFS(Data!S:S,Data!$A:$A,'Figure 5'!$A61,Data!$L:$L,1)</f>
        <v>141</v>
      </c>
      <c r="E61" s="22">
        <f t="shared" si="0"/>
        <v>82.51748251748252</v>
      </c>
      <c r="F61" s="22">
        <f t="shared" si="1"/>
        <v>98.6013986013986</v>
      </c>
    </row>
    <row r="62" spans="1:6">
      <c r="A62" s="14">
        <v>2010</v>
      </c>
      <c r="B62" s="14">
        <f>SUMIFS(Data!L:L,Data!A:A,'Figure 5'!A62)</f>
        <v>143</v>
      </c>
      <c r="C62" s="14">
        <f>SUMIFS(Data!R:R,Data!$A:$A,'Figure 5'!$A62,Data!$L:$L,1)</f>
        <v>120</v>
      </c>
      <c r="D62" s="14">
        <f>SUMIFS(Data!S:S,Data!$A:$A,'Figure 5'!$A62,Data!$L:$L,1)</f>
        <v>143</v>
      </c>
      <c r="E62" s="22">
        <f t="shared" si="0"/>
        <v>83.91608391608392</v>
      </c>
      <c r="F62" s="22">
        <f t="shared" si="1"/>
        <v>100</v>
      </c>
    </row>
    <row r="63" spans="1:6">
      <c r="A63" s="14">
        <v>2011</v>
      </c>
      <c r="B63" s="14">
        <f>SUMIFS(Data!L:L,Data!A:A,'Figure 5'!A63)</f>
        <v>144</v>
      </c>
      <c r="C63" s="14">
        <f>SUMIFS(Data!R:R,Data!$A:$A,'Figure 5'!$A63,Data!$L:$L,1)</f>
        <v>123</v>
      </c>
      <c r="D63" s="14">
        <f>SUMIFS(Data!S:S,Data!$A:$A,'Figure 5'!$A63,Data!$L:$L,1)</f>
        <v>144</v>
      </c>
      <c r="E63" s="22">
        <f t="shared" si="0"/>
        <v>85.416666666666657</v>
      </c>
      <c r="F63" s="22">
        <f t="shared" si="1"/>
        <v>100</v>
      </c>
    </row>
    <row r="64" spans="1:6">
      <c r="A64" s="14">
        <v>2012</v>
      </c>
      <c r="B64" s="14">
        <f>SUMIFS(Data!L:L,Data!A:A,'Figure 5'!A64)</f>
        <v>144</v>
      </c>
      <c r="C64" s="14">
        <f>SUMIFS(Data!R:R,Data!$A:$A,'Figure 5'!$A64,Data!$L:$L,1)</f>
        <v>121</v>
      </c>
      <c r="D64" s="14">
        <f>SUMIFS(Data!S:S,Data!$A:$A,'Figure 5'!$A64,Data!$L:$L,1)</f>
        <v>144</v>
      </c>
      <c r="E64" s="22">
        <f t="shared" si="0"/>
        <v>84.027777777777786</v>
      </c>
      <c r="F64" s="22">
        <f t="shared" si="1"/>
        <v>100</v>
      </c>
    </row>
    <row r="65" spans="1:6">
      <c r="A65" s="14">
        <v>2013</v>
      </c>
      <c r="B65" s="14">
        <f>SUMIFS(Data!L:L,Data!A:A,'Figure 5'!A65)</f>
        <v>144</v>
      </c>
      <c r="C65" s="14">
        <f>SUMIFS(Data!R:R,Data!$A:$A,'Figure 5'!$A65,Data!$L:$L,1)</f>
        <v>121</v>
      </c>
      <c r="D65" s="14">
        <f>SUMIFS(Data!S:S,Data!$A:$A,'Figure 5'!$A65,Data!$L:$L,1)</f>
        <v>144</v>
      </c>
      <c r="E65" s="22">
        <f t="shared" si="0"/>
        <v>84.027777777777786</v>
      </c>
      <c r="F65" s="22">
        <f t="shared" si="1"/>
        <v>100</v>
      </c>
    </row>
    <row r="66" spans="1:6">
      <c r="A66" s="14">
        <v>2014</v>
      </c>
      <c r="B66" s="14">
        <f>SUMIFS(Data!L:L,Data!A:A,'Figure 5'!A66)</f>
        <v>144</v>
      </c>
      <c r="C66" s="14">
        <f>SUMIFS(Data!R:R,Data!$A:$A,'Figure 5'!$A66,Data!$L:$L,1)</f>
        <v>124</v>
      </c>
      <c r="D66" s="14">
        <f>SUMIFS(Data!S:S,Data!$A:$A,'Figure 5'!$A66,Data!$L:$L,1)</f>
        <v>144</v>
      </c>
      <c r="E66" s="22">
        <f t="shared" si="0"/>
        <v>86.111111111111114</v>
      </c>
      <c r="F66" s="22">
        <f t="shared" si="1"/>
        <v>100</v>
      </c>
    </row>
    <row r="67" spans="1:6">
      <c r="A67" s="14">
        <v>2015</v>
      </c>
      <c r="B67" s="14">
        <f>SUMIFS(Data!L:L,Data!A:A,'Figure 5'!A67)</f>
        <v>144</v>
      </c>
      <c r="C67" s="14">
        <f>SUMIFS(Data!R:R,Data!$A:$A,'Figure 5'!$A67,Data!$L:$L,1)</f>
        <v>122</v>
      </c>
      <c r="D67" s="14">
        <f>SUMIFS(Data!S:S,Data!$A:$A,'Figure 5'!$A67,Data!$L:$L,1)</f>
        <v>144</v>
      </c>
      <c r="E67" s="22">
        <f t="shared" ref="E67" si="2">C67/B67*100</f>
        <v>84.722222222222214</v>
      </c>
      <c r="F67" s="22">
        <f t="shared" ref="F67" si="3">D67/B67*100</f>
        <v>100</v>
      </c>
    </row>
    <row r="68" spans="1:6">
      <c r="A68" s="14">
        <v>2016</v>
      </c>
      <c r="B68" s="14">
        <f>SUMIFS(Data!L:L,Data!A:A,'Figure 5'!A68)</f>
        <v>144</v>
      </c>
      <c r="C68" s="14">
        <f>SUMIFS(Data!R:R,Data!$A:$A,'Figure 5'!$A68,Data!$L:$L,1)</f>
        <v>120</v>
      </c>
      <c r="D68" s="14">
        <f>SUMIFS(Data!S:S,Data!$A:$A,'Figure 5'!$A68,Data!$L:$L,1)</f>
        <v>144</v>
      </c>
      <c r="E68" s="22">
        <f t="shared" ref="E68:E69" si="4">C68/B68*100</f>
        <v>83.333333333333343</v>
      </c>
      <c r="F68" s="22">
        <f t="shared" ref="F68:F69" si="5">D68/B68*100</f>
        <v>100</v>
      </c>
    </row>
    <row r="69" spans="1:6">
      <c r="A69" s="14">
        <v>2017</v>
      </c>
      <c r="B69" s="14">
        <f>SUMIFS(Data!L:L,Data!A:A,'Figure 5'!A69)</f>
        <v>144</v>
      </c>
      <c r="C69" s="14">
        <f>SUMIFS(Data!R:R,Data!$A:$A,'Figure 5'!$A69,Data!$L:$L,1)</f>
        <v>120</v>
      </c>
      <c r="D69" s="14">
        <f>SUMIFS(Data!S:S,Data!$A:$A,'Figure 5'!$A69,Data!$L:$L,1)</f>
        <v>144</v>
      </c>
      <c r="E69" s="22">
        <f t="shared" si="4"/>
        <v>83.333333333333343</v>
      </c>
      <c r="F69" s="22">
        <f t="shared" si="5"/>
        <v>100</v>
      </c>
    </row>
  </sheetData>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F51"/>
  <sheetViews>
    <sheetView showGridLines="0" topLeftCell="A13" zoomScale="80" zoomScaleNormal="80" workbookViewId="0">
      <selection activeCell="E20" sqref="E20"/>
    </sheetView>
  </sheetViews>
  <sheetFormatPr baseColWidth="10" defaultColWidth="11.44140625" defaultRowHeight="14.4"/>
  <cols>
    <col min="1" max="1" width="18.44140625" style="4" customWidth="1"/>
    <col min="2" max="2" width="11.44140625" style="4"/>
    <col min="3" max="3" width="17.21875" style="5" customWidth="1"/>
    <col min="4" max="4" width="16.88671875" style="5" bestFit="1" customWidth="1"/>
    <col min="5" max="16384" width="11.44140625" style="4"/>
  </cols>
  <sheetData>
    <row r="1" spans="1:6">
      <c r="A1" s="16" t="s">
        <v>1</v>
      </c>
      <c r="B1" s="16" t="s">
        <v>0</v>
      </c>
      <c r="C1" s="5" t="s">
        <v>219</v>
      </c>
      <c r="D1" s="5" t="s">
        <v>207</v>
      </c>
      <c r="E1" s="5" t="s">
        <v>220</v>
      </c>
      <c r="F1" s="5" t="s">
        <v>168</v>
      </c>
    </row>
    <row r="2" spans="1:6">
      <c r="A2" s="28" t="s">
        <v>62</v>
      </c>
      <c r="B2" s="16">
        <v>2017</v>
      </c>
      <c r="C2" s="5">
        <f>SUMIFS(Data!$C:$C,Data!$A:$A,2017,Data!$B:$B,Figure6!$A2)</f>
        <v>2546939851</v>
      </c>
      <c r="D2" s="5">
        <f>SUMIFS(Data!$P:$P,Data!$A:$A,2017,Data!$B:$B,Figure6!$A2)</f>
        <v>47015000000</v>
      </c>
      <c r="E2" s="16">
        <f>C2/D2*100</f>
        <v>5.4172920365840689</v>
      </c>
      <c r="F2" s="5">
        <f>SUMIFS(Data!$N:$N,Data!$A:$A,2017,Data!$B:$B,Figure6!$A2)</f>
        <v>1</v>
      </c>
    </row>
    <row r="3" spans="1:6">
      <c r="A3" s="16" t="s">
        <v>7</v>
      </c>
      <c r="B3" s="16">
        <v>2017</v>
      </c>
      <c r="C3" s="5">
        <f>SUMIFS(Data!$C:$C,Data!$A:$A,2017,Data!$B:$B,Figure6!$A3)</f>
        <v>513557157.5</v>
      </c>
      <c r="D3" s="5">
        <f>SUMIFS(Data!$P:$P,Data!$A:$A,2017,Data!$B:$B,Figure6!$A3)</f>
        <v>9246000000</v>
      </c>
      <c r="E3" s="16">
        <f t="shared" ref="E3:E51" si="0">C3/D3*100</f>
        <v>5.5543711605018382</v>
      </c>
      <c r="F3" s="5">
        <f>SUMIFS(Data!$N:$N,Data!$A:$A,2017,Data!$B:$B,Figure6!$A3)</f>
        <v>1</v>
      </c>
    </row>
    <row r="4" spans="1:6">
      <c r="A4" s="16" t="s">
        <v>126</v>
      </c>
      <c r="B4" s="16">
        <v>2017</v>
      </c>
      <c r="C4" s="5">
        <f>SUMIFS(Data!$C:$C,Data!$A:$A,2017,Data!$B:$B,Figure6!$A4)</f>
        <v>572583328</v>
      </c>
      <c r="D4" s="5">
        <f>SUMIFS(Data!$P:$P,Data!$A:$A,2017,Data!$B:$B,Figure6!$A4)</f>
        <v>10251000000</v>
      </c>
      <c r="E4" s="16">
        <f t="shared" si="0"/>
        <v>5.5856338698663546</v>
      </c>
      <c r="F4" s="5">
        <f>SUMIFS(Data!$N:$N,Data!$A:$A,2017,Data!$B:$B,Figure6!$A4)</f>
        <v>1</v>
      </c>
    </row>
    <row r="5" spans="1:6">
      <c r="A5" s="28" t="s">
        <v>34</v>
      </c>
      <c r="B5" s="16">
        <v>2017</v>
      </c>
      <c r="C5" s="5">
        <f>SUMIFS(Data!$C:$C,Data!$A:$A,2017,Data!$B:$B,Figure6!$A5)</f>
        <v>210661230</v>
      </c>
      <c r="D5" s="5">
        <f>SUMIFS(Data!$P:$P,Data!$A:$A,2017,Data!$B:$B,Figure6!$A5)</f>
        <v>3561000000</v>
      </c>
      <c r="E5" s="16">
        <f t="shared" si="0"/>
        <v>5.9157885425442291</v>
      </c>
      <c r="F5" s="5">
        <f>SUMIFS(Data!$N:$N,Data!$A:$A,2017,Data!$B:$B,Figure6!$A5)</f>
        <v>1</v>
      </c>
    </row>
    <row r="6" spans="1:6">
      <c r="A6" s="16" t="s">
        <v>133</v>
      </c>
      <c r="B6" s="16">
        <v>2017</v>
      </c>
      <c r="C6" s="5">
        <f>SUMIFS(Data!$C:$C,Data!$A:$A,2017,Data!$B:$B,Figure6!$A6)</f>
        <v>3073717052</v>
      </c>
      <c r="D6" s="5">
        <f>SUMIFS(Data!$P:$P,Data!$A:$A,2017,Data!$B:$B,Figure6!$A6)</f>
        <v>51758000000</v>
      </c>
      <c r="E6" s="16">
        <f t="shared" si="0"/>
        <v>5.9386318095753312</v>
      </c>
      <c r="F6" s="5">
        <f>SUMIFS(Data!$N:$N,Data!$A:$A,2017,Data!$B:$B,Figure6!$A6)</f>
        <v>1</v>
      </c>
    </row>
    <row r="7" spans="1:6">
      <c r="A7" s="16" t="s">
        <v>74</v>
      </c>
      <c r="B7" s="16">
        <v>2017</v>
      </c>
      <c r="C7" s="5">
        <f>SUMIFS(Data!$C:$C,Data!$A:$A,2017,Data!$B:$B,Figure6!$A7)</f>
        <v>2370333792</v>
      </c>
      <c r="D7" s="5">
        <f>SUMIFS(Data!$P:$P,Data!$A:$A,2017,Data!$B:$B,Figure6!$A7)</f>
        <v>37782000000</v>
      </c>
      <c r="E7" s="16">
        <f t="shared" si="0"/>
        <v>6.2737117992694937</v>
      </c>
      <c r="F7" s="5">
        <f>SUMIFS(Data!$N:$N,Data!$A:$A,2017,Data!$B:$B,Figure6!$A7)</f>
        <v>1</v>
      </c>
    </row>
    <row r="8" spans="1:6">
      <c r="A8" s="16" t="s">
        <v>129</v>
      </c>
      <c r="B8" s="16">
        <v>2017</v>
      </c>
      <c r="C8" s="5">
        <f>SUMIFS(Data!$C:$C,Data!$A:$A,2017,Data!$B:$B,Figure6!$A8)</f>
        <v>2578322360</v>
      </c>
      <c r="D8" s="5">
        <f>SUMIFS(Data!$P:$P,Data!$A:$A,2017,Data!$B:$B,Figure6!$A8)</f>
        <v>40470000000</v>
      </c>
      <c r="E8" s="16">
        <f t="shared" si="0"/>
        <v>6.3709472695824072</v>
      </c>
      <c r="F8" s="5">
        <f>SUMIFS(Data!$N:$N,Data!$A:$A,2017,Data!$B:$B,Figure6!$A8)</f>
        <v>1</v>
      </c>
    </row>
    <row r="9" spans="1:6">
      <c r="A9" s="16" t="s">
        <v>127</v>
      </c>
      <c r="B9" s="16">
        <v>2017</v>
      </c>
      <c r="C9" s="5">
        <f>SUMIFS(Data!$C:$C,Data!$A:$A,2017,Data!$B:$B,Figure6!$A9)</f>
        <v>333569144</v>
      </c>
      <c r="D9" s="5">
        <f>SUMIFS(Data!$P:$P,Data!$A:$A,2017,Data!$B:$B,Figure6!$A9)</f>
        <v>4935000000</v>
      </c>
      <c r="E9" s="16">
        <f t="shared" si="0"/>
        <v>6.7592531712259376</v>
      </c>
      <c r="F9" s="5">
        <f>SUMIFS(Data!$N:$N,Data!$A:$A,2017,Data!$B:$B,Figure6!$A9)</f>
        <v>1</v>
      </c>
    </row>
    <row r="10" spans="1:6">
      <c r="A10" s="16" t="s">
        <v>111</v>
      </c>
      <c r="B10" s="16">
        <v>2017</v>
      </c>
      <c r="C10" s="5">
        <f>SUMIFS(Data!$C:$C,Data!$A:$A,2017,Data!$B:$B,Figure6!$A10)</f>
        <v>1535829208</v>
      </c>
      <c r="D10" s="5">
        <f>SUMIFS(Data!$P:$P,Data!$A:$A,2017,Data!$B:$B,Figure6!$A10)</f>
        <v>21112000000</v>
      </c>
      <c r="E10" s="16">
        <f t="shared" si="0"/>
        <v>7.2746741568776061</v>
      </c>
      <c r="F10" s="5">
        <f>SUMIFS(Data!$N:$N,Data!$A:$A,2017,Data!$B:$B,Figure6!$A10)</f>
        <v>1</v>
      </c>
    </row>
    <row r="11" spans="1:6">
      <c r="A11" s="28" t="s">
        <v>130</v>
      </c>
      <c r="B11" s="16">
        <v>2017</v>
      </c>
      <c r="C11" s="5">
        <f>SUMIFS(Data!$C:$C,Data!$A:$A,2017,Data!$B:$B,Figure6!$A11)</f>
        <v>1097908096.0625</v>
      </c>
      <c r="D11" s="5">
        <f>SUMIFS(Data!$P:$P,Data!$A:$A,2017,Data!$B:$B,Figure6!$A11)</f>
        <v>14930000000</v>
      </c>
      <c r="E11" s="16">
        <f t="shared" si="0"/>
        <v>7.3537045951942392</v>
      </c>
      <c r="F11" s="5">
        <f>SUMIFS(Data!$N:$N,Data!$A:$A,2017,Data!$B:$B,Figure6!$A11)</f>
        <v>1</v>
      </c>
    </row>
    <row r="12" spans="1:6">
      <c r="A12" s="16" t="s">
        <v>150</v>
      </c>
      <c r="B12" s="16">
        <v>2017</v>
      </c>
      <c r="C12" s="5">
        <f>SUMIFS(Data!$C:$C,Data!$A:$A,2017,Data!$B:$B,Figure6!$A12)</f>
        <v>228000000</v>
      </c>
      <c r="D12" s="5">
        <f>SUMIFS(Data!$P:$P,Data!$A:$A,2017,Data!$B:$B,Figure6!$A12)</f>
        <v>3060000000</v>
      </c>
      <c r="E12" s="16">
        <f t="shared" si="0"/>
        <v>7.4509803921568629</v>
      </c>
      <c r="F12" s="5">
        <f>SUMIFS(Data!$N:$N,Data!$A:$A,2017,Data!$B:$B,Figure6!$A12)</f>
        <v>1</v>
      </c>
    </row>
    <row r="13" spans="1:6">
      <c r="A13" s="16" t="s">
        <v>73</v>
      </c>
      <c r="B13" s="16">
        <v>2017</v>
      </c>
      <c r="C13" s="5">
        <f>SUMIFS(Data!$C:$C,Data!$A:$A,2017,Data!$B:$B,Figure6!$A13)</f>
        <v>3461581914</v>
      </c>
      <c r="D13" s="5">
        <f>SUMIFS(Data!$P:$P,Data!$A:$A,2017,Data!$B:$B,Figure6!$A13)</f>
        <v>45819000000</v>
      </c>
      <c r="E13" s="16">
        <f t="shared" si="0"/>
        <v>7.554904982649119</v>
      </c>
      <c r="F13" s="5">
        <f>SUMIFS(Data!$N:$N,Data!$A:$A,2017,Data!$B:$B,Figure6!$A13)</f>
        <v>1</v>
      </c>
    </row>
    <row r="14" spans="1:6">
      <c r="A14" s="16" t="s">
        <v>18</v>
      </c>
      <c r="B14" s="16">
        <v>2017</v>
      </c>
      <c r="C14" s="5">
        <f>SUMIFS(Data!$C:$C,Data!$A:$A,2017,Data!$B:$B,Figure6!$A14)</f>
        <v>7305812611</v>
      </c>
      <c r="D14" s="5">
        <f>SUMIFS(Data!$P:$P,Data!$A:$A,2017,Data!$B:$B,Figure6!$A14)</f>
        <v>87348000000</v>
      </c>
      <c r="E14" s="16">
        <f t="shared" si="0"/>
        <v>8.3640296412052937</v>
      </c>
      <c r="F14" s="5">
        <f>SUMIFS(Data!$N:$N,Data!$A:$A,2017,Data!$B:$B,Figure6!$A14)</f>
        <v>1</v>
      </c>
    </row>
    <row r="15" spans="1:6">
      <c r="A15" s="16" t="s">
        <v>4</v>
      </c>
      <c r="B15" s="16">
        <v>2017</v>
      </c>
      <c r="C15" s="5">
        <f>SUMIFS(Data!$C:$C,Data!$A:$A,2017,Data!$B:$B,Figure6!$A15)</f>
        <v>414769723.25</v>
      </c>
      <c r="D15" s="5">
        <f>SUMIFS(Data!$P:$P,Data!$A:$A,2017,Data!$B:$B,Figure6!$A15)</f>
        <v>4891000000</v>
      </c>
      <c r="E15" s="16">
        <f t="shared" si="0"/>
        <v>8.480264225107339</v>
      </c>
      <c r="F15" s="5">
        <f>SUMIFS(Data!$N:$N,Data!$A:$A,2017,Data!$B:$B,Figure6!$A15)</f>
        <v>1</v>
      </c>
    </row>
    <row r="16" spans="1:6">
      <c r="A16" s="16" t="s">
        <v>148</v>
      </c>
      <c r="B16" s="16">
        <v>2017</v>
      </c>
      <c r="C16" s="5">
        <f>SUMIFS(Data!$C:$C,Data!$A:$A,2017,Data!$B:$B,Figure6!$A16)</f>
        <v>498188888</v>
      </c>
      <c r="D16" s="5">
        <f>SUMIFS(Data!$P:$P,Data!$A:$A,2017,Data!$B:$B,Figure6!$A16)</f>
        <v>5813000000</v>
      </c>
      <c r="E16" s="16">
        <f t="shared" si="0"/>
        <v>8.5702543953208323</v>
      </c>
      <c r="F16" s="5">
        <f>SUMIFS(Data!$N:$N,Data!$A:$A,2017,Data!$B:$B,Figure6!$A16)</f>
        <v>1</v>
      </c>
    </row>
    <row r="17" spans="1:6">
      <c r="A17" s="16" t="s">
        <v>147</v>
      </c>
      <c r="B17" s="16">
        <v>2017</v>
      </c>
      <c r="C17" s="5">
        <f>SUMIFS(Data!$C:$C,Data!$A:$A,2017,Data!$B:$B,Figure6!$A17)</f>
        <v>1569527776</v>
      </c>
      <c r="D17" s="5">
        <f>SUMIFS(Data!$P:$P,Data!$A:$A,2017,Data!$B:$B,Figure6!$A17)</f>
        <v>18169000000</v>
      </c>
      <c r="E17" s="16">
        <f t="shared" si="0"/>
        <v>8.6384929054983761</v>
      </c>
      <c r="F17" s="5">
        <f>SUMIFS(Data!$N:$N,Data!$A:$A,2017,Data!$B:$B,Figure6!$A17)</f>
        <v>1</v>
      </c>
    </row>
    <row r="18" spans="1:6">
      <c r="A18" s="16" t="s">
        <v>29</v>
      </c>
      <c r="B18" s="16">
        <v>2017</v>
      </c>
      <c r="C18" s="5">
        <f>SUMIFS(Data!$C:$C,Data!$A:$A,2017,Data!$B:$B,Figure6!$A18)</f>
        <v>27632803070.6875</v>
      </c>
      <c r="D18" s="5">
        <f>SUMIFS(Data!$P:$P,Data!$A:$A,2017,Data!$B:$B,Figure6!$A18)</f>
        <v>304952000000</v>
      </c>
      <c r="E18" s="16">
        <f t="shared" si="0"/>
        <v>9.0613614833441005</v>
      </c>
      <c r="F18" s="5">
        <f>SUMIFS(Data!$N:$N,Data!$A:$A,2017,Data!$B:$B,Figure6!$A18)</f>
        <v>1</v>
      </c>
    </row>
    <row r="19" spans="1:6">
      <c r="A19" s="16" t="s">
        <v>98</v>
      </c>
      <c r="B19" s="16">
        <v>2017</v>
      </c>
      <c r="C19" s="5">
        <f>SUMIFS(Data!$C:$C,Data!$A:$A,2017,Data!$B:$B,Figure6!$A19)</f>
        <v>346253276.90625</v>
      </c>
      <c r="D19" s="5">
        <f>SUMIFS(Data!$P:$P,Data!$A:$A,2017,Data!$B:$B,Figure6!$A19)</f>
        <v>3612000000</v>
      </c>
      <c r="E19" s="16">
        <f t="shared" si="0"/>
        <v>9.5861926053779065</v>
      </c>
      <c r="F19" s="5">
        <f>SUMIFS(Data!$N:$N,Data!$A:$A,2017,Data!$B:$B,Figure6!$A19)</f>
        <v>1</v>
      </c>
    </row>
    <row r="20" spans="1:6">
      <c r="A20" s="16" t="s">
        <v>46</v>
      </c>
      <c r="B20" s="16">
        <v>2017</v>
      </c>
      <c r="C20" s="5">
        <f>SUMIFS(Data!$C:$C,Data!$A:$A,2017,Data!$B:$B,Figure6!$A20)</f>
        <v>10497941510</v>
      </c>
      <c r="D20" s="5">
        <f>SUMIFS(Data!$P:$P,Data!$A:$A,2017,Data!$B:$B,Figure6!$A20)</f>
        <v>104296000000</v>
      </c>
      <c r="E20" s="16">
        <f t="shared" si="0"/>
        <v>10.065526491907647</v>
      </c>
      <c r="F20" s="5">
        <f>SUMIFS(Data!$N:$N,Data!$A:$A,2017,Data!$B:$B,Figure6!$A20)</f>
        <v>1</v>
      </c>
    </row>
    <row r="21" spans="1:6">
      <c r="A21" s="16" t="s">
        <v>85</v>
      </c>
      <c r="B21" s="16">
        <v>2017</v>
      </c>
      <c r="C21" s="5">
        <f>SUMIFS(Data!$C:$C,Data!$A:$A,2017,Data!$B:$B,Figure6!$A21)</f>
        <v>2690233324</v>
      </c>
      <c r="D21" s="5">
        <f>SUMIFS(Data!$P:$P,Data!$A:$A,2017,Data!$B:$B,Figure6!$A21)</f>
        <v>26617000000</v>
      </c>
      <c r="E21" s="16">
        <f t="shared" si="0"/>
        <v>10.107199624300259</v>
      </c>
      <c r="F21" s="5">
        <f>SUMIFS(Data!$N:$N,Data!$A:$A,2017,Data!$B:$B,Figure6!$A21)</f>
        <v>1</v>
      </c>
    </row>
    <row r="22" spans="1:6">
      <c r="A22" s="16" t="s">
        <v>97</v>
      </c>
      <c r="B22" s="16">
        <v>2017</v>
      </c>
      <c r="C22" s="5">
        <f>SUMIFS(Data!$C:$C,Data!$A:$A,2017,Data!$B:$B,Figure6!$A22)</f>
        <v>8062953012.5</v>
      </c>
      <c r="D22" s="5">
        <f>SUMIFS(Data!$P:$P,Data!$A:$A,2017,Data!$B:$B,Figure6!$A22)</f>
        <v>79223000000</v>
      </c>
      <c r="E22" s="16">
        <f t="shared" si="0"/>
        <v>10.177540628984007</v>
      </c>
      <c r="F22" s="5">
        <f>SUMIFS(Data!$N:$N,Data!$A:$A,2017,Data!$B:$B,Figure6!$A22)</f>
        <v>1</v>
      </c>
    </row>
    <row r="23" spans="1:6">
      <c r="A23" s="16" t="s">
        <v>143</v>
      </c>
      <c r="B23" s="16">
        <v>2017</v>
      </c>
      <c r="C23" s="5">
        <f>SUMIFS(Data!$C:$C,Data!$A:$A,2017,Data!$B:$B,Figure6!$A23)</f>
        <v>5015354438.5</v>
      </c>
      <c r="D23" s="5">
        <f>SUMIFS(Data!$P:$P,Data!$A:$A,2017,Data!$B:$B,Figure6!$A23)</f>
        <v>48826000000</v>
      </c>
      <c r="E23" s="16">
        <f t="shared" si="0"/>
        <v>10.271892922828002</v>
      </c>
      <c r="F23" s="5">
        <f>SUMIFS(Data!$N:$N,Data!$A:$A,2017,Data!$B:$B,Figure6!$A23)</f>
        <v>1</v>
      </c>
    </row>
    <row r="24" spans="1:6">
      <c r="A24" s="16" t="s">
        <v>49</v>
      </c>
      <c r="B24" s="16">
        <v>2017</v>
      </c>
      <c r="C24" s="5">
        <f>SUMIFS(Data!$C:$C,Data!$A:$A,2017,Data!$B:$B,Figure6!$A24)</f>
        <v>1544953324</v>
      </c>
      <c r="D24" s="5">
        <f>SUMIFS(Data!$P:$P,Data!$A:$A,2017,Data!$B:$B,Figure6!$A24)</f>
        <v>14772000000</v>
      </c>
      <c r="E24" s="16">
        <f t="shared" si="0"/>
        <v>10.458660465746005</v>
      </c>
      <c r="F24" s="5">
        <f>SUMIFS(Data!$N:$N,Data!$A:$A,2017,Data!$B:$B,Figure6!$A24)</f>
        <v>1</v>
      </c>
    </row>
    <row r="25" spans="1:6">
      <c r="A25" s="16" t="s">
        <v>42</v>
      </c>
      <c r="B25" s="16">
        <v>2017</v>
      </c>
      <c r="C25" s="5">
        <f>SUMIFS(Data!$C:$C,Data!$A:$A,2017,Data!$B:$B,Figure6!$A25)</f>
        <v>537574363</v>
      </c>
      <c r="D25" s="5">
        <f>SUMIFS(Data!$P:$P,Data!$A:$A,2017,Data!$B:$B,Figure6!$A25)</f>
        <v>4767000000</v>
      </c>
      <c r="E25" s="16">
        <f t="shared" si="0"/>
        <v>11.276995238095239</v>
      </c>
      <c r="F25" s="5">
        <f>SUMIFS(Data!$N:$N,Data!$A:$A,2017,Data!$B:$B,Figure6!$A25)</f>
        <v>1</v>
      </c>
    </row>
    <row r="26" spans="1:6">
      <c r="A26" s="16" t="s">
        <v>123</v>
      </c>
      <c r="B26" s="16">
        <v>2017</v>
      </c>
      <c r="C26" s="5">
        <f>SUMIFS(Data!$C:$C,Data!$A:$A,2017,Data!$B:$B,Figure6!$A26)</f>
        <v>23993111136</v>
      </c>
      <c r="D26" s="5">
        <f>SUMIFS(Data!$P:$P,Data!$A:$A,2017,Data!$B:$B,Figure6!$A26)</f>
        <v>210083000000</v>
      </c>
      <c r="E26" s="16">
        <f t="shared" si="0"/>
        <v>11.420777090959287</v>
      </c>
      <c r="F26" s="5">
        <f>SUMIFS(Data!$N:$N,Data!$A:$A,2017,Data!$B:$B,Figure6!$A26)</f>
        <v>1</v>
      </c>
    </row>
    <row r="27" spans="1:6">
      <c r="A27" s="16" t="s">
        <v>39</v>
      </c>
      <c r="B27" s="16">
        <v>2017</v>
      </c>
      <c r="C27" s="5">
        <f>SUMIFS(Data!$C:$C,Data!$A:$A,2017,Data!$B:$B,Figure6!$A27)</f>
        <v>407445680.875</v>
      </c>
      <c r="D27" s="5">
        <f>SUMIFS(Data!$P:$P,Data!$A:$A,2017,Data!$B:$B,Figure6!$A27)</f>
        <v>3419000000</v>
      </c>
      <c r="E27" s="16">
        <f t="shared" si="0"/>
        <v>11.917100932290143</v>
      </c>
      <c r="F27" s="5">
        <f>SUMIFS(Data!$N:$N,Data!$A:$A,2017,Data!$B:$B,Figure6!$A27)</f>
        <v>1</v>
      </c>
    </row>
    <row r="28" spans="1:6">
      <c r="A28" s="16" t="s">
        <v>83</v>
      </c>
      <c r="B28" s="16">
        <v>2017</v>
      </c>
      <c r="C28" s="5">
        <f>SUMIFS(Data!$C:$C,Data!$A:$A,2017,Data!$B:$B,Figure6!$A28)</f>
        <v>2227844446.5</v>
      </c>
      <c r="D28" s="5">
        <f>SUMIFS(Data!$P:$P,Data!$A:$A,2017,Data!$B:$B,Figure6!$A28)</f>
        <v>17635000000</v>
      </c>
      <c r="E28" s="16">
        <f t="shared" si="0"/>
        <v>12.633084471222004</v>
      </c>
      <c r="F28" s="5">
        <f>SUMIFS(Data!$N:$N,Data!$A:$A,2017,Data!$B:$B,Figure6!$A28)</f>
        <v>1</v>
      </c>
    </row>
    <row r="29" spans="1:6">
      <c r="A29" s="16" t="s">
        <v>144</v>
      </c>
      <c r="B29" s="16">
        <v>2017</v>
      </c>
      <c r="C29" s="5">
        <f>SUMIFS(Data!$C:$C,Data!$A:$A,2017,Data!$B:$B,Figure6!$A29)</f>
        <v>6910285452</v>
      </c>
      <c r="D29" s="5">
        <f>SUMIFS(Data!$P:$P,Data!$A:$A,2017,Data!$B:$B,Figure6!$A29)</f>
        <v>54439000000</v>
      </c>
      <c r="E29" s="16">
        <f t="shared" si="0"/>
        <v>12.693630397325448</v>
      </c>
      <c r="F29" s="5">
        <f>SUMIFS(Data!$N:$N,Data!$A:$A,2017,Data!$B:$B,Figure6!$A29)</f>
        <v>1</v>
      </c>
    </row>
    <row r="30" spans="1:6">
      <c r="A30" s="16" t="s">
        <v>109</v>
      </c>
      <c r="B30" s="16">
        <v>2017</v>
      </c>
      <c r="C30" s="5">
        <f>SUMIFS(Data!$C:$C,Data!$A:$A,2017,Data!$B:$B,Figure6!$A30)</f>
        <v>10307053711</v>
      </c>
      <c r="D30" s="5">
        <f>SUMIFS(Data!$P:$P,Data!$A:$A,2017,Data!$B:$B,Figure6!$A30)</f>
        <v>80874000000</v>
      </c>
      <c r="E30" s="16">
        <f t="shared" si="0"/>
        <v>12.744582574127655</v>
      </c>
      <c r="F30" s="5">
        <f>SUMIFS(Data!$N:$N,Data!$A:$A,2017,Data!$B:$B,Figure6!$A30)</f>
        <v>1</v>
      </c>
    </row>
    <row r="31" spans="1:6">
      <c r="A31" s="16" t="s">
        <v>88</v>
      </c>
      <c r="B31" s="16">
        <v>2017</v>
      </c>
      <c r="C31" s="5">
        <f>SUMIFS(Data!$C:$C,Data!$A:$A,2017,Data!$B:$B,Figure6!$A31)</f>
        <v>1794965880</v>
      </c>
      <c r="D31" s="5">
        <f>SUMIFS(Data!$P:$P,Data!$A:$A,2017,Data!$B:$B,Figure6!$A31)</f>
        <v>12487000000</v>
      </c>
      <c r="E31" s="16">
        <f t="shared" si="0"/>
        <v>14.374676703771922</v>
      </c>
      <c r="F31" s="5">
        <f>SUMIFS(Data!$N:$N,Data!$A:$A,2017,Data!$B:$B,Figure6!$A31)</f>
        <v>1</v>
      </c>
    </row>
    <row r="32" spans="1:6">
      <c r="A32" s="16" t="s">
        <v>141</v>
      </c>
      <c r="B32" s="16">
        <v>2017</v>
      </c>
      <c r="C32" s="5">
        <f>SUMIFS(Data!$C:$C,Data!$A:$A,2017,Data!$B:$B,Figure6!$A32)</f>
        <v>5606574380.25</v>
      </c>
      <c r="D32" s="5">
        <f>SUMIFS(Data!$P:$P,Data!$A:$A,2017,Data!$B:$B,Figure6!$A32)</f>
        <v>37926000000</v>
      </c>
      <c r="E32" s="16">
        <f t="shared" si="0"/>
        <v>14.782930918762855</v>
      </c>
      <c r="F32" s="5">
        <f>SUMIFS(Data!$N:$N,Data!$A:$A,2017,Data!$B:$B,Figure6!$A32)</f>
        <v>1</v>
      </c>
    </row>
    <row r="33" spans="1:6">
      <c r="A33" s="16" t="s">
        <v>95</v>
      </c>
      <c r="B33" s="16">
        <v>2017</v>
      </c>
      <c r="C33" s="5">
        <f>SUMIFS(Data!$C:$C,Data!$A:$A,2017,Data!$B:$B,Figure6!$A33)</f>
        <v>5227567048</v>
      </c>
      <c r="D33" s="5">
        <f>SUMIFS(Data!$P:$P,Data!$A:$A,2017,Data!$B:$B,Figure6!$A33)</f>
        <v>34993000000</v>
      </c>
      <c r="E33" s="16">
        <f t="shared" si="0"/>
        <v>14.938893630154601</v>
      </c>
      <c r="F33" s="5">
        <f>SUMIFS(Data!$N:$N,Data!$A:$A,2017,Data!$B:$B,Figure6!$A33)</f>
        <v>1</v>
      </c>
    </row>
    <row r="34" spans="1:6">
      <c r="A34" s="16" t="s">
        <v>51</v>
      </c>
      <c r="B34" s="16">
        <v>2017</v>
      </c>
      <c r="C34" s="5">
        <f>SUMIFS(Data!$C:$C,Data!$A:$A,2017,Data!$B:$B,Figure6!$A34)</f>
        <v>1995842252</v>
      </c>
      <c r="D34" s="5">
        <f>SUMIFS(Data!$P:$P,Data!$A:$A,2017,Data!$B:$B,Figure6!$A34)</f>
        <v>12162000000</v>
      </c>
      <c r="E34" s="16">
        <f t="shared" si="0"/>
        <v>16.410477322808749</v>
      </c>
      <c r="F34" s="5">
        <f>SUMIFS(Data!$N:$N,Data!$A:$A,2017,Data!$B:$B,Figure6!$A34)</f>
        <v>1</v>
      </c>
    </row>
    <row r="35" spans="1:6">
      <c r="A35" s="16" t="s">
        <v>68</v>
      </c>
      <c r="B35" s="16">
        <v>2017</v>
      </c>
      <c r="C35" s="5">
        <f>SUMIFS(Data!$C:$C,Data!$A:$A,2017,Data!$B:$B,Figure6!$A35)</f>
        <v>151249992</v>
      </c>
      <c r="D35" s="5">
        <f>SUMIFS(Data!$P:$P,Data!$A:$A,2017,Data!$B:$B,Figure6!$A35)</f>
        <v>870000000</v>
      </c>
      <c r="E35" s="16">
        <f t="shared" si="0"/>
        <v>17.385056551724137</v>
      </c>
      <c r="F35" s="5">
        <f>SUMIFS(Data!$N:$N,Data!$A:$A,2017,Data!$B:$B,Figure6!$A35)</f>
        <v>1</v>
      </c>
    </row>
    <row r="36" spans="1:6">
      <c r="A36" s="16" t="s">
        <v>145</v>
      </c>
      <c r="B36" s="16">
        <v>2017</v>
      </c>
      <c r="C36" s="5">
        <f>SUMIFS(Data!$C:$C,Data!$A:$A,2017,Data!$B:$B,Figure6!$A36)</f>
        <v>1279367704</v>
      </c>
      <c r="D36" s="5">
        <f>SUMIFS(Data!$P:$P,Data!$A:$A,2017,Data!$B:$B,Figure6!$A36)</f>
        <v>7144000000</v>
      </c>
      <c r="E36" s="16">
        <f t="shared" si="0"/>
        <v>17.908282530795073</v>
      </c>
      <c r="F36" s="5">
        <f>SUMIFS(Data!$N:$N,Data!$A:$A,2017,Data!$B:$B,Figure6!$A36)</f>
        <v>1</v>
      </c>
    </row>
    <row r="37" spans="1:6">
      <c r="A37" s="16" t="s">
        <v>21</v>
      </c>
      <c r="B37" s="16">
        <v>2017</v>
      </c>
      <c r="C37" s="5">
        <f>SUMIFS(Data!$C:$C,Data!$A:$A,2017,Data!$B:$B,Figure6!$A37)</f>
        <v>2263426672</v>
      </c>
      <c r="D37" s="5">
        <f>SUMIFS(Data!$P:$P,Data!$A:$A,2017,Data!$B:$B,Figure6!$A37)</f>
        <v>12586000000</v>
      </c>
      <c r="E37" s="16">
        <f t="shared" si="0"/>
        <v>17.983685618941681</v>
      </c>
      <c r="F37" s="5">
        <f>SUMIFS(Data!$N:$N,Data!$A:$A,2017,Data!$B:$B,Figure6!$A37)</f>
        <v>1</v>
      </c>
    </row>
    <row r="38" spans="1:6">
      <c r="A38" s="16" t="s">
        <v>40</v>
      </c>
      <c r="B38" s="16">
        <v>2017</v>
      </c>
      <c r="C38" s="5">
        <f>SUMIFS(Data!$C:$C,Data!$A:$A,2017,Data!$B:$B,Figure6!$A38)</f>
        <v>2040666672</v>
      </c>
      <c r="D38" s="5">
        <f>SUMIFS(Data!$P:$P,Data!$A:$A,2017,Data!$B:$B,Figure6!$A38)</f>
        <v>11135000000</v>
      </c>
      <c r="E38" s="16">
        <f t="shared" si="0"/>
        <v>18.32659786259542</v>
      </c>
      <c r="F38" s="5">
        <f>SUMIFS(Data!$N:$N,Data!$A:$A,2017,Data!$B:$B,Figure6!$A38)</f>
        <v>1</v>
      </c>
    </row>
    <row r="39" spans="1:6">
      <c r="A39" s="16" t="s">
        <v>104</v>
      </c>
      <c r="B39" s="16">
        <v>2017</v>
      </c>
      <c r="C39" s="5">
        <f>SUMIFS(Data!$C:$C,Data!$A:$A,2017,Data!$B:$B,Figure6!$A39)</f>
        <v>108800000</v>
      </c>
      <c r="D39" s="5">
        <f>SUMIFS(Data!$P:$P,Data!$A:$A,2017,Data!$B:$B,Figure6!$A39)</f>
        <v>557000000</v>
      </c>
      <c r="E39" s="16">
        <f t="shared" si="0"/>
        <v>19.533213644524235</v>
      </c>
      <c r="F39" s="5">
        <f>SUMIFS(Data!$N:$N,Data!$A:$A,2017,Data!$B:$B,Figure6!$A39)</f>
        <v>1</v>
      </c>
    </row>
    <row r="40" spans="1:6">
      <c r="A40" s="16" t="s">
        <v>149</v>
      </c>
      <c r="B40" s="16">
        <v>2017</v>
      </c>
      <c r="C40" s="5">
        <f>SUMIFS(Data!$C:$C,Data!$A:$A,2017,Data!$B:$B,Figure6!$A40)</f>
        <v>943991488</v>
      </c>
      <c r="D40" s="5">
        <f>SUMIFS(Data!$P:$P,Data!$A:$A,2017,Data!$B:$B,Figure6!$A40)</f>
        <v>4784000000</v>
      </c>
      <c r="E40" s="16">
        <f t="shared" si="0"/>
        <v>19.732263545150502</v>
      </c>
      <c r="F40" s="5">
        <f>SUMIFS(Data!$N:$N,Data!$A:$A,2017,Data!$B:$B,Figure6!$A40)</f>
        <v>1</v>
      </c>
    </row>
    <row r="41" spans="1:6">
      <c r="A41" s="16" t="s">
        <v>66</v>
      </c>
      <c r="B41" s="16">
        <v>2017</v>
      </c>
      <c r="C41" s="5">
        <f>SUMIFS(Data!$C:$C,Data!$A:$A,2017,Data!$B:$B,Figure6!$A41)</f>
        <v>25375322182.25</v>
      </c>
      <c r="D41" s="5">
        <f>SUMIFS(Data!$P:$P,Data!$A:$A,2017,Data!$B:$B,Figure6!$A41)</f>
        <v>126506000000</v>
      </c>
      <c r="E41" s="16">
        <f t="shared" si="0"/>
        <v>20.058591831415111</v>
      </c>
      <c r="F41" s="5">
        <f>SUMIFS(Data!$N:$N,Data!$A:$A,2017,Data!$B:$B,Figure6!$A41)</f>
        <v>1</v>
      </c>
    </row>
    <row r="42" spans="1:6">
      <c r="A42" s="16" t="s">
        <v>135</v>
      </c>
      <c r="B42" s="16">
        <v>2017</v>
      </c>
      <c r="C42" s="5">
        <f>SUMIFS(Data!$C:$C,Data!$A:$A,2017,Data!$B:$B,Figure6!$A42)</f>
        <v>179090668</v>
      </c>
      <c r="D42" s="5">
        <f>SUMIFS(Data!$P:$P,Data!$A:$A,2017,Data!$B:$B,Figure6!$A42)</f>
        <v>841000000</v>
      </c>
      <c r="E42" s="16">
        <f t="shared" si="0"/>
        <v>21.294966468489893</v>
      </c>
      <c r="F42" s="5">
        <f>SUMIFS(Data!$N:$N,Data!$A:$A,2017,Data!$B:$B,Figure6!$A42)</f>
        <v>1</v>
      </c>
    </row>
    <row r="43" spans="1:6">
      <c r="A43" s="16" t="s">
        <v>89</v>
      </c>
      <c r="B43" s="16">
        <v>2017</v>
      </c>
      <c r="C43" s="5">
        <f>SUMIFS(Data!$C:$C,Data!$A:$A,2017,Data!$B:$B,Figure6!$A43)</f>
        <v>6339156013</v>
      </c>
      <c r="D43" s="5">
        <f>SUMIFS(Data!$P:$P,Data!$A:$A,2017,Data!$B:$B,Figure6!$A43)</f>
        <v>25706000000</v>
      </c>
      <c r="E43" s="16">
        <f t="shared" si="0"/>
        <v>24.660219454602039</v>
      </c>
      <c r="F43" s="5">
        <f>SUMIFS(Data!$N:$N,Data!$A:$A,2017,Data!$B:$B,Figure6!$A43)</f>
        <v>1</v>
      </c>
    </row>
    <row r="44" spans="1:6">
      <c r="A44" s="16" t="s">
        <v>131</v>
      </c>
      <c r="B44" s="16">
        <v>2017</v>
      </c>
      <c r="C44" s="5">
        <f>SUMIFS(Data!$C:$C,Data!$A:$A,2017,Data!$B:$B,Figure6!$A44)</f>
        <v>2071497644</v>
      </c>
      <c r="D44" s="5">
        <f>SUMIFS(Data!$P:$P,Data!$A:$A,2017,Data!$B:$B,Figure6!$A44)</f>
        <v>8224000000</v>
      </c>
      <c r="E44" s="16">
        <f t="shared" si="0"/>
        <v>25.188444114785991</v>
      </c>
      <c r="F44" s="5">
        <f>SUMIFS(Data!$N:$N,Data!$A:$A,2017,Data!$B:$B,Figure6!$A44)</f>
        <v>1</v>
      </c>
    </row>
    <row r="45" spans="1:6">
      <c r="A45" s="16" t="s">
        <v>47</v>
      </c>
      <c r="B45" s="16">
        <v>2017</v>
      </c>
      <c r="C45" s="5">
        <f>SUMIFS(Data!$C:$C,Data!$A:$A,2017,Data!$B:$B,Figure6!$A45)</f>
        <v>4755996350.5</v>
      </c>
      <c r="D45" s="5">
        <f>SUMIFS(Data!$P:$P,Data!$A:$A,2017,Data!$B:$B,Figure6!$A45)</f>
        <v>16974000000</v>
      </c>
      <c r="E45" s="16">
        <f t="shared" si="0"/>
        <v>28.019302170967364</v>
      </c>
      <c r="F45" s="5">
        <f>SUMIFS(Data!$N:$N,Data!$A:$A,2017,Data!$B:$B,Figure6!$A45)</f>
        <v>1</v>
      </c>
    </row>
    <row r="46" spans="1:6">
      <c r="A46" s="16" t="s">
        <v>182</v>
      </c>
      <c r="B46" s="16">
        <v>2017</v>
      </c>
      <c r="C46" s="5">
        <f>SUMIFS(Data!$C:$C,Data!$A:$A,2017,Data!$B:$B,Figure6!$A46)</f>
        <v>2246635676</v>
      </c>
      <c r="D46" s="5">
        <f>SUMIFS(Data!$P:$P,Data!$A:$A,2017,Data!$B:$B,Figure6!$A46)</f>
        <v>7565000000</v>
      </c>
      <c r="E46" s="16">
        <f t="shared" si="0"/>
        <v>29.697761744877727</v>
      </c>
      <c r="F46" s="5">
        <f>SUMIFS(Data!$N:$N,Data!$A:$A,2017,Data!$B:$B,Figure6!$A46)</f>
        <v>1</v>
      </c>
    </row>
    <row r="47" spans="1:6">
      <c r="A47" s="16" t="s">
        <v>125</v>
      </c>
      <c r="B47" s="16">
        <v>2017</v>
      </c>
      <c r="C47" s="5">
        <f>SUMIFS(Data!$C:$C,Data!$A:$A,2017,Data!$B:$B,Figure6!$A47)</f>
        <v>6561721424.25</v>
      </c>
      <c r="D47" s="5">
        <f>SUMIFS(Data!$P:$P,Data!$A:$A,2017,Data!$B:$B,Figure6!$A47)</f>
        <v>22087000000</v>
      </c>
      <c r="E47" s="16">
        <f t="shared" si="0"/>
        <v>29.708522770181556</v>
      </c>
      <c r="F47" s="5">
        <f>SUMIFS(Data!$N:$N,Data!$A:$A,2017,Data!$B:$B,Figure6!$A47)</f>
        <v>1</v>
      </c>
    </row>
    <row r="48" spans="1:6">
      <c r="A48" s="16" t="s">
        <v>108</v>
      </c>
      <c r="B48" s="16">
        <v>2017</v>
      </c>
      <c r="C48" s="5">
        <f>SUMIFS(Data!$C:$C,Data!$A:$A,2017,Data!$B:$B,Figure6!$A48)</f>
        <v>1379087616</v>
      </c>
      <c r="D48" s="5">
        <f>SUMIFS(Data!$P:$P,Data!$A:$A,2017,Data!$B:$B,Figure6!$A48)</f>
        <v>4505000000</v>
      </c>
      <c r="E48" s="16">
        <f t="shared" si="0"/>
        <v>30.612377713651501</v>
      </c>
      <c r="F48" s="5">
        <f>SUMIFS(Data!$N:$N,Data!$A:$A,2017,Data!$B:$B,Figure6!$A48)</f>
        <v>1</v>
      </c>
    </row>
    <row r="49" spans="1:6">
      <c r="A49" s="16" t="s">
        <v>3</v>
      </c>
      <c r="B49" s="16">
        <v>2017</v>
      </c>
      <c r="C49" s="5">
        <f>SUMIFS(Data!$C:$C,Data!$A:$A,2017,Data!$B:$B,Figure6!$A49)</f>
        <v>139995268</v>
      </c>
      <c r="D49" s="5">
        <f>SUMIFS(Data!$P:$P,Data!$A:$A,2017,Data!$B:$B,Figure6!$A49)</f>
        <v>455000000</v>
      </c>
      <c r="E49" s="16">
        <f t="shared" si="0"/>
        <v>30.76819076923077</v>
      </c>
      <c r="F49" s="5">
        <f>SUMIFS(Data!$N:$N,Data!$A:$A,2017,Data!$B:$B,Figure6!$A49)</f>
        <v>1</v>
      </c>
    </row>
    <row r="50" spans="1:6">
      <c r="A50" s="16" t="s">
        <v>93</v>
      </c>
      <c r="B50" s="16">
        <v>2017</v>
      </c>
      <c r="C50" s="5">
        <f>SUMIFS(Data!$C:$C,Data!$A:$A,2017,Data!$B:$B,Figure6!$A50)</f>
        <v>4242079061</v>
      </c>
      <c r="D50" s="5">
        <f>SUMIFS(Data!$P:$P,Data!$A:$A,2017,Data!$B:$B,Figure6!$A50)</f>
        <v>8718000000</v>
      </c>
      <c r="E50" s="16">
        <f t="shared" si="0"/>
        <v>48.658855941729755</v>
      </c>
      <c r="F50" s="5">
        <f>SUMIFS(Data!$N:$N,Data!$A:$A,2017,Data!$B:$B,Figure6!$A50)</f>
        <v>1</v>
      </c>
    </row>
    <row r="51" spans="1:6">
      <c r="A51" s="16" t="s">
        <v>94</v>
      </c>
      <c r="B51" s="16">
        <v>2017</v>
      </c>
      <c r="C51" s="5">
        <f>SUMIFS(Data!$C:$C,Data!$A:$A,2017,Data!$B:$B,Figure6!$A51)</f>
        <v>1390145500</v>
      </c>
      <c r="D51" s="5">
        <f>SUMIFS(Data!$P:$P,Data!$A:$A,2017,Data!$B:$B,Figure6!$A51)</f>
        <v>2029000000</v>
      </c>
      <c r="E51" s="16">
        <f t="shared" si="0"/>
        <v>68.513824544110406</v>
      </c>
      <c r="F51" s="5">
        <f>SUMIFS(Data!$N:$N,Data!$A:$A,2017,Data!$B:$B,Figure6!$A51)</f>
        <v>1</v>
      </c>
    </row>
  </sheetData>
  <autoFilter ref="A1:F1" xr:uid="{B345E1C0-A1E6-4255-9783-4DD9253AEAA7}">
    <sortState ref="A2:F51">
      <sortCondition ref="E1"/>
    </sortState>
  </autoFilter>
  <pageMargins left="0.7" right="0.7" top="0.78740157499999996" bottom="0.78740157499999996"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C109"/>
  <sheetViews>
    <sheetView showGridLines="0" zoomScale="60" zoomScaleNormal="60" workbookViewId="0">
      <pane ySplit="1" topLeftCell="A2" activePane="bottomLeft" state="frozen"/>
      <selection pane="bottomLeft" activeCell="E103" sqref="E103"/>
    </sheetView>
  </sheetViews>
  <sheetFormatPr baseColWidth="10" defaultColWidth="11.44140625" defaultRowHeight="13.8"/>
  <cols>
    <col min="1" max="2" width="11.44140625" style="16"/>
    <col min="3" max="3" width="16.109375" style="5" customWidth="1"/>
    <col min="4" max="4" width="17.5546875" style="16" customWidth="1"/>
    <col min="5" max="5" width="20.21875" style="16" customWidth="1"/>
    <col min="6" max="8" width="11.44140625" style="16"/>
    <col min="9" max="9" width="11.44140625" style="17"/>
    <col min="10" max="10" width="11.44140625" style="16"/>
    <col min="11" max="11" width="11.44140625" style="17"/>
    <col min="12" max="12" width="23.33203125" style="17" customWidth="1"/>
    <col min="13" max="17" width="11.44140625" style="17"/>
    <col min="18" max="16384" width="11.44140625" style="16"/>
  </cols>
  <sheetData>
    <row r="1" spans="1:29">
      <c r="A1" s="16" t="s">
        <v>169</v>
      </c>
      <c r="B1" s="16" t="s">
        <v>0</v>
      </c>
      <c r="C1" s="5" t="s">
        <v>219</v>
      </c>
      <c r="D1" s="16" t="s">
        <v>207</v>
      </c>
      <c r="E1" s="16" t="s">
        <v>262</v>
      </c>
      <c r="F1" s="16" t="s">
        <v>152</v>
      </c>
      <c r="G1" s="16" t="s">
        <v>153</v>
      </c>
      <c r="H1" s="16" t="s">
        <v>154</v>
      </c>
      <c r="I1" s="17" t="s">
        <v>170</v>
      </c>
      <c r="J1" s="16" t="s">
        <v>155</v>
      </c>
      <c r="L1" s="18" t="s">
        <v>171</v>
      </c>
      <c r="M1" s="17" t="s">
        <v>172</v>
      </c>
      <c r="N1" s="17" t="s">
        <v>173</v>
      </c>
      <c r="O1" s="18" t="s">
        <v>174</v>
      </c>
      <c r="P1" s="18" t="s">
        <v>175</v>
      </c>
      <c r="Q1" s="18" t="s">
        <v>155</v>
      </c>
    </row>
    <row r="2" spans="1:29">
      <c r="A2" s="16" t="s">
        <v>25</v>
      </c>
      <c r="B2" s="16">
        <v>2017</v>
      </c>
      <c r="C2" s="5">
        <f>SUMIFS(Data!$C:$C,Data!$B:$B,Figure7!$A2,Data!$A:$A,Figure7!$B2)</f>
        <v>0</v>
      </c>
      <c r="D2" s="5">
        <f>SUMIFS(Data!$P:$P,Data!$B:$B,Figure7!$A2,Data!$A:$A,Figure7!$B2)</f>
        <v>13072000000</v>
      </c>
      <c r="E2" s="19">
        <f>C2/D2*100</f>
        <v>0</v>
      </c>
      <c r="F2" s="5">
        <f>SUMIFS(Data!$H:$H,Data!$B:$B,Figure7!$A2,Data!$A:$A,Figure7!$B2)</f>
        <v>1</v>
      </c>
      <c r="G2" s="5">
        <f>SUMIFS(Data!$I:$I,Data!$B:$B,Figure7!$A2,Data!$A:$A,Figure7!$B2)</f>
        <v>0</v>
      </c>
      <c r="H2" s="5">
        <f>SUMIFS(Data!$J:$J,Data!$B:$B,Figure7!$A2,Data!$A:$A,Figure7!$B2)</f>
        <v>0</v>
      </c>
      <c r="I2" s="6">
        <f>SUMIFS(Data!$G:$G,Data!$B:$B,Figure7!$A2,Data!$A:$A,Figure7!$B2)</f>
        <v>1</v>
      </c>
      <c r="J2" s="5">
        <f>SUMIFS(Data!$K:$K,Data!$B:$B,Figure7!$A2,Data!$A:$A,Figure7!$B2)</f>
        <v>5</v>
      </c>
      <c r="L2" s="18" t="s">
        <v>153</v>
      </c>
      <c r="M2" s="17">
        <f>AVERAGEIF(G:G,1,E:E)</f>
        <v>10.766212680139969</v>
      </c>
      <c r="N2" s="17">
        <f t="array" ref="N2">MEDIAN(IF(G:G=1,E:E))</f>
        <v>6.2737117992694937</v>
      </c>
      <c r="O2" s="17">
        <f t="array" ref="O2">_xlfn.PERCENTILE.EXC(IF(G:G=1,E:E),0.25)</f>
        <v>3.2711606813565326</v>
      </c>
      <c r="P2" s="17">
        <f t="array" ref="P2">_xlfn.PERCENTILE.EXC(IF(G:G=1,E:E),0.75)</f>
        <v>12.68883352267483</v>
      </c>
      <c r="Y2" s="20"/>
      <c r="Z2" s="20"/>
      <c r="AA2" s="20"/>
      <c r="AB2" s="20"/>
      <c r="AC2" s="20"/>
    </row>
    <row r="3" spans="1:29">
      <c r="A3" s="16" t="s">
        <v>66</v>
      </c>
      <c r="B3" s="16">
        <v>2017</v>
      </c>
      <c r="C3" s="5">
        <f>SUMIFS(Data!$C:$C,Data!$B:$B,Figure7!$A3,Data!$A:$A,Figure7!$B3)</f>
        <v>25375322182.25</v>
      </c>
      <c r="D3" s="5">
        <f>SUMIFS(Data!$P:$P,Data!$B:$B,Figure7!$A3,Data!$A:$A,Figure7!$B3)</f>
        <v>126506000000</v>
      </c>
      <c r="E3" s="19">
        <f t="shared" ref="E3:E6" si="0">C3/D3*100</f>
        <v>20.058591831415111</v>
      </c>
      <c r="F3" s="5">
        <f>SUMIFS(Data!$H:$H,Data!$B:$B,Figure7!$A3,Data!$A:$A,Figure7!$B3)</f>
        <v>1</v>
      </c>
      <c r="G3" s="5">
        <f>SUMIFS(Data!$I:$I,Data!$B:$B,Figure7!$A3,Data!$A:$A,Figure7!$B3)</f>
        <v>0</v>
      </c>
      <c r="H3" s="5">
        <f>SUMIFS(Data!$J:$J,Data!$B:$B,Figure7!$A3,Data!$A:$A,Figure7!$B3)</f>
        <v>1</v>
      </c>
      <c r="I3" s="6">
        <f>SUMIFS(Data!$G:$G,Data!$B:$B,Figure7!$A3,Data!$A:$A,Figure7!$B3)</f>
        <v>0</v>
      </c>
      <c r="J3" s="5">
        <f>SUMIFS(Data!$K:$K,Data!$B:$B,Figure7!$A3,Data!$A:$A,Figure7!$B3)</f>
        <v>4</v>
      </c>
      <c r="L3" s="17" t="s">
        <v>239</v>
      </c>
      <c r="M3" s="17">
        <f>AVERAGEIF(F:F,1,E:E)</f>
        <v>6.3887490397389568</v>
      </c>
      <c r="N3" s="17">
        <f t="array" ref="N3">MEDIAN(IF(F:F=1,E:E))</f>
        <v>3.6645576073930681</v>
      </c>
      <c r="O3" s="17">
        <f t="array" ref="O3">_xlfn.PERCENTILE.EXC(IF(F:F=1,E:E),0.25)</f>
        <v>0.4519139007428481</v>
      </c>
      <c r="P3" s="17">
        <f t="array" ref="P3">_xlfn.PERCENTILE.EXC(IF(F:F=1,E:E),0.75)</f>
        <v>10.065526491907647</v>
      </c>
      <c r="Y3" s="20"/>
      <c r="Z3" s="20"/>
      <c r="AA3" s="20"/>
      <c r="AB3" s="20"/>
      <c r="AC3" s="20"/>
    </row>
    <row r="4" spans="1:29">
      <c r="A4" s="16" t="s">
        <v>136</v>
      </c>
      <c r="B4" s="16">
        <v>2017</v>
      </c>
      <c r="C4" s="5">
        <f>SUMIFS(Data!$C:$C,Data!$B:$B,Figure7!$A4,Data!$A:$A,Figure7!$B4)</f>
        <v>76665154</v>
      </c>
      <c r="D4" s="5">
        <f>SUMIFS(Data!$P:$P,Data!$B:$B,Figure7!$A4,Data!$A:$A,Figure7!$B4)</f>
        <v>1524000000</v>
      </c>
      <c r="E4" s="19">
        <f t="shared" si="0"/>
        <v>5.0305219160104988</v>
      </c>
      <c r="F4" s="5">
        <f>SUMIFS(Data!$H:$H,Data!$B:$B,Figure7!$A4,Data!$A:$A,Figure7!$B4)</f>
        <v>1</v>
      </c>
      <c r="G4" s="5">
        <f>SUMIFS(Data!$I:$I,Data!$B:$B,Figure7!$A4,Data!$A:$A,Figure7!$B4)</f>
        <v>0</v>
      </c>
      <c r="H4" s="5">
        <f>SUMIFS(Data!$J:$J,Data!$B:$B,Figure7!$A4,Data!$A:$A,Figure7!$B4)</f>
        <v>0</v>
      </c>
      <c r="I4" s="6">
        <f>SUMIFS(Data!$G:$G,Data!$B:$B,Figure7!$A4,Data!$A:$A,Figure7!$B4)</f>
        <v>0</v>
      </c>
      <c r="J4" s="5">
        <f>SUMIFS(Data!$K:$K,Data!$B:$B,Figure7!$A4,Data!$A:$A,Figure7!$B4)</f>
        <v>1</v>
      </c>
      <c r="L4" s="17" t="s">
        <v>192</v>
      </c>
      <c r="M4" s="17">
        <f>AVERAGEIF(H:H,1,E:E)</f>
        <v>8.8712864987659614</v>
      </c>
      <c r="N4" s="17">
        <f t="array" ref="N4">MEDIAN(IF(H:H=1,E:E))</f>
        <v>5.6798034584050905</v>
      </c>
      <c r="O4" s="17">
        <f t="array" ref="O4">_xlfn.PERCENTILE.EXC(IF($H:$H=1,$E:$E),0.25)</f>
        <v>0.91362335160030128</v>
      </c>
      <c r="P4" s="17">
        <f t="array" ref="P4">_xlfn.PERCENTILE.EXC(IF($H:$H=1,$E:$E),0.75)</f>
        <v>12.159251994162446</v>
      </c>
      <c r="Y4" s="20"/>
      <c r="Z4" s="20"/>
      <c r="AA4" s="20"/>
      <c r="AB4" s="20"/>
      <c r="AC4" s="20"/>
    </row>
    <row r="5" spans="1:29">
      <c r="A5" s="16" t="s">
        <v>124</v>
      </c>
      <c r="B5" s="16">
        <v>2017</v>
      </c>
      <c r="C5" s="5">
        <f>SUMIFS(Data!$C:$C,Data!$B:$B,Figure7!$A5,Data!$A:$A,Figure7!$B5)</f>
        <v>9596086312</v>
      </c>
      <c r="D5" s="5">
        <f>SUMIFS(Data!$P:$P,Data!$B:$B,Figure7!$A5,Data!$A:$A,Figure7!$B5)</f>
        <v>637557000000</v>
      </c>
      <c r="E5" s="19">
        <f t="shared" si="0"/>
        <v>1.5051338644231025</v>
      </c>
      <c r="F5" s="5">
        <f>SUMIFS(Data!$H:$H,Data!$B:$B,Figure7!$A5,Data!$A:$A,Figure7!$B5)</f>
        <v>1</v>
      </c>
      <c r="G5" s="5">
        <f>SUMIFS(Data!$I:$I,Data!$B:$B,Figure7!$A5,Data!$A:$A,Figure7!$B5)</f>
        <v>0</v>
      </c>
      <c r="H5" s="5">
        <f>SUMIFS(Data!$J:$J,Data!$B:$B,Figure7!$A5,Data!$A:$A,Figure7!$B5)</f>
        <v>0</v>
      </c>
      <c r="I5" s="6">
        <f>SUMIFS(Data!$G:$G,Data!$B:$B,Figure7!$A5,Data!$A:$A,Figure7!$B5)</f>
        <v>0</v>
      </c>
      <c r="J5" s="5">
        <f>SUMIFS(Data!$K:$K,Data!$B:$B,Figure7!$A5,Data!$A:$A,Figure7!$B5)</f>
        <v>1</v>
      </c>
      <c r="L5" s="17" t="s">
        <v>193</v>
      </c>
      <c r="M5" s="17">
        <f>AVERAGEIF(I:I,1,E:E)</f>
        <v>9.227310133460076</v>
      </c>
      <c r="N5" s="17">
        <f t="array" ref="N5">MEDIAN(IF(I:I=1,E:E))</f>
        <v>4.4268785480889967</v>
      </c>
      <c r="O5" s="17">
        <f t="array" ref="O5">_xlfn.PERCENTILE.EXC(IF($I:$I=1,$E:$E),0.25)</f>
        <v>0.47881980705339422</v>
      </c>
      <c r="P5" s="17">
        <f t="array" ref="P5">_xlfn.PERCENTILE.EXC(IF($I:$I=1,$E:$E),0.75)</f>
        <v>12.088196028701086</v>
      </c>
      <c r="Y5" s="20"/>
      <c r="Z5" s="20"/>
      <c r="AA5" s="20"/>
      <c r="AB5" s="20"/>
      <c r="AC5" s="20"/>
    </row>
    <row r="6" spans="1:29">
      <c r="A6" s="16" t="s">
        <v>2</v>
      </c>
      <c r="B6" s="16">
        <v>2017</v>
      </c>
      <c r="C6" s="5">
        <f>SUMIFS(Data!$C:$C,Data!$B:$B,Figure7!$A6,Data!$A:$A,Figure7!$B6)</f>
        <v>24969938</v>
      </c>
      <c r="D6" s="5">
        <f>SUMIFS(Data!$P:$P,Data!$B:$B,Figure7!$A6,Data!$A:$A,Figure7!$B6)</f>
        <v>11537000000</v>
      </c>
      <c r="E6" s="19">
        <f t="shared" si="0"/>
        <v>0.21643354424893818</v>
      </c>
      <c r="F6" s="5">
        <f>SUMIFS(Data!$H:$H,Data!$B:$B,Figure7!$A6,Data!$A:$A,Figure7!$B6)</f>
        <v>1</v>
      </c>
      <c r="G6" s="5">
        <f>SUMIFS(Data!$I:$I,Data!$B:$B,Figure7!$A6,Data!$A:$A,Figure7!$B6)</f>
        <v>0</v>
      </c>
      <c r="H6" s="5">
        <f>SUMIFS(Data!$J:$J,Data!$B:$B,Figure7!$A6,Data!$A:$A,Figure7!$B6)</f>
        <v>0</v>
      </c>
      <c r="I6" s="6">
        <f>SUMIFS(Data!$G:$G,Data!$B:$B,Figure7!$A6,Data!$A:$A,Figure7!$B6)</f>
        <v>1</v>
      </c>
      <c r="J6" s="5">
        <f>SUMIFS(Data!$K:$K,Data!$B:$B,Figure7!$A6,Data!$A:$A,Figure7!$B6)</f>
        <v>3</v>
      </c>
      <c r="L6" s="17" t="s">
        <v>176</v>
      </c>
      <c r="M6" s="17">
        <f>AVERAGEIF(J:J,1,E:E)</f>
        <v>5.5147738167039559</v>
      </c>
      <c r="N6" s="17">
        <f t="array" ref="N6">MEDIAN(IF(J:J=1,E:E))</f>
        <v>3.5356856173237885</v>
      </c>
      <c r="O6" s="17">
        <f t="array" ref="O6">_xlfn.PERCENTILE.EXC(IF($J:$J=1,$E:$E),0.25)</f>
        <v>0.76630467043006822</v>
      </c>
      <c r="P6" s="17">
        <f t="array" ref="P6">_xlfn.PERCENTILE.EXC(IF($J:$J=1,$E:$E),0.75)</f>
        <v>10.360376972286415</v>
      </c>
      <c r="Q6" s="17">
        <v>1</v>
      </c>
      <c r="Z6" s="20"/>
      <c r="AA6" s="20"/>
      <c r="AB6" s="20"/>
      <c r="AC6" s="20"/>
    </row>
    <row r="7" spans="1:29">
      <c r="A7" s="16" t="s">
        <v>51</v>
      </c>
      <c r="B7" s="16">
        <v>2017</v>
      </c>
      <c r="C7" s="5">
        <f>SUMIFS(Data!$C:$C,Data!$B:$B,Figure7!$A7,Data!$A:$A,Figure7!$B7)</f>
        <v>1995842252</v>
      </c>
      <c r="D7" s="5">
        <f>SUMIFS(Data!$P:$P,Data!$B:$B,Figure7!$A7,Data!$A:$A,Figure7!$B7)</f>
        <v>12162000000</v>
      </c>
      <c r="E7" s="19">
        <f t="shared" ref="E7:E37" si="1">C7/D7*100</f>
        <v>16.410477322808749</v>
      </c>
      <c r="F7" s="5">
        <f>SUMIFS(Data!$H:$H,Data!$B:$B,Figure7!$A7,Data!$A:$A,Figure7!$B7)</f>
        <v>1</v>
      </c>
      <c r="G7" s="5">
        <f>SUMIFS(Data!$I:$I,Data!$B:$B,Figure7!$A7,Data!$A:$A,Figure7!$B7)</f>
        <v>0</v>
      </c>
      <c r="H7" s="5">
        <f>SUMIFS(Data!$J:$J,Data!$B:$B,Figure7!$A7,Data!$A:$A,Figure7!$B7)</f>
        <v>0</v>
      </c>
      <c r="I7" s="6">
        <f>SUMIFS(Data!$G:$G,Data!$B:$B,Figure7!$A7,Data!$A:$A,Figure7!$B7)</f>
        <v>0</v>
      </c>
      <c r="J7" s="5">
        <f>SUMIFS(Data!$K:$K,Data!$B:$B,Figure7!$A7,Data!$A:$A,Figure7!$B7)</f>
        <v>1</v>
      </c>
      <c r="L7" s="17" t="s">
        <v>194</v>
      </c>
      <c r="M7" s="17">
        <f>AVERAGEIF(J:J,2,E:E)</f>
        <v>8.6551166684935623</v>
      </c>
      <c r="N7" s="18">
        <f t="array" ref="N7">MEDIAN(IF(J:J=2,E:E))</f>
        <v>2.6393499796204933</v>
      </c>
      <c r="O7" s="17">
        <f t="array" ref="O7">_xlfn.PERCENTILE.INC(IF($J:$J=2,$E:$E),0.25)</f>
        <v>0.48267140011343157</v>
      </c>
      <c r="P7" s="17">
        <f t="array" ref="P7">_xlfn.PERCENTILE.EXC(IF($J:$J=2,$E:$E),0.75)</f>
        <v>7.3559920297933239</v>
      </c>
      <c r="Q7" s="17">
        <v>2</v>
      </c>
      <c r="Z7" s="20"/>
      <c r="AA7" s="20"/>
      <c r="AB7" s="20"/>
      <c r="AC7" s="20"/>
    </row>
    <row r="8" spans="1:29">
      <c r="A8" s="16" t="s">
        <v>137</v>
      </c>
      <c r="B8" s="16">
        <v>2017</v>
      </c>
      <c r="C8" s="5">
        <f>SUMIFS(Data!$C:$C,Data!$B:$B,Figure7!$A8,Data!$A:$A,Figure7!$B8)</f>
        <v>6247875522.5</v>
      </c>
      <c r="D8" s="5">
        <f>SUMIFS(Data!$P:$P,Data!$B:$B,Figure7!$A8,Data!$A:$A,Figure7!$B8)</f>
        <v>261515000000</v>
      </c>
      <c r="E8" s="19">
        <f t="shared" si="1"/>
        <v>2.3891078991644839</v>
      </c>
      <c r="F8" s="5">
        <f>SUMIFS(Data!$H:$H,Data!$B:$B,Figure7!$A8,Data!$A:$A,Figure7!$B8)</f>
        <v>0</v>
      </c>
      <c r="G8" s="5">
        <f>SUMIFS(Data!$I:$I,Data!$B:$B,Figure7!$A8,Data!$A:$A,Figure7!$B8)</f>
        <v>1</v>
      </c>
      <c r="H8" s="5">
        <f>SUMIFS(Data!$J:$J,Data!$B:$B,Figure7!$A8,Data!$A:$A,Figure7!$B8)</f>
        <v>0</v>
      </c>
      <c r="I8" s="6">
        <f>SUMIFS(Data!$G:$G,Data!$B:$B,Figure7!$A8,Data!$A:$A,Figure7!$B8)</f>
        <v>1</v>
      </c>
      <c r="J8" s="5">
        <f>SUMIFS(Data!$K:$K,Data!$B:$B,Figure7!$A8,Data!$A:$A,Figure7!$B8)</f>
        <v>6</v>
      </c>
      <c r="L8" s="18" t="s">
        <v>177</v>
      </c>
      <c r="M8" s="18">
        <f>AVERAGEIF(J:J,3,E:E)</f>
        <v>10.72989601610483</v>
      </c>
      <c r="N8" s="18">
        <f t="array" ref="N8">MEDIAN(IF(J:J=3,E:E))</f>
        <v>10.271892922828002</v>
      </c>
      <c r="O8" s="18">
        <f t="array" ref="O8">_xlfn.PERCENTILE.EXC(IF($J:$J=3,$E:$E),0.25)</f>
        <v>3.2128134917777667</v>
      </c>
      <c r="P8" s="18">
        <f t="array" ref="P8">_xlfn.PERCENTILE.EXC(IF($J:$J=3,$E:$E),0.75)</f>
        <v>16.345606724778964</v>
      </c>
      <c r="Q8" s="18">
        <v>3</v>
      </c>
      <c r="Z8" s="20"/>
      <c r="AA8" s="20"/>
      <c r="AB8" s="20"/>
      <c r="AC8" s="20"/>
    </row>
    <row r="9" spans="1:29">
      <c r="A9" s="16" t="s">
        <v>13</v>
      </c>
      <c r="B9" s="16">
        <v>2017</v>
      </c>
      <c r="C9" s="5">
        <f>SUMIFS(Data!$C:$C,Data!$B:$B,Figure7!$A9,Data!$A:$A,Figure7!$B9)</f>
        <v>170000000</v>
      </c>
      <c r="D9" s="5">
        <f>SUMIFS(Data!$P:$P,Data!$B:$B,Figure7!$A9,Data!$A:$A,Figure7!$B9)</f>
        <v>4990000000</v>
      </c>
      <c r="E9" s="19">
        <f t="shared" si="1"/>
        <v>3.4068136272545089</v>
      </c>
      <c r="F9" s="5">
        <f>SUMIFS(Data!$H:$H,Data!$B:$B,Figure7!$A9,Data!$A:$A,Figure7!$B9)</f>
        <v>1</v>
      </c>
      <c r="G9" s="5">
        <f>SUMIFS(Data!$I:$I,Data!$B:$B,Figure7!$A9,Data!$A:$A,Figure7!$B9)</f>
        <v>0</v>
      </c>
      <c r="H9" s="5">
        <f>SUMIFS(Data!$J:$J,Data!$B:$B,Figure7!$A9,Data!$A:$A,Figure7!$B9)</f>
        <v>0</v>
      </c>
      <c r="I9" s="6">
        <f>SUMIFS(Data!$G:$G,Data!$B:$B,Figure7!$A9,Data!$A:$A,Figure7!$B9)</f>
        <v>0</v>
      </c>
      <c r="J9" s="5">
        <f>SUMIFS(Data!$K:$K,Data!$B:$B,Figure7!$A9,Data!$A:$A,Figure7!$B9)</f>
        <v>1</v>
      </c>
      <c r="L9" s="17" t="s">
        <v>195</v>
      </c>
      <c r="M9" s="17">
        <f>AVERAGEIF(J:J,4,E:E)</f>
        <v>8.3824764638932692</v>
      </c>
      <c r="N9" s="17">
        <f t="array" ref="N9">MEDIAN(IF(J:J=4,E:E))</f>
        <v>5.5543711605018382</v>
      </c>
      <c r="O9" s="17">
        <f t="array" ref="O9">_xlfn.PERCENTILE.EXC(IF($J:$J=4,$E:$E),0.25)</f>
        <v>2.7509802692488541</v>
      </c>
      <c r="P9" s="17">
        <f t="array" ref="P9">_xlfn.PERCENTILE.EXC(IF($J:$J=4,$E:$E),0.75)</f>
        <v>10.727267933539622</v>
      </c>
      <c r="Q9" s="17">
        <v>4</v>
      </c>
      <c r="Z9" s="20"/>
      <c r="AA9" s="20"/>
      <c r="AB9" s="20"/>
      <c r="AC9" s="20"/>
    </row>
    <row r="10" spans="1:29">
      <c r="A10" s="16" t="s">
        <v>144</v>
      </c>
      <c r="B10" s="16">
        <v>2017</v>
      </c>
      <c r="C10" s="5">
        <f>SUMIFS(Data!$C:$C,Data!$B:$B,Figure7!$A10,Data!$A:$A,Figure7!$B10)</f>
        <v>6910285452</v>
      </c>
      <c r="D10" s="5">
        <f>SUMIFS(Data!$P:$P,Data!$B:$B,Figure7!$A10,Data!$A:$A,Figure7!$B10)</f>
        <v>54439000000</v>
      </c>
      <c r="E10" s="19">
        <f t="shared" si="1"/>
        <v>12.693630397325448</v>
      </c>
      <c r="F10" s="5">
        <f>SUMIFS(Data!$H:$H,Data!$B:$B,Figure7!$A10,Data!$A:$A,Figure7!$B10)</f>
        <v>1</v>
      </c>
      <c r="G10" s="5">
        <f>SUMIFS(Data!$I:$I,Data!$B:$B,Figure7!$A10,Data!$A:$A,Figure7!$B10)</f>
        <v>0</v>
      </c>
      <c r="H10" s="5">
        <f>SUMIFS(Data!$J:$J,Data!$B:$B,Figure7!$A10,Data!$A:$A,Figure7!$B10)</f>
        <v>0</v>
      </c>
      <c r="I10" s="6">
        <f>SUMIFS(Data!$G:$G,Data!$B:$B,Figure7!$A10,Data!$A:$A,Figure7!$B10)</f>
        <v>1</v>
      </c>
      <c r="J10" s="5">
        <f>SUMIFS(Data!$K:$K,Data!$B:$B,Figure7!$A10,Data!$A:$A,Figure7!$B10)</f>
        <v>3</v>
      </c>
      <c r="L10" s="17" t="s">
        <v>178</v>
      </c>
      <c r="M10" s="17">
        <f>AVERAGEIF(J:J,5,E:E)</f>
        <v>4.8307530079612597</v>
      </c>
      <c r="N10" s="18">
        <f t="array" ref="N10">MEDIAN(IF(J:J=5,E:E))</f>
        <v>2.3665829471854805</v>
      </c>
      <c r="O10" s="18">
        <f t="array" ref="O10">_xlfn.PERCENTILE.EXC(IF($J:$J=5,$E:$E),0.25)</f>
        <v>0.14683935622207561</v>
      </c>
      <c r="P10" s="18">
        <f t="array" ref="P10">_xlfn.PERCENTILE.EXC(IF($J:$J=5,$E:$E),0.75)</f>
        <v>7.7546043263171658</v>
      </c>
      <c r="Q10" s="18">
        <v>5</v>
      </c>
      <c r="Z10" s="20"/>
      <c r="AA10" s="20"/>
      <c r="AB10" s="20"/>
      <c r="AC10" s="20"/>
    </row>
    <row r="11" spans="1:29">
      <c r="A11" s="16" t="s">
        <v>7</v>
      </c>
      <c r="B11" s="16">
        <v>2017</v>
      </c>
      <c r="C11" s="5">
        <f>SUMIFS(Data!$C:$C,Data!$B:$B,Figure7!$A11,Data!$A:$A,Figure7!$B11)</f>
        <v>513557157.5</v>
      </c>
      <c r="D11" s="5">
        <f>SUMIFS(Data!$P:$P,Data!$B:$B,Figure7!$A11,Data!$A:$A,Figure7!$B11)</f>
        <v>9246000000</v>
      </c>
      <c r="E11" s="19">
        <f t="shared" si="1"/>
        <v>5.5543711605018382</v>
      </c>
      <c r="F11" s="5">
        <f>SUMIFS(Data!$H:$H,Data!$B:$B,Figure7!$A11,Data!$A:$A,Figure7!$B11)</f>
        <v>0</v>
      </c>
      <c r="G11" s="5">
        <f>SUMIFS(Data!$I:$I,Data!$B:$B,Figure7!$A11,Data!$A:$A,Figure7!$B11)</f>
        <v>1</v>
      </c>
      <c r="H11" s="5">
        <f>SUMIFS(Data!$J:$J,Data!$B:$B,Figure7!$A11,Data!$A:$A,Figure7!$B11)</f>
        <v>0</v>
      </c>
      <c r="I11" s="6">
        <f>SUMIFS(Data!$G:$G,Data!$B:$B,Figure7!$A11,Data!$A:$A,Figure7!$B11)</f>
        <v>0</v>
      </c>
      <c r="J11" s="5">
        <f>SUMIFS(Data!$K:$K,Data!$B:$B,Figure7!$A11,Data!$A:$A,Figure7!$B11)</f>
        <v>4</v>
      </c>
      <c r="L11" s="17" t="s">
        <v>179</v>
      </c>
      <c r="M11" s="17">
        <f>AVERAGEIF(J:J,6,E:E)</f>
        <v>11.745950838177633</v>
      </c>
      <c r="N11" s="17">
        <f t="array" ref="N11">MEDIAN(IF(J:J=6,E:E))</f>
        <v>6.7039062224868244</v>
      </c>
      <c r="O11" s="17">
        <f t="array" ref="O11">_xlfn.PERCENTILE.EXC(IF($J:$J=6,$E:$E),0.25)</f>
        <v>1.5229042995373634</v>
      </c>
      <c r="P11" s="17">
        <f t="array" ref="P11">_xlfn.PERCENTILE.EXC(IF($J:$J=6,$E:$E),0.75)</f>
        <v>22.976050394109262</v>
      </c>
      <c r="Q11" s="17">
        <v>6</v>
      </c>
      <c r="Z11" s="20"/>
      <c r="AA11" s="20"/>
      <c r="AB11" s="20"/>
      <c r="AC11" s="20"/>
    </row>
    <row r="12" spans="1:29">
      <c r="A12" s="16" t="s">
        <v>74</v>
      </c>
      <c r="B12" s="16">
        <v>2017</v>
      </c>
      <c r="C12" s="5">
        <f>SUMIFS(Data!$C:$C,Data!$B:$B,Figure7!$A12,Data!$A:$A,Figure7!$B12)</f>
        <v>2370333792</v>
      </c>
      <c r="D12" s="5">
        <f>SUMIFS(Data!$P:$P,Data!$B:$B,Figure7!$A12,Data!$A:$A,Figure7!$B12)</f>
        <v>37782000000</v>
      </c>
      <c r="E12" s="19">
        <f t="shared" si="1"/>
        <v>6.2737117992694937</v>
      </c>
      <c r="F12" s="5">
        <f>SUMIFS(Data!$H:$H,Data!$B:$B,Figure7!$A12,Data!$A:$A,Figure7!$B12)</f>
        <v>0</v>
      </c>
      <c r="G12" s="5">
        <f>SUMIFS(Data!$I:$I,Data!$B:$B,Figure7!$A12,Data!$A:$A,Figure7!$B12)</f>
        <v>1</v>
      </c>
      <c r="H12" s="5">
        <f>SUMIFS(Data!$J:$J,Data!$B:$B,Figure7!$A12,Data!$A:$A,Figure7!$B12)</f>
        <v>1</v>
      </c>
      <c r="I12" s="6">
        <f>SUMIFS(Data!$G:$G,Data!$B:$B,Figure7!$A12,Data!$A:$A,Figure7!$B12)</f>
        <v>0</v>
      </c>
      <c r="J12" s="5">
        <f>SUMIFS(Data!$K:$K,Data!$B:$B,Figure7!$A12,Data!$A:$A,Figure7!$B12)</f>
        <v>1</v>
      </c>
      <c r="L12" s="18"/>
    </row>
    <row r="13" spans="1:29">
      <c r="A13" s="16" t="s">
        <v>147</v>
      </c>
      <c r="B13" s="16">
        <v>2017</v>
      </c>
      <c r="C13" s="5">
        <f>SUMIFS(Data!$C:$C,Data!$B:$B,Figure7!$A13,Data!$A:$A,Figure7!$B13)</f>
        <v>1569527776</v>
      </c>
      <c r="D13" s="5">
        <f>SUMIFS(Data!$P:$P,Data!$B:$B,Figure7!$A13,Data!$A:$A,Figure7!$B13)</f>
        <v>18169000000</v>
      </c>
      <c r="E13" s="19">
        <f t="shared" si="1"/>
        <v>8.6384929054983761</v>
      </c>
      <c r="F13" s="5">
        <f>SUMIFS(Data!$H:$H,Data!$B:$B,Figure7!$A13,Data!$A:$A,Figure7!$B13)</f>
        <v>1</v>
      </c>
      <c r="G13" s="5">
        <f>SUMIFS(Data!$I:$I,Data!$B:$B,Figure7!$A13,Data!$A:$A,Figure7!$B13)</f>
        <v>0</v>
      </c>
      <c r="H13" s="5">
        <f>SUMIFS(Data!$J:$J,Data!$B:$B,Figure7!$A13,Data!$A:$A,Figure7!$B13)</f>
        <v>0</v>
      </c>
      <c r="I13" s="6">
        <f>SUMIFS(Data!$G:$G,Data!$B:$B,Figure7!$A13,Data!$A:$A,Figure7!$B13)</f>
        <v>1</v>
      </c>
      <c r="J13" s="5">
        <f>SUMIFS(Data!$K:$K,Data!$B:$B,Figure7!$A13,Data!$A:$A,Figure7!$B13)</f>
        <v>5</v>
      </c>
      <c r="L13" s="18"/>
    </row>
    <row r="14" spans="1:29">
      <c r="A14" s="16" t="s">
        <v>41</v>
      </c>
      <c r="B14" s="16">
        <v>2017</v>
      </c>
      <c r="C14" s="5">
        <f>SUMIFS(Data!$C:$C,Data!$B:$B,Figure7!$A14,Data!$A:$A,Figure7!$B14)</f>
        <v>632182931.5</v>
      </c>
      <c r="D14" s="5">
        <f>SUMIFS(Data!$P:$P,Data!$B:$B,Figure7!$A14,Data!$A:$A,Figure7!$B14)</f>
        <v>17384000000</v>
      </c>
      <c r="E14" s="19">
        <f t="shared" si="1"/>
        <v>3.6365792193971465</v>
      </c>
      <c r="F14" s="5">
        <f>SUMIFS(Data!$H:$H,Data!$B:$B,Figure7!$A14,Data!$A:$A,Figure7!$B14)</f>
        <v>1</v>
      </c>
      <c r="G14" s="5">
        <f>SUMIFS(Data!$I:$I,Data!$B:$B,Figure7!$A14,Data!$A:$A,Figure7!$B14)</f>
        <v>0</v>
      </c>
      <c r="H14" s="5">
        <f>SUMIFS(Data!$J:$J,Data!$B:$B,Figure7!$A14,Data!$A:$A,Figure7!$B14)</f>
        <v>0</v>
      </c>
      <c r="I14" s="6">
        <f>SUMIFS(Data!$G:$G,Data!$B:$B,Figure7!$A14,Data!$A:$A,Figure7!$B14)</f>
        <v>0</v>
      </c>
      <c r="J14" s="5">
        <f>SUMIFS(Data!$K:$K,Data!$B:$B,Figure7!$A14,Data!$A:$A,Figure7!$B14)</f>
        <v>4</v>
      </c>
    </row>
    <row r="15" spans="1:29">
      <c r="A15" s="16" t="s">
        <v>52</v>
      </c>
      <c r="B15" s="16">
        <v>2017</v>
      </c>
      <c r="C15" s="5">
        <f>SUMIFS(Data!$C:$C,Data!$B:$B,Figure7!$A15,Data!$A:$A,Figure7!$B15)</f>
        <v>24834777680</v>
      </c>
      <c r="D15" s="5">
        <f>SUMIFS(Data!$P:$P,Data!$B:$B,Figure7!$A15,Data!$A:$A,Figure7!$B15)</f>
        <v>2055143000000</v>
      </c>
      <c r="E15" s="19">
        <f t="shared" si="1"/>
        <v>1.2084209069636518</v>
      </c>
      <c r="F15" s="5">
        <f>SUMIFS(Data!$H:$H,Data!$B:$B,Figure7!$A15,Data!$A:$A,Figure7!$B15)</f>
        <v>1</v>
      </c>
      <c r="G15" s="5">
        <f>SUMIFS(Data!$I:$I,Data!$B:$B,Figure7!$A15,Data!$A:$A,Figure7!$B15)</f>
        <v>0</v>
      </c>
      <c r="H15" s="5">
        <f>SUMIFS(Data!$J:$J,Data!$B:$B,Figure7!$A15,Data!$A:$A,Figure7!$B15)</f>
        <v>0</v>
      </c>
      <c r="I15" s="6">
        <f>SUMIFS(Data!$G:$G,Data!$B:$B,Figure7!$A15,Data!$A:$A,Figure7!$B15)</f>
        <v>0</v>
      </c>
      <c r="J15" s="5">
        <f>SUMIFS(Data!$K:$K,Data!$B:$B,Figure7!$A15,Data!$A:$A,Figure7!$B15)</f>
        <v>1</v>
      </c>
    </row>
    <row r="16" spans="1:29">
      <c r="A16" s="16" t="s">
        <v>113</v>
      </c>
      <c r="B16" s="16">
        <v>2017</v>
      </c>
      <c r="C16" s="5">
        <f>SUMIFS(Data!$C:$C,Data!$B:$B,Figure7!$A16,Data!$A:$A,Figure7!$B16)</f>
        <v>257333332.5</v>
      </c>
      <c r="D16" s="5">
        <f>SUMIFS(Data!$P:$P,Data!$B:$B,Figure7!$A16,Data!$A:$A,Figure7!$B16)</f>
        <v>56943000000</v>
      </c>
      <c r="E16" s="19">
        <f t="shared" si="1"/>
        <v>0.4519139007428481</v>
      </c>
      <c r="F16" s="5">
        <f>SUMIFS(Data!$H:$H,Data!$B:$B,Figure7!$A16,Data!$A:$A,Figure7!$B16)</f>
        <v>1</v>
      </c>
      <c r="G16" s="5">
        <f>SUMIFS(Data!$I:$I,Data!$B:$B,Figure7!$A16,Data!$A:$A,Figure7!$B16)</f>
        <v>0</v>
      </c>
      <c r="H16" s="5">
        <f>SUMIFS(Data!$J:$J,Data!$B:$B,Figure7!$A16,Data!$A:$A,Figure7!$B16)</f>
        <v>0</v>
      </c>
      <c r="I16" s="6">
        <f>SUMIFS(Data!$G:$G,Data!$B:$B,Figure7!$A16,Data!$A:$A,Figure7!$B16)</f>
        <v>1</v>
      </c>
      <c r="J16" s="5">
        <f>SUMIFS(Data!$K:$K,Data!$B:$B,Figure7!$A16,Data!$A:$A,Figure7!$B16)</f>
        <v>5</v>
      </c>
    </row>
    <row r="17" spans="1:10">
      <c r="A17" s="16" t="s">
        <v>134</v>
      </c>
      <c r="B17" s="16">
        <v>2017</v>
      </c>
      <c r="C17" s="5">
        <f>SUMIFS(Data!$C:$C,Data!$B:$B,Figure7!$A17,Data!$A:$A,Figure7!$B17)</f>
        <v>61671333.5</v>
      </c>
      <c r="D17" s="5">
        <f>SUMIFS(Data!$P:$P,Data!$B:$B,Figure7!$A17,Data!$A:$A,Figure7!$B17)</f>
        <v>3396000000</v>
      </c>
      <c r="E17" s="19">
        <f t="shared" si="1"/>
        <v>1.8159992196702002</v>
      </c>
      <c r="F17" s="5">
        <f>SUMIFS(Data!$H:$H,Data!$B:$B,Figure7!$A17,Data!$A:$A,Figure7!$B17)</f>
        <v>0</v>
      </c>
      <c r="G17" s="5">
        <f>SUMIFS(Data!$I:$I,Data!$B:$B,Figure7!$A17,Data!$A:$A,Figure7!$B17)</f>
        <v>1</v>
      </c>
      <c r="H17" s="5">
        <f>SUMIFS(Data!$J:$J,Data!$B:$B,Figure7!$A17,Data!$A:$A,Figure7!$B17)</f>
        <v>0</v>
      </c>
      <c r="I17" s="6">
        <f>SUMIFS(Data!$G:$G,Data!$B:$B,Figure7!$A17,Data!$A:$A,Figure7!$B17)</f>
        <v>0</v>
      </c>
      <c r="J17" s="5">
        <f>SUMIFS(Data!$K:$K,Data!$B:$B,Figure7!$A17,Data!$A:$A,Figure7!$B17)</f>
        <v>4</v>
      </c>
    </row>
    <row r="18" spans="1:10">
      <c r="A18" s="16" t="s">
        <v>119</v>
      </c>
      <c r="B18" s="16">
        <v>2017</v>
      </c>
      <c r="C18" s="5">
        <f>SUMIFS(Data!$C:$C,Data!$B:$B,Figure7!$A18,Data!$A:$A,Figure7!$B18)</f>
        <v>87073189.5</v>
      </c>
      <c r="D18" s="5">
        <f>SUMIFS(Data!$P:$P,Data!$B:$B,Figure7!$A18,Data!$A:$A,Figure7!$B18)</f>
        <v>1776000000</v>
      </c>
      <c r="E18" s="19">
        <f t="shared" si="1"/>
        <v>4.902769679054054</v>
      </c>
      <c r="F18" s="5">
        <f>SUMIFS(Data!$H:$H,Data!$B:$B,Figure7!$A18,Data!$A:$A,Figure7!$B18)</f>
        <v>1</v>
      </c>
      <c r="G18" s="5">
        <f>SUMIFS(Data!$I:$I,Data!$B:$B,Figure7!$A18,Data!$A:$A,Figure7!$B18)</f>
        <v>0</v>
      </c>
      <c r="H18" s="5">
        <f>SUMIFS(Data!$J:$J,Data!$B:$B,Figure7!$A18,Data!$A:$A,Figure7!$B18)</f>
        <v>0</v>
      </c>
      <c r="I18" s="6">
        <f>SUMIFS(Data!$G:$G,Data!$B:$B,Figure7!$A18,Data!$A:$A,Figure7!$B18)</f>
        <v>0</v>
      </c>
      <c r="J18" s="5">
        <f>SUMIFS(Data!$K:$K,Data!$B:$B,Figure7!$A18,Data!$A:$A,Figure7!$B18)</f>
        <v>4</v>
      </c>
    </row>
    <row r="19" spans="1:10">
      <c r="A19" s="16" t="s">
        <v>125</v>
      </c>
      <c r="B19" s="16">
        <v>2017</v>
      </c>
      <c r="C19" s="5">
        <f>SUMIFS(Data!$C:$C,Data!$B:$B,Figure7!$A19,Data!$A:$A,Figure7!$B19)</f>
        <v>6561721424.25</v>
      </c>
      <c r="D19" s="5">
        <f>SUMIFS(Data!$P:$P,Data!$B:$B,Figure7!$A19,Data!$A:$A,Figure7!$B19)</f>
        <v>22087000000</v>
      </c>
      <c r="E19" s="19">
        <f t="shared" si="1"/>
        <v>29.708522770181556</v>
      </c>
      <c r="F19" s="5">
        <f>SUMIFS(Data!$H:$H,Data!$B:$B,Figure7!$A19,Data!$A:$A,Figure7!$B19)</f>
        <v>0</v>
      </c>
      <c r="G19" s="5">
        <f>SUMIFS(Data!$I:$I,Data!$B:$B,Figure7!$A19,Data!$A:$A,Figure7!$B19)</f>
        <v>1</v>
      </c>
      <c r="H19" s="5">
        <f>SUMIFS(Data!$J:$J,Data!$B:$B,Figure7!$A19,Data!$A:$A,Figure7!$B19)</f>
        <v>0</v>
      </c>
      <c r="I19" s="6">
        <f>SUMIFS(Data!$G:$G,Data!$B:$B,Figure7!$A19,Data!$A:$A,Figure7!$B19)</f>
        <v>1</v>
      </c>
      <c r="J19" s="5">
        <f>SUMIFS(Data!$K:$K,Data!$B:$B,Figure7!$A19,Data!$A:$A,Figure7!$B19)</f>
        <v>6</v>
      </c>
    </row>
    <row r="20" spans="1:10">
      <c r="A20" s="16" t="s">
        <v>95</v>
      </c>
      <c r="B20" s="16">
        <v>2017</v>
      </c>
      <c r="C20" s="5">
        <f>SUMIFS(Data!$C:$C,Data!$B:$B,Figure7!$A20,Data!$A:$A,Figure7!$B20)</f>
        <v>5227567048</v>
      </c>
      <c r="D20" s="5">
        <f>SUMIFS(Data!$P:$P,Data!$B:$B,Figure7!$A20,Data!$A:$A,Figure7!$B20)</f>
        <v>34993000000</v>
      </c>
      <c r="E20" s="19">
        <f>C20/D20*100</f>
        <v>14.938893630154601</v>
      </c>
      <c r="F20" s="5">
        <f>SUMIFS(Data!$H:$H,Data!$B:$B,Figure7!$A20,Data!$A:$A,Figure7!$B20)</f>
        <v>0</v>
      </c>
      <c r="G20" s="5">
        <f>SUMIFS(Data!$I:$I,Data!$B:$B,Figure7!$A20,Data!$A:$A,Figure7!$B20)</f>
        <v>1</v>
      </c>
      <c r="H20" s="5">
        <f>SUMIFS(Data!$J:$J,Data!$B:$B,Figure7!$A20,Data!$A:$A,Figure7!$B20)</f>
        <v>0</v>
      </c>
      <c r="I20" s="6">
        <f>SUMIFS(Data!$G:$G,Data!$B:$B,Figure7!$A20,Data!$A:$A,Figure7!$B20)</f>
        <v>0</v>
      </c>
      <c r="J20" s="5">
        <f>SUMIFS(Data!$K:$K,Data!$B:$B,Figure7!$A20,Data!$A:$A,Figure7!$B20)</f>
        <v>4</v>
      </c>
    </row>
    <row r="21" spans="1:10">
      <c r="A21" s="16" t="s">
        <v>12</v>
      </c>
      <c r="B21" s="16">
        <v>2017</v>
      </c>
      <c r="C21" s="5">
        <f>SUMIFS(Data!$C:$C,Data!$B:$B,Figure7!$A21,Data!$A:$A,Figure7!$B21)</f>
        <v>28000000</v>
      </c>
      <c r="D21" s="5">
        <f>SUMIFS(Data!$P:$P,Data!$B:$B,Figure7!$A21,Data!$A:$A,Figure7!$B21)</f>
        <v>1937000000</v>
      </c>
      <c r="E21" s="19">
        <f t="shared" si="1"/>
        <v>1.4455343314403717</v>
      </c>
      <c r="F21" s="5">
        <f>SUMIFS(Data!$H:$H,Data!$B:$B,Figure7!$A21,Data!$A:$A,Figure7!$B21)</f>
        <v>0</v>
      </c>
      <c r="G21" s="5">
        <f>SUMIFS(Data!$I:$I,Data!$B:$B,Figure7!$A21,Data!$A:$A,Figure7!$B21)</f>
        <v>1</v>
      </c>
      <c r="H21" s="5">
        <f>SUMIFS(Data!$J:$J,Data!$B:$B,Figure7!$A21,Data!$A:$A,Figure7!$B21)</f>
        <v>0</v>
      </c>
      <c r="I21" s="6">
        <f>SUMIFS(Data!$G:$G,Data!$B:$B,Figure7!$A21,Data!$A:$A,Figure7!$B21)</f>
        <v>0</v>
      </c>
      <c r="J21" s="5">
        <f>SUMIFS(Data!$K:$K,Data!$B:$B,Figure7!$A21,Data!$A:$A,Figure7!$B21)</f>
        <v>4</v>
      </c>
    </row>
    <row r="22" spans="1:10">
      <c r="A22" s="16" t="s">
        <v>132</v>
      </c>
      <c r="B22" s="16">
        <v>2017</v>
      </c>
      <c r="C22" s="5">
        <f>SUMIFS(Data!$C:$C,Data!$B:$B,Figure7!$A22,Data!$A:$A,Figure7!$B22)</f>
        <v>333666667</v>
      </c>
      <c r="D22" s="5">
        <f>SUMIFS(Data!$P:$P,Data!$B:$B,Figure7!$A22,Data!$A:$A,Figure7!$B22)</f>
        <v>9872000000</v>
      </c>
      <c r="E22" s="19">
        <f t="shared" si="1"/>
        <v>3.3799297710696923</v>
      </c>
      <c r="F22" s="5">
        <f>SUMIFS(Data!$H:$H,Data!$B:$B,Figure7!$A22,Data!$A:$A,Figure7!$B22)</f>
        <v>0</v>
      </c>
      <c r="G22" s="5">
        <f>SUMIFS(Data!$I:$I,Data!$B:$B,Figure7!$A22,Data!$A:$A,Figure7!$B22)</f>
        <v>1</v>
      </c>
      <c r="H22" s="5">
        <f>SUMIFS(Data!$J:$J,Data!$B:$B,Figure7!$A22,Data!$A:$A,Figure7!$B22)</f>
        <v>1</v>
      </c>
      <c r="I22" s="6">
        <f>SUMIFS(Data!$G:$G,Data!$B:$B,Figure7!$A22,Data!$A:$A,Figure7!$B22)</f>
        <v>0</v>
      </c>
      <c r="J22" s="5">
        <f>SUMIFS(Data!$K:$K,Data!$B:$B,Figure7!$A22,Data!$A:$A,Figure7!$B22)</f>
        <v>4</v>
      </c>
    </row>
    <row r="23" spans="1:10">
      <c r="A23" s="16" t="s">
        <v>58</v>
      </c>
      <c r="B23" s="16">
        <v>2017</v>
      </c>
      <c r="C23" s="5">
        <f>SUMIFS(Data!$C:$C,Data!$B:$B,Figure7!$A23,Data!$A:$A,Figure7!$B23)</f>
        <v>1076666664</v>
      </c>
      <c r="D23" s="5">
        <f>SUMIFS(Data!$P:$P,Data!$B:$B,Figure7!$A23,Data!$A:$A,Figure7!$B23)</f>
        <v>276992000000</v>
      </c>
      <c r="E23" s="19">
        <f t="shared" si="1"/>
        <v>0.3886995523336414</v>
      </c>
      <c r="F23" s="5">
        <f>SUMIFS(Data!$H:$H,Data!$B:$B,Figure7!$A23,Data!$A:$A,Figure7!$B23)</f>
        <v>1</v>
      </c>
      <c r="G23" s="5">
        <f>SUMIFS(Data!$I:$I,Data!$B:$B,Figure7!$A23,Data!$A:$A,Figure7!$B23)</f>
        <v>0</v>
      </c>
      <c r="H23" s="5">
        <f>SUMIFS(Data!$J:$J,Data!$B:$B,Figure7!$A23,Data!$A:$A,Figure7!$B23)</f>
        <v>0</v>
      </c>
      <c r="I23" s="6">
        <f>SUMIFS(Data!$G:$G,Data!$B:$B,Figure7!$A23,Data!$A:$A,Figure7!$B23)</f>
        <v>0</v>
      </c>
      <c r="J23" s="5">
        <f>SUMIFS(Data!$K:$K,Data!$B:$B,Figure7!$A23,Data!$A:$A,Figure7!$B23)</f>
        <v>1</v>
      </c>
    </row>
    <row r="24" spans="1:10">
      <c r="A24" s="16" t="s">
        <v>54</v>
      </c>
      <c r="B24" s="16">
        <v>2017</v>
      </c>
      <c r="C24" s="5">
        <f>SUMIFS(Data!$C:$C,Data!$B:$B,Figure7!$A24,Data!$A:$A,Figure7!$B24)</f>
        <v>36420532</v>
      </c>
      <c r="D24" s="5">
        <f>SUMIFS(Data!$P:$P,Data!$B:$B,Figure7!$A24,Data!$A:$A,Figure7!$B24)</f>
        <v>314464000000</v>
      </c>
      <c r="E24" s="19">
        <f t="shared" si="1"/>
        <v>1.158178106237916E-2</v>
      </c>
      <c r="F24" s="5">
        <f>SUMIFS(Data!$H:$H,Data!$B:$B,Figure7!$A24,Data!$A:$A,Figure7!$B24)</f>
        <v>1</v>
      </c>
      <c r="G24" s="5">
        <f>SUMIFS(Data!$I:$I,Data!$B:$B,Figure7!$A24,Data!$A:$A,Figure7!$B24)</f>
        <v>0</v>
      </c>
      <c r="H24" s="5">
        <f>SUMIFS(Data!$J:$J,Data!$B:$B,Figure7!$A24,Data!$A:$A,Figure7!$B24)</f>
        <v>1</v>
      </c>
      <c r="I24" s="6">
        <f>SUMIFS(Data!$G:$G,Data!$B:$B,Figure7!$A24,Data!$A:$A,Figure7!$B24)</f>
        <v>0</v>
      </c>
      <c r="J24" s="5">
        <f>SUMIFS(Data!$K:$K,Data!$B:$B,Figure7!$A24,Data!$A:$A,Figure7!$B24)</f>
        <v>1</v>
      </c>
    </row>
    <row r="25" spans="1:10">
      <c r="A25" s="16" t="s">
        <v>20</v>
      </c>
      <c r="B25" s="16">
        <v>2017</v>
      </c>
      <c r="C25" s="5">
        <f>SUMIFS(Data!$C:$C,Data!$B:$B,Figure7!$A25,Data!$A:$A,Figure7!$B25)</f>
        <v>32986666.75</v>
      </c>
      <c r="D25" s="5">
        <f>SUMIFS(Data!$P:$P,Data!$B:$B,Figure7!$A25,Data!$A:$A,Figure7!$B25)</f>
        <v>652000000</v>
      </c>
      <c r="E25" s="19">
        <f t="shared" si="1"/>
        <v>5.0593047162576692</v>
      </c>
      <c r="F25" s="5">
        <f>SUMIFS(Data!$H:$H,Data!$B:$B,Figure7!$A25,Data!$A:$A,Figure7!$B25)</f>
        <v>0</v>
      </c>
      <c r="G25" s="5">
        <f>SUMIFS(Data!$I:$I,Data!$B:$B,Figure7!$A25,Data!$A:$A,Figure7!$B25)</f>
        <v>1</v>
      </c>
      <c r="H25" s="5">
        <f>SUMIFS(Data!$J:$J,Data!$B:$B,Figure7!$A25,Data!$A:$A,Figure7!$B25)</f>
        <v>0</v>
      </c>
      <c r="I25" s="6">
        <f>SUMIFS(Data!$G:$G,Data!$B:$B,Figure7!$A25,Data!$A:$A,Figure7!$B25)</f>
        <v>0</v>
      </c>
      <c r="J25" s="5">
        <f>SUMIFS(Data!$K:$K,Data!$B:$B,Figure7!$A25,Data!$A:$A,Figure7!$B25)</f>
        <v>4</v>
      </c>
    </row>
    <row r="26" spans="1:10">
      <c r="A26" s="16" t="s">
        <v>9</v>
      </c>
      <c r="B26" s="16">
        <v>2017</v>
      </c>
      <c r="C26" s="5">
        <f>SUMIFS(Data!$C:$C,Data!$B:$B,Figure7!$A26,Data!$A:$A,Figure7!$B26)</f>
        <v>1674244456.25</v>
      </c>
      <c r="D26" s="5">
        <f>SUMIFS(Data!$P:$P,Data!$B:$B,Figure7!$A26,Data!$A:$A,Figure7!$B26)</f>
        <v>41440000000</v>
      </c>
      <c r="E26" s="19">
        <f t="shared" si="1"/>
        <v>4.0401651936534746</v>
      </c>
      <c r="F26" s="5">
        <f>SUMIFS(Data!$H:$H,Data!$B:$B,Figure7!$A26,Data!$A:$A,Figure7!$B26)</f>
        <v>0</v>
      </c>
      <c r="G26" s="5">
        <f>SUMIFS(Data!$I:$I,Data!$B:$B,Figure7!$A26,Data!$A:$A,Figure7!$B26)</f>
        <v>1</v>
      </c>
      <c r="H26" s="5">
        <f>SUMIFS(Data!$J:$J,Data!$B:$B,Figure7!$A26,Data!$A:$A,Figure7!$B26)</f>
        <v>0</v>
      </c>
      <c r="I26" s="6">
        <f>SUMIFS(Data!$G:$G,Data!$B:$B,Figure7!$A26,Data!$A:$A,Figure7!$B26)</f>
        <v>0</v>
      </c>
      <c r="J26" s="5">
        <f>SUMIFS(Data!$K:$K,Data!$B:$B,Figure7!$A26,Data!$A:$A,Figure7!$B26)</f>
        <v>4</v>
      </c>
    </row>
    <row r="27" spans="1:10">
      <c r="A27" s="16" t="s">
        <v>93</v>
      </c>
      <c r="B27" s="16">
        <v>2017</v>
      </c>
      <c r="C27" s="5">
        <f>SUMIFS(Data!$C:$C,Data!$B:$B,Figure7!$A27,Data!$A:$A,Figure7!$B27)</f>
        <v>4242079061</v>
      </c>
      <c r="D27" s="5">
        <f>SUMIFS(Data!$P:$P,Data!$B:$B,Figure7!$A27,Data!$A:$A,Figure7!$B27)</f>
        <v>8718000000</v>
      </c>
      <c r="E27" s="19">
        <f t="shared" si="1"/>
        <v>48.658855941729755</v>
      </c>
      <c r="F27" s="5">
        <f>SUMIFS(Data!$H:$H,Data!$B:$B,Figure7!$A27,Data!$A:$A,Figure7!$B27)</f>
        <v>0</v>
      </c>
      <c r="G27" s="5">
        <f>SUMIFS(Data!$I:$I,Data!$B:$B,Figure7!$A27,Data!$A:$A,Figure7!$B27)</f>
        <v>1</v>
      </c>
      <c r="H27" s="5">
        <f>SUMIFS(Data!$J:$J,Data!$B:$B,Figure7!$A27,Data!$A:$A,Figure7!$B27)</f>
        <v>1</v>
      </c>
      <c r="I27" s="6">
        <f>SUMIFS(Data!$G:$G,Data!$B:$B,Figure7!$A27,Data!$A:$A,Figure7!$B27)</f>
        <v>0</v>
      </c>
      <c r="J27" s="5">
        <f>SUMIFS(Data!$K:$K,Data!$B:$B,Figure7!$A27,Data!$A:$A,Figure7!$B27)</f>
        <v>4</v>
      </c>
    </row>
    <row r="28" spans="1:10">
      <c r="A28" s="16" t="s">
        <v>35</v>
      </c>
      <c r="B28" s="16">
        <v>2017</v>
      </c>
      <c r="C28" s="5">
        <f>SUMIFS(Data!$C:$C,Data!$B:$B,Figure7!$A28,Data!$A:$A,Figure7!$B28)</f>
        <v>395000000</v>
      </c>
      <c r="D28" s="5">
        <f>SUMIFS(Data!$P:$P,Data!$B:$B,Figure7!$A28,Data!$A:$A,Figure7!$B28)</f>
        <v>58272000000</v>
      </c>
      <c r="E28" s="19">
        <f t="shared" si="1"/>
        <v>0.6778555738605162</v>
      </c>
      <c r="F28" s="5">
        <f>SUMIFS(Data!$H:$H,Data!$B:$B,Figure7!$A28,Data!$A:$A,Figure7!$B28)</f>
        <v>1</v>
      </c>
      <c r="G28" s="5">
        <f>SUMIFS(Data!$I:$I,Data!$B:$B,Figure7!$A28,Data!$A:$A,Figure7!$B28)</f>
        <v>0</v>
      </c>
      <c r="H28" s="5">
        <f>SUMIFS(Data!$J:$J,Data!$B:$B,Figure7!$A28,Data!$A:$A,Figure7!$B28)</f>
        <v>0</v>
      </c>
      <c r="I28" s="6">
        <f>SUMIFS(Data!$G:$G,Data!$B:$B,Figure7!$A28,Data!$A:$A,Figure7!$B28)</f>
        <v>0</v>
      </c>
      <c r="J28" s="5">
        <f>SUMIFS(Data!$K:$K,Data!$B:$B,Figure7!$A28,Data!$A:$A,Figure7!$B28)</f>
        <v>1</v>
      </c>
    </row>
    <row r="29" spans="1:10">
      <c r="A29" s="16" t="s">
        <v>129</v>
      </c>
      <c r="B29" s="16">
        <v>2017</v>
      </c>
      <c r="C29" s="5">
        <f>SUMIFS(Data!$C:$C,Data!$B:$B,Figure7!$A29,Data!$A:$A,Figure7!$B29)</f>
        <v>2578322360</v>
      </c>
      <c r="D29" s="5">
        <f>SUMIFS(Data!$P:$P,Data!$B:$B,Figure7!$A29,Data!$A:$A,Figure7!$B29)</f>
        <v>40470000000</v>
      </c>
      <c r="E29" s="19">
        <f t="shared" si="1"/>
        <v>6.3709472695824072</v>
      </c>
      <c r="F29" s="5">
        <f>SUMIFS(Data!$H:$H,Data!$B:$B,Figure7!$A29,Data!$A:$A,Figure7!$B29)</f>
        <v>0</v>
      </c>
      <c r="G29" s="5">
        <f>SUMIFS(Data!$I:$I,Data!$B:$B,Figure7!$A29,Data!$A:$A,Figure7!$B29)</f>
        <v>1</v>
      </c>
      <c r="H29" s="5">
        <f>SUMIFS(Data!$J:$J,Data!$B:$B,Figure7!$A29,Data!$A:$A,Figure7!$B29)</f>
        <v>0</v>
      </c>
      <c r="I29" s="6">
        <f>SUMIFS(Data!$G:$G,Data!$B:$B,Figure7!$A29,Data!$A:$A,Figure7!$B29)</f>
        <v>0</v>
      </c>
      <c r="J29" s="5">
        <f>SUMIFS(Data!$K:$K,Data!$B:$B,Figure7!$A29,Data!$A:$A,Figure7!$B29)</f>
        <v>4</v>
      </c>
    </row>
    <row r="30" spans="1:10">
      <c r="A30" s="16" t="s">
        <v>94</v>
      </c>
      <c r="B30" s="16">
        <v>2017</v>
      </c>
      <c r="C30" s="5">
        <f>SUMIFS(Data!$C:$C,Data!$B:$B,Figure7!$A30,Data!$A:$A,Figure7!$B30)</f>
        <v>1390145500</v>
      </c>
      <c r="D30" s="5">
        <f>SUMIFS(Data!$P:$P,Data!$B:$B,Figure7!$A30,Data!$A:$A,Figure7!$B30)</f>
        <v>2029000000</v>
      </c>
      <c r="E30" s="19">
        <f t="shared" si="1"/>
        <v>68.513824544110406</v>
      </c>
      <c r="F30" s="5">
        <f>SUMIFS(Data!$H:$H,Data!$B:$B,Figure7!$A30,Data!$A:$A,Figure7!$B30)</f>
        <v>0</v>
      </c>
      <c r="G30" s="5">
        <f>SUMIFS(Data!$I:$I,Data!$B:$B,Figure7!$A30,Data!$A:$A,Figure7!$B30)</f>
        <v>1</v>
      </c>
      <c r="H30" s="5">
        <f>SUMIFS(Data!$J:$J,Data!$B:$B,Figure7!$A30,Data!$A:$A,Figure7!$B30)</f>
        <v>0</v>
      </c>
      <c r="I30" s="6">
        <f>SUMIFS(Data!$G:$G,Data!$B:$B,Figure7!$A30,Data!$A:$A,Figure7!$B30)</f>
        <v>1</v>
      </c>
      <c r="J30" s="5">
        <f>SUMIFS(Data!$K:$K,Data!$B:$B,Figure7!$A30,Data!$A:$A,Figure7!$B30)</f>
        <v>2</v>
      </c>
    </row>
    <row r="31" spans="1:10">
      <c r="A31" s="16" t="s">
        <v>104</v>
      </c>
      <c r="B31" s="16">
        <v>2017</v>
      </c>
      <c r="C31" s="5">
        <f>SUMIFS(Data!$C:$C,Data!$B:$B,Figure7!$A31,Data!$A:$A,Figure7!$B31)</f>
        <v>108800000</v>
      </c>
      <c r="D31" s="5">
        <f>SUMIFS(Data!$P:$P,Data!$B:$B,Figure7!$A31,Data!$A:$A,Figure7!$B31)</f>
        <v>557000000</v>
      </c>
      <c r="E31" s="19">
        <f t="shared" si="1"/>
        <v>19.533213644524235</v>
      </c>
      <c r="F31" s="5">
        <f>SUMIFS(Data!$H:$H,Data!$B:$B,Figure7!$A31,Data!$A:$A,Figure7!$B31)</f>
        <v>1</v>
      </c>
      <c r="G31" s="5">
        <f>SUMIFS(Data!$I:$I,Data!$B:$B,Figure7!$A31,Data!$A:$A,Figure7!$B31)</f>
        <v>0</v>
      </c>
      <c r="H31" s="5">
        <f>SUMIFS(Data!$J:$J,Data!$B:$B,Figure7!$A31,Data!$A:$A,Figure7!$B31)</f>
        <v>0</v>
      </c>
      <c r="I31" s="6">
        <f>SUMIFS(Data!$G:$G,Data!$B:$B,Figure7!$A31,Data!$A:$A,Figure7!$B31)</f>
        <v>0</v>
      </c>
      <c r="J31" s="5">
        <f>SUMIFS(Data!$K:$K,Data!$B:$B,Figure7!$A31,Data!$A:$A,Figure7!$B31)</f>
        <v>1</v>
      </c>
    </row>
    <row r="32" spans="1:10">
      <c r="A32" s="16" t="s">
        <v>46</v>
      </c>
      <c r="B32" s="16">
        <v>2017</v>
      </c>
      <c r="C32" s="5">
        <f>SUMIFS(Data!$C:$C,Data!$B:$B,Figure7!$A32,Data!$A:$A,Figure7!$B32)</f>
        <v>10497941510</v>
      </c>
      <c r="D32" s="5">
        <f>SUMIFS(Data!$P:$P,Data!$B:$B,Figure7!$A32,Data!$A:$A,Figure7!$B32)</f>
        <v>104296000000</v>
      </c>
      <c r="E32" s="19">
        <f t="shared" si="1"/>
        <v>10.065526491907647</v>
      </c>
      <c r="F32" s="5">
        <f>SUMIFS(Data!$H:$H,Data!$B:$B,Figure7!$A32,Data!$A:$A,Figure7!$B32)</f>
        <v>1</v>
      </c>
      <c r="G32" s="5">
        <f>SUMIFS(Data!$I:$I,Data!$B:$B,Figure7!$A32,Data!$A:$A,Figure7!$B32)</f>
        <v>0</v>
      </c>
      <c r="H32" s="5">
        <f>SUMIFS(Data!$J:$J,Data!$B:$B,Figure7!$A32,Data!$A:$A,Figure7!$B32)</f>
        <v>1</v>
      </c>
      <c r="I32" s="6">
        <f>SUMIFS(Data!$G:$G,Data!$B:$B,Figure7!$A32,Data!$A:$A,Figure7!$B32)</f>
        <v>0</v>
      </c>
      <c r="J32" s="5">
        <f>SUMIFS(Data!$K:$K,Data!$B:$B,Figure7!$A32,Data!$A:$A,Figure7!$B32)</f>
        <v>1</v>
      </c>
    </row>
    <row r="33" spans="1:10">
      <c r="A33" s="16" t="s">
        <v>114</v>
      </c>
      <c r="B33" s="16">
        <v>2017</v>
      </c>
      <c r="C33" s="5">
        <f>SUMIFS(Data!$C:$C,Data!$B:$B,Figure7!$A33,Data!$A:$A,Figure7!$B33)</f>
        <v>2807600000</v>
      </c>
      <c r="D33" s="5">
        <f>SUMIFS(Data!$P:$P,Data!$B:$B,Figure7!$A33,Data!$A:$A,Figure7!$B33)</f>
        <v>236528000000</v>
      </c>
      <c r="E33" s="19">
        <f t="shared" si="1"/>
        <v>1.187005343976189</v>
      </c>
      <c r="F33" s="5">
        <f>SUMIFS(Data!$H:$H,Data!$B:$B,Figure7!$A33,Data!$A:$A,Figure7!$B33)</f>
        <v>1</v>
      </c>
      <c r="G33" s="5">
        <f>SUMIFS(Data!$I:$I,Data!$B:$B,Figure7!$A33,Data!$A:$A,Figure7!$B33)</f>
        <v>0</v>
      </c>
      <c r="H33" s="5">
        <f>SUMIFS(Data!$J:$J,Data!$B:$B,Figure7!$A33,Data!$A:$A,Figure7!$B33)</f>
        <v>0</v>
      </c>
      <c r="I33" s="6">
        <f>SUMIFS(Data!$G:$G,Data!$B:$B,Figure7!$A33,Data!$A:$A,Figure7!$B33)</f>
        <v>1</v>
      </c>
      <c r="J33" s="5">
        <f>SUMIFS(Data!$K:$K,Data!$B:$B,Figure7!$A33,Data!$A:$A,Figure7!$B33)</f>
        <v>2</v>
      </c>
    </row>
    <row r="34" spans="1:10">
      <c r="A34" s="16" t="s">
        <v>88</v>
      </c>
      <c r="B34" s="16">
        <v>2017</v>
      </c>
      <c r="C34" s="5">
        <f>SUMIFS(Data!$C:$C,Data!$B:$B,Figure7!$A34,Data!$A:$A,Figure7!$B34)</f>
        <v>1794965880</v>
      </c>
      <c r="D34" s="5">
        <f>SUMIFS(Data!$P:$P,Data!$B:$B,Figure7!$A34,Data!$A:$A,Figure7!$B34)</f>
        <v>12487000000</v>
      </c>
      <c r="E34" s="19">
        <f t="shared" si="1"/>
        <v>14.374676703771922</v>
      </c>
      <c r="F34" s="5">
        <f>SUMIFS(Data!$H:$H,Data!$B:$B,Figure7!$A34,Data!$A:$A,Figure7!$B34)</f>
        <v>1</v>
      </c>
      <c r="G34" s="5">
        <f>SUMIFS(Data!$I:$I,Data!$B:$B,Figure7!$A34,Data!$A:$A,Figure7!$B34)</f>
        <v>0</v>
      </c>
      <c r="H34" s="5">
        <f>SUMIFS(Data!$J:$J,Data!$B:$B,Figure7!$A34,Data!$A:$A,Figure7!$B34)</f>
        <v>1</v>
      </c>
      <c r="I34" s="6">
        <f>SUMIFS(Data!$G:$G,Data!$B:$B,Figure7!$A34,Data!$A:$A,Figure7!$B34)</f>
        <v>0</v>
      </c>
      <c r="J34" s="5">
        <f>SUMIFS(Data!$K:$K,Data!$B:$B,Figure7!$A34,Data!$A:$A,Figure7!$B34)</f>
        <v>4</v>
      </c>
    </row>
    <row r="35" spans="1:10">
      <c r="A35" s="16" t="s">
        <v>148</v>
      </c>
      <c r="B35" s="16">
        <v>2017</v>
      </c>
      <c r="C35" s="5">
        <f>SUMIFS(Data!$C:$C,Data!$B:$B,Figure7!$A35,Data!$A:$A,Figure7!$B35)</f>
        <v>498188888</v>
      </c>
      <c r="D35" s="5">
        <f>SUMIFS(Data!$P:$P,Data!$B:$B,Figure7!$A35,Data!$A:$A,Figure7!$B35)</f>
        <v>5813000000</v>
      </c>
      <c r="E35" s="19">
        <f t="shared" si="1"/>
        <v>8.5702543953208323</v>
      </c>
      <c r="F35" s="5">
        <f>SUMIFS(Data!$H:$H,Data!$B:$B,Figure7!$A35,Data!$A:$A,Figure7!$B35)</f>
        <v>0</v>
      </c>
      <c r="G35" s="5">
        <f>SUMIFS(Data!$I:$I,Data!$B:$B,Figure7!$A35,Data!$A:$A,Figure7!$B35)</f>
        <v>1</v>
      </c>
      <c r="H35" s="5">
        <f>SUMIFS(Data!$J:$J,Data!$B:$B,Figure7!$A35,Data!$A:$A,Figure7!$B35)</f>
        <v>0</v>
      </c>
      <c r="I35" s="6">
        <f>SUMIFS(Data!$G:$G,Data!$B:$B,Figure7!$A35,Data!$A:$A,Figure7!$B35)</f>
        <v>0</v>
      </c>
      <c r="J35" s="5">
        <f>SUMIFS(Data!$K:$K,Data!$B:$B,Figure7!$A35,Data!$A:$A,Figure7!$B35)</f>
        <v>4</v>
      </c>
    </row>
    <row r="36" spans="1:10">
      <c r="A36" s="16" t="s">
        <v>109</v>
      </c>
      <c r="B36" s="16">
        <v>2017</v>
      </c>
      <c r="C36" s="5">
        <f>SUMIFS(Data!$C:$C,Data!$B:$B,Figure7!$A36,Data!$A:$A,Figure7!$B36)</f>
        <v>10307053711</v>
      </c>
      <c r="D36" s="5">
        <f>SUMIFS(Data!$P:$P,Data!$B:$B,Figure7!$A36,Data!$A:$A,Figure7!$B36)</f>
        <v>80874000000</v>
      </c>
      <c r="E36" s="19">
        <f t="shared" si="1"/>
        <v>12.744582574127655</v>
      </c>
      <c r="F36" s="5">
        <f>SUMIFS(Data!$H:$H,Data!$B:$B,Figure7!$A36,Data!$A:$A,Figure7!$B36)</f>
        <v>0</v>
      </c>
      <c r="G36" s="5">
        <f>SUMIFS(Data!$I:$I,Data!$B:$B,Figure7!$A36,Data!$A:$A,Figure7!$B36)</f>
        <v>1</v>
      </c>
      <c r="H36" s="5">
        <f>SUMIFS(Data!$J:$J,Data!$B:$B,Figure7!$A36,Data!$A:$A,Figure7!$B36)</f>
        <v>0</v>
      </c>
      <c r="I36" s="6">
        <f>SUMIFS(Data!$G:$G,Data!$B:$B,Figure7!$A36,Data!$A:$A,Figure7!$B36)</f>
        <v>0</v>
      </c>
      <c r="J36" s="5">
        <f>SUMIFS(Data!$K:$K,Data!$B:$B,Figure7!$A36,Data!$A:$A,Figure7!$B36)</f>
        <v>4</v>
      </c>
    </row>
    <row r="37" spans="1:10">
      <c r="A37" s="16" t="s">
        <v>4</v>
      </c>
      <c r="B37" s="16">
        <v>2017</v>
      </c>
      <c r="C37" s="5">
        <f>SUMIFS(Data!$C:$C,Data!$B:$B,Figure7!$A37,Data!$A:$A,Figure7!$B37)</f>
        <v>414769723.25</v>
      </c>
      <c r="D37" s="5">
        <f>SUMIFS(Data!$P:$P,Data!$B:$B,Figure7!$A37,Data!$A:$A,Figure7!$B37)</f>
        <v>4891000000</v>
      </c>
      <c r="E37" s="19">
        <f t="shared" si="1"/>
        <v>8.480264225107339</v>
      </c>
      <c r="F37" s="5">
        <f>SUMIFS(Data!$H:$H,Data!$B:$B,Figure7!$A37,Data!$A:$A,Figure7!$B37)</f>
        <v>1</v>
      </c>
      <c r="G37" s="5">
        <f>SUMIFS(Data!$I:$I,Data!$B:$B,Figure7!$A37,Data!$A:$A,Figure7!$B37)</f>
        <v>0</v>
      </c>
      <c r="H37" s="5">
        <f>SUMIFS(Data!$J:$J,Data!$B:$B,Figure7!$A37,Data!$A:$A,Figure7!$B37)</f>
        <v>0</v>
      </c>
      <c r="I37" s="6">
        <f>SUMIFS(Data!$G:$G,Data!$B:$B,Figure7!$A37,Data!$A:$A,Figure7!$B37)</f>
        <v>0</v>
      </c>
      <c r="J37" s="5">
        <f>SUMIFS(Data!$K:$K,Data!$B:$B,Figure7!$A37,Data!$A:$A,Figure7!$B37)</f>
        <v>6</v>
      </c>
    </row>
    <row r="38" spans="1:10">
      <c r="A38" s="16" t="s">
        <v>130</v>
      </c>
      <c r="B38" s="16">
        <v>2017</v>
      </c>
      <c r="C38" s="5">
        <f>SUMIFS(Data!$C:$C,Data!$B:$B,Figure7!$A38,Data!$A:$A,Figure7!$B38)</f>
        <v>1097908096.0625</v>
      </c>
      <c r="D38" s="5">
        <f>SUMIFS(Data!$P:$P,Data!$B:$B,Figure7!$A38,Data!$A:$A,Figure7!$B38)</f>
        <v>14930000000</v>
      </c>
      <c r="E38" s="19">
        <f t="shared" ref="E38:E66" si="2">C38/D38*100</f>
        <v>7.3537045951942392</v>
      </c>
      <c r="F38" s="5">
        <f>SUMIFS(Data!$H:$H,Data!$B:$B,Figure7!$A38,Data!$A:$A,Figure7!$B38)</f>
        <v>1</v>
      </c>
      <c r="G38" s="5">
        <f>SUMIFS(Data!$I:$I,Data!$B:$B,Figure7!$A38,Data!$A:$A,Figure7!$B38)</f>
        <v>0</v>
      </c>
      <c r="H38" s="5">
        <f>SUMIFS(Data!$J:$J,Data!$B:$B,Figure7!$A38,Data!$A:$A,Figure7!$B38)</f>
        <v>1</v>
      </c>
      <c r="I38" s="6">
        <f>SUMIFS(Data!$G:$G,Data!$B:$B,Figure7!$A38,Data!$A:$A,Figure7!$B38)</f>
        <v>0</v>
      </c>
      <c r="J38" s="5">
        <f>SUMIFS(Data!$K:$K,Data!$B:$B,Figure7!$A38,Data!$A:$A,Figure7!$B38)</f>
        <v>4</v>
      </c>
    </row>
    <row r="39" spans="1:10">
      <c r="A39" s="16" t="s">
        <v>62</v>
      </c>
      <c r="B39" s="16">
        <v>2017</v>
      </c>
      <c r="C39" s="5">
        <f>SUMIFS(Data!$C:$C,Data!$B:$B,Figure7!$A39,Data!$A:$A,Figure7!$B39)</f>
        <v>2546939851</v>
      </c>
      <c r="D39" s="5">
        <f>SUMIFS(Data!$P:$P,Data!$B:$B,Figure7!$A39,Data!$A:$A,Figure7!$B39)</f>
        <v>47015000000</v>
      </c>
      <c r="E39" s="19">
        <f t="shared" si="2"/>
        <v>5.4172920365840689</v>
      </c>
      <c r="F39" s="5">
        <f>SUMIFS(Data!$H:$H,Data!$B:$B,Figure7!$A39,Data!$A:$A,Figure7!$B39)</f>
        <v>0</v>
      </c>
      <c r="G39" s="5">
        <f>SUMIFS(Data!$I:$I,Data!$B:$B,Figure7!$A39,Data!$A:$A,Figure7!$B39)</f>
        <v>1</v>
      </c>
      <c r="H39" s="5">
        <f>SUMIFS(Data!$J:$J,Data!$B:$B,Figure7!$A39,Data!$A:$A,Figure7!$B39)</f>
        <v>0</v>
      </c>
      <c r="I39" s="6">
        <f>SUMIFS(Data!$G:$G,Data!$B:$B,Figure7!$A39,Data!$A:$A,Figure7!$B39)</f>
        <v>0</v>
      </c>
      <c r="J39" s="5">
        <f>SUMIFS(Data!$K:$K,Data!$B:$B,Figure7!$A39,Data!$A:$A,Figure7!$B39)</f>
        <v>4</v>
      </c>
    </row>
    <row r="40" spans="1:10">
      <c r="A40" s="16" t="s">
        <v>126</v>
      </c>
      <c r="B40" s="16">
        <v>2017</v>
      </c>
      <c r="C40" s="5">
        <f>SUMIFS(Data!$C:$C,Data!$B:$B,Figure7!$A40,Data!$A:$A,Figure7!$B40)</f>
        <v>572583328</v>
      </c>
      <c r="D40" s="5">
        <f>SUMIFS(Data!$P:$P,Data!$B:$B,Figure7!$A40,Data!$A:$A,Figure7!$B40)</f>
        <v>10251000000</v>
      </c>
      <c r="E40" s="19">
        <f t="shared" si="2"/>
        <v>5.5856338698663546</v>
      </c>
      <c r="F40" s="5">
        <f>SUMIFS(Data!$H:$H,Data!$B:$B,Figure7!$A40,Data!$A:$A,Figure7!$B40)</f>
        <v>0</v>
      </c>
      <c r="G40" s="5">
        <f>SUMIFS(Data!$I:$I,Data!$B:$B,Figure7!$A40,Data!$A:$A,Figure7!$B40)</f>
        <v>1</v>
      </c>
      <c r="H40" s="5">
        <f>SUMIFS(Data!$J:$J,Data!$B:$B,Figure7!$A40,Data!$A:$A,Figure7!$B40)</f>
        <v>0</v>
      </c>
      <c r="I40" s="6">
        <f>SUMIFS(Data!$G:$G,Data!$B:$B,Figure7!$A40,Data!$A:$A,Figure7!$B40)</f>
        <v>0</v>
      </c>
      <c r="J40" s="5">
        <f>SUMIFS(Data!$K:$K,Data!$B:$B,Figure7!$A40,Data!$A:$A,Figure7!$B40)</f>
        <v>4</v>
      </c>
    </row>
    <row r="41" spans="1:10">
      <c r="A41" s="16" t="s">
        <v>22</v>
      </c>
      <c r="B41" s="16">
        <v>2017</v>
      </c>
      <c r="C41" s="5">
        <f>SUMIFS(Data!$C:$C,Data!$B:$B,Figure7!$A41,Data!$A:$A,Figure7!$B41)</f>
        <v>60000000</v>
      </c>
      <c r="D41" s="5">
        <f>SUMIFS(Data!$P:$P,Data!$B:$B,Figure7!$A41,Data!$A:$A,Figure7!$B41)</f>
        <v>1350000000</v>
      </c>
      <c r="E41" s="19">
        <f t="shared" ref="E41" si="3">C41/D41*100</f>
        <v>4.4444444444444446</v>
      </c>
      <c r="F41" s="5">
        <f>SUMIFS(Data!$H:$H,Data!$B:$B,Figure7!$A41,Data!$A:$A,Figure7!$B41)</f>
        <v>0</v>
      </c>
      <c r="G41" s="5">
        <f>SUMIFS(Data!$I:$I,Data!$B:$B,Figure7!$A41,Data!$A:$A,Figure7!$B41)</f>
        <v>1</v>
      </c>
      <c r="H41" s="5">
        <f>SUMIFS(Data!$J:$J,Data!$B:$B,Figure7!$A41,Data!$A:$A,Figure7!$B41)</f>
        <v>0</v>
      </c>
      <c r="I41" s="6">
        <f>SUMIFS(Data!$G:$G,Data!$B:$B,Figure7!$A41,Data!$A:$A,Figure7!$B41)</f>
        <v>0</v>
      </c>
      <c r="J41" s="5">
        <f>SUMIFS(Data!$K:$K,Data!$B:$B,Figure7!$A41,Data!$A:$A,Figure7!$B41)</f>
        <v>4</v>
      </c>
    </row>
    <row r="42" spans="1:10">
      <c r="A42" s="16" t="s">
        <v>34</v>
      </c>
      <c r="B42" s="16">
        <v>2017</v>
      </c>
      <c r="C42" s="5">
        <f>SUMIFS(Data!$C:$C,Data!$B:$B,Figure7!$A42,Data!$A:$A,Figure7!$B42)</f>
        <v>210661230</v>
      </c>
      <c r="D42" s="5">
        <f>SUMIFS(Data!$P:$P,Data!$B:$B,Figure7!$A42,Data!$A:$A,Figure7!$B42)</f>
        <v>3561000000</v>
      </c>
      <c r="E42" s="19">
        <f t="shared" si="2"/>
        <v>5.9157885425442291</v>
      </c>
      <c r="F42" s="5">
        <f>SUMIFS(Data!$H:$H,Data!$B:$B,Figure7!$A42,Data!$A:$A,Figure7!$B42)</f>
        <v>1</v>
      </c>
      <c r="G42" s="5">
        <f>SUMIFS(Data!$I:$I,Data!$B:$B,Figure7!$A42,Data!$A:$A,Figure7!$B42)</f>
        <v>0</v>
      </c>
      <c r="H42" s="5">
        <f>SUMIFS(Data!$J:$J,Data!$B:$B,Figure7!$A42,Data!$A:$A,Figure7!$B42)</f>
        <v>0</v>
      </c>
      <c r="I42" s="6">
        <f>SUMIFS(Data!$G:$G,Data!$B:$B,Figure7!$A42,Data!$A:$A,Figure7!$B42)</f>
        <v>0</v>
      </c>
      <c r="J42" s="5">
        <f>SUMIFS(Data!$K:$K,Data!$B:$B,Figure7!$A42,Data!$A:$A,Figure7!$B42)</f>
        <v>1</v>
      </c>
    </row>
    <row r="43" spans="1:10">
      <c r="A43" s="16" t="s">
        <v>67</v>
      </c>
      <c r="B43" s="16">
        <v>2017</v>
      </c>
      <c r="C43" s="5">
        <f>SUMIFS(Data!$C:$C,Data!$B:$B,Figure7!$A43,Data!$A:$A,Figure7!$B43)</f>
        <v>298000000</v>
      </c>
      <c r="D43" s="5">
        <f>SUMIFS(Data!$P:$P,Data!$B:$B,Figure7!$A43,Data!$A:$A,Figure7!$B43)</f>
        <v>22979000000</v>
      </c>
      <c r="E43" s="19">
        <f t="shared" ref="E43" si="4">C43/D43*100</f>
        <v>1.2968362417859787</v>
      </c>
      <c r="F43" s="5">
        <f>SUMIFS(Data!$H:$H,Data!$B:$B,Figure7!$A43,Data!$A:$A,Figure7!$B43)</f>
        <v>0</v>
      </c>
      <c r="G43" s="5">
        <f>SUMIFS(Data!$I:$I,Data!$B:$B,Figure7!$A43,Data!$A:$A,Figure7!$B43)</f>
        <v>1</v>
      </c>
      <c r="H43" s="5">
        <f>SUMIFS(Data!$J:$J,Data!$B:$B,Figure7!$A43,Data!$A:$A,Figure7!$B43)</f>
        <v>0</v>
      </c>
      <c r="I43" s="6">
        <f>SUMIFS(Data!$G:$G,Data!$B:$B,Figure7!$A43,Data!$A:$A,Figure7!$B43)</f>
        <v>0</v>
      </c>
      <c r="J43" s="5">
        <f>SUMIFS(Data!$K:$K,Data!$B:$B,Figure7!$A43,Data!$A:$A,Figure7!$B43)</f>
        <v>1</v>
      </c>
    </row>
    <row r="44" spans="1:10">
      <c r="A44" s="16" t="s">
        <v>8</v>
      </c>
      <c r="B44" s="16">
        <v>2017</v>
      </c>
      <c r="C44" s="5">
        <f>SUMIFS(Data!$C:$C,Data!$B:$B,Figure7!$A44,Data!$A:$A,Figure7!$B44)</f>
        <v>2862400032</v>
      </c>
      <c r="D44" s="5">
        <f>SUMIFS(Data!$P:$P,Data!$B:$B,Figure7!$A44,Data!$A:$A,Figure7!$B44)</f>
        <v>2602309000000</v>
      </c>
      <c r="E44" s="19">
        <f t="shared" si="2"/>
        <v>0.10999462523474345</v>
      </c>
      <c r="F44" s="5">
        <f>SUMIFS(Data!$H:$H,Data!$B:$B,Figure7!$A44,Data!$A:$A,Figure7!$B44)</f>
        <v>1</v>
      </c>
      <c r="G44" s="5">
        <f>SUMIFS(Data!$I:$I,Data!$B:$B,Figure7!$A44,Data!$A:$A,Figure7!$B44)</f>
        <v>0</v>
      </c>
      <c r="H44" s="5">
        <f>SUMIFS(Data!$J:$J,Data!$B:$B,Figure7!$A44,Data!$A:$A,Figure7!$B44)</f>
        <v>0</v>
      </c>
      <c r="I44" s="6">
        <f>SUMIFS(Data!$G:$G,Data!$B:$B,Figure7!$A44,Data!$A:$A,Figure7!$B44)</f>
        <v>1</v>
      </c>
      <c r="J44" s="5">
        <f>SUMIFS(Data!$K:$K,Data!$B:$B,Figure7!$A44,Data!$A:$A,Figure7!$B44)</f>
        <v>6</v>
      </c>
    </row>
    <row r="45" spans="1:10">
      <c r="A45" s="16" t="s">
        <v>121</v>
      </c>
      <c r="B45" s="16">
        <v>2017</v>
      </c>
      <c r="C45" s="5">
        <f>SUMIFS(Data!$C:$C,Data!$B:$B,Figure7!$A45,Data!$A:$A,Figure7!$B45)</f>
        <v>9906142324</v>
      </c>
      <c r="D45" s="5">
        <f>SUMIFS(Data!$P:$P,Data!$B:$B,Figure7!$A45,Data!$A:$A,Figure7!$B45)</f>
        <v>1015411000000</v>
      </c>
      <c r="E45" s="19">
        <f t="shared" si="2"/>
        <v>0.97557957556102892</v>
      </c>
      <c r="F45" s="5">
        <f>SUMIFS(Data!$H:$H,Data!$B:$B,Figure7!$A45,Data!$A:$A,Figure7!$B45)</f>
        <v>1</v>
      </c>
      <c r="G45" s="5">
        <f>SUMIFS(Data!$I:$I,Data!$B:$B,Figure7!$A45,Data!$A:$A,Figure7!$B45)</f>
        <v>0</v>
      </c>
      <c r="H45" s="5">
        <f>SUMIFS(Data!$J:$J,Data!$B:$B,Figure7!$A45,Data!$A:$A,Figure7!$B45)</f>
        <v>0</v>
      </c>
      <c r="I45" s="6">
        <f>SUMIFS(Data!$G:$G,Data!$B:$B,Figure7!$A45,Data!$A:$A,Figure7!$B45)</f>
        <v>1</v>
      </c>
      <c r="J45" s="5">
        <f>SUMIFS(Data!$K:$K,Data!$B:$B,Figure7!$A45,Data!$A:$A,Figure7!$B45)</f>
        <v>6</v>
      </c>
    </row>
    <row r="46" spans="1:10">
      <c r="A46" s="16" t="s">
        <v>103</v>
      </c>
      <c r="B46" s="16">
        <v>2017</v>
      </c>
      <c r="C46" s="5">
        <f>SUMIFS(Data!$C:$C,Data!$B:$B,Figure7!$A46,Data!$A:$A,Figure7!$B46)</f>
        <v>1534666664</v>
      </c>
      <c r="D46" s="5">
        <f>SUMIFS(Data!$P:$P,Data!$B:$B,Figure7!$A46,Data!$A:$A,Figure7!$B46)</f>
        <v>430709000000</v>
      </c>
      <c r="E46" s="19">
        <f t="shared" si="2"/>
        <v>0.35631172415714552</v>
      </c>
      <c r="F46" s="5">
        <f>SUMIFS(Data!$H:$H,Data!$B:$B,Figure7!$A46,Data!$A:$A,Figure7!$B46)</f>
        <v>1</v>
      </c>
      <c r="G46" s="5">
        <f>SUMIFS(Data!$I:$I,Data!$B:$B,Figure7!$A46,Data!$A:$A,Figure7!$B46)</f>
        <v>0</v>
      </c>
      <c r="H46" s="5">
        <f>SUMIFS(Data!$J:$J,Data!$B:$B,Figure7!$A46,Data!$A:$A,Figure7!$B46)</f>
        <v>1</v>
      </c>
      <c r="I46" s="6">
        <f>SUMIFS(Data!$G:$G,Data!$B:$B,Figure7!$A46,Data!$A:$A,Figure7!$B46)</f>
        <v>1</v>
      </c>
      <c r="J46" s="5">
        <f>SUMIFS(Data!$K:$K,Data!$B:$B,Figure7!$A46,Data!$A:$A,Figure7!$B46)</f>
        <v>2</v>
      </c>
    </row>
    <row r="47" spans="1:10">
      <c r="A47" s="16" t="s">
        <v>49</v>
      </c>
      <c r="B47" s="16">
        <v>2017</v>
      </c>
      <c r="C47" s="5">
        <f>SUMIFS(Data!$C:$C,Data!$B:$B,Figure7!$A47,Data!$A:$A,Figure7!$B47)</f>
        <v>1544953324</v>
      </c>
      <c r="D47" s="5">
        <f>SUMIFS(Data!$P:$P,Data!$B:$B,Figure7!$A47,Data!$A:$A,Figure7!$B47)</f>
        <v>14772000000</v>
      </c>
      <c r="E47" s="19">
        <f t="shared" si="2"/>
        <v>10.458660465746005</v>
      </c>
      <c r="F47" s="5">
        <f>SUMIFS(Data!$H:$H,Data!$B:$B,Figure7!$A47,Data!$A:$A,Figure7!$B47)</f>
        <v>1</v>
      </c>
      <c r="G47" s="5">
        <f>SUMIFS(Data!$I:$I,Data!$B:$B,Figure7!$A47,Data!$A:$A,Figure7!$B47)</f>
        <v>0</v>
      </c>
      <c r="H47" s="5">
        <f>SUMIFS(Data!$J:$J,Data!$B:$B,Figure7!$A47,Data!$A:$A,Figure7!$B47)</f>
        <v>0</v>
      </c>
      <c r="I47" s="6">
        <f>SUMIFS(Data!$G:$G,Data!$B:$B,Figure7!$A47,Data!$A:$A,Figure7!$B47)</f>
        <v>0</v>
      </c>
      <c r="J47" s="5">
        <f>SUMIFS(Data!$K:$K,Data!$B:$B,Figure7!$A47,Data!$A:$A,Figure7!$B47)</f>
        <v>1</v>
      </c>
    </row>
    <row r="48" spans="1:10">
      <c r="A48" s="16" t="s">
        <v>23</v>
      </c>
      <c r="B48" s="16">
        <v>2017</v>
      </c>
      <c r="C48" s="5">
        <f>SUMIFS(Data!$C:$C,Data!$B:$B,Figure7!$A48,Data!$A:$A,Figure7!$B48)</f>
        <v>1641792464.375</v>
      </c>
      <c r="D48" s="5">
        <f>SUMIFS(Data!$P:$P,Data!$B:$B,Figure7!$A48,Data!$A:$A,Figure7!$B48)</f>
        <v>40125000000</v>
      </c>
      <c r="E48" s="19">
        <f t="shared" si="2"/>
        <v>4.0916946152647977</v>
      </c>
      <c r="F48" s="5">
        <f>SUMIFS(Data!$H:$H,Data!$B:$B,Figure7!$A48,Data!$A:$A,Figure7!$B48)</f>
        <v>1</v>
      </c>
      <c r="G48" s="5">
        <f>SUMIFS(Data!$I:$I,Data!$B:$B,Figure7!$A48,Data!$A:$A,Figure7!$B48)</f>
        <v>0</v>
      </c>
      <c r="H48" s="5">
        <f>SUMIFS(Data!$J:$J,Data!$B:$B,Figure7!$A48,Data!$A:$A,Figure7!$B48)</f>
        <v>0</v>
      </c>
      <c r="I48" s="6">
        <f>SUMIFS(Data!$G:$G,Data!$B:$B,Figure7!$A48,Data!$A:$A,Figure7!$B48)</f>
        <v>1</v>
      </c>
      <c r="J48" s="5">
        <f>SUMIFS(Data!$K:$K,Data!$B:$B,Figure7!$A48,Data!$A:$A,Figure7!$B48)</f>
        <v>2</v>
      </c>
    </row>
    <row r="49" spans="1:10">
      <c r="A49" s="16" t="s">
        <v>140</v>
      </c>
      <c r="B49" s="16">
        <v>2017</v>
      </c>
      <c r="C49" s="5">
        <f>SUMIFS(Data!$C:$C,Data!$B:$B,Figure7!$A49,Data!$A:$A,Figure7!$B49)</f>
        <v>5942230184</v>
      </c>
      <c r="D49" s="5">
        <f>SUMIFS(Data!$P:$P,Data!$B:$B,Figure7!$A49,Data!$A:$A,Figure7!$B49)</f>
        <v>159407000000</v>
      </c>
      <c r="E49" s="19">
        <f t="shared" si="2"/>
        <v>3.7277096890349859</v>
      </c>
      <c r="F49" s="5">
        <f>SUMIFS(Data!$H:$H,Data!$B:$B,Figure7!$A49,Data!$A:$A,Figure7!$B49)</f>
        <v>1</v>
      </c>
      <c r="G49" s="5">
        <f>SUMIFS(Data!$I:$I,Data!$B:$B,Figure7!$A49,Data!$A:$A,Figure7!$B49)</f>
        <v>0</v>
      </c>
      <c r="H49" s="5">
        <f>SUMIFS(Data!$J:$J,Data!$B:$B,Figure7!$A49,Data!$A:$A,Figure7!$B49)</f>
        <v>1</v>
      </c>
      <c r="I49" s="6">
        <f>SUMIFS(Data!$G:$G,Data!$B:$B,Figure7!$A49,Data!$A:$A,Figure7!$B49)</f>
        <v>1</v>
      </c>
      <c r="J49" s="5">
        <f>SUMIFS(Data!$K:$K,Data!$B:$B,Figure7!$A49,Data!$A:$A,Figure7!$B49)</f>
        <v>3</v>
      </c>
    </row>
    <row r="50" spans="1:10">
      <c r="A50" s="16" t="s">
        <v>97</v>
      </c>
      <c r="B50" s="16">
        <v>2017</v>
      </c>
      <c r="C50" s="5">
        <f>SUMIFS(Data!$C:$C,Data!$B:$B,Figure7!$A50,Data!$A:$A,Figure7!$B50)</f>
        <v>8062953012.5</v>
      </c>
      <c r="D50" s="5">
        <f>SUMIFS(Data!$P:$P,Data!$B:$B,Figure7!$A50,Data!$A:$A,Figure7!$B50)</f>
        <v>79223000000</v>
      </c>
      <c r="E50" s="19">
        <f t="shared" si="2"/>
        <v>10.177540628984007</v>
      </c>
      <c r="F50" s="5">
        <f>SUMIFS(Data!$H:$H,Data!$B:$B,Figure7!$A50,Data!$A:$A,Figure7!$B50)</f>
        <v>0</v>
      </c>
      <c r="G50" s="5">
        <f>SUMIFS(Data!$I:$I,Data!$B:$B,Figure7!$A50,Data!$A:$A,Figure7!$B50)</f>
        <v>1</v>
      </c>
      <c r="H50" s="5">
        <f>SUMIFS(Data!$J:$J,Data!$B:$B,Figure7!$A50,Data!$A:$A,Figure7!$B50)</f>
        <v>0</v>
      </c>
      <c r="I50" s="6">
        <f>SUMIFS(Data!$G:$G,Data!$B:$B,Figure7!$A50,Data!$A:$A,Figure7!$B50)</f>
        <v>1</v>
      </c>
      <c r="J50" s="5">
        <f>SUMIFS(Data!$K:$K,Data!$B:$B,Figure7!$A50,Data!$A:$A,Figure7!$B50)</f>
        <v>4</v>
      </c>
    </row>
    <row r="51" spans="1:10">
      <c r="A51" s="16" t="s">
        <v>182</v>
      </c>
      <c r="B51" s="16">
        <v>2017</v>
      </c>
      <c r="C51" s="5">
        <f>SUMIFS(Data!$C:$C,Data!$B:$B,Figure7!$A51,Data!$A:$A,Figure7!$B51)</f>
        <v>2246635676</v>
      </c>
      <c r="D51" s="5">
        <f>SUMIFS(Data!$P:$P,Data!$B:$B,Figure7!$A51,Data!$A:$A,Figure7!$B51)</f>
        <v>7565000000</v>
      </c>
      <c r="E51" s="19">
        <f t="shared" si="2"/>
        <v>29.697761744877727</v>
      </c>
      <c r="F51" s="5">
        <f>SUMIFS(Data!$H:$H,Data!$B:$B,Figure7!$A51,Data!$A:$A,Figure7!$B51)</f>
        <v>0</v>
      </c>
      <c r="G51" s="5">
        <f>SUMIFS(Data!$I:$I,Data!$B:$B,Figure7!$A51,Data!$A:$A,Figure7!$B51)</f>
        <v>1</v>
      </c>
      <c r="H51" s="5">
        <f>SUMIFS(Data!$J:$J,Data!$B:$B,Figure7!$A51,Data!$A:$A,Figure7!$B51)</f>
        <v>0</v>
      </c>
      <c r="I51" s="6">
        <f>SUMIFS(Data!$G:$G,Data!$B:$B,Figure7!$A51,Data!$A:$A,Figure7!$B51)</f>
        <v>1</v>
      </c>
      <c r="J51" s="5">
        <f>SUMIFS(Data!$K:$K,Data!$B:$B,Figure7!$A51,Data!$A:$A,Figure7!$B51)</f>
        <v>3</v>
      </c>
    </row>
    <row r="52" spans="1:10">
      <c r="A52" s="16" t="s">
        <v>47</v>
      </c>
      <c r="B52" s="16">
        <v>2017</v>
      </c>
      <c r="C52" s="5">
        <f>SUMIFS(Data!$C:$C,Data!$B:$B,Figure7!$A52,Data!$A:$A,Figure7!$B52)</f>
        <v>4755996350.5</v>
      </c>
      <c r="D52" s="5">
        <f>SUMIFS(Data!$P:$P,Data!$B:$B,Figure7!$A52,Data!$A:$A,Figure7!$B52)</f>
        <v>16974000000</v>
      </c>
      <c r="E52" s="19">
        <f t="shared" si="2"/>
        <v>28.019302170967364</v>
      </c>
      <c r="F52" s="5">
        <f>SUMIFS(Data!$H:$H,Data!$B:$B,Figure7!$A52,Data!$A:$A,Figure7!$B52)</f>
        <v>0</v>
      </c>
      <c r="G52" s="5">
        <f>SUMIFS(Data!$I:$I,Data!$B:$B,Figure7!$A52,Data!$A:$A,Figure7!$B52)</f>
        <v>1</v>
      </c>
      <c r="H52" s="5">
        <f>SUMIFS(Data!$J:$J,Data!$B:$B,Figure7!$A52,Data!$A:$A,Figure7!$B52)</f>
        <v>0</v>
      </c>
      <c r="I52" s="6">
        <f>SUMIFS(Data!$G:$G,Data!$B:$B,Figure7!$A52,Data!$A:$A,Figure7!$B52)</f>
        <v>1</v>
      </c>
      <c r="J52" s="5">
        <f>SUMIFS(Data!$K:$K,Data!$B:$B,Figure7!$A52,Data!$A:$A,Figure7!$B52)</f>
        <v>6</v>
      </c>
    </row>
    <row r="53" spans="1:10">
      <c r="A53" s="16" t="s">
        <v>101</v>
      </c>
      <c r="B53" s="16">
        <v>2017</v>
      </c>
      <c r="C53" s="5">
        <f>SUMIFS(Data!$C:$C,Data!$B:$B,Figure7!$A53,Data!$A:$A,Figure7!$B53)</f>
        <v>3600000</v>
      </c>
      <c r="D53" s="5">
        <f>SUMIFS(Data!$P:$P,Data!$B:$B,Figure7!$A53,Data!$A:$A,Figure7!$B53)</f>
        <v>54184000000</v>
      </c>
      <c r="E53" s="19">
        <f t="shared" si="2"/>
        <v>6.6440277572715183E-3</v>
      </c>
      <c r="F53" s="5">
        <f>SUMIFS(Data!$H:$H,Data!$B:$B,Figure7!$A53,Data!$A:$A,Figure7!$B53)</f>
        <v>1</v>
      </c>
      <c r="G53" s="5">
        <f>SUMIFS(Data!$I:$I,Data!$B:$B,Figure7!$A53,Data!$A:$A,Figure7!$B53)</f>
        <v>0</v>
      </c>
      <c r="H53" s="5">
        <f>SUMIFS(Data!$J:$J,Data!$B:$B,Figure7!$A53,Data!$A:$A,Figure7!$B53)</f>
        <v>0</v>
      </c>
      <c r="I53" s="6">
        <f>SUMIFS(Data!$G:$G,Data!$B:$B,Figure7!$A53,Data!$A:$A,Figure7!$B53)</f>
        <v>1</v>
      </c>
      <c r="J53" s="5">
        <f>SUMIFS(Data!$K:$K,Data!$B:$B,Figure7!$A53,Data!$A:$A,Figure7!$B53)</f>
        <v>2</v>
      </c>
    </row>
    <row r="54" spans="1:10">
      <c r="A54" s="16" t="s">
        <v>90</v>
      </c>
      <c r="B54" s="16">
        <v>2017</v>
      </c>
      <c r="C54" s="5">
        <f>SUMIFS(Data!$C:$C,Data!$B:$B,Figure7!$A54,Data!$A:$A,Figure7!$B54)</f>
        <v>33293164</v>
      </c>
      <c r="D54" s="5">
        <f>SUMIFS(Data!$P:$P,Data!$B:$B,Figure7!$A54,Data!$A:$A,Figure7!$B54)</f>
        <v>2749000000</v>
      </c>
      <c r="E54" s="19">
        <f t="shared" si="2"/>
        <v>1.2111009094216079</v>
      </c>
      <c r="F54" s="5">
        <f>SUMIFS(Data!$H:$H,Data!$B:$B,Figure7!$A54,Data!$A:$A,Figure7!$B54)</f>
        <v>0</v>
      </c>
      <c r="G54" s="5">
        <f>SUMIFS(Data!$I:$I,Data!$B:$B,Figure7!$A54,Data!$A:$A,Figure7!$B54)</f>
        <v>1</v>
      </c>
      <c r="H54" s="5">
        <f>SUMIFS(Data!$J:$J,Data!$B:$B,Figure7!$A54,Data!$A:$A,Figure7!$B54)</f>
        <v>0</v>
      </c>
      <c r="I54" s="6">
        <f>SUMIFS(Data!$G:$G,Data!$B:$B,Figure7!$A54,Data!$A:$A,Figure7!$B54)</f>
        <v>0</v>
      </c>
      <c r="J54" s="5">
        <f>SUMIFS(Data!$K:$K,Data!$B:$B,Figure7!$A54,Data!$A:$A,Figure7!$B54)</f>
        <v>4</v>
      </c>
    </row>
    <row r="55" spans="1:10">
      <c r="A55" s="16" t="s">
        <v>81</v>
      </c>
      <c r="B55" s="16">
        <v>2017</v>
      </c>
      <c r="C55" s="5">
        <f>SUMIFS(Data!$C:$C,Data!$B:$B,Figure7!$A55,Data!$A:$A,Figure7!$B55)</f>
        <v>50000000</v>
      </c>
      <c r="D55" s="5">
        <f>SUMIFS(Data!$P:$P,Data!$B:$B,Figure7!$A55,Data!$A:$A,Figure7!$B55)</f>
        <v>3285000000</v>
      </c>
      <c r="E55" s="19">
        <f t="shared" si="2"/>
        <v>1.5220700152207001</v>
      </c>
      <c r="F55" s="5">
        <f>SUMIFS(Data!$H:$H,Data!$B:$B,Figure7!$A55,Data!$A:$A,Figure7!$B55)</f>
        <v>0</v>
      </c>
      <c r="G55" s="5">
        <f>SUMIFS(Data!$I:$I,Data!$B:$B,Figure7!$A55,Data!$A:$A,Figure7!$B55)</f>
        <v>1</v>
      </c>
      <c r="H55" s="5">
        <f>SUMIFS(Data!$J:$J,Data!$B:$B,Figure7!$A55,Data!$A:$A,Figure7!$B55)</f>
        <v>0</v>
      </c>
      <c r="I55" s="6">
        <f>SUMIFS(Data!$G:$G,Data!$B:$B,Figure7!$A55,Data!$A:$A,Figure7!$B55)</f>
        <v>0</v>
      </c>
      <c r="J55" s="5">
        <f>SUMIFS(Data!$K:$K,Data!$B:$B,Figure7!$A55,Data!$A:$A,Figure7!$B55)</f>
        <v>4</v>
      </c>
    </row>
    <row r="56" spans="1:10">
      <c r="A56" s="16" t="s">
        <v>183</v>
      </c>
      <c r="B56" s="16">
        <v>2017</v>
      </c>
      <c r="C56" s="5">
        <f>SUMIFS(Data!$C:$C,Data!$B:$B,Figure7!$A56,Data!$A:$A,Figure7!$B56)</f>
        <v>580000000</v>
      </c>
      <c r="D56" s="5">
        <f>SUMIFS(Data!$P:$P,Data!$B:$B,Figure7!$A56,Data!$A:$A,Figure7!$B56)</f>
        <v>11366000000</v>
      </c>
      <c r="E56" s="19">
        <f t="shared" si="2"/>
        <v>5.1029385887735357</v>
      </c>
      <c r="F56" s="5">
        <f>SUMIFS(Data!$H:$H,Data!$B:$B,Figure7!$A56,Data!$A:$A,Figure7!$B56)</f>
        <v>1</v>
      </c>
      <c r="G56" s="5">
        <f>SUMIFS(Data!$I:$I,Data!$B:$B,Figure7!$A56,Data!$A:$A,Figure7!$B56)</f>
        <v>0</v>
      </c>
      <c r="H56" s="5">
        <f>SUMIFS(Data!$J:$J,Data!$B:$B,Figure7!$A56,Data!$A:$A,Figure7!$B56)</f>
        <v>0</v>
      </c>
      <c r="I56" s="6">
        <f>SUMIFS(Data!$G:$G,Data!$B:$B,Figure7!$A56,Data!$A:$A,Figure7!$B56)</f>
        <v>1</v>
      </c>
      <c r="J56" s="5">
        <f>SUMIFS(Data!$K:$K,Data!$B:$B,Figure7!$A56,Data!$A:$A,Figure7!$B56)</f>
        <v>5</v>
      </c>
    </row>
    <row r="57" spans="1:10">
      <c r="A57" s="16" t="s">
        <v>72</v>
      </c>
      <c r="B57" s="16">
        <v>2017</v>
      </c>
      <c r="C57" s="5">
        <f>SUMIFS(Data!$C:$C,Data!$B:$B,Figure7!$A57,Data!$A:$A,Figure7!$B57)</f>
        <v>150241025.5</v>
      </c>
      <c r="D57" s="5">
        <f>SUMIFS(Data!$P:$P,Data!$B:$B,Figure7!$A57,Data!$A:$A,Figure7!$B57)</f>
        <v>11500000000</v>
      </c>
      <c r="E57" s="19">
        <f t="shared" si="2"/>
        <v>1.3064437</v>
      </c>
      <c r="F57" s="5">
        <f>SUMIFS(Data!$H:$H,Data!$B:$B,Figure7!$A57,Data!$A:$A,Figure7!$B57)</f>
        <v>0</v>
      </c>
      <c r="G57" s="5">
        <f>SUMIFS(Data!$I:$I,Data!$B:$B,Figure7!$A57,Data!$A:$A,Figure7!$B57)</f>
        <v>1</v>
      </c>
      <c r="H57" s="5">
        <f>SUMIFS(Data!$J:$J,Data!$B:$B,Figure7!$A57,Data!$A:$A,Figure7!$B57)</f>
        <v>0</v>
      </c>
      <c r="I57" s="6">
        <f>SUMIFS(Data!$G:$G,Data!$B:$B,Figure7!$A57,Data!$A:$A,Figure7!$B57)</f>
        <v>0</v>
      </c>
      <c r="J57" s="5">
        <f>SUMIFS(Data!$K:$K,Data!$B:$B,Figure7!$A57,Data!$A:$A,Figure7!$B57)</f>
        <v>4</v>
      </c>
    </row>
    <row r="58" spans="1:10">
      <c r="A58" s="16" t="s">
        <v>105</v>
      </c>
      <c r="B58" s="16">
        <v>2017</v>
      </c>
      <c r="C58" s="5">
        <f>SUMIFS(Data!$C:$C,Data!$B:$B,Figure7!$A58,Data!$A:$A,Figure7!$B58)</f>
        <v>284236608</v>
      </c>
      <c r="D58" s="5">
        <f>SUMIFS(Data!$P:$P,Data!$B:$B,Figure7!$A58,Data!$A:$A,Figure7!$B58)</f>
        <v>6240000000</v>
      </c>
      <c r="E58" s="19">
        <f t="shared" si="2"/>
        <v>4.5550738461538458</v>
      </c>
      <c r="F58" s="5">
        <f>SUMIFS(Data!$H:$H,Data!$B:$B,Figure7!$A58,Data!$A:$A,Figure7!$B58)</f>
        <v>0</v>
      </c>
      <c r="G58" s="5">
        <f>SUMIFS(Data!$I:$I,Data!$B:$B,Figure7!$A58,Data!$A:$A,Figure7!$B58)</f>
        <v>1</v>
      </c>
      <c r="H58" s="5">
        <f>SUMIFS(Data!$J:$J,Data!$B:$B,Figure7!$A58,Data!$A:$A,Figure7!$B58)</f>
        <v>0</v>
      </c>
      <c r="I58" s="6">
        <f>SUMIFS(Data!$G:$G,Data!$B:$B,Figure7!$A58,Data!$A:$A,Figure7!$B58)</f>
        <v>0</v>
      </c>
      <c r="J58" s="5">
        <f>SUMIFS(Data!$K:$K,Data!$B:$B,Figure7!$A58,Data!$A:$A,Figure7!$B58)</f>
        <v>4</v>
      </c>
    </row>
    <row r="59" spans="1:10">
      <c r="A59" s="16" t="s">
        <v>50</v>
      </c>
      <c r="B59" s="16">
        <v>2017</v>
      </c>
      <c r="C59" s="5">
        <f>SUMIFS(Data!$C:$C,Data!$B:$B,Figure7!$A59,Data!$A:$A,Figure7!$B59)</f>
        <v>533333344</v>
      </c>
      <c r="D59" s="5">
        <f>SUMIFS(Data!$P:$P,Data!$B:$B,Figure7!$A59,Data!$A:$A,Figure7!$B59)</f>
        <v>312386000000</v>
      </c>
      <c r="E59" s="19">
        <f t="shared" si="2"/>
        <v>0.17072895200169022</v>
      </c>
      <c r="F59" s="5">
        <f>SUMIFS(Data!$H:$H,Data!$B:$B,Figure7!$A59,Data!$A:$A,Figure7!$B59)</f>
        <v>1</v>
      </c>
      <c r="G59" s="5">
        <f>SUMIFS(Data!$I:$I,Data!$B:$B,Figure7!$A59,Data!$A:$A,Figure7!$B59)</f>
        <v>0</v>
      </c>
      <c r="H59" s="5">
        <f>SUMIFS(Data!$J:$J,Data!$B:$B,Figure7!$A59,Data!$A:$A,Figure7!$B59)</f>
        <v>0</v>
      </c>
      <c r="I59" s="6">
        <f>SUMIFS(Data!$G:$G,Data!$B:$B,Figure7!$A59,Data!$A:$A,Figure7!$B59)</f>
        <v>1</v>
      </c>
      <c r="J59" s="5">
        <f>SUMIFS(Data!$K:$K,Data!$B:$B,Figure7!$A59,Data!$A:$A,Figure7!$B59)</f>
        <v>6</v>
      </c>
    </row>
    <row r="60" spans="1:10">
      <c r="A60" s="16" t="s">
        <v>108</v>
      </c>
      <c r="B60" s="16">
        <v>2017</v>
      </c>
      <c r="C60" s="5">
        <f>SUMIFS(Data!$C:$C,Data!$B:$B,Figure7!$A60,Data!$A:$A,Figure7!$B60)</f>
        <v>1379087616</v>
      </c>
      <c r="D60" s="5">
        <f>SUMIFS(Data!$P:$P,Data!$B:$B,Figure7!$A60,Data!$A:$A,Figure7!$B60)</f>
        <v>4505000000</v>
      </c>
      <c r="E60" s="19">
        <f t="shared" si="2"/>
        <v>30.612377713651501</v>
      </c>
      <c r="F60" s="5">
        <f>SUMIFS(Data!$H:$H,Data!$B:$B,Figure7!$A60,Data!$A:$A,Figure7!$B60)</f>
        <v>1</v>
      </c>
      <c r="G60" s="5">
        <f>SUMIFS(Data!$I:$I,Data!$B:$B,Figure7!$A60,Data!$A:$A,Figure7!$B60)</f>
        <v>0</v>
      </c>
      <c r="H60" s="5">
        <f>SUMIFS(Data!$J:$J,Data!$B:$B,Figure7!$A60,Data!$A:$A,Figure7!$B60)</f>
        <v>0</v>
      </c>
      <c r="I60" s="6">
        <f>SUMIFS(Data!$G:$G,Data!$B:$B,Figure7!$A60,Data!$A:$A,Figure7!$B60)</f>
        <v>1</v>
      </c>
      <c r="J60" s="5">
        <f>SUMIFS(Data!$K:$K,Data!$B:$B,Figure7!$A60,Data!$A:$A,Figure7!$B60)</f>
        <v>6</v>
      </c>
    </row>
    <row r="61" spans="1:10">
      <c r="A61" s="16" t="s">
        <v>26</v>
      </c>
      <c r="B61" s="16">
        <v>2017</v>
      </c>
      <c r="C61" s="5">
        <f>SUMIFS(Data!$C:$C,Data!$B:$B,Figure7!$A61,Data!$A:$A,Figure7!$B61)</f>
        <v>618884510</v>
      </c>
      <c r="D61" s="5">
        <f>SUMIFS(Data!$P:$P,Data!$B:$B,Figure7!$A61,Data!$A:$A,Figure7!$B61)</f>
        <v>15366000000</v>
      </c>
      <c r="E61" s="19">
        <f t="shared" si="2"/>
        <v>4.0276227385136014</v>
      </c>
      <c r="F61" s="5">
        <f>SUMIFS(Data!$H:$H,Data!$B:$B,Figure7!$A61,Data!$A:$A,Figure7!$B61)</f>
        <v>0</v>
      </c>
      <c r="G61" s="5">
        <f>SUMIFS(Data!$I:$I,Data!$B:$B,Figure7!$A61,Data!$A:$A,Figure7!$B61)</f>
        <v>1</v>
      </c>
      <c r="H61" s="5">
        <f>SUMIFS(Data!$J:$J,Data!$B:$B,Figure7!$A61,Data!$A:$A,Figure7!$B61)</f>
        <v>0</v>
      </c>
      <c r="I61" s="6">
        <f>SUMIFS(Data!$G:$G,Data!$B:$B,Figure7!$A61,Data!$A:$A,Figure7!$B61)</f>
        <v>0</v>
      </c>
      <c r="J61" s="5">
        <f>SUMIFS(Data!$K:$K,Data!$B:$B,Figure7!$A61,Data!$A:$A,Figure7!$B61)</f>
        <v>4</v>
      </c>
    </row>
    <row r="62" spans="1:10">
      <c r="A62" s="16" t="s">
        <v>127</v>
      </c>
      <c r="B62" s="16">
        <v>2017</v>
      </c>
      <c r="C62" s="5">
        <f>SUMIFS(Data!$C:$C,Data!$B:$B,Figure7!$A62,Data!$A:$A,Figure7!$B62)</f>
        <v>333569144</v>
      </c>
      <c r="D62" s="5">
        <f>SUMIFS(Data!$P:$P,Data!$B:$B,Figure7!$A62,Data!$A:$A,Figure7!$B62)</f>
        <v>4935000000</v>
      </c>
      <c r="E62" s="19">
        <f t="shared" si="2"/>
        <v>6.7592531712259376</v>
      </c>
      <c r="F62" s="5">
        <f>SUMIFS(Data!$H:$H,Data!$B:$B,Figure7!$A62,Data!$A:$A,Figure7!$B62)</f>
        <v>0</v>
      </c>
      <c r="G62" s="5">
        <f>SUMIFS(Data!$I:$I,Data!$B:$B,Figure7!$A62,Data!$A:$A,Figure7!$B62)</f>
        <v>1</v>
      </c>
      <c r="H62" s="5">
        <f>SUMIFS(Data!$J:$J,Data!$B:$B,Figure7!$A62,Data!$A:$A,Figure7!$B62)</f>
        <v>0</v>
      </c>
      <c r="I62" s="6">
        <f>SUMIFS(Data!$G:$G,Data!$B:$B,Figure7!$A62,Data!$A:$A,Figure7!$B62)</f>
        <v>0</v>
      </c>
      <c r="J62" s="5">
        <f>SUMIFS(Data!$K:$K,Data!$B:$B,Figure7!$A62,Data!$A:$A,Figure7!$B62)</f>
        <v>2</v>
      </c>
    </row>
    <row r="63" spans="1:10">
      <c r="A63" s="16" t="s">
        <v>30</v>
      </c>
      <c r="B63" s="16">
        <v>2017</v>
      </c>
      <c r="C63" s="5">
        <f>SUMIFS(Data!$C:$C,Data!$B:$B,Figure7!$A63,Data!$A:$A,Figure7!$B63)</f>
        <v>364277800.125</v>
      </c>
      <c r="D63" s="5">
        <f>SUMIFS(Data!$P:$P,Data!$B:$B,Figure7!$A63,Data!$A:$A,Figure7!$B63)</f>
        <v>13329000000</v>
      </c>
      <c r="E63" s="19">
        <f t="shared" si="2"/>
        <v>2.7329717167454421</v>
      </c>
      <c r="F63" s="5">
        <f>SUMIFS(Data!$H:$H,Data!$B:$B,Figure7!$A63,Data!$A:$A,Figure7!$B63)</f>
        <v>1</v>
      </c>
      <c r="G63" s="5">
        <f>SUMIFS(Data!$I:$I,Data!$B:$B,Figure7!$A63,Data!$A:$A,Figure7!$B63)</f>
        <v>0</v>
      </c>
      <c r="H63" s="5">
        <f>SUMIFS(Data!$J:$J,Data!$B:$B,Figure7!$A63,Data!$A:$A,Figure7!$B63)</f>
        <v>0</v>
      </c>
      <c r="I63" s="6">
        <f>SUMIFS(Data!$G:$G,Data!$B:$B,Figure7!$A63,Data!$A:$A,Figure7!$B63)</f>
        <v>0</v>
      </c>
      <c r="J63" s="5">
        <f>SUMIFS(Data!$K:$K,Data!$B:$B,Figure7!$A63,Data!$A:$A,Figure7!$B63)</f>
        <v>4</v>
      </c>
    </row>
    <row r="64" spans="1:10">
      <c r="A64" s="16" t="s">
        <v>11</v>
      </c>
      <c r="B64" s="16">
        <v>2017</v>
      </c>
      <c r="C64" s="5">
        <f>SUMIFS(Data!$C:$C,Data!$B:$B,Figure7!$A64,Data!$A:$A,Figure7!$B64)</f>
        <v>769841296</v>
      </c>
      <c r="D64" s="5">
        <f>SUMIFS(Data!$P:$P,Data!$B:$B,Figure7!$A64,Data!$A:$A,Figure7!$B64)</f>
        <v>1151045000000</v>
      </c>
      <c r="E64" s="19">
        <f t="shared" si="2"/>
        <v>6.6881946057712777E-2</v>
      </c>
      <c r="F64" s="5">
        <f>SUMIFS(Data!$H:$H,Data!$B:$B,Figure7!$A64,Data!$A:$A,Figure7!$B64)</f>
        <v>1</v>
      </c>
      <c r="G64" s="5">
        <f>SUMIFS(Data!$I:$I,Data!$B:$B,Figure7!$A64,Data!$A:$A,Figure7!$B64)</f>
        <v>0</v>
      </c>
      <c r="H64" s="5">
        <f>SUMIFS(Data!$J:$J,Data!$B:$B,Figure7!$A64,Data!$A:$A,Figure7!$B64)</f>
        <v>0</v>
      </c>
      <c r="I64" s="6">
        <f>SUMIFS(Data!$G:$G,Data!$B:$B,Figure7!$A64,Data!$A:$A,Figure7!$B64)</f>
        <v>0</v>
      </c>
      <c r="J64" s="5">
        <f>SUMIFS(Data!$K:$K,Data!$B:$B,Figure7!$A64,Data!$A:$A,Figure7!$B64)</f>
        <v>1</v>
      </c>
    </row>
    <row r="65" spans="1:10">
      <c r="A65" s="16" t="s">
        <v>40</v>
      </c>
      <c r="B65" s="16">
        <v>2017</v>
      </c>
      <c r="C65" s="5">
        <f>SUMIFS(Data!$C:$C,Data!$B:$B,Figure7!$A65,Data!$A:$A,Figure7!$B65)</f>
        <v>2040666672</v>
      </c>
      <c r="D65" s="5">
        <f>SUMIFS(Data!$P:$P,Data!$B:$B,Figure7!$A65,Data!$A:$A,Figure7!$B65)</f>
        <v>11135000000</v>
      </c>
      <c r="E65" s="19">
        <f t="shared" si="2"/>
        <v>18.32659786259542</v>
      </c>
      <c r="F65" s="5">
        <f>SUMIFS(Data!$H:$H,Data!$B:$B,Figure7!$A65,Data!$A:$A,Figure7!$B65)</f>
        <v>0</v>
      </c>
      <c r="G65" s="5">
        <f>SUMIFS(Data!$I:$I,Data!$B:$B,Figure7!$A65,Data!$A:$A,Figure7!$B65)</f>
        <v>1</v>
      </c>
      <c r="H65" s="5">
        <f>SUMIFS(Data!$J:$J,Data!$B:$B,Figure7!$A65,Data!$A:$A,Figure7!$B65)</f>
        <v>0</v>
      </c>
      <c r="I65" s="6">
        <f>SUMIFS(Data!$G:$G,Data!$B:$B,Figure7!$A65,Data!$A:$A,Figure7!$B65)</f>
        <v>1</v>
      </c>
      <c r="J65" s="5">
        <f>SUMIFS(Data!$K:$K,Data!$B:$B,Figure7!$A65,Data!$A:$A,Figure7!$B65)</f>
        <v>6</v>
      </c>
    </row>
    <row r="66" spans="1:10">
      <c r="A66" s="16" t="s">
        <v>149</v>
      </c>
      <c r="B66" s="16">
        <v>2017</v>
      </c>
      <c r="C66" s="5">
        <f>SUMIFS(Data!$C:$C,Data!$B:$B,Figure7!$A66,Data!$A:$A,Figure7!$B66)</f>
        <v>943991488</v>
      </c>
      <c r="D66" s="5">
        <f>SUMIFS(Data!$P:$P,Data!$B:$B,Figure7!$A66,Data!$A:$A,Figure7!$B66)</f>
        <v>4784000000</v>
      </c>
      <c r="E66" s="19">
        <f t="shared" si="2"/>
        <v>19.732263545150502</v>
      </c>
      <c r="F66" s="5">
        <f>SUMIFS(Data!$H:$H,Data!$B:$B,Figure7!$A66,Data!$A:$A,Figure7!$B66)</f>
        <v>1</v>
      </c>
      <c r="G66" s="5">
        <f>SUMIFS(Data!$I:$I,Data!$B:$B,Figure7!$A66,Data!$A:$A,Figure7!$B66)</f>
        <v>0</v>
      </c>
      <c r="H66" s="5">
        <f>SUMIFS(Data!$J:$J,Data!$B:$B,Figure7!$A66,Data!$A:$A,Figure7!$B66)</f>
        <v>0</v>
      </c>
      <c r="I66" s="6">
        <f>SUMIFS(Data!$G:$G,Data!$B:$B,Figure7!$A66,Data!$A:$A,Figure7!$B66)</f>
        <v>1</v>
      </c>
      <c r="J66" s="5">
        <f>SUMIFS(Data!$K:$K,Data!$B:$B,Figure7!$A66,Data!$A:$A,Figure7!$B66)</f>
        <v>5</v>
      </c>
    </row>
    <row r="67" spans="1:10">
      <c r="A67" s="16" t="s">
        <v>56</v>
      </c>
      <c r="B67" s="16">
        <v>2017</v>
      </c>
      <c r="C67" s="5">
        <f>SUMIFS(Data!$C:$C,Data!$B:$B,Figure7!$A67,Data!$A:$A,Figure7!$B67)</f>
        <v>573733328</v>
      </c>
      <c r="D67" s="5">
        <f>SUMIFS(Data!$P:$P,Data!$B:$B,Figure7!$A67,Data!$A:$A,Figure7!$B67)</f>
        <v>109326000000</v>
      </c>
      <c r="E67" s="19">
        <f t="shared" ref="E67:E109" si="5">C67/D67*100</f>
        <v>0.52479129209886022</v>
      </c>
      <c r="F67" s="5">
        <f>SUMIFS(Data!$H:$H,Data!$B:$B,Figure7!$A67,Data!$A:$A,Figure7!$B67)</f>
        <v>1</v>
      </c>
      <c r="G67" s="5">
        <f>SUMIFS(Data!$I:$I,Data!$B:$B,Figure7!$A67,Data!$A:$A,Figure7!$B67)</f>
        <v>0</v>
      </c>
      <c r="H67" s="5">
        <f>SUMIFS(Data!$J:$J,Data!$B:$B,Figure7!$A67,Data!$A:$A,Figure7!$B67)</f>
        <v>0</v>
      </c>
      <c r="I67" s="6">
        <f>SUMIFS(Data!$G:$G,Data!$B:$B,Figure7!$A67,Data!$A:$A,Figure7!$B67)</f>
        <v>0</v>
      </c>
      <c r="J67" s="5">
        <f>SUMIFS(Data!$K:$K,Data!$B:$B,Figure7!$A67,Data!$A:$A,Figure7!$B67)</f>
        <v>2</v>
      </c>
    </row>
    <row r="68" spans="1:10">
      <c r="A68" s="16" t="s">
        <v>21</v>
      </c>
      <c r="B68" s="16">
        <v>2017</v>
      </c>
      <c r="C68" s="5">
        <f>SUMIFS(Data!$C:$C,Data!$B:$B,Figure7!$A68,Data!$A:$A,Figure7!$B68)</f>
        <v>2263426672</v>
      </c>
      <c r="D68" s="5">
        <f>SUMIFS(Data!$P:$P,Data!$B:$B,Figure7!$A68,Data!$A:$A,Figure7!$B68)</f>
        <v>12586000000</v>
      </c>
      <c r="E68" s="19">
        <f t="shared" si="5"/>
        <v>17.983685618941681</v>
      </c>
      <c r="F68" s="5">
        <f>SUMIFS(Data!$H:$H,Data!$B:$B,Figure7!$A68,Data!$A:$A,Figure7!$B68)</f>
        <v>0</v>
      </c>
      <c r="G68" s="5">
        <f>SUMIFS(Data!$I:$I,Data!$B:$B,Figure7!$A68,Data!$A:$A,Figure7!$B68)</f>
        <v>1</v>
      </c>
      <c r="H68" s="5">
        <f>SUMIFS(Data!$J:$J,Data!$B:$B,Figure7!$A68,Data!$A:$A,Figure7!$B68)</f>
        <v>0</v>
      </c>
      <c r="I68" s="6">
        <f>SUMIFS(Data!$G:$G,Data!$B:$B,Figure7!$A68,Data!$A:$A,Figure7!$B68)</f>
        <v>0</v>
      </c>
      <c r="J68" s="5">
        <f>SUMIFS(Data!$K:$K,Data!$B:$B,Figure7!$A68,Data!$A:$A,Figure7!$B68)</f>
        <v>4</v>
      </c>
    </row>
    <row r="69" spans="1:10">
      <c r="A69" s="16" t="s">
        <v>60</v>
      </c>
      <c r="B69" s="16">
        <v>2017</v>
      </c>
      <c r="C69" s="5">
        <f>SUMIFS(Data!$C:$C,Data!$B:$B,Figure7!$A69,Data!$A:$A,Figure7!$B69)</f>
        <v>3393658821.6875</v>
      </c>
      <c r="D69" s="5">
        <f>SUMIFS(Data!$P:$P,Data!$B:$B,Figure7!$A69,Data!$A:$A,Figure7!$B69)</f>
        <v>67284000000.000008</v>
      </c>
      <c r="E69" s="19">
        <f t="shared" si="5"/>
        <v>5.0437828037683552</v>
      </c>
      <c r="F69" s="5">
        <f>SUMIFS(Data!$H:$H,Data!$B:$B,Figure7!$A69,Data!$A:$A,Figure7!$B69)</f>
        <v>0</v>
      </c>
      <c r="G69" s="5">
        <f>SUMIFS(Data!$I:$I,Data!$B:$B,Figure7!$A69,Data!$A:$A,Figure7!$B69)</f>
        <v>1</v>
      </c>
      <c r="H69" s="5">
        <f>SUMIFS(Data!$J:$J,Data!$B:$B,Figure7!$A69,Data!$A:$A,Figure7!$B69)</f>
        <v>0</v>
      </c>
      <c r="I69" s="6">
        <f>SUMIFS(Data!$G:$G,Data!$B:$B,Figure7!$A69,Data!$A:$A,Figure7!$B69)</f>
        <v>1</v>
      </c>
      <c r="J69" s="5">
        <f>SUMIFS(Data!$K:$K,Data!$B:$B,Figure7!$A69,Data!$A:$A,Figure7!$B69)</f>
        <v>6</v>
      </c>
    </row>
    <row r="70" spans="1:10">
      <c r="A70" s="16" t="s">
        <v>38</v>
      </c>
      <c r="B70" s="16">
        <v>2017</v>
      </c>
      <c r="C70" s="5">
        <f>SUMIFS(Data!$C:$C,Data!$B:$B,Figure7!$A70,Data!$A:$A,Figure7!$B70)</f>
        <v>366614120</v>
      </c>
      <c r="D70" s="5">
        <f>SUMIFS(Data!$P:$P,Data!$B:$B,Figure7!$A70,Data!$A:$A,Figure7!$B70)</f>
        <v>13240000000</v>
      </c>
      <c r="E70" s="19">
        <f t="shared" si="5"/>
        <v>2.768988821752266</v>
      </c>
      <c r="F70" s="5">
        <f>SUMIFS(Data!$H:$H,Data!$B:$B,Figure7!$A70,Data!$A:$A,Figure7!$B70)</f>
        <v>1</v>
      </c>
      <c r="G70" s="5">
        <f>SUMIFS(Data!$I:$I,Data!$B:$B,Figure7!$A70,Data!$A:$A,Figure7!$B70)</f>
        <v>0</v>
      </c>
      <c r="H70" s="5">
        <f>SUMIFS(Data!$J:$J,Data!$B:$B,Figure7!$A70,Data!$A:$A,Figure7!$B70)</f>
        <v>0</v>
      </c>
      <c r="I70" s="6">
        <f>SUMIFS(Data!$G:$G,Data!$B:$B,Figure7!$A70,Data!$A:$A,Figure7!$B70)</f>
        <v>0</v>
      </c>
      <c r="J70" s="5">
        <f>SUMIFS(Data!$K:$K,Data!$B:$B,Figure7!$A70,Data!$A:$A,Figure7!$B70)</f>
        <v>4</v>
      </c>
    </row>
    <row r="71" spans="1:10">
      <c r="A71" s="16" t="s">
        <v>120</v>
      </c>
      <c r="B71" s="16">
        <v>2017</v>
      </c>
      <c r="C71" s="5">
        <f>SUMIFS(Data!$C:$C,Data!$B:$B,Figure7!$A71,Data!$A:$A,Figure7!$B71)</f>
        <v>424290053.5</v>
      </c>
      <c r="D71" s="5">
        <f>SUMIFS(Data!$P:$P,Data!$B:$B,Figure7!$A71,Data!$A:$A,Figure7!$B71)</f>
        <v>24880000000</v>
      </c>
      <c r="E71" s="19">
        <f t="shared" si="5"/>
        <v>1.7053458741961416</v>
      </c>
      <c r="F71" s="5">
        <f>SUMIFS(Data!$H:$H,Data!$B:$B,Figure7!$A71,Data!$A:$A,Figure7!$B71)</f>
        <v>0</v>
      </c>
      <c r="G71" s="5">
        <f>SUMIFS(Data!$I:$I,Data!$B:$B,Figure7!$A71,Data!$A:$A,Figure7!$B71)</f>
        <v>1</v>
      </c>
      <c r="H71" s="5">
        <f>SUMIFS(Data!$J:$J,Data!$B:$B,Figure7!$A71,Data!$A:$A,Figure7!$B71)</f>
        <v>0</v>
      </c>
      <c r="I71" s="6">
        <f>SUMIFS(Data!$G:$G,Data!$B:$B,Figure7!$A71,Data!$A:$A,Figure7!$B71)</f>
        <v>1</v>
      </c>
      <c r="J71" s="5">
        <f>SUMIFS(Data!$K:$K,Data!$B:$B,Figure7!$A71,Data!$A:$A,Figure7!$B71)</f>
        <v>6</v>
      </c>
    </row>
    <row r="72" spans="1:10">
      <c r="A72" s="16" t="s">
        <v>131</v>
      </c>
      <c r="B72" s="16">
        <v>2017</v>
      </c>
      <c r="C72" s="5">
        <f>SUMIFS(Data!$C:$C,Data!$B:$B,Figure7!$A72,Data!$A:$A,Figure7!$B72)</f>
        <v>2071497644</v>
      </c>
      <c r="D72" s="5">
        <f>SUMIFS(Data!$P:$P,Data!$B:$B,Figure7!$A72,Data!$A:$A,Figure7!$B72)</f>
        <v>8224000000</v>
      </c>
      <c r="E72" s="19">
        <f t="shared" si="5"/>
        <v>25.188444114785991</v>
      </c>
      <c r="F72" s="5">
        <f>SUMIFS(Data!$H:$H,Data!$B:$B,Figure7!$A72,Data!$A:$A,Figure7!$B72)</f>
        <v>0</v>
      </c>
      <c r="G72" s="5">
        <f>SUMIFS(Data!$I:$I,Data!$B:$B,Figure7!$A72,Data!$A:$A,Figure7!$B72)</f>
        <v>1</v>
      </c>
      <c r="H72" s="5">
        <f>SUMIFS(Data!$J:$J,Data!$B:$B,Figure7!$A72,Data!$A:$A,Figure7!$B72)</f>
        <v>0</v>
      </c>
      <c r="I72" s="6">
        <f>SUMIFS(Data!$G:$G,Data!$B:$B,Figure7!$A72,Data!$A:$A,Figure7!$B72)</f>
        <v>0</v>
      </c>
      <c r="J72" s="5">
        <f>SUMIFS(Data!$K:$K,Data!$B:$B,Figure7!$A72,Data!$A:$A,Figure7!$B72)</f>
        <v>4</v>
      </c>
    </row>
    <row r="73" spans="1:10">
      <c r="A73" s="16" t="s">
        <v>64</v>
      </c>
      <c r="B73" s="16">
        <v>2017</v>
      </c>
      <c r="C73" s="5">
        <f>SUMIFS(Data!$C:$C,Data!$B:$B,Figure7!$A73,Data!$A:$A,Figure7!$B73)</f>
        <v>1950598300</v>
      </c>
      <c r="D73" s="5">
        <f>SUMIFS(Data!$P:$P,Data!$B:$B,Figure7!$A73,Data!$A:$A,Figure7!$B73)</f>
        <v>376361000000</v>
      </c>
      <c r="E73" s="19">
        <f t="shared" si="5"/>
        <v>0.51827854108156801</v>
      </c>
      <c r="F73" s="5">
        <f>SUMIFS(Data!$H:$H,Data!$B:$B,Figure7!$A73,Data!$A:$A,Figure7!$B73)</f>
        <v>0</v>
      </c>
      <c r="G73" s="5">
        <f>SUMIFS(Data!$I:$I,Data!$B:$B,Figure7!$A73,Data!$A:$A,Figure7!$B73)</f>
        <v>1</v>
      </c>
      <c r="H73" s="5">
        <f>SUMIFS(Data!$J:$J,Data!$B:$B,Figure7!$A73,Data!$A:$A,Figure7!$B73)</f>
        <v>1</v>
      </c>
      <c r="I73" s="6">
        <f>SUMIFS(Data!$G:$G,Data!$B:$B,Figure7!$A73,Data!$A:$A,Figure7!$B73)</f>
        <v>0</v>
      </c>
      <c r="J73" s="5">
        <f>SUMIFS(Data!$K:$K,Data!$B:$B,Figure7!$A73,Data!$A:$A,Figure7!$B73)</f>
        <v>4</v>
      </c>
    </row>
    <row r="74" spans="1:10">
      <c r="A74" s="16" t="s">
        <v>79</v>
      </c>
      <c r="B74" s="16">
        <v>2017</v>
      </c>
      <c r="C74" s="5">
        <f>SUMIFS(Data!$C:$C,Data!$B:$B,Figure7!$A74,Data!$A:$A,Figure7!$B74)</f>
        <v>3600000000</v>
      </c>
      <c r="D74" s="5">
        <f>SUMIFS(Data!$P:$P,Data!$B:$B,Figure7!$A74,Data!$A:$A,Figure7!$B74)</f>
        <v>70784000000</v>
      </c>
      <c r="E74" s="19">
        <f t="shared" si="5"/>
        <v>5.0858951175406872</v>
      </c>
      <c r="F74" s="5">
        <f>SUMIFS(Data!$H:$H,Data!$B:$B,Figure7!$A74,Data!$A:$A,Figure7!$B74)</f>
        <v>1</v>
      </c>
      <c r="G74" s="5">
        <f>SUMIFS(Data!$I:$I,Data!$B:$B,Figure7!$A74,Data!$A:$A,Figure7!$B74)</f>
        <v>0</v>
      </c>
      <c r="H74" s="5">
        <f>SUMIFS(Data!$J:$J,Data!$B:$B,Figure7!$A74,Data!$A:$A,Figure7!$B74)</f>
        <v>1</v>
      </c>
      <c r="I74" s="6">
        <f>SUMIFS(Data!$G:$G,Data!$B:$B,Figure7!$A74,Data!$A:$A,Figure7!$B74)</f>
        <v>1</v>
      </c>
      <c r="J74" s="5">
        <f>SUMIFS(Data!$K:$K,Data!$B:$B,Figure7!$A74,Data!$A:$A,Figure7!$B74)</f>
        <v>2</v>
      </c>
    </row>
    <row r="75" spans="1:10">
      <c r="A75" s="16" t="s">
        <v>29</v>
      </c>
      <c r="B75" s="16">
        <v>2017</v>
      </c>
      <c r="C75" s="5">
        <f>SUMIFS(Data!$C:$C,Data!$B:$B,Figure7!$A75,Data!$A:$A,Figure7!$B75)</f>
        <v>27632803070.6875</v>
      </c>
      <c r="D75" s="5">
        <f>SUMIFS(Data!$P:$P,Data!$B:$B,Figure7!$A75,Data!$A:$A,Figure7!$B75)</f>
        <v>304952000000</v>
      </c>
      <c r="E75" s="19">
        <f t="shared" si="5"/>
        <v>9.0613614833441005</v>
      </c>
      <c r="F75" s="5">
        <f>SUMIFS(Data!$H:$H,Data!$B:$B,Figure7!$A75,Data!$A:$A,Figure7!$B75)</f>
        <v>1</v>
      </c>
      <c r="G75" s="5">
        <f>SUMIFS(Data!$I:$I,Data!$B:$B,Figure7!$A75,Data!$A:$A,Figure7!$B75)</f>
        <v>0</v>
      </c>
      <c r="H75" s="5">
        <f>SUMIFS(Data!$J:$J,Data!$B:$B,Figure7!$A75,Data!$A:$A,Figure7!$B75)</f>
        <v>0</v>
      </c>
      <c r="I75" s="6">
        <f>SUMIFS(Data!$G:$G,Data!$B:$B,Figure7!$A75,Data!$A:$A,Figure7!$B75)</f>
        <v>1</v>
      </c>
      <c r="J75" s="5">
        <f>SUMIFS(Data!$K:$K,Data!$B:$B,Figure7!$A75,Data!$A:$A,Figure7!$B75)</f>
        <v>2</v>
      </c>
    </row>
    <row r="76" spans="1:10">
      <c r="A76" s="16" t="s">
        <v>102</v>
      </c>
      <c r="B76" s="16">
        <v>2017</v>
      </c>
      <c r="C76" s="5">
        <f>SUMIFS(Data!$C:$C,Data!$B:$B,Figure7!$A76,Data!$A:$A,Figure7!$B76)</f>
        <v>911765767.875</v>
      </c>
      <c r="D76" s="5">
        <f>SUMIFS(Data!$P:$P,Data!$B:$B,Figure7!$A76,Data!$A:$A,Figure7!$B76)</f>
        <v>19822000000</v>
      </c>
      <c r="E76" s="19">
        <f t="shared" si="5"/>
        <v>4.5997667635707797</v>
      </c>
      <c r="F76" s="5">
        <f>SUMIFS(Data!$H:$H,Data!$B:$B,Figure7!$A76,Data!$A:$A,Figure7!$B76)</f>
        <v>0</v>
      </c>
      <c r="G76" s="5">
        <f>SUMIFS(Data!$I:$I,Data!$B:$B,Figure7!$A76,Data!$A:$A,Figure7!$B76)</f>
        <v>1</v>
      </c>
      <c r="H76" s="5">
        <f>SUMIFS(Data!$J:$J,Data!$B:$B,Figure7!$A76,Data!$A:$A,Figure7!$B76)</f>
        <v>0</v>
      </c>
      <c r="I76" s="6">
        <f>SUMIFS(Data!$G:$G,Data!$B:$B,Figure7!$A76,Data!$A:$A,Figure7!$B76)</f>
        <v>0</v>
      </c>
      <c r="J76" s="5">
        <f>SUMIFS(Data!$K:$K,Data!$B:$B,Figure7!$A76,Data!$A:$A,Figure7!$B76)</f>
        <v>6</v>
      </c>
    </row>
    <row r="77" spans="1:10">
      <c r="A77" s="16" t="s">
        <v>78</v>
      </c>
      <c r="B77" s="16">
        <v>2017</v>
      </c>
      <c r="C77" s="5">
        <f>SUMIFS(Data!$C:$C,Data!$B:$B,Figure7!$A77,Data!$A:$A,Figure7!$B77)</f>
        <v>7851241382.6875</v>
      </c>
      <c r="D77" s="5">
        <f>SUMIFS(Data!$P:$P,Data!$B:$B,Figure7!$A77,Data!$A:$A,Figure7!$B77)</f>
        <v>214248000000</v>
      </c>
      <c r="E77" s="19">
        <f t="shared" si="5"/>
        <v>3.6645576073930681</v>
      </c>
      <c r="F77" s="5">
        <f>SUMIFS(Data!$H:$H,Data!$B:$B,Figure7!$A77,Data!$A:$A,Figure7!$B77)</f>
        <v>1</v>
      </c>
      <c r="G77" s="5">
        <f>SUMIFS(Data!$I:$I,Data!$B:$B,Figure7!$A77,Data!$A:$A,Figure7!$B77)</f>
        <v>0</v>
      </c>
      <c r="H77" s="5">
        <f>SUMIFS(Data!$J:$J,Data!$B:$B,Figure7!$A77,Data!$A:$A,Figure7!$B77)</f>
        <v>0</v>
      </c>
      <c r="I77" s="6">
        <f>SUMIFS(Data!$G:$G,Data!$B:$B,Figure7!$A77,Data!$A:$A,Figure7!$B77)</f>
        <v>0</v>
      </c>
      <c r="J77" s="5">
        <f>SUMIFS(Data!$K:$K,Data!$B:$B,Figure7!$A77,Data!$A:$A,Figure7!$B77)</f>
        <v>1</v>
      </c>
    </row>
    <row r="78" spans="1:10">
      <c r="A78" s="16" t="s">
        <v>27</v>
      </c>
      <c r="B78" s="16">
        <v>2017</v>
      </c>
      <c r="C78" s="5">
        <f>SUMIFS(Data!$C:$C,Data!$B:$B,Figure7!$A78,Data!$A:$A,Figure7!$B78)</f>
        <v>975621732</v>
      </c>
      <c r="D78" s="5">
        <f>SUMIFS(Data!$P:$P,Data!$B:$B,Figure7!$A78,Data!$A:$A,Figure7!$B78)</f>
        <v>313595000000</v>
      </c>
      <c r="E78" s="19">
        <f t="shared" si="5"/>
        <v>0.31110882890352204</v>
      </c>
      <c r="F78" s="5">
        <f>SUMIFS(Data!$H:$H,Data!$B:$B,Figure7!$A78,Data!$A:$A,Figure7!$B78)</f>
        <v>1</v>
      </c>
      <c r="G78" s="5">
        <f>SUMIFS(Data!$I:$I,Data!$B:$B,Figure7!$A78,Data!$A:$A,Figure7!$B78)</f>
        <v>0</v>
      </c>
      <c r="H78" s="5">
        <f>SUMIFS(Data!$J:$J,Data!$B:$B,Figure7!$A78,Data!$A:$A,Figure7!$B78)</f>
        <v>0</v>
      </c>
      <c r="I78" s="6">
        <f>SUMIFS(Data!$G:$G,Data!$B:$B,Figure7!$A78,Data!$A:$A,Figure7!$B78)</f>
        <v>1</v>
      </c>
      <c r="J78" s="5">
        <f>SUMIFS(Data!$K:$K,Data!$B:$B,Figure7!$A78,Data!$A:$A,Figure7!$B78)</f>
        <v>6</v>
      </c>
    </row>
    <row r="79" spans="1:10">
      <c r="A79" s="16" t="s">
        <v>87</v>
      </c>
      <c r="B79" s="16">
        <v>2017</v>
      </c>
      <c r="C79" s="5">
        <f>SUMIFS(Data!$C:$C,Data!$B:$B,Figure7!$A79,Data!$A:$A,Figure7!$B79)</f>
        <v>157000000</v>
      </c>
      <c r="D79" s="5">
        <f>SUMIFS(Data!$P:$P,Data!$B:$B,Figure7!$A79,Data!$A:$A,Figure7!$B79)</f>
        <v>211884000000</v>
      </c>
      <c r="E79" s="19">
        <f t="shared" si="5"/>
        <v>7.4097147495799584E-2</v>
      </c>
      <c r="F79" s="5">
        <f>SUMIFS(Data!$H:$H,Data!$B:$B,Figure7!$A79,Data!$A:$A,Figure7!$B79)</f>
        <v>1</v>
      </c>
      <c r="G79" s="5">
        <f>SUMIFS(Data!$I:$I,Data!$B:$B,Figure7!$A79,Data!$A:$A,Figure7!$B79)</f>
        <v>0</v>
      </c>
      <c r="H79" s="5">
        <f>SUMIFS(Data!$J:$J,Data!$B:$B,Figure7!$A79,Data!$A:$A,Figure7!$B79)</f>
        <v>0</v>
      </c>
      <c r="I79" s="6">
        <f>SUMIFS(Data!$G:$G,Data!$B:$B,Figure7!$A79,Data!$A:$A,Figure7!$B79)</f>
        <v>1</v>
      </c>
      <c r="J79" s="5">
        <f>SUMIFS(Data!$K:$K,Data!$B:$B,Figure7!$A79,Data!$A:$A,Figure7!$B79)</f>
        <v>5</v>
      </c>
    </row>
    <row r="80" spans="1:10">
      <c r="A80" s="16" t="s">
        <v>24</v>
      </c>
      <c r="B80" s="16">
        <v>2017</v>
      </c>
      <c r="C80" s="5">
        <f>SUMIFS(Data!$C:$C,Data!$B:$B,Figure7!$A80,Data!$A:$A,Figure7!$B80)</f>
        <v>72132411119</v>
      </c>
      <c r="D80" s="5">
        <f>SUMIFS(Data!$P:$P,Data!$B:$B,Figure7!$A80,Data!$A:$A,Figure7!$B80)</f>
        <v>1577525000000</v>
      </c>
      <c r="E80" s="19">
        <f t="shared" si="5"/>
        <v>4.5725051025498802</v>
      </c>
      <c r="F80" s="5">
        <f>SUMIFS(Data!$H:$H,Data!$B:$B,Figure7!$A80,Data!$A:$A,Figure7!$B80)</f>
        <v>1</v>
      </c>
      <c r="G80" s="5">
        <f>SUMIFS(Data!$I:$I,Data!$B:$B,Figure7!$A80,Data!$A:$A,Figure7!$B80)</f>
        <v>0</v>
      </c>
      <c r="H80" s="5">
        <f>SUMIFS(Data!$J:$J,Data!$B:$B,Figure7!$A80,Data!$A:$A,Figure7!$B80)</f>
        <v>1</v>
      </c>
      <c r="I80" s="6">
        <f>SUMIFS(Data!$G:$G,Data!$B:$B,Figure7!$A80,Data!$A:$A,Figure7!$B80)</f>
        <v>1</v>
      </c>
      <c r="J80" s="5">
        <f>SUMIFS(Data!$K:$K,Data!$B:$B,Figure7!$A80,Data!$A:$A,Figure7!$B80)</f>
        <v>3</v>
      </c>
    </row>
    <row r="81" spans="1:10">
      <c r="A81" s="16" t="s">
        <v>63</v>
      </c>
      <c r="B81" s="16">
        <v>2017</v>
      </c>
      <c r="C81" s="5">
        <f>SUMIFS(Data!$C:$C,Data!$B:$B,Figure7!$A81,Data!$A:$A,Figure7!$B81)</f>
        <v>210964100</v>
      </c>
      <c r="D81" s="5">
        <f>SUMIFS(Data!$P:$P,Data!$B:$B,Figure7!$A81,Data!$A:$A,Figure7!$B81)</f>
        <v>9136000000</v>
      </c>
      <c r="E81" s="19">
        <f t="shared" si="5"/>
        <v>2.3091517075306478</v>
      </c>
      <c r="F81" s="5">
        <f>SUMIFS(Data!$H:$H,Data!$B:$B,Figure7!$A81,Data!$A:$A,Figure7!$B81)</f>
        <v>0</v>
      </c>
      <c r="G81" s="5">
        <f>SUMIFS(Data!$I:$I,Data!$B:$B,Figure7!$A81,Data!$A:$A,Figure7!$B81)</f>
        <v>1</v>
      </c>
      <c r="H81" s="5">
        <f>SUMIFS(Data!$J:$J,Data!$B:$B,Figure7!$A81,Data!$A:$A,Figure7!$B81)</f>
        <v>0</v>
      </c>
      <c r="I81" s="6">
        <f>SUMIFS(Data!$G:$G,Data!$B:$B,Figure7!$A81,Data!$A:$A,Figure7!$B81)</f>
        <v>0</v>
      </c>
      <c r="J81" s="5">
        <f>SUMIFS(Data!$K:$K,Data!$B:$B,Figure7!$A81,Data!$A:$A,Figure7!$B81)</f>
        <v>4</v>
      </c>
    </row>
    <row r="82" spans="1:10">
      <c r="A82" s="16" t="s">
        <v>135</v>
      </c>
      <c r="B82" s="16">
        <v>2017</v>
      </c>
      <c r="C82" s="5">
        <f>SUMIFS(Data!$C:$C,Data!$B:$B,Figure7!$A82,Data!$A:$A,Figure7!$B82)</f>
        <v>179090668</v>
      </c>
      <c r="D82" s="5">
        <f>SUMIFS(Data!$P:$P,Data!$B:$B,Figure7!$A82,Data!$A:$A,Figure7!$B82)</f>
        <v>841000000</v>
      </c>
      <c r="E82" s="19">
        <f t="shared" si="5"/>
        <v>21.294966468489893</v>
      </c>
      <c r="F82" s="5">
        <f>SUMIFS(Data!$H:$H,Data!$B:$B,Figure7!$A82,Data!$A:$A,Figure7!$B82)</f>
        <v>1</v>
      </c>
      <c r="G82" s="5">
        <f>SUMIFS(Data!$I:$I,Data!$B:$B,Figure7!$A82,Data!$A:$A,Figure7!$B82)</f>
        <v>0</v>
      </c>
      <c r="H82" s="5">
        <f>SUMIFS(Data!$J:$J,Data!$B:$B,Figure7!$A82,Data!$A:$A,Figure7!$B82)</f>
        <v>0</v>
      </c>
      <c r="I82" s="6">
        <f>SUMIFS(Data!$G:$G,Data!$B:$B,Figure7!$A82,Data!$A:$A,Figure7!$B82)</f>
        <v>0</v>
      </c>
      <c r="J82" s="5">
        <f>SUMIFS(Data!$K:$K,Data!$B:$B,Figure7!$A82,Data!$A:$A,Figure7!$B82)</f>
        <v>6</v>
      </c>
    </row>
    <row r="83" spans="1:10">
      <c r="A83" s="16" t="s">
        <v>111</v>
      </c>
      <c r="B83" s="16">
        <v>2017</v>
      </c>
      <c r="C83" s="5">
        <f>SUMIFS(Data!$C:$C,Data!$B:$B,Figure7!$A83,Data!$A:$A,Figure7!$B83)</f>
        <v>1535829208</v>
      </c>
      <c r="D83" s="5">
        <f>SUMIFS(Data!$P:$P,Data!$B:$B,Figure7!$A83,Data!$A:$A,Figure7!$B83)</f>
        <v>21112000000</v>
      </c>
      <c r="E83" s="19">
        <f t="shared" si="5"/>
        <v>7.2746741568776061</v>
      </c>
      <c r="F83" s="5">
        <f>SUMIFS(Data!$H:$H,Data!$B:$B,Figure7!$A83,Data!$A:$A,Figure7!$B83)</f>
        <v>0</v>
      </c>
      <c r="G83" s="5">
        <f>SUMIFS(Data!$I:$I,Data!$B:$B,Figure7!$A83,Data!$A:$A,Figure7!$B83)</f>
        <v>1</v>
      </c>
      <c r="H83" s="5">
        <f>SUMIFS(Data!$J:$J,Data!$B:$B,Figure7!$A83,Data!$A:$A,Figure7!$B83)</f>
        <v>0</v>
      </c>
      <c r="I83" s="6">
        <f>SUMIFS(Data!$G:$G,Data!$B:$B,Figure7!$A83,Data!$A:$A,Figure7!$B83)</f>
        <v>0</v>
      </c>
      <c r="J83" s="5">
        <f>SUMIFS(Data!$K:$K,Data!$B:$B,Figure7!$A83,Data!$A:$A,Figure7!$B83)</f>
        <v>4</v>
      </c>
    </row>
    <row r="84" spans="1:10">
      <c r="A84" s="16" t="s">
        <v>10</v>
      </c>
      <c r="B84" s="16">
        <v>2017</v>
      </c>
      <c r="C84" s="5">
        <f>SUMIFS(Data!$C:$C,Data!$B:$B,Figure7!$A84,Data!$A:$A,Figure7!$B84)</f>
        <v>1773808326</v>
      </c>
      <c r="D84" s="5">
        <f>SUMIFS(Data!$P:$P,Data!$B:$B,Figure7!$A84,Data!$A:$A,Figure7!$B84)</f>
        <v>41432000000</v>
      </c>
      <c r="E84" s="19">
        <f t="shared" si="5"/>
        <v>4.2812519936281133</v>
      </c>
      <c r="F84" s="5">
        <f>SUMIFS(Data!$H:$H,Data!$B:$B,Figure7!$A84,Data!$A:$A,Figure7!$B84)</f>
        <v>1</v>
      </c>
      <c r="G84" s="5">
        <f>SUMIFS(Data!$I:$I,Data!$B:$B,Figure7!$A84,Data!$A:$A,Figure7!$B84)</f>
        <v>0</v>
      </c>
      <c r="H84" s="5">
        <f>SUMIFS(Data!$J:$J,Data!$B:$B,Figure7!$A84,Data!$A:$A,Figure7!$B84)</f>
        <v>0</v>
      </c>
      <c r="I84" s="6">
        <f>SUMIFS(Data!$G:$G,Data!$B:$B,Figure7!$A84,Data!$A:$A,Figure7!$B84)</f>
        <v>1</v>
      </c>
      <c r="J84" s="5">
        <f>SUMIFS(Data!$K:$K,Data!$B:$B,Figure7!$A84,Data!$A:$A,Figure7!$B84)</f>
        <v>5</v>
      </c>
    </row>
    <row r="85" spans="1:10">
      <c r="A85" s="16" t="s">
        <v>107</v>
      </c>
      <c r="B85" s="16">
        <v>2017</v>
      </c>
      <c r="C85" s="5">
        <f>SUMIFS(Data!$C:$C,Data!$B:$B,Figure7!$A85,Data!$A:$A,Figure7!$B85)</f>
        <v>8066667</v>
      </c>
      <c r="D85" s="5">
        <f>SUMIFS(Data!$P:$P,Data!$B:$B,Figure7!$A85,Data!$A:$A,Figure7!$B85)</f>
        <v>1498000000</v>
      </c>
      <c r="E85" s="19">
        <f t="shared" si="5"/>
        <v>0.53849579439252337</v>
      </c>
      <c r="F85" s="5">
        <f>SUMIFS(Data!$H:$H,Data!$B:$B,Figure7!$A85,Data!$A:$A,Figure7!$B85)</f>
        <v>1</v>
      </c>
      <c r="G85" s="5">
        <f>SUMIFS(Data!$I:$I,Data!$B:$B,Figure7!$A85,Data!$A:$A,Figure7!$B85)</f>
        <v>0</v>
      </c>
      <c r="H85" s="5">
        <f>SUMIFS(Data!$J:$J,Data!$B:$B,Figure7!$A85,Data!$A:$A,Figure7!$B85)</f>
        <v>0</v>
      </c>
      <c r="I85" s="6">
        <f>SUMIFS(Data!$G:$G,Data!$B:$B,Figure7!$A85,Data!$A:$A,Figure7!$B85)</f>
        <v>0</v>
      </c>
      <c r="J85" s="5">
        <f>SUMIFS(Data!$K:$K,Data!$B:$B,Figure7!$A85,Data!$A:$A,Figure7!$B85)</f>
        <v>4</v>
      </c>
    </row>
    <row r="86" spans="1:10">
      <c r="A86" s="16" t="s">
        <v>98</v>
      </c>
      <c r="B86" s="16">
        <v>2017</v>
      </c>
      <c r="C86" s="5">
        <f>SUMIFS(Data!$C:$C,Data!$B:$B,Figure7!$A86,Data!$A:$A,Figure7!$B86)</f>
        <v>346253276.90625</v>
      </c>
      <c r="D86" s="5">
        <f>SUMIFS(Data!$P:$P,Data!$B:$B,Figure7!$A86,Data!$A:$A,Figure7!$B86)</f>
        <v>3612000000</v>
      </c>
      <c r="E86" s="19">
        <f t="shared" si="5"/>
        <v>9.5861926053779065</v>
      </c>
      <c r="F86" s="5">
        <f>SUMIFS(Data!$H:$H,Data!$B:$B,Figure7!$A86,Data!$A:$A,Figure7!$B86)</f>
        <v>0</v>
      </c>
      <c r="G86" s="5">
        <f>SUMIFS(Data!$I:$I,Data!$B:$B,Figure7!$A86,Data!$A:$A,Figure7!$B86)</f>
        <v>1</v>
      </c>
      <c r="H86" s="5">
        <f>SUMIFS(Data!$J:$J,Data!$B:$B,Figure7!$A86,Data!$A:$A,Figure7!$B86)</f>
        <v>0</v>
      </c>
      <c r="I86" s="6">
        <f>SUMIFS(Data!$G:$G,Data!$B:$B,Figure7!$A86,Data!$A:$A,Figure7!$B86)</f>
        <v>0</v>
      </c>
      <c r="J86" s="5">
        <f>SUMIFS(Data!$K:$K,Data!$B:$B,Figure7!$A86,Data!$A:$A,Figure7!$B86)</f>
        <v>4</v>
      </c>
    </row>
    <row r="87" spans="1:10">
      <c r="A87" s="16" t="s">
        <v>15</v>
      </c>
      <c r="B87" s="16">
        <v>2017</v>
      </c>
      <c r="C87" s="5">
        <f>SUMIFS(Data!$C:$C,Data!$B:$B,Figure7!$A87,Data!$A:$A,Figure7!$B87)</f>
        <v>5453111136</v>
      </c>
      <c r="D87" s="5">
        <f>SUMIFS(Data!$P:$P,Data!$B:$B,Figure7!$A87,Data!$A:$A,Figure7!$B87)</f>
        <v>349299000000</v>
      </c>
      <c r="E87" s="19">
        <f t="shared" si="5"/>
        <v>1.5611585306571161</v>
      </c>
      <c r="F87" s="5">
        <f>SUMIFS(Data!$H:$H,Data!$B:$B,Figure7!$A87,Data!$A:$A,Figure7!$B87)</f>
        <v>1</v>
      </c>
      <c r="G87" s="5">
        <f>SUMIFS(Data!$I:$I,Data!$B:$B,Figure7!$A87,Data!$A:$A,Figure7!$B87)</f>
        <v>0</v>
      </c>
      <c r="H87" s="5">
        <f>SUMIFS(Data!$J:$J,Data!$B:$B,Figure7!$A87,Data!$A:$A,Figure7!$B87)</f>
        <v>0</v>
      </c>
      <c r="I87" s="6">
        <f>SUMIFS(Data!$G:$G,Data!$B:$B,Figure7!$A87,Data!$A:$A,Figure7!$B87)</f>
        <v>0</v>
      </c>
      <c r="J87" s="5">
        <f>SUMIFS(Data!$K:$K,Data!$B:$B,Figure7!$A87,Data!$A:$A,Figure7!$B87)</f>
        <v>4</v>
      </c>
    </row>
    <row r="88" spans="1:10">
      <c r="A88" s="16" t="s">
        <v>150</v>
      </c>
      <c r="B88" s="16">
        <v>2017</v>
      </c>
      <c r="C88" s="5">
        <f>SUMIFS(Data!$C:$C,Data!$B:$B,Figure7!$A88,Data!$A:$A,Figure7!$B88)</f>
        <v>228000000</v>
      </c>
      <c r="D88" s="5">
        <f>SUMIFS(Data!$P:$P,Data!$B:$B,Figure7!$A88,Data!$A:$A,Figure7!$B88)</f>
        <v>3060000000</v>
      </c>
      <c r="E88" s="19">
        <f t="shared" si="5"/>
        <v>7.4509803921568629</v>
      </c>
      <c r="F88" s="5">
        <f>SUMIFS(Data!$H:$H,Data!$B:$B,Figure7!$A88,Data!$A:$A,Figure7!$B88)</f>
        <v>0</v>
      </c>
      <c r="G88" s="5">
        <f>SUMIFS(Data!$I:$I,Data!$B:$B,Figure7!$A88,Data!$A:$A,Figure7!$B88)</f>
        <v>1</v>
      </c>
      <c r="H88" s="5">
        <f>SUMIFS(Data!$J:$J,Data!$B:$B,Figure7!$A88,Data!$A:$A,Figure7!$B88)</f>
        <v>1</v>
      </c>
      <c r="I88" s="6">
        <f>SUMIFS(Data!$G:$G,Data!$B:$B,Figure7!$A88,Data!$A:$A,Figure7!$B88)</f>
        <v>0</v>
      </c>
      <c r="J88" s="5">
        <f>SUMIFS(Data!$K:$K,Data!$B:$B,Figure7!$A88,Data!$A:$A,Figure7!$B88)</f>
        <v>4</v>
      </c>
    </row>
    <row r="89" spans="1:10">
      <c r="A89" s="16" t="s">
        <v>18</v>
      </c>
      <c r="B89" s="16">
        <v>2017</v>
      </c>
      <c r="C89" s="5">
        <f>SUMIFS(Data!$C:$C,Data!$B:$B,Figure7!$A89,Data!$A:$A,Figure7!$B89)</f>
        <v>7305812611</v>
      </c>
      <c r="D89" s="5">
        <f>SUMIFS(Data!$P:$P,Data!$B:$B,Figure7!$A89,Data!$A:$A,Figure7!$B89)</f>
        <v>87348000000</v>
      </c>
      <c r="E89" s="19">
        <f t="shared" si="5"/>
        <v>8.3640296412052937</v>
      </c>
      <c r="F89" s="5">
        <f>SUMIFS(Data!$H:$H,Data!$B:$B,Figure7!$A89,Data!$A:$A,Figure7!$B89)</f>
        <v>1</v>
      </c>
      <c r="G89" s="5">
        <f>SUMIFS(Data!$I:$I,Data!$B:$B,Figure7!$A89,Data!$A:$A,Figure7!$B89)</f>
        <v>0</v>
      </c>
      <c r="H89" s="5">
        <f>SUMIFS(Data!$J:$J,Data!$B:$B,Figure7!$A89,Data!$A:$A,Figure7!$B89)</f>
        <v>0</v>
      </c>
      <c r="I89" s="6">
        <f>SUMIFS(Data!$G:$G,Data!$B:$B,Figure7!$A89,Data!$A:$A,Figure7!$B89)</f>
        <v>1</v>
      </c>
      <c r="J89" s="5">
        <f>SUMIFS(Data!$K:$K,Data!$B:$B,Figure7!$A89,Data!$A:$A,Figure7!$B89)</f>
        <v>6</v>
      </c>
    </row>
    <row r="90" spans="1:10">
      <c r="A90" s="16" t="s">
        <v>73</v>
      </c>
      <c r="B90" s="16">
        <v>2017</v>
      </c>
      <c r="C90" s="5">
        <f>SUMIFS(Data!$C:$C,Data!$B:$B,Figure7!$A90,Data!$A:$A,Figure7!$B90)</f>
        <v>3461581914</v>
      </c>
      <c r="D90" s="5">
        <f>SUMIFS(Data!$P:$P,Data!$B:$B,Figure7!$A90,Data!$A:$A,Figure7!$B90)</f>
        <v>45819000000</v>
      </c>
      <c r="E90" s="19">
        <f t="shared" si="5"/>
        <v>7.554904982649119</v>
      </c>
      <c r="F90" s="5">
        <f>SUMIFS(Data!$H:$H,Data!$B:$B,Figure7!$A90,Data!$A:$A,Figure7!$B90)</f>
        <v>0</v>
      </c>
      <c r="G90" s="5">
        <f>SUMIFS(Data!$I:$I,Data!$B:$B,Figure7!$A90,Data!$A:$A,Figure7!$B90)</f>
        <v>1</v>
      </c>
      <c r="H90" s="5">
        <f>SUMIFS(Data!$J:$J,Data!$B:$B,Figure7!$A90,Data!$A:$A,Figure7!$B90)</f>
        <v>0</v>
      </c>
      <c r="I90" s="6">
        <f>SUMIFS(Data!$G:$G,Data!$B:$B,Figure7!$A90,Data!$A:$A,Figure7!$B90)</f>
        <v>0</v>
      </c>
      <c r="J90" s="5">
        <f>SUMIFS(Data!$K:$K,Data!$B:$B,Figure7!$A90,Data!$A:$A,Figure7!$B90)</f>
        <v>2</v>
      </c>
    </row>
    <row r="91" spans="1:10">
      <c r="A91" s="16" t="s">
        <v>39</v>
      </c>
      <c r="B91" s="16">
        <v>2017</v>
      </c>
      <c r="C91" s="5">
        <f>SUMIFS(Data!$C:$C,Data!$B:$B,Figure7!$A91,Data!$A:$A,Figure7!$B91)</f>
        <v>407445680.875</v>
      </c>
      <c r="D91" s="5">
        <f>SUMIFS(Data!$P:$P,Data!$B:$B,Figure7!$A91,Data!$A:$A,Figure7!$B91)</f>
        <v>3419000000</v>
      </c>
      <c r="E91" s="19">
        <f t="shared" si="5"/>
        <v>11.917100932290143</v>
      </c>
      <c r="F91" s="5">
        <f>SUMIFS(Data!$H:$H,Data!$B:$B,Figure7!$A91,Data!$A:$A,Figure7!$B91)</f>
        <v>1</v>
      </c>
      <c r="G91" s="5">
        <f>SUMIFS(Data!$I:$I,Data!$B:$B,Figure7!$A91,Data!$A:$A,Figure7!$B91)</f>
        <v>0</v>
      </c>
      <c r="H91" s="5">
        <f>SUMIFS(Data!$J:$J,Data!$B:$B,Figure7!$A91,Data!$A:$A,Figure7!$B91)</f>
        <v>0</v>
      </c>
      <c r="I91" s="6">
        <f>SUMIFS(Data!$G:$G,Data!$B:$B,Figure7!$A91,Data!$A:$A,Figure7!$B91)</f>
        <v>0</v>
      </c>
      <c r="J91" s="5">
        <f>SUMIFS(Data!$K:$K,Data!$B:$B,Figure7!$A91,Data!$A:$A,Figure7!$B91)</f>
        <v>1</v>
      </c>
    </row>
    <row r="92" spans="1:10">
      <c r="A92" s="16" t="s">
        <v>145</v>
      </c>
      <c r="B92" s="16">
        <v>2017</v>
      </c>
      <c r="C92" s="5">
        <f>SUMIFS(Data!$C:$C,Data!$B:$B,Figure7!$A92,Data!$A:$A,Figure7!$B92)</f>
        <v>1279367704</v>
      </c>
      <c r="D92" s="5">
        <f>SUMIFS(Data!$P:$P,Data!$B:$B,Figure7!$A92,Data!$A:$A,Figure7!$B92)</f>
        <v>7144000000</v>
      </c>
      <c r="E92" s="19">
        <f t="shared" si="5"/>
        <v>17.908282530795073</v>
      </c>
      <c r="F92" s="5">
        <f>SUMIFS(Data!$H:$H,Data!$B:$B,Figure7!$A92,Data!$A:$A,Figure7!$B92)</f>
        <v>0</v>
      </c>
      <c r="G92" s="5">
        <f>SUMIFS(Data!$I:$I,Data!$B:$B,Figure7!$A92,Data!$A:$A,Figure7!$B92)</f>
        <v>1</v>
      </c>
      <c r="H92" s="5">
        <f>SUMIFS(Data!$J:$J,Data!$B:$B,Figure7!$A92,Data!$A:$A,Figure7!$B92)</f>
        <v>0</v>
      </c>
      <c r="I92" s="6">
        <f>SUMIFS(Data!$G:$G,Data!$B:$B,Figure7!$A92,Data!$A:$A,Figure7!$B92)</f>
        <v>1</v>
      </c>
      <c r="J92" s="5">
        <f>SUMIFS(Data!$K:$K,Data!$B:$B,Figure7!$A92,Data!$A:$A,Figure7!$B92)</f>
        <v>3</v>
      </c>
    </row>
    <row r="93" spans="1:10">
      <c r="A93" s="16" t="s">
        <v>133</v>
      </c>
      <c r="B93" s="16">
        <v>2017</v>
      </c>
      <c r="C93" s="5">
        <f>SUMIFS(Data!$C:$C,Data!$B:$B,Figure7!$A93,Data!$A:$A,Figure7!$B93)</f>
        <v>3073717052</v>
      </c>
      <c r="D93" s="5">
        <f>SUMIFS(Data!$P:$P,Data!$B:$B,Figure7!$A93,Data!$A:$A,Figure7!$B93)</f>
        <v>51758000000</v>
      </c>
      <c r="E93" s="19">
        <f t="shared" si="5"/>
        <v>5.9386318095753312</v>
      </c>
      <c r="F93" s="5">
        <f>SUMIFS(Data!$H:$H,Data!$B:$B,Figure7!$A93,Data!$A:$A,Figure7!$B93)</f>
        <v>0</v>
      </c>
      <c r="G93" s="5">
        <f>SUMIFS(Data!$I:$I,Data!$B:$B,Figure7!$A93,Data!$A:$A,Figure7!$B93)</f>
        <v>1</v>
      </c>
      <c r="H93" s="5">
        <f>SUMIFS(Data!$J:$J,Data!$B:$B,Figure7!$A93,Data!$A:$A,Figure7!$B93)</f>
        <v>0</v>
      </c>
      <c r="I93" s="6">
        <f>SUMIFS(Data!$G:$G,Data!$B:$B,Figure7!$A93,Data!$A:$A,Figure7!$B93)</f>
        <v>1</v>
      </c>
      <c r="J93" s="5">
        <f>SUMIFS(Data!$K:$K,Data!$B:$B,Figure7!$A93,Data!$A:$A,Figure7!$B93)</f>
        <v>4</v>
      </c>
    </row>
    <row r="94" spans="1:10">
      <c r="A94" s="16" t="s">
        <v>42</v>
      </c>
      <c r="B94" s="16">
        <v>2017</v>
      </c>
      <c r="C94" s="5">
        <f>SUMIFS(Data!$C:$C,Data!$B:$B,Figure7!$A94,Data!$A:$A,Figure7!$B94)</f>
        <v>537574363</v>
      </c>
      <c r="D94" s="5">
        <f>SUMIFS(Data!$P:$P,Data!$B:$B,Figure7!$A94,Data!$A:$A,Figure7!$B94)</f>
        <v>4767000000</v>
      </c>
      <c r="E94" s="19">
        <f t="shared" si="5"/>
        <v>11.276995238095239</v>
      </c>
      <c r="F94" s="5">
        <f>SUMIFS(Data!$H:$H,Data!$B:$B,Figure7!$A94,Data!$A:$A,Figure7!$B94)</f>
        <v>0</v>
      </c>
      <c r="G94" s="5">
        <f>SUMIFS(Data!$I:$I,Data!$B:$B,Figure7!$A94,Data!$A:$A,Figure7!$B94)</f>
        <v>1</v>
      </c>
      <c r="H94" s="5">
        <f>SUMIFS(Data!$J:$J,Data!$B:$B,Figure7!$A94,Data!$A:$A,Figure7!$B94)</f>
        <v>0</v>
      </c>
      <c r="I94" s="6">
        <f>SUMIFS(Data!$G:$G,Data!$B:$B,Figure7!$A94,Data!$A:$A,Figure7!$B94)</f>
        <v>0</v>
      </c>
      <c r="J94" s="5">
        <f>SUMIFS(Data!$K:$K,Data!$B:$B,Figure7!$A94,Data!$A:$A,Figure7!$B94)</f>
        <v>4</v>
      </c>
    </row>
    <row r="95" spans="1:10">
      <c r="A95" s="16" t="s">
        <v>3</v>
      </c>
      <c r="B95" s="16">
        <v>2017</v>
      </c>
      <c r="C95" s="5">
        <f>SUMIFS(Data!$C:$C,Data!$B:$B,Figure7!$A95,Data!$A:$A,Figure7!$B95)</f>
        <v>139995268</v>
      </c>
      <c r="D95" s="5">
        <f>SUMIFS(Data!$P:$P,Data!$B:$B,Figure7!$A95,Data!$A:$A,Figure7!$B95)</f>
        <v>455000000</v>
      </c>
      <c r="E95" s="19">
        <f t="shared" si="5"/>
        <v>30.76819076923077</v>
      </c>
      <c r="F95" s="5">
        <f>SUMIFS(Data!$H:$H,Data!$B:$B,Figure7!$A95,Data!$A:$A,Figure7!$B95)</f>
        <v>1</v>
      </c>
      <c r="G95" s="5">
        <f>SUMIFS(Data!$I:$I,Data!$B:$B,Figure7!$A95,Data!$A:$A,Figure7!$B95)</f>
        <v>0</v>
      </c>
      <c r="H95" s="5">
        <f>SUMIFS(Data!$J:$J,Data!$B:$B,Figure7!$A95,Data!$A:$A,Figure7!$B95)</f>
        <v>0</v>
      </c>
      <c r="I95" s="6">
        <f>SUMIFS(Data!$G:$G,Data!$B:$B,Figure7!$A95,Data!$A:$A,Figure7!$B95)</f>
        <v>0</v>
      </c>
      <c r="J95" s="5">
        <f>SUMIFS(Data!$K:$K,Data!$B:$B,Figure7!$A95,Data!$A:$A,Figure7!$B95)</f>
        <v>6</v>
      </c>
    </row>
    <row r="96" spans="1:10">
      <c r="A96" s="16" t="s">
        <v>55</v>
      </c>
      <c r="B96" s="16">
        <v>2017</v>
      </c>
      <c r="C96" s="5">
        <f>SUMIFS(Data!$C:$C,Data!$B:$B,Figure7!$A96,Data!$A:$A,Figure7!$B96)</f>
        <v>235000000</v>
      </c>
      <c r="D96" s="5">
        <f>SUMIFS(Data!$P:$P,Data!$B:$B,Figure7!$A96,Data!$A:$A,Figure7!$B96)</f>
        <v>22779000000</v>
      </c>
      <c r="E96" s="19">
        <f t="shared" si="5"/>
        <v>1.0316519601387242</v>
      </c>
      <c r="F96" s="5">
        <f>SUMIFS(Data!$H:$H,Data!$B:$B,Figure7!$A96,Data!$A:$A,Figure7!$B96)</f>
        <v>1</v>
      </c>
      <c r="G96" s="5">
        <f>SUMIFS(Data!$I:$I,Data!$B:$B,Figure7!$A96,Data!$A:$A,Figure7!$B96)</f>
        <v>0</v>
      </c>
      <c r="H96" s="5">
        <f>SUMIFS(Data!$J:$J,Data!$B:$B,Figure7!$A96,Data!$A:$A,Figure7!$B96)</f>
        <v>1</v>
      </c>
      <c r="I96" s="6">
        <f>SUMIFS(Data!$G:$G,Data!$B:$B,Figure7!$A96,Data!$A:$A,Figure7!$B96)</f>
        <v>0</v>
      </c>
      <c r="J96" s="5">
        <f>SUMIFS(Data!$K:$K,Data!$B:$B,Figure7!$A96,Data!$A:$A,Figure7!$B96)</f>
        <v>1</v>
      </c>
    </row>
    <row r="97" spans="1:10">
      <c r="A97" s="16" t="s">
        <v>57</v>
      </c>
      <c r="B97" s="16">
        <v>2017</v>
      </c>
      <c r="C97" s="5">
        <f>SUMIFS(Data!$C:$C,Data!$B:$B,Figure7!$A97,Data!$A:$A,Figure7!$B97)</f>
        <v>64000000</v>
      </c>
      <c r="D97" s="5">
        <f>SUMIFS(Data!$P:$P,Data!$B:$B,Figure7!$A97,Data!$A:$A,Figure7!$B97)</f>
        <v>39956000000</v>
      </c>
      <c r="E97" s="19">
        <f t="shared" ref="E97" si="6">C97/D97*100</f>
        <v>0.16017619381319451</v>
      </c>
      <c r="F97" s="5">
        <f>SUMIFS(Data!$H:$H,Data!$B:$B,Figure7!$A97,Data!$A:$A,Figure7!$B97)</f>
        <v>1</v>
      </c>
      <c r="G97" s="5">
        <f>SUMIFS(Data!$I:$I,Data!$B:$B,Figure7!$A97,Data!$A:$A,Figure7!$B97)</f>
        <v>0</v>
      </c>
      <c r="H97" s="5">
        <f>SUMIFS(Data!$J:$J,Data!$B:$B,Figure7!$A97,Data!$A:$A,Figure7!$B97)</f>
        <v>0</v>
      </c>
      <c r="I97" s="6">
        <f>SUMIFS(Data!$G:$G,Data!$B:$B,Figure7!$A97,Data!$A:$A,Figure7!$B97)</f>
        <v>0</v>
      </c>
      <c r="J97" s="5">
        <f>SUMIFS(Data!$K:$K,Data!$B:$B,Figure7!$A97,Data!$A:$A,Figure7!$B97)</f>
        <v>2</v>
      </c>
    </row>
    <row r="98" spans="1:10">
      <c r="A98" s="16" t="s">
        <v>45</v>
      </c>
      <c r="B98" s="16">
        <v>2017</v>
      </c>
      <c r="C98" s="5">
        <f>SUMIFS(Data!$C:$C,Data!$B:$B,Figure7!$A98,Data!$A:$A,Figure7!$B98)</f>
        <v>3108613504</v>
      </c>
      <c r="D98" s="5">
        <f>SUMIFS(Data!$P:$P,Data!$B:$B,Figure7!$A98,Data!$A:$A,Figure7!$B98)</f>
        <v>851521000000</v>
      </c>
      <c r="E98" s="19">
        <f t="shared" si="5"/>
        <v>0.36506598240090377</v>
      </c>
      <c r="F98" s="5">
        <f>SUMIFS(Data!$H:$H,Data!$B:$B,Figure7!$A98,Data!$A:$A,Figure7!$B98)</f>
        <v>1</v>
      </c>
      <c r="G98" s="5">
        <f>SUMIFS(Data!$I:$I,Data!$B:$B,Figure7!$A98,Data!$A:$A,Figure7!$B98)</f>
        <v>0</v>
      </c>
      <c r="H98" s="5">
        <f>SUMIFS(Data!$J:$J,Data!$B:$B,Figure7!$A98,Data!$A:$A,Figure7!$B98)</f>
        <v>0</v>
      </c>
      <c r="I98" s="6">
        <f>SUMIFS(Data!$G:$G,Data!$B:$B,Figure7!$A98,Data!$A:$A,Figure7!$B98)</f>
        <v>1</v>
      </c>
      <c r="J98" s="5">
        <f>SUMIFS(Data!$K:$K,Data!$B:$B,Figure7!$A98,Data!$A:$A,Figure7!$B98)</f>
        <v>5</v>
      </c>
    </row>
    <row r="99" spans="1:10">
      <c r="A99" s="16" t="s">
        <v>141</v>
      </c>
      <c r="B99" s="16">
        <v>2017</v>
      </c>
      <c r="C99" s="5">
        <f>SUMIFS(Data!$C:$C,Data!$B:$B,Figure7!$A99,Data!$A:$A,Figure7!$B99)</f>
        <v>5606574380.25</v>
      </c>
      <c r="D99" s="5">
        <f>SUMIFS(Data!$P:$P,Data!$B:$B,Figure7!$A99,Data!$A:$A,Figure7!$B99)</f>
        <v>37926000000</v>
      </c>
      <c r="E99" s="19">
        <f t="shared" si="5"/>
        <v>14.782930918762855</v>
      </c>
      <c r="F99" s="5">
        <f>SUMIFS(Data!$H:$H,Data!$B:$B,Figure7!$A99,Data!$A:$A,Figure7!$B99)</f>
        <v>1</v>
      </c>
      <c r="G99" s="5">
        <f>SUMIFS(Data!$I:$I,Data!$B:$B,Figure7!$A99,Data!$A:$A,Figure7!$B99)</f>
        <v>0</v>
      </c>
      <c r="H99" s="5">
        <f>SUMIFS(Data!$J:$J,Data!$B:$B,Figure7!$A99,Data!$A:$A,Figure7!$B99)</f>
        <v>1</v>
      </c>
      <c r="I99" s="6">
        <f>SUMIFS(Data!$G:$G,Data!$B:$B,Figure7!$A99,Data!$A:$A,Figure7!$B99)</f>
        <v>1</v>
      </c>
      <c r="J99" s="5">
        <f>SUMIFS(Data!$K:$K,Data!$B:$B,Figure7!$A99,Data!$A:$A,Figure7!$B99)</f>
        <v>3</v>
      </c>
    </row>
    <row r="100" spans="1:10">
      <c r="A100" s="16" t="s">
        <v>85</v>
      </c>
      <c r="B100" s="16">
        <v>2017</v>
      </c>
      <c r="C100" s="5">
        <f>SUMIFS(Data!$C:$C,Data!$B:$B,Figure7!$A100,Data!$A:$A,Figure7!$B100)</f>
        <v>2690233324</v>
      </c>
      <c r="D100" s="5">
        <f>SUMIFS(Data!$P:$P,Data!$B:$B,Figure7!$A100,Data!$A:$A,Figure7!$B100)</f>
        <v>26617000000</v>
      </c>
      <c r="E100" s="19">
        <f t="shared" si="5"/>
        <v>10.107199624300259</v>
      </c>
      <c r="F100" s="5">
        <f>SUMIFS(Data!$H:$H,Data!$B:$B,Figure7!$A100,Data!$A:$A,Figure7!$B100)</f>
        <v>0</v>
      </c>
      <c r="G100" s="5">
        <f>SUMIFS(Data!$I:$I,Data!$B:$B,Figure7!$A100,Data!$A:$A,Figure7!$B100)</f>
        <v>1</v>
      </c>
      <c r="H100" s="5">
        <f>SUMIFS(Data!$J:$J,Data!$B:$B,Figure7!$A100,Data!$A:$A,Figure7!$B100)</f>
        <v>0</v>
      </c>
      <c r="I100" s="6">
        <f>SUMIFS(Data!$G:$G,Data!$B:$B,Figure7!$A100,Data!$A:$A,Figure7!$B100)</f>
        <v>0</v>
      </c>
      <c r="J100" s="5">
        <f>SUMIFS(Data!$K:$K,Data!$B:$B,Figure7!$A100,Data!$A:$A,Figure7!$B100)</f>
        <v>4</v>
      </c>
    </row>
    <row r="101" spans="1:10">
      <c r="A101" s="16" t="s">
        <v>146</v>
      </c>
      <c r="B101" s="16">
        <v>2017</v>
      </c>
      <c r="C101" s="5">
        <f>SUMIFS(Data!$C:$C,Data!$B:$B,Figure7!$A101,Data!$A:$A,Figure7!$B101)</f>
        <v>3025120704</v>
      </c>
      <c r="D101" s="5">
        <f>SUMIFS(Data!$P:$P,Data!$B:$B,Figure7!$A101,Data!$A:$A,Figure7!$B101)</f>
        <v>112128000000</v>
      </c>
      <c r="E101" s="19">
        <f t="shared" si="5"/>
        <v>2.6979172945205478</v>
      </c>
      <c r="F101" s="5">
        <f>SUMIFS(Data!$H:$H,Data!$B:$B,Figure7!$A101,Data!$A:$A,Figure7!$B101)</f>
        <v>1</v>
      </c>
      <c r="G101" s="5">
        <f>SUMIFS(Data!$I:$I,Data!$B:$B,Figure7!$A101,Data!$A:$A,Figure7!$B101)</f>
        <v>0</v>
      </c>
      <c r="H101" s="5">
        <f>SUMIFS(Data!$J:$J,Data!$B:$B,Figure7!$A101,Data!$A:$A,Figure7!$B101)</f>
        <v>0</v>
      </c>
      <c r="I101" s="6">
        <f>SUMIFS(Data!$G:$G,Data!$B:$B,Figure7!$A101,Data!$A:$A,Figure7!$B101)</f>
        <v>1</v>
      </c>
      <c r="J101" s="5">
        <f>SUMIFS(Data!$K:$K,Data!$B:$B,Figure7!$A101,Data!$A:$A,Figure7!$B101)</f>
        <v>3</v>
      </c>
    </row>
    <row r="102" spans="1:10">
      <c r="A102" s="16" t="s">
        <v>17</v>
      </c>
      <c r="B102" s="16">
        <v>2017</v>
      </c>
      <c r="C102" s="5">
        <f>SUMIFS(Data!$C:$C,Data!$B:$B,Figure7!$A102,Data!$A:$A,Figure7!$B102)</f>
        <v>6666666.5</v>
      </c>
      <c r="D102" s="5">
        <f>SUMIFS(Data!$P:$P,Data!$B:$B,Figure7!$A102,Data!$A:$A,Figure7!$B102)</f>
        <v>59180000000</v>
      </c>
      <c r="E102" s="19">
        <f t="shared" si="5"/>
        <v>1.1265066745522136E-2</v>
      </c>
      <c r="F102" s="5">
        <f>SUMIFS(Data!$H:$H,Data!$B:$B,Figure7!$A102,Data!$A:$A,Figure7!$B102)</f>
        <v>1</v>
      </c>
      <c r="G102" s="5">
        <f>SUMIFS(Data!$I:$I,Data!$B:$B,Figure7!$A102,Data!$A:$A,Figure7!$B102)</f>
        <v>0</v>
      </c>
      <c r="H102" s="5">
        <f>SUMIFS(Data!$J:$J,Data!$B:$B,Figure7!$A102,Data!$A:$A,Figure7!$B102)</f>
        <v>0</v>
      </c>
      <c r="I102" s="6">
        <f>SUMIFS(Data!$G:$G,Data!$B:$B,Figure7!$A102,Data!$A:$A,Figure7!$B102)</f>
        <v>0</v>
      </c>
      <c r="J102" s="5">
        <f>SUMIFS(Data!$K:$K,Data!$B:$B,Figure7!$A102,Data!$A:$A,Figure7!$B102)</f>
        <v>1</v>
      </c>
    </row>
    <row r="103" spans="1:10">
      <c r="A103" s="16" t="s">
        <v>143</v>
      </c>
      <c r="B103" s="16">
        <v>2017</v>
      </c>
      <c r="C103" s="5">
        <f>SUMIFS(Data!$C:$C,Data!$B:$B,Figure7!$A103,Data!$A:$A,Figure7!$B103)</f>
        <v>5015354438.5</v>
      </c>
      <c r="D103" s="5">
        <f>SUMIFS(Data!$P:$P,Data!$B:$B,Figure7!$A103,Data!$A:$A,Figure7!$B103)</f>
        <v>48826000000</v>
      </c>
      <c r="E103" s="19">
        <f t="shared" si="5"/>
        <v>10.271892922828002</v>
      </c>
      <c r="F103" s="5">
        <f>SUMIFS(Data!$H:$H,Data!$B:$B,Figure7!$A103,Data!$A:$A,Figure7!$B103)</f>
        <v>0</v>
      </c>
      <c r="G103" s="5">
        <f>SUMIFS(Data!$I:$I,Data!$B:$B,Figure7!$A103,Data!$A:$A,Figure7!$B103)</f>
        <v>1</v>
      </c>
      <c r="H103" s="5">
        <f>SUMIFS(Data!$J:$J,Data!$B:$B,Figure7!$A103,Data!$A:$A,Figure7!$B103)</f>
        <v>0</v>
      </c>
      <c r="I103" s="6">
        <f>SUMIFS(Data!$G:$G,Data!$B:$B,Figure7!$A103,Data!$A:$A,Figure7!$B103)</f>
        <v>1</v>
      </c>
      <c r="J103" s="5">
        <f>SUMIFS(Data!$K:$K,Data!$B:$B,Figure7!$A103,Data!$A:$A,Figure7!$B103)</f>
        <v>3</v>
      </c>
    </row>
    <row r="104" spans="1:10">
      <c r="A104" s="16" t="s">
        <v>68</v>
      </c>
      <c r="B104" s="16">
        <v>2017</v>
      </c>
      <c r="C104" s="5">
        <f>SUMIFS(Data!$C:$C,Data!$B:$B,Figure7!$A104,Data!$A:$A,Figure7!$B104)</f>
        <v>151249992</v>
      </c>
      <c r="D104" s="5">
        <f>SUMIFS(Data!$P:$P,Data!$B:$B,Figure7!$A104,Data!$A:$A,Figure7!$B104)</f>
        <v>870000000</v>
      </c>
      <c r="E104" s="19">
        <f t="shared" si="5"/>
        <v>17.385056551724137</v>
      </c>
      <c r="F104" s="5">
        <f>SUMIFS(Data!$H:$H,Data!$B:$B,Figure7!$A104,Data!$A:$A,Figure7!$B104)</f>
        <v>1</v>
      </c>
      <c r="G104" s="5">
        <f>SUMIFS(Data!$I:$I,Data!$B:$B,Figure7!$A104,Data!$A:$A,Figure7!$B104)</f>
        <v>0</v>
      </c>
      <c r="H104" s="5">
        <f>SUMIFS(Data!$J:$J,Data!$B:$B,Figure7!$A104,Data!$A:$A,Figure7!$B104)</f>
        <v>0</v>
      </c>
      <c r="I104" s="6">
        <f>SUMIFS(Data!$G:$G,Data!$B:$B,Figure7!$A104,Data!$A:$A,Figure7!$B104)</f>
        <v>0</v>
      </c>
      <c r="J104" s="5">
        <f>SUMIFS(Data!$K:$K,Data!$B:$B,Figure7!$A104,Data!$A:$A,Figure7!$B104)</f>
        <v>6</v>
      </c>
    </row>
    <row r="105" spans="1:10">
      <c r="A105" s="16" t="s">
        <v>123</v>
      </c>
      <c r="B105" s="16">
        <v>2017</v>
      </c>
      <c r="C105" s="5">
        <f>SUMIFS(Data!$C:$C,Data!$B:$B,Figure7!$A105,Data!$A:$A,Figure7!$B105)</f>
        <v>23993111136</v>
      </c>
      <c r="D105" s="5">
        <f>SUMIFS(Data!$P:$P,Data!$B:$B,Figure7!$A105,Data!$A:$A,Figure7!$B105)</f>
        <v>210083000000</v>
      </c>
      <c r="E105" s="19">
        <f t="shared" si="5"/>
        <v>11.420777090959287</v>
      </c>
      <c r="F105" s="5">
        <f>SUMIFS(Data!$H:$H,Data!$B:$B,Figure7!$A105,Data!$A:$A,Figure7!$B105)</f>
        <v>1</v>
      </c>
      <c r="G105" s="5">
        <f>SUMIFS(Data!$I:$I,Data!$B:$B,Figure7!$A105,Data!$A:$A,Figure7!$B105)</f>
        <v>0</v>
      </c>
      <c r="H105" s="5">
        <f>SUMIFS(Data!$J:$J,Data!$B:$B,Figure7!$A105,Data!$A:$A,Figure7!$B105)</f>
        <v>1</v>
      </c>
      <c r="I105" s="6">
        <f>SUMIFS(Data!$G:$G,Data!$B:$B,Figure7!$A105,Data!$A:$A,Figure7!$B105)</f>
        <v>0</v>
      </c>
      <c r="J105" s="5">
        <f>SUMIFS(Data!$K:$K,Data!$B:$B,Figure7!$A105,Data!$A:$A,Figure7!$B105)</f>
        <v>1</v>
      </c>
    </row>
    <row r="106" spans="1:10">
      <c r="A106" s="16" t="s">
        <v>14</v>
      </c>
      <c r="B106" s="16">
        <v>2017</v>
      </c>
      <c r="C106" s="5">
        <f>SUMIFS(Data!$C:$C,Data!$B:$B,Figure7!$A106,Data!$A:$A,Figure7!$B106)</f>
        <v>6969152094</v>
      </c>
      <c r="D106" s="5">
        <f>SUMIFS(Data!$P:$P,Data!$B:$B,Figure7!$A106,Data!$A:$A,Figure7!$B106)</f>
        <v>220376000000</v>
      </c>
      <c r="E106" s="19">
        <f t="shared" si="5"/>
        <v>3.1623915916433729</v>
      </c>
      <c r="F106" s="5">
        <f>SUMIFS(Data!$H:$H,Data!$B:$B,Figure7!$A106,Data!$A:$A,Figure7!$B106)</f>
        <v>0</v>
      </c>
      <c r="G106" s="5">
        <f>SUMIFS(Data!$I:$I,Data!$B:$B,Figure7!$A106,Data!$A:$A,Figure7!$B106)</f>
        <v>1</v>
      </c>
      <c r="H106" s="5">
        <f>SUMIFS(Data!$J:$J,Data!$B:$B,Figure7!$A106,Data!$A:$A,Figure7!$B106)</f>
        <v>0</v>
      </c>
      <c r="I106" s="6">
        <f>SUMIFS(Data!$G:$G,Data!$B:$B,Figure7!$A106,Data!$A:$A,Figure7!$B106)</f>
        <v>1</v>
      </c>
      <c r="J106" s="5">
        <f>SUMIFS(Data!$K:$K,Data!$B:$B,Figure7!$A106,Data!$A:$A,Figure7!$B106)</f>
        <v>6</v>
      </c>
    </row>
    <row r="107" spans="1:10">
      <c r="A107" s="16" t="s">
        <v>184</v>
      </c>
      <c r="B107" s="16">
        <v>2017</v>
      </c>
      <c r="C107" s="5">
        <f>SUMIFS(Data!$C:$C,Data!$B:$B,Figure7!$A107,Data!$A:$A,Figure7!$B107)</f>
        <v>174956193.625</v>
      </c>
      <c r="D107" s="5">
        <f>SUMIFS(Data!$P:$P,Data!$B:$B,Figure7!$A107,Data!$A:$A,Figure7!$B107)</f>
        <v>31268000000</v>
      </c>
      <c r="E107" s="19">
        <f t="shared" si="5"/>
        <v>0.55953752598503259</v>
      </c>
      <c r="F107" s="5">
        <f>SUMIFS(Data!$H:$H,Data!$B:$B,Figure7!$A107,Data!$A:$A,Figure7!$B107)</f>
        <v>0</v>
      </c>
      <c r="G107" s="5">
        <f>SUMIFS(Data!$I:$I,Data!$B:$B,Figure7!$A107,Data!$A:$A,Figure7!$B107)</f>
        <v>1</v>
      </c>
      <c r="H107" s="5">
        <f>SUMIFS(Data!$J:$J,Data!$B:$B,Figure7!$A107,Data!$A:$A,Figure7!$B107)</f>
        <v>1</v>
      </c>
      <c r="I107" s="6">
        <f>SUMIFS(Data!$G:$G,Data!$B:$B,Figure7!$A107,Data!$A:$A,Figure7!$B107)</f>
        <v>1</v>
      </c>
      <c r="J107" s="5">
        <f>SUMIFS(Data!$K:$K,Data!$B:$B,Figure7!$A107,Data!$A:$A,Figure7!$B107)</f>
        <v>2</v>
      </c>
    </row>
    <row r="108" spans="1:10">
      <c r="A108" s="16" t="s">
        <v>89</v>
      </c>
      <c r="B108" s="16">
        <v>2017</v>
      </c>
      <c r="C108" s="5">
        <f>SUMIFS(Data!$C:$C,Data!$B:$B,Figure7!$A108,Data!$A:$A,Figure7!$B108)</f>
        <v>6339156013</v>
      </c>
      <c r="D108" s="5">
        <f>SUMIFS(Data!$P:$P,Data!$B:$B,Figure7!$A108,Data!$A:$A,Figure7!$B108)</f>
        <v>25706000000</v>
      </c>
      <c r="E108" s="19">
        <f t="shared" si="5"/>
        <v>24.660219454602039</v>
      </c>
      <c r="F108" s="5">
        <f>SUMIFS(Data!$H:$H,Data!$B:$B,Figure7!$A108,Data!$A:$A,Figure7!$B108)</f>
        <v>0</v>
      </c>
      <c r="G108" s="5">
        <f>SUMIFS(Data!$I:$I,Data!$B:$B,Figure7!$A108,Data!$A:$A,Figure7!$B108)</f>
        <v>1</v>
      </c>
      <c r="H108" s="5">
        <f>SUMIFS(Data!$J:$J,Data!$B:$B,Figure7!$A108,Data!$A:$A,Figure7!$B108)</f>
        <v>0</v>
      </c>
      <c r="I108" s="6">
        <f>SUMIFS(Data!$G:$G,Data!$B:$B,Figure7!$A108,Data!$A:$A,Figure7!$B108)</f>
        <v>0</v>
      </c>
      <c r="J108" s="5">
        <f>SUMIFS(Data!$K:$K,Data!$B:$B,Figure7!$A108,Data!$A:$A,Figure7!$B108)</f>
        <v>4</v>
      </c>
    </row>
    <row r="109" spans="1:10">
      <c r="A109" s="16" t="s">
        <v>83</v>
      </c>
      <c r="B109" s="16">
        <v>2017</v>
      </c>
      <c r="C109" s="5">
        <f>SUMIFS(Data!$C:$C,Data!$B:$B,Figure7!$A109,Data!$A:$A,Figure7!$B109)</f>
        <v>2227844446.5</v>
      </c>
      <c r="D109" s="5">
        <f>SUMIFS(Data!$P:$P,Data!$B:$B,Figure7!$A109,Data!$A:$A,Figure7!$B109)</f>
        <v>17635000000</v>
      </c>
      <c r="E109" s="19">
        <f t="shared" si="5"/>
        <v>12.633084471222004</v>
      </c>
      <c r="F109" s="5">
        <f>SUMIFS(Data!$H:$H,Data!$B:$B,Figure7!$A109,Data!$A:$A,Figure7!$B109)</f>
        <v>0</v>
      </c>
      <c r="G109" s="5">
        <f>SUMIFS(Data!$I:$I,Data!$B:$B,Figure7!$A109,Data!$A:$A,Figure7!$B109)</f>
        <v>1</v>
      </c>
      <c r="H109" s="5">
        <f>SUMIFS(Data!$J:$J,Data!$B:$B,Figure7!$A109,Data!$A:$A,Figure7!$B109)</f>
        <v>0</v>
      </c>
      <c r="I109" s="6">
        <f>SUMIFS(Data!$G:$G,Data!$B:$B,Figure7!$A109,Data!$A:$A,Figure7!$B109)</f>
        <v>0</v>
      </c>
      <c r="J109" s="5">
        <f>SUMIFS(Data!$K:$K,Data!$B:$B,Figure7!$A109,Data!$A:$A,Figure7!$B109)</f>
        <v>4</v>
      </c>
    </row>
  </sheetData>
  <conditionalFormatting sqref="M23:P32">
    <cfRule type="colorScale" priority="3">
      <colorScale>
        <cfvo type="min"/>
        <cfvo type="percentile" val="50"/>
        <cfvo type="max"/>
        <color rgb="FFF8696B"/>
        <color rgb="FFFFEB84"/>
        <color rgb="FF63BE7B"/>
      </colorScale>
    </cfRule>
  </conditionalFormatting>
  <pageMargins left="0.7" right="0.7" top="0.78740157499999996" bottom="0.78740157499999996"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F108"/>
  <sheetViews>
    <sheetView showGridLines="0" topLeftCell="A79" zoomScale="80" zoomScaleNormal="80" workbookViewId="0">
      <selection activeCell="E105" sqref="E105"/>
    </sheetView>
  </sheetViews>
  <sheetFormatPr baseColWidth="10" defaultColWidth="10.88671875" defaultRowHeight="14.4"/>
  <cols>
    <col min="1" max="1" width="14.5546875" customWidth="1"/>
    <col min="3" max="3" width="14.6640625" customWidth="1"/>
    <col min="4" max="4" width="17" customWidth="1"/>
  </cols>
  <sheetData>
    <row r="1" spans="1:6">
      <c r="A1" s="14" t="s">
        <v>1</v>
      </c>
      <c r="B1" s="14" t="s">
        <v>0</v>
      </c>
      <c r="C1" s="14" t="s">
        <v>219</v>
      </c>
      <c r="D1" s="14" t="s">
        <v>207</v>
      </c>
      <c r="E1" s="14" t="s">
        <v>221</v>
      </c>
      <c r="F1" s="14"/>
    </row>
    <row r="2" spans="1:6">
      <c r="A2" s="14" t="s">
        <v>25</v>
      </c>
      <c r="B2" s="14">
        <v>2017</v>
      </c>
      <c r="C2" s="5">
        <f>SUMIFS(Data!C:C,Data!$B:$B,Figure8!$A2,Data!$A:$A,Figure8!$B2)</f>
        <v>0</v>
      </c>
      <c r="D2" s="5">
        <f>SUMIFS(Data!P:P,Data!$B:$B,Figure8!$A2,Data!$A:$A,Figure8!$B2)</f>
        <v>13072000000</v>
      </c>
      <c r="E2" s="14">
        <f t="shared" ref="E2:E65" si="0">C2/D2*100</f>
        <v>0</v>
      </c>
    </row>
    <row r="3" spans="1:6">
      <c r="A3" s="14" t="s">
        <v>66</v>
      </c>
      <c r="B3" s="14">
        <v>2017</v>
      </c>
      <c r="C3" s="5">
        <f>SUMIFS(Data!C:C,Data!$B:$B,Figure8!$A3,Data!$A:$A,Figure8!$B3)</f>
        <v>25375322182.25</v>
      </c>
      <c r="D3" s="5">
        <f>SUMIFS(Data!P:P,Data!$B:$B,Figure8!$A3,Data!$A:$A,Figure8!$B3)</f>
        <v>126506000000</v>
      </c>
      <c r="E3" s="14">
        <f t="shared" si="0"/>
        <v>20.058591831415111</v>
      </c>
    </row>
    <row r="4" spans="1:6">
      <c r="A4" s="14" t="s">
        <v>136</v>
      </c>
      <c r="B4" s="14">
        <v>2017</v>
      </c>
      <c r="C4" s="5">
        <f>SUMIFS(Data!C:C,Data!$B:$B,Figure8!$A4,Data!$A:$A,Figure8!$B4)</f>
        <v>76665154</v>
      </c>
      <c r="D4" s="5">
        <f>SUMIFS(Data!P:P,Data!$B:$B,Figure8!$A4,Data!$A:$A,Figure8!$B4)</f>
        <v>1524000000</v>
      </c>
      <c r="E4" s="14">
        <f t="shared" si="0"/>
        <v>5.0305219160104988</v>
      </c>
    </row>
    <row r="5" spans="1:6">
      <c r="A5" s="14" t="s">
        <v>124</v>
      </c>
      <c r="B5" s="14">
        <v>2017</v>
      </c>
      <c r="C5" s="5">
        <f>SUMIFS(Data!C:C,Data!$B:$B,Figure8!$A5,Data!$A:$A,Figure8!$B5)</f>
        <v>9596086312</v>
      </c>
      <c r="D5" s="5">
        <f>SUMIFS(Data!P:P,Data!$B:$B,Figure8!$A5,Data!$A:$A,Figure8!$B5)</f>
        <v>637557000000</v>
      </c>
      <c r="E5" s="14">
        <f t="shared" si="0"/>
        <v>1.5051338644231025</v>
      </c>
    </row>
    <row r="6" spans="1:6">
      <c r="A6" s="14" t="s">
        <v>2</v>
      </c>
      <c r="B6" s="14">
        <v>2017</v>
      </c>
      <c r="C6" s="5">
        <f>SUMIFS(Data!C:C,Data!$B:$B,Figure8!$A6,Data!$A:$A,Figure8!$B6)</f>
        <v>24969938</v>
      </c>
      <c r="D6" s="5">
        <f>SUMIFS(Data!P:P,Data!$B:$B,Figure8!$A6,Data!$A:$A,Figure8!$B6)</f>
        <v>11537000000</v>
      </c>
      <c r="E6" s="14">
        <f t="shared" si="0"/>
        <v>0.21643354424893818</v>
      </c>
    </row>
    <row r="7" spans="1:6">
      <c r="A7" s="14" t="s">
        <v>51</v>
      </c>
      <c r="B7" s="14">
        <v>2017</v>
      </c>
      <c r="C7" s="5">
        <f>SUMIFS(Data!C:C,Data!$B:$B,Figure8!$A7,Data!$A:$A,Figure8!$B7)</f>
        <v>1995842252</v>
      </c>
      <c r="D7" s="5">
        <f>SUMIFS(Data!P:P,Data!$B:$B,Figure8!$A7,Data!$A:$A,Figure8!$B7)</f>
        <v>12162000000</v>
      </c>
      <c r="E7" s="14">
        <f t="shared" si="0"/>
        <v>16.410477322808749</v>
      </c>
    </row>
    <row r="8" spans="1:6">
      <c r="A8" s="14" t="s">
        <v>137</v>
      </c>
      <c r="B8" s="14">
        <v>2017</v>
      </c>
      <c r="C8" s="5">
        <f>SUMIFS(Data!C:C,Data!$B:$B,Figure8!$A8,Data!$A:$A,Figure8!$B8)</f>
        <v>6247875522.5</v>
      </c>
      <c r="D8" s="5">
        <f>SUMIFS(Data!P:P,Data!$B:$B,Figure8!$A8,Data!$A:$A,Figure8!$B8)</f>
        <v>261515000000</v>
      </c>
      <c r="E8" s="14">
        <f t="shared" si="0"/>
        <v>2.3891078991644839</v>
      </c>
    </row>
    <row r="9" spans="1:6">
      <c r="A9" s="14" t="s">
        <v>13</v>
      </c>
      <c r="B9" s="14">
        <v>2017</v>
      </c>
      <c r="C9" s="5">
        <f>SUMIFS(Data!C:C,Data!$B:$B,Figure8!$A9,Data!$A:$A,Figure8!$B9)</f>
        <v>170000000</v>
      </c>
      <c r="D9" s="5">
        <f>SUMIFS(Data!P:P,Data!$B:$B,Figure8!$A9,Data!$A:$A,Figure8!$B9)</f>
        <v>4990000000</v>
      </c>
      <c r="E9" s="14">
        <f t="shared" si="0"/>
        <v>3.4068136272545089</v>
      </c>
    </row>
    <row r="10" spans="1:6">
      <c r="A10" s="14" t="s">
        <v>144</v>
      </c>
      <c r="B10" s="14">
        <v>2017</v>
      </c>
      <c r="C10" s="5">
        <f>SUMIFS(Data!C:C,Data!$B:$B,Figure8!$A10,Data!$A:$A,Figure8!$B10)</f>
        <v>6910285452</v>
      </c>
      <c r="D10" s="5">
        <f>SUMIFS(Data!P:P,Data!$B:$B,Figure8!$A10,Data!$A:$A,Figure8!$B10)</f>
        <v>54439000000</v>
      </c>
      <c r="E10" s="14">
        <f t="shared" si="0"/>
        <v>12.693630397325448</v>
      </c>
    </row>
    <row r="11" spans="1:6">
      <c r="A11" s="14" t="s">
        <v>7</v>
      </c>
      <c r="B11" s="14">
        <v>2017</v>
      </c>
      <c r="C11" s="5">
        <f>SUMIFS(Data!C:C,Data!$B:$B,Figure8!$A11,Data!$A:$A,Figure8!$B11)</f>
        <v>513557157.5</v>
      </c>
      <c r="D11" s="5">
        <f>SUMIFS(Data!P:P,Data!$B:$B,Figure8!$A11,Data!$A:$A,Figure8!$B11)</f>
        <v>9246000000</v>
      </c>
      <c r="E11" s="14">
        <f t="shared" si="0"/>
        <v>5.5543711605018382</v>
      </c>
    </row>
    <row r="12" spans="1:6">
      <c r="A12" s="14" t="s">
        <v>74</v>
      </c>
      <c r="B12" s="14">
        <v>2017</v>
      </c>
      <c r="C12" s="5">
        <f>SUMIFS(Data!C:C,Data!$B:$B,Figure8!$A12,Data!$A:$A,Figure8!$B12)</f>
        <v>2370333792</v>
      </c>
      <c r="D12" s="5">
        <f>SUMIFS(Data!P:P,Data!$B:$B,Figure8!$A12,Data!$A:$A,Figure8!$B12)</f>
        <v>37782000000</v>
      </c>
      <c r="E12" s="14">
        <f t="shared" si="0"/>
        <v>6.2737117992694937</v>
      </c>
    </row>
    <row r="13" spans="1:6">
      <c r="A13" s="14" t="s">
        <v>147</v>
      </c>
      <c r="B13" s="14">
        <v>2017</v>
      </c>
      <c r="C13" s="5">
        <f>SUMIFS(Data!C:C,Data!$B:$B,Figure8!$A13,Data!$A:$A,Figure8!$B13)</f>
        <v>1569527776</v>
      </c>
      <c r="D13" s="5">
        <f>SUMIFS(Data!P:P,Data!$B:$B,Figure8!$A13,Data!$A:$A,Figure8!$B13)</f>
        <v>18169000000</v>
      </c>
      <c r="E13" s="14">
        <f t="shared" si="0"/>
        <v>8.6384929054983761</v>
      </c>
    </row>
    <row r="14" spans="1:6">
      <c r="A14" s="14" t="s">
        <v>41</v>
      </c>
      <c r="B14" s="14">
        <v>2017</v>
      </c>
      <c r="C14" s="5">
        <f>SUMIFS(Data!C:C,Data!$B:$B,Figure8!$A14,Data!$A:$A,Figure8!$B14)</f>
        <v>632182931.5</v>
      </c>
      <c r="D14" s="5">
        <f>SUMIFS(Data!P:P,Data!$B:$B,Figure8!$A14,Data!$A:$A,Figure8!$B14)</f>
        <v>17384000000</v>
      </c>
      <c r="E14" s="14">
        <f t="shared" si="0"/>
        <v>3.6365792193971465</v>
      </c>
    </row>
    <row r="15" spans="1:6">
      <c r="A15" s="14" t="s">
        <v>52</v>
      </c>
      <c r="B15" s="14">
        <v>2017</v>
      </c>
      <c r="C15" s="5">
        <f>SUMIFS(Data!C:C,Data!$B:$B,Figure8!$A15,Data!$A:$A,Figure8!$B15)</f>
        <v>24834777680</v>
      </c>
      <c r="D15" s="5">
        <f>SUMIFS(Data!P:P,Data!$B:$B,Figure8!$A15,Data!$A:$A,Figure8!$B15)</f>
        <v>2055143000000</v>
      </c>
      <c r="E15" s="14">
        <f t="shared" si="0"/>
        <v>1.2084209069636518</v>
      </c>
    </row>
    <row r="16" spans="1:6">
      <c r="A16" s="14" t="s">
        <v>113</v>
      </c>
      <c r="B16" s="14">
        <v>2017</v>
      </c>
      <c r="C16" s="5">
        <f>SUMIFS(Data!C:C,Data!$B:$B,Figure8!$A16,Data!$A:$A,Figure8!$B16)</f>
        <v>257333332.5</v>
      </c>
      <c r="D16" s="5">
        <f>SUMIFS(Data!P:P,Data!$B:$B,Figure8!$A16,Data!$A:$A,Figure8!$B16)</f>
        <v>56943000000</v>
      </c>
      <c r="E16" s="14">
        <f t="shared" si="0"/>
        <v>0.4519139007428481</v>
      </c>
    </row>
    <row r="17" spans="1:5">
      <c r="A17" s="14" t="s">
        <v>134</v>
      </c>
      <c r="B17" s="14">
        <v>2017</v>
      </c>
      <c r="C17" s="5">
        <f>SUMIFS(Data!C:C,Data!$B:$B,Figure8!$A17,Data!$A:$A,Figure8!$B17)</f>
        <v>61671333.5</v>
      </c>
      <c r="D17" s="5">
        <f>SUMIFS(Data!P:P,Data!$B:$B,Figure8!$A17,Data!$A:$A,Figure8!$B17)</f>
        <v>3396000000</v>
      </c>
      <c r="E17" s="14">
        <f t="shared" si="0"/>
        <v>1.8159992196702002</v>
      </c>
    </row>
    <row r="18" spans="1:5">
      <c r="A18" s="14" t="s">
        <v>119</v>
      </c>
      <c r="B18" s="14">
        <v>2017</v>
      </c>
      <c r="C18" s="5">
        <f>SUMIFS(Data!C:C,Data!$B:$B,Figure8!$A18,Data!$A:$A,Figure8!$B18)</f>
        <v>87073189.5</v>
      </c>
      <c r="D18" s="5">
        <f>SUMIFS(Data!P:P,Data!$B:$B,Figure8!$A18,Data!$A:$A,Figure8!$B18)</f>
        <v>1776000000</v>
      </c>
      <c r="E18" s="14">
        <f t="shared" si="0"/>
        <v>4.902769679054054</v>
      </c>
    </row>
    <row r="19" spans="1:5">
      <c r="A19" s="14" t="s">
        <v>125</v>
      </c>
      <c r="B19" s="14">
        <v>2017</v>
      </c>
      <c r="C19" s="5">
        <f>SUMIFS(Data!C:C,Data!$B:$B,Figure8!$A19,Data!$A:$A,Figure8!$B19)</f>
        <v>6561721424.25</v>
      </c>
      <c r="D19" s="5">
        <f>SUMIFS(Data!P:P,Data!$B:$B,Figure8!$A19,Data!$A:$A,Figure8!$B19)</f>
        <v>22087000000</v>
      </c>
      <c r="E19" s="14">
        <f t="shared" si="0"/>
        <v>29.708522770181556</v>
      </c>
    </row>
    <row r="20" spans="1:5">
      <c r="A20" s="14" t="s">
        <v>95</v>
      </c>
      <c r="B20" s="14">
        <v>2017</v>
      </c>
      <c r="C20" s="5">
        <f>SUMIFS(Data!C:C,Data!$B:$B,Figure8!$A20,Data!$A:$A,Figure8!$B20)</f>
        <v>5227567048</v>
      </c>
      <c r="D20" s="5">
        <f>SUMIFS(Data!P:P,Data!$B:$B,Figure8!$A20,Data!$A:$A,Figure8!$B20)</f>
        <v>34993000000</v>
      </c>
      <c r="E20" s="14">
        <f t="shared" si="0"/>
        <v>14.938893630154601</v>
      </c>
    </row>
    <row r="21" spans="1:5">
      <c r="A21" s="14" t="s">
        <v>12</v>
      </c>
      <c r="B21" s="14">
        <v>2017</v>
      </c>
      <c r="C21" s="5">
        <f>SUMIFS(Data!C:C,Data!$B:$B,Figure8!$A21,Data!$A:$A,Figure8!$B21)</f>
        <v>28000000</v>
      </c>
      <c r="D21" s="5">
        <f>SUMIFS(Data!P:P,Data!$B:$B,Figure8!$A21,Data!$A:$A,Figure8!$B21)</f>
        <v>1937000000</v>
      </c>
      <c r="E21" s="14">
        <f t="shared" si="0"/>
        <v>1.4455343314403717</v>
      </c>
    </row>
    <row r="22" spans="1:5">
      <c r="A22" s="14" t="s">
        <v>132</v>
      </c>
      <c r="B22" s="14">
        <v>2017</v>
      </c>
      <c r="C22" s="5">
        <f>SUMIFS(Data!C:C,Data!$B:$B,Figure8!$A22,Data!$A:$A,Figure8!$B22)</f>
        <v>333666667</v>
      </c>
      <c r="D22" s="5">
        <f>SUMIFS(Data!P:P,Data!$B:$B,Figure8!$A22,Data!$A:$A,Figure8!$B22)</f>
        <v>9872000000</v>
      </c>
      <c r="E22" s="14">
        <f t="shared" si="0"/>
        <v>3.3799297710696923</v>
      </c>
    </row>
    <row r="23" spans="1:5">
      <c r="A23" s="14" t="s">
        <v>58</v>
      </c>
      <c r="B23" s="14">
        <v>2017</v>
      </c>
      <c r="C23" s="5">
        <f>SUMIFS(Data!C:C,Data!$B:$B,Figure8!$A23,Data!$A:$A,Figure8!$B23)</f>
        <v>1076666664</v>
      </c>
      <c r="D23" s="5">
        <f>SUMIFS(Data!P:P,Data!$B:$B,Figure8!$A23,Data!$A:$A,Figure8!$B23)</f>
        <v>276992000000</v>
      </c>
      <c r="E23" s="14">
        <f t="shared" si="0"/>
        <v>0.3886995523336414</v>
      </c>
    </row>
    <row r="24" spans="1:5">
      <c r="A24" s="14" t="s">
        <v>54</v>
      </c>
      <c r="B24" s="14">
        <v>2017</v>
      </c>
      <c r="C24" s="5">
        <f>SUMIFS(Data!C:C,Data!$B:$B,Figure8!$A24,Data!$A:$A,Figure8!$B24)</f>
        <v>36420532</v>
      </c>
      <c r="D24" s="5">
        <f>SUMIFS(Data!P:P,Data!$B:$B,Figure8!$A24,Data!$A:$A,Figure8!$B24)</f>
        <v>314464000000</v>
      </c>
      <c r="E24" s="14">
        <f t="shared" si="0"/>
        <v>1.158178106237916E-2</v>
      </c>
    </row>
    <row r="25" spans="1:5">
      <c r="A25" s="14" t="s">
        <v>20</v>
      </c>
      <c r="B25" s="14">
        <v>2017</v>
      </c>
      <c r="C25" s="5">
        <f>SUMIFS(Data!C:C,Data!$B:$B,Figure8!$A25,Data!$A:$A,Figure8!$B25)</f>
        <v>32986666.75</v>
      </c>
      <c r="D25" s="5">
        <f>SUMIFS(Data!P:P,Data!$B:$B,Figure8!$A25,Data!$A:$A,Figure8!$B25)</f>
        <v>652000000</v>
      </c>
      <c r="E25" s="14">
        <f t="shared" si="0"/>
        <v>5.0593047162576692</v>
      </c>
    </row>
    <row r="26" spans="1:5">
      <c r="A26" s="14" t="s">
        <v>9</v>
      </c>
      <c r="B26" s="14">
        <v>2017</v>
      </c>
      <c r="C26" s="5">
        <f>SUMIFS(Data!C:C,Data!$B:$B,Figure8!$A26,Data!$A:$A,Figure8!$B26)</f>
        <v>1674244456.25</v>
      </c>
      <c r="D26" s="5">
        <f>SUMIFS(Data!P:P,Data!$B:$B,Figure8!$A26,Data!$A:$A,Figure8!$B26)</f>
        <v>41440000000</v>
      </c>
      <c r="E26" s="14">
        <f t="shared" si="0"/>
        <v>4.0401651936534746</v>
      </c>
    </row>
    <row r="27" spans="1:5">
      <c r="A27" s="14" t="s">
        <v>93</v>
      </c>
      <c r="B27" s="14">
        <v>2017</v>
      </c>
      <c r="C27" s="5">
        <f>SUMIFS(Data!C:C,Data!$B:$B,Figure8!$A27,Data!$A:$A,Figure8!$B27)</f>
        <v>4242079061</v>
      </c>
      <c r="D27" s="5">
        <f>SUMIFS(Data!P:P,Data!$B:$B,Figure8!$A27,Data!$A:$A,Figure8!$B27)</f>
        <v>8718000000</v>
      </c>
      <c r="E27" s="14">
        <f t="shared" si="0"/>
        <v>48.658855941729755</v>
      </c>
    </row>
    <row r="28" spans="1:5">
      <c r="A28" s="14" t="s">
        <v>35</v>
      </c>
      <c r="B28" s="14">
        <v>2017</v>
      </c>
      <c r="C28" s="5">
        <f>SUMIFS(Data!C:C,Data!$B:$B,Figure8!$A28,Data!$A:$A,Figure8!$B28)</f>
        <v>395000000</v>
      </c>
      <c r="D28" s="5">
        <f>SUMIFS(Data!P:P,Data!$B:$B,Figure8!$A28,Data!$A:$A,Figure8!$B28)</f>
        <v>58272000000</v>
      </c>
      <c r="E28" s="14">
        <f t="shared" si="0"/>
        <v>0.6778555738605162</v>
      </c>
    </row>
    <row r="29" spans="1:5">
      <c r="A29" s="14" t="s">
        <v>129</v>
      </c>
      <c r="B29" s="14">
        <v>2017</v>
      </c>
      <c r="C29" s="5">
        <f>SUMIFS(Data!C:C,Data!$B:$B,Figure8!$A29,Data!$A:$A,Figure8!$B29)</f>
        <v>2578322360</v>
      </c>
      <c r="D29" s="5">
        <f>SUMIFS(Data!P:P,Data!$B:$B,Figure8!$A29,Data!$A:$A,Figure8!$B29)</f>
        <v>40470000000</v>
      </c>
      <c r="E29" s="14">
        <f t="shared" si="0"/>
        <v>6.3709472695824072</v>
      </c>
    </row>
    <row r="30" spans="1:5">
      <c r="A30" s="14" t="s">
        <v>94</v>
      </c>
      <c r="B30" s="14">
        <v>2017</v>
      </c>
      <c r="C30" s="5">
        <f>SUMIFS(Data!C:C,Data!$B:$B,Figure8!$A30,Data!$A:$A,Figure8!$B30)</f>
        <v>1390145500</v>
      </c>
      <c r="D30" s="5">
        <f>SUMIFS(Data!P:P,Data!$B:$B,Figure8!$A30,Data!$A:$A,Figure8!$B30)</f>
        <v>2029000000</v>
      </c>
      <c r="E30" s="14">
        <f t="shared" si="0"/>
        <v>68.513824544110406</v>
      </c>
    </row>
    <row r="31" spans="1:5">
      <c r="A31" s="14" t="s">
        <v>104</v>
      </c>
      <c r="B31" s="14">
        <v>2017</v>
      </c>
      <c r="C31" s="5">
        <f>SUMIFS(Data!C:C,Data!$B:$B,Figure8!$A31,Data!$A:$A,Figure8!$B31)</f>
        <v>108800000</v>
      </c>
      <c r="D31" s="5">
        <f>SUMIFS(Data!P:P,Data!$B:$B,Figure8!$A31,Data!$A:$A,Figure8!$B31)</f>
        <v>557000000</v>
      </c>
      <c r="E31" s="14">
        <f t="shared" si="0"/>
        <v>19.533213644524235</v>
      </c>
    </row>
    <row r="32" spans="1:5">
      <c r="A32" s="14" t="s">
        <v>46</v>
      </c>
      <c r="B32" s="14">
        <v>2017</v>
      </c>
      <c r="C32" s="5">
        <f>SUMIFS(Data!C:C,Data!$B:$B,Figure8!$A32,Data!$A:$A,Figure8!$B32)</f>
        <v>10497941510</v>
      </c>
      <c r="D32" s="5">
        <f>SUMIFS(Data!P:P,Data!$B:$B,Figure8!$A32,Data!$A:$A,Figure8!$B32)</f>
        <v>104296000000</v>
      </c>
      <c r="E32" s="14">
        <f t="shared" si="0"/>
        <v>10.065526491907647</v>
      </c>
    </row>
    <row r="33" spans="1:5">
      <c r="A33" s="14" t="s">
        <v>114</v>
      </c>
      <c r="B33" s="14">
        <v>2017</v>
      </c>
      <c r="C33" s="5">
        <f>SUMIFS(Data!C:C,Data!$B:$B,Figure8!$A33,Data!$A:$A,Figure8!$B33)</f>
        <v>2807600000</v>
      </c>
      <c r="D33" s="5">
        <f>SUMIFS(Data!P:P,Data!$B:$B,Figure8!$A33,Data!$A:$A,Figure8!$B33)</f>
        <v>236528000000</v>
      </c>
      <c r="E33" s="14">
        <f t="shared" si="0"/>
        <v>1.187005343976189</v>
      </c>
    </row>
    <row r="34" spans="1:5">
      <c r="A34" s="14" t="s">
        <v>88</v>
      </c>
      <c r="B34" s="14">
        <v>2017</v>
      </c>
      <c r="C34" s="5">
        <f>SUMIFS(Data!C:C,Data!$B:$B,Figure8!$A34,Data!$A:$A,Figure8!$B34)</f>
        <v>1794965880</v>
      </c>
      <c r="D34" s="5">
        <f>SUMIFS(Data!P:P,Data!$B:$B,Figure8!$A34,Data!$A:$A,Figure8!$B34)</f>
        <v>12487000000</v>
      </c>
      <c r="E34" s="14">
        <f t="shared" si="0"/>
        <v>14.374676703771922</v>
      </c>
    </row>
    <row r="35" spans="1:5">
      <c r="A35" s="14" t="s">
        <v>148</v>
      </c>
      <c r="B35" s="14">
        <v>2017</v>
      </c>
      <c r="C35" s="5">
        <f>SUMIFS(Data!C:C,Data!$B:$B,Figure8!$A35,Data!$A:$A,Figure8!$B35)</f>
        <v>498188888</v>
      </c>
      <c r="D35" s="5">
        <f>SUMIFS(Data!P:P,Data!$B:$B,Figure8!$A35,Data!$A:$A,Figure8!$B35)</f>
        <v>5813000000</v>
      </c>
      <c r="E35" s="14">
        <f t="shared" si="0"/>
        <v>8.5702543953208323</v>
      </c>
    </row>
    <row r="36" spans="1:5">
      <c r="A36" s="14" t="s">
        <v>109</v>
      </c>
      <c r="B36" s="14">
        <v>2017</v>
      </c>
      <c r="C36" s="5">
        <f>SUMIFS(Data!C:C,Data!$B:$B,Figure8!$A36,Data!$A:$A,Figure8!$B36)</f>
        <v>10307053711</v>
      </c>
      <c r="D36" s="5">
        <f>SUMIFS(Data!P:P,Data!$B:$B,Figure8!$A36,Data!$A:$A,Figure8!$B36)</f>
        <v>80874000000</v>
      </c>
      <c r="E36" s="14">
        <f t="shared" si="0"/>
        <v>12.744582574127655</v>
      </c>
    </row>
    <row r="37" spans="1:5">
      <c r="A37" s="14" t="s">
        <v>4</v>
      </c>
      <c r="B37" s="14">
        <v>2017</v>
      </c>
      <c r="C37" s="5">
        <f>SUMIFS(Data!C:C,Data!$B:$B,Figure8!$A37,Data!$A:$A,Figure8!$B37)</f>
        <v>414769723.25</v>
      </c>
      <c r="D37" s="5">
        <f>SUMIFS(Data!P:P,Data!$B:$B,Figure8!$A37,Data!$A:$A,Figure8!$B37)</f>
        <v>4891000000</v>
      </c>
      <c r="E37" s="14">
        <f t="shared" si="0"/>
        <v>8.480264225107339</v>
      </c>
    </row>
    <row r="38" spans="1:5">
      <c r="A38" s="14" t="s">
        <v>130</v>
      </c>
      <c r="B38" s="14">
        <v>2017</v>
      </c>
      <c r="C38" s="5">
        <f>SUMIFS(Data!C:C,Data!$B:$B,Figure8!$A38,Data!$A:$A,Figure8!$B38)</f>
        <v>1097908096.0625</v>
      </c>
      <c r="D38" s="5">
        <f>SUMIFS(Data!P:P,Data!$B:$B,Figure8!$A38,Data!$A:$A,Figure8!$B38)</f>
        <v>14930000000</v>
      </c>
      <c r="E38" s="14">
        <f t="shared" si="0"/>
        <v>7.3537045951942392</v>
      </c>
    </row>
    <row r="39" spans="1:5">
      <c r="A39" s="14" t="s">
        <v>62</v>
      </c>
      <c r="B39" s="14">
        <v>2017</v>
      </c>
      <c r="C39" s="5">
        <f>SUMIFS(Data!C:C,Data!$B:$B,Figure8!$A39,Data!$A:$A,Figure8!$B39)</f>
        <v>2546939851</v>
      </c>
      <c r="D39" s="5">
        <f>SUMIFS(Data!P:P,Data!$B:$B,Figure8!$A39,Data!$A:$A,Figure8!$B39)</f>
        <v>47015000000</v>
      </c>
      <c r="E39" s="14">
        <f t="shared" si="0"/>
        <v>5.4172920365840689</v>
      </c>
    </row>
    <row r="40" spans="1:5">
      <c r="A40" s="14" t="s">
        <v>126</v>
      </c>
      <c r="B40" s="14">
        <v>2017</v>
      </c>
      <c r="C40" s="5">
        <f>SUMIFS(Data!C:C,Data!$B:$B,Figure8!$A40,Data!$A:$A,Figure8!$B40)</f>
        <v>572583328</v>
      </c>
      <c r="D40" s="5">
        <f>SUMIFS(Data!P:P,Data!$B:$B,Figure8!$A40,Data!$A:$A,Figure8!$B40)</f>
        <v>10251000000</v>
      </c>
      <c r="E40" s="14">
        <f t="shared" si="0"/>
        <v>5.5856338698663546</v>
      </c>
    </row>
    <row r="41" spans="1:5">
      <c r="A41" s="14" t="s">
        <v>22</v>
      </c>
      <c r="B41" s="14">
        <v>2017</v>
      </c>
      <c r="C41" s="5">
        <f>SUMIFS(Data!C:C,Data!$B:$B,Figure8!$A41,Data!$A:$A,Figure8!$B41)</f>
        <v>60000000</v>
      </c>
      <c r="D41" s="5">
        <f>SUMIFS(Data!P:P,Data!$B:$B,Figure8!$A41,Data!$A:$A,Figure8!$B41)</f>
        <v>1350000000</v>
      </c>
      <c r="E41" s="14">
        <f t="shared" si="0"/>
        <v>4.4444444444444446</v>
      </c>
    </row>
    <row r="42" spans="1:5">
      <c r="A42" s="14" t="s">
        <v>34</v>
      </c>
      <c r="B42" s="14">
        <v>2017</v>
      </c>
      <c r="C42" s="5">
        <f>SUMIFS(Data!C:C,Data!$B:$B,Figure8!$A42,Data!$A:$A,Figure8!$B42)</f>
        <v>210661230</v>
      </c>
      <c r="D42" s="5">
        <f>SUMIFS(Data!P:P,Data!$B:$B,Figure8!$A42,Data!$A:$A,Figure8!$B42)</f>
        <v>3561000000</v>
      </c>
      <c r="E42" s="14">
        <f t="shared" si="0"/>
        <v>5.9157885425442291</v>
      </c>
    </row>
    <row r="43" spans="1:5">
      <c r="A43" s="14" t="s">
        <v>8</v>
      </c>
      <c r="B43" s="14">
        <v>2017</v>
      </c>
      <c r="C43" s="5">
        <f>SUMIFS(Data!C:C,Data!$B:$B,Figure8!$A43,Data!$A:$A,Figure8!$B43)</f>
        <v>2862400032</v>
      </c>
      <c r="D43" s="5">
        <f>SUMIFS(Data!P:P,Data!$B:$B,Figure8!$A43,Data!$A:$A,Figure8!$B43)</f>
        <v>2602309000000</v>
      </c>
      <c r="E43" s="14">
        <f t="shared" si="0"/>
        <v>0.10999462523474345</v>
      </c>
    </row>
    <row r="44" spans="1:5">
      <c r="A44" s="14" t="s">
        <v>121</v>
      </c>
      <c r="B44" s="14">
        <v>2017</v>
      </c>
      <c r="C44" s="5">
        <f>SUMIFS(Data!C:C,Data!$B:$B,Figure8!$A44,Data!$A:$A,Figure8!$B44)</f>
        <v>9906142324</v>
      </c>
      <c r="D44" s="5">
        <f>SUMIFS(Data!P:P,Data!$B:$B,Figure8!$A44,Data!$A:$A,Figure8!$B44)</f>
        <v>1015411000000</v>
      </c>
      <c r="E44" s="14">
        <f t="shared" si="0"/>
        <v>0.97557957556102892</v>
      </c>
    </row>
    <row r="45" spans="1:5">
      <c r="A45" s="14" t="s">
        <v>103</v>
      </c>
      <c r="B45" s="14">
        <v>2017</v>
      </c>
      <c r="C45" s="5">
        <f>SUMIFS(Data!C:C,Data!$B:$B,Figure8!$A45,Data!$A:$A,Figure8!$B45)</f>
        <v>1534666664</v>
      </c>
      <c r="D45" s="5">
        <f>SUMIFS(Data!P:P,Data!$B:$B,Figure8!$A45,Data!$A:$A,Figure8!$B45)</f>
        <v>430709000000</v>
      </c>
      <c r="E45" s="14">
        <f t="shared" si="0"/>
        <v>0.35631172415714552</v>
      </c>
    </row>
    <row r="46" spans="1:5">
      <c r="A46" s="14" t="s">
        <v>49</v>
      </c>
      <c r="B46" s="14">
        <v>2017</v>
      </c>
      <c r="C46" s="5">
        <f>SUMIFS(Data!C:C,Data!$B:$B,Figure8!$A46,Data!$A:$A,Figure8!$B46)</f>
        <v>1544953324</v>
      </c>
      <c r="D46" s="5">
        <f>SUMIFS(Data!P:P,Data!$B:$B,Figure8!$A46,Data!$A:$A,Figure8!$B46)</f>
        <v>14772000000</v>
      </c>
      <c r="E46" s="14">
        <f t="shared" si="0"/>
        <v>10.458660465746005</v>
      </c>
    </row>
    <row r="47" spans="1:5">
      <c r="A47" s="14" t="s">
        <v>23</v>
      </c>
      <c r="B47" s="14">
        <v>2017</v>
      </c>
      <c r="C47" s="5">
        <f>SUMIFS(Data!C:C,Data!$B:$B,Figure8!$A47,Data!$A:$A,Figure8!$B47)</f>
        <v>1641792464.375</v>
      </c>
      <c r="D47" s="5">
        <f>SUMIFS(Data!P:P,Data!$B:$B,Figure8!$A47,Data!$A:$A,Figure8!$B47)</f>
        <v>40125000000</v>
      </c>
      <c r="E47" s="14">
        <f t="shared" si="0"/>
        <v>4.0916946152647977</v>
      </c>
    </row>
    <row r="48" spans="1:5">
      <c r="A48" s="14" t="s">
        <v>140</v>
      </c>
      <c r="B48" s="14">
        <v>2017</v>
      </c>
      <c r="C48" s="5">
        <f>SUMIFS(Data!C:C,Data!$B:$B,Figure8!$A48,Data!$A:$A,Figure8!$B48)</f>
        <v>5942230184</v>
      </c>
      <c r="D48" s="5">
        <f>SUMIFS(Data!P:P,Data!$B:$B,Figure8!$A48,Data!$A:$A,Figure8!$B48)</f>
        <v>159407000000</v>
      </c>
      <c r="E48" s="14">
        <f t="shared" si="0"/>
        <v>3.7277096890349859</v>
      </c>
    </row>
    <row r="49" spans="1:5">
      <c r="A49" s="14" t="s">
        <v>97</v>
      </c>
      <c r="B49" s="14">
        <v>2017</v>
      </c>
      <c r="C49" s="5">
        <f>SUMIFS(Data!C:C,Data!$B:$B,Figure8!$A49,Data!$A:$A,Figure8!$B49)</f>
        <v>8062953012.5</v>
      </c>
      <c r="D49" s="5">
        <f>SUMIFS(Data!P:P,Data!$B:$B,Figure8!$A49,Data!$A:$A,Figure8!$B49)</f>
        <v>79223000000</v>
      </c>
      <c r="E49" s="14">
        <f t="shared" si="0"/>
        <v>10.177540628984007</v>
      </c>
    </row>
    <row r="50" spans="1:5">
      <c r="A50" s="14" t="s">
        <v>182</v>
      </c>
      <c r="B50" s="14">
        <v>2017</v>
      </c>
      <c r="C50" s="5">
        <f>SUMIFS(Data!C:C,Data!$B:$B,Figure8!$A50,Data!$A:$A,Figure8!$B50)</f>
        <v>2246635676</v>
      </c>
      <c r="D50" s="5">
        <f>SUMIFS(Data!P:P,Data!$B:$B,Figure8!$A50,Data!$A:$A,Figure8!$B50)</f>
        <v>7565000000</v>
      </c>
      <c r="E50" s="14">
        <f t="shared" si="0"/>
        <v>29.697761744877727</v>
      </c>
    </row>
    <row r="51" spans="1:5">
      <c r="A51" s="14" t="s">
        <v>47</v>
      </c>
      <c r="B51" s="14">
        <v>2017</v>
      </c>
      <c r="C51" s="5">
        <f>SUMIFS(Data!C:C,Data!$B:$B,Figure8!$A51,Data!$A:$A,Figure8!$B51)</f>
        <v>4755996350.5</v>
      </c>
      <c r="D51" s="5">
        <f>SUMIFS(Data!P:P,Data!$B:$B,Figure8!$A51,Data!$A:$A,Figure8!$B51)</f>
        <v>16974000000</v>
      </c>
      <c r="E51" s="14">
        <f t="shared" si="0"/>
        <v>28.019302170967364</v>
      </c>
    </row>
    <row r="52" spans="1:5">
      <c r="A52" s="14" t="s">
        <v>101</v>
      </c>
      <c r="B52" s="14">
        <v>2017</v>
      </c>
      <c r="C52" s="5">
        <f>SUMIFS(Data!C:C,Data!$B:$B,Figure8!$A52,Data!$A:$A,Figure8!$B52)</f>
        <v>3600000</v>
      </c>
      <c r="D52" s="5">
        <f>SUMIFS(Data!P:P,Data!$B:$B,Figure8!$A52,Data!$A:$A,Figure8!$B52)</f>
        <v>54184000000</v>
      </c>
      <c r="E52" s="14">
        <f t="shared" si="0"/>
        <v>6.6440277572715183E-3</v>
      </c>
    </row>
    <row r="53" spans="1:5">
      <c r="A53" s="14" t="s">
        <v>90</v>
      </c>
      <c r="B53" s="14">
        <v>2017</v>
      </c>
      <c r="C53" s="5">
        <f>SUMIFS(Data!C:C,Data!$B:$B,Figure8!$A53,Data!$A:$A,Figure8!$B53)</f>
        <v>33293164</v>
      </c>
      <c r="D53" s="5">
        <f>SUMIFS(Data!P:P,Data!$B:$B,Figure8!$A53,Data!$A:$A,Figure8!$B53)</f>
        <v>2749000000</v>
      </c>
      <c r="E53" s="14">
        <f t="shared" si="0"/>
        <v>1.2111009094216079</v>
      </c>
    </row>
    <row r="54" spans="1:5">
      <c r="A54" s="14" t="s">
        <v>81</v>
      </c>
      <c r="B54" s="14">
        <v>2017</v>
      </c>
      <c r="C54" s="5">
        <f>SUMIFS(Data!C:C,Data!$B:$B,Figure8!$A54,Data!$A:$A,Figure8!$B54)</f>
        <v>50000000</v>
      </c>
      <c r="D54" s="5">
        <f>SUMIFS(Data!P:P,Data!$B:$B,Figure8!$A54,Data!$A:$A,Figure8!$B54)</f>
        <v>3285000000</v>
      </c>
      <c r="E54" s="14">
        <f t="shared" si="0"/>
        <v>1.5220700152207001</v>
      </c>
    </row>
    <row r="55" spans="1:5">
      <c r="A55" s="14" t="s">
        <v>183</v>
      </c>
      <c r="B55" s="14">
        <v>2017</v>
      </c>
      <c r="C55" s="5">
        <f>SUMIFS(Data!C:C,Data!$B:$B,Figure8!$A55,Data!$A:$A,Figure8!$B55)</f>
        <v>580000000</v>
      </c>
      <c r="D55" s="5">
        <f>SUMIFS(Data!P:P,Data!$B:$B,Figure8!$A55,Data!$A:$A,Figure8!$B55)</f>
        <v>11366000000</v>
      </c>
      <c r="E55" s="14">
        <f t="shared" si="0"/>
        <v>5.1029385887735357</v>
      </c>
    </row>
    <row r="56" spans="1:5">
      <c r="A56" s="14" t="s">
        <v>72</v>
      </c>
      <c r="B56" s="14">
        <v>2017</v>
      </c>
      <c r="C56" s="5">
        <f>SUMIFS(Data!C:C,Data!$B:$B,Figure8!$A56,Data!$A:$A,Figure8!$B56)</f>
        <v>150241025.5</v>
      </c>
      <c r="D56" s="5">
        <f>SUMIFS(Data!P:P,Data!$B:$B,Figure8!$A56,Data!$A:$A,Figure8!$B56)</f>
        <v>11500000000</v>
      </c>
      <c r="E56" s="14">
        <f t="shared" si="0"/>
        <v>1.3064437</v>
      </c>
    </row>
    <row r="57" spans="1:5">
      <c r="A57" s="14" t="s">
        <v>105</v>
      </c>
      <c r="B57" s="14">
        <v>2017</v>
      </c>
      <c r="C57" s="5">
        <f>SUMIFS(Data!C:C,Data!$B:$B,Figure8!$A57,Data!$A:$A,Figure8!$B57)</f>
        <v>284236608</v>
      </c>
      <c r="D57" s="5">
        <f>SUMIFS(Data!P:P,Data!$B:$B,Figure8!$A57,Data!$A:$A,Figure8!$B57)</f>
        <v>6240000000</v>
      </c>
      <c r="E57" s="14">
        <f t="shared" si="0"/>
        <v>4.5550738461538458</v>
      </c>
    </row>
    <row r="58" spans="1:5">
      <c r="A58" s="14" t="s">
        <v>50</v>
      </c>
      <c r="B58" s="14">
        <v>2017</v>
      </c>
      <c r="C58" s="5">
        <f>SUMIFS(Data!C:C,Data!$B:$B,Figure8!$A58,Data!$A:$A,Figure8!$B58)</f>
        <v>533333344</v>
      </c>
      <c r="D58" s="5">
        <f>SUMIFS(Data!P:P,Data!$B:$B,Figure8!$A58,Data!$A:$A,Figure8!$B58)</f>
        <v>312386000000</v>
      </c>
      <c r="E58" s="14">
        <f t="shared" si="0"/>
        <v>0.17072895200169022</v>
      </c>
    </row>
    <row r="59" spans="1:5">
      <c r="A59" s="14" t="s">
        <v>108</v>
      </c>
      <c r="B59" s="14">
        <v>2017</v>
      </c>
      <c r="C59" s="5">
        <f>SUMIFS(Data!C:C,Data!$B:$B,Figure8!$A59,Data!$A:$A,Figure8!$B59)</f>
        <v>1379087616</v>
      </c>
      <c r="D59" s="5">
        <f>SUMIFS(Data!P:P,Data!$B:$B,Figure8!$A59,Data!$A:$A,Figure8!$B59)</f>
        <v>4505000000</v>
      </c>
      <c r="E59" s="14">
        <f t="shared" si="0"/>
        <v>30.612377713651501</v>
      </c>
    </row>
    <row r="60" spans="1:5">
      <c r="A60" s="14" t="s">
        <v>26</v>
      </c>
      <c r="B60" s="14">
        <v>2017</v>
      </c>
      <c r="C60" s="5">
        <f>SUMIFS(Data!C:C,Data!$B:$B,Figure8!$A60,Data!$A:$A,Figure8!$B60)</f>
        <v>618884510</v>
      </c>
      <c r="D60" s="5">
        <f>SUMIFS(Data!P:P,Data!$B:$B,Figure8!$A60,Data!$A:$A,Figure8!$B60)</f>
        <v>15366000000</v>
      </c>
      <c r="E60" s="14">
        <f t="shared" si="0"/>
        <v>4.0276227385136014</v>
      </c>
    </row>
    <row r="61" spans="1:5">
      <c r="A61" s="14" t="s">
        <v>127</v>
      </c>
      <c r="B61" s="14">
        <v>2017</v>
      </c>
      <c r="C61" s="5">
        <f>SUMIFS(Data!C:C,Data!$B:$B,Figure8!$A61,Data!$A:$A,Figure8!$B61)</f>
        <v>333569144</v>
      </c>
      <c r="D61" s="5">
        <f>SUMIFS(Data!P:P,Data!$B:$B,Figure8!$A61,Data!$A:$A,Figure8!$B61)</f>
        <v>4935000000</v>
      </c>
      <c r="E61" s="14">
        <f t="shared" si="0"/>
        <v>6.7592531712259376</v>
      </c>
    </row>
    <row r="62" spans="1:5">
      <c r="A62" s="14" t="s">
        <v>30</v>
      </c>
      <c r="B62" s="14">
        <v>2017</v>
      </c>
      <c r="C62" s="5">
        <f>SUMIFS(Data!C:C,Data!$B:$B,Figure8!$A62,Data!$A:$A,Figure8!$B62)</f>
        <v>364277800.125</v>
      </c>
      <c r="D62" s="5">
        <f>SUMIFS(Data!P:P,Data!$B:$B,Figure8!$A62,Data!$A:$A,Figure8!$B62)</f>
        <v>13329000000</v>
      </c>
      <c r="E62" s="14">
        <f t="shared" si="0"/>
        <v>2.7329717167454421</v>
      </c>
    </row>
    <row r="63" spans="1:5">
      <c r="A63" s="14" t="s">
        <v>11</v>
      </c>
      <c r="B63" s="14">
        <v>2017</v>
      </c>
      <c r="C63" s="5">
        <f>SUMIFS(Data!C:C,Data!$B:$B,Figure8!$A63,Data!$A:$A,Figure8!$B63)</f>
        <v>769841296</v>
      </c>
      <c r="D63" s="5">
        <f>SUMIFS(Data!P:P,Data!$B:$B,Figure8!$A63,Data!$A:$A,Figure8!$B63)</f>
        <v>1151045000000</v>
      </c>
      <c r="E63" s="14">
        <f t="shared" si="0"/>
        <v>6.6881946057712777E-2</v>
      </c>
    </row>
    <row r="64" spans="1:5">
      <c r="A64" s="14" t="s">
        <v>40</v>
      </c>
      <c r="B64" s="14">
        <v>2017</v>
      </c>
      <c r="C64" s="5">
        <f>SUMIFS(Data!C:C,Data!$B:$B,Figure8!$A64,Data!$A:$A,Figure8!$B64)</f>
        <v>2040666672</v>
      </c>
      <c r="D64" s="5">
        <f>SUMIFS(Data!P:P,Data!$B:$B,Figure8!$A64,Data!$A:$A,Figure8!$B64)</f>
        <v>11135000000</v>
      </c>
      <c r="E64" s="14">
        <f t="shared" si="0"/>
        <v>18.32659786259542</v>
      </c>
    </row>
    <row r="65" spans="1:5">
      <c r="A65" s="14" t="s">
        <v>149</v>
      </c>
      <c r="B65" s="14">
        <v>2017</v>
      </c>
      <c r="C65" s="5">
        <f>SUMIFS(Data!C:C,Data!$B:$B,Figure8!$A65,Data!$A:$A,Figure8!$B65)</f>
        <v>943991488</v>
      </c>
      <c r="D65" s="5">
        <f>SUMIFS(Data!P:P,Data!$B:$B,Figure8!$A65,Data!$A:$A,Figure8!$B65)</f>
        <v>4784000000</v>
      </c>
      <c r="E65" s="14">
        <f t="shared" si="0"/>
        <v>19.732263545150502</v>
      </c>
    </row>
    <row r="66" spans="1:5">
      <c r="A66" s="14" t="s">
        <v>56</v>
      </c>
      <c r="B66" s="14">
        <v>2017</v>
      </c>
      <c r="C66" s="5">
        <f>SUMIFS(Data!C:C,Data!$B:$B,Figure8!$A66,Data!$A:$A,Figure8!$B66)</f>
        <v>573733328</v>
      </c>
      <c r="D66" s="5">
        <f>SUMIFS(Data!P:P,Data!$B:$B,Figure8!$A66,Data!$A:$A,Figure8!$B66)</f>
        <v>109326000000</v>
      </c>
      <c r="E66" s="14">
        <f t="shared" ref="E66:E108" si="1">C66/D66*100</f>
        <v>0.52479129209886022</v>
      </c>
    </row>
    <row r="67" spans="1:5">
      <c r="A67" s="14" t="s">
        <v>21</v>
      </c>
      <c r="B67" s="14">
        <v>2017</v>
      </c>
      <c r="C67" s="5">
        <f>SUMIFS(Data!C:C,Data!$B:$B,Figure8!$A67,Data!$A:$A,Figure8!$B67)</f>
        <v>2263426672</v>
      </c>
      <c r="D67" s="5">
        <f>SUMIFS(Data!P:P,Data!$B:$B,Figure8!$A67,Data!$A:$A,Figure8!$B67)</f>
        <v>12586000000</v>
      </c>
      <c r="E67" s="14">
        <f t="shared" si="1"/>
        <v>17.983685618941681</v>
      </c>
    </row>
    <row r="68" spans="1:5">
      <c r="A68" s="14" t="s">
        <v>60</v>
      </c>
      <c r="B68" s="14">
        <v>2017</v>
      </c>
      <c r="C68" s="5">
        <f>SUMIFS(Data!C:C,Data!$B:$B,Figure8!$A68,Data!$A:$A,Figure8!$B68)</f>
        <v>3393658821.6875</v>
      </c>
      <c r="D68" s="5">
        <f>SUMIFS(Data!P:P,Data!$B:$B,Figure8!$A68,Data!$A:$A,Figure8!$B68)</f>
        <v>67284000000.000008</v>
      </c>
      <c r="E68" s="14">
        <f t="shared" si="1"/>
        <v>5.0437828037683552</v>
      </c>
    </row>
    <row r="69" spans="1:5">
      <c r="A69" s="14" t="s">
        <v>38</v>
      </c>
      <c r="B69" s="14">
        <v>2017</v>
      </c>
      <c r="C69" s="5">
        <f>SUMIFS(Data!C:C,Data!$B:$B,Figure8!$A69,Data!$A:$A,Figure8!$B69)</f>
        <v>366614120</v>
      </c>
      <c r="D69" s="5">
        <f>SUMIFS(Data!P:P,Data!$B:$B,Figure8!$A69,Data!$A:$A,Figure8!$B69)</f>
        <v>13240000000</v>
      </c>
      <c r="E69" s="14">
        <f t="shared" si="1"/>
        <v>2.768988821752266</v>
      </c>
    </row>
    <row r="70" spans="1:5">
      <c r="A70" s="14" t="s">
        <v>120</v>
      </c>
      <c r="B70" s="14">
        <v>2017</v>
      </c>
      <c r="C70" s="5">
        <f>SUMIFS(Data!C:C,Data!$B:$B,Figure8!$A70,Data!$A:$A,Figure8!$B70)</f>
        <v>424290053.5</v>
      </c>
      <c r="D70" s="5">
        <f>SUMIFS(Data!P:P,Data!$B:$B,Figure8!$A70,Data!$A:$A,Figure8!$B70)</f>
        <v>24880000000</v>
      </c>
      <c r="E70" s="14">
        <f t="shared" si="1"/>
        <v>1.7053458741961416</v>
      </c>
    </row>
    <row r="71" spans="1:5">
      <c r="A71" s="14" t="s">
        <v>131</v>
      </c>
      <c r="B71" s="14">
        <v>2017</v>
      </c>
      <c r="C71" s="5">
        <f>SUMIFS(Data!C:C,Data!$B:$B,Figure8!$A71,Data!$A:$A,Figure8!$B71)</f>
        <v>2071497644</v>
      </c>
      <c r="D71" s="5">
        <f>SUMIFS(Data!P:P,Data!$B:$B,Figure8!$A71,Data!$A:$A,Figure8!$B71)</f>
        <v>8224000000</v>
      </c>
      <c r="E71" s="14">
        <f t="shared" si="1"/>
        <v>25.188444114785991</v>
      </c>
    </row>
    <row r="72" spans="1:5">
      <c r="A72" s="14" t="s">
        <v>64</v>
      </c>
      <c r="B72" s="14">
        <v>2017</v>
      </c>
      <c r="C72" s="5">
        <f>SUMIFS(Data!C:C,Data!$B:$B,Figure8!$A72,Data!$A:$A,Figure8!$B72)</f>
        <v>1950598300</v>
      </c>
      <c r="D72" s="5">
        <f>SUMIFS(Data!P:P,Data!$B:$B,Figure8!$A72,Data!$A:$A,Figure8!$B72)</f>
        <v>376361000000</v>
      </c>
      <c r="E72" s="14">
        <f t="shared" si="1"/>
        <v>0.51827854108156801</v>
      </c>
    </row>
    <row r="73" spans="1:5">
      <c r="A73" s="14" t="s">
        <v>79</v>
      </c>
      <c r="B73" s="14">
        <v>2017</v>
      </c>
      <c r="C73" s="5">
        <f>SUMIFS(Data!C:C,Data!$B:$B,Figure8!$A73,Data!$A:$A,Figure8!$B73)</f>
        <v>3600000000</v>
      </c>
      <c r="D73" s="5">
        <f>SUMIFS(Data!P:P,Data!$B:$B,Figure8!$A73,Data!$A:$A,Figure8!$B73)</f>
        <v>70784000000</v>
      </c>
      <c r="E73" s="14">
        <f t="shared" si="1"/>
        <v>5.0858951175406872</v>
      </c>
    </row>
    <row r="74" spans="1:5">
      <c r="A74" s="14" t="s">
        <v>29</v>
      </c>
      <c r="B74" s="14">
        <v>2017</v>
      </c>
      <c r="C74" s="5">
        <f>SUMIFS(Data!C:C,Data!$B:$B,Figure8!$A74,Data!$A:$A,Figure8!$B74)</f>
        <v>27632803070.6875</v>
      </c>
      <c r="D74" s="5">
        <f>SUMIFS(Data!P:P,Data!$B:$B,Figure8!$A74,Data!$A:$A,Figure8!$B74)</f>
        <v>304952000000</v>
      </c>
      <c r="E74" s="14">
        <f t="shared" si="1"/>
        <v>9.0613614833441005</v>
      </c>
    </row>
    <row r="75" spans="1:5">
      <c r="A75" s="14" t="s">
        <v>102</v>
      </c>
      <c r="B75" s="14">
        <v>2017</v>
      </c>
      <c r="C75" s="5">
        <f>SUMIFS(Data!C:C,Data!$B:$B,Figure8!$A75,Data!$A:$A,Figure8!$B75)</f>
        <v>911765767.875</v>
      </c>
      <c r="D75" s="5">
        <f>SUMIFS(Data!P:P,Data!$B:$B,Figure8!$A75,Data!$A:$A,Figure8!$B75)</f>
        <v>19822000000</v>
      </c>
      <c r="E75" s="14">
        <f t="shared" si="1"/>
        <v>4.5997667635707797</v>
      </c>
    </row>
    <row r="76" spans="1:5">
      <c r="A76" s="14" t="s">
        <v>78</v>
      </c>
      <c r="B76" s="14">
        <v>2017</v>
      </c>
      <c r="C76" s="5">
        <f>SUMIFS(Data!C:C,Data!$B:$B,Figure8!$A76,Data!$A:$A,Figure8!$B76)</f>
        <v>7851241382.6875</v>
      </c>
      <c r="D76" s="5">
        <f>SUMIFS(Data!P:P,Data!$B:$B,Figure8!$A76,Data!$A:$A,Figure8!$B76)</f>
        <v>214248000000</v>
      </c>
      <c r="E76" s="14">
        <f t="shared" si="1"/>
        <v>3.6645576073930681</v>
      </c>
    </row>
    <row r="77" spans="1:5">
      <c r="A77" s="14" t="s">
        <v>27</v>
      </c>
      <c r="B77" s="14">
        <v>2017</v>
      </c>
      <c r="C77" s="5">
        <f>SUMIFS(Data!C:C,Data!$B:$B,Figure8!$A77,Data!$A:$A,Figure8!$B77)</f>
        <v>975621732</v>
      </c>
      <c r="D77" s="5">
        <f>SUMIFS(Data!P:P,Data!$B:$B,Figure8!$A77,Data!$A:$A,Figure8!$B77)</f>
        <v>313595000000</v>
      </c>
      <c r="E77" s="14">
        <f t="shared" si="1"/>
        <v>0.31110882890352204</v>
      </c>
    </row>
    <row r="78" spans="1:5">
      <c r="A78" s="14" t="s">
        <v>87</v>
      </c>
      <c r="B78" s="14">
        <v>2017</v>
      </c>
      <c r="C78" s="5">
        <f>SUMIFS(Data!C:C,Data!$B:$B,Figure8!$A78,Data!$A:$A,Figure8!$B78)</f>
        <v>157000000</v>
      </c>
      <c r="D78" s="5">
        <f>SUMIFS(Data!P:P,Data!$B:$B,Figure8!$A78,Data!$A:$A,Figure8!$B78)</f>
        <v>211884000000</v>
      </c>
      <c r="E78" s="14">
        <f t="shared" si="1"/>
        <v>7.4097147495799584E-2</v>
      </c>
    </row>
    <row r="79" spans="1:5">
      <c r="A79" s="14" t="s">
        <v>24</v>
      </c>
      <c r="B79" s="14">
        <v>2017</v>
      </c>
      <c r="C79" s="5">
        <f>SUMIFS(Data!C:C,Data!$B:$B,Figure8!$A79,Data!$A:$A,Figure8!$B79)</f>
        <v>72132411119</v>
      </c>
      <c r="D79" s="5">
        <f>SUMIFS(Data!P:P,Data!$B:$B,Figure8!$A79,Data!$A:$A,Figure8!$B79)</f>
        <v>1577525000000</v>
      </c>
      <c r="E79" s="14">
        <f t="shared" si="1"/>
        <v>4.5725051025498802</v>
      </c>
    </row>
    <row r="80" spans="1:5">
      <c r="A80" s="14" t="s">
        <v>63</v>
      </c>
      <c r="B80" s="14">
        <v>2017</v>
      </c>
      <c r="C80" s="5">
        <f>SUMIFS(Data!C:C,Data!$B:$B,Figure8!$A80,Data!$A:$A,Figure8!$B80)</f>
        <v>210964100</v>
      </c>
      <c r="D80" s="5">
        <f>SUMIFS(Data!P:P,Data!$B:$B,Figure8!$A80,Data!$A:$A,Figure8!$B80)</f>
        <v>9136000000</v>
      </c>
      <c r="E80" s="14">
        <f t="shared" si="1"/>
        <v>2.3091517075306478</v>
      </c>
    </row>
    <row r="81" spans="1:5">
      <c r="A81" s="14" t="s">
        <v>135</v>
      </c>
      <c r="B81" s="14">
        <v>2017</v>
      </c>
      <c r="C81" s="5">
        <f>SUMIFS(Data!C:C,Data!$B:$B,Figure8!$A81,Data!$A:$A,Figure8!$B81)</f>
        <v>179090668</v>
      </c>
      <c r="D81" s="5">
        <f>SUMIFS(Data!P:P,Data!$B:$B,Figure8!$A81,Data!$A:$A,Figure8!$B81)</f>
        <v>841000000</v>
      </c>
      <c r="E81" s="14">
        <f t="shared" si="1"/>
        <v>21.294966468489893</v>
      </c>
    </row>
    <row r="82" spans="1:5">
      <c r="A82" s="14" t="s">
        <v>111</v>
      </c>
      <c r="B82" s="14">
        <v>2017</v>
      </c>
      <c r="C82" s="5">
        <f>SUMIFS(Data!C:C,Data!$B:$B,Figure8!$A82,Data!$A:$A,Figure8!$B82)</f>
        <v>1535829208</v>
      </c>
      <c r="D82" s="5">
        <f>SUMIFS(Data!P:P,Data!$B:$B,Figure8!$A82,Data!$A:$A,Figure8!$B82)</f>
        <v>21112000000</v>
      </c>
      <c r="E82" s="14">
        <f t="shared" si="1"/>
        <v>7.2746741568776061</v>
      </c>
    </row>
    <row r="83" spans="1:5">
      <c r="A83" s="14" t="s">
        <v>10</v>
      </c>
      <c r="B83" s="14">
        <v>2017</v>
      </c>
      <c r="C83" s="5">
        <f>SUMIFS(Data!C:C,Data!$B:$B,Figure8!$A83,Data!$A:$A,Figure8!$B83)</f>
        <v>1773808326</v>
      </c>
      <c r="D83" s="5">
        <f>SUMIFS(Data!P:P,Data!$B:$B,Figure8!$A83,Data!$A:$A,Figure8!$B83)</f>
        <v>41432000000</v>
      </c>
      <c r="E83" s="14">
        <f t="shared" si="1"/>
        <v>4.2812519936281133</v>
      </c>
    </row>
    <row r="84" spans="1:5">
      <c r="A84" s="14" t="s">
        <v>107</v>
      </c>
      <c r="B84" s="14">
        <v>2017</v>
      </c>
      <c r="C84" s="5">
        <f>SUMIFS(Data!C:C,Data!$B:$B,Figure8!$A84,Data!$A:$A,Figure8!$B84)</f>
        <v>8066667</v>
      </c>
      <c r="D84" s="5">
        <f>SUMIFS(Data!P:P,Data!$B:$B,Figure8!$A84,Data!$A:$A,Figure8!$B84)</f>
        <v>1498000000</v>
      </c>
      <c r="E84" s="14">
        <f t="shared" si="1"/>
        <v>0.53849579439252337</v>
      </c>
    </row>
    <row r="85" spans="1:5">
      <c r="A85" s="14" t="s">
        <v>98</v>
      </c>
      <c r="B85" s="14">
        <v>2017</v>
      </c>
      <c r="C85" s="5">
        <f>SUMIFS(Data!C:C,Data!$B:$B,Figure8!$A85,Data!$A:$A,Figure8!$B85)</f>
        <v>346253276.90625</v>
      </c>
      <c r="D85" s="5">
        <f>SUMIFS(Data!P:P,Data!$B:$B,Figure8!$A85,Data!$A:$A,Figure8!$B85)</f>
        <v>3612000000</v>
      </c>
      <c r="E85" s="14">
        <f t="shared" si="1"/>
        <v>9.5861926053779065</v>
      </c>
    </row>
    <row r="86" spans="1:5">
      <c r="A86" s="14" t="s">
        <v>15</v>
      </c>
      <c r="B86" s="14">
        <v>2017</v>
      </c>
      <c r="C86" s="5">
        <f>SUMIFS(Data!C:C,Data!$B:$B,Figure8!$A86,Data!$A:$A,Figure8!$B86)</f>
        <v>5453111136</v>
      </c>
      <c r="D86" s="5">
        <f>SUMIFS(Data!P:P,Data!$B:$B,Figure8!$A86,Data!$A:$A,Figure8!$B86)</f>
        <v>349299000000</v>
      </c>
      <c r="E86" s="14">
        <f t="shared" si="1"/>
        <v>1.5611585306571161</v>
      </c>
    </row>
    <row r="87" spans="1:5">
      <c r="A87" s="14" t="s">
        <v>150</v>
      </c>
      <c r="B87" s="14">
        <v>2017</v>
      </c>
      <c r="C87" s="5">
        <f>SUMIFS(Data!C:C,Data!$B:$B,Figure8!$A87,Data!$A:$A,Figure8!$B87)</f>
        <v>228000000</v>
      </c>
      <c r="D87" s="5">
        <f>SUMIFS(Data!P:P,Data!$B:$B,Figure8!$A87,Data!$A:$A,Figure8!$B87)</f>
        <v>3060000000</v>
      </c>
      <c r="E87" s="14">
        <f t="shared" si="1"/>
        <v>7.4509803921568629</v>
      </c>
    </row>
    <row r="88" spans="1:5">
      <c r="A88" s="14" t="s">
        <v>18</v>
      </c>
      <c r="B88" s="14">
        <v>2017</v>
      </c>
      <c r="C88" s="5">
        <f>SUMIFS(Data!C:C,Data!$B:$B,Figure8!$A88,Data!$A:$A,Figure8!$B88)</f>
        <v>7305812611</v>
      </c>
      <c r="D88" s="5">
        <f>SUMIFS(Data!P:P,Data!$B:$B,Figure8!$A88,Data!$A:$A,Figure8!$B88)</f>
        <v>87348000000</v>
      </c>
      <c r="E88" s="14">
        <f t="shared" si="1"/>
        <v>8.3640296412052937</v>
      </c>
    </row>
    <row r="89" spans="1:5">
      <c r="A89" s="14" t="s">
        <v>73</v>
      </c>
      <c r="B89" s="14">
        <v>2017</v>
      </c>
      <c r="C89" s="5">
        <f>SUMIFS(Data!C:C,Data!$B:$B,Figure8!$A89,Data!$A:$A,Figure8!$B89)</f>
        <v>3461581914</v>
      </c>
      <c r="D89" s="5">
        <f>SUMIFS(Data!P:P,Data!$B:$B,Figure8!$A89,Data!$A:$A,Figure8!$B89)</f>
        <v>45819000000</v>
      </c>
      <c r="E89" s="14">
        <f t="shared" si="1"/>
        <v>7.554904982649119</v>
      </c>
    </row>
    <row r="90" spans="1:5">
      <c r="A90" s="14" t="s">
        <v>39</v>
      </c>
      <c r="B90" s="14">
        <v>2017</v>
      </c>
      <c r="C90" s="5">
        <f>SUMIFS(Data!C:C,Data!$B:$B,Figure8!$A90,Data!$A:$A,Figure8!$B90)</f>
        <v>407445680.875</v>
      </c>
      <c r="D90" s="5">
        <f>SUMIFS(Data!P:P,Data!$B:$B,Figure8!$A90,Data!$A:$A,Figure8!$B90)</f>
        <v>3419000000</v>
      </c>
      <c r="E90" s="14">
        <f t="shared" si="1"/>
        <v>11.917100932290143</v>
      </c>
    </row>
    <row r="91" spans="1:5">
      <c r="A91" s="14" t="s">
        <v>145</v>
      </c>
      <c r="B91" s="14">
        <v>2017</v>
      </c>
      <c r="C91" s="5">
        <f>SUMIFS(Data!C:C,Data!$B:$B,Figure8!$A91,Data!$A:$A,Figure8!$B91)</f>
        <v>1279367704</v>
      </c>
      <c r="D91" s="5">
        <f>SUMIFS(Data!P:P,Data!$B:$B,Figure8!$A91,Data!$A:$A,Figure8!$B91)</f>
        <v>7144000000</v>
      </c>
      <c r="E91" s="14">
        <f t="shared" si="1"/>
        <v>17.908282530795073</v>
      </c>
    </row>
    <row r="92" spans="1:5">
      <c r="A92" s="14" t="s">
        <v>133</v>
      </c>
      <c r="B92" s="14">
        <v>2017</v>
      </c>
      <c r="C92" s="5">
        <f>SUMIFS(Data!C:C,Data!$B:$B,Figure8!$A92,Data!$A:$A,Figure8!$B92)</f>
        <v>3073717052</v>
      </c>
      <c r="D92" s="5">
        <f>SUMIFS(Data!P:P,Data!$B:$B,Figure8!$A92,Data!$A:$A,Figure8!$B92)</f>
        <v>51758000000</v>
      </c>
      <c r="E92" s="14">
        <f t="shared" si="1"/>
        <v>5.9386318095753312</v>
      </c>
    </row>
    <row r="93" spans="1:5">
      <c r="A93" s="14" t="s">
        <v>42</v>
      </c>
      <c r="B93" s="14">
        <v>2017</v>
      </c>
      <c r="C93" s="5">
        <f>SUMIFS(Data!C:C,Data!$B:$B,Figure8!$A93,Data!$A:$A,Figure8!$B93)</f>
        <v>537574363</v>
      </c>
      <c r="D93" s="5">
        <f>SUMIFS(Data!P:P,Data!$B:$B,Figure8!$A93,Data!$A:$A,Figure8!$B93)</f>
        <v>4767000000</v>
      </c>
      <c r="E93" s="14">
        <f t="shared" si="1"/>
        <v>11.276995238095239</v>
      </c>
    </row>
    <row r="94" spans="1:5">
      <c r="A94" s="14" t="s">
        <v>3</v>
      </c>
      <c r="B94" s="14">
        <v>2017</v>
      </c>
      <c r="C94" s="5">
        <f>SUMIFS(Data!C:C,Data!$B:$B,Figure8!$A94,Data!$A:$A,Figure8!$B94)</f>
        <v>139995268</v>
      </c>
      <c r="D94" s="5">
        <f>SUMIFS(Data!P:P,Data!$B:$B,Figure8!$A94,Data!$A:$A,Figure8!$B94)</f>
        <v>455000000</v>
      </c>
      <c r="E94" s="14">
        <f t="shared" si="1"/>
        <v>30.76819076923077</v>
      </c>
    </row>
    <row r="95" spans="1:5">
      <c r="A95" s="14" t="s">
        <v>55</v>
      </c>
      <c r="B95" s="14">
        <v>2017</v>
      </c>
      <c r="C95" s="5">
        <f>SUMIFS(Data!C:C,Data!$B:$B,Figure8!$A95,Data!$A:$A,Figure8!$B95)</f>
        <v>235000000</v>
      </c>
      <c r="D95" s="5">
        <f>SUMIFS(Data!P:P,Data!$B:$B,Figure8!$A95,Data!$A:$A,Figure8!$B95)</f>
        <v>22779000000</v>
      </c>
      <c r="E95" s="14">
        <f t="shared" si="1"/>
        <v>1.0316519601387242</v>
      </c>
    </row>
    <row r="96" spans="1:5">
      <c r="A96" s="14" t="s">
        <v>57</v>
      </c>
      <c r="B96" s="14">
        <v>2017</v>
      </c>
      <c r="C96" s="5">
        <f>SUMIFS(Data!C:C,Data!$B:$B,Figure8!$A96,Data!$A:$A,Figure8!$B96)</f>
        <v>64000000</v>
      </c>
      <c r="D96" s="5">
        <f>SUMIFS(Data!P:P,Data!$B:$B,Figure8!$A96,Data!$A:$A,Figure8!$B96)</f>
        <v>39956000000</v>
      </c>
      <c r="E96" s="14">
        <f t="shared" si="1"/>
        <v>0.16017619381319451</v>
      </c>
    </row>
    <row r="97" spans="1:5">
      <c r="A97" s="14" t="s">
        <v>45</v>
      </c>
      <c r="B97" s="14">
        <v>2017</v>
      </c>
      <c r="C97" s="5">
        <f>SUMIFS(Data!C:C,Data!$B:$B,Figure8!$A97,Data!$A:$A,Figure8!$B97)</f>
        <v>3108613504</v>
      </c>
      <c r="D97" s="5">
        <f>SUMIFS(Data!P:P,Data!$B:$B,Figure8!$A97,Data!$A:$A,Figure8!$B97)</f>
        <v>851521000000</v>
      </c>
      <c r="E97" s="14">
        <f t="shared" si="1"/>
        <v>0.36506598240090377</v>
      </c>
    </row>
    <row r="98" spans="1:5">
      <c r="A98" s="14" t="s">
        <v>141</v>
      </c>
      <c r="B98" s="14">
        <v>2017</v>
      </c>
      <c r="C98" s="5">
        <f>SUMIFS(Data!C:C,Data!$B:$B,Figure8!$A98,Data!$A:$A,Figure8!$B98)</f>
        <v>5606574380.25</v>
      </c>
      <c r="D98" s="5">
        <f>SUMIFS(Data!P:P,Data!$B:$B,Figure8!$A98,Data!$A:$A,Figure8!$B98)</f>
        <v>37926000000</v>
      </c>
      <c r="E98" s="14">
        <f t="shared" si="1"/>
        <v>14.782930918762855</v>
      </c>
    </row>
    <row r="99" spans="1:5">
      <c r="A99" s="14" t="s">
        <v>85</v>
      </c>
      <c r="B99" s="14">
        <v>2017</v>
      </c>
      <c r="C99" s="5">
        <f>SUMIFS(Data!C:C,Data!$B:$B,Figure8!$A99,Data!$A:$A,Figure8!$B99)</f>
        <v>2690233324</v>
      </c>
      <c r="D99" s="5">
        <f>SUMIFS(Data!P:P,Data!$B:$B,Figure8!$A99,Data!$A:$A,Figure8!$B99)</f>
        <v>26617000000</v>
      </c>
      <c r="E99" s="14">
        <f t="shared" si="1"/>
        <v>10.107199624300259</v>
      </c>
    </row>
    <row r="100" spans="1:5">
      <c r="A100" s="14" t="s">
        <v>146</v>
      </c>
      <c r="B100" s="14">
        <v>2017</v>
      </c>
      <c r="C100" s="5">
        <f>SUMIFS(Data!C:C,Data!$B:$B,Figure8!$A100,Data!$A:$A,Figure8!$B100)</f>
        <v>3025120704</v>
      </c>
      <c r="D100" s="5">
        <f>SUMIFS(Data!P:P,Data!$B:$B,Figure8!$A100,Data!$A:$A,Figure8!$B100)</f>
        <v>112128000000</v>
      </c>
      <c r="E100" s="14">
        <f t="shared" si="1"/>
        <v>2.6979172945205478</v>
      </c>
    </row>
    <row r="101" spans="1:5">
      <c r="A101" s="14" t="s">
        <v>17</v>
      </c>
      <c r="B101" s="14">
        <v>2017</v>
      </c>
      <c r="C101" s="5">
        <f>SUMIFS(Data!C:C,Data!$B:$B,Figure8!$A101,Data!$A:$A,Figure8!$B101)</f>
        <v>6666666.5</v>
      </c>
      <c r="D101" s="5">
        <f>SUMIFS(Data!P:P,Data!$B:$B,Figure8!$A101,Data!$A:$A,Figure8!$B101)</f>
        <v>59180000000</v>
      </c>
      <c r="E101" s="14">
        <f t="shared" si="1"/>
        <v>1.1265066745522136E-2</v>
      </c>
    </row>
    <row r="102" spans="1:5">
      <c r="A102" s="14" t="s">
        <v>143</v>
      </c>
      <c r="B102" s="14">
        <v>2017</v>
      </c>
      <c r="C102" s="5">
        <f>SUMIFS(Data!C:C,Data!$B:$B,Figure8!$A102,Data!$A:$A,Figure8!$B102)</f>
        <v>5015354438.5</v>
      </c>
      <c r="D102" s="5">
        <f>SUMIFS(Data!P:P,Data!$B:$B,Figure8!$A102,Data!$A:$A,Figure8!$B102)</f>
        <v>48826000000</v>
      </c>
      <c r="E102" s="14">
        <f t="shared" si="1"/>
        <v>10.271892922828002</v>
      </c>
    </row>
    <row r="103" spans="1:5">
      <c r="A103" s="14" t="s">
        <v>68</v>
      </c>
      <c r="B103" s="14">
        <v>2017</v>
      </c>
      <c r="C103" s="5">
        <f>SUMIFS(Data!C:C,Data!$B:$B,Figure8!$A103,Data!$A:$A,Figure8!$B103)</f>
        <v>151249992</v>
      </c>
      <c r="D103" s="5">
        <f>SUMIFS(Data!P:P,Data!$B:$B,Figure8!$A103,Data!$A:$A,Figure8!$B103)</f>
        <v>870000000</v>
      </c>
      <c r="E103" s="14">
        <f t="shared" si="1"/>
        <v>17.385056551724137</v>
      </c>
    </row>
    <row r="104" spans="1:5">
      <c r="A104" s="14" t="s">
        <v>123</v>
      </c>
      <c r="B104" s="14">
        <v>2017</v>
      </c>
      <c r="C104" s="5">
        <f>SUMIFS(Data!C:C,Data!$B:$B,Figure8!$A104,Data!$A:$A,Figure8!$B104)</f>
        <v>23993111136</v>
      </c>
      <c r="D104" s="5">
        <f>SUMIFS(Data!P:P,Data!$B:$B,Figure8!$A104,Data!$A:$A,Figure8!$B104)</f>
        <v>210083000000</v>
      </c>
      <c r="E104" s="14">
        <f t="shared" si="1"/>
        <v>11.420777090959287</v>
      </c>
    </row>
    <row r="105" spans="1:5">
      <c r="A105" s="14" t="s">
        <v>14</v>
      </c>
      <c r="B105" s="14">
        <v>2017</v>
      </c>
      <c r="C105" s="5">
        <f>SUMIFS(Data!C:C,Data!$B:$B,Figure8!$A105,Data!$A:$A,Figure8!$B105)</f>
        <v>6969152094</v>
      </c>
      <c r="D105" s="5">
        <f>SUMIFS(Data!P:P,Data!$B:$B,Figure8!$A105,Data!$A:$A,Figure8!$B105)</f>
        <v>220376000000</v>
      </c>
      <c r="E105" s="14">
        <f t="shared" si="1"/>
        <v>3.1623915916433729</v>
      </c>
    </row>
    <row r="106" spans="1:5">
      <c r="A106" s="14" t="s">
        <v>184</v>
      </c>
      <c r="B106" s="14">
        <v>2017</v>
      </c>
      <c r="C106" s="5">
        <f>SUMIFS(Data!C:C,Data!$B:$B,Figure8!$A106,Data!$A:$A,Figure8!$B106)</f>
        <v>174956193.625</v>
      </c>
      <c r="D106" s="5">
        <f>SUMIFS(Data!P:P,Data!$B:$B,Figure8!$A106,Data!$A:$A,Figure8!$B106)</f>
        <v>31268000000</v>
      </c>
      <c r="E106" s="14">
        <f t="shared" si="1"/>
        <v>0.55953752598503259</v>
      </c>
    </row>
    <row r="107" spans="1:5">
      <c r="A107" s="14" t="s">
        <v>89</v>
      </c>
      <c r="B107" s="14">
        <v>2017</v>
      </c>
      <c r="C107" s="5">
        <f>SUMIFS(Data!C:C,Data!$B:$B,Figure8!$A107,Data!$A:$A,Figure8!$B107)</f>
        <v>6339156013</v>
      </c>
      <c r="D107" s="5">
        <f>SUMIFS(Data!P:P,Data!$B:$B,Figure8!$A107,Data!$A:$A,Figure8!$B107)</f>
        <v>25706000000</v>
      </c>
      <c r="E107" s="14">
        <f t="shared" si="1"/>
        <v>24.660219454602039</v>
      </c>
    </row>
    <row r="108" spans="1:5">
      <c r="A108" s="14" t="s">
        <v>83</v>
      </c>
      <c r="B108" s="14">
        <v>2017</v>
      </c>
      <c r="C108" s="5">
        <f>SUMIFS(Data!C:C,Data!$B:$B,Figure8!$A108,Data!$A:$A,Figure8!$B108)</f>
        <v>2227844446.5</v>
      </c>
      <c r="D108" s="5">
        <f>SUMIFS(Data!P:P,Data!$B:$B,Figure8!$A108,Data!$A:$A,Figure8!$B108)</f>
        <v>17635000000</v>
      </c>
      <c r="E108" s="14">
        <f t="shared" si="1"/>
        <v>12.633084471222004</v>
      </c>
    </row>
  </sheetData>
  <pageMargins left="0.7" right="0.7" top="0.78740157499999996" bottom="0.78740157499999996"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89BBA-53AD-452B-B545-26B90B56FE3B}">
  <sheetPr>
    <tabColor theme="3"/>
  </sheetPr>
  <dimension ref="A1:E41"/>
  <sheetViews>
    <sheetView showGridLines="0" zoomScale="80" zoomScaleNormal="80" workbookViewId="0">
      <selection activeCell="C11" sqref="C11"/>
    </sheetView>
  </sheetViews>
  <sheetFormatPr baseColWidth="10" defaultRowHeight="14.4"/>
  <cols>
    <col min="2" max="2" width="16.44140625" customWidth="1"/>
    <col min="3" max="3" width="17.6640625" customWidth="1"/>
    <col min="4" max="4" width="15.21875" customWidth="1"/>
    <col min="5" max="5" width="16.21875" customWidth="1"/>
  </cols>
  <sheetData>
    <row r="1" spans="1:5">
      <c r="A1" t="s">
        <v>0</v>
      </c>
      <c r="B1" s="29" t="s">
        <v>259</v>
      </c>
      <c r="C1" s="29" t="s">
        <v>258</v>
      </c>
      <c r="D1" s="29" t="s">
        <v>260</v>
      </c>
      <c r="E1" s="29" t="s">
        <v>261</v>
      </c>
    </row>
    <row r="2" spans="1:5">
      <c r="A2">
        <v>2000</v>
      </c>
      <c r="B2" s="3">
        <f>SUMIFS(Data!E:E,Data!$A:$A,Figure9!$A2,Data!Z:Z,1)</f>
        <v>738916920.25</v>
      </c>
      <c r="C2" s="3"/>
      <c r="D2" s="3">
        <f>SUMIFS(Data!U:U,Data!$A:$A,Figure9!$A2,Data!Z:Z,1)</f>
        <v>77725959839.199997</v>
      </c>
      <c r="E2" s="3">
        <f>SUMIFS(Data!V:V,Data!$A:$A,Figure9!$A2,Data!Z:Z,1)+SUMIFS(Data!W:W,Data!$A:$A,Figure9!$A2,Data!Z:Z,1)</f>
        <v>172281080119</v>
      </c>
    </row>
    <row r="3" spans="1:5">
      <c r="A3">
        <v>2001</v>
      </c>
      <c r="B3" s="3">
        <f>SUMIFS(Data!E:E,Data!$A:$A,Figure9!$A3,Data!Z:Z,1)</f>
        <v>2356184793.125</v>
      </c>
      <c r="C3" s="3"/>
      <c r="D3" s="3">
        <f>SUMIFS(Data!U:U,Data!$A:$A,Figure9!$A3,Data!Z:Z,1)</f>
        <v>93990556520.299942</v>
      </c>
      <c r="E3" s="3">
        <f>SUMIFS(Data!V:V,Data!$A:$A,Figure9!$A3,Data!Z:Z,1)+SUMIFS(Data!W:W,Data!$A:$A,Figure9!$A3,Data!Z:Z,1)</f>
        <v>174869748000</v>
      </c>
    </row>
    <row r="4" spans="1:5">
      <c r="A4">
        <v>2002</v>
      </c>
      <c r="B4" s="3">
        <f>SUMIFS(Data!E:E,Data!$A:$A,Figure9!$A4,Data!Z:Z,1)</f>
        <v>3933361760.625</v>
      </c>
      <c r="C4" s="3"/>
      <c r="D4" s="3">
        <f>SUMIFS(Data!U:U,Data!$A:$A,Figure9!$A4,Data!Z:Z,1)</f>
        <v>114619661105.09998</v>
      </c>
      <c r="E4" s="3">
        <f>SUMIFS(Data!V:V,Data!$A:$A,Figure9!$A4,Data!Z:Z,1)+SUMIFS(Data!W:W,Data!$A:$A,Figure9!$A4,Data!Z:Z,1)</f>
        <v>184000950000</v>
      </c>
    </row>
    <row r="5" spans="1:5">
      <c r="A5">
        <v>2003</v>
      </c>
      <c r="B5" s="3">
        <f>SUMIFS(Data!E:E,Data!$A:$A,Figure9!$A5,Data!Z:Z,1)</f>
        <v>6613586755.25</v>
      </c>
      <c r="C5" s="3"/>
      <c r="D5" s="3">
        <f>SUMIFS(Data!U:U,Data!$A:$A,Figure9!$A5,Data!Z:Z,1)</f>
        <v>127079975330.89996</v>
      </c>
      <c r="E5" s="3">
        <f>SUMIFS(Data!V:V,Data!$A:$A,Figure9!$A5,Data!Z:Z,1)+SUMIFS(Data!W:W,Data!$A:$A,Figure9!$A5,Data!Z:Z,1)</f>
        <v>194657127000</v>
      </c>
    </row>
    <row r="6" spans="1:5">
      <c r="A6">
        <v>2004</v>
      </c>
      <c r="B6" s="3">
        <f>SUMIFS(Data!E:E,Data!$A:$A,Figure9!$A6,Data!Z:Z,1)</f>
        <v>8827378023.125</v>
      </c>
      <c r="C6" s="3"/>
      <c r="D6" s="3">
        <f>SUMIFS(Data!U:U,Data!$A:$A,Figure9!$A6,Data!Z:Z,1)</f>
        <v>117048998806.39999</v>
      </c>
      <c r="E6" s="3">
        <f>SUMIFS(Data!V:V,Data!$A:$A,Figure9!$A6,Data!Z:Z,1)+SUMIFS(Data!W:W,Data!$A:$A,Figure9!$A6,Data!Z:Z,1)</f>
        <v>202165224000.10001</v>
      </c>
    </row>
    <row r="7" spans="1:5">
      <c r="A7">
        <v>2005</v>
      </c>
      <c r="B7" s="3">
        <f>SUMIFS(Data!E:E,Data!$A:$A,Figure9!$A7,Data!Z:Z,1)</f>
        <v>18203975066.25</v>
      </c>
      <c r="C7" s="3"/>
      <c r="D7" s="3">
        <f>SUMIFS(Data!U:U,Data!$A:$A,Figure9!$A7,Data!Z:Z,1)</f>
        <v>68711590673.500008</v>
      </c>
      <c r="E7" s="3">
        <f>SUMIFS(Data!V:V,Data!$A:$A,Figure9!$A7,Data!Z:Z,1)+SUMIFS(Data!W:W,Data!$A:$A,Figure9!$A7,Data!Z:Z,1)</f>
        <v>194222072000</v>
      </c>
    </row>
    <row r="8" spans="1:5">
      <c r="A8">
        <v>2006</v>
      </c>
      <c r="B8" s="3">
        <f>SUMIFS(Data!E:E,Data!$A:$A,Figure9!$A8,Data!Z:Z,1)</f>
        <v>27457702502.5</v>
      </c>
      <c r="C8" s="3"/>
      <c r="D8" s="3">
        <f>SUMIFS(Data!U:U,Data!$A:$A,Figure9!$A8,Data!Z:Z,1)</f>
        <v>42931681207.800003</v>
      </c>
      <c r="E8" s="3">
        <f>SUMIFS(Data!V:V,Data!$A:$A,Figure9!$A8,Data!Z:Z,1)+SUMIFS(Data!W:W,Data!$A:$A,Figure9!$A8,Data!Z:Z,1)</f>
        <v>168213852000</v>
      </c>
    </row>
    <row r="9" spans="1:5">
      <c r="A9">
        <v>2007</v>
      </c>
      <c r="B9" s="3">
        <f>SUMIFS(Data!E:E,Data!$A:$A,Figure9!$A9,Data!Z:Z,1)</f>
        <v>38387663770</v>
      </c>
      <c r="C9" s="3"/>
      <c r="D9" s="3">
        <f>SUMIFS(Data!U:U,Data!$A:$A,Figure9!$A9,Data!Z:Z,1)</f>
        <v>39784579927.900002</v>
      </c>
      <c r="E9" s="3">
        <f>SUMIFS(Data!V:V,Data!$A:$A,Figure9!$A9,Data!Z:Z,1)+SUMIFS(Data!W:W,Data!$A:$A,Figure9!$A9,Data!Z:Z,1)</f>
        <v>177968509000</v>
      </c>
    </row>
    <row r="10" spans="1:5">
      <c r="A10">
        <v>2008</v>
      </c>
      <c r="B10" s="3">
        <f>SUMIFS(Data!E:E,Data!$A:$A,Figure9!$A10,Data!Z:Z,1)</f>
        <v>49615516940.375</v>
      </c>
      <c r="C10" s="3">
        <f>SUMIFS(Data!X:X,Data!$A:$A,Figure9!$A10,Data!Z:Z,1)</f>
        <v>226331000000</v>
      </c>
      <c r="D10" s="3">
        <f>SUMIFS(Data!U:U,Data!$A:$A,Figure9!$A10,Data!Z:Z,1)</f>
        <v>48547513122.299995</v>
      </c>
      <c r="E10" s="3">
        <f>SUMIFS(Data!V:V,Data!$A:$A,Figure9!$A10,Data!Z:Z,1)+SUMIFS(Data!W:W,Data!$A:$A,Figure9!$A10,Data!Z:Z,1)</f>
        <v>184389665000</v>
      </c>
    </row>
    <row r="11" spans="1:5">
      <c r="A11">
        <v>2009</v>
      </c>
      <c r="B11" s="3">
        <f>SUMIFS(Data!E:E,Data!$A:$A,Figure9!$A11,Data!Z:Z,1)</f>
        <v>98516900978.375</v>
      </c>
      <c r="C11" s="3">
        <f>SUMIFS(Data!X:X,Data!$A:$A,Figure9!$A11,Data!Z:Z,1)</f>
        <v>242734000000</v>
      </c>
      <c r="D11" s="3">
        <f>SUMIFS(Data!U:U,Data!$A:$A,Figure9!$A11,Data!Z:Z,1)</f>
        <v>131577265028.3</v>
      </c>
      <c r="E11" s="3">
        <f>SUMIFS(Data!V:V,Data!$A:$A,Figure9!$A11,Data!Z:Z,1)+SUMIFS(Data!W:W,Data!$A:$A,Figure9!$A11,Data!Z:Z,1)</f>
        <v>200916233191</v>
      </c>
    </row>
    <row r="12" spans="1:5">
      <c r="A12">
        <v>2010</v>
      </c>
      <c r="B12" s="3">
        <f>SUMIFS(Data!E:E,Data!$A:$A,Figure9!$A12,Data!Z:Z,1)</f>
        <v>121071864559.1875</v>
      </c>
      <c r="C12" s="3">
        <f>SUMIFS(Data!X:X,Data!$A:$A,Figure9!$A12,Data!Z:Z,1)</f>
        <v>245069000000</v>
      </c>
      <c r="D12" s="3">
        <f>SUMIFS(Data!U:U,Data!$A:$A,Figure9!$A12,Data!Z:Z,1)</f>
        <v>141116653823.20001</v>
      </c>
      <c r="E12" s="3">
        <f>SUMIFS(Data!V:V,Data!$A:$A,Figure9!$A12,Data!Z:Z,1)+SUMIFS(Data!W:W,Data!$A:$A,Figure9!$A12,Data!Z:Z,1)</f>
        <v>219049812540</v>
      </c>
    </row>
    <row r="13" spans="1:5">
      <c r="A13">
        <v>2011</v>
      </c>
      <c r="B13" s="3">
        <f>SUMIFS(Data!E:E,Data!$A:$A,Figure9!$A13,Data!Z:Z,1)</f>
        <v>155118903159.43451</v>
      </c>
      <c r="C13" s="3">
        <f>SUMIFS(Data!X:X,Data!$A:$A,Figure9!$A13,Data!Z:Z,1)</f>
        <v>244875000000</v>
      </c>
      <c r="D13" s="3">
        <f>SUMIFS(Data!U:U,Data!$A:$A,Figure9!$A13,Data!Z:Z,1)</f>
        <v>141175012192.69995</v>
      </c>
      <c r="E13" s="3">
        <f>SUMIFS(Data!V:V,Data!$A:$A,Figure9!$A13,Data!Z:Z,1)+SUMIFS(Data!W:W,Data!$A:$A,Figure9!$A13,Data!Z:Z,1)</f>
        <v>224990846000</v>
      </c>
    </row>
    <row r="14" spans="1:5">
      <c r="A14">
        <v>2012</v>
      </c>
      <c r="B14" s="3">
        <f>SUMIFS(Data!E:E,Data!$A:$A,Figure9!$A14,Data!Z:Z,1)</f>
        <v>178476577347.125</v>
      </c>
      <c r="C14" s="3">
        <f>SUMIFS(Data!X:X,Data!$A:$A,Figure9!$A14,Data!Z:Z,1)</f>
        <v>222992000000</v>
      </c>
      <c r="D14" s="3">
        <f>SUMIFS(Data!U:U,Data!$A:$A,Figure9!$A14,Data!Z:Z,1)</f>
        <v>132735345649.39998</v>
      </c>
      <c r="E14" s="3">
        <f>SUMIFS(Data!V:V,Data!$A:$A,Figure9!$A14,Data!Z:Z,1)+SUMIFS(Data!W:W,Data!$A:$A,Figure9!$A14,Data!Z:Z,1)</f>
        <v>235717490000</v>
      </c>
    </row>
    <row r="15" spans="1:5">
      <c r="A15">
        <v>2013</v>
      </c>
      <c r="B15" s="3">
        <f>SUMIFS(Data!E:E,Data!$A:$A,Figure9!$A15,Data!Z:Z,1)</f>
        <v>213854786189.46875</v>
      </c>
      <c r="C15" s="3">
        <f>SUMIFS(Data!X:X,Data!$A:$A,Figure9!$A15,Data!Z:Z,1)</f>
        <v>201000000000</v>
      </c>
      <c r="D15" s="3">
        <f>SUMIFS(Data!U:U,Data!$A:$A,Figure9!$A15,Data!Z:Z,1)</f>
        <v>114996944237.50002</v>
      </c>
      <c r="E15" s="3">
        <f>SUMIFS(Data!V:V,Data!$A:$A,Figure9!$A15,Data!Z:Z,1)+SUMIFS(Data!W:W,Data!$A:$A,Figure9!$A15,Data!Z:Z,1)</f>
        <v>251319637000</v>
      </c>
    </row>
    <row r="16" spans="1:5">
      <c r="A16">
        <v>2014</v>
      </c>
      <c r="B16" s="3">
        <f>SUMIFS(Data!E:E,Data!$A:$A,Figure9!$A16,Data!Z:Z,1)</f>
        <v>272636505356.03125</v>
      </c>
      <c r="C16" s="3">
        <f>SUMIFS(Data!X:X,Data!$A:$A,Figure9!$A16,Data!Z:Z,1)</f>
        <v>183552000000</v>
      </c>
      <c r="D16" s="3">
        <f>SUMIFS(Data!U:U,Data!$A:$A,Figure9!$A16,Data!Z:Z,1)</f>
        <v>101332634858.79997</v>
      </c>
      <c r="E16" s="3">
        <f>SUMIFS(Data!V:V,Data!$A:$A,Figure9!$A16,Data!Z:Z,1)+SUMIFS(Data!W:W,Data!$A:$A,Figure9!$A16,Data!Z:Z,1)</f>
        <v>256386340000</v>
      </c>
    </row>
    <row r="17" spans="1:5">
      <c r="A17">
        <v>2015</v>
      </c>
      <c r="B17" s="3">
        <f>SUMIFS(Data!E:E,Data!$A:$A,Figure9!$A17,Data!Z:Z,1)</f>
        <v>307699029801.54688</v>
      </c>
      <c r="C17" s="3">
        <f>SUMIFS(Data!X:X,Data!$A:$A,Figure9!$A17,Data!Z:Z,1)</f>
        <v>194853000000</v>
      </c>
      <c r="D17" s="3">
        <f>SUMIFS(Data!U:U,Data!$A:$A,Figure9!$A17,Data!Z:Z,1)</f>
        <v>101630486926.09998</v>
      </c>
      <c r="E17" s="3">
        <f>SUMIFS(Data!V:V,Data!$A:$A,Figure9!$A17,Data!Z:Z,1)+SUMIFS(Data!W:W,Data!$A:$A,Figure9!$A17,Data!Z:Z,1)</f>
        <v>265389384000</v>
      </c>
    </row>
    <row r="18" spans="1:5">
      <c r="A18">
        <v>2016</v>
      </c>
      <c r="B18" s="3">
        <f>SUMIFS(Data!E:E,Data!$A:$A,Figure9!$A18,Data!Z:Z,1)</f>
        <v>348419391801.09766</v>
      </c>
      <c r="C18" s="3">
        <f>SUMIFS(Data!X:X,Data!$A:$A,Figure9!$A18,Data!Z:Z,1)</f>
        <v>192170000000</v>
      </c>
      <c r="D18" s="3">
        <f>SUMIFS(Data!U:U,Data!$A:$A,Figure9!$A18,Data!Z:Z,1)</f>
        <v>103521257406.00003</v>
      </c>
      <c r="E18" s="3">
        <f>SUMIFS(Data!V:V,Data!$A:$A,Figure9!$A18,Data!Z:Z,1)+SUMIFS(Data!W:W,Data!$A:$A,Figure9!$A18,Data!Z:Z,1)</f>
        <v>275157038000</v>
      </c>
    </row>
    <row r="19" spans="1:5">
      <c r="A19">
        <v>2017</v>
      </c>
      <c r="B19" s="3">
        <f>SUMIFS(Data!E:E,Data!$A:$A,Figure9!$A19,Data!Z:Z,1)</f>
        <v>355324152063.03125</v>
      </c>
      <c r="C19" s="3">
        <f>SUMIFS(Data!X:X,Data!$A:$A,Figure9!$A19,Data!Z:Z,1)</f>
        <v>200253000000</v>
      </c>
      <c r="D19" s="3">
        <f>SUMIFS(Data!U:U,Data!$A:$A,Figure9!$A19,Data!Z:Z,1)</f>
        <v>113308771947.99995</v>
      </c>
      <c r="E19" s="3">
        <f>SUMIFS(Data!V:V,Data!$A:$A,Figure9!$A19,Data!Z:Z,1)+SUMIFS(Data!W:W,Data!$A:$A,Figure9!$A19,Data!Z:Z,1)</f>
        <v>299100310000</v>
      </c>
    </row>
    <row r="20" spans="1:5">
      <c r="E20" s="3"/>
    </row>
    <row r="24" spans="1:5">
      <c r="B24" s="3"/>
      <c r="C24" s="3"/>
      <c r="D24" s="3"/>
      <c r="E24" s="3"/>
    </row>
    <row r="25" spans="1:5">
      <c r="B25" s="3"/>
      <c r="C25" s="3"/>
      <c r="D25" s="3"/>
      <c r="E25" s="3"/>
    </row>
    <row r="26" spans="1:5">
      <c r="B26" s="3"/>
      <c r="C26" s="3"/>
      <c r="D26" s="3"/>
      <c r="E26" s="3"/>
    </row>
    <row r="27" spans="1:5">
      <c r="B27" s="3"/>
      <c r="C27" s="3"/>
      <c r="D27" s="3"/>
      <c r="E27" s="3"/>
    </row>
    <row r="28" spans="1:5">
      <c r="B28" s="3"/>
      <c r="C28" s="3"/>
      <c r="D28" s="3"/>
      <c r="E28" s="3"/>
    </row>
    <row r="29" spans="1:5">
      <c r="B29" s="3"/>
      <c r="C29" s="3"/>
      <c r="D29" s="3"/>
      <c r="E29" s="3"/>
    </row>
    <row r="30" spans="1:5">
      <c r="B30" s="3"/>
      <c r="C30" s="3"/>
      <c r="D30" s="3"/>
      <c r="E30" s="3"/>
    </row>
    <row r="31" spans="1:5">
      <c r="B31" s="3"/>
      <c r="C31" s="3"/>
      <c r="D31" s="3"/>
      <c r="E31" s="3"/>
    </row>
    <row r="32" spans="1:5">
      <c r="B32" s="3"/>
      <c r="C32" s="3"/>
      <c r="D32" s="3"/>
      <c r="E32" s="3"/>
    </row>
    <row r="33" spans="2:5">
      <c r="B33" s="3"/>
      <c r="C33" s="3"/>
      <c r="D33" s="3"/>
      <c r="E33" s="3"/>
    </row>
    <row r="34" spans="2:5">
      <c r="B34" s="3"/>
      <c r="C34" s="3"/>
      <c r="D34" s="3"/>
      <c r="E34" s="3"/>
    </row>
    <row r="35" spans="2:5">
      <c r="B35" s="3"/>
      <c r="C35" s="3"/>
      <c r="D35" s="3"/>
      <c r="E35" s="3"/>
    </row>
    <row r="36" spans="2:5">
      <c r="B36" s="3"/>
      <c r="C36" s="3"/>
      <c r="D36" s="3"/>
      <c r="E36" s="3"/>
    </row>
    <row r="37" spans="2:5">
      <c r="B37" s="3"/>
      <c r="C37" s="3"/>
      <c r="D37" s="3"/>
      <c r="E37" s="3"/>
    </row>
    <row r="38" spans="2:5">
      <c r="B38" s="3"/>
      <c r="C38" s="3"/>
      <c r="D38" s="3"/>
      <c r="E38" s="3"/>
    </row>
    <row r="39" spans="2:5">
      <c r="B39" s="3"/>
      <c r="C39" s="3"/>
      <c r="D39" s="3"/>
      <c r="E39" s="3"/>
    </row>
    <row r="40" spans="2:5">
      <c r="B40" s="3"/>
      <c r="C40" s="3"/>
      <c r="D40" s="3"/>
      <c r="E40" s="3"/>
    </row>
    <row r="41" spans="2:5">
      <c r="B41" s="3"/>
      <c r="C41" s="3"/>
      <c r="D41" s="3"/>
      <c r="E41" s="3"/>
    </row>
  </sheetData>
  <pageMargins left="0.7" right="0.7" top="0.78740157499999996" bottom="0.78740157499999996"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1D602-355D-47AE-ACB2-2E9DBDB51F76}">
  <sheetPr>
    <tabColor theme="3"/>
  </sheetPr>
  <dimension ref="A1:H39"/>
  <sheetViews>
    <sheetView showGridLines="0" topLeftCell="A10" zoomScale="80" zoomScaleNormal="80" workbookViewId="0">
      <selection activeCell="G36" sqref="G36"/>
    </sheetView>
  </sheetViews>
  <sheetFormatPr baseColWidth="10" defaultRowHeight="14.4"/>
  <cols>
    <col min="1" max="1" width="17.21875" customWidth="1"/>
    <col min="2" max="3" width="20.6640625" customWidth="1"/>
    <col min="4" max="4" width="26.88671875" customWidth="1"/>
    <col min="5" max="6" width="20.6640625" customWidth="1"/>
    <col min="7" max="7" width="17" customWidth="1"/>
  </cols>
  <sheetData>
    <row r="1" spans="1:8">
      <c r="A1" s="29" t="s">
        <v>180</v>
      </c>
      <c r="B1" s="29" t="s">
        <v>240</v>
      </c>
      <c r="C1" s="29" t="s">
        <v>246</v>
      </c>
      <c r="D1" s="29" t="s">
        <v>247</v>
      </c>
      <c r="E1" s="29" t="s">
        <v>248</v>
      </c>
      <c r="F1" s="29" t="s">
        <v>249</v>
      </c>
      <c r="G1" s="29" t="s">
        <v>241</v>
      </c>
      <c r="H1" s="29"/>
    </row>
    <row r="2" spans="1:8">
      <c r="A2" t="s">
        <v>25</v>
      </c>
      <c r="B2">
        <v>1</v>
      </c>
      <c r="C2">
        <v>2013</v>
      </c>
      <c r="D2" s="3">
        <v>2000000000</v>
      </c>
      <c r="E2">
        <v>6.62</v>
      </c>
      <c r="F2" s="3">
        <f>D2/E2</f>
        <v>302114803.62537766</v>
      </c>
    </row>
    <row r="3" spans="1:8">
      <c r="A3" t="s">
        <v>124</v>
      </c>
      <c r="B3">
        <v>1</v>
      </c>
      <c r="C3">
        <v>2009</v>
      </c>
      <c r="D3" s="3">
        <v>70000000000</v>
      </c>
      <c r="E3">
        <v>6.62</v>
      </c>
      <c r="F3" s="3">
        <f t="shared" ref="F3:F39" si="0">D3/E3</f>
        <v>10574018126.888218</v>
      </c>
      <c r="G3">
        <v>1</v>
      </c>
    </row>
    <row r="4" spans="1:8">
      <c r="A4" t="s">
        <v>2</v>
      </c>
      <c r="B4">
        <v>1</v>
      </c>
      <c r="C4">
        <v>2015</v>
      </c>
      <c r="D4" s="3">
        <v>1000000000</v>
      </c>
      <c r="E4">
        <v>6.62</v>
      </c>
      <c r="F4" s="3">
        <f t="shared" si="0"/>
        <v>151057401.81268883</v>
      </c>
    </row>
    <row r="5" spans="1:8">
      <c r="A5" t="s">
        <v>59</v>
      </c>
      <c r="B5">
        <v>1</v>
      </c>
      <c r="C5">
        <v>2012</v>
      </c>
      <c r="D5" s="3">
        <v>200000000000</v>
      </c>
      <c r="E5">
        <v>6.62</v>
      </c>
      <c r="F5" s="3">
        <f t="shared" si="0"/>
        <v>30211480362.537766</v>
      </c>
    </row>
    <row r="6" spans="1:8">
      <c r="A6" t="s">
        <v>144</v>
      </c>
      <c r="B6">
        <v>1</v>
      </c>
      <c r="C6">
        <v>2009</v>
      </c>
      <c r="D6" s="3">
        <v>7000000000</v>
      </c>
      <c r="E6">
        <v>6.62</v>
      </c>
      <c r="F6" s="3">
        <f t="shared" si="0"/>
        <v>1057401812.6888218</v>
      </c>
    </row>
    <row r="7" spans="1:8">
      <c r="A7" t="s">
        <v>52</v>
      </c>
      <c r="B7">
        <v>1</v>
      </c>
      <c r="C7">
        <v>2013</v>
      </c>
      <c r="D7" s="3">
        <v>190000000000</v>
      </c>
      <c r="E7">
        <v>6.62</v>
      </c>
      <c r="F7" s="3">
        <f t="shared" si="0"/>
        <v>28700906344.410877</v>
      </c>
    </row>
    <row r="8" spans="1:8">
      <c r="A8" t="s">
        <v>65</v>
      </c>
      <c r="B8">
        <v>1</v>
      </c>
      <c r="C8">
        <v>2014</v>
      </c>
      <c r="D8" s="3">
        <v>200000000000</v>
      </c>
      <c r="E8">
        <v>6.62</v>
      </c>
      <c r="F8" s="3">
        <f t="shared" si="0"/>
        <v>30211480362.537766</v>
      </c>
    </row>
    <row r="9" spans="1:8">
      <c r="A9" t="s">
        <v>58</v>
      </c>
      <c r="B9">
        <v>1</v>
      </c>
      <c r="C9">
        <v>2015</v>
      </c>
      <c r="D9" s="3">
        <v>22000000000</v>
      </c>
      <c r="E9">
        <v>6.62</v>
      </c>
      <c r="F9" s="3">
        <f t="shared" si="0"/>
        <v>3323262839.8791542</v>
      </c>
    </row>
    <row r="10" spans="1:8">
      <c r="A10" s="29" t="s">
        <v>243</v>
      </c>
      <c r="B10">
        <v>1</v>
      </c>
      <c r="C10">
        <v>2013</v>
      </c>
      <c r="D10" s="3">
        <v>350000000000</v>
      </c>
      <c r="E10">
        <v>6.62</v>
      </c>
      <c r="F10" s="3">
        <f t="shared" si="0"/>
        <v>52870090634.441086</v>
      </c>
    </row>
    <row r="11" spans="1:8">
      <c r="A11" t="s">
        <v>114</v>
      </c>
      <c r="B11">
        <v>1</v>
      </c>
      <c r="C11">
        <v>2016</v>
      </c>
      <c r="D11" s="3">
        <v>18000000000</v>
      </c>
      <c r="E11">
        <v>6.62</v>
      </c>
      <c r="F11" s="3">
        <f t="shared" si="0"/>
        <v>2719033232.6283989</v>
      </c>
    </row>
    <row r="12" spans="1:8">
      <c r="A12" t="s">
        <v>242</v>
      </c>
      <c r="B12">
        <v>1</v>
      </c>
      <c r="C12">
        <v>2009</v>
      </c>
      <c r="D12" s="3">
        <v>400000000000</v>
      </c>
      <c r="E12">
        <v>6.62</v>
      </c>
      <c r="F12" s="3">
        <f t="shared" si="0"/>
        <v>60422960725.075531</v>
      </c>
    </row>
    <row r="13" spans="1:8">
      <c r="A13" t="s">
        <v>82</v>
      </c>
      <c r="B13">
        <v>1</v>
      </c>
      <c r="C13">
        <v>2013</v>
      </c>
      <c r="D13" s="3">
        <v>10000000000</v>
      </c>
      <c r="E13">
        <v>6.62</v>
      </c>
      <c r="F13" s="3">
        <f t="shared" si="0"/>
        <v>1510574018.1268883</v>
      </c>
    </row>
    <row r="14" spans="1:8">
      <c r="A14" t="s">
        <v>5</v>
      </c>
      <c r="B14">
        <v>1</v>
      </c>
      <c r="C14">
        <v>2010</v>
      </c>
      <c r="D14" s="3">
        <v>3500000000</v>
      </c>
      <c r="E14">
        <v>6.62</v>
      </c>
      <c r="F14" s="3">
        <f t="shared" si="0"/>
        <v>528700906.3444109</v>
      </c>
    </row>
    <row r="15" spans="1:8">
      <c r="A15" t="s">
        <v>121</v>
      </c>
      <c r="B15">
        <v>1</v>
      </c>
      <c r="C15">
        <v>2009</v>
      </c>
      <c r="D15" s="3">
        <v>130000000000</v>
      </c>
      <c r="E15">
        <v>6.62</v>
      </c>
      <c r="F15" s="3">
        <f t="shared" si="0"/>
        <v>19637462235.649548</v>
      </c>
      <c r="H15" s="29"/>
    </row>
    <row r="16" spans="1:8">
      <c r="A16" t="s">
        <v>112</v>
      </c>
      <c r="B16">
        <v>1</v>
      </c>
      <c r="C16">
        <v>2018</v>
      </c>
      <c r="D16" s="3">
        <v>200000000000</v>
      </c>
      <c r="E16">
        <v>6.62</v>
      </c>
      <c r="F16" s="3">
        <f t="shared" si="0"/>
        <v>30211480362.537766</v>
      </c>
    </row>
    <row r="17" spans="1:7">
      <c r="A17" t="s">
        <v>140</v>
      </c>
      <c r="B17">
        <v>1</v>
      </c>
      <c r="C17">
        <v>2011</v>
      </c>
      <c r="D17" s="3">
        <v>7000000000</v>
      </c>
      <c r="E17">
        <v>6.62</v>
      </c>
      <c r="F17" s="3">
        <f t="shared" si="0"/>
        <v>1057401812.6888218</v>
      </c>
    </row>
    <row r="18" spans="1:7">
      <c r="A18" t="s">
        <v>36</v>
      </c>
      <c r="B18">
        <v>1</v>
      </c>
      <c r="C18">
        <v>2009</v>
      </c>
      <c r="D18" s="3">
        <v>360000000000</v>
      </c>
      <c r="E18">
        <v>6.62</v>
      </c>
      <c r="F18" s="3">
        <f t="shared" si="0"/>
        <v>54380664652.567978</v>
      </c>
    </row>
    <row r="19" spans="1:7">
      <c r="A19" t="s">
        <v>50</v>
      </c>
      <c r="B19">
        <v>1</v>
      </c>
      <c r="C19">
        <v>2009</v>
      </c>
      <c r="D19" s="3">
        <v>180000000000</v>
      </c>
      <c r="E19">
        <v>6.62</v>
      </c>
      <c r="F19" s="3">
        <f t="shared" si="0"/>
        <v>27190332326.283989</v>
      </c>
    </row>
    <row r="20" spans="1:7">
      <c r="A20" t="s">
        <v>40</v>
      </c>
      <c r="B20">
        <v>1</v>
      </c>
      <c r="C20">
        <v>2011</v>
      </c>
      <c r="D20" s="3">
        <v>15000000000</v>
      </c>
      <c r="E20">
        <v>6.62</v>
      </c>
      <c r="F20" s="3">
        <f t="shared" si="0"/>
        <v>2265861027.1903324</v>
      </c>
      <c r="G20">
        <v>1</v>
      </c>
    </row>
    <row r="21" spans="1:7">
      <c r="A21" t="s">
        <v>56</v>
      </c>
      <c r="B21">
        <v>1</v>
      </c>
      <c r="C21">
        <v>2016</v>
      </c>
      <c r="D21" s="3">
        <v>10000000000</v>
      </c>
      <c r="E21">
        <v>6.62</v>
      </c>
      <c r="F21" s="3">
        <f t="shared" si="0"/>
        <v>1510574018.1268883</v>
      </c>
    </row>
    <row r="22" spans="1:7">
      <c r="A22" t="s">
        <v>31</v>
      </c>
      <c r="B22">
        <v>1</v>
      </c>
      <c r="C22">
        <v>2011</v>
      </c>
      <c r="D22" s="3">
        <v>25000000000</v>
      </c>
      <c r="E22">
        <v>6.62</v>
      </c>
      <c r="F22" s="3">
        <f t="shared" si="0"/>
        <v>3776435045.3172207</v>
      </c>
    </row>
    <row r="23" spans="1:7">
      <c r="A23" t="s">
        <v>64</v>
      </c>
      <c r="B23">
        <v>1</v>
      </c>
      <c r="C23">
        <v>2018</v>
      </c>
      <c r="D23" s="3">
        <v>15000000000</v>
      </c>
      <c r="E23">
        <v>6.62</v>
      </c>
      <c r="F23" s="3">
        <f t="shared" si="0"/>
        <v>2265861027.1903324</v>
      </c>
    </row>
    <row r="24" spans="1:7">
      <c r="A24" t="s">
        <v>29</v>
      </c>
      <c r="B24">
        <v>1</v>
      </c>
      <c r="C24">
        <v>2011</v>
      </c>
      <c r="D24" s="3">
        <v>20000000000</v>
      </c>
      <c r="E24">
        <v>6.62</v>
      </c>
      <c r="F24" s="3">
        <f t="shared" si="0"/>
        <v>3021148036.2537766</v>
      </c>
      <c r="G24">
        <v>1</v>
      </c>
    </row>
    <row r="25" spans="1:7">
      <c r="A25" t="s">
        <v>106</v>
      </c>
      <c r="B25">
        <v>1</v>
      </c>
      <c r="C25">
        <v>2014</v>
      </c>
      <c r="D25" s="3">
        <v>35000000000</v>
      </c>
      <c r="E25">
        <v>6.62</v>
      </c>
      <c r="F25" s="3">
        <f t="shared" si="0"/>
        <v>5287009063.444109</v>
      </c>
    </row>
    <row r="26" spans="1:7">
      <c r="A26" t="s">
        <v>24</v>
      </c>
      <c r="B26">
        <v>1</v>
      </c>
      <c r="C26">
        <v>2014</v>
      </c>
      <c r="D26" s="3">
        <v>150000000000</v>
      </c>
      <c r="E26">
        <v>6.62</v>
      </c>
      <c r="F26" s="3">
        <f t="shared" si="0"/>
        <v>22658610271.903324</v>
      </c>
      <c r="G26">
        <v>1</v>
      </c>
    </row>
    <row r="27" spans="1:7">
      <c r="A27" t="s">
        <v>10</v>
      </c>
      <c r="B27">
        <v>1</v>
      </c>
      <c r="C27">
        <v>2016</v>
      </c>
      <c r="D27" s="3">
        <v>1500000000</v>
      </c>
      <c r="E27">
        <v>6.62</v>
      </c>
      <c r="F27" s="3">
        <f t="shared" si="0"/>
        <v>226586102.71903324</v>
      </c>
    </row>
    <row r="28" spans="1:7">
      <c r="A28" t="s">
        <v>86</v>
      </c>
      <c r="B28">
        <v>1</v>
      </c>
      <c r="C28">
        <v>2010</v>
      </c>
      <c r="D28" s="3">
        <v>300000000000</v>
      </c>
      <c r="E28">
        <v>6.62</v>
      </c>
      <c r="F28" s="3">
        <f t="shared" si="0"/>
        <v>45317220543.806648</v>
      </c>
    </row>
    <row r="29" spans="1:7">
      <c r="A29" t="s">
        <v>15</v>
      </c>
      <c r="B29">
        <v>1</v>
      </c>
      <c r="C29">
        <v>2015</v>
      </c>
      <c r="D29" s="3">
        <v>30000000000</v>
      </c>
      <c r="E29">
        <v>6.62</v>
      </c>
      <c r="F29" s="3">
        <f t="shared" si="0"/>
        <v>4531722054.3806648</v>
      </c>
    </row>
    <row r="30" spans="1:7">
      <c r="A30" t="s">
        <v>18</v>
      </c>
      <c r="B30">
        <v>1</v>
      </c>
      <c r="C30">
        <v>2014</v>
      </c>
      <c r="D30" s="3">
        <v>10000000000</v>
      </c>
      <c r="E30">
        <v>6.62</v>
      </c>
      <c r="F30" s="3">
        <f t="shared" si="0"/>
        <v>1510574018.1268883</v>
      </c>
    </row>
    <row r="31" spans="1:7">
      <c r="A31" t="s">
        <v>39</v>
      </c>
      <c r="B31">
        <v>1</v>
      </c>
      <c r="C31">
        <v>2015</v>
      </c>
      <c r="D31" s="3">
        <v>1000000000</v>
      </c>
      <c r="E31">
        <v>6.62</v>
      </c>
      <c r="F31" s="3">
        <f t="shared" si="0"/>
        <v>151057401.81268883</v>
      </c>
    </row>
    <row r="32" spans="1:7">
      <c r="A32" t="s">
        <v>6</v>
      </c>
      <c r="B32">
        <v>1</v>
      </c>
      <c r="C32">
        <v>2014</v>
      </c>
      <c r="D32" s="3">
        <v>150000000000</v>
      </c>
      <c r="E32">
        <v>6.62</v>
      </c>
      <c r="F32" s="3">
        <f t="shared" si="0"/>
        <v>22658610271.903324</v>
      </c>
    </row>
    <row r="33" spans="1:7">
      <c r="A33" t="s">
        <v>145</v>
      </c>
      <c r="B33">
        <v>1</v>
      </c>
      <c r="C33">
        <v>2015</v>
      </c>
      <c r="D33" s="3">
        <v>3100000000</v>
      </c>
      <c r="E33">
        <v>6.62</v>
      </c>
      <c r="F33" s="3">
        <f t="shared" si="0"/>
        <v>468277945.61933535</v>
      </c>
    </row>
    <row r="34" spans="1:7">
      <c r="A34" t="s">
        <v>19</v>
      </c>
      <c r="B34">
        <v>1</v>
      </c>
      <c r="C34">
        <v>2011</v>
      </c>
      <c r="D34" s="3">
        <v>70000000000</v>
      </c>
      <c r="E34">
        <v>6.62</v>
      </c>
      <c r="F34" s="3">
        <f t="shared" si="0"/>
        <v>10574018126.888218</v>
      </c>
    </row>
    <row r="35" spans="1:7">
      <c r="A35" t="s">
        <v>45</v>
      </c>
      <c r="B35">
        <v>1</v>
      </c>
      <c r="C35">
        <v>2012</v>
      </c>
      <c r="D35" s="3">
        <v>10000000000</v>
      </c>
      <c r="E35">
        <v>6.62</v>
      </c>
      <c r="F35" s="3">
        <f t="shared" si="0"/>
        <v>1510574018.1268883</v>
      </c>
      <c r="G35">
        <v>1</v>
      </c>
    </row>
    <row r="36" spans="1:7">
      <c r="A36" t="s">
        <v>146</v>
      </c>
      <c r="B36">
        <v>1</v>
      </c>
      <c r="C36">
        <v>2012</v>
      </c>
      <c r="D36" s="3">
        <v>15000000000</v>
      </c>
      <c r="E36">
        <v>6.62</v>
      </c>
      <c r="F36" s="3">
        <f t="shared" si="0"/>
        <v>2265861027.1903324</v>
      </c>
    </row>
    <row r="37" spans="1:7">
      <c r="A37" t="s">
        <v>32</v>
      </c>
      <c r="B37">
        <v>1</v>
      </c>
      <c r="C37">
        <v>2012</v>
      </c>
      <c r="D37" s="3">
        <v>35000000000</v>
      </c>
      <c r="E37">
        <v>6.62</v>
      </c>
      <c r="F37" s="3">
        <f t="shared" si="0"/>
        <v>5287009063.444109</v>
      </c>
    </row>
    <row r="38" spans="1:7">
      <c r="A38" t="s">
        <v>100</v>
      </c>
      <c r="B38">
        <v>1</v>
      </c>
      <c r="C38">
        <v>2013</v>
      </c>
      <c r="D38" s="3">
        <v>350000000000</v>
      </c>
      <c r="E38">
        <v>6.62</v>
      </c>
      <c r="F38" s="3">
        <f t="shared" si="0"/>
        <v>52870090634.441086</v>
      </c>
    </row>
    <row r="39" spans="1:7">
      <c r="A39" t="s">
        <v>143</v>
      </c>
      <c r="B39">
        <v>1</v>
      </c>
      <c r="C39">
        <v>2011</v>
      </c>
      <c r="D39" s="3">
        <v>700000000</v>
      </c>
      <c r="E39">
        <v>6.62</v>
      </c>
      <c r="F39" s="3">
        <f t="shared" si="0"/>
        <v>105740181.26888217</v>
      </c>
    </row>
  </sheetData>
  <pageMargins left="0.7" right="0.7" top="0.78740157499999996" bottom="0.78740157499999996"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0F595-905C-4CF8-A99D-7F31ED897C6B}">
  <sheetPr>
    <tabColor theme="3"/>
  </sheetPr>
  <dimension ref="A1:N7768"/>
  <sheetViews>
    <sheetView showGridLines="0" topLeftCell="G1" zoomScale="90" zoomScaleNormal="90" workbookViewId="0">
      <selection activeCell="N1" sqref="N1"/>
    </sheetView>
  </sheetViews>
  <sheetFormatPr baseColWidth="10" defaultRowHeight="14.4"/>
  <cols>
    <col min="1" max="2" width="10.77734375" customWidth="1"/>
    <col min="3" max="3" width="14.77734375" style="3" bestFit="1" customWidth="1"/>
    <col min="4" max="4" width="17.33203125" style="3" customWidth="1"/>
    <col min="5" max="5" width="18.44140625" style="3" customWidth="1"/>
    <col min="6" max="7" width="11.5546875" style="1"/>
    <col min="10" max="10" width="9.33203125" style="23" bestFit="1" customWidth="1"/>
    <col min="11" max="12" width="9.33203125" style="26" bestFit="1" customWidth="1"/>
    <col min="13" max="13" width="17.5546875" style="26" customWidth="1"/>
    <col min="14" max="14" width="10.5546875" style="26" customWidth="1"/>
  </cols>
  <sheetData>
    <row r="1" spans="1:14">
      <c r="A1" t="s">
        <v>0</v>
      </c>
      <c r="B1" t="s">
        <v>180</v>
      </c>
      <c r="C1" s="3" t="s">
        <v>306</v>
      </c>
      <c r="D1" s="3" t="s">
        <v>307</v>
      </c>
      <c r="E1" s="3" t="s">
        <v>156</v>
      </c>
      <c r="F1" s="1" t="s">
        <v>308</v>
      </c>
      <c r="G1" s="1" t="s">
        <v>309</v>
      </c>
      <c r="H1" s="37" t="s">
        <v>310</v>
      </c>
      <c r="J1" s="23" t="s">
        <v>0</v>
      </c>
      <c r="K1" s="26" t="s">
        <v>223</v>
      </c>
      <c r="L1" s="26" t="s">
        <v>311</v>
      </c>
      <c r="M1" s="26" t="s">
        <v>312</v>
      </c>
      <c r="N1" s="26" t="s">
        <v>224</v>
      </c>
    </row>
    <row r="2" spans="1:14">
      <c r="A2" s="27">
        <v>1950</v>
      </c>
      <c r="B2" t="s">
        <v>116</v>
      </c>
      <c r="C2" s="3">
        <f>SUMIFS(Data!F:F,Data!$B:$B,Figure16!$B2,Data!$A:$A,Figure16!$A2)</f>
        <v>0</v>
      </c>
      <c r="D2" s="3">
        <f>SUMIFS(Data!Y:Y,Data!$B:$B,Figure16!$B2,Data!$A:$A,Figure16!$A2)</f>
        <v>0</v>
      </c>
      <c r="E2" s="3">
        <f>SUMIFS(Data!Q:Q,Data!$B:$B,Figure16!$B2,Data!$A:$A,Figure16!$A2)</f>
        <v>0</v>
      </c>
      <c r="F2" s="1" t="str">
        <f>IF($E2&gt;0,C2/$E2*100,"")</f>
        <v/>
      </c>
      <c r="G2" s="1" t="str">
        <f>IF($E2&gt;0,D2/$E2*100,"")</f>
        <v/>
      </c>
      <c r="H2">
        <f>SUMIFS(Data!Z:Z,Data!B:B,Figure16!B2,Data!A:A,Figure16!A2)</f>
        <v>1</v>
      </c>
      <c r="J2" s="23">
        <v>1970</v>
      </c>
      <c r="K2" s="26">
        <f>Data!T22</f>
        <v>1</v>
      </c>
      <c r="L2" s="26">
        <f>K2/K$32</f>
        <v>1.589321605496139</v>
      </c>
      <c r="M2" s="26">
        <f>AVERAGEIFS(G:G,$A:$A,$J2,H:H,1)</f>
        <v>7.0016822579455046E-2</v>
      </c>
      <c r="N2" s="26">
        <f>AVERAGEIFS(F:F,$A:$A,$J2,H:H,1)</f>
        <v>0.15066700164360664</v>
      </c>
    </row>
    <row r="3" spans="1:14">
      <c r="A3" s="27">
        <v>1951</v>
      </c>
      <c r="B3" t="s">
        <v>116</v>
      </c>
      <c r="C3" s="3">
        <f>SUMIFS(Data!F:F,Data!$B:$B,Figure16!$B3,Data!$A:$A,Figure16!$A3)</f>
        <v>0</v>
      </c>
      <c r="D3" s="3">
        <f>SUMIFS(Data!Y:Y,Data!$B:$B,Figure16!$B3,Data!$A:$A,Figure16!$A3)</f>
        <v>0</v>
      </c>
      <c r="E3" s="3">
        <f>SUMIFS(Data!Q:Q,Data!$B:$B,Figure16!$B3,Data!$A:$A,Figure16!$A3)</f>
        <v>0</v>
      </c>
      <c r="F3" s="1" t="str">
        <f t="shared" ref="F3:F66" si="0">IF(E3&gt;0,C3/E3*100,"")</f>
        <v/>
      </c>
      <c r="G3" s="1" t="str">
        <f t="shared" ref="G3:G66" si="1">IF($E3&gt;0,D3/$E3*100,"")</f>
        <v/>
      </c>
      <c r="H3">
        <f>SUMIFS(Data!Z:Z,Data!B:B,Figure16!B3,Data!A:A,Figure16!A3)</f>
        <v>1</v>
      </c>
      <c r="J3" s="23">
        <v>1971</v>
      </c>
      <c r="K3" s="26">
        <f>Data!T23</f>
        <v>0.92761372871024128</v>
      </c>
      <c r="L3" s="26">
        <f t="shared" ref="L3:L48" si="2">K3/K$32</f>
        <v>1.4742765405940206</v>
      </c>
      <c r="M3" s="26">
        <f t="shared" ref="M3:M49" si="3">AVERAGEIFS(G:G,$A:$A,$J3,H:H,1)</f>
        <v>0.15493672938141004</v>
      </c>
      <c r="N3" s="26">
        <f t="shared" ref="N3:N49" si="4">AVERAGEIFS(F:F,$A:$A,$J3,H:H,1)</f>
        <v>0.30663216067864185</v>
      </c>
    </row>
    <row r="4" spans="1:14">
      <c r="A4" s="27">
        <v>1952</v>
      </c>
      <c r="B4" t="s">
        <v>116</v>
      </c>
      <c r="C4" s="3">
        <f>SUMIFS(Data!F:F,Data!$B:$B,Figure16!$B4,Data!$A:$A,Figure16!$A4)</f>
        <v>0</v>
      </c>
      <c r="D4" s="3">
        <f>SUMIFS(Data!Y:Y,Data!$B:$B,Figure16!$B4,Data!$A:$A,Figure16!$A4)</f>
        <v>0</v>
      </c>
      <c r="E4" s="3">
        <f>SUMIFS(Data!Q:Q,Data!$B:$B,Figure16!$B4,Data!$A:$A,Figure16!$A4)</f>
        <v>0</v>
      </c>
      <c r="F4" s="1" t="str">
        <f t="shared" si="0"/>
        <v/>
      </c>
      <c r="G4" s="1" t="str">
        <f t="shared" si="1"/>
        <v/>
      </c>
      <c r="H4">
        <f>SUMIFS(Data!Z:Z,Data!B:B,Figure16!B4,Data!A:A,Figure16!A4)</f>
        <v>1</v>
      </c>
      <c r="J4" s="23">
        <v>1972</v>
      </c>
      <c r="K4" s="26">
        <f>Data!T24</f>
        <v>0.92122545142259926</v>
      </c>
      <c r="L4" s="26">
        <f t="shared" si="2"/>
        <v>1.4641235134788708</v>
      </c>
      <c r="M4" s="26">
        <f t="shared" si="3"/>
        <v>0.3979500799868364</v>
      </c>
      <c r="N4" s="26">
        <f t="shared" si="4"/>
        <v>1.0423468880214366</v>
      </c>
    </row>
    <row r="5" spans="1:14">
      <c r="A5" s="27">
        <v>1953</v>
      </c>
      <c r="B5" t="s">
        <v>116</v>
      </c>
      <c r="C5" s="3">
        <f>SUMIFS(Data!F:F,Data!$B:$B,Figure16!$B5,Data!$A:$A,Figure16!$A5)</f>
        <v>0</v>
      </c>
      <c r="D5" s="3">
        <f>SUMIFS(Data!Y:Y,Data!$B:$B,Figure16!$B5,Data!$A:$A,Figure16!$A5)</f>
        <v>0</v>
      </c>
      <c r="E5" s="3">
        <f>SUMIFS(Data!Q:Q,Data!$B:$B,Figure16!$B5,Data!$A:$A,Figure16!$A5)</f>
        <v>0</v>
      </c>
      <c r="F5" s="1" t="str">
        <f t="shared" si="0"/>
        <v/>
      </c>
      <c r="G5" s="1" t="str">
        <f t="shared" si="1"/>
        <v/>
      </c>
      <c r="H5">
        <f>SUMIFS(Data!Z:Z,Data!B:B,Figure16!B5,Data!A:A,Figure16!A5)</f>
        <v>1</v>
      </c>
      <c r="J5" s="23">
        <v>1973</v>
      </c>
      <c r="K5" s="26">
        <f>Data!T25</f>
        <v>1.2798279189511945</v>
      </c>
      <c r="L5" s="26">
        <f t="shared" si="2"/>
        <v>2.034058162906295</v>
      </c>
      <c r="M5" s="26">
        <f t="shared" si="3"/>
        <v>1.0526886279741046</v>
      </c>
      <c r="N5" s="26">
        <f t="shared" si="4"/>
        <v>0.47851440234375858</v>
      </c>
    </row>
    <row r="6" spans="1:14">
      <c r="A6" s="27">
        <v>1954</v>
      </c>
      <c r="B6" t="s">
        <v>116</v>
      </c>
      <c r="C6" s="3">
        <f>SUMIFS(Data!F:F,Data!$B:$B,Figure16!$B6,Data!$A:$A,Figure16!$A6)</f>
        <v>0</v>
      </c>
      <c r="D6" s="3">
        <f>SUMIFS(Data!Y:Y,Data!$B:$B,Figure16!$B6,Data!$A:$A,Figure16!$A6)</f>
        <v>0</v>
      </c>
      <c r="E6" s="3">
        <f>SUMIFS(Data!Q:Q,Data!$B:$B,Figure16!$B6,Data!$A:$A,Figure16!$A6)</f>
        <v>0</v>
      </c>
      <c r="F6" s="1" t="str">
        <f t="shared" si="0"/>
        <v/>
      </c>
      <c r="G6" s="1" t="str">
        <f t="shared" si="1"/>
        <v/>
      </c>
      <c r="H6">
        <f>SUMIFS(Data!Z:Z,Data!B:B,Figure16!B6,Data!A:A,Figure16!A6)</f>
        <v>1</v>
      </c>
      <c r="J6" s="23">
        <v>1974</v>
      </c>
      <c r="K6" s="26">
        <f>Data!T26</f>
        <v>1.2793035310212315</v>
      </c>
      <c r="L6" s="26">
        <f t="shared" si="2"/>
        <v>2.0332247418395433</v>
      </c>
      <c r="M6" s="26">
        <f t="shared" si="3"/>
        <v>0.78582821499459432</v>
      </c>
      <c r="N6" s="26">
        <f t="shared" si="4"/>
        <v>0.30357958940584595</v>
      </c>
    </row>
    <row r="7" spans="1:14">
      <c r="A7" s="27">
        <v>1955</v>
      </c>
      <c r="B7" t="s">
        <v>116</v>
      </c>
      <c r="C7" s="3">
        <f>SUMIFS(Data!F:F,Data!$B:$B,Figure16!$B7,Data!$A:$A,Figure16!$A7)</f>
        <v>0</v>
      </c>
      <c r="D7" s="3">
        <f>SUMIFS(Data!Y:Y,Data!$B:$B,Figure16!$B7,Data!$A:$A,Figure16!$A7)</f>
        <v>0</v>
      </c>
      <c r="E7" s="3">
        <f>SUMIFS(Data!Q:Q,Data!$B:$B,Figure16!$B7,Data!$A:$A,Figure16!$A7)</f>
        <v>0</v>
      </c>
      <c r="F7" s="1" t="str">
        <f t="shared" si="0"/>
        <v/>
      </c>
      <c r="G7" s="1" t="str">
        <f t="shared" si="1"/>
        <v/>
      </c>
      <c r="H7">
        <f>SUMIFS(Data!Z:Z,Data!B:B,Figure16!B7,Data!A:A,Figure16!A7)</f>
        <v>1</v>
      </c>
      <c r="J7" s="23">
        <v>1975</v>
      </c>
      <c r="K7" s="26">
        <f>Data!T27</f>
        <v>0.94696688960437181</v>
      </c>
      <c r="L7" s="26">
        <f t="shared" si="2"/>
        <v>1.5050349373377052</v>
      </c>
      <c r="M7" s="26">
        <f t="shared" si="3"/>
        <v>0.8005987248036861</v>
      </c>
      <c r="N7" s="26">
        <f t="shared" si="4"/>
        <v>0.2906009277874485</v>
      </c>
    </row>
    <row r="8" spans="1:14">
      <c r="A8" s="27">
        <v>1956</v>
      </c>
      <c r="B8" t="s">
        <v>116</v>
      </c>
      <c r="C8" s="3">
        <f>SUMIFS(Data!F:F,Data!$B:$B,Figure16!$B8,Data!$A:$A,Figure16!$A8)</f>
        <v>0</v>
      </c>
      <c r="D8" s="3">
        <f>SUMIFS(Data!Y:Y,Data!$B:$B,Figure16!$B8,Data!$A:$A,Figure16!$A8)</f>
        <v>0</v>
      </c>
      <c r="E8" s="3">
        <f>SUMIFS(Data!Q:Q,Data!$B:$B,Figure16!$B8,Data!$A:$A,Figure16!$A8)</f>
        <v>0</v>
      </c>
      <c r="F8" s="1" t="str">
        <f t="shared" si="0"/>
        <v/>
      </c>
      <c r="G8" s="1" t="str">
        <f t="shared" si="1"/>
        <v/>
      </c>
      <c r="H8">
        <f>SUMIFS(Data!Z:Z,Data!B:B,Figure16!B8,Data!A:A,Figure16!A8)</f>
        <v>1</v>
      </c>
      <c r="J8" s="23">
        <v>1976</v>
      </c>
      <c r="K8" s="26">
        <f>Data!T28</f>
        <v>1.0219497573337515</v>
      </c>
      <c r="L8" s="26">
        <f t="shared" si="2"/>
        <v>1.6242068290620675</v>
      </c>
      <c r="M8" s="26">
        <f t="shared" si="3"/>
        <v>0.73718965036583084</v>
      </c>
      <c r="N8" s="26">
        <f t="shared" si="4"/>
        <v>0.11067873000170551</v>
      </c>
    </row>
    <row r="9" spans="1:14">
      <c r="A9" s="27">
        <v>1957</v>
      </c>
      <c r="B9" t="s">
        <v>116</v>
      </c>
      <c r="C9" s="3">
        <f>SUMIFS(Data!F:F,Data!$B:$B,Figure16!$B9,Data!$A:$A,Figure16!$A9)</f>
        <v>0</v>
      </c>
      <c r="D9" s="3">
        <f>SUMIFS(Data!Y:Y,Data!$B:$B,Figure16!$B9,Data!$A:$A,Figure16!$A9)</f>
        <v>0</v>
      </c>
      <c r="E9" s="3">
        <f>SUMIFS(Data!Q:Q,Data!$B:$B,Figure16!$B9,Data!$A:$A,Figure16!$A9)</f>
        <v>0</v>
      </c>
      <c r="F9" s="1" t="str">
        <f t="shared" si="0"/>
        <v/>
      </c>
      <c r="G9" s="1" t="str">
        <f t="shared" si="1"/>
        <v/>
      </c>
      <c r="H9">
        <f>SUMIFS(Data!Z:Z,Data!B:B,Figure16!B9,Data!A:A,Figure16!A9)</f>
        <v>1</v>
      </c>
      <c r="J9" s="23">
        <v>1977</v>
      </c>
      <c r="K9" s="26">
        <f>Data!T29</f>
        <v>1.0409624303569636</v>
      </c>
      <c r="L9" s="26">
        <f t="shared" si="2"/>
        <v>1.6544240810760922</v>
      </c>
      <c r="M9" s="26">
        <f t="shared" si="3"/>
        <v>0.95826024440338253</v>
      </c>
      <c r="N9" s="26">
        <f t="shared" si="4"/>
        <v>2.2720579365757065E-2</v>
      </c>
    </row>
    <row r="10" spans="1:14">
      <c r="A10" s="27">
        <v>1958</v>
      </c>
      <c r="B10" t="s">
        <v>116</v>
      </c>
      <c r="C10" s="3">
        <f>SUMIFS(Data!F:F,Data!$B:$B,Figure16!$B10,Data!$A:$A,Figure16!$A10)</f>
        <v>0</v>
      </c>
      <c r="D10" s="3">
        <f>SUMIFS(Data!Y:Y,Data!$B:$B,Figure16!$B10,Data!$A:$A,Figure16!$A10)</f>
        <v>0</v>
      </c>
      <c r="E10" s="3">
        <f>SUMIFS(Data!Q:Q,Data!$B:$B,Figure16!$B10,Data!$A:$A,Figure16!$A10)</f>
        <v>0</v>
      </c>
      <c r="F10" s="1" t="str">
        <f t="shared" si="0"/>
        <v/>
      </c>
      <c r="G10" s="1" t="str">
        <f t="shared" si="1"/>
        <v/>
      </c>
      <c r="H10">
        <f>SUMIFS(Data!Z:Z,Data!B:B,Figure16!B10,Data!A:A,Figure16!A10)</f>
        <v>1</v>
      </c>
      <c r="J10" s="23">
        <v>1978</v>
      </c>
      <c r="K10" s="26">
        <f>Data!T30</f>
        <v>0.91734575384516981</v>
      </c>
      <c r="L10" s="26">
        <f t="shared" si="2"/>
        <v>1.4579574262962711</v>
      </c>
      <c r="M10" s="26">
        <f t="shared" si="3"/>
        <v>1.261094599160324</v>
      </c>
      <c r="N10" s="26">
        <f t="shared" si="4"/>
        <v>5.4183071007112699E-2</v>
      </c>
    </row>
    <row r="11" spans="1:14">
      <c r="A11" s="27">
        <v>1959</v>
      </c>
      <c r="B11" t="s">
        <v>116</v>
      </c>
      <c r="C11" s="3">
        <f>SUMIFS(Data!F:F,Data!$B:$B,Figure16!$B11,Data!$A:$A,Figure16!$A11)</f>
        <v>0</v>
      </c>
      <c r="D11" s="3">
        <f>SUMIFS(Data!Y:Y,Data!$B:$B,Figure16!$B11,Data!$A:$A,Figure16!$A11)</f>
        <v>0</v>
      </c>
      <c r="E11" s="3">
        <f>SUMIFS(Data!Q:Q,Data!$B:$B,Figure16!$B11,Data!$A:$A,Figure16!$A11)</f>
        <v>0</v>
      </c>
      <c r="F11" s="1" t="str">
        <f t="shared" si="0"/>
        <v/>
      </c>
      <c r="G11" s="1" t="str">
        <f t="shared" si="1"/>
        <v/>
      </c>
      <c r="H11">
        <f>SUMIFS(Data!Z:Z,Data!B:B,Figure16!B11,Data!A:A,Figure16!A11)</f>
        <v>1</v>
      </c>
      <c r="J11" s="23">
        <v>1979</v>
      </c>
      <c r="K11" s="26">
        <f>Data!T31</f>
        <v>0.9810294585578897</v>
      </c>
      <c r="L11" s="26">
        <f t="shared" si="2"/>
        <v>1.5591713141142332</v>
      </c>
      <c r="M11" s="26">
        <f t="shared" si="3"/>
        <v>1.3879952160243831</v>
      </c>
      <c r="N11" s="26">
        <f t="shared" si="4"/>
        <v>6.8963799917673818E-2</v>
      </c>
    </row>
    <row r="12" spans="1:14">
      <c r="A12" s="27">
        <v>1960</v>
      </c>
      <c r="B12" t="s">
        <v>116</v>
      </c>
      <c r="C12" s="3">
        <f>SUMIFS(Data!F:F,Data!$B:$B,Figure16!$B12,Data!$A:$A,Figure16!$A12)</f>
        <v>0</v>
      </c>
      <c r="D12" s="3">
        <f>SUMIFS(Data!Y:Y,Data!$B:$B,Figure16!$B12,Data!$A:$A,Figure16!$A12)</f>
        <v>0</v>
      </c>
      <c r="E12" s="3">
        <f>SUMIFS(Data!Q:Q,Data!$B:$B,Figure16!$B12,Data!$A:$A,Figure16!$A12)</f>
        <v>537777811.11111116</v>
      </c>
      <c r="F12" s="1">
        <f t="shared" si="0"/>
        <v>0</v>
      </c>
      <c r="G12" s="1">
        <f t="shared" si="1"/>
        <v>0</v>
      </c>
      <c r="H12">
        <f>SUMIFS(Data!Z:Z,Data!B:B,Figure16!B12,Data!A:A,Figure16!A12)</f>
        <v>1</v>
      </c>
      <c r="J12" s="23">
        <v>1980</v>
      </c>
      <c r="K12" s="26">
        <f>Data!T32</f>
        <v>0.94044734443210454</v>
      </c>
      <c r="L12" s="26">
        <f t="shared" si="2"/>
        <v>1.4946732833374128</v>
      </c>
      <c r="M12" s="26">
        <f t="shared" si="3"/>
        <v>0.94719955376065479</v>
      </c>
      <c r="N12" s="26">
        <f t="shared" si="4"/>
        <v>2.953410627703263E-2</v>
      </c>
    </row>
    <row r="13" spans="1:14">
      <c r="A13" s="27">
        <v>1961</v>
      </c>
      <c r="B13" t="s">
        <v>116</v>
      </c>
      <c r="C13" s="3">
        <f>SUMIFS(Data!F:F,Data!$B:$B,Figure16!$B13,Data!$A:$A,Figure16!$A13)</f>
        <v>0</v>
      </c>
      <c r="D13" s="3">
        <f>SUMIFS(Data!Y:Y,Data!$B:$B,Figure16!$B13,Data!$A:$A,Figure16!$A13)</f>
        <v>0</v>
      </c>
      <c r="E13" s="3">
        <f>SUMIFS(Data!Q:Q,Data!$B:$B,Figure16!$B13,Data!$A:$A,Figure16!$A13)</f>
        <v>548888895.55555558</v>
      </c>
      <c r="F13" s="1">
        <f t="shared" si="0"/>
        <v>0</v>
      </c>
      <c r="G13" s="1">
        <f t="shared" si="1"/>
        <v>0</v>
      </c>
      <c r="H13">
        <f>SUMIFS(Data!Z:Z,Data!B:B,Figure16!B13,Data!A:A,Figure16!A13)</f>
        <v>1</v>
      </c>
      <c r="J13" s="23">
        <v>1981</v>
      </c>
      <c r="K13" s="26">
        <f>Data!T33</f>
        <v>0.83355014400471705</v>
      </c>
      <c r="L13" s="26">
        <f t="shared" si="2"/>
        <v>1.3247792531311149</v>
      </c>
      <c r="M13" s="26">
        <f t="shared" si="3"/>
        <v>1.512402629051361</v>
      </c>
      <c r="N13" s="26">
        <f t="shared" si="4"/>
        <v>7.4120069384656703E-3</v>
      </c>
    </row>
    <row r="14" spans="1:14">
      <c r="A14" s="27">
        <v>1962</v>
      </c>
      <c r="B14" t="s">
        <v>116</v>
      </c>
      <c r="C14" s="3">
        <f>SUMIFS(Data!F:F,Data!$B:$B,Figure16!$B14,Data!$A:$A,Figure16!$A14)</f>
        <v>0</v>
      </c>
      <c r="D14" s="3">
        <f>SUMIFS(Data!Y:Y,Data!$B:$B,Figure16!$B14,Data!$A:$A,Figure16!$A14)</f>
        <v>0</v>
      </c>
      <c r="E14" s="3">
        <f>SUMIFS(Data!Q:Q,Data!$B:$B,Figure16!$B14,Data!$A:$A,Figure16!$A14)</f>
        <v>546666677.77777779</v>
      </c>
      <c r="F14" s="1">
        <f t="shared" si="0"/>
        <v>0</v>
      </c>
      <c r="G14" s="1">
        <f t="shared" si="1"/>
        <v>0</v>
      </c>
      <c r="H14">
        <f>SUMIFS(Data!Z:Z,Data!B:B,Figure16!B14,Data!A:A,Figure16!A14)</f>
        <v>1</v>
      </c>
      <c r="J14" s="23">
        <v>1982</v>
      </c>
      <c r="K14" s="26">
        <f>Data!T34</f>
        <v>0.78443295677873848</v>
      </c>
      <c r="L14" s="26">
        <f t="shared" si="2"/>
        <v>1.2467162462716681</v>
      </c>
      <c r="M14" s="26">
        <f t="shared" si="3"/>
        <v>1.12779334888567</v>
      </c>
      <c r="N14" s="26">
        <f t="shared" si="4"/>
        <v>3.5237052328404204E-2</v>
      </c>
    </row>
    <row r="15" spans="1:14">
      <c r="A15" s="27">
        <v>1963</v>
      </c>
      <c r="B15" t="s">
        <v>116</v>
      </c>
      <c r="C15" s="3">
        <f>SUMIFS(Data!F:F,Data!$B:$B,Figure16!$B15,Data!$A:$A,Figure16!$A15)</f>
        <v>0</v>
      </c>
      <c r="D15" s="3">
        <f>SUMIFS(Data!Y:Y,Data!$B:$B,Figure16!$B15,Data!$A:$A,Figure16!$A15)</f>
        <v>0</v>
      </c>
      <c r="E15" s="3">
        <f>SUMIFS(Data!Q:Q,Data!$B:$B,Figure16!$B15,Data!$A:$A,Figure16!$A15)</f>
        <v>751111191.11111104</v>
      </c>
      <c r="F15" s="1">
        <f t="shared" si="0"/>
        <v>0</v>
      </c>
      <c r="G15" s="1">
        <f t="shared" si="1"/>
        <v>0</v>
      </c>
      <c r="H15">
        <f>SUMIFS(Data!Z:Z,Data!B:B,Figure16!B15,Data!A:A,Figure16!A15)</f>
        <v>1</v>
      </c>
      <c r="J15" s="23">
        <v>1983</v>
      </c>
      <c r="K15" s="26">
        <f>Data!T35</f>
        <v>0.83426891623154475</v>
      </c>
      <c r="L15" s="26">
        <f t="shared" si="2"/>
        <v>1.3259216133606426</v>
      </c>
      <c r="M15" s="26">
        <f t="shared" si="3"/>
        <v>0.64242179592843429</v>
      </c>
      <c r="N15" s="26">
        <f t="shared" si="4"/>
        <v>6.920283565666574E-2</v>
      </c>
    </row>
    <row r="16" spans="1:14">
      <c r="A16" s="27">
        <v>1964</v>
      </c>
      <c r="B16" t="s">
        <v>116</v>
      </c>
      <c r="C16" s="3">
        <f>SUMIFS(Data!F:F,Data!$B:$B,Figure16!$B16,Data!$A:$A,Figure16!$A16)</f>
        <v>0</v>
      </c>
      <c r="D16" s="3">
        <f>SUMIFS(Data!Y:Y,Data!$B:$B,Figure16!$B16,Data!$A:$A,Figure16!$A16)</f>
        <v>0</v>
      </c>
      <c r="E16" s="3">
        <f>SUMIFS(Data!Q:Q,Data!$B:$B,Figure16!$B16,Data!$A:$A,Figure16!$A16)</f>
        <v>800000044.44444442</v>
      </c>
      <c r="F16" s="1">
        <f t="shared" si="0"/>
        <v>0</v>
      </c>
      <c r="G16" s="1">
        <f t="shared" si="1"/>
        <v>0</v>
      </c>
      <c r="H16">
        <f>SUMIFS(Data!Z:Z,Data!B:B,Figure16!B16,Data!A:A,Figure16!A16)</f>
        <v>1</v>
      </c>
      <c r="J16" s="23">
        <v>1984</v>
      </c>
      <c r="K16" s="26">
        <f>Data!T36</f>
        <v>0.82999599794502654</v>
      </c>
      <c r="L16" s="26">
        <f t="shared" si="2"/>
        <v>1.3191305720093598</v>
      </c>
      <c r="M16" s="26">
        <f t="shared" si="3"/>
        <v>0</v>
      </c>
      <c r="N16" s="26">
        <f t="shared" si="4"/>
        <v>8.4971891605517977E-2</v>
      </c>
    </row>
    <row r="17" spans="1:14">
      <c r="A17" s="27">
        <v>1965</v>
      </c>
      <c r="B17" t="s">
        <v>116</v>
      </c>
      <c r="C17" s="3">
        <f>SUMIFS(Data!F:F,Data!$B:$B,Figure16!$B17,Data!$A:$A,Figure16!$A17)</f>
        <v>28000000</v>
      </c>
      <c r="D17" s="3">
        <f>SUMIFS(Data!Y:Y,Data!$B:$B,Figure16!$B17,Data!$A:$A,Figure16!$A17)</f>
        <v>0</v>
      </c>
      <c r="E17" s="3">
        <f>SUMIFS(Data!Q:Q,Data!$B:$B,Figure16!$B17,Data!$A:$A,Figure16!$A17)</f>
        <v>1006666637.7777778</v>
      </c>
      <c r="F17" s="1">
        <f t="shared" si="0"/>
        <v>2.7814570334634467</v>
      </c>
      <c r="G17" s="1">
        <f t="shared" si="1"/>
        <v>0</v>
      </c>
      <c r="H17">
        <f>SUMIFS(Data!Z:Z,Data!B:B,Figure16!B17,Data!A:A,Figure16!A17)</f>
        <v>1</v>
      </c>
      <c r="J17" s="23">
        <v>1985</v>
      </c>
      <c r="K17" s="26">
        <f>Data!T37</f>
        <v>0.74915719568429318</v>
      </c>
      <c r="L17" s="26">
        <f t="shared" si="2"/>
        <v>1.1906517170139461</v>
      </c>
      <c r="M17" s="26">
        <f t="shared" si="3"/>
        <v>0</v>
      </c>
      <c r="N17" s="26">
        <f t="shared" si="4"/>
        <v>9.1620589677535433E-2</v>
      </c>
    </row>
    <row r="18" spans="1:14">
      <c r="A18" s="27">
        <v>1966</v>
      </c>
      <c r="B18" t="s">
        <v>116</v>
      </c>
      <c r="C18" s="3">
        <f>SUMIFS(Data!F:F,Data!$B:$B,Figure16!$B18,Data!$A:$A,Figure16!$A18)</f>
        <v>0</v>
      </c>
      <c r="D18" s="3">
        <f>SUMIFS(Data!Y:Y,Data!$B:$B,Figure16!$B18,Data!$A:$A,Figure16!$A18)</f>
        <v>0</v>
      </c>
      <c r="E18" s="3">
        <f>SUMIFS(Data!Q:Q,Data!$B:$B,Figure16!$B18,Data!$A:$A,Figure16!$A18)</f>
        <v>1399999966.6666667</v>
      </c>
      <c r="F18" s="1">
        <f t="shared" si="0"/>
        <v>0</v>
      </c>
      <c r="G18" s="1">
        <f t="shared" si="1"/>
        <v>0</v>
      </c>
      <c r="H18">
        <f>SUMIFS(Data!Z:Z,Data!B:B,Figure16!B18,Data!A:A,Figure16!A18)</f>
        <v>1</v>
      </c>
      <c r="J18" s="23">
        <v>1986</v>
      </c>
      <c r="K18" s="26">
        <f>Data!T38</f>
        <v>0.7030572776909082</v>
      </c>
      <c r="L18" s="26">
        <f t="shared" si="2"/>
        <v>1.1173841213354592</v>
      </c>
      <c r="M18" s="26">
        <f t="shared" si="3"/>
        <v>0</v>
      </c>
      <c r="N18" s="26">
        <f t="shared" si="4"/>
        <v>0.21808637441086379</v>
      </c>
    </row>
    <row r="19" spans="1:14">
      <c r="A19" s="27">
        <v>1967</v>
      </c>
      <c r="B19" t="s">
        <v>116</v>
      </c>
      <c r="C19" s="3">
        <f>SUMIFS(Data!F:F,Data!$B:$B,Figure16!$B19,Data!$A:$A,Figure16!$A19)</f>
        <v>0</v>
      </c>
      <c r="D19" s="3">
        <f>SUMIFS(Data!Y:Y,Data!$B:$B,Figure16!$B19,Data!$A:$A,Figure16!$A19)</f>
        <v>0</v>
      </c>
      <c r="E19" s="3">
        <f>SUMIFS(Data!Q:Q,Data!$B:$B,Figure16!$B19,Data!$A:$A,Figure16!$A19)</f>
        <v>1673333417.7777777</v>
      </c>
      <c r="F19" s="1">
        <f t="shared" si="0"/>
        <v>0</v>
      </c>
      <c r="G19" s="1">
        <f t="shared" si="1"/>
        <v>0</v>
      </c>
      <c r="H19">
        <f>SUMIFS(Data!Z:Z,Data!B:B,Figure16!B19,Data!A:A,Figure16!A19)</f>
        <v>1</v>
      </c>
      <c r="J19" s="23">
        <v>1987</v>
      </c>
      <c r="K19" s="26">
        <f>Data!T39</f>
        <v>0.74330063470010233</v>
      </c>
      <c r="L19" s="26">
        <f t="shared" si="2"/>
        <v>1.1813437581078658</v>
      </c>
      <c r="M19" s="26">
        <f t="shared" si="3"/>
        <v>0</v>
      </c>
      <c r="N19" s="26">
        <f t="shared" si="4"/>
        <v>8.2094394772272372E-2</v>
      </c>
    </row>
    <row r="20" spans="1:14">
      <c r="A20" s="27">
        <v>1968</v>
      </c>
      <c r="B20" t="s">
        <v>116</v>
      </c>
      <c r="C20" s="3">
        <f>SUMIFS(Data!F:F,Data!$B:$B,Figure16!$B20,Data!$A:$A,Figure16!$A20)</f>
        <v>0</v>
      </c>
      <c r="D20" s="3">
        <f>SUMIFS(Data!Y:Y,Data!$B:$B,Figure16!$B20,Data!$A:$A,Figure16!$A20)</f>
        <v>0</v>
      </c>
      <c r="E20" s="3">
        <f>SUMIFS(Data!Q:Q,Data!$B:$B,Figure16!$B20,Data!$A:$A,Figure16!$A20)</f>
        <v>1373333366.6666667</v>
      </c>
      <c r="F20" s="1">
        <f t="shared" si="0"/>
        <v>0</v>
      </c>
      <c r="G20" s="1">
        <f t="shared" si="1"/>
        <v>0</v>
      </c>
      <c r="H20">
        <f>SUMIFS(Data!Z:Z,Data!B:B,Figure16!B20,Data!A:A,Figure16!A20)</f>
        <v>1</v>
      </c>
      <c r="J20" s="23">
        <v>1988</v>
      </c>
      <c r="K20" s="26">
        <f>Data!T40</f>
        <v>0.80560957079318884</v>
      </c>
      <c r="L20" s="26">
        <f t="shared" si="2"/>
        <v>1.2803726964560864</v>
      </c>
      <c r="M20" s="26">
        <f t="shared" si="3"/>
        <v>0</v>
      </c>
      <c r="N20" s="26">
        <f t="shared" si="4"/>
        <v>2.1448767442349147E-2</v>
      </c>
    </row>
    <row r="21" spans="1:14">
      <c r="A21" s="27">
        <v>1969</v>
      </c>
      <c r="B21" t="s">
        <v>116</v>
      </c>
      <c r="C21" s="3">
        <f>SUMIFS(Data!F:F,Data!$B:$B,Figure16!$B21,Data!$A:$A,Figure16!$A21)</f>
        <v>0</v>
      </c>
      <c r="D21" s="3">
        <f>SUMIFS(Data!Y:Y,Data!$B:$B,Figure16!$B21,Data!$A:$A,Figure16!$A21)</f>
        <v>0</v>
      </c>
      <c r="E21" s="3">
        <f>SUMIFS(Data!Q:Q,Data!$B:$B,Figure16!$B21,Data!$A:$A,Figure16!$A21)</f>
        <v>1408888922.2222223</v>
      </c>
      <c r="F21" s="1">
        <f t="shared" si="0"/>
        <v>0</v>
      </c>
      <c r="G21" s="1">
        <f t="shared" si="1"/>
        <v>0</v>
      </c>
      <c r="H21">
        <f>SUMIFS(Data!Z:Z,Data!B:B,Figure16!B21,Data!A:A,Figure16!A21)</f>
        <v>1</v>
      </c>
      <c r="J21" s="23">
        <v>1989</v>
      </c>
      <c r="K21" s="26">
        <f>Data!T41</f>
        <v>0.74679040704290955</v>
      </c>
      <c r="L21" s="26">
        <f t="shared" si="2"/>
        <v>1.1868901286905522</v>
      </c>
      <c r="M21" s="26">
        <f t="shared" si="3"/>
        <v>0</v>
      </c>
      <c r="N21" s="26">
        <f t="shared" si="4"/>
        <v>7.2187536050341297E-2</v>
      </c>
    </row>
    <row r="22" spans="1:14">
      <c r="A22" s="27">
        <v>1970</v>
      </c>
      <c r="B22" t="s">
        <v>116</v>
      </c>
      <c r="C22" s="3">
        <f>SUMIFS(Data!F:F,Data!$B:$B,Figure16!$B22,Data!$A:$A,Figure16!$A22)</f>
        <v>1000000</v>
      </c>
      <c r="D22" s="3">
        <f>SUMIFS(Data!Y:Y,Data!$B:$B,Figure16!$B22,Data!$A:$A,Figure16!$A22)</f>
        <v>0</v>
      </c>
      <c r="E22" s="3">
        <f>SUMIFS(Data!Q:Q,Data!$B:$B,Figure16!$B22,Data!$A:$A,Figure16!$A22)</f>
        <v>1748886595.5555556</v>
      </c>
      <c r="F22" s="1">
        <f t="shared" si="0"/>
        <v>5.7179236351933824E-2</v>
      </c>
      <c r="G22" s="1">
        <f t="shared" si="1"/>
        <v>0</v>
      </c>
      <c r="H22">
        <f>SUMIFS(Data!Z:Z,Data!B:B,Figure16!B22,Data!A:A,Figure16!A22)</f>
        <v>1</v>
      </c>
      <c r="J22" s="23">
        <v>1990</v>
      </c>
      <c r="K22" s="26">
        <f>Data!T42</f>
        <v>0.70566019682121295</v>
      </c>
      <c r="L22" s="26">
        <f t="shared" si="2"/>
        <v>1.1215209969466116</v>
      </c>
      <c r="M22" s="26">
        <f t="shared" si="3"/>
        <v>0</v>
      </c>
      <c r="N22" s="26">
        <f t="shared" si="4"/>
        <v>8.0098242782941937E-3</v>
      </c>
    </row>
    <row r="23" spans="1:14">
      <c r="A23" s="27">
        <v>1971</v>
      </c>
      <c r="B23" t="s">
        <v>116</v>
      </c>
      <c r="C23" s="3">
        <f>SUMIFS(Data!F:F,Data!$B:$B,Figure16!$B23,Data!$A:$A,Figure16!$A23)</f>
        <v>0</v>
      </c>
      <c r="D23" s="3">
        <f>SUMIFS(Data!Y:Y,Data!$B:$B,Figure16!$B23,Data!$A:$A,Figure16!$A23)</f>
        <v>0</v>
      </c>
      <c r="E23" s="3">
        <f>SUMIFS(Data!Q:Q,Data!$B:$B,Figure16!$B23,Data!$A:$A,Figure16!$A23)</f>
        <v>1831108971.1111112</v>
      </c>
      <c r="F23" s="1">
        <f t="shared" si="0"/>
        <v>0</v>
      </c>
      <c r="G23" s="1">
        <f t="shared" si="1"/>
        <v>0</v>
      </c>
      <c r="H23">
        <f>SUMIFS(Data!Z:Z,Data!B:B,Figure16!B23,Data!A:A,Figure16!A23)</f>
        <v>1</v>
      </c>
      <c r="J23" s="23">
        <v>1991</v>
      </c>
      <c r="K23" s="26">
        <f>Data!T43</f>
        <v>0.64778014054484578</v>
      </c>
      <c r="L23" s="26">
        <f t="shared" si="2"/>
        <v>1.0295309729792488</v>
      </c>
      <c r="M23" s="26">
        <f t="shared" si="3"/>
        <v>0</v>
      </c>
      <c r="N23" s="26">
        <f t="shared" si="4"/>
        <v>4.639745131381906E-4</v>
      </c>
    </row>
    <row r="24" spans="1:14">
      <c r="A24" s="27">
        <v>1972</v>
      </c>
      <c r="B24" t="s">
        <v>116</v>
      </c>
      <c r="C24" s="3">
        <f>SUMIFS(Data!F:F,Data!$B:$B,Figure16!$B24,Data!$A:$A,Figure16!$A24)</f>
        <v>7000000</v>
      </c>
      <c r="D24" s="3">
        <f>SUMIFS(Data!Y:Y,Data!$B:$B,Figure16!$B24,Data!$A:$A,Figure16!$A24)</f>
        <v>0</v>
      </c>
      <c r="E24" s="3">
        <f>SUMIFS(Data!Q:Q,Data!$B:$B,Figure16!$B24,Data!$A:$A,Figure16!$A24)</f>
        <v>1595555475.5555556</v>
      </c>
      <c r="F24" s="1">
        <f t="shared" si="0"/>
        <v>0.43871868494968336</v>
      </c>
      <c r="G24" s="1">
        <f t="shared" si="1"/>
        <v>0</v>
      </c>
      <c r="H24">
        <f>SUMIFS(Data!Z:Z,Data!B:B,Figure16!B24,Data!A:A,Figure16!A24)</f>
        <v>1</v>
      </c>
      <c r="J24" s="23">
        <v>1992</v>
      </c>
      <c r="K24" s="26">
        <f>Data!T44</f>
        <v>0.62587770846912083</v>
      </c>
      <c r="L24" s="26">
        <f t="shared" si="2"/>
        <v>0.99472096446838754</v>
      </c>
      <c r="M24" s="26">
        <f t="shared" si="3"/>
        <v>0</v>
      </c>
      <c r="N24" s="26">
        <f t="shared" si="4"/>
        <v>4.4617230356454226E-4</v>
      </c>
    </row>
    <row r="25" spans="1:14">
      <c r="A25" s="27">
        <v>1973</v>
      </c>
      <c r="B25" t="s">
        <v>116</v>
      </c>
      <c r="C25" s="3">
        <f>SUMIFS(Data!F:F,Data!$B:$B,Figure16!$B25,Data!$A:$A,Figure16!$A25)</f>
        <v>0</v>
      </c>
      <c r="D25" s="3">
        <f>SUMIFS(Data!Y:Y,Data!$B:$B,Figure16!$B25,Data!$A:$A,Figure16!$A25)</f>
        <v>0</v>
      </c>
      <c r="E25" s="3">
        <f>SUMIFS(Data!Q:Q,Data!$B:$B,Figure16!$B25,Data!$A:$A,Figure16!$A25)</f>
        <v>1733333264.4444444</v>
      </c>
      <c r="F25" s="1">
        <f t="shared" si="0"/>
        <v>0</v>
      </c>
      <c r="G25" s="1">
        <f t="shared" si="1"/>
        <v>0</v>
      </c>
      <c r="H25">
        <f>SUMIFS(Data!Z:Z,Data!B:B,Figure16!B25,Data!A:A,Figure16!A25)</f>
        <v>1</v>
      </c>
      <c r="J25" s="23">
        <v>1993</v>
      </c>
      <c r="K25" s="26">
        <f>Data!T45</f>
        <v>0.648154718576755</v>
      </c>
      <c r="L25" s="26">
        <f t="shared" si="2"/>
        <v>1.0301262979383063</v>
      </c>
      <c r="M25" s="26">
        <f t="shared" si="3"/>
        <v>0</v>
      </c>
      <c r="N25" s="26">
        <f t="shared" si="4"/>
        <v>8.69170259056793E-4</v>
      </c>
    </row>
    <row r="26" spans="1:14">
      <c r="A26" s="27">
        <v>1974</v>
      </c>
      <c r="B26" t="s">
        <v>116</v>
      </c>
      <c r="C26" s="3">
        <f>SUMIFS(Data!F:F,Data!$B:$B,Figure16!$B26,Data!$A:$A,Figure16!$A26)</f>
        <v>0</v>
      </c>
      <c r="D26" s="3">
        <f>SUMIFS(Data!Y:Y,Data!$B:$B,Figure16!$B26,Data!$A:$A,Figure16!$A26)</f>
        <v>0</v>
      </c>
      <c r="E26" s="3">
        <f>SUMIFS(Data!Q:Q,Data!$B:$B,Figure16!$B26,Data!$A:$A,Figure16!$A26)</f>
        <v>2155555497.7777777</v>
      </c>
      <c r="F26" s="1">
        <f t="shared" si="0"/>
        <v>0</v>
      </c>
      <c r="G26" s="1">
        <f t="shared" si="1"/>
        <v>0</v>
      </c>
      <c r="H26">
        <f>SUMIFS(Data!Z:Z,Data!B:B,Figure16!B26,Data!A:A,Figure16!A26)</f>
        <v>1</v>
      </c>
      <c r="J26" s="23">
        <v>1994</v>
      </c>
      <c r="K26" s="26">
        <f>Data!T46</f>
        <v>0.69545665111729171</v>
      </c>
      <c r="L26" s="26">
        <f t="shared" si="2"/>
        <v>1.1053042813067022</v>
      </c>
      <c r="M26" s="26">
        <f t="shared" si="3"/>
        <v>0</v>
      </c>
      <c r="N26" s="26">
        <f t="shared" si="4"/>
        <v>2.8361264343157649E-2</v>
      </c>
    </row>
    <row r="27" spans="1:14">
      <c r="A27" s="27">
        <v>1975</v>
      </c>
      <c r="B27" t="s">
        <v>116</v>
      </c>
      <c r="C27" s="3">
        <f>SUMIFS(Data!F:F,Data!$B:$B,Figure16!$B27,Data!$A:$A,Figure16!$A27)</f>
        <v>0</v>
      </c>
      <c r="D27" s="3">
        <f>SUMIFS(Data!Y:Y,Data!$B:$B,Figure16!$B27,Data!$A:$A,Figure16!$A27)</f>
        <v>0</v>
      </c>
      <c r="E27" s="3">
        <f>SUMIFS(Data!Q:Q,Data!$B:$B,Figure16!$B27,Data!$A:$A,Figure16!$A27)</f>
        <v>2366666615.5555558</v>
      </c>
      <c r="F27" s="1">
        <f t="shared" si="0"/>
        <v>0</v>
      </c>
      <c r="G27" s="1">
        <f t="shared" si="1"/>
        <v>0</v>
      </c>
      <c r="H27">
        <f>SUMIFS(Data!Z:Z,Data!B:B,Figure16!B27,Data!A:A,Figure16!A27)</f>
        <v>1</v>
      </c>
      <c r="J27" s="23">
        <v>1995</v>
      </c>
      <c r="K27" s="26">
        <f>Data!T47</f>
        <v>0.69736071622307827</v>
      </c>
      <c r="L27" s="26">
        <f t="shared" si="2"/>
        <v>1.1083304531176001</v>
      </c>
      <c r="M27" s="26">
        <f t="shared" si="3"/>
        <v>0</v>
      </c>
      <c r="N27" s="26">
        <f t="shared" si="4"/>
        <v>1.5000130121541615E-3</v>
      </c>
    </row>
    <row r="28" spans="1:14">
      <c r="A28" s="27">
        <v>1976</v>
      </c>
      <c r="B28" t="s">
        <v>116</v>
      </c>
      <c r="C28" s="3">
        <f>SUMIFS(Data!F:F,Data!$B:$B,Figure16!$B28,Data!$A:$A,Figure16!$A28)</f>
        <v>0</v>
      </c>
      <c r="D28" s="3">
        <f>SUMIFS(Data!Y:Y,Data!$B:$B,Figure16!$B28,Data!$A:$A,Figure16!$A28)</f>
        <v>0</v>
      </c>
      <c r="E28" s="3">
        <f>SUMIFS(Data!Q:Q,Data!$B:$B,Figure16!$B28,Data!$A:$A,Figure16!$A28)</f>
        <v>2555555566.6666665</v>
      </c>
      <c r="F28" s="1">
        <f t="shared" si="0"/>
        <v>0</v>
      </c>
      <c r="G28" s="1">
        <f t="shared" si="1"/>
        <v>0</v>
      </c>
      <c r="H28">
        <f>SUMIFS(Data!Z:Z,Data!B:B,Figure16!B28,Data!A:A,Figure16!A28)</f>
        <v>1</v>
      </c>
      <c r="J28" s="23">
        <v>1996</v>
      </c>
      <c r="K28" s="26">
        <f>Data!T48</f>
        <v>0.69966405838602452</v>
      </c>
      <c r="L28" s="26">
        <f t="shared" si="2"/>
        <v>1.1119912045820208</v>
      </c>
      <c r="M28" s="26">
        <f t="shared" si="3"/>
        <v>0</v>
      </c>
      <c r="N28" s="26">
        <f t="shared" si="4"/>
        <v>5.1765517680541187E-6</v>
      </c>
    </row>
    <row r="29" spans="1:14">
      <c r="A29" s="27">
        <v>1977</v>
      </c>
      <c r="B29" t="s">
        <v>116</v>
      </c>
      <c r="C29" s="3">
        <f>SUMIFS(Data!F:F,Data!$B:$B,Figure16!$B29,Data!$A:$A,Figure16!$A29)</f>
        <v>0</v>
      </c>
      <c r="D29" s="3">
        <f>SUMIFS(Data!Y:Y,Data!$B:$B,Figure16!$B29,Data!$A:$A,Figure16!$A29)</f>
        <v>0</v>
      </c>
      <c r="E29" s="3">
        <f>SUMIFS(Data!Q:Q,Data!$B:$B,Figure16!$B29,Data!$A:$A,Figure16!$A29)</f>
        <v>2953333417.7777777</v>
      </c>
      <c r="F29" s="1">
        <f t="shared" si="0"/>
        <v>0</v>
      </c>
      <c r="G29" s="1">
        <f t="shared" si="1"/>
        <v>0</v>
      </c>
      <c r="H29">
        <f>SUMIFS(Data!Z:Z,Data!B:B,Figure16!B29,Data!A:A,Figure16!A29)</f>
        <v>1</v>
      </c>
      <c r="J29" s="23">
        <v>1997</v>
      </c>
      <c r="K29" s="26">
        <f>Data!T49</f>
        <v>0.71538944173936525</v>
      </c>
      <c r="L29" s="26">
        <f t="shared" si="2"/>
        <v>1.1369838961001946</v>
      </c>
      <c r="M29" s="26">
        <f t="shared" si="3"/>
        <v>0</v>
      </c>
      <c r="N29" s="26">
        <f t="shared" si="4"/>
        <v>1.9384853776971502E-2</v>
      </c>
    </row>
    <row r="30" spans="1:14">
      <c r="A30" s="27">
        <v>1978</v>
      </c>
      <c r="B30" t="s">
        <v>116</v>
      </c>
      <c r="C30" s="3">
        <f>SUMIFS(Data!F:F,Data!$B:$B,Figure16!$B30,Data!$A:$A,Figure16!$A30)</f>
        <v>0</v>
      </c>
      <c r="D30" s="3">
        <f>SUMIFS(Data!Y:Y,Data!$B:$B,Figure16!$B30,Data!$A:$A,Figure16!$A30)</f>
        <v>0</v>
      </c>
      <c r="E30" s="3">
        <f>SUMIFS(Data!Q:Q,Data!$B:$B,Figure16!$B30,Data!$A:$A,Figure16!$A30)</f>
        <v>3300000108.8888888</v>
      </c>
      <c r="F30" s="1">
        <f t="shared" si="0"/>
        <v>0</v>
      </c>
      <c r="G30" s="1">
        <f t="shared" si="1"/>
        <v>0</v>
      </c>
      <c r="H30">
        <f>SUMIFS(Data!Z:Z,Data!B:B,Figure16!B30,Data!A:A,Figure16!A30)</f>
        <v>1</v>
      </c>
      <c r="J30" s="23">
        <v>1998</v>
      </c>
      <c r="K30" s="26">
        <f>Data!T50</f>
        <v>0.63293736472878814</v>
      </c>
      <c r="L30" s="26">
        <f t="shared" si="2"/>
        <v>1.0059410286892529</v>
      </c>
      <c r="M30" s="26">
        <f t="shared" si="3"/>
        <v>0</v>
      </c>
      <c r="N30" s="26">
        <f t="shared" si="4"/>
        <v>1.3028711851345581E-2</v>
      </c>
    </row>
    <row r="31" spans="1:14">
      <c r="A31" s="27">
        <v>1979</v>
      </c>
      <c r="B31" t="s">
        <v>116</v>
      </c>
      <c r="C31" s="3">
        <f>SUMIFS(Data!F:F,Data!$B:$B,Figure16!$B31,Data!$A:$A,Figure16!$A31)</f>
        <v>0</v>
      </c>
      <c r="D31" s="3">
        <f>SUMIFS(Data!Y:Y,Data!$B:$B,Figure16!$B31,Data!$A:$A,Figure16!$A31)</f>
        <v>0</v>
      </c>
      <c r="E31" s="3">
        <f>SUMIFS(Data!Q:Q,Data!$B:$B,Figure16!$B31,Data!$A:$A,Figure16!$A31)</f>
        <v>3697940409.6109838</v>
      </c>
      <c r="F31" s="1">
        <f t="shared" si="0"/>
        <v>0</v>
      </c>
      <c r="G31" s="1">
        <f t="shared" si="1"/>
        <v>0</v>
      </c>
      <c r="H31">
        <f>SUMIFS(Data!Z:Z,Data!B:B,Figure16!B31,Data!A:A,Figure16!A31)</f>
        <v>1</v>
      </c>
      <c r="J31" s="23">
        <v>1999</v>
      </c>
      <c r="K31" s="26">
        <f>Data!T51</f>
        <v>0.59173831677950461</v>
      </c>
      <c r="L31" s="26">
        <f t="shared" si="2"/>
        <v>0.94046249165758522</v>
      </c>
      <c r="M31" s="26">
        <f t="shared" si="3"/>
        <v>0</v>
      </c>
      <c r="N31" s="26">
        <f t="shared" si="4"/>
        <v>8.1509316374088508E-2</v>
      </c>
    </row>
    <row r="32" spans="1:14">
      <c r="A32" s="27">
        <v>1980</v>
      </c>
      <c r="B32" t="s">
        <v>116</v>
      </c>
      <c r="C32" s="3">
        <f>SUMIFS(Data!F:F,Data!$B:$B,Figure16!$B32,Data!$A:$A,Figure16!$A32)</f>
        <v>0</v>
      </c>
      <c r="D32" s="3">
        <f>SUMIFS(Data!Y:Y,Data!$B:$B,Figure16!$B32,Data!$A:$A,Figure16!$A32)</f>
        <v>0</v>
      </c>
      <c r="E32" s="3">
        <f>SUMIFS(Data!Q:Q,Data!$B:$B,Figure16!$B32,Data!$A:$A,Figure16!$A32)</f>
        <v>3641723321.9954638</v>
      </c>
      <c r="F32" s="1">
        <f t="shared" si="0"/>
        <v>0</v>
      </c>
      <c r="G32" s="1">
        <f t="shared" si="1"/>
        <v>0</v>
      </c>
      <c r="H32">
        <f>SUMIFS(Data!Z:Z,Data!B:B,Figure16!B32,Data!A:A,Figure16!A32)</f>
        <v>1</v>
      </c>
      <c r="J32" s="23">
        <v>2000</v>
      </c>
      <c r="K32" s="26">
        <f>Data!T52</f>
        <v>0.62919927379193319</v>
      </c>
      <c r="L32" s="26">
        <f t="shared" si="2"/>
        <v>1</v>
      </c>
      <c r="M32" s="26">
        <f t="shared" si="3"/>
        <v>0</v>
      </c>
      <c r="N32" s="26">
        <f t="shared" si="4"/>
        <v>0.12512785972124613</v>
      </c>
    </row>
    <row r="33" spans="1:14">
      <c r="A33" s="27">
        <v>1981</v>
      </c>
      <c r="B33" t="s">
        <v>116</v>
      </c>
      <c r="C33" s="3">
        <f>SUMIFS(Data!F:F,Data!$B:$B,Figure16!$B33,Data!$A:$A,Figure16!$A33)</f>
        <v>0</v>
      </c>
      <c r="D33" s="3">
        <f>SUMIFS(Data!Y:Y,Data!$B:$B,Figure16!$B33,Data!$A:$A,Figure16!$A33)</f>
        <v>0</v>
      </c>
      <c r="E33" s="3">
        <f>SUMIFS(Data!Q:Q,Data!$B:$B,Figure16!$B33,Data!$A:$A,Figure16!$A33)</f>
        <v>3478787909.0909095</v>
      </c>
      <c r="F33" s="1">
        <f t="shared" si="0"/>
        <v>0</v>
      </c>
      <c r="G33" s="1">
        <f t="shared" si="1"/>
        <v>0</v>
      </c>
      <c r="H33">
        <f>SUMIFS(Data!Z:Z,Data!B:B,Figure16!B33,Data!A:A,Figure16!A33)</f>
        <v>1</v>
      </c>
      <c r="J33" s="23">
        <v>2001</v>
      </c>
      <c r="K33" s="26">
        <f>Data!T53</f>
        <v>0.61588871891054842</v>
      </c>
      <c r="L33" s="26">
        <f t="shared" si="2"/>
        <v>0.9788452475458731</v>
      </c>
      <c r="M33" s="26">
        <f t="shared" si="3"/>
        <v>0</v>
      </c>
      <c r="N33" s="26">
        <f t="shared" si="4"/>
        <v>0.1930520595175558</v>
      </c>
    </row>
    <row r="34" spans="1:14">
      <c r="A34" s="27">
        <v>1982</v>
      </c>
      <c r="B34" t="s">
        <v>116</v>
      </c>
      <c r="C34" s="3">
        <f>SUMIFS(Data!F:F,Data!$B:$B,Figure16!$B34,Data!$A:$A,Figure16!$A34)</f>
        <v>0</v>
      </c>
      <c r="D34" s="3">
        <f>SUMIFS(Data!Y:Y,Data!$B:$B,Figure16!$B34,Data!$A:$A,Figure16!$A34)</f>
        <v>0</v>
      </c>
      <c r="E34" s="3">
        <f>SUMIFS(Data!Q:Q,Data!$B:$B,Figure16!$B34,Data!$A:$A,Figure16!$A34)</f>
        <v>0</v>
      </c>
      <c r="F34" s="1" t="str">
        <f t="shared" si="0"/>
        <v/>
      </c>
      <c r="G34" s="1" t="str">
        <f t="shared" si="1"/>
        <v/>
      </c>
      <c r="H34">
        <f>SUMIFS(Data!Z:Z,Data!B:B,Figure16!B34,Data!A:A,Figure16!A34)</f>
        <v>1</v>
      </c>
      <c r="J34" s="23">
        <v>2002</v>
      </c>
      <c r="K34" s="26">
        <f>Data!T54</f>
        <v>0.62466195784303247</v>
      </c>
      <c r="L34" s="26">
        <f t="shared" si="2"/>
        <v>0.99278874573144982</v>
      </c>
      <c r="M34" s="26">
        <f t="shared" si="3"/>
        <v>0</v>
      </c>
      <c r="N34" s="26">
        <f t="shared" si="4"/>
        <v>9.5203023396570371E-2</v>
      </c>
    </row>
    <row r="35" spans="1:14">
      <c r="A35" s="27">
        <v>1983</v>
      </c>
      <c r="B35" t="s">
        <v>116</v>
      </c>
      <c r="C35" s="3">
        <f>SUMIFS(Data!F:F,Data!$B:$B,Figure16!$B35,Data!$A:$A,Figure16!$A35)</f>
        <v>0</v>
      </c>
      <c r="D35" s="3">
        <f>SUMIFS(Data!Y:Y,Data!$B:$B,Figure16!$B35,Data!$A:$A,Figure16!$A35)</f>
        <v>0</v>
      </c>
      <c r="E35" s="3">
        <f>SUMIFS(Data!Q:Q,Data!$B:$B,Figure16!$B35,Data!$A:$A,Figure16!$A35)</f>
        <v>0</v>
      </c>
      <c r="F35" s="1" t="str">
        <f t="shared" si="0"/>
        <v/>
      </c>
      <c r="G35" s="1" t="str">
        <f t="shared" si="1"/>
        <v/>
      </c>
      <c r="H35">
        <f>SUMIFS(Data!Z:Z,Data!B:B,Figure16!B35,Data!A:A,Figure16!A35)</f>
        <v>1</v>
      </c>
      <c r="J35" s="23">
        <v>2003</v>
      </c>
      <c r="K35" s="26">
        <f>Data!T55</f>
        <v>0.61793375018798091</v>
      </c>
      <c r="L35" s="26">
        <f t="shared" si="2"/>
        <v>0.98209545993901193</v>
      </c>
      <c r="M35" s="26">
        <f t="shared" si="3"/>
        <v>0</v>
      </c>
      <c r="N35" s="26">
        <f t="shared" si="4"/>
        <v>0.17021215348095098</v>
      </c>
    </row>
    <row r="36" spans="1:14">
      <c r="A36" s="27">
        <v>1984</v>
      </c>
      <c r="B36" t="s">
        <v>116</v>
      </c>
      <c r="C36" s="3">
        <f>SUMIFS(Data!F:F,Data!$B:$B,Figure16!$B36,Data!$A:$A,Figure16!$A36)</f>
        <v>0</v>
      </c>
      <c r="D36" s="3">
        <f>SUMIFS(Data!Y:Y,Data!$B:$B,Figure16!$B36,Data!$A:$A,Figure16!$A36)</f>
        <v>0</v>
      </c>
      <c r="E36" s="3">
        <f>SUMIFS(Data!Q:Q,Data!$B:$B,Figure16!$B36,Data!$A:$A,Figure16!$A36)</f>
        <v>0</v>
      </c>
      <c r="F36" s="1" t="str">
        <f t="shared" si="0"/>
        <v/>
      </c>
      <c r="G36" s="1" t="str">
        <f t="shared" si="1"/>
        <v/>
      </c>
      <c r="H36">
        <f>SUMIFS(Data!Z:Z,Data!B:B,Figure16!B36,Data!A:A,Figure16!A36)</f>
        <v>1</v>
      </c>
      <c r="J36" s="23">
        <v>2004</v>
      </c>
      <c r="K36" s="26">
        <f>Data!T56</f>
        <v>0.67108711240801089</v>
      </c>
      <c r="L36" s="26">
        <f t="shared" si="2"/>
        <v>1.0665732469200677</v>
      </c>
      <c r="M36" s="26">
        <f t="shared" si="3"/>
        <v>0</v>
      </c>
      <c r="N36" s="26">
        <f t="shared" si="4"/>
        <v>0.37636533334179745</v>
      </c>
    </row>
    <row r="37" spans="1:14">
      <c r="A37" s="27">
        <v>1985</v>
      </c>
      <c r="B37" t="s">
        <v>116</v>
      </c>
      <c r="C37" s="3">
        <f>SUMIFS(Data!F:F,Data!$B:$B,Figure16!$B37,Data!$A:$A,Figure16!$A37)</f>
        <v>0</v>
      </c>
      <c r="D37" s="3">
        <f>SUMIFS(Data!Y:Y,Data!$B:$B,Figure16!$B37,Data!$A:$A,Figure16!$A37)</f>
        <v>0</v>
      </c>
      <c r="E37" s="3">
        <f>SUMIFS(Data!Q:Q,Data!$B:$B,Figure16!$B37,Data!$A:$A,Figure16!$A37)</f>
        <v>0</v>
      </c>
      <c r="F37" s="1" t="str">
        <f t="shared" si="0"/>
        <v/>
      </c>
      <c r="G37" s="1" t="str">
        <f t="shared" si="1"/>
        <v/>
      </c>
      <c r="H37">
        <f>SUMIFS(Data!Z:Z,Data!B:B,Figure16!B37,Data!A:A,Figure16!A37)</f>
        <v>1</v>
      </c>
      <c r="J37" s="23">
        <v>2005</v>
      </c>
      <c r="K37" s="26">
        <f>Data!T57</f>
        <v>0.69599608558540027</v>
      </c>
      <c r="L37" s="26">
        <f t="shared" si="2"/>
        <v>1.1061616161616166</v>
      </c>
      <c r="M37" s="26">
        <f t="shared" si="3"/>
        <v>0</v>
      </c>
      <c r="N37" s="26">
        <f t="shared" si="4"/>
        <v>0.26096159553733422</v>
      </c>
    </row>
    <row r="38" spans="1:14">
      <c r="A38" s="27">
        <v>1986</v>
      </c>
      <c r="B38" t="s">
        <v>116</v>
      </c>
      <c r="C38" s="3">
        <f>SUMIFS(Data!F:F,Data!$B:$B,Figure16!$B38,Data!$A:$A,Figure16!$A38)</f>
        <v>0</v>
      </c>
      <c r="D38" s="3">
        <f>SUMIFS(Data!Y:Y,Data!$B:$B,Figure16!$B38,Data!$A:$A,Figure16!$A38)</f>
        <v>0</v>
      </c>
      <c r="E38" s="3">
        <f>SUMIFS(Data!Q:Q,Data!$B:$B,Figure16!$B38,Data!$A:$A,Figure16!$A38)</f>
        <v>0</v>
      </c>
      <c r="F38" s="1" t="str">
        <f t="shared" si="0"/>
        <v/>
      </c>
      <c r="G38" s="1" t="str">
        <f t="shared" si="1"/>
        <v/>
      </c>
      <c r="H38">
        <f>SUMIFS(Data!Z:Z,Data!B:B,Figure16!B38,Data!A:A,Figure16!A38)</f>
        <v>1</v>
      </c>
      <c r="J38" s="23">
        <v>2006</v>
      </c>
      <c r="K38" s="26">
        <f>Data!T58</f>
        <v>0.83568345932575372</v>
      </c>
      <c r="L38" s="26">
        <f t="shared" si="2"/>
        <v>1.3281697772621743</v>
      </c>
      <c r="M38" s="26">
        <f t="shared" si="3"/>
        <v>0</v>
      </c>
      <c r="N38" s="26">
        <f t="shared" si="4"/>
        <v>1.0080130526995552</v>
      </c>
    </row>
    <row r="39" spans="1:14">
      <c r="A39" s="27">
        <v>1987</v>
      </c>
      <c r="B39" t="s">
        <v>116</v>
      </c>
      <c r="C39" s="3">
        <f>SUMIFS(Data!F:F,Data!$B:$B,Figure16!$B39,Data!$A:$A,Figure16!$A39)</f>
        <v>0</v>
      </c>
      <c r="D39" s="3">
        <f>SUMIFS(Data!Y:Y,Data!$B:$B,Figure16!$B39,Data!$A:$A,Figure16!$A39)</f>
        <v>0</v>
      </c>
      <c r="E39" s="3">
        <f>SUMIFS(Data!Q:Q,Data!$B:$B,Figure16!$B39,Data!$A:$A,Figure16!$A39)</f>
        <v>0</v>
      </c>
      <c r="F39" s="1" t="str">
        <f t="shared" si="0"/>
        <v/>
      </c>
      <c r="G39" s="1" t="str">
        <f t="shared" si="1"/>
        <v/>
      </c>
      <c r="H39">
        <f>SUMIFS(Data!Z:Z,Data!B:B,Figure16!B39,Data!A:A,Figure16!A39)</f>
        <v>1</v>
      </c>
      <c r="J39" s="23">
        <v>2007</v>
      </c>
      <c r="K39" s="26">
        <f>Data!T59</f>
        <v>0.90473952627382648</v>
      </c>
      <c r="L39" s="26">
        <f t="shared" si="2"/>
        <v>1.4379220764533343</v>
      </c>
      <c r="M39" s="26">
        <f t="shared" si="3"/>
        <v>0</v>
      </c>
      <c r="N39" s="26">
        <f t="shared" si="4"/>
        <v>0.51938146024265686</v>
      </c>
    </row>
    <row r="40" spans="1:14">
      <c r="A40" s="27">
        <v>1988</v>
      </c>
      <c r="B40" t="s">
        <v>116</v>
      </c>
      <c r="C40" s="3">
        <f>SUMIFS(Data!F:F,Data!$B:$B,Figure16!$B40,Data!$A:$A,Figure16!$A40)</f>
        <v>0</v>
      </c>
      <c r="D40" s="3">
        <f>SUMIFS(Data!Y:Y,Data!$B:$B,Figure16!$B40,Data!$A:$A,Figure16!$A40)</f>
        <v>0</v>
      </c>
      <c r="E40" s="3">
        <f>SUMIFS(Data!Q:Q,Data!$B:$B,Figure16!$B40,Data!$A:$A,Figure16!$A40)</f>
        <v>0</v>
      </c>
      <c r="F40" s="1" t="str">
        <f t="shared" si="0"/>
        <v/>
      </c>
      <c r="G40" s="1" t="str">
        <f t="shared" si="1"/>
        <v/>
      </c>
      <c r="H40">
        <f>SUMIFS(Data!Z:Z,Data!B:B,Figure16!B40,Data!A:A,Figure16!A40)</f>
        <v>1</v>
      </c>
      <c r="J40" s="23">
        <v>2008</v>
      </c>
      <c r="K40" s="26">
        <f>Data!T60</f>
        <v>0.91944034308119871</v>
      </c>
      <c r="L40" s="26">
        <f t="shared" si="2"/>
        <v>1.4612864022237315</v>
      </c>
      <c r="M40" s="26">
        <f t="shared" si="3"/>
        <v>0</v>
      </c>
      <c r="N40" s="26">
        <f t="shared" si="4"/>
        <v>0.79452823119583715</v>
      </c>
    </row>
    <row r="41" spans="1:14">
      <c r="A41" s="27">
        <v>1989</v>
      </c>
      <c r="B41" t="s">
        <v>116</v>
      </c>
      <c r="C41" s="3">
        <f>SUMIFS(Data!F:F,Data!$B:$B,Figure16!$B41,Data!$A:$A,Figure16!$A41)</f>
        <v>0</v>
      </c>
      <c r="D41" s="3">
        <f>SUMIFS(Data!Y:Y,Data!$B:$B,Figure16!$B41,Data!$A:$A,Figure16!$A41)</f>
        <v>0</v>
      </c>
      <c r="E41" s="3">
        <f>SUMIFS(Data!Q:Q,Data!$B:$B,Figure16!$B41,Data!$A:$A,Figure16!$A41)</f>
        <v>0</v>
      </c>
      <c r="F41" s="1" t="str">
        <f t="shared" si="0"/>
        <v/>
      </c>
      <c r="G41" s="1" t="str">
        <f t="shared" si="1"/>
        <v/>
      </c>
      <c r="H41">
        <f>SUMIFS(Data!Z:Z,Data!B:B,Figure16!B41,Data!A:A,Figure16!A41)</f>
        <v>1</v>
      </c>
      <c r="J41" s="23">
        <v>2009</v>
      </c>
      <c r="K41" s="26">
        <f>Data!T61</f>
        <v>0.81595367947064712</v>
      </c>
      <c r="L41" s="26">
        <f t="shared" si="2"/>
        <v>1.2968128118667708</v>
      </c>
      <c r="M41" s="26">
        <f t="shared" si="3"/>
        <v>0</v>
      </c>
      <c r="N41" s="26">
        <f t="shared" si="4"/>
        <v>1.0581832921573271</v>
      </c>
    </row>
    <row r="42" spans="1:14">
      <c r="A42" s="27">
        <v>1990</v>
      </c>
      <c r="B42" t="s">
        <v>116</v>
      </c>
      <c r="C42" s="3">
        <f>SUMIFS(Data!F:F,Data!$B:$B,Figure16!$B42,Data!$A:$A,Figure16!$A42)</f>
        <v>0</v>
      </c>
      <c r="D42" s="3">
        <f>SUMIFS(Data!Y:Y,Data!$B:$B,Figure16!$B42,Data!$A:$A,Figure16!$A42)</f>
        <v>0</v>
      </c>
      <c r="E42" s="3">
        <f>SUMIFS(Data!Q:Q,Data!$B:$B,Figure16!$B42,Data!$A:$A,Figure16!$A42)</f>
        <v>0</v>
      </c>
      <c r="F42" s="1" t="str">
        <f t="shared" si="0"/>
        <v/>
      </c>
      <c r="G42" s="1" t="str">
        <f t="shared" si="1"/>
        <v/>
      </c>
      <c r="H42">
        <f>SUMIFS(Data!Z:Z,Data!B:B,Figure16!B42,Data!A:A,Figure16!A42)</f>
        <v>1</v>
      </c>
      <c r="J42" s="23">
        <v>2010</v>
      </c>
      <c r="K42" s="26">
        <f>Data!T62</f>
        <v>1.0070075781651076</v>
      </c>
      <c r="L42" s="26">
        <f t="shared" si="2"/>
        <v>1.6004589008761474</v>
      </c>
      <c r="M42" s="26">
        <f t="shared" si="3"/>
        <v>0</v>
      </c>
      <c r="N42" s="26">
        <f t="shared" si="4"/>
        <v>0.82168270864840731</v>
      </c>
    </row>
    <row r="43" spans="1:14">
      <c r="A43" s="27">
        <v>1991</v>
      </c>
      <c r="B43" t="s">
        <v>116</v>
      </c>
      <c r="C43" s="3">
        <f>SUMIFS(Data!F:F,Data!$B:$B,Figure16!$B43,Data!$A:$A,Figure16!$A43)</f>
        <v>0</v>
      </c>
      <c r="D43" s="3">
        <f>SUMIFS(Data!Y:Y,Data!$B:$B,Figure16!$B43,Data!$A:$A,Figure16!$A43)</f>
        <v>0</v>
      </c>
      <c r="E43" s="3">
        <f>SUMIFS(Data!Q:Q,Data!$B:$B,Figure16!$B43,Data!$A:$A,Figure16!$A43)</f>
        <v>0</v>
      </c>
      <c r="F43" s="1" t="str">
        <f t="shared" si="0"/>
        <v/>
      </c>
      <c r="G43" s="1" t="str">
        <f t="shared" si="1"/>
        <v/>
      </c>
      <c r="H43">
        <f>SUMIFS(Data!Z:Z,Data!B:B,Figure16!B43,Data!A:A,Figure16!A43)</f>
        <v>1</v>
      </c>
      <c r="J43" s="23">
        <v>2011</v>
      </c>
      <c r="K43" s="26">
        <f>Data!T63</f>
        <v>1.116808011796752</v>
      </c>
      <c r="L43" s="26">
        <f t="shared" si="2"/>
        <v>1.7749671023397648</v>
      </c>
      <c r="M43" s="26">
        <f t="shared" si="3"/>
        <v>0</v>
      </c>
      <c r="N43" s="26">
        <f t="shared" si="4"/>
        <v>1.0868991567622446</v>
      </c>
    </row>
    <row r="44" spans="1:14">
      <c r="A44" s="27">
        <v>1992</v>
      </c>
      <c r="B44" t="s">
        <v>116</v>
      </c>
      <c r="C44" s="3">
        <f>SUMIFS(Data!F:F,Data!$B:$B,Figure16!$B44,Data!$A:$A,Figure16!$A44)</f>
        <v>0</v>
      </c>
      <c r="D44" s="3">
        <f>SUMIFS(Data!Y:Y,Data!$B:$B,Figure16!$B44,Data!$A:$A,Figure16!$A44)</f>
        <v>0</v>
      </c>
      <c r="E44" s="3">
        <f>SUMIFS(Data!Q:Q,Data!$B:$B,Figure16!$B44,Data!$A:$A,Figure16!$A44)</f>
        <v>0</v>
      </c>
      <c r="F44" s="1" t="str">
        <f t="shared" si="0"/>
        <v/>
      </c>
      <c r="G44" s="1" t="str">
        <f t="shared" si="1"/>
        <v/>
      </c>
      <c r="H44">
        <f>SUMIFS(Data!Z:Z,Data!B:B,Figure16!B44,Data!A:A,Figure16!A44)</f>
        <v>1</v>
      </c>
      <c r="J44" s="23">
        <v>2012</v>
      </c>
      <c r="K44" s="26">
        <f>Data!T64</f>
        <v>0.99562684078172081</v>
      </c>
      <c r="L44" s="26">
        <f t="shared" si="2"/>
        <v>1.5823712490662534</v>
      </c>
      <c r="M44" s="26">
        <f t="shared" si="3"/>
        <v>0</v>
      </c>
      <c r="N44" s="26">
        <f t="shared" si="4"/>
        <v>0.95357514228716789</v>
      </c>
    </row>
    <row r="45" spans="1:14">
      <c r="A45" s="27">
        <v>1993</v>
      </c>
      <c r="B45" t="s">
        <v>116</v>
      </c>
      <c r="C45" s="3">
        <f>SUMIFS(Data!F:F,Data!$B:$B,Figure16!$B45,Data!$A:$A,Figure16!$A45)</f>
        <v>0</v>
      </c>
      <c r="D45" s="3">
        <f>SUMIFS(Data!Y:Y,Data!$B:$B,Figure16!$B45,Data!$A:$A,Figure16!$A45)</f>
        <v>0</v>
      </c>
      <c r="E45" s="3">
        <f>SUMIFS(Data!Q:Q,Data!$B:$B,Figure16!$B45,Data!$A:$A,Figure16!$A45)</f>
        <v>0</v>
      </c>
      <c r="F45" s="1" t="str">
        <f t="shared" si="0"/>
        <v/>
      </c>
      <c r="G45" s="1" t="str">
        <f t="shared" si="1"/>
        <v/>
      </c>
      <c r="H45">
        <f>SUMIFS(Data!Z:Z,Data!B:B,Figure16!B45,Data!A:A,Figure16!A45)</f>
        <v>1</v>
      </c>
      <c r="J45" s="23">
        <v>2013</v>
      </c>
      <c r="K45" s="26">
        <f>Data!T65</f>
        <v>0.99710818219516861</v>
      </c>
      <c r="L45" s="26">
        <f t="shared" si="2"/>
        <v>1.5847255769797621</v>
      </c>
      <c r="M45" s="26">
        <f t="shared" si="3"/>
        <v>0</v>
      </c>
      <c r="N45" s="26">
        <f t="shared" si="4"/>
        <v>1.8513985391792886</v>
      </c>
    </row>
    <row r="46" spans="1:14">
      <c r="A46" s="27">
        <v>1994</v>
      </c>
      <c r="B46" t="s">
        <v>116</v>
      </c>
      <c r="C46" s="3">
        <f>SUMIFS(Data!F:F,Data!$B:$B,Figure16!$B46,Data!$A:$A,Figure16!$A46)</f>
        <v>0</v>
      </c>
      <c r="D46" s="3">
        <f>SUMIFS(Data!Y:Y,Data!$B:$B,Figure16!$B46,Data!$A:$A,Figure16!$A46)</f>
        <v>0</v>
      </c>
      <c r="E46" s="3">
        <f>SUMIFS(Data!Q:Q,Data!$B:$B,Figure16!$B46,Data!$A:$A,Figure16!$A46)</f>
        <v>0</v>
      </c>
      <c r="F46" s="1" t="str">
        <f t="shared" si="0"/>
        <v/>
      </c>
      <c r="G46" s="1" t="str">
        <f t="shared" si="1"/>
        <v/>
      </c>
      <c r="H46">
        <f>SUMIFS(Data!Z:Z,Data!B:B,Figure16!B46,Data!A:A,Figure16!A46)</f>
        <v>1</v>
      </c>
      <c r="J46" s="23">
        <v>2014</v>
      </c>
      <c r="K46" s="26">
        <f>Data!T66</f>
        <v>0.96696016921402161</v>
      </c>
      <c r="L46" s="26">
        <f t="shared" si="2"/>
        <v>1.5368106885860471</v>
      </c>
      <c r="M46" s="26">
        <f t="shared" si="3"/>
        <v>0</v>
      </c>
      <c r="N46" s="26">
        <f t="shared" si="4"/>
        <v>0.9449883242524959</v>
      </c>
    </row>
    <row r="47" spans="1:14">
      <c r="A47" s="27">
        <v>1995</v>
      </c>
      <c r="B47" t="s">
        <v>116</v>
      </c>
      <c r="C47" s="3">
        <f>SUMIFS(Data!F:F,Data!$B:$B,Figure16!$B47,Data!$A:$A,Figure16!$A47)</f>
        <v>0</v>
      </c>
      <c r="D47" s="3">
        <f>SUMIFS(Data!Y:Y,Data!$B:$B,Figure16!$B47,Data!$A:$A,Figure16!$A47)</f>
        <v>0</v>
      </c>
      <c r="E47" s="3">
        <f>SUMIFS(Data!Q:Q,Data!$B:$B,Figure16!$B47,Data!$A:$A,Figure16!$A47)</f>
        <v>0</v>
      </c>
      <c r="F47" s="1" t="str">
        <f t="shared" si="0"/>
        <v/>
      </c>
      <c r="G47" s="1" t="str">
        <f t="shared" si="1"/>
        <v/>
      </c>
      <c r="H47">
        <f>SUMIFS(Data!Z:Z,Data!B:B,Figure16!B47,Data!A:A,Figure16!A47)</f>
        <v>1</v>
      </c>
      <c r="J47" s="23">
        <v>2015</v>
      </c>
      <c r="K47" s="26">
        <f>Data!T67</f>
        <v>0.821813335342235</v>
      </c>
      <c r="L47" s="26">
        <f t="shared" si="2"/>
        <v>1.3061256895442579</v>
      </c>
      <c r="M47" s="26">
        <f t="shared" si="3"/>
        <v>0</v>
      </c>
      <c r="N47" s="26">
        <f t="shared" si="4"/>
        <v>0.80473700464701547</v>
      </c>
    </row>
    <row r="48" spans="1:14">
      <c r="A48" s="27">
        <v>1996</v>
      </c>
      <c r="B48" t="s">
        <v>116</v>
      </c>
      <c r="C48" s="3">
        <f>SUMIFS(Data!F:F,Data!$B:$B,Figure16!$B48,Data!$A:$A,Figure16!$A48)</f>
        <v>0</v>
      </c>
      <c r="D48" s="3">
        <f>SUMIFS(Data!Y:Y,Data!$B:$B,Figure16!$B48,Data!$A:$A,Figure16!$A48)</f>
        <v>0</v>
      </c>
      <c r="E48" s="3">
        <f>SUMIFS(Data!Q:Q,Data!$B:$B,Figure16!$B48,Data!$A:$A,Figure16!$A48)</f>
        <v>0</v>
      </c>
      <c r="F48" s="1" t="str">
        <f t="shared" si="0"/>
        <v/>
      </c>
      <c r="G48" s="1" t="str">
        <f t="shared" si="1"/>
        <v/>
      </c>
      <c r="H48">
        <f>SUMIFS(Data!Z:Z,Data!B:B,Figure16!B48,Data!A:A,Figure16!A48)</f>
        <v>1</v>
      </c>
      <c r="J48" s="23">
        <v>2016</v>
      </c>
      <c r="K48" s="26">
        <f>Data!T68</f>
        <v>0.86004996979414983</v>
      </c>
      <c r="L48" s="26">
        <f t="shared" si="2"/>
        <v>1.3668959988001441</v>
      </c>
      <c r="M48" s="26">
        <f t="shared" si="3"/>
        <v>0</v>
      </c>
      <c r="N48" s="26">
        <f t="shared" si="4"/>
        <v>0.98313605832767559</v>
      </c>
    </row>
    <row r="49" spans="1:14">
      <c r="A49" s="27">
        <v>1997</v>
      </c>
      <c r="B49" t="s">
        <v>116</v>
      </c>
      <c r="C49" s="3">
        <f>SUMIFS(Data!F:F,Data!$B:$B,Figure16!$B49,Data!$A:$A,Figure16!$A49)</f>
        <v>0</v>
      </c>
      <c r="D49" s="3">
        <f>SUMIFS(Data!Y:Y,Data!$B:$B,Figure16!$B49,Data!$A:$A,Figure16!$A49)</f>
        <v>0</v>
      </c>
      <c r="E49" s="3">
        <f>SUMIFS(Data!Q:Q,Data!$B:$B,Figure16!$B49,Data!$A:$A,Figure16!$A49)</f>
        <v>0</v>
      </c>
      <c r="F49" s="1" t="str">
        <f t="shared" si="0"/>
        <v/>
      </c>
      <c r="G49" s="1" t="str">
        <f t="shared" si="1"/>
        <v/>
      </c>
      <c r="H49">
        <f>SUMIFS(Data!Z:Z,Data!B:B,Figure16!B49,Data!A:A,Figure16!A49)</f>
        <v>1</v>
      </c>
      <c r="J49" s="23">
        <v>2017</v>
      </c>
      <c r="K49" s="26">
        <f>Data!T69</f>
        <v>0.90809244833766045</v>
      </c>
      <c r="L49" s="26">
        <f t="shared" ref="L49" si="5">K49/K$32</f>
        <v>1.4432509479309301</v>
      </c>
      <c r="M49" s="26">
        <f t="shared" si="3"/>
        <v>0</v>
      </c>
      <c r="N49" s="26">
        <f t="shared" si="4"/>
        <v>0.7126431064301364</v>
      </c>
    </row>
    <row r="50" spans="1:14">
      <c r="A50" s="27">
        <v>1998</v>
      </c>
      <c r="B50" t="s">
        <v>116</v>
      </c>
      <c r="C50" s="3">
        <f>SUMIFS(Data!F:F,Data!$B:$B,Figure16!$B50,Data!$A:$A,Figure16!$A50)</f>
        <v>0</v>
      </c>
      <c r="D50" s="3">
        <f>SUMIFS(Data!Y:Y,Data!$B:$B,Figure16!$B50,Data!$A:$A,Figure16!$A50)</f>
        <v>0</v>
      </c>
      <c r="E50" s="3">
        <f>SUMIFS(Data!Q:Q,Data!$B:$B,Figure16!$B50,Data!$A:$A,Figure16!$A50)</f>
        <v>0</v>
      </c>
      <c r="F50" s="1" t="str">
        <f t="shared" si="0"/>
        <v/>
      </c>
      <c r="G50" s="1" t="str">
        <f t="shared" si="1"/>
        <v/>
      </c>
      <c r="H50">
        <f>SUMIFS(Data!Z:Z,Data!B:B,Figure16!B50,Data!A:A,Figure16!A50)</f>
        <v>1</v>
      </c>
    </row>
    <row r="51" spans="1:14">
      <c r="A51" s="27">
        <v>1999</v>
      </c>
      <c r="B51" t="s">
        <v>116</v>
      </c>
      <c r="C51" s="3">
        <f>SUMIFS(Data!F:F,Data!$B:$B,Figure16!$B51,Data!$A:$A,Figure16!$A51)</f>
        <v>0</v>
      </c>
      <c r="D51" s="3">
        <f>SUMIFS(Data!Y:Y,Data!$B:$B,Figure16!$B51,Data!$A:$A,Figure16!$A51)</f>
        <v>0</v>
      </c>
      <c r="E51" s="3">
        <f>SUMIFS(Data!Q:Q,Data!$B:$B,Figure16!$B51,Data!$A:$A,Figure16!$A51)</f>
        <v>0</v>
      </c>
      <c r="F51" s="1" t="str">
        <f t="shared" si="0"/>
        <v/>
      </c>
      <c r="G51" s="1" t="str">
        <f t="shared" si="1"/>
        <v/>
      </c>
      <c r="H51">
        <f>SUMIFS(Data!Z:Z,Data!B:B,Figure16!B51,Data!A:A,Figure16!A51)</f>
        <v>1</v>
      </c>
    </row>
    <row r="52" spans="1:14">
      <c r="A52" s="27">
        <v>2000</v>
      </c>
      <c r="B52" t="s">
        <v>116</v>
      </c>
      <c r="C52" s="3">
        <f>SUMIFS(Data!F:F,Data!$B:$B,Figure16!$B52,Data!$A:$A,Figure16!$A52)</f>
        <v>500000</v>
      </c>
      <c r="D52" s="3">
        <f>SUMIFS(Data!Y:Y,Data!$B:$B,Figure16!$B52,Data!$A:$A,Figure16!$A52)</f>
        <v>0</v>
      </c>
      <c r="E52" s="3">
        <f>SUMIFS(Data!Q:Q,Data!$B:$B,Figure16!$B52,Data!$A:$A,Figure16!$A52)</f>
        <v>0</v>
      </c>
      <c r="F52" s="1" t="str">
        <f t="shared" si="0"/>
        <v/>
      </c>
      <c r="G52" s="1" t="str">
        <f t="shared" si="1"/>
        <v/>
      </c>
      <c r="H52">
        <f>SUMIFS(Data!Z:Z,Data!B:B,Figure16!B52,Data!A:A,Figure16!A52)</f>
        <v>1</v>
      </c>
    </row>
    <row r="53" spans="1:14">
      <c r="A53" s="27">
        <v>2001</v>
      </c>
      <c r="B53" t="s">
        <v>116</v>
      </c>
      <c r="C53" s="3">
        <f>SUMIFS(Data!F:F,Data!$B:$B,Figure16!$B53,Data!$A:$A,Figure16!$A53)</f>
        <v>4624471.75</v>
      </c>
      <c r="D53" s="3">
        <f>SUMIFS(Data!Y:Y,Data!$B:$B,Figure16!$B53,Data!$A:$A,Figure16!$A53)</f>
        <v>0</v>
      </c>
      <c r="E53" s="3">
        <f>SUMIFS(Data!Q:Q,Data!$B:$B,Figure16!$B53,Data!$A:$A,Figure16!$A53)</f>
        <v>0</v>
      </c>
      <c r="F53" s="1" t="str">
        <f t="shared" si="0"/>
        <v/>
      </c>
      <c r="G53" s="1" t="str">
        <f t="shared" si="1"/>
        <v/>
      </c>
      <c r="H53">
        <f>SUMIFS(Data!Z:Z,Data!B:B,Figure16!B53,Data!A:A,Figure16!A53)</f>
        <v>1</v>
      </c>
    </row>
    <row r="54" spans="1:14">
      <c r="A54" s="27">
        <v>2002</v>
      </c>
      <c r="B54" t="s">
        <v>116</v>
      </c>
      <c r="C54" s="3">
        <f>SUMIFS(Data!F:F,Data!$B:$B,Figure16!$B54,Data!$A:$A,Figure16!$A54)</f>
        <v>3720000</v>
      </c>
      <c r="D54" s="3">
        <f>SUMIFS(Data!Y:Y,Data!$B:$B,Figure16!$B54,Data!$A:$A,Figure16!$A54)</f>
        <v>0</v>
      </c>
      <c r="E54" s="3">
        <f>SUMIFS(Data!Q:Q,Data!$B:$B,Figure16!$B54,Data!$A:$A,Figure16!$A54)</f>
        <v>4055179566.3498139</v>
      </c>
      <c r="F54" s="1">
        <f t="shared" si="0"/>
        <v>9.1734532075196884E-2</v>
      </c>
      <c r="G54" s="1">
        <f t="shared" si="1"/>
        <v>0</v>
      </c>
      <c r="H54">
        <f>SUMIFS(Data!Z:Z,Data!B:B,Figure16!B54,Data!A:A,Figure16!A54)</f>
        <v>1</v>
      </c>
    </row>
    <row r="55" spans="1:14">
      <c r="A55" s="27">
        <v>2003</v>
      </c>
      <c r="B55" t="s">
        <v>116</v>
      </c>
      <c r="C55" s="3">
        <f>SUMIFS(Data!F:F,Data!$B:$B,Figure16!$B55,Data!$A:$A,Figure16!$A55)</f>
        <v>1341632.375</v>
      </c>
      <c r="D55" s="3">
        <f>SUMIFS(Data!Y:Y,Data!$B:$B,Figure16!$B55,Data!$A:$A,Figure16!$A55)</f>
        <v>0</v>
      </c>
      <c r="E55" s="3">
        <f>SUMIFS(Data!Q:Q,Data!$B:$B,Figure16!$B55,Data!$A:$A,Figure16!$A55)</f>
        <v>4515558808.1099434</v>
      </c>
      <c r="F55" s="1">
        <f t="shared" si="0"/>
        <v>2.9711325486237235E-2</v>
      </c>
      <c r="G55" s="1">
        <f t="shared" si="1"/>
        <v>0</v>
      </c>
      <c r="H55">
        <f>SUMIFS(Data!Z:Z,Data!B:B,Figure16!B55,Data!A:A,Figure16!A55)</f>
        <v>1</v>
      </c>
    </row>
    <row r="56" spans="1:14">
      <c r="A56" s="27">
        <v>2004</v>
      </c>
      <c r="B56" t="s">
        <v>116</v>
      </c>
      <c r="C56" s="3">
        <f>SUMIFS(Data!F:F,Data!$B:$B,Figure16!$B56,Data!$A:$A,Figure16!$A56)</f>
        <v>2400000</v>
      </c>
      <c r="D56" s="3">
        <f>SUMIFS(Data!Y:Y,Data!$B:$B,Figure16!$B56,Data!$A:$A,Figure16!$A56)</f>
        <v>0</v>
      </c>
      <c r="E56" s="3">
        <f>SUMIFS(Data!Q:Q,Data!$B:$B,Figure16!$B56,Data!$A:$A,Figure16!$A56)</f>
        <v>5226778808.8920879</v>
      </c>
      <c r="F56" s="1">
        <f t="shared" si="0"/>
        <v>4.59173821535548E-2</v>
      </c>
      <c r="G56" s="1">
        <f t="shared" si="1"/>
        <v>0</v>
      </c>
      <c r="H56">
        <f>SUMIFS(Data!Z:Z,Data!B:B,Figure16!B56,Data!A:A,Figure16!A56)</f>
        <v>1</v>
      </c>
    </row>
    <row r="57" spans="1:14">
      <c r="A57" s="27">
        <v>2005</v>
      </c>
      <c r="B57" t="s">
        <v>116</v>
      </c>
      <c r="C57" s="3">
        <f>SUMIFS(Data!F:F,Data!$B:$B,Figure16!$B57,Data!$A:$A,Figure16!$A57)</f>
        <v>0</v>
      </c>
      <c r="D57" s="3">
        <f>SUMIFS(Data!Y:Y,Data!$B:$B,Figure16!$B57,Data!$A:$A,Figure16!$A57)</f>
        <v>0</v>
      </c>
      <c r="E57" s="3">
        <f>SUMIFS(Data!Q:Q,Data!$B:$B,Figure16!$B57,Data!$A:$A,Figure16!$A57)</f>
        <v>6209137624.7718143</v>
      </c>
      <c r="F57" s="1">
        <f t="shared" si="0"/>
        <v>0</v>
      </c>
      <c r="G57" s="1">
        <f t="shared" si="1"/>
        <v>0</v>
      </c>
      <c r="H57">
        <f>SUMIFS(Data!Z:Z,Data!B:B,Figure16!B57,Data!A:A,Figure16!A57)</f>
        <v>1</v>
      </c>
    </row>
    <row r="58" spans="1:14">
      <c r="A58" s="27">
        <v>2006</v>
      </c>
      <c r="B58" t="s">
        <v>116</v>
      </c>
      <c r="C58" s="3">
        <f>SUMIFS(Data!F:F,Data!$B:$B,Figure16!$B58,Data!$A:$A,Figure16!$A58)</f>
        <v>1000000</v>
      </c>
      <c r="D58" s="3">
        <f>SUMIFS(Data!Y:Y,Data!$B:$B,Figure16!$B58,Data!$A:$A,Figure16!$A58)</f>
        <v>0</v>
      </c>
      <c r="E58" s="3">
        <f>SUMIFS(Data!Q:Q,Data!$B:$B,Figure16!$B58,Data!$A:$A,Figure16!$A58)</f>
        <v>6971285594.6801262</v>
      </c>
      <c r="F58" s="1">
        <f t="shared" si="0"/>
        <v>1.4344556487014565E-2</v>
      </c>
      <c r="G58" s="1">
        <f t="shared" si="1"/>
        <v>0</v>
      </c>
      <c r="H58">
        <f>SUMIFS(Data!Z:Z,Data!B:B,Figure16!B58,Data!A:A,Figure16!A58)</f>
        <v>1</v>
      </c>
    </row>
    <row r="59" spans="1:14">
      <c r="A59" s="27">
        <v>2007</v>
      </c>
      <c r="B59" t="s">
        <v>116</v>
      </c>
      <c r="C59" s="3">
        <f>SUMIFS(Data!F:F,Data!$B:$B,Figure16!$B59,Data!$A:$A,Figure16!$A59)</f>
        <v>12015893</v>
      </c>
      <c r="D59" s="3">
        <f>SUMIFS(Data!Y:Y,Data!$B:$B,Figure16!$B59,Data!$A:$A,Figure16!$A59)</f>
        <v>0</v>
      </c>
      <c r="E59" s="3">
        <f>SUMIFS(Data!Q:Q,Data!$B:$B,Figure16!$B59,Data!$A:$A,Figure16!$A59)</f>
        <v>9747879531.8631077</v>
      </c>
      <c r="F59" s="1">
        <f t="shared" si="0"/>
        <v>0.1232667367371887</v>
      </c>
      <c r="G59" s="1">
        <f t="shared" si="1"/>
        <v>0</v>
      </c>
      <c r="H59">
        <f>SUMIFS(Data!Z:Z,Data!B:B,Figure16!B59,Data!A:A,Figure16!A59)</f>
        <v>1</v>
      </c>
    </row>
    <row r="60" spans="1:14">
      <c r="A60" s="27">
        <v>2008</v>
      </c>
      <c r="B60" t="s">
        <v>116</v>
      </c>
      <c r="C60" s="3">
        <f>SUMIFS(Data!F:F,Data!$B:$B,Figure16!$B60,Data!$A:$A,Figure16!$A60)</f>
        <v>16218965.5</v>
      </c>
      <c r="D60" s="3">
        <f>SUMIFS(Data!Y:Y,Data!$B:$B,Figure16!$B60,Data!$A:$A,Figure16!$A60)</f>
        <v>0</v>
      </c>
      <c r="E60" s="3">
        <f>SUMIFS(Data!Q:Q,Data!$B:$B,Figure16!$B60,Data!$A:$A,Figure16!$A60)</f>
        <v>10109225813.669569</v>
      </c>
      <c r="F60" s="1">
        <f t="shared" si="0"/>
        <v>0.16043726590881882</v>
      </c>
      <c r="G60" s="1">
        <f t="shared" si="1"/>
        <v>0</v>
      </c>
      <c r="H60">
        <f>SUMIFS(Data!Z:Z,Data!B:B,Figure16!B60,Data!A:A,Figure16!A60)</f>
        <v>1</v>
      </c>
    </row>
    <row r="61" spans="1:14">
      <c r="A61" s="27">
        <v>2009</v>
      </c>
      <c r="B61" t="s">
        <v>116</v>
      </c>
      <c r="C61" s="3">
        <f>SUMIFS(Data!F:F,Data!$B:$B,Figure16!$B61,Data!$A:$A,Figure16!$A61)</f>
        <v>2287500</v>
      </c>
      <c r="D61" s="3">
        <f>SUMIFS(Data!Y:Y,Data!$B:$B,Figure16!$B61,Data!$A:$A,Figure16!$A61)</f>
        <v>0</v>
      </c>
      <c r="E61" s="3">
        <f>SUMIFS(Data!Q:Q,Data!$B:$B,Figure16!$B61,Data!$A:$A,Figure16!$A61)</f>
        <v>12439087076.766651</v>
      </c>
      <c r="F61" s="1">
        <f t="shared" si="0"/>
        <v>1.8389613207809463E-2</v>
      </c>
      <c r="G61" s="1">
        <f t="shared" si="1"/>
        <v>0</v>
      </c>
      <c r="H61">
        <f>SUMIFS(Data!Z:Z,Data!B:B,Figure16!B61,Data!A:A,Figure16!A61)</f>
        <v>1</v>
      </c>
    </row>
    <row r="62" spans="1:14">
      <c r="A62" s="27">
        <v>2010</v>
      </c>
      <c r="B62" t="s">
        <v>116</v>
      </c>
      <c r="C62" s="3">
        <f>SUMIFS(Data!F:F,Data!$B:$B,Figure16!$B62,Data!$A:$A,Figure16!$A62)</f>
        <v>16250000</v>
      </c>
      <c r="D62" s="3">
        <f>SUMIFS(Data!Y:Y,Data!$B:$B,Figure16!$B62,Data!$A:$A,Figure16!$A62)</f>
        <v>0</v>
      </c>
      <c r="E62" s="3">
        <f>SUMIFS(Data!Q:Q,Data!$B:$B,Figure16!$B62,Data!$A:$A,Figure16!$A62)</f>
        <v>15856574731.44105</v>
      </c>
      <c r="F62" s="1">
        <f t="shared" si="0"/>
        <v>0.10248114914615736</v>
      </c>
      <c r="G62" s="1">
        <f t="shared" si="1"/>
        <v>0</v>
      </c>
      <c r="H62">
        <f>SUMIFS(Data!Z:Z,Data!B:B,Figure16!B62,Data!A:A,Figure16!A62)</f>
        <v>1</v>
      </c>
    </row>
    <row r="63" spans="1:14">
      <c r="A63" s="27">
        <v>2011</v>
      </c>
      <c r="B63" t="s">
        <v>116</v>
      </c>
      <c r="C63" s="3">
        <f>SUMIFS(Data!F:F,Data!$B:$B,Figure16!$B63,Data!$A:$A,Figure16!$A63)</f>
        <v>4000000</v>
      </c>
      <c r="D63" s="3">
        <f>SUMIFS(Data!Y:Y,Data!$B:$B,Figure16!$B63,Data!$A:$A,Figure16!$A63)</f>
        <v>0</v>
      </c>
      <c r="E63" s="3">
        <f>SUMIFS(Data!Q:Q,Data!$B:$B,Figure16!$B63,Data!$A:$A,Figure16!$A63)</f>
        <v>17804292964.104454</v>
      </c>
      <c r="F63" s="1">
        <f t="shared" si="0"/>
        <v>2.2466491694247394E-2</v>
      </c>
      <c r="G63" s="1">
        <f t="shared" si="1"/>
        <v>0</v>
      </c>
      <c r="H63">
        <f>SUMIFS(Data!Z:Z,Data!B:B,Figure16!B63,Data!A:A,Figure16!A63)</f>
        <v>1</v>
      </c>
    </row>
    <row r="64" spans="1:14">
      <c r="A64" s="27">
        <v>2012</v>
      </c>
      <c r="B64" t="s">
        <v>116</v>
      </c>
      <c r="C64" s="3">
        <f>SUMIFS(Data!F:F,Data!$B:$B,Figure16!$B64,Data!$A:$A,Figure16!$A64)</f>
        <v>681206.1875</v>
      </c>
      <c r="D64" s="3">
        <f>SUMIFS(Data!Y:Y,Data!$B:$B,Figure16!$B64,Data!$A:$A,Figure16!$A64)</f>
        <v>0</v>
      </c>
      <c r="E64" s="3">
        <f>SUMIFS(Data!Q:Q,Data!$B:$B,Figure16!$B64,Data!$A:$A,Figure16!$A64)</f>
        <v>19907317065.666653</v>
      </c>
      <c r="F64" s="1">
        <f t="shared" si="0"/>
        <v>3.4218884707213951E-3</v>
      </c>
      <c r="G64" s="1">
        <f t="shared" si="1"/>
        <v>0</v>
      </c>
      <c r="H64">
        <f>SUMIFS(Data!Z:Z,Data!B:B,Figure16!B64,Data!A:A,Figure16!A64)</f>
        <v>1</v>
      </c>
    </row>
    <row r="65" spans="1:8">
      <c r="A65" s="27">
        <v>2013</v>
      </c>
      <c r="B65" t="s">
        <v>116</v>
      </c>
      <c r="C65" s="3">
        <f>SUMIFS(Data!F:F,Data!$B:$B,Figure16!$B65,Data!$A:$A,Figure16!$A65)</f>
        <v>32280148</v>
      </c>
      <c r="D65" s="3">
        <f>SUMIFS(Data!Y:Y,Data!$B:$B,Figure16!$B65,Data!$A:$A,Figure16!$A65)</f>
        <v>0</v>
      </c>
      <c r="E65" s="3">
        <f>SUMIFS(Data!Q:Q,Data!$B:$B,Figure16!$B65,Data!$A:$A,Figure16!$A65)</f>
        <v>20561069558.21524</v>
      </c>
      <c r="F65" s="1">
        <f t="shared" si="0"/>
        <v>0.15699644373364988</v>
      </c>
      <c r="G65" s="1">
        <f t="shared" si="1"/>
        <v>0</v>
      </c>
      <c r="H65">
        <f>SUMIFS(Data!Z:Z,Data!B:B,Figure16!B65,Data!A:A,Figure16!A65)</f>
        <v>1</v>
      </c>
    </row>
    <row r="66" spans="1:8">
      <c r="A66" s="27">
        <v>2014</v>
      </c>
      <c r="B66" t="s">
        <v>116</v>
      </c>
      <c r="C66" s="3">
        <f>SUMIFS(Data!F:F,Data!$B:$B,Figure16!$B66,Data!$A:$A,Figure16!$A66)</f>
        <v>0</v>
      </c>
      <c r="D66" s="3">
        <f>SUMIFS(Data!Y:Y,Data!$B:$B,Figure16!$B66,Data!$A:$A,Figure16!$A66)</f>
        <v>0</v>
      </c>
      <c r="E66" s="3">
        <f>SUMIFS(Data!Q:Q,Data!$B:$B,Figure16!$B66,Data!$A:$A,Figure16!$A66)</f>
        <v>20484885119.734779</v>
      </c>
      <c r="F66" s="1">
        <f t="shared" si="0"/>
        <v>0</v>
      </c>
      <c r="G66" s="1">
        <f t="shared" si="1"/>
        <v>0</v>
      </c>
      <c r="H66">
        <f>SUMIFS(Data!Z:Z,Data!B:B,Figure16!B66,Data!A:A,Figure16!A66)</f>
        <v>1</v>
      </c>
    </row>
    <row r="67" spans="1:8">
      <c r="A67" s="27">
        <v>2015</v>
      </c>
      <c r="B67" t="s">
        <v>116</v>
      </c>
      <c r="C67" s="3">
        <f>SUMIFS(Data!F:F,Data!$B:$B,Figure16!$B67,Data!$A:$A,Figure16!$A67)</f>
        <v>0</v>
      </c>
      <c r="D67" s="3">
        <f>SUMIFS(Data!Y:Y,Data!$B:$B,Figure16!$B67,Data!$A:$A,Figure16!$A67)</f>
        <v>0</v>
      </c>
      <c r="E67" s="3">
        <f>SUMIFS(Data!Q:Q,Data!$B:$B,Figure16!$B67,Data!$A:$A,Figure16!$A67)</f>
        <v>19907111418.993832</v>
      </c>
      <c r="F67" s="1">
        <f t="shared" ref="F67:F130" si="6">IF(E67&gt;0,C67/E67*100,"")</f>
        <v>0</v>
      </c>
      <c r="G67" s="1">
        <f t="shared" ref="G67:G130" si="7">IF($E67&gt;0,D67/$E67*100,"")</f>
        <v>0</v>
      </c>
      <c r="H67">
        <f>SUMIFS(Data!Z:Z,Data!B:B,Figure16!B67,Data!A:A,Figure16!A67)</f>
        <v>1</v>
      </c>
    </row>
    <row r="68" spans="1:8">
      <c r="A68" s="27">
        <v>2016</v>
      </c>
      <c r="B68" t="s">
        <v>116</v>
      </c>
      <c r="C68" s="3">
        <f>SUMIFS(Data!F:F,Data!$B:$B,Figure16!$B68,Data!$A:$A,Figure16!$A68)</f>
        <v>0</v>
      </c>
      <c r="D68" s="3">
        <f>SUMIFS(Data!Y:Y,Data!$B:$B,Figure16!$B68,Data!$A:$A,Figure16!$A68)</f>
        <v>0</v>
      </c>
      <c r="E68" s="3">
        <f>SUMIFS(Data!Q:Q,Data!$B:$B,Figure16!$B68,Data!$A:$A,Figure16!$A68)</f>
        <v>19046357714.492752</v>
      </c>
      <c r="F68" s="1">
        <f t="shared" si="6"/>
        <v>0</v>
      </c>
      <c r="G68" s="1">
        <f t="shared" si="7"/>
        <v>0</v>
      </c>
      <c r="H68">
        <f>SUMIFS(Data!Z:Z,Data!B:B,Figure16!B68,Data!A:A,Figure16!A68)</f>
        <v>1</v>
      </c>
    </row>
    <row r="69" spans="1:8">
      <c r="A69" s="27">
        <v>2017</v>
      </c>
      <c r="B69" t="s">
        <v>116</v>
      </c>
      <c r="C69" s="3">
        <f>SUMIFS(Data!F:F,Data!$B:$B,Figure16!$B69,Data!$A:$A,Figure16!$A69)</f>
        <v>0</v>
      </c>
      <c r="D69" s="3">
        <f>SUMIFS(Data!Y:Y,Data!$B:$B,Figure16!$B69,Data!$A:$A,Figure16!$A69)</f>
        <v>0</v>
      </c>
      <c r="E69" s="3">
        <f>SUMIFS(Data!Q:Q,Data!$B:$B,Figure16!$B69,Data!$A:$A,Figure16!$A69)</f>
        <v>19543976895.424835</v>
      </c>
      <c r="F69" s="1">
        <f t="shared" si="6"/>
        <v>0</v>
      </c>
      <c r="G69" s="1">
        <f t="shared" si="7"/>
        <v>0</v>
      </c>
      <c r="H69">
        <f>SUMIFS(Data!Z:Z,Data!B:B,Figure16!B69,Data!A:A,Figure16!A69)</f>
        <v>1</v>
      </c>
    </row>
    <row r="70" spans="1:8">
      <c r="A70" s="27">
        <v>1950</v>
      </c>
      <c r="B70" t="s">
        <v>25</v>
      </c>
      <c r="C70" s="3">
        <f>SUMIFS(Data!F:F,Data!$B:$B,Figure16!$B70,Data!$A:$A,Figure16!$A70)</f>
        <v>0</v>
      </c>
      <c r="D70" s="3">
        <f>SUMIFS(Data!Y:Y,Data!$B:$B,Figure16!$B70,Data!$A:$A,Figure16!$A70)</f>
        <v>0</v>
      </c>
      <c r="E70" s="3">
        <f>SUMIFS(Data!Q:Q,Data!$B:$B,Figure16!$B70,Data!$A:$A,Figure16!$A70)</f>
        <v>0</v>
      </c>
      <c r="F70" s="1" t="str">
        <f t="shared" si="6"/>
        <v/>
      </c>
      <c r="G70" s="1" t="str">
        <f t="shared" si="7"/>
        <v/>
      </c>
      <c r="H70">
        <f>SUMIFS(Data!Z:Z,Data!B:B,Figure16!B70,Data!A:A,Figure16!A70)</f>
        <v>1</v>
      </c>
    </row>
    <row r="71" spans="1:8">
      <c r="A71" s="27">
        <v>1951</v>
      </c>
      <c r="B71" t="s">
        <v>25</v>
      </c>
      <c r="C71" s="3">
        <f>SUMIFS(Data!F:F,Data!$B:$B,Figure16!$B71,Data!$A:$A,Figure16!$A71)</f>
        <v>0</v>
      </c>
      <c r="D71" s="3">
        <f>SUMIFS(Data!Y:Y,Data!$B:$B,Figure16!$B71,Data!$A:$A,Figure16!$A71)</f>
        <v>0</v>
      </c>
      <c r="E71" s="3">
        <f>SUMIFS(Data!Q:Q,Data!$B:$B,Figure16!$B71,Data!$A:$A,Figure16!$A71)</f>
        <v>0</v>
      </c>
      <c r="F71" s="1" t="str">
        <f t="shared" si="6"/>
        <v/>
      </c>
      <c r="G71" s="1" t="str">
        <f t="shared" si="7"/>
        <v/>
      </c>
      <c r="H71">
        <f>SUMIFS(Data!Z:Z,Data!B:B,Figure16!B71,Data!A:A,Figure16!A71)</f>
        <v>1</v>
      </c>
    </row>
    <row r="72" spans="1:8">
      <c r="A72" s="27">
        <v>1952</v>
      </c>
      <c r="B72" t="s">
        <v>25</v>
      </c>
      <c r="C72" s="3">
        <f>SUMIFS(Data!F:F,Data!$B:$B,Figure16!$B72,Data!$A:$A,Figure16!$A72)</f>
        <v>0</v>
      </c>
      <c r="D72" s="3">
        <f>SUMIFS(Data!Y:Y,Data!$B:$B,Figure16!$B72,Data!$A:$A,Figure16!$A72)</f>
        <v>0</v>
      </c>
      <c r="E72" s="3">
        <f>SUMIFS(Data!Q:Q,Data!$B:$B,Figure16!$B72,Data!$A:$A,Figure16!$A72)</f>
        <v>0</v>
      </c>
      <c r="F72" s="1" t="str">
        <f t="shared" si="6"/>
        <v/>
      </c>
      <c r="G72" s="1" t="str">
        <f t="shared" si="7"/>
        <v/>
      </c>
      <c r="H72">
        <f>SUMIFS(Data!Z:Z,Data!B:B,Figure16!B72,Data!A:A,Figure16!A72)</f>
        <v>1</v>
      </c>
    </row>
    <row r="73" spans="1:8">
      <c r="A73" s="27">
        <v>1953</v>
      </c>
      <c r="B73" t="s">
        <v>25</v>
      </c>
      <c r="C73" s="3">
        <f>SUMIFS(Data!F:F,Data!$B:$B,Figure16!$B73,Data!$A:$A,Figure16!$A73)</f>
        <v>0</v>
      </c>
      <c r="D73" s="3">
        <f>SUMIFS(Data!Y:Y,Data!$B:$B,Figure16!$B73,Data!$A:$A,Figure16!$A73)</f>
        <v>0</v>
      </c>
      <c r="E73" s="3">
        <f>SUMIFS(Data!Q:Q,Data!$B:$B,Figure16!$B73,Data!$A:$A,Figure16!$A73)</f>
        <v>0</v>
      </c>
      <c r="F73" s="1" t="str">
        <f t="shared" si="6"/>
        <v/>
      </c>
      <c r="G73" s="1" t="str">
        <f t="shared" si="7"/>
        <v/>
      </c>
      <c r="H73">
        <f>SUMIFS(Data!Z:Z,Data!B:B,Figure16!B73,Data!A:A,Figure16!A73)</f>
        <v>1</v>
      </c>
    </row>
    <row r="74" spans="1:8">
      <c r="A74" s="27">
        <v>1954</v>
      </c>
      <c r="B74" t="s">
        <v>25</v>
      </c>
      <c r="C74" s="3">
        <f>SUMIFS(Data!F:F,Data!$B:$B,Figure16!$B74,Data!$A:$A,Figure16!$A74)</f>
        <v>17500000</v>
      </c>
      <c r="D74" s="3">
        <f>SUMIFS(Data!Y:Y,Data!$B:$B,Figure16!$B74,Data!$A:$A,Figure16!$A74)</f>
        <v>0</v>
      </c>
      <c r="E74" s="3">
        <f>SUMIFS(Data!Q:Q,Data!$B:$B,Figure16!$B74,Data!$A:$A,Figure16!$A74)</f>
        <v>0</v>
      </c>
      <c r="F74" s="1" t="str">
        <f t="shared" si="6"/>
        <v/>
      </c>
      <c r="G74" s="1" t="str">
        <f t="shared" si="7"/>
        <v/>
      </c>
      <c r="H74">
        <f>SUMIFS(Data!Z:Z,Data!B:B,Figure16!B74,Data!A:A,Figure16!A74)</f>
        <v>1</v>
      </c>
    </row>
    <row r="75" spans="1:8">
      <c r="A75" s="27">
        <v>1955</v>
      </c>
      <c r="B75" t="s">
        <v>25</v>
      </c>
      <c r="C75" s="3">
        <f>SUMIFS(Data!F:F,Data!$B:$B,Figure16!$B75,Data!$A:$A,Figure16!$A75)</f>
        <v>0</v>
      </c>
      <c r="D75" s="3">
        <f>SUMIFS(Data!Y:Y,Data!$B:$B,Figure16!$B75,Data!$A:$A,Figure16!$A75)</f>
        <v>0</v>
      </c>
      <c r="E75" s="3">
        <f>SUMIFS(Data!Q:Q,Data!$B:$B,Figure16!$B75,Data!$A:$A,Figure16!$A75)</f>
        <v>0</v>
      </c>
      <c r="F75" s="1" t="str">
        <f t="shared" si="6"/>
        <v/>
      </c>
      <c r="G75" s="1" t="str">
        <f t="shared" si="7"/>
        <v/>
      </c>
      <c r="H75">
        <f>SUMIFS(Data!Z:Z,Data!B:B,Figure16!B75,Data!A:A,Figure16!A75)</f>
        <v>1</v>
      </c>
    </row>
    <row r="76" spans="1:8">
      <c r="A76" s="27">
        <v>1956</v>
      </c>
      <c r="B76" t="s">
        <v>25</v>
      </c>
      <c r="C76" s="3">
        <f>SUMIFS(Data!F:F,Data!$B:$B,Figure16!$B76,Data!$A:$A,Figure16!$A76)</f>
        <v>0</v>
      </c>
      <c r="D76" s="3">
        <f>SUMIFS(Data!Y:Y,Data!$B:$B,Figure16!$B76,Data!$A:$A,Figure16!$A76)</f>
        <v>0</v>
      </c>
      <c r="E76" s="3">
        <f>SUMIFS(Data!Q:Q,Data!$B:$B,Figure16!$B76,Data!$A:$A,Figure16!$A76)</f>
        <v>0</v>
      </c>
      <c r="F76" s="1" t="str">
        <f t="shared" si="6"/>
        <v/>
      </c>
      <c r="G76" s="1" t="str">
        <f t="shared" si="7"/>
        <v/>
      </c>
      <c r="H76">
        <f>SUMIFS(Data!Z:Z,Data!B:B,Figure16!B76,Data!A:A,Figure16!A76)</f>
        <v>1</v>
      </c>
    </row>
    <row r="77" spans="1:8">
      <c r="A77" s="27">
        <v>1957</v>
      </c>
      <c r="B77" t="s">
        <v>25</v>
      </c>
      <c r="C77" s="3">
        <f>SUMIFS(Data!F:F,Data!$B:$B,Figure16!$B77,Data!$A:$A,Figure16!$A77)</f>
        <v>0</v>
      </c>
      <c r="D77" s="3">
        <f>SUMIFS(Data!Y:Y,Data!$B:$B,Figure16!$B77,Data!$A:$A,Figure16!$A77)</f>
        <v>0</v>
      </c>
      <c r="E77" s="3">
        <f>SUMIFS(Data!Q:Q,Data!$B:$B,Figure16!$B77,Data!$A:$A,Figure16!$A77)</f>
        <v>0</v>
      </c>
      <c r="F77" s="1" t="str">
        <f t="shared" si="6"/>
        <v/>
      </c>
      <c r="G77" s="1" t="str">
        <f t="shared" si="7"/>
        <v/>
      </c>
      <c r="H77">
        <f>SUMIFS(Data!Z:Z,Data!B:B,Figure16!B77,Data!A:A,Figure16!A77)</f>
        <v>1</v>
      </c>
    </row>
    <row r="78" spans="1:8">
      <c r="A78" s="27">
        <v>1958</v>
      </c>
      <c r="B78" t="s">
        <v>25</v>
      </c>
      <c r="C78" s="3">
        <f>SUMIFS(Data!F:F,Data!$B:$B,Figure16!$B78,Data!$A:$A,Figure16!$A78)</f>
        <v>0</v>
      </c>
      <c r="D78" s="3">
        <f>SUMIFS(Data!Y:Y,Data!$B:$B,Figure16!$B78,Data!$A:$A,Figure16!$A78)</f>
        <v>0</v>
      </c>
      <c r="E78" s="3">
        <f>SUMIFS(Data!Q:Q,Data!$B:$B,Figure16!$B78,Data!$A:$A,Figure16!$A78)</f>
        <v>0</v>
      </c>
      <c r="F78" s="1" t="str">
        <f t="shared" si="6"/>
        <v/>
      </c>
      <c r="G78" s="1" t="str">
        <f t="shared" si="7"/>
        <v/>
      </c>
      <c r="H78">
        <f>SUMIFS(Data!Z:Z,Data!B:B,Figure16!B78,Data!A:A,Figure16!A78)</f>
        <v>1</v>
      </c>
    </row>
    <row r="79" spans="1:8">
      <c r="A79" s="27">
        <v>1959</v>
      </c>
      <c r="B79" t="s">
        <v>25</v>
      </c>
      <c r="C79" s="3">
        <f>SUMIFS(Data!F:F,Data!$B:$B,Figure16!$B79,Data!$A:$A,Figure16!$A79)</f>
        <v>13750000</v>
      </c>
      <c r="D79" s="3">
        <f>SUMIFS(Data!Y:Y,Data!$B:$B,Figure16!$B79,Data!$A:$A,Figure16!$A79)</f>
        <v>0</v>
      </c>
      <c r="E79" s="3">
        <f>SUMIFS(Data!Q:Q,Data!$B:$B,Figure16!$B79,Data!$A:$A,Figure16!$A79)</f>
        <v>0</v>
      </c>
      <c r="F79" s="1" t="str">
        <f t="shared" si="6"/>
        <v/>
      </c>
      <c r="G79" s="1" t="str">
        <f t="shared" si="7"/>
        <v/>
      </c>
      <c r="H79">
        <f>SUMIFS(Data!Z:Z,Data!B:B,Figure16!B79,Data!A:A,Figure16!A79)</f>
        <v>1</v>
      </c>
    </row>
    <row r="80" spans="1:8">
      <c r="A80" s="27">
        <v>1960</v>
      </c>
      <c r="B80" t="s">
        <v>25</v>
      </c>
      <c r="C80" s="3">
        <f>SUMIFS(Data!F:F,Data!$B:$B,Figure16!$B80,Data!$A:$A,Figure16!$A80)</f>
        <v>0</v>
      </c>
      <c r="D80" s="3">
        <f>SUMIFS(Data!Y:Y,Data!$B:$B,Figure16!$B80,Data!$A:$A,Figure16!$A80)</f>
        <v>0</v>
      </c>
      <c r="E80" s="3">
        <f>SUMIFS(Data!Q:Q,Data!$B:$B,Figure16!$B80,Data!$A:$A,Figure16!$A80)</f>
        <v>0</v>
      </c>
      <c r="F80" s="1" t="str">
        <f t="shared" si="6"/>
        <v/>
      </c>
      <c r="G80" s="1" t="str">
        <f t="shared" si="7"/>
        <v/>
      </c>
      <c r="H80">
        <f>SUMIFS(Data!Z:Z,Data!B:B,Figure16!B80,Data!A:A,Figure16!A80)</f>
        <v>1</v>
      </c>
    </row>
    <row r="81" spans="1:8">
      <c r="A81" s="27">
        <v>1961</v>
      </c>
      <c r="B81" t="s">
        <v>25</v>
      </c>
      <c r="C81" s="3">
        <f>SUMIFS(Data!F:F,Data!$B:$B,Figure16!$B81,Data!$A:$A,Figure16!$A81)</f>
        <v>125000000</v>
      </c>
      <c r="D81" s="3">
        <f>SUMIFS(Data!Y:Y,Data!$B:$B,Figure16!$B81,Data!$A:$A,Figure16!$A81)</f>
        <v>0</v>
      </c>
      <c r="E81" s="3">
        <f>SUMIFS(Data!Q:Q,Data!$B:$B,Figure16!$B81,Data!$A:$A,Figure16!$A81)</f>
        <v>0</v>
      </c>
      <c r="F81" s="1" t="str">
        <f t="shared" si="6"/>
        <v/>
      </c>
      <c r="G81" s="1" t="str">
        <f t="shared" si="7"/>
        <v/>
      </c>
      <c r="H81">
        <f>SUMIFS(Data!Z:Z,Data!B:B,Figure16!B81,Data!A:A,Figure16!A81)</f>
        <v>1</v>
      </c>
    </row>
    <row r="82" spans="1:8">
      <c r="A82" s="27">
        <v>1962</v>
      </c>
      <c r="B82" t="s">
        <v>25</v>
      </c>
      <c r="C82" s="3">
        <f>SUMIFS(Data!F:F,Data!$B:$B,Figure16!$B82,Data!$A:$A,Figure16!$A82)</f>
        <v>0</v>
      </c>
      <c r="D82" s="3">
        <f>SUMIFS(Data!Y:Y,Data!$B:$B,Figure16!$B82,Data!$A:$A,Figure16!$A82)</f>
        <v>0</v>
      </c>
      <c r="E82" s="3">
        <f>SUMIFS(Data!Q:Q,Data!$B:$B,Figure16!$B82,Data!$A:$A,Figure16!$A82)</f>
        <v>0</v>
      </c>
      <c r="F82" s="1" t="str">
        <f t="shared" si="6"/>
        <v/>
      </c>
      <c r="G82" s="1" t="str">
        <f t="shared" si="7"/>
        <v/>
      </c>
      <c r="H82">
        <f>SUMIFS(Data!Z:Z,Data!B:B,Figure16!B82,Data!A:A,Figure16!A82)</f>
        <v>1</v>
      </c>
    </row>
    <row r="83" spans="1:8">
      <c r="A83" s="27">
        <v>1963</v>
      </c>
      <c r="B83" t="s">
        <v>25</v>
      </c>
      <c r="C83" s="3">
        <f>SUMIFS(Data!F:F,Data!$B:$B,Figure16!$B83,Data!$A:$A,Figure16!$A83)</f>
        <v>0</v>
      </c>
      <c r="D83" s="3">
        <f>SUMIFS(Data!Y:Y,Data!$B:$B,Figure16!$B83,Data!$A:$A,Figure16!$A83)</f>
        <v>0</v>
      </c>
      <c r="E83" s="3">
        <f>SUMIFS(Data!Q:Q,Data!$B:$B,Figure16!$B83,Data!$A:$A,Figure16!$A83)</f>
        <v>0</v>
      </c>
      <c r="F83" s="1" t="str">
        <f t="shared" si="6"/>
        <v/>
      </c>
      <c r="G83" s="1" t="str">
        <f t="shared" si="7"/>
        <v/>
      </c>
      <c r="H83">
        <f>SUMIFS(Data!Z:Z,Data!B:B,Figure16!B83,Data!A:A,Figure16!A83)</f>
        <v>1</v>
      </c>
    </row>
    <row r="84" spans="1:8">
      <c r="A84" s="27">
        <v>1964</v>
      </c>
      <c r="B84" t="s">
        <v>25</v>
      </c>
      <c r="C84" s="3">
        <f>SUMIFS(Data!F:F,Data!$B:$B,Figure16!$B84,Data!$A:$A,Figure16!$A84)</f>
        <v>0</v>
      </c>
      <c r="D84" s="3">
        <f>SUMIFS(Data!Y:Y,Data!$B:$B,Figure16!$B84,Data!$A:$A,Figure16!$A84)</f>
        <v>0</v>
      </c>
      <c r="E84" s="3">
        <f>SUMIFS(Data!Q:Q,Data!$B:$B,Figure16!$B84,Data!$A:$A,Figure16!$A84)</f>
        <v>0</v>
      </c>
      <c r="F84" s="1" t="str">
        <f t="shared" si="6"/>
        <v/>
      </c>
      <c r="G84" s="1" t="str">
        <f t="shared" si="7"/>
        <v/>
      </c>
      <c r="H84">
        <f>SUMIFS(Data!Z:Z,Data!B:B,Figure16!B84,Data!A:A,Figure16!A84)</f>
        <v>1</v>
      </c>
    </row>
    <row r="85" spans="1:8">
      <c r="A85" s="27">
        <v>1965</v>
      </c>
      <c r="B85" t="s">
        <v>25</v>
      </c>
      <c r="C85" s="3">
        <f>SUMIFS(Data!F:F,Data!$B:$B,Figure16!$B85,Data!$A:$A,Figure16!$A85)</f>
        <v>0</v>
      </c>
      <c r="D85" s="3">
        <f>SUMIFS(Data!Y:Y,Data!$B:$B,Figure16!$B85,Data!$A:$A,Figure16!$A85)</f>
        <v>0</v>
      </c>
      <c r="E85" s="3">
        <f>SUMIFS(Data!Q:Q,Data!$B:$B,Figure16!$B85,Data!$A:$A,Figure16!$A85)</f>
        <v>0</v>
      </c>
      <c r="F85" s="1" t="str">
        <f t="shared" si="6"/>
        <v/>
      </c>
      <c r="G85" s="1" t="str">
        <f t="shared" si="7"/>
        <v/>
      </c>
      <c r="H85">
        <f>SUMIFS(Data!Z:Z,Data!B:B,Figure16!B85,Data!A:A,Figure16!A85)</f>
        <v>1</v>
      </c>
    </row>
    <row r="86" spans="1:8">
      <c r="A86" s="27">
        <v>1966</v>
      </c>
      <c r="B86" t="s">
        <v>25</v>
      </c>
      <c r="C86" s="3">
        <f>SUMIFS(Data!F:F,Data!$B:$B,Figure16!$B86,Data!$A:$A,Figure16!$A86)</f>
        <v>0</v>
      </c>
      <c r="D86" s="3">
        <f>SUMIFS(Data!Y:Y,Data!$B:$B,Figure16!$B86,Data!$A:$A,Figure16!$A86)</f>
        <v>0</v>
      </c>
      <c r="E86" s="3">
        <f>SUMIFS(Data!Q:Q,Data!$B:$B,Figure16!$B86,Data!$A:$A,Figure16!$A86)</f>
        <v>0</v>
      </c>
      <c r="F86" s="1" t="str">
        <f t="shared" si="6"/>
        <v/>
      </c>
      <c r="G86" s="1" t="str">
        <f t="shared" si="7"/>
        <v/>
      </c>
      <c r="H86">
        <f>SUMIFS(Data!Z:Z,Data!B:B,Figure16!B86,Data!A:A,Figure16!A86)</f>
        <v>1</v>
      </c>
    </row>
    <row r="87" spans="1:8">
      <c r="A87" s="27">
        <v>1967</v>
      </c>
      <c r="B87" t="s">
        <v>25</v>
      </c>
      <c r="C87" s="3">
        <f>SUMIFS(Data!F:F,Data!$B:$B,Figure16!$B87,Data!$A:$A,Figure16!$A87)</f>
        <v>0</v>
      </c>
      <c r="D87" s="3">
        <f>SUMIFS(Data!Y:Y,Data!$B:$B,Figure16!$B87,Data!$A:$A,Figure16!$A87)</f>
        <v>0</v>
      </c>
      <c r="E87" s="3">
        <f>SUMIFS(Data!Q:Q,Data!$B:$B,Figure16!$B87,Data!$A:$A,Figure16!$A87)</f>
        <v>0</v>
      </c>
      <c r="F87" s="1" t="str">
        <f t="shared" si="6"/>
        <v/>
      </c>
      <c r="G87" s="1" t="str">
        <f t="shared" si="7"/>
        <v/>
      </c>
      <c r="H87">
        <f>SUMIFS(Data!Z:Z,Data!B:B,Figure16!B87,Data!A:A,Figure16!A87)</f>
        <v>1</v>
      </c>
    </row>
    <row r="88" spans="1:8">
      <c r="A88" s="27">
        <v>1968</v>
      </c>
      <c r="B88" t="s">
        <v>25</v>
      </c>
      <c r="C88" s="3">
        <f>SUMIFS(Data!F:F,Data!$B:$B,Figure16!$B88,Data!$A:$A,Figure16!$A88)</f>
        <v>200000000</v>
      </c>
      <c r="D88" s="3">
        <f>SUMIFS(Data!Y:Y,Data!$B:$B,Figure16!$B88,Data!$A:$A,Figure16!$A88)</f>
        <v>0</v>
      </c>
      <c r="E88" s="3">
        <f>SUMIFS(Data!Q:Q,Data!$B:$B,Figure16!$B88,Data!$A:$A,Figure16!$A88)</f>
        <v>0</v>
      </c>
      <c r="F88" s="1" t="str">
        <f t="shared" si="6"/>
        <v/>
      </c>
      <c r="G88" s="1" t="str">
        <f t="shared" si="7"/>
        <v/>
      </c>
      <c r="H88">
        <f>SUMIFS(Data!Z:Z,Data!B:B,Figure16!B88,Data!A:A,Figure16!A88)</f>
        <v>1</v>
      </c>
    </row>
    <row r="89" spans="1:8">
      <c r="A89" s="27">
        <v>1969</v>
      </c>
      <c r="B89" t="s">
        <v>25</v>
      </c>
      <c r="C89" s="3">
        <f>SUMIFS(Data!F:F,Data!$B:$B,Figure16!$B89,Data!$A:$A,Figure16!$A89)</f>
        <v>200000</v>
      </c>
      <c r="D89" s="3">
        <f>SUMIFS(Data!Y:Y,Data!$B:$B,Figure16!$B89,Data!$A:$A,Figure16!$A89)</f>
        <v>0</v>
      </c>
      <c r="E89" s="3">
        <f>SUMIFS(Data!Q:Q,Data!$B:$B,Figure16!$B89,Data!$A:$A,Figure16!$A89)</f>
        <v>0</v>
      </c>
      <c r="F89" s="1" t="str">
        <f t="shared" si="6"/>
        <v/>
      </c>
      <c r="G89" s="1" t="str">
        <f t="shared" si="7"/>
        <v/>
      </c>
      <c r="H89">
        <f>SUMIFS(Data!Z:Z,Data!B:B,Figure16!B89,Data!A:A,Figure16!A89)</f>
        <v>1</v>
      </c>
    </row>
    <row r="90" spans="1:8">
      <c r="A90" s="27">
        <v>1970</v>
      </c>
      <c r="B90" t="s">
        <v>25</v>
      </c>
      <c r="C90" s="3">
        <f>SUMIFS(Data!F:F,Data!$B:$B,Figure16!$B90,Data!$A:$A,Figure16!$A90)</f>
        <v>400000000</v>
      </c>
      <c r="D90" s="3">
        <f>SUMIFS(Data!Y:Y,Data!$B:$B,Figure16!$B90,Data!$A:$A,Figure16!$A90)</f>
        <v>0</v>
      </c>
      <c r="E90" s="3">
        <f>SUMIFS(Data!Q:Q,Data!$B:$B,Figure16!$B90,Data!$A:$A,Figure16!$A90)</f>
        <v>0</v>
      </c>
      <c r="F90" s="1" t="str">
        <f t="shared" si="6"/>
        <v/>
      </c>
      <c r="G90" s="1" t="str">
        <f t="shared" si="7"/>
        <v/>
      </c>
      <c r="H90">
        <f>SUMIFS(Data!Z:Z,Data!B:B,Figure16!B90,Data!A:A,Figure16!A90)</f>
        <v>1</v>
      </c>
    </row>
    <row r="91" spans="1:8">
      <c r="A91" s="27">
        <v>1971</v>
      </c>
      <c r="B91" t="s">
        <v>25</v>
      </c>
      <c r="C91" s="3">
        <f>SUMIFS(Data!F:F,Data!$B:$B,Figure16!$B91,Data!$A:$A,Figure16!$A91)</f>
        <v>0</v>
      </c>
      <c r="D91" s="3">
        <f>SUMIFS(Data!Y:Y,Data!$B:$B,Figure16!$B91,Data!$A:$A,Figure16!$A91)</f>
        <v>0</v>
      </c>
      <c r="E91" s="3">
        <f>SUMIFS(Data!Q:Q,Data!$B:$B,Figure16!$B91,Data!$A:$A,Figure16!$A91)</f>
        <v>0</v>
      </c>
      <c r="F91" s="1" t="str">
        <f t="shared" si="6"/>
        <v/>
      </c>
      <c r="G91" s="1" t="str">
        <f t="shared" si="7"/>
        <v/>
      </c>
      <c r="H91">
        <f>SUMIFS(Data!Z:Z,Data!B:B,Figure16!B91,Data!A:A,Figure16!A91)</f>
        <v>1</v>
      </c>
    </row>
    <row r="92" spans="1:8">
      <c r="A92" s="27">
        <v>1972</v>
      </c>
      <c r="B92" t="s">
        <v>25</v>
      </c>
      <c r="C92" s="3">
        <f>SUMIFS(Data!F:F,Data!$B:$B,Figure16!$B92,Data!$A:$A,Figure16!$A92)</f>
        <v>0</v>
      </c>
      <c r="D92" s="3">
        <f>SUMIFS(Data!Y:Y,Data!$B:$B,Figure16!$B92,Data!$A:$A,Figure16!$A92)</f>
        <v>0</v>
      </c>
      <c r="E92" s="3">
        <f>SUMIFS(Data!Q:Q,Data!$B:$B,Figure16!$B92,Data!$A:$A,Figure16!$A92)</f>
        <v>0</v>
      </c>
      <c r="F92" s="1" t="str">
        <f t="shared" si="6"/>
        <v/>
      </c>
      <c r="G92" s="1" t="str">
        <f t="shared" si="7"/>
        <v/>
      </c>
      <c r="H92">
        <f>SUMIFS(Data!Z:Z,Data!B:B,Figure16!B92,Data!A:A,Figure16!A92)</f>
        <v>1</v>
      </c>
    </row>
    <row r="93" spans="1:8">
      <c r="A93" s="27">
        <v>1973</v>
      </c>
      <c r="B93" t="s">
        <v>25</v>
      </c>
      <c r="C93" s="3">
        <f>SUMIFS(Data!F:F,Data!$B:$B,Figure16!$B93,Data!$A:$A,Figure16!$A93)</f>
        <v>0</v>
      </c>
      <c r="D93" s="3">
        <f>SUMIFS(Data!Y:Y,Data!$B:$B,Figure16!$B93,Data!$A:$A,Figure16!$A93)</f>
        <v>0</v>
      </c>
      <c r="E93" s="3">
        <f>SUMIFS(Data!Q:Q,Data!$B:$B,Figure16!$B93,Data!$A:$A,Figure16!$A93)</f>
        <v>0</v>
      </c>
      <c r="F93" s="1" t="str">
        <f t="shared" si="6"/>
        <v/>
      </c>
      <c r="G93" s="1" t="str">
        <f t="shared" si="7"/>
        <v/>
      </c>
      <c r="H93">
        <f>SUMIFS(Data!Z:Z,Data!B:B,Figure16!B93,Data!A:A,Figure16!A93)</f>
        <v>1</v>
      </c>
    </row>
    <row r="94" spans="1:8">
      <c r="A94" s="27">
        <v>1974</v>
      </c>
      <c r="B94" t="s">
        <v>25</v>
      </c>
      <c r="C94" s="3">
        <f>SUMIFS(Data!F:F,Data!$B:$B,Figure16!$B94,Data!$A:$A,Figure16!$A94)</f>
        <v>0</v>
      </c>
      <c r="D94" s="3">
        <f>SUMIFS(Data!Y:Y,Data!$B:$B,Figure16!$B94,Data!$A:$A,Figure16!$A94)</f>
        <v>0</v>
      </c>
      <c r="E94" s="3">
        <f>SUMIFS(Data!Q:Q,Data!$B:$B,Figure16!$B94,Data!$A:$A,Figure16!$A94)</f>
        <v>0</v>
      </c>
      <c r="F94" s="1" t="str">
        <f t="shared" si="6"/>
        <v/>
      </c>
      <c r="G94" s="1" t="str">
        <f t="shared" si="7"/>
        <v/>
      </c>
      <c r="H94">
        <f>SUMIFS(Data!Z:Z,Data!B:B,Figure16!B94,Data!A:A,Figure16!A94)</f>
        <v>1</v>
      </c>
    </row>
    <row r="95" spans="1:8">
      <c r="A95" s="27">
        <v>1975</v>
      </c>
      <c r="B95" t="s">
        <v>25</v>
      </c>
      <c r="C95" s="3">
        <f>SUMIFS(Data!F:F,Data!$B:$B,Figure16!$B95,Data!$A:$A,Figure16!$A95)</f>
        <v>253800000</v>
      </c>
      <c r="D95" s="3">
        <f>SUMIFS(Data!Y:Y,Data!$B:$B,Figure16!$B95,Data!$A:$A,Figure16!$A95)</f>
        <v>0</v>
      </c>
      <c r="E95" s="3">
        <f>SUMIFS(Data!Q:Q,Data!$B:$B,Figure16!$B95,Data!$A:$A,Figure16!$A95)</f>
        <v>0</v>
      </c>
      <c r="F95" s="1" t="str">
        <f t="shared" si="6"/>
        <v/>
      </c>
      <c r="G95" s="1" t="str">
        <f t="shared" si="7"/>
        <v/>
      </c>
      <c r="H95">
        <f>SUMIFS(Data!Z:Z,Data!B:B,Figure16!B95,Data!A:A,Figure16!A95)</f>
        <v>1</v>
      </c>
    </row>
    <row r="96" spans="1:8">
      <c r="A96" s="27">
        <v>1976</v>
      </c>
      <c r="B96" t="s">
        <v>25</v>
      </c>
      <c r="C96" s="3">
        <f>SUMIFS(Data!F:F,Data!$B:$B,Figure16!$B96,Data!$A:$A,Figure16!$A96)</f>
        <v>0</v>
      </c>
      <c r="D96" s="3">
        <f>SUMIFS(Data!Y:Y,Data!$B:$B,Figure16!$B96,Data!$A:$A,Figure16!$A96)</f>
        <v>0</v>
      </c>
      <c r="E96" s="3">
        <f>SUMIFS(Data!Q:Q,Data!$B:$B,Figure16!$B96,Data!$A:$A,Figure16!$A96)</f>
        <v>0</v>
      </c>
      <c r="F96" s="1" t="str">
        <f t="shared" si="6"/>
        <v/>
      </c>
      <c r="G96" s="1" t="str">
        <f t="shared" si="7"/>
        <v/>
      </c>
      <c r="H96">
        <f>SUMIFS(Data!Z:Z,Data!B:B,Figure16!B96,Data!A:A,Figure16!A96)</f>
        <v>1</v>
      </c>
    </row>
    <row r="97" spans="1:8">
      <c r="A97" s="27">
        <v>1977</v>
      </c>
      <c r="B97" t="s">
        <v>25</v>
      </c>
      <c r="C97" s="3">
        <f>SUMIFS(Data!F:F,Data!$B:$B,Figure16!$B97,Data!$A:$A,Figure16!$A97)</f>
        <v>0</v>
      </c>
      <c r="D97" s="3">
        <f>SUMIFS(Data!Y:Y,Data!$B:$B,Figure16!$B97,Data!$A:$A,Figure16!$A97)</f>
        <v>0</v>
      </c>
      <c r="E97" s="3">
        <f>SUMIFS(Data!Q:Q,Data!$B:$B,Figure16!$B97,Data!$A:$A,Figure16!$A97)</f>
        <v>0</v>
      </c>
      <c r="F97" s="1" t="str">
        <f t="shared" si="6"/>
        <v/>
      </c>
      <c r="G97" s="1" t="str">
        <f t="shared" si="7"/>
        <v/>
      </c>
      <c r="H97">
        <f>SUMIFS(Data!Z:Z,Data!B:B,Figure16!B97,Data!A:A,Figure16!A97)</f>
        <v>1</v>
      </c>
    </row>
    <row r="98" spans="1:8">
      <c r="A98" s="27">
        <v>1978</v>
      </c>
      <c r="B98" t="s">
        <v>25</v>
      </c>
      <c r="C98" s="3">
        <f>SUMIFS(Data!F:F,Data!$B:$B,Figure16!$B98,Data!$A:$A,Figure16!$A98)</f>
        <v>0</v>
      </c>
      <c r="D98" s="3">
        <f>SUMIFS(Data!Y:Y,Data!$B:$B,Figure16!$B98,Data!$A:$A,Figure16!$A98)</f>
        <v>0</v>
      </c>
      <c r="E98" s="3">
        <f>SUMIFS(Data!Q:Q,Data!$B:$B,Figure16!$B98,Data!$A:$A,Figure16!$A98)</f>
        <v>0</v>
      </c>
      <c r="F98" s="1" t="str">
        <f t="shared" si="6"/>
        <v/>
      </c>
      <c r="G98" s="1" t="str">
        <f t="shared" si="7"/>
        <v/>
      </c>
      <c r="H98">
        <f>SUMIFS(Data!Z:Z,Data!B:B,Figure16!B98,Data!A:A,Figure16!A98)</f>
        <v>1</v>
      </c>
    </row>
    <row r="99" spans="1:8">
      <c r="A99" s="27">
        <v>1979</v>
      </c>
      <c r="B99" t="s">
        <v>25</v>
      </c>
      <c r="C99" s="3">
        <f>SUMIFS(Data!F:F,Data!$B:$B,Figure16!$B99,Data!$A:$A,Figure16!$A99)</f>
        <v>0</v>
      </c>
      <c r="D99" s="3">
        <f>SUMIFS(Data!Y:Y,Data!$B:$B,Figure16!$B99,Data!$A:$A,Figure16!$A99)</f>
        <v>0</v>
      </c>
      <c r="E99" s="3">
        <f>SUMIFS(Data!Q:Q,Data!$B:$B,Figure16!$B99,Data!$A:$A,Figure16!$A99)</f>
        <v>0</v>
      </c>
      <c r="F99" s="1" t="str">
        <f t="shared" si="6"/>
        <v/>
      </c>
      <c r="G99" s="1" t="str">
        <f t="shared" si="7"/>
        <v/>
      </c>
      <c r="H99">
        <f>SUMIFS(Data!Z:Z,Data!B:B,Figure16!B99,Data!A:A,Figure16!A99)</f>
        <v>1</v>
      </c>
    </row>
    <row r="100" spans="1:8">
      <c r="A100" s="27">
        <v>1980</v>
      </c>
      <c r="B100" t="s">
        <v>25</v>
      </c>
      <c r="C100" s="3">
        <f>SUMIFS(Data!F:F,Data!$B:$B,Figure16!$B100,Data!$A:$A,Figure16!$A100)</f>
        <v>0</v>
      </c>
      <c r="D100" s="3">
        <f>SUMIFS(Data!Y:Y,Data!$B:$B,Figure16!$B100,Data!$A:$A,Figure16!$A100)</f>
        <v>0</v>
      </c>
      <c r="E100" s="3">
        <f>SUMIFS(Data!Q:Q,Data!$B:$B,Figure16!$B100,Data!$A:$A,Figure16!$A100)</f>
        <v>0</v>
      </c>
      <c r="F100" s="1" t="str">
        <f t="shared" si="6"/>
        <v/>
      </c>
      <c r="G100" s="1" t="str">
        <f t="shared" si="7"/>
        <v/>
      </c>
      <c r="H100">
        <f>SUMIFS(Data!Z:Z,Data!B:B,Figure16!B100,Data!A:A,Figure16!A100)</f>
        <v>1</v>
      </c>
    </row>
    <row r="101" spans="1:8">
      <c r="A101" s="27">
        <v>1981</v>
      </c>
      <c r="B101" t="s">
        <v>25</v>
      </c>
      <c r="C101" s="3">
        <f>SUMIFS(Data!F:F,Data!$B:$B,Figure16!$B101,Data!$A:$A,Figure16!$A101)</f>
        <v>0</v>
      </c>
      <c r="D101" s="3">
        <f>SUMIFS(Data!Y:Y,Data!$B:$B,Figure16!$B101,Data!$A:$A,Figure16!$A101)</f>
        <v>0</v>
      </c>
      <c r="E101" s="3">
        <f>SUMIFS(Data!Q:Q,Data!$B:$B,Figure16!$B101,Data!$A:$A,Figure16!$A101)</f>
        <v>0</v>
      </c>
      <c r="F101" s="1" t="str">
        <f t="shared" si="6"/>
        <v/>
      </c>
      <c r="G101" s="1" t="str">
        <f t="shared" si="7"/>
        <v/>
      </c>
      <c r="H101">
        <f>SUMIFS(Data!Z:Z,Data!B:B,Figure16!B101,Data!A:A,Figure16!A101)</f>
        <v>1</v>
      </c>
    </row>
    <row r="102" spans="1:8">
      <c r="A102" s="27">
        <v>1982</v>
      </c>
      <c r="B102" t="s">
        <v>25</v>
      </c>
      <c r="C102" s="3">
        <f>SUMIFS(Data!F:F,Data!$B:$B,Figure16!$B102,Data!$A:$A,Figure16!$A102)</f>
        <v>0</v>
      </c>
      <c r="D102" s="3">
        <f>SUMIFS(Data!Y:Y,Data!$B:$B,Figure16!$B102,Data!$A:$A,Figure16!$A102)</f>
        <v>0</v>
      </c>
      <c r="E102" s="3">
        <f>SUMIFS(Data!Q:Q,Data!$B:$B,Figure16!$B102,Data!$A:$A,Figure16!$A102)</f>
        <v>0</v>
      </c>
      <c r="F102" s="1" t="str">
        <f t="shared" si="6"/>
        <v/>
      </c>
      <c r="G102" s="1" t="str">
        <f t="shared" si="7"/>
        <v/>
      </c>
      <c r="H102">
        <f>SUMIFS(Data!Z:Z,Data!B:B,Figure16!B102,Data!A:A,Figure16!A102)</f>
        <v>1</v>
      </c>
    </row>
    <row r="103" spans="1:8">
      <c r="A103" s="27">
        <v>1983</v>
      </c>
      <c r="B103" t="s">
        <v>25</v>
      </c>
      <c r="C103" s="3">
        <f>SUMIFS(Data!F:F,Data!$B:$B,Figure16!$B103,Data!$A:$A,Figure16!$A103)</f>
        <v>0</v>
      </c>
      <c r="D103" s="3">
        <f>SUMIFS(Data!Y:Y,Data!$B:$B,Figure16!$B103,Data!$A:$A,Figure16!$A103)</f>
        <v>0</v>
      </c>
      <c r="E103" s="3">
        <f>SUMIFS(Data!Q:Q,Data!$B:$B,Figure16!$B103,Data!$A:$A,Figure16!$A103)</f>
        <v>0</v>
      </c>
      <c r="F103" s="1" t="str">
        <f t="shared" si="6"/>
        <v/>
      </c>
      <c r="G103" s="1" t="str">
        <f t="shared" si="7"/>
        <v/>
      </c>
      <c r="H103">
        <f>SUMIFS(Data!Z:Z,Data!B:B,Figure16!B103,Data!A:A,Figure16!A103)</f>
        <v>1</v>
      </c>
    </row>
    <row r="104" spans="1:8">
      <c r="A104" s="27">
        <v>1984</v>
      </c>
      <c r="B104" t="s">
        <v>25</v>
      </c>
      <c r="C104" s="3">
        <f>SUMIFS(Data!F:F,Data!$B:$B,Figure16!$B104,Data!$A:$A,Figure16!$A104)</f>
        <v>0</v>
      </c>
      <c r="D104" s="3">
        <f>SUMIFS(Data!Y:Y,Data!$B:$B,Figure16!$B104,Data!$A:$A,Figure16!$A104)</f>
        <v>0</v>
      </c>
      <c r="E104" s="3">
        <f>SUMIFS(Data!Q:Q,Data!$B:$B,Figure16!$B104,Data!$A:$A,Figure16!$A104)</f>
        <v>1857338011.854882</v>
      </c>
      <c r="F104" s="1">
        <f t="shared" si="6"/>
        <v>0</v>
      </c>
      <c r="G104" s="1">
        <f t="shared" si="7"/>
        <v>0</v>
      </c>
      <c r="H104">
        <f>SUMIFS(Data!Z:Z,Data!B:B,Figure16!B104,Data!A:A,Figure16!A104)</f>
        <v>1</v>
      </c>
    </row>
    <row r="105" spans="1:8">
      <c r="A105" s="27">
        <v>1985</v>
      </c>
      <c r="B105" t="s">
        <v>25</v>
      </c>
      <c r="C105" s="3">
        <f>SUMIFS(Data!F:F,Data!$B:$B,Figure16!$B105,Data!$A:$A,Figure16!$A105)</f>
        <v>0</v>
      </c>
      <c r="D105" s="3">
        <f>SUMIFS(Data!Y:Y,Data!$B:$B,Figure16!$B105,Data!$A:$A,Figure16!$A105)</f>
        <v>0</v>
      </c>
      <c r="E105" s="3">
        <f>SUMIFS(Data!Q:Q,Data!$B:$B,Figure16!$B105,Data!$A:$A,Figure16!$A105)</f>
        <v>1897050133.4201543</v>
      </c>
      <c r="F105" s="1">
        <f t="shared" si="6"/>
        <v>0</v>
      </c>
      <c r="G105" s="1">
        <f t="shared" si="7"/>
        <v>0</v>
      </c>
      <c r="H105">
        <f>SUMIFS(Data!Z:Z,Data!B:B,Figure16!B105,Data!A:A,Figure16!A105)</f>
        <v>1</v>
      </c>
    </row>
    <row r="106" spans="1:8">
      <c r="A106" s="27">
        <v>1986</v>
      </c>
      <c r="B106" t="s">
        <v>25</v>
      </c>
      <c r="C106" s="3">
        <f>SUMIFS(Data!F:F,Data!$B:$B,Figure16!$B106,Data!$A:$A,Figure16!$A106)</f>
        <v>0</v>
      </c>
      <c r="D106" s="3">
        <f>SUMIFS(Data!Y:Y,Data!$B:$B,Figure16!$B106,Data!$A:$A,Figure16!$A106)</f>
        <v>0</v>
      </c>
      <c r="E106" s="3">
        <f>SUMIFS(Data!Q:Q,Data!$B:$B,Figure16!$B106,Data!$A:$A,Figure16!$A106)</f>
        <v>2097326250</v>
      </c>
      <c r="F106" s="1">
        <f t="shared" si="6"/>
        <v>0</v>
      </c>
      <c r="G106" s="1">
        <f t="shared" si="7"/>
        <v>0</v>
      </c>
      <c r="H106">
        <f>SUMIFS(Data!Z:Z,Data!B:B,Figure16!B106,Data!A:A,Figure16!A106)</f>
        <v>1</v>
      </c>
    </row>
    <row r="107" spans="1:8">
      <c r="A107" s="27">
        <v>1987</v>
      </c>
      <c r="B107" t="s">
        <v>25</v>
      </c>
      <c r="C107" s="3">
        <f>SUMIFS(Data!F:F,Data!$B:$B,Figure16!$B107,Data!$A:$A,Figure16!$A107)</f>
        <v>0</v>
      </c>
      <c r="D107" s="3">
        <f>SUMIFS(Data!Y:Y,Data!$B:$B,Figure16!$B107,Data!$A:$A,Figure16!$A107)</f>
        <v>0</v>
      </c>
      <c r="E107" s="3">
        <f>SUMIFS(Data!Q:Q,Data!$B:$B,Figure16!$B107,Data!$A:$A,Figure16!$A107)</f>
        <v>2080796249.9999998</v>
      </c>
      <c r="F107" s="1">
        <f t="shared" si="6"/>
        <v>0</v>
      </c>
      <c r="G107" s="1">
        <f t="shared" si="7"/>
        <v>0</v>
      </c>
      <c r="H107">
        <f>SUMIFS(Data!Z:Z,Data!B:B,Figure16!B107,Data!A:A,Figure16!A107)</f>
        <v>1</v>
      </c>
    </row>
    <row r="108" spans="1:8">
      <c r="A108" s="27">
        <v>1988</v>
      </c>
      <c r="B108" t="s">
        <v>25</v>
      </c>
      <c r="C108" s="3">
        <f>SUMIFS(Data!F:F,Data!$B:$B,Figure16!$B108,Data!$A:$A,Figure16!$A108)</f>
        <v>0</v>
      </c>
      <c r="D108" s="3">
        <f>SUMIFS(Data!Y:Y,Data!$B:$B,Figure16!$B108,Data!$A:$A,Figure16!$A108)</f>
        <v>0</v>
      </c>
      <c r="E108" s="3">
        <f>SUMIFS(Data!Q:Q,Data!$B:$B,Figure16!$B108,Data!$A:$A,Figure16!$A108)</f>
        <v>2051236249.9999998</v>
      </c>
      <c r="F108" s="1">
        <f t="shared" si="6"/>
        <v>0</v>
      </c>
      <c r="G108" s="1">
        <f t="shared" si="7"/>
        <v>0</v>
      </c>
      <c r="H108">
        <f>SUMIFS(Data!Z:Z,Data!B:B,Figure16!B108,Data!A:A,Figure16!A108)</f>
        <v>1</v>
      </c>
    </row>
    <row r="109" spans="1:8">
      <c r="A109" s="27">
        <v>1989</v>
      </c>
      <c r="B109" t="s">
        <v>25</v>
      </c>
      <c r="C109" s="3">
        <f>SUMIFS(Data!F:F,Data!$B:$B,Figure16!$B109,Data!$A:$A,Figure16!$A109)</f>
        <v>0</v>
      </c>
      <c r="D109" s="3">
        <f>SUMIFS(Data!Y:Y,Data!$B:$B,Figure16!$B109,Data!$A:$A,Figure16!$A109)</f>
        <v>0</v>
      </c>
      <c r="E109" s="3">
        <f>SUMIFS(Data!Q:Q,Data!$B:$B,Figure16!$B109,Data!$A:$A,Figure16!$A109)</f>
        <v>2253090000</v>
      </c>
      <c r="F109" s="1">
        <f t="shared" si="6"/>
        <v>0</v>
      </c>
      <c r="G109" s="1">
        <f t="shared" si="7"/>
        <v>0</v>
      </c>
      <c r="H109">
        <f>SUMIFS(Data!Z:Z,Data!B:B,Figure16!B109,Data!A:A,Figure16!A109)</f>
        <v>1</v>
      </c>
    </row>
    <row r="110" spans="1:8">
      <c r="A110" s="27">
        <v>1990</v>
      </c>
      <c r="B110" t="s">
        <v>25</v>
      </c>
      <c r="C110" s="3">
        <f>SUMIFS(Data!F:F,Data!$B:$B,Figure16!$B110,Data!$A:$A,Figure16!$A110)</f>
        <v>0</v>
      </c>
      <c r="D110" s="3">
        <f>SUMIFS(Data!Y:Y,Data!$B:$B,Figure16!$B110,Data!$A:$A,Figure16!$A110)</f>
        <v>0</v>
      </c>
      <c r="E110" s="3">
        <f>SUMIFS(Data!Q:Q,Data!$B:$B,Figure16!$B110,Data!$A:$A,Figure16!$A110)</f>
        <v>2028553750</v>
      </c>
      <c r="F110" s="1">
        <f t="shared" si="6"/>
        <v>0</v>
      </c>
      <c r="G110" s="1">
        <f t="shared" si="7"/>
        <v>0</v>
      </c>
      <c r="H110">
        <f>SUMIFS(Data!Z:Z,Data!B:B,Figure16!B110,Data!A:A,Figure16!A110)</f>
        <v>1</v>
      </c>
    </row>
    <row r="111" spans="1:8">
      <c r="A111" s="27">
        <v>1991</v>
      </c>
      <c r="B111" t="s">
        <v>25</v>
      </c>
      <c r="C111" s="3">
        <f>SUMIFS(Data!F:F,Data!$B:$B,Figure16!$B111,Data!$A:$A,Figure16!$A111)</f>
        <v>0</v>
      </c>
      <c r="D111" s="3">
        <f>SUMIFS(Data!Y:Y,Data!$B:$B,Figure16!$B111,Data!$A:$A,Figure16!$A111)</f>
        <v>0</v>
      </c>
      <c r="E111" s="3">
        <f>SUMIFS(Data!Q:Q,Data!$B:$B,Figure16!$B111,Data!$A:$A,Figure16!$A111)</f>
        <v>1099559027.7777777</v>
      </c>
      <c r="F111" s="1">
        <f t="shared" si="6"/>
        <v>0</v>
      </c>
      <c r="G111" s="1">
        <f t="shared" si="7"/>
        <v>0</v>
      </c>
      <c r="H111">
        <f>SUMIFS(Data!Z:Z,Data!B:B,Figure16!B111,Data!A:A,Figure16!A111)</f>
        <v>1</v>
      </c>
    </row>
    <row r="112" spans="1:8">
      <c r="A112" s="27">
        <v>1992</v>
      </c>
      <c r="B112" t="s">
        <v>25</v>
      </c>
      <c r="C112" s="3">
        <f>SUMIFS(Data!F:F,Data!$B:$B,Figure16!$B112,Data!$A:$A,Figure16!$A112)</f>
        <v>0</v>
      </c>
      <c r="D112" s="3">
        <f>SUMIFS(Data!Y:Y,Data!$B:$B,Figure16!$B112,Data!$A:$A,Figure16!$A112)</f>
        <v>0</v>
      </c>
      <c r="E112" s="3">
        <f>SUMIFS(Data!Q:Q,Data!$B:$B,Figure16!$B112,Data!$A:$A,Figure16!$A112)</f>
        <v>652174990.83730388</v>
      </c>
      <c r="F112" s="1">
        <f t="shared" si="6"/>
        <v>0</v>
      </c>
      <c r="G112" s="1">
        <f t="shared" si="7"/>
        <v>0</v>
      </c>
      <c r="H112">
        <f>SUMIFS(Data!Z:Z,Data!B:B,Figure16!B112,Data!A:A,Figure16!A112)</f>
        <v>1</v>
      </c>
    </row>
    <row r="113" spans="1:8">
      <c r="A113" s="27">
        <v>1993</v>
      </c>
      <c r="B113" t="s">
        <v>25</v>
      </c>
      <c r="C113" s="3">
        <f>SUMIFS(Data!F:F,Data!$B:$B,Figure16!$B113,Data!$A:$A,Figure16!$A113)</f>
        <v>0</v>
      </c>
      <c r="D113" s="3">
        <f>SUMIFS(Data!Y:Y,Data!$B:$B,Figure16!$B113,Data!$A:$A,Figure16!$A113)</f>
        <v>0</v>
      </c>
      <c r="E113" s="3">
        <f>SUMIFS(Data!Q:Q,Data!$B:$B,Figure16!$B113,Data!$A:$A,Figure16!$A113)</f>
        <v>1185315468.4629517</v>
      </c>
      <c r="F113" s="1">
        <f t="shared" si="6"/>
        <v>0</v>
      </c>
      <c r="G113" s="1">
        <f t="shared" si="7"/>
        <v>0</v>
      </c>
      <c r="H113">
        <f>SUMIFS(Data!Z:Z,Data!B:B,Figure16!B113,Data!A:A,Figure16!A113)</f>
        <v>1</v>
      </c>
    </row>
    <row r="114" spans="1:8">
      <c r="A114" s="27">
        <v>1994</v>
      </c>
      <c r="B114" t="s">
        <v>25</v>
      </c>
      <c r="C114" s="3">
        <f>SUMIFS(Data!F:F,Data!$B:$B,Figure16!$B114,Data!$A:$A,Figure16!$A114)</f>
        <v>0</v>
      </c>
      <c r="D114" s="3">
        <f>SUMIFS(Data!Y:Y,Data!$B:$B,Figure16!$B114,Data!$A:$A,Figure16!$A114)</f>
        <v>0</v>
      </c>
      <c r="E114" s="3">
        <f>SUMIFS(Data!Q:Q,Data!$B:$B,Figure16!$B114,Data!$A:$A,Figure16!$A114)</f>
        <v>1880951520.3971961</v>
      </c>
      <c r="F114" s="1">
        <f t="shared" si="6"/>
        <v>0</v>
      </c>
      <c r="G114" s="1">
        <f t="shared" si="7"/>
        <v>0</v>
      </c>
      <c r="H114">
        <f>SUMIFS(Data!Z:Z,Data!B:B,Figure16!B114,Data!A:A,Figure16!A114)</f>
        <v>1</v>
      </c>
    </row>
    <row r="115" spans="1:8">
      <c r="A115" s="27">
        <v>1995</v>
      </c>
      <c r="B115" t="s">
        <v>25</v>
      </c>
      <c r="C115" s="3">
        <f>SUMIFS(Data!F:F,Data!$B:$B,Figure16!$B115,Data!$A:$A,Figure16!$A115)</f>
        <v>0</v>
      </c>
      <c r="D115" s="3">
        <f>SUMIFS(Data!Y:Y,Data!$B:$B,Figure16!$B115,Data!$A:$A,Figure16!$A115)</f>
        <v>0</v>
      </c>
      <c r="E115" s="3">
        <f>SUMIFS(Data!Q:Q,Data!$B:$B,Figure16!$B115,Data!$A:$A,Figure16!$A115)</f>
        <v>2392764853.4210739</v>
      </c>
      <c r="F115" s="1">
        <f t="shared" si="6"/>
        <v>0</v>
      </c>
      <c r="G115" s="1">
        <f t="shared" si="7"/>
        <v>0</v>
      </c>
      <c r="H115">
        <f>SUMIFS(Data!Z:Z,Data!B:B,Figure16!B115,Data!A:A,Figure16!A115)</f>
        <v>1</v>
      </c>
    </row>
    <row r="116" spans="1:8">
      <c r="A116" s="27">
        <v>1996</v>
      </c>
      <c r="B116" t="s">
        <v>25</v>
      </c>
      <c r="C116" s="3">
        <f>SUMIFS(Data!F:F,Data!$B:$B,Figure16!$B116,Data!$A:$A,Figure16!$A116)</f>
        <v>0</v>
      </c>
      <c r="D116" s="3">
        <f>SUMIFS(Data!Y:Y,Data!$B:$B,Figure16!$B116,Data!$A:$A,Figure16!$A116)</f>
        <v>0</v>
      </c>
      <c r="E116" s="3">
        <f>SUMIFS(Data!Q:Q,Data!$B:$B,Figure16!$B116,Data!$A:$A,Figure16!$A116)</f>
        <v>3199641335.9375072</v>
      </c>
      <c r="F116" s="1">
        <f t="shared" si="6"/>
        <v>0</v>
      </c>
      <c r="G116" s="1">
        <f t="shared" si="7"/>
        <v>0</v>
      </c>
      <c r="H116">
        <f>SUMIFS(Data!Z:Z,Data!B:B,Figure16!B116,Data!A:A,Figure16!A116)</f>
        <v>1</v>
      </c>
    </row>
    <row r="117" spans="1:8">
      <c r="A117" s="27">
        <v>1997</v>
      </c>
      <c r="B117" t="s">
        <v>25</v>
      </c>
      <c r="C117" s="3">
        <f>SUMIFS(Data!F:F,Data!$B:$B,Figure16!$B117,Data!$A:$A,Figure16!$A117)</f>
        <v>0</v>
      </c>
      <c r="D117" s="3">
        <f>SUMIFS(Data!Y:Y,Data!$B:$B,Figure16!$B117,Data!$A:$A,Figure16!$A117)</f>
        <v>0</v>
      </c>
      <c r="E117" s="3">
        <f>SUMIFS(Data!Q:Q,Data!$B:$B,Figure16!$B117,Data!$A:$A,Figure16!$A117)</f>
        <v>2258513974.0967965</v>
      </c>
      <c r="F117" s="1">
        <f t="shared" si="6"/>
        <v>0</v>
      </c>
      <c r="G117" s="1">
        <f t="shared" si="7"/>
        <v>0</v>
      </c>
      <c r="H117">
        <f>SUMIFS(Data!Z:Z,Data!B:B,Figure16!B117,Data!A:A,Figure16!A117)</f>
        <v>1</v>
      </c>
    </row>
    <row r="118" spans="1:8">
      <c r="A118" s="27">
        <v>1998</v>
      </c>
      <c r="B118" t="s">
        <v>25</v>
      </c>
      <c r="C118" s="3">
        <f>SUMIFS(Data!F:F,Data!$B:$B,Figure16!$B118,Data!$A:$A,Figure16!$A118)</f>
        <v>0</v>
      </c>
      <c r="D118" s="3">
        <f>SUMIFS(Data!Y:Y,Data!$B:$B,Figure16!$B118,Data!$A:$A,Figure16!$A118)</f>
        <v>0</v>
      </c>
      <c r="E118" s="3">
        <f>SUMIFS(Data!Q:Q,Data!$B:$B,Figure16!$B118,Data!$A:$A,Figure16!$A118)</f>
        <v>2545964540.883832</v>
      </c>
      <c r="F118" s="1">
        <f t="shared" si="6"/>
        <v>0</v>
      </c>
      <c r="G118" s="1">
        <f t="shared" si="7"/>
        <v>0</v>
      </c>
      <c r="H118">
        <f>SUMIFS(Data!Z:Z,Data!B:B,Figure16!B118,Data!A:A,Figure16!A118)</f>
        <v>1</v>
      </c>
    </row>
    <row r="119" spans="1:8">
      <c r="A119" s="27">
        <v>1999</v>
      </c>
      <c r="B119" t="s">
        <v>25</v>
      </c>
      <c r="C119" s="3">
        <f>SUMIFS(Data!F:F,Data!$B:$B,Figure16!$B119,Data!$A:$A,Figure16!$A119)</f>
        <v>0</v>
      </c>
      <c r="D119" s="3">
        <f>SUMIFS(Data!Y:Y,Data!$B:$B,Figure16!$B119,Data!$A:$A,Figure16!$A119)</f>
        <v>0</v>
      </c>
      <c r="E119" s="3">
        <f>SUMIFS(Data!Q:Q,Data!$B:$B,Figure16!$B119,Data!$A:$A,Figure16!$A119)</f>
        <v>3212121650.9775524</v>
      </c>
      <c r="F119" s="1">
        <f t="shared" si="6"/>
        <v>0</v>
      </c>
      <c r="G119" s="1">
        <f t="shared" si="7"/>
        <v>0</v>
      </c>
      <c r="H119">
        <f>SUMIFS(Data!Z:Z,Data!B:B,Figure16!B119,Data!A:A,Figure16!A119)</f>
        <v>1</v>
      </c>
    </row>
    <row r="120" spans="1:8">
      <c r="A120" s="27">
        <v>2000</v>
      </c>
      <c r="B120" t="s">
        <v>25</v>
      </c>
      <c r="C120" s="3">
        <f>SUMIFS(Data!F:F,Data!$B:$B,Figure16!$B120,Data!$A:$A,Figure16!$A120)</f>
        <v>0</v>
      </c>
      <c r="D120" s="3">
        <f>SUMIFS(Data!Y:Y,Data!$B:$B,Figure16!$B120,Data!$A:$A,Figure16!$A120)</f>
        <v>0</v>
      </c>
      <c r="E120" s="3">
        <f>SUMIFS(Data!Q:Q,Data!$B:$B,Figure16!$B120,Data!$A:$A,Figure16!$A120)</f>
        <v>3480355258.0412197</v>
      </c>
      <c r="F120" s="1">
        <f t="shared" si="6"/>
        <v>0</v>
      </c>
      <c r="G120" s="1">
        <f t="shared" si="7"/>
        <v>0</v>
      </c>
      <c r="H120">
        <f>SUMIFS(Data!Z:Z,Data!B:B,Figure16!B120,Data!A:A,Figure16!A120)</f>
        <v>1</v>
      </c>
    </row>
    <row r="121" spans="1:8">
      <c r="A121" s="27">
        <v>2001</v>
      </c>
      <c r="B121" t="s">
        <v>25</v>
      </c>
      <c r="C121" s="3">
        <f>SUMIFS(Data!F:F,Data!$B:$B,Figure16!$B121,Data!$A:$A,Figure16!$A121)</f>
        <v>126000000</v>
      </c>
      <c r="D121" s="3">
        <f>SUMIFS(Data!Y:Y,Data!$B:$B,Figure16!$B121,Data!$A:$A,Figure16!$A121)</f>
        <v>0</v>
      </c>
      <c r="E121" s="3">
        <f>SUMIFS(Data!Q:Q,Data!$B:$B,Figure16!$B121,Data!$A:$A,Figure16!$A121)</f>
        <v>3922100793.5403037</v>
      </c>
      <c r="F121" s="1">
        <f t="shared" si="6"/>
        <v>3.2125640475003063</v>
      </c>
      <c r="G121" s="1">
        <f t="shared" si="7"/>
        <v>0</v>
      </c>
      <c r="H121">
        <f>SUMIFS(Data!Z:Z,Data!B:B,Figure16!B121,Data!A:A,Figure16!A121)</f>
        <v>1</v>
      </c>
    </row>
    <row r="122" spans="1:8">
      <c r="A122" s="27">
        <v>2002</v>
      </c>
      <c r="B122" t="s">
        <v>25</v>
      </c>
      <c r="C122" s="3">
        <f>SUMIFS(Data!F:F,Data!$B:$B,Figure16!$B122,Data!$A:$A,Figure16!$A122)</f>
        <v>0</v>
      </c>
      <c r="D122" s="3">
        <f>SUMIFS(Data!Y:Y,Data!$B:$B,Figure16!$B122,Data!$A:$A,Figure16!$A122)</f>
        <v>0</v>
      </c>
      <c r="E122" s="3">
        <f>SUMIFS(Data!Q:Q,Data!$B:$B,Figure16!$B122,Data!$A:$A,Figure16!$A122)</f>
        <v>4348068242.1951227</v>
      </c>
      <c r="F122" s="1">
        <f t="shared" si="6"/>
        <v>0</v>
      </c>
      <c r="G122" s="1">
        <f t="shared" si="7"/>
        <v>0</v>
      </c>
      <c r="H122">
        <f>SUMIFS(Data!Z:Z,Data!B:B,Figure16!B122,Data!A:A,Figure16!A122)</f>
        <v>1</v>
      </c>
    </row>
    <row r="123" spans="1:8">
      <c r="A123" s="27">
        <v>2003</v>
      </c>
      <c r="B123" t="s">
        <v>25</v>
      </c>
      <c r="C123" s="3">
        <f>SUMIFS(Data!F:F,Data!$B:$B,Figure16!$B123,Data!$A:$A,Figure16!$A123)</f>
        <v>0</v>
      </c>
      <c r="D123" s="3">
        <f>SUMIFS(Data!Y:Y,Data!$B:$B,Figure16!$B123,Data!$A:$A,Figure16!$A123)</f>
        <v>0</v>
      </c>
      <c r="E123" s="3">
        <f>SUMIFS(Data!Q:Q,Data!$B:$B,Figure16!$B123,Data!$A:$A,Figure16!$A123)</f>
        <v>5611496257.142313</v>
      </c>
      <c r="F123" s="1">
        <f t="shared" si="6"/>
        <v>0</v>
      </c>
      <c r="G123" s="1">
        <f t="shared" si="7"/>
        <v>0</v>
      </c>
      <c r="H123">
        <f>SUMIFS(Data!Z:Z,Data!B:B,Figure16!B123,Data!A:A,Figure16!A123)</f>
        <v>1</v>
      </c>
    </row>
    <row r="124" spans="1:8">
      <c r="A124" s="27">
        <v>2004</v>
      </c>
      <c r="B124" t="s">
        <v>25</v>
      </c>
      <c r="C124" s="3">
        <f>SUMIFS(Data!F:F,Data!$B:$B,Figure16!$B124,Data!$A:$A,Figure16!$A124)</f>
        <v>1200000</v>
      </c>
      <c r="D124" s="3">
        <f>SUMIFS(Data!Y:Y,Data!$B:$B,Figure16!$B124,Data!$A:$A,Figure16!$A124)</f>
        <v>0</v>
      </c>
      <c r="E124" s="3">
        <f>SUMIFS(Data!Q:Q,Data!$B:$B,Figure16!$B124,Data!$A:$A,Figure16!$A124)</f>
        <v>7184685781.5187607</v>
      </c>
      <c r="F124" s="1">
        <f t="shared" si="6"/>
        <v>1.6702191807563414E-2</v>
      </c>
      <c r="G124" s="1">
        <f t="shared" si="7"/>
        <v>0</v>
      </c>
      <c r="H124">
        <f>SUMIFS(Data!Z:Z,Data!B:B,Figure16!B124,Data!A:A,Figure16!A124)</f>
        <v>1</v>
      </c>
    </row>
    <row r="125" spans="1:8">
      <c r="A125" s="27">
        <v>2005</v>
      </c>
      <c r="B125" t="s">
        <v>25</v>
      </c>
      <c r="C125" s="3">
        <f>SUMIFS(Data!F:F,Data!$B:$B,Figure16!$B125,Data!$A:$A,Figure16!$A125)</f>
        <v>13800</v>
      </c>
      <c r="D125" s="3">
        <f>SUMIFS(Data!Y:Y,Data!$B:$B,Figure16!$B125,Data!$A:$A,Figure16!$A125)</f>
        <v>0</v>
      </c>
      <c r="E125" s="3">
        <f>SUMIFS(Data!Q:Q,Data!$B:$B,Figure16!$B125,Data!$A:$A,Figure16!$A125)</f>
        <v>8052073539.3805752</v>
      </c>
      <c r="F125" s="1">
        <f t="shared" si="6"/>
        <v>1.7138442579427309E-4</v>
      </c>
      <c r="G125" s="1">
        <f t="shared" si="7"/>
        <v>0</v>
      </c>
      <c r="H125">
        <f>SUMIFS(Data!Z:Z,Data!B:B,Figure16!B125,Data!A:A,Figure16!A125)</f>
        <v>1</v>
      </c>
    </row>
    <row r="126" spans="1:8">
      <c r="A126" s="27">
        <v>2006</v>
      </c>
      <c r="B126" t="s">
        <v>25</v>
      </c>
      <c r="C126" s="3">
        <f>SUMIFS(Data!F:F,Data!$B:$B,Figure16!$B126,Data!$A:$A,Figure16!$A126)</f>
        <v>0</v>
      </c>
      <c r="D126" s="3">
        <f>SUMIFS(Data!Y:Y,Data!$B:$B,Figure16!$B126,Data!$A:$A,Figure16!$A126)</f>
        <v>0</v>
      </c>
      <c r="E126" s="3">
        <f>SUMIFS(Data!Q:Q,Data!$B:$B,Figure16!$B126,Data!$A:$A,Figure16!$A126)</f>
        <v>8896072918.9814014</v>
      </c>
      <c r="F126" s="1">
        <f t="shared" si="6"/>
        <v>0</v>
      </c>
      <c r="G126" s="1">
        <f t="shared" si="7"/>
        <v>0</v>
      </c>
      <c r="H126">
        <f>SUMIFS(Data!Z:Z,Data!B:B,Figure16!B126,Data!A:A,Figure16!A126)</f>
        <v>1</v>
      </c>
    </row>
    <row r="127" spans="1:8">
      <c r="A127" s="27">
        <v>2007</v>
      </c>
      <c r="B127" t="s">
        <v>25</v>
      </c>
      <c r="C127" s="3">
        <f>SUMIFS(Data!F:F,Data!$B:$B,Figure16!$B127,Data!$A:$A,Figure16!$A127)</f>
        <v>1230000</v>
      </c>
      <c r="D127" s="3">
        <f>SUMIFS(Data!Y:Y,Data!$B:$B,Figure16!$B127,Data!$A:$A,Figure16!$A127)</f>
        <v>0</v>
      </c>
      <c r="E127" s="3">
        <f>SUMIFS(Data!Q:Q,Data!$B:$B,Figure16!$B127,Data!$A:$A,Figure16!$A127)</f>
        <v>10677324144.428877</v>
      </c>
      <c r="F127" s="1">
        <f t="shared" si="6"/>
        <v>1.1519740183609382E-2</v>
      </c>
      <c r="G127" s="1">
        <f t="shared" si="7"/>
        <v>0</v>
      </c>
      <c r="H127">
        <f>SUMIFS(Data!Z:Z,Data!B:B,Figure16!B127,Data!A:A,Figure16!A127)</f>
        <v>1</v>
      </c>
    </row>
    <row r="128" spans="1:8">
      <c r="A128" s="27">
        <v>2008</v>
      </c>
      <c r="B128" t="s">
        <v>25</v>
      </c>
      <c r="C128" s="3">
        <f>SUMIFS(Data!F:F,Data!$B:$B,Figure16!$B128,Data!$A:$A,Figure16!$A128)</f>
        <v>0</v>
      </c>
      <c r="D128" s="3">
        <f>SUMIFS(Data!Y:Y,Data!$B:$B,Figure16!$B128,Data!$A:$A,Figure16!$A128)</f>
        <v>0</v>
      </c>
      <c r="E128" s="3">
        <f>SUMIFS(Data!Q:Q,Data!$B:$B,Figure16!$B128,Data!$A:$A,Figure16!$A128)</f>
        <v>12881353507.853903</v>
      </c>
      <c r="F128" s="1">
        <f t="shared" si="6"/>
        <v>0</v>
      </c>
      <c r="G128" s="1">
        <f t="shared" si="7"/>
        <v>0</v>
      </c>
      <c r="H128">
        <f>SUMIFS(Data!Z:Z,Data!B:B,Figure16!B128,Data!A:A,Figure16!A128)</f>
        <v>1</v>
      </c>
    </row>
    <row r="129" spans="1:8">
      <c r="A129" s="27">
        <v>2009</v>
      </c>
      <c r="B129" t="s">
        <v>25</v>
      </c>
      <c r="C129" s="3">
        <f>SUMIFS(Data!F:F,Data!$B:$B,Figure16!$B129,Data!$A:$A,Figure16!$A129)</f>
        <v>1463825.375</v>
      </c>
      <c r="D129" s="3">
        <f>SUMIFS(Data!Y:Y,Data!$B:$B,Figure16!$B129,Data!$A:$A,Figure16!$A129)</f>
        <v>0</v>
      </c>
      <c r="E129" s="3">
        <f>SUMIFS(Data!Q:Q,Data!$B:$B,Figure16!$B129,Data!$A:$A,Figure16!$A129)</f>
        <v>12044208085.864004</v>
      </c>
      <c r="F129" s="1">
        <f t="shared" si="6"/>
        <v>1.215377021522948E-2</v>
      </c>
      <c r="G129" s="1">
        <f t="shared" si="7"/>
        <v>0</v>
      </c>
      <c r="H129">
        <f>SUMIFS(Data!Z:Z,Data!B:B,Figure16!B129,Data!A:A,Figure16!A129)</f>
        <v>1</v>
      </c>
    </row>
    <row r="130" spans="1:8">
      <c r="A130" s="27">
        <v>2010</v>
      </c>
      <c r="B130" t="s">
        <v>25</v>
      </c>
      <c r="C130" s="3">
        <f>SUMIFS(Data!F:F,Data!$B:$B,Figure16!$B130,Data!$A:$A,Figure16!$A130)</f>
        <v>20000</v>
      </c>
      <c r="D130" s="3">
        <f>SUMIFS(Data!Y:Y,Data!$B:$B,Figure16!$B130,Data!$A:$A,Figure16!$A130)</f>
        <v>0</v>
      </c>
      <c r="E130" s="3">
        <f>SUMIFS(Data!Q:Q,Data!$B:$B,Figure16!$B130,Data!$A:$A,Figure16!$A130)</f>
        <v>11926957254.628792</v>
      </c>
      <c r="F130" s="1">
        <f t="shared" si="6"/>
        <v>1.6768736210770018E-4</v>
      </c>
      <c r="G130" s="1">
        <f t="shared" si="7"/>
        <v>0</v>
      </c>
      <c r="H130">
        <f>SUMIFS(Data!Z:Z,Data!B:B,Figure16!B130,Data!A:A,Figure16!A130)</f>
        <v>1</v>
      </c>
    </row>
    <row r="131" spans="1:8">
      <c r="A131" s="27">
        <v>2011</v>
      </c>
      <c r="B131" t="s">
        <v>25</v>
      </c>
      <c r="C131" s="3">
        <f>SUMIFS(Data!F:F,Data!$B:$B,Figure16!$B131,Data!$A:$A,Figure16!$A131)</f>
        <v>0</v>
      </c>
      <c r="D131" s="3">
        <f>SUMIFS(Data!Y:Y,Data!$B:$B,Figure16!$B131,Data!$A:$A,Figure16!$A131)</f>
        <v>0</v>
      </c>
      <c r="E131" s="3">
        <f>SUMIFS(Data!Q:Q,Data!$B:$B,Figure16!$B131,Data!$A:$A,Figure16!$A131)</f>
        <v>12890866742.653254</v>
      </c>
      <c r="F131" s="1">
        <f t="shared" ref="F131:F194" si="8">IF(E131&gt;0,C131/E131*100,"")</f>
        <v>0</v>
      </c>
      <c r="G131" s="1">
        <f t="shared" ref="G131:G194" si="9">IF($E131&gt;0,D131/$E131*100,"")</f>
        <v>0</v>
      </c>
      <c r="H131">
        <f>SUMIFS(Data!Z:Z,Data!B:B,Figure16!B131,Data!A:A,Figure16!A131)</f>
        <v>1</v>
      </c>
    </row>
    <row r="132" spans="1:8">
      <c r="A132" s="27">
        <v>2012</v>
      </c>
      <c r="B132" t="s">
        <v>25</v>
      </c>
      <c r="C132" s="3">
        <f>SUMIFS(Data!F:F,Data!$B:$B,Figure16!$B132,Data!$A:$A,Figure16!$A132)</f>
        <v>79210.0234375</v>
      </c>
      <c r="D132" s="3">
        <f>SUMIFS(Data!Y:Y,Data!$B:$B,Figure16!$B132,Data!$A:$A,Figure16!$A132)</f>
        <v>0</v>
      </c>
      <c r="E132" s="3">
        <f>SUMIFS(Data!Q:Q,Data!$B:$B,Figure16!$B132,Data!$A:$A,Figure16!$A132)</f>
        <v>12319784886.203764</v>
      </c>
      <c r="F132" s="1">
        <f t="shared" si="8"/>
        <v>6.4294972817425459E-4</v>
      </c>
      <c r="G132" s="1">
        <f t="shared" si="9"/>
        <v>0</v>
      </c>
      <c r="H132">
        <f>SUMIFS(Data!Z:Z,Data!B:B,Figure16!B132,Data!A:A,Figure16!A132)</f>
        <v>1</v>
      </c>
    </row>
    <row r="133" spans="1:8">
      <c r="A133" s="27">
        <v>2013</v>
      </c>
      <c r="B133" t="s">
        <v>25</v>
      </c>
      <c r="C133" s="3">
        <f>SUMIFS(Data!F:F,Data!$B:$B,Figure16!$B133,Data!$A:$A,Figure16!$A133)</f>
        <v>0</v>
      </c>
      <c r="D133" s="3">
        <f>SUMIFS(Data!Y:Y,Data!$B:$B,Figure16!$B133,Data!$A:$A,Figure16!$A133)</f>
        <v>0</v>
      </c>
      <c r="E133" s="3">
        <f>SUMIFS(Data!Q:Q,Data!$B:$B,Figure16!$B133,Data!$A:$A,Figure16!$A133)</f>
        <v>12776280961.155006</v>
      </c>
      <c r="F133" s="1">
        <f t="shared" si="8"/>
        <v>0</v>
      </c>
      <c r="G133" s="1">
        <f t="shared" si="9"/>
        <v>0</v>
      </c>
      <c r="H133">
        <f>SUMIFS(Data!Z:Z,Data!B:B,Figure16!B133,Data!A:A,Figure16!A133)</f>
        <v>1</v>
      </c>
    </row>
    <row r="134" spans="1:8">
      <c r="A134" s="27">
        <v>2014</v>
      </c>
      <c r="B134" t="s">
        <v>25</v>
      </c>
      <c r="C134" s="3">
        <f>SUMIFS(Data!F:F,Data!$B:$B,Figure16!$B134,Data!$A:$A,Figure16!$A134)</f>
        <v>1627754.125</v>
      </c>
      <c r="D134" s="3">
        <f>SUMIFS(Data!Y:Y,Data!$B:$B,Figure16!$B134,Data!$A:$A,Figure16!$A134)</f>
        <v>0</v>
      </c>
      <c r="E134" s="3">
        <f>SUMIFS(Data!Q:Q,Data!$B:$B,Figure16!$B134,Data!$A:$A,Figure16!$A134)</f>
        <v>13228247844.124718</v>
      </c>
      <c r="F134" s="1">
        <f t="shared" si="8"/>
        <v>1.2305137794367541E-2</v>
      </c>
      <c r="G134" s="1">
        <f t="shared" si="9"/>
        <v>0</v>
      </c>
      <c r="H134">
        <f>SUMIFS(Data!Z:Z,Data!B:B,Figure16!B134,Data!A:A,Figure16!A134)</f>
        <v>1</v>
      </c>
    </row>
    <row r="135" spans="1:8">
      <c r="A135" s="27">
        <v>2015</v>
      </c>
      <c r="B135" t="s">
        <v>25</v>
      </c>
      <c r="C135" s="3">
        <f>SUMIFS(Data!F:F,Data!$B:$B,Figure16!$B135,Data!$A:$A,Figure16!$A135)</f>
        <v>0</v>
      </c>
      <c r="D135" s="3">
        <f>SUMIFS(Data!Y:Y,Data!$B:$B,Figure16!$B135,Data!$A:$A,Figure16!$A135)</f>
        <v>0</v>
      </c>
      <c r="E135" s="3">
        <f>SUMIFS(Data!Q:Q,Data!$B:$B,Figure16!$B135,Data!$A:$A,Figure16!$A135)</f>
        <v>11386931489.796825</v>
      </c>
      <c r="F135" s="1">
        <f t="shared" si="8"/>
        <v>0</v>
      </c>
      <c r="G135" s="1">
        <f t="shared" si="9"/>
        <v>0</v>
      </c>
      <c r="H135">
        <f>SUMIFS(Data!Z:Z,Data!B:B,Figure16!B135,Data!A:A,Figure16!A135)</f>
        <v>1</v>
      </c>
    </row>
    <row r="136" spans="1:8">
      <c r="A136" s="27">
        <v>2016</v>
      </c>
      <c r="B136" t="s">
        <v>25</v>
      </c>
      <c r="C136" s="3">
        <f>SUMIFS(Data!F:F,Data!$B:$B,Figure16!$B136,Data!$A:$A,Figure16!$A136)</f>
        <v>0</v>
      </c>
      <c r="D136" s="3">
        <f>SUMIFS(Data!Y:Y,Data!$B:$B,Figure16!$B136,Data!$A:$A,Figure16!$A136)</f>
        <v>0</v>
      </c>
      <c r="E136" s="3">
        <f>SUMIFS(Data!Q:Q,Data!$B:$B,Figure16!$B136,Data!$A:$A,Figure16!$A136)</f>
        <v>11883682170.823637</v>
      </c>
      <c r="F136" s="1">
        <f t="shared" si="8"/>
        <v>0</v>
      </c>
      <c r="G136" s="1">
        <f t="shared" si="9"/>
        <v>0</v>
      </c>
      <c r="H136">
        <f>SUMIFS(Data!Z:Z,Data!B:B,Figure16!B136,Data!A:A,Figure16!A136)</f>
        <v>1</v>
      </c>
    </row>
    <row r="137" spans="1:8">
      <c r="A137" s="27">
        <v>2017</v>
      </c>
      <c r="B137" t="s">
        <v>25</v>
      </c>
      <c r="C137" s="3">
        <f>SUMIFS(Data!F:F,Data!$B:$B,Figure16!$B137,Data!$A:$A,Figure16!$A137)</f>
        <v>0</v>
      </c>
      <c r="D137" s="3">
        <f>SUMIFS(Data!Y:Y,Data!$B:$B,Figure16!$B137,Data!$A:$A,Figure16!$A137)</f>
        <v>0</v>
      </c>
      <c r="E137" s="3">
        <f>SUMIFS(Data!Q:Q,Data!$B:$B,Figure16!$B137,Data!$A:$A,Figure16!$A137)</f>
        <v>13038538300.2644</v>
      </c>
      <c r="F137" s="1">
        <f t="shared" si="8"/>
        <v>0</v>
      </c>
      <c r="G137" s="1">
        <f t="shared" si="9"/>
        <v>0</v>
      </c>
      <c r="H137">
        <f>SUMIFS(Data!Z:Z,Data!B:B,Figure16!B137,Data!A:A,Figure16!A137)</f>
        <v>1</v>
      </c>
    </row>
    <row r="138" spans="1:8">
      <c r="A138" s="27">
        <v>1962</v>
      </c>
      <c r="B138" t="s">
        <v>77</v>
      </c>
      <c r="C138" s="3">
        <f>SUMIFS(Data!F:F,Data!$B:$B,Figure16!$B138,Data!$A:$A,Figure16!$A138)</f>
        <v>1800000</v>
      </c>
      <c r="D138" s="3">
        <f>SUMIFS(Data!Y:Y,Data!$B:$B,Figure16!$B138,Data!$A:$A,Figure16!$A138)</f>
        <v>0</v>
      </c>
      <c r="E138" s="3">
        <f>SUMIFS(Data!Q:Q,Data!$B:$B,Figure16!$B138,Data!$A:$A,Figure16!$A138)</f>
        <v>2001468867.7334414</v>
      </c>
      <c r="F138" s="1">
        <f t="shared" si="8"/>
        <v>8.9933949461747348E-2</v>
      </c>
      <c r="G138" s="1">
        <f t="shared" si="9"/>
        <v>0</v>
      </c>
      <c r="H138">
        <f>SUMIFS(Data!Z:Z,Data!B:B,Figure16!B138,Data!A:A,Figure16!A138)</f>
        <v>1</v>
      </c>
    </row>
    <row r="139" spans="1:8">
      <c r="A139" s="27">
        <v>1963</v>
      </c>
      <c r="B139" t="s">
        <v>77</v>
      </c>
      <c r="C139" s="3">
        <f>SUMIFS(Data!F:F,Data!$B:$B,Figure16!$B139,Data!$A:$A,Figure16!$A139)</f>
        <v>50000000</v>
      </c>
      <c r="D139" s="3">
        <f>SUMIFS(Data!Y:Y,Data!$B:$B,Figure16!$B139,Data!$A:$A,Figure16!$A139)</f>
        <v>0</v>
      </c>
      <c r="E139" s="3">
        <f>SUMIFS(Data!Q:Q,Data!$B:$B,Figure16!$B139,Data!$A:$A,Figure16!$A139)</f>
        <v>2703014867.3283372</v>
      </c>
      <c r="F139" s="1">
        <f t="shared" si="8"/>
        <v>1.849786347990755</v>
      </c>
      <c r="G139" s="1">
        <f t="shared" si="9"/>
        <v>0</v>
      </c>
      <c r="H139">
        <f>SUMIFS(Data!Z:Z,Data!B:B,Figure16!B139,Data!A:A,Figure16!A139)</f>
        <v>1</v>
      </c>
    </row>
    <row r="140" spans="1:8">
      <c r="A140" s="27">
        <v>1964</v>
      </c>
      <c r="B140" t="s">
        <v>77</v>
      </c>
      <c r="C140" s="3">
        <f>SUMIFS(Data!F:F,Data!$B:$B,Figure16!$B140,Data!$A:$A,Figure16!$A140)</f>
        <v>0</v>
      </c>
      <c r="D140" s="3">
        <f>SUMIFS(Data!Y:Y,Data!$B:$B,Figure16!$B140,Data!$A:$A,Figure16!$A140)</f>
        <v>0</v>
      </c>
      <c r="E140" s="3">
        <f>SUMIFS(Data!Q:Q,Data!$B:$B,Figure16!$B140,Data!$A:$A,Figure16!$A140)</f>
        <v>2909351792.5865908</v>
      </c>
      <c r="F140" s="1">
        <f t="shared" si="8"/>
        <v>0</v>
      </c>
      <c r="G140" s="1">
        <f t="shared" si="9"/>
        <v>0</v>
      </c>
      <c r="H140">
        <f>SUMIFS(Data!Z:Z,Data!B:B,Figure16!B140,Data!A:A,Figure16!A140)</f>
        <v>1</v>
      </c>
    </row>
    <row r="141" spans="1:8">
      <c r="A141" s="27">
        <v>1965</v>
      </c>
      <c r="B141" t="s">
        <v>77</v>
      </c>
      <c r="C141" s="3">
        <f>SUMIFS(Data!F:F,Data!$B:$B,Figure16!$B141,Data!$A:$A,Figure16!$A141)</f>
        <v>200000</v>
      </c>
      <c r="D141" s="3">
        <f>SUMIFS(Data!Y:Y,Data!$B:$B,Figure16!$B141,Data!$A:$A,Figure16!$A141)</f>
        <v>0</v>
      </c>
      <c r="E141" s="3">
        <f>SUMIFS(Data!Q:Q,Data!$B:$B,Figure16!$B141,Data!$A:$A,Figure16!$A141)</f>
        <v>3136258896.9232955</v>
      </c>
      <c r="F141" s="1">
        <f t="shared" si="8"/>
        <v>6.3770245561105363E-3</v>
      </c>
      <c r="G141" s="1">
        <f t="shared" si="9"/>
        <v>0</v>
      </c>
      <c r="H141">
        <f>SUMIFS(Data!Z:Z,Data!B:B,Figure16!B141,Data!A:A,Figure16!A141)</f>
        <v>1</v>
      </c>
    </row>
    <row r="142" spans="1:8">
      <c r="A142" s="27">
        <v>1966</v>
      </c>
      <c r="B142" t="s">
        <v>77</v>
      </c>
      <c r="C142" s="3">
        <f>SUMIFS(Data!F:F,Data!$B:$B,Figure16!$B142,Data!$A:$A,Figure16!$A142)</f>
        <v>0</v>
      </c>
      <c r="D142" s="3">
        <f>SUMIFS(Data!Y:Y,Data!$B:$B,Figure16!$B142,Data!$A:$A,Figure16!$A142)</f>
        <v>0</v>
      </c>
      <c r="E142" s="3">
        <f>SUMIFS(Data!Q:Q,Data!$B:$B,Figure16!$B142,Data!$A:$A,Figure16!$A142)</f>
        <v>3039834558.749063</v>
      </c>
      <c r="F142" s="1">
        <f t="shared" si="8"/>
        <v>0</v>
      </c>
      <c r="G142" s="1">
        <f t="shared" si="9"/>
        <v>0</v>
      </c>
      <c r="H142">
        <f>SUMIFS(Data!Z:Z,Data!B:B,Figure16!B142,Data!A:A,Figure16!A142)</f>
        <v>1</v>
      </c>
    </row>
    <row r="143" spans="1:8">
      <c r="A143" s="27">
        <v>1967</v>
      </c>
      <c r="B143" t="s">
        <v>77</v>
      </c>
      <c r="C143" s="3">
        <f>SUMIFS(Data!F:F,Data!$B:$B,Figure16!$B143,Data!$A:$A,Figure16!$A143)</f>
        <v>0</v>
      </c>
      <c r="D143" s="3">
        <f>SUMIFS(Data!Y:Y,Data!$B:$B,Figure16!$B143,Data!$A:$A,Figure16!$A143)</f>
        <v>0</v>
      </c>
      <c r="E143" s="3">
        <f>SUMIFS(Data!Q:Q,Data!$B:$B,Figure16!$B143,Data!$A:$A,Figure16!$A143)</f>
        <v>3370843065.7673531</v>
      </c>
      <c r="F143" s="1">
        <f t="shared" si="8"/>
        <v>0</v>
      </c>
      <c r="G143" s="1">
        <f t="shared" si="9"/>
        <v>0</v>
      </c>
      <c r="H143">
        <f>SUMIFS(Data!Z:Z,Data!B:B,Figure16!B143,Data!A:A,Figure16!A143)</f>
        <v>1</v>
      </c>
    </row>
    <row r="144" spans="1:8">
      <c r="A144" s="27">
        <v>1968</v>
      </c>
      <c r="B144" t="s">
        <v>77</v>
      </c>
      <c r="C144" s="3">
        <f>SUMIFS(Data!F:F,Data!$B:$B,Figure16!$B144,Data!$A:$A,Figure16!$A144)</f>
        <v>0</v>
      </c>
      <c r="D144" s="3">
        <f>SUMIFS(Data!Y:Y,Data!$B:$B,Figure16!$B144,Data!$A:$A,Figure16!$A144)</f>
        <v>0</v>
      </c>
      <c r="E144" s="3">
        <f>SUMIFS(Data!Q:Q,Data!$B:$B,Figure16!$B144,Data!$A:$A,Figure16!$A144)</f>
        <v>3852115816.9775777</v>
      </c>
      <c r="F144" s="1">
        <f t="shared" si="8"/>
        <v>0</v>
      </c>
      <c r="G144" s="1">
        <f t="shared" si="9"/>
        <v>0</v>
      </c>
      <c r="H144">
        <f>SUMIFS(Data!Z:Z,Data!B:B,Figure16!B144,Data!A:A,Figure16!A144)</f>
        <v>1</v>
      </c>
    </row>
    <row r="145" spans="1:8">
      <c r="A145" s="27">
        <v>1969</v>
      </c>
      <c r="B145" t="s">
        <v>77</v>
      </c>
      <c r="C145" s="3">
        <f>SUMIFS(Data!F:F,Data!$B:$B,Figure16!$B145,Data!$A:$A,Figure16!$A145)</f>
        <v>0</v>
      </c>
      <c r="D145" s="3">
        <f>SUMIFS(Data!Y:Y,Data!$B:$B,Figure16!$B145,Data!$A:$A,Figure16!$A145)</f>
        <v>0</v>
      </c>
      <c r="E145" s="3">
        <f>SUMIFS(Data!Q:Q,Data!$B:$B,Figure16!$B145,Data!$A:$A,Figure16!$A145)</f>
        <v>4257218772.1536932</v>
      </c>
      <c r="F145" s="1">
        <f t="shared" si="8"/>
        <v>0</v>
      </c>
      <c r="G145" s="1">
        <f t="shared" si="9"/>
        <v>0</v>
      </c>
      <c r="H145">
        <f>SUMIFS(Data!Z:Z,Data!B:B,Figure16!B145,Data!A:A,Figure16!A145)</f>
        <v>1</v>
      </c>
    </row>
    <row r="146" spans="1:8">
      <c r="A146" s="27">
        <v>1970</v>
      </c>
      <c r="B146" t="s">
        <v>77</v>
      </c>
      <c r="C146" s="3">
        <f>SUMIFS(Data!F:F,Data!$B:$B,Figure16!$B146,Data!$A:$A,Figure16!$A146)</f>
        <v>0</v>
      </c>
      <c r="D146" s="3">
        <f>SUMIFS(Data!Y:Y,Data!$B:$B,Figure16!$B146,Data!$A:$A,Figure16!$A146)</f>
        <v>0</v>
      </c>
      <c r="E146" s="3">
        <f>SUMIFS(Data!Q:Q,Data!$B:$B,Figure16!$B146,Data!$A:$A,Figure16!$A146)</f>
        <v>4863487492.6576328</v>
      </c>
      <c r="F146" s="1">
        <f t="shared" si="8"/>
        <v>0</v>
      </c>
      <c r="G146" s="1">
        <f t="shared" si="9"/>
        <v>0</v>
      </c>
      <c r="H146">
        <f>SUMIFS(Data!Z:Z,Data!B:B,Figure16!B146,Data!A:A,Figure16!A146)</f>
        <v>1</v>
      </c>
    </row>
    <row r="147" spans="1:8">
      <c r="A147" s="27">
        <v>1971</v>
      </c>
      <c r="B147" t="s">
        <v>77</v>
      </c>
      <c r="C147" s="3">
        <f>SUMIFS(Data!F:F,Data!$B:$B,Figure16!$B147,Data!$A:$A,Figure16!$A147)</f>
        <v>40000000</v>
      </c>
      <c r="D147" s="3">
        <f>SUMIFS(Data!Y:Y,Data!$B:$B,Figure16!$B147,Data!$A:$A,Figure16!$A147)</f>
        <v>50000000</v>
      </c>
      <c r="E147" s="3">
        <f>SUMIFS(Data!Q:Q,Data!$B:$B,Figure16!$B147,Data!$A:$A,Figure16!$A147)</f>
        <v>5077222366.9747181</v>
      </c>
      <c r="F147" s="1">
        <f t="shared" si="8"/>
        <v>0.78783234431849691</v>
      </c>
      <c r="G147" s="1">
        <f t="shared" si="9"/>
        <v>0.98479043039812109</v>
      </c>
      <c r="H147">
        <f>SUMIFS(Data!Z:Z,Data!B:B,Figure16!B147,Data!A:A,Figure16!A147)</f>
        <v>1</v>
      </c>
    </row>
    <row r="148" spans="1:8">
      <c r="A148" s="27">
        <v>1972</v>
      </c>
      <c r="B148" t="s">
        <v>77</v>
      </c>
      <c r="C148" s="3">
        <f>SUMIFS(Data!F:F,Data!$B:$B,Figure16!$B148,Data!$A:$A,Figure16!$A148)</f>
        <v>0</v>
      </c>
      <c r="D148" s="3">
        <f>SUMIFS(Data!Y:Y,Data!$B:$B,Figure16!$B148,Data!$A:$A,Figure16!$A148)</f>
        <v>282000000</v>
      </c>
      <c r="E148" s="3">
        <f>SUMIFS(Data!Q:Q,Data!$B:$B,Figure16!$B148,Data!$A:$A,Figure16!$A148)</f>
        <v>6761786386.5471258</v>
      </c>
      <c r="F148" s="1">
        <f t="shared" si="8"/>
        <v>0</v>
      </c>
      <c r="G148" s="1">
        <f t="shared" si="9"/>
        <v>4.1704955448023542</v>
      </c>
      <c r="H148">
        <f>SUMIFS(Data!Z:Z,Data!B:B,Figure16!B148,Data!A:A,Figure16!A148)</f>
        <v>1</v>
      </c>
    </row>
    <row r="149" spans="1:8">
      <c r="A149" s="27">
        <v>1973</v>
      </c>
      <c r="B149" t="s">
        <v>77</v>
      </c>
      <c r="C149" s="3">
        <f>SUMIFS(Data!F:F,Data!$B:$B,Figure16!$B149,Data!$A:$A,Figure16!$A149)</f>
        <v>0</v>
      </c>
      <c r="D149" s="3">
        <f>SUMIFS(Data!Y:Y,Data!$B:$B,Figure16!$B149,Data!$A:$A,Figure16!$A149)</f>
        <v>1302400000</v>
      </c>
      <c r="E149" s="3">
        <f>SUMIFS(Data!Q:Q,Data!$B:$B,Figure16!$B149,Data!$A:$A,Figure16!$A149)</f>
        <v>8715105930.4910088</v>
      </c>
      <c r="F149" s="1">
        <f t="shared" si="8"/>
        <v>0</v>
      </c>
      <c r="G149" s="1">
        <f t="shared" si="9"/>
        <v>14.944167178087561</v>
      </c>
      <c r="H149">
        <f>SUMIFS(Data!Z:Z,Data!B:B,Figure16!B149,Data!A:A,Figure16!A149)</f>
        <v>1</v>
      </c>
    </row>
    <row r="150" spans="1:8">
      <c r="A150" s="27">
        <v>1974</v>
      </c>
      <c r="B150" t="s">
        <v>77</v>
      </c>
      <c r="C150" s="3">
        <f>SUMIFS(Data!F:F,Data!$B:$B,Figure16!$B150,Data!$A:$A,Figure16!$A150)</f>
        <v>0</v>
      </c>
      <c r="D150" s="3">
        <f>SUMIFS(Data!Y:Y,Data!$B:$B,Figure16!$B150,Data!$A:$A,Figure16!$A150)</f>
        <v>0</v>
      </c>
      <c r="E150" s="3">
        <f>SUMIFS(Data!Q:Q,Data!$B:$B,Figure16!$B150,Data!$A:$A,Figure16!$A150)</f>
        <v>13209713643.321854</v>
      </c>
      <c r="F150" s="1">
        <f t="shared" si="8"/>
        <v>0</v>
      </c>
      <c r="G150" s="1">
        <f t="shared" si="9"/>
        <v>0</v>
      </c>
      <c r="H150">
        <f>SUMIFS(Data!Z:Z,Data!B:B,Figure16!B150,Data!A:A,Figure16!A150)</f>
        <v>1</v>
      </c>
    </row>
    <row r="151" spans="1:8">
      <c r="A151" s="27">
        <v>1975</v>
      </c>
      <c r="B151" t="s">
        <v>77</v>
      </c>
      <c r="C151" s="3">
        <f>SUMIFS(Data!F:F,Data!$B:$B,Figure16!$B151,Data!$A:$A,Figure16!$A151)</f>
        <v>0</v>
      </c>
      <c r="D151" s="3">
        <f>SUMIFS(Data!Y:Y,Data!$B:$B,Figure16!$B151,Data!$A:$A,Figure16!$A151)</f>
        <v>500000000</v>
      </c>
      <c r="E151" s="3">
        <f>SUMIFS(Data!Q:Q,Data!$B:$B,Figure16!$B151,Data!$A:$A,Figure16!$A151)</f>
        <v>15557934268.496481</v>
      </c>
      <c r="F151" s="1">
        <f t="shared" si="8"/>
        <v>0</v>
      </c>
      <c r="G151" s="1">
        <f t="shared" si="9"/>
        <v>3.213794269670224</v>
      </c>
      <c r="H151">
        <f>SUMIFS(Data!Z:Z,Data!B:B,Figure16!B151,Data!A:A,Figure16!A151)</f>
        <v>1</v>
      </c>
    </row>
    <row r="152" spans="1:8">
      <c r="A152" s="27">
        <v>1976</v>
      </c>
      <c r="B152" t="s">
        <v>77</v>
      </c>
      <c r="C152" s="3">
        <f>SUMIFS(Data!F:F,Data!$B:$B,Figure16!$B152,Data!$A:$A,Figure16!$A152)</f>
        <v>0</v>
      </c>
      <c r="D152" s="3">
        <f>SUMIFS(Data!Y:Y,Data!$B:$B,Figure16!$B152,Data!$A:$A,Figure16!$A152)</f>
        <v>761000000</v>
      </c>
      <c r="E152" s="3">
        <f>SUMIFS(Data!Q:Q,Data!$B:$B,Figure16!$B152,Data!$A:$A,Figure16!$A152)</f>
        <v>17728347374.993996</v>
      </c>
      <c r="F152" s="1">
        <f t="shared" si="8"/>
        <v>0</v>
      </c>
      <c r="G152" s="1">
        <f t="shared" si="9"/>
        <v>4.2925602928640592</v>
      </c>
      <c r="H152">
        <f>SUMIFS(Data!Z:Z,Data!B:B,Figure16!B152,Data!A:A,Figure16!A152)</f>
        <v>1</v>
      </c>
    </row>
    <row r="153" spans="1:8">
      <c r="A153" s="27">
        <v>1977</v>
      </c>
      <c r="B153" t="s">
        <v>77</v>
      </c>
      <c r="C153" s="3">
        <f>SUMIFS(Data!F:F,Data!$B:$B,Figure16!$B153,Data!$A:$A,Figure16!$A153)</f>
        <v>0</v>
      </c>
      <c r="D153" s="3">
        <f>SUMIFS(Data!Y:Y,Data!$B:$B,Figure16!$B153,Data!$A:$A,Figure16!$A153)</f>
        <v>513000000</v>
      </c>
      <c r="E153" s="3">
        <f>SUMIFS(Data!Q:Q,Data!$B:$B,Figure16!$B153,Data!$A:$A,Figure16!$A153)</f>
        <v>20971901273.270954</v>
      </c>
      <c r="F153" s="1">
        <f t="shared" si="8"/>
        <v>0</v>
      </c>
      <c r="G153" s="1">
        <f t="shared" si="9"/>
        <v>2.4461301496485075</v>
      </c>
      <c r="H153">
        <f>SUMIFS(Data!Z:Z,Data!B:B,Figure16!B153,Data!A:A,Figure16!A153)</f>
        <v>1</v>
      </c>
    </row>
    <row r="154" spans="1:8">
      <c r="A154" s="27">
        <v>1978</v>
      </c>
      <c r="B154" t="s">
        <v>77</v>
      </c>
      <c r="C154" s="3">
        <f>SUMIFS(Data!F:F,Data!$B:$B,Figure16!$B154,Data!$A:$A,Figure16!$A154)</f>
        <v>0</v>
      </c>
      <c r="D154" s="3">
        <f>SUMIFS(Data!Y:Y,Data!$B:$B,Figure16!$B154,Data!$A:$A,Figure16!$A154)</f>
        <v>1955699968</v>
      </c>
      <c r="E154" s="3">
        <f>SUMIFS(Data!Q:Q,Data!$B:$B,Figure16!$B154,Data!$A:$A,Figure16!$A154)</f>
        <v>26364491313.44714</v>
      </c>
      <c r="F154" s="1">
        <f t="shared" si="8"/>
        <v>0</v>
      </c>
      <c r="G154" s="1">
        <f t="shared" si="9"/>
        <v>7.4179317353356273</v>
      </c>
      <c r="H154">
        <f>SUMIFS(Data!Z:Z,Data!B:B,Figure16!B154,Data!A:A,Figure16!A154)</f>
        <v>1</v>
      </c>
    </row>
    <row r="155" spans="1:8">
      <c r="A155" s="27">
        <v>1979</v>
      </c>
      <c r="B155" t="s">
        <v>77</v>
      </c>
      <c r="C155" s="3">
        <f>SUMIFS(Data!F:F,Data!$B:$B,Figure16!$B155,Data!$A:$A,Figure16!$A155)</f>
        <v>0</v>
      </c>
      <c r="D155" s="3">
        <f>SUMIFS(Data!Y:Y,Data!$B:$B,Figure16!$B155,Data!$A:$A,Figure16!$A155)</f>
        <v>1709600000</v>
      </c>
      <c r="E155" s="3">
        <f>SUMIFS(Data!Q:Q,Data!$B:$B,Figure16!$B155,Data!$A:$A,Figure16!$A155)</f>
        <v>33243422157.631123</v>
      </c>
      <c r="F155" s="1">
        <f t="shared" si="8"/>
        <v>0</v>
      </c>
      <c r="G155" s="1">
        <f t="shared" si="9"/>
        <v>5.1426715092494062</v>
      </c>
      <c r="H155">
        <f>SUMIFS(Data!Z:Z,Data!B:B,Figure16!B155,Data!A:A,Figure16!A155)</f>
        <v>1</v>
      </c>
    </row>
    <row r="156" spans="1:8">
      <c r="A156" s="27">
        <v>1980</v>
      </c>
      <c r="B156" t="s">
        <v>77</v>
      </c>
      <c r="C156" s="3">
        <f>SUMIFS(Data!F:F,Data!$B:$B,Figure16!$B156,Data!$A:$A,Figure16!$A156)</f>
        <v>0</v>
      </c>
      <c r="D156" s="3">
        <f>SUMIFS(Data!Y:Y,Data!$B:$B,Figure16!$B156,Data!$A:$A,Figure16!$A156)</f>
        <v>200000000</v>
      </c>
      <c r="E156" s="3">
        <f>SUMIFS(Data!Q:Q,Data!$B:$B,Figure16!$B156,Data!$A:$A,Figure16!$A156)</f>
        <v>42345277342.019547</v>
      </c>
      <c r="F156" s="1">
        <f t="shared" si="8"/>
        <v>0</v>
      </c>
      <c r="G156" s="1">
        <f t="shared" si="9"/>
        <v>0.47230768707597637</v>
      </c>
      <c r="H156">
        <f>SUMIFS(Data!Z:Z,Data!B:B,Figure16!B156,Data!A:A,Figure16!A156)</f>
        <v>1</v>
      </c>
    </row>
    <row r="157" spans="1:8">
      <c r="A157" s="27">
        <v>1981</v>
      </c>
      <c r="B157" t="s">
        <v>77</v>
      </c>
      <c r="C157" s="3">
        <f>SUMIFS(Data!F:F,Data!$B:$B,Figure16!$B157,Data!$A:$A,Figure16!$A157)</f>
        <v>0</v>
      </c>
      <c r="D157" s="3">
        <f>SUMIFS(Data!Y:Y,Data!$B:$B,Figure16!$B157,Data!$A:$A,Figure16!$A157)</f>
        <v>500000000</v>
      </c>
      <c r="E157" s="3">
        <f>SUMIFS(Data!Q:Q,Data!$B:$B,Figure16!$B157,Data!$A:$A,Figure16!$A157)</f>
        <v>44348672667.871536</v>
      </c>
      <c r="F157" s="1">
        <f t="shared" si="8"/>
        <v>0</v>
      </c>
      <c r="G157" s="1">
        <f t="shared" si="9"/>
        <v>1.1274294582489857</v>
      </c>
      <c r="H157">
        <f>SUMIFS(Data!Z:Z,Data!B:B,Figure16!B157,Data!A:A,Figure16!A157)</f>
        <v>1</v>
      </c>
    </row>
    <row r="158" spans="1:8">
      <c r="A158" s="27">
        <v>1982</v>
      </c>
      <c r="B158" t="s">
        <v>77</v>
      </c>
      <c r="C158" s="3">
        <f>SUMIFS(Data!F:F,Data!$B:$B,Figure16!$B158,Data!$A:$A,Figure16!$A158)</f>
        <v>0</v>
      </c>
      <c r="D158" s="3">
        <f>SUMIFS(Data!Y:Y,Data!$B:$B,Figure16!$B158,Data!$A:$A,Figure16!$A158)</f>
        <v>356627008</v>
      </c>
      <c r="E158" s="3">
        <f>SUMIFS(Data!Q:Q,Data!$B:$B,Figure16!$B158,Data!$A:$A,Figure16!$A158)</f>
        <v>45207088715.64827</v>
      </c>
      <c r="F158" s="1">
        <f t="shared" si="8"/>
        <v>0</v>
      </c>
      <c r="G158" s="1">
        <f t="shared" si="9"/>
        <v>0.78887408619293564</v>
      </c>
      <c r="H158">
        <f>SUMIFS(Data!Z:Z,Data!B:B,Figure16!B158,Data!A:A,Figure16!A158)</f>
        <v>1</v>
      </c>
    </row>
    <row r="159" spans="1:8">
      <c r="A159" s="27">
        <v>1983</v>
      </c>
      <c r="B159" t="s">
        <v>77</v>
      </c>
      <c r="C159" s="3">
        <f>SUMIFS(Data!F:F,Data!$B:$B,Figure16!$B159,Data!$A:$A,Figure16!$A159)</f>
        <v>0</v>
      </c>
      <c r="D159" s="3">
        <f>SUMIFS(Data!Y:Y,Data!$B:$B,Figure16!$B159,Data!$A:$A,Figure16!$A159)</f>
        <v>1830000000</v>
      </c>
      <c r="E159" s="3">
        <f>SUMIFS(Data!Q:Q,Data!$B:$B,Figure16!$B159,Data!$A:$A,Figure16!$A159)</f>
        <v>48801369800.367516</v>
      </c>
      <c r="F159" s="1">
        <f t="shared" si="8"/>
        <v>0</v>
      </c>
      <c r="G159" s="1">
        <f t="shared" si="9"/>
        <v>3.7498947416558348</v>
      </c>
      <c r="H159">
        <f>SUMIFS(Data!Z:Z,Data!B:B,Figure16!B159,Data!A:A,Figure16!A159)</f>
        <v>1</v>
      </c>
    </row>
    <row r="160" spans="1:8">
      <c r="A160" s="27">
        <v>1984</v>
      </c>
      <c r="B160" t="s">
        <v>77</v>
      </c>
      <c r="C160" s="3">
        <f>SUMIFS(Data!F:F,Data!$B:$B,Figure16!$B160,Data!$A:$A,Figure16!$A160)</f>
        <v>0</v>
      </c>
      <c r="D160" s="3">
        <f>SUMIFS(Data!Y:Y,Data!$B:$B,Figure16!$B160,Data!$A:$A,Figure16!$A160)</f>
        <v>0</v>
      </c>
      <c r="E160" s="3">
        <f>SUMIFS(Data!Q:Q,Data!$B:$B,Figure16!$B160,Data!$A:$A,Figure16!$A160)</f>
        <v>53698278905.967812</v>
      </c>
      <c r="F160" s="1">
        <f t="shared" si="8"/>
        <v>0</v>
      </c>
      <c r="G160" s="1">
        <f t="shared" si="9"/>
        <v>0</v>
      </c>
      <c r="H160">
        <f>SUMIFS(Data!Z:Z,Data!B:B,Figure16!B160,Data!A:A,Figure16!A160)</f>
        <v>1</v>
      </c>
    </row>
    <row r="161" spans="1:8">
      <c r="A161" s="27">
        <v>1985</v>
      </c>
      <c r="B161" t="s">
        <v>77</v>
      </c>
      <c r="C161" s="3">
        <f>SUMIFS(Data!F:F,Data!$B:$B,Figure16!$B161,Data!$A:$A,Figure16!$A161)</f>
        <v>0</v>
      </c>
      <c r="D161" s="3">
        <f>SUMIFS(Data!Y:Y,Data!$B:$B,Figure16!$B161,Data!$A:$A,Figure16!$A161)</f>
        <v>0</v>
      </c>
      <c r="E161" s="3">
        <f>SUMIFS(Data!Q:Q,Data!$B:$B,Figure16!$B161,Data!$A:$A,Figure16!$A161)</f>
        <v>57937868670.193726</v>
      </c>
      <c r="F161" s="1">
        <f t="shared" si="8"/>
        <v>0</v>
      </c>
      <c r="G161" s="1">
        <f t="shared" si="9"/>
        <v>0</v>
      </c>
      <c r="H161">
        <f>SUMIFS(Data!Z:Z,Data!B:B,Figure16!B161,Data!A:A,Figure16!A161)</f>
        <v>1</v>
      </c>
    </row>
    <row r="162" spans="1:8">
      <c r="A162" s="27">
        <v>1986</v>
      </c>
      <c r="B162" t="s">
        <v>77</v>
      </c>
      <c r="C162" s="3">
        <f>SUMIFS(Data!F:F,Data!$B:$B,Figure16!$B162,Data!$A:$A,Figure16!$A162)</f>
        <v>0</v>
      </c>
      <c r="D162" s="3">
        <f>SUMIFS(Data!Y:Y,Data!$B:$B,Figure16!$B162,Data!$A:$A,Figure16!$A162)</f>
        <v>0</v>
      </c>
      <c r="E162" s="3">
        <f>SUMIFS(Data!Q:Q,Data!$B:$B,Figure16!$B162,Data!$A:$A,Figure16!$A162)</f>
        <v>63696301892.811569</v>
      </c>
      <c r="F162" s="1">
        <f t="shared" si="8"/>
        <v>0</v>
      </c>
      <c r="G162" s="1">
        <f t="shared" si="9"/>
        <v>0</v>
      </c>
      <c r="H162">
        <f>SUMIFS(Data!Z:Z,Data!B:B,Figure16!B162,Data!A:A,Figure16!A162)</f>
        <v>1</v>
      </c>
    </row>
    <row r="163" spans="1:8">
      <c r="A163" s="27">
        <v>1987</v>
      </c>
      <c r="B163" t="s">
        <v>77</v>
      </c>
      <c r="C163" s="3">
        <f>SUMIFS(Data!F:F,Data!$B:$B,Figure16!$B163,Data!$A:$A,Figure16!$A163)</f>
        <v>0</v>
      </c>
      <c r="D163" s="3">
        <f>SUMIFS(Data!Y:Y,Data!$B:$B,Figure16!$B163,Data!$A:$A,Figure16!$A163)</f>
        <v>0</v>
      </c>
      <c r="E163" s="3">
        <f>SUMIFS(Data!Q:Q,Data!$B:$B,Figure16!$B163,Data!$A:$A,Figure16!$A163)</f>
        <v>66742267773.195869</v>
      </c>
      <c r="F163" s="1">
        <f t="shared" si="8"/>
        <v>0</v>
      </c>
      <c r="G163" s="1">
        <f t="shared" si="9"/>
        <v>0</v>
      </c>
      <c r="H163">
        <f>SUMIFS(Data!Z:Z,Data!B:B,Figure16!B163,Data!A:A,Figure16!A163)</f>
        <v>1</v>
      </c>
    </row>
    <row r="164" spans="1:8">
      <c r="A164" s="27">
        <v>1988</v>
      </c>
      <c r="B164" t="s">
        <v>77</v>
      </c>
      <c r="C164" s="3">
        <f>SUMIFS(Data!F:F,Data!$B:$B,Figure16!$B164,Data!$A:$A,Figure16!$A164)</f>
        <v>0</v>
      </c>
      <c r="D164" s="3">
        <f>SUMIFS(Data!Y:Y,Data!$B:$B,Figure16!$B164,Data!$A:$A,Figure16!$A164)</f>
        <v>0</v>
      </c>
      <c r="E164" s="3">
        <f>SUMIFS(Data!Q:Q,Data!$B:$B,Figure16!$B164,Data!$A:$A,Figure16!$A164)</f>
        <v>59089067187.394341</v>
      </c>
      <c r="F164" s="1">
        <f t="shared" si="8"/>
        <v>0</v>
      </c>
      <c r="G164" s="1">
        <f t="shared" si="9"/>
        <v>0</v>
      </c>
      <c r="H164">
        <f>SUMIFS(Data!Z:Z,Data!B:B,Figure16!B164,Data!A:A,Figure16!A164)</f>
        <v>1</v>
      </c>
    </row>
    <row r="165" spans="1:8">
      <c r="A165" s="27">
        <v>1989</v>
      </c>
      <c r="B165" t="s">
        <v>77</v>
      </c>
      <c r="C165" s="3">
        <f>SUMIFS(Data!F:F,Data!$B:$B,Figure16!$B165,Data!$A:$A,Figure16!$A165)</f>
        <v>260000</v>
      </c>
      <c r="D165" s="3">
        <f>SUMIFS(Data!Y:Y,Data!$B:$B,Figure16!$B165,Data!$A:$A,Figure16!$A165)</f>
        <v>0</v>
      </c>
      <c r="E165" s="3">
        <f>SUMIFS(Data!Q:Q,Data!$B:$B,Figure16!$B165,Data!$A:$A,Figure16!$A165)</f>
        <v>55631489801.550797</v>
      </c>
      <c r="F165" s="1">
        <f t="shared" si="8"/>
        <v>4.6736120302992893E-4</v>
      </c>
      <c r="G165" s="1">
        <f t="shared" si="9"/>
        <v>0</v>
      </c>
      <c r="H165">
        <f>SUMIFS(Data!Z:Z,Data!B:B,Figure16!B165,Data!A:A,Figure16!A165)</f>
        <v>1</v>
      </c>
    </row>
    <row r="166" spans="1:8">
      <c r="A166" s="27">
        <v>1990</v>
      </c>
      <c r="B166" t="s">
        <v>77</v>
      </c>
      <c r="C166" s="3">
        <f>SUMIFS(Data!F:F,Data!$B:$B,Figure16!$B166,Data!$A:$A,Figure16!$A166)</f>
        <v>0</v>
      </c>
      <c r="D166" s="3">
        <f>SUMIFS(Data!Y:Y,Data!$B:$B,Figure16!$B166,Data!$A:$A,Figure16!$A166)</f>
        <v>0</v>
      </c>
      <c r="E166" s="3">
        <f>SUMIFS(Data!Q:Q,Data!$B:$B,Figure16!$B166,Data!$A:$A,Figure16!$A166)</f>
        <v>62045099642.777405</v>
      </c>
      <c r="F166" s="1">
        <f t="shared" si="8"/>
        <v>0</v>
      </c>
      <c r="G166" s="1">
        <f t="shared" si="9"/>
        <v>0</v>
      </c>
      <c r="H166">
        <f>SUMIFS(Data!Z:Z,Data!B:B,Figure16!B166,Data!A:A,Figure16!A166)</f>
        <v>1</v>
      </c>
    </row>
    <row r="167" spans="1:8">
      <c r="A167" s="27">
        <v>1991</v>
      </c>
      <c r="B167" t="s">
        <v>77</v>
      </c>
      <c r="C167" s="3">
        <f>SUMIFS(Data!F:F,Data!$B:$B,Figure16!$B167,Data!$A:$A,Figure16!$A167)</f>
        <v>0</v>
      </c>
      <c r="D167" s="3">
        <f>SUMIFS(Data!Y:Y,Data!$B:$B,Figure16!$B167,Data!$A:$A,Figure16!$A167)</f>
        <v>0</v>
      </c>
      <c r="E167" s="3">
        <f>SUMIFS(Data!Q:Q,Data!$B:$B,Figure16!$B167,Data!$A:$A,Figure16!$A167)</f>
        <v>45715367087.100098</v>
      </c>
      <c r="F167" s="1">
        <f t="shared" si="8"/>
        <v>0</v>
      </c>
      <c r="G167" s="1">
        <f t="shared" si="9"/>
        <v>0</v>
      </c>
      <c r="H167">
        <f>SUMIFS(Data!Z:Z,Data!B:B,Figure16!B167,Data!A:A,Figure16!A167)</f>
        <v>1</v>
      </c>
    </row>
    <row r="168" spans="1:8">
      <c r="A168" s="27">
        <v>1992</v>
      </c>
      <c r="B168" t="s">
        <v>77</v>
      </c>
      <c r="C168" s="3">
        <f>SUMIFS(Data!F:F,Data!$B:$B,Figure16!$B168,Data!$A:$A,Figure16!$A168)</f>
        <v>0</v>
      </c>
      <c r="D168" s="3">
        <f>SUMIFS(Data!Y:Y,Data!$B:$B,Figure16!$B168,Data!$A:$A,Figure16!$A168)</f>
        <v>0</v>
      </c>
      <c r="E168" s="3">
        <f>SUMIFS(Data!Q:Q,Data!$B:$B,Figure16!$B168,Data!$A:$A,Figure16!$A168)</f>
        <v>48003298223.11779</v>
      </c>
      <c r="F168" s="1">
        <f t="shared" si="8"/>
        <v>0</v>
      </c>
      <c r="G168" s="1">
        <f t="shared" si="9"/>
        <v>0</v>
      </c>
      <c r="H168">
        <f>SUMIFS(Data!Z:Z,Data!B:B,Figure16!B168,Data!A:A,Figure16!A168)</f>
        <v>1</v>
      </c>
    </row>
    <row r="169" spans="1:8">
      <c r="A169" s="27">
        <v>1993</v>
      </c>
      <c r="B169" t="s">
        <v>77</v>
      </c>
      <c r="C169" s="3">
        <f>SUMIFS(Data!F:F,Data!$B:$B,Figure16!$B169,Data!$A:$A,Figure16!$A169)</f>
        <v>0</v>
      </c>
      <c r="D169" s="3">
        <f>SUMIFS(Data!Y:Y,Data!$B:$B,Figure16!$B169,Data!$A:$A,Figure16!$A169)</f>
        <v>0</v>
      </c>
      <c r="E169" s="3">
        <f>SUMIFS(Data!Q:Q,Data!$B:$B,Figure16!$B169,Data!$A:$A,Figure16!$A169)</f>
        <v>49946455210.96595</v>
      </c>
      <c r="F169" s="1">
        <f t="shared" si="8"/>
        <v>0</v>
      </c>
      <c r="G169" s="1">
        <f t="shared" si="9"/>
        <v>0</v>
      </c>
      <c r="H169">
        <f>SUMIFS(Data!Z:Z,Data!B:B,Figure16!B169,Data!A:A,Figure16!A169)</f>
        <v>1</v>
      </c>
    </row>
    <row r="170" spans="1:8">
      <c r="A170" s="27">
        <v>1994</v>
      </c>
      <c r="B170" t="s">
        <v>77</v>
      </c>
      <c r="C170" s="3">
        <f>SUMIFS(Data!F:F,Data!$B:$B,Figure16!$B170,Data!$A:$A,Figure16!$A170)</f>
        <v>0</v>
      </c>
      <c r="D170" s="3">
        <f>SUMIFS(Data!Y:Y,Data!$B:$B,Figure16!$B170,Data!$A:$A,Figure16!$A170)</f>
        <v>0</v>
      </c>
      <c r="E170" s="3">
        <f>SUMIFS(Data!Q:Q,Data!$B:$B,Figure16!$B170,Data!$A:$A,Figure16!$A170)</f>
        <v>42542571305.513565</v>
      </c>
      <c r="F170" s="1">
        <f t="shared" si="8"/>
        <v>0</v>
      </c>
      <c r="G170" s="1">
        <f t="shared" si="9"/>
        <v>0</v>
      </c>
      <c r="H170">
        <f>SUMIFS(Data!Z:Z,Data!B:B,Figure16!B170,Data!A:A,Figure16!A170)</f>
        <v>1</v>
      </c>
    </row>
    <row r="171" spans="1:8">
      <c r="A171" s="27">
        <v>1995</v>
      </c>
      <c r="B171" t="s">
        <v>77</v>
      </c>
      <c r="C171" s="3">
        <f>SUMIFS(Data!F:F,Data!$B:$B,Figure16!$B171,Data!$A:$A,Figure16!$A171)</f>
        <v>0</v>
      </c>
      <c r="D171" s="3">
        <f>SUMIFS(Data!Y:Y,Data!$B:$B,Figure16!$B171,Data!$A:$A,Figure16!$A171)</f>
        <v>0</v>
      </c>
      <c r="E171" s="3">
        <f>SUMIFS(Data!Q:Q,Data!$B:$B,Figure16!$B171,Data!$A:$A,Figure16!$A171)</f>
        <v>41764052457.881378</v>
      </c>
      <c r="F171" s="1">
        <f t="shared" si="8"/>
        <v>0</v>
      </c>
      <c r="G171" s="1">
        <f t="shared" si="9"/>
        <v>0</v>
      </c>
      <c r="H171">
        <f>SUMIFS(Data!Z:Z,Data!B:B,Figure16!B171,Data!A:A,Figure16!A171)</f>
        <v>1</v>
      </c>
    </row>
    <row r="172" spans="1:8">
      <c r="A172" s="27">
        <v>1996</v>
      </c>
      <c r="B172" t="s">
        <v>77</v>
      </c>
      <c r="C172" s="3">
        <f>SUMIFS(Data!F:F,Data!$B:$B,Figure16!$B172,Data!$A:$A,Figure16!$A172)</f>
        <v>0</v>
      </c>
      <c r="D172" s="3">
        <f>SUMIFS(Data!Y:Y,Data!$B:$B,Figure16!$B172,Data!$A:$A,Figure16!$A172)</f>
        <v>0</v>
      </c>
      <c r="E172" s="3">
        <f>SUMIFS(Data!Q:Q,Data!$B:$B,Figure16!$B172,Data!$A:$A,Figure16!$A172)</f>
        <v>46941496779.849861</v>
      </c>
      <c r="F172" s="1">
        <f t="shared" si="8"/>
        <v>0</v>
      </c>
      <c r="G172" s="1">
        <f t="shared" si="9"/>
        <v>0</v>
      </c>
      <c r="H172">
        <f>SUMIFS(Data!Z:Z,Data!B:B,Figure16!B172,Data!A:A,Figure16!A172)</f>
        <v>1</v>
      </c>
    </row>
    <row r="173" spans="1:8">
      <c r="A173" s="27">
        <v>1997</v>
      </c>
      <c r="B173" t="s">
        <v>77</v>
      </c>
      <c r="C173" s="3">
        <f>SUMIFS(Data!F:F,Data!$B:$B,Figure16!$B173,Data!$A:$A,Figure16!$A173)</f>
        <v>0</v>
      </c>
      <c r="D173" s="3">
        <f>SUMIFS(Data!Y:Y,Data!$B:$B,Figure16!$B173,Data!$A:$A,Figure16!$A173)</f>
        <v>0</v>
      </c>
      <c r="E173" s="3">
        <f>SUMIFS(Data!Q:Q,Data!$B:$B,Figure16!$B173,Data!$A:$A,Figure16!$A173)</f>
        <v>48177862501.949509</v>
      </c>
      <c r="F173" s="1">
        <f t="shared" si="8"/>
        <v>0</v>
      </c>
      <c r="G173" s="1">
        <f t="shared" si="9"/>
        <v>0</v>
      </c>
      <c r="H173">
        <f>SUMIFS(Data!Z:Z,Data!B:B,Figure16!B173,Data!A:A,Figure16!A173)</f>
        <v>1</v>
      </c>
    </row>
    <row r="174" spans="1:8">
      <c r="A174" s="27">
        <v>1998</v>
      </c>
      <c r="B174" t="s">
        <v>77</v>
      </c>
      <c r="C174" s="3">
        <f>SUMIFS(Data!F:F,Data!$B:$B,Figure16!$B174,Data!$A:$A,Figure16!$A174)</f>
        <v>0</v>
      </c>
      <c r="D174" s="3">
        <f>SUMIFS(Data!Y:Y,Data!$B:$B,Figure16!$B174,Data!$A:$A,Figure16!$A174)</f>
        <v>0</v>
      </c>
      <c r="E174" s="3">
        <f>SUMIFS(Data!Q:Q,Data!$B:$B,Figure16!$B174,Data!$A:$A,Figure16!$A174)</f>
        <v>48187747528.899033</v>
      </c>
      <c r="F174" s="1">
        <f t="shared" si="8"/>
        <v>0</v>
      </c>
      <c r="G174" s="1">
        <f t="shared" si="9"/>
        <v>0</v>
      </c>
      <c r="H174">
        <f>SUMIFS(Data!Z:Z,Data!B:B,Figure16!B174,Data!A:A,Figure16!A174)</f>
        <v>1</v>
      </c>
    </row>
    <row r="175" spans="1:8">
      <c r="A175" s="27">
        <v>1999</v>
      </c>
      <c r="B175" t="s">
        <v>77</v>
      </c>
      <c r="C175" s="3">
        <f>SUMIFS(Data!F:F,Data!$B:$B,Figure16!$B175,Data!$A:$A,Figure16!$A175)</f>
        <v>0</v>
      </c>
      <c r="D175" s="3">
        <f>SUMIFS(Data!Y:Y,Data!$B:$B,Figure16!$B175,Data!$A:$A,Figure16!$A175)</f>
        <v>0</v>
      </c>
      <c r="E175" s="3">
        <f>SUMIFS(Data!Q:Q,Data!$B:$B,Figure16!$B175,Data!$A:$A,Figure16!$A175)</f>
        <v>48640574566.647644</v>
      </c>
      <c r="F175" s="1">
        <f t="shared" si="8"/>
        <v>0</v>
      </c>
      <c r="G175" s="1">
        <f t="shared" si="9"/>
        <v>0</v>
      </c>
      <c r="H175">
        <f>SUMIFS(Data!Z:Z,Data!B:B,Figure16!B175,Data!A:A,Figure16!A175)</f>
        <v>1</v>
      </c>
    </row>
    <row r="176" spans="1:8">
      <c r="A176" s="27">
        <v>2000</v>
      </c>
      <c r="B176" t="s">
        <v>77</v>
      </c>
      <c r="C176" s="3">
        <f>SUMIFS(Data!F:F,Data!$B:$B,Figure16!$B176,Data!$A:$A,Figure16!$A176)</f>
        <v>0</v>
      </c>
      <c r="D176" s="3">
        <f>SUMIFS(Data!Y:Y,Data!$B:$B,Figure16!$B176,Data!$A:$A,Figure16!$A176)</f>
        <v>0</v>
      </c>
      <c r="E176" s="3">
        <f>SUMIFS(Data!Q:Q,Data!$B:$B,Figure16!$B176,Data!$A:$A,Figure16!$A176)</f>
        <v>54790245600.584633</v>
      </c>
      <c r="F176" s="1">
        <f t="shared" si="8"/>
        <v>0</v>
      </c>
      <c r="G176" s="1">
        <f t="shared" si="9"/>
        <v>0</v>
      </c>
      <c r="H176">
        <f>SUMIFS(Data!Z:Z,Data!B:B,Figure16!B176,Data!A:A,Figure16!A176)</f>
        <v>1</v>
      </c>
    </row>
    <row r="177" spans="1:8">
      <c r="A177" s="27">
        <v>2001</v>
      </c>
      <c r="B177" t="s">
        <v>77</v>
      </c>
      <c r="C177" s="3">
        <f>SUMIFS(Data!F:F,Data!$B:$B,Figure16!$B177,Data!$A:$A,Figure16!$A177)</f>
        <v>0</v>
      </c>
      <c r="D177" s="3">
        <f>SUMIFS(Data!Y:Y,Data!$B:$B,Figure16!$B177,Data!$A:$A,Figure16!$A177)</f>
        <v>0</v>
      </c>
      <c r="E177" s="3">
        <f>SUMIFS(Data!Q:Q,Data!$B:$B,Figure16!$B177,Data!$A:$A,Figure16!$A177)</f>
        <v>54744714396.16655</v>
      </c>
      <c r="F177" s="1">
        <f t="shared" si="8"/>
        <v>0</v>
      </c>
      <c r="G177" s="1">
        <f t="shared" si="9"/>
        <v>0</v>
      </c>
      <c r="H177">
        <f>SUMIFS(Data!Z:Z,Data!B:B,Figure16!B177,Data!A:A,Figure16!A177)</f>
        <v>1</v>
      </c>
    </row>
    <row r="178" spans="1:8">
      <c r="A178" s="27">
        <v>2002</v>
      </c>
      <c r="B178" t="s">
        <v>77</v>
      </c>
      <c r="C178" s="3">
        <f>SUMIFS(Data!F:F,Data!$B:$B,Figure16!$B178,Data!$A:$A,Figure16!$A178)</f>
        <v>9000000</v>
      </c>
      <c r="D178" s="3">
        <f>SUMIFS(Data!Y:Y,Data!$B:$B,Figure16!$B178,Data!$A:$A,Figure16!$A178)</f>
        <v>0</v>
      </c>
      <c r="E178" s="3">
        <f>SUMIFS(Data!Q:Q,Data!$B:$B,Figure16!$B178,Data!$A:$A,Figure16!$A178)</f>
        <v>56760288973.670341</v>
      </c>
      <c r="F178" s="1">
        <f t="shared" si="8"/>
        <v>1.5856156060401441E-2</v>
      </c>
      <c r="G178" s="1">
        <f t="shared" si="9"/>
        <v>0</v>
      </c>
      <c r="H178">
        <f>SUMIFS(Data!Z:Z,Data!B:B,Figure16!B178,Data!A:A,Figure16!A178)</f>
        <v>1</v>
      </c>
    </row>
    <row r="179" spans="1:8">
      <c r="A179" s="27">
        <v>2003</v>
      </c>
      <c r="B179" t="s">
        <v>77</v>
      </c>
      <c r="C179" s="3">
        <f>SUMIFS(Data!F:F,Data!$B:$B,Figure16!$B179,Data!$A:$A,Figure16!$A179)</f>
        <v>0</v>
      </c>
      <c r="D179" s="3">
        <f>SUMIFS(Data!Y:Y,Data!$B:$B,Figure16!$B179,Data!$A:$A,Figure16!$A179)</f>
        <v>0</v>
      </c>
      <c r="E179" s="3">
        <f>SUMIFS(Data!Q:Q,Data!$B:$B,Figure16!$B179,Data!$A:$A,Figure16!$A179)</f>
        <v>67863829880.483238</v>
      </c>
      <c r="F179" s="1">
        <f t="shared" si="8"/>
        <v>0</v>
      </c>
      <c r="G179" s="1">
        <f t="shared" si="9"/>
        <v>0</v>
      </c>
      <c r="H179">
        <f>SUMIFS(Data!Z:Z,Data!B:B,Figure16!B179,Data!A:A,Figure16!A179)</f>
        <v>1</v>
      </c>
    </row>
    <row r="180" spans="1:8">
      <c r="A180" s="27">
        <v>2004</v>
      </c>
      <c r="B180" t="s">
        <v>77</v>
      </c>
      <c r="C180" s="3">
        <f>SUMIFS(Data!F:F,Data!$B:$B,Figure16!$B180,Data!$A:$A,Figure16!$A180)</f>
        <v>0</v>
      </c>
      <c r="D180" s="3">
        <f>SUMIFS(Data!Y:Y,Data!$B:$B,Figure16!$B180,Data!$A:$A,Figure16!$A180)</f>
        <v>0</v>
      </c>
      <c r="E180" s="3">
        <f>SUMIFS(Data!Q:Q,Data!$B:$B,Figure16!$B180,Data!$A:$A,Figure16!$A180)</f>
        <v>85324998813.604019</v>
      </c>
      <c r="F180" s="1">
        <f t="shared" si="8"/>
        <v>0</v>
      </c>
      <c r="G180" s="1">
        <f t="shared" si="9"/>
        <v>0</v>
      </c>
      <c r="H180">
        <f>SUMIFS(Data!Z:Z,Data!B:B,Figure16!B180,Data!A:A,Figure16!A180)</f>
        <v>1</v>
      </c>
    </row>
    <row r="181" spans="1:8">
      <c r="A181" s="27">
        <v>2005</v>
      </c>
      <c r="B181" t="s">
        <v>77</v>
      </c>
      <c r="C181" s="3">
        <f>SUMIFS(Data!F:F,Data!$B:$B,Figure16!$B181,Data!$A:$A,Figure16!$A181)</f>
        <v>0</v>
      </c>
      <c r="D181" s="3">
        <f>SUMIFS(Data!Y:Y,Data!$B:$B,Figure16!$B181,Data!$A:$A,Figure16!$A181)</f>
        <v>0</v>
      </c>
      <c r="E181" s="3">
        <f>SUMIFS(Data!Q:Q,Data!$B:$B,Figure16!$B181,Data!$A:$A,Figure16!$A181)</f>
        <v>103198228458.58755</v>
      </c>
      <c r="F181" s="1">
        <f t="shared" si="8"/>
        <v>0</v>
      </c>
      <c r="G181" s="1">
        <f t="shared" si="9"/>
        <v>0</v>
      </c>
      <c r="H181">
        <f>SUMIFS(Data!Z:Z,Data!B:B,Figure16!B181,Data!A:A,Figure16!A181)</f>
        <v>1</v>
      </c>
    </row>
    <row r="182" spans="1:8">
      <c r="A182" s="27">
        <v>2006</v>
      </c>
      <c r="B182" t="s">
        <v>77</v>
      </c>
      <c r="C182" s="3">
        <f>SUMIFS(Data!F:F,Data!$B:$B,Figure16!$B182,Data!$A:$A,Figure16!$A182)</f>
        <v>0</v>
      </c>
      <c r="D182" s="3">
        <f>SUMIFS(Data!Y:Y,Data!$B:$B,Figure16!$B182,Data!$A:$A,Figure16!$A182)</f>
        <v>0</v>
      </c>
      <c r="E182" s="3">
        <f>SUMIFS(Data!Q:Q,Data!$B:$B,Figure16!$B182,Data!$A:$A,Figure16!$A182)</f>
        <v>117027304746.54008</v>
      </c>
      <c r="F182" s="1">
        <f t="shared" si="8"/>
        <v>0</v>
      </c>
      <c r="G182" s="1">
        <f t="shared" si="9"/>
        <v>0</v>
      </c>
      <c r="H182">
        <f>SUMIFS(Data!Z:Z,Data!B:B,Figure16!B182,Data!A:A,Figure16!A182)</f>
        <v>1</v>
      </c>
    </row>
    <row r="183" spans="1:8">
      <c r="A183" s="27">
        <v>2007</v>
      </c>
      <c r="B183" t="s">
        <v>77</v>
      </c>
      <c r="C183" s="3">
        <f>SUMIFS(Data!F:F,Data!$B:$B,Figure16!$B183,Data!$A:$A,Figure16!$A183)</f>
        <v>0</v>
      </c>
      <c r="D183" s="3">
        <f>SUMIFS(Data!Y:Y,Data!$B:$B,Figure16!$B183,Data!$A:$A,Figure16!$A183)</f>
        <v>0</v>
      </c>
      <c r="E183" s="3">
        <f>SUMIFS(Data!Q:Q,Data!$B:$B,Figure16!$B183,Data!$A:$A,Figure16!$A183)</f>
        <v>134977087734.00835</v>
      </c>
      <c r="F183" s="1">
        <f t="shared" si="8"/>
        <v>0</v>
      </c>
      <c r="G183" s="1">
        <f t="shared" si="9"/>
        <v>0</v>
      </c>
      <c r="H183">
        <f>SUMIFS(Data!Z:Z,Data!B:B,Figure16!B183,Data!A:A,Figure16!A183)</f>
        <v>1</v>
      </c>
    </row>
    <row r="184" spans="1:8">
      <c r="A184" s="27">
        <v>2008</v>
      </c>
      <c r="B184" t="s">
        <v>77</v>
      </c>
      <c r="C184" s="3">
        <f>SUMIFS(Data!F:F,Data!$B:$B,Figure16!$B184,Data!$A:$A,Figure16!$A184)</f>
        <v>0</v>
      </c>
      <c r="D184" s="3">
        <f>SUMIFS(Data!Y:Y,Data!$B:$B,Figure16!$B184,Data!$A:$A,Figure16!$A184)</f>
        <v>0</v>
      </c>
      <c r="E184" s="3">
        <f>SUMIFS(Data!Q:Q,Data!$B:$B,Figure16!$B184,Data!$A:$A,Figure16!$A184)</f>
        <v>171000691877.71356</v>
      </c>
      <c r="F184" s="1">
        <f t="shared" si="8"/>
        <v>0</v>
      </c>
      <c r="G184" s="1">
        <f t="shared" si="9"/>
        <v>0</v>
      </c>
      <c r="H184">
        <f>SUMIFS(Data!Z:Z,Data!B:B,Figure16!B184,Data!A:A,Figure16!A184)</f>
        <v>1</v>
      </c>
    </row>
    <row r="185" spans="1:8">
      <c r="A185" s="27">
        <v>2009</v>
      </c>
      <c r="B185" t="s">
        <v>77</v>
      </c>
      <c r="C185" s="3">
        <f>SUMIFS(Data!F:F,Data!$B:$B,Figure16!$B185,Data!$A:$A,Figure16!$A185)</f>
        <v>0</v>
      </c>
      <c r="D185" s="3">
        <f>SUMIFS(Data!Y:Y,Data!$B:$B,Figure16!$B185,Data!$A:$A,Figure16!$A185)</f>
        <v>0</v>
      </c>
      <c r="E185" s="3">
        <f>SUMIFS(Data!Q:Q,Data!$B:$B,Figure16!$B185,Data!$A:$A,Figure16!$A185)</f>
        <v>137211039898.19321</v>
      </c>
      <c r="F185" s="1">
        <f t="shared" si="8"/>
        <v>0</v>
      </c>
      <c r="G185" s="1">
        <f t="shared" si="9"/>
        <v>0</v>
      </c>
      <c r="H185">
        <f>SUMIFS(Data!Z:Z,Data!B:B,Figure16!B185,Data!A:A,Figure16!A185)</f>
        <v>1</v>
      </c>
    </row>
    <row r="186" spans="1:8">
      <c r="A186" s="27">
        <v>2010</v>
      </c>
      <c r="B186" t="s">
        <v>77</v>
      </c>
      <c r="C186" s="3">
        <f>SUMIFS(Data!F:F,Data!$B:$B,Figure16!$B186,Data!$A:$A,Figure16!$A186)</f>
        <v>44311388</v>
      </c>
      <c r="D186" s="3">
        <f>SUMIFS(Data!Y:Y,Data!$B:$B,Figure16!$B186,Data!$A:$A,Figure16!$A186)</f>
        <v>0</v>
      </c>
      <c r="E186" s="3">
        <f>SUMIFS(Data!Q:Q,Data!$B:$B,Figure16!$B186,Data!$A:$A,Figure16!$A186)</f>
        <v>161207268655.39215</v>
      </c>
      <c r="F186" s="1">
        <f t="shared" si="8"/>
        <v>2.7487214670650552E-2</v>
      </c>
      <c r="G186" s="1">
        <f t="shared" si="9"/>
        <v>0</v>
      </c>
      <c r="H186">
        <f>SUMIFS(Data!Z:Z,Data!B:B,Figure16!B186,Data!A:A,Figure16!A186)</f>
        <v>1</v>
      </c>
    </row>
    <row r="187" spans="1:8">
      <c r="A187" s="27">
        <v>2011</v>
      </c>
      <c r="B187" t="s">
        <v>77</v>
      </c>
      <c r="C187" s="3">
        <f>SUMIFS(Data!F:F,Data!$B:$B,Figure16!$B187,Data!$A:$A,Figure16!$A187)</f>
        <v>0</v>
      </c>
      <c r="D187" s="3">
        <f>SUMIFS(Data!Y:Y,Data!$B:$B,Figure16!$B187,Data!$A:$A,Figure16!$A187)</f>
        <v>0</v>
      </c>
      <c r="E187" s="3">
        <f>SUMIFS(Data!Q:Q,Data!$B:$B,Figure16!$B187,Data!$A:$A,Figure16!$A187)</f>
        <v>200019057307.65488</v>
      </c>
      <c r="F187" s="1">
        <f t="shared" si="8"/>
        <v>0</v>
      </c>
      <c r="G187" s="1">
        <f t="shared" si="9"/>
        <v>0</v>
      </c>
      <c r="H187">
        <f>SUMIFS(Data!Z:Z,Data!B:B,Figure16!B187,Data!A:A,Figure16!A187)</f>
        <v>1</v>
      </c>
    </row>
    <row r="188" spans="1:8">
      <c r="A188" s="27">
        <v>2012</v>
      </c>
      <c r="B188" t="s">
        <v>77</v>
      </c>
      <c r="C188" s="3">
        <f>SUMIFS(Data!F:F,Data!$B:$B,Figure16!$B188,Data!$A:$A,Figure16!$A188)</f>
        <v>0</v>
      </c>
      <c r="D188" s="3">
        <f>SUMIFS(Data!Y:Y,Data!$B:$B,Figure16!$B188,Data!$A:$A,Figure16!$A188)</f>
        <v>0</v>
      </c>
      <c r="E188" s="3">
        <f>SUMIFS(Data!Q:Q,Data!$B:$B,Figure16!$B188,Data!$A:$A,Figure16!$A188)</f>
        <v>209058991952.12546</v>
      </c>
      <c r="F188" s="1">
        <f t="shared" si="8"/>
        <v>0</v>
      </c>
      <c r="G188" s="1">
        <f t="shared" si="9"/>
        <v>0</v>
      </c>
      <c r="H188">
        <f>SUMIFS(Data!Z:Z,Data!B:B,Figure16!B188,Data!A:A,Figure16!A188)</f>
        <v>1</v>
      </c>
    </row>
    <row r="189" spans="1:8">
      <c r="A189" s="27">
        <v>2013</v>
      </c>
      <c r="B189" t="s">
        <v>77</v>
      </c>
      <c r="C189" s="3">
        <f>SUMIFS(Data!F:F,Data!$B:$B,Figure16!$B189,Data!$A:$A,Figure16!$A189)</f>
        <v>0</v>
      </c>
      <c r="D189" s="3">
        <f>SUMIFS(Data!Y:Y,Data!$B:$B,Figure16!$B189,Data!$A:$A,Figure16!$A189)</f>
        <v>0</v>
      </c>
      <c r="E189" s="3">
        <f>SUMIFS(Data!Q:Q,Data!$B:$B,Figure16!$B189,Data!$A:$A,Figure16!$A189)</f>
        <v>209755003250.664</v>
      </c>
      <c r="F189" s="1">
        <f t="shared" si="8"/>
        <v>0</v>
      </c>
      <c r="G189" s="1">
        <f t="shared" si="9"/>
        <v>0</v>
      </c>
      <c r="H189">
        <f>SUMIFS(Data!Z:Z,Data!B:B,Figure16!B189,Data!A:A,Figure16!A189)</f>
        <v>1</v>
      </c>
    </row>
    <row r="190" spans="1:8">
      <c r="A190" s="27">
        <v>2014</v>
      </c>
      <c r="B190" t="s">
        <v>77</v>
      </c>
      <c r="C190" s="3">
        <f>SUMIFS(Data!F:F,Data!$B:$B,Figure16!$B190,Data!$A:$A,Figure16!$A190)</f>
        <v>0</v>
      </c>
      <c r="D190" s="3">
        <f>SUMIFS(Data!Y:Y,Data!$B:$B,Figure16!$B190,Data!$A:$A,Figure16!$A190)</f>
        <v>0</v>
      </c>
      <c r="E190" s="3">
        <f>SUMIFS(Data!Q:Q,Data!$B:$B,Figure16!$B190,Data!$A:$A,Figure16!$A190)</f>
        <v>213810022462.42822</v>
      </c>
      <c r="F190" s="1">
        <f t="shared" si="8"/>
        <v>0</v>
      </c>
      <c r="G190" s="1">
        <f t="shared" si="9"/>
        <v>0</v>
      </c>
      <c r="H190">
        <f>SUMIFS(Data!Z:Z,Data!B:B,Figure16!B190,Data!A:A,Figure16!A190)</f>
        <v>1</v>
      </c>
    </row>
    <row r="191" spans="1:8">
      <c r="A191" s="27">
        <v>2015</v>
      </c>
      <c r="B191" t="s">
        <v>77</v>
      </c>
      <c r="C191" s="3">
        <f>SUMIFS(Data!F:F,Data!$B:$B,Figure16!$B191,Data!$A:$A,Figure16!$A191)</f>
        <v>0</v>
      </c>
      <c r="D191" s="3">
        <f>SUMIFS(Data!Y:Y,Data!$B:$B,Figure16!$B191,Data!$A:$A,Figure16!$A191)</f>
        <v>0</v>
      </c>
      <c r="E191" s="3">
        <f>SUMIFS(Data!Q:Q,Data!$B:$B,Figure16!$B191,Data!$A:$A,Figure16!$A191)</f>
        <v>165979277276.90747</v>
      </c>
      <c r="F191" s="1">
        <f t="shared" si="8"/>
        <v>0</v>
      </c>
      <c r="G191" s="1">
        <f t="shared" si="9"/>
        <v>0</v>
      </c>
      <c r="H191">
        <f>SUMIFS(Data!Z:Z,Data!B:B,Figure16!B191,Data!A:A,Figure16!A191)</f>
        <v>1</v>
      </c>
    </row>
    <row r="192" spans="1:8">
      <c r="A192" s="27">
        <v>2016</v>
      </c>
      <c r="B192" t="s">
        <v>77</v>
      </c>
      <c r="C192" s="3">
        <f>SUMIFS(Data!F:F,Data!$B:$B,Figure16!$B192,Data!$A:$A,Figure16!$A192)</f>
        <v>0</v>
      </c>
      <c r="D192" s="3">
        <f>SUMIFS(Data!Y:Y,Data!$B:$B,Figure16!$B192,Data!$A:$A,Figure16!$A192)</f>
        <v>0</v>
      </c>
      <c r="E192" s="3">
        <f>SUMIFS(Data!Q:Q,Data!$B:$B,Figure16!$B192,Data!$A:$A,Figure16!$A192)</f>
        <v>160129866569.93451</v>
      </c>
      <c r="F192" s="1">
        <f t="shared" si="8"/>
        <v>0</v>
      </c>
      <c r="G192" s="1">
        <f t="shared" si="9"/>
        <v>0</v>
      </c>
      <c r="H192">
        <f>SUMIFS(Data!Z:Z,Data!B:B,Figure16!B192,Data!A:A,Figure16!A192)</f>
        <v>1</v>
      </c>
    </row>
    <row r="193" spans="1:8">
      <c r="A193" s="27">
        <v>2017</v>
      </c>
      <c r="B193" t="s">
        <v>77</v>
      </c>
      <c r="C193" s="3">
        <f>SUMIFS(Data!F:F,Data!$B:$B,Figure16!$B193,Data!$A:$A,Figure16!$A193)</f>
        <v>0</v>
      </c>
      <c r="D193" s="3">
        <f>SUMIFS(Data!Y:Y,Data!$B:$B,Figure16!$B193,Data!$A:$A,Figure16!$A193)</f>
        <v>0</v>
      </c>
      <c r="E193" s="3">
        <f>SUMIFS(Data!Q:Q,Data!$B:$B,Figure16!$B193,Data!$A:$A,Figure16!$A193)</f>
        <v>167555280113.18069</v>
      </c>
      <c r="F193" s="1">
        <f t="shared" si="8"/>
        <v>0</v>
      </c>
      <c r="G193" s="1">
        <f t="shared" si="9"/>
        <v>0</v>
      </c>
      <c r="H193">
        <f>SUMIFS(Data!Z:Z,Data!B:B,Figure16!B193,Data!A:A,Figure16!A193)</f>
        <v>1</v>
      </c>
    </row>
    <row r="194" spans="1:8">
      <c r="A194" s="27">
        <v>1975</v>
      </c>
      <c r="B194" t="s">
        <v>66</v>
      </c>
      <c r="C194" s="3">
        <f>SUMIFS(Data!F:F,Data!$B:$B,Figure16!$B194,Data!$A:$A,Figure16!$A194)</f>
        <v>0</v>
      </c>
      <c r="D194" s="3">
        <f>SUMIFS(Data!Y:Y,Data!$B:$B,Figure16!$B194,Data!$A:$A,Figure16!$A194)</f>
        <v>0</v>
      </c>
      <c r="E194" s="3">
        <f>SUMIFS(Data!Q:Q,Data!$B:$B,Figure16!$B194,Data!$A:$A,Figure16!$A194)</f>
        <v>0</v>
      </c>
      <c r="F194" s="1" t="str">
        <f t="shared" si="8"/>
        <v/>
      </c>
      <c r="G194" s="1" t="str">
        <f t="shared" si="9"/>
        <v/>
      </c>
      <c r="H194">
        <f>SUMIFS(Data!Z:Z,Data!B:B,Figure16!B194,Data!A:A,Figure16!A194)</f>
        <v>1</v>
      </c>
    </row>
    <row r="195" spans="1:8">
      <c r="A195" s="27">
        <v>1976</v>
      </c>
      <c r="B195" t="s">
        <v>66</v>
      </c>
      <c r="C195" s="3">
        <f>SUMIFS(Data!F:F,Data!$B:$B,Figure16!$B195,Data!$A:$A,Figure16!$A195)</f>
        <v>0</v>
      </c>
      <c r="D195" s="3">
        <f>SUMIFS(Data!Y:Y,Data!$B:$B,Figure16!$B195,Data!$A:$A,Figure16!$A195)</f>
        <v>0</v>
      </c>
      <c r="E195" s="3">
        <f>SUMIFS(Data!Q:Q,Data!$B:$B,Figure16!$B195,Data!$A:$A,Figure16!$A195)</f>
        <v>0</v>
      </c>
      <c r="F195" s="1" t="str">
        <f t="shared" ref="F195:F258" si="10">IF(E195&gt;0,C195/E195*100,"")</f>
        <v/>
      </c>
      <c r="G195" s="1" t="str">
        <f t="shared" ref="G195:G258" si="11">IF($E195&gt;0,D195/$E195*100,"")</f>
        <v/>
      </c>
      <c r="H195">
        <f>SUMIFS(Data!Z:Z,Data!B:B,Figure16!B195,Data!A:A,Figure16!A195)</f>
        <v>1</v>
      </c>
    </row>
    <row r="196" spans="1:8">
      <c r="A196" s="27">
        <v>1977</v>
      </c>
      <c r="B196" t="s">
        <v>66</v>
      </c>
      <c r="C196" s="3">
        <f>SUMIFS(Data!F:F,Data!$B:$B,Figure16!$B196,Data!$A:$A,Figure16!$A196)</f>
        <v>0</v>
      </c>
      <c r="D196" s="3">
        <f>SUMIFS(Data!Y:Y,Data!$B:$B,Figure16!$B196,Data!$A:$A,Figure16!$A196)</f>
        <v>0</v>
      </c>
      <c r="E196" s="3">
        <f>SUMIFS(Data!Q:Q,Data!$B:$B,Figure16!$B196,Data!$A:$A,Figure16!$A196)</f>
        <v>0</v>
      </c>
      <c r="F196" s="1" t="str">
        <f t="shared" si="10"/>
        <v/>
      </c>
      <c r="G196" s="1" t="str">
        <f t="shared" si="11"/>
        <v/>
      </c>
      <c r="H196">
        <f>SUMIFS(Data!Z:Z,Data!B:B,Figure16!B196,Data!A:A,Figure16!A196)</f>
        <v>1</v>
      </c>
    </row>
    <row r="197" spans="1:8">
      <c r="A197" s="27">
        <v>1978</v>
      </c>
      <c r="B197" t="s">
        <v>66</v>
      </c>
      <c r="C197" s="3">
        <f>SUMIFS(Data!F:F,Data!$B:$B,Figure16!$B197,Data!$A:$A,Figure16!$A197)</f>
        <v>0</v>
      </c>
      <c r="D197" s="3">
        <f>SUMIFS(Data!Y:Y,Data!$B:$B,Figure16!$B197,Data!$A:$A,Figure16!$A197)</f>
        <v>0</v>
      </c>
      <c r="E197" s="3">
        <f>SUMIFS(Data!Q:Q,Data!$B:$B,Figure16!$B197,Data!$A:$A,Figure16!$A197)</f>
        <v>0</v>
      </c>
      <c r="F197" s="1" t="str">
        <f t="shared" si="10"/>
        <v/>
      </c>
      <c r="G197" s="1" t="str">
        <f t="shared" si="11"/>
        <v/>
      </c>
      <c r="H197">
        <f>SUMIFS(Data!Z:Z,Data!B:B,Figure16!B197,Data!A:A,Figure16!A197)</f>
        <v>1</v>
      </c>
    </row>
    <row r="198" spans="1:8">
      <c r="A198" s="27">
        <v>1979</v>
      </c>
      <c r="B198" t="s">
        <v>66</v>
      </c>
      <c r="C198" s="3">
        <f>SUMIFS(Data!F:F,Data!$B:$B,Figure16!$B198,Data!$A:$A,Figure16!$A198)</f>
        <v>0</v>
      </c>
      <c r="D198" s="3">
        <f>SUMIFS(Data!Y:Y,Data!$B:$B,Figure16!$B198,Data!$A:$A,Figure16!$A198)</f>
        <v>0</v>
      </c>
      <c r="E198" s="3">
        <f>SUMIFS(Data!Q:Q,Data!$B:$B,Figure16!$B198,Data!$A:$A,Figure16!$A198)</f>
        <v>0</v>
      </c>
      <c r="F198" s="1" t="str">
        <f t="shared" si="10"/>
        <v/>
      </c>
      <c r="G198" s="1" t="str">
        <f t="shared" si="11"/>
        <v/>
      </c>
      <c r="H198">
        <f>SUMIFS(Data!Z:Z,Data!B:B,Figure16!B198,Data!A:A,Figure16!A198)</f>
        <v>1</v>
      </c>
    </row>
    <row r="199" spans="1:8">
      <c r="A199" s="27">
        <v>1980</v>
      </c>
      <c r="B199" t="s">
        <v>66</v>
      </c>
      <c r="C199" s="3">
        <f>SUMIFS(Data!F:F,Data!$B:$B,Figure16!$B199,Data!$A:$A,Figure16!$A199)</f>
        <v>0</v>
      </c>
      <c r="D199" s="3">
        <f>SUMIFS(Data!Y:Y,Data!$B:$B,Figure16!$B199,Data!$A:$A,Figure16!$A199)</f>
        <v>0</v>
      </c>
      <c r="E199" s="3">
        <f>SUMIFS(Data!Q:Q,Data!$B:$B,Figure16!$B199,Data!$A:$A,Figure16!$A199)</f>
        <v>5930503400.8322754</v>
      </c>
      <c r="F199" s="1">
        <f t="shared" si="10"/>
        <v>0</v>
      </c>
      <c r="G199" s="1">
        <f t="shared" si="11"/>
        <v>0</v>
      </c>
      <c r="H199">
        <f>SUMIFS(Data!Z:Z,Data!B:B,Figure16!B199,Data!A:A,Figure16!A199)</f>
        <v>1</v>
      </c>
    </row>
    <row r="200" spans="1:8">
      <c r="A200" s="27">
        <v>1981</v>
      </c>
      <c r="B200" t="s">
        <v>66</v>
      </c>
      <c r="C200" s="3">
        <f>SUMIFS(Data!F:F,Data!$B:$B,Figure16!$B200,Data!$A:$A,Figure16!$A200)</f>
        <v>0</v>
      </c>
      <c r="D200" s="3">
        <f>SUMIFS(Data!Y:Y,Data!$B:$B,Figure16!$B200,Data!$A:$A,Figure16!$A200)</f>
        <v>80000000</v>
      </c>
      <c r="E200" s="3">
        <f>SUMIFS(Data!Q:Q,Data!$B:$B,Figure16!$B200,Data!$A:$A,Figure16!$A200)</f>
        <v>5550483035.9081497</v>
      </c>
      <c r="F200" s="1">
        <f t="shared" si="10"/>
        <v>0</v>
      </c>
      <c r="G200" s="1">
        <f t="shared" si="11"/>
        <v>1.4413159986698472</v>
      </c>
      <c r="H200">
        <f>SUMIFS(Data!Z:Z,Data!B:B,Figure16!B200,Data!A:A,Figure16!A200)</f>
        <v>1</v>
      </c>
    </row>
    <row r="201" spans="1:8">
      <c r="A201" s="27">
        <v>1982</v>
      </c>
      <c r="B201" t="s">
        <v>66</v>
      </c>
      <c r="C201" s="3">
        <f>SUMIFS(Data!F:F,Data!$B:$B,Figure16!$B201,Data!$A:$A,Figure16!$A201)</f>
        <v>0</v>
      </c>
      <c r="D201" s="3">
        <f>SUMIFS(Data!Y:Y,Data!$B:$B,Figure16!$B201,Data!$A:$A,Figure16!$A201)</f>
        <v>10000000</v>
      </c>
      <c r="E201" s="3">
        <f>SUMIFS(Data!Q:Q,Data!$B:$B,Figure16!$B201,Data!$A:$A,Figure16!$A201)</f>
        <v>5550483035.9081497</v>
      </c>
      <c r="F201" s="1">
        <f t="shared" si="10"/>
        <v>0</v>
      </c>
      <c r="G201" s="1">
        <f t="shared" si="11"/>
        <v>0.1801644998337309</v>
      </c>
      <c r="H201">
        <f>SUMIFS(Data!Z:Z,Data!B:B,Figure16!B201,Data!A:A,Figure16!A201)</f>
        <v>1</v>
      </c>
    </row>
    <row r="202" spans="1:8">
      <c r="A202" s="27">
        <v>1983</v>
      </c>
      <c r="B202" t="s">
        <v>66</v>
      </c>
      <c r="C202" s="3">
        <f>SUMIFS(Data!F:F,Data!$B:$B,Figure16!$B202,Data!$A:$A,Figure16!$A202)</f>
        <v>0</v>
      </c>
      <c r="D202" s="3">
        <f>SUMIFS(Data!Y:Y,Data!$B:$B,Figure16!$B202,Data!$A:$A,Figure16!$A202)</f>
        <v>21340000</v>
      </c>
      <c r="E202" s="3">
        <f>SUMIFS(Data!Q:Q,Data!$B:$B,Figure16!$B202,Data!$A:$A,Figure16!$A202)</f>
        <v>5784341596.3633938</v>
      </c>
      <c r="F202" s="1">
        <f t="shared" si="10"/>
        <v>0</v>
      </c>
      <c r="G202" s="1">
        <f t="shared" si="11"/>
        <v>0.36892703593813381</v>
      </c>
      <c r="H202">
        <f>SUMIFS(Data!Z:Z,Data!B:B,Figure16!B202,Data!A:A,Figure16!A202)</f>
        <v>1</v>
      </c>
    </row>
    <row r="203" spans="1:8">
      <c r="A203" s="27">
        <v>1984</v>
      </c>
      <c r="B203" t="s">
        <v>66</v>
      </c>
      <c r="C203" s="3">
        <f>SUMIFS(Data!F:F,Data!$B:$B,Figure16!$B203,Data!$A:$A,Figure16!$A203)</f>
        <v>22020000</v>
      </c>
      <c r="D203" s="3">
        <f>SUMIFS(Data!Y:Y,Data!$B:$B,Figure16!$B203,Data!$A:$A,Figure16!$A203)</f>
        <v>0</v>
      </c>
      <c r="E203" s="3">
        <f>SUMIFS(Data!Q:Q,Data!$B:$B,Figure16!$B203,Data!$A:$A,Figure16!$A203)</f>
        <v>6131475065.2383194</v>
      </c>
      <c r="F203" s="1">
        <f t="shared" si="10"/>
        <v>0.35913054796291699</v>
      </c>
      <c r="G203" s="1">
        <f t="shared" si="11"/>
        <v>0</v>
      </c>
      <c r="H203">
        <f>SUMIFS(Data!Z:Z,Data!B:B,Figure16!B203,Data!A:A,Figure16!A203)</f>
        <v>1</v>
      </c>
    </row>
    <row r="204" spans="1:8">
      <c r="A204" s="27">
        <v>1985</v>
      </c>
      <c r="B204" t="s">
        <v>66</v>
      </c>
      <c r="C204" s="3">
        <f>SUMIFS(Data!F:F,Data!$B:$B,Figure16!$B204,Data!$A:$A,Figure16!$A204)</f>
        <v>30000</v>
      </c>
      <c r="D204" s="3">
        <f>SUMIFS(Data!Y:Y,Data!$B:$B,Figure16!$B204,Data!$A:$A,Figure16!$A204)</f>
        <v>0</v>
      </c>
      <c r="E204" s="3">
        <f>SUMIFS(Data!Q:Q,Data!$B:$B,Figure16!$B204,Data!$A:$A,Figure16!$A204)</f>
        <v>7553560459.1042776</v>
      </c>
      <c r="F204" s="1">
        <f t="shared" si="10"/>
        <v>3.971636973374737E-4</v>
      </c>
      <c r="G204" s="1">
        <f t="shared" si="11"/>
        <v>0</v>
      </c>
      <c r="H204">
        <f>SUMIFS(Data!Z:Z,Data!B:B,Figure16!B204,Data!A:A,Figure16!A204)</f>
        <v>1</v>
      </c>
    </row>
    <row r="205" spans="1:8">
      <c r="A205" s="27">
        <v>1986</v>
      </c>
      <c r="B205" t="s">
        <v>66</v>
      </c>
      <c r="C205" s="3">
        <f>SUMIFS(Data!F:F,Data!$B:$B,Figure16!$B205,Data!$A:$A,Figure16!$A205)</f>
        <v>0</v>
      </c>
      <c r="D205" s="3">
        <f>SUMIFS(Data!Y:Y,Data!$B:$B,Figure16!$B205,Data!$A:$A,Figure16!$A205)</f>
        <v>0</v>
      </c>
      <c r="E205" s="3">
        <f>SUMIFS(Data!Q:Q,Data!$B:$B,Figure16!$B205,Data!$A:$A,Figure16!$A205)</f>
        <v>7072063345.4478607</v>
      </c>
      <c r="F205" s="1">
        <f t="shared" si="10"/>
        <v>0</v>
      </c>
      <c r="G205" s="1">
        <f t="shared" si="11"/>
        <v>0</v>
      </c>
      <c r="H205">
        <f>SUMIFS(Data!Z:Z,Data!B:B,Figure16!B205,Data!A:A,Figure16!A205)</f>
        <v>1</v>
      </c>
    </row>
    <row r="206" spans="1:8">
      <c r="A206" s="27">
        <v>1987</v>
      </c>
      <c r="B206" t="s">
        <v>66</v>
      </c>
      <c r="C206" s="3">
        <f>SUMIFS(Data!F:F,Data!$B:$B,Figure16!$B206,Data!$A:$A,Figure16!$A206)</f>
        <v>0</v>
      </c>
      <c r="D206" s="3">
        <f>SUMIFS(Data!Y:Y,Data!$B:$B,Figure16!$B206,Data!$A:$A,Figure16!$A206)</f>
        <v>0</v>
      </c>
      <c r="E206" s="3">
        <f>SUMIFS(Data!Q:Q,Data!$B:$B,Figure16!$B206,Data!$A:$A,Figure16!$A206)</f>
        <v>8083872012.4732618</v>
      </c>
      <c r="F206" s="1">
        <f t="shared" si="10"/>
        <v>0</v>
      </c>
      <c r="G206" s="1">
        <f t="shared" si="11"/>
        <v>0</v>
      </c>
      <c r="H206">
        <f>SUMIFS(Data!Z:Z,Data!B:B,Figure16!B206,Data!A:A,Figure16!A206)</f>
        <v>1</v>
      </c>
    </row>
    <row r="207" spans="1:8">
      <c r="A207" s="27">
        <v>1988</v>
      </c>
      <c r="B207" t="s">
        <v>66</v>
      </c>
      <c r="C207" s="3">
        <f>SUMIFS(Data!F:F,Data!$B:$B,Figure16!$B207,Data!$A:$A,Figure16!$A207)</f>
        <v>0</v>
      </c>
      <c r="D207" s="3">
        <f>SUMIFS(Data!Y:Y,Data!$B:$B,Figure16!$B207,Data!$A:$A,Figure16!$A207)</f>
        <v>0</v>
      </c>
      <c r="E207" s="3">
        <f>SUMIFS(Data!Q:Q,Data!$B:$B,Figure16!$B207,Data!$A:$A,Figure16!$A207)</f>
        <v>8769250549.7359638</v>
      </c>
      <c r="F207" s="1">
        <f t="shared" si="10"/>
        <v>0</v>
      </c>
      <c r="G207" s="1">
        <f t="shared" si="11"/>
        <v>0</v>
      </c>
      <c r="H207">
        <f>SUMIFS(Data!Z:Z,Data!B:B,Figure16!B207,Data!A:A,Figure16!A207)</f>
        <v>1</v>
      </c>
    </row>
    <row r="208" spans="1:8">
      <c r="A208" s="27">
        <v>1989</v>
      </c>
      <c r="B208" t="s">
        <v>66</v>
      </c>
      <c r="C208" s="3">
        <f>SUMIFS(Data!F:F,Data!$B:$B,Figure16!$B208,Data!$A:$A,Figure16!$A208)</f>
        <v>121000000</v>
      </c>
      <c r="D208" s="3">
        <f>SUMIFS(Data!Y:Y,Data!$B:$B,Figure16!$B208,Data!$A:$A,Figure16!$A208)</f>
        <v>0</v>
      </c>
      <c r="E208" s="3">
        <f>SUMIFS(Data!Q:Q,Data!$B:$B,Figure16!$B208,Data!$A:$A,Figure16!$A208)</f>
        <v>10201099039.565508</v>
      </c>
      <c r="F208" s="1">
        <f t="shared" si="10"/>
        <v>1.1861467037100124</v>
      </c>
      <c r="G208" s="1">
        <f t="shared" si="11"/>
        <v>0</v>
      </c>
      <c r="H208">
        <f>SUMIFS(Data!Z:Z,Data!B:B,Figure16!B208,Data!A:A,Figure16!A208)</f>
        <v>1</v>
      </c>
    </row>
    <row r="209" spans="1:8">
      <c r="A209" s="27">
        <v>1990</v>
      </c>
      <c r="B209" t="s">
        <v>66</v>
      </c>
      <c r="C209" s="3">
        <f>SUMIFS(Data!F:F,Data!$B:$B,Figure16!$B209,Data!$A:$A,Figure16!$A209)</f>
        <v>0</v>
      </c>
      <c r="D209" s="3">
        <f>SUMIFS(Data!Y:Y,Data!$B:$B,Figure16!$B209,Data!$A:$A,Figure16!$A209)</f>
        <v>0</v>
      </c>
      <c r="E209" s="3">
        <f>SUMIFS(Data!Q:Q,Data!$B:$B,Figure16!$B209,Data!$A:$A,Figure16!$A209)</f>
        <v>11228764963.161764</v>
      </c>
      <c r="F209" s="1">
        <f t="shared" si="10"/>
        <v>0</v>
      </c>
      <c r="G209" s="1">
        <f t="shared" si="11"/>
        <v>0</v>
      </c>
      <c r="H209">
        <f>SUMIFS(Data!Z:Z,Data!B:B,Figure16!B209,Data!A:A,Figure16!A209)</f>
        <v>1</v>
      </c>
    </row>
    <row r="210" spans="1:8">
      <c r="A210" s="27">
        <v>1991</v>
      </c>
      <c r="B210" t="s">
        <v>66</v>
      </c>
      <c r="C210" s="3">
        <f>SUMIFS(Data!F:F,Data!$B:$B,Figure16!$B210,Data!$A:$A,Figure16!$A210)</f>
        <v>0</v>
      </c>
      <c r="D210" s="3">
        <f>SUMIFS(Data!Y:Y,Data!$B:$B,Figure16!$B210,Data!$A:$A,Figure16!$A210)</f>
        <v>0</v>
      </c>
      <c r="E210" s="3">
        <f>SUMIFS(Data!Q:Q,Data!$B:$B,Figure16!$B210,Data!$A:$A,Figure16!$A210)</f>
        <v>10603784541.19696</v>
      </c>
      <c r="F210" s="1">
        <f t="shared" si="10"/>
        <v>0</v>
      </c>
      <c r="G210" s="1">
        <f t="shared" si="11"/>
        <v>0</v>
      </c>
      <c r="H210">
        <f>SUMIFS(Data!Z:Z,Data!B:B,Figure16!B210,Data!A:A,Figure16!A210)</f>
        <v>1</v>
      </c>
    </row>
    <row r="211" spans="1:8">
      <c r="A211" s="27">
        <v>1992</v>
      </c>
      <c r="B211" t="s">
        <v>66</v>
      </c>
      <c r="C211" s="3">
        <f>SUMIFS(Data!F:F,Data!$B:$B,Figure16!$B211,Data!$A:$A,Figure16!$A211)</f>
        <v>183000</v>
      </c>
      <c r="D211" s="3">
        <f>SUMIFS(Data!Y:Y,Data!$B:$B,Figure16!$B211,Data!$A:$A,Figure16!$A211)</f>
        <v>0</v>
      </c>
      <c r="E211" s="3">
        <f>SUMIFS(Data!Q:Q,Data!$B:$B,Figure16!$B211,Data!$A:$A,Figure16!$A211)</f>
        <v>8307810973.588479</v>
      </c>
      <c r="F211" s="1">
        <f t="shared" si="10"/>
        <v>2.2027463140624989E-3</v>
      </c>
      <c r="G211" s="1">
        <f t="shared" si="11"/>
        <v>0</v>
      </c>
      <c r="H211">
        <f>SUMIFS(Data!Z:Z,Data!B:B,Figure16!B211,Data!A:A,Figure16!A211)</f>
        <v>1</v>
      </c>
    </row>
    <row r="212" spans="1:8">
      <c r="A212" s="27">
        <v>1993</v>
      </c>
      <c r="B212" t="s">
        <v>66</v>
      </c>
      <c r="C212" s="3">
        <f>SUMIFS(Data!F:F,Data!$B:$B,Figure16!$B212,Data!$A:$A,Figure16!$A212)</f>
        <v>0</v>
      </c>
      <c r="D212" s="3">
        <f>SUMIFS(Data!Y:Y,Data!$B:$B,Figure16!$B212,Data!$A:$A,Figure16!$A212)</f>
        <v>0</v>
      </c>
      <c r="E212" s="3">
        <f>SUMIFS(Data!Q:Q,Data!$B:$B,Figure16!$B212,Data!$A:$A,Figure16!$A212)</f>
        <v>5768720421.6136742</v>
      </c>
      <c r="F212" s="1">
        <f t="shared" si="10"/>
        <v>0</v>
      </c>
      <c r="G212" s="1">
        <f t="shared" si="11"/>
        <v>0</v>
      </c>
      <c r="H212">
        <f>SUMIFS(Data!Z:Z,Data!B:B,Figure16!B212,Data!A:A,Figure16!A212)</f>
        <v>1</v>
      </c>
    </row>
    <row r="213" spans="1:8">
      <c r="A213" s="27">
        <v>1994</v>
      </c>
      <c r="B213" t="s">
        <v>66</v>
      </c>
      <c r="C213" s="3">
        <f>SUMIFS(Data!F:F,Data!$B:$B,Figure16!$B213,Data!$A:$A,Figure16!$A213)</f>
        <v>0</v>
      </c>
      <c r="D213" s="3">
        <f>SUMIFS(Data!Y:Y,Data!$B:$B,Figure16!$B213,Data!$A:$A,Figure16!$A213)</f>
        <v>0</v>
      </c>
      <c r="E213" s="3">
        <f>SUMIFS(Data!Q:Q,Data!$B:$B,Figure16!$B213,Data!$A:$A,Figure16!$A213)</f>
        <v>4438321017.3906784</v>
      </c>
      <c r="F213" s="1">
        <f t="shared" si="10"/>
        <v>0</v>
      </c>
      <c r="G213" s="1">
        <f t="shared" si="11"/>
        <v>0</v>
      </c>
      <c r="H213">
        <f>SUMIFS(Data!Z:Z,Data!B:B,Figure16!B213,Data!A:A,Figure16!A213)</f>
        <v>1</v>
      </c>
    </row>
    <row r="214" spans="1:8">
      <c r="A214" s="27">
        <v>1995</v>
      </c>
      <c r="B214" t="s">
        <v>66</v>
      </c>
      <c r="C214" s="3">
        <f>SUMIFS(Data!F:F,Data!$B:$B,Figure16!$B214,Data!$A:$A,Figure16!$A214)</f>
        <v>0</v>
      </c>
      <c r="D214" s="3">
        <f>SUMIFS(Data!Y:Y,Data!$B:$B,Figure16!$B214,Data!$A:$A,Figure16!$A214)</f>
        <v>0</v>
      </c>
      <c r="E214" s="3">
        <f>SUMIFS(Data!Q:Q,Data!$B:$B,Figure16!$B214,Data!$A:$A,Figure16!$A214)</f>
        <v>5538749259.9471397</v>
      </c>
      <c r="F214" s="1">
        <f t="shared" si="10"/>
        <v>0</v>
      </c>
      <c r="G214" s="1">
        <f t="shared" si="11"/>
        <v>0</v>
      </c>
      <c r="H214">
        <f>SUMIFS(Data!Z:Z,Data!B:B,Figure16!B214,Data!A:A,Figure16!A214)</f>
        <v>1</v>
      </c>
    </row>
    <row r="215" spans="1:8">
      <c r="A215" s="27">
        <v>1996</v>
      </c>
      <c r="B215" t="s">
        <v>66</v>
      </c>
      <c r="C215" s="3">
        <f>SUMIFS(Data!F:F,Data!$B:$B,Figure16!$B215,Data!$A:$A,Figure16!$A215)</f>
        <v>42857.14453125</v>
      </c>
      <c r="D215" s="3">
        <f>SUMIFS(Data!Y:Y,Data!$B:$B,Figure16!$B215,Data!$A:$A,Figure16!$A215)</f>
        <v>0</v>
      </c>
      <c r="E215" s="3">
        <f>SUMIFS(Data!Q:Q,Data!$B:$B,Figure16!$B215,Data!$A:$A,Figure16!$A215)</f>
        <v>7526446605.5171165</v>
      </c>
      <c r="F215" s="1">
        <f t="shared" si="10"/>
        <v>5.6942069448595307E-4</v>
      </c>
      <c r="G215" s="1">
        <f t="shared" si="11"/>
        <v>0</v>
      </c>
      <c r="H215">
        <f>SUMIFS(Data!Z:Z,Data!B:B,Figure16!B215,Data!A:A,Figure16!A215)</f>
        <v>1</v>
      </c>
    </row>
    <row r="216" spans="1:8">
      <c r="A216" s="27">
        <v>1997</v>
      </c>
      <c r="B216" t="s">
        <v>66</v>
      </c>
      <c r="C216" s="3">
        <f>SUMIFS(Data!F:F,Data!$B:$B,Figure16!$B216,Data!$A:$A,Figure16!$A216)</f>
        <v>0</v>
      </c>
      <c r="D216" s="3">
        <f>SUMIFS(Data!Y:Y,Data!$B:$B,Figure16!$B216,Data!$A:$A,Figure16!$A216)</f>
        <v>0</v>
      </c>
      <c r="E216" s="3">
        <f>SUMIFS(Data!Q:Q,Data!$B:$B,Figure16!$B216,Data!$A:$A,Figure16!$A216)</f>
        <v>7648377412.8327732</v>
      </c>
      <c r="F216" s="1">
        <f t="shared" si="10"/>
        <v>0</v>
      </c>
      <c r="G216" s="1">
        <f t="shared" si="11"/>
        <v>0</v>
      </c>
      <c r="H216">
        <f>SUMIFS(Data!Z:Z,Data!B:B,Figure16!B216,Data!A:A,Figure16!A216)</f>
        <v>1</v>
      </c>
    </row>
    <row r="217" spans="1:8">
      <c r="A217" s="27">
        <v>1998</v>
      </c>
      <c r="B217" t="s">
        <v>66</v>
      </c>
      <c r="C217" s="3">
        <f>SUMIFS(Data!F:F,Data!$B:$B,Figure16!$B217,Data!$A:$A,Figure16!$A217)</f>
        <v>0</v>
      </c>
      <c r="D217" s="3">
        <f>SUMIFS(Data!Y:Y,Data!$B:$B,Figure16!$B217,Data!$A:$A,Figure16!$A217)</f>
        <v>0</v>
      </c>
      <c r="E217" s="3">
        <f>SUMIFS(Data!Q:Q,Data!$B:$B,Figure16!$B217,Data!$A:$A,Figure16!$A217)</f>
        <v>6506229607.2943239</v>
      </c>
      <c r="F217" s="1">
        <f t="shared" si="10"/>
        <v>0</v>
      </c>
      <c r="G217" s="1">
        <f t="shared" si="11"/>
        <v>0</v>
      </c>
      <c r="H217">
        <f>SUMIFS(Data!Z:Z,Data!B:B,Figure16!B217,Data!A:A,Figure16!A217)</f>
        <v>1</v>
      </c>
    </row>
    <row r="218" spans="1:8">
      <c r="A218" s="27">
        <v>1999</v>
      </c>
      <c r="B218" t="s">
        <v>66</v>
      </c>
      <c r="C218" s="3">
        <f>SUMIFS(Data!F:F,Data!$B:$B,Figure16!$B218,Data!$A:$A,Figure16!$A218)</f>
        <v>0</v>
      </c>
      <c r="D218" s="3">
        <f>SUMIFS(Data!Y:Y,Data!$B:$B,Figure16!$B218,Data!$A:$A,Figure16!$A218)</f>
        <v>0</v>
      </c>
      <c r="E218" s="3">
        <f>SUMIFS(Data!Q:Q,Data!$B:$B,Figure16!$B218,Data!$A:$A,Figure16!$A218)</f>
        <v>6152922942.9803152</v>
      </c>
      <c r="F218" s="1">
        <f t="shared" si="10"/>
        <v>0</v>
      </c>
      <c r="G218" s="1">
        <f t="shared" si="11"/>
        <v>0</v>
      </c>
      <c r="H218">
        <f>SUMIFS(Data!Z:Z,Data!B:B,Figure16!B218,Data!A:A,Figure16!A218)</f>
        <v>1</v>
      </c>
    </row>
    <row r="219" spans="1:8">
      <c r="A219" s="27">
        <v>2000</v>
      </c>
      <c r="B219" t="s">
        <v>66</v>
      </c>
      <c r="C219" s="3">
        <f>SUMIFS(Data!F:F,Data!$B:$B,Figure16!$B219,Data!$A:$A,Figure16!$A219)</f>
        <v>0</v>
      </c>
      <c r="D219" s="3">
        <f>SUMIFS(Data!Y:Y,Data!$B:$B,Figure16!$B219,Data!$A:$A,Figure16!$A219)</f>
        <v>0</v>
      </c>
      <c r="E219" s="3">
        <f>SUMIFS(Data!Q:Q,Data!$B:$B,Figure16!$B219,Data!$A:$A,Figure16!$A219)</f>
        <v>9129594818.6074924</v>
      </c>
      <c r="F219" s="1">
        <f t="shared" si="10"/>
        <v>0</v>
      </c>
      <c r="G219" s="1">
        <f t="shared" si="11"/>
        <v>0</v>
      </c>
      <c r="H219">
        <f>SUMIFS(Data!Z:Z,Data!B:B,Figure16!B219,Data!A:A,Figure16!A219)</f>
        <v>1</v>
      </c>
    </row>
    <row r="220" spans="1:8">
      <c r="A220" s="27">
        <v>2001</v>
      </c>
      <c r="B220" t="s">
        <v>66</v>
      </c>
      <c r="C220" s="3">
        <f>SUMIFS(Data!F:F,Data!$B:$B,Figure16!$B220,Data!$A:$A,Figure16!$A220)</f>
        <v>600000</v>
      </c>
      <c r="D220" s="3">
        <f>SUMIFS(Data!Y:Y,Data!$B:$B,Figure16!$B220,Data!$A:$A,Figure16!$A220)</f>
        <v>0</v>
      </c>
      <c r="E220" s="3">
        <f>SUMIFS(Data!Q:Q,Data!$B:$B,Figure16!$B220,Data!$A:$A,Figure16!$A220)</f>
        <v>8936063723.2012119</v>
      </c>
      <c r="F220" s="1">
        <f t="shared" si="10"/>
        <v>6.714365727296525E-3</v>
      </c>
      <c r="G220" s="1">
        <f t="shared" si="11"/>
        <v>0</v>
      </c>
      <c r="H220">
        <f>SUMIFS(Data!Z:Z,Data!B:B,Figure16!B220,Data!A:A,Figure16!A220)</f>
        <v>1</v>
      </c>
    </row>
    <row r="221" spans="1:8">
      <c r="A221" s="27">
        <v>2002</v>
      </c>
      <c r="B221" t="s">
        <v>66</v>
      </c>
      <c r="C221" s="3">
        <f>SUMIFS(Data!F:F,Data!$B:$B,Figure16!$B221,Data!$A:$A,Figure16!$A221)</f>
        <v>152804086.6875</v>
      </c>
      <c r="D221" s="3">
        <f>SUMIFS(Data!Y:Y,Data!$B:$B,Figure16!$B221,Data!$A:$A,Figure16!$A221)</f>
        <v>0</v>
      </c>
      <c r="E221" s="3">
        <f>SUMIFS(Data!Q:Q,Data!$B:$B,Figure16!$B221,Data!$A:$A,Figure16!$A221)</f>
        <v>15285594828.417973</v>
      </c>
      <c r="F221" s="1">
        <f t="shared" si="10"/>
        <v>0.99966071587490135</v>
      </c>
      <c r="G221" s="1">
        <f t="shared" si="11"/>
        <v>0</v>
      </c>
      <c r="H221">
        <f>SUMIFS(Data!Z:Z,Data!B:B,Figure16!B221,Data!A:A,Figure16!A221)</f>
        <v>1</v>
      </c>
    </row>
    <row r="222" spans="1:8">
      <c r="A222" s="27">
        <v>2003</v>
      </c>
      <c r="B222" t="s">
        <v>66</v>
      </c>
      <c r="C222" s="3">
        <f>SUMIFS(Data!F:F,Data!$B:$B,Figure16!$B222,Data!$A:$A,Figure16!$A222)</f>
        <v>11000000</v>
      </c>
      <c r="D222" s="3">
        <f>SUMIFS(Data!Y:Y,Data!$B:$B,Figure16!$B222,Data!$A:$A,Figure16!$A222)</f>
        <v>0</v>
      </c>
      <c r="E222" s="3">
        <f>SUMIFS(Data!Q:Q,Data!$B:$B,Figure16!$B222,Data!$A:$A,Figure16!$A222)</f>
        <v>17812705294.416958</v>
      </c>
      <c r="F222" s="1">
        <f t="shared" si="10"/>
        <v>6.1753674235253492E-2</v>
      </c>
      <c r="G222" s="1">
        <f t="shared" si="11"/>
        <v>0</v>
      </c>
      <c r="H222">
        <f>SUMIFS(Data!Z:Z,Data!B:B,Figure16!B222,Data!A:A,Figure16!A222)</f>
        <v>1</v>
      </c>
    </row>
    <row r="223" spans="1:8">
      <c r="A223" s="27">
        <v>2004</v>
      </c>
      <c r="B223" t="s">
        <v>66</v>
      </c>
      <c r="C223" s="3">
        <f>SUMIFS(Data!F:F,Data!$B:$B,Figure16!$B223,Data!$A:$A,Figure16!$A223)</f>
        <v>434000000</v>
      </c>
      <c r="D223" s="3">
        <f>SUMIFS(Data!Y:Y,Data!$B:$B,Figure16!$B223,Data!$A:$A,Figure16!$A223)</f>
        <v>0</v>
      </c>
      <c r="E223" s="3">
        <f>SUMIFS(Data!Q:Q,Data!$B:$B,Figure16!$B223,Data!$A:$A,Figure16!$A223)</f>
        <v>23552052407.548832</v>
      </c>
      <c r="F223" s="1">
        <f t="shared" si="10"/>
        <v>1.8427268778533104</v>
      </c>
      <c r="G223" s="1">
        <f t="shared" si="11"/>
        <v>0</v>
      </c>
      <c r="H223">
        <f>SUMIFS(Data!Z:Z,Data!B:B,Figure16!B223,Data!A:A,Figure16!A223)</f>
        <v>1</v>
      </c>
    </row>
    <row r="224" spans="1:8">
      <c r="A224" s="27">
        <v>2005</v>
      </c>
      <c r="B224" t="s">
        <v>66</v>
      </c>
      <c r="C224" s="3">
        <f>SUMIFS(Data!F:F,Data!$B:$B,Figure16!$B224,Data!$A:$A,Figure16!$A224)</f>
        <v>1043000300</v>
      </c>
      <c r="D224" s="3">
        <f>SUMIFS(Data!Y:Y,Data!$B:$B,Figure16!$B224,Data!$A:$A,Figure16!$A224)</f>
        <v>0</v>
      </c>
      <c r="E224" s="3">
        <f>SUMIFS(Data!Q:Q,Data!$B:$B,Figure16!$B224,Data!$A:$A,Figure16!$A224)</f>
        <v>36970918699.252289</v>
      </c>
      <c r="F224" s="1">
        <f t="shared" si="10"/>
        <v>2.8211370901667476</v>
      </c>
      <c r="G224" s="1">
        <f t="shared" si="11"/>
        <v>0</v>
      </c>
      <c r="H224">
        <f>SUMIFS(Data!Z:Z,Data!B:B,Figure16!B224,Data!A:A,Figure16!A224)</f>
        <v>1</v>
      </c>
    </row>
    <row r="225" spans="1:8">
      <c r="A225" s="27">
        <v>2006</v>
      </c>
      <c r="B225" t="s">
        <v>66</v>
      </c>
      <c r="C225" s="3">
        <f>SUMIFS(Data!F:F,Data!$B:$B,Figure16!$B225,Data!$A:$A,Figure16!$A225)</f>
        <v>705200000</v>
      </c>
      <c r="D225" s="3">
        <f>SUMIFS(Data!Y:Y,Data!$B:$B,Figure16!$B225,Data!$A:$A,Figure16!$A225)</f>
        <v>0</v>
      </c>
      <c r="E225" s="3">
        <f>SUMIFS(Data!Q:Q,Data!$B:$B,Figure16!$B225,Data!$A:$A,Figure16!$A225)</f>
        <v>52381006892.03801</v>
      </c>
      <c r="F225" s="1">
        <f t="shared" si="10"/>
        <v>1.3462895080529493</v>
      </c>
      <c r="G225" s="1">
        <f t="shared" si="11"/>
        <v>0</v>
      </c>
      <c r="H225">
        <f>SUMIFS(Data!Z:Z,Data!B:B,Figure16!B225,Data!A:A,Figure16!A225)</f>
        <v>1</v>
      </c>
    </row>
    <row r="226" spans="1:8">
      <c r="A226" s="27">
        <v>2007</v>
      </c>
      <c r="B226" t="s">
        <v>66</v>
      </c>
      <c r="C226" s="3">
        <f>SUMIFS(Data!F:F,Data!$B:$B,Figure16!$B226,Data!$A:$A,Figure16!$A226)</f>
        <v>2189262897.34375</v>
      </c>
      <c r="D226" s="3">
        <f>SUMIFS(Data!Y:Y,Data!$B:$B,Figure16!$B226,Data!$A:$A,Figure16!$A226)</f>
        <v>0</v>
      </c>
      <c r="E226" s="3">
        <f>SUMIFS(Data!Q:Q,Data!$B:$B,Figure16!$B226,Data!$A:$A,Figure16!$A226)</f>
        <v>65266452081.385963</v>
      </c>
      <c r="F226" s="1">
        <f t="shared" si="10"/>
        <v>3.3543464176875788</v>
      </c>
      <c r="G226" s="1">
        <f t="shared" si="11"/>
        <v>0</v>
      </c>
      <c r="H226">
        <f>SUMIFS(Data!Z:Z,Data!B:B,Figure16!B226,Data!A:A,Figure16!A226)</f>
        <v>1</v>
      </c>
    </row>
    <row r="227" spans="1:8">
      <c r="A227" s="27">
        <v>2008</v>
      </c>
      <c r="B227" t="s">
        <v>66</v>
      </c>
      <c r="C227" s="3">
        <f>SUMIFS(Data!F:F,Data!$B:$B,Figure16!$B227,Data!$A:$A,Figure16!$A227)</f>
        <v>275000000</v>
      </c>
      <c r="D227" s="3">
        <f>SUMIFS(Data!Y:Y,Data!$B:$B,Figure16!$B227,Data!$A:$A,Figure16!$A227)</f>
        <v>0</v>
      </c>
      <c r="E227" s="3">
        <f>SUMIFS(Data!Q:Q,Data!$B:$B,Figure16!$B227,Data!$A:$A,Figure16!$A227)</f>
        <v>88538611205.143311</v>
      </c>
      <c r="F227" s="1">
        <f t="shared" si="10"/>
        <v>0.31059895367324775</v>
      </c>
      <c r="G227" s="1">
        <f t="shared" si="11"/>
        <v>0</v>
      </c>
      <c r="H227">
        <f>SUMIFS(Data!Z:Z,Data!B:B,Figure16!B227,Data!A:A,Figure16!A227)</f>
        <v>1</v>
      </c>
    </row>
    <row r="228" spans="1:8">
      <c r="A228" s="27">
        <v>2009</v>
      </c>
      <c r="B228" t="s">
        <v>66</v>
      </c>
      <c r="C228" s="3">
        <f>SUMIFS(Data!F:F,Data!$B:$B,Figure16!$B228,Data!$A:$A,Figure16!$A228)</f>
        <v>337000000</v>
      </c>
      <c r="D228" s="3">
        <f>SUMIFS(Data!Y:Y,Data!$B:$B,Figure16!$B228,Data!$A:$A,Figure16!$A228)</f>
        <v>0</v>
      </c>
      <c r="E228" s="3">
        <f>SUMIFS(Data!Q:Q,Data!$B:$B,Figure16!$B228,Data!$A:$A,Figure16!$A228)</f>
        <v>70307163678.189484</v>
      </c>
      <c r="F228" s="1">
        <f t="shared" si="10"/>
        <v>0.47932526697068756</v>
      </c>
      <c r="G228" s="1">
        <f t="shared" si="11"/>
        <v>0</v>
      </c>
      <c r="H228">
        <f>SUMIFS(Data!Z:Z,Data!B:B,Figure16!B228,Data!A:A,Figure16!A228)</f>
        <v>1</v>
      </c>
    </row>
    <row r="229" spans="1:8">
      <c r="A229" s="27">
        <v>2010</v>
      </c>
      <c r="B229" t="s">
        <v>66</v>
      </c>
      <c r="C229" s="3">
        <f>SUMIFS(Data!F:F,Data!$B:$B,Figure16!$B229,Data!$A:$A,Figure16!$A229)</f>
        <v>2588000000</v>
      </c>
      <c r="D229" s="3">
        <f>SUMIFS(Data!Y:Y,Data!$B:$B,Figure16!$B229,Data!$A:$A,Figure16!$A229)</f>
        <v>0</v>
      </c>
      <c r="E229" s="3">
        <f>SUMIFS(Data!Q:Q,Data!$B:$B,Figure16!$B229,Data!$A:$A,Figure16!$A229)</f>
        <v>83799496611.604935</v>
      </c>
      <c r="F229" s="1">
        <f t="shared" si="10"/>
        <v>3.0883240408888115</v>
      </c>
      <c r="G229" s="1">
        <f t="shared" si="11"/>
        <v>0</v>
      </c>
      <c r="H229">
        <f>SUMIFS(Data!Z:Z,Data!B:B,Figure16!B229,Data!A:A,Figure16!A229)</f>
        <v>1</v>
      </c>
    </row>
    <row r="230" spans="1:8">
      <c r="A230" s="27">
        <v>2011</v>
      </c>
      <c r="B230" t="s">
        <v>66</v>
      </c>
      <c r="C230" s="3">
        <f>SUMIFS(Data!F:F,Data!$B:$B,Figure16!$B230,Data!$A:$A,Figure16!$A230)</f>
        <v>3835309527.5</v>
      </c>
      <c r="D230" s="3">
        <f>SUMIFS(Data!Y:Y,Data!$B:$B,Figure16!$B230,Data!$A:$A,Figure16!$A230)</f>
        <v>0</v>
      </c>
      <c r="E230" s="3">
        <f>SUMIFS(Data!Q:Q,Data!$B:$B,Figure16!$B230,Data!$A:$A,Figure16!$A230)</f>
        <v>111789686464.26031</v>
      </c>
      <c r="F230" s="1">
        <f t="shared" si="10"/>
        <v>3.4308259096210691</v>
      </c>
      <c r="G230" s="1">
        <f t="shared" si="11"/>
        <v>0</v>
      </c>
      <c r="H230">
        <f>SUMIFS(Data!Z:Z,Data!B:B,Figure16!B230,Data!A:A,Figure16!A230)</f>
        <v>1</v>
      </c>
    </row>
    <row r="231" spans="1:8">
      <c r="A231" s="27">
        <v>2012</v>
      </c>
      <c r="B231" t="s">
        <v>66</v>
      </c>
      <c r="C231" s="3">
        <f>SUMIFS(Data!F:F,Data!$B:$B,Figure16!$B231,Data!$A:$A,Figure16!$A231)</f>
        <v>1623000000</v>
      </c>
      <c r="D231" s="3">
        <f>SUMIFS(Data!Y:Y,Data!$B:$B,Figure16!$B231,Data!$A:$A,Figure16!$A231)</f>
        <v>0</v>
      </c>
      <c r="E231" s="3">
        <f>SUMIFS(Data!Q:Q,Data!$B:$B,Figure16!$B231,Data!$A:$A,Figure16!$A231)</f>
        <v>128052853643.44701</v>
      </c>
      <c r="F231" s="1">
        <f t="shared" si="10"/>
        <v>1.2674453976005209</v>
      </c>
      <c r="G231" s="1">
        <f t="shared" si="11"/>
        <v>0</v>
      </c>
      <c r="H231">
        <f>SUMIFS(Data!Z:Z,Data!B:B,Figure16!B231,Data!A:A,Figure16!A231)</f>
        <v>1</v>
      </c>
    </row>
    <row r="232" spans="1:8">
      <c r="A232" s="27">
        <v>2013</v>
      </c>
      <c r="B232" t="s">
        <v>66</v>
      </c>
      <c r="C232" s="3">
        <f>SUMIFS(Data!F:F,Data!$B:$B,Figure16!$B232,Data!$A:$A,Figure16!$A232)</f>
        <v>3198280148</v>
      </c>
      <c r="D232" s="3">
        <f>SUMIFS(Data!Y:Y,Data!$B:$B,Figure16!$B232,Data!$A:$A,Figure16!$A232)</f>
        <v>0</v>
      </c>
      <c r="E232" s="3">
        <f>SUMIFS(Data!Q:Q,Data!$B:$B,Figure16!$B232,Data!$A:$A,Figure16!$A232)</f>
        <v>136709862831.30766</v>
      </c>
      <c r="F232" s="1">
        <f t="shared" si="10"/>
        <v>2.3394655526401187</v>
      </c>
      <c r="G232" s="1">
        <f t="shared" si="11"/>
        <v>0</v>
      </c>
      <c r="H232">
        <f>SUMIFS(Data!Z:Z,Data!B:B,Figure16!B232,Data!A:A,Figure16!A232)</f>
        <v>1</v>
      </c>
    </row>
    <row r="233" spans="1:8">
      <c r="A233" s="27">
        <v>2014</v>
      </c>
      <c r="B233" t="s">
        <v>66</v>
      </c>
      <c r="C233" s="3">
        <f>SUMIFS(Data!F:F,Data!$B:$B,Figure16!$B233,Data!$A:$A,Figure16!$A233)</f>
        <v>2295356545.3945313</v>
      </c>
      <c r="D233" s="3">
        <f>SUMIFS(Data!Y:Y,Data!$B:$B,Figure16!$B233,Data!$A:$A,Figure16!$A233)</f>
        <v>0</v>
      </c>
      <c r="E233" s="3">
        <f>SUMIFS(Data!Q:Q,Data!$B:$B,Figure16!$B233,Data!$A:$A,Figure16!$A233)</f>
        <v>145712200312.50507</v>
      </c>
      <c r="F233" s="1">
        <f t="shared" si="10"/>
        <v>1.5752672325802104</v>
      </c>
      <c r="G233" s="1">
        <f t="shared" si="11"/>
        <v>0</v>
      </c>
      <c r="H233">
        <f>SUMIFS(Data!Z:Z,Data!B:B,Figure16!B233,Data!A:A,Figure16!A233)</f>
        <v>1</v>
      </c>
    </row>
    <row r="234" spans="1:8">
      <c r="A234" s="27">
        <v>2015</v>
      </c>
      <c r="B234" t="s">
        <v>66</v>
      </c>
      <c r="C234" s="3">
        <f>SUMIFS(Data!F:F,Data!$B:$B,Figure16!$B234,Data!$A:$A,Figure16!$A234)</f>
        <v>1367000000</v>
      </c>
      <c r="D234" s="3">
        <f>SUMIFS(Data!Y:Y,Data!$B:$B,Figure16!$B234,Data!$A:$A,Figure16!$A234)</f>
        <v>0</v>
      </c>
      <c r="E234" s="3">
        <f>SUMIFS(Data!Q:Q,Data!$B:$B,Figure16!$B234,Data!$A:$A,Figure16!$A234)</f>
        <v>116193649124.47537</v>
      </c>
      <c r="F234" s="1">
        <f t="shared" si="10"/>
        <v>1.1764842659649726</v>
      </c>
      <c r="G234" s="1">
        <f t="shared" si="11"/>
        <v>0</v>
      </c>
      <c r="H234">
        <f>SUMIFS(Data!Z:Z,Data!B:B,Figure16!B234,Data!A:A,Figure16!A234)</f>
        <v>1</v>
      </c>
    </row>
    <row r="235" spans="1:8">
      <c r="A235" s="27">
        <v>2016</v>
      </c>
      <c r="B235" t="s">
        <v>66</v>
      </c>
      <c r="C235" s="3">
        <f>SUMIFS(Data!F:F,Data!$B:$B,Figure16!$B235,Data!$A:$A,Figure16!$A235)</f>
        <v>19348000000</v>
      </c>
      <c r="D235" s="3">
        <f>SUMIFS(Data!Y:Y,Data!$B:$B,Figure16!$B235,Data!$A:$A,Figure16!$A235)</f>
        <v>0</v>
      </c>
      <c r="E235" s="3">
        <f>SUMIFS(Data!Q:Q,Data!$B:$B,Figure16!$B235,Data!$A:$A,Figure16!$A235)</f>
        <v>101123851090.4731</v>
      </c>
      <c r="F235" s="1">
        <f t="shared" si="10"/>
        <v>19.132973864582954</v>
      </c>
      <c r="G235" s="1">
        <f t="shared" si="11"/>
        <v>0</v>
      </c>
      <c r="H235">
        <f>SUMIFS(Data!Z:Z,Data!B:B,Figure16!B235,Data!A:A,Figure16!A235)</f>
        <v>1</v>
      </c>
    </row>
    <row r="236" spans="1:8">
      <c r="A236" s="27">
        <v>2017</v>
      </c>
      <c r="B236" t="s">
        <v>66</v>
      </c>
      <c r="C236" s="3">
        <f>SUMIFS(Data!F:F,Data!$B:$B,Figure16!$B236,Data!$A:$A,Figure16!$A236)</f>
        <v>3829000000</v>
      </c>
      <c r="D236" s="3">
        <f>SUMIFS(Data!Y:Y,Data!$B:$B,Figure16!$B236,Data!$A:$A,Figure16!$A236)</f>
        <v>0</v>
      </c>
      <c r="E236" s="3">
        <f>SUMIFS(Data!Q:Q,Data!$B:$B,Figure16!$B236,Data!$A:$A,Figure16!$A236)</f>
        <v>122123822333.73035</v>
      </c>
      <c r="F236" s="1">
        <f t="shared" si="10"/>
        <v>3.1353424146325937</v>
      </c>
      <c r="G236" s="1">
        <f t="shared" si="11"/>
        <v>0</v>
      </c>
      <c r="H236">
        <f>SUMIFS(Data!Z:Z,Data!B:B,Figure16!B236,Data!A:A,Figure16!A236)</f>
        <v>1</v>
      </c>
    </row>
    <row r="237" spans="1:8">
      <c r="A237" s="27">
        <v>1981</v>
      </c>
      <c r="B237" t="s">
        <v>136</v>
      </c>
      <c r="C237" s="3">
        <f>SUMIFS(Data!F:F,Data!$B:$B,Figure16!$B237,Data!$A:$A,Figure16!$A237)</f>
        <v>0</v>
      </c>
      <c r="D237" s="3">
        <f>SUMIFS(Data!Y:Y,Data!$B:$B,Figure16!$B237,Data!$A:$A,Figure16!$A237)</f>
        <v>0</v>
      </c>
      <c r="E237" s="3">
        <f>SUMIFS(Data!Q:Q,Data!$B:$B,Figure16!$B237,Data!$A:$A,Figure16!$A237)</f>
        <v>147841734.44444445</v>
      </c>
      <c r="F237" s="1">
        <f t="shared" si="10"/>
        <v>0</v>
      </c>
      <c r="G237" s="1">
        <f t="shared" si="11"/>
        <v>0</v>
      </c>
      <c r="H237">
        <f>SUMIFS(Data!Z:Z,Data!B:B,Figure16!B237,Data!A:A,Figure16!A237)</f>
        <v>0</v>
      </c>
    </row>
    <row r="238" spans="1:8">
      <c r="A238" s="27">
        <v>1982</v>
      </c>
      <c r="B238" t="s">
        <v>136</v>
      </c>
      <c r="C238" s="3">
        <f>SUMIFS(Data!F:F,Data!$B:$B,Figure16!$B238,Data!$A:$A,Figure16!$A238)</f>
        <v>0</v>
      </c>
      <c r="D238" s="3">
        <f>SUMIFS(Data!Y:Y,Data!$B:$B,Figure16!$B238,Data!$A:$A,Figure16!$A238)</f>
        <v>0</v>
      </c>
      <c r="E238" s="3">
        <f>SUMIFS(Data!Q:Q,Data!$B:$B,Figure16!$B238,Data!$A:$A,Figure16!$A238)</f>
        <v>164369278.88888887</v>
      </c>
      <c r="F238" s="1">
        <f t="shared" si="10"/>
        <v>0</v>
      </c>
      <c r="G238" s="1">
        <f t="shared" si="11"/>
        <v>0</v>
      </c>
      <c r="H238">
        <f>SUMIFS(Data!Z:Z,Data!B:B,Figure16!B238,Data!A:A,Figure16!A238)</f>
        <v>0</v>
      </c>
    </row>
    <row r="239" spans="1:8">
      <c r="A239" s="27">
        <v>1983</v>
      </c>
      <c r="B239" t="s">
        <v>136</v>
      </c>
      <c r="C239" s="3">
        <f>SUMIFS(Data!F:F,Data!$B:$B,Figure16!$B239,Data!$A:$A,Figure16!$A239)</f>
        <v>300000</v>
      </c>
      <c r="D239" s="3">
        <f>SUMIFS(Data!Y:Y,Data!$B:$B,Figure16!$B239,Data!$A:$A,Figure16!$A239)</f>
        <v>0</v>
      </c>
      <c r="E239" s="3">
        <f>SUMIFS(Data!Q:Q,Data!$B:$B,Figure16!$B239,Data!$A:$A,Figure16!$A239)</f>
        <v>182144092.96296296</v>
      </c>
      <c r="F239" s="1">
        <f t="shared" si="10"/>
        <v>0.16470476484845531</v>
      </c>
      <c r="G239" s="1">
        <f t="shared" si="11"/>
        <v>0</v>
      </c>
      <c r="H239">
        <f>SUMIFS(Data!Z:Z,Data!B:B,Figure16!B239,Data!A:A,Figure16!A239)</f>
        <v>0</v>
      </c>
    </row>
    <row r="240" spans="1:8">
      <c r="A240" s="27">
        <v>1984</v>
      </c>
      <c r="B240" t="s">
        <v>136</v>
      </c>
      <c r="C240" s="3">
        <f>SUMIFS(Data!F:F,Data!$B:$B,Figure16!$B240,Data!$A:$A,Figure16!$A240)</f>
        <v>1000000</v>
      </c>
      <c r="D240" s="3">
        <f>SUMIFS(Data!Y:Y,Data!$B:$B,Figure16!$B240,Data!$A:$A,Figure16!$A240)</f>
        <v>0</v>
      </c>
      <c r="E240" s="3">
        <f>SUMIFS(Data!Q:Q,Data!$B:$B,Figure16!$B240,Data!$A:$A,Figure16!$A240)</f>
        <v>208372846.29629627</v>
      </c>
      <c r="F240" s="1">
        <f t="shared" si="10"/>
        <v>0.47990897939650329</v>
      </c>
      <c r="G240" s="1">
        <f t="shared" si="11"/>
        <v>0</v>
      </c>
      <c r="H240">
        <f>SUMIFS(Data!Z:Z,Data!B:B,Figure16!B240,Data!A:A,Figure16!A240)</f>
        <v>0</v>
      </c>
    </row>
    <row r="241" spans="1:8">
      <c r="A241" s="27">
        <v>1985</v>
      </c>
      <c r="B241" t="s">
        <v>136</v>
      </c>
      <c r="C241" s="3">
        <f>SUMIFS(Data!F:F,Data!$B:$B,Figure16!$B241,Data!$A:$A,Figure16!$A241)</f>
        <v>580000</v>
      </c>
      <c r="D241" s="3">
        <f>SUMIFS(Data!Y:Y,Data!$B:$B,Figure16!$B241,Data!$A:$A,Figure16!$A241)</f>
        <v>0</v>
      </c>
      <c r="E241" s="3">
        <f>SUMIFS(Data!Q:Q,Data!$B:$B,Figure16!$B241,Data!$A:$A,Figure16!$A241)</f>
        <v>240923924.81481481</v>
      </c>
      <c r="F241" s="1">
        <f t="shared" si="10"/>
        <v>0.24073989349368877</v>
      </c>
      <c r="G241" s="1">
        <f t="shared" si="11"/>
        <v>0</v>
      </c>
      <c r="H241">
        <f>SUMIFS(Data!Z:Z,Data!B:B,Figure16!B241,Data!A:A,Figure16!A241)</f>
        <v>0</v>
      </c>
    </row>
    <row r="242" spans="1:8">
      <c r="A242" s="27">
        <v>1986</v>
      </c>
      <c r="B242" t="s">
        <v>136</v>
      </c>
      <c r="C242" s="3">
        <f>SUMIFS(Data!F:F,Data!$B:$B,Figure16!$B242,Data!$A:$A,Figure16!$A242)</f>
        <v>0</v>
      </c>
      <c r="D242" s="3">
        <f>SUMIFS(Data!Y:Y,Data!$B:$B,Figure16!$B242,Data!$A:$A,Figure16!$A242)</f>
        <v>0</v>
      </c>
      <c r="E242" s="3">
        <f>SUMIFS(Data!Q:Q,Data!$B:$B,Figure16!$B242,Data!$A:$A,Figure16!$A242)</f>
        <v>290440140.74074072</v>
      </c>
      <c r="F242" s="1">
        <f t="shared" si="10"/>
        <v>0</v>
      </c>
      <c r="G242" s="1">
        <f t="shared" si="11"/>
        <v>0</v>
      </c>
      <c r="H242">
        <f>SUMIFS(Data!Z:Z,Data!B:B,Figure16!B242,Data!A:A,Figure16!A242)</f>
        <v>0</v>
      </c>
    </row>
    <row r="243" spans="1:8">
      <c r="A243" s="27">
        <v>1987</v>
      </c>
      <c r="B243" t="s">
        <v>136</v>
      </c>
      <c r="C243" s="3">
        <f>SUMIFS(Data!F:F,Data!$B:$B,Figure16!$B243,Data!$A:$A,Figure16!$A243)</f>
        <v>0</v>
      </c>
      <c r="D243" s="3">
        <f>SUMIFS(Data!Y:Y,Data!$B:$B,Figure16!$B243,Data!$A:$A,Figure16!$A243)</f>
        <v>0</v>
      </c>
      <c r="E243" s="3">
        <f>SUMIFS(Data!Q:Q,Data!$B:$B,Figure16!$B243,Data!$A:$A,Figure16!$A243)</f>
        <v>337174861.85185182</v>
      </c>
      <c r="F243" s="1">
        <f t="shared" si="10"/>
        <v>0</v>
      </c>
      <c r="G243" s="1">
        <f t="shared" si="11"/>
        <v>0</v>
      </c>
      <c r="H243">
        <f>SUMIFS(Data!Z:Z,Data!B:B,Figure16!B243,Data!A:A,Figure16!A243)</f>
        <v>0</v>
      </c>
    </row>
    <row r="244" spans="1:8">
      <c r="A244" s="27">
        <v>1988</v>
      </c>
      <c r="B244" t="s">
        <v>136</v>
      </c>
      <c r="C244" s="3">
        <f>SUMIFS(Data!F:F,Data!$B:$B,Figure16!$B244,Data!$A:$A,Figure16!$A244)</f>
        <v>1300000</v>
      </c>
      <c r="D244" s="3">
        <f>SUMIFS(Data!Y:Y,Data!$B:$B,Figure16!$B244,Data!$A:$A,Figure16!$A244)</f>
        <v>0</v>
      </c>
      <c r="E244" s="3">
        <f>SUMIFS(Data!Q:Q,Data!$B:$B,Figure16!$B244,Data!$A:$A,Figure16!$A244)</f>
        <v>398637727.77777773</v>
      </c>
      <c r="F244" s="1">
        <f t="shared" si="10"/>
        <v>0.32611062862687457</v>
      </c>
      <c r="G244" s="1">
        <f t="shared" si="11"/>
        <v>0</v>
      </c>
      <c r="H244">
        <f>SUMIFS(Data!Z:Z,Data!B:B,Figure16!B244,Data!A:A,Figure16!A244)</f>
        <v>0</v>
      </c>
    </row>
    <row r="245" spans="1:8">
      <c r="A245" s="27">
        <v>1989</v>
      </c>
      <c r="B245" t="s">
        <v>136</v>
      </c>
      <c r="C245" s="3">
        <f>SUMIFS(Data!F:F,Data!$B:$B,Figure16!$B245,Data!$A:$A,Figure16!$A245)</f>
        <v>0</v>
      </c>
      <c r="D245" s="3">
        <f>SUMIFS(Data!Y:Y,Data!$B:$B,Figure16!$B245,Data!$A:$A,Figure16!$A245)</f>
        <v>0</v>
      </c>
      <c r="E245" s="3">
        <f>SUMIFS(Data!Q:Q,Data!$B:$B,Figure16!$B245,Data!$A:$A,Figure16!$A245)</f>
        <v>438794788.51851851</v>
      </c>
      <c r="F245" s="1">
        <f t="shared" si="10"/>
        <v>0</v>
      </c>
      <c r="G245" s="1">
        <f t="shared" si="11"/>
        <v>0</v>
      </c>
      <c r="H245">
        <f>SUMIFS(Data!Z:Z,Data!B:B,Figure16!B245,Data!A:A,Figure16!A245)</f>
        <v>0</v>
      </c>
    </row>
    <row r="246" spans="1:8">
      <c r="A246" s="27">
        <v>1990</v>
      </c>
      <c r="B246" t="s">
        <v>136</v>
      </c>
      <c r="C246" s="3">
        <f>SUMIFS(Data!F:F,Data!$B:$B,Figure16!$B246,Data!$A:$A,Figure16!$A246)</f>
        <v>0</v>
      </c>
      <c r="D246" s="3">
        <f>SUMIFS(Data!Y:Y,Data!$B:$B,Figure16!$B246,Data!$A:$A,Figure16!$A246)</f>
        <v>0</v>
      </c>
      <c r="E246" s="3">
        <f>SUMIFS(Data!Q:Q,Data!$B:$B,Figure16!$B246,Data!$A:$A,Figure16!$A246)</f>
        <v>459469058.88888884</v>
      </c>
      <c r="F246" s="1">
        <f t="shared" si="10"/>
        <v>0</v>
      </c>
      <c r="G246" s="1">
        <f t="shared" si="11"/>
        <v>0</v>
      </c>
      <c r="H246">
        <f>SUMIFS(Data!Z:Z,Data!B:B,Figure16!B246,Data!A:A,Figure16!A246)</f>
        <v>0</v>
      </c>
    </row>
    <row r="247" spans="1:8">
      <c r="A247" s="27">
        <v>1991</v>
      </c>
      <c r="B247" t="s">
        <v>136</v>
      </c>
      <c r="C247" s="3">
        <f>SUMIFS(Data!F:F,Data!$B:$B,Figure16!$B247,Data!$A:$A,Figure16!$A247)</f>
        <v>0</v>
      </c>
      <c r="D247" s="3">
        <f>SUMIFS(Data!Y:Y,Data!$B:$B,Figure16!$B247,Data!$A:$A,Figure16!$A247)</f>
        <v>0</v>
      </c>
      <c r="E247" s="3">
        <f>SUMIFS(Data!Q:Q,Data!$B:$B,Figure16!$B247,Data!$A:$A,Figure16!$A247)</f>
        <v>481706342.22222221</v>
      </c>
      <c r="F247" s="1">
        <f t="shared" si="10"/>
        <v>0</v>
      </c>
      <c r="G247" s="1">
        <f t="shared" si="11"/>
        <v>0</v>
      </c>
      <c r="H247">
        <f>SUMIFS(Data!Z:Z,Data!B:B,Figure16!B247,Data!A:A,Figure16!A247)</f>
        <v>0</v>
      </c>
    </row>
    <row r="248" spans="1:8">
      <c r="A248" s="27">
        <v>1992</v>
      </c>
      <c r="B248" t="s">
        <v>136</v>
      </c>
      <c r="C248" s="3">
        <f>SUMIFS(Data!F:F,Data!$B:$B,Figure16!$B248,Data!$A:$A,Figure16!$A248)</f>
        <v>0</v>
      </c>
      <c r="D248" s="3">
        <f>SUMIFS(Data!Y:Y,Data!$B:$B,Figure16!$B248,Data!$A:$A,Figure16!$A248)</f>
        <v>0</v>
      </c>
      <c r="E248" s="3">
        <f>SUMIFS(Data!Q:Q,Data!$B:$B,Figure16!$B248,Data!$A:$A,Figure16!$A248)</f>
        <v>499281144.07407415</v>
      </c>
      <c r="F248" s="1">
        <f t="shared" si="10"/>
        <v>0</v>
      </c>
      <c r="G248" s="1">
        <f t="shared" si="11"/>
        <v>0</v>
      </c>
      <c r="H248">
        <f>SUMIFS(Data!Z:Z,Data!B:B,Figure16!B248,Data!A:A,Figure16!A248)</f>
        <v>0</v>
      </c>
    </row>
    <row r="249" spans="1:8">
      <c r="A249" s="27">
        <v>1993</v>
      </c>
      <c r="B249" t="s">
        <v>136</v>
      </c>
      <c r="C249" s="3">
        <f>SUMIFS(Data!F:F,Data!$B:$B,Figure16!$B249,Data!$A:$A,Figure16!$A249)</f>
        <v>0</v>
      </c>
      <c r="D249" s="3">
        <f>SUMIFS(Data!Y:Y,Data!$B:$B,Figure16!$B249,Data!$A:$A,Figure16!$A249)</f>
        <v>0</v>
      </c>
      <c r="E249" s="3">
        <f>SUMIFS(Data!Q:Q,Data!$B:$B,Figure16!$B249,Data!$A:$A,Figure16!$A249)</f>
        <v>535172767.40740734</v>
      </c>
      <c r="F249" s="1">
        <f t="shared" si="10"/>
        <v>0</v>
      </c>
      <c r="G249" s="1">
        <f t="shared" si="11"/>
        <v>0</v>
      </c>
      <c r="H249">
        <f>SUMIFS(Data!Z:Z,Data!B:B,Figure16!B249,Data!A:A,Figure16!A249)</f>
        <v>0</v>
      </c>
    </row>
    <row r="250" spans="1:8">
      <c r="A250" s="27">
        <v>1994</v>
      </c>
      <c r="B250" t="s">
        <v>136</v>
      </c>
      <c r="C250" s="3">
        <f>SUMIFS(Data!F:F,Data!$B:$B,Figure16!$B250,Data!$A:$A,Figure16!$A250)</f>
        <v>0</v>
      </c>
      <c r="D250" s="3">
        <f>SUMIFS(Data!Y:Y,Data!$B:$B,Figure16!$B250,Data!$A:$A,Figure16!$A250)</f>
        <v>0</v>
      </c>
      <c r="E250" s="3">
        <f>SUMIFS(Data!Q:Q,Data!$B:$B,Figure16!$B250,Data!$A:$A,Figure16!$A250)</f>
        <v>589429609.62962961</v>
      </c>
      <c r="F250" s="1">
        <f t="shared" si="10"/>
        <v>0</v>
      </c>
      <c r="G250" s="1">
        <f t="shared" si="11"/>
        <v>0</v>
      </c>
      <c r="H250">
        <f>SUMIFS(Data!Z:Z,Data!B:B,Figure16!B250,Data!A:A,Figure16!A250)</f>
        <v>0</v>
      </c>
    </row>
    <row r="251" spans="1:8">
      <c r="A251" s="27">
        <v>1995</v>
      </c>
      <c r="B251" t="s">
        <v>136</v>
      </c>
      <c r="C251" s="3">
        <f>SUMIFS(Data!F:F,Data!$B:$B,Figure16!$B251,Data!$A:$A,Figure16!$A251)</f>
        <v>0</v>
      </c>
      <c r="D251" s="3">
        <f>SUMIFS(Data!Y:Y,Data!$B:$B,Figure16!$B251,Data!$A:$A,Figure16!$A251)</f>
        <v>0</v>
      </c>
      <c r="E251" s="3">
        <f>SUMIFS(Data!Q:Q,Data!$B:$B,Figure16!$B251,Data!$A:$A,Figure16!$A251)</f>
        <v>577280726.66666651</v>
      </c>
      <c r="F251" s="1">
        <f t="shared" si="10"/>
        <v>0</v>
      </c>
      <c r="G251" s="1">
        <f t="shared" si="11"/>
        <v>0</v>
      </c>
      <c r="H251">
        <f>SUMIFS(Data!Z:Z,Data!B:B,Figure16!B251,Data!A:A,Figure16!A251)</f>
        <v>0</v>
      </c>
    </row>
    <row r="252" spans="1:8">
      <c r="A252" s="27">
        <v>1996</v>
      </c>
      <c r="B252" t="s">
        <v>136</v>
      </c>
      <c r="C252" s="3">
        <f>SUMIFS(Data!F:F,Data!$B:$B,Figure16!$B252,Data!$A:$A,Figure16!$A252)</f>
        <v>0</v>
      </c>
      <c r="D252" s="3">
        <f>SUMIFS(Data!Y:Y,Data!$B:$B,Figure16!$B252,Data!$A:$A,Figure16!$A252)</f>
        <v>0</v>
      </c>
      <c r="E252" s="3">
        <f>SUMIFS(Data!Q:Q,Data!$B:$B,Figure16!$B252,Data!$A:$A,Figure16!$A252)</f>
        <v>633730647.03703701</v>
      </c>
      <c r="F252" s="1">
        <f t="shared" si="10"/>
        <v>0</v>
      </c>
      <c r="G252" s="1">
        <f t="shared" si="11"/>
        <v>0</v>
      </c>
      <c r="H252">
        <f>SUMIFS(Data!Z:Z,Data!B:B,Figure16!B252,Data!A:A,Figure16!A252)</f>
        <v>0</v>
      </c>
    </row>
    <row r="253" spans="1:8">
      <c r="A253" s="27">
        <v>1997</v>
      </c>
      <c r="B253" t="s">
        <v>136</v>
      </c>
      <c r="C253" s="3">
        <f>SUMIFS(Data!F:F,Data!$B:$B,Figure16!$B253,Data!$A:$A,Figure16!$A253)</f>
        <v>0</v>
      </c>
      <c r="D253" s="3">
        <f>SUMIFS(Data!Y:Y,Data!$B:$B,Figure16!$B253,Data!$A:$A,Figure16!$A253)</f>
        <v>0</v>
      </c>
      <c r="E253" s="3">
        <f>SUMIFS(Data!Q:Q,Data!$B:$B,Figure16!$B253,Data!$A:$A,Figure16!$A253)</f>
        <v>680617122.5925926</v>
      </c>
      <c r="F253" s="1">
        <f t="shared" si="10"/>
        <v>0</v>
      </c>
      <c r="G253" s="1">
        <f t="shared" si="11"/>
        <v>0</v>
      </c>
      <c r="H253">
        <f>SUMIFS(Data!Z:Z,Data!B:B,Figure16!B253,Data!A:A,Figure16!A253)</f>
        <v>0</v>
      </c>
    </row>
    <row r="254" spans="1:8">
      <c r="A254" s="27">
        <v>1998</v>
      </c>
      <c r="B254" t="s">
        <v>136</v>
      </c>
      <c r="C254" s="3">
        <f>SUMIFS(Data!F:F,Data!$B:$B,Figure16!$B254,Data!$A:$A,Figure16!$A254)</f>
        <v>0</v>
      </c>
      <c r="D254" s="3">
        <f>SUMIFS(Data!Y:Y,Data!$B:$B,Figure16!$B254,Data!$A:$A,Figure16!$A254)</f>
        <v>0</v>
      </c>
      <c r="E254" s="3">
        <f>SUMIFS(Data!Q:Q,Data!$B:$B,Figure16!$B254,Data!$A:$A,Figure16!$A254)</f>
        <v>727860577.77777767</v>
      </c>
      <c r="F254" s="1">
        <f t="shared" si="10"/>
        <v>0</v>
      </c>
      <c r="G254" s="1">
        <f t="shared" si="11"/>
        <v>0</v>
      </c>
      <c r="H254">
        <f>SUMIFS(Data!Z:Z,Data!B:B,Figure16!B254,Data!A:A,Figure16!A254)</f>
        <v>0</v>
      </c>
    </row>
    <row r="255" spans="1:8">
      <c r="A255" s="27">
        <v>1999</v>
      </c>
      <c r="B255" t="s">
        <v>136</v>
      </c>
      <c r="C255" s="3">
        <f>SUMIFS(Data!F:F,Data!$B:$B,Figure16!$B255,Data!$A:$A,Figure16!$A255)</f>
        <v>0</v>
      </c>
      <c r="D255" s="3">
        <f>SUMIFS(Data!Y:Y,Data!$B:$B,Figure16!$B255,Data!$A:$A,Figure16!$A255)</f>
        <v>0</v>
      </c>
      <c r="E255" s="3">
        <f>SUMIFS(Data!Q:Q,Data!$B:$B,Figure16!$B255,Data!$A:$A,Figure16!$A255)</f>
        <v>766198909.99999988</v>
      </c>
      <c r="F255" s="1">
        <f t="shared" si="10"/>
        <v>0</v>
      </c>
      <c r="G255" s="1">
        <f t="shared" si="11"/>
        <v>0</v>
      </c>
      <c r="H255">
        <f>SUMIFS(Data!Z:Z,Data!B:B,Figure16!B255,Data!A:A,Figure16!A255)</f>
        <v>0</v>
      </c>
    </row>
    <row r="256" spans="1:8">
      <c r="A256" s="27">
        <v>2000</v>
      </c>
      <c r="B256" t="s">
        <v>136</v>
      </c>
      <c r="C256" s="3">
        <f>SUMIFS(Data!F:F,Data!$B:$B,Figure16!$B256,Data!$A:$A,Figure16!$A256)</f>
        <v>0</v>
      </c>
      <c r="D256" s="3">
        <f>SUMIFS(Data!Y:Y,Data!$B:$B,Figure16!$B256,Data!$A:$A,Figure16!$A256)</f>
        <v>0</v>
      </c>
      <c r="E256" s="3">
        <f>SUMIFS(Data!Q:Q,Data!$B:$B,Figure16!$B256,Data!$A:$A,Figure16!$A256)</f>
        <v>830158768.88888884</v>
      </c>
      <c r="F256" s="1">
        <f t="shared" si="10"/>
        <v>0</v>
      </c>
      <c r="G256" s="1">
        <f t="shared" si="11"/>
        <v>0</v>
      </c>
      <c r="H256">
        <f>SUMIFS(Data!Z:Z,Data!B:B,Figure16!B256,Data!A:A,Figure16!A256)</f>
        <v>0</v>
      </c>
    </row>
    <row r="257" spans="1:8">
      <c r="A257" s="27">
        <v>2001</v>
      </c>
      <c r="B257" t="s">
        <v>136</v>
      </c>
      <c r="C257" s="3">
        <f>SUMIFS(Data!F:F,Data!$B:$B,Figure16!$B257,Data!$A:$A,Figure16!$A257)</f>
        <v>0</v>
      </c>
      <c r="D257" s="3">
        <f>SUMIFS(Data!Y:Y,Data!$B:$B,Figure16!$B257,Data!$A:$A,Figure16!$A257)</f>
        <v>0</v>
      </c>
      <c r="E257" s="3">
        <f>SUMIFS(Data!Q:Q,Data!$B:$B,Figure16!$B257,Data!$A:$A,Figure16!$A257)</f>
        <v>800740257.4074074</v>
      </c>
      <c r="F257" s="1">
        <f t="shared" si="10"/>
        <v>0</v>
      </c>
      <c r="G257" s="1">
        <f t="shared" si="11"/>
        <v>0</v>
      </c>
      <c r="H257">
        <f>SUMIFS(Data!Z:Z,Data!B:B,Figure16!B257,Data!A:A,Figure16!A257)</f>
        <v>0</v>
      </c>
    </row>
    <row r="258" spans="1:8">
      <c r="A258" s="27">
        <v>2002</v>
      </c>
      <c r="B258" t="s">
        <v>136</v>
      </c>
      <c r="C258" s="3">
        <f>SUMIFS(Data!F:F,Data!$B:$B,Figure16!$B258,Data!$A:$A,Figure16!$A258)</f>
        <v>0</v>
      </c>
      <c r="D258" s="3">
        <f>SUMIFS(Data!Y:Y,Data!$B:$B,Figure16!$B258,Data!$A:$A,Figure16!$A258)</f>
        <v>0</v>
      </c>
      <c r="E258" s="3">
        <f>SUMIFS(Data!Q:Q,Data!$B:$B,Figure16!$B258,Data!$A:$A,Figure16!$A258)</f>
        <v>814615323.70370364</v>
      </c>
      <c r="F258" s="1">
        <f t="shared" si="10"/>
        <v>0</v>
      </c>
      <c r="G258" s="1">
        <f t="shared" si="11"/>
        <v>0</v>
      </c>
      <c r="H258">
        <f>SUMIFS(Data!Z:Z,Data!B:B,Figure16!B258,Data!A:A,Figure16!A258)</f>
        <v>0</v>
      </c>
    </row>
    <row r="259" spans="1:8">
      <c r="A259" s="27">
        <v>2003</v>
      </c>
      <c r="B259" t="s">
        <v>136</v>
      </c>
      <c r="C259" s="3">
        <f>SUMIFS(Data!F:F,Data!$B:$B,Figure16!$B259,Data!$A:$A,Figure16!$A259)</f>
        <v>0</v>
      </c>
      <c r="D259" s="3">
        <f>SUMIFS(Data!Y:Y,Data!$B:$B,Figure16!$B259,Data!$A:$A,Figure16!$A259)</f>
        <v>0</v>
      </c>
      <c r="E259" s="3">
        <f>SUMIFS(Data!Q:Q,Data!$B:$B,Figure16!$B259,Data!$A:$A,Figure16!$A259)</f>
        <v>855643099.62962961</v>
      </c>
      <c r="F259" s="1">
        <f t="shared" ref="F259:F322" si="12">IF(E259&gt;0,C259/E259*100,"")</f>
        <v>0</v>
      </c>
      <c r="G259" s="1">
        <f t="shared" ref="G259:G322" si="13">IF($E259&gt;0,D259/$E259*100,"")</f>
        <v>0</v>
      </c>
      <c r="H259">
        <f>SUMIFS(Data!Z:Z,Data!B:B,Figure16!B259,Data!A:A,Figure16!A259)</f>
        <v>0</v>
      </c>
    </row>
    <row r="260" spans="1:8">
      <c r="A260" s="27">
        <v>2004</v>
      </c>
      <c r="B260" t="s">
        <v>136</v>
      </c>
      <c r="C260" s="3">
        <f>SUMIFS(Data!F:F,Data!$B:$B,Figure16!$B260,Data!$A:$A,Figure16!$A260)</f>
        <v>0</v>
      </c>
      <c r="D260" s="3">
        <f>SUMIFS(Data!Y:Y,Data!$B:$B,Figure16!$B260,Data!$A:$A,Figure16!$A260)</f>
        <v>0</v>
      </c>
      <c r="E260" s="3">
        <f>SUMIFS(Data!Q:Q,Data!$B:$B,Figure16!$B260,Data!$A:$A,Figure16!$A260)</f>
        <v>919577142.59259248</v>
      </c>
      <c r="F260" s="1">
        <f t="shared" si="12"/>
        <v>0</v>
      </c>
      <c r="G260" s="1">
        <f t="shared" si="13"/>
        <v>0</v>
      </c>
      <c r="H260">
        <f>SUMIFS(Data!Z:Z,Data!B:B,Figure16!B260,Data!A:A,Figure16!A260)</f>
        <v>0</v>
      </c>
    </row>
    <row r="261" spans="1:8">
      <c r="A261" s="27">
        <v>2005</v>
      </c>
      <c r="B261" t="s">
        <v>136</v>
      </c>
      <c r="C261" s="3">
        <f>SUMIFS(Data!F:F,Data!$B:$B,Figure16!$B261,Data!$A:$A,Figure16!$A261)</f>
        <v>0</v>
      </c>
      <c r="D261" s="3">
        <f>SUMIFS(Data!Y:Y,Data!$B:$B,Figure16!$B261,Data!$A:$A,Figure16!$A261)</f>
        <v>0</v>
      </c>
      <c r="E261" s="3">
        <f>SUMIFS(Data!Q:Q,Data!$B:$B,Figure16!$B261,Data!$A:$A,Figure16!$A261)</f>
        <v>1022191294.0740741</v>
      </c>
      <c r="F261" s="1">
        <f t="shared" si="12"/>
        <v>0</v>
      </c>
      <c r="G261" s="1">
        <f t="shared" si="13"/>
        <v>0</v>
      </c>
      <c r="H261">
        <f>SUMIFS(Data!Z:Z,Data!B:B,Figure16!B261,Data!A:A,Figure16!A261)</f>
        <v>0</v>
      </c>
    </row>
    <row r="262" spans="1:8">
      <c r="A262" s="27">
        <v>2006</v>
      </c>
      <c r="B262" t="s">
        <v>136</v>
      </c>
      <c r="C262" s="3">
        <f>SUMIFS(Data!F:F,Data!$B:$B,Figure16!$B262,Data!$A:$A,Figure16!$A262)</f>
        <v>0</v>
      </c>
      <c r="D262" s="3">
        <f>SUMIFS(Data!Y:Y,Data!$B:$B,Figure16!$B262,Data!$A:$A,Figure16!$A262)</f>
        <v>0</v>
      </c>
      <c r="E262" s="3">
        <f>SUMIFS(Data!Q:Q,Data!$B:$B,Figure16!$B262,Data!$A:$A,Figure16!$A262)</f>
        <v>1157005441.4814813</v>
      </c>
      <c r="F262" s="1">
        <f t="shared" si="12"/>
        <v>0</v>
      </c>
      <c r="G262" s="1">
        <f t="shared" si="13"/>
        <v>0</v>
      </c>
      <c r="H262">
        <f>SUMIFS(Data!Z:Z,Data!B:B,Figure16!B262,Data!A:A,Figure16!A262)</f>
        <v>0</v>
      </c>
    </row>
    <row r="263" spans="1:8">
      <c r="A263" s="27">
        <v>2007</v>
      </c>
      <c r="B263" t="s">
        <v>136</v>
      </c>
      <c r="C263" s="3">
        <f>SUMIFS(Data!F:F,Data!$B:$B,Figure16!$B263,Data!$A:$A,Figure16!$A263)</f>
        <v>55000000</v>
      </c>
      <c r="D263" s="3">
        <f>SUMIFS(Data!Y:Y,Data!$B:$B,Figure16!$B263,Data!$A:$A,Figure16!$A263)</f>
        <v>0</v>
      </c>
      <c r="E263" s="3">
        <f>SUMIFS(Data!Q:Q,Data!$B:$B,Figure16!$B263,Data!$A:$A,Figure16!$A263)</f>
        <v>1311401318.8888888</v>
      </c>
      <c r="F263" s="1">
        <f t="shared" si="12"/>
        <v>4.1939869365542393</v>
      </c>
      <c r="G263" s="1">
        <f t="shared" si="13"/>
        <v>0</v>
      </c>
      <c r="H263">
        <f>SUMIFS(Data!Z:Z,Data!B:B,Figure16!B263,Data!A:A,Figure16!A263)</f>
        <v>0</v>
      </c>
    </row>
    <row r="264" spans="1:8">
      <c r="A264" s="27">
        <v>2008</v>
      </c>
      <c r="B264" t="s">
        <v>136</v>
      </c>
      <c r="C264" s="3">
        <f>SUMIFS(Data!F:F,Data!$B:$B,Figure16!$B264,Data!$A:$A,Figure16!$A264)</f>
        <v>43179756</v>
      </c>
      <c r="D264" s="3">
        <f>SUMIFS(Data!Y:Y,Data!$B:$B,Figure16!$B264,Data!$A:$A,Figure16!$A264)</f>
        <v>0</v>
      </c>
      <c r="E264" s="3">
        <f>SUMIFS(Data!Q:Q,Data!$B:$B,Figure16!$B264,Data!$A:$A,Figure16!$A264)</f>
        <v>1368431043.3333333</v>
      </c>
      <c r="F264" s="1">
        <f t="shared" si="12"/>
        <v>3.1554206702896268</v>
      </c>
      <c r="G264" s="1">
        <f t="shared" si="13"/>
        <v>0</v>
      </c>
      <c r="H264">
        <f>SUMIFS(Data!Z:Z,Data!B:B,Figure16!B264,Data!A:A,Figure16!A264)</f>
        <v>0</v>
      </c>
    </row>
    <row r="265" spans="1:8">
      <c r="A265" s="27">
        <v>2009</v>
      </c>
      <c r="B265" t="s">
        <v>136</v>
      </c>
      <c r="C265" s="3">
        <f>SUMIFS(Data!F:F,Data!$B:$B,Figure16!$B265,Data!$A:$A,Figure16!$A265)</f>
        <v>0</v>
      </c>
      <c r="D265" s="3">
        <f>SUMIFS(Data!Y:Y,Data!$B:$B,Figure16!$B265,Data!$A:$A,Figure16!$A265)</f>
        <v>0</v>
      </c>
      <c r="E265" s="3">
        <f>SUMIFS(Data!Q:Q,Data!$B:$B,Figure16!$B265,Data!$A:$A,Figure16!$A265)</f>
        <v>1224253013.7037036</v>
      </c>
      <c r="F265" s="1">
        <f t="shared" si="12"/>
        <v>0</v>
      </c>
      <c r="G265" s="1">
        <f t="shared" si="13"/>
        <v>0</v>
      </c>
      <c r="H265">
        <f>SUMIFS(Data!Z:Z,Data!B:B,Figure16!B265,Data!A:A,Figure16!A265)</f>
        <v>0</v>
      </c>
    </row>
    <row r="266" spans="1:8">
      <c r="A266" s="27">
        <v>2010</v>
      </c>
      <c r="B266" t="s">
        <v>136</v>
      </c>
      <c r="C266" s="3">
        <f>SUMIFS(Data!F:F,Data!$B:$B,Figure16!$B266,Data!$A:$A,Figure16!$A266)</f>
        <v>1037037</v>
      </c>
      <c r="D266" s="3">
        <f>SUMIFS(Data!Y:Y,Data!$B:$B,Figure16!$B266,Data!$A:$A,Figure16!$A266)</f>
        <v>0</v>
      </c>
      <c r="E266" s="3">
        <f>SUMIFS(Data!Q:Q,Data!$B:$B,Figure16!$B266,Data!$A:$A,Figure16!$A266)</f>
        <v>1152469068.5185184</v>
      </c>
      <c r="F266" s="1">
        <f t="shared" si="12"/>
        <v>8.9983933480583159E-2</v>
      </c>
      <c r="G266" s="1">
        <f t="shared" si="13"/>
        <v>0</v>
      </c>
      <c r="H266">
        <f>SUMIFS(Data!Z:Z,Data!B:B,Figure16!B266,Data!A:A,Figure16!A266)</f>
        <v>0</v>
      </c>
    </row>
    <row r="267" spans="1:8">
      <c r="A267" s="27">
        <v>2011</v>
      </c>
      <c r="B267" t="s">
        <v>136</v>
      </c>
      <c r="C267" s="3">
        <f>SUMIFS(Data!F:F,Data!$B:$B,Figure16!$B267,Data!$A:$A,Figure16!$A267)</f>
        <v>45000000</v>
      </c>
      <c r="D267" s="3">
        <f>SUMIFS(Data!Y:Y,Data!$B:$B,Figure16!$B267,Data!$A:$A,Figure16!$A267)</f>
        <v>0</v>
      </c>
      <c r="E267" s="3">
        <f>SUMIFS(Data!Q:Q,Data!$B:$B,Figure16!$B267,Data!$A:$A,Figure16!$A267)</f>
        <v>1142042915.5555553</v>
      </c>
      <c r="F267" s="1">
        <f t="shared" si="12"/>
        <v>3.9403072675346364</v>
      </c>
      <c r="G267" s="1">
        <f t="shared" si="13"/>
        <v>0</v>
      </c>
      <c r="H267">
        <f>SUMIFS(Data!Z:Z,Data!B:B,Figure16!B267,Data!A:A,Figure16!A267)</f>
        <v>0</v>
      </c>
    </row>
    <row r="268" spans="1:8">
      <c r="A268" s="27">
        <v>2012</v>
      </c>
      <c r="B268" t="s">
        <v>136</v>
      </c>
      <c r="C268" s="3">
        <f>SUMIFS(Data!F:F,Data!$B:$B,Figure16!$B268,Data!$A:$A,Figure16!$A268)</f>
        <v>1013888.25</v>
      </c>
      <c r="D268" s="3">
        <f>SUMIFS(Data!Y:Y,Data!$B:$B,Figure16!$B268,Data!$A:$A,Figure16!$A268)</f>
        <v>0</v>
      </c>
      <c r="E268" s="3">
        <f>SUMIFS(Data!Q:Q,Data!$B:$B,Figure16!$B268,Data!$A:$A,Figure16!$A268)</f>
        <v>1211411704.4444447</v>
      </c>
      <c r="F268" s="1">
        <f t="shared" si="12"/>
        <v>8.3694770842995175E-2</v>
      </c>
      <c r="G268" s="1">
        <f t="shared" si="13"/>
        <v>0</v>
      </c>
      <c r="H268">
        <f>SUMIFS(Data!Z:Z,Data!B:B,Figure16!B268,Data!A:A,Figure16!A268)</f>
        <v>0</v>
      </c>
    </row>
    <row r="269" spans="1:8">
      <c r="A269" s="27">
        <v>2013</v>
      </c>
      <c r="B269" t="s">
        <v>136</v>
      </c>
      <c r="C269" s="3">
        <f>SUMIFS(Data!F:F,Data!$B:$B,Figure16!$B269,Data!$A:$A,Figure16!$A269)</f>
        <v>4842022.5</v>
      </c>
      <c r="D269" s="3">
        <f>SUMIFS(Data!Y:Y,Data!$B:$B,Figure16!$B269,Data!$A:$A,Figure16!$A269)</f>
        <v>0</v>
      </c>
      <c r="E269" s="3">
        <f>SUMIFS(Data!Q:Q,Data!$B:$B,Figure16!$B269,Data!$A:$A,Figure16!$A269)</f>
        <v>1192919619.259259</v>
      </c>
      <c r="F269" s="1">
        <f t="shared" si="12"/>
        <v>0.40589679487429708</v>
      </c>
      <c r="G269" s="1">
        <f t="shared" si="13"/>
        <v>0</v>
      </c>
      <c r="H269">
        <f>SUMIFS(Data!Z:Z,Data!B:B,Figure16!B269,Data!A:A,Figure16!A269)</f>
        <v>0</v>
      </c>
    </row>
    <row r="270" spans="1:8">
      <c r="A270" s="27">
        <v>2014</v>
      </c>
      <c r="B270" t="s">
        <v>136</v>
      </c>
      <c r="C270" s="3">
        <f>SUMIFS(Data!F:F,Data!$B:$B,Figure16!$B270,Data!$A:$A,Figure16!$A270)</f>
        <v>0</v>
      </c>
      <c r="D270" s="3">
        <f>SUMIFS(Data!Y:Y,Data!$B:$B,Figure16!$B270,Data!$A:$A,Figure16!$A270)</f>
        <v>0</v>
      </c>
      <c r="E270" s="3">
        <f>SUMIFS(Data!Q:Q,Data!$B:$B,Figure16!$B270,Data!$A:$A,Figure16!$A270)</f>
        <v>1275576784.4444444</v>
      </c>
      <c r="F270" s="1">
        <f t="shared" si="12"/>
        <v>0</v>
      </c>
      <c r="G270" s="1">
        <f t="shared" si="13"/>
        <v>0</v>
      </c>
      <c r="H270">
        <f>SUMIFS(Data!Z:Z,Data!B:B,Figure16!B270,Data!A:A,Figure16!A270)</f>
        <v>0</v>
      </c>
    </row>
    <row r="271" spans="1:8">
      <c r="A271" s="27">
        <v>2015</v>
      </c>
      <c r="B271" t="s">
        <v>136</v>
      </c>
      <c r="C271" s="3">
        <f>SUMIFS(Data!F:F,Data!$B:$B,Figure16!$B271,Data!$A:$A,Figure16!$A271)</f>
        <v>0</v>
      </c>
      <c r="D271" s="3">
        <f>SUMIFS(Data!Y:Y,Data!$B:$B,Figure16!$B271,Data!$A:$A,Figure16!$A271)</f>
        <v>0</v>
      </c>
      <c r="E271" s="3">
        <f>SUMIFS(Data!Q:Q,Data!$B:$B,Figure16!$B271,Data!$A:$A,Figure16!$A271)</f>
        <v>1359194737.4074073</v>
      </c>
      <c r="F271" s="1">
        <f t="shared" si="12"/>
        <v>0</v>
      </c>
      <c r="G271" s="1">
        <f t="shared" si="13"/>
        <v>0</v>
      </c>
      <c r="H271">
        <f>SUMIFS(Data!Z:Z,Data!B:B,Figure16!B271,Data!A:A,Figure16!A271)</f>
        <v>0</v>
      </c>
    </row>
    <row r="272" spans="1:8">
      <c r="A272" s="27">
        <v>2016</v>
      </c>
      <c r="B272" t="s">
        <v>136</v>
      </c>
      <c r="C272" s="3">
        <f>SUMIFS(Data!F:F,Data!$B:$B,Figure16!$B272,Data!$A:$A,Figure16!$A272)</f>
        <v>0</v>
      </c>
      <c r="D272" s="3">
        <f>SUMIFS(Data!Y:Y,Data!$B:$B,Figure16!$B272,Data!$A:$A,Figure16!$A272)</f>
        <v>0</v>
      </c>
      <c r="E272" s="3">
        <f>SUMIFS(Data!Q:Q,Data!$B:$B,Figure16!$B272,Data!$A:$A,Figure16!$A272)</f>
        <v>1464630213.3333335</v>
      </c>
      <c r="F272" s="1">
        <f t="shared" si="12"/>
        <v>0</v>
      </c>
      <c r="G272" s="1">
        <f t="shared" si="13"/>
        <v>0</v>
      </c>
      <c r="H272">
        <f>SUMIFS(Data!Z:Z,Data!B:B,Figure16!B272,Data!A:A,Figure16!A272)</f>
        <v>0</v>
      </c>
    </row>
    <row r="273" spans="1:8">
      <c r="A273" s="27">
        <v>2017</v>
      </c>
      <c r="B273" t="s">
        <v>136</v>
      </c>
      <c r="C273" s="3">
        <f>SUMIFS(Data!F:F,Data!$B:$B,Figure16!$B273,Data!$A:$A,Figure16!$A273)</f>
        <v>0</v>
      </c>
      <c r="D273" s="3">
        <f>SUMIFS(Data!Y:Y,Data!$B:$B,Figure16!$B273,Data!$A:$A,Figure16!$A273)</f>
        <v>0</v>
      </c>
      <c r="E273" s="3">
        <f>SUMIFS(Data!Q:Q,Data!$B:$B,Figure16!$B273,Data!$A:$A,Figure16!$A273)</f>
        <v>1510084750.7407405</v>
      </c>
      <c r="F273" s="1">
        <f t="shared" si="12"/>
        <v>0</v>
      </c>
      <c r="G273" s="1">
        <f t="shared" si="13"/>
        <v>0</v>
      </c>
      <c r="H273">
        <f>SUMIFS(Data!Z:Z,Data!B:B,Figure16!B273,Data!A:A,Figure16!A273)</f>
        <v>0</v>
      </c>
    </row>
    <row r="274" spans="1:8">
      <c r="A274" s="27">
        <v>1950</v>
      </c>
      <c r="B274" t="s">
        <v>124</v>
      </c>
      <c r="C274" s="3">
        <f>SUMIFS(Data!F:F,Data!$B:$B,Figure16!$B274,Data!$A:$A,Figure16!$A274)</f>
        <v>0</v>
      </c>
      <c r="D274" s="3">
        <f>SUMIFS(Data!Y:Y,Data!$B:$B,Figure16!$B274,Data!$A:$A,Figure16!$A274)</f>
        <v>0</v>
      </c>
      <c r="E274" s="3">
        <f>SUMIFS(Data!Q:Q,Data!$B:$B,Figure16!$B274,Data!$A:$A,Figure16!$A274)</f>
        <v>0</v>
      </c>
      <c r="F274" s="1" t="str">
        <f t="shared" si="12"/>
        <v/>
      </c>
      <c r="G274" s="1" t="str">
        <f t="shared" si="13"/>
        <v/>
      </c>
      <c r="H274">
        <f>SUMIFS(Data!Z:Z,Data!B:B,Figure16!B274,Data!A:A,Figure16!A274)</f>
        <v>1</v>
      </c>
    </row>
    <row r="275" spans="1:8">
      <c r="A275" s="27">
        <v>1951</v>
      </c>
      <c r="B275" t="s">
        <v>124</v>
      </c>
      <c r="C275" s="3">
        <f>SUMIFS(Data!F:F,Data!$B:$B,Figure16!$B275,Data!$A:$A,Figure16!$A275)</f>
        <v>0</v>
      </c>
      <c r="D275" s="3">
        <f>SUMIFS(Data!Y:Y,Data!$B:$B,Figure16!$B275,Data!$A:$A,Figure16!$A275)</f>
        <v>0</v>
      </c>
      <c r="E275" s="3">
        <f>SUMIFS(Data!Q:Q,Data!$B:$B,Figure16!$B275,Data!$A:$A,Figure16!$A275)</f>
        <v>0</v>
      </c>
      <c r="F275" s="1" t="str">
        <f t="shared" si="12"/>
        <v/>
      </c>
      <c r="G275" s="1" t="str">
        <f t="shared" si="13"/>
        <v/>
      </c>
      <c r="H275">
        <f>SUMIFS(Data!Z:Z,Data!B:B,Figure16!B275,Data!A:A,Figure16!A275)</f>
        <v>1</v>
      </c>
    </row>
    <row r="276" spans="1:8">
      <c r="A276" s="27">
        <v>1952</v>
      </c>
      <c r="B276" t="s">
        <v>124</v>
      </c>
      <c r="C276" s="3">
        <f>SUMIFS(Data!F:F,Data!$B:$B,Figure16!$B276,Data!$A:$A,Figure16!$A276)</f>
        <v>0</v>
      </c>
      <c r="D276" s="3">
        <f>SUMIFS(Data!Y:Y,Data!$B:$B,Figure16!$B276,Data!$A:$A,Figure16!$A276)</f>
        <v>0</v>
      </c>
      <c r="E276" s="3">
        <f>SUMIFS(Data!Q:Q,Data!$B:$B,Figure16!$B276,Data!$A:$A,Figure16!$A276)</f>
        <v>0</v>
      </c>
      <c r="F276" s="1" t="str">
        <f t="shared" si="12"/>
        <v/>
      </c>
      <c r="G276" s="1" t="str">
        <f t="shared" si="13"/>
        <v/>
      </c>
      <c r="H276">
        <f>SUMIFS(Data!Z:Z,Data!B:B,Figure16!B276,Data!A:A,Figure16!A276)</f>
        <v>1</v>
      </c>
    </row>
    <row r="277" spans="1:8">
      <c r="A277" s="27">
        <v>1953</v>
      </c>
      <c r="B277" t="s">
        <v>124</v>
      </c>
      <c r="C277" s="3">
        <f>SUMIFS(Data!F:F,Data!$B:$B,Figure16!$B277,Data!$A:$A,Figure16!$A277)</f>
        <v>0</v>
      </c>
      <c r="D277" s="3">
        <f>SUMIFS(Data!Y:Y,Data!$B:$B,Figure16!$B277,Data!$A:$A,Figure16!$A277)</f>
        <v>0</v>
      </c>
      <c r="E277" s="3">
        <f>SUMIFS(Data!Q:Q,Data!$B:$B,Figure16!$B277,Data!$A:$A,Figure16!$A277)</f>
        <v>0</v>
      </c>
      <c r="F277" s="1" t="str">
        <f t="shared" si="12"/>
        <v/>
      </c>
      <c r="G277" s="1" t="str">
        <f t="shared" si="13"/>
        <v/>
      </c>
      <c r="H277">
        <f>SUMIFS(Data!Z:Z,Data!B:B,Figure16!B277,Data!A:A,Figure16!A277)</f>
        <v>1</v>
      </c>
    </row>
    <row r="278" spans="1:8">
      <c r="A278" s="27">
        <v>1954</v>
      </c>
      <c r="B278" t="s">
        <v>124</v>
      </c>
      <c r="C278" s="3">
        <f>SUMIFS(Data!F:F,Data!$B:$B,Figure16!$B278,Data!$A:$A,Figure16!$A278)</f>
        <v>0</v>
      </c>
      <c r="D278" s="3">
        <f>SUMIFS(Data!Y:Y,Data!$B:$B,Figure16!$B278,Data!$A:$A,Figure16!$A278)</f>
        <v>0</v>
      </c>
      <c r="E278" s="3">
        <f>SUMIFS(Data!Q:Q,Data!$B:$B,Figure16!$B278,Data!$A:$A,Figure16!$A278)</f>
        <v>0</v>
      </c>
      <c r="F278" s="1" t="str">
        <f t="shared" si="12"/>
        <v/>
      </c>
      <c r="G278" s="1" t="str">
        <f t="shared" si="13"/>
        <v/>
      </c>
      <c r="H278">
        <f>SUMIFS(Data!Z:Z,Data!B:B,Figure16!B278,Data!A:A,Figure16!A278)</f>
        <v>1</v>
      </c>
    </row>
    <row r="279" spans="1:8">
      <c r="A279" s="27">
        <v>1955</v>
      </c>
      <c r="B279" t="s">
        <v>124</v>
      </c>
      <c r="C279" s="3">
        <f>SUMIFS(Data!F:F,Data!$B:$B,Figure16!$B279,Data!$A:$A,Figure16!$A279)</f>
        <v>0</v>
      </c>
      <c r="D279" s="3">
        <f>SUMIFS(Data!Y:Y,Data!$B:$B,Figure16!$B279,Data!$A:$A,Figure16!$A279)</f>
        <v>0</v>
      </c>
      <c r="E279" s="3">
        <f>SUMIFS(Data!Q:Q,Data!$B:$B,Figure16!$B279,Data!$A:$A,Figure16!$A279)</f>
        <v>0</v>
      </c>
      <c r="F279" s="1" t="str">
        <f t="shared" si="12"/>
        <v/>
      </c>
      <c r="G279" s="1" t="str">
        <f t="shared" si="13"/>
        <v/>
      </c>
      <c r="H279">
        <f>SUMIFS(Data!Z:Z,Data!B:B,Figure16!B279,Data!A:A,Figure16!A279)</f>
        <v>1</v>
      </c>
    </row>
    <row r="280" spans="1:8">
      <c r="A280" s="27">
        <v>1956</v>
      </c>
      <c r="B280" t="s">
        <v>124</v>
      </c>
      <c r="C280" s="3">
        <f>SUMIFS(Data!F:F,Data!$B:$B,Figure16!$B280,Data!$A:$A,Figure16!$A280)</f>
        <v>0</v>
      </c>
      <c r="D280" s="3">
        <f>SUMIFS(Data!Y:Y,Data!$B:$B,Figure16!$B280,Data!$A:$A,Figure16!$A280)</f>
        <v>0</v>
      </c>
      <c r="E280" s="3">
        <f>SUMIFS(Data!Q:Q,Data!$B:$B,Figure16!$B280,Data!$A:$A,Figure16!$A280)</f>
        <v>0</v>
      </c>
      <c r="F280" s="1" t="str">
        <f t="shared" si="12"/>
        <v/>
      </c>
      <c r="G280" s="1" t="str">
        <f t="shared" si="13"/>
        <v/>
      </c>
      <c r="H280">
        <f>SUMIFS(Data!Z:Z,Data!B:B,Figure16!B280,Data!A:A,Figure16!A280)</f>
        <v>1</v>
      </c>
    </row>
    <row r="281" spans="1:8">
      <c r="A281" s="27">
        <v>1957</v>
      </c>
      <c r="B281" t="s">
        <v>124</v>
      </c>
      <c r="C281" s="3">
        <f>SUMIFS(Data!F:F,Data!$B:$B,Figure16!$B281,Data!$A:$A,Figure16!$A281)</f>
        <v>0</v>
      </c>
      <c r="D281" s="3">
        <f>SUMIFS(Data!Y:Y,Data!$B:$B,Figure16!$B281,Data!$A:$A,Figure16!$A281)</f>
        <v>0</v>
      </c>
      <c r="E281" s="3">
        <f>SUMIFS(Data!Q:Q,Data!$B:$B,Figure16!$B281,Data!$A:$A,Figure16!$A281)</f>
        <v>0</v>
      </c>
      <c r="F281" s="1" t="str">
        <f t="shared" si="12"/>
        <v/>
      </c>
      <c r="G281" s="1" t="str">
        <f t="shared" si="13"/>
        <v/>
      </c>
      <c r="H281">
        <f>SUMIFS(Data!Z:Z,Data!B:B,Figure16!B281,Data!A:A,Figure16!A281)</f>
        <v>1</v>
      </c>
    </row>
    <row r="282" spans="1:8">
      <c r="A282" s="27">
        <v>1958</v>
      </c>
      <c r="B282" t="s">
        <v>124</v>
      </c>
      <c r="C282" s="3">
        <f>SUMIFS(Data!F:F,Data!$B:$B,Figure16!$B282,Data!$A:$A,Figure16!$A282)</f>
        <v>0</v>
      </c>
      <c r="D282" s="3">
        <f>SUMIFS(Data!Y:Y,Data!$B:$B,Figure16!$B282,Data!$A:$A,Figure16!$A282)</f>
        <v>0</v>
      </c>
      <c r="E282" s="3">
        <f>SUMIFS(Data!Q:Q,Data!$B:$B,Figure16!$B282,Data!$A:$A,Figure16!$A282)</f>
        <v>0</v>
      </c>
      <c r="F282" s="1" t="str">
        <f t="shared" si="12"/>
        <v/>
      </c>
      <c r="G282" s="1" t="str">
        <f t="shared" si="13"/>
        <v/>
      </c>
      <c r="H282">
        <f>SUMIFS(Data!Z:Z,Data!B:B,Figure16!B282,Data!A:A,Figure16!A282)</f>
        <v>1</v>
      </c>
    </row>
    <row r="283" spans="1:8">
      <c r="A283" s="27">
        <v>1959</v>
      </c>
      <c r="B283" t="s">
        <v>124</v>
      </c>
      <c r="C283" s="3">
        <f>SUMIFS(Data!F:F,Data!$B:$B,Figure16!$B283,Data!$A:$A,Figure16!$A283)</f>
        <v>0</v>
      </c>
      <c r="D283" s="3">
        <f>SUMIFS(Data!Y:Y,Data!$B:$B,Figure16!$B283,Data!$A:$A,Figure16!$A283)</f>
        <v>0</v>
      </c>
      <c r="E283" s="3">
        <f>SUMIFS(Data!Q:Q,Data!$B:$B,Figure16!$B283,Data!$A:$A,Figure16!$A283)</f>
        <v>0</v>
      </c>
      <c r="F283" s="1" t="str">
        <f t="shared" si="12"/>
        <v/>
      </c>
      <c r="G283" s="1" t="str">
        <f t="shared" si="13"/>
        <v/>
      </c>
      <c r="H283">
        <f>SUMIFS(Data!Z:Z,Data!B:B,Figure16!B283,Data!A:A,Figure16!A283)</f>
        <v>1</v>
      </c>
    </row>
    <row r="284" spans="1:8">
      <c r="A284" s="27">
        <v>1960</v>
      </c>
      <c r="B284" t="s">
        <v>124</v>
      </c>
      <c r="C284" s="3">
        <f>SUMIFS(Data!F:F,Data!$B:$B,Figure16!$B284,Data!$A:$A,Figure16!$A284)</f>
        <v>0</v>
      </c>
      <c r="D284" s="3">
        <f>SUMIFS(Data!Y:Y,Data!$B:$B,Figure16!$B284,Data!$A:$A,Figure16!$A284)</f>
        <v>0</v>
      </c>
      <c r="E284" s="3">
        <f>SUMIFS(Data!Q:Q,Data!$B:$B,Figure16!$B284,Data!$A:$A,Figure16!$A284)</f>
        <v>0</v>
      </c>
      <c r="F284" s="1" t="str">
        <f t="shared" si="12"/>
        <v/>
      </c>
      <c r="G284" s="1" t="str">
        <f t="shared" si="13"/>
        <v/>
      </c>
      <c r="H284">
        <f>SUMIFS(Data!Z:Z,Data!B:B,Figure16!B284,Data!A:A,Figure16!A284)</f>
        <v>1</v>
      </c>
    </row>
    <row r="285" spans="1:8">
      <c r="A285" s="27">
        <v>1961</v>
      </c>
      <c r="B285" t="s">
        <v>124</v>
      </c>
      <c r="C285" s="3">
        <f>SUMIFS(Data!F:F,Data!$B:$B,Figure16!$B285,Data!$A:$A,Figure16!$A285)</f>
        <v>0</v>
      </c>
      <c r="D285" s="3">
        <f>SUMIFS(Data!Y:Y,Data!$B:$B,Figure16!$B285,Data!$A:$A,Figure16!$A285)</f>
        <v>0</v>
      </c>
      <c r="E285" s="3">
        <f>SUMIFS(Data!Q:Q,Data!$B:$B,Figure16!$B285,Data!$A:$A,Figure16!$A285)</f>
        <v>0</v>
      </c>
      <c r="F285" s="1" t="str">
        <f t="shared" si="12"/>
        <v/>
      </c>
      <c r="G285" s="1" t="str">
        <f t="shared" si="13"/>
        <v/>
      </c>
      <c r="H285">
        <f>SUMIFS(Data!Z:Z,Data!B:B,Figure16!B285,Data!A:A,Figure16!A285)</f>
        <v>1</v>
      </c>
    </row>
    <row r="286" spans="1:8">
      <c r="A286" s="27">
        <v>1962</v>
      </c>
      <c r="B286" t="s">
        <v>124</v>
      </c>
      <c r="C286" s="3">
        <f>SUMIFS(Data!F:F,Data!$B:$B,Figure16!$B286,Data!$A:$A,Figure16!$A286)</f>
        <v>0</v>
      </c>
      <c r="D286" s="3">
        <f>SUMIFS(Data!Y:Y,Data!$B:$B,Figure16!$B286,Data!$A:$A,Figure16!$A286)</f>
        <v>0</v>
      </c>
      <c r="E286" s="3">
        <f>SUMIFS(Data!Q:Q,Data!$B:$B,Figure16!$B286,Data!$A:$A,Figure16!$A286)</f>
        <v>24450604877.608116</v>
      </c>
      <c r="F286" s="1">
        <f t="shared" si="12"/>
        <v>0</v>
      </c>
      <c r="G286" s="1">
        <f t="shared" si="13"/>
        <v>0</v>
      </c>
      <c r="H286">
        <f>SUMIFS(Data!Z:Z,Data!B:B,Figure16!B286,Data!A:A,Figure16!A286)</f>
        <v>1</v>
      </c>
    </row>
    <row r="287" spans="1:8">
      <c r="A287" s="27">
        <v>1963</v>
      </c>
      <c r="B287" t="s">
        <v>124</v>
      </c>
      <c r="C287" s="3">
        <f>SUMIFS(Data!F:F,Data!$B:$B,Figure16!$B287,Data!$A:$A,Figure16!$A287)</f>
        <v>0</v>
      </c>
      <c r="D287" s="3">
        <f>SUMIFS(Data!Y:Y,Data!$B:$B,Figure16!$B287,Data!$A:$A,Figure16!$A287)</f>
        <v>0</v>
      </c>
      <c r="E287" s="3">
        <f>SUMIFS(Data!Q:Q,Data!$B:$B,Figure16!$B287,Data!$A:$A,Figure16!$A287)</f>
        <v>18272123664.471519</v>
      </c>
      <c r="F287" s="1">
        <f t="shared" si="12"/>
        <v>0</v>
      </c>
      <c r="G287" s="1">
        <f t="shared" si="13"/>
        <v>0</v>
      </c>
      <c r="H287">
        <f>SUMIFS(Data!Z:Z,Data!B:B,Figure16!B287,Data!A:A,Figure16!A287)</f>
        <v>1</v>
      </c>
    </row>
    <row r="288" spans="1:8">
      <c r="A288" s="27">
        <v>1964</v>
      </c>
      <c r="B288" t="s">
        <v>124</v>
      </c>
      <c r="C288" s="3">
        <f>SUMIFS(Data!F:F,Data!$B:$B,Figure16!$B288,Data!$A:$A,Figure16!$A288)</f>
        <v>0</v>
      </c>
      <c r="D288" s="3">
        <f>SUMIFS(Data!Y:Y,Data!$B:$B,Figure16!$B288,Data!$A:$A,Figure16!$A288)</f>
        <v>0</v>
      </c>
      <c r="E288" s="3">
        <f>SUMIFS(Data!Q:Q,Data!$B:$B,Figure16!$B288,Data!$A:$A,Figure16!$A288)</f>
        <v>25605249381.759708</v>
      </c>
      <c r="F288" s="1">
        <f t="shared" si="12"/>
        <v>0</v>
      </c>
      <c r="G288" s="1">
        <f t="shared" si="13"/>
        <v>0</v>
      </c>
      <c r="H288">
        <f>SUMIFS(Data!Z:Z,Data!B:B,Figure16!B288,Data!A:A,Figure16!A288)</f>
        <v>1</v>
      </c>
    </row>
    <row r="289" spans="1:8">
      <c r="A289" s="27">
        <v>1965</v>
      </c>
      <c r="B289" t="s">
        <v>124</v>
      </c>
      <c r="C289" s="3">
        <f>SUMIFS(Data!F:F,Data!$B:$B,Figure16!$B289,Data!$A:$A,Figure16!$A289)</f>
        <v>0</v>
      </c>
      <c r="D289" s="3">
        <f>SUMIFS(Data!Y:Y,Data!$B:$B,Figure16!$B289,Data!$A:$A,Figure16!$A289)</f>
        <v>0</v>
      </c>
      <c r="E289" s="3">
        <f>SUMIFS(Data!Q:Q,Data!$B:$B,Figure16!$B289,Data!$A:$A,Figure16!$A289)</f>
        <v>28344705966.638908</v>
      </c>
      <c r="F289" s="1">
        <f t="shared" si="12"/>
        <v>0</v>
      </c>
      <c r="G289" s="1">
        <f t="shared" si="13"/>
        <v>0</v>
      </c>
      <c r="H289">
        <f>SUMIFS(Data!Z:Z,Data!B:B,Figure16!B289,Data!A:A,Figure16!A289)</f>
        <v>1</v>
      </c>
    </row>
    <row r="290" spans="1:8">
      <c r="A290" s="27">
        <v>1966</v>
      </c>
      <c r="B290" t="s">
        <v>124</v>
      </c>
      <c r="C290" s="3">
        <f>SUMIFS(Data!F:F,Data!$B:$B,Figure16!$B290,Data!$A:$A,Figure16!$A290)</f>
        <v>0</v>
      </c>
      <c r="D290" s="3">
        <f>SUMIFS(Data!Y:Y,Data!$B:$B,Figure16!$B290,Data!$A:$A,Figure16!$A290)</f>
        <v>0</v>
      </c>
      <c r="E290" s="3">
        <f>SUMIFS(Data!Q:Q,Data!$B:$B,Figure16!$B290,Data!$A:$A,Figure16!$A290)</f>
        <v>28630474727.90226</v>
      </c>
      <c r="F290" s="1">
        <f t="shared" si="12"/>
        <v>0</v>
      </c>
      <c r="G290" s="1">
        <f t="shared" si="13"/>
        <v>0</v>
      </c>
      <c r="H290">
        <f>SUMIFS(Data!Z:Z,Data!B:B,Figure16!B290,Data!A:A,Figure16!A290)</f>
        <v>1</v>
      </c>
    </row>
    <row r="291" spans="1:8">
      <c r="A291" s="27">
        <v>1967</v>
      </c>
      <c r="B291" t="s">
        <v>124</v>
      </c>
      <c r="C291" s="3">
        <f>SUMIFS(Data!F:F,Data!$B:$B,Figure16!$B291,Data!$A:$A,Figure16!$A291)</f>
        <v>0</v>
      </c>
      <c r="D291" s="3">
        <f>SUMIFS(Data!Y:Y,Data!$B:$B,Figure16!$B291,Data!$A:$A,Figure16!$A291)</f>
        <v>0</v>
      </c>
      <c r="E291" s="3">
        <f>SUMIFS(Data!Q:Q,Data!$B:$B,Figure16!$B291,Data!$A:$A,Figure16!$A291)</f>
        <v>24256667553.25692</v>
      </c>
      <c r="F291" s="1">
        <f t="shared" si="12"/>
        <v>0</v>
      </c>
      <c r="G291" s="1">
        <f t="shared" si="13"/>
        <v>0</v>
      </c>
      <c r="H291">
        <f>SUMIFS(Data!Z:Z,Data!B:B,Figure16!B291,Data!A:A,Figure16!A291)</f>
        <v>1</v>
      </c>
    </row>
    <row r="292" spans="1:8">
      <c r="A292" s="27">
        <v>1968</v>
      </c>
      <c r="B292" t="s">
        <v>124</v>
      </c>
      <c r="C292" s="3">
        <f>SUMIFS(Data!F:F,Data!$B:$B,Figure16!$B292,Data!$A:$A,Figure16!$A292)</f>
        <v>0</v>
      </c>
      <c r="D292" s="3">
        <f>SUMIFS(Data!Y:Y,Data!$B:$B,Figure16!$B292,Data!$A:$A,Figure16!$A292)</f>
        <v>0</v>
      </c>
      <c r="E292" s="3">
        <f>SUMIFS(Data!Q:Q,Data!$B:$B,Figure16!$B292,Data!$A:$A,Figure16!$A292)</f>
        <v>26436857247.498184</v>
      </c>
      <c r="F292" s="1">
        <f t="shared" si="12"/>
        <v>0</v>
      </c>
      <c r="G292" s="1">
        <f t="shared" si="13"/>
        <v>0</v>
      </c>
      <c r="H292">
        <f>SUMIFS(Data!Z:Z,Data!B:B,Figure16!B292,Data!A:A,Figure16!A292)</f>
        <v>1</v>
      </c>
    </row>
    <row r="293" spans="1:8">
      <c r="A293" s="27">
        <v>1969</v>
      </c>
      <c r="B293" t="s">
        <v>124</v>
      </c>
      <c r="C293" s="3">
        <f>SUMIFS(Data!F:F,Data!$B:$B,Figure16!$B293,Data!$A:$A,Figure16!$A293)</f>
        <v>0</v>
      </c>
      <c r="D293" s="3">
        <f>SUMIFS(Data!Y:Y,Data!$B:$B,Figure16!$B293,Data!$A:$A,Figure16!$A293)</f>
        <v>0</v>
      </c>
      <c r="E293" s="3">
        <f>SUMIFS(Data!Q:Q,Data!$B:$B,Figure16!$B293,Data!$A:$A,Figure16!$A293)</f>
        <v>31256284543.615479</v>
      </c>
      <c r="F293" s="1">
        <f t="shared" si="12"/>
        <v>0</v>
      </c>
      <c r="G293" s="1">
        <f t="shared" si="13"/>
        <v>0</v>
      </c>
      <c r="H293">
        <f>SUMIFS(Data!Z:Z,Data!B:B,Figure16!B293,Data!A:A,Figure16!A293)</f>
        <v>1</v>
      </c>
    </row>
    <row r="294" spans="1:8">
      <c r="A294" s="27">
        <v>1970</v>
      </c>
      <c r="B294" t="s">
        <v>124</v>
      </c>
      <c r="C294" s="3">
        <f>SUMIFS(Data!F:F,Data!$B:$B,Figure16!$B294,Data!$A:$A,Figure16!$A294)</f>
        <v>0</v>
      </c>
      <c r="D294" s="3">
        <f>SUMIFS(Data!Y:Y,Data!$B:$B,Figure16!$B294,Data!$A:$A,Figure16!$A294)</f>
        <v>35000000</v>
      </c>
      <c r="E294" s="3">
        <f>SUMIFS(Data!Q:Q,Data!$B:$B,Figure16!$B294,Data!$A:$A,Figure16!$A294)</f>
        <v>31584210365.544651</v>
      </c>
      <c r="F294" s="1">
        <f t="shared" si="12"/>
        <v>0</v>
      </c>
      <c r="G294" s="1">
        <f t="shared" si="13"/>
        <v>0.11081486475337578</v>
      </c>
      <c r="H294">
        <f>SUMIFS(Data!Z:Z,Data!B:B,Figure16!B294,Data!A:A,Figure16!A294)</f>
        <v>1</v>
      </c>
    </row>
    <row r="295" spans="1:8">
      <c r="A295" s="27">
        <v>1971</v>
      </c>
      <c r="B295" t="s">
        <v>124</v>
      </c>
      <c r="C295" s="3">
        <f>SUMIFS(Data!F:F,Data!$B:$B,Figure16!$B295,Data!$A:$A,Figure16!$A295)</f>
        <v>0</v>
      </c>
      <c r="D295" s="3">
        <f>SUMIFS(Data!Y:Y,Data!$B:$B,Figure16!$B295,Data!$A:$A,Figure16!$A295)</f>
        <v>135000000</v>
      </c>
      <c r="E295" s="3">
        <f>SUMIFS(Data!Q:Q,Data!$B:$B,Figure16!$B295,Data!$A:$A,Figure16!$A295)</f>
        <v>33293199095.488117</v>
      </c>
      <c r="F295" s="1">
        <f t="shared" si="12"/>
        <v>0</v>
      </c>
      <c r="G295" s="1">
        <f t="shared" si="13"/>
        <v>0.40548821881852487</v>
      </c>
      <c r="H295">
        <f>SUMIFS(Data!Z:Z,Data!B:B,Figure16!B295,Data!A:A,Figure16!A295)</f>
        <v>1</v>
      </c>
    </row>
    <row r="296" spans="1:8">
      <c r="A296" s="27">
        <v>1972</v>
      </c>
      <c r="B296" t="s">
        <v>124</v>
      </c>
      <c r="C296" s="3">
        <f>SUMIFS(Data!F:F,Data!$B:$B,Figure16!$B296,Data!$A:$A,Figure16!$A296)</f>
        <v>0</v>
      </c>
      <c r="D296" s="3">
        <f>SUMIFS(Data!Y:Y,Data!$B:$B,Figure16!$B296,Data!$A:$A,Figure16!$A296)</f>
        <v>236000000</v>
      </c>
      <c r="E296" s="3">
        <f>SUMIFS(Data!Q:Q,Data!$B:$B,Figure16!$B296,Data!$A:$A,Figure16!$A296)</f>
        <v>34733000536.286209</v>
      </c>
      <c r="F296" s="1">
        <f t="shared" si="12"/>
        <v>0</v>
      </c>
      <c r="G296" s="1">
        <f t="shared" si="13"/>
        <v>0.6794690823024242</v>
      </c>
      <c r="H296">
        <f>SUMIFS(Data!Z:Z,Data!B:B,Figure16!B296,Data!A:A,Figure16!A296)</f>
        <v>1</v>
      </c>
    </row>
    <row r="297" spans="1:8">
      <c r="A297" s="27">
        <v>1973</v>
      </c>
      <c r="B297" t="s">
        <v>124</v>
      </c>
      <c r="C297" s="3">
        <f>SUMIFS(Data!F:F,Data!$B:$B,Figure16!$B297,Data!$A:$A,Figure16!$A297)</f>
        <v>0</v>
      </c>
      <c r="D297" s="3">
        <f>SUMIFS(Data!Y:Y,Data!$B:$B,Figure16!$B297,Data!$A:$A,Figure16!$A297)</f>
        <v>87300000</v>
      </c>
      <c r="E297" s="3">
        <f>SUMIFS(Data!Q:Q,Data!$B:$B,Figure16!$B297,Data!$A:$A,Figure16!$A297)</f>
        <v>52544000116.903732</v>
      </c>
      <c r="F297" s="1">
        <f t="shared" si="12"/>
        <v>0</v>
      </c>
      <c r="G297" s="1">
        <f t="shared" si="13"/>
        <v>0.16614646735263508</v>
      </c>
      <c r="H297">
        <f>SUMIFS(Data!Z:Z,Data!B:B,Figure16!B297,Data!A:A,Figure16!A297)</f>
        <v>1</v>
      </c>
    </row>
    <row r="298" spans="1:8">
      <c r="A298" s="27">
        <v>1974</v>
      </c>
      <c r="B298" t="s">
        <v>124</v>
      </c>
      <c r="C298" s="3">
        <f>SUMIFS(Data!F:F,Data!$B:$B,Figure16!$B298,Data!$A:$A,Figure16!$A298)</f>
        <v>0</v>
      </c>
      <c r="D298" s="3">
        <f>SUMIFS(Data!Y:Y,Data!$B:$B,Figure16!$B298,Data!$A:$A,Figure16!$A298)</f>
        <v>476200000</v>
      </c>
      <c r="E298" s="3">
        <f>SUMIFS(Data!Q:Q,Data!$B:$B,Figure16!$B298,Data!$A:$A,Figure16!$A298)</f>
        <v>72436777342.455414</v>
      </c>
      <c r="F298" s="1">
        <f t="shared" si="12"/>
        <v>0</v>
      </c>
      <c r="G298" s="1">
        <f t="shared" si="13"/>
        <v>0.65740086385772678</v>
      </c>
      <c r="H298">
        <f>SUMIFS(Data!Z:Z,Data!B:B,Figure16!B298,Data!A:A,Figure16!A298)</f>
        <v>1</v>
      </c>
    </row>
    <row r="299" spans="1:8">
      <c r="A299" s="27">
        <v>1975</v>
      </c>
      <c r="B299" t="s">
        <v>124</v>
      </c>
      <c r="C299" s="3">
        <f>SUMIFS(Data!F:F,Data!$B:$B,Figure16!$B299,Data!$A:$A,Figure16!$A299)</f>
        <v>0</v>
      </c>
      <c r="D299" s="3">
        <f>SUMIFS(Data!Y:Y,Data!$B:$B,Figure16!$B299,Data!$A:$A,Figure16!$A299)</f>
        <v>34400000</v>
      </c>
      <c r="E299" s="3">
        <f>SUMIFS(Data!Q:Q,Data!$B:$B,Figure16!$B299,Data!$A:$A,Figure16!$A299)</f>
        <v>52438647921.9226</v>
      </c>
      <c r="F299" s="1">
        <f t="shared" si="12"/>
        <v>0</v>
      </c>
      <c r="G299" s="1">
        <f t="shared" si="13"/>
        <v>6.5600470956495946E-2</v>
      </c>
      <c r="H299">
        <f>SUMIFS(Data!Z:Z,Data!B:B,Figure16!B299,Data!A:A,Figure16!A299)</f>
        <v>1</v>
      </c>
    </row>
    <row r="300" spans="1:8">
      <c r="A300" s="27">
        <v>1976</v>
      </c>
      <c r="B300" t="s">
        <v>124</v>
      </c>
      <c r="C300" s="3">
        <f>SUMIFS(Data!F:F,Data!$B:$B,Figure16!$B300,Data!$A:$A,Figure16!$A300)</f>
        <v>0</v>
      </c>
      <c r="D300" s="3">
        <f>SUMIFS(Data!Y:Y,Data!$B:$B,Figure16!$B300,Data!$A:$A,Figure16!$A300)</f>
        <v>1044000000</v>
      </c>
      <c r="E300" s="3">
        <f>SUMIFS(Data!Q:Q,Data!$B:$B,Figure16!$B300,Data!$A:$A,Figure16!$A300)</f>
        <v>51169499890.772217</v>
      </c>
      <c r="F300" s="1">
        <f t="shared" si="12"/>
        <v>0</v>
      </c>
      <c r="G300" s="1">
        <f t="shared" si="13"/>
        <v>2.040277904276083</v>
      </c>
      <c r="H300">
        <f>SUMIFS(Data!Z:Z,Data!B:B,Figure16!B300,Data!A:A,Figure16!A300)</f>
        <v>1</v>
      </c>
    </row>
    <row r="301" spans="1:8">
      <c r="A301" s="27">
        <v>1977</v>
      </c>
      <c r="B301" t="s">
        <v>124</v>
      </c>
      <c r="C301" s="3">
        <f>SUMIFS(Data!F:F,Data!$B:$B,Figure16!$B301,Data!$A:$A,Figure16!$A301)</f>
        <v>0</v>
      </c>
      <c r="D301" s="3">
        <f>SUMIFS(Data!Y:Y,Data!$B:$B,Figure16!$B301,Data!$A:$A,Figure16!$A301)</f>
        <v>401100000</v>
      </c>
      <c r="E301" s="3">
        <f>SUMIFS(Data!Q:Q,Data!$B:$B,Figure16!$B301,Data!$A:$A,Figure16!$A301)</f>
        <v>56781000100.944824</v>
      </c>
      <c r="F301" s="1">
        <f t="shared" si="12"/>
        <v>0</v>
      </c>
      <c r="G301" s="1">
        <f t="shared" si="13"/>
        <v>0.70639826577011233</v>
      </c>
      <c r="H301">
        <f>SUMIFS(Data!Z:Z,Data!B:B,Figure16!B301,Data!A:A,Figure16!A301)</f>
        <v>1</v>
      </c>
    </row>
    <row r="302" spans="1:8">
      <c r="A302" s="27">
        <v>1978</v>
      </c>
      <c r="B302" t="s">
        <v>124</v>
      </c>
      <c r="C302" s="3">
        <f>SUMIFS(Data!F:F,Data!$B:$B,Figure16!$B302,Data!$A:$A,Figure16!$A302)</f>
        <v>0</v>
      </c>
      <c r="D302" s="3">
        <f>SUMIFS(Data!Y:Y,Data!$B:$B,Figure16!$B302,Data!$A:$A,Figure16!$A302)</f>
        <v>1348000000</v>
      </c>
      <c r="E302" s="3">
        <f>SUMIFS(Data!Q:Q,Data!$B:$B,Figure16!$B302,Data!$A:$A,Figure16!$A302)</f>
        <v>58082870156.263428</v>
      </c>
      <c r="F302" s="1">
        <f t="shared" si="12"/>
        <v>0</v>
      </c>
      <c r="G302" s="1">
        <f t="shared" si="13"/>
        <v>2.3208219503846901</v>
      </c>
      <c r="H302">
        <f>SUMIFS(Data!Z:Z,Data!B:B,Figure16!B302,Data!A:A,Figure16!A302)</f>
        <v>1</v>
      </c>
    </row>
    <row r="303" spans="1:8">
      <c r="A303" s="27">
        <v>1979</v>
      </c>
      <c r="B303" t="s">
        <v>124</v>
      </c>
      <c r="C303" s="3">
        <f>SUMIFS(Data!F:F,Data!$B:$B,Figure16!$B303,Data!$A:$A,Figure16!$A303)</f>
        <v>0</v>
      </c>
      <c r="D303" s="3">
        <f>SUMIFS(Data!Y:Y,Data!$B:$B,Figure16!$B303,Data!$A:$A,Figure16!$A303)</f>
        <v>1948800000</v>
      </c>
      <c r="E303" s="3">
        <f>SUMIFS(Data!Q:Q,Data!$B:$B,Figure16!$B303,Data!$A:$A,Figure16!$A303)</f>
        <v>69252328953.37886</v>
      </c>
      <c r="F303" s="1">
        <f t="shared" si="12"/>
        <v>0</v>
      </c>
      <c r="G303" s="1">
        <f t="shared" si="13"/>
        <v>2.8140569847289116</v>
      </c>
      <c r="H303">
        <f>SUMIFS(Data!Z:Z,Data!B:B,Figure16!B303,Data!A:A,Figure16!A303)</f>
        <v>1</v>
      </c>
    </row>
    <row r="304" spans="1:8">
      <c r="A304" s="27">
        <v>1980</v>
      </c>
      <c r="B304" t="s">
        <v>124</v>
      </c>
      <c r="C304" s="3">
        <f>SUMIFS(Data!F:F,Data!$B:$B,Figure16!$B304,Data!$A:$A,Figure16!$A304)</f>
        <v>0</v>
      </c>
      <c r="D304" s="3">
        <f>SUMIFS(Data!Y:Y,Data!$B:$B,Figure16!$B304,Data!$A:$A,Figure16!$A304)</f>
        <v>1429400064</v>
      </c>
      <c r="E304" s="3">
        <f>SUMIFS(Data!Q:Q,Data!$B:$B,Figure16!$B304,Data!$A:$A,Figure16!$A304)</f>
        <v>76961923741.947845</v>
      </c>
      <c r="F304" s="1">
        <f t="shared" si="12"/>
        <v>0</v>
      </c>
      <c r="G304" s="1">
        <f t="shared" si="13"/>
        <v>1.8572821396626682</v>
      </c>
      <c r="H304">
        <f>SUMIFS(Data!Z:Z,Data!B:B,Figure16!B304,Data!A:A,Figure16!A304)</f>
        <v>1</v>
      </c>
    </row>
    <row r="305" spans="1:8">
      <c r="A305" s="27">
        <v>1981</v>
      </c>
      <c r="B305" t="s">
        <v>124</v>
      </c>
      <c r="C305" s="3">
        <f>SUMIFS(Data!F:F,Data!$B:$B,Figure16!$B305,Data!$A:$A,Figure16!$A305)</f>
        <v>0</v>
      </c>
      <c r="D305" s="3">
        <f>SUMIFS(Data!Y:Y,Data!$B:$B,Figure16!$B305,Data!$A:$A,Figure16!$A305)</f>
        <v>5976999936</v>
      </c>
      <c r="E305" s="3">
        <f>SUMIFS(Data!Q:Q,Data!$B:$B,Figure16!$B305,Data!$A:$A,Figure16!$A305)</f>
        <v>78676842366.421326</v>
      </c>
      <c r="F305" s="1">
        <f t="shared" si="12"/>
        <v>0</v>
      </c>
      <c r="G305" s="1">
        <f t="shared" si="13"/>
        <v>7.5968985996709719</v>
      </c>
      <c r="H305">
        <f>SUMIFS(Data!Z:Z,Data!B:B,Figure16!B305,Data!A:A,Figure16!A305)</f>
        <v>1</v>
      </c>
    </row>
    <row r="306" spans="1:8">
      <c r="A306" s="27">
        <v>1982</v>
      </c>
      <c r="B306" t="s">
        <v>124</v>
      </c>
      <c r="C306" s="3">
        <f>SUMIFS(Data!F:F,Data!$B:$B,Figure16!$B306,Data!$A:$A,Figure16!$A306)</f>
        <v>0</v>
      </c>
      <c r="D306" s="3">
        <f>SUMIFS(Data!Y:Y,Data!$B:$B,Figure16!$B306,Data!$A:$A,Figure16!$A306)</f>
        <v>583299968</v>
      </c>
      <c r="E306" s="3">
        <f>SUMIFS(Data!Q:Q,Data!$B:$B,Figure16!$B306,Data!$A:$A,Figure16!$A306)</f>
        <v>84307486836.72403</v>
      </c>
      <c r="F306" s="1">
        <f t="shared" si="12"/>
        <v>0</v>
      </c>
      <c r="G306" s="1">
        <f t="shared" si="13"/>
        <v>0.69187208619996099</v>
      </c>
      <c r="H306">
        <f>SUMIFS(Data!Z:Z,Data!B:B,Figure16!B306,Data!A:A,Figure16!A306)</f>
        <v>1</v>
      </c>
    </row>
    <row r="307" spans="1:8">
      <c r="A307" s="27">
        <v>1983</v>
      </c>
      <c r="B307" t="s">
        <v>124</v>
      </c>
      <c r="C307" s="3">
        <f>SUMIFS(Data!F:F,Data!$B:$B,Figure16!$B307,Data!$A:$A,Figure16!$A307)</f>
        <v>0</v>
      </c>
      <c r="D307" s="3">
        <f>SUMIFS(Data!Y:Y,Data!$B:$B,Figure16!$B307,Data!$A:$A,Figure16!$A307)</f>
        <v>250000000</v>
      </c>
      <c r="E307" s="3">
        <f>SUMIFS(Data!Q:Q,Data!$B:$B,Figure16!$B307,Data!$A:$A,Figure16!$A307)</f>
        <v>103979106777.91103</v>
      </c>
      <c r="F307" s="1">
        <f t="shared" si="12"/>
        <v>0</v>
      </c>
      <c r="G307" s="1">
        <f t="shared" si="13"/>
        <v>0.24043291748406243</v>
      </c>
      <c r="H307">
        <f>SUMIFS(Data!Z:Z,Data!B:B,Figure16!B307,Data!A:A,Figure16!A307)</f>
        <v>1</v>
      </c>
    </row>
    <row r="308" spans="1:8">
      <c r="A308" s="27">
        <v>1984</v>
      </c>
      <c r="B308" t="s">
        <v>124</v>
      </c>
      <c r="C308" s="3">
        <f>SUMIFS(Data!F:F,Data!$B:$B,Figure16!$B308,Data!$A:$A,Figure16!$A308)</f>
        <v>0</v>
      </c>
      <c r="D308" s="3">
        <f>SUMIFS(Data!Y:Y,Data!$B:$B,Figure16!$B308,Data!$A:$A,Figure16!$A308)</f>
        <v>0</v>
      </c>
      <c r="E308" s="3">
        <f>SUMIFS(Data!Q:Q,Data!$B:$B,Figure16!$B308,Data!$A:$A,Figure16!$A308)</f>
        <v>79092001998.032043</v>
      </c>
      <c r="F308" s="1">
        <f t="shared" si="12"/>
        <v>0</v>
      </c>
      <c r="G308" s="1">
        <f t="shared" si="13"/>
        <v>0</v>
      </c>
      <c r="H308">
        <f>SUMIFS(Data!Z:Z,Data!B:B,Figure16!B308,Data!A:A,Figure16!A308)</f>
        <v>1</v>
      </c>
    </row>
    <row r="309" spans="1:8">
      <c r="A309" s="27">
        <v>1985</v>
      </c>
      <c r="B309" t="s">
        <v>124</v>
      </c>
      <c r="C309" s="3">
        <f>SUMIFS(Data!F:F,Data!$B:$B,Figure16!$B309,Data!$A:$A,Figure16!$A309)</f>
        <v>20000000</v>
      </c>
      <c r="D309" s="3">
        <f>SUMIFS(Data!Y:Y,Data!$B:$B,Figure16!$B309,Data!$A:$A,Figure16!$A309)</f>
        <v>0</v>
      </c>
      <c r="E309" s="3">
        <f>SUMIFS(Data!Q:Q,Data!$B:$B,Figure16!$B309,Data!$A:$A,Figure16!$A309)</f>
        <v>88416668900.259583</v>
      </c>
      <c r="F309" s="1">
        <f t="shared" si="12"/>
        <v>2.2620169079838839E-2</v>
      </c>
      <c r="G309" s="1">
        <f t="shared" si="13"/>
        <v>0</v>
      </c>
      <c r="H309">
        <f>SUMIFS(Data!Z:Z,Data!B:B,Figure16!B309,Data!A:A,Figure16!A309)</f>
        <v>1</v>
      </c>
    </row>
    <row r="310" spans="1:8">
      <c r="A310" s="27">
        <v>1986</v>
      </c>
      <c r="B310" t="s">
        <v>124</v>
      </c>
      <c r="C310" s="3">
        <f>SUMIFS(Data!F:F,Data!$B:$B,Figure16!$B310,Data!$A:$A,Figure16!$A310)</f>
        <v>0</v>
      </c>
      <c r="D310" s="3">
        <f>SUMIFS(Data!Y:Y,Data!$B:$B,Figure16!$B310,Data!$A:$A,Figure16!$A310)</f>
        <v>0</v>
      </c>
      <c r="E310" s="3">
        <f>SUMIFS(Data!Q:Q,Data!$B:$B,Figure16!$B310,Data!$A:$A,Figure16!$A310)</f>
        <v>110934442762.69356</v>
      </c>
      <c r="F310" s="1">
        <f t="shared" si="12"/>
        <v>0</v>
      </c>
      <c r="G310" s="1">
        <f t="shared" si="13"/>
        <v>0</v>
      </c>
      <c r="H310">
        <f>SUMIFS(Data!Z:Z,Data!B:B,Figure16!B310,Data!A:A,Figure16!A310)</f>
        <v>1</v>
      </c>
    </row>
    <row r="311" spans="1:8">
      <c r="A311" s="27">
        <v>1987</v>
      </c>
      <c r="B311" t="s">
        <v>124</v>
      </c>
      <c r="C311" s="3">
        <f>SUMIFS(Data!F:F,Data!$B:$B,Figure16!$B311,Data!$A:$A,Figure16!$A311)</f>
        <v>0</v>
      </c>
      <c r="D311" s="3">
        <f>SUMIFS(Data!Y:Y,Data!$B:$B,Figure16!$B311,Data!$A:$A,Figure16!$A311)</f>
        <v>0</v>
      </c>
      <c r="E311" s="3">
        <f>SUMIFS(Data!Q:Q,Data!$B:$B,Figure16!$B311,Data!$A:$A,Figure16!$A311)</f>
        <v>111106191358.19745</v>
      </c>
      <c r="F311" s="1">
        <f t="shared" si="12"/>
        <v>0</v>
      </c>
      <c r="G311" s="1">
        <f t="shared" si="13"/>
        <v>0</v>
      </c>
      <c r="H311">
        <f>SUMIFS(Data!Z:Z,Data!B:B,Figure16!B311,Data!A:A,Figure16!A311)</f>
        <v>1</v>
      </c>
    </row>
    <row r="312" spans="1:8">
      <c r="A312" s="27">
        <v>1988</v>
      </c>
      <c r="B312" t="s">
        <v>124</v>
      </c>
      <c r="C312" s="3">
        <f>SUMIFS(Data!F:F,Data!$B:$B,Figure16!$B312,Data!$A:$A,Figure16!$A312)</f>
        <v>0</v>
      </c>
      <c r="D312" s="3">
        <f>SUMIFS(Data!Y:Y,Data!$B:$B,Figure16!$B312,Data!$A:$A,Figure16!$A312)</f>
        <v>0</v>
      </c>
      <c r="E312" s="3">
        <f>SUMIFS(Data!Q:Q,Data!$B:$B,Figure16!$B312,Data!$A:$A,Figure16!$A312)</f>
        <v>126206817196.09116</v>
      </c>
      <c r="F312" s="1">
        <f t="shared" si="12"/>
        <v>0</v>
      </c>
      <c r="G312" s="1">
        <f t="shared" si="13"/>
        <v>0</v>
      </c>
      <c r="H312">
        <f>SUMIFS(Data!Z:Z,Data!B:B,Figure16!B312,Data!A:A,Figure16!A312)</f>
        <v>1</v>
      </c>
    </row>
    <row r="313" spans="1:8">
      <c r="A313" s="27">
        <v>1989</v>
      </c>
      <c r="B313" t="s">
        <v>124</v>
      </c>
      <c r="C313" s="3">
        <f>SUMIFS(Data!F:F,Data!$B:$B,Figure16!$B313,Data!$A:$A,Figure16!$A313)</f>
        <v>0</v>
      </c>
      <c r="D313" s="3">
        <f>SUMIFS(Data!Y:Y,Data!$B:$B,Figure16!$B313,Data!$A:$A,Figure16!$A313)</f>
        <v>0</v>
      </c>
      <c r="E313" s="3">
        <f>SUMIFS(Data!Q:Q,Data!$B:$B,Figure16!$B313,Data!$A:$A,Figure16!$A313)</f>
        <v>76636898036.471191</v>
      </c>
      <c r="F313" s="1">
        <f t="shared" si="12"/>
        <v>0</v>
      </c>
      <c r="G313" s="1">
        <f t="shared" si="13"/>
        <v>0</v>
      </c>
      <c r="H313">
        <f>SUMIFS(Data!Z:Z,Data!B:B,Figure16!B313,Data!A:A,Figure16!A313)</f>
        <v>1</v>
      </c>
    </row>
    <row r="314" spans="1:8">
      <c r="A314" s="27">
        <v>1990</v>
      </c>
      <c r="B314" t="s">
        <v>124</v>
      </c>
      <c r="C314" s="3">
        <f>SUMIFS(Data!F:F,Data!$B:$B,Figure16!$B314,Data!$A:$A,Figure16!$A314)</f>
        <v>0</v>
      </c>
      <c r="D314" s="3">
        <f>SUMIFS(Data!Y:Y,Data!$B:$B,Figure16!$B314,Data!$A:$A,Figure16!$A314)</f>
        <v>0</v>
      </c>
      <c r="E314" s="3">
        <f>SUMIFS(Data!Q:Q,Data!$B:$B,Figure16!$B314,Data!$A:$A,Figure16!$A314)</f>
        <v>141352368714.69131</v>
      </c>
      <c r="F314" s="1">
        <f t="shared" si="12"/>
        <v>0</v>
      </c>
      <c r="G314" s="1">
        <f t="shared" si="13"/>
        <v>0</v>
      </c>
      <c r="H314">
        <f>SUMIFS(Data!Z:Z,Data!B:B,Figure16!B314,Data!A:A,Figure16!A314)</f>
        <v>1</v>
      </c>
    </row>
    <row r="315" spans="1:8">
      <c r="A315" s="27">
        <v>1991</v>
      </c>
      <c r="B315" t="s">
        <v>124</v>
      </c>
      <c r="C315" s="3">
        <f>SUMIFS(Data!F:F,Data!$B:$B,Figure16!$B315,Data!$A:$A,Figure16!$A315)</f>
        <v>0</v>
      </c>
      <c r="D315" s="3">
        <f>SUMIFS(Data!Y:Y,Data!$B:$B,Figure16!$B315,Data!$A:$A,Figure16!$A315)</f>
        <v>0</v>
      </c>
      <c r="E315" s="3">
        <f>SUMIFS(Data!Q:Q,Data!$B:$B,Figure16!$B315,Data!$A:$A,Figure16!$A315)</f>
        <v>189719984268.48453</v>
      </c>
      <c r="F315" s="1">
        <f t="shared" si="12"/>
        <v>0</v>
      </c>
      <c r="G315" s="1">
        <f t="shared" si="13"/>
        <v>0</v>
      </c>
      <c r="H315">
        <f>SUMIFS(Data!Z:Z,Data!B:B,Figure16!B315,Data!A:A,Figure16!A315)</f>
        <v>1</v>
      </c>
    </row>
    <row r="316" spans="1:8">
      <c r="A316" s="27">
        <v>1992</v>
      </c>
      <c r="B316" t="s">
        <v>124</v>
      </c>
      <c r="C316" s="3">
        <f>SUMIFS(Data!F:F,Data!$B:$B,Figure16!$B316,Data!$A:$A,Figure16!$A316)</f>
        <v>0</v>
      </c>
      <c r="D316" s="3">
        <f>SUMIFS(Data!Y:Y,Data!$B:$B,Figure16!$B316,Data!$A:$A,Figure16!$A316)</f>
        <v>0</v>
      </c>
      <c r="E316" s="3">
        <f>SUMIFS(Data!Q:Q,Data!$B:$B,Figure16!$B316,Data!$A:$A,Figure16!$A316)</f>
        <v>228788617201.69592</v>
      </c>
      <c r="F316" s="1">
        <f t="shared" si="12"/>
        <v>0</v>
      </c>
      <c r="G316" s="1">
        <f t="shared" si="13"/>
        <v>0</v>
      </c>
      <c r="H316">
        <f>SUMIFS(Data!Z:Z,Data!B:B,Figure16!B316,Data!A:A,Figure16!A316)</f>
        <v>1</v>
      </c>
    </row>
    <row r="317" spans="1:8">
      <c r="A317" s="27">
        <v>1993</v>
      </c>
      <c r="B317" t="s">
        <v>124</v>
      </c>
      <c r="C317" s="3">
        <f>SUMIFS(Data!F:F,Data!$B:$B,Figure16!$B317,Data!$A:$A,Figure16!$A317)</f>
        <v>0</v>
      </c>
      <c r="D317" s="3">
        <f>SUMIFS(Data!Y:Y,Data!$B:$B,Figure16!$B317,Data!$A:$A,Figure16!$A317)</f>
        <v>0</v>
      </c>
      <c r="E317" s="3">
        <f>SUMIFS(Data!Q:Q,Data!$B:$B,Figure16!$B317,Data!$A:$A,Figure16!$A317)</f>
        <v>236741715015.01501</v>
      </c>
      <c r="F317" s="1">
        <f t="shared" si="12"/>
        <v>0</v>
      </c>
      <c r="G317" s="1">
        <f t="shared" si="13"/>
        <v>0</v>
      </c>
      <c r="H317">
        <f>SUMIFS(Data!Z:Z,Data!B:B,Figure16!B317,Data!A:A,Figure16!A317)</f>
        <v>1</v>
      </c>
    </row>
    <row r="318" spans="1:8">
      <c r="A318" s="27">
        <v>1994</v>
      </c>
      <c r="B318" t="s">
        <v>124</v>
      </c>
      <c r="C318" s="3">
        <f>SUMIFS(Data!F:F,Data!$B:$B,Figure16!$B318,Data!$A:$A,Figure16!$A318)</f>
        <v>0</v>
      </c>
      <c r="D318" s="3">
        <f>SUMIFS(Data!Y:Y,Data!$B:$B,Figure16!$B318,Data!$A:$A,Figure16!$A318)</f>
        <v>0</v>
      </c>
      <c r="E318" s="3">
        <f>SUMIFS(Data!Q:Q,Data!$B:$B,Figure16!$B318,Data!$A:$A,Figure16!$A318)</f>
        <v>257440000000</v>
      </c>
      <c r="F318" s="1">
        <f t="shared" si="12"/>
        <v>0</v>
      </c>
      <c r="G318" s="1">
        <f t="shared" si="13"/>
        <v>0</v>
      </c>
      <c r="H318">
        <f>SUMIFS(Data!Z:Z,Data!B:B,Figure16!B318,Data!A:A,Figure16!A318)</f>
        <v>1</v>
      </c>
    </row>
    <row r="319" spans="1:8">
      <c r="A319" s="27">
        <v>1995</v>
      </c>
      <c r="B319" t="s">
        <v>124</v>
      </c>
      <c r="C319" s="3">
        <f>SUMIFS(Data!F:F,Data!$B:$B,Figure16!$B319,Data!$A:$A,Figure16!$A319)</f>
        <v>0</v>
      </c>
      <c r="D319" s="3">
        <f>SUMIFS(Data!Y:Y,Data!$B:$B,Figure16!$B319,Data!$A:$A,Figure16!$A319)</f>
        <v>0</v>
      </c>
      <c r="E319" s="3">
        <f>SUMIFS(Data!Q:Q,Data!$B:$B,Figure16!$B319,Data!$A:$A,Figure16!$A319)</f>
        <v>258031750000</v>
      </c>
      <c r="F319" s="1">
        <f t="shared" si="12"/>
        <v>0</v>
      </c>
      <c r="G319" s="1">
        <f t="shared" si="13"/>
        <v>0</v>
      </c>
      <c r="H319">
        <f>SUMIFS(Data!Z:Z,Data!B:B,Figure16!B319,Data!A:A,Figure16!A319)</f>
        <v>1</v>
      </c>
    </row>
    <row r="320" spans="1:8">
      <c r="A320" s="27">
        <v>1996</v>
      </c>
      <c r="B320" t="s">
        <v>124</v>
      </c>
      <c r="C320" s="3">
        <f>SUMIFS(Data!F:F,Data!$B:$B,Figure16!$B320,Data!$A:$A,Figure16!$A320)</f>
        <v>0</v>
      </c>
      <c r="D320" s="3">
        <f>SUMIFS(Data!Y:Y,Data!$B:$B,Figure16!$B320,Data!$A:$A,Figure16!$A320)</f>
        <v>0</v>
      </c>
      <c r="E320" s="3">
        <f>SUMIFS(Data!Q:Q,Data!$B:$B,Figure16!$B320,Data!$A:$A,Figure16!$A320)</f>
        <v>272149750000</v>
      </c>
      <c r="F320" s="1">
        <f t="shared" si="12"/>
        <v>0</v>
      </c>
      <c r="G320" s="1">
        <f t="shared" si="13"/>
        <v>0</v>
      </c>
      <c r="H320">
        <f>SUMIFS(Data!Z:Z,Data!B:B,Figure16!B320,Data!A:A,Figure16!A320)</f>
        <v>1</v>
      </c>
    </row>
    <row r="321" spans="1:8">
      <c r="A321" s="27">
        <v>1997</v>
      </c>
      <c r="B321" t="s">
        <v>124</v>
      </c>
      <c r="C321" s="3">
        <f>SUMIFS(Data!F:F,Data!$B:$B,Figure16!$B321,Data!$A:$A,Figure16!$A321)</f>
        <v>0</v>
      </c>
      <c r="D321" s="3">
        <f>SUMIFS(Data!Y:Y,Data!$B:$B,Figure16!$B321,Data!$A:$A,Figure16!$A321)</f>
        <v>0</v>
      </c>
      <c r="E321" s="3">
        <f>SUMIFS(Data!Q:Q,Data!$B:$B,Figure16!$B321,Data!$A:$A,Figure16!$A321)</f>
        <v>292859000000</v>
      </c>
      <c r="F321" s="1">
        <f t="shared" si="12"/>
        <v>0</v>
      </c>
      <c r="G321" s="1">
        <f t="shared" si="13"/>
        <v>0</v>
      </c>
      <c r="H321">
        <f>SUMIFS(Data!Z:Z,Data!B:B,Figure16!B321,Data!A:A,Figure16!A321)</f>
        <v>1</v>
      </c>
    </row>
    <row r="322" spans="1:8">
      <c r="A322" s="27">
        <v>1998</v>
      </c>
      <c r="B322" t="s">
        <v>124</v>
      </c>
      <c r="C322" s="3">
        <f>SUMIFS(Data!F:F,Data!$B:$B,Figure16!$B322,Data!$A:$A,Figure16!$A322)</f>
        <v>0</v>
      </c>
      <c r="D322" s="3">
        <f>SUMIFS(Data!Y:Y,Data!$B:$B,Figure16!$B322,Data!$A:$A,Figure16!$A322)</f>
        <v>0</v>
      </c>
      <c r="E322" s="3">
        <f>SUMIFS(Data!Q:Q,Data!$B:$B,Figure16!$B322,Data!$A:$A,Figure16!$A322)</f>
        <v>298948250000</v>
      </c>
      <c r="F322" s="1">
        <f t="shared" si="12"/>
        <v>0</v>
      </c>
      <c r="G322" s="1">
        <f t="shared" si="13"/>
        <v>0</v>
      </c>
      <c r="H322">
        <f>SUMIFS(Data!Z:Z,Data!B:B,Figure16!B322,Data!A:A,Figure16!A322)</f>
        <v>1</v>
      </c>
    </row>
    <row r="323" spans="1:8">
      <c r="A323" s="27">
        <v>1999</v>
      </c>
      <c r="B323" t="s">
        <v>124</v>
      </c>
      <c r="C323" s="3">
        <f>SUMIFS(Data!F:F,Data!$B:$B,Figure16!$B323,Data!$A:$A,Figure16!$A323)</f>
        <v>0</v>
      </c>
      <c r="D323" s="3">
        <f>SUMIFS(Data!Y:Y,Data!$B:$B,Figure16!$B323,Data!$A:$A,Figure16!$A323)</f>
        <v>0</v>
      </c>
      <c r="E323" s="3">
        <f>SUMIFS(Data!Q:Q,Data!$B:$B,Figure16!$B323,Data!$A:$A,Figure16!$A323)</f>
        <v>283523000000</v>
      </c>
      <c r="F323" s="1">
        <f t="shared" ref="F323:F386" si="14">IF(E323&gt;0,C323/E323*100,"")</f>
        <v>0</v>
      </c>
      <c r="G323" s="1">
        <f t="shared" ref="G323:G386" si="15">IF($E323&gt;0,D323/$E323*100,"")</f>
        <v>0</v>
      </c>
      <c r="H323">
        <f>SUMIFS(Data!Z:Z,Data!B:B,Figure16!B323,Data!A:A,Figure16!A323)</f>
        <v>1</v>
      </c>
    </row>
    <row r="324" spans="1:8">
      <c r="A324" s="27">
        <v>2000</v>
      </c>
      <c r="B324" t="s">
        <v>124</v>
      </c>
      <c r="C324" s="3">
        <f>SUMIFS(Data!F:F,Data!$B:$B,Figure16!$B324,Data!$A:$A,Figure16!$A324)</f>
        <v>0</v>
      </c>
      <c r="D324" s="3">
        <f>SUMIFS(Data!Y:Y,Data!$B:$B,Figure16!$B324,Data!$A:$A,Figure16!$A324)</f>
        <v>0</v>
      </c>
      <c r="E324" s="3">
        <f>SUMIFS(Data!Q:Q,Data!$B:$B,Figure16!$B324,Data!$A:$A,Figure16!$A324)</f>
        <v>284203750000</v>
      </c>
      <c r="F324" s="1">
        <f t="shared" si="14"/>
        <v>0</v>
      </c>
      <c r="G324" s="1">
        <f t="shared" si="15"/>
        <v>0</v>
      </c>
      <c r="H324">
        <f>SUMIFS(Data!Z:Z,Data!B:B,Figure16!B324,Data!A:A,Figure16!A324)</f>
        <v>1</v>
      </c>
    </row>
    <row r="325" spans="1:8">
      <c r="A325" s="27">
        <v>2001</v>
      </c>
      <c r="B325" t="s">
        <v>124</v>
      </c>
      <c r="C325" s="3">
        <f>SUMIFS(Data!F:F,Data!$B:$B,Figure16!$B325,Data!$A:$A,Figure16!$A325)</f>
        <v>0</v>
      </c>
      <c r="D325" s="3">
        <f>SUMIFS(Data!Y:Y,Data!$B:$B,Figure16!$B325,Data!$A:$A,Figure16!$A325)</f>
        <v>0</v>
      </c>
      <c r="E325" s="3">
        <f>SUMIFS(Data!Q:Q,Data!$B:$B,Figure16!$B325,Data!$A:$A,Figure16!$A325)</f>
        <v>268696750000</v>
      </c>
      <c r="F325" s="1">
        <f t="shared" si="14"/>
        <v>0</v>
      </c>
      <c r="G325" s="1">
        <f t="shared" si="15"/>
        <v>0</v>
      </c>
      <c r="H325">
        <f>SUMIFS(Data!Z:Z,Data!B:B,Figure16!B325,Data!A:A,Figure16!A325)</f>
        <v>1</v>
      </c>
    </row>
    <row r="326" spans="1:8">
      <c r="A326" s="27">
        <v>2002</v>
      </c>
      <c r="B326" t="s">
        <v>124</v>
      </c>
      <c r="C326" s="3">
        <f>SUMIFS(Data!F:F,Data!$B:$B,Figure16!$B326,Data!$A:$A,Figure16!$A326)</f>
        <v>0</v>
      </c>
      <c r="D326" s="3">
        <f>SUMIFS(Data!Y:Y,Data!$B:$B,Figure16!$B326,Data!$A:$A,Figure16!$A326)</f>
        <v>0</v>
      </c>
      <c r="E326" s="3">
        <f>SUMIFS(Data!Q:Q,Data!$B:$B,Figure16!$B326,Data!$A:$A,Figure16!$A326)</f>
        <v>97724004251.860199</v>
      </c>
      <c r="F326" s="1">
        <f t="shared" si="14"/>
        <v>0</v>
      </c>
      <c r="G326" s="1">
        <f t="shared" si="15"/>
        <v>0</v>
      </c>
      <c r="H326">
        <f>SUMIFS(Data!Z:Z,Data!B:B,Figure16!B326,Data!A:A,Figure16!A326)</f>
        <v>1</v>
      </c>
    </row>
    <row r="327" spans="1:8">
      <c r="A327" s="27">
        <v>2003</v>
      </c>
      <c r="B327" t="s">
        <v>124</v>
      </c>
      <c r="C327" s="3">
        <f>SUMIFS(Data!F:F,Data!$B:$B,Figure16!$B327,Data!$A:$A,Figure16!$A327)</f>
        <v>0</v>
      </c>
      <c r="D327" s="3">
        <f>SUMIFS(Data!Y:Y,Data!$B:$B,Figure16!$B327,Data!$A:$A,Figure16!$A327)</f>
        <v>0</v>
      </c>
      <c r="E327" s="3">
        <f>SUMIFS(Data!Q:Q,Data!$B:$B,Figure16!$B327,Data!$A:$A,Figure16!$A327)</f>
        <v>127586973492.17664</v>
      </c>
      <c r="F327" s="1">
        <f t="shared" si="14"/>
        <v>0</v>
      </c>
      <c r="G327" s="1">
        <f t="shared" si="15"/>
        <v>0</v>
      </c>
      <c r="H327">
        <f>SUMIFS(Data!Z:Z,Data!B:B,Figure16!B327,Data!A:A,Figure16!A327)</f>
        <v>1</v>
      </c>
    </row>
    <row r="328" spans="1:8">
      <c r="A328" s="27">
        <v>2004</v>
      </c>
      <c r="B328" t="s">
        <v>124</v>
      </c>
      <c r="C328" s="3">
        <f>SUMIFS(Data!F:F,Data!$B:$B,Figure16!$B328,Data!$A:$A,Figure16!$A328)</f>
        <v>0</v>
      </c>
      <c r="D328" s="3">
        <f>SUMIFS(Data!Y:Y,Data!$B:$B,Figure16!$B328,Data!$A:$A,Figure16!$A328)</f>
        <v>0</v>
      </c>
      <c r="E328" s="3">
        <f>SUMIFS(Data!Q:Q,Data!$B:$B,Figure16!$B328,Data!$A:$A,Figure16!$A328)</f>
        <v>164657930452.78662</v>
      </c>
      <c r="F328" s="1">
        <f t="shared" si="14"/>
        <v>0</v>
      </c>
      <c r="G328" s="1">
        <f t="shared" si="15"/>
        <v>0</v>
      </c>
      <c r="H328">
        <f>SUMIFS(Data!Z:Z,Data!B:B,Figure16!B328,Data!A:A,Figure16!A328)</f>
        <v>1</v>
      </c>
    </row>
    <row r="329" spans="1:8">
      <c r="A329" s="27">
        <v>2005</v>
      </c>
      <c r="B329" t="s">
        <v>124</v>
      </c>
      <c r="C329" s="3">
        <f>SUMIFS(Data!F:F,Data!$B:$B,Figure16!$B329,Data!$A:$A,Figure16!$A329)</f>
        <v>0</v>
      </c>
      <c r="D329" s="3">
        <f>SUMIFS(Data!Y:Y,Data!$B:$B,Figure16!$B329,Data!$A:$A,Figure16!$A329)</f>
        <v>0</v>
      </c>
      <c r="E329" s="3">
        <f>SUMIFS(Data!Q:Q,Data!$B:$B,Figure16!$B329,Data!$A:$A,Figure16!$A329)</f>
        <v>198737095012.28165</v>
      </c>
      <c r="F329" s="1">
        <f t="shared" si="14"/>
        <v>0</v>
      </c>
      <c r="G329" s="1">
        <f t="shared" si="15"/>
        <v>0</v>
      </c>
      <c r="H329">
        <f>SUMIFS(Data!Z:Z,Data!B:B,Figure16!B329,Data!A:A,Figure16!A329)</f>
        <v>1</v>
      </c>
    </row>
    <row r="330" spans="1:8">
      <c r="A330" s="27">
        <v>2006</v>
      </c>
      <c r="B330" t="s">
        <v>124</v>
      </c>
      <c r="C330" s="3">
        <f>SUMIFS(Data!F:F,Data!$B:$B,Figure16!$B330,Data!$A:$A,Figure16!$A330)</f>
        <v>114000000</v>
      </c>
      <c r="D330" s="3">
        <f>SUMIFS(Data!Y:Y,Data!$B:$B,Figure16!$B330,Data!$A:$A,Figure16!$A330)</f>
        <v>0</v>
      </c>
      <c r="E330" s="3">
        <f>SUMIFS(Data!Q:Q,Data!$B:$B,Figure16!$B330,Data!$A:$A,Figure16!$A330)</f>
        <v>232557260817.30771</v>
      </c>
      <c r="F330" s="1">
        <f t="shared" si="14"/>
        <v>4.9020185222062841E-2</v>
      </c>
      <c r="G330" s="1">
        <f t="shared" si="15"/>
        <v>0</v>
      </c>
      <c r="H330">
        <f>SUMIFS(Data!Z:Z,Data!B:B,Figure16!B330,Data!A:A,Figure16!A330)</f>
        <v>1</v>
      </c>
    </row>
    <row r="331" spans="1:8">
      <c r="A331" s="27">
        <v>2007</v>
      </c>
      <c r="B331" t="s">
        <v>124</v>
      </c>
      <c r="C331" s="3">
        <f>SUMIFS(Data!F:F,Data!$B:$B,Figure16!$B331,Data!$A:$A,Figure16!$A331)</f>
        <v>30000000</v>
      </c>
      <c r="D331" s="3">
        <f>SUMIFS(Data!Y:Y,Data!$B:$B,Figure16!$B331,Data!$A:$A,Figure16!$A331)</f>
        <v>0</v>
      </c>
      <c r="E331" s="3">
        <f>SUMIFS(Data!Q:Q,Data!$B:$B,Figure16!$B331,Data!$A:$A,Figure16!$A331)</f>
        <v>287530508430.56799</v>
      </c>
      <c r="F331" s="1">
        <f t="shared" si="14"/>
        <v>1.0433675425870264E-2</v>
      </c>
      <c r="G331" s="1">
        <f t="shared" si="15"/>
        <v>0</v>
      </c>
      <c r="H331">
        <f>SUMIFS(Data!Z:Z,Data!B:B,Figure16!B331,Data!A:A,Figure16!A331)</f>
        <v>1</v>
      </c>
    </row>
    <row r="332" spans="1:8">
      <c r="A332" s="27">
        <v>2008</v>
      </c>
      <c r="B332" t="s">
        <v>124</v>
      </c>
      <c r="C332" s="3">
        <f>SUMIFS(Data!F:F,Data!$B:$B,Figure16!$B332,Data!$A:$A,Figure16!$A332)</f>
        <v>0</v>
      </c>
      <c r="D332" s="3">
        <f>SUMIFS(Data!Y:Y,Data!$B:$B,Figure16!$B332,Data!$A:$A,Figure16!$A332)</f>
        <v>0</v>
      </c>
      <c r="E332" s="3">
        <f>SUMIFS(Data!Q:Q,Data!$B:$B,Figure16!$B332,Data!$A:$A,Figure16!$A332)</f>
        <v>361558037110.41925</v>
      </c>
      <c r="F332" s="1">
        <f t="shared" si="14"/>
        <v>0</v>
      </c>
      <c r="G332" s="1">
        <f t="shared" si="15"/>
        <v>0</v>
      </c>
      <c r="H332">
        <f>SUMIFS(Data!Z:Z,Data!B:B,Figure16!B332,Data!A:A,Figure16!A332)</f>
        <v>1</v>
      </c>
    </row>
    <row r="333" spans="1:8">
      <c r="A333" s="27">
        <v>2009</v>
      </c>
      <c r="B333" t="s">
        <v>124</v>
      </c>
      <c r="C333" s="3">
        <f>SUMIFS(Data!F:F,Data!$B:$B,Figure16!$B333,Data!$A:$A,Figure16!$A333)</f>
        <v>0</v>
      </c>
      <c r="D333" s="3">
        <f>SUMIFS(Data!Y:Y,Data!$B:$B,Figure16!$B333,Data!$A:$A,Figure16!$A333)</f>
        <v>0</v>
      </c>
      <c r="E333" s="3">
        <f>SUMIFS(Data!Q:Q,Data!$B:$B,Figure16!$B333,Data!$A:$A,Figure16!$A333)</f>
        <v>332976484577.6189</v>
      </c>
      <c r="F333" s="1">
        <f t="shared" si="14"/>
        <v>0</v>
      </c>
      <c r="G333" s="1">
        <f t="shared" si="15"/>
        <v>0</v>
      </c>
      <c r="H333">
        <f>SUMIFS(Data!Z:Z,Data!B:B,Figure16!B333,Data!A:A,Figure16!A333)</f>
        <v>1</v>
      </c>
    </row>
    <row r="334" spans="1:8">
      <c r="A334" s="27">
        <v>2010</v>
      </c>
      <c r="B334" t="s">
        <v>124</v>
      </c>
      <c r="C334" s="3">
        <f>SUMIFS(Data!F:F,Data!$B:$B,Figure16!$B334,Data!$A:$A,Figure16!$A334)</f>
        <v>273252000</v>
      </c>
      <c r="D334" s="3">
        <f>SUMIFS(Data!Y:Y,Data!$B:$B,Figure16!$B334,Data!$A:$A,Figure16!$A334)</f>
        <v>0</v>
      </c>
      <c r="E334" s="3">
        <f>SUMIFS(Data!Q:Q,Data!$B:$B,Figure16!$B334,Data!$A:$A,Figure16!$A334)</f>
        <v>423627422092.48962</v>
      </c>
      <c r="F334" s="1">
        <f t="shared" si="14"/>
        <v>6.4502906504560864E-2</v>
      </c>
      <c r="G334" s="1">
        <f t="shared" si="15"/>
        <v>0</v>
      </c>
      <c r="H334">
        <f>SUMIFS(Data!Z:Z,Data!B:B,Figure16!B334,Data!A:A,Figure16!A334)</f>
        <v>1</v>
      </c>
    </row>
    <row r="335" spans="1:8">
      <c r="A335" s="27">
        <v>2011</v>
      </c>
      <c r="B335" t="s">
        <v>124</v>
      </c>
      <c r="C335" s="3">
        <f>SUMIFS(Data!F:F,Data!$B:$B,Figure16!$B335,Data!$A:$A,Figure16!$A335)</f>
        <v>1700687552</v>
      </c>
      <c r="D335" s="3">
        <f>SUMIFS(Data!Y:Y,Data!$B:$B,Figure16!$B335,Data!$A:$A,Figure16!$A335)</f>
        <v>0</v>
      </c>
      <c r="E335" s="3">
        <f>SUMIFS(Data!Q:Q,Data!$B:$B,Figure16!$B335,Data!$A:$A,Figure16!$A335)</f>
        <v>530163281574.65753</v>
      </c>
      <c r="F335" s="1">
        <f t="shared" si="14"/>
        <v>0.32078561664035377</v>
      </c>
      <c r="G335" s="1">
        <f t="shared" si="15"/>
        <v>0</v>
      </c>
      <c r="H335">
        <f>SUMIFS(Data!Z:Z,Data!B:B,Figure16!B335,Data!A:A,Figure16!A335)</f>
        <v>1</v>
      </c>
    </row>
    <row r="336" spans="1:8">
      <c r="A336" s="27">
        <v>2012</v>
      </c>
      <c r="B336" t="s">
        <v>124</v>
      </c>
      <c r="C336" s="3">
        <f>SUMIFS(Data!F:F,Data!$B:$B,Figure16!$B336,Data!$A:$A,Figure16!$A336)</f>
        <v>261000000</v>
      </c>
      <c r="D336" s="3">
        <f>SUMIFS(Data!Y:Y,Data!$B:$B,Figure16!$B336,Data!$A:$A,Figure16!$A336)</f>
        <v>0</v>
      </c>
      <c r="E336" s="3">
        <f>SUMIFS(Data!Q:Q,Data!$B:$B,Figure16!$B336,Data!$A:$A,Figure16!$A336)</f>
        <v>545982375701.12799</v>
      </c>
      <c r="F336" s="1">
        <f t="shared" si="14"/>
        <v>4.7803740856073348E-2</v>
      </c>
      <c r="G336" s="1">
        <f t="shared" si="15"/>
        <v>0</v>
      </c>
      <c r="H336">
        <f>SUMIFS(Data!Z:Z,Data!B:B,Figure16!B336,Data!A:A,Figure16!A336)</f>
        <v>1</v>
      </c>
    </row>
    <row r="337" spans="1:8">
      <c r="A337" s="27">
        <v>2013</v>
      </c>
      <c r="B337" t="s">
        <v>124</v>
      </c>
      <c r="C337" s="3">
        <f>SUMIFS(Data!F:F,Data!$B:$B,Figure16!$B337,Data!$A:$A,Figure16!$A337)</f>
        <v>84968550</v>
      </c>
      <c r="D337" s="3">
        <f>SUMIFS(Data!Y:Y,Data!$B:$B,Figure16!$B337,Data!$A:$A,Figure16!$A337)</f>
        <v>0</v>
      </c>
      <c r="E337" s="3">
        <f>SUMIFS(Data!Q:Q,Data!$B:$B,Figure16!$B337,Data!$A:$A,Figure16!$A337)</f>
        <v>552025140252.24634</v>
      </c>
      <c r="F337" s="1">
        <f t="shared" si="14"/>
        <v>1.5392152241684836E-2</v>
      </c>
      <c r="G337" s="1">
        <f t="shared" si="15"/>
        <v>0</v>
      </c>
      <c r="H337">
        <f>SUMIFS(Data!Z:Z,Data!B:B,Figure16!B337,Data!A:A,Figure16!A337)</f>
        <v>1</v>
      </c>
    </row>
    <row r="338" spans="1:8">
      <c r="A338" s="27">
        <v>2014</v>
      </c>
      <c r="B338" t="s">
        <v>124</v>
      </c>
      <c r="C338" s="3">
        <f>SUMIFS(Data!F:F,Data!$B:$B,Figure16!$B338,Data!$A:$A,Figure16!$A338)</f>
        <v>6851000064</v>
      </c>
      <c r="D338" s="3">
        <f>SUMIFS(Data!Y:Y,Data!$B:$B,Figure16!$B338,Data!$A:$A,Figure16!$A338)</f>
        <v>0</v>
      </c>
      <c r="E338" s="3">
        <f>SUMIFS(Data!Q:Q,Data!$B:$B,Figure16!$B338,Data!$A:$A,Figure16!$A338)</f>
        <v>526319673731.63831</v>
      </c>
      <c r="F338" s="1">
        <f t="shared" si="14"/>
        <v>1.3016804056413083</v>
      </c>
      <c r="G338" s="1">
        <f t="shared" si="15"/>
        <v>0</v>
      </c>
      <c r="H338">
        <f>SUMIFS(Data!Z:Z,Data!B:B,Figure16!B338,Data!A:A,Figure16!A338)</f>
        <v>1</v>
      </c>
    </row>
    <row r="339" spans="1:8">
      <c r="A339" s="27">
        <v>2015</v>
      </c>
      <c r="B339" t="s">
        <v>124</v>
      </c>
      <c r="C339" s="3">
        <f>SUMIFS(Data!F:F,Data!$B:$B,Figure16!$B339,Data!$A:$A,Figure16!$A339)</f>
        <v>366000000</v>
      </c>
      <c r="D339" s="3">
        <f>SUMIFS(Data!Y:Y,Data!$B:$B,Figure16!$B339,Data!$A:$A,Figure16!$A339)</f>
        <v>0</v>
      </c>
      <c r="E339" s="3">
        <f>SUMIFS(Data!Q:Q,Data!$B:$B,Figure16!$B339,Data!$A:$A,Figure16!$A339)</f>
        <v>594749285413.2124</v>
      </c>
      <c r="F339" s="1">
        <f t="shared" si="14"/>
        <v>6.1538535476459655E-2</v>
      </c>
      <c r="G339" s="1">
        <f t="shared" si="15"/>
        <v>0</v>
      </c>
      <c r="H339">
        <f>SUMIFS(Data!Z:Z,Data!B:B,Figure16!B339,Data!A:A,Figure16!A339)</f>
        <v>1</v>
      </c>
    </row>
    <row r="340" spans="1:8">
      <c r="A340" s="27">
        <v>2016</v>
      </c>
      <c r="B340" t="s">
        <v>124</v>
      </c>
      <c r="C340" s="3">
        <f>SUMIFS(Data!F:F,Data!$B:$B,Figure16!$B340,Data!$A:$A,Figure16!$A340)</f>
        <v>0</v>
      </c>
      <c r="D340" s="3">
        <f>SUMIFS(Data!Y:Y,Data!$B:$B,Figure16!$B340,Data!$A:$A,Figure16!$A340)</f>
        <v>0</v>
      </c>
      <c r="E340" s="3">
        <f>SUMIFS(Data!Q:Q,Data!$B:$B,Figure16!$B340,Data!$A:$A,Figure16!$A340)</f>
        <v>554860945013.61951</v>
      </c>
      <c r="F340" s="1">
        <f t="shared" si="14"/>
        <v>0</v>
      </c>
      <c r="G340" s="1">
        <f t="shared" si="15"/>
        <v>0</v>
      </c>
      <c r="H340">
        <f>SUMIFS(Data!Z:Z,Data!B:B,Figure16!B340,Data!A:A,Figure16!A340)</f>
        <v>1</v>
      </c>
    </row>
    <row r="341" spans="1:8">
      <c r="A341" s="27">
        <v>2017</v>
      </c>
      <c r="B341" t="s">
        <v>124</v>
      </c>
      <c r="C341" s="3">
        <f>SUMIFS(Data!F:F,Data!$B:$B,Figure16!$B341,Data!$A:$A,Figure16!$A341)</f>
        <v>481000000</v>
      </c>
      <c r="D341" s="3">
        <f>SUMIFS(Data!Y:Y,Data!$B:$B,Figure16!$B341,Data!$A:$A,Figure16!$A341)</f>
        <v>0</v>
      </c>
      <c r="E341" s="3">
        <f>SUMIFS(Data!Q:Q,Data!$B:$B,Figure16!$B341,Data!$A:$A,Figure16!$A341)</f>
        <v>637430331479.46851</v>
      </c>
      <c r="F341" s="1">
        <f t="shared" si="14"/>
        <v>7.5459226874818541E-2</v>
      </c>
      <c r="G341" s="1">
        <f t="shared" si="15"/>
        <v>0</v>
      </c>
      <c r="H341">
        <f>SUMIFS(Data!Z:Z,Data!B:B,Figure16!B341,Data!A:A,Figure16!A341)</f>
        <v>1</v>
      </c>
    </row>
    <row r="342" spans="1:8">
      <c r="A342" s="27">
        <v>1991</v>
      </c>
      <c r="B342" t="s">
        <v>2</v>
      </c>
      <c r="C342" s="3">
        <f>SUMIFS(Data!F:F,Data!$B:$B,Figure16!$B342,Data!$A:$A,Figure16!$A342)</f>
        <v>0</v>
      </c>
      <c r="D342" s="3">
        <f>SUMIFS(Data!Y:Y,Data!$B:$B,Figure16!$B342,Data!$A:$A,Figure16!$A342)</f>
        <v>0</v>
      </c>
      <c r="E342" s="3">
        <f>SUMIFS(Data!Q:Q,Data!$B:$B,Figure16!$B342,Data!$A:$A,Figure16!$A342)</f>
        <v>2068526521.9029896</v>
      </c>
      <c r="F342" s="1">
        <f t="shared" si="14"/>
        <v>0</v>
      </c>
      <c r="G342" s="1">
        <f t="shared" si="15"/>
        <v>0</v>
      </c>
      <c r="H342">
        <f>SUMIFS(Data!Z:Z,Data!B:B,Figure16!B342,Data!A:A,Figure16!A342)</f>
        <v>1</v>
      </c>
    </row>
    <row r="343" spans="1:8">
      <c r="A343" s="27">
        <v>1992</v>
      </c>
      <c r="B343" t="s">
        <v>2</v>
      </c>
      <c r="C343" s="3">
        <f>SUMIFS(Data!F:F,Data!$B:$B,Figure16!$B343,Data!$A:$A,Figure16!$A343)</f>
        <v>0</v>
      </c>
      <c r="D343" s="3">
        <f>SUMIFS(Data!Y:Y,Data!$B:$B,Figure16!$B343,Data!$A:$A,Figure16!$A343)</f>
        <v>0</v>
      </c>
      <c r="E343" s="3">
        <f>SUMIFS(Data!Q:Q,Data!$B:$B,Figure16!$B343,Data!$A:$A,Figure16!$A343)</f>
        <v>1272577456.127115</v>
      </c>
      <c r="F343" s="1">
        <f t="shared" si="14"/>
        <v>0</v>
      </c>
      <c r="G343" s="1">
        <f t="shared" si="15"/>
        <v>0</v>
      </c>
      <c r="H343">
        <f>SUMIFS(Data!Z:Z,Data!B:B,Figure16!B343,Data!A:A,Figure16!A343)</f>
        <v>1</v>
      </c>
    </row>
    <row r="344" spans="1:8">
      <c r="A344" s="27">
        <v>1993</v>
      </c>
      <c r="B344" t="s">
        <v>2</v>
      </c>
      <c r="C344" s="3">
        <f>SUMIFS(Data!F:F,Data!$B:$B,Figure16!$B344,Data!$A:$A,Figure16!$A344)</f>
        <v>0</v>
      </c>
      <c r="D344" s="3">
        <f>SUMIFS(Data!Y:Y,Data!$B:$B,Figure16!$B344,Data!$A:$A,Figure16!$A344)</f>
        <v>0</v>
      </c>
      <c r="E344" s="3">
        <f>SUMIFS(Data!Q:Q,Data!$B:$B,Figure16!$B344,Data!$A:$A,Figure16!$A344)</f>
        <v>1201313201.0127153</v>
      </c>
      <c r="F344" s="1">
        <f t="shared" si="14"/>
        <v>0</v>
      </c>
      <c r="G344" s="1">
        <f t="shared" si="15"/>
        <v>0</v>
      </c>
      <c r="H344">
        <f>SUMIFS(Data!Z:Z,Data!B:B,Figure16!B344,Data!A:A,Figure16!A344)</f>
        <v>1</v>
      </c>
    </row>
    <row r="345" spans="1:8">
      <c r="A345" s="27">
        <v>1994</v>
      </c>
      <c r="B345" t="s">
        <v>2</v>
      </c>
      <c r="C345" s="3">
        <f>SUMIFS(Data!F:F,Data!$B:$B,Figure16!$B345,Data!$A:$A,Figure16!$A345)</f>
        <v>0</v>
      </c>
      <c r="D345" s="3">
        <f>SUMIFS(Data!Y:Y,Data!$B:$B,Figure16!$B345,Data!$A:$A,Figure16!$A345)</f>
        <v>0</v>
      </c>
      <c r="E345" s="3">
        <f>SUMIFS(Data!Q:Q,Data!$B:$B,Figure16!$B345,Data!$A:$A,Figure16!$A345)</f>
        <v>1315158670.2828529</v>
      </c>
      <c r="F345" s="1">
        <f t="shared" si="14"/>
        <v>0</v>
      </c>
      <c r="G345" s="1">
        <f t="shared" si="15"/>
        <v>0</v>
      </c>
      <c r="H345">
        <f>SUMIFS(Data!Z:Z,Data!B:B,Figure16!B345,Data!A:A,Figure16!A345)</f>
        <v>1</v>
      </c>
    </row>
    <row r="346" spans="1:8">
      <c r="A346" s="27">
        <v>1995</v>
      </c>
      <c r="B346" t="s">
        <v>2</v>
      </c>
      <c r="C346" s="3">
        <f>SUMIFS(Data!F:F,Data!$B:$B,Figure16!$B346,Data!$A:$A,Figure16!$A346)</f>
        <v>0</v>
      </c>
      <c r="D346" s="3">
        <f>SUMIFS(Data!Y:Y,Data!$B:$B,Figure16!$B346,Data!$A:$A,Figure16!$A346)</f>
        <v>0</v>
      </c>
      <c r="E346" s="3">
        <f>SUMIFS(Data!Q:Q,Data!$B:$B,Figure16!$B346,Data!$A:$A,Figure16!$A346)</f>
        <v>1468317350.0684099</v>
      </c>
      <c r="F346" s="1">
        <f t="shared" si="14"/>
        <v>0</v>
      </c>
      <c r="G346" s="1">
        <f t="shared" si="15"/>
        <v>0</v>
      </c>
      <c r="H346">
        <f>SUMIFS(Data!Z:Z,Data!B:B,Figure16!B346,Data!A:A,Figure16!A346)</f>
        <v>1</v>
      </c>
    </row>
    <row r="347" spans="1:8">
      <c r="A347" s="27">
        <v>1996</v>
      </c>
      <c r="B347" t="s">
        <v>2</v>
      </c>
      <c r="C347" s="3">
        <f>SUMIFS(Data!F:F,Data!$B:$B,Figure16!$B347,Data!$A:$A,Figure16!$A347)</f>
        <v>0</v>
      </c>
      <c r="D347" s="3">
        <f>SUMIFS(Data!Y:Y,Data!$B:$B,Figure16!$B347,Data!$A:$A,Figure16!$A347)</f>
        <v>0</v>
      </c>
      <c r="E347" s="3">
        <f>SUMIFS(Data!Q:Q,Data!$B:$B,Figure16!$B347,Data!$A:$A,Figure16!$A347)</f>
        <v>1596968913.2789712</v>
      </c>
      <c r="F347" s="1">
        <f t="shared" si="14"/>
        <v>0</v>
      </c>
      <c r="G347" s="1">
        <f t="shared" si="15"/>
        <v>0</v>
      </c>
      <c r="H347">
        <f>SUMIFS(Data!Z:Z,Data!B:B,Figure16!B347,Data!A:A,Figure16!A347)</f>
        <v>1</v>
      </c>
    </row>
    <row r="348" spans="1:8">
      <c r="A348" s="27">
        <v>1997</v>
      </c>
      <c r="B348" t="s">
        <v>2</v>
      </c>
      <c r="C348" s="3">
        <f>SUMIFS(Data!F:F,Data!$B:$B,Figure16!$B348,Data!$A:$A,Figure16!$A348)</f>
        <v>0</v>
      </c>
      <c r="D348" s="3">
        <f>SUMIFS(Data!Y:Y,Data!$B:$B,Figure16!$B348,Data!$A:$A,Figure16!$A348)</f>
        <v>0</v>
      </c>
      <c r="E348" s="3">
        <f>SUMIFS(Data!Q:Q,Data!$B:$B,Figure16!$B348,Data!$A:$A,Figure16!$A348)</f>
        <v>1639492424.3647203</v>
      </c>
      <c r="F348" s="1">
        <f t="shared" si="14"/>
        <v>0</v>
      </c>
      <c r="G348" s="1">
        <f t="shared" si="15"/>
        <v>0</v>
      </c>
      <c r="H348">
        <f>SUMIFS(Data!Z:Z,Data!B:B,Figure16!B348,Data!A:A,Figure16!A348)</f>
        <v>1</v>
      </c>
    </row>
    <row r="349" spans="1:8">
      <c r="A349" s="27">
        <v>1998</v>
      </c>
      <c r="B349" t="s">
        <v>2</v>
      </c>
      <c r="C349" s="3">
        <f>SUMIFS(Data!F:F,Data!$B:$B,Figure16!$B349,Data!$A:$A,Figure16!$A349)</f>
        <v>0</v>
      </c>
      <c r="D349" s="3">
        <f>SUMIFS(Data!Y:Y,Data!$B:$B,Figure16!$B349,Data!$A:$A,Figure16!$A349)</f>
        <v>0</v>
      </c>
      <c r="E349" s="3">
        <f>SUMIFS(Data!Q:Q,Data!$B:$B,Figure16!$B349,Data!$A:$A,Figure16!$A349)</f>
        <v>1893726437.2646184</v>
      </c>
      <c r="F349" s="1">
        <f t="shared" si="14"/>
        <v>0</v>
      </c>
      <c r="G349" s="1">
        <f t="shared" si="15"/>
        <v>0</v>
      </c>
      <c r="H349">
        <f>SUMIFS(Data!Z:Z,Data!B:B,Figure16!B349,Data!A:A,Figure16!A349)</f>
        <v>1</v>
      </c>
    </row>
    <row r="350" spans="1:8">
      <c r="A350" s="27">
        <v>1999</v>
      </c>
      <c r="B350" t="s">
        <v>2</v>
      </c>
      <c r="C350" s="3">
        <f>SUMIFS(Data!F:F,Data!$B:$B,Figure16!$B350,Data!$A:$A,Figure16!$A350)</f>
        <v>0</v>
      </c>
      <c r="D350" s="3">
        <f>SUMIFS(Data!Y:Y,Data!$B:$B,Figure16!$B350,Data!$A:$A,Figure16!$A350)</f>
        <v>0</v>
      </c>
      <c r="E350" s="3">
        <f>SUMIFS(Data!Q:Q,Data!$B:$B,Figure16!$B350,Data!$A:$A,Figure16!$A350)</f>
        <v>1845482181.4480083</v>
      </c>
      <c r="F350" s="1">
        <f t="shared" si="14"/>
        <v>0</v>
      </c>
      <c r="G350" s="1">
        <f t="shared" si="15"/>
        <v>0</v>
      </c>
      <c r="H350">
        <f>SUMIFS(Data!Z:Z,Data!B:B,Figure16!B350,Data!A:A,Figure16!A350)</f>
        <v>1</v>
      </c>
    </row>
    <row r="351" spans="1:8">
      <c r="A351" s="27">
        <v>2000</v>
      </c>
      <c r="B351" t="s">
        <v>2</v>
      </c>
      <c r="C351" s="3">
        <f>SUMIFS(Data!F:F,Data!$B:$B,Figure16!$B351,Data!$A:$A,Figure16!$A351)</f>
        <v>0</v>
      </c>
      <c r="D351" s="3">
        <f>SUMIFS(Data!Y:Y,Data!$B:$B,Figure16!$B351,Data!$A:$A,Figure16!$A351)</f>
        <v>0</v>
      </c>
      <c r="E351" s="3">
        <f>SUMIFS(Data!Q:Q,Data!$B:$B,Figure16!$B351,Data!$A:$A,Figure16!$A351)</f>
        <v>1911563665.3900604</v>
      </c>
      <c r="F351" s="1">
        <f t="shared" si="14"/>
        <v>0</v>
      </c>
      <c r="G351" s="1">
        <f t="shared" si="15"/>
        <v>0</v>
      </c>
      <c r="H351">
        <f>SUMIFS(Data!Z:Z,Data!B:B,Figure16!B351,Data!A:A,Figure16!A351)</f>
        <v>1</v>
      </c>
    </row>
    <row r="352" spans="1:8">
      <c r="A352" s="27">
        <v>2001</v>
      </c>
      <c r="B352" t="s">
        <v>2</v>
      </c>
      <c r="C352" s="3">
        <f>SUMIFS(Data!F:F,Data!$B:$B,Figure16!$B352,Data!$A:$A,Figure16!$A352)</f>
        <v>0</v>
      </c>
      <c r="D352" s="3">
        <f>SUMIFS(Data!Y:Y,Data!$B:$B,Figure16!$B352,Data!$A:$A,Figure16!$A352)</f>
        <v>0</v>
      </c>
      <c r="E352" s="3">
        <f>SUMIFS(Data!Q:Q,Data!$B:$B,Figure16!$B352,Data!$A:$A,Figure16!$A352)</f>
        <v>2118467913.3787341</v>
      </c>
      <c r="F352" s="1">
        <f t="shared" si="14"/>
        <v>0</v>
      </c>
      <c r="G352" s="1">
        <f t="shared" si="15"/>
        <v>0</v>
      </c>
      <c r="H352">
        <f>SUMIFS(Data!Z:Z,Data!B:B,Figure16!B352,Data!A:A,Figure16!A352)</f>
        <v>1</v>
      </c>
    </row>
    <row r="353" spans="1:8">
      <c r="A353" s="27">
        <v>2002</v>
      </c>
      <c r="B353" t="s">
        <v>2</v>
      </c>
      <c r="C353" s="3">
        <f>SUMIFS(Data!F:F,Data!$B:$B,Figure16!$B353,Data!$A:$A,Figure16!$A353)</f>
        <v>0</v>
      </c>
      <c r="D353" s="3">
        <f>SUMIFS(Data!Y:Y,Data!$B:$B,Figure16!$B353,Data!$A:$A,Figure16!$A353)</f>
        <v>0</v>
      </c>
      <c r="E353" s="3">
        <f>SUMIFS(Data!Q:Q,Data!$B:$B,Figure16!$B353,Data!$A:$A,Figure16!$A353)</f>
        <v>2376335048.3997555</v>
      </c>
      <c r="F353" s="1">
        <f t="shared" si="14"/>
        <v>0</v>
      </c>
      <c r="G353" s="1">
        <f t="shared" si="15"/>
        <v>0</v>
      </c>
      <c r="H353">
        <f>SUMIFS(Data!Z:Z,Data!B:B,Figure16!B353,Data!A:A,Figure16!A353)</f>
        <v>1</v>
      </c>
    </row>
    <row r="354" spans="1:8">
      <c r="A354" s="27">
        <v>2003</v>
      </c>
      <c r="B354" t="s">
        <v>2</v>
      </c>
      <c r="C354" s="3">
        <f>SUMIFS(Data!F:F,Data!$B:$B,Figure16!$B354,Data!$A:$A,Figure16!$A354)</f>
        <v>650000</v>
      </c>
      <c r="D354" s="3">
        <f>SUMIFS(Data!Y:Y,Data!$B:$B,Figure16!$B354,Data!$A:$A,Figure16!$A354)</f>
        <v>0</v>
      </c>
      <c r="E354" s="3">
        <f>SUMIFS(Data!Q:Q,Data!$B:$B,Figure16!$B354,Data!$A:$A,Figure16!$A354)</f>
        <v>2807061008.6908445</v>
      </c>
      <c r="F354" s="1">
        <f t="shared" si="14"/>
        <v>2.3155891446162282E-2</v>
      </c>
      <c r="G354" s="1">
        <f t="shared" si="15"/>
        <v>0</v>
      </c>
      <c r="H354">
        <f>SUMIFS(Data!Z:Z,Data!B:B,Figure16!B354,Data!A:A,Figure16!A354)</f>
        <v>1</v>
      </c>
    </row>
    <row r="355" spans="1:8">
      <c r="A355" s="27">
        <v>2004</v>
      </c>
      <c r="B355" t="s">
        <v>2</v>
      </c>
      <c r="C355" s="3">
        <f>SUMIFS(Data!F:F,Data!$B:$B,Figure16!$B355,Data!$A:$A,Figure16!$A355)</f>
        <v>0</v>
      </c>
      <c r="D355" s="3">
        <f>SUMIFS(Data!Y:Y,Data!$B:$B,Figure16!$B355,Data!$A:$A,Figure16!$A355)</f>
        <v>0</v>
      </c>
      <c r="E355" s="3">
        <f>SUMIFS(Data!Q:Q,Data!$B:$B,Figure16!$B355,Data!$A:$A,Figure16!$A355)</f>
        <v>3576615240.4161587</v>
      </c>
      <c r="F355" s="1">
        <f t="shared" si="14"/>
        <v>0</v>
      </c>
      <c r="G355" s="1">
        <f t="shared" si="15"/>
        <v>0</v>
      </c>
      <c r="H355">
        <f>SUMIFS(Data!Z:Z,Data!B:B,Figure16!B355,Data!A:A,Figure16!A355)</f>
        <v>1</v>
      </c>
    </row>
    <row r="356" spans="1:8">
      <c r="A356" s="27">
        <v>2005</v>
      </c>
      <c r="B356" t="s">
        <v>2</v>
      </c>
      <c r="C356" s="3">
        <f>SUMIFS(Data!F:F,Data!$B:$B,Figure16!$B356,Data!$A:$A,Figure16!$A356)</f>
        <v>1220358</v>
      </c>
      <c r="D356" s="3">
        <f>SUMIFS(Data!Y:Y,Data!$B:$B,Figure16!$B356,Data!$A:$A,Figure16!$A356)</f>
        <v>0</v>
      </c>
      <c r="E356" s="3">
        <f>SUMIFS(Data!Q:Q,Data!$B:$B,Figure16!$B356,Data!$A:$A,Figure16!$A356)</f>
        <v>4900469950.0903349</v>
      </c>
      <c r="F356" s="1">
        <f t="shared" si="14"/>
        <v>2.4902876916478262E-2</v>
      </c>
      <c r="G356" s="1">
        <f t="shared" si="15"/>
        <v>0</v>
      </c>
      <c r="H356">
        <f>SUMIFS(Data!Z:Z,Data!B:B,Figure16!B356,Data!A:A,Figure16!A356)</f>
        <v>1</v>
      </c>
    </row>
    <row r="357" spans="1:8">
      <c r="A357" s="27">
        <v>2006</v>
      </c>
      <c r="B357" t="s">
        <v>2</v>
      </c>
      <c r="C357" s="3">
        <f>SUMIFS(Data!F:F,Data!$B:$B,Figure16!$B357,Data!$A:$A,Figure16!$A357)</f>
        <v>940623.0625</v>
      </c>
      <c r="D357" s="3">
        <f>SUMIFS(Data!Y:Y,Data!$B:$B,Figure16!$B357,Data!$A:$A,Figure16!$A357)</f>
        <v>0</v>
      </c>
      <c r="E357" s="3">
        <f>SUMIFS(Data!Q:Q,Data!$B:$B,Figure16!$B357,Data!$A:$A,Figure16!$A357)</f>
        <v>6384451606.1420965</v>
      </c>
      <c r="F357" s="1">
        <f t="shared" si="14"/>
        <v>1.4733028308885343E-2</v>
      </c>
      <c r="G357" s="1">
        <f t="shared" si="15"/>
        <v>0</v>
      </c>
      <c r="H357">
        <f>SUMIFS(Data!Z:Z,Data!B:B,Figure16!B357,Data!A:A,Figure16!A357)</f>
        <v>1</v>
      </c>
    </row>
    <row r="358" spans="1:8">
      <c r="A358" s="27">
        <v>2007</v>
      </c>
      <c r="B358" t="s">
        <v>2</v>
      </c>
      <c r="C358" s="3">
        <f>SUMIFS(Data!F:F,Data!$B:$B,Figure16!$B358,Data!$A:$A,Figure16!$A358)</f>
        <v>0</v>
      </c>
      <c r="D358" s="3">
        <f>SUMIFS(Data!Y:Y,Data!$B:$B,Figure16!$B358,Data!$A:$A,Figure16!$A358)</f>
        <v>0</v>
      </c>
      <c r="E358" s="3">
        <f>SUMIFS(Data!Q:Q,Data!$B:$B,Figure16!$B358,Data!$A:$A,Figure16!$A358)</f>
        <v>9206301700.3961945</v>
      </c>
      <c r="F358" s="1">
        <f t="shared" si="14"/>
        <v>0</v>
      </c>
      <c r="G358" s="1">
        <f t="shared" si="15"/>
        <v>0</v>
      </c>
      <c r="H358">
        <f>SUMIFS(Data!Z:Z,Data!B:B,Figure16!B358,Data!A:A,Figure16!A358)</f>
        <v>1</v>
      </c>
    </row>
    <row r="359" spans="1:8">
      <c r="A359" s="27">
        <v>2008</v>
      </c>
      <c r="B359" t="s">
        <v>2</v>
      </c>
      <c r="C359" s="3">
        <f>SUMIFS(Data!F:F,Data!$B:$B,Figure16!$B359,Data!$A:$A,Figure16!$A359)</f>
        <v>0</v>
      </c>
      <c r="D359" s="3">
        <f>SUMIFS(Data!Y:Y,Data!$B:$B,Figure16!$B359,Data!$A:$A,Figure16!$A359)</f>
        <v>0</v>
      </c>
      <c r="E359" s="3">
        <f>SUMIFS(Data!Q:Q,Data!$B:$B,Figure16!$B359,Data!$A:$A,Figure16!$A359)</f>
        <v>11662040713.875309</v>
      </c>
      <c r="F359" s="1">
        <f t="shared" si="14"/>
        <v>0</v>
      </c>
      <c r="G359" s="1">
        <f t="shared" si="15"/>
        <v>0</v>
      </c>
      <c r="H359">
        <f>SUMIFS(Data!Z:Z,Data!B:B,Figure16!B359,Data!A:A,Figure16!A359)</f>
        <v>1</v>
      </c>
    </row>
    <row r="360" spans="1:8">
      <c r="A360" s="27">
        <v>2009</v>
      </c>
      <c r="B360" t="s">
        <v>2</v>
      </c>
      <c r="C360" s="3">
        <f>SUMIFS(Data!F:F,Data!$B:$B,Figure16!$B360,Data!$A:$A,Figure16!$A360)</f>
        <v>0</v>
      </c>
      <c r="D360" s="3">
        <f>SUMIFS(Data!Y:Y,Data!$B:$B,Figure16!$B360,Data!$A:$A,Figure16!$A360)</f>
        <v>0</v>
      </c>
      <c r="E360" s="3">
        <f>SUMIFS(Data!Q:Q,Data!$B:$B,Figure16!$B360,Data!$A:$A,Figure16!$A360)</f>
        <v>8647936747.9870396</v>
      </c>
      <c r="F360" s="1">
        <f t="shared" si="14"/>
        <v>0</v>
      </c>
      <c r="G360" s="1">
        <f t="shared" si="15"/>
        <v>0</v>
      </c>
      <c r="H360">
        <f>SUMIFS(Data!Z:Z,Data!B:B,Figure16!B360,Data!A:A,Figure16!A360)</f>
        <v>1</v>
      </c>
    </row>
    <row r="361" spans="1:8">
      <c r="A361" s="27">
        <v>2010</v>
      </c>
      <c r="B361" t="s">
        <v>2</v>
      </c>
      <c r="C361" s="3">
        <f>SUMIFS(Data!F:F,Data!$B:$B,Figure16!$B361,Data!$A:$A,Figure16!$A361)</f>
        <v>0</v>
      </c>
      <c r="D361" s="3">
        <f>SUMIFS(Data!Y:Y,Data!$B:$B,Figure16!$B361,Data!$A:$A,Figure16!$A361)</f>
        <v>0</v>
      </c>
      <c r="E361" s="3">
        <f>SUMIFS(Data!Q:Q,Data!$B:$B,Figure16!$B361,Data!$A:$A,Figure16!$A361)</f>
        <v>9260284937.7978153</v>
      </c>
      <c r="F361" s="1">
        <f t="shared" si="14"/>
        <v>0</v>
      </c>
      <c r="G361" s="1">
        <f t="shared" si="15"/>
        <v>0</v>
      </c>
      <c r="H361">
        <f>SUMIFS(Data!Z:Z,Data!B:B,Figure16!B361,Data!A:A,Figure16!A361)</f>
        <v>1</v>
      </c>
    </row>
    <row r="362" spans="1:8">
      <c r="A362" s="27">
        <v>2011</v>
      </c>
      <c r="B362" t="s">
        <v>2</v>
      </c>
      <c r="C362" s="3">
        <f>SUMIFS(Data!F:F,Data!$B:$B,Figure16!$B362,Data!$A:$A,Figure16!$A362)</f>
        <v>0</v>
      </c>
      <c r="D362" s="3">
        <f>SUMIFS(Data!Y:Y,Data!$B:$B,Figure16!$B362,Data!$A:$A,Figure16!$A362)</f>
        <v>0</v>
      </c>
      <c r="E362" s="3">
        <f>SUMIFS(Data!Q:Q,Data!$B:$B,Figure16!$B362,Data!$A:$A,Figure16!$A362)</f>
        <v>10142111334.496105</v>
      </c>
      <c r="F362" s="1">
        <f t="shared" si="14"/>
        <v>0</v>
      </c>
      <c r="G362" s="1">
        <f t="shared" si="15"/>
        <v>0</v>
      </c>
      <c r="H362">
        <f>SUMIFS(Data!Z:Z,Data!B:B,Figure16!B362,Data!A:A,Figure16!A362)</f>
        <v>1</v>
      </c>
    </row>
    <row r="363" spans="1:8">
      <c r="A363" s="27">
        <v>2012</v>
      </c>
      <c r="B363" t="s">
        <v>2</v>
      </c>
      <c r="C363" s="3">
        <f>SUMIFS(Data!F:F,Data!$B:$B,Figure16!$B363,Data!$A:$A,Figure16!$A363)</f>
        <v>11089403</v>
      </c>
      <c r="D363" s="3">
        <f>SUMIFS(Data!Y:Y,Data!$B:$B,Figure16!$B363,Data!$A:$A,Figure16!$A363)</f>
        <v>0</v>
      </c>
      <c r="E363" s="3">
        <f>SUMIFS(Data!Q:Q,Data!$B:$B,Figure16!$B363,Data!$A:$A,Figure16!$A363)</f>
        <v>10619320048.585737</v>
      </c>
      <c r="F363" s="1">
        <f t="shared" si="14"/>
        <v>0.10442667655992596</v>
      </c>
      <c r="G363" s="1">
        <f t="shared" si="15"/>
        <v>0</v>
      </c>
      <c r="H363">
        <f>SUMIFS(Data!Z:Z,Data!B:B,Figure16!B363,Data!A:A,Figure16!A363)</f>
        <v>1</v>
      </c>
    </row>
    <row r="364" spans="1:8">
      <c r="A364" s="27">
        <v>2013</v>
      </c>
      <c r="B364" t="s">
        <v>2</v>
      </c>
      <c r="C364" s="3">
        <f>SUMIFS(Data!F:F,Data!$B:$B,Figure16!$B364,Data!$A:$A,Figure16!$A364)</f>
        <v>0</v>
      </c>
      <c r="D364" s="3">
        <f>SUMIFS(Data!Y:Y,Data!$B:$B,Figure16!$B364,Data!$A:$A,Figure16!$A364)</f>
        <v>0</v>
      </c>
      <c r="E364" s="3">
        <f>SUMIFS(Data!Q:Q,Data!$B:$B,Figure16!$B364,Data!$A:$A,Figure16!$A364)</f>
        <v>11121465767.406683</v>
      </c>
      <c r="F364" s="1">
        <f t="shared" si="14"/>
        <v>0</v>
      </c>
      <c r="G364" s="1">
        <f t="shared" si="15"/>
        <v>0</v>
      </c>
      <c r="H364">
        <f>SUMIFS(Data!Z:Z,Data!B:B,Figure16!B364,Data!A:A,Figure16!A364)</f>
        <v>1</v>
      </c>
    </row>
    <row r="365" spans="1:8">
      <c r="A365" s="27">
        <v>2014</v>
      </c>
      <c r="B365" t="s">
        <v>2</v>
      </c>
      <c r="C365" s="3">
        <f>SUMIFS(Data!F:F,Data!$B:$B,Figure16!$B365,Data!$A:$A,Figure16!$A365)</f>
        <v>0</v>
      </c>
      <c r="D365" s="3">
        <f>SUMIFS(Data!Y:Y,Data!$B:$B,Figure16!$B365,Data!$A:$A,Figure16!$A365)</f>
        <v>0</v>
      </c>
      <c r="E365" s="3">
        <f>SUMIFS(Data!Q:Q,Data!$B:$B,Figure16!$B365,Data!$A:$A,Figure16!$A365)</f>
        <v>11609512939.75425</v>
      </c>
      <c r="F365" s="1">
        <f t="shared" si="14"/>
        <v>0</v>
      </c>
      <c r="G365" s="1">
        <f t="shared" si="15"/>
        <v>0</v>
      </c>
      <c r="H365">
        <f>SUMIFS(Data!Z:Z,Data!B:B,Figure16!B365,Data!A:A,Figure16!A365)</f>
        <v>1</v>
      </c>
    </row>
    <row r="366" spans="1:8">
      <c r="A366" s="27">
        <v>2015</v>
      </c>
      <c r="B366" t="s">
        <v>2</v>
      </c>
      <c r="C366" s="3">
        <f>SUMIFS(Data!F:F,Data!$B:$B,Figure16!$B366,Data!$A:$A,Figure16!$A366)</f>
        <v>24969938</v>
      </c>
      <c r="D366" s="3">
        <f>SUMIFS(Data!Y:Y,Data!$B:$B,Figure16!$B366,Data!$A:$A,Figure16!$A366)</f>
        <v>0</v>
      </c>
      <c r="E366" s="3">
        <f>SUMIFS(Data!Q:Q,Data!$B:$B,Figure16!$B366,Data!$A:$A,Figure16!$A366)</f>
        <v>10553337672.987202</v>
      </c>
      <c r="F366" s="1">
        <f t="shared" si="14"/>
        <v>0.23660702209798687</v>
      </c>
      <c r="G366" s="1">
        <f t="shared" si="15"/>
        <v>0</v>
      </c>
      <c r="H366">
        <f>SUMIFS(Data!Z:Z,Data!B:B,Figure16!B366,Data!A:A,Figure16!A366)</f>
        <v>1</v>
      </c>
    </row>
    <row r="367" spans="1:8">
      <c r="A367" s="27">
        <v>2016</v>
      </c>
      <c r="B367" t="s">
        <v>2</v>
      </c>
      <c r="C367" s="3">
        <f>SUMIFS(Data!F:F,Data!$B:$B,Figure16!$B367,Data!$A:$A,Figure16!$A367)</f>
        <v>0</v>
      </c>
      <c r="D367" s="3">
        <f>SUMIFS(Data!Y:Y,Data!$B:$B,Figure16!$B367,Data!$A:$A,Figure16!$A367)</f>
        <v>0</v>
      </c>
      <c r="E367" s="3">
        <f>SUMIFS(Data!Q:Q,Data!$B:$B,Figure16!$B367,Data!$A:$A,Figure16!$A367)</f>
        <v>10546135160.030987</v>
      </c>
      <c r="F367" s="1">
        <f t="shared" si="14"/>
        <v>0</v>
      </c>
      <c r="G367" s="1">
        <f t="shared" si="15"/>
        <v>0</v>
      </c>
      <c r="H367">
        <f>SUMIFS(Data!Z:Z,Data!B:B,Figure16!B367,Data!A:A,Figure16!A367)</f>
        <v>1</v>
      </c>
    </row>
    <row r="368" spans="1:8">
      <c r="A368" s="27">
        <v>2017</v>
      </c>
      <c r="B368" t="s">
        <v>2</v>
      </c>
      <c r="C368" s="3">
        <f>SUMIFS(Data!F:F,Data!$B:$B,Figure16!$B368,Data!$A:$A,Figure16!$A368)</f>
        <v>0</v>
      </c>
      <c r="D368" s="3">
        <f>SUMIFS(Data!Y:Y,Data!$B:$B,Figure16!$B368,Data!$A:$A,Figure16!$A368)</f>
        <v>0</v>
      </c>
      <c r="E368" s="3">
        <f>SUMIFS(Data!Q:Q,Data!$B:$B,Figure16!$B368,Data!$A:$A,Figure16!$A368)</f>
        <v>11536590635.82675</v>
      </c>
      <c r="F368" s="1">
        <f t="shared" si="14"/>
        <v>0</v>
      </c>
      <c r="G368" s="1">
        <f t="shared" si="15"/>
        <v>0</v>
      </c>
      <c r="H368">
        <f>SUMIFS(Data!Z:Z,Data!B:B,Figure16!B368,Data!A:A,Figure16!A368)</f>
        <v>1</v>
      </c>
    </row>
    <row r="369" spans="1:8">
      <c r="A369" s="27">
        <v>1991</v>
      </c>
      <c r="B369" t="s">
        <v>142</v>
      </c>
      <c r="C369" s="3">
        <f>SUMIFS(Data!F:F,Data!$B:$B,Figure16!$B369,Data!$A:$A,Figure16!$A369)</f>
        <v>0</v>
      </c>
      <c r="D369" s="3">
        <f>SUMIFS(Data!Y:Y,Data!$B:$B,Figure16!$B369,Data!$A:$A,Figure16!$A369)</f>
        <v>0</v>
      </c>
      <c r="E369" s="3">
        <f>SUMIFS(Data!Q:Q,Data!$B:$B,Figure16!$B369,Data!$A:$A,Figure16!$A369)</f>
        <v>8226390167.0185289</v>
      </c>
      <c r="F369" s="1">
        <f t="shared" si="14"/>
        <v>0</v>
      </c>
      <c r="G369" s="1">
        <f t="shared" si="15"/>
        <v>0</v>
      </c>
      <c r="H369">
        <f>SUMIFS(Data!Z:Z,Data!B:B,Figure16!B369,Data!A:A,Figure16!A369)</f>
        <v>1</v>
      </c>
    </row>
    <row r="370" spans="1:8">
      <c r="A370" s="27">
        <v>1992</v>
      </c>
      <c r="B370" t="s">
        <v>142</v>
      </c>
      <c r="C370" s="3">
        <f>SUMIFS(Data!F:F,Data!$B:$B,Figure16!$B370,Data!$A:$A,Figure16!$A370)</f>
        <v>0</v>
      </c>
      <c r="D370" s="3">
        <f>SUMIFS(Data!Y:Y,Data!$B:$B,Figure16!$B370,Data!$A:$A,Figure16!$A370)</f>
        <v>0</v>
      </c>
      <c r="E370" s="3">
        <f>SUMIFS(Data!Q:Q,Data!$B:$B,Figure16!$B370,Data!$A:$A,Figure16!$A370)</f>
        <v>4970536336.6328526</v>
      </c>
      <c r="F370" s="1">
        <f t="shared" si="14"/>
        <v>0</v>
      </c>
      <c r="G370" s="1">
        <f t="shared" si="15"/>
        <v>0</v>
      </c>
      <c r="H370">
        <f>SUMIFS(Data!Z:Z,Data!B:B,Figure16!B370,Data!A:A,Figure16!A370)</f>
        <v>1</v>
      </c>
    </row>
    <row r="371" spans="1:8">
      <c r="A371" s="27">
        <v>1993</v>
      </c>
      <c r="B371" t="s">
        <v>142</v>
      </c>
      <c r="C371" s="3">
        <f>SUMIFS(Data!F:F,Data!$B:$B,Figure16!$B371,Data!$A:$A,Figure16!$A371)</f>
        <v>0</v>
      </c>
      <c r="D371" s="3">
        <f>SUMIFS(Data!Y:Y,Data!$B:$B,Figure16!$B371,Data!$A:$A,Figure16!$A371)</f>
        <v>0</v>
      </c>
      <c r="E371" s="3">
        <f>SUMIFS(Data!Q:Q,Data!$B:$B,Figure16!$B371,Data!$A:$A,Figure16!$A371)</f>
        <v>3970953395.5154357</v>
      </c>
      <c r="F371" s="1">
        <f t="shared" si="14"/>
        <v>0</v>
      </c>
      <c r="G371" s="1">
        <f t="shared" si="15"/>
        <v>0</v>
      </c>
      <c r="H371">
        <f>SUMIFS(Data!Z:Z,Data!B:B,Figure16!B371,Data!A:A,Figure16!A371)</f>
        <v>1</v>
      </c>
    </row>
    <row r="372" spans="1:8">
      <c r="A372" s="27">
        <v>1994</v>
      </c>
      <c r="B372" t="s">
        <v>142</v>
      </c>
      <c r="C372" s="3">
        <f>SUMIFS(Data!F:F,Data!$B:$B,Figure16!$B372,Data!$A:$A,Figure16!$A372)</f>
        <v>0</v>
      </c>
      <c r="D372" s="3">
        <f>SUMIFS(Data!Y:Y,Data!$B:$B,Figure16!$B372,Data!$A:$A,Figure16!$A372)</f>
        <v>0</v>
      </c>
      <c r="E372" s="3">
        <f>SUMIFS(Data!Q:Q,Data!$B:$B,Figure16!$B372,Data!$A:$A,Figure16!$A372)</f>
        <v>3313939553.5417986</v>
      </c>
      <c r="F372" s="1">
        <f t="shared" si="14"/>
        <v>0</v>
      </c>
      <c r="G372" s="1">
        <f t="shared" si="15"/>
        <v>0</v>
      </c>
      <c r="H372">
        <f>SUMIFS(Data!Z:Z,Data!B:B,Figure16!B372,Data!A:A,Figure16!A372)</f>
        <v>1</v>
      </c>
    </row>
    <row r="373" spans="1:8">
      <c r="A373" s="27">
        <v>1995</v>
      </c>
      <c r="B373" t="s">
        <v>142</v>
      </c>
      <c r="C373" s="3">
        <f>SUMIFS(Data!F:F,Data!$B:$B,Figure16!$B373,Data!$A:$A,Figure16!$A373)</f>
        <v>0</v>
      </c>
      <c r="D373" s="3">
        <f>SUMIFS(Data!Y:Y,Data!$B:$B,Figure16!$B373,Data!$A:$A,Figure16!$A373)</f>
        <v>0</v>
      </c>
      <c r="E373" s="3">
        <f>SUMIFS(Data!Q:Q,Data!$B:$B,Figure16!$B373,Data!$A:$A,Figure16!$A373)</f>
        <v>3052467522.3610435</v>
      </c>
      <c r="F373" s="1">
        <f t="shared" si="14"/>
        <v>0</v>
      </c>
      <c r="G373" s="1">
        <f t="shared" si="15"/>
        <v>0</v>
      </c>
      <c r="H373">
        <f>SUMIFS(Data!Z:Z,Data!B:B,Figure16!B373,Data!A:A,Figure16!A373)</f>
        <v>1</v>
      </c>
    </row>
    <row r="374" spans="1:8">
      <c r="A374" s="27">
        <v>1996</v>
      </c>
      <c r="B374" t="s">
        <v>142</v>
      </c>
      <c r="C374" s="3">
        <f>SUMIFS(Data!F:F,Data!$B:$B,Figure16!$B374,Data!$A:$A,Figure16!$A374)</f>
        <v>0</v>
      </c>
      <c r="D374" s="3">
        <f>SUMIFS(Data!Y:Y,Data!$B:$B,Figure16!$B374,Data!$A:$A,Figure16!$A374)</f>
        <v>0</v>
      </c>
      <c r="E374" s="3">
        <f>SUMIFS(Data!Q:Q,Data!$B:$B,Figure16!$B374,Data!$A:$A,Figure16!$A374)</f>
        <v>3176703092.3041153</v>
      </c>
      <c r="F374" s="1">
        <f t="shared" si="14"/>
        <v>0</v>
      </c>
      <c r="G374" s="1">
        <f t="shared" si="15"/>
        <v>0</v>
      </c>
      <c r="H374">
        <f>SUMIFS(Data!Z:Z,Data!B:B,Figure16!B374,Data!A:A,Figure16!A374)</f>
        <v>1</v>
      </c>
    </row>
    <row r="375" spans="1:8">
      <c r="A375" s="27">
        <v>1997</v>
      </c>
      <c r="B375" t="s">
        <v>142</v>
      </c>
      <c r="C375" s="3">
        <f>SUMIFS(Data!F:F,Data!$B:$B,Figure16!$B375,Data!$A:$A,Figure16!$A375)</f>
        <v>0</v>
      </c>
      <c r="D375" s="3">
        <f>SUMIFS(Data!Y:Y,Data!$B:$B,Figure16!$B375,Data!$A:$A,Figure16!$A375)</f>
        <v>0</v>
      </c>
      <c r="E375" s="3">
        <f>SUMIFS(Data!Q:Q,Data!$B:$B,Figure16!$B375,Data!$A:$A,Figure16!$A375)</f>
        <v>3962735257.2145548</v>
      </c>
      <c r="F375" s="1">
        <f t="shared" si="14"/>
        <v>0</v>
      </c>
      <c r="G375" s="1">
        <f t="shared" si="15"/>
        <v>0</v>
      </c>
      <c r="H375">
        <f>SUMIFS(Data!Z:Z,Data!B:B,Figure16!B375,Data!A:A,Figure16!A375)</f>
        <v>1</v>
      </c>
    </row>
    <row r="376" spans="1:8">
      <c r="A376" s="27">
        <v>1998</v>
      </c>
      <c r="B376" t="s">
        <v>142</v>
      </c>
      <c r="C376" s="3">
        <f>SUMIFS(Data!F:F,Data!$B:$B,Figure16!$B376,Data!$A:$A,Figure16!$A376)</f>
        <v>0</v>
      </c>
      <c r="D376" s="3">
        <f>SUMIFS(Data!Y:Y,Data!$B:$B,Figure16!$B376,Data!$A:$A,Figure16!$A376)</f>
        <v>0</v>
      </c>
      <c r="E376" s="3">
        <f>SUMIFS(Data!Q:Q,Data!$B:$B,Figure16!$B376,Data!$A:$A,Figure16!$A376)</f>
        <v>4446370371.1502304</v>
      </c>
      <c r="F376" s="1">
        <f t="shared" si="14"/>
        <v>0</v>
      </c>
      <c r="G376" s="1">
        <f t="shared" si="15"/>
        <v>0</v>
      </c>
      <c r="H376">
        <f>SUMIFS(Data!Z:Z,Data!B:B,Figure16!B376,Data!A:A,Figure16!A376)</f>
        <v>1</v>
      </c>
    </row>
    <row r="377" spans="1:8">
      <c r="A377" s="27">
        <v>1999</v>
      </c>
      <c r="B377" t="s">
        <v>142</v>
      </c>
      <c r="C377" s="3">
        <f>SUMIFS(Data!F:F,Data!$B:$B,Figure16!$B377,Data!$A:$A,Figure16!$A377)</f>
        <v>0</v>
      </c>
      <c r="D377" s="3">
        <f>SUMIFS(Data!Y:Y,Data!$B:$B,Figure16!$B377,Data!$A:$A,Figure16!$A377)</f>
        <v>0</v>
      </c>
      <c r="E377" s="3">
        <f>SUMIFS(Data!Q:Q,Data!$B:$B,Figure16!$B377,Data!$A:$A,Figure16!$A377)</f>
        <v>4581246713.3206606</v>
      </c>
      <c r="F377" s="1">
        <f t="shared" si="14"/>
        <v>0</v>
      </c>
      <c r="G377" s="1">
        <f t="shared" si="15"/>
        <v>0</v>
      </c>
      <c r="H377">
        <f>SUMIFS(Data!Z:Z,Data!B:B,Figure16!B377,Data!A:A,Figure16!A377)</f>
        <v>1</v>
      </c>
    </row>
    <row r="378" spans="1:8">
      <c r="A378" s="27">
        <v>2000</v>
      </c>
      <c r="B378" t="s">
        <v>142</v>
      </c>
      <c r="C378" s="3">
        <f>SUMIFS(Data!F:F,Data!$B:$B,Figure16!$B378,Data!$A:$A,Figure16!$A378)</f>
        <v>0</v>
      </c>
      <c r="D378" s="3">
        <f>SUMIFS(Data!Y:Y,Data!$B:$B,Figure16!$B378,Data!$A:$A,Figure16!$A378)</f>
        <v>0</v>
      </c>
      <c r="E378" s="3">
        <f>SUMIFS(Data!Q:Q,Data!$B:$B,Figure16!$B378,Data!$A:$A,Figure16!$A378)</f>
        <v>5272617196.0451736</v>
      </c>
      <c r="F378" s="1">
        <f t="shared" si="14"/>
        <v>0</v>
      </c>
      <c r="G378" s="1">
        <f t="shared" si="15"/>
        <v>0</v>
      </c>
      <c r="H378">
        <f>SUMIFS(Data!Z:Z,Data!B:B,Figure16!B378,Data!A:A,Figure16!A378)</f>
        <v>1</v>
      </c>
    </row>
    <row r="379" spans="1:8">
      <c r="A379" s="27">
        <v>2001</v>
      </c>
      <c r="B379" t="s">
        <v>142</v>
      </c>
      <c r="C379" s="3">
        <f>SUMIFS(Data!F:F,Data!$B:$B,Figure16!$B379,Data!$A:$A,Figure16!$A379)</f>
        <v>0</v>
      </c>
      <c r="D379" s="3">
        <f>SUMIFS(Data!Y:Y,Data!$B:$B,Figure16!$B379,Data!$A:$A,Figure16!$A379)</f>
        <v>0</v>
      </c>
      <c r="E379" s="3">
        <f>SUMIFS(Data!Q:Q,Data!$B:$B,Figure16!$B379,Data!$A:$A,Figure16!$A379)</f>
        <v>5707720390.8514986</v>
      </c>
      <c r="F379" s="1">
        <f t="shared" si="14"/>
        <v>0</v>
      </c>
      <c r="G379" s="1">
        <f t="shared" si="15"/>
        <v>0</v>
      </c>
      <c r="H379">
        <f>SUMIFS(Data!Z:Z,Data!B:B,Figure16!B379,Data!A:A,Figure16!A379)</f>
        <v>1</v>
      </c>
    </row>
    <row r="380" spans="1:8">
      <c r="A380" s="27">
        <v>2002</v>
      </c>
      <c r="B380" t="s">
        <v>142</v>
      </c>
      <c r="C380" s="3">
        <f>SUMIFS(Data!F:F,Data!$B:$B,Figure16!$B380,Data!$A:$A,Figure16!$A380)</f>
        <v>0</v>
      </c>
      <c r="D380" s="3">
        <f>SUMIFS(Data!Y:Y,Data!$B:$B,Figure16!$B380,Data!$A:$A,Figure16!$A380)</f>
        <v>0</v>
      </c>
      <c r="E380" s="3">
        <f>SUMIFS(Data!Q:Q,Data!$B:$B,Figure16!$B380,Data!$A:$A,Figure16!$A380)</f>
        <v>6235856819.5844469</v>
      </c>
      <c r="F380" s="1">
        <f t="shared" si="14"/>
        <v>0</v>
      </c>
      <c r="G380" s="1">
        <f t="shared" si="15"/>
        <v>0</v>
      </c>
      <c r="H380">
        <f>SUMIFS(Data!Z:Z,Data!B:B,Figure16!B380,Data!A:A,Figure16!A380)</f>
        <v>1</v>
      </c>
    </row>
    <row r="381" spans="1:8">
      <c r="A381" s="27">
        <v>2003</v>
      </c>
      <c r="B381" t="s">
        <v>142</v>
      </c>
      <c r="C381" s="3">
        <f>SUMIFS(Data!F:F,Data!$B:$B,Figure16!$B381,Data!$A:$A,Figure16!$A381)</f>
        <v>0</v>
      </c>
      <c r="D381" s="3">
        <f>SUMIFS(Data!Y:Y,Data!$B:$B,Figure16!$B381,Data!$A:$A,Figure16!$A381)</f>
        <v>0</v>
      </c>
      <c r="E381" s="3">
        <f>SUMIFS(Data!Q:Q,Data!$B:$B,Figure16!$B381,Data!$A:$A,Figure16!$A381)</f>
        <v>7276013031.9690495</v>
      </c>
      <c r="F381" s="1">
        <f t="shared" si="14"/>
        <v>0</v>
      </c>
      <c r="G381" s="1">
        <f t="shared" si="15"/>
        <v>0</v>
      </c>
      <c r="H381">
        <f>SUMIFS(Data!Z:Z,Data!B:B,Figure16!B381,Data!A:A,Figure16!A381)</f>
        <v>1</v>
      </c>
    </row>
    <row r="382" spans="1:8">
      <c r="A382" s="27">
        <v>2004</v>
      </c>
      <c r="B382" t="s">
        <v>142</v>
      </c>
      <c r="C382" s="3">
        <f>SUMIFS(Data!F:F,Data!$B:$B,Figure16!$B382,Data!$A:$A,Figure16!$A382)</f>
        <v>600000</v>
      </c>
      <c r="D382" s="3">
        <f>SUMIFS(Data!Y:Y,Data!$B:$B,Figure16!$B382,Data!$A:$A,Figure16!$A382)</f>
        <v>0</v>
      </c>
      <c r="E382" s="3">
        <f>SUMIFS(Data!Q:Q,Data!$B:$B,Figure16!$B382,Data!$A:$A,Figure16!$A382)</f>
        <v>8680370408.0594292</v>
      </c>
      <c r="F382" s="1">
        <f t="shared" si="14"/>
        <v>6.912147429134134E-3</v>
      </c>
      <c r="G382" s="1">
        <f t="shared" si="15"/>
        <v>0</v>
      </c>
      <c r="H382">
        <f>SUMIFS(Data!Z:Z,Data!B:B,Figure16!B382,Data!A:A,Figure16!A382)</f>
        <v>1</v>
      </c>
    </row>
    <row r="383" spans="1:8">
      <c r="A383" s="27">
        <v>2005</v>
      </c>
      <c r="B383" t="s">
        <v>142</v>
      </c>
      <c r="C383" s="3">
        <f>SUMIFS(Data!F:F,Data!$B:$B,Figure16!$B383,Data!$A:$A,Figure16!$A383)</f>
        <v>0</v>
      </c>
      <c r="D383" s="3">
        <f>SUMIFS(Data!Y:Y,Data!$B:$B,Figure16!$B383,Data!$A:$A,Figure16!$A383)</f>
        <v>0</v>
      </c>
      <c r="E383" s="3">
        <f>SUMIFS(Data!Q:Q,Data!$B:$B,Figure16!$B383,Data!$A:$A,Figure16!$A383)</f>
        <v>13245716099.005713</v>
      </c>
      <c r="F383" s="1">
        <f t="shared" si="14"/>
        <v>0</v>
      </c>
      <c r="G383" s="1">
        <f t="shared" si="15"/>
        <v>0</v>
      </c>
      <c r="H383">
        <f>SUMIFS(Data!Z:Z,Data!B:B,Figure16!B383,Data!A:A,Figure16!A383)</f>
        <v>1</v>
      </c>
    </row>
    <row r="384" spans="1:8">
      <c r="A384" s="27">
        <v>2006</v>
      </c>
      <c r="B384" t="s">
        <v>142</v>
      </c>
      <c r="C384" s="3">
        <f>SUMIFS(Data!F:F,Data!$B:$B,Figure16!$B384,Data!$A:$A,Figure16!$A384)</f>
        <v>0</v>
      </c>
      <c r="D384" s="3">
        <f>SUMIFS(Data!Y:Y,Data!$B:$B,Figure16!$B384,Data!$A:$A,Figure16!$A384)</f>
        <v>0</v>
      </c>
      <c r="E384" s="3">
        <f>SUMIFS(Data!Q:Q,Data!$B:$B,Figure16!$B384,Data!$A:$A,Figure16!$A384)</f>
        <v>20982986344.302666</v>
      </c>
      <c r="F384" s="1">
        <f t="shared" si="14"/>
        <v>0</v>
      </c>
      <c r="G384" s="1">
        <f t="shared" si="15"/>
        <v>0</v>
      </c>
      <c r="H384">
        <f>SUMIFS(Data!Z:Z,Data!B:B,Figure16!B384,Data!A:A,Figure16!A384)</f>
        <v>1</v>
      </c>
    </row>
    <row r="385" spans="1:8">
      <c r="A385" s="27">
        <v>2007</v>
      </c>
      <c r="B385" t="s">
        <v>142</v>
      </c>
      <c r="C385" s="3">
        <f>SUMIFS(Data!F:F,Data!$B:$B,Figure16!$B385,Data!$A:$A,Figure16!$A385)</f>
        <v>0</v>
      </c>
      <c r="D385" s="3">
        <f>SUMIFS(Data!Y:Y,Data!$B:$B,Figure16!$B385,Data!$A:$A,Figure16!$A385)</f>
        <v>0</v>
      </c>
      <c r="E385" s="3">
        <f>SUMIFS(Data!Q:Q,Data!$B:$B,Figure16!$B385,Data!$A:$A,Figure16!$A385)</f>
        <v>33050343782.775902</v>
      </c>
      <c r="F385" s="1">
        <f t="shared" si="14"/>
        <v>0</v>
      </c>
      <c r="G385" s="1">
        <f t="shared" si="15"/>
        <v>0</v>
      </c>
      <c r="H385">
        <f>SUMIFS(Data!Z:Z,Data!B:B,Figure16!B385,Data!A:A,Figure16!A385)</f>
        <v>1</v>
      </c>
    </row>
    <row r="386" spans="1:8">
      <c r="A386" s="27">
        <v>2008</v>
      </c>
      <c r="B386" t="s">
        <v>142</v>
      </c>
      <c r="C386" s="3">
        <f>SUMIFS(Data!F:F,Data!$B:$B,Figure16!$B386,Data!$A:$A,Figure16!$A386)</f>
        <v>0</v>
      </c>
      <c r="D386" s="3">
        <f>SUMIFS(Data!Y:Y,Data!$B:$B,Figure16!$B386,Data!$A:$A,Figure16!$A386)</f>
        <v>0</v>
      </c>
      <c r="E386" s="3">
        <f>SUMIFS(Data!Q:Q,Data!$B:$B,Figure16!$B386,Data!$A:$A,Figure16!$A386)</f>
        <v>48852482960.077896</v>
      </c>
      <c r="F386" s="1">
        <f t="shared" si="14"/>
        <v>0</v>
      </c>
      <c r="G386" s="1">
        <f t="shared" si="15"/>
        <v>0</v>
      </c>
      <c r="H386">
        <f>SUMIFS(Data!Z:Z,Data!B:B,Figure16!B386,Data!A:A,Figure16!A386)</f>
        <v>1</v>
      </c>
    </row>
    <row r="387" spans="1:8">
      <c r="A387" s="27">
        <v>2009</v>
      </c>
      <c r="B387" t="s">
        <v>142</v>
      </c>
      <c r="C387" s="3">
        <f>SUMIFS(Data!F:F,Data!$B:$B,Figure16!$B387,Data!$A:$A,Figure16!$A387)</f>
        <v>0</v>
      </c>
      <c r="D387" s="3">
        <f>SUMIFS(Data!Y:Y,Data!$B:$B,Figure16!$B387,Data!$A:$A,Figure16!$A387)</f>
        <v>0</v>
      </c>
      <c r="E387" s="3">
        <f>SUMIFS(Data!Q:Q,Data!$B:$B,Figure16!$B387,Data!$A:$A,Figure16!$A387)</f>
        <v>44291490420.502617</v>
      </c>
      <c r="F387" s="1">
        <f t="shared" ref="F387:F450" si="16">IF(E387&gt;0,C387/E387*100,"")</f>
        <v>0</v>
      </c>
      <c r="G387" s="1">
        <f t="shared" ref="G387:G450" si="17">IF($E387&gt;0,D387/$E387*100,"")</f>
        <v>0</v>
      </c>
      <c r="H387">
        <f>SUMIFS(Data!Z:Z,Data!B:B,Figure16!B387,Data!A:A,Figure16!A387)</f>
        <v>1</v>
      </c>
    </row>
    <row r="388" spans="1:8">
      <c r="A388" s="27">
        <v>2010</v>
      </c>
      <c r="B388" t="s">
        <v>142</v>
      </c>
      <c r="C388" s="3">
        <f>SUMIFS(Data!F:F,Data!$B:$B,Figure16!$B388,Data!$A:$A,Figure16!$A388)</f>
        <v>2900000</v>
      </c>
      <c r="D388" s="3">
        <f>SUMIFS(Data!Y:Y,Data!$B:$B,Figure16!$B388,Data!$A:$A,Figure16!$A388)</f>
        <v>0</v>
      </c>
      <c r="E388" s="3">
        <f>SUMIFS(Data!Q:Q,Data!$B:$B,Figure16!$B388,Data!$A:$A,Figure16!$A388)</f>
        <v>52902703376.105644</v>
      </c>
      <c r="F388" s="1">
        <f t="shared" si="16"/>
        <v>5.481761450606382E-3</v>
      </c>
      <c r="G388" s="1">
        <f t="shared" si="17"/>
        <v>0</v>
      </c>
      <c r="H388">
        <f>SUMIFS(Data!Z:Z,Data!B:B,Figure16!B388,Data!A:A,Figure16!A388)</f>
        <v>1</v>
      </c>
    </row>
    <row r="389" spans="1:8">
      <c r="A389" s="27">
        <v>2011</v>
      </c>
      <c r="B389" t="s">
        <v>142</v>
      </c>
      <c r="C389" s="3">
        <f>SUMIFS(Data!F:F,Data!$B:$B,Figure16!$B389,Data!$A:$A,Figure16!$A389)</f>
        <v>0</v>
      </c>
      <c r="D389" s="3">
        <f>SUMIFS(Data!Y:Y,Data!$B:$B,Figure16!$B389,Data!$A:$A,Figure16!$A389)</f>
        <v>0</v>
      </c>
      <c r="E389" s="3">
        <f>SUMIFS(Data!Q:Q,Data!$B:$B,Figure16!$B389,Data!$A:$A,Figure16!$A389)</f>
        <v>65951627200.202614</v>
      </c>
      <c r="F389" s="1">
        <f t="shared" si="16"/>
        <v>0</v>
      </c>
      <c r="G389" s="1">
        <f t="shared" si="17"/>
        <v>0</v>
      </c>
      <c r="H389">
        <f>SUMIFS(Data!Z:Z,Data!B:B,Figure16!B389,Data!A:A,Figure16!A389)</f>
        <v>1</v>
      </c>
    </row>
    <row r="390" spans="1:8">
      <c r="A390" s="27">
        <v>2012</v>
      </c>
      <c r="B390" t="s">
        <v>142</v>
      </c>
      <c r="C390" s="3">
        <f>SUMIFS(Data!F:F,Data!$B:$B,Figure16!$B390,Data!$A:$A,Figure16!$A390)</f>
        <v>0</v>
      </c>
      <c r="D390" s="3">
        <f>SUMIFS(Data!Y:Y,Data!$B:$B,Figure16!$B390,Data!$A:$A,Figure16!$A390)</f>
        <v>0</v>
      </c>
      <c r="E390" s="3">
        <f>SUMIFS(Data!Q:Q,Data!$B:$B,Figure16!$B390,Data!$A:$A,Figure16!$A390)</f>
        <v>69683935845.213837</v>
      </c>
      <c r="F390" s="1">
        <f t="shared" si="16"/>
        <v>0</v>
      </c>
      <c r="G390" s="1">
        <f t="shared" si="17"/>
        <v>0</v>
      </c>
      <c r="H390">
        <f>SUMIFS(Data!Z:Z,Data!B:B,Figure16!B390,Data!A:A,Figure16!A390)</f>
        <v>1</v>
      </c>
    </row>
    <row r="391" spans="1:8">
      <c r="A391" s="27">
        <v>2013</v>
      </c>
      <c r="B391" t="s">
        <v>142</v>
      </c>
      <c r="C391" s="3">
        <f>SUMIFS(Data!F:F,Data!$B:$B,Figure16!$B391,Data!$A:$A,Figure16!$A391)</f>
        <v>4842022.5</v>
      </c>
      <c r="D391" s="3">
        <f>SUMIFS(Data!Y:Y,Data!$B:$B,Figure16!$B391,Data!$A:$A,Figure16!$A391)</f>
        <v>0</v>
      </c>
      <c r="E391" s="3">
        <f>SUMIFS(Data!Q:Q,Data!$B:$B,Figure16!$B391,Data!$A:$A,Figure16!$A391)</f>
        <v>74164435946.462723</v>
      </c>
      <c r="F391" s="1">
        <f t="shared" si="16"/>
        <v>6.5287660294420947E-3</v>
      </c>
      <c r="G391" s="1">
        <f t="shared" si="17"/>
        <v>0</v>
      </c>
      <c r="H391">
        <f>SUMIFS(Data!Z:Z,Data!B:B,Figure16!B391,Data!A:A,Figure16!A391)</f>
        <v>1</v>
      </c>
    </row>
    <row r="392" spans="1:8">
      <c r="A392" s="27">
        <v>2014</v>
      </c>
      <c r="B392" t="s">
        <v>142</v>
      </c>
      <c r="C392" s="3">
        <f>SUMIFS(Data!F:F,Data!$B:$B,Figure16!$B392,Data!$A:$A,Figure16!$A392)</f>
        <v>0</v>
      </c>
      <c r="D392" s="3">
        <f>SUMIFS(Data!Y:Y,Data!$B:$B,Figure16!$B392,Data!$A:$A,Figure16!$A392)</f>
        <v>0</v>
      </c>
      <c r="E392" s="3">
        <f>SUMIFS(Data!Q:Q,Data!$B:$B,Figure16!$B392,Data!$A:$A,Figure16!$A392)</f>
        <v>75244294275.149811</v>
      </c>
      <c r="F392" s="1">
        <f t="shared" si="16"/>
        <v>0</v>
      </c>
      <c r="G392" s="1">
        <f t="shared" si="17"/>
        <v>0</v>
      </c>
      <c r="H392">
        <f>SUMIFS(Data!Z:Z,Data!B:B,Figure16!B392,Data!A:A,Figure16!A392)</f>
        <v>1</v>
      </c>
    </row>
    <row r="393" spans="1:8">
      <c r="A393" s="27">
        <v>2015</v>
      </c>
      <c r="B393" t="s">
        <v>142</v>
      </c>
      <c r="C393" s="3">
        <f>SUMIFS(Data!F:F,Data!$B:$B,Figure16!$B393,Data!$A:$A,Figure16!$A393)</f>
        <v>0</v>
      </c>
      <c r="D393" s="3">
        <f>SUMIFS(Data!Y:Y,Data!$B:$B,Figure16!$B393,Data!$A:$A,Figure16!$A393)</f>
        <v>0</v>
      </c>
      <c r="E393" s="3">
        <f>SUMIFS(Data!Q:Q,Data!$B:$B,Figure16!$B393,Data!$A:$A,Figure16!$A393)</f>
        <v>53074370486.043335</v>
      </c>
      <c r="F393" s="1">
        <f t="shared" si="16"/>
        <v>0</v>
      </c>
      <c r="G393" s="1">
        <f t="shared" si="17"/>
        <v>0</v>
      </c>
      <c r="H393">
        <f>SUMIFS(Data!Z:Z,Data!B:B,Figure16!B393,Data!A:A,Figure16!A393)</f>
        <v>1</v>
      </c>
    </row>
    <row r="394" spans="1:8">
      <c r="A394" s="27">
        <v>2016</v>
      </c>
      <c r="B394" t="s">
        <v>142</v>
      </c>
      <c r="C394" s="3">
        <f>SUMIFS(Data!F:F,Data!$B:$B,Figure16!$B394,Data!$A:$A,Figure16!$A394)</f>
        <v>0</v>
      </c>
      <c r="D394" s="3">
        <f>SUMIFS(Data!Y:Y,Data!$B:$B,Figure16!$B394,Data!$A:$A,Figure16!$A394)</f>
        <v>0</v>
      </c>
      <c r="E394" s="3">
        <f>SUMIFS(Data!Q:Q,Data!$B:$B,Figure16!$B394,Data!$A:$A,Figure16!$A394)</f>
        <v>37867518957.197472</v>
      </c>
      <c r="F394" s="1">
        <f t="shared" si="16"/>
        <v>0</v>
      </c>
      <c r="G394" s="1">
        <f t="shared" si="17"/>
        <v>0</v>
      </c>
      <c r="H394">
        <f>SUMIFS(Data!Z:Z,Data!B:B,Figure16!B394,Data!A:A,Figure16!A394)</f>
        <v>1</v>
      </c>
    </row>
    <row r="395" spans="1:8">
      <c r="A395" s="27">
        <v>2017</v>
      </c>
      <c r="B395" t="s">
        <v>142</v>
      </c>
      <c r="C395" s="3">
        <f>SUMIFS(Data!F:F,Data!$B:$B,Figure16!$B395,Data!$A:$A,Figure16!$A395)</f>
        <v>0</v>
      </c>
      <c r="D395" s="3">
        <f>SUMIFS(Data!Y:Y,Data!$B:$B,Figure16!$B395,Data!$A:$A,Figure16!$A395)</f>
        <v>0</v>
      </c>
      <c r="E395" s="3">
        <f>SUMIFS(Data!Q:Q,Data!$B:$B,Figure16!$B395,Data!$A:$A,Figure16!$A395)</f>
        <v>40747792237.973503</v>
      </c>
      <c r="F395" s="1">
        <f t="shared" si="16"/>
        <v>0</v>
      </c>
      <c r="G395" s="1">
        <f t="shared" si="17"/>
        <v>0</v>
      </c>
      <c r="H395">
        <f>SUMIFS(Data!Z:Z,Data!B:B,Figure16!B395,Data!A:A,Figure16!A395)</f>
        <v>1</v>
      </c>
    </row>
    <row r="396" spans="1:8">
      <c r="A396" s="27">
        <v>1973</v>
      </c>
      <c r="B396" t="s">
        <v>51</v>
      </c>
      <c r="C396" s="3">
        <f>SUMIFS(Data!F:F,Data!$B:$B,Figure16!$B396,Data!$A:$A,Figure16!$A396)</f>
        <v>0</v>
      </c>
      <c r="D396" s="3">
        <f>SUMIFS(Data!Y:Y,Data!$B:$B,Figure16!$B396,Data!$A:$A,Figure16!$A396)</f>
        <v>17200000</v>
      </c>
      <c r="E396" s="3">
        <f>SUMIFS(Data!Q:Q,Data!$B:$B,Figure16!$B396,Data!$A:$A,Figure16!$A396)</f>
        <v>670899999.99999988</v>
      </c>
      <c r="F396" s="1">
        <f t="shared" si="16"/>
        <v>0</v>
      </c>
      <c r="G396" s="1">
        <f t="shared" si="17"/>
        <v>2.5637203756148459</v>
      </c>
      <c r="H396">
        <f>SUMIFS(Data!Z:Z,Data!B:B,Figure16!B396,Data!A:A,Figure16!A396)</f>
        <v>0</v>
      </c>
    </row>
    <row r="397" spans="1:8">
      <c r="A397" s="27">
        <v>1974</v>
      </c>
      <c r="B397" t="s">
        <v>51</v>
      </c>
      <c r="C397" s="3">
        <f>SUMIFS(Data!F:F,Data!$B:$B,Figure16!$B397,Data!$A:$A,Figure16!$A397)</f>
        <v>0</v>
      </c>
      <c r="D397" s="3">
        <f>SUMIFS(Data!Y:Y,Data!$B:$B,Figure16!$B397,Data!$A:$A,Figure16!$A397)</f>
        <v>40000000</v>
      </c>
      <c r="E397" s="3">
        <f>SUMIFS(Data!Q:Q,Data!$B:$B,Figure16!$B397,Data!$A:$A,Figure16!$A397)</f>
        <v>632399999.99999988</v>
      </c>
      <c r="F397" s="1">
        <f t="shared" si="16"/>
        <v>0</v>
      </c>
      <c r="G397" s="1">
        <f t="shared" si="17"/>
        <v>6.3251106894370661</v>
      </c>
      <c r="H397">
        <f>SUMIFS(Data!Z:Z,Data!B:B,Figure16!B397,Data!A:A,Figure16!A397)</f>
        <v>0</v>
      </c>
    </row>
    <row r="398" spans="1:8">
      <c r="A398" s="27">
        <v>1975</v>
      </c>
      <c r="B398" t="s">
        <v>51</v>
      </c>
      <c r="C398" s="3">
        <f>SUMIFS(Data!F:F,Data!$B:$B,Figure16!$B398,Data!$A:$A,Figure16!$A398)</f>
        <v>0</v>
      </c>
      <c r="D398" s="3">
        <f>SUMIFS(Data!Y:Y,Data!$B:$B,Figure16!$B398,Data!$A:$A,Figure16!$A398)</f>
        <v>0</v>
      </c>
      <c r="E398" s="3">
        <f>SUMIFS(Data!Q:Q,Data!$B:$B,Figure16!$B398,Data!$A:$A,Figure16!$A398)</f>
        <v>596200000.00000012</v>
      </c>
      <c r="F398" s="1">
        <f t="shared" si="16"/>
        <v>0</v>
      </c>
      <c r="G398" s="1">
        <f t="shared" si="17"/>
        <v>0</v>
      </c>
      <c r="H398">
        <f>SUMIFS(Data!Z:Z,Data!B:B,Figure16!B398,Data!A:A,Figure16!A398)</f>
        <v>0</v>
      </c>
    </row>
    <row r="399" spans="1:8">
      <c r="A399" s="27">
        <v>1976</v>
      </c>
      <c r="B399" t="s">
        <v>51</v>
      </c>
      <c r="C399" s="3">
        <f>SUMIFS(Data!F:F,Data!$B:$B,Figure16!$B399,Data!$A:$A,Figure16!$A399)</f>
        <v>0</v>
      </c>
      <c r="D399" s="3">
        <f>SUMIFS(Data!Y:Y,Data!$B:$B,Figure16!$B399,Data!$A:$A,Figure16!$A399)</f>
        <v>0</v>
      </c>
      <c r="E399" s="3">
        <f>SUMIFS(Data!Q:Q,Data!$B:$B,Figure16!$B399,Data!$A:$A,Figure16!$A399)</f>
        <v>642100000</v>
      </c>
      <c r="F399" s="1">
        <f t="shared" si="16"/>
        <v>0</v>
      </c>
      <c r="G399" s="1">
        <f t="shared" si="17"/>
        <v>0</v>
      </c>
      <c r="H399">
        <f>SUMIFS(Data!Z:Z,Data!B:B,Figure16!B399,Data!A:A,Figure16!A399)</f>
        <v>0</v>
      </c>
    </row>
    <row r="400" spans="1:8">
      <c r="A400" s="27">
        <v>1977</v>
      </c>
      <c r="B400" t="s">
        <v>51</v>
      </c>
      <c r="C400" s="3">
        <f>SUMIFS(Data!F:F,Data!$B:$B,Figure16!$B400,Data!$A:$A,Figure16!$A400)</f>
        <v>0</v>
      </c>
      <c r="D400" s="3">
        <f>SUMIFS(Data!Y:Y,Data!$B:$B,Figure16!$B400,Data!$A:$A,Figure16!$A400)</f>
        <v>10000000</v>
      </c>
      <c r="E400" s="3">
        <f>SUMIFS(Data!Q:Q,Data!$B:$B,Figure16!$B400,Data!$A:$A,Figure16!$A400)</f>
        <v>713000000</v>
      </c>
      <c r="F400" s="1">
        <f t="shared" si="16"/>
        <v>0</v>
      </c>
      <c r="G400" s="1">
        <f t="shared" si="17"/>
        <v>1.4025245441795231</v>
      </c>
      <c r="H400">
        <f>SUMIFS(Data!Z:Z,Data!B:B,Figure16!B400,Data!A:A,Figure16!A400)</f>
        <v>0</v>
      </c>
    </row>
    <row r="401" spans="1:8">
      <c r="A401" s="27">
        <v>1978</v>
      </c>
      <c r="B401" t="s">
        <v>51</v>
      </c>
      <c r="C401" s="3">
        <f>SUMIFS(Data!F:F,Data!$B:$B,Figure16!$B401,Data!$A:$A,Figure16!$A401)</f>
        <v>0</v>
      </c>
      <c r="D401" s="3">
        <f>SUMIFS(Data!Y:Y,Data!$B:$B,Figure16!$B401,Data!$A:$A,Figure16!$A401)</f>
        <v>0</v>
      </c>
      <c r="E401" s="3">
        <f>SUMIFS(Data!Q:Q,Data!$B:$B,Figure16!$B401,Data!$A:$A,Figure16!$A401)</f>
        <v>832400000</v>
      </c>
      <c r="F401" s="1">
        <f t="shared" si="16"/>
        <v>0</v>
      </c>
      <c r="G401" s="1">
        <f t="shared" si="17"/>
        <v>0</v>
      </c>
      <c r="H401">
        <f>SUMIFS(Data!Z:Z,Data!B:B,Figure16!B401,Data!A:A,Figure16!A401)</f>
        <v>0</v>
      </c>
    </row>
    <row r="402" spans="1:8">
      <c r="A402" s="27">
        <v>1979</v>
      </c>
      <c r="B402" t="s">
        <v>51</v>
      </c>
      <c r="C402" s="3">
        <f>SUMIFS(Data!F:F,Data!$B:$B,Figure16!$B402,Data!$A:$A,Figure16!$A402)</f>
        <v>0</v>
      </c>
      <c r="D402" s="3">
        <f>SUMIFS(Data!Y:Y,Data!$B:$B,Figure16!$B402,Data!$A:$A,Figure16!$A402)</f>
        <v>0</v>
      </c>
      <c r="E402" s="3">
        <f>SUMIFS(Data!Q:Q,Data!$B:$B,Figure16!$B402,Data!$A:$A,Figure16!$A402)</f>
        <v>1139800100</v>
      </c>
      <c r="F402" s="1">
        <f t="shared" si="16"/>
        <v>0</v>
      </c>
      <c r="G402" s="1">
        <f t="shared" si="17"/>
        <v>0</v>
      </c>
      <c r="H402">
        <f>SUMIFS(Data!Z:Z,Data!B:B,Figure16!B402,Data!A:A,Figure16!A402)</f>
        <v>0</v>
      </c>
    </row>
    <row r="403" spans="1:8">
      <c r="A403" s="27">
        <v>1980</v>
      </c>
      <c r="B403" t="s">
        <v>51</v>
      </c>
      <c r="C403" s="3">
        <f>SUMIFS(Data!F:F,Data!$B:$B,Figure16!$B403,Data!$A:$A,Figure16!$A403)</f>
        <v>0</v>
      </c>
      <c r="D403" s="3">
        <f>SUMIFS(Data!Y:Y,Data!$B:$B,Figure16!$B403,Data!$A:$A,Figure16!$A403)</f>
        <v>25000000</v>
      </c>
      <c r="E403" s="3">
        <f>SUMIFS(Data!Q:Q,Data!$B:$B,Figure16!$B403,Data!$A:$A,Figure16!$A403)</f>
        <v>1335300000</v>
      </c>
      <c r="F403" s="1">
        <f t="shared" si="16"/>
        <v>0</v>
      </c>
      <c r="G403" s="1">
        <f t="shared" si="17"/>
        <v>1.8722384482887742</v>
      </c>
      <c r="H403">
        <f>SUMIFS(Data!Z:Z,Data!B:B,Figure16!B403,Data!A:A,Figure16!A403)</f>
        <v>0</v>
      </c>
    </row>
    <row r="404" spans="1:8">
      <c r="A404" s="27">
        <v>1981</v>
      </c>
      <c r="B404" t="s">
        <v>51</v>
      </c>
      <c r="C404" s="3">
        <f>SUMIFS(Data!F:F,Data!$B:$B,Figure16!$B404,Data!$A:$A,Figure16!$A404)</f>
        <v>0</v>
      </c>
      <c r="D404" s="3">
        <f>SUMIFS(Data!Y:Y,Data!$B:$B,Figure16!$B404,Data!$A:$A,Figure16!$A404)</f>
        <v>60000000</v>
      </c>
      <c r="E404" s="3">
        <f>SUMIFS(Data!Q:Q,Data!$B:$B,Figure16!$B404,Data!$A:$A,Figure16!$A404)</f>
        <v>1426500000.0000002</v>
      </c>
      <c r="F404" s="1">
        <f t="shared" si="16"/>
        <v>0</v>
      </c>
      <c r="G404" s="1">
        <f t="shared" si="17"/>
        <v>4.2060988433228177</v>
      </c>
      <c r="H404">
        <f>SUMIFS(Data!Z:Z,Data!B:B,Figure16!B404,Data!A:A,Figure16!A404)</f>
        <v>0</v>
      </c>
    </row>
    <row r="405" spans="1:8">
      <c r="A405" s="27">
        <v>1982</v>
      </c>
      <c r="B405" t="s">
        <v>51</v>
      </c>
      <c r="C405" s="3">
        <f>SUMIFS(Data!F:F,Data!$B:$B,Figure16!$B405,Data!$A:$A,Figure16!$A405)</f>
        <v>0</v>
      </c>
      <c r="D405" s="3">
        <f>SUMIFS(Data!Y:Y,Data!$B:$B,Figure16!$B405,Data!$A:$A,Figure16!$A405)</f>
        <v>0</v>
      </c>
      <c r="E405" s="3">
        <f>SUMIFS(Data!Q:Q,Data!$B:$B,Figure16!$B405,Data!$A:$A,Figure16!$A405)</f>
        <v>1578300000.0000002</v>
      </c>
      <c r="F405" s="1">
        <f t="shared" si="16"/>
        <v>0</v>
      </c>
      <c r="G405" s="1">
        <f t="shared" si="17"/>
        <v>0</v>
      </c>
      <c r="H405">
        <f>SUMIFS(Data!Z:Z,Data!B:B,Figure16!B405,Data!A:A,Figure16!A405)</f>
        <v>0</v>
      </c>
    </row>
    <row r="406" spans="1:8">
      <c r="A406" s="27">
        <v>1983</v>
      </c>
      <c r="B406" t="s">
        <v>51</v>
      </c>
      <c r="C406" s="3">
        <f>SUMIFS(Data!F:F,Data!$B:$B,Figure16!$B406,Data!$A:$A,Figure16!$A406)</f>
        <v>0</v>
      </c>
      <c r="D406" s="3">
        <f>SUMIFS(Data!Y:Y,Data!$B:$B,Figure16!$B406,Data!$A:$A,Figure16!$A406)</f>
        <v>0</v>
      </c>
      <c r="E406" s="3">
        <f>SUMIFS(Data!Q:Q,Data!$B:$B,Figure16!$B406,Data!$A:$A,Figure16!$A406)</f>
        <v>1732800000</v>
      </c>
      <c r="F406" s="1">
        <f t="shared" si="16"/>
        <v>0</v>
      </c>
      <c r="G406" s="1">
        <f t="shared" si="17"/>
        <v>0</v>
      </c>
      <c r="H406">
        <f>SUMIFS(Data!Z:Z,Data!B:B,Figure16!B406,Data!A:A,Figure16!A406)</f>
        <v>0</v>
      </c>
    </row>
    <row r="407" spans="1:8">
      <c r="A407" s="27">
        <v>1984</v>
      </c>
      <c r="B407" t="s">
        <v>51</v>
      </c>
      <c r="C407" s="3">
        <f>SUMIFS(Data!F:F,Data!$B:$B,Figure16!$B407,Data!$A:$A,Figure16!$A407)</f>
        <v>0</v>
      </c>
      <c r="D407" s="3">
        <f>SUMIFS(Data!Y:Y,Data!$B:$B,Figure16!$B407,Data!$A:$A,Figure16!$A407)</f>
        <v>0</v>
      </c>
      <c r="E407" s="3">
        <f>SUMIFS(Data!Q:Q,Data!$B:$B,Figure16!$B407,Data!$A:$A,Figure16!$A407)</f>
        <v>2041100000</v>
      </c>
      <c r="F407" s="1">
        <f t="shared" si="16"/>
        <v>0</v>
      </c>
      <c r="G407" s="1">
        <f t="shared" si="17"/>
        <v>0</v>
      </c>
      <c r="H407">
        <f>SUMIFS(Data!Z:Z,Data!B:B,Figure16!B407,Data!A:A,Figure16!A407)</f>
        <v>0</v>
      </c>
    </row>
    <row r="408" spans="1:8">
      <c r="A408" s="27">
        <v>1985</v>
      </c>
      <c r="B408" t="s">
        <v>51</v>
      </c>
      <c r="C408" s="3">
        <f>SUMIFS(Data!F:F,Data!$B:$B,Figure16!$B408,Data!$A:$A,Figure16!$A408)</f>
        <v>0</v>
      </c>
      <c r="D408" s="3">
        <f>SUMIFS(Data!Y:Y,Data!$B:$B,Figure16!$B408,Data!$A:$A,Figure16!$A408)</f>
        <v>0</v>
      </c>
      <c r="E408" s="3">
        <f>SUMIFS(Data!Q:Q,Data!$B:$B,Figure16!$B408,Data!$A:$A,Figure16!$A408)</f>
        <v>2320699900</v>
      </c>
      <c r="F408" s="1">
        <f t="shared" si="16"/>
        <v>0</v>
      </c>
      <c r="G408" s="1">
        <f t="shared" si="17"/>
        <v>0</v>
      </c>
      <c r="H408">
        <f>SUMIFS(Data!Z:Z,Data!B:B,Figure16!B408,Data!A:A,Figure16!A408)</f>
        <v>0</v>
      </c>
    </row>
    <row r="409" spans="1:8">
      <c r="A409" s="27">
        <v>1986</v>
      </c>
      <c r="B409" t="s">
        <v>51</v>
      </c>
      <c r="C409" s="3">
        <f>SUMIFS(Data!F:F,Data!$B:$B,Figure16!$B409,Data!$A:$A,Figure16!$A409)</f>
        <v>0</v>
      </c>
      <c r="D409" s="3">
        <f>SUMIFS(Data!Y:Y,Data!$B:$B,Figure16!$B409,Data!$A:$A,Figure16!$A409)</f>
        <v>0</v>
      </c>
      <c r="E409" s="3">
        <f>SUMIFS(Data!Q:Q,Data!$B:$B,Figure16!$B409,Data!$A:$A,Figure16!$A409)</f>
        <v>2472500000</v>
      </c>
      <c r="F409" s="1">
        <f t="shared" si="16"/>
        <v>0</v>
      </c>
      <c r="G409" s="1">
        <f t="shared" si="17"/>
        <v>0</v>
      </c>
      <c r="H409">
        <f>SUMIFS(Data!Z:Z,Data!B:B,Figure16!B409,Data!A:A,Figure16!A409)</f>
        <v>0</v>
      </c>
    </row>
    <row r="410" spans="1:8">
      <c r="A410" s="27">
        <v>1987</v>
      </c>
      <c r="B410" t="s">
        <v>51</v>
      </c>
      <c r="C410" s="3">
        <f>SUMIFS(Data!F:F,Data!$B:$B,Figure16!$B410,Data!$A:$A,Figure16!$A410)</f>
        <v>0</v>
      </c>
      <c r="D410" s="3">
        <f>SUMIFS(Data!Y:Y,Data!$B:$B,Figure16!$B410,Data!$A:$A,Figure16!$A410)</f>
        <v>0</v>
      </c>
      <c r="E410" s="3">
        <f>SUMIFS(Data!Q:Q,Data!$B:$B,Figure16!$B410,Data!$A:$A,Figure16!$A410)</f>
        <v>2713999900</v>
      </c>
      <c r="F410" s="1">
        <f t="shared" si="16"/>
        <v>0</v>
      </c>
      <c r="G410" s="1">
        <f t="shared" si="17"/>
        <v>0</v>
      </c>
      <c r="H410">
        <f>SUMIFS(Data!Z:Z,Data!B:B,Figure16!B410,Data!A:A,Figure16!A410)</f>
        <v>0</v>
      </c>
    </row>
    <row r="411" spans="1:8">
      <c r="A411" s="27">
        <v>1988</v>
      </c>
      <c r="B411" t="s">
        <v>51</v>
      </c>
      <c r="C411" s="3">
        <f>SUMIFS(Data!F:F,Data!$B:$B,Figure16!$B411,Data!$A:$A,Figure16!$A411)</f>
        <v>0</v>
      </c>
      <c r="D411" s="3">
        <f>SUMIFS(Data!Y:Y,Data!$B:$B,Figure16!$B411,Data!$A:$A,Figure16!$A411)</f>
        <v>0</v>
      </c>
      <c r="E411" s="3">
        <f>SUMIFS(Data!Q:Q,Data!$B:$B,Figure16!$B411,Data!$A:$A,Figure16!$A411)</f>
        <v>2817900000</v>
      </c>
      <c r="F411" s="1">
        <f t="shared" si="16"/>
        <v>0</v>
      </c>
      <c r="G411" s="1">
        <f t="shared" si="17"/>
        <v>0</v>
      </c>
      <c r="H411">
        <f>SUMIFS(Data!Z:Z,Data!B:B,Figure16!B411,Data!A:A,Figure16!A411)</f>
        <v>0</v>
      </c>
    </row>
    <row r="412" spans="1:8">
      <c r="A412" s="27">
        <v>1989</v>
      </c>
      <c r="B412" t="s">
        <v>51</v>
      </c>
      <c r="C412" s="3">
        <f>SUMIFS(Data!F:F,Data!$B:$B,Figure16!$B412,Data!$A:$A,Figure16!$A412)</f>
        <v>0</v>
      </c>
      <c r="D412" s="3">
        <f>SUMIFS(Data!Y:Y,Data!$B:$B,Figure16!$B412,Data!$A:$A,Figure16!$A412)</f>
        <v>0</v>
      </c>
      <c r="E412" s="3">
        <f>SUMIFS(Data!Q:Q,Data!$B:$B,Figure16!$B412,Data!$A:$A,Figure16!$A412)</f>
        <v>3062000000.0000005</v>
      </c>
      <c r="F412" s="1">
        <f t="shared" si="16"/>
        <v>0</v>
      </c>
      <c r="G412" s="1">
        <f t="shared" si="17"/>
        <v>0</v>
      </c>
      <c r="H412">
        <f>SUMIFS(Data!Z:Z,Data!B:B,Figure16!B412,Data!A:A,Figure16!A412)</f>
        <v>0</v>
      </c>
    </row>
    <row r="413" spans="1:8">
      <c r="A413" s="27">
        <v>1990</v>
      </c>
      <c r="B413" t="s">
        <v>51</v>
      </c>
      <c r="C413" s="3">
        <f>SUMIFS(Data!F:F,Data!$B:$B,Figure16!$B413,Data!$A:$A,Figure16!$A413)</f>
        <v>0</v>
      </c>
      <c r="D413" s="3">
        <f>SUMIFS(Data!Y:Y,Data!$B:$B,Figure16!$B413,Data!$A:$A,Figure16!$A413)</f>
        <v>0</v>
      </c>
      <c r="E413" s="3">
        <f>SUMIFS(Data!Q:Q,Data!$B:$B,Figure16!$B413,Data!$A:$A,Figure16!$A413)</f>
        <v>3166000000</v>
      </c>
      <c r="F413" s="1">
        <f t="shared" si="16"/>
        <v>0</v>
      </c>
      <c r="G413" s="1">
        <f t="shared" si="17"/>
        <v>0</v>
      </c>
      <c r="H413">
        <f>SUMIFS(Data!Z:Z,Data!B:B,Figure16!B413,Data!A:A,Figure16!A413)</f>
        <v>0</v>
      </c>
    </row>
    <row r="414" spans="1:8">
      <c r="A414" s="27">
        <v>1991</v>
      </c>
      <c r="B414" t="s">
        <v>51</v>
      </c>
      <c r="C414" s="3">
        <f>SUMIFS(Data!F:F,Data!$B:$B,Figure16!$B414,Data!$A:$A,Figure16!$A414)</f>
        <v>0</v>
      </c>
      <c r="D414" s="3">
        <f>SUMIFS(Data!Y:Y,Data!$B:$B,Figure16!$B414,Data!$A:$A,Figure16!$A414)</f>
        <v>0</v>
      </c>
      <c r="E414" s="3">
        <f>SUMIFS(Data!Q:Q,Data!$B:$B,Figure16!$B414,Data!$A:$A,Figure16!$A414)</f>
        <v>3111160000</v>
      </c>
      <c r="F414" s="1">
        <f t="shared" si="16"/>
        <v>0</v>
      </c>
      <c r="G414" s="1">
        <f t="shared" si="17"/>
        <v>0</v>
      </c>
      <c r="H414">
        <f>SUMIFS(Data!Z:Z,Data!B:B,Figure16!B414,Data!A:A,Figure16!A414)</f>
        <v>0</v>
      </c>
    </row>
    <row r="415" spans="1:8">
      <c r="A415" s="27">
        <v>1992</v>
      </c>
      <c r="B415" t="s">
        <v>51</v>
      </c>
      <c r="C415" s="3">
        <f>SUMIFS(Data!F:F,Data!$B:$B,Figure16!$B415,Data!$A:$A,Figure16!$A415)</f>
        <v>0</v>
      </c>
      <c r="D415" s="3">
        <f>SUMIFS(Data!Y:Y,Data!$B:$B,Figure16!$B415,Data!$A:$A,Figure16!$A415)</f>
        <v>0</v>
      </c>
      <c r="E415" s="3">
        <f>SUMIFS(Data!Q:Q,Data!$B:$B,Figure16!$B415,Data!$A:$A,Figure16!$A415)</f>
        <v>3109000000</v>
      </c>
      <c r="F415" s="1">
        <f t="shared" si="16"/>
        <v>0</v>
      </c>
      <c r="G415" s="1">
        <f t="shared" si="17"/>
        <v>0</v>
      </c>
      <c r="H415">
        <f>SUMIFS(Data!Z:Z,Data!B:B,Figure16!B415,Data!A:A,Figure16!A415)</f>
        <v>0</v>
      </c>
    </row>
    <row r="416" spans="1:8">
      <c r="A416" s="27">
        <v>1993</v>
      </c>
      <c r="B416" t="s">
        <v>51</v>
      </c>
      <c r="C416" s="3">
        <f>SUMIFS(Data!F:F,Data!$B:$B,Figure16!$B416,Data!$A:$A,Figure16!$A416)</f>
        <v>0</v>
      </c>
      <c r="D416" s="3">
        <f>SUMIFS(Data!Y:Y,Data!$B:$B,Figure16!$B416,Data!$A:$A,Figure16!$A416)</f>
        <v>0</v>
      </c>
      <c r="E416" s="3">
        <f>SUMIFS(Data!Q:Q,Data!$B:$B,Figure16!$B416,Data!$A:$A,Figure16!$A416)</f>
        <v>3092000000</v>
      </c>
      <c r="F416" s="1">
        <f t="shared" si="16"/>
        <v>0</v>
      </c>
      <c r="G416" s="1">
        <f t="shared" si="17"/>
        <v>0</v>
      </c>
      <c r="H416">
        <f>SUMIFS(Data!Z:Z,Data!B:B,Figure16!B416,Data!A:A,Figure16!A416)</f>
        <v>0</v>
      </c>
    </row>
    <row r="417" spans="1:8">
      <c r="A417" s="27">
        <v>1994</v>
      </c>
      <c r="B417" t="s">
        <v>51</v>
      </c>
      <c r="C417" s="3">
        <f>SUMIFS(Data!F:F,Data!$B:$B,Figure16!$B417,Data!$A:$A,Figure16!$A417)</f>
        <v>0</v>
      </c>
      <c r="D417" s="3">
        <f>SUMIFS(Data!Y:Y,Data!$B:$B,Figure16!$B417,Data!$A:$A,Figure16!$A417)</f>
        <v>0</v>
      </c>
      <c r="E417" s="3">
        <f>SUMIFS(Data!Q:Q,Data!$B:$B,Figure16!$B417,Data!$A:$A,Figure16!$A417)</f>
        <v>3259000000</v>
      </c>
      <c r="F417" s="1">
        <f t="shared" si="16"/>
        <v>0</v>
      </c>
      <c r="G417" s="1">
        <f t="shared" si="17"/>
        <v>0</v>
      </c>
      <c r="H417">
        <f>SUMIFS(Data!Z:Z,Data!B:B,Figure16!B417,Data!A:A,Figure16!A417)</f>
        <v>0</v>
      </c>
    </row>
    <row r="418" spans="1:8">
      <c r="A418" s="27">
        <v>1995</v>
      </c>
      <c r="B418" t="s">
        <v>51</v>
      </c>
      <c r="C418" s="3">
        <f>SUMIFS(Data!F:F,Data!$B:$B,Figure16!$B418,Data!$A:$A,Figure16!$A418)</f>
        <v>0</v>
      </c>
      <c r="D418" s="3">
        <f>SUMIFS(Data!Y:Y,Data!$B:$B,Figure16!$B418,Data!$A:$A,Figure16!$A418)</f>
        <v>0</v>
      </c>
      <c r="E418" s="3">
        <f>SUMIFS(Data!Q:Q,Data!$B:$B,Figure16!$B418,Data!$A:$A,Figure16!$A418)</f>
        <v>3429000000</v>
      </c>
      <c r="F418" s="1">
        <f t="shared" si="16"/>
        <v>0</v>
      </c>
      <c r="G418" s="1">
        <f t="shared" si="17"/>
        <v>0</v>
      </c>
      <c r="H418">
        <f>SUMIFS(Data!Z:Z,Data!B:B,Figure16!B418,Data!A:A,Figure16!A418)</f>
        <v>0</v>
      </c>
    </row>
    <row r="419" spans="1:8">
      <c r="A419" s="27">
        <v>1996</v>
      </c>
      <c r="B419" t="s">
        <v>51</v>
      </c>
      <c r="C419" s="3">
        <f>SUMIFS(Data!F:F,Data!$B:$B,Figure16!$B419,Data!$A:$A,Figure16!$A419)</f>
        <v>0</v>
      </c>
      <c r="D419" s="3">
        <f>SUMIFS(Data!Y:Y,Data!$B:$B,Figure16!$B419,Data!$A:$A,Figure16!$A419)</f>
        <v>0</v>
      </c>
      <c r="E419" s="3">
        <f>SUMIFS(Data!Q:Q,Data!$B:$B,Figure16!$B419,Data!$A:$A,Figure16!$A419)</f>
        <v>3609000000</v>
      </c>
      <c r="F419" s="1">
        <f t="shared" si="16"/>
        <v>0</v>
      </c>
      <c r="G419" s="1">
        <f t="shared" si="17"/>
        <v>0</v>
      </c>
      <c r="H419">
        <f>SUMIFS(Data!Z:Z,Data!B:B,Figure16!B419,Data!A:A,Figure16!A419)</f>
        <v>0</v>
      </c>
    </row>
    <row r="420" spans="1:8">
      <c r="A420" s="27">
        <v>1997</v>
      </c>
      <c r="B420" t="s">
        <v>51</v>
      </c>
      <c r="C420" s="3">
        <f>SUMIFS(Data!F:F,Data!$B:$B,Figure16!$B420,Data!$A:$A,Figure16!$A420)</f>
        <v>0</v>
      </c>
      <c r="D420" s="3">
        <f>SUMIFS(Data!Y:Y,Data!$B:$B,Figure16!$B420,Data!$A:$A,Figure16!$A420)</f>
        <v>0</v>
      </c>
      <c r="E420" s="3">
        <f>SUMIFS(Data!Q:Q,Data!$B:$B,Figure16!$B420,Data!$A:$A,Figure16!$A420)</f>
        <v>6332360000</v>
      </c>
      <c r="F420" s="1">
        <f t="shared" si="16"/>
        <v>0</v>
      </c>
      <c r="G420" s="1">
        <f t="shared" si="17"/>
        <v>0</v>
      </c>
      <c r="H420">
        <f>SUMIFS(Data!Z:Z,Data!B:B,Figure16!B420,Data!A:A,Figure16!A420)</f>
        <v>0</v>
      </c>
    </row>
    <row r="421" spans="1:8">
      <c r="A421" s="27">
        <v>1998</v>
      </c>
      <c r="B421" t="s">
        <v>51</v>
      </c>
      <c r="C421" s="3">
        <f>SUMIFS(Data!F:F,Data!$B:$B,Figure16!$B421,Data!$A:$A,Figure16!$A421)</f>
        <v>0</v>
      </c>
      <c r="D421" s="3">
        <f>SUMIFS(Data!Y:Y,Data!$B:$B,Figure16!$B421,Data!$A:$A,Figure16!$A421)</f>
        <v>0</v>
      </c>
      <c r="E421" s="3">
        <f>SUMIFS(Data!Q:Q,Data!$B:$B,Figure16!$B421,Data!$A:$A,Figure16!$A421)</f>
        <v>6833220000</v>
      </c>
      <c r="F421" s="1">
        <f t="shared" si="16"/>
        <v>0</v>
      </c>
      <c r="G421" s="1">
        <f t="shared" si="17"/>
        <v>0</v>
      </c>
      <c r="H421">
        <f>SUMIFS(Data!Z:Z,Data!B:B,Figure16!B421,Data!A:A,Figure16!A421)</f>
        <v>0</v>
      </c>
    </row>
    <row r="422" spans="1:8">
      <c r="A422" s="27">
        <v>1999</v>
      </c>
      <c r="B422" t="s">
        <v>51</v>
      </c>
      <c r="C422" s="3">
        <f>SUMIFS(Data!F:F,Data!$B:$B,Figure16!$B422,Data!$A:$A,Figure16!$A422)</f>
        <v>0</v>
      </c>
      <c r="D422" s="3">
        <f>SUMIFS(Data!Y:Y,Data!$B:$B,Figure16!$B422,Data!$A:$A,Figure16!$A422)</f>
        <v>0</v>
      </c>
      <c r="E422" s="3">
        <f>SUMIFS(Data!Q:Q,Data!$B:$B,Figure16!$B422,Data!$A:$A,Figure16!$A422)</f>
        <v>7683870000</v>
      </c>
      <c r="F422" s="1">
        <f t="shared" si="16"/>
        <v>0</v>
      </c>
      <c r="G422" s="1">
        <f t="shared" si="17"/>
        <v>0</v>
      </c>
      <c r="H422">
        <f>SUMIFS(Data!Z:Z,Data!B:B,Figure16!B422,Data!A:A,Figure16!A422)</f>
        <v>0</v>
      </c>
    </row>
    <row r="423" spans="1:8">
      <c r="A423" s="27">
        <v>2000</v>
      </c>
      <c r="B423" t="s">
        <v>51</v>
      </c>
      <c r="C423" s="3">
        <f>SUMIFS(Data!F:F,Data!$B:$B,Figure16!$B423,Data!$A:$A,Figure16!$A423)</f>
        <v>0</v>
      </c>
      <c r="D423" s="3">
        <f>SUMIFS(Data!Y:Y,Data!$B:$B,Figure16!$B423,Data!$A:$A,Figure16!$A423)</f>
        <v>0</v>
      </c>
      <c r="E423" s="3">
        <f>SUMIFS(Data!Q:Q,Data!$B:$B,Figure16!$B423,Data!$A:$A,Figure16!$A423)</f>
        <v>8076470000</v>
      </c>
      <c r="F423" s="1">
        <f t="shared" si="16"/>
        <v>0</v>
      </c>
      <c r="G423" s="1">
        <f t="shared" si="17"/>
        <v>0</v>
      </c>
      <c r="H423">
        <f>SUMIFS(Data!Z:Z,Data!B:B,Figure16!B423,Data!A:A,Figure16!A423)</f>
        <v>0</v>
      </c>
    </row>
    <row r="424" spans="1:8">
      <c r="A424" s="27">
        <v>2001</v>
      </c>
      <c r="B424" t="s">
        <v>51</v>
      </c>
      <c r="C424" s="3">
        <f>SUMIFS(Data!F:F,Data!$B:$B,Figure16!$B424,Data!$A:$A,Figure16!$A424)</f>
        <v>0</v>
      </c>
      <c r="D424" s="3">
        <f>SUMIFS(Data!Y:Y,Data!$B:$B,Figure16!$B424,Data!$A:$A,Figure16!$A424)</f>
        <v>0</v>
      </c>
      <c r="E424" s="3">
        <f>SUMIFS(Data!Q:Q,Data!$B:$B,Figure16!$B424,Data!$A:$A,Figure16!$A424)</f>
        <v>8317830000</v>
      </c>
      <c r="F424" s="1">
        <f t="shared" si="16"/>
        <v>0</v>
      </c>
      <c r="G424" s="1">
        <f t="shared" si="17"/>
        <v>0</v>
      </c>
      <c r="H424">
        <f>SUMIFS(Data!Z:Z,Data!B:B,Figure16!B424,Data!A:A,Figure16!A424)</f>
        <v>0</v>
      </c>
    </row>
    <row r="425" spans="1:8">
      <c r="A425" s="27">
        <v>2002</v>
      </c>
      <c r="B425" t="s">
        <v>51</v>
      </c>
      <c r="C425" s="3">
        <f>SUMIFS(Data!F:F,Data!$B:$B,Figure16!$B425,Data!$A:$A,Figure16!$A425)</f>
        <v>0</v>
      </c>
      <c r="D425" s="3">
        <f>SUMIFS(Data!Y:Y,Data!$B:$B,Figure16!$B425,Data!$A:$A,Figure16!$A425)</f>
        <v>0</v>
      </c>
      <c r="E425" s="3">
        <f>SUMIFS(Data!Q:Q,Data!$B:$B,Figure16!$B425,Data!$A:$A,Figure16!$A425)</f>
        <v>8881160000</v>
      </c>
      <c r="F425" s="1">
        <f t="shared" si="16"/>
        <v>0</v>
      </c>
      <c r="G425" s="1">
        <f t="shared" si="17"/>
        <v>0</v>
      </c>
      <c r="H425">
        <f>SUMIFS(Data!Z:Z,Data!B:B,Figure16!B425,Data!A:A,Figure16!A425)</f>
        <v>0</v>
      </c>
    </row>
    <row r="426" spans="1:8">
      <c r="A426" s="27">
        <v>2003</v>
      </c>
      <c r="B426" t="s">
        <v>51</v>
      </c>
      <c r="C426" s="3">
        <f>SUMIFS(Data!F:F,Data!$B:$B,Figure16!$B426,Data!$A:$A,Figure16!$A426)</f>
        <v>0</v>
      </c>
      <c r="D426" s="3">
        <f>SUMIFS(Data!Y:Y,Data!$B:$B,Figure16!$B426,Data!$A:$A,Figure16!$A426)</f>
        <v>0</v>
      </c>
      <c r="E426" s="3">
        <f>SUMIFS(Data!Q:Q,Data!$B:$B,Figure16!$B426,Data!$A:$A,Figure16!$A426)</f>
        <v>8870090000</v>
      </c>
      <c r="F426" s="1">
        <f t="shared" si="16"/>
        <v>0</v>
      </c>
      <c r="G426" s="1">
        <f t="shared" si="17"/>
        <v>0</v>
      </c>
      <c r="H426">
        <f>SUMIFS(Data!Z:Z,Data!B:B,Figure16!B426,Data!A:A,Figure16!A426)</f>
        <v>0</v>
      </c>
    </row>
    <row r="427" spans="1:8">
      <c r="A427" s="27">
        <v>2004</v>
      </c>
      <c r="B427" t="s">
        <v>51</v>
      </c>
      <c r="C427" s="3">
        <f>SUMIFS(Data!F:F,Data!$B:$B,Figure16!$B427,Data!$A:$A,Figure16!$A427)</f>
        <v>0</v>
      </c>
      <c r="D427" s="3">
        <f>SUMIFS(Data!Y:Y,Data!$B:$B,Figure16!$B427,Data!$A:$A,Figure16!$A427)</f>
        <v>0</v>
      </c>
      <c r="E427" s="3">
        <f>SUMIFS(Data!Q:Q,Data!$B:$B,Figure16!$B427,Data!$A:$A,Figure16!$A427)</f>
        <v>9055290000</v>
      </c>
      <c r="F427" s="1">
        <f t="shared" si="16"/>
        <v>0</v>
      </c>
      <c r="G427" s="1">
        <f t="shared" si="17"/>
        <v>0</v>
      </c>
      <c r="H427">
        <f>SUMIFS(Data!Z:Z,Data!B:B,Figure16!B427,Data!A:A,Figure16!A427)</f>
        <v>0</v>
      </c>
    </row>
    <row r="428" spans="1:8">
      <c r="A428" s="27">
        <v>2005</v>
      </c>
      <c r="B428" t="s">
        <v>51</v>
      </c>
      <c r="C428" s="3">
        <f>SUMIFS(Data!F:F,Data!$B:$B,Figure16!$B428,Data!$A:$A,Figure16!$A428)</f>
        <v>0</v>
      </c>
      <c r="D428" s="3">
        <f>SUMIFS(Data!Y:Y,Data!$B:$B,Figure16!$B428,Data!$A:$A,Figure16!$A428)</f>
        <v>0</v>
      </c>
      <c r="E428" s="3">
        <f>SUMIFS(Data!Q:Q,Data!$B:$B,Figure16!$B428,Data!$A:$A,Figure16!$A428)</f>
        <v>9836200000</v>
      </c>
      <c r="F428" s="1">
        <f t="shared" si="16"/>
        <v>0</v>
      </c>
      <c r="G428" s="1">
        <f t="shared" si="17"/>
        <v>0</v>
      </c>
      <c r="H428">
        <f>SUMIFS(Data!Z:Z,Data!B:B,Figure16!B428,Data!A:A,Figure16!A428)</f>
        <v>0</v>
      </c>
    </row>
    <row r="429" spans="1:8">
      <c r="A429" s="27">
        <v>2006</v>
      </c>
      <c r="B429" t="s">
        <v>51</v>
      </c>
      <c r="C429" s="3">
        <f>SUMIFS(Data!F:F,Data!$B:$B,Figure16!$B429,Data!$A:$A,Figure16!$A429)</f>
        <v>0</v>
      </c>
      <c r="D429" s="3">
        <f>SUMIFS(Data!Y:Y,Data!$B:$B,Figure16!$B429,Data!$A:$A,Figure16!$A429)</f>
        <v>0</v>
      </c>
      <c r="E429" s="3">
        <f>SUMIFS(Data!Q:Q,Data!$B:$B,Figure16!$B429,Data!$A:$A,Figure16!$A429)</f>
        <v>10167250000</v>
      </c>
      <c r="F429" s="1">
        <f t="shared" si="16"/>
        <v>0</v>
      </c>
      <c r="G429" s="1">
        <f t="shared" si="17"/>
        <v>0</v>
      </c>
      <c r="H429">
        <f>SUMIFS(Data!Z:Z,Data!B:B,Figure16!B429,Data!A:A,Figure16!A429)</f>
        <v>0</v>
      </c>
    </row>
    <row r="430" spans="1:8">
      <c r="A430" s="27">
        <v>2007</v>
      </c>
      <c r="B430" t="s">
        <v>51</v>
      </c>
      <c r="C430" s="3">
        <f>SUMIFS(Data!F:F,Data!$B:$B,Figure16!$B430,Data!$A:$A,Figure16!$A430)</f>
        <v>0</v>
      </c>
      <c r="D430" s="3">
        <f>SUMIFS(Data!Y:Y,Data!$B:$B,Figure16!$B430,Data!$A:$A,Figure16!$A430)</f>
        <v>0</v>
      </c>
      <c r="E430" s="3">
        <f>SUMIFS(Data!Q:Q,Data!$B:$B,Figure16!$B430,Data!$A:$A,Figure16!$A430)</f>
        <v>10618340000</v>
      </c>
      <c r="F430" s="1">
        <f t="shared" si="16"/>
        <v>0</v>
      </c>
      <c r="G430" s="1">
        <f t="shared" si="17"/>
        <v>0</v>
      </c>
      <c r="H430">
        <f>SUMIFS(Data!Z:Z,Data!B:B,Figure16!B430,Data!A:A,Figure16!A430)</f>
        <v>0</v>
      </c>
    </row>
    <row r="431" spans="1:8">
      <c r="A431" s="27">
        <v>2008</v>
      </c>
      <c r="B431" t="s">
        <v>51</v>
      </c>
      <c r="C431" s="3">
        <f>SUMIFS(Data!F:F,Data!$B:$B,Figure16!$B431,Data!$A:$A,Figure16!$A431)</f>
        <v>0</v>
      </c>
      <c r="D431" s="3">
        <f>SUMIFS(Data!Y:Y,Data!$B:$B,Figure16!$B431,Data!$A:$A,Figure16!$A431)</f>
        <v>0</v>
      </c>
      <c r="E431" s="3">
        <f>SUMIFS(Data!Q:Q,Data!$B:$B,Figure16!$B431,Data!$A:$A,Figure16!$A431)</f>
        <v>10526000000</v>
      </c>
      <c r="F431" s="1">
        <f t="shared" si="16"/>
        <v>0</v>
      </c>
      <c r="G431" s="1">
        <f t="shared" si="17"/>
        <v>0</v>
      </c>
      <c r="H431">
        <f>SUMIFS(Data!Z:Z,Data!B:B,Figure16!B431,Data!A:A,Figure16!A431)</f>
        <v>0</v>
      </c>
    </row>
    <row r="432" spans="1:8">
      <c r="A432" s="27">
        <v>2009</v>
      </c>
      <c r="B432" t="s">
        <v>51</v>
      </c>
      <c r="C432" s="3">
        <f>SUMIFS(Data!F:F,Data!$B:$B,Figure16!$B432,Data!$A:$A,Figure16!$A432)</f>
        <v>7300000</v>
      </c>
      <c r="D432" s="3">
        <f>SUMIFS(Data!Y:Y,Data!$B:$B,Figure16!$B432,Data!$A:$A,Figure16!$A432)</f>
        <v>0</v>
      </c>
      <c r="E432" s="3">
        <f>SUMIFS(Data!Q:Q,Data!$B:$B,Figure16!$B432,Data!$A:$A,Figure16!$A432)</f>
        <v>9981960000</v>
      </c>
      <c r="F432" s="1">
        <f t="shared" si="16"/>
        <v>7.3131930001723119E-2</v>
      </c>
      <c r="G432" s="1">
        <f t="shared" si="17"/>
        <v>0</v>
      </c>
      <c r="H432">
        <f>SUMIFS(Data!Z:Z,Data!B:B,Figure16!B432,Data!A:A,Figure16!A432)</f>
        <v>0</v>
      </c>
    </row>
    <row r="433" spans="1:8">
      <c r="A433" s="27">
        <v>2010</v>
      </c>
      <c r="B433" t="s">
        <v>51</v>
      </c>
      <c r="C433" s="3">
        <f>SUMIFS(Data!F:F,Data!$B:$B,Figure16!$B433,Data!$A:$A,Figure16!$A433)</f>
        <v>58600000</v>
      </c>
      <c r="D433" s="3">
        <f>SUMIFS(Data!Y:Y,Data!$B:$B,Figure16!$B433,Data!$A:$A,Figure16!$A433)</f>
        <v>0</v>
      </c>
      <c r="E433" s="3">
        <f>SUMIFS(Data!Q:Q,Data!$B:$B,Figure16!$B433,Data!$A:$A,Figure16!$A433)</f>
        <v>10095760000</v>
      </c>
      <c r="F433" s="1">
        <f t="shared" si="16"/>
        <v>0.58044169037298821</v>
      </c>
      <c r="G433" s="1">
        <f t="shared" si="17"/>
        <v>0</v>
      </c>
      <c r="H433">
        <f>SUMIFS(Data!Z:Z,Data!B:B,Figure16!B433,Data!A:A,Figure16!A433)</f>
        <v>0</v>
      </c>
    </row>
    <row r="434" spans="1:8">
      <c r="A434" s="27">
        <v>2011</v>
      </c>
      <c r="B434" t="s">
        <v>51</v>
      </c>
      <c r="C434" s="3">
        <f>SUMIFS(Data!F:F,Data!$B:$B,Figure16!$B434,Data!$A:$A,Figure16!$A434)</f>
        <v>2480310000</v>
      </c>
      <c r="D434" s="3">
        <f>SUMIFS(Data!Y:Y,Data!$B:$B,Figure16!$B434,Data!$A:$A,Figure16!$A434)</f>
        <v>0</v>
      </c>
      <c r="E434" s="3">
        <f>SUMIFS(Data!Q:Q,Data!$B:$B,Figure16!$B434,Data!$A:$A,Figure16!$A434)</f>
        <v>10070450000</v>
      </c>
      <c r="F434" s="1">
        <f t="shared" si="16"/>
        <v>24.62958457665745</v>
      </c>
      <c r="G434" s="1">
        <f t="shared" si="17"/>
        <v>0</v>
      </c>
      <c r="H434">
        <f>SUMIFS(Data!Z:Z,Data!B:B,Figure16!B434,Data!A:A,Figure16!A434)</f>
        <v>0</v>
      </c>
    </row>
    <row r="435" spans="1:8">
      <c r="A435" s="27">
        <v>2012</v>
      </c>
      <c r="B435" t="s">
        <v>51</v>
      </c>
      <c r="C435" s="3">
        <f>SUMIFS(Data!F:F,Data!$B:$B,Figure16!$B435,Data!$A:$A,Figure16!$A435)</f>
        <v>39500000</v>
      </c>
      <c r="D435" s="3">
        <f>SUMIFS(Data!Y:Y,Data!$B:$B,Figure16!$B435,Data!$A:$A,Figure16!$A435)</f>
        <v>0</v>
      </c>
      <c r="E435" s="3">
        <f>SUMIFS(Data!Q:Q,Data!$B:$B,Figure16!$B435,Data!$A:$A,Figure16!$A435)</f>
        <v>10720500000</v>
      </c>
      <c r="F435" s="1">
        <f t="shared" si="16"/>
        <v>0.36845296394757709</v>
      </c>
      <c r="G435" s="1">
        <f t="shared" si="17"/>
        <v>0</v>
      </c>
      <c r="H435">
        <f>SUMIFS(Data!Z:Z,Data!B:B,Figure16!B435,Data!A:A,Figure16!A435)</f>
        <v>0</v>
      </c>
    </row>
    <row r="436" spans="1:8">
      <c r="A436" s="27">
        <v>2013</v>
      </c>
      <c r="B436" t="s">
        <v>51</v>
      </c>
      <c r="C436" s="3">
        <f>SUMIFS(Data!F:F,Data!$B:$B,Figure16!$B436,Data!$A:$A,Figure16!$A436)</f>
        <v>0</v>
      </c>
      <c r="D436" s="3">
        <f>SUMIFS(Data!Y:Y,Data!$B:$B,Figure16!$B436,Data!$A:$A,Figure16!$A436)</f>
        <v>0</v>
      </c>
      <c r="E436" s="3">
        <f>SUMIFS(Data!Q:Q,Data!$B:$B,Figure16!$B436,Data!$A:$A,Figure16!$A436)</f>
        <v>10627600000</v>
      </c>
      <c r="F436" s="1">
        <f t="shared" si="16"/>
        <v>0</v>
      </c>
      <c r="G436" s="1">
        <f t="shared" si="17"/>
        <v>0</v>
      </c>
      <c r="H436">
        <f>SUMIFS(Data!Z:Z,Data!B:B,Figure16!B436,Data!A:A,Figure16!A436)</f>
        <v>0</v>
      </c>
    </row>
    <row r="437" spans="1:8">
      <c r="A437" s="27">
        <v>2014</v>
      </c>
      <c r="B437" t="s">
        <v>51</v>
      </c>
      <c r="C437" s="3">
        <f>SUMIFS(Data!F:F,Data!$B:$B,Figure16!$B437,Data!$A:$A,Figure16!$A437)</f>
        <v>0</v>
      </c>
      <c r="D437" s="3">
        <f>SUMIFS(Data!Y:Y,Data!$B:$B,Figure16!$B437,Data!$A:$A,Figure16!$A437)</f>
        <v>0</v>
      </c>
      <c r="E437" s="3">
        <f>SUMIFS(Data!Q:Q,Data!$B:$B,Figure16!$B437,Data!$A:$A,Figure16!$A437)</f>
        <v>10957300000</v>
      </c>
      <c r="F437" s="1">
        <f t="shared" si="16"/>
        <v>0</v>
      </c>
      <c r="G437" s="1">
        <f t="shared" si="17"/>
        <v>0</v>
      </c>
      <c r="H437">
        <f>SUMIFS(Data!Z:Z,Data!B:B,Figure16!B437,Data!A:A,Figure16!A437)</f>
        <v>0</v>
      </c>
    </row>
    <row r="438" spans="1:8">
      <c r="A438" s="27">
        <v>2015</v>
      </c>
      <c r="B438" t="s">
        <v>51</v>
      </c>
      <c r="C438" s="3">
        <f>SUMIFS(Data!F:F,Data!$B:$B,Figure16!$B438,Data!$A:$A,Figure16!$A438)</f>
        <v>0</v>
      </c>
      <c r="D438" s="3">
        <f>SUMIFS(Data!Y:Y,Data!$B:$B,Figure16!$B438,Data!$A:$A,Figure16!$A438)</f>
        <v>0</v>
      </c>
      <c r="E438" s="3">
        <f>SUMIFS(Data!Q:Q,Data!$B:$B,Figure16!$B438,Data!$A:$A,Figure16!$A438)</f>
        <v>11792299999.999998</v>
      </c>
      <c r="F438" s="1">
        <f t="shared" si="16"/>
        <v>0</v>
      </c>
      <c r="G438" s="1">
        <f t="shared" si="17"/>
        <v>0</v>
      </c>
      <c r="H438">
        <f>SUMIFS(Data!Z:Z,Data!B:B,Figure16!B438,Data!A:A,Figure16!A438)</f>
        <v>0</v>
      </c>
    </row>
    <row r="439" spans="1:8">
      <c r="A439" s="27">
        <v>2016</v>
      </c>
      <c r="B439" t="s">
        <v>51</v>
      </c>
      <c r="C439" s="3">
        <f>SUMIFS(Data!F:F,Data!$B:$B,Figure16!$B439,Data!$A:$A,Figure16!$A439)</f>
        <v>0</v>
      </c>
      <c r="D439" s="3">
        <f>SUMIFS(Data!Y:Y,Data!$B:$B,Figure16!$B439,Data!$A:$A,Figure16!$A439)</f>
        <v>0</v>
      </c>
      <c r="E439" s="3">
        <f>SUMIFS(Data!Q:Q,Data!$B:$B,Figure16!$B439,Data!$A:$A,Figure16!$A439)</f>
        <v>11838800000</v>
      </c>
      <c r="F439" s="1">
        <f t="shared" si="16"/>
        <v>0</v>
      </c>
      <c r="G439" s="1">
        <f t="shared" si="17"/>
        <v>0</v>
      </c>
      <c r="H439">
        <f>SUMIFS(Data!Z:Z,Data!B:B,Figure16!B439,Data!A:A,Figure16!A439)</f>
        <v>0</v>
      </c>
    </row>
    <row r="440" spans="1:8">
      <c r="A440" s="27">
        <v>2017</v>
      </c>
      <c r="B440" t="s">
        <v>51</v>
      </c>
      <c r="C440" s="3">
        <f>SUMIFS(Data!F:F,Data!$B:$B,Figure16!$B440,Data!$A:$A,Figure16!$A440)</f>
        <v>0</v>
      </c>
      <c r="D440" s="3">
        <f>SUMIFS(Data!Y:Y,Data!$B:$B,Figure16!$B440,Data!$A:$A,Figure16!$A440)</f>
        <v>0</v>
      </c>
      <c r="E440" s="3">
        <f>SUMIFS(Data!Q:Q,Data!$B:$B,Figure16!$B440,Data!$A:$A,Figure16!$A440)</f>
        <v>12162100000</v>
      </c>
      <c r="F440" s="1">
        <f t="shared" si="16"/>
        <v>0</v>
      </c>
      <c r="G440" s="1">
        <f t="shared" si="17"/>
        <v>0</v>
      </c>
      <c r="H440">
        <f>SUMIFS(Data!Z:Z,Data!B:B,Figure16!B440,Data!A:A,Figure16!A440)</f>
        <v>0</v>
      </c>
    </row>
    <row r="441" spans="1:8">
      <c r="A441" s="27">
        <v>1964</v>
      </c>
      <c r="B441" t="s">
        <v>137</v>
      </c>
      <c r="C441" s="3">
        <f>SUMIFS(Data!F:F,Data!$B:$B,Figure16!$B441,Data!$A:$A,Figure16!$A441)</f>
        <v>10000000</v>
      </c>
      <c r="D441" s="3">
        <f>SUMIFS(Data!Y:Y,Data!$B:$B,Figure16!$B441,Data!$A:$A,Figure16!$A441)</f>
        <v>0</v>
      </c>
      <c r="E441" s="3">
        <f>SUMIFS(Data!Q:Q,Data!$B:$B,Figure16!$B441,Data!$A:$A,Figure16!$A441)</f>
        <v>0</v>
      </c>
      <c r="F441" s="1" t="str">
        <f t="shared" si="16"/>
        <v/>
      </c>
      <c r="G441" s="1" t="str">
        <f t="shared" si="17"/>
        <v/>
      </c>
      <c r="H441">
        <f>SUMIFS(Data!Z:Z,Data!B:B,Figure16!B441,Data!A:A,Figure16!A441)</f>
        <v>1</v>
      </c>
    </row>
    <row r="442" spans="1:8">
      <c r="A442" s="27">
        <v>1965</v>
      </c>
      <c r="B442" t="s">
        <v>137</v>
      </c>
      <c r="C442" s="3">
        <f>SUMIFS(Data!F:F,Data!$B:$B,Figure16!$B442,Data!$A:$A,Figure16!$A442)</f>
        <v>0</v>
      </c>
      <c r="D442" s="3">
        <f>SUMIFS(Data!Y:Y,Data!$B:$B,Figure16!$B442,Data!$A:$A,Figure16!$A442)</f>
        <v>0</v>
      </c>
      <c r="E442" s="3">
        <f>SUMIFS(Data!Q:Q,Data!$B:$B,Figure16!$B442,Data!$A:$A,Figure16!$A442)</f>
        <v>0</v>
      </c>
      <c r="F442" s="1" t="str">
        <f t="shared" si="16"/>
        <v/>
      </c>
      <c r="G442" s="1" t="str">
        <f t="shared" si="17"/>
        <v/>
      </c>
      <c r="H442">
        <f>SUMIFS(Data!Z:Z,Data!B:B,Figure16!B442,Data!A:A,Figure16!A442)</f>
        <v>1</v>
      </c>
    </row>
    <row r="443" spans="1:8">
      <c r="A443" s="27">
        <v>1966</v>
      </c>
      <c r="B443" t="s">
        <v>137</v>
      </c>
      <c r="C443" s="3">
        <f>SUMIFS(Data!F:F,Data!$B:$B,Figure16!$B443,Data!$A:$A,Figure16!$A443)</f>
        <v>0</v>
      </c>
      <c r="D443" s="3">
        <f>SUMIFS(Data!Y:Y,Data!$B:$B,Figure16!$B443,Data!$A:$A,Figure16!$A443)</f>
        <v>0</v>
      </c>
      <c r="E443" s="3">
        <f>SUMIFS(Data!Q:Q,Data!$B:$B,Figure16!$B443,Data!$A:$A,Figure16!$A443)</f>
        <v>0</v>
      </c>
      <c r="F443" s="1" t="str">
        <f t="shared" si="16"/>
        <v/>
      </c>
      <c r="G443" s="1" t="str">
        <f t="shared" si="17"/>
        <v/>
      </c>
      <c r="H443">
        <f>SUMIFS(Data!Z:Z,Data!B:B,Figure16!B443,Data!A:A,Figure16!A443)</f>
        <v>1</v>
      </c>
    </row>
    <row r="444" spans="1:8">
      <c r="A444" s="27">
        <v>1967</v>
      </c>
      <c r="B444" t="s">
        <v>137</v>
      </c>
      <c r="C444" s="3">
        <f>SUMIFS(Data!F:F,Data!$B:$B,Figure16!$B444,Data!$A:$A,Figure16!$A444)</f>
        <v>0</v>
      </c>
      <c r="D444" s="3">
        <f>SUMIFS(Data!Y:Y,Data!$B:$B,Figure16!$B444,Data!$A:$A,Figure16!$A444)</f>
        <v>0</v>
      </c>
      <c r="E444" s="3">
        <f>SUMIFS(Data!Q:Q,Data!$B:$B,Figure16!$B444,Data!$A:$A,Figure16!$A444)</f>
        <v>0</v>
      </c>
      <c r="F444" s="1" t="str">
        <f t="shared" si="16"/>
        <v/>
      </c>
      <c r="G444" s="1" t="str">
        <f t="shared" si="17"/>
        <v/>
      </c>
      <c r="H444">
        <f>SUMIFS(Data!Z:Z,Data!B:B,Figure16!B444,Data!A:A,Figure16!A444)</f>
        <v>1</v>
      </c>
    </row>
    <row r="445" spans="1:8">
      <c r="A445" s="27">
        <v>1968</v>
      </c>
      <c r="B445" t="s">
        <v>137</v>
      </c>
      <c r="C445" s="3">
        <f>SUMIFS(Data!F:F,Data!$B:$B,Figure16!$B445,Data!$A:$A,Figure16!$A445)</f>
        <v>1000000</v>
      </c>
      <c r="D445" s="3">
        <f>SUMIFS(Data!Y:Y,Data!$B:$B,Figure16!$B445,Data!$A:$A,Figure16!$A445)</f>
        <v>0</v>
      </c>
      <c r="E445" s="3">
        <f>SUMIFS(Data!Q:Q,Data!$B:$B,Figure16!$B445,Data!$A:$A,Figure16!$A445)</f>
        <v>0</v>
      </c>
      <c r="F445" s="1" t="str">
        <f t="shared" si="16"/>
        <v/>
      </c>
      <c r="G445" s="1" t="str">
        <f t="shared" si="17"/>
        <v/>
      </c>
      <c r="H445">
        <f>SUMIFS(Data!Z:Z,Data!B:B,Figure16!B445,Data!A:A,Figure16!A445)</f>
        <v>1</v>
      </c>
    </row>
    <row r="446" spans="1:8">
      <c r="A446" s="27">
        <v>1969</v>
      </c>
      <c r="B446" t="s">
        <v>137</v>
      </c>
      <c r="C446" s="3">
        <f>SUMIFS(Data!F:F,Data!$B:$B,Figure16!$B446,Data!$A:$A,Figure16!$A446)</f>
        <v>0</v>
      </c>
      <c r="D446" s="3">
        <f>SUMIFS(Data!Y:Y,Data!$B:$B,Figure16!$B446,Data!$A:$A,Figure16!$A446)</f>
        <v>0</v>
      </c>
      <c r="E446" s="3">
        <f>SUMIFS(Data!Q:Q,Data!$B:$B,Figure16!$B446,Data!$A:$A,Figure16!$A446)</f>
        <v>0</v>
      </c>
      <c r="F446" s="1" t="str">
        <f t="shared" si="16"/>
        <v/>
      </c>
      <c r="G446" s="1" t="str">
        <f t="shared" si="17"/>
        <v/>
      </c>
      <c r="H446">
        <f>SUMIFS(Data!Z:Z,Data!B:B,Figure16!B446,Data!A:A,Figure16!A446)</f>
        <v>1</v>
      </c>
    </row>
    <row r="447" spans="1:8">
      <c r="A447" s="27">
        <v>1970</v>
      </c>
      <c r="B447" t="s">
        <v>137</v>
      </c>
      <c r="C447" s="3">
        <f>SUMIFS(Data!F:F,Data!$B:$B,Figure16!$B447,Data!$A:$A,Figure16!$A447)</f>
        <v>0</v>
      </c>
      <c r="D447" s="3">
        <f>SUMIFS(Data!Y:Y,Data!$B:$B,Figure16!$B447,Data!$A:$A,Figure16!$A447)</f>
        <v>0</v>
      </c>
      <c r="E447" s="3">
        <f>SUMIFS(Data!Q:Q,Data!$B:$B,Figure16!$B447,Data!$A:$A,Figure16!$A447)</f>
        <v>0</v>
      </c>
      <c r="F447" s="1" t="str">
        <f t="shared" si="16"/>
        <v/>
      </c>
      <c r="G447" s="1" t="str">
        <f t="shared" si="17"/>
        <v/>
      </c>
      <c r="H447">
        <f>SUMIFS(Data!Z:Z,Data!B:B,Figure16!B447,Data!A:A,Figure16!A447)</f>
        <v>1</v>
      </c>
    </row>
    <row r="448" spans="1:8">
      <c r="A448" s="27">
        <v>1971</v>
      </c>
      <c r="B448" t="s">
        <v>137</v>
      </c>
      <c r="C448" s="3">
        <f>SUMIFS(Data!F:F,Data!$B:$B,Figure16!$B448,Data!$A:$A,Figure16!$A448)</f>
        <v>0</v>
      </c>
      <c r="D448" s="3">
        <f>SUMIFS(Data!Y:Y,Data!$B:$B,Figure16!$B448,Data!$A:$A,Figure16!$A448)</f>
        <v>0</v>
      </c>
      <c r="E448" s="3">
        <f>SUMIFS(Data!Q:Q,Data!$B:$B,Figure16!$B448,Data!$A:$A,Figure16!$A448)</f>
        <v>8751842839.7965775</v>
      </c>
      <c r="F448" s="1">
        <f t="shared" si="16"/>
        <v>0</v>
      </c>
      <c r="G448" s="1">
        <f t="shared" si="17"/>
        <v>0</v>
      </c>
      <c r="H448">
        <f>SUMIFS(Data!Z:Z,Data!B:B,Figure16!B448,Data!A:A,Figure16!A448)</f>
        <v>1</v>
      </c>
    </row>
    <row r="449" spans="1:8">
      <c r="A449" s="27">
        <v>1972</v>
      </c>
      <c r="B449" t="s">
        <v>137</v>
      </c>
      <c r="C449" s="3">
        <f>SUMIFS(Data!F:F,Data!$B:$B,Figure16!$B449,Data!$A:$A,Figure16!$A449)</f>
        <v>0</v>
      </c>
      <c r="D449" s="3">
        <f>SUMIFS(Data!Y:Y,Data!$B:$B,Figure16!$B449,Data!$A:$A,Figure16!$A449)</f>
        <v>0</v>
      </c>
      <c r="E449" s="3">
        <f>SUMIFS(Data!Q:Q,Data!$B:$B,Figure16!$B449,Data!$A:$A,Figure16!$A449)</f>
        <v>6288245866.666667</v>
      </c>
      <c r="F449" s="1">
        <f t="shared" si="16"/>
        <v>0</v>
      </c>
      <c r="G449" s="1">
        <f t="shared" si="17"/>
        <v>0</v>
      </c>
      <c r="H449">
        <f>SUMIFS(Data!Z:Z,Data!B:B,Figure16!B449,Data!A:A,Figure16!A449)</f>
        <v>1</v>
      </c>
    </row>
    <row r="450" spans="1:8">
      <c r="A450" s="27">
        <v>1973</v>
      </c>
      <c r="B450" t="s">
        <v>137</v>
      </c>
      <c r="C450" s="3">
        <f>SUMIFS(Data!F:F,Data!$B:$B,Figure16!$B450,Data!$A:$A,Figure16!$A450)</f>
        <v>0</v>
      </c>
      <c r="D450" s="3">
        <f>SUMIFS(Data!Y:Y,Data!$B:$B,Figure16!$B450,Data!$A:$A,Figure16!$A450)</f>
        <v>0</v>
      </c>
      <c r="E450" s="3">
        <f>SUMIFS(Data!Q:Q,Data!$B:$B,Figure16!$B450,Data!$A:$A,Figure16!$A450)</f>
        <v>8086725729.3407011</v>
      </c>
      <c r="F450" s="1">
        <f t="shared" si="16"/>
        <v>0</v>
      </c>
      <c r="G450" s="1">
        <f t="shared" si="17"/>
        <v>0</v>
      </c>
      <c r="H450">
        <f>SUMIFS(Data!Z:Z,Data!B:B,Figure16!B450,Data!A:A,Figure16!A450)</f>
        <v>1</v>
      </c>
    </row>
    <row r="451" spans="1:8">
      <c r="A451" s="27">
        <v>1974</v>
      </c>
      <c r="B451" t="s">
        <v>137</v>
      </c>
      <c r="C451" s="3">
        <f>SUMIFS(Data!F:F,Data!$B:$B,Figure16!$B451,Data!$A:$A,Figure16!$A451)</f>
        <v>0</v>
      </c>
      <c r="D451" s="3">
        <f>SUMIFS(Data!Y:Y,Data!$B:$B,Figure16!$B451,Data!$A:$A,Figure16!$A451)</f>
        <v>0</v>
      </c>
      <c r="E451" s="3">
        <f>SUMIFS(Data!Q:Q,Data!$B:$B,Figure16!$B451,Data!$A:$A,Figure16!$A451)</f>
        <v>12512460519.708763</v>
      </c>
      <c r="F451" s="1">
        <f t="shared" ref="F451:F514" si="18">IF(E451&gt;0,C451/E451*100,"")</f>
        <v>0</v>
      </c>
      <c r="G451" s="1">
        <f t="shared" ref="G451:G514" si="19">IF($E451&gt;0,D451/$E451*100,"")</f>
        <v>0</v>
      </c>
      <c r="H451">
        <f>SUMIFS(Data!Z:Z,Data!B:B,Figure16!B451,Data!A:A,Figure16!A451)</f>
        <v>1</v>
      </c>
    </row>
    <row r="452" spans="1:8">
      <c r="A452" s="27">
        <v>1975</v>
      </c>
      <c r="B452" t="s">
        <v>137</v>
      </c>
      <c r="C452" s="3">
        <f>SUMIFS(Data!F:F,Data!$B:$B,Figure16!$B452,Data!$A:$A,Figure16!$A452)</f>
        <v>0</v>
      </c>
      <c r="D452" s="3">
        <f>SUMIFS(Data!Y:Y,Data!$B:$B,Figure16!$B452,Data!$A:$A,Figure16!$A452)</f>
        <v>0</v>
      </c>
      <c r="E452" s="3">
        <f>SUMIFS(Data!Q:Q,Data!$B:$B,Figure16!$B452,Data!$A:$A,Figure16!$A452)</f>
        <v>19448348073.456512</v>
      </c>
      <c r="F452" s="1">
        <f t="shared" si="18"/>
        <v>0</v>
      </c>
      <c r="G452" s="1">
        <f t="shared" si="19"/>
        <v>0</v>
      </c>
      <c r="H452">
        <f>SUMIFS(Data!Z:Z,Data!B:B,Figure16!B452,Data!A:A,Figure16!A452)</f>
        <v>1</v>
      </c>
    </row>
    <row r="453" spans="1:8">
      <c r="A453" s="27">
        <v>1976</v>
      </c>
      <c r="B453" t="s">
        <v>137</v>
      </c>
      <c r="C453" s="3">
        <f>SUMIFS(Data!F:F,Data!$B:$B,Figure16!$B453,Data!$A:$A,Figure16!$A453)</f>
        <v>0</v>
      </c>
      <c r="D453" s="3">
        <f>SUMIFS(Data!Y:Y,Data!$B:$B,Figure16!$B453,Data!$A:$A,Figure16!$A453)</f>
        <v>0</v>
      </c>
      <c r="E453" s="3">
        <f>SUMIFS(Data!Q:Q,Data!$B:$B,Figure16!$B453,Data!$A:$A,Figure16!$A453)</f>
        <v>10117113333.333334</v>
      </c>
      <c r="F453" s="1">
        <f t="shared" si="18"/>
        <v>0</v>
      </c>
      <c r="G453" s="1">
        <f t="shared" si="19"/>
        <v>0</v>
      </c>
      <c r="H453">
        <f>SUMIFS(Data!Z:Z,Data!B:B,Figure16!B453,Data!A:A,Figure16!A453)</f>
        <v>1</v>
      </c>
    </row>
    <row r="454" spans="1:8">
      <c r="A454" s="27">
        <v>1977</v>
      </c>
      <c r="B454" t="s">
        <v>137</v>
      </c>
      <c r="C454" s="3">
        <f>SUMIFS(Data!F:F,Data!$B:$B,Figure16!$B454,Data!$A:$A,Figure16!$A454)</f>
        <v>62800000</v>
      </c>
      <c r="D454" s="3">
        <f>SUMIFS(Data!Y:Y,Data!$B:$B,Figure16!$B454,Data!$A:$A,Figure16!$A454)</f>
        <v>0</v>
      </c>
      <c r="E454" s="3">
        <f>SUMIFS(Data!Q:Q,Data!$B:$B,Figure16!$B454,Data!$A:$A,Figure16!$A454)</f>
        <v>9651149301.8745956</v>
      </c>
      <c r="F454" s="1">
        <f t="shared" si="18"/>
        <v>0.6506997046227645</v>
      </c>
      <c r="G454" s="1">
        <f t="shared" si="19"/>
        <v>0</v>
      </c>
      <c r="H454">
        <f>SUMIFS(Data!Z:Z,Data!B:B,Figure16!B454,Data!A:A,Figure16!A454)</f>
        <v>1</v>
      </c>
    </row>
    <row r="455" spans="1:8">
      <c r="A455" s="27">
        <v>1978</v>
      </c>
      <c r="B455" t="s">
        <v>137</v>
      </c>
      <c r="C455" s="3">
        <f>SUMIFS(Data!F:F,Data!$B:$B,Figure16!$B455,Data!$A:$A,Figure16!$A455)</f>
        <v>0</v>
      </c>
      <c r="D455" s="3">
        <f>SUMIFS(Data!Y:Y,Data!$B:$B,Figure16!$B455,Data!$A:$A,Figure16!$A455)</f>
        <v>0</v>
      </c>
      <c r="E455" s="3">
        <f>SUMIFS(Data!Q:Q,Data!$B:$B,Figure16!$B455,Data!$A:$A,Figure16!$A455)</f>
        <v>13281767142.857143</v>
      </c>
      <c r="F455" s="1">
        <f t="shared" si="18"/>
        <v>0</v>
      </c>
      <c r="G455" s="1">
        <f t="shared" si="19"/>
        <v>0</v>
      </c>
      <c r="H455">
        <f>SUMIFS(Data!Z:Z,Data!B:B,Figure16!B455,Data!A:A,Figure16!A455)</f>
        <v>1</v>
      </c>
    </row>
    <row r="456" spans="1:8">
      <c r="A456" s="27">
        <v>1979</v>
      </c>
      <c r="B456" t="s">
        <v>137</v>
      </c>
      <c r="C456" s="3">
        <f>SUMIFS(Data!F:F,Data!$B:$B,Figure16!$B456,Data!$A:$A,Figure16!$A456)</f>
        <v>0</v>
      </c>
      <c r="D456" s="3">
        <f>SUMIFS(Data!Y:Y,Data!$B:$B,Figure16!$B456,Data!$A:$A,Figure16!$A456)</f>
        <v>0</v>
      </c>
      <c r="E456" s="3">
        <f>SUMIFS(Data!Q:Q,Data!$B:$B,Figure16!$B456,Data!$A:$A,Figure16!$A456)</f>
        <v>15565480321.944809</v>
      </c>
      <c r="F456" s="1">
        <f t="shared" si="18"/>
        <v>0</v>
      </c>
      <c r="G456" s="1">
        <f t="shared" si="19"/>
        <v>0</v>
      </c>
      <c r="H456">
        <f>SUMIFS(Data!Z:Z,Data!B:B,Figure16!B456,Data!A:A,Figure16!A456)</f>
        <v>1</v>
      </c>
    </row>
    <row r="457" spans="1:8">
      <c r="A457" s="27">
        <v>1980</v>
      </c>
      <c r="B457" t="s">
        <v>137</v>
      </c>
      <c r="C457" s="3">
        <f>SUMIFS(Data!F:F,Data!$B:$B,Figure16!$B457,Data!$A:$A,Figure16!$A457)</f>
        <v>33100000</v>
      </c>
      <c r="D457" s="3">
        <f>SUMIFS(Data!Y:Y,Data!$B:$B,Figure16!$B457,Data!$A:$A,Figure16!$A457)</f>
        <v>0</v>
      </c>
      <c r="E457" s="3">
        <f>SUMIFS(Data!Q:Q,Data!$B:$B,Figure16!$B457,Data!$A:$A,Figure16!$A457)</f>
        <v>18138049095.607235</v>
      </c>
      <c r="F457" s="1">
        <f t="shared" si="18"/>
        <v>0.18248930646028699</v>
      </c>
      <c r="G457" s="1">
        <f t="shared" si="19"/>
        <v>0</v>
      </c>
      <c r="H457">
        <f>SUMIFS(Data!Z:Z,Data!B:B,Figure16!B457,Data!A:A,Figure16!A457)</f>
        <v>1</v>
      </c>
    </row>
    <row r="458" spans="1:8">
      <c r="A458" s="27">
        <v>1981</v>
      </c>
      <c r="B458" t="s">
        <v>137</v>
      </c>
      <c r="C458" s="3">
        <f>SUMIFS(Data!F:F,Data!$B:$B,Figure16!$B458,Data!$A:$A,Figure16!$A458)</f>
        <v>0</v>
      </c>
      <c r="D458" s="3">
        <f>SUMIFS(Data!Y:Y,Data!$B:$B,Figure16!$B458,Data!$A:$A,Figure16!$A458)</f>
        <v>23552000</v>
      </c>
      <c r="E458" s="3">
        <f>SUMIFS(Data!Q:Q,Data!$B:$B,Figure16!$B458,Data!$A:$A,Figure16!$A458)</f>
        <v>20249694002.447979</v>
      </c>
      <c r="F458" s="1">
        <f t="shared" si="18"/>
        <v>0</v>
      </c>
      <c r="G458" s="1">
        <f t="shared" si="19"/>
        <v>0.11630793036750485</v>
      </c>
      <c r="H458">
        <f>SUMIFS(Data!Z:Z,Data!B:B,Figure16!B458,Data!A:A,Figure16!A458)</f>
        <v>1</v>
      </c>
    </row>
    <row r="459" spans="1:8">
      <c r="A459" s="27">
        <v>1982</v>
      </c>
      <c r="B459" t="s">
        <v>137</v>
      </c>
      <c r="C459" s="3">
        <f>SUMIFS(Data!F:F,Data!$B:$B,Figure16!$B459,Data!$A:$A,Figure16!$A459)</f>
        <v>0</v>
      </c>
      <c r="D459" s="3">
        <f>SUMIFS(Data!Y:Y,Data!$B:$B,Figure16!$B459,Data!$A:$A,Figure16!$A459)</f>
        <v>0</v>
      </c>
      <c r="E459" s="3">
        <f>SUMIFS(Data!Q:Q,Data!$B:$B,Figure16!$B459,Data!$A:$A,Figure16!$A459)</f>
        <v>18525399201.596806</v>
      </c>
      <c r="F459" s="1">
        <f t="shared" si="18"/>
        <v>0</v>
      </c>
      <c r="G459" s="1">
        <f t="shared" si="19"/>
        <v>0</v>
      </c>
      <c r="H459">
        <f>SUMIFS(Data!Z:Z,Data!B:B,Figure16!B459,Data!A:A,Figure16!A459)</f>
        <v>1</v>
      </c>
    </row>
    <row r="460" spans="1:8">
      <c r="A460" s="27">
        <v>1983</v>
      </c>
      <c r="B460" t="s">
        <v>137</v>
      </c>
      <c r="C460" s="3">
        <f>SUMIFS(Data!F:F,Data!$B:$B,Figure16!$B460,Data!$A:$A,Figure16!$A460)</f>
        <v>0</v>
      </c>
      <c r="D460" s="3">
        <f>SUMIFS(Data!Y:Y,Data!$B:$B,Figure16!$B460,Data!$A:$A,Figure16!$A460)</f>
        <v>0</v>
      </c>
      <c r="E460" s="3">
        <f>SUMIFS(Data!Q:Q,Data!$B:$B,Figure16!$B460,Data!$A:$A,Figure16!$A460)</f>
        <v>17609048821.548824</v>
      </c>
      <c r="F460" s="1">
        <f t="shared" si="18"/>
        <v>0</v>
      </c>
      <c r="G460" s="1">
        <f t="shared" si="19"/>
        <v>0</v>
      </c>
      <c r="H460">
        <f>SUMIFS(Data!Z:Z,Data!B:B,Figure16!B460,Data!A:A,Figure16!A460)</f>
        <v>1</v>
      </c>
    </row>
    <row r="461" spans="1:8">
      <c r="A461" s="27">
        <v>1984</v>
      </c>
      <c r="B461" t="s">
        <v>137</v>
      </c>
      <c r="C461" s="3">
        <f>SUMIFS(Data!F:F,Data!$B:$B,Figure16!$B461,Data!$A:$A,Figure16!$A461)</f>
        <v>0</v>
      </c>
      <c r="D461" s="3">
        <f>SUMIFS(Data!Y:Y,Data!$B:$B,Figure16!$B461,Data!$A:$A,Figure16!$A461)</f>
        <v>0</v>
      </c>
      <c r="E461" s="3">
        <f>SUMIFS(Data!Q:Q,Data!$B:$B,Figure16!$B461,Data!$A:$A,Figure16!$A461)</f>
        <v>18920840000</v>
      </c>
      <c r="F461" s="1">
        <f t="shared" si="18"/>
        <v>0</v>
      </c>
      <c r="G461" s="1">
        <f t="shared" si="19"/>
        <v>0</v>
      </c>
      <c r="H461">
        <f>SUMIFS(Data!Z:Z,Data!B:B,Figure16!B461,Data!A:A,Figure16!A461)</f>
        <v>1</v>
      </c>
    </row>
    <row r="462" spans="1:8">
      <c r="A462" s="27">
        <v>1985</v>
      </c>
      <c r="B462" t="s">
        <v>137</v>
      </c>
      <c r="C462" s="3">
        <f>SUMIFS(Data!F:F,Data!$B:$B,Figure16!$B462,Data!$A:$A,Figure16!$A462)</f>
        <v>4500000</v>
      </c>
      <c r="D462" s="3">
        <f>SUMIFS(Data!Y:Y,Data!$B:$B,Figure16!$B462,Data!$A:$A,Figure16!$A462)</f>
        <v>0</v>
      </c>
      <c r="E462" s="3">
        <f>SUMIFS(Data!Q:Q,Data!$B:$B,Figure16!$B462,Data!$A:$A,Figure16!$A462)</f>
        <v>22278423076.923077</v>
      </c>
      <c r="F462" s="1">
        <f t="shared" si="18"/>
        <v>2.0198916164139501E-2</v>
      </c>
      <c r="G462" s="1">
        <f t="shared" si="19"/>
        <v>0</v>
      </c>
      <c r="H462">
        <f>SUMIFS(Data!Z:Z,Data!B:B,Figure16!B462,Data!A:A,Figure16!A462)</f>
        <v>1</v>
      </c>
    </row>
    <row r="463" spans="1:8">
      <c r="A463" s="27">
        <v>1986</v>
      </c>
      <c r="B463" t="s">
        <v>137</v>
      </c>
      <c r="C463" s="3">
        <f>SUMIFS(Data!F:F,Data!$B:$B,Figure16!$B463,Data!$A:$A,Figure16!$A463)</f>
        <v>15600000</v>
      </c>
      <c r="D463" s="3">
        <f>SUMIFS(Data!Y:Y,Data!$B:$B,Figure16!$B463,Data!$A:$A,Figure16!$A463)</f>
        <v>0</v>
      </c>
      <c r="E463" s="3">
        <f>SUMIFS(Data!Q:Q,Data!$B:$B,Figure16!$B463,Data!$A:$A,Figure16!$A463)</f>
        <v>21774033333.333332</v>
      </c>
      <c r="F463" s="1">
        <f t="shared" si="18"/>
        <v>7.1644971609914565E-2</v>
      </c>
      <c r="G463" s="1">
        <f t="shared" si="19"/>
        <v>0</v>
      </c>
      <c r="H463">
        <f>SUMIFS(Data!Z:Z,Data!B:B,Figure16!B463,Data!A:A,Figure16!A463)</f>
        <v>1</v>
      </c>
    </row>
    <row r="464" spans="1:8">
      <c r="A464" s="27">
        <v>1987</v>
      </c>
      <c r="B464" t="s">
        <v>137</v>
      </c>
      <c r="C464" s="3">
        <f>SUMIFS(Data!F:F,Data!$B:$B,Figure16!$B464,Data!$A:$A,Figure16!$A464)</f>
        <v>0</v>
      </c>
      <c r="D464" s="3">
        <f>SUMIFS(Data!Y:Y,Data!$B:$B,Figure16!$B464,Data!$A:$A,Figure16!$A464)</f>
        <v>0</v>
      </c>
      <c r="E464" s="3">
        <f>SUMIFS(Data!Q:Q,Data!$B:$B,Figure16!$B464,Data!$A:$A,Figure16!$A464)</f>
        <v>24298032258.064518</v>
      </c>
      <c r="F464" s="1">
        <f t="shared" si="18"/>
        <v>0</v>
      </c>
      <c r="G464" s="1">
        <f t="shared" si="19"/>
        <v>0</v>
      </c>
      <c r="H464">
        <f>SUMIFS(Data!Z:Z,Data!B:B,Figure16!B464,Data!A:A,Figure16!A464)</f>
        <v>1</v>
      </c>
    </row>
    <row r="465" spans="1:8">
      <c r="A465" s="27">
        <v>1988</v>
      </c>
      <c r="B465" t="s">
        <v>137</v>
      </c>
      <c r="C465" s="3">
        <f>SUMIFS(Data!F:F,Data!$B:$B,Figure16!$B465,Data!$A:$A,Figure16!$A465)</f>
        <v>0</v>
      </c>
      <c r="D465" s="3">
        <f>SUMIFS(Data!Y:Y,Data!$B:$B,Figure16!$B465,Data!$A:$A,Figure16!$A465)</f>
        <v>0</v>
      </c>
      <c r="E465" s="3">
        <f>SUMIFS(Data!Q:Q,Data!$B:$B,Figure16!$B465,Data!$A:$A,Figure16!$A465)</f>
        <v>26579005760.348606</v>
      </c>
      <c r="F465" s="1">
        <f t="shared" si="18"/>
        <v>0</v>
      </c>
      <c r="G465" s="1">
        <f t="shared" si="19"/>
        <v>0</v>
      </c>
      <c r="H465">
        <f>SUMIFS(Data!Z:Z,Data!B:B,Figure16!B465,Data!A:A,Figure16!A465)</f>
        <v>1</v>
      </c>
    </row>
    <row r="466" spans="1:8">
      <c r="A466" s="27">
        <v>1989</v>
      </c>
      <c r="B466" t="s">
        <v>137</v>
      </c>
      <c r="C466" s="3">
        <f>SUMIFS(Data!F:F,Data!$B:$B,Figure16!$B466,Data!$A:$A,Figure16!$A466)</f>
        <v>0</v>
      </c>
      <c r="D466" s="3">
        <f>SUMIFS(Data!Y:Y,Data!$B:$B,Figure16!$B466,Data!$A:$A,Figure16!$A466)</f>
        <v>0</v>
      </c>
      <c r="E466" s="3">
        <f>SUMIFS(Data!Q:Q,Data!$B:$B,Figure16!$B466,Data!$A:$A,Figure16!$A466)</f>
        <v>28781714763.801205</v>
      </c>
      <c r="F466" s="1">
        <f t="shared" si="18"/>
        <v>0</v>
      </c>
      <c r="G466" s="1">
        <f t="shared" si="19"/>
        <v>0</v>
      </c>
      <c r="H466">
        <f>SUMIFS(Data!Z:Z,Data!B:B,Figure16!B466,Data!A:A,Figure16!A466)</f>
        <v>1</v>
      </c>
    </row>
    <row r="467" spans="1:8">
      <c r="A467" s="27">
        <v>1990</v>
      </c>
      <c r="B467" t="s">
        <v>137</v>
      </c>
      <c r="C467" s="3">
        <f>SUMIFS(Data!F:F,Data!$B:$B,Figure16!$B467,Data!$A:$A,Figure16!$A467)</f>
        <v>3380000</v>
      </c>
      <c r="D467" s="3">
        <f>SUMIFS(Data!Y:Y,Data!$B:$B,Figure16!$B467,Data!$A:$A,Figure16!$A467)</f>
        <v>0</v>
      </c>
      <c r="E467" s="3">
        <f>SUMIFS(Data!Q:Q,Data!$B:$B,Figure16!$B467,Data!$A:$A,Figure16!$A467)</f>
        <v>31598341233.558998</v>
      </c>
      <c r="F467" s="1">
        <f t="shared" si="18"/>
        <v>1.0696764032696352E-2</v>
      </c>
      <c r="G467" s="1">
        <f t="shared" si="19"/>
        <v>0</v>
      </c>
      <c r="H467">
        <f>SUMIFS(Data!Z:Z,Data!B:B,Figure16!B467,Data!A:A,Figure16!A467)</f>
        <v>1</v>
      </c>
    </row>
    <row r="468" spans="1:8">
      <c r="A468" s="27">
        <v>1991</v>
      </c>
      <c r="B468" t="s">
        <v>137</v>
      </c>
      <c r="C468" s="3">
        <f>SUMIFS(Data!F:F,Data!$B:$B,Figure16!$B468,Data!$A:$A,Figure16!$A468)</f>
        <v>0</v>
      </c>
      <c r="D468" s="3">
        <f>SUMIFS(Data!Y:Y,Data!$B:$B,Figure16!$B468,Data!$A:$A,Figure16!$A468)</f>
        <v>0</v>
      </c>
      <c r="E468" s="3">
        <f>SUMIFS(Data!Q:Q,Data!$B:$B,Figure16!$B468,Data!$A:$A,Figure16!$A468)</f>
        <v>30957483949.57983</v>
      </c>
      <c r="F468" s="1">
        <f t="shared" si="18"/>
        <v>0</v>
      </c>
      <c r="G468" s="1">
        <f t="shared" si="19"/>
        <v>0</v>
      </c>
      <c r="H468">
        <f>SUMIFS(Data!Z:Z,Data!B:B,Figure16!B468,Data!A:A,Figure16!A468)</f>
        <v>1</v>
      </c>
    </row>
    <row r="469" spans="1:8">
      <c r="A469" s="27">
        <v>1992</v>
      </c>
      <c r="B469" t="s">
        <v>137</v>
      </c>
      <c r="C469" s="3">
        <f>SUMIFS(Data!F:F,Data!$B:$B,Figure16!$B469,Data!$A:$A,Figure16!$A469)</f>
        <v>0</v>
      </c>
      <c r="D469" s="3">
        <f>SUMIFS(Data!Y:Y,Data!$B:$B,Figure16!$B469,Data!$A:$A,Figure16!$A469)</f>
        <v>0</v>
      </c>
      <c r="E469" s="3">
        <f>SUMIFS(Data!Q:Q,Data!$B:$B,Figure16!$B469,Data!$A:$A,Figure16!$A469)</f>
        <v>31708874594.164459</v>
      </c>
      <c r="F469" s="1">
        <f t="shared" si="18"/>
        <v>0</v>
      </c>
      <c r="G469" s="1">
        <f t="shared" si="19"/>
        <v>0</v>
      </c>
      <c r="H469">
        <f>SUMIFS(Data!Z:Z,Data!B:B,Figure16!B469,Data!A:A,Figure16!A469)</f>
        <v>1</v>
      </c>
    </row>
    <row r="470" spans="1:8">
      <c r="A470" s="27">
        <v>1993</v>
      </c>
      <c r="B470" t="s">
        <v>137</v>
      </c>
      <c r="C470" s="3">
        <f>SUMIFS(Data!F:F,Data!$B:$B,Figure16!$B470,Data!$A:$A,Figure16!$A470)</f>
        <v>10580000</v>
      </c>
      <c r="D470" s="3">
        <f>SUMIFS(Data!Y:Y,Data!$B:$B,Figure16!$B470,Data!$A:$A,Figure16!$A470)</f>
        <v>0</v>
      </c>
      <c r="E470" s="3">
        <f>SUMIFS(Data!Q:Q,Data!$B:$B,Figure16!$B470,Data!$A:$A,Figure16!$A470)</f>
        <v>33166519417.989422</v>
      </c>
      <c r="F470" s="1">
        <f t="shared" si="18"/>
        <v>3.1899639110944629E-2</v>
      </c>
      <c r="G470" s="1">
        <f t="shared" si="19"/>
        <v>0</v>
      </c>
      <c r="H470">
        <f>SUMIFS(Data!Z:Z,Data!B:B,Figure16!B470,Data!A:A,Figure16!A470)</f>
        <v>1</v>
      </c>
    </row>
    <row r="471" spans="1:8">
      <c r="A471" s="27">
        <v>1994</v>
      </c>
      <c r="B471" t="s">
        <v>137</v>
      </c>
      <c r="C471" s="3">
        <f>SUMIFS(Data!F:F,Data!$B:$B,Figure16!$B471,Data!$A:$A,Figure16!$A471)</f>
        <v>0</v>
      </c>
      <c r="D471" s="3">
        <f>SUMIFS(Data!Y:Y,Data!$B:$B,Figure16!$B471,Data!$A:$A,Figure16!$A471)</f>
        <v>0</v>
      </c>
      <c r="E471" s="3">
        <f>SUMIFS(Data!Q:Q,Data!$B:$B,Figure16!$B471,Data!$A:$A,Figure16!$A471)</f>
        <v>33768660882.793022</v>
      </c>
      <c r="F471" s="1">
        <f t="shared" si="18"/>
        <v>0</v>
      </c>
      <c r="G471" s="1">
        <f t="shared" si="19"/>
        <v>0</v>
      </c>
      <c r="H471">
        <f>SUMIFS(Data!Z:Z,Data!B:B,Figure16!B471,Data!A:A,Figure16!A471)</f>
        <v>1</v>
      </c>
    </row>
    <row r="472" spans="1:8">
      <c r="A472" s="27">
        <v>1995</v>
      </c>
      <c r="B472" t="s">
        <v>137</v>
      </c>
      <c r="C472" s="3">
        <f>SUMIFS(Data!F:F,Data!$B:$B,Figure16!$B472,Data!$A:$A,Figure16!$A472)</f>
        <v>0</v>
      </c>
      <c r="D472" s="3">
        <f>SUMIFS(Data!Y:Y,Data!$B:$B,Figure16!$B472,Data!$A:$A,Figure16!$A472)</f>
        <v>0</v>
      </c>
      <c r="E472" s="3">
        <f>SUMIFS(Data!Q:Q,Data!$B:$B,Figure16!$B472,Data!$A:$A,Figure16!$A472)</f>
        <v>37939748768.656715</v>
      </c>
      <c r="F472" s="1">
        <f t="shared" si="18"/>
        <v>0</v>
      </c>
      <c r="G472" s="1">
        <f t="shared" si="19"/>
        <v>0</v>
      </c>
      <c r="H472">
        <f>SUMIFS(Data!Z:Z,Data!B:B,Figure16!B472,Data!A:A,Figure16!A472)</f>
        <v>1</v>
      </c>
    </row>
    <row r="473" spans="1:8">
      <c r="A473" s="27">
        <v>1996</v>
      </c>
      <c r="B473" t="s">
        <v>137</v>
      </c>
      <c r="C473" s="3">
        <f>SUMIFS(Data!F:F,Data!$B:$B,Figure16!$B473,Data!$A:$A,Figure16!$A473)</f>
        <v>0</v>
      </c>
      <c r="D473" s="3">
        <f>SUMIFS(Data!Y:Y,Data!$B:$B,Figure16!$B473,Data!$A:$A,Figure16!$A473)</f>
        <v>0</v>
      </c>
      <c r="E473" s="3">
        <f>SUMIFS(Data!Q:Q,Data!$B:$B,Figure16!$B473,Data!$A:$A,Figure16!$A473)</f>
        <v>46438484107.57946</v>
      </c>
      <c r="F473" s="1">
        <f t="shared" si="18"/>
        <v>0</v>
      </c>
      <c r="G473" s="1">
        <f t="shared" si="19"/>
        <v>0</v>
      </c>
      <c r="H473">
        <f>SUMIFS(Data!Z:Z,Data!B:B,Figure16!B473,Data!A:A,Figure16!A473)</f>
        <v>1</v>
      </c>
    </row>
    <row r="474" spans="1:8">
      <c r="A474" s="27">
        <v>1997</v>
      </c>
      <c r="B474" t="s">
        <v>137</v>
      </c>
      <c r="C474" s="3">
        <f>SUMIFS(Data!F:F,Data!$B:$B,Figure16!$B474,Data!$A:$A,Figure16!$A474)</f>
        <v>0</v>
      </c>
      <c r="D474" s="3">
        <f>SUMIFS(Data!Y:Y,Data!$B:$B,Figure16!$B474,Data!$A:$A,Figure16!$A474)</f>
        <v>0</v>
      </c>
      <c r="E474" s="3">
        <f>SUMIFS(Data!Q:Q,Data!$B:$B,Figure16!$B474,Data!$A:$A,Figure16!$A474)</f>
        <v>48244309133.489464</v>
      </c>
      <c r="F474" s="1">
        <f t="shared" si="18"/>
        <v>0</v>
      </c>
      <c r="G474" s="1">
        <f t="shared" si="19"/>
        <v>0</v>
      </c>
      <c r="H474">
        <f>SUMIFS(Data!Z:Z,Data!B:B,Figure16!B474,Data!A:A,Figure16!A474)</f>
        <v>1</v>
      </c>
    </row>
    <row r="475" spans="1:8">
      <c r="A475" s="27">
        <v>1998</v>
      </c>
      <c r="B475" t="s">
        <v>137</v>
      </c>
      <c r="C475" s="3">
        <f>SUMIFS(Data!F:F,Data!$B:$B,Figure16!$B475,Data!$A:$A,Figure16!$A475)</f>
        <v>0</v>
      </c>
      <c r="D475" s="3">
        <f>SUMIFS(Data!Y:Y,Data!$B:$B,Figure16!$B475,Data!$A:$A,Figure16!$A475)</f>
        <v>0</v>
      </c>
      <c r="E475" s="3">
        <f>SUMIFS(Data!Q:Q,Data!$B:$B,Figure16!$B475,Data!$A:$A,Figure16!$A475)</f>
        <v>49984559471.365639</v>
      </c>
      <c r="F475" s="1">
        <f t="shared" si="18"/>
        <v>0</v>
      </c>
      <c r="G475" s="1">
        <f t="shared" si="19"/>
        <v>0</v>
      </c>
      <c r="H475">
        <f>SUMIFS(Data!Z:Z,Data!B:B,Figure16!B475,Data!A:A,Figure16!A475)</f>
        <v>1</v>
      </c>
    </row>
    <row r="476" spans="1:8">
      <c r="A476" s="27">
        <v>1999</v>
      </c>
      <c r="B476" t="s">
        <v>137</v>
      </c>
      <c r="C476" s="3">
        <f>SUMIFS(Data!F:F,Data!$B:$B,Figure16!$B476,Data!$A:$A,Figure16!$A476)</f>
        <v>12000000</v>
      </c>
      <c r="D476" s="3">
        <f>SUMIFS(Data!Y:Y,Data!$B:$B,Figure16!$B476,Data!$A:$A,Figure16!$A476)</f>
        <v>0</v>
      </c>
      <c r="E476" s="3">
        <f>SUMIFS(Data!Q:Q,Data!$B:$B,Figure16!$B476,Data!$A:$A,Figure16!$A476)</f>
        <v>51270569883.527458</v>
      </c>
      <c r="F476" s="1">
        <f t="shared" si="18"/>
        <v>2.3405240135346023E-2</v>
      </c>
      <c r="G476" s="1">
        <f t="shared" si="19"/>
        <v>0</v>
      </c>
      <c r="H476">
        <f>SUMIFS(Data!Z:Z,Data!B:B,Figure16!B476,Data!A:A,Figure16!A476)</f>
        <v>1</v>
      </c>
    </row>
    <row r="477" spans="1:8">
      <c r="A477" s="27">
        <v>2000</v>
      </c>
      <c r="B477" t="s">
        <v>137</v>
      </c>
      <c r="C477" s="3">
        <f>SUMIFS(Data!F:F,Data!$B:$B,Figure16!$B477,Data!$A:$A,Figure16!$A477)</f>
        <v>303629316</v>
      </c>
      <c r="D477" s="3">
        <f>SUMIFS(Data!Y:Y,Data!$B:$B,Figure16!$B477,Data!$A:$A,Figure16!$A477)</f>
        <v>0</v>
      </c>
      <c r="E477" s="3">
        <f>SUMIFS(Data!Q:Q,Data!$B:$B,Figure16!$B477,Data!$A:$A,Figure16!$A477)</f>
        <v>53369787318.624527</v>
      </c>
      <c r="F477" s="1">
        <f t="shared" si="18"/>
        <v>0.56891610638673484</v>
      </c>
      <c r="G477" s="1">
        <f t="shared" si="19"/>
        <v>0</v>
      </c>
      <c r="H477">
        <f>SUMIFS(Data!Z:Z,Data!B:B,Figure16!B477,Data!A:A,Figure16!A477)</f>
        <v>1</v>
      </c>
    </row>
    <row r="478" spans="1:8">
      <c r="A478" s="27">
        <v>2001</v>
      </c>
      <c r="B478" t="s">
        <v>137</v>
      </c>
      <c r="C478" s="3">
        <f>SUMIFS(Data!F:F,Data!$B:$B,Figure16!$B478,Data!$A:$A,Figure16!$A478)</f>
        <v>188100000</v>
      </c>
      <c r="D478" s="3">
        <f>SUMIFS(Data!Y:Y,Data!$B:$B,Figure16!$B478,Data!$A:$A,Figure16!$A478)</f>
        <v>0</v>
      </c>
      <c r="E478" s="3">
        <f>SUMIFS(Data!Q:Q,Data!$B:$B,Figure16!$B478,Data!$A:$A,Figure16!$A478)</f>
        <v>53991289844.329132</v>
      </c>
      <c r="F478" s="1">
        <f t="shared" si="18"/>
        <v>0.34838952827824821</v>
      </c>
      <c r="G478" s="1">
        <f t="shared" si="19"/>
        <v>0</v>
      </c>
      <c r="H478">
        <f>SUMIFS(Data!Z:Z,Data!B:B,Figure16!B478,Data!A:A,Figure16!A478)</f>
        <v>1</v>
      </c>
    </row>
    <row r="479" spans="1:8">
      <c r="A479" s="27">
        <v>2002</v>
      </c>
      <c r="B479" t="s">
        <v>137</v>
      </c>
      <c r="C479" s="3">
        <f>SUMIFS(Data!F:F,Data!$B:$B,Figure16!$B479,Data!$A:$A,Figure16!$A479)</f>
        <v>19330774.5</v>
      </c>
      <c r="D479" s="3">
        <f>SUMIFS(Data!Y:Y,Data!$B:$B,Figure16!$B479,Data!$A:$A,Figure16!$A479)</f>
        <v>0</v>
      </c>
      <c r="E479" s="3">
        <f>SUMIFS(Data!Q:Q,Data!$B:$B,Figure16!$B479,Data!$A:$A,Figure16!$A479)</f>
        <v>54724081490.510185</v>
      </c>
      <c r="F479" s="1">
        <f t="shared" si="18"/>
        <v>3.5324073010439085E-2</v>
      </c>
      <c r="G479" s="1">
        <f t="shared" si="19"/>
        <v>0</v>
      </c>
      <c r="H479">
        <f>SUMIFS(Data!Z:Z,Data!B:B,Figure16!B479,Data!A:A,Figure16!A479)</f>
        <v>1</v>
      </c>
    </row>
    <row r="480" spans="1:8">
      <c r="A480" s="27">
        <v>2003</v>
      </c>
      <c r="B480" t="s">
        <v>137</v>
      </c>
      <c r="C480" s="3">
        <f>SUMIFS(Data!F:F,Data!$B:$B,Figure16!$B480,Data!$A:$A,Figure16!$A480)</f>
        <v>0</v>
      </c>
      <c r="D480" s="3">
        <f>SUMIFS(Data!Y:Y,Data!$B:$B,Figure16!$B480,Data!$A:$A,Figure16!$A480)</f>
        <v>0</v>
      </c>
      <c r="E480" s="3">
        <f>SUMIFS(Data!Q:Q,Data!$B:$B,Figure16!$B480,Data!$A:$A,Figure16!$A480)</f>
        <v>60158929188.255615</v>
      </c>
      <c r="F480" s="1">
        <f t="shared" si="18"/>
        <v>0</v>
      </c>
      <c r="G480" s="1">
        <f t="shared" si="19"/>
        <v>0</v>
      </c>
      <c r="H480">
        <f>SUMIFS(Data!Z:Z,Data!B:B,Figure16!B480,Data!A:A,Figure16!A480)</f>
        <v>1</v>
      </c>
    </row>
    <row r="481" spans="1:8">
      <c r="A481" s="27">
        <v>2004</v>
      </c>
      <c r="B481" t="s">
        <v>137</v>
      </c>
      <c r="C481" s="3">
        <f>SUMIFS(Data!F:F,Data!$B:$B,Figure16!$B481,Data!$A:$A,Figure16!$A481)</f>
        <v>945737.375</v>
      </c>
      <c r="D481" s="3">
        <f>SUMIFS(Data!Y:Y,Data!$B:$B,Figure16!$B481,Data!$A:$A,Figure16!$A481)</f>
        <v>0</v>
      </c>
      <c r="E481" s="3">
        <f>SUMIFS(Data!Q:Q,Data!$B:$B,Figure16!$B481,Data!$A:$A,Figure16!$A481)</f>
        <v>65108544250.042473</v>
      </c>
      <c r="F481" s="1">
        <f t="shared" si="18"/>
        <v>1.4525549386697938E-3</v>
      </c>
      <c r="G481" s="1">
        <f t="shared" si="19"/>
        <v>0</v>
      </c>
      <c r="H481">
        <f>SUMIFS(Data!Z:Z,Data!B:B,Figure16!B481,Data!A:A,Figure16!A481)</f>
        <v>1</v>
      </c>
    </row>
    <row r="482" spans="1:8">
      <c r="A482" s="27">
        <v>2005</v>
      </c>
      <c r="B482" t="s">
        <v>137</v>
      </c>
      <c r="C482" s="3">
        <f>SUMIFS(Data!F:F,Data!$B:$B,Figure16!$B482,Data!$A:$A,Figure16!$A482)</f>
        <v>0</v>
      </c>
      <c r="D482" s="3">
        <f>SUMIFS(Data!Y:Y,Data!$B:$B,Figure16!$B482,Data!$A:$A,Figure16!$A482)</f>
        <v>0</v>
      </c>
      <c r="E482" s="3">
        <f>SUMIFS(Data!Q:Q,Data!$B:$B,Figure16!$B482,Data!$A:$A,Figure16!$A482)</f>
        <v>69442943089.430893</v>
      </c>
      <c r="F482" s="1">
        <f t="shared" si="18"/>
        <v>0</v>
      </c>
      <c r="G482" s="1">
        <f t="shared" si="19"/>
        <v>0</v>
      </c>
      <c r="H482">
        <f>SUMIFS(Data!Z:Z,Data!B:B,Figure16!B482,Data!A:A,Figure16!A482)</f>
        <v>1</v>
      </c>
    </row>
    <row r="483" spans="1:8">
      <c r="A483" s="27">
        <v>2006</v>
      </c>
      <c r="B483" t="s">
        <v>137</v>
      </c>
      <c r="C483" s="3">
        <f>SUMIFS(Data!F:F,Data!$B:$B,Figure16!$B483,Data!$A:$A,Figure16!$A483)</f>
        <v>216000000</v>
      </c>
      <c r="D483" s="3">
        <f>SUMIFS(Data!Y:Y,Data!$B:$B,Figure16!$B483,Data!$A:$A,Figure16!$A483)</f>
        <v>0</v>
      </c>
      <c r="E483" s="3">
        <f>SUMIFS(Data!Q:Q,Data!$B:$B,Figure16!$B483,Data!$A:$A,Figure16!$A483)</f>
        <v>71819083683.740326</v>
      </c>
      <c r="F483" s="1">
        <f t="shared" si="18"/>
        <v>0.30075571689436897</v>
      </c>
      <c r="G483" s="1">
        <f t="shared" si="19"/>
        <v>0</v>
      </c>
      <c r="H483">
        <f>SUMIFS(Data!Z:Z,Data!B:B,Figure16!B483,Data!A:A,Figure16!A483)</f>
        <v>1</v>
      </c>
    </row>
    <row r="484" spans="1:8">
      <c r="A484" s="27">
        <v>2007</v>
      </c>
      <c r="B484" t="s">
        <v>137</v>
      </c>
      <c r="C484" s="3">
        <f>SUMIFS(Data!F:F,Data!$B:$B,Figure16!$B484,Data!$A:$A,Figure16!$A484)</f>
        <v>1014664.2724609375</v>
      </c>
      <c r="D484" s="3">
        <f>SUMIFS(Data!Y:Y,Data!$B:$B,Figure16!$B484,Data!$A:$A,Figure16!$A484)</f>
        <v>0</v>
      </c>
      <c r="E484" s="3">
        <f>SUMIFS(Data!Q:Q,Data!$B:$B,Figure16!$B484,Data!$A:$A,Figure16!$A484)</f>
        <v>79611888213.14798</v>
      </c>
      <c r="F484" s="1">
        <f t="shared" si="18"/>
        <v>1.2745135120326974E-3</v>
      </c>
      <c r="G484" s="1">
        <f t="shared" si="19"/>
        <v>0</v>
      </c>
      <c r="H484">
        <f>SUMIFS(Data!Z:Z,Data!B:B,Figure16!B484,Data!A:A,Figure16!A484)</f>
        <v>1</v>
      </c>
    </row>
    <row r="485" spans="1:8">
      <c r="A485" s="27">
        <v>2008</v>
      </c>
      <c r="B485" t="s">
        <v>137</v>
      </c>
      <c r="C485" s="3">
        <f>SUMIFS(Data!F:F,Data!$B:$B,Figure16!$B485,Data!$A:$A,Figure16!$A485)</f>
        <v>53639054</v>
      </c>
      <c r="D485" s="3">
        <f>SUMIFS(Data!Y:Y,Data!$B:$B,Figure16!$B485,Data!$A:$A,Figure16!$A485)</f>
        <v>0</v>
      </c>
      <c r="E485" s="3">
        <f>SUMIFS(Data!Q:Q,Data!$B:$B,Figure16!$B485,Data!$A:$A,Figure16!$A485)</f>
        <v>91631278239.323715</v>
      </c>
      <c r="F485" s="1">
        <f t="shared" si="18"/>
        <v>5.853793053056059E-2</v>
      </c>
      <c r="G485" s="1">
        <f t="shared" si="19"/>
        <v>0</v>
      </c>
      <c r="H485">
        <f>SUMIFS(Data!Z:Z,Data!B:B,Figure16!B485,Data!A:A,Figure16!A485)</f>
        <v>1</v>
      </c>
    </row>
    <row r="486" spans="1:8">
      <c r="A486" s="27">
        <v>2009</v>
      </c>
      <c r="B486" t="s">
        <v>137</v>
      </c>
      <c r="C486" s="3">
        <f>SUMIFS(Data!F:F,Data!$B:$B,Figure16!$B486,Data!$A:$A,Figure16!$A486)</f>
        <v>913969104</v>
      </c>
      <c r="D486" s="3">
        <f>SUMIFS(Data!Y:Y,Data!$B:$B,Figure16!$B486,Data!$A:$A,Figure16!$A486)</f>
        <v>0</v>
      </c>
      <c r="E486" s="3">
        <f>SUMIFS(Data!Q:Q,Data!$B:$B,Figure16!$B486,Data!$A:$A,Figure16!$A486)</f>
        <v>102477791472.39049</v>
      </c>
      <c r="F486" s="1">
        <f t="shared" si="18"/>
        <v>0.8918704149144755</v>
      </c>
      <c r="G486" s="1">
        <f t="shared" si="19"/>
        <v>0</v>
      </c>
      <c r="H486">
        <f>SUMIFS(Data!Z:Z,Data!B:B,Figure16!B486,Data!A:A,Figure16!A486)</f>
        <v>1</v>
      </c>
    </row>
    <row r="487" spans="1:8">
      <c r="A487" s="27">
        <v>2010</v>
      </c>
      <c r="B487" t="s">
        <v>137</v>
      </c>
      <c r="C487" s="3">
        <f>SUMIFS(Data!F:F,Data!$B:$B,Figure16!$B487,Data!$A:$A,Figure16!$A487)</f>
        <v>114770462</v>
      </c>
      <c r="D487" s="3">
        <f>SUMIFS(Data!Y:Y,Data!$B:$B,Figure16!$B487,Data!$A:$A,Figure16!$A487)</f>
        <v>0</v>
      </c>
      <c r="E487" s="3">
        <f>SUMIFS(Data!Q:Q,Data!$B:$B,Figure16!$B487,Data!$A:$A,Figure16!$A487)</f>
        <v>115279077465.22643</v>
      </c>
      <c r="F487" s="1">
        <f t="shared" si="18"/>
        <v>9.955879637796386E-2</v>
      </c>
      <c r="G487" s="1">
        <f t="shared" si="19"/>
        <v>0</v>
      </c>
      <c r="H487">
        <f>SUMIFS(Data!Z:Z,Data!B:B,Figure16!B487,Data!A:A,Figure16!A487)</f>
        <v>1</v>
      </c>
    </row>
    <row r="488" spans="1:8">
      <c r="A488" s="27">
        <v>2011</v>
      </c>
      <c r="B488" t="s">
        <v>137</v>
      </c>
      <c r="C488" s="3">
        <f>SUMIFS(Data!F:F,Data!$B:$B,Figure16!$B488,Data!$A:$A,Figure16!$A488)</f>
        <v>1447041</v>
      </c>
      <c r="D488" s="3">
        <f>SUMIFS(Data!Y:Y,Data!$B:$B,Figure16!$B488,Data!$A:$A,Figure16!$A488)</f>
        <v>0</v>
      </c>
      <c r="E488" s="3">
        <f>SUMIFS(Data!Q:Q,Data!$B:$B,Figure16!$B488,Data!$A:$A,Figure16!$A488)</f>
        <v>128637938711.3856</v>
      </c>
      <c r="F488" s="1">
        <f t="shared" si="18"/>
        <v>1.1248944242231735E-3</v>
      </c>
      <c r="G488" s="1">
        <f t="shared" si="19"/>
        <v>0</v>
      </c>
      <c r="H488">
        <f>SUMIFS(Data!Z:Z,Data!B:B,Figure16!B488,Data!A:A,Figure16!A488)</f>
        <v>1</v>
      </c>
    </row>
    <row r="489" spans="1:8">
      <c r="A489" s="27">
        <v>2012</v>
      </c>
      <c r="B489" t="s">
        <v>137</v>
      </c>
      <c r="C489" s="3">
        <f>SUMIFS(Data!F:F,Data!$B:$B,Figure16!$B489,Data!$A:$A,Figure16!$A489)</f>
        <v>290800000</v>
      </c>
      <c r="D489" s="3">
        <f>SUMIFS(Data!Y:Y,Data!$B:$B,Figure16!$B489,Data!$A:$A,Figure16!$A489)</f>
        <v>0</v>
      </c>
      <c r="E489" s="3">
        <f>SUMIFS(Data!Q:Q,Data!$B:$B,Figure16!$B489,Data!$A:$A,Figure16!$A489)</f>
        <v>133355749482.47754</v>
      </c>
      <c r="F489" s="1">
        <f t="shared" si="18"/>
        <v>0.21806333894753452</v>
      </c>
      <c r="G489" s="1">
        <f t="shared" si="19"/>
        <v>0</v>
      </c>
      <c r="H489">
        <f>SUMIFS(Data!Z:Z,Data!B:B,Figure16!B489,Data!A:A,Figure16!A489)</f>
        <v>1</v>
      </c>
    </row>
    <row r="490" spans="1:8">
      <c r="A490" s="27">
        <v>2013</v>
      </c>
      <c r="B490" t="s">
        <v>137</v>
      </c>
      <c r="C490" s="3">
        <f>SUMIFS(Data!F:F,Data!$B:$B,Figure16!$B490,Data!$A:$A,Figure16!$A490)</f>
        <v>796000000</v>
      </c>
      <c r="D490" s="3">
        <f>SUMIFS(Data!Y:Y,Data!$B:$B,Figure16!$B490,Data!$A:$A,Figure16!$A490)</f>
        <v>0</v>
      </c>
      <c r="E490" s="3">
        <f>SUMIFS(Data!Q:Q,Data!$B:$B,Figure16!$B490,Data!$A:$A,Figure16!$A490)</f>
        <v>149990451022.28983</v>
      </c>
      <c r="F490" s="1">
        <f t="shared" si="18"/>
        <v>0.53070045097851448</v>
      </c>
      <c r="G490" s="1">
        <f t="shared" si="19"/>
        <v>0</v>
      </c>
      <c r="H490">
        <f>SUMIFS(Data!Z:Z,Data!B:B,Figure16!B490,Data!A:A,Figure16!A490)</f>
        <v>1</v>
      </c>
    </row>
    <row r="491" spans="1:8">
      <c r="A491" s="27">
        <v>2014</v>
      </c>
      <c r="B491" t="s">
        <v>137</v>
      </c>
      <c r="C491" s="3">
        <f>SUMIFS(Data!F:F,Data!$B:$B,Figure16!$B491,Data!$A:$A,Figure16!$A491)</f>
        <v>1016000000</v>
      </c>
      <c r="D491" s="3">
        <f>SUMIFS(Data!Y:Y,Data!$B:$B,Figure16!$B491,Data!$A:$A,Figure16!$A491)</f>
        <v>0</v>
      </c>
      <c r="E491" s="3">
        <f>SUMIFS(Data!Q:Q,Data!$B:$B,Figure16!$B491,Data!$A:$A,Figure16!$A491)</f>
        <v>172885454931.45309</v>
      </c>
      <c r="F491" s="1">
        <f t="shared" si="18"/>
        <v>0.58767234085876752</v>
      </c>
      <c r="G491" s="1">
        <f t="shared" si="19"/>
        <v>0</v>
      </c>
      <c r="H491">
        <f>SUMIFS(Data!Z:Z,Data!B:B,Figure16!B491,Data!A:A,Figure16!A491)</f>
        <v>1</v>
      </c>
    </row>
    <row r="492" spans="1:8">
      <c r="A492" s="27">
        <v>2015</v>
      </c>
      <c r="B492" t="s">
        <v>137</v>
      </c>
      <c r="C492" s="3">
        <f>SUMIFS(Data!F:F,Data!$B:$B,Figure16!$B492,Data!$A:$A,Figure16!$A492)</f>
        <v>0</v>
      </c>
      <c r="D492" s="3">
        <f>SUMIFS(Data!Y:Y,Data!$B:$B,Figure16!$B492,Data!$A:$A,Figure16!$A492)</f>
        <v>0</v>
      </c>
      <c r="E492" s="3">
        <f>SUMIFS(Data!Q:Q,Data!$B:$B,Figure16!$B492,Data!$A:$A,Figure16!$A492)</f>
        <v>195078678697.22955</v>
      </c>
      <c r="F492" s="1">
        <f t="shared" si="18"/>
        <v>0</v>
      </c>
      <c r="G492" s="1">
        <f t="shared" si="19"/>
        <v>0</v>
      </c>
      <c r="H492">
        <f>SUMIFS(Data!Z:Z,Data!B:B,Figure16!B492,Data!A:A,Figure16!A492)</f>
        <v>1</v>
      </c>
    </row>
    <row r="493" spans="1:8">
      <c r="A493" s="27">
        <v>2016</v>
      </c>
      <c r="B493" t="s">
        <v>137</v>
      </c>
      <c r="C493" s="3">
        <f>SUMIFS(Data!F:F,Data!$B:$B,Figure16!$B493,Data!$A:$A,Figure16!$A493)</f>
        <v>2550000000</v>
      </c>
      <c r="D493" s="3">
        <f>SUMIFS(Data!Y:Y,Data!$B:$B,Figure16!$B493,Data!$A:$A,Figure16!$A493)</f>
        <v>0</v>
      </c>
      <c r="E493" s="3">
        <f>SUMIFS(Data!Q:Q,Data!$B:$B,Figure16!$B493,Data!$A:$A,Figure16!$A493)</f>
        <v>221415188000.47534</v>
      </c>
      <c r="F493" s="1">
        <f t="shared" si="18"/>
        <v>1.1516825124004255</v>
      </c>
      <c r="G493" s="1">
        <f t="shared" si="19"/>
        <v>0</v>
      </c>
      <c r="H493">
        <f>SUMIFS(Data!Z:Z,Data!B:B,Figure16!B493,Data!A:A,Figure16!A493)</f>
        <v>1</v>
      </c>
    </row>
    <row r="494" spans="1:8">
      <c r="A494" s="27">
        <v>2017</v>
      </c>
      <c r="B494" t="s">
        <v>137</v>
      </c>
      <c r="C494" s="3">
        <f>SUMIFS(Data!F:F,Data!$B:$B,Figure16!$B494,Data!$A:$A,Figure16!$A494)</f>
        <v>694000000</v>
      </c>
      <c r="D494" s="3">
        <f>SUMIFS(Data!Y:Y,Data!$B:$B,Figure16!$B494,Data!$A:$A,Figure16!$A494)</f>
        <v>0</v>
      </c>
      <c r="E494" s="3">
        <f>SUMIFS(Data!Q:Q,Data!$B:$B,Figure16!$B494,Data!$A:$A,Figure16!$A494)</f>
        <v>249723862487.36096</v>
      </c>
      <c r="F494" s="1">
        <f t="shared" si="18"/>
        <v>0.27790696214909166</v>
      </c>
      <c r="G494" s="1">
        <f t="shared" si="19"/>
        <v>0</v>
      </c>
      <c r="H494">
        <f>SUMIFS(Data!Z:Z,Data!B:B,Figure16!B494,Data!A:A,Figure16!A494)</f>
        <v>1</v>
      </c>
    </row>
    <row r="495" spans="1:8">
      <c r="A495" s="27">
        <v>1966</v>
      </c>
      <c r="B495" t="s">
        <v>13</v>
      </c>
      <c r="C495" s="3">
        <f>SUMIFS(Data!F:F,Data!$B:$B,Figure16!$B495,Data!$A:$A,Figure16!$A495)</f>
        <v>0</v>
      </c>
      <c r="D495" s="3">
        <f>SUMIFS(Data!Y:Y,Data!$B:$B,Figure16!$B495,Data!$A:$A,Figure16!$A495)</f>
        <v>0</v>
      </c>
      <c r="E495" s="3">
        <f>SUMIFS(Data!Q:Q,Data!$B:$B,Figure16!$B495,Data!$A:$A,Figure16!$A495)</f>
        <v>0</v>
      </c>
      <c r="F495" s="1" t="str">
        <f t="shared" si="18"/>
        <v/>
      </c>
      <c r="G495" s="1" t="str">
        <f t="shared" si="19"/>
        <v/>
      </c>
      <c r="H495">
        <f>SUMIFS(Data!Z:Z,Data!B:B,Figure16!B495,Data!A:A,Figure16!A495)</f>
        <v>0</v>
      </c>
    </row>
    <row r="496" spans="1:8">
      <c r="A496" s="27">
        <v>1967</v>
      </c>
      <c r="B496" t="s">
        <v>13</v>
      </c>
      <c r="C496" s="3">
        <f>SUMIFS(Data!F:F,Data!$B:$B,Figure16!$B496,Data!$A:$A,Figure16!$A496)</f>
        <v>0</v>
      </c>
      <c r="D496" s="3">
        <f>SUMIFS(Data!Y:Y,Data!$B:$B,Figure16!$B496,Data!$A:$A,Figure16!$A496)</f>
        <v>0</v>
      </c>
      <c r="E496" s="3">
        <f>SUMIFS(Data!Q:Q,Data!$B:$B,Figure16!$B496,Data!$A:$A,Figure16!$A496)</f>
        <v>0</v>
      </c>
      <c r="F496" s="1" t="str">
        <f t="shared" si="18"/>
        <v/>
      </c>
      <c r="G496" s="1" t="str">
        <f t="shared" si="19"/>
        <v/>
      </c>
      <c r="H496">
        <f>SUMIFS(Data!Z:Z,Data!B:B,Figure16!B496,Data!A:A,Figure16!A496)</f>
        <v>0</v>
      </c>
    </row>
    <row r="497" spans="1:8">
      <c r="A497" s="27">
        <v>1968</v>
      </c>
      <c r="B497" t="s">
        <v>13</v>
      </c>
      <c r="C497" s="3">
        <f>SUMIFS(Data!F:F,Data!$B:$B,Figure16!$B497,Data!$A:$A,Figure16!$A497)</f>
        <v>0</v>
      </c>
      <c r="D497" s="3">
        <f>SUMIFS(Data!Y:Y,Data!$B:$B,Figure16!$B497,Data!$A:$A,Figure16!$A497)</f>
        <v>0</v>
      </c>
      <c r="E497" s="3">
        <f>SUMIFS(Data!Q:Q,Data!$B:$B,Figure16!$B497,Data!$A:$A,Figure16!$A497)</f>
        <v>0</v>
      </c>
      <c r="F497" s="1" t="str">
        <f t="shared" si="18"/>
        <v/>
      </c>
      <c r="G497" s="1" t="str">
        <f t="shared" si="19"/>
        <v/>
      </c>
      <c r="H497">
        <f>SUMIFS(Data!Z:Z,Data!B:B,Figure16!B497,Data!A:A,Figure16!A497)</f>
        <v>0</v>
      </c>
    </row>
    <row r="498" spans="1:8">
      <c r="A498" s="27">
        <v>1969</v>
      </c>
      <c r="B498" t="s">
        <v>13</v>
      </c>
      <c r="C498" s="3">
        <f>SUMIFS(Data!F:F,Data!$B:$B,Figure16!$B498,Data!$A:$A,Figure16!$A498)</f>
        <v>0</v>
      </c>
      <c r="D498" s="3">
        <f>SUMIFS(Data!Y:Y,Data!$B:$B,Figure16!$B498,Data!$A:$A,Figure16!$A498)</f>
        <v>0</v>
      </c>
      <c r="E498" s="3">
        <f>SUMIFS(Data!Q:Q,Data!$B:$B,Figure16!$B498,Data!$A:$A,Figure16!$A498)</f>
        <v>0</v>
      </c>
      <c r="F498" s="1" t="str">
        <f t="shared" si="18"/>
        <v/>
      </c>
      <c r="G498" s="1" t="str">
        <f t="shared" si="19"/>
        <v/>
      </c>
      <c r="H498">
        <f>SUMIFS(Data!Z:Z,Data!B:B,Figure16!B498,Data!A:A,Figure16!A498)</f>
        <v>0</v>
      </c>
    </row>
    <row r="499" spans="1:8">
      <c r="A499" s="27">
        <v>1970</v>
      </c>
      <c r="B499" t="s">
        <v>13</v>
      </c>
      <c r="C499" s="3">
        <f>SUMIFS(Data!F:F,Data!$B:$B,Figure16!$B499,Data!$A:$A,Figure16!$A499)</f>
        <v>0</v>
      </c>
      <c r="D499" s="3">
        <f>SUMIFS(Data!Y:Y,Data!$B:$B,Figure16!$B499,Data!$A:$A,Figure16!$A499)</f>
        <v>0</v>
      </c>
      <c r="E499" s="3">
        <f>SUMIFS(Data!Q:Q,Data!$B:$B,Figure16!$B499,Data!$A:$A,Figure16!$A499)</f>
        <v>0</v>
      </c>
      <c r="F499" s="1" t="str">
        <f t="shared" si="18"/>
        <v/>
      </c>
      <c r="G499" s="1" t="str">
        <f t="shared" si="19"/>
        <v/>
      </c>
      <c r="H499">
        <f>SUMIFS(Data!Z:Z,Data!B:B,Figure16!B499,Data!A:A,Figure16!A499)</f>
        <v>0</v>
      </c>
    </row>
    <row r="500" spans="1:8">
      <c r="A500" s="27">
        <v>1971</v>
      </c>
      <c r="B500" t="s">
        <v>13</v>
      </c>
      <c r="C500" s="3">
        <f>SUMIFS(Data!F:F,Data!$B:$B,Figure16!$B500,Data!$A:$A,Figure16!$A500)</f>
        <v>0</v>
      </c>
      <c r="D500" s="3">
        <f>SUMIFS(Data!Y:Y,Data!$B:$B,Figure16!$B500,Data!$A:$A,Figure16!$A500)</f>
        <v>0</v>
      </c>
      <c r="E500" s="3">
        <f>SUMIFS(Data!Q:Q,Data!$B:$B,Figure16!$B500,Data!$A:$A,Figure16!$A500)</f>
        <v>0</v>
      </c>
      <c r="F500" s="1" t="str">
        <f t="shared" si="18"/>
        <v/>
      </c>
      <c r="G500" s="1" t="str">
        <f t="shared" si="19"/>
        <v/>
      </c>
      <c r="H500">
        <f>SUMIFS(Data!Z:Z,Data!B:B,Figure16!B500,Data!A:A,Figure16!A500)</f>
        <v>0</v>
      </c>
    </row>
    <row r="501" spans="1:8">
      <c r="A501" s="27">
        <v>1972</v>
      </c>
      <c r="B501" t="s">
        <v>13</v>
      </c>
      <c r="C501" s="3">
        <f>SUMIFS(Data!F:F,Data!$B:$B,Figure16!$B501,Data!$A:$A,Figure16!$A501)</f>
        <v>0</v>
      </c>
      <c r="D501" s="3">
        <f>SUMIFS(Data!Y:Y,Data!$B:$B,Figure16!$B501,Data!$A:$A,Figure16!$A501)</f>
        <v>0</v>
      </c>
      <c r="E501" s="3">
        <f>SUMIFS(Data!Q:Q,Data!$B:$B,Figure16!$B501,Data!$A:$A,Figure16!$A501)</f>
        <v>0</v>
      </c>
      <c r="F501" s="1" t="str">
        <f t="shared" si="18"/>
        <v/>
      </c>
      <c r="G501" s="1" t="str">
        <f t="shared" si="19"/>
        <v/>
      </c>
      <c r="H501">
        <f>SUMIFS(Data!Z:Z,Data!B:B,Figure16!B501,Data!A:A,Figure16!A501)</f>
        <v>0</v>
      </c>
    </row>
    <row r="502" spans="1:8">
      <c r="A502" s="27">
        <v>1973</v>
      </c>
      <c r="B502" t="s">
        <v>13</v>
      </c>
      <c r="C502" s="3">
        <f>SUMIFS(Data!F:F,Data!$B:$B,Figure16!$B502,Data!$A:$A,Figure16!$A502)</f>
        <v>0</v>
      </c>
      <c r="D502" s="3">
        <f>SUMIFS(Data!Y:Y,Data!$B:$B,Figure16!$B502,Data!$A:$A,Figure16!$A502)</f>
        <v>0</v>
      </c>
      <c r="E502" s="3">
        <f>SUMIFS(Data!Q:Q,Data!$B:$B,Figure16!$B502,Data!$A:$A,Figure16!$A502)</f>
        <v>0</v>
      </c>
      <c r="F502" s="1" t="str">
        <f t="shared" si="18"/>
        <v/>
      </c>
      <c r="G502" s="1" t="str">
        <f t="shared" si="19"/>
        <v/>
      </c>
      <c r="H502">
        <f>SUMIFS(Data!Z:Z,Data!B:B,Figure16!B502,Data!A:A,Figure16!A502)</f>
        <v>0</v>
      </c>
    </row>
    <row r="503" spans="1:8">
      <c r="A503" s="27">
        <v>1974</v>
      </c>
      <c r="B503" t="s">
        <v>13</v>
      </c>
      <c r="C503" s="3">
        <f>SUMIFS(Data!F:F,Data!$B:$B,Figure16!$B503,Data!$A:$A,Figure16!$A503)</f>
        <v>0</v>
      </c>
      <c r="D503" s="3">
        <f>SUMIFS(Data!Y:Y,Data!$B:$B,Figure16!$B503,Data!$A:$A,Figure16!$A503)</f>
        <v>0</v>
      </c>
      <c r="E503" s="3">
        <f>SUMIFS(Data!Q:Q,Data!$B:$B,Figure16!$B503,Data!$A:$A,Figure16!$A503)</f>
        <v>311809337.47435462</v>
      </c>
      <c r="F503" s="1">
        <f t="shared" si="18"/>
        <v>0</v>
      </c>
      <c r="G503" s="1">
        <f t="shared" si="19"/>
        <v>0</v>
      </c>
      <c r="H503">
        <f>SUMIFS(Data!Z:Z,Data!B:B,Figure16!B503,Data!A:A,Figure16!A503)</f>
        <v>0</v>
      </c>
    </row>
    <row r="504" spans="1:8">
      <c r="A504" s="27">
        <v>1975</v>
      </c>
      <c r="B504" t="s">
        <v>13</v>
      </c>
      <c r="C504" s="3">
        <f>SUMIFS(Data!F:F,Data!$B:$B,Figure16!$B504,Data!$A:$A,Figure16!$A504)</f>
        <v>0</v>
      </c>
      <c r="D504" s="3">
        <f>SUMIFS(Data!Y:Y,Data!$B:$B,Figure16!$B504,Data!$A:$A,Figure16!$A504)</f>
        <v>0</v>
      </c>
      <c r="E504" s="3">
        <f>SUMIFS(Data!Q:Q,Data!$B:$B,Figure16!$B504,Data!$A:$A,Figure16!$A504)</f>
        <v>402178605.01955354</v>
      </c>
      <c r="F504" s="1">
        <f t="shared" si="18"/>
        <v>0</v>
      </c>
      <c r="G504" s="1">
        <f t="shared" si="19"/>
        <v>0</v>
      </c>
      <c r="H504">
        <f>SUMIFS(Data!Z:Z,Data!B:B,Figure16!B504,Data!A:A,Figure16!A504)</f>
        <v>0</v>
      </c>
    </row>
    <row r="505" spans="1:8">
      <c r="A505" s="27">
        <v>1976</v>
      </c>
      <c r="B505" t="s">
        <v>13</v>
      </c>
      <c r="C505" s="3">
        <f>SUMIFS(Data!F:F,Data!$B:$B,Figure16!$B505,Data!$A:$A,Figure16!$A505)</f>
        <v>0</v>
      </c>
      <c r="D505" s="3">
        <f>SUMIFS(Data!Y:Y,Data!$B:$B,Figure16!$B505,Data!$A:$A,Figure16!$A505)</f>
        <v>0</v>
      </c>
      <c r="E505" s="3">
        <f>SUMIFS(Data!Q:Q,Data!$B:$B,Figure16!$B505,Data!$A:$A,Figure16!$A505)</f>
        <v>435911268.5896796</v>
      </c>
      <c r="F505" s="1">
        <f t="shared" si="18"/>
        <v>0</v>
      </c>
      <c r="G505" s="1">
        <f t="shared" si="19"/>
        <v>0</v>
      </c>
      <c r="H505">
        <f>SUMIFS(Data!Z:Z,Data!B:B,Figure16!B505,Data!A:A,Figure16!A505)</f>
        <v>0</v>
      </c>
    </row>
    <row r="506" spans="1:8">
      <c r="A506" s="27">
        <v>1977</v>
      </c>
      <c r="B506" t="s">
        <v>13</v>
      </c>
      <c r="C506" s="3">
        <f>SUMIFS(Data!F:F,Data!$B:$B,Figure16!$B506,Data!$A:$A,Figure16!$A506)</f>
        <v>0</v>
      </c>
      <c r="D506" s="3">
        <f>SUMIFS(Data!Y:Y,Data!$B:$B,Figure16!$B506,Data!$A:$A,Figure16!$A506)</f>
        <v>0</v>
      </c>
      <c r="E506" s="3">
        <f>SUMIFS(Data!Q:Q,Data!$B:$B,Figure16!$B506,Data!$A:$A,Figure16!$A506)</f>
        <v>495097667.92904121</v>
      </c>
      <c r="F506" s="1">
        <f t="shared" si="18"/>
        <v>0</v>
      </c>
      <c r="G506" s="1">
        <f t="shared" si="19"/>
        <v>0</v>
      </c>
      <c r="H506">
        <f>SUMIFS(Data!Z:Z,Data!B:B,Figure16!B506,Data!A:A,Figure16!A506)</f>
        <v>0</v>
      </c>
    </row>
    <row r="507" spans="1:8">
      <c r="A507" s="27">
        <v>1978</v>
      </c>
      <c r="B507" t="s">
        <v>13</v>
      </c>
      <c r="C507" s="3">
        <f>SUMIFS(Data!F:F,Data!$B:$B,Figure16!$B507,Data!$A:$A,Figure16!$A507)</f>
        <v>0</v>
      </c>
      <c r="D507" s="3">
        <f>SUMIFS(Data!Y:Y,Data!$B:$B,Figure16!$B507,Data!$A:$A,Figure16!$A507)</f>
        <v>10000000</v>
      </c>
      <c r="E507" s="3">
        <f>SUMIFS(Data!Q:Q,Data!$B:$B,Figure16!$B507,Data!$A:$A,Figure16!$A507)</f>
        <v>552883707.05513847</v>
      </c>
      <c r="F507" s="1">
        <f t="shared" si="18"/>
        <v>0</v>
      </c>
      <c r="G507" s="1">
        <f t="shared" si="19"/>
        <v>1.8086986236696447</v>
      </c>
      <c r="H507">
        <f>SUMIFS(Data!Z:Z,Data!B:B,Figure16!B507,Data!A:A,Figure16!A507)</f>
        <v>0</v>
      </c>
    </row>
    <row r="508" spans="1:8">
      <c r="A508" s="27">
        <v>1979</v>
      </c>
      <c r="B508" t="s">
        <v>13</v>
      </c>
      <c r="C508" s="3">
        <f>SUMIFS(Data!F:F,Data!$B:$B,Figure16!$B508,Data!$A:$A,Figure16!$A508)</f>
        <v>0</v>
      </c>
      <c r="D508" s="3">
        <f>SUMIFS(Data!Y:Y,Data!$B:$B,Figure16!$B508,Data!$A:$A,Figure16!$A508)</f>
        <v>0</v>
      </c>
      <c r="E508" s="3">
        <f>SUMIFS(Data!Q:Q,Data!$B:$B,Figure16!$B508,Data!$A:$A,Figure16!$A508)</f>
        <v>670362452.14537871</v>
      </c>
      <c r="F508" s="1">
        <f t="shared" si="18"/>
        <v>0</v>
      </c>
      <c r="G508" s="1">
        <f t="shared" si="19"/>
        <v>0</v>
      </c>
      <c r="H508">
        <f>SUMIFS(Data!Z:Z,Data!B:B,Figure16!B508,Data!A:A,Figure16!A508)</f>
        <v>0</v>
      </c>
    </row>
    <row r="509" spans="1:8">
      <c r="A509" s="27">
        <v>1980</v>
      </c>
      <c r="B509" t="s">
        <v>13</v>
      </c>
      <c r="C509" s="3">
        <f>SUMIFS(Data!F:F,Data!$B:$B,Figure16!$B509,Data!$A:$A,Figure16!$A509)</f>
        <v>0</v>
      </c>
      <c r="D509" s="3">
        <f>SUMIFS(Data!Y:Y,Data!$B:$B,Figure16!$B509,Data!$A:$A,Figure16!$A509)</f>
        <v>0</v>
      </c>
      <c r="E509" s="3">
        <f>SUMIFS(Data!Q:Q,Data!$B:$B,Figure16!$B509,Data!$A:$A,Figure16!$A509)</f>
        <v>860388803.26157212</v>
      </c>
      <c r="F509" s="1">
        <f t="shared" si="18"/>
        <v>0</v>
      </c>
      <c r="G509" s="1">
        <f t="shared" si="19"/>
        <v>0</v>
      </c>
      <c r="H509">
        <f>SUMIFS(Data!Z:Z,Data!B:B,Figure16!B509,Data!A:A,Figure16!A509)</f>
        <v>0</v>
      </c>
    </row>
    <row r="510" spans="1:8">
      <c r="A510" s="27">
        <v>1981</v>
      </c>
      <c r="B510" t="s">
        <v>13</v>
      </c>
      <c r="C510" s="3">
        <f>SUMIFS(Data!F:F,Data!$B:$B,Figure16!$B510,Data!$A:$A,Figure16!$A510)</f>
        <v>0</v>
      </c>
      <c r="D510" s="3">
        <f>SUMIFS(Data!Y:Y,Data!$B:$B,Figure16!$B510,Data!$A:$A,Figure16!$A510)</f>
        <v>97905000</v>
      </c>
      <c r="E510" s="3">
        <f>SUMIFS(Data!Q:Q,Data!$B:$B,Figure16!$B510,Data!$A:$A,Figure16!$A510)</f>
        <v>946949734.00288367</v>
      </c>
      <c r="F510" s="1">
        <f t="shared" si="18"/>
        <v>0</v>
      </c>
      <c r="G510" s="1">
        <f t="shared" si="19"/>
        <v>10.338985955056181</v>
      </c>
      <c r="H510">
        <f>SUMIFS(Data!Z:Z,Data!B:B,Figure16!B510,Data!A:A,Figure16!A510)</f>
        <v>0</v>
      </c>
    </row>
    <row r="511" spans="1:8">
      <c r="A511" s="27">
        <v>1982</v>
      </c>
      <c r="B511" t="s">
        <v>13</v>
      </c>
      <c r="C511" s="3">
        <f>SUMIFS(Data!F:F,Data!$B:$B,Figure16!$B511,Data!$A:$A,Figure16!$A511)</f>
        <v>0</v>
      </c>
      <c r="D511" s="3">
        <f>SUMIFS(Data!Y:Y,Data!$B:$B,Figure16!$B511,Data!$A:$A,Figure16!$A511)</f>
        <v>0</v>
      </c>
      <c r="E511" s="3">
        <f>SUMIFS(Data!Q:Q,Data!$B:$B,Figure16!$B511,Data!$A:$A,Figure16!$A511)</f>
        <v>989409834.43543983</v>
      </c>
      <c r="F511" s="1">
        <f t="shared" si="18"/>
        <v>0</v>
      </c>
      <c r="G511" s="1">
        <f t="shared" si="19"/>
        <v>0</v>
      </c>
      <c r="H511">
        <f>SUMIFS(Data!Z:Z,Data!B:B,Figure16!B511,Data!A:A,Figure16!A511)</f>
        <v>0</v>
      </c>
    </row>
    <row r="512" spans="1:8">
      <c r="A512" s="27">
        <v>1983</v>
      </c>
      <c r="B512" t="s">
        <v>13</v>
      </c>
      <c r="C512" s="3">
        <f>SUMIFS(Data!F:F,Data!$B:$B,Figure16!$B512,Data!$A:$A,Figure16!$A512)</f>
        <v>0</v>
      </c>
      <c r="D512" s="3">
        <f>SUMIFS(Data!Y:Y,Data!$B:$B,Figure16!$B512,Data!$A:$A,Figure16!$A512)</f>
        <v>8960000</v>
      </c>
      <c r="E512" s="3">
        <f>SUMIFS(Data!Q:Q,Data!$B:$B,Figure16!$B512,Data!$A:$A,Figure16!$A512)</f>
        <v>1050514592.552081</v>
      </c>
      <c r="F512" s="1">
        <f t="shared" si="18"/>
        <v>0</v>
      </c>
      <c r="G512" s="1">
        <f t="shared" si="19"/>
        <v>0.85291532964172445</v>
      </c>
      <c r="H512">
        <f>SUMIFS(Data!Z:Z,Data!B:B,Figure16!B512,Data!A:A,Figure16!A512)</f>
        <v>0</v>
      </c>
    </row>
    <row r="513" spans="1:8">
      <c r="A513" s="27">
        <v>1984</v>
      </c>
      <c r="B513" t="s">
        <v>13</v>
      </c>
      <c r="C513" s="3">
        <f>SUMIFS(Data!F:F,Data!$B:$B,Figure16!$B513,Data!$A:$A,Figure16!$A513)</f>
        <v>0</v>
      </c>
      <c r="D513" s="3">
        <f>SUMIFS(Data!Y:Y,Data!$B:$B,Figure16!$B513,Data!$A:$A,Figure16!$A513)</f>
        <v>0</v>
      </c>
      <c r="E513" s="3">
        <f>SUMIFS(Data!Q:Q,Data!$B:$B,Figure16!$B513,Data!$A:$A,Figure16!$A513)</f>
        <v>1144931139.0642869</v>
      </c>
      <c r="F513" s="1">
        <f t="shared" si="18"/>
        <v>0</v>
      </c>
      <c r="G513" s="1">
        <f t="shared" si="19"/>
        <v>0</v>
      </c>
      <c r="H513">
        <f>SUMIFS(Data!Z:Z,Data!B:B,Figure16!B513,Data!A:A,Figure16!A513)</f>
        <v>0</v>
      </c>
    </row>
    <row r="514" spans="1:8">
      <c r="A514" s="27">
        <v>1985</v>
      </c>
      <c r="B514" t="s">
        <v>13</v>
      </c>
      <c r="C514" s="3">
        <f>SUMIFS(Data!F:F,Data!$B:$B,Figure16!$B514,Data!$A:$A,Figure16!$A514)</f>
        <v>0</v>
      </c>
      <c r="D514" s="3">
        <f>SUMIFS(Data!Y:Y,Data!$B:$B,Figure16!$B514,Data!$A:$A,Figure16!$A514)</f>
        <v>0</v>
      </c>
      <c r="E514" s="3">
        <f>SUMIFS(Data!Q:Q,Data!$B:$B,Figure16!$B514,Data!$A:$A,Figure16!$A514)</f>
        <v>1198329438.6715062</v>
      </c>
      <c r="F514" s="1">
        <f t="shared" si="18"/>
        <v>0</v>
      </c>
      <c r="G514" s="1">
        <f t="shared" si="19"/>
        <v>0</v>
      </c>
      <c r="H514">
        <f>SUMIFS(Data!Z:Z,Data!B:B,Figure16!B514,Data!A:A,Figure16!A514)</f>
        <v>0</v>
      </c>
    </row>
    <row r="515" spans="1:8">
      <c r="A515" s="27">
        <v>1986</v>
      </c>
      <c r="B515" t="s">
        <v>13</v>
      </c>
      <c r="C515" s="3">
        <f>SUMIFS(Data!F:F,Data!$B:$B,Figure16!$B515,Data!$A:$A,Figure16!$A515)</f>
        <v>8000000</v>
      </c>
      <c r="D515" s="3">
        <f>SUMIFS(Data!Y:Y,Data!$B:$B,Figure16!$B515,Data!$A:$A,Figure16!$A515)</f>
        <v>0</v>
      </c>
      <c r="E515" s="3">
        <f>SUMIFS(Data!Q:Q,Data!$B:$B,Figure16!$B515,Data!$A:$A,Figure16!$A515)</f>
        <v>1315616765.2761896</v>
      </c>
      <c r="F515" s="1">
        <f t="shared" ref="F515:F578" si="20">IF(E515&gt;0,C515/E515*100,"")</f>
        <v>0.60807981557764257</v>
      </c>
      <c r="G515" s="1">
        <f t="shared" ref="G515:G578" si="21">IF($E515&gt;0,D515/$E515*100,"")</f>
        <v>0</v>
      </c>
      <c r="H515">
        <f>SUMIFS(Data!Z:Z,Data!B:B,Figure16!B515,Data!A:A,Figure16!A515)</f>
        <v>0</v>
      </c>
    </row>
    <row r="516" spans="1:8">
      <c r="A516" s="27">
        <v>1987</v>
      </c>
      <c r="B516" t="s">
        <v>13</v>
      </c>
      <c r="C516" s="3">
        <f>SUMIFS(Data!F:F,Data!$B:$B,Figure16!$B516,Data!$A:$A,Figure16!$A516)</f>
        <v>0</v>
      </c>
      <c r="D516" s="3">
        <f>SUMIFS(Data!Y:Y,Data!$B:$B,Figure16!$B516,Data!$A:$A,Figure16!$A516)</f>
        <v>0</v>
      </c>
      <c r="E516" s="3">
        <f>SUMIFS(Data!Q:Q,Data!$B:$B,Figure16!$B516,Data!$A:$A,Figure16!$A516)</f>
        <v>1448714761.5969772</v>
      </c>
      <c r="F516" s="1">
        <f t="shared" si="20"/>
        <v>0</v>
      </c>
      <c r="G516" s="1">
        <f t="shared" si="21"/>
        <v>0</v>
      </c>
      <c r="H516">
        <f>SUMIFS(Data!Z:Z,Data!B:B,Figure16!B516,Data!A:A,Figure16!A516)</f>
        <v>0</v>
      </c>
    </row>
    <row r="517" spans="1:8">
      <c r="A517" s="27">
        <v>1988</v>
      </c>
      <c r="B517" t="s">
        <v>13</v>
      </c>
      <c r="C517" s="3">
        <f>SUMIFS(Data!F:F,Data!$B:$B,Figure16!$B517,Data!$A:$A,Figure16!$A517)</f>
        <v>0</v>
      </c>
      <c r="D517" s="3">
        <f>SUMIFS(Data!Y:Y,Data!$B:$B,Figure16!$B517,Data!$A:$A,Figure16!$A517)</f>
        <v>0</v>
      </c>
      <c r="E517" s="3">
        <f>SUMIFS(Data!Q:Q,Data!$B:$B,Figure16!$B517,Data!$A:$A,Figure16!$A517)</f>
        <v>1540893949.187093</v>
      </c>
      <c r="F517" s="1">
        <f t="shared" si="20"/>
        <v>0</v>
      </c>
      <c r="G517" s="1">
        <f t="shared" si="21"/>
        <v>0</v>
      </c>
      <c r="H517">
        <f>SUMIFS(Data!Z:Z,Data!B:B,Figure16!B517,Data!A:A,Figure16!A517)</f>
        <v>0</v>
      </c>
    </row>
    <row r="518" spans="1:8">
      <c r="A518" s="27">
        <v>1989</v>
      </c>
      <c r="B518" t="s">
        <v>13</v>
      </c>
      <c r="C518" s="3">
        <f>SUMIFS(Data!F:F,Data!$B:$B,Figure16!$B518,Data!$A:$A,Figure16!$A518)</f>
        <v>0</v>
      </c>
      <c r="D518" s="3">
        <f>SUMIFS(Data!Y:Y,Data!$B:$B,Figure16!$B518,Data!$A:$A,Figure16!$A518)</f>
        <v>0</v>
      </c>
      <c r="E518" s="3">
        <f>SUMIFS(Data!Q:Q,Data!$B:$B,Figure16!$B518,Data!$A:$A,Figure16!$A518)</f>
        <v>1703972555.063889</v>
      </c>
      <c r="F518" s="1">
        <f t="shared" si="20"/>
        <v>0</v>
      </c>
      <c r="G518" s="1">
        <f t="shared" si="21"/>
        <v>0</v>
      </c>
      <c r="H518">
        <f>SUMIFS(Data!Z:Z,Data!B:B,Figure16!B518,Data!A:A,Figure16!A518)</f>
        <v>0</v>
      </c>
    </row>
    <row r="519" spans="1:8">
      <c r="A519" s="27">
        <v>1990</v>
      </c>
      <c r="B519" t="s">
        <v>13</v>
      </c>
      <c r="C519" s="3">
        <f>SUMIFS(Data!F:F,Data!$B:$B,Figure16!$B519,Data!$A:$A,Figure16!$A519)</f>
        <v>0</v>
      </c>
      <c r="D519" s="3">
        <f>SUMIFS(Data!Y:Y,Data!$B:$B,Figure16!$B519,Data!$A:$A,Figure16!$A519)</f>
        <v>0</v>
      </c>
      <c r="E519" s="3">
        <f>SUMIFS(Data!Q:Q,Data!$B:$B,Figure16!$B519,Data!$A:$A,Figure16!$A519)</f>
        <v>2023318251.8768957</v>
      </c>
      <c r="F519" s="1">
        <f t="shared" si="20"/>
        <v>0</v>
      </c>
      <c r="G519" s="1">
        <f t="shared" si="21"/>
        <v>0</v>
      </c>
      <c r="H519">
        <f>SUMIFS(Data!Z:Z,Data!B:B,Figure16!B519,Data!A:A,Figure16!A519)</f>
        <v>0</v>
      </c>
    </row>
    <row r="520" spans="1:8">
      <c r="A520" s="27">
        <v>1991</v>
      </c>
      <c r="B520" t="s">
        <v>13</v>
      </c>
      <c r="C520" s="3">
        <f>SUMIFS(Data!F:F,Data!$B:$B,Figure16!$B520,Data!$A:$A,Figure16!$A520)</f>
        <v>0</v>
      </c>
      <c r="D520" s="3">
        <f>SUMIFS(Data!Y:Y,Data!$B:$B,Figure16!$B520,Data!$A:$A,Figure16!$A520)</f>
        <v>0</v>
      </c>
      <c r="E520" s="3">
        <f>SUMIFS(Data!Q:Q,Data!$B:$B,Figure16!$B520,Data!$A:$A,Figure16!$A520)</f>
        <v>2007109829.4635313</v>
      </c>
      <c r="F520" s="1">
        <f t="shared" si="20"/>
        <v>0</v>
      </c>
      <c r="G520" s="1">
        <f t="shared" si="21"/>
        <v>0</v>
      </c>
      <c r="H520">
        <f>SUMIFS(Data!Z:Z,Data!B:B,Figure16!B520,Data!A:A,Figure16!A520)</f>
        <v>0</v>
      </c>
    </row>
    <row r="521" spans="1:8">
      <c r="A521" s="27">
        <v>1992</v>
      </c>
      <c r="B521" t="s">
        <v>13</v>
      </c>
      <c r="C521" s="3">
        <f>SUMIFS(Data!F:F,Data!$B:$B,Figure16!$B521,Data!$A:$A,Figure16!$A521)</f>
        <v>0</v>
      </c>
      <c r="D521" s="3">
        <f>SUMIFS(Data!Y:Y,Data!$B:$B,Figure16!$B521,Data!$A:$A,Figure16!$A521)</f>
        <v>0</v>
      </c>
      <c r="E521" s="3">
        <f>SUMIFS(Data!Q:Q,Data!$B:$B,Figure16!$B521,Data!$A:$A,Figure16!$A521)</f>
        <v>1950900000</v>
      </c>
      <c r="F521" s="1">
        <f t="shared" si="20"/>
        <v>0</v>
      </c>
      <c r="G521" s="1">
        <f t="shared" si="21"/>
        <v>0</v>
      </c>
      <c r="H521">
        <f>SUMIFS(Data!Z:Z,Data!B:B,Figure16!B521,Data!A:A,Figure16!A521)</f>
        <v>0</v>
      </c>
    </row>
    <row r="522" spans="1:8">
      <c r="A522" s="27">
        <v>1993</v>
      </c>
      <c r="B522" t="s">
        <v>13</v>
      </c>
      <c r="C522" s="3">
        <f>SUMIFS(Data!F:F,Data!$B:$B,Figure16!$B522,Data!$A:$A,Figure16!$A522)</f>
        <v>0</v>
      </c>
      <c r="D522" s="3">
        <f>SUMIFS(Data!Y:Y,Data!$B:$B,Figure16!$B522,Data!$A:$A,Figure16!$A522)</f>
        <v>0</v>
      </c>
      <c r="E522" s="3">
        <f>SUMIFS(Data!Q:Q,Data!$B:$B,Figure16!$B522,Data!$A:$A,Figure16!$A522)</f>
        <v>2046189031.9693732</v>
      </c>
      <c r="F522" s="1">
        <f t="shared" si="20"/>
        <v>0</v>
      </c>
      <c r="G522" s="1">
        <f t="shared" si="21"/>
        <v>0</v>
      </c>
      <c r="H522">
        <f>SUMIFS(Data!Z:Z,Data!B:B,Figure16!B522,Data!A:A,Figure16!A522)</f>
        <v>0</v>
      </c>
    </row>
    <row r="523" spans="1:8">
      <c r="A523" s="27">
        <v>1994</v>
      </c>
      <c r="B523" t="s">
        <v>13</v>
      </c>
      <c r="C523" s="3">
        <f>SUMIFS(Data!F:F,Data!$B:$B,Figure16!$B523,Data!$A:$A,Figure16!$A523)</f>
        <v>0</v>
      </c>
      <c r="D523" s="3">
        <f>SUMIFS(Data!Y:Y,Data!$B:$B,Figure16!$B523,Data!$A:$A,Figure16!$A523)</f>
        <v>0</v>
      </c>
      <c r="E523" s="3">
        <f>SUMIFS(Data!Q:Q,Data!$B:$B,Figure16!$B523,Data!$A:$A,Figure16!$A523)</f>
        <v>2151295182.2204547</v>
      </c>
      <c r="F523" s="1">
        <f t="shared" si="20"/>
        <v>0</v>
      </c>
      <c r="G523" s="1">
        <f t="shared" si="21"/>
        <v>0</v>
      </c>
      <c r="H523">
        <f>SUMIFS(Data!Z:Z,Data!B:B,Figure16!B523,Data!A:A,Figure16!A523)</f>
        <v>0</v>
      </c>
    </row>
    <row r="524" spans="1:8">
      <c r="A524" s="27">
        <v>1995</v>
      </c>
      <c r="B524" t="s">
        <v>13</v>
      </c>
      <c r="C524" s="3">
        <f>SUMIFS(Data!F:F,Data!$B:$B,Figure16!$B524,Data!$A:$A,Figure16!$A524)</f>
        <v>0</v>
      </c>
      <c r="D524" s="3">
        <f>SUMIFS(Data!Y:Y,Data!$B:$B,Figure16!$B524,Data!$A:$A,Figure16!$A524)</f>
        <v>0</v>
      </c>
      <c r="E524" s="3">
        <f>SUMIFS(Data!Q:Q,Data!$B:$B,Figure16!$B524,Data!$A:$A,Figure16!$A524)</f>
        <v>2261969870.2331829</v>
      </c>
      <c r="F524" s="1">
        <f t="shared" si="20"/>
        <v>0</v>
      </c>
      <c r="G524" s="1">
        <f t="shared" si="21"/>
        <v>0</v>
      </c>
      <c r="H524">
        <f>SUMIFS(Data!Z:Z,Data!B:B,Figure16!B524,Data!A:A,Figure16!A524)</f>
        <v>0</v>
      </c>
    </row>
    <row r="525" spans="1:8">
      <c r="A525" s="27">
        <v>1996</v>
      </c>
      <c r="B525" t="s">
        <v>13</v>
      </c>
      <c r="C525" s="3">
        <f>SUMIFS(Data!F:F,Data!$B:$B,Figure16!$B525,Data!$A:$A,Figure16!$A525)</f>
        <v>0</v>
      </c>
      <c r="D525" s="3">
        <f>SUMIFS(Data!Y:Y,Data!$B:$B,Figure16!$B525,Data!$A:$A,Figure16!$A525)</f>
        <v>0</v>
      </c>
      <c r="E525" s="3">
        <f>SUMIFS(Data!Q:Q,Data!$B:$B,Figure16!$B525,Data!$A:$A,Figure16!$A525)</f>
        <v>2411872918.0132256</v>
      </c>
      <c r="F525" s="1">
        <f t="shared" si="20"/>
        <v>0</v>
      </c>
      <c r="G525" s="1">
        <f t="shared" si="21"/>
        <v>0</v>
      </c>
      <c r="H525">
        <f>SUMIFS(Data!Z:Z,Data!B:B,Figure16!B525,Data!A:A,Figure16!A525)</f>
        <v>0</v>
      </c>
    </row>
    <row r="526" spans="1:8">
      <c r="A526" s="27">
        <v>1997</v>
      </c>
      <c r="B526" t="s">
        <v>13</v>
      </c>
      <c r="C526" s="3">
        <f>SUMIFS(Data!F:F,Data!$B:$B,Figure16!$B526,Data!$A:$A,Figure16!$A526)</f>
        <v>0</v>
      </c>
      <c r="D526" s="3">
        <f>SUMIFS(Data!Y:Y,Data!$B:$B,Figure16!$B526,Data!$A:$A,Figure16!$A526)</f>
        <v>0</v>
      </c>
      <c r="E526" s="3">
        <f>SUMIFS(Data!Q:Q,Data!$B:$B,Figure16!$B526,Data!$A:$A,Figure16!$A526)</f>
        <v>2549296474.9167209</v>
      </c>
      <c r="F526" s="1">
        <f t="shared" si="20"/>
        <v>0</v>
      </c>
      <c r="G526" s="1">
        <f t="shared" si="21"/>
        <v>0</v>
      </c>
      <c r="H526">
        <f>SUMIFS(Data!Z:Z,Data!B:B,Figure16!B526,Data!A:A,Figure16!A526)</f>
        <v>0</v>
      </c>
    </row>
    <row r="527" spans="1:8">
      <c r="A527" s="27">
        <v>1998</v>
      </c>
      <c r="B527" t="s">
        <v>13</v>
      </c>
      <c r="C527" s="3">
        <f>SUMIFS(Data!F:F,Data!$B:$B,Figure16!$B527,Data!$A:$A,Figure16!$A527)</f>
        <v>0</v>
      </c>
      <c r="D527" s="3">
        <f>SUMIFS(Data!Y:Y,Data!$B:$B,Figure16!$B527,Data!$A:$A,Figure16!$A527)</f>
        <v>0</v>
      </c>
      <c r="E527" s="3">
        <f>SUMIFS(Data!Q:Q,Data!$B:$B,Figure16!$B527,Data!$A:$A,Figure16!$A527)</f>
        <v>2874459304.9271617</v>
      </c>
      <c r="F527" s="1">
        <f t="shared" si="20"/>
        <v>0</v>
      </c>
      <c r="G527" s="1">
        <f t="shared" si="21"/>
        <v>0</v>
      </c>
      <c r="H527">
        <f>SUMIFS(Data!Z:Z,Data!B:B,Figure16!B527,Data!A:A,Figure16!A527)</f>
        <v>0</v>
      </c>
    </row>
    <row r="528" spans="1:8">
      <c r="A528" s="27">
        <v>1999</v>
      </c>
      <c r="B528" t="s">
        <v>13</v>
      </c>
      <c r="C528" s="3">
        <f>SUMIFS(Data!F:F,Data!$B:$B,Figure16!$B528,Data!$A:$A,Figure16!$A528)</f>
        <v>0</v>
      </c>
      <c r="D528" s="3">
        <f>SUMIFS(Data!Y:Y,Data!$B:$B,Figure16!$B528,Data!$A:$A,Figure16!$A528)</f>
        <v>0</v>
      </c>
      <c r="E528" s="3">
        <f>SUMIFS(Data!Q:Q,Data!$B:$B,Figure16!$B528,Data!$A:$A,Figure16!$A528)</f>
        <v>3012081738.1792874</v>
      </c>
      <c r="F528" s="1">
        <f t="shared" si="20"/>
        <v>0</v>
      </c>
      <c r="G528" s="1">
        <f t="shared" si="21"/>
        <v>0</v>
      </c>
      <c r="H528">
        <f>SUMIFS(Data!Z:Z,Data!B:B,Figure16!B528,Data!A:A,Figure16!A528)</f>
        <v>0</v>
      </c>
    </row>
    <row r="529" spans="1:8">
      <c r="A529" s="27">
        <v>2000</v>
      </c>
      <c r="B529" t="s">
        <v>13</v>
      </c>
      <c r="C529" s="3">
        <f>SUMIFS(Data!F:F,Data!$B:$B,Figure16!$B529,Data!$A:$A,Figure16!$A529)</f>
        <v>950000</v>
      </c>
      <c r="D529" s="3">
        <f>SUMIFS(Data!Y:Y,Data!$B:$B,Figure16!$B529,Data!$A:$A,Figure16!$A529)</f>
        <v>0</v>
      </c>
      <c r="E529" s="3">
        <f>SUMIFS(Data!Q:Q,Data!$B:$B,Figure16!$B529,Data!$A:$A,Figure16!$A529)</f>
        <v>3121500000</v>
      </c>
      <c r="F529" s="1">
        <f t="shared" si="20"/>
        <v>3.0434086176517702E-2</v>
      </c>
      <c r="G529" s="1">
        <f t="shared" si="21"/>
        <v>0</v>
      </c>
      <c r="H529">
        <f>SUMIFS(Data!Z:Z,Data!B:B,Figure16!B529,Data!A:A,Figure16!A529)</f>
        <v>0</v>
      </c>
    </row>
    <row r="530" spans="1:8">
      <c r="A530" s="27">
        <v>2001</v>
      </c>
      <c r="B530" t="s">
        <v>13</v>
      </c>
      <c r="C530" s="3">
        <f>SUMIFS(Data!F:F,Data!$B:$B,Figure16!$B530,Data!$A:$A,Figure16!$A530)</f>
        <v>0</v>
      </c>
      <c r="D530" s="3">
        <f>SUMIFS(Data!Y:Y,Data!$B:$B,Figure16!$B530,Data!$A:$A,Figure16!$A530)</f>
        <v>0</v>
      </c>
      <c r="E530" s="3">
        <f>SUMIFS(Data!Q:Q,Data!$B:$B,Figure16!$B530,Data!$A:$A,Figure16!$A530)</f>
        <v>3116650000</v>
      </c>
      <c r="F530" s="1">
        <f t="shared" si="20"/>
        <v>0</v>
      </c>
      <c r="G530" s="1">
        <f t="shared" si="21"/>
        <v>0</v>
      </c>
      <c r="H530">
        <f>SUMIFS(Data!Z:Z,Data!B:B,Figure16!B530,Data!A:A,Figure16!A530)</f>
        <v>0</v>
      </c>
    </row>
    <row r="531" spans="1:8">
      <c r="A531" s="27">
        <v>2002</v>
      </c>
      <c r="B531" t="s">
        <v>13</v>
      </c>
      <c r="C531" s="3">
        <f>SUMIFS(Data!F:F,Data!$B:$B,Figure16!$B531,Data!$A:$A,Figure16!$A531)</f>
        <v>0</v>
      </c>
      <c r="D531" s="3">
        <f>SUMIFS(Data!Y:Y,Data!$B:$B,Figure16!$B531,Data!$A:$A,Figure16!$A531)</f>
        <v>0</v>
      </c>
      <c r="E531" s="3">
        <f>SUMIFS(Data!Q:Q,Data!$B:$B,Figure16!$B531,Data!$A:$A,Figure16!$A531)</f>
        <v>3169599999.9999995</v>
      </c>
      <c r="F531" s="1">
        <f t="shared" si="20"/>
        <v>0</v>
      </c>
      <c r="G531" s="1">
        <f t="shared" si="21"/>
        <v>0</v>
      </c>
      <c r="H531">
        <f>SUMIFS(Data!Z:Z,Data!B:B,Figure16!B531,Data!A:A,Figure16!A531)</f>
        <v>0</v>
      </c>
    </row>
    <row r="532" spans="1:8">
      <c r="A532" s="27">
        <v>2003</v>
      </c>
      <c r="B532" t="s">
        <v>13</v>
      </c>
      <c r="C532" s="3">
        <f>SUMIFS(Data!F:F,Data!$B:$B,Figure16!$B532,Data!$A:$A,Figure16!$A532)</f>
        <v>0</v>
      </c>
      <c r="D532" s="3">
        <f>SUMIFS(Data!Y:Y,Data!$B:$B,Figure16!$B532,Data!$A:$A,Figure16!$A532)</f>
        <v>0</v>
      </c>
      <c r="E532" s="3">
        <f>SUMIFS(Data!Q:Q,Data!$B:$B,Figure16!$B532,Data!$A:$A,Figure16!$A532)</f>
        <v>3274850000</v>
      </c>
      <c r="F532" s="1">
        <f t="shared" si="20"/>
        <v>0</v>
      </c>
      <c r="G532" s="1">
        <f t="shared" si="21"/>
        <v>0</v>
      </c>
      <c r="H532">
        <f>SUMIFS(Data!Z:Z,Data!B:B,Figure16!B532,Data!A:A,Figure16!A532)</f>
        <v>0</v>
      </c>
    </row>
    <row r="533" spans="1:8">
      <c r="A533" s="27">
        <v>2004</v>
      </c>
      <c r="B533" t="s">
        <v>13</v>
      </c>
      <c r="C533" s="3">
        <f>SUMIFS(Data!F:F,Data!$B:$B,Figure16!$B533,Data!$A:$A,Figure16!$A533)</f>
        <v>0</v>
      </c>
      <c r="D533" s="3">
        <f>SUMIFS(Data!Y:Y,Data!$B:$B,Figure16!$B533,Data!$A:$A,Figure16!$A533)</f>
        <v>0</v>
      </c>
      <c r="E533" s="3">
        <f>SUMIFS(Data!Q:Q,Data!$B:$B,Figure16!$B533,Data!$A:$A,Figure16!$A533)</f>
        <v>3514350000</v>
      </c>
      <c r="F533" s="1">
        <f t="shared" si="20"/>
        <v>0</v>
      </c>
      <c r="G533" s="1">
        <f t="shared" si="21"/>
        <v>0</v>
      </c>
      <c r="H533">
        <f>SUMIFS(Data!Z:Z,Data!B:B,Figure16!B533,Data!A:A,Figure16!A533)</f>
        <v>0</v>
      </c>
    </row>
    <row r="534" spans="1:8">
      <c r="A534" s="27">
        <v>2005</v>
      </c>
      <c r="B534" t="s">
        <v>13</v>
      </c>
      <c r="C534" s="3">
        <f>SUMIFS(Data!F:F,Data!$B:$B,Figure16!$B534,Data!$A:$A,Figure16!$A534)</f>
        <v>0</v>
      </c>
      <c r="D534" s="3">
        <f>SUMIFS(Data!Y:Y,Data!$B:$B,Figure16!$B534,Data!$A:$A,Figure16!$A534)</f>
        <v>0</v>
      </c>
      <c r="E534" s="3">
        <f>SUMIFS(Data!Q:Q,Data!$B:$B,Figure16!$B534,Data!$A:$A,Figure16!$A534)</f>
        <v>3897300000.0000005</v>
      </c>
      <c r="F534" s="1">
        <f t="shared" si="20"/>
        <v>0</v>
      </c>
      <c r="G534" s="1">
        <f t="shared" si="21"/>
        <v>0</v>
      </c>
      <c r="H534">
        <f>SUMIFS(Data!Z:Z,Data!B:B,Figure16!B534,Data!A:A,Figure16!A534)</f>
        <v>0</v>
      </c>
    </row>
    <row r="535" spans="1:8">
      <c r="A535" s="27">
        <v>2006</v>
      </c>
      <c r="B535" t="s">
        <v>13</v>
      </c>
      <c r="C535" s="3">
        <f>SUMIFS(Data!F:F,Data!$B:$B,Figure16!$B535,Data!$A:$A,Figure16!$A535)</f>
        <v>0</v>
      </c>
      <c r="D535" s="3">
        <f>SUMIFS(Data!Y:Y,Data!$B:$B,Figure16!$B535,Data!$A:$A,Figure16!$A535)</f>
        <v>0</v>
      </c>
      <c r="E535" s="3">
        <f>SUMIFS(Data!Q:Q,Data!$B:$B,Figure16!$B535,Data!$A:$A,Figure16!$A535)</f>
        <v>4176500000</v>
      </c>
      <c r="F535" s="1">
        <f t="shared" si="20"/>
        <v>0</v>
      </c>
      <c r="G535" s="1">
        <f t="shared" si="21"/>
        <v>0</v>
      </c>
      <c r="H535">
        <f>SUMIFS(Data!Z:Z,Data!B:B,Figure16!B535,Data!A:A,Figure16!A535)</f>
        <v>0</v>
      </c>
    </row>
    <row r="536" spans="1:8">
      <c r="A536" s="27">
        <v>2007</v>
      </c>
      <c r="B536" t="s">
        <v>13</v>
      </c>
      <c r="C536" s="3">
        <f>SUMIFS(Data!F:F,Data!$B:$B,Figure16!$B536,Data!$A:$A,Figure16!$A536)</f>
        <v>0</v>
      </c>
      <c r="D536" s="3">
        <f>SUMIFS(Data!Y:Y,Data!$B:$B,Figure16!$B536,Data!$A:$A,Figure16!$A536)</f>
        <v>0</v>
      </c>
      <c r="E536" s="3">
        <f>SUMIFS(Data!Q:Q,Data!$B:$B,Figure16!$B536,Data!$A:$A,Figure16!$A536)</f>
        <v>4672250000</v>
      </c>
      <c r="F536" s="1">
        <f t="shared" si="20"/>
        <v>0</v>
      </c>
      <c r="G536" s="1">
        <f t="shared" si="21"/>
        <v>0</v>
      </c>
      <c r="H536">
        <f>SUMIFS(Data!Z:Z,Data!B:B,Figure16!B536,Data!A:A,Figure16!A536)</f>
        <v>0</v>
      </c>
    </row>
    <row r="537" spans="1:8">
      <c r="A537" s="27">
        <v>2008</v>
      </c>
      <c r="B537" t="s">
        <v>13</v>
      </c>
      <c r="C537" s="3">
        <f>SUMIFS(Data!F:F,Data!$B:$B,Figure16!$B537,Data!$A:$A,Figure16!$A537)</f>
        <v>0</v>
      </c>
      <c r="D537" s="3">
        <f>SUMIFS(Data!Y:Y,Data!$B:$B,Figure16!$B537,Data!$A:$A,Figure16!$A537)</f>
        <v>0</v>
      </c>
      <c r="E537" s="3">
        <f>SUMIFS(Data!Q:Q,Data!$B:$B,Figure16!$B537,Data!$A:$A,Figure16!$A537)</f>
        <v>4782000000</v>
      </c>
      <c r="F537" s="1">
        <f t="shared" si="20"/>
        <v>0</v>
      </c>
      <c r="G537" s="1">
        <f t="shared" si="21"/>
        <v>0</v>
      </c>
      <c r="H537">
        <f>SUMIFS(Data!Z:Z,Data!B:B,Figure16!B537,Data!A:A,Figure16!A537)</f>
        <v>0</v>
      </c>
    </row>
    <row r="538" spans="1:8">
      <c r="A538" s="27">
        <v>2009</v>
      </c>
      <c r="B538" t="s">
        <v>13</v>
      </c>
      <c r="C538" s="3">
        <f>SUMIFS(Data!F:F,Data!$B:$B,Figure16!$B538,Data!$A:$A,Figure16!$A538)</f>
        <v>0</v>
      </c>
      <c r="D538" s="3">
        <f>SUMIFS(Data!Y:Y,Data!$B:$B,Figure16!$B538,Data!$A:$A,Figure16!$A538)</f>
        <v>0</v>
      </c>
      <c r="E538" s="3">
        <f>SUMIFS(Data!Q:Q,Data!$B:$B,Figure16!$B538,Data!$A:$A,Figure16!$A538)</f>
        <v>4479950000</v>
      </c>
      <c r="F538" s="1">
        <f t="shared" si="20"/>
        <v>0</v>
      </c>
      <c r="G538" s="1">
        <f t="shared" si="21"/>
        <v>0</v>
      </c>
      <c r="H538">
        <f>SUMIFS(Data!Z:Z,Data!B:B,Figure16!B538,Data!A:A,Figure16!A538)</f>
        <v>0</v>
      </c>
    </row>
    <row r="539" spans="1:8">
      <c r="A539" s="27">
        <v>2010</v>
      </c>
      <c r="B539" t="s">
        <v>13</v>
      </c>
      <c r="C539" s="3">
        <f>SUMIFS(Data!F:F,Data!$B:$B,Figure16!$B539,Data!$A:$A,Figure16!$A539)</f>
        <v>0</v>
      </c>
      <c r="D539" s="3">
        <f>SUMIFS(Data!Y:Y,Data!$B:$B,Figure16!$B539,Data!$A:$A,Figure16!$A539)</f>
        <v>0</v>
      </c>
      <c r="E539" s="3">
        <f>SUMIFS(Data!Q:Q,Data!$B:$B,Figure16!$B539,Data!$A:$A,Figure16!$A539)</f>
        <v>4529900000</v>
      </c>
      <c r="F539" s="1">
        <f t="shared" si="20"/>
        <v>0</v>
      </c>
      <c r="G539" s="1">
        <f t="shared" si="21"/>
        <v>0</v>
      </c>
      <c r="H539">
        <f>SUMIFS(Data!Z:Z,Data!B:B,Figure16!B539,Data!A:A,Figure16!A539)</f>
        <v>0</v>
      </c>
    </row>
    <row r="540" spans="1:8">
      <c r="A540" s="27">
        <v>2011</v>
      </c>
      <c r="B540" t="s">
        <v>13</v>
      </c>
      <c r="C540" s="3">
        <f>SUMIFS(Data!F:F,Data!$B:$B,Figure16!$B540,Data!$A:$A,Figure16!$A540)</f>
        <v>1690000</v>
      </c>
      <c r="D540" s="3">
        <f>SUMIFS(Data!Y:Y,Data!$B:$B,Figure16!$B540,Data!$A:$A,Figure16!$A540)</f>
        <v>0</v>
      </c>
      <c r="E540" s="3">
        <f>SUMIFS(Data!Q:Q,Data!$B:$B,Figure16!$B540,Data!$A:$A,Figure16!$A540)</f>
        <v>4660900000</v>
      </c>
      <c r="F540" s="1">
        <f t="shared" si="20"/>
        <v>3.6259091591752668E-2</v>
      </c>
      <c r="G540" s="1">
        <f t="shared" si="21"/>
        <v>0</v>
      </c>
      <c r="H540">
        <f>SUMIFS(Data!Z:Z,Data!B:B,Figure16!B540,Data!A:A,Figure16!A540)</f>
        <v>0</v>
      </c>
    </row>
    <row r="541" spans="1:8">
      <c r="A541" s="27">
        <v>2012</v>
      </c>
      <c r="B541" t="s">
        <v>13</v>
      </c>
      <c r="C541" s="3">
        <f>SUMIFS(Data!F:F,Data!$B:$B,Figure16!$B541,Data!$A:$A,Figure16!$A541)</f>
        <v>0</v>
      </c>
      <c r="D541" s="3">
        <f>SUMIFS(Data!Y:Y,Data!$B:$B,Figure16!$B541,Data!$A:$A,Figure16!$A541)</f>
        <v>0</v>
      </c>
      <c r="E541" s="3">
        <f>SUMIFS(Data!Q:Q,Data!$B:$B,Figure16!$B541,Data!$A:$A,Figure16!$A541)</f>
        <v>4656350000</v>
      </c>
      <c r="F541" s="1">
        <f t="shared" si="20"/>
        <v>0</v>
      </c>
      <c r="G541" s="1">
        <f t="shared" si="21"/>
        <v>0</v>
      </c>
      <c r="H541">
        <f>SUMIFS(Data!Z:Z,Data!B:B,Figure16!B541,Data!A:A,Figure16!A541)</f>
        <v>0</v>
      </c>
    </row>
    <row r="542" spans="1:8">
      <c r="A542" s="27">
        <v>2013</v>
      </c>
      <c r="B542" t="s">
        <v>13</v>
      </c>
      <c r="C542" s="3">
        <f>SUMIFS(Data!F:F,Data!$B:$B,Figure16!$B542,Data!$A:$A,Figure16!$A542)</f>
        <v>0</v>
      </c>
      <c r="D542" s="3">
        <f>SUMIFS(Data!Y:Y,Data!$B:$B,Figure16!$B542,Data!$A:$A,Figure16!$A542)</f>
        <v>0</v>
      </c>
      <c r="E542" s="3">
        <f>SUMIFS(Data!Q:Q,Data!$B:$B,Figure16!$B542,Data!$A:$A,Figure16!$A542)</f>
        <v>4612500000</v>
      </c>
      <c r="F542" s="1">
        <f t="shared" si="20"/>
        <v>0</v>
      </c>
      <c r="G542" s="1">
        <f t="shared" si="21"/>
        <v>0</v>
      </c>
      <c r="H542">
        <f>SUMIFS(Data!Z:Z,Data!B:B,Figure16!B542,Data!A:A,Figure16!A542)</f>
        <v>0</v>
      </c>
    </row>
    <row r="543" spans="1:8">
      <c r="A543" s="27">
        <v>2014</v>
      </c>
      <c r="B543" t="s">
        <v>13</v>
      </c>
      <c r="C543" s="3">
        <f>SUMIFS(Data!F:F,Data!$B:$B,Figure16!$B543,Data!$A:$A,Figure16!$A543)</f>
        <v>32555.08203125</v>
      </c>
      <c r="D543" s="3">
        <f>SUMIFS(Data!Y:Y,Data!$B:$B,Figure16!$B543,Data!$A:$A,Figure16!$A543)</f>
        <v>0</v>
      </c>
      <c r="E543" s="3">
        <f>SUMIFS(Data!Q:Q,Data!$B:$B,Figure16!$B543,Data!$A:$A,Figure16!$A543)</f>
        <v>4608350000</v>
      </c>
      <c r="F543" s="1">
        <f t="shared" si="20"/>
        <v>7.0643683815790903E-4</v>
      </c>
      <c r="G543" s="1">
        <f t="shared" si="21"/>
        <v>0</v>
      </c>
      <c r="H543">
        <f>SUMIFS(Data!Z:Z,Data!B:B,Figure16!B543,Data!A:A,Figure16!A543)</f>
        <v>0</v>
      </c>
    </row>
    <row r="544" spans="1:8">
      <c r="A544" s="27">
        <v>2015</v>
      </c>
      <c r="B544" t="s">
        <v>13</v>
      </c>
      <c r="C544" s="3">
        <f>SUMIFS(Data!F:F,Data!$B:$B,Figure16!$B544,Data!$A:$A,Figure16!$A544)</f>
        <v>170000000</v>
      </c>
      <c r="D544" s="3">
        <f>SUMIFS(Data!Y:Y,Data!$B:$B,Figure16!$B544,Data!$A:$A,Figure16!$A544)</f>
        <v>0</v>
      </c>
      <c r="E544" s="3">
        <f>SUMIFS(Data!Q:Q,Data!$B:$B,Figure16!$B544,Data!$A:$A,Figure16!$A544)</f>
        <v>4584149999.999999</v>
      </c>
      <c r="F544" s="1">
        <f t="shared" si="20"/>
        <v>3.7084301342669859</v>
      </c>
      <c r="G544" s="1">
        <f t="shared" si="21"/>
        <v>0</v>
      </c>
      <c r="H544">
        <f>SUMIFS(Data!Z:Z,Data!B:B,Figure16!B544,Data!A:A,Figure16!A544)</f>
        <v>0</v>
      </c>
    </row>
    <row r="545" spans="1:8">
      <c r="A545" s="27">
        <v>2016</v>
      </c>
      <c r="B545" t="s">
        <v>13</v>
      </c>
      <c r="C545" s="3">
        <f>SUMIFS(Data!F:F,Data!$B:$B,Figure16!$B545,Data!$A:$A,Figure16!$A545)</f>
        <v>0</v>
      </c>
      <c r="D545" s="3">
        <f>SUMIFS(Data!Y:Y,Data!$B:$B,Figure16!$B545,Data!$A:$A,Figure16!$A545)</f>
        <v>0</v>
      </c>
      <c r="E545" s="3">
        <f>SUMIFS(Data!Q:Q,Data!$B:$B,Figure16!$B545,Data!$A:$A,Figure16!$A545)</f>
        <v>4529050000</v>
      </c>
      <c r="F545" s="1">
        <f t="shared" si="20"/>
        <v>0</v>
      </c>
      <c r="G545" s="1">
        <f t="shared" si="21"/>
        <v>0</v>
      </c>
      <c r="H545">
        <f>SUMIFS(Data!Z:Z,Data!B:B,Figure16!B545,Data!A:A,Figure16!A545)</f>
        <v>0</v>
      </c>
    </row>
    <row r="546" spans="1:8">
      <c r="A546" s="27">
        <v>2017</v>
      </c>
      <c r="B546" t="s">
        <v>13</v>
      </c>
      <c r="C546" s="3">
        <f>SUMIFS(Data!F:F,Data!$B:$B,Figure16!$B546,Data!$A:$A,Figure16!$A546)</f>
        <v>0</v>
      </c>
      <c r="D546" s="3">
        <f>SUMIFS(Data!Y:Y,Data!$B:$B,Figure16!$B546,Data!$A:$A,Figure16!$A546)</f>
        <v>0</v>
      </c>
      <c r="E546" s="3">
        <f>SUMIFS(Data!Q:Q,Data!$B:$B,Figure16!$B546,Data!$A:$A,Figure16!$A546)</f>
        <v>4673500000</v>
      </c>
      <c r="F546" s="1">
        <f t="shared" si="20"/>
        <v>0</v>
      </c>
      <c r="G546" s="1">
        <f t="shared" si="21"/>
        <v>0</v>
      </c>
      <c r="H546">
        <f>SUMIFS(Data!Z:Z,Data!B:B,Figure16!B546,Data!A:A,Figure16!A546)</f>
        <v>0</v>
      </c>
    </row>
    <row r="547" spans="1:8">
      <c r="A547" s="27">
        <v>1991</v>
      </c>
      <c r="B547" t="s">
        <v>144</v>
      </c>
      <c r="C547" s="3">
        <f>SUMIFS(Data!F:F,Data!$B:$B,Figure16!$B547,Data!$A:$A,Figure16!$A547)</f>
        <v>0</v>
      </c>
      <c r="D547" s="3">
        <f>SUMIFS(Data!Y:Y,Data!$B:$B,Figure16!$B547,Data!$A:$A,Figure16!$A547)</f>
        <v>0</v>
      </c>
      <c r="E547" s="3">
        <f>SUMIFS(Data!Q:Q,Data!$B:$B,Figure16!$B547,Data!$A:$A,Figure16!$A547)</f>
        <v>18000000000</v>
      </c>
      <c r="F547" s="1">
        <f t="shared" si="20"/>
        <v>0</v>
      </c>
      <c r="G547" s="1">
        <f t="shared" si="21"/>
        <v>0</v>
      </c>
      <c r="H547">
        <f>SUMIFS(Data!Z:Z,Data!B:B,Figure16!B547,Data!A:A,Figure16!A547)</f>
        <v>1</v>
      </c>
    </row>
    <row r="548" spans="1:8">
      <c r="A548" s="27">
        <v>1992</v>
      </c>
      <c r="B548" t="s">
        <v>144</v>
      </c>
      <c r="C548" s="3">
        <f>SUMIFS(Data!F:F,Data!$B:$B,Figure16!$B548,Data!$A:$A,Figure16!$A548)</f>
        <v>0</v>
      </c>
      <c r="D548" s="3">
        <f>SUMIFS(Data!Y:Y,Data!$B:$B,Figure16!$B548,Data!$A:$A,Figure16!$A548)</f>
        <v>0</v>
      </c>
      <c r="E548" s="3">
        <f>SUMIFS(Data!Q:Q,Data!$B:$B,Figure16!$B548,Data!$A:$A,Figure16!$A548)</f>
        <v>17037037037.037037</v>
      </c>
      <c r="F548" s="1">
        <f t="shared" si="20"/>
        <v>0</v>
      </c>
      <c r="G548" s="1">
        <f t="shared" si="21"/>
        <v>0</v>
      </c>
      <c r="H548">
        <f>SUMIFS(Data!Z:Z,Data!B:B,Figure16!B548,Data!A:A,Figure16!A548)</f>
        <v>1</v>
      </c>
    </row>
    <row r="549" spans="1:8">
      <c r="A549" s="27">
        <v>1993</v>
      </c>
      <c r="B549" t="s">
        <v>144</v>
      </c>
      <c r="C549" s="3">
        <f>SUMIFS(Data!F:F,Data!$B:$B,Figure16!$B549,Data!$A:$A,Figure16!$A549)</f>
        <v>0</v>
      </c>
      <c r="D549" s="3">
        <f>SUMIFS(Data!Y:Y,Data!$B:$B,Figure16!$B549,Data!$A:$A,Figure16!$A549)</f>
        <v>0</v>
      </c>
      <c r="E549" s="3">
        <f>SUMIFS(Data!Q:Q,Data!$B:$B,Figure16!$B549,Data!$A:$A,Figure16!$A549)</f>
        <v>16280991735.537193</v>
      </c>
      <c r="F549" s="1">
        <f t="shared" si="20"/>
        <v>0</v>
      </c>
      <c r="G549" s="1">
        <f t="shared" si="21"/>
        <v>0</v>
      </c>
      <c r="H549">
        <f>SUMIFS(Data!Z:Z,Data!B:B,Figure16!B549,Data!A:A,Figure16!A549)</f>
        <v>1</v>
      </c>
    </row>
    <row r="550" spans="1:8">
      <c r="A550" s="27">
        <v>1994</v>
      </c>
      <c r="B550" t="s">
        <v>144</v>
      </c>
      <c r="C550" s="3">
        <f>SUMIFS(Data!F:F,Data!$B:$B,Figure16!$B550,Data!$A:$A,Figure16!$A550)</f>
        <v>0</v>
      </c>
      <c r="D550" s="3">
        <f>SUMIFS(Data!Y:Y,Data!$B:$B,Figure16!$B550,Data!$A:$A,Figure16!$A550)</f>
        <v>0</v>
      </c>
      <c r="E550" s="3">
        <f>SUMIFS(Data!Q:Q,Data!$B:$B,Figure16!$B550,Data!$A:$A,Figure16!$A550)</f>
        <v>14932024169.18429</v>
      </c>
      <c r="F550" s="1">
        <f t="shared" si="20"/>
        <v>0</v>
      </c>
      <c r="G550" s="1">
        <f t="shared" si="21"/>
        <v>0</v>
      </c>
      <c r="H550">
        <f>SUMIFS(Data!Z:Z,Data!B:B,Figure16!B550,Data!A:A,Figure16!A550)</f>
        <v>1</v>
      </c>
    </row>
    <row r="551" spans="1:8">
      <c r="A551" s="27">
        <v>1995</v>
      </c>
      <c r="B551" t="s">
        <v>144</v>
      </c>
      <c r="C551" s="3">
        <f>SUMIFS(Data!F:F,Data!$B:$B,Figure16!$B551,Data!$A:$A,Figure16!$A551)</f>
        <v>0</v>
      </c>
      <c r="D551" s="3">
        <f>SUMIFS(Data!Y:Y,Data!$B:$B,Figure16!$B551,Data!$A:$A,Figure16!$A551)</f>
        <v>0</v>
      </c>
      <c r="E551" s="3">
        <f>SUMIFS(Data!Q:Q,Data!$B:$B,Figure16!$B551,Data!$A:$A,Figure16!$A551)</f>
        <v>13972676840.917984</v>
      </c>
      <c r="F551" s="1">
        <f t="shared" si="20"/>
        <v>0</v>
      </c>
      <c r="G551" s="1">
        <f t="shared" si="21"/>
        <v>0</v>
      </c>
      <c r="H551">
        <f>SUMIFS(Data!Z:Z,Data!B:B,Figure16!B551,Data!A:A,Figure16!A551)</f>
        <v>1</v>
      </c>
    </row>
    <row r="552" spans="1:8">
      <c r="A552" s="27">
        <v>1996</v>
      </c>
      <c r="B552" t="s">
        <v>144</v>
      </c>
      <c r="C552" s="3">
        <f>SUMIFS(Data!F:F,Data!$B:$B,Figure16!$B552,Data!$A:$A,Figure16!$A552)</f>
        <v>0</v>
      </c>
      <c r="D552" s="3">
        <f>SUMIFS(Data!Y:Y,Data!$B:$B,Figure16!$B552,Data!$A:$A,Figure16!$A552)</f>
        <v>0</v>
      </c>
      <c r="E552" s="3">
        <f>SUMIFS(Data!Q:Q,Data!$B:$B,Figure16!$B552,Data!$A:$A,Figure16!$A552)</f>
        <v>14756846153.846155</v>
      </c>
      <c r="F552" s="1">
        <f t="shared" si="20"/>
        <v>0</v>
      </c>
      <c r="G552" s="1">
        <f t="shared" si="21"/>
        <v>0</v>
      </c>
      <c r="H552">
        <f>SUMIFS(Data!Z:Z,Data!B:B,Figure16!B552,Data!A:A,Figure16!A552)</f>
        <v>1</v>
      </c>
    </row>
    <row r="553" spans="1:8">
      <c r="A553" s="27">
        <v>1997</v>
      </c>
      <c r="B553" t="s">
        <v>144</v>
      </c>
      <c r="C553" s="3">
        <f>SUMIFS(Data!F:F,Data!$B:$B,Figure16!$B553,Data!$A:$A,Figure16!$A553)</f>
        <v>0</v>
      </c>
      <c r="D553" s="3">
        <f>SUMIFS(Data!Y:Y,Data!$B:$B,Figure16!$B553,Data!$A:$A,Figure16!$A553)</f>
        <v>0</v>
      </c>
      <c r="E553" s="3">
        <f>SUMIFS(Data!Q:Q,Data!$B:$B,Figure16!$B553,Data!$A:$A,Figure16!$A553)</f>
        <v>14128408565.706362</v>
      </c>
      <c r="F553" s="1">
        <f t="shared" si="20"/>
        <v>0</v>
      </c>
      <c r="G553" s="1">
        <f t="shared" si="21"/>
        <v>0</v>
      </c>
      <c r="H553">
        <f>SUMIFS(Data!Z:Z,Data!B:B,Figure16!B553,Data!A:A,Figure16!A553)</f>
        <v>1</v>
      </c>
    </row>
    <row r="554" spans="1:8">
      <c r="A554" s="27">
        <v>1998</v>
      </c>
      <c r="B554" t="s">
        <v>144</v>
      </c>
      <c r="C554" s="3">
        <f>SUMIFS(Data!F:F,Data!$B:$B,Figure16!$B554,Data!$A:$A,Figure16!$A554)</f>
        <v>0</v>
      </c>
      <c r="D554" s="3">
        <f>SUMIFS(Data!Y:Y,Data!$B:$B,Figure16!$B554,Data!$A:$A,Figure16!$A554)</f>
        <v>0</v>
      </c>
      <c r="E554" s="3">
        <f>SUMIFS(Data!Q:Q,Data!$B:$B,Figure16!$B554,Data!$A:$A,Figure16!$A554)</f>
        <v>15222012660.42317</v>
      </c>
      <c r="F554" s="1">
        <f t="shared" si="20"/>
        <v>0</v>
      </c>
      <c r="G554" s="1">
        <f t="shared" si="21"/>
        <v>0</v>
      </c>
      <c r="H554">
        <f>SUMIFS(Data!Z:Z,Data!B:B,Figure16!B554,Data!A:A,Figure16!A554)</f>
        <v>1</v>
      </c>
    </row>
    <row r="555" spans="1:8">
      <c r="A555" s="27">
        <v>1999</v>
      </c>
      <c r="B555" t="s">
        <v>144</v>
      </c>
      <c r="C555" s="3">
        <f>SUMIFS(Data!F:F,Data!$B:$B,Figure16!$B555,Data!$A:$A,Figure16!$A555)</f>
        <v>0</v>
      </c>
      <c r="D555" s="3">
        <f>SUMIFS(Data!Y:Y,Data!$B:$B,Figure16!$B555,Data!$A:$A,Figure16!$A555)</f>
        <v>0</v>
      </c>
      <c r="E555" s="3">
        <f>SUMIFS(Data!Q:Q,Data!$B:$B,Figure16!$B555,Data!$A:$A,Figure16!$A555)</f>
        <v>12138486532.020298</v>
      </c>
      <c r="F555" s="1">
        <f t="shared" si="20"/>
        <v>0</v>
      </c>
      <c r="G555" s="1">
        <f t="shared" si="21"/>
        <v>0</v>
      </c>
      <c r="H555">
        <f>SUMIFS(Data!Z:Z,Data!B:B,Figure16!B555,Data!A:A,Figure16!A555)</f>
        <v>1</v>
      </c>
    </row>
    <row r="556" spans="1:8">
      <c r="A556" s="27">
        <v>2000</v>
      </c>
      <c r="B556" t="s">
        <v>144</v>
      </c>
      <c r="C556" s="3">
        <f>SUMIFS(Data!F:F,Data!$B:$B,Figure16!$B556,Data!$A:$A,Figure16!$A556)</f>
        <v>0</v>
      </c>
      <c r="D556" s="3">
        <f>SUMIFS(Data!Y:Y,Data!$B:$B,Figure16!$B556,Data!$A:$A,Figure16!$A556)</f>
        <v>0</v>
      </c>
      <c r="E556" s="3">
        <f>SUMIFS(Data!Q:Q,Data!$B:$B,Figure16!$B556,Data!$A:$A,Figure16!$A556)</f>
        <v>12736856827.984663</v>
      </c>
      <c r="F556" s="1">
        <f t="shared" si="20"/>
        <v>0</v>
      </c>
      <c r="G556" s="1">
        <f t="shared" si="21"/>
        <v>0</v>
      </c>
      <c r="H556">
        <f>SUMIFS(Data!Z:Z,Data!B:B,Figure16!B556,Data!A:A,Figure16!A556)</f>
        <v>1</v>
      </c>
    </row>
    <row r="557" spans="1:8">
      <c r="A557" s="27">
        <v>2001</v>
      </c>
      <c r="B557" t="s">
        <v>144</v>
      </c>
      <c r="C557" s="3">
        <f>SUMIFS(Data!F:F,Data!$B:$B,Figure16!$B557,Data!$A:$A,Figure16!$A557)</f>
        <v>1200000</v>
      </c>
      <c r="D557" s="3">
        <f>SUMIFS(Data!Y:Y,Data!$B:$B,Figure16!$B557,Data!$A:$A,Figure16!$A557)</f>
        <v>0</v>
      </c>
      <c r="E557" s="3">
        <f>SUMIFS(Data!Q:Q,Data!$B:$B,Figure16!$B557,Data!$A:$A,Figure16!$A557)</f>
        <v>12354820143.88489</v>
      </c>
      <c r="F557" s="1">
        <f t="shared" si="20"/>
        <v>9.7128083292572168E-3</v>
      </c>
      <c r="G557" s="1">
        <f t="shared" si="21"/>
        <v>0</v>
      </c>
      <c r="H557">
        <f>SUMIFS(Data!Z:Z,Data!B:B,Figure16!B557,Data!A:A,Figure16!A557)</f>
        <v>1</v>
      </c>
    </row>
    <row r="558" spans="1:8">
      <c r="A558" s="27">
        <v>2002</v>
      </c>
      <c r="B558" t="s">
        <v>144</v>
      </c>
      <c r="C558" s="3">
        <f>SUMIFS(Data!F:F,Data!$B:$B,Figure16!$B558,Data!$A:$A,Figure16!$A558)</f>
        <v>1208173.375</v>
      </c>
      <c r="D558" s="3">
        <f>SUMIFS(Data!Y:Y,Data!$B:$B,Figure16!$B558,Data!$A:$A,Figure16!$A558)</f>
        <v>0</v>
      </c>
      <c r="E558" s="3">
        <f>SUMIFS(Data!Q:Q,Data!$B:$B,Figure16!$B558,Data!$A:$A,Figure16!$A558)</f>
        <v>14594249022.892239</v>
      </c>
      <c r="F558" s="1">
        <f t="shared" si="20"/>
        <v>8.2784209938098503E-3</v>
      </c>
      <c r="G558" s="1">
        <f t="shared" si="21"/>
        <v>0</v>
      </c>
      <c r="H558">
        <f>SUMIFS(Data!Z:Z,Data!B:B,Figure16!B558,Data!A:A,Figure16!A558)</f>
        <v>1</v>
      </c>
    </row>
    <row r="559" spans="1:8">
      <c r="A559" s="27">
        <v>2003</v>
      </c>
      <c r="B559" t="s">
        <v>144</v>
      </c>
      <c r="C559" s="3">
        <f>SUMIFS(Data!F:F,Data!$B:$B,Figure16!$B559,Data!$A:$A,Figure16!$A559)</f>
        <v>1838161.875</v>
      </c>
      <c r="D559" s="3">
        <f>SUMIFS(Data!Y:Y,Data!$B:$B,Figure16!$B559,Data!$A:$A,Figure16!$A559)</f>
        <v>0</v>
      </c>
      <c r="E559" s="3">
        <f>SUMIFS(Data!Q:Q,Data!$B:$B,Figure16!$B559,Data!$A:$A,Figure16!$A559)</f>
        <v>17827791321.306679</v>
      </c>
      <c r="F559" s="1">
        <f t="shared" si="20"/>
        <v>1.0310653977664312E-2</v>
      </c>
      <c r="G559" s="1">
        <f t="shared" si="21"/>
        <v>0</v>
      </c>
      <c r="H559">
        <f>SUMIFS(Data!Z:Z,Data!B:B,Figure16!B559,Data!A:A,Figure16!A559)</f>
        <v>1</v>
      </c>
    </row>
    <row r="560" spans="1:8">
      <c r="A560" s="27">
        <v>2004</v>
      </c>
      <c r="B560" t="s">
        <v>144</v>
      </c>
      <c r="C560" s="3">
        <f>SUMIFS(Data!F:F,Data!$B:$B,Figure16!$B560,Data!$A:$A,Figure16!$A560)</f>
        <v>0</v>
      </c>
      <c r="D560" s="3">
        <f>SUMIFS(Data!Y:Y,Data!$B:$B,Figure16!$B560,Data!$A:$A,Figure16!$A560)</f>
        <v>0</v>
      </c>
      <c r="E560" s="3">
        <f>SUMIFS(Data!Q:Q,Data!$B:$B,Figure16!$B560,Data!$A:$A,Figure16!$A560)</f>
        <v>23144351851.851856</v>
      </c>
      <c r="F560" s="1">
        <f t="shared" si="20"/>
        <v>0</v>
      </c>
      <c r="G560" s="1">
        <f t="shared" si="21"/>
        <v>0</v>
      </c>
      <c r="H560">
        <f>SUMIFS(Data!Z:Z,Data!B:B,Figure16!B560,Data!A:A,Figure16!A560)</f>
        <v>1</v>
      </c>
    </row>
    <row r="561" spans="1:8">
      <c r="A561" s="27">
        <v>2005</v>
      </c>
      <c r="B561" t="s">
        <v>144</v>
      </c>
      <c r="C561" s="3">
        <f>SUMIFS(Data!F:F,Data!$B:$B,Figure16!$B561,Data!$A:$A,Figure16!$A561)</f>
        <v>0</v>
      </c>
      <c r="D561" s="3">
        <f>SUMIFS(Data!Y:Y,Data!$B:$B,Figure16!$B561,Data!$A:$A,Figure16!$A561)</f>
        <v>0</v>
      </c>
      <c r="E561" s="3">
        <f>SUMIFS(Data!Q:Q,Data!$B:$B,Figure16!$B561,Data!$A:$A,Figure16!$A561)</f>
        <v>30207567316.620239</v>
      </c>
      <c r="F561" s="1">
        <f t="shared" si="20"/>
        <v>0</v>
      </c>
      <c r="G561" s="1">
        <f t="shared" si="21"/>
        <v>0</v>
      </c>
      <c r="H561">
        <f>SUMIFS(Data!Z:Z,Data!B:B,Figure16!B561,Data!A:A,Figure16!A561)</f>
        <v>1</v>
      </c>
    </row>
    <row r="562" spans="1:8">
      <c r="A562" s="27">
        <v>2006</v>
      </c>
      <c r="B562" t="s">
        <v>144</v>
      </c>
      <c r="C562" s="3">
        <f>SUMIFS(Data!F:F,Data!$B:$B,Figure16!$B562,Data!$A:$A,Figure16!$A562)</f>
        <v>187200000</v>
      </c>
      <c r="D562" s="3">
        <f>SUMIFS(Data!Y:Y,Data!$B:$B,Figure16!$B562,Data!$A:$A,Figure16!$A562)</f>
        <v>0</v>
      </c>
      <c r="E562" s="3">
        <f>SUMIFS(Data!Q:Q,Data!$B:$B,Figure16!$B562,Data!$A:$A,Figure16!$A562)</f>
        <v>36954312354.312355</v>
      </c>
      <c r="F562" s="1">
        <f t="shared" si="20"/>
        <v>0.50657146101151806</v>
      </c>
      <c r="G562" s="1">
        <f t="shared" si="21"/>
        <v>0</v>
      </c>
      <c r="H562">
        <f>SUMIFS(Data!Z:Z,Data!B:B,Figure16!B562,Data!A:A,Figure16!A562)</f>
        <v>1</v>
      </c>
    </row>
    <row r="563" spans="1:8">
      <c r="A563" s="27">
        <v>2007</v>
      </c>
      <c r="B563" t="s">
        <v>144</v>
      </c>
      <c r="C563" s="3">
        <f>SUMIFS(Data!F:F,Data!$B:$B,Figure16!$B563,Data!$A:$A,Figure16!$A563)</f>
        <v>11901407</v>
      </c>
      <c r="D563" s="3">
        <f>SUMIFS(Data!Y:Y,Data!$B:$B,Figure16!$B563,Data!$A:$A,Figure16!$A563)</f>
        <v>0</v>
      </c>
      <c r="E563" s="3">
        <f>SUMIFS(Data!Q:Q,Data!$B:$B,Figure16!$B563,Data!$A:$A,Figure16!$A563)</f>
        <v>45277399813.606705</v>
      </c>
      <c r="F563" s="1">
        <f t="shared" si="20"/>
        <v>2.6285535496725687E-2</v>
      </c>
      <c r="G563" s="1">
        <f t="shared" si="21"/>
        <v>0</v>
      </c>
      <c r="H563">
        <f>SUMIFS(Data!Z:Z,Data!B:B,Figure16!B563,Data!A:A,Figure16!A563)</f>
        <v>1</v>
      </c>
    </row>
    <row r="564" spans="1:8">
      <c r="A564" s="27">
        <v>2008</v>
      </c>
      <c r="B564" t="s">
        <v>144</v>
      </c>
      <c r="C564" s="3">
        <f>SUMIFS(Data!F:F,Data!$B:$B,Figure16!$B564,Data!$A:$A,Figure16!$A564)</f>
        <v>192460000</v>
      </c>
      <c r="D564" s="3">
        <f>SUMIFS(Data!Y:Y,Data!$B:$B,Figure16!$B564,Data!$A:$A,Figure16!$A564)</f>
        <v>0</v>
      </c>
      <c r="E564" s="3">
        <f>SUMIFS(Data!Q:Q,Data!$B:$B,Figure16!$B564,Data!$A:$A,Figure16!$A564)</f>
        <v>60763483146.067413</v>
      </c>
      <c r="F564" s="1">
        <f t="shared" si="20"/>
        <v>0.31673628639318041</v>
      </c>
      <c r="G564" s="1">
        <f t="shared" si="21"/>
        <v>0</v>
      </c>
      <c r="H564">
        <f>SUMIFS(Data!Z:Z,Data!B:B,Figure16!B564,Data!A:A,Figure16!A564)</f>
        <v>1</v>
      </c>
    </row>
    <row r="565" spans="1:8">
      <c r="A565" s="27">
        <v>2009</v>
      </c>
      <c r="B565" t="s">
        <v>144</v>
      </c>
      <c r="C565" s="3">
        <f>SUMIFS(Data!F:F,Data!$B:$B,Figure16!$B565,Data!$A:$A,Figure16!$A565)</f>
        <v>290000000</v>
      </c>
      <c r="D565" s="3">
        <f>SUMIFS(Data!Y:Y,Data!$B:$B,Figure16!$B565,Data!$A:$A,Figure16!$A565)</f>
        <v>0</v>
      </c>
      <c r="E565" s="3">
        <f>SUMIFS(Data!Q:Q,Data!$B:$B,Figure16!$B565,Data!$A:$A,Figure16!$A565)</f>
        <v>50874078052.273537</v>
      </c>
      <c r="F565" s="1">
        <f t="shared" si="20"/>
        <v>0.57003490009592428</v>
      </c>
      <c r="G565" s="1">
        <f t="shared" si="21"/>
        <v>0</v>
      </c>
      <c r="H565">
        <f>SUMIFS(Data!Z:Z,Data!B:B,Figure16!B565,Data!A:A,Figure16!A565)</f>
        <v>1</v>
      </c>
    </row>
    <row r="566" spans="1:8">
      <c r="A566" s="27">
        <v>2010</v>
      </c>
      <c r="B566" t="s">
        <v>144</v>
      </c>
      <c r="C566" s="3">
        <f>SUMIFS(Data!F:F,Data!$B:$B,Figure16!$B566,Data!$A:$A,Figure16!$A566)</f>
        <v>837000000</v>
      </c>
      <c r="D566" s="3">
        <f>SUMIFS(Data!Y:Y,Data!$B:$B,Figure16!$B566,Data!$A:$A,Figure16!$A566)</f>
        <v>0</v>
      </c>
      <c r="E566" s="3">
        <f>SUMIFS(Data!Q:Q,Data!$B:$B,Figure16!$B566,Data!$A:$A,Figure16!$A566)</f>
        <v>58665088956.025513</v>
      </c>
      <c r="F566" s="1">
        <f t="shared" si="20"/>
        <v>1.4267429145592925</v>
      </c>
      <c r="G566" s="1">
        <f t="shared" si="21"/>
        <v>0</v>
      </c>
      <c r="H566">
        <f>SUMIFS(Data!Z:Z,Data!B:B,Figure16!B566,Data!A:A,Figure16!A566)</f>
        <v>1</v>
      </c>
    </row>
    <row r="567" spans="1:8">
      <c r="A567" s="27">
        <v>2011</v>
      </c>
      <c r="B567" t="s">
        <v>144</v>
      </c>
      <c r="C567" s="3">
        <f>SUMIFS(Data!F:F,Data!$B:$B,Figure16!$B567,Data!$A:$A,Figure16!$A567)</f>
        <v>351000000</v>
      </c>
      <c r="D567" s="3">
        <f>SUMIFS(Data!Y:Y,Data!$B:$B,Figure16!$B567,Data!$A:$A,Figure16!$A567)</f>
        <v>0</v>
      </c>
      <c r="E567" s="3">
        <f>SUMIFS(Data!Q:Q,Data!$B:$B,Figure16!$B567,Data!$A:$A,Figure16!$A567)</f>
        <v>61757788944.723618</v>
      </c>
      <c r="F567" s="1">
        <f t="shared" si="20"/>
        <v>0.56834936288629589</v>
      </c>
      <c r="G567" s="1">
        <f t="shared" si="21"/>
        <v>0</v>
      </c>
      <c r="H567">
        <f>SUMIFS(Data!Z:Z,Data!B:B,Figure16!B567,Data!A:A,Figure16!A567)</f>
        <v>1</v>
      </c>
    </row>
    <row r="568" spans="1:8">
      <c r="A568" s="27">
        <v>2012</v>
      </c>
      <c r="B568" t="s">
        <v>144</v>
      </c>
      <c r="C568" s="3">
        <f>SUMIFS(Data!F:F,Data!$B:$B,Figure16!$B568,Data!$A:$A,Figure16!$A568)</f>
        <v>670600000</v>
      </c>
      <c r="D568" s="3">
        <f>SUMIFS(Data!Y:Y,Data!$B:$B,Figure16!$B568,Data!$A:$A,Figure16!$A568)</f>
        <v>0</v>
      </c>
      <c r="E568" s="3">
        <f>SUMIFS(Data!Q:Q,Data!$B:$B,Figure16!$B568,Data!$A:$A,Figure16!$A568)</f>
        <v>65685102554.875854</v>
      </c>
      <c r="F568" s="1">
        <f t="shared" si="20"/>
        <v>1.0209316479939345</v>
      </c>
      <c r="G568" s="1">
        <f t="shared" si="21"/>
        <v>0</v>
      </c>
      <c r="H568">
        <f>SUMIFS(Data!Z:Z,Data!B:B,Figure16!B568,Data!A:A,Figure16!A568)</f>
        <v>1</v>
      </c>
    </row>
    <row r="569" spans="1:8">
      <c r="A569" s="27">
        <v>2013</v>
      </c>
      <c r="B569" t="s">
        <v>144</v>
      </c>
      <c r="C569" s="3">
        <f>SUMIFS(Data!F:F,Data!$B:$B,Figure16!$B569,Data!$A:$A,Figure16!$A569)</f>
        <v>3424427112</v>
      </c>
      <c r="D569" s="3">
        <f>SUMIFS(Data!Y:Y,Data!$B:$B,Figure16!$B569,Data!$A:$A,Figure16!$A569)</f>
        <v>0</v>
      </c>
      <c r="E569" s="3">
        <f>SUMIFS(Data!Q:Q,Data!$B:$B,Figure16!$B569,Data!$A:$A,Figure16!$A569)</f>
        <v>75527984234.234238</v>
      </c>
      <c r="F569" s="1">
        <f t="shared" si="20"/>
        <v>4.5339845180825371</v>
      </c>
      <c r="G569" s="1">
        <f t="shared" si="21"/>
        <v>0</v>
      </c>
      <c r="H569">
        <f>SUMIFS(Data!Z:Z,Data!B:B,Figure16!B569,Data!A:A,Figure16!A569)</f>
        <v>1</v>
      </c>
    </row>
    <row r="570" spans="1:8">
      <c r="A570" s="27">
        <v>2014</v>
      </c>
      <c r="B570" t="s">
        <v>144</v>
      </c>
      <c r="C570" s="3">
        <f>SUMIFS(Data!F:F,Data!$B:$B,Figure16!$B570,Data!$A:$A,Figure16!$A570)</f>
        <v>52700000</v>
      </c>
      <c r="D570" s="3">
        <f>SUMIFS(Data!Y:Y,Data!$B:$B,Figure16!$B570,Data!$A:$A,Figure16!$A570)</f>
        <v>0</v>
      </c>
      <c r="E570" s="3">
        <f>SUMIFS(Data!Q:Q,Data!$B:$B,Figure16!$B570,Data!$A:$A,Figure16!$A570)</f>
        <v>78813839984.350571</v>
      </c>
      <c r="F570" s="1">
        <f t="shared" si="20"/>
        <v>6.6866428549178944E-2</v>
      </c>
      <c r="G570" s="1">
        <f t="shared" si="21"/>
        <v>0</v>
      </c>
      <c r="H570">
        <f>SUMIFS(Data!Z:Z,Data!B:B,Figure16!B570,Data!A:A,Figure16!A570)</f>
        <v>1</v>
      </c>
    </row>
    <row r="571" spans="1:8">
      <c r="A571" s="27">
        <v>2015</v>
      </c>
      <c r="B571" t="s">
        <v>144</v>
      </c>
      <c r="C571" s="3">
        <f>SUMIFS(Data!F:F,Data!$B:$B,Figure16!$B571,Data!$A:$A,Figure16!$A571)</f>
        <v>0</v>
      </c>
      <c r="D571" s="3">
        <f>SUMIFS(Data!Y:Y,Data!$B:$B,Figure16!$B571,Data!$A:$A,Figure16!$A571)</f>
        <v>0</v>
      </c>
      <c r="E571" s="3">
        <f>SUMIFS(Data!Q:Q,Data!$B:$B,Figure16!$B571,Data!$A:$A,Figure16!$A571)</f>
        <v>56454734396.584198</v>
      </c>
      <c r="F571" s="1">
        <f t="shared" si="20"/>
        <v>0</v>
      </c>
      <c r="G571" s="1">
        <f t="shared" si="21"/>
        <v>0</v>
      </c>
      <c r="H571">
        <f>SUMIFS(Data!Z:Z,Data!B:B,Figure16!B571,Data!A:A,Figure16!A571)</f>
        <v>1</v>
      </c>
    </row>
    <row r="572" spans="1:8">
      <c r="A572" s="27">
        <v>2016</v>
      </c>
      <c r="B572" t="s">
        <v>144</v>
      </c>
      <c r="C572" s="3">
        <f>SUMIFS(Data!F:F,Data!$B:$B,Figure16!$B572,Data!$A:$A,Figure16!$A572)</f>
        <v>1400000000</v>
      </c>
      <c r="D572" s="3">
        <f>SUMIFS(Data!Y:Y,Data!$B:$B,Figure16!$B572,Data!$A:$A,Figure16!$A572)</f>
        <v>0</v>
      </c>
      <c r="E572" s="3">
        <f>SUMIFS(Data!Q:Q,Data!$B:$B,Figure16!$B572,Data!$A:$A,Figure16!$A572)</f>
        <v>47749057078.199646</v>
      </c>
      <c r="F572" s="1">
        <f t="shared" si="20"/>
        <v>2.9319950710381364</v>
      </c>
      <c r="G572" s="1">
        <f t="shared" si="21"/>
        <v>0</v>
      </c>
      <c r="H572">
        <f>SUMIFS(Data!Z:Z,Data!B:B,Figure16!B572,Data!A:A,Figure16!A572)</f>
        <v>1</v>
      </c>
    </row>
    <row r="573" spans="1:8">
      <c r="A573" s="27">
        <v>2017</v>
      </c>
      <c r="B573" t="s">
        <v>144</v>
      </c>
      <c r="C573" s="3">
        <f>SUMIFS(Data!F:F,Data!$B:$B,Figure16!$B573,Data!$A:$A,Figure16!$A573)</f>
        <v>0</v>
      </c>
      <c r="D573" s="3">
        <f>SUMIFS(Data!Y:Y,Data!$B:$B,Figure16!$B573,Data!$A:$A,Figure16!$A573)</f>
        <v>0</v>
      </c>
      <c r="E573" s="3">
        <f>SUMIFS(Data!Q:Q,Data!$B:$B,Figure16!$B573,Data!$A:$A,Figure16!$A573)</f>
        <v>54456465472.616211</v>
      </c>
      <c r="F573" s="1">
        <f t="shared" si="20"/>
        <v>0</v>
      </c>
      <c r="G573" s="1">
        <f t="shared" si="21"/>
        <v>0</v>
      </c>
      <c r="H573">
        <f>SUMIFS(Data!Z:Z,Data!B:B,Figure16!B573,Data!A:A,Figure16!A573)</f>
        <v>1</v>
      </c>
    </row>
    <row r="574" spans="1:8">
      <c r="A574" s="27">
        <v>1981</v>
      </c>
      <c r="B574" t="s">
        <v>70</v>
      </c>
      <c r="C574" s="3">
        <f>SUMIFS(Data!F:F,Data!$B:$B,Figure16!$B574,Data!$A:$A,Figure16!$A574)</f>
        <v>0</v>
      </c>
      <c r="D574" s="3">
        <f>SUMIFS(Data!Y:Y,Data!$B:$B,Figure16!$B574,Data!$A:$A,Figure16!$A574)</f>
        <v>0</v>
      </c>
      <c r="E574" s="3">
        <f>SUMIFS(Data!Q:Q,Data!$B:$B,Figure16!$B574,Data!$A:$A,Figure16!$A574)</f>
        <v>196089854.65634701</v>
      </c>
      <c r="F574" s="1">
        <f t="shared" si="20"/>
        <v>0</v>
      </c>
      <c r="G574" s="1">
        <f t="shared" si="21"/>
        <v>0</v>
      </c>
      <c r="H574">
        <f>SUMIFS(Data!Z:Z,Data!B:B,Figure16!B574,Data!A:A,Figure16!A574)</f>
        <v>1</v>
      </c>
    </row>
    <row r="575" spans="1:8">
      <c r="A575" s="27">
        <v>1982</v>
      </c>
      <c r="B575" t="s">
        <v>70</v>
      </c>
      <c r="C575" s="3">
        <f>SUMIFS(Data!F:F,Data!$B:$B,Figure16!$B575,Data!$A:$A,Figure16!$A575)</f>
        <v>0</v>
      </c>
      <c r="D575" s="3">
        <f>SUMIFS(Data!Y:Y,Data!$B:$B,Figure16!$B575,Data!$A:$A,Figure16!$A575)</f>
        <v>0</v>
      </c>
      <c r="E575" s="3">
        <f>SUMIFS(Data!Q:Q,Data!$B:$B,Figure16!$B575,Data!$A:$A,Figure16!$A575)</f>
        <v>182206326.98570901</v>
      </c>
      <c r="F575" s="1">
        <f t="shared" si="20"/>
        <v>0</v>
      </c>
      <c r="G575" s="1">
        <f t="shared" si="21"/>
        <v>0</v>
      </c>
      <c r="H575">
        <f>SUMIFS(Data!Z:Z,Data!B:B,Figure16!B575,Data!A:A,Figure16!A575)</f>
        <v>1</v>
      </c>
    </row>
    <row r="576" spans="1:8">
      <c r="A576" s="27">
        <v>1983</v>
      </c>
      <c r="B576" t="s">
        <v>70</v>
      </c>
      <c r="C576" s="3">
        <f>SUMIFS(Data!F:F,Data!$B:$B,Figure16!$B576,Data!$A:$A,Figure16!$A576)</f>
        <v>0</v>
      </c>
      <c r="D576" s="3">
        <f>SUMIFS(Data!Y:Y,Data!$B:$B,Figure16!$B576,Data!$A:$A,Figure16!$A576)</f>
        <v>0</v>
      </c>
      <c r="E576" s="3">
        <f>SUMIFS(Data!Q:Q,Data!$B:$B,Figure16!$B576,Data!$A:$A,Figure16!$A576)</f>
        <v>192103185.95532149</v>
      </c>
      <c r="F576" s="1">
        <f t="shared" si="20"/>
        <v>0</v>
      </c>
      <c r="G576" s="1">
        <f t="shared" si="21"/>
        <v>0</v>
      </c>
      <c r="H576">
        <f>SUMIFS(Data!Z:Z,Data!B:B,Figure16!B576,Data!A:A,Figure16!A576)</f>
        <v>1</v>
      </c>
    </row>
    <row r="577" spans="1:8">
      <c r="A577" s="27">
        <v>1984</v>
      </c>
      <c r="B577" t="s">
        <v>70</v>
      </c>
      <c r="C577" s="3">
        <f>SUMIFS(Data!F:F,Data!$B:$B,Figure16!$B577,Data!$A:$A,Figure16!$A577)</f>
        <v>0</v>
      </c>
      <c r="D577" s="3">
        <f>SUMIFS(Data!Y:Y,Data!$B:$B,Figure16!$B577,Data!$A:$A,Figure16!$A577)</f>
        <v>0</v>
      </c>
      <c r="E577" s="3">
        <f>SUMIFS(Data!Q:Q,Data!$B:$B,Figure16!$B577,Data!$A:$A,Figure16!$A577)</f>
        <v>214381949.01938048</v>
      </c>
      <c r="F577" s="1">
        <f t="shared" si="20"/>
        <v>0</v>
      </c>
      <c r="G577" s="1">
        <f t="shared" si="21"/>
        <v>0</v>
      </c>
      <c r="H577">
        <f>SUMIFS(Data!Z:Z,Data!B:B,Figure16!B577,Data!A:A,Figure16!A577)</f>
        <v>1</v>
      </c>
    </row>
    <row r="578" spans="1:8">
      <c r="A578" s="27">
        <v>1985</v>
      </c>
      <c r="B578" t="s">
        <v>70</v>
      </c>
      <c r="C578" s="3">
        <f>SUMIFS(Data!F:F,Data!$B:$B,Figure16!$B578,Data!$A:$A,Figure16!$A578)</f>
        <v>0</v>
      </c>
      <c r="D578" s="3">
        <f>SUMIFS(Data!Y:Y,Data!$B:$B,Figure16!$B578,Data!$A:$A,Figure16!$A578)</f>
        <v>0</v>
      </c>
      <c r="E578" s="3">
        <f>SUMIFS(Data!Q:Q,Data!$B:$B,Figure16!$B578,Data!$A:$A,Figure16!$A578)</f>
        <v>212643742.66470551</v>
      </c>
      <c r="F578" s="1">
        <f t="shared" si="20"/>
        <v>0</v>
      </c>
      <c r="G578" s="1">
        <f t="shared" si="21"/>
        <v>0</v>
      </c>
      <c r="H578">
        <f>SUMIFS(Data!Z:Z,Data!B:B,Figure16!B578,Data!A:A,Figure16!A578)</f>
        <v>1</v>
      </c>
    </row>
    <row r="579" spans="1:8">
      <c r="A579" s="27">
        <v>1986</v>
      </c>
      <c r="B579" t="s">
        <v>70</v>
      </c>
      <c r="C579" s="3">
        <f>SUMIFS(Data!F:F,Data!$B:$B,Figure16!$B579,Data!$A:$A,Figure16!$A579)</f>
        <v>0</v>
      </c>
      <c r="D579" s="3">
        <f>SUMIFS(Data!Y:Y,Data!$B:$B,Figure16!$B579,Data!$A:$A,Figure16!$A579)</f>
        <v>0</v>
      </c>
      <c r="E579" s="3">
        <f>SUMIFS(Data!Q:Q,Data!$B:$B,Figure16!$B579,Data!$A:$A,Figure16!$A579)</f>
        <v>231638320.53556648</v>
      </c>
      <c r="F579" s="1">
        <f t="shared" ref="F579:F642" si="22">IF(E579&gt;0,C579/E579*100,"")</f>
        <v>0</v>
      </c>
      <c r="G579" s="1">
        <f t="shared" ref="G579:G642" si="23">IF($E579&gt;0,D579/$E579*100,"")</f>
        <v>0</v>
      </c>
      <c r="H579">
        <f>SUMIFS(Data!Z:Z,Data!B:B,Figure16!B579,Data!A:A,Figure16!A579)</f>
        <v>1</v>
      </c>
    </row>
    <row r="580" spans="1:8">
      <c r="A580" s="27">
        <v>1987</v>
      </c>
      <c r="B580" t="s">
        <v>70</v>
      </c>
      <c r="C580" s="3">
        <f>SUMIFS(Data!F:F,Data!$B:$B,Figure16!$B580,Data!$A:$A,Figure16!$A580)</f>
        <v>0</v>
      </c>
      <c r="D580" s="3">
        <f>SUMIFS(Data!Y:Y,Data!$B:$B,Figure16!$B580,Data!$A:$A,Figure16!$A580)</f>
        <v>0</v>
      </c>
      <c r="E580" s="3">
        <f>SUMIFS(Data!Q:Q,Data!$B:$B,Figure16!$B580,Data!$A:$A,Figure16!$A580)</f>
        <v>281082558.58590001</v>
      </c>
      <c r="F580" s="1">
        <f t="shared" si="22"/>
        <v>0</v>
      </c>
      <c r="G580" s="1">
        <f t="shared" si="23"/>
        <v>0</v>
      </c>
      <c r="H580">
        <f>SUMIFS(Data!Z:Z,Data!B:B,Figure16!B580,Data!A:A,Figure16!A580)</f>
        <v>1</v>
      </c>
    </row>
    <row r="581" spans="1:8">
      <c r="A581" s="27">
        <v>1988</v>
      </c>
      <c r="B581" t="s">
        <v>70</v>
      </c>
      <c r="C581" s="3">
        <f>SUMIFS(Data!F:F,Data!$B:$B,Figure16!$B581,Data!$A:$A,Figure16!$A581)</f>
        <v>0</v>
      </c>
      <c r="D581" s="3">
        <f>SUMIFS(Data!Y:Y,Data!$B:$B,Figure16!$B581,Data!$A:$A,Figure16!$A581)</f>
        <v>0</v>
      </c>
      <c r="E581" s="3">
        <f>SUMIFS(Data!Q:Q,Data!$B:$B,Figure16!$B581,Data!$A:$A,Figure16!$A581)</f>
        <v>320093360.27244997</v>
      </c>
      <c r="F581" s="1">
        <f t="shared" si="22"/>
        <v>0</v>
      </c>
      <c r="G581" s="1">
        <f t="shared" si="23"/>
        <v>0</v>
      </c>
      <c r="H581">
        <f>SUMIFS(Data!Z:Z,Data!B:B,Figure16!B581,Data!A:A,Figure16!A581)</f>
        <v>1</v>
      </c>
    </row>
    <row r="582" spans="1:8">
      <c r="A582" s="27">
        <v>1989</v>
      </c>
      <c r="B582" t="s">
        <v>70</v>
      </c>
      <c r="C582" s="3">
        <f>SUMIFS(Data!F:F,Data!$B:$B,Figure16!$B582,Data!$A:$A,Figure16!$A582)</f>
        <v>0</v>
      </c>
      <c r="D582" s="3">
        <f>SUMIFS(Data!Y:Y,Data!$B:$B,Figure16!$B582,Data!$A:$A,Figure16!$A582)</f>
        <v>0</v>
      </c>
      <c r="E582" s="3">
        <f>SUMIFS(Data!Q:Q,Data!$B:$B,Figure16!$B582,Data!$A:$A,Figure16!$A582)</f>
        <v>369133890.70474499</v>
      </c>
      <c r="F582" s="1">
        <f t="shared" si="22"/>
        <v>0</v>
      </c>
      <c r="G582" s="1">
        <f t="shared" si="23"/>
        <v>0</v>
      </c>
      <c r="H582">
        <f>SUMIFS(Data!Z:Z,Data!B:B,Figure16!B582,Data!A:A,Figure16!A582)</f>
        <v>1</v>
      </c>
    </row>
    <row r="583" spans="1:8">
      <c r="A583" s="27">
        <v>1990</v>
      </c>
      <c r="B583" t="s">
        <v>70</v>
      </c>
      <c r="C583" s="3">
        <f>SUMIFS(Data!F:F,Data!$B:$B,Figure16!$B583,Data!$A:$A,Figure16!$A583)</f>
        <v>0</v>
      </c>
      <c r="D583" s="3">
        <f>SUMIFS(Data!Y:Y,Data!$B:$B,Figure16!$B583,Data!$A:$A,Figure16!$A583)</f>
        <v>0</v>
      </c>
      <c r="E583" s="3">
        <f>SUMIFS(Data!Q:Q,Data!$B:$B,Figure16!$B583,Data!$A:$A,Figure16!$A583)</f>
        <v>412086445.49217653</v>
      </c>
      <c r="F583" s="1">
        <f t="shared" si="22"/>
        <v>0</v>
      </c>
      <c r="G583" s="1">
        <f t="shared" si="23"/>
        <v>0</v>
      </c>
      <c r="H583">
        <f>SUMIFS(Data!Z:Z,Data!B:B,Figure16!B583,Data!A:A,Figure16!A583)</f>
        <v>1</v>
      </c>
    </row>
    <row r="584" spans="1:8">
      <c r="A584" s="27">
        <v>1991</v>
      </c>
      <c r="B584" t="s">
        <v>70</v>
      </c>
      <c r="C584" s="3">
        <f>SUMIFS(Data!F:F,Data!$B:$B,Figure16!$B584,Data!$A:$A,Figure16!$A584)</f>
        <v>0</v>
      </c>
      <c r="D584" s="3">
        <f>SUMIFS(Data!Y:Y,Data!$B:$B,Figure16!$B584,Data!$A:$A,Figure16!$A584)</f>
        <v>0</v>
      </c>
      <c r="E584" s="3">
        <f>SUMIFS(Data!Q:Q,Data!$B:$B,Figure16!$B584,Data!$A:$A,Figure16!$A584)</f>
        <v>444720750</v>
      </c>
      <c r="F584" s="1">
        <f t="shared" si="22"/>
        <v>0</v>
      </c>
      <c r="G584" s="1">
        <f t="shared" si="23"/>
        <v>0</v>
      </c>
      <c r="H584">
        <f>SUMIFS(Data!Z:Z,Data!B:B,Figure16!B584,Data!A:A,Figure16!A584)</f>
        <v>1</v>
      </c>
    </row>
    <row r="585" spans="1:8">
      <c r="A585" s="27">
        <v>1992</v>
      </c>
      <c r="B585" t="s">
        <v>70</v>
      </c>
      <c r="C585" s="3">
        <f>SUMIFS(Data!F:F,Data!$B:$B,Figure16!$B585,Data!$A:$A,Figure16!$A585)</f>
        <v>0</v>
      </c>
      <c r="D585" s="3">
        <f>SUMIFS(Data!Y:Y,Data!$B:$B,Figure16!$B585,Data!$A:$A,Figure16!$A585)</f>
        <v>0</v>
      </c>
      <c r="E585" s="3">
        <f>SUMIFS(Data!Q:Q,Data!$B:$B,Figure16!$B585,Data!$A:$A,Figure16!$A585)</f>
        <v>518239100</v>
      </c>
      <c r="F585" s="1">
        <f t="shared" si="22"/>
        <v>0</v>
      </c>
      <c r="G585" s="1">
        <f t="shared" si="23"/>
        <v>0</v>
      </c>
      <c r="H585">
        <f>SUMIFS(Data!Z:Z,Data!B:B,Figure16!B585,Data!A:A,Figure16!A585)</f>
        <v>1</v>
      </c>
    </row>
    <row r="586" spans="1:8">
      <c r="A586" s="27">
        <v>1993</v>
      </c>
      <c r="B586" t="s">
        <v>70</v>
      </c>
      <c r="C586" s="3">
        <f>SUMIFS(Data!F:F,Data!$B:$B,Figure16!$B586,Data!$A:$A,Figure16!$A586)</f>
        <v>0</v>
      </c>
      <c r="D586" s="3">
        <f>SUMIFS(Data!Y:Y,Data!$B:$B,Figure16!$B586,Data!$A:$A,Figure16!$A586)</f>
        <v>0</v>
      </c>
      <c r="E586" s="3">
        <f>SUMIFS(Data!Q:Q,Data!$B:$B,Figure16!$B586,Data!$A:$A,Figure16!$A586)</f>
        <v>559858250</v>
      </c>
      <c r="F586" s="1">
        <f t="shared" si="22"/>
        <v>0</v>
      </c>
      <c r="G586" s="1">
        <f t="shared" si="23"/>
        <v>0</v>
      </c>
      <c r="H586">
        <f>SUMIFS(Data!Z:Z,Data!B:B,Figure16!B586,Data!A:A,Figure16!A586)</f>
        <v>1</v>
      </c>
    </row>
    <row r="587" spans="1:8">
      <c r="A587" s="27">
        <v>1994</v>
      </c>
      <c r="B587" t="s">
        <v>70</v>
      </c>
      <c r="C587" s="3">
        <f>SUMIFS(Data!F:F,Data!$B:$B,Figure16!$B587,Data!$A:$A,Figure16!$A587)</f>
        <v>0</v>
      </c>
      <c r="D587" s="3">
        <f>SUMIFS(Data!Y:Y,Data!$B:$B,Figure16!$B587,Data!$A:$A,Figure16!$A587)</f>
        <v>0</v>
      </c>
      <c r="E587" s="3">
        <f>SUMIFS(Data!Q:Q,Data!$B:$B,Figure16!$B587,Data!$A:$A,Figure16!$A587)</f>
        <v>580863700</v>
      </c>
      <c r="F587" s="1">
        <f t="shared" si="22"/>
        <v>0</v>
      </c>
      <c r="G587" s="1">
        <f t="shared" si="23"/>
        <v>0</v>
      </c>
      <c r="H587">
        <f>SUMIFS(Data!Z:Z,Data!B:B,Figure16!B587,Data!A:A,Figure16!A587)</f>
        <v>1</v>
      </c>
    </row>
    <row r="588" spans="1:8">
      <c r="A588" s="27">
        <v>1995</v>
      </c>
      <c r="B588" t="s">
        <v>70</v>
      </c>
      <c r="C588" s="3">
        <f>SUMIFS(Data!F:F,Data!$B:$B,Figure16!$B588,Data!$A:$A,Figure16!$A588)</f>
        <v>0</v>
      </c>
      <c r="D588" s="3">
        <f>SUMIFS(Data!Y:Y,Data!$B:$B,Figure16!$B588,Data!$A:$A,Figure16!$A588)</f>
        <v>0</v>
      </c>
      <c r="E588" s="3">
        <f>SUMIFS(Data!Q:Q,Data!$B:$B,Figure16!$B588,Data!$A:$A,Figure16!$A588)</f>
        <v>620140400</v>
      </c>
      <c r="F588" s="1">
        <f t="shared" si="22"/>
        <v>0</v>
      </c>
      <c r="G588" s="1">
        <f t="shared" si="23"/>
        <v>0</v>
      </c>
      <c r="H588">
        <f>SUMIFS(Data!Z:Z,Data!B:B,Figure16!B588,Data!A:A,Figure16!A588)</f>
        <v>1</v>
      </c>
    </row>
    <row r="589" spans="1:8">
      <c r="A589" s="27">
        <v>1996</v>
      </c>
      <c r="B589" t="s">
        <v>70</v>
      </c>
      <c r="C589" s="3">
        <f>SUMIFS(Data!F:F,Data!$B:$B,Figure16!$B589,Data!$A:$A,Figure16!$A589)</f>
        <v>0</v>
      </c>
      <c r="D589" s="3">
        <f>SUMIFS(Data!Y:Y,Data!$B:$B,Figure16!$B589,Data!$A:$A,Figure16!$A589)</f>
        <v>0</v>
      </c>
      <c r="E589" s="3">
        <f>SUMIFS(Data!Q:Q,Data!$B:$B,Figure16!$B589,Data!$A:$A,Figure16!$A589)</f>
        <v>641383799.99999988</v>
      </c>
      <c r="F589" s="1">
        <f t="shared" si="22"/>
        <v>0</v>
      </c>
      <c r="G589" s="1">
        <f t="shared" si="23"/>
        <v>0</v>
      </c>
      <c r="H589">
        <f>SUMIFS(Data!Z:Z,Data!B:B,Figure16!B589,Data!A:A,Figure16!A589)</f>
        <v>1</v>
      </c>
    </row>
    <row r="590" spans="1:8">
      <c r="A590" s="27">
        <v>1997</v>
      </c>
      <c r="B590" t="s">
        <v>70</v>
      </c>
      <c r="C590" s="3">
        <f>SUMIFS(Data!F:F,Data!$B:$B,Figure16!$B590,Data!$A:$A,Figure16!$A590)</f>
        <v>0</v>
      </c>
      <c r="D590" s="3">
        <f>SUMIFS(Data!Y:Y,Data!$B:$B,Figure16!$B590,Data!$A:$A,Figure16!$A590)</f>
        <v>0</v>
      </c>
      <c r="E590" s="3">
        <f>SUMIFS(Data!Q:Q,Data!$B:$B,Figure16!$B590,Data!$A:$A,Figure16!$A590)</f>
        <v>654314350</v>
      </c>
      <c r="F590" s="1">
        <f t="shared" si="22"/>
        <v>0</v>
      </c>
      <c r="G590" s="1">
        <f t="shared" si="23"/>
        <v>0</v>
      </c>
      <c r="H590">
        <f>SUMIFS(Data!Z:Z,Data!B:B,Figure16!B590,Data!A:A,Figure16!A590)</f>
        <v>1</v>
      </c>
    </row>
    <row r="591" spans="1:8">
      <c r="A591" s="27">
        <v>1998</v>
      </c>
      <c r="B591" t="s">
        <v>70</v>
      </c>
      <c r="C591" s="3">
        <f>SUMIFS(Data!F:F,Data!$B:$B,Figure16!$B591,Data!$A:$A,Figure16!$A591)</f>
        <v>0</v>
      </c>
      <c r="D591" s="3">
        <f>SUMIFS(Data!Y:Y,Data!$B:$B,Figure16!$B591,Data!$A:$A,Figure16!$A591)</f>
        <v>0</v>
      </c>
      <c r="E591" s="3">
        <f>SUMIFS(Data!Q:Q,Data!$B:$B,Figure16!$B591,Data!$A:$A,Figure16!$A591)</f>
        <v>688992450</v>
      </c>
      <c r="F591" s="1">
        <f t="shared" si="22"/>
        <v>0</v>
      </c>
      <c r="G591" s="1">
        <f t="shared" si="23"/>
        <v>0</v>
      </c>
      <c r="H591">
        <f>SUMIFS(Data!Z:Z,Data!B:B,Figure16!B591,Data!A:A,Figure16!A591)</f>
        <v>1</v>
      </c>
    </row>
    <row r="592" spans="1:8">
      <c r="A592" s="27">
        <v>1999</v>
      </c>
      <c r="B592" t="s">
        <v>70</v>
      </c>
      <c r="C592" s="3">
        <f>SUMIFS(Data!F:F,Data!$B:$B,Figure16!$B592,Data!$A:$A,Figure16!$A592)</f>
        <v>0</v>
      </c>
      <c r="D592" s="3">
        <f>SUMIFS(Data!Y:Y,Data!$B:$B,Figure16!$B592,Data!$A:$A,Figure16!$A592)</f>
        <v>0</v>
      </c>
      <c r="E592" s="3">
        <f>SUMIFS(Data!Q:Q,Data!$B:$B,Figure16!$B592,Data!$A:$A,Figure16!$A592)</f>
        <v>732732350</v>
      </c>
      <c r="F592" s="1">
        <f t="shared" si="22"/>
        <v>0</v>
      </c>
      <c r="G592" s="1">
        <f t="shared" si="23"/>
        <v>0</v>
      </c>
      <c r="H592">
        <f>SUMIFS(Data!Z:Z,Data!B:B,Figure16!B592,Data!A:A,Figure16!A592)</f>
        <v>1</v>
      </c>
    </row>
    <row r="593" spans="1:8">
      <c r="A593" s="27">
        <v>2000</v>
      </c>
      <c r="B593" t="s">
        <v>70</v>
      </c>
      <c r="C593" s="3">
        <f>SUMIFS(Data!F:F,Data!$B:$B,Figure16!$B593,Data!$A:$A,Figure16!$A593)</f>
        <v>0</v>
      </c>
      <c r="D593" s="3">
        <f>SUMIFS(Data!Y:Y,Data!$B:$B,Figure16!$B593,Data!$A:$A,Figure16!$A593)</f>
        <v>0</v>
      </c>
      <c r="E593" s="3">
        <f>SUMIFS(Data!Q:Q,Data!$B:$B,Figure16!$B593,Data!$A:$A,Figure16!$A593)</f>
        <v>832072450</v>
      </c>
      <c r="F593" s="1">
        <f t="shared" si="22"/>
        <v>0</v>
      </c>
      <c r="G593" s="1">
        <f t="shared" si="23"/>
        <v>0</v>
      </c>
      <c r="H593">
        <f>SUMIFS(Data!Z:Z,Data!B:B,Figure16!B593,Data!A:A,Figure16!A593)</f>
        <v>1</v>
      </c>
    </row>
    <row r="594" spans="1:8">
      <c r="A594" s="27">
        <v>2001</v>
      </c>
      <c r="B594" t="s">
        <v>70</v>
      </c>
      <c r="C594" s="3">
        <f>SUMIFS(Data!F:F,Data!$B:$B,Figure16!$B594,Data!$A:$A,Figure16!$A594)</f>
        <v>0</v>
      </c>
      <c r="D594" s="3">
        <f>SUMIFS(Data!Y:Y,Data!$B:$B,Figure16!$B594,Data!$A:$A,Figure16!$A594)</f>
        <v>0</v>
      </c>
      <c r="E594" s="3">
        <f>SUMIFS(Data!Q:Q,Data!$B:$B,Figure16!$B594,Data!$A:$A,Figure16!$A594)</f>
        <v>871860600</v>
      </c>
      <c r="F594" s="1">
        <f t="shared" si="22"/>
        <v>0</v>
      </c>
      <c r="G594" s="1">
        <f t="shared" si="23"/>
        <v>0</v>
      </c>
      <c r="H594">
        <f>SUMIFS(Data!Z:Z,Data!B:B,Figure16!B594,Data!A:A,Figure16!A594)</f>
        <v>1</v>
      </c>
    </row>
    <row r="595" spans="1:8">
      <c r="A595" s="27">
        <v>2002</v>
      </c>
      <c r="B595" t="s">
        <v>70</v>
      </c>
      <c r="C595" s="3">
        <f>SUMIFS(Data!F:F,Data!$B:$B,Figure16!$B595,Data!$A:$A,Figure16!$A595)</f>
        <v>0</v>
      </c>
      <c r="D595" s="3">
        <f>SUMIFS(Data!Y:Y,Data!$B:$B,Figure16!$B595,Data!$A:$A,Figure16!$A595)</f>
        <v>0</v>
      </c>
      <c r="E595" s="3">
        <f>SUMIFS(Data!Q:Q,Data!$B:$B,Figure16!$B595,Data!$A:$A,Figure16!$A595)</f>
        <v>932551850</v>
      </c>
      <c r="F595" s="1">
        <f t="shared" si="22"/>
        <v>0</v>
      </c>
      <c r="G595" s="1">
        <f t="shared" si="23"/>
        <v>0</v>
      </c>
      <c r="H595">
        <f>SUMIFS(Data!Z:Z,Data!B:B,Figure16!B595,Data!A:A,Figure16!A595)</f>
        <v>1</v>
      </c>
    </row>
    <row r="596" spans="1:8">
      <c r="A596" s="27">
        <v>2003</v>
      </c>
      <c r="B596" t="s">
        <v>70</v>
      </c>
      <c r="C596" s="3">
        <f>SUMIFS(Data!F:F,Data!$B:$B,Figure16!$B596,Data!$A:$A,Figure16!$A596)</f>
        <v>0</v>
      </c>
      <c r="D596" s="3">
        <f>SUMIFS(Data!Y:Y,Data!$B:$B,Figure16!$B596,Data!$A:$A,Figure16!$A596)</f>
        <v>0</v>
      </c>
      <c r="E596" s="3">
        <f>SUMIFS(Data!Q:Q,Data!$B:$B,Figure16!$B596,Data!$A:$A,Figure16!$A596)</f>
        <v>990374050</v>
      </c>
      <c r="F596" s="1">
        <f t="shared" si="22"/>
        <v>0</v>
      </c>
      <c r="G596" s="1">
        <f t="shared" si="23"/>
        <v>0</v>
      </c>
      <c r="H596">
        <f>SUMIFS(Data!Z:Z,Data!B:B,Figure16!B596,Data!A:A,Figure16!A596)</f>
        <v>1</v>
      </c>
    </row>
    <row r="597" spans="1:8">
      <c r="A597" s="27">
        <v>2004</v>
      </c>
      <c r="B597" t="s">
        <v>70</v>
      </c>
      <c r="C597" s="3">
        <f>SUMIFS(Data!F:F,Data!$B:$B,Figure16!$B597,Data!$A:$A,Figure16!$A597)</f>
        <v>0</v>
      </c>
      <c r="D597" s="3">
        <f>SUMIFS(Data!Y:Y,Data!$B:$B,Figure16!$B597,Data!$A:$A,Figure16!$A597)</f>
        <v>0</v>
      </c>
      <c r="E597" s="3">
        <f>SUMIFS(Data!Q:Q,Data!$B:$B,Figure16!$B597,Data!$A:$A,Figure16!$A597)</f>
        <v>1057845500</v>
      </c>
      <c r="F597" s="1">
        <f t="shared" si="22"/>
        <v>0</v>
      </c>
      <c r="G597" s="1">
        <f t="shared" si="23"/>
        <v>0</v>
      </c>
      <c r="H597">
        <f>SUMIFS(Data!Z:Z,Data!B:B,Figure16!B597,Data!A:A,Figure16!A597)</f>
        <v>1</v>
      </c>
    </row>
    <row r="598" spans="1:8">
      <c r="A598" s="27">
        <v>2005</v>
      </c>
      <c r="B598" t="s">
        <v>70</v>
      </c>
      <c r="C598" s="3">
        <f>SUMIFS(Data!F:F,Data!$B:$B,Figure16!$B598,Data!$A:$A,Figure16!$A598)</f>
        <v>0</v>
      </c>
      <c r="D598" s="3">
        <f>SUMIFS(Data!Y:Y,Data!$B:$B,Figure16!$B598,Data!$A:$A,Figure16!$A598)</f>
        <v>0</v>
      </c>
      <c r="E598" s="3">
        <f>SUMIFS(Data!Q:Q,Data!$B:$B,Figure16!$B598,Data!$A:$A,Figure16!$A598)</f>
        <v>1114202700</v>
      </c>
      <c r="F598" s="1">
        <f t="shared" si="22"/>
        <v>0</v>
      </c>
      <c r="G598" s="1">
        <f t="shared" si="23"/>
        <v>0</v>
      </c>
      <c r="H598">
        <f>SUMIFS(Data!Z:Z,Data!B:B,Figure16!B598,Data!A:A,Figure16!A598)</f>
        <v>1</v>
      </c>
    </row>
    <row r="599" spans="1:8">
      <c r="A599" s="27">
        <v>2006</v>
      </c>
      <c r="B599" t="s">
        <v>70</v>
      </c>
      <c r="C599" s="3">
        <f>SUMIFS(Data!F:F,Data!$B:$B,Figure16!$B599,Data!$A:$A,Figure16!$A599)</f>
        <v>0</v>
      </c>
      <c r="D599" s="3">
        <f>SUMIFS(Data!Y:Y,Data!$B:$B,Figure16!$B599,Data!$A:$A,Figure16!$A599)</f>
        <v>0</v>
      </c>
      <c r="E599" s="3">
        <f>SUMIFS(Data!Q:Q,Data!$B:$B,Figure16!$B599,Data!$A:$A,Figure16!$A599)</f>
        <v>1217442150</v>
      </c>
      <c r="F599" s="1">
        <f t="shared" si="22"/>
        <v>0</v>
      </c>
      <c r="G599" s="1">
        <f t="shared" si="23"/>
        <v>0</v>
      </c>
      <c r="H599">
        <f>SUMIFS(Data!Z:Z,Data!B:B,Figure16!B599,Data!A:A,Figure16!A599)</f>
        <v>1</v>
      </c>
    </row>
    <row r="600" spans="1:8">
      <c r="A600" s="27">
        <v>2007</v>
      </c>
      <c r="B600" t="s">
        <v>70</v>
      </c>
      <c r="C600" s="3">
        <f>SUMIFS(Data!F:F,Data!$B:$B,Figure16!$B600,Data!$A:$A,Figure16!$A600)</f>
        <v>0</v>
      </c>
      <c r="D600" s="3">
        <f>SUMIFS(Data!Y:Y,Data!$B:$B,Figure16!$B600,Data!$A:$A,Figure16!$A600)</f>
        <v>0</v>
      </c>
      <c r="E600" s="3">
        <f>SUMIFS(Data!Q:Q,Data!$B:$B,Figure16!$B600,Data!$A:$A,Figure16!$A600)</f>
        <v>1290542550</v>
      </c>
      <c r="F600" s="1">
        <f t="shared" si="22"/>
        <v>0</v>
      </c>
      <c r="G600" s="1">
        <f t="shared" si="23"/>
        <v>0</v>
      </c>
      <c r="H600">
        <f>SUMIFS(Data!Z:Z,Data!B:B,Figure16!B600,Data!A:A,Figure16!A600)</f>
        <v>1</v>
      </c>
    </row>
    <row r="601" spans="1:8">
      <c r="A601" s="27">
        <v>2008</v>
      </c>
      <c r="B601" t="s">
        <v>70</v>
      </c>
      <c r="C601" s="3">
        <f>SUMIFS(Data!F:F,Data!$B:$B,Figure16!$B601,Data!$A:$A,Figure16!$A601)</f>
        <v>0</v>
      </c>
      <c r="D601" s="3">
        <f>SUMIFS(Data!Y:Y,Data!$B:$B,Figure16!$B601,Data!$A:$A,Figure16!$A601)</f>
        <v>0</v>
      </c>
      <c r="E601" s="3">
        <f>SUMIFS(Data!Q:Q,Data!$B:$B,Figure16!$B601,Data!$A:$A,Figure16!$A601)</f>
        <v>1368625150</v>
      </c>
      <c r="F601" s="1">
        <f t="shared" si="22"/>
        <v>0</v>
      </c>
      <c r="G601" s="1">
        <f t="shared" si="23"/>
        <v>0</v>
      </c>
      <c r="H601">
        <f>SUMIFS(Data!Z:Z,Data!B:B,Figure16!B601,Data!A:A,Figure16!A601)</f>
        <v>1</v>
      </c>
    </row>
    <row r="602" spans="1:8">
      <c r="A602" s="27">
        <v>2009</v>
      </c>
      <c r="B602" t="s">
        <v>70</v>
      </c>
      <c r="C602" s="3">
        <f>SUMIFS(Data!F:F,Data!$B:$B,Figure16!$B602,Data!$A:$A,Figure16!$A602)</f>
        <v>0</v>
      </c>
      <c r="D602" s="3">
        <f>SUMIFS(Data!Y:Y,Data!$B:$B,Figure16!$B602,Data!$A:$A,Figure16!$A602)</f>
        <v>0</v>
      </c>
      <c r="E602" s="3">
        <f>SUMIFS(Data!Q:Q,Data!$B:$B,Figure16!$B602,Data!$A:$A,Figure16!$A602)</f>
        <v>1335217500</v>
      </c>
      <c r="F602" s="1">
        <f t="shared" si="22"/>
        <v>0</v>
      </c>
      <c r="G602" s="1">
        <f t="shared" si="23"/>
        <v>0</v>
      </c>
      <c r="H602">
        <f>SUMIFS(Data!Z:Z,Data!B:B,Figure16!B602,Data!A:A,Figure16!A602)</f>
        <v>1</v>
      </c>
    </row>
    <row r="603" spans="1:8">
      <c r="A603" s="27">
        <v>2010</v>
      </c>
      <c r="B603" t="s">
        <v>70</v>
      </c>
      <c r="C603" s="3">
        <f>SUMIFS(Data!F:F,Data!$B:$B,Figure16!$B603,Data!$A:$A,Figure16!$A603)</f>
        <v>0</v>
      </c>
      <c r="D603" s="3">
        <f>SUMIFS(Data!Y:Y,Data!$B:$B,Figure16!$B603,Data!$A:$A,Figure16!$A603)</f>
        <v>0</v>
      </c>
      <c r="E603" s="3">
        <f>SUMIFS(Data!Q:Q,Data!$B:$B,Figure16!$B603,Data!$A:$A,Figure16!$A603)</f>
        <v>1396731700</v>
      </c>
      <c r="F603" s="1">
        <f t="shared" si="22"/>
        <v>0</v>
      </c>
      <c r="G603" s="1">
        <f t="shared" si="23"/>
        <v>0</v>
      </c>
      <c r="H603">
        <f>SUMIFS(Data!Z:Z,Data!B:B,Figure16!B603,Data!A:A,Figure16!A603)</f>
        <v>1</v>
      </c>
    </row>
    <row r="604" spans="1:8">
      <c r="A604" s="27">
        <v>2011</v>
      </c>
      <c r="B604" t="s">
        <v>70</v>
      </c>
      <c r="C604" s="3">
        <f>SUMIFS(Data!F:F,Data!$B:$B,Figure16!$B604,Data!$A:$A,Figure16!$A604)</f>
        <v>0</v>
      </c>
      <c r="D604" s="3">
        <f>SUMIFS(Data!Y:Y,Data!$B:$B,Figure16!$B604,Data!$A:$A,Figure16!$A604)</f>
        <v>0</v>
      </c>
      <c r="E604" s="3">
        <f>SUMIFS(Data!Q:Q,Data!$B:$B,Figure16!$B604,Data!$A:$A,Figure16!$A604)</f>
        <v>1486595750</v>
      </c>
      <c r="F604" s="1">
        <f t="shared" si="22"/>
        <v>0</v>
      </c>
      <c r="G604" s="1">
        <f t="shared" si="23"/>
        <v>0</v>
      </c>
      <c r="H604">
        <f>SUMIFS(Data!Z:Z,Data!B:B,Figure16!B604,Data!A:A,Figure16!A604)</f>
        <v>1</v>
      </c>
    </row>
    <row r="605" spans="1:8">
      <c r="A605" s="27">
        <v>2012</v>
      </c>
      <c r="B605" t="s">
        <v>70</v>
      </c>
      <c r="C605" s="3">
        <f>SUMIFS(Data!F:F,Data!$B:$B,Figure16!$B605,Data!$A:$A,Figure16!$A605)</f>
        <v>0</v>
      </c>
      <c r="D605" s="3">
        <f>SUMIFS(Data!Y:Y,Data!$B:$B,Figure16!$B605,Data!$A:$A,Figure16!$A605)</f>
        <v>0</v>
      </c>
      <c r="E605" s="3">
        <f>SUMIFS(Data!Q:Q,Data!$B:$B,Figure16!$B605,Data!$A:$A,Figure16!$A605)</f>
        <v>1563827850</v>
      </c>
      <c r="F605" s="1">
        <f t="shared" si="22"/>
        <v>0</v>
      </c>
      <c r="G605" s="1">
        <f t="shared" si="23"/>
        <v>0</v>
      </c>
      <c r="H605">
        <f>SUMIFS(Data!Z:Z,Data!B:B,Figure16!B605,Data!A:A,Figure16!A605)</f>
        <v>1</v>
      </c>
    </row>
    <row r="606" spans="1:8">
      <c r="A606" s="27">
        <v>2013</v>
      </c>
      <c r="B606" t="s">
        <v>70</v>
      </c>
      <c r="C606" s="3">
        <f>SUMIFS(Data!F:F,Data!$B:$B,Figure16!$B606,Data!$A:$A,Figure16!$A606)</f>
        <v>0</v>
      </c>
      <c r="D606" s="3">
        <f>SUMIFS(Data!Y:Y,Data!$B:$B,Figure16!$B606,Data!$A:$A,Figure16!$A606)</f>
        <v>0</v>
      </c>
      <c r="E606" s="3">
        <f>SUMIFS(Data!Q:Q,Data!$B:$B,Figure16!$B606,Data!$A:$A,Figure16!$A606)</f>
        <v>1608442150</v>
      </c>
      <c r="F606" s="1">
        <f t="shared" si="22"/>
        <v>0</v>
      </c>
      <c r="G606" s="1">
        <f t="shared" si="23"/>
        <v>0</v>
      </c>
      <c r="H606">
        <f>SUMIFS(Data!Z:Z,Data!B:B,Figure16!B606,Data!A:A,Figure16!A606)</f>
        <v>1</v>
      </c>
    </row>
    <row r="607" spans="1:8">
      <c r="A607" s="27">
        <v>2014</v>
      </c>
      <c r="B607" t="s">
        <v>70</v>
      </c>
      <c r="C607" s="3">
        <f>SUMIFS(Data!F:F,Data!$B:$B,Figure16!$B607,Data!$A:$A,Figure16!$A607)</f>
        <v>0</v>
      </c>
      <c r="D607" s="3">
        <f>SUMIFS(Data!Y:Y,Data!$B:$B,Figure16!$B607,Data!$A:$A,Figure16!$A607)</f>
        <v>0</v>
      </c>
      <c r="E607" s="3">
        <f>SUMIFS(Data!Q:Q,Data!$B:$B,Figure16!$B607,Data!$A:$A,Figure16!$A607)</f>
        <v>1692955750.0000002</v>
      </c>
      <c r="F607" s="1">
        <f t="shared" si="22"/>
        <v>0</v>
      </c>
      <c r="G607" s="1">
        <f t="shared" si="23"/>
        <v>0</v>
      </c>
      <c r="H607">
        <f>SUMIFS(Data!Z:Z,Data!B:B,Figure16!B607,Data!A:A,Figure16!A607)</f>
        <v>1</v>
      </c>
    </row>
    <row r="608" spans="1:8">
      <c r="A608" s="27">
        <v>2015</v>
      </c>
      <c r="B608" t="s">
        <v>70</v>
      </c>
      <c r="C608" s="3">
        <f>SUMIFS(Data!F:F,Data!$B:$B,Figure16!$B608,Data!$A:$A,Figure16!$A608)</f>
        <v>0</v>
      </c>
      <c r="D608" s="3">
        <f>SUMIFS(Data!Y:Y,Data!$B:$B,Figure16!$B608,Data!$A:$A,Figure16!$A608)</f>
        <v>0</v>
      </c>
      <c r="E608" s="3">
        <f>SUMIFS(Data!Q:Q,Data!$B:$B,Figure16!$B608,Data!$A:$A,Figure16!$A608)</f>
        <v>1762500450</v>
      </c>
      <c r="F608" s="1">
        <f t="shared" si="22"/>
        <v>0</v>
      </c>
      <c r="G608" s="1">
        <f t="shared" si="23"/>
        <v>0</v>
      </c>
      <c r="H608">
        <f>SUMIFS(Data!Z:Z,Data!B:B,Figure16!B608,Data!A:A,Figure16!A608)</f>
        <v>1</v>
      </c>
    </row>
    <row r="609" spans="1:8">
      <c r="A609" s="27">
        <v>2016</v>
      </c>
      <c r="B609" t="s">
        <v>70</v>
      </c>
      <c r="C609" s="3">
        <f>SUMIFS(Data!F:F,Data!$B:$B,Figure16!$B609,Data!$A:$A,Figure16!$A609)</f>
        <v>0</v>
      </c>
      <c r="D609" s="3">
        <f>SUMIFS(Data!Y:Y,Data!$B:$B,Figure16!$B609,Data!$A:$A,Figure16!$A609)</f>
        <v>0</v>
      </c>
      <c r="E609" s="3">
        <f>SUMIFS(Data!Q:Q,Data!$B:$B,Figure16!$B609,Data!$A:$A,Figure16!$A609)</f>
        <v>1806646250</v>
      </c>
      <c r="F609" s="1">
        <f t="shared" si="22"/>
        <v>0</v>
      </c>
      <c r="G609" s="1">
        <f t="shared" si="23"/>
        <v>0</v>
      </c>
      <c r="H609">
        <f>SUMIFS(Data!Z:Z,Data!B:B,Figure16!B609,Data!A:A,Figure16!A609)</f>
        <v>1</v>
      </c>
    </row>
    <row r="610" spans="1:8">
      <c r="A610" s="27">
        <v>2017</v>
      </c>
      <c r="B610" t="s">
        <v>70</v>
      </c>
      <c r="C610" s="3">
        <f>SUMIFS(Data!F:F,Data!$B:$B,Figure16!$B610,Data!$A:$A,Figure16!$A610)</f>
        <v>0</v>
      </c>
      <c r="D610" s="3">
        <f>SUMIFS(Data!Y:Y,Data!$B:$B,Figure16!$B610,Data!$A:$A,Figure16!$A610)</f>
        <v>0</v>
      </c>
      <c r="E610" s="3">
        <f>SUMIFS(Data!Q:Q,Data!$B:$B,Figure16!$B610,Data!$A:$A,Figure16!$A610)</f>
        <v>1862614800.0000002</v>
      </c>
      <c r="F610" s="1">
        <f t="shared" si="22"/>
        <v>0</v>
      </c>
      <c r="G610" s="1">
        <f t="shared" si="23"/>
        <v>0</v>
      </c>
      <c r="H610">
        <f>SUMIFS(Data!Z:Z,Data!B:B,Figure16!B610,Data!A:A,Figure16!A610)</f>
        <v>1</v>
      </c>
    </row>
    <row r="611" spans="1:8">
      <c r="A611" s="27">
        <v>1959</v>
      </c>
      <c r="B611" t="s">
        <v>7</v>
      </c>
      <c r="C611" s="3">
        <f>SUMIFS(Data!F:F,Data!$B:$B,Figure16!$B611,Data!$A:$A,Figure16!$A611)</f>
        <v>0</v>
      </c>
      <c r="D611" s="3">
        <f>SUMIFS(Data!Y:Y,Data!$B:$B,Figure16!$B611,Data!$A:$A,Figure16!$A611)</f>
        <v>0</v>
      </c>
      <c r="E611" s="3">
        <f>SUMIFS(Data!Q:Q,Data!$B:$B,Figure16!$B611,Data!$A:$A,Figure16!$A611)</f>
        <v>0</v>
      </c>
      <c r="F611" s="1" t="str">
        <f t="shared" si="22"/>
        <v/>
      </c>
      <c r="G611" s="1" t="str">
        <f t="shared" si="23"/>
        <v/>
      </c>
      <c r="H611">
        <f>SUMIFS(Data!Z:Z,Data!B:B,Figure16!B611,Data!A:A,Figure16!A611)</f>
        <v>1</v>
      </c>
    </row>
    <row r="612" spans="1:8">
      <c r="A612" s="27">
        <v>1960</v>
      </c>
      <c r="B612" t="s">
        <v>7</v>
      </c>
      <c r="C612" s="3">
        <f>SUMIFS(Data!F:F,Data!$B:$B,Figure16!$B612,Data!$A:$A,Figure16!$A612)</f>
        <v>0</v>
      </c>
      <c r="D612" s="3">
        <f>SUMIFS(Data!Y:Y,Data!$B:$B,Figure16!$B612,Data!$A:$A,Figure16!$A612)</f>
        <v>0</v>
      </c>
      <c r="E612" s="3">
        <f>SUMIFS(Data!Q:Q,Data!$B:$B,Figure16!$B612,Data!$A:$A,Figure16!$A612)</f>
        <v>226195579.35701004</v>
      </c>
      <c r="F612" s="1">
        <f t="shared" si="22"/>
        <v>0</v>
      </c>
      <c r="G612" s="1">
        <f t="shared" si="23"/>
        <v>0</v>
      </c>
      <c r="H612">
        <f>SUMIFS(Data!Z:Z,Data!B:B,Figure16!B612,Data!A:A,Figure16!A612)</f>
        <v>1</v>
      </c>
    </row>
    <row r="613" spans="1:8">
      <c r="A613" s="27">
        <v>1961</v>
      </c>
      <c r="B613" t="s">
        <v>7</v>
      </c>
      <c r="C613" s="3">
        <f>SUMIFS(Data!F:F,Data!$B:$B,Figure16!$B613,Data!$A:$A,Figure16!$A613)</f>
        <v>0</v>
      </c>
      <c r="D613" s="3">
        <f>SUMIFS(Data!Y:Y,Data!$B:$B,Figure16!$B613,Data!$A:$A,Figure16!$A613)</f>
        <v>0</v>
      </c>
      <c r="E613" s="3">
        <f>SUMIFS(Data!Q:Q,Data!$B:$B,Figure16!$B613,Data!$A:$A,Figure16!$A613)</f>
        <v>235668222.42998353</v>
      </c>
      <c r="F613" s="1">
        <f t="shared" si="22"/>
        <v>0</v>
      </c>
      <c r="G613" s="1">
        <f t="shared" si="23"/>
        <v>0</v>
      </c>
      <c r="H613">
        <f>SUMIFS(Data!Z:Z,Data!B:B,Figure16!B613,Data!A:A,Figure16!A613)</f>
        <v>1</v>
      </c>
    </row>
    <row r="614" spans="1:8">
      <c r="A614" s="27">
        <v>1962</v>
      </c>
      <c r="B614" t="s">
        <v>7</v>
      </c>
      <c r="C614" s="3">
        <f>SUMIFS(Data!F:F,Data!$B:$B,Figure16!$B614,Data!$A:$A,Figure16!$A614)</f>
        <v>0</v>
      </c>
      <c r="D614" s="3">
        <f>SUMIFS(Data!Y:Y,Data!$B:$B,Figure16!$B614,Data!$A:$A,Figure16!$A614)</f>
        <v>0</v>
      </c>
      <c r="E614" s="3">
        <f>SUMIFS(Data!Q:Q,Data!$B:$B,Figure16!$B614,Data!$A:$A,Figure16!$A614)</f>
        <v>236434906.7542699</v>
      </c>
      <c r="F614" s="1">
        <f t="shared" si="22"/>
        <v>0</v>
      </c>
      <c r="G614" s="1">
        <f t="shared" si="23"/>
        <v>0</v>
      </c>
      <c r="H614">
        <f>SUMIFS(Data!Z:Z,Data!B:B,Figure16!B614,Data!A:A,Figure16!A614)</f>
        <v>1</v>
      </c>
    </row>
    <row r="615" spans="1:8">
      <c r="A615" s="27">
        <v>1963</v>
      </c>
      <c r="B615" t="s">
        <v>7</v>
      </c>
      <c r="C615" s="3">
        <f>SUMIFS(Data!F:F,Data!$B:$B,Figure16!$B615,Data!$A:$A,Figure16!$A615)</f>
        <v>0</v>
      </c>
      <c r="D615" s="3">
        <f>SUMIFS(Data!Y:Y,Data!$B:$B,Figure16!$B615,Data!$A:$A,Figure16!$A615)</f>
        <v>0</v>
      </c>
      <c r="E615" s="3">
        <f>SUMIFS(Data!Q:Q,Data!$B:$B,Figure16!$B615,Data!$A:$A,Figure16!$A615)</f>
        <v>253927646.47590935</v>
      </c>
      <c r="F615" s="1">
        <f t="shared" si="22"/>
        <v>0</v>
      </c>
      <c r="G615" s="1">
        <f t="shared" si="23"/>
        <v>0</v>
      </c>
      <c r="H615">
        <f>SUMIFS(Data!Z:Z,Data!B:B,Figure16!B615,Data!A:A,Figure16!A615)</f>
        <v>1</v>
      </c>
    </row>
    <row r="616" spans="1:8">
      <c r="A616" s="27">
        <v>1964</v>
      </c>
      <c r="B616" t="s">
        <v>7</v>
      </c>
      <c r="C616" s="3">
        <f>SUMIFS(Data!F:F,Data!$B:$B,Figure16!$B616,Data!$A:$A,Figure16!$A616)</f>
        <v>0</v>
      </c>
      <c r="D616" s="3">
        <f>SUMIFS(Data!Y:Y,Data!$B:$B,Figure16!$B616,Data!$A:$A,Figure16!$A616)</f>
        <v>0</v>
      </c>
      <c r="E616" s="3">
        <f>SUMIFS(Data!Q:Q,Data!$B:$B,Figure16!$B616,Data!$A:$A,Figure16!$A616)</f>
        <v>269818988.25926268</v>
      </c>
      <c r="F616" s="1">
        <f t="shared" si="22"/>
        <v>0</v>
      </c>
      <c r="G616" s="1">
        <f t="shared" si="23"/>
        <v>0</v>
      </c>
      <c r="H616">
        <f>SUMIFS(Data!Z:Z,Data!B:B,Figure16!B616,Data!A:A,Figure16!A616)</f>
        <v>1</v>
      </c>
    </row>
    <row r="617" spans="1:8">
      <c r="A617" s="27">
        <v>1965</v>
      </c>
      <c r="B617" t="s">
        <v>7</v>
      </c>
      <c r="C617" s="3">
        <f>SUMIFS(Data!F:F,Data!$B:$B,Figure16!$B617,Data!$A:$A,Figure16!$A617)</f>
        <v>0</v>
      </c>
      <c r="D617" s="3">
        <f>SUMIFS(Data!Y:Y,Data!$B:$B,Figure16!$B617,Data!$A:$A,Figure16!$A617)</f>
        <v>0</v>
      </c>
      <c r="E617" s="3">
        <f>SUMIFS(Data!Q:Q,Data!$B:$B,Figure16!$B617,Data!$A:$A,Figure16!$A617)</f>
        <v>289908720.64862245</v>
      </c>
      <c r="F617" s="1">
        <f t="shared" si="22"/>
        <v>0</v>
      </c>
      <c r="G617" s="1">
        <f t="shared" si="23"/>
        <v>0</v>
      </c>
      <c r="H617">
        <f>SUMIFS(Data!Z:Z,Data!B:B,Figure16!B617,Data!A:A,Figure16!A617)</f>
        <v>1</v>
      </c>
    </row>
    <row r="618" spans="1:8">
      <c r="A618" s="27">
        <v>1966</v>
      </c>
      <c r="B618" t="s">
        <v>7</v>
      </c>
      <c r="C618" s="3">
        <f>SUMIFS(Data!F:F,Data!$B:$B,Figure16!$B618,Data!$A:$A,Figure16!$A618)</f>
        <v>0</v>
      </c>
      <c r="D618" s="3">
        <f>SUMIFS(Data!Y:Y,Data!$B:$B,Figure16!$B618,Data!$A:$A,Figure16!$A618)</f>
        <v>0</v>
      </c>
      <c r="E618" s="3">
        <f>SUMIFS(Data!Q:Q,Data!$B:$B,Figure16!$B618,Data!$A:$A,Figure16!$A618)</f>
        <v>302925280.7735641</v>
      </c>
      <c r="F618" s="1">
        <f t="shared" si="22"/>
        <v>0</v>
      </c>
      <c r="G618" s="1">
        <f t="shared" si="23"/>
        <v>0</v>
      </c>
      <c r="H618">
        <f>SUMIFS(Data!Z:Z,Data!B:B,Figure16!B618,Data!A:A,Figure16!A618)</f>
        <v>1</v>
      </c>
    </row>
    <row r="619" spans="1:8">
      <c r="A619" s="27">
        <v>1967</v>
      </c>
      <c r="B619" t="s">
        <v>7</v>
      </c>
      <c r="C619" s="3">
        <f>SUMIFS(Data!F:F,Data!$B:$B,Figure16!$B619,Data!$A:$A,Figure16!$A619)</f>
        <v>0</v>
      </c>
      <c r="D619" s="3">
        <f>SUMIFS(Data!Y:Y,Data!$B:$B,Figure16!$B619,Data!$A:$A,Figure16!$A619)</f>
        <v>0</v>
      </c>
      <c r="E619" s="3">
        <f>SUMIFS(Data!Q:Q,Data!$B:$B,Figure16!$B619,Data!$A:$A,Figure16!$A619)</f>
        <v>306222000.40731567</v>
      </c>
      <c r="F619" s="1">
        <f t="shared" si="22"/>
        <v>0</v>
      </c>
      <c r="G619" s="1">
        <f t="shared" si="23"/>
        <v>0</v>
      </c>
      <c r="H619">
        <f>SUMIFS(Data!Z:Z,Data!B:B,Figure16!B619,Data!A:A,Figure16!A619)</f>
        <v>1</v>
      </c>
    </row>
    <row r="620" spans="1:8">
      <c r="A620" s="27">
        <v>1968</v>
      </c>
      <c r="B620" t="s">
        <v>7</v>
      </c>
      <c r="C620" s="3">
        <f>SUMIFS(Data!F:F,Data!$B:$B,Figure16!$B620,Data!$A:$A,Figure16!$A620)</f>
        <v>0</v>
      </c>
      <c r="D620" s="3">
        <f>SUMIFS(Data!Y:Y,Data!$B:$B,Figure16!$B620,Data!$A:$A,Figure16!$A620)</f>
        <v>0</v>
      </c>
      <c r="E620" s="3">
        <f>SUMIFS(Data!Q:Q,Data!$B:$B,Figure16!$B620,Data!$A:$A,Figure16!$A620)</f>
        <v>326323097.355964</v>
      </c>
      <c r="F620" s="1">
        <f t="shared" si="22"/>
        <v>0</v>
      </c>
      <c r="G620" s="1">
        <f t="shared" si="23"/>
        <v>0</v>
      </c>
      <c r="H620">
        <f>SUMIFS(Data!Z:Z,Data!B:B,Figure16!B620,Data!A:A,Figure16!A620)</f>
        <v>1</v>
      </c>
    </row>
    <row r="621" spans="1:8">
      <c r="A621" s="27">
        <v>1969</v>
      </c>
      <c r="B621" t="s">
        <v>7</v>
      </c>
      <c r="C621" s="3">
        <f>SUMIFS(Data!F:F,Data!$B:$B,Figure16!$B621,Data!$A:$A,Figure16!$A621)</f>
        <v>0</v>
      </c>
      <c r="D621" s="3">
        <f>SUMIFS(Data!Y:Y,Data!$B:$B,Figure16!$B621,Data!$A:$A,Figure16!$A621)</f>
        <v>0</v>
      </c>
      <c r="E621" s="3">
        <f>SUMIFS(Data!Q:Q,Data!$B:$B,Figure16!$B621,Data!$A:$A,Figure16!$A621)</f>
        <v>330748211.45973665</v>
      </c>
      <c r="F621" s="1">
        <f t="shared" si="22"/>
        <v>0</v>
      </c>
      <c r="G621" s="1">
        <f t="shared" si="23"/>
        <v>0</v>
      </c>
      <c r="H621">
        <f>SUMIFS(Data!Z:Z,Data!B:B,Figure16!B621,Data!A:A,Figure16!A621)</f>
        <v>1</v>
      </c>
    </row>
    <row r="622" spans="1:8">
      <c r="A622" s="27">
        <v>1970</v>
      </c>
      <c r="B622" t="s">
        <v>7</v>
      </c>
      <c r="C622" s="3">
        <f>SUMIFS(Data!F:F,Data!$B:$B,Figure16!$B622,Data!$A:$A,Figure16!$A622)</f>
        <v>0</v>
      </c>
      <c r="D622" s="3">
        <f>SUMIFS(Data!Y:Y,Data!$B:$B,Figure16!$B622,Data!$A:$A,Figure16!$A622)</f>
        <v>0</v>
      </c>
      <c r="E622" s="3">
        <f>SUMIFS(Data!Q:Q,Data!$B:$B,Figure16!$B622,Data!$A:$A,Figure16!$A622)</f>
        <v>333627758.15466613</v>
      </c>
      <c r="F622" s="1">
        <f t="shared" si="22"/>
        <v>0</v>
      </c>
      <c r="G622" s="1">
        <f t="shared" si="23"/>
        <v>0</v>
      </c>
      <c r="H622">
        <f>SUMIFS(Data!Z:Z,Data!B:B,Figure16!B622,Data!A:A,Figure16!A622)</f>
        <v>1</v>
      </c>
    </row>
    <row r="623" spans="1:8">
      <c r="A623" s="27">
        <v>1971</v>
      </c>
      <c r="B623" t="s">
        <v>7</v>
      </c>
      <c r="C623" s="3">
        <f>SUMIFS(Data!F:F,Data!$B:$B,Figure16!$B623,Data!$A:$A,Figure16!$A623)</f>
        <v>0</v>
      </c>
      <c r="D623" s="3">
        <f>SUMIFS(Data!Y:Y,Data!$B:$B,Figure16!$B623,Data!$A:$A,Figure16!$A623)</f>
        <v>0</v>
      </c>
      <c r="E623" s="3">
        <f>SUMIFS(Data!Q:Q,Data!$B:$B,Figure16!$B623,Data!$A:$A,Figure16!$A623)</f>
        <v>335072975.21576577</v>
      </c>
      <c r="F623" s="1">
        <f t="shared" si="22"/>
        <v>0</v>
      </c>
      <c r="G623" s="1">
        <f t="shared" si="23"/>
        <v>0</v>
      </c>
      <c r="H623">
        <f>SUMIFS(Data!Z:Z,Data!B:B,Figure16!B623,Data!A:A,Figure16!A623)</f>
        <v>1</v>
      </c>
    </row>
    <row r="624" spans="1:8">
      <c r="A624" s="27">
        <v>1972</v>
      </c>
      <c r="B624" t="s">
        <v>7</v>
      </c>
      <c r="C624" s="3">
        <f>SUMIFS(Data!F:F,Data!$B:$B,Figure16!$B624,Data!$A:$A,Figure16!$A624)</f>
        <v>44000000</v>
      </c>
      <c r="D624" s="3">
        <f>SUMIFS(Data!Y:Y,Data!$B:$B,Figure16!$B624,Data!$A:$A,Figure16!$A624)</f>
        <v>0</v>
      </c>
      <c r="E624" s="3">
        <f>SUMIFS(Data!Q:Q,Data!$B:$B,Figure16!$B624,Data!$A:$A,Figure16!$A624)</f>
        <v>410331900.95053083</v>
      </c>
      <c r="F624" s="1">
        <f t="shared" si="22"/>
        <v>10.723026871192399</v>
      </c>
      <c r="G624" s="1">
        <f t="shared" si="23"/>
        <v>0</v>
      </c>
      <c r="H624">
        <f>SUMIFS(Data!Z:Z,Data!B:B,Figure16!B624,Data!A:A,Figure16!A624)</f>
        <v>1</v>
      </c>
    </row>
    <row r="625" spans="1:8">
      <c r="A625" s="27">
        <v>1973</v>
      </c>
      <c r="B625" t="s">
        <v>7</v>
      </c>
      <c r="C625" s="3">
        <f>SUMIFS(Data!F:F,Data!$B:$B,Figure16!$B625,Data!$A:$A,Figure16!$A625)</f>
        <v>0</v>
      </c>
      <c r="D625" s="3">
        <f>SUMIFS(Data!Y:Y,Data!$B:$B,Figure16!$B625,Data!$A:$A,Figure16!$A625)</f>
        <v>0</v>
      </c>
      <c r="E625" s="3">
        <f>SUMIFS(Data!Q:Q,Data!$B:$B,Figure16!$B625,Data!$A:$A,Figure16!$A625)</f>
        <v>504376035.7164008</v>
      </c>
      <c r="F625" s="1">
        <f t="shared" si="22"/>
        <v>0</v>
      </c>
      <c r="G625" s="1">
        <f t="shared" si="23"/>
        <v>0</v>
      </c>
      <c r="H625">
        <f>SUMIFS(Data!Z:Z,Data!B:B,Figure16!B625,Data!A:A,Figure16!A625)</f>
        <v>1</v>
      </c>
    </row>
    <row r="626" spans="1:8">
      <c r="A626" s="27">
        <v>1974</v>
      </c>
      <c r="B626" t="s">
        <v>7</v>
      </c>
      <c r="C626" s="3">
        <f>SUMIFS(Data!F:F,Data!$B:$B,Figure16!$B626,Data!$A:$A,Figure16!$A626)</f>
        <v>0</v>
      </c>
      <c r="D626" s="3">
        <f>SUMIFS(Data!Y:Y,Data!$B:$B,Figure16!$B626,Data!$A:$A,Figure16!$A626)</f>
        <v>0</v>
      </c>
      <c r="E626" s="3">
        <f>SUMIFS(Data!Q:Q,Data!$B:$B,Figure16!$B626,Data!$A:$A,Figure16!$A626)</f>
        <v>554654786.96510708</v>
      </c>
      <c r="F626" s="1">
        <f t="shared" si="22"/>
        <v>0</v>
      </c>
      <c r="G626" s="1">
        <f t="shared" si="23"/>
        <v>0</v>
      </c>
      <c r="H626">
        <f>SUMIFS(Data!Z:Z,Data!B:B,Figure16!B626,Data!A:A,Figure16!A626)</f>
        <v>1</v>
      </c>
    </row>
    <row r="627" spans="1:8">
      <c r="A627" s="27">
        <v>1975</v>
      </c>
      <c r="B627" t="s">
        <v>7</v>
      </c>
      <c r="C627" s="3">
        <f>SUMIFS(Data!F:F,Data!$B:$B,Figure16!$B627,Data!$A:$A,Figure16!$A627)</f>
        <v>0</v>
      </c>
      <c r="D627" s="3">
        <f>SUMIFS(Data!Y:Y,Data!$B:$B,Figure16!$B627,Data!$A:$A,Figure16!$A627)</f>
        <v>0</v>
      </c>
      <c r="E627" s="3">
        <f>SUMIFS(Data!Q:Q,Data!$B:$B,Figure16!$B627,Data!$A:$A,Figure16!$A627)</f>
        <v>676870140.34152865</v>
      </c>
      <c r="F627" s="1">
        <f t="shared" si="22"/>
        <v>0</v>
      </c>
      <c r="G627" s="1">
        <f t="shared" si="23"/>
        <v>0</v>
      </c>
      <c r="H627">
        <f>SUMIFS(Data!Z:Z,Data!B:B,Figure16!B627,Data!A:A,Figure16!A627)</f>
        <v>1</v>
      </c>
    </row>
    <row r="628" spans="1:8">
      <c r="A628" s="27">
        <v>1976</v>
      </c>
      <c r="B628" t="s">
        <v>7</v>
      </c>
      <c r="C628" s="3">
        <f>SUMIFS(Data!F:F,Data!$B:$B,Figure16!$B628,Data!$A:$A,Figure16!$A628)</f>
        <v>0</v>
      </c>
      <c r="D628" s="3">
        <f>SUMIFS(Data!Y:Y,Data!$B:$B,Figure16!$B628,Data!$A:$A,Figure16!$A628)</f>
        <v>0</v>
      </c>
      <c r="E628" s="3">
        <f>SUMIFS(Data!Q:Q,Data!$B:$B,Figure16!$B628,Data!$A:$A,Figure16!$A628)</f>
        <v>698408244.38534343</v>
      </c>
      <c r="F628" s="1">
        <f t="shared" si="22"/>
        <v>0</v>
      </c>
      <c r="G628" s="1">
        <f t="shared" si="23"/>
        <v>0</v>
      </c>
      <c r="H628">
        <f>SUMIFS(Data!Z:Z,Data!B:B,Figure16!B628,Data!A:A,Figure16!A628)</f>
        <v>1</v>
      </c>
    </row>
    <row r="629" spans="1:8">
      <c r="A629" s="27">
        <v>1977</v>
      </c>
      <c r="B629" t="s">
        <v>7</v>
      </c>
      <c r="C629" s="3">
        <f>SUMIFS(Data!F:F,Data!$B:$B,Figure16!$B629,Data!$A:$A,Figure16!$A629)</f>
        <v>0</v>
      </c>
      <c r="D629" s="3">
        <f>SUMIFS(Data!Y:Y,Data!$B:$B,Figure16!$B629,Data!$A:$A,Figure16!$A629)</f>
        <v>0</v>
      </c>
      <c r="E629" s="3">
        <f>SUMIFS(Data!Q:Q,Data!$B:$B,Figure16!$B629,Data!$A:$A,Figure16!$A629)</f>
        <v>750049739.15223765</v>
      </c>
      <c r="F629" s="1">
        <f t="shared" si="22"/>
        <v>0</v>
      </c>
      <c r="G629" s="1">
        <f t="shared" si="23"/>
        <v>0</v>
      </c>
      <c r="H629">
        <f>SUMIFS(Data!Z:Z,Data!B:B,Figure16!B629,Data!A:A,Figure16!A629)</f>
        <v>1</v>
      </c>
    </row>
    <row r="630" spans="1:8">
      <c r="A630" s="27">
        <v>1978</v>
      </c>
      <c r="B630" t="s">
        <v>7</v>
      </c>
      <c r="C630" s="3">
        <f>SUMIFS(Data!F:F,Data!$B:$B,Figure16!$B630,Data!$A:$A,Figure16!$A630)</f>
        <v>0</v>
      </c>
      <c r="D630" s="3">
        <f>SUMIFS(Data!Y:Y,Data!$B:$B,Figure16!$B630,Data!$A:$A,Figure16!$A630)</f>
        <v>0</v>
      </c>
      <c r="E630" s="3">
        <f>SUMIFS(Data!Q:Q,Data!$B:$B,Figure16!$B630,Data!$A:$A,Figure16!$A630)</f>
        <v>928843304.78396547</v>
      </c>
      <c r="F630" s="1">
        <f t="shared" si="22"/>
        <v>0</v>
      </c>
      <c r="G630" s="1">
        <f t="shared" si="23"/>
        <v>0</v>
      </c>
      <c r="H630">
        <f>SUMIFS(Data!Z:Z,Data!B:B,Figure16!B630,Data!A:A,Figure16!A630)</f>
        <v>1</v>
      </c>
    </row>
    <row r="631" spans="1:8">
      <c r="A631" s="27">
        <v>1979</v>
      </c>
      <c r="B631" t="s">
        <v>7</v>
      </c>
      <c r="C631" s="3">
        <f>SUMIFS(Data!F:F,Data!$B:$B,Figure16!$B631,Data!$A:$A,Figure16!$A631)</f>
        <v>0</v>
      </c>
      <c r="D631" s="3">
        <f>SUMIFS(Data!Y:Y,Data!$B:$B,Figure16!$B631,Data!$A:$A,Figure16!$A631)</f>
        <v>0</v>
      </c>
      <c r="E631" s="3">
        <f>SUMIFS(Data!Q:Q,Data!$B:$B,Figure16!$B631,Data!$A:$A,Figure16!$A631)</f>
        <v>1186231265.1841657</v>
      </c>
      <c r="F631" s="1">
        <f t="shared" si="22"/>
        <v>0</v>
      </c>
      <c r="G631" s="1">
        <f t="shared" si="23"/>
        <v>0</v>
      </c>
      <c r="H631">
        <f>SUMIFS(Data!Z:Z,Data!B:B,Figure16!B631,Data!A:A,Figure16!A631)</f>
        <v>1</v>
      </c>
    </row>
    <row r="632" spans="1:8">
      <c r="A632" s="27">
        <v>1980</v>
      </c>
      <c r="B632" t="s">
        <v>7</v>
      </c>
      <c r="C632" s="3">
        <f>SUMIFS(Data!F:F,Data!$B:$B,Figure16!$B632,Data!$A:$A,Figure16!$A632)</f>
        <v>0</v>
      </c>
      <c r="D632" s="3">
        <f>SUMIFS(Data!Y:Y,Data!$B:$B,Figure16!$B632,Data!$A:$A,Figure16!$A632)</f>
        <v>55000000</v>
      </c>
      <c r="E632" s="3">
        <f>SUMIFS(Data!Q:Q,Data!$B:$B,Figure16!$B632,Data!$A:$A,Figure16!$A632)</f>
        <v>1405251547.2388246</v>
      </c>
      <c r="F632" s="1">
        <f t="shared" si="22"/>
        <v>0</v>
      </c>
      <c r="G632" s="1">
        <f t="shared" si="23"/>
        <v>3.9138900154971803</v>
      </c>
      <c r="H632">
        <f>SUMIFS(Data!Z:Z,Data!B:B,Figure16!B632,Data!A:A,Figure16!A632)</f>
        <v>1</v>
      </c>
    </row>
    <row r="633" spans="1:8">
      <c r="A633" s="27">
        <v>1981</v>
      </c>
      <c r="B633" t="s">
        <v>7</v>
      </c>
      <c r="C633" s="3">
        <f>SUMIFS(Data!F:F,Data!$B:$B,Figure16!$B633,Data!$A:$A,Figure16!$A633)</f>
        <v>0</v>
      </c>
      <c r="D633" s="3">
        <f>SUMIFS(Data!Y:Y,Data!$B:$B,Figure16!$B633,Data!$A:$A,Figure16!$A633)</f>
        <v>0</v>
      </c>
      <c r="E633" s="3">
        <f>SUMIFS(Data!Q:Q,Data!$B:$B,Figure16!$B633,Data!$A:$A,Figure16!$A633)</f>
        <v>1291119965.1126204</v>
      </c>
      <c r="F633" s="1">
        <f t="shared" si="22"/>
        <v>0</v>
      </c>
      <c r="G633" s="1">
        <f t="shared" si="23"/>
        <v>0</v>
      </c>
      <c r="H633">
        <f>SUMIFS(Data!Z:Z,Data!B:B,Figure16!B633,Data!A:A,Figure16!A633)</f>
        <v>1</v>
      </c>
    </row>
    <row r="634" spans="1:8">
      <c r="A634" s="27">
        <v>1982</v>
      </c>
      <c r="B634" t="s">
        <v>7</v>
      </c>
      <c r="C634" s="3">
        <f>SUMIFS(Data!F:F,Data!$B:$B,Figure16!$B634,Data!$A:$A,Figure16!$A634)</f>
        <v>0</v>
      </c>
      <c r="D634" s="3">
        <f>SUMIFS(Data!Y:Y,Data!$B:$B,Figure16!$B634,Data!$A:$A,Figure16!$A634)</f>
        <v>0</v>
      </c>
      <c r="E634" s="3">
        <f>SUMIFS(Data!Q:Q,Data!$B:$B,Figure16!$B634,Data!$A:$A,Figure16!$A634)</f>
        <v>1267778489.0307946</v>
      </c>
      <c r="F634" s="1">
        <f t="shared" si="22"/>
        <v>0</v>
      </c>
      <c r="G634" s="1">
        <f t="shared" si="23"/>
        <v>0</v>
      </c>
      <c r="H634">
        <f>SUMIFS(Data!Z:Z,Data!B:B,Figure16!B634,Data!A:A,Figure16!A634)</f>
        <v>1</v>
      </c>
    </row>
    <row r="635" spans="1:8">
      <c r="A635" s="27">
        <v>1983</v>
      </c>
      <c r="B635" t="s">
        <v>7</v>
      </c>
      <c r="C635" s="3">
        <f>SUMIFS(Data!F:F,Data!$B:$B,Figure16!$B635,Data!$A:$A,Figure16!$A635)</f>
        <v>100000</v>
      </c>
      <c r="D635" s="3">
        <f>SUMIFS(Data!Y:Y,Data!$B:$B,Figure16!$B635,Data!$A:$A,Figure16!$A635)</f>
        <v>0</v>
      </c>
      <c r="E635" s="3">
        <f>SUMIFS(Data!Q:Q,Data!$B:$B,Figure16!$B635,Data!$A:$A,Figure16!$A635)</f>
        <v>1095348302.9186547</v>
      </c>
      <c r="F635" s="1">
        <f t="shared" si="22"/>
        <v>9.1295161304893561E-3</v>
      </c>
      <c r="G635" s="1">
        <f t="shared" si="23"/>
        <v>0</v>
      </c>
      <c r="H635">
        <f>SUMIFS(Data!Z:Z,Data!B:B,Figure16!B635,Data!A:A,Figure16!A635)</f>
        <v>1</v>
      </c>
    </row>
    <row r="636" spans="1:8">
      <c r="A636" s="27">
        <v>1984</v>
      </c>
      <c r="B636" t="s">
        <v>7</v>
      </c>
      <c r="C636" s="3">
        <f>SUMIFS(Data!F:F,Data!$B:$B,Figure16!$B636,Data!$A:$A,Figure16!$A636)</f>
        <v>12200000</v>
      </c>
      <c r="D636" s="3">
        <f>SUMIFS(Data!Y:Y,Data!$B:$B,Figure16!$B636,Data!$A:$A,Figure16!$A636)</f>
        <v>0</v>
      </c>
      <c r="E636" s="3">
        <f>SUMIFS(Data!Q:Q,Data!$B:$B,Figure16!$B636,Data!$A:$A,Figure16!$A636)</f>
        <v>1051133927.0000894</v>
      </c>
      <c r="F636" s="1">
        <f t="shared" si="22"/>
        <v>1.1606513391512823</v>
      </c>
      <c r="G636" s="1">
        <f t="shared" si="23"/>
        <v>0</v>
      </c>
      <c r="H636">
        <f>SUMIFS(Data!Z:Z,Data!B:B,Figure16!B636,Data!A:A,Figure16!A636)</f>
        <v>1</v>
      </c>
    </row>
    <row r="637" spans="1:8">
      <c r="A637" s="27">
        <v>1985</v>
      </c>
      <c r="B637" t="s">
        <v>7</v>
      </c>
      <c r="C637" s="3">
        <f>SUMIFS(Data!F:F,Data!$B:$B,Figure16!$B637,Data!$A:$A,Figure16!$A637)</f>
        <v>0</v>
      </c>
      <c r="D637" s="3">
        <f>SUMIFS(Data!Y:Y,Data!$B:$B,Figure16!$B637,Data!$A:$A,Figure16!$A637)</f>
        <v>0</v>
      </c>
      <c r="E637" s="3">
        <f>SUMIFS(Data!Q:Q,Data!$B:$B,Figure16!$B637,Data!$A:$A,Figure16!$A637)</f>
        <v>1045712703.0269576</v>
      </c>
      <c r="F637" s="1">
        <f t="shared" si="22"/>
        <v>0</v>
      </c>
      <c r="G637" s="1">
        <f t="shared" si="23"/>
        <v>0</v>
      </c>
      <c r="H637">
        <f>SUMIFS(Data!Z:Z,Data!B:B,Figure16!B637,Data!A:A,Figure16!A637)</f>
        <v>1</v>
      </c>
    </row>
    <row r="638" spans="1:8">
      <c r="A638" s="27">
        <v>1986</v>
      </c>
      <c r="B638" t="s">
        <v>7</v>
      </c>
      <c r="C638" s="3">
        <f>SUMIFS(Data!F:F,Data!$B:$B,Figure16!$B638,Data!$A:$A,Figure16!$A638)</f>
        <v>16150000</v>
      </c>
      <c r="D638" s="3">
        <f>SUMIFS(Data!Y:Y,Data!$B:$B,Figure16!$B638,Data!$A:$A,Figure16!$A638)</f>
        <v>0</v>
      </c>
      <c r="E638" s="3">
        <f>SUMIFS(Data!Q:Q,Data!$B:$B,Figure16!$B638,Data!$A:$A,Figure16!$A638)</f>
        <v>1336102040.7102506</v>
      </c>
      <c r="F638" s="1">
        <f t="shared" si="22"/>
        <v>1.2087400144539047</v>
      </c>
      <c r="G638" s="1">
        <f t="shared" si="23"/>
        <v>0</v>
      </c>
      <c r="H638">
        <f>SUMIFS(Data!Z:Z,Data!B:B,Figure16!B638,Data!A:A,Figure16!A638)</f>
        <v>1</v>
      </c>
    </row>
    <row r="639" spans="1:8">
      <c r="A639" s="27">
        <v>1987</v>
      </c>
      <c r="B639" t="s">
        <v>7</v>
      </c>
      <c r="C639" s="3">
        <f>SUMIFS(Data!F:F,Data!$B:$B,Figure16!$B639,Data!$A:$A,Figure16!$A639)</f>
        <v>40000</v>
      </c>
      <c r="D639" s="3">
        <f>SUMIFS(Data!Y:Y,Data!$B:$B,Figure16!$B639,Data!$A:$A,Figure16!$A639)</f>
        <v>0</v>
      </c>
      <c r="E639" s="3">
        <f>SUMIFS(Data!Q:Q,Data!$B:$B,Figure16!$B639,Data!$A:$A,Figure16!$A639)</f>
        <v>1562412030.3483832</v>
      </c>
      <c r="F639" s="1">
        <f t="shared" si="22"/>
        <v>2.5601441375922387E-3</v>
      </c>
      <c r="G639" s="1">
        <f t="shared" si="23"/>
        <v>0</v>
      </c>
      <c r="H639">
        <f>SUMIFS(Data!Z:Z,Data!B:B,Figure16!B639,Data!A:A,Figure16!A639)</f>
        <v>1</v>
      </c>
    </row>
    <row r="640" spans="1:8">
      <c r="A640" s="27">
        <v>1988</v>
      </c>
      <c r="B640" t="s">
        <v>7</v>
      </c>
      <c r="C640" s="3">
        <f>SUMIFS(Data!F:F,Data!$B:$B,Figure16!$B640,Data!$A:$A,Figure16!$A640)</f>
        <v>0</v>
      </c>
      <c r="D640" s="3">
        <f>SUMIFS(Data!Y:Y,Data!$B:$B,Figure16!$B640,Data!$A:$A,Figure16!$A640)</f>
        <v>0</v>
      </c>
      <c r="E640" s="3">
        <f>SUMIFS(Data!Q:Q,Data!$B:$B,Figure16!$B640,Data!$A:$A,Figure16!$A640)</f>
        <v>1620246187.1517098</v>
      </c>
      <c r="F640" s="1">
        <f t="shared" si="22"/>
        <v>0</v>
      </c>
      <c r="G640" s="1">
        <f t="shared" si="23"/>
        <v>0</v>
      </c>
      <c r="H640">
        <f>SUMIFS(Data!Z:Z,Data!B:B,Figure16!B640,Data!A:A,Figure16!A640)</f>
        <v>1</v>
      </c>
    </row>
    <row r="641" spans="1:8">
      <c r="A641" s="27">
        <v>1989</v>
      </c>
      <c r="B641" t="s">
        <v>7</v>
      </c>
      <c r="C641" s="3">
        <f>SUMIFS(Data!F:F,Data!$B:$B,Figure16!$B641,Data!$A:$A,Figure16!$A641)</f>
        <v>0</v>
      </c>
      <c r="D641" s="3">
        <f>SUMIFS(Data!Y:Y,Data!$B:$B,Figure16!$B641,Data!$A:$A,Figure16!$A641)</f>
        <v>0</v>
      </c>
      <c r="E641" s="3">
        <f>SUMIFS(Data!Q:Q,Data!$B:$B,Figure16!$B641,Data!$A:$A,Figure16!$A641)</f>
        <v>1502294411.4620216</v>
      </c>
      <c r="F641" s="1">
        <f t="shared" si="22"/>
        <v>0</v>
      </c>
      <c r="G641" s="1">
        <f t="shared" si="23"/>
        <v>0</v>
      </c>
      <c r="H641">
        <f>SUMIFS(Data!Z:Z,Data!B:B,Figure16!B641,Data!A:A,Figure16!A641)</f>
        <v>1</v>
      </c>
    </row>
    <row r="642" spans="1:8">
      <c r="A642" s="27">
        <v>1990</v>
      </c>
      <c r="B642" t="s">
        <v>7</v>
      </c>
      <c r="C642" s="3">
        <f>SUMIFS(Data!F:F,Data!$B:$B,Figure16!$B642,Data!$A:$A,Figure16!$A642)</f>
        <v>0</v>
      </c>
      <c r="D642" s="3">
        <f>SUMIFS(Data!Y:Y,Data!$B:$B,Figure16!$B642,Data!$A:$A,Figure16!$A642)</f>
        <v>0</v>
      </c>
      <c r="E642" s="3">
        <f>SUMIFS(Data!Q:Q,Data!$B:$B,Figure16!$B642,Data!$A:$A,Figure16!$A642)</f>
        <v>1959965243.7626901</v>
      </c>
      <c r="F642" s="1">
        <f t="shared" si="22"/>
        <v>0</v>
      </c>
      <c r="G642" s="1">
        <f t="shared" si="23"/>
        <v>0</v>
      </c>
      <c r="H642">
        <f>SUMIFS(Data!Z:Z,Data!B:B,Figure16!B642,Data!A:A,Figure16!A642)</f>
        <v>1</v>
      </c>
    </row>
    <row r="643" spans="1:8">
      <c r="A643" s="27">
        <v>1991</v>
      </c>
      <c r="B643" t="s">
        <v>7</v>
      </c>
      <c r="C643" s="3">
        <f>SUMIFS(Data!F:F,Data!$B:$B,Figure16!$B643,Data!$A:$A,Figure16!$A643)</f>
        <v>0</v>
      </c>
      <c r="D643" s="3">
        <f>SUMIFS(Data!Y:Y,Data!$B:$B,Figure16!$B643,Data!$A:$A,Figure16!$A643)</f>
        <v>0</v>
      </c>
      <c r="E643" s="3">
        <f>SUMIFS(Data!Q:Q,Data!$B:$B,Figure16!$B643,Data!$A:$A,Figure16!$A643)</f>
        <v>1986437859.9034622</v>
      </c>
      <c r="F643" s="1">
        <f t="shared" ref="F643:F706" si="24">IF(E643&gt;0,C643/E643*100,"")</f>
        <v>0</v>
      </c>
      <c r="G643" s="1">
        <f t="shared" ref="G643:G706" si="25">IF($E643&gt;0,D643/$E643*100,"")</f>
        <v>0</v>
      </c>
      <c r="H643">
        <f>SUMIFS(Data!Z:Z,Data!B:B,Figure16!B643,Data!A:A,Figure16!A643)</f>
        <v>1</v>
      </c>
    </row>
    <row r="644" spans="1:8">
      <c r="A644" s="27">
        <v>1992</v>
      </c>
      <c r="B644" t="s">
        <v>7</v>
      </c>
      <c r="C644" s="3">
        <f>SUMIFS(Data!F:F,Data!$B:$B,Figure16!$B644,Data!$A:$A,Figure16!$A644)</f>
        <v>0</v>
      </c>
      <c r="D644" s="3">
        <f>SUMIFS(Data!Y:Y,Data!$B:$B,Figure16!$B644,Data!$A:$A,Figure16!$A644)</f>
        <v>0</v>
      </c>
      <c r="E644" s="3">
        <f>SUMIFS(Data!Q:Q,Data!$B:$B,Figure16!$B644,Data!$A:$A,Figure16!$A644)</f>
        <v>1695315305.7030787</v>
      </c>
      <c r="F644" s="1">
        <f t="shared" si="24"/>
        <v>0</v>
      </c>
      <c r="G644" s="1">
        <f t="shared" si="25"/>
        <v>0</v>
      </c>
      <c r="H644">
        <f>SUMIFS(Data!Z:Z,Data!B:B,Figure16!B644,Data!A:A,Figure16!A644)</f>
        <v>1</v>
      </c>
    </row>
    <row r="645" spans="1:8">
      <c r="A645" s="27">
        <v>1993</v>
      </c>
      <c r="B645" t="s">
        <v>7</v>
      </c>
      <c r="C645" s="3">
        <f>SUMIFS(Data!F:F,Data!$B:$B,Figure16!$B645,Data!$A:$A,Figure16!$A645)</f>
        <v>0</v>
      </c>
      <c r="D645" s="3">
        <f>SUMIFS(Data!Y:Y,Data!$B:$B,Figure16!$B645,Data!$A:$A,Figure16!$A645)</f>
        <v>0</v>
      </c>
      <c r="E645" s="3">
        <f>SUMIFS(Data!Q:Q,Data!$B:$B,Figure16!$B645,Data!$A:$A,Figure16!$A645)</f>
        <v>2274557914.074811</v>
      </c>
      <c r="F645" s="1">
        <f t="shared" si="24"/>
        <v>0</v>
      </c>
      <c r="G645" s="1">
        <f t="shared" si="25"/>
        <v>0</v>
      </c>
      <c r="H645">
        <f>SUMIFS(Data!Z:Z,Data!B:B,Figure16!B645,Data!A:A,Figure16!A645)</f>
        <v>1</v>
      </c>
    </row>
    <row r="646" spans="1:8">
      <c r="A646" s="27">
        <v>1994</v>
      </c>
      <c r="B646" t="s">
        <v>7</v>
      </c>
      <c r="C646" s="3">
        <f>SUMIFS(Data!F:F,Data!$B:$B,Figure16!$B646,Data!$A:$A,Figure16!$A646)</f>
        <v>0</v>
      </c>
      <c r="D646" s="3">
        <f>SUMIFS(Data!Y:Y,Data!$B:$B,Figure16!$B646,Data!$A:$A,Figure16!$A646)</f>
        <v>0</v>
      </c>
      <c r="E646" s="3">
        <f>SUMIFS(Data!Q:Q,Data!$B:$B,Figure16!$B646,Data!$A:$A,Figure16!$A646)</f>
        <v>1598075932.3543189</v>
      </c>
      <c r="F646" s="1">
        <f t="shared" si="24"/>
        <v>0</v>
      </c>
      <c r="G646" s="1">
        <f t="shared" si="25"/>
        <v>0</v>
      </c>
      <c r="H646">
        <f>SUMIFS(Data!Z:Z,Data!B:B,Figure16!B646,Data!A:A,Figure16!A646)</f>
        <v>1</v>
      </c>
    </row>
    <row r="647" spans="1:8">
      <c r="A647" s="27">
        <v>1995</v>
      </c>
      <c r="B647" t="s">
        <v>7</v>
      </c>
      <c r="C647" s="3">
        <f>SUMIFS(Data!F:F,Data!$B:$B,Figure16!$B647,Data!$A:$A,Figure16!$A647)</f>
        <v>0</v>
      </c>
      <c r="D647" s="3">
        <f>SUMIFS(Data!Y:Y,Data!$B:$B,Figure16!$B647,Data!$A:$A,Figure16!$A647)</f>
        <v>0</v>
      </c>
      <c r="E647" s="3">
        <f>SUMIFS(Data!Q:Q,Data!$B:$B,Figure16!$B647,Data!$A:$A,Figure16!$A647)</f>
        <v>2169627250.9337907</v>
      </c>
      <c r="F647" s="1">
        <f t="shared" si="24"/>
        <v>0</v>
      </c>
      <c r="G647" s="1">
        <f t="shared" si="25"/>
        <v>0</v>
      </c>
      <c r="H647">
        <f>SUMIFS(Data!Z:Z,Data!B:B,Figure16!B647,Data!A:A,Figure16!A647)</f>
        <v>1</v>
      </c>
    </row>
    <row r="648" spans="1:8">
      <c r="A648" s="27">
        <v>1996</v>
      </c>
      <c r="B648" t="s">
        <v>7</v>
      </c>
      <c r="C648" s="3">
        <f>SUMIFS(Data!F:F,Data!$B:$B,Figure16!$B648,Data!$A:$A,Figure16!$A648)</f>
        <v>0</v>
      </c>
      <c r="D648" s="3">
        <f>SUMIFS(Data!Y:Y,Data!$B:$B,Figure16!$B648,Data!$A:$A,Figure16!$A648)</f>
        <v>0</v>
      </c>
      <c r="E648" s="3">
        <f>SUMIFS(Data!Q:Q,Data!$B:$B,Figure16!$B648,Data!$A:$A,Figure16!$A648)</f>
        <v>2361116587.8607941</v>
      </c>
      <c r="F648" s="1">
        <f t="shared" si="24"/>
        <v>0</v>
      </c>
      <c r="G648" s="1">
        <f t="shared" si="25"/>
        <v>0</v>
      </c>
      <c r="H648">
        <f>SUMIFS(Data!Z:Z,Data!B:B,Figure16!B648,Data!A:A,Figure16!A648)</f>
        <v>1</v>
      </c>
    </row>
    <row r="649" spans="1:8">
      <c r="A649" s="27">
        <v>1997</v>
      </c>
      <c r="B649" t="s">
        <v>7</v>
      </c>
      <c r="C649" s="3">
        <f>SUMIFS(Data!F:F,Data!$B:$B,Figure16!$B649,Data!$A:$A,Figure16!$A649)</f>
        <v>0</v>
      </c>
      <c r="D649" s="3">
        <f>SUMIFS(Data!Y:Y,Data!$B:$B,Figure16!$B649,Data!$A:$A,Figure16!$A649)</f>
        <v>0</v>
      </c>
      <c r="E649" s="3">
        <f>SUMIFS(Data!Q:Q,Data!$B:$B,Figure16!$B649,Data!$A:$A,Figure16!$A649)</f>
        <v>2268301537.6512799</v>
      </c>
      <c r="F649" s="1">
        <f t="shared" si="24"/>
        <v>0</v>
      </c>
      <c r="G649" s="1">
        <f t="shared" si="25"/>
        <v>0</v>
      </c>
      <c r="H649">
        <f>SUMIFS(Data!Z:Z,Data!B:B,Figure16!B649,Data!A:A,Figure16!A649)</f>
        <v>1</v>
      </c>
    </row>
    <row r="650" spans="1:8">
      <c r="A650" s="27">
        <v>1998</v>
      </c>
      <c r="B650" t="s">
        <v>7</v>
      </c>
      <c r="C650" s="3">
        <f>SUMIFS(Data!F:F,Data!$B:$B,Figure16!$B650,Data!$A:$A,Figure16!$A650)</f>
        <v>0</v>
      </c>
      <c r="D650" s="3">
        <f>SUMIFS(Data!Y:Y,Data!$B:$B,Figure16!$B650,Data!$A:$A,Figure16!$A650)</f>
        <v>0</v>
      </c>
      <c r="E650" s="3">
        <f>SUMIFS(Data!Q:Q,Data!$B:$B,Figure16!$B650,Data!$A:$A,Figure16!$A650)</f>
        <v>2455092582.3092666</v>
      </c>
      <c r="F650" s="1">
        <f t="shared" si="24"/>
        <v>0</v>
      </c>
      <c r="G650" s="1">
        <f t="shared" si="25"/>
        <v>0</v>
      </c>
      <c r="H650">
        <f>SUMIFS(Data!Z:Z,Data!B:B,Figure16!B650,Data!A:A,Figure16!A650)</f>
        <v>1</v>
      </c>
    </row>
    <row r="651" spans="1:8">
      <c r="A651" s="27">
        <v>1999</v>
      </c>
      <c r="B651" t="s">
        <v>7</v>
      </c>
      <c r="C651" s="3">
        <f>SUMIFS(Data!F:F,Data!$B:$B,Figure16!$B651,Data!$A:$A,Figure16!$A651)</f>
        <v>0</v>
      </c>
      <c r="D651" s="3">
        <f>SUMIFS(Data!Y:Y,Data!$B:$B,Figure16!$B651,Data!$A:$A,Figure16!$A651)</f>
        <v>0</v>
      </c>
      <c r="E651" s="3">
        <f>SUMIFS(Data!Q:Q,Data!$B:$B,Figure16!$B651,Data!$A:$A,Figure16!$A651)</f>
        <v>2689787917.5071068</v>
      </c>
      <c r="F651" s="1">
        <f t="shared" si="24"/>
        <v>0</v>
      </c>
      <c r="G651" s="1">
        <f t="shared" si="25"/>
        <v>0</v>
      </c>
      <c r="H651">
        <f>SUMIFS(Data!Z:Z,Data!B:B,Figure16!B651,Data!A:A,Figure16!A651)</f>
        <v>1</v>
      </c>
    </row>
    <row r="652" spans="1:8">
      <c r="A652" s="27">
        <v>2000</v>
      </c>
      <c r="B652" t="s">
        <v>7</v>
      </c>
      <c r="C652" s="3">
        <f>SUMIFS(Data!F:F,Data!$B:$B,Figure16!$B652,Data!$A:$A,Figure16!$A652)</f>
        <v>11115648</v>
      </c>
      <c r="D652" s="3">
        <f>SUMIFS(Data!Y:Y,Data!$B:$B,Figure16!$B652,Data!$A:$A,Figure16!$A652)</f>
        <v>0</v>
      </c>
      <c r="E652" s="3">
        <f>SUMIFS(Data!Q:Q,Data!$B:$B,Figure16!$B652,Data!$A:$A,Figure16!$A652)</f>
        <v>2569186642.8699942</v>
      </c>
      <c r="F652" s="1">
        <f t="shared" si="24"/>
        <v>0.43265241281119621</v>
      </c>
      <c r="G652" s="1">
        <f t="shared" si="25"/>
        <v>0</v>
      </c>
      <c r="H652">
        <f>SUMIFS(Data!Z:Z,Data!B:B,Figure16!B652,Data!A:A,Figure16!A652)</f>
        <v>1</v>
      </c>
    </row>
    <row r="653" spans="1:8">
      <c r="A653" s="27">
        <v>2001</v>
      </c>
      <c r="B653" t="s">
        <v>7</v>
      </c>
      <c r="C653" s="3">
        <f>SUMIFS(Data!F:F,Data!$B:$B,Figure16!$B653,Data!$A:$A,Figure16!$A653)</f>
        <v>0</v>
      </c>
      <c r="D653" s="3">
        <f>SUMIFS(Data!Y:Y,Data!$B:$B,Figure16!$B653,Data!$A:$A,Figure16!$A653)</f>
        <v>0</v>
      </c>
      <c r="E653" s="3">
        <f>SUMIFS(Data!Q:Q,Data!$B:$B,Figure16!$B653,Data!$A:$A,Figure16!$A653)</f>
        <v>2680213931.4647183</v>
      </c>
      <c r="F653" s="1">
        <f t="shared" si="24"/>
        <v>0</v>
      </c>
      <c r="G653" s="1">
        <f t="shared" si="25"/>
        <v>0</v>
      </c>
      <c r="H653">
        <f>SUMIFS(Data!Z:Z,Data!B:B,Figure16!B653,Data!A:A,Figure16!A653)</f>
        <v>1</v>
      </c>
    </row>
    <row r="654" spans="1:8">
      <c r="A654" s="27">
        <v>2002</v>
      </c>
      <c r="B654" t="s">
        <v>7</v>
      </c>
      <c r="C654" s="3">
        <f>SUMIFS(Data!F:F,Data!$B:$B,Figure16!$B654,Data!$A:$A,Figure16!$A654)</f>
        <v>0</v>
      </c>
      <c r="D654" s="3">
        <f>SUMIFS(Data!Y:Y,Data!$B:$B,Figure16!$B654,Data!$A:$A,Figure16!$A654)</f>
        <v>0</v>
      </c>
      <c r="E654" s="3">
        <f>SUMIFS(Data!Q:Q,Data!$B:$B,Figure16!$B654,Data!$A:$A,Figure16!$A654)</f>
        <v>3054571081.691196</v>
      </c>
      <c r="F654" s="1">
        <f t="shared" si="24"/>
        <v>0</v>
      </c>
      <c r="G654" s="1">
        <f t="shared" si="25"/>
        <v>0</v>
      </c>
      <c r="H654">
        <f>SUMIFS(Data!Z:Z,Data!B:B,Figure16!B654,Data!A:A,Figure16!A654)</f>
        <v>1</v>
      </c>
    </row>
    <row r="655" spans="1:8">
      <c r="A655" s="27">
        <v>2003</v>
      </c>
      <c r="B655" t="s">
        <v>7</v>
      </c>
      <c r="C655" s="3">
        <f>SUMIFS(Data!F:F,Data!$B:$B,Figure16!$B655,Data!$A:$A,Figure16!$A655)</f>
        <v>0</v>
      </c>
      <c r="D655" s="3">
        <f>SUMIFS(Data!Y:Y,Data!$B:$B,Figure16!$B655,Data!$A:$A,Figure16!$A655)</f>
        <v>0</v>
      </c>
      <c r="E655" s="3">
        <f>SUMIFS(Data!Q:Q,Data!$B:$B,Figure16!$B655,Data!$A:$A,Figure16!$A655)</f>
        <v>3905366187.8701715</v>
      </c>
      <c r="F655" s="1">
        <f t="shared" si="24"/>
        <v>0</v>
      </c>
      <c r="G655" s="1">
        <f t="shared" si="25"/>
        <v>0</v>
      </c>
      <c r="H655">
        <f>SUMIFS(Data!Z:Z,Data!B:B,Figure16!B655,Data!A:A,Figure16!A655)</f>
        <v>1</v>
      </c>
    </row>
    <row r="656" spans="1:8">
      <c r="A656" s="27">
        <v>2004</v>
      </c>
      <c r="B656" t="s">
        <v>7</v>
      </c>
      <c r="C656" s="3">
        <f>SUMIFS(Data!F:F,Data!$B:$B,Figure16!$B656,Data!$A:$A,Figure16!$A656)</f>
        <v>0</v>
      </c>
      <c r="D656" s="3">
        <f>SUMIFS(Data!Y:Y,Data!$B:$B,Figure16!$B656,Data!$A:$A,Figure16!$A656)</f>
        <v>0</v>
      </c>
      <c r="E656" s="3">
        <f>SUMIFS(Data!Q:Q,Data!$B:$B,Figure16!$B656,Data!$A:$A,Figure16!$A656)</f>
        <v>4521424807.225194</v>
      </c>
      <c r="F656" s="1">
        <f t="shared" si="24"/>
        <v>0</v>
      </c>
      <c r="G656" s="1">
        <f t="shared" si="25"/>
        <v>0</v>
      </c>
      <c r="H656">
        <f>SUMIFS(Data!Z:Z,Data!B:B,Figure16!B656,Data!A:A,Figure16!A656)</f>
        <v>1</v>
      </c>
    </row>
    <row r="657" spans="1:8">
      <c r="A657" s="27">
        <v>2005</v>
      </c>
      <c r="B657" t="s">
        <v>7</v>
      </c>
      <c r="C657" s="3">
        <f>SUMIFS(Data!F:F,Data!$B:$B,Figure16!$B657,Data!$A:$A,Figure16!$A657)</f>
        <v>0</v>
      </c>
      <c r="D657" s="3">
        <f>SUMIFS(Data!Y:Y,Data!$B:$B,Figure16!$B657,Data!$A:$A,Figure16!$A657)</f>
        <v>0</v>
      </c>
      <c r="E657" s="3">
        <f>SUMIFS(Data!Q:Q,Data!$B:$B,Figure16!$B657,Data!$A:$A,Figure16!$A657)</f>
        <v>4803702821.080554</v>
      </c>
      <c r="F657" s="1">
        <f t="shared" si="24"/>
        <v>0</v>
      </c>
      <c r="G657" s="1">
        <f t="shared" si="25"/>
        <v>0</v>
      </c>
      <c r="H657">
        <f>SUMIFS(Data!Z:Z,Data!B:B,Figure16!B657,Data!A:A,Figure16!A657)</f>
        <v>1</v>
      </c>
    </row>
    <row r="658" spans="1:8">
      <c r="A658" s="27">
        <v>2006</v>
      </c>
      <c r="B658" t="s">
        <v>7</v>
      </c>
      <c r="C658" s="3">
        <f>SUMIFS(Data!F:F,Data!$B:$B,Figure16!$B658,Data!$A:$A,Figure16!$A658)</f>
        <v>5737343</v>
      </c>
      <c r="D658" s="3">
        <f>SUMIFS(Data!Y:Y,Data!$B:$B,Figure16!$B658,Data!$A:$A,Figure16!$A658)</f>
        <v>0</v>
      </c>
      <c r="E658" s="3">
        <f>SUMIFS(Data!Q:Q,Data!$B:$B,Figure16!$B658,Data!$A:$A,Figure16!$A658)</f>
        <v>5142380779.4410334</v>
      </c>
      <c r="F658" s="1">
        <f t="shared" si="24"/>
        <v>0.11156978150932723</v>
      </c>
      <c r="G658" s="1">
        <f t="shared" si="25"/>
        <v>0</v>
      </c>
      <c r="H658">
        <f>SUMIFS(Data!Z:Z,Data!B:B,Figure16!B658,Data!A:A,Figure16!A658)</f>
        <v>1</v>
      </c>
    </row>
    <row r="659" spans="1:8">
      <c r="A659" s="27">
        <v>2007</v>
      </c>
      <c r="B659" t="s">
        <v>7</v>
      </c>
      <c r="C659" s="3">
        <f>SUMIFS(Data!F:F,Data!$B:$B,Figure16!$B659,Data!$A:$A,Figure16!$A659)</f>
        <v>3943460</v>
      </c>
      <c r="D659" s="3">
        <f>SUMIFS(Data!Y:Y,Data!$B:$B,Figure16!$B659,Data!$A:$A,Figure16!$A659)</f>
        <v>0</v>
      </c>
      <c r="E659" s="3">
        <f>SUMIFS(Data!Q:Q,Data!$B:$B,Figure16!$B659,Data!$A:$A,Figure16!$A659)</f>
        <v>5969535131.5801554</v>
      </c>
      <c r="F659" s="1">
        <f t="shared" si="24"/>
        <v>6.605975026662006E-2</v>
      </c>
      <c r="G659" s="1">
        <f t="shared" si="25"/>
        <v>0</v>
      </c>
      <c r="H659">
        <f>SUMIFS(Data!Z:Z,Data!B:B,Figure16!B659,Data!A:A,Figure16!A659)</f>
        <v>1</v>
      </c>
    </row>
    <row r="660" spans="1:8">
      <c r="A660" s="27">
        <v>2008</v>
      </c>
      <c r="B660" t="s">
        <v>7</v>
      </c>
      <c r="C660" s="3">
        <f>SUMIFS(Data!F:F,Data!$B:$B,Figure16!$B660,Data!$A:$A,Figure16!$A660)</f>
        <v>28782547.5</v>
      </c>
      <c r="D660" s="3">
        <f>SUMIFS(Data!Y:Y,Data!$B:$B,Figure16!$B660,Data!$A:$A,Figure16!$A660)</f>
        <v>0</v>
      </c>
      <c r="E660" s="3">
        <f>SUMIFS(Data!Q:Q,Data!$B:$B,Figure16!$B660,Data!$A:$A,Figure16!$A660)</f>
        <v>7132787396.6654711</v>
      </c>
      <c r="F660" s="1">
        <f t="shared" si="24"/>
        <v>0.4035245395573635</v>
      </c>
      <c r="G660" s="1">
        <f t="shared" si="25"/>
        <v>0</v>
      </c>
      <c r="H660">
        <f>SUMIFS(Data!Z:Z,Data!B:B,Figure16!B660,Data!A:A,Figure16!A660)</f>
        <v>1</v>
      </c>
    </row>
    <row r="661" spans="1:8">
      <c r="A661" s="27">
        <v>2009</v>
      </c>
      <c r="B661" t="s">
        <v>7</v>
      </c>
      <c r="C661" s="3">
        <f>SUMIFS(Data!F:F,Data!$B:$B,Figure16!$B661,Data!$A:$A,Figure16!$A661)</f>
        <v>12706850</v>
      </c>
      <c r="D661" s="3">
        <f>SUMIFS(Data!Y:Y,Data!$B:$B,Figure16!$B661,Data!$A:$A,Figure16!$A661)</f>
        <v>0</v>
      </c>
      <c r="E661" s="3">
        <f>SUMIFS(Data!Q:Q,Data!$B:$B,Figure16!$B661,Data!$A:$A,Figure16!$A661)</f>
        <v>7097198711.6102266</v>
      </c>
      <c r="F661" s="1">
        <f t="shared" si="24"/>
        <v>0.17904035826435308</v>
      </c>
      <c r="G661" s="1">
        <f t="shared" si="25"/>
        <v>0</v>
      </c>
      <c r="H661">
        <f>SUMIFS(Data!Z:Z,Data!B:B,Figure16!B661,Data!A:A,Figure16!A661)</f>
        <v>1</v>
      </c>
    </row>
    <row r="662" spans="1:8">
      <c r="A662" s="27">
        <v>2010</v>
      </c>
      <c r="B662" t="s">
        <v>7</v>
      </c>
      <c r="C662" s="3">
        <f>SUMIFS(Data!F:F,Data!$B:$B,Figure16!$B662,Data!$A:$A,Figure16!$A662)</f>
        <v>0</v>
      </c>
      <c r="D662" s="3">
        <f>SUMIFS(Data!Y:Y,Data!$B:$B,Figure16!$B662,Data!$A:$A,Figure16!$A662)</f>
        <v>0</v>
      </c>
      <c r="E662" s="3">
        <f>SUMIFS(Data!Q:Q,Data!$B:$B,Figure16!$B662,Data!$A:$A,Figure16!$A662)</f>
        <v>6970240895.4988823</v>
      </c>
      <c r="F662" s="1">
        <f t="shared" si="24"/>
        <v>0</v>
      </c>
      <c r="G662" s="1">
        <f t="shared" si="25"/>
        <v>0</v>
      </c>
      <c r="H662">
        <f>SUMIFS(Data!Z:Z,Data!B:B,Figure16!B662,Data!A:A,Figure16!A662)</f>
        <v>1</v>
      </c>
    </row>
    <row r="663" spans="1:8">
      <c r="A663" s="27">
        <v>2011</v>
      </c>
      <c r="B663" t="s">
        <v>7</v>
      </c>
      <c r="C663" s="3">
        <f>SUMIFS(Data!F:F,Data!$B:$B,Figure16!$B663,Data!$A:$A,Figure16!$A663)</f>
        <v>0</v>
      </c>
      <c r="D663" s="3">
        <f>SUMIFS(Data!Y:Y,Data!$B:$B,Figure16!$B663,Data!$A:$A,Figure16!$A663)</f>
        <v>0</v>
      </c>
      <c r="E663" s="3">
        <f>SUMIFS(Data!Q:Q,Data!$B:$B,Figure16!$B663,Data!$A:$A,Figure16!$A663)</f>
        <v>7814081155.6498775</v>
      </c>
      <c r="F663" s="1">
        <f t="shared" si="24"/>
        <v>0</v>
      </c>
      <c r="G663" s="1">
        <f t="shared" si="25"/>
        <v>0</v>
      </c>
      <c r="H663">
        <f>SUMIFS(Data!Z:Z,Data!B:B,Figure16!B663,Data!A:A,Figure16!A663)</f>
        <v>1</v>
      </c>
    </row>
    <row r="664" spans="1:8">
      <c r="A664" s="27">
        <v>2012</v>
      </c>
      <c r="B664" t="s">
        <v>7</v>
      </c>
      <c r="C664" s="3">
        <f>SUMIFS(Data!F:F,Data!$B:$B,Figure16!$B664,Data!$A:$A,Figure16!$A664)</f>
        <v>0</v>
      </c>
      <c r="D664" s="3">
        <f>SUMIFS(Data!Y:Y,Data!$B:$B,Figure16!$B664,Data!$A:$A,Figure16!$A664)</f>
        <v>0</v>
      </c>
      <c r="E664" s="3">
        <f>SUMIFS(Data!Q:Q,Data!$B:$B,Figure16!$B664,Data!$A:$A,Figure16!$A664)</f>
        <v>8152554487.3132086</v>
      </c>
      <c r="F664" s="1">
        <f t="shared" si="24"/>
        <v>0</v>
      </c>
      <c r="G664" s="1">
        <f t="shared" si="25"/>
        <v>0</v>
      </c>
      <c r="H664">
        <f>SUMIFS(Data!Z:Z,Data!B:B,Figure16!B664,Data!A:A,Figure16!A664)</f>
        <v>1</v>
      </c>
    </row>
    <row r="665" spans="1:8">
      <c r="A665" s="27">
        <v>2013</v>
      </c>
      <c r="B665" t="s">
        <v>7</v>
      </c>
      <c r="C665" s="3">
        <f>SUMIFS(Data!F:F,Data!$B:$B,Figure16!$B665,Data!$A:$A,Figure16!$A665)</f>
        <v>281880664.5</v>
      </c>
      <c r="D665" s="3">
        <f>SUMIFS(Data!Y:Y,Data!$B:$B,Figure16!$B665,Data!$A:$A,Figure16!$A665)</f>
        <v>0</v>
      </c>
      <c r="E665" s="3">
        <f>SUMIFS(Data!Q:Q,Data!$B:$B,Figure16!$B665,Data!$A:$A,Figure16!$A665)</f>
        <v>9157355679.7020473</v>
      </c>
      <c r="F665" s="1">
        <f t="shared" si="24"/>
        <v>3.0781884460904934</v>
      </c>
      <c r="G665" s="1">
        <f t="shared" si="25"/>
        <v>0</v>
      </c>
      <c r="H665">
        <f>SUMIFS(Data!Z:Z,Data!B:B,Figure16!B665,Data!A:A,Figure16!A665)</f>
        <v>1</v>
      </c>
    </row>
    <row r="666" spans="1:8">
      <c r="A666" s="27">
        <v>2014</v>
      </c>
      <c r="B666" t="s">
        <v>7</v>
      </c>
      <c r="C666" s="3">
        <f>SUMIFS(Data!F:F,Data!$B:$B,Figure16!$B666,Data!$A:$A,Figure16!$A666)</f>
        <v>840000</v>
      </c>
      <c r="D666" s="3">
        <f>SUMIFS(Data!Y:Y,Data!$B:$B,Figure16!$B666,Data!$A:$A,Figure16!$A666)</f>
        <v>0</v>
      </c>
      <c r="E666" s="3">
        <f>SUMIFS(Data!Q:Q,Data!$B:$B,Figure16!$B666,Data!$A:$A,Figure16!$A666)</f>
        <v>9707432015.6144123</v>
      </c>
      <c r="F666" s="1">
        <f t="shared" si="24"/>
        <v>8.6531638712365883E-3</v>
      </c>
      <c r="G666" s="1">
        <f t="shared" si="25"/>
        <v>0</v>
      </c>
      <c r="H666">
        <f>SUMIFS(Data!Z:Z,Data!B:B,Figure16!B666,Data!A:A,Figure16!A666)</f>
        <v>1</v>
      </c>
    </row>
    <row r="667" spans="1:8">
      <c r="A667" s="27">
        <v>2015</v>
      </c>
      <c r="B667" t="s">
        <v>7</v>
      </c>
      <c r="C667" s="3">
        <f>SUMIFS(Data!F:F,Data!$B:$B,Figure16!$B667,Data!$A:$A,Figure16!$A667)</f>
        <v>353946952</v>
      </c>
      <c r="D667" s="3">
        <f>SUMIFS(Data!Y:Y,Data!$B:$B,Figure16!$B667,Data!$A:$A,Figure16!$A667)</f>
        <v>0</v>
      </c>
      <c r="E667" s="3">
        <f>SUMIFS(Data!Q:Q,Data!$B:$B,Figure16!$B667,Data!$A:$A,Figure16!$A667)</f>
        <v>8291155880.595046</v>
      </c>
      <c r="F667" s="1">
        <f t="shared" si="24"/>
        <v>4.2689699373327628</v>
      </c>
      <c r="G667" s="1">
        <f t="shared" si="25"/>
        <v>0</v>
      </c>
      <c r="H667">
        <f>SUMIFS(Data!Z:Z,Data!B:B,Figure16!B667,Data!A:A,Figure16!A667)</f>
        <v>1</v>
      </c>
    </row>
    <row r="668" spans="1:8">
      <c r="A668" s="27">
        <v>2016</v>
      </c>
      <c r="B668" t="s">
        <v>7</v>
      </c>
      <c r="C668" s="3">
        <f>SUMIFS(Data!F:F,Data!$B:$B,Figure16!$B668,Data!$A:$A,Figure16!$A668)</f>
        <v>0</v>
      </c>
      <c r="D668" s="3">
        <f>SUMIFS(Data!Y:Y,Data!$B:$B,Figure16!$B668,Data!$A:$A,Figure16!$A668)</f>
        <v>0</v>
      </c>
      <c r="E668" s="3">
        <f>SUMIFS(Data!Q:Q,Data!$B:$B,Figure16!$B668,Data!$A:$A,Figure16!$A668)</f>
        <v>8573159696.6112766</v>
      </c>
      <c r="F668" s="1">
        <f t="shared" si="24"/>
        <v>0</v>
      </c>
      <c r="G668" s="1">
        <f t="shared" si="25"/>
        <v>0</v>
      </c>
      <c r="H668">
        <f>SUMIFS(Data!Z:Z,Data!B:B,Figure16!B668,Data!A:A,Figure16!A668)</f>
        <v>1</v>
      </c>
    </row>
    <row r="669" spans="1:8">
      <c r="A669" s="27">
        <v>2017</v>
      </c>
      <c r="B669" t="s">
        <v>7</v>
      </c>
      <c r="C669" s="3">
        <f>SUMIFS(Data!F:F,Data!$B:$B,Figure16!$B669,Data!$A:$A,Figure16!$A669)</f>
        <v>89648272</v>
      </c>
      <c r="D669" s="3">
        <f>SUMIFS(Data!Y:Y,Data!$B:$B,Figure16!$B669,Data!$A:$A,Figure16!$A669)</f>
        <v>0</v>
      </c>
      <c r="E669" s="3">
        <f>SUMIFS(Data!Q:Q,Data!$B:$B,Figure16!$B669,Data!$A:$A,Figure16!$A669)</f>
        <v>9246696923.6615486</v>
      </c>
      <c r="F669" s="1">
        <f t="shared" si="24"/>
        <v>0.96951671218505431</v>
      </c>
      <c r="G669" s="1">
        <f t="shared" si="25"/>
        <v>0</v>
      </c>
      <c r="H669">
        <f>SUMIFS(Data!Z:Z,Data!B:B,Figure16!B669,Data!A:A,Figure16!A669)</f>
        <v>1</v>
      </c>
    </row>
    <row r="670" spans="1:8">
      <c r="A670" s="27">
        <v>1950</v>
      </c>
      <c r="B670" t="s">
        <v>92</v>
      </c>
      <c r="C670" s="3">
        <f>SUMIFS(Data!F:F,Data!$B:$B,Figure16!$B670,Data!$A:$A,Figure16!$A670)</f>
        <v>0</v>
      </c>
      <c r="D670" s="3">
        <f>SUMIFS(Data!Y:Y,Data!$B:$B,Figure16!$B670,Data!$A:$A,Figure16!$A670)</f>
        <v>0</v>
      </c>
      <c r="E670" s="3">
        <f>SUMIFS(Data!Q:Q,Data!$B:$B,Figure16!$B670,Data!$A:$A,Figure16!$A670)</f>
        <v>0</v>
      </c>
      <c r="F670" s="1" t="str">
        <f t="shared" si="24"/>
        <v/>
      </c>
      <c r="G670" s="1" t="str">
        <f t="shared" si="25"/>
        <v/>
      </c>
      <c r="H670">
        <f>SUMIFS(Data!Z:Z,Data!B:B,Figure16!B670,Data!A:A,Figure16!A670)</f>
        <v>1</v>
      </c>
    </row>
    <row r="671" spans="1:8">
      <c r="A671" s="27">
        <v>1951</v>
      </c>
      <c r="B671" t="s">
        <v>92</v>
      </c>
      <c r="C671" s="3">
        <f>SUMIFS(Data!F:F,Data!$B:$B,Figure16!$B671,Data!$A:$A,Figure16!$A671)</f>
        <v>0</v>
      </c>
      <c r="D671" s="3">
        <f>SUMIFS(Data!Y:Y,Data!$B:$B,Figure16!$B671,Data!$A:$A,Figure16!$A671)</f>
        <v>0</v>
      </c>
      <c r="E671" s="3">
        <f>SUMIFS(Data!Q:Q,Data!$B:$B,Figure16!$B671,Data!$A:$A,Figure16!$A671)</f>
        <v>0</v>
      </c>
      <c r="F671" s="1" t="str">
        <f t="shared" si="24"/>
        <v/>
      </c>
      <c r="G671" s="1" t="str">
        <f t="shared" si="25"/>
        <v/>
      </c>
      <c r="H671">
        <f>SUMIFS(Data!Z:Z,Data!B:B,Figure16!B671,Data!A:A,Figure16!A671)</f>
        <v>1</v>
      </c>
    </row>
    <row r="672" spans="1:8">
      <c r="A672" s="27">
        <v>1952</v>
      </c>
      <c r="B672" t="s">
        <v>92</v>
      </c>
      <c r="C672" s="3">
        <f>SUMIFS(Data!F:F,Data!$B:$B,Figure16!$B672,Data!$A:$A,Figure16!$A672)</f>
        <v>0</v>
      </c>
      <c r="D672" s="3">
        <f>SUMIFS(Data!Y:Y,Data!$B:$B,Figure16!$B672,Data!$A:$A,Figure16!$A672)</f>
        <v>0</v>
      </c>
      <c r="E672" s="3">
        <f>SUMIFS(Data!Q:Q,Data!$B:$B,Figure16!$B672,Data!$A:$A,Figure16!$A672)</f>
        <v>0</v>
      </c>
      <c r="F672" s="1" t="str">
        <f t="shared" si="24"/>
        <v/>
      </c>
      <c r="G672" s="1" t="str">
        <f t="shared" si="25"/>
        <v/>
      </c>
      <c r="H672">
        <f>SUMIFS(Data!Z:Z,Data!B:B,Figure16!B672,Data!A:A,Figure16!A672)</f>
        <v>1</v>
      </c>
    </row>
    <row r="673" spans="1:8">
      <c r="A673" s="27">
        <v>1953</v>
      </c>
      <c r="B673" t="s">
        <v>92</v>
      </c>
      <c r="C673" s="3">
        <f>SUMIFS(Data!F:F,Data!$B:$B,Figure16!$B673,Data!$A:$A,Figure16!$A673)</f>
        <v>0</v>
      </c>
      <c r="D673" s="3">
        <f>SUMIFS(Data!Y:Y,Data!$B:$B,Figure16!$B673,Data!$A:$A,Figure16!$A673)</f>
        <v>0</v>
      </c>
      <c r="E673" s="3">
        <f>SUMIFS(Data!Q:Q,Data!$B:$B,Figure16!$B673,Data!$A:$A,Figure16!$A673)</f>
        <v>0</v>
      </c>
      <c r="F673" s="1" t="str">
        <f t="shared" si="24"/>
        <v/>
      </c>
      <c r="G673" s="1" t="str">
        <f t="shared" si="25"/>
        <v/>
      </c>
      <c r="H673">
        <f>SUMIFS(Data!Z:Z,Data!B:B,Figure16!B673,Data!A:A,Figure16!A673)</f>
        <v>1</v>
      </c>
    </row>
    <row r="674" spans="1:8">
      <c r="A674" s="27">
        <v>1954</v>
      </c>
      <c r="B674" t="s">
        <v>92</v>
      </c>
      <c r="C674" s="3">
        <f>SUMIFS(Data!F:F,Data!$B:$B,Figure16!$B674,Data!$A:$A,Figure16!$A674)</f>
        <v>0</v>
      </c>
      <c r="D674" s="3">
        <f>SUMIFS(Data!Y:Y,Data!$B:$B,Figure16!$B674,Data!$A:$A,Figure16!$A674)</f>
        <v>0</v>
      </c>
      <c r="E674" s="3">
        <f>SUMIFS(Data!Q:Q,Data!$B:$B,Figure16!$B674,Data!$A:$A,Figure16!$A674)</f>
        <v>0</v>
      </c>
      <c r="F674" s="1" t="str">
        <f t="shared" si="24"/>
        <v/>
      </c>
      <c r="G674" s="1" t="str">
        <f t="shared" si="25"/>
        <v/>
      </c>
      <c r="H674">
        <f>SUMIFS(Data!Z:Z,Data!B:B,Figure16!B674,Data!A:A,Figure16!A674)</f>
        <v>1</v>
      </c>
    </row>
    <row r="675" spans="1:8">
      <c r="A675" s="27">
        <v>1955</v>
      </c>
      <c r="B675" t="s">
        <v>92</v>
      </c>
      <c r="C675" s="3">
        <f>SUMIFS(Data!F:F,Data!$B:$B,Figure16!$B675,Data!$A:$A,Figure16!$A675)</f>
        <v>0</v>
      </c>
      <c r="D675" s="3">
        <f>SUMIFS(Data!Y:Y,Data!$B:$B,Figure16!$B675,Data!$A:$A,Figure16!$A675)</f>
        <v>0</v>
      </c>
      <c r="E675" s="3">
        <f>SUMIFS(Data!Q:Q,Data!$B:$B,Figure16!$B675,Data!$A:$A,Figure16!$A675)</f>
        <v>0</v>
      </c>
      <c r="F675" s="1" t="str">
        <f t="shared" si="24"/>
        <v/>
      </c>
      <c r="G675" s="1" t="str">
        <f t="shared" si="25"/>
        <v/>
      </c>
      <c r="H675">
        <f>SUMIFS(Data!Z:Z,Data!B:B,Figure16!B675,Data!A:A,Figure16!A675)</f>
        <v>1</v>
      </c>
    </row>
    <row r="676" spans="1:8">
      <c r="A676" s="27">
        <v>1956</v>
      </c>
      <c r="B676" t="s">
        <v>92</v>
      </c>
      <c r="C676" s="3">
        <f>SUMIFS(Data!F:F,Data!$B:$B,Figure16!$B676,Data!$A:$A,Figure16!$A676)</f>
        <v>0</v>
      </c>
      <c r="D676" s="3">
        <f>SUMIFS(Data!Y:Y,Data!$B:$B,Figure16!$B676,Data!$A:$A,Figure16!$A676)</f>
        <v>0</v>
      </c>
      <c r="E676" s="3">
        <f>SUMIFS(Data!Q:Q,Data!$B:$B,Figure16!$B676,Data!$A:$A,Figure16!$A676)</f>
        <v>0</v>
      </c>
      <c r="F676" s="1" t="str">
        <f t="shared" si="24"/>
        <v/>
      </c>
      <c r="G676" s="1" t="str">
        <f t="shared" si="25"/>
        <v/>
      </c>
      <c r="H676">
        <f>SUMIFS(Data!Z:Z,Data!B:B,Figure16!B676,Data!A:A,Figure16!A676)</f>
        <v>1</v>
      </c>
    </row>
    <row r="677" spans="1:8">
      <c r="A677" s="27">
        <v>1957</v>
      </c>
      <c r="B677" t="s">
        <v>92</v>
      </c>
      <c r="C677" s="3">
        <f>SUMIFS(Data!F:F,Data!$B:$B,Figure16!$B677,Data!$A:$A,Figure16!$A677)</f>
        <v>0</v>
      </c>
      <c r="D677" s="3">
        <f>SUMIFS(Data!Y:Y,Data!$B:$B,Figure16!$B677,Data!$A:$A,Figure16!$A677)</f>
        <v>0</v>
      </c>
      <c r="E677" s="3">
        <f>SUMIFS(Data!Q:Q,Data!$B:$B,Figure16!$B677,Data!$A:$A,Figure16!$A677)</f>
        <v>0</v>
      </c>
      <c r="F677" s="1" t="str">
        <f t="shared" si="24"/>
        <v/>
      </c>
      <c r="G677" s="1" t="str">
        <f t="shared" si="25"/>
        <v/>
      </c>
      <c r="H677">
        <f>SUMIFS(Data!Z:Z,Data!B:B,Figure16!B677,Data!A:A,Figure16!A677)</f>
        <v>1</v>
      </c>
    </row>
    <row r="678" spans="1:8">
      <c r="A678" s="27">
        <v>1958</v>
      </c>
      <c r="B678" t="s">
        <v>92</v>
      </c>
      <c r="C678" s="3">
        <f>SUMIFS(Data!F:F,Data!$B:$B,Figure16!$B678,Data!$A:$A,Figure16!$A678)</f>
        <v>0</v>
      </c>
      <c r="D678" s="3">
        <f>SUMIFS(Data!Y:Y,Data!$B:$B,Figure16!$B678,Data!$A:$A,Figure16!$A678)</f>
        <v>0</v>
      </c>
      <c r="E678" s="3">
        <f>SUMIFS(Data!Q:Q,Data!$B:$B,Figure16!$B678,Data!$A:$A,Figure16!$A678)</f>
        <v>0</v>
      </c>
      <c r="F678" s="1" t="str">
        <f t="shared" si="24"/>
        <v/>
      </c>
      <c r="G678" s="1" t="str">
        <f t="shared" si="25"/>
        <v/>
      </c>
      <c r="H678">
        <f>SUMIFS(Data!Z:Z,Data!B:B,Figure16!B678,Data!A:A,Figure16!A678)</f>
        <v>1</v>
      </c>
    </row>
    <row r="679" spans="1:8">
      <c r="A679" s="27">
        <v>1959</v>
      </c>
      <c r="B679" t="s">
        <v>92</v>
      </c>
      <c r="C679" s="3">
        <f>SUMIFS(Data!F:F,Data!$B:$B,Figure16!$B679,Data!$A:$A,Figure16!$A679)</f>
        <v>0</v>
      </c>
      <c r="D679" s="3">
        <f>SUMIFS(Data!Y:Y,Data!$B:$B,Figure16!$B679,Data!$A:$A,Figure16!$A679)</f>
        <v>0</v>
      </c>
      <c r="E679" s="3">
        <f>SUMIFS(Data!Q:Q,Data!$B:$B,Figure16!$B679,Data!$A:$A,Figure16!$A679)</f>
        <v>0</v>
      </c>
      <c r="F679" s="1" t="str">
        <f t="shared" si="24"/>
        <v/>
      </c>
      <c r="G679" s="1" t="str">
        <f t="shared" si="25"/>
        <v/>
      </c>
      <c r="H679">
        <f>SUMIFS(Data!Z:Z,Data!B:B,Figure16!B679,Data!A:A,Figure16!A679)</f>
        <v>1</v>
      </c>
    </row>
    <row r="680" spans="1:8">
      <c r="A680" s="27">
        <v>1960</v>
      </c>
      <c r="B680" t="s">
        <v>92</v>
      </c>
      <c r="C680" s="3">
        <f>SUMIFS(Data!F:F,Data!$B:$B,Figure16!$B680,Data!$A:$A,Figure16!$A680)</f>
        <v>0</v>
      </c>
      <c r="D680" s="3">
        <f>SUMIFS(Data!Y:Y,Data!$B:$B,Figure16!$B680,Data!$A:$A,Figure16!$A680)</f>
        <v>0</v>
      </c>
      <c r="E680" s="3">
        <f>SUMIFS(Data!Q:Q,Data!$B:$B,Figure16!$B680,Data!$A:$A,Figure16!$A680)</f>
        <v>0</v>
      </c>
      <c r="F680" s="1" t="str">
        <f t="shared" si="24"/>
        <v/>
      </c>
      <c r="G680" s="1" t="str">
        <f t="shared" si="25"/>
        <v/>
      </c>
      <c r="H680">
        <f>SUMIFS(Data!Z:Z,Data!B:B,Figure16!B680,Data!A:A,Figure16!A680)</f>
        <v>1</v>
      </c>
    </row>
    <row r="681" spans="1:8">
      <c r="A681" s="27">
        <v>1961</v>
      </c>
      <c r="B681" t="s">
        <v>92</v>
      </c>
      <c r="C681" s="3">
        <f>SUMIFS(Data!F:F,Data!$B:$B,Figure16!$B681,Data!$A:$A,Figure16!$A681)</f>
        <v>0</v>
      </c>
      <c r="D681" s="3">
        <f>SUMIFS(Data!Y:Y,Data!$B:$B,Figure16!$B681,Data!$A:$A,Figure16!$A681)</f>
        <v>0</v>
      </c>
      <c r="E681" s="3">
        <f>SUMIFS(Data!Q:Q,Data!$B:$B,Figure16!$B681,Data!$A:$A,Figure16!$A681)</f>
        <v>0</v>
      </c>
      <c r="F681" s="1" t="str">
        <f t="shared" si="24"/>
        <v/>
      </c>
      <c r="G681" s="1" t="str">
        <f t="shared" si="25"/>
        <v/>
      </c>
      <c r="H681">
        <f>SUMIFS(Data!Z:Z,Data!B:B,Figure16!B681,Data!A:A,Figure16!A681)</f>
        <v>1</v>
      </c>
    </row>
    <row r="682" spans="1:8">
      <c r="A682" s="27">
        <v>1962</v>
      </c>
      <c r="B682" t="s">
        <v>92</v>
      </c>
      <c r="C682" s="3">
        <f>SUMIFS(Data!F:F,Data!$B:$B,Figure16!$B682,Data!$A:$A,Figure16!$A682)</f>
        <v>0</v>
      </c>
      <c r="D682" s="3">
        <f>SUMIFS(Data!Y:Y,Data!$B:$B,Figure16!$B682,Data!$A:$A,Figure16!$A682)</f>
        <v>0</v>
      </c>
      <c r="E682" s="3">
        <f>SUMIFS(Data!Q:Q,Data!$B:$B,Figure16!$B682,Data!$A:$A,Figure16!$A682)</f>
        <v>0</v>
      </c>
      <c r="F682" s="1" t="str">
        <f t="shared" si="24"/>
        <v/>
      </c>
      <c r="G682" s="1" t="str">
        <f t="shared" si="25"/>
        <v/>
      </c>
      <c r="H682">
        <f>SUMIFS(Data!Z:Z,Data!B:B,Figure16!B682,Data!A:A,Figure16!A682)</f>
        <v>1</v>
      </c>
    </row>
    <row r="683" spans="1:8">
      <c r="A683" s="27">
        <v>1963</v>
      </c>
      <c r="B683" t="s">
        <v>92</v>
      </c>
      <c r="C683" s="3">
        <f>SUMIFS(Data!F:F,Data!$B:$B,Figure16!$B683,Data!$A:$A,Figure16!$A683)</f>
        <v>0</v>
      </c>
      <c r="D683" s="3">
        <f>SUMIFS(Data!Y:Y,Data!$B:$B,Figure16!$B683,Data!$A:$A,Figure16!$A683)</f>
        <v>0</v>
      </c>
      <c r="E683" s="3">
        <f>SUMIFS(Data!Q:Q,Data!$B:$B,Figure16!$B683,Data!$A:$A,Figure16!$A683)</f>
        <v>0</v>
      </c>
      <c r="F683" s="1" t="str">
        <f t="shared" si="24"/>
        <v/>
      </c>
      <c r="G683" s="1" t="str">
        <f t="shared" si="25"/>
        <v/>
      </c>
      <c r="H683">
        <f>SUMIFS(Data!Z:Z,Data!B:B,Figure16!B683,Data!A:A,Figure16!A683)</f>
        <v>1</v>
      </c>
    </row>
    <row r="684" spans="1:8">
      <c r="A684" s="27">
        <v>1964</v>
      </c>
      <c r="B684" t="s">
        <v>92</v>
      </c>
      <c r="C684" s="3">
        <f>SUMIFS(Data!F:F,Data!$B:$B,Figure16!$B684,Data!$A:$A,Figure16!$A684)</f>
        <v>0</v>
      </c>
      <c r="D684" s="3">
        <f>SUMIFS(Data!Y:Y,Data!$B:$B,Figure16!$B684,Data!$A:$A,Figure16!$A684)</f>
        <v>0</v>
      </c>
      <c r="E684" s="3">
        <f>SUMIFS(Data!Q:Q,Data!$B:$B,Figure16!$B684,Data!$A:$A,Figure16!$A684)</f>
        <v>0</v>
      </c>
      <c r="F684" s="1" t="str">
        <f t="shared" si="24"/>
        <v/>
      </c>
      <c r="G684" s="1" t="str">
        <f t="shared" si="25"/>
        <v/>
      </c>
      <c r="H684">
        <f>SUMIFS(Data!Z:Z,Data!B:B,Figure16!B684,Data!A:A,Figure16!A684)</f>
        <v>1</v>
      </c>
    </row>
    <row r="685" spans="1:8">
      <c r="A685" s="27">
        <v>1965</v>
      </c>
      <c r="B685" t="s">
        <v>92</v>
      </c>
      <c r="C685" s="3">
        <f>SUMIFS(Data!F:F,Data!$B:$B,Figure16!$B685,Data!$A:$A,Figure16!$A685)</f>
        <v>0</v>
      </c>
      <c r="D685" s="3">
        <f>SUMIFS(Data!Y:Y,Data!$B:$B,Figure16!$B685,Data!$A:$A,Figure16!$A685)</f>
        <v>0</v>
      </c>
      <c r="E685" s="3">
        <f>SUMIFS(Data!Q:Q,Data!$B:$B,Figure16!$B685,Data!$A:$A,Figure16!$A685)</f>
        <v>0</v>
      </c>
      <c r="F685" s="1" t="str">
        <f t="shared" si="24"/>
        <v/>
      </c>
      <c r="G685" s="1" t="str">
        <f t="shared" si="25"/>
        <v/>
      </c>
      <c r="H685">
        <f>SUMIFS(Data!Z:Z,Data!B:B,Figure16!B685,Data!A:A,Figure16!A685)</f>
        <v>1</v>
      </c>
    </row>
    <row r="686" spans="1:8">
      <c r="A686" s="27">
        <v>1966</v>
      </c>
      <c r="B686" t="s">
        <v>92</v>
      </c>
      <c r="C686" s="3">
        <f>SUMIFS(Data!F:F,Data!$B:$B,Figure16!$B686,Data!$A:$A,Figure16!$A686)</f>
        <v>0</v>
      </c>
      <c r="D686" s="3">
        <f>SUMIFS(Data!Y:Y,Data!$B:$B,Figure16!$B686,Data!$A:$A,Figure16!$A686)</f>
        <v>0</v>
      </c>
      <c r="E686" s="3">
        <f>SUMIFS(Data!Q:Q,Data!$B:$B,Figure16!$B686,Data!$A:$A,Figure16!$A686)</f>
        <v>0</v>
      </c>
      <c r="F686" s="1" t="str">
        <f t="shared" si="24"/>
        <v/>
      </c>
      <c r="G686" s="1" t="str">
        <f t="shared" si="25"/>
        <v/>
      </c>
      <c r="H686">
        <f>SUMIFS(Data!Z:Z,Data!B:B,Figure16!B686,Data!A:A,Figure16!A686)</f>
        <v>1</v>
      </c>
    </row>
    <row r="687" spans="1:8">
      <c r="A687" s="27">
        <v>1967</v>
      </c>
      <c r="B687" t="s">
        <v>92</v>
      </c>
      <c r="C687" s="3">
        <f>SUMIFS(Data!F:F,Data!$B:$B,Figure16!$B687,Data!$A:$A,Figure16!$A687)</f>
        <v>0</v>
      </c>
      <c r="D687" s="3">
        <f>SUMIFS(Data!Y:Y,Data!$B:$B,Figure16!$B687,Data!$A:$A,Figure16!$A687)</f>
        <v>0</v>
      </c>
      <c r="E687" s="3">
        <f>SUMIFS(Data!Q:Q,Data!$B:$B,Figure16!$B687,Data!$A:$A,Figure16!$A687)</f>
        <v>0</v>
      </c>
      <c r="F687" s="1" t="str">
        <f t="shared" si="24"/>
        <v/>
      </c>
      <c r="G687" s="1" t="str">
        <f t="shared" si="25"/>
        <v/>
      </c>
      <c r="H687">
        <f>SUMIFS(Data!Z:Z,Data!B:B,Figure16!B687,Data!A:A,Figure16!A687)</f>
        <v>1</v>
      </c>
    </row>
    <row r="688" spans="1:8">
      <c r="A688" s="27">
        <v>1968</v>
      </c>
      <c r="B688" t="s">
        <v>92</v>
      </c>
      <c r="C688" s="3">
        <f>SUMIFS(Data!F:F,Data!$B:$B,Figure16!$B688,Data!$A:$A,Figure16!$A688)</f>
        <v>0</v>
      </c>
      <c r="D688" s="3">
        <f>SUMIFS(Data!Y:Y,Data!$B:$B,Figure16!$B688,Data!$A:$A,Figure16!$A688)</f>
        <v>0</v>
      </c>
      <c r="E688" s="3">
        <f>SUMIFS(Data!Q:Q,Data!$B:$B,Figure16!$B688,Data!$A:$A,Figure16!$A688)</f>
        <v>0</v>
      </c>
      <c r="F688" s="1" t="str">
        <f t="shared" si="24"/>
        <v/>
      </c>
      <c r="G688" s="1" t="str">
        <f t="shared" si="25"/>
        <v/>
      </c>
      <c r="H688">
        <f>SUMIFS(Data!Z:Z,Data!B:B,Figure16!B688,Data!A:A,Figure16!A688)</f>
        <v>1</v>
      </c>
    </row>
    <row r="689" spans="1:8">
      <c r="A689" s="27">
        <v>1969</v>
      </c>
      <c r="B689" t="s">
        <v>92</v>
      </c>
      <c r="C689" s="3">
        <f>SUMIFS(Data!F:F,Data!$B:$B,Figure16!$B689,Data!$A:$A,Figure16!$A689)</f>
        <v>0</v>
      </c>
      <c r="D689" s="3">
        <f>SUMIFS(Data!Y:Y,Data!$B:$B,Figure16!$B689,Data!$A:$A,Figure16!$A689)</f>
        <v>0</v>
      </c>
      <c r="E689" s="3">
        <f>SUMIFS(Data!Q:Q,Data!$B:$B,Figure16!$B689,Data!$A:$A,Figure16!$A689)</f>
        <v>0</v>
      </c>
      <c r="F689" s="1" t="str">
        <f t="shared" si="24"/>
        <v/>
      </c>
      <c r="G689" s="1" t="str">
        <f t="shared" si="25"/>
        <v/>
      </c>
      <c r="H689">
        <f>SUMIFS(Data!Z:Z,Data!B:B,Figure16!B689,Data!A:A,Figure16!A689)</f>
        <v>1</v>
      </c>
    </row>
    <row r="690" spans="1:8">
      <c r="A690" s="27">
        <v>1970</v>
      </c>
      <c r="B690" t="s">
        <v>92</v>
      </c>
      <c r="C690" s="3">
        <f>SUMIFS(Data!F:F,Data!$B:$B,Figure16!$B690,Data!$A:$A,Figure16!$A690)</f>
        <v>0</v>
      </c>
      <c r="D690" s="3">
        <f>SUMIFS(Data!Y:Y,Data!$B:$B,Figure16!$B690,Data!$A:$A,Figure16!$A690)</f>
        <v>0</v>
      </c>
      <c r="E690" s="3">
        <f>SUMIFS(Data!Q:Q,Data!$B:$B,Figure16!$B690,Data!$A:$A,Figure16!$A690)</f>
        <v>0</v>
      </c>
      <c r="F690" s="1" t="str">
        <f t="shared" si="24"/>
        <v/>
      </c>
      <c r="G690" s="1" t="str">
        <f t="shared" si="25"/>
        <v/>
      </c>
      <c r="H690">
        <f>SUMIFS(Data!Z:Z,Data!B:B,Figure16!B690,Data!A:A,Figure16!A690)</f>
        <v>1</v>
      </c>
    </row>
    <row r="691" spans="1:8">
      <c r="A691" s="27">
        <v>1971</v>
      </c>
      <c r="B691" t="s">
        <v>92</v>
      </c>
      <c r="C691" s="3">
        <f>SUMIFS(Data!F:F,Data!$B:$B,Figure16!$B691,Data!$A:$A,Figure16!$A691)</f>
        <v>0</v>
      </c>
      <c r="D691" s="3">
        <f>SUMIFS(Data!Y:Y,Data!$B:$B,Figure16!$B691,Data!$A:$A,Figure16!$A691)</f>
        <v>0</v>
      </c>
      <c r="E691" s="3">
        <f>SUMIFS(Data!Q:Q,Data!$B:$B,Figure16!$B691,Data!$A:$A,Figure16!$A691)</f>
        <v>0</v>
      </c>
      <c r="F691" s="1" t="str">
        <f t="shared" si="24"/>
        <v/>
      </c>
      <c r="G691" s="1" t="str">
        <f t="shared" si="25"/>
        <v/>
      </c>
      <c r="H691">
        <f>SUMIFS(Data!Z:Z,Data!B:B,Figure16!B691,Data!A:A,Figure16!A691)</f>
        <v>1</v>
      </c>
    </row>
    <row r="692" spans="1:8">
      <c r="A692" s="27">
        <v>1972</v>
      </c>
      <c r="B692" t="s">
        <v>92</v>
      </c>
      <c r="C692" s="3">
        <f>SUMIFS(Data!F:F,Data!$B:$B,Figure16!$B692,Data!$A:$A,Figure16!$A692)</f>
        <v>0</v>
      </c>
      <c r="D692" s="3">
        <f>SUMIFS(Data!Y:Y,Data!$B:$B,Figure16!$B692,Data!$A:$A,Figure16!$A692)</f>
        <v>0</v>
      </c>
      <c r="E692" s="3">
        <f>SUMIFS(Data!Q:Q,Data!$B:$B,Figure16!$B692,Data!$A:$A,Figure16!$A692)</f>
        <v>0</v>
      </c>
      <c r="F692" s="1" t="str">
        <f t="shared" si="24"/>
        <v/>
      </c>
      <c r="G692" s="1" t="str">
        <f t="shared" si="25"/>
        <v/>
      </c>
      <c r="H692">
        <f>SUMIFS(Data!Z:Z,Data!B:B,Figure16!B692,Data!A:A,Figure16!A692)</f>
        <v>1</v>
      </c>
    </row>
    <row r="693" spans="1:8">
      <c r="A693" s="27">
        <v>1973</v>
      </c>
      <c r="B693" t="s">
        <v>92</v>
      </c>
      <c r="C693" s="3">
        <f>SUMIFS(Data!F:F,Data!$B:$B,Figure16!$B693,Data!$A:$A,Figure16!$A693)</f>
        <v>0</v>
      </c>
      <c r="D693" s="3">
        <f>SUMIFS(Data!Y:Y,Data!$B:$B,Figure16!$B693,Data!$A:$A,Figure16!$A693)</f>
        <v>0</v>
      </c>
      <c r="E693" s="3">
        <f>SUMIFS(Data!Q:Q,Data!$B:$B,Figure16!$B693,Data!$A:$A,Figure16!$A693)</f>
        <v>0</v>
      </c>
      <c r="F693" s="1" t="str">
        <f t="shared" si="24"/>
        <v/>
      </c>
      <c r="G693" s="1" t="str">
        <f t="shared" si="25"/>
        <v/>
      </c>
      <c r="H693">
        <f>SUMIFS(Data!Z:Z,Data!B:B,Figure16!B693,Data!A:A,Figure16!A693)</f>
        <v>1</v>
      </c>
    </row>
    <row r="694" spans="1:8">
      <c r="A694" s="27">
        <v>1974</v>
      </c>
      <c r="B694" t="s">
        <v>92</v>
      </c>
      <c r="C694" s="3">
        <f>SUMIFS(Data!F:F,Data!$B:$B,Figure16!$B694,Data!$A:$A,Figure16!$A694)</f>
        <v>0</v>
      </c>
      <c r="D694" s="3">
        <f>SUMIFS(Data!Y:Y,Data!$B:$B,Figure16!$B694,Data!$A:$A,Figure16!$A694)</f>
        <v>0</v>
      </c>
      <c r="E694" s="3">
        <f>SUMIFS(Data!Q:Q,Data!$B:$B,Figure16!$B694,Data!$A:$A,Figure16!$A694)</f>
        <v>0</v>
      </c>
      <c r="F694" s="1" t="str">
        <f t="shared" si="24"/>
        <v/>
      </c>
      <c r="G694" s="1" t="str">
        <f t="shared" si="25"/>
        <v/>
      </c>
      <c r="H694">
        <f>SUMIFS(Data!Z:Z,Data!B:B,Figure16!B694,Data!A:A,Figure16!A694)</f>
        <v>1</v>
      </c>
    </row>
    <row r="695" spans="1:8">
      <c r="A695" s="27">
        <v>1975</v>
      </c>
      <c r="B695" t="s">
        <v>92</v>
      </c>
      <c r="C695" s="3">
        <f>SUMIFS(Data!F:F,Data!$B:$B,Figure16!$B695,Data!$A:$A,Figure16!$A695)</f>
        <v>0</v>
      </c>
      <c r="D695" s="3">
        <f>SUMIFS(Data!Y:Y,Data!$B:$B,Figure16!$B695,Data!$A:$A,Figure16!$A695)</f>
        <v>0</v>
      </c>
      <c r="E695" s="3">
        <f>SUMIFS(Data!Q:Q,Data!$B:$B,Figure16!$B695,Data!$A:$A,Figure16!$A695)</f>
        <v>0</v>
      </c>
      <c r="F695" s="1" t="str">
        <f t="shared" si="24"/>
        <v/>
      </c>
      <c r="G695" s="1" t="str">
        <f t="shared" si="25"/>
        <v/>
      </c>
      <c r="H695">
        <f>SUMIFS(Data!Z:Z,Data!B:B,Figure16!B695,Data!A:A,Figure16!A695)</f>
        <v>1</v>
      </c>
    </row>
    <row r="696" spans="1:8">
      <c r="A696" s="27">
        <v>1976</v>
      </c>
      <c r="B696" t="s">
        <v>92</v>
      </c>
      <c r="C696" s="3">
        <f>SUMIFS(Data!F:F,Data!$B:$B,Figure16!$B696,Data!$A:$A,Figure16!$A696)</f>
        <v>0</v>
      </c>
      <c r="D696" s="3">
        <f>SUMIFS(Data!Y:Y,Data!$B:$B,Figure16!$B696,Data!$A:$A,Figure16!$A696)</f>
        <v>0</v>
      </c>
      <c r="E696" s="3">
        <f>SUMIFS(Data!Q:Q,Data!$B:$B,Figure16!$B696,Data!$A:$A,Figure16!$A696)</f>
        <v>0</v>
      </c>
      <c r="F696" s="1" t="str">
        <f t="shared" si="24"/>
        <v/>
      </c>
      <c r="G696" s="1" t="str">
        <f t="shared" si="25"/>
        <v/>
      </c>
      <c r="H696">
        <f>SUMIFS(Data!Z:Z,Data!B:B,Figure16!B696,Data!A:A,Figure16!A696)</f>
        <v>1</v>
      </c>
    </row>
    <row r="697" spans="1:8">
      <c r="A697" s="27">
        <v>1977</v>
      </c>
      <c r="B697" t="s">
        <v>92</v>
      </c>
      <c r="C697" s="3">
        <f>SUMIFS(Data!F:F,Data!$B:$B,Figure16!$B697,Data!$A:$A,Figure16!$A697)</f>
        <v>0</v>
      </c>
      <c r="D697" s="3">
        <f>SUMIFS(Data!Y:Y,Data!$B:$B,Figure16!$B697,Data!$A:$A,Figure16!$A697)</f>
        <v>0</v>
      </c>
      <c r="E697" s="3">
        <f>SUMIFS(Data!Q:Q,Data!$B:$B,Figure16!$B697,Data!$A:$A,Figure16!$A697)</f>
        <v>0</v>
      </c>
      <c r="F697" s="1" t="str">
        <f t="shared" si="24"/>
        <v/>
      </c>
      <c r="G697" s="1" t="str">
        <f t="shared" si="25"/>
        <v/>
      </c>
      <c r="H697">
        <f>SUMIFS(Data!Z:Z,Data!B:B,Figure16!B697,Data!A:A,Figure16!A697)</f>
        <v>1</v>
      </c>
    </row>
    <row r="698" spans="1:8">
      <c r="A698" s="27">
        <v>1978</v>
      </c>
      <c r="B698" t="s">
        <v>92</v>
      </c>
      <c r="C698" s="3">
        <f>SUMIFS(Data!F:F,Data!$B:$B,Figure16!$B698,Data!$A:$A,Figure16!$A698)</f>
        <v>0</v>
      </c>
      <c r="D698" s="3">
        <f>SUMIFS(Data!Y:Y,Data!$B:$B,Figure16!$B698,Data!$A:$A,Figure16!$A698)</f>
        <v>0</v>
      </c>
      <c r="E698" s="3">
        <f>SUMIFS(Data!Q:Q,Data!$B:$B,Figure16!$B698,Data!$A:$A,Figure16!$A698)</f>
        <v>0</v>
      </c>
      <c r="F698" s="1" t="str">
        <f t="shared" si="24"/>
        <v/>
      </c>
      <c r="G698" s="1" t="str">
        <f t="shared" si="25"/>
        <v/>
      </c>
      <c r="H698">
        <f>SUMIFS(Data!Z:Z,Data!B:B,Figure16!B698,Data!A:A,Figure16!A698)</f>
        <v>1</v>
      </c>
    </row>
    <row r="699" spans="1:8">
      <c r="A699" s="27">
        <v>1979</v>
      </c>
      <c r="B699" t="s">
        <v>92</v>
      </c>
      <c r="C699" s="3">
        <f>SUMIFS(Data!F:F,Data!$B:$B,Figure16!$B699,Data!$A:$A,Figure16!$A699)</f>
        <v>0</v>
      </c>
      <c r="D699" s="3">
        <f>SUMIFS(Data!Y:Y,Data!$B:$B,Figure16!$B699,Data!$A:$A,Figure16!$A699)</f>
        <v>0</v>
      </c>
      <c r="E699" s="3">
        <f>SUMIFS(Data!Q:Q,Data!$B:$B,Figure16!$B699,Data!$A:$A,Figure16!$A699)</f>
        <v>0</v>
      </c>
      <c r="F699" s="1" t="str">
        <f t="shared" si="24"/>
        <v/>
      </c>
      <c r="G699" s="1" t="str">
        <f t="shared" si="25"/>
        <v/>
      </c>
      <c r="H699">
        <f>SUMIFS(Data!Z:Z,Data!B:B,Figure16!B699,Data!A:A,Figure16!A699)</f>
        <v>1</v>
      </c>
    </row>
    <row r="700" spans="1:8">
      <c r="A700" s="27">
        <v>1980</v>
      </c>
      <c r="B700" t="s">
        <v>92</v>
      </c>
      <c r="C700" s="3">
        <f>SUMIFS(Data!F:F,Data!$B:$B,Figure16!$B700,Data!$A:$A,Figure16!$A700)</f>
        <v>0</v>
      </c>
      <c r="D700" s="3">
        <f>SUMIFS(Data!Y:Y,Data!$B:$B,Figure16!$B700,Data!$A:$A,Figure16!$A700)</f>
        <v>0</v>
      </c>
      <c r="E700" s="3">
        <f>SUMIFS(Data!Q:Q,Data!$B:$B,Figure16!$B700,Data!$A:$A,Figure16!$A700)</f>
        <v>135653295.1653944</v>
      </c>
      <c r="F700" s="1">
        <f t="shared" si="24"/>
        <v>0</v>
      </c>
      <c r="G700" s="1">
        <f t="shared" si="25"/>
        <v>0</v>
      </c>
      <c r="H700">
        <f>SUMIFS(Data!Z:Z,Data!B:B,Figure16!B700,Data!A:A,Figure16!A700)</f>
        <v>1</v>
      </c>
    </row>
    <row r="701" spans="1:8">
      <c r="A701" s="27">
        <v>1981</v>
      </c>
      <c r="B701" t="s">
        <v>92</v>
      </c>
      <c r="C701" s="3">
        <f>SUMIFS(Data!F:F,Data!$B:$B,Figure16!$B701,Data!$A:$A,Figure16!$A701)</f>
        <v>0</v>
      </c>
      <c r="D701" s="3">
        <f>SUMIFS(Data!Y:Y,Data!$B:$B,Figure16!$B701,Data!$A:$A,Figure16!$A701)</f>
        <v>0</v>
      </c>
      <c r="E701" s="3">
        <f>SUMIFS(Data!Q:Q,Data!$B:$B,Figure16!$B701,Data!$A:$A,Figure16!$A701)</f>
        <v>146391639.72286376</v>
      </c>
      <c r="F701" s="1">
        <f t="shared" si="24"/>
        <v>0</v>
      </c>
      <c r="G701" s="1">
        <f t="shared" si="25"/>
        <v>0</v>
      </c>
      <c r="H701">
        <f>SUMIFS(Data!Z:Z,Data!B:B,Figure16!B701,Data!A:A,Figure16!A701)</f>
        <v>1</v>
      </c>
    </row>
    <row r="702" spans="1:8">
      <c r="A702" s="27">
        <v>1982</v>
      </c>
      <c r="B702" t="s">
        <v>92</v>
      </c>
      <c r="C702" s="3">
        <f>SUMIFS(Data!F:F,Data!$B:$B,Figure16!$B702,Data!$A:$A,Figure16!$A702)</f>
        <v>0</v>
      </c>
      <c r="D702" s="3">
        <f>SUMIFS(Data!Y:Y,Data!$B:$B,Figure16!$B702,Data!$A:$A,Figure16!$A702)</f>
        <v>0</v>
      </c>
      <c r="E702" s="3">
        <f>SUMIFS(Data!Q:Q,Data!$B:$B,Figure16!$B702,Data!$A:$A,Figure16!$A702)</f>
        <v>148934334.03805494</v>
      </c>
      <c r="F702" s="1">
        <f t="shared" si="24"/>
        <v>0</v>
      </c>
      <c r="G702" s="1">
        <f t="shared" si="25"/>
        <v>0</v>
      </c>
      <c r="H702">
        <f>SUMIFS(Data!Z:Z,Data!B:B,Figure16!B702,Data!A:A,Figure16!A702)</f>
        <v>1</v>
      </c>
    </row>
    <row r="703" spans="1:8">
      <c r="A703" s="27">
        <v>1983</v>
      </c>
      <c r="B703" t="s">
        <v>92</v>
      </c>
      <c r="C703" s="3">
        <f>SUMIFS(Data!F:F,Data!$B:$B,Figure16!$B703,Data!$A:$A,Figure16!$A703)</f>
        <v>0</v>
      </c>
      <c r="D703" s="3">
        <f>SUMIFS(Data!Y:Y,Data!$B:$B,Figure16!$B703,Data!$A:$A,Figure16!$A703)</f>
        <v>0</v>
      </c>
      <c r="E703" s="3">
        <f>SUMIFS(Data!Q:Q,Data!$B:$B,Figure16!$B703,Data!$A:$A,Figure16!$A703)</f>
        <v>165585940.59405941</v>
      </c>
      <c r="F703" s="1">
        <f t="shared" si="24"/>
        <v>0</v>
      </c>
      <c r="G703" s="1">
        <f t="shared" si="25"/>
        <v>0</v>
      </c>
      <c r="H703">
        <f>SUMIFS(Data!Z:Z,Data!B:B,Figure16!B703,Data!A:A,Figure16!A703)</f>
        <v>1</v>
      </c>
    </row>
    <row r="704" spans="1:8">
      <c r="A704" s="27">
        <v>1984</v>
      </c>
      <c r="B704" t="s">
        <v>92</v>
      </c>
      <c r="C704" s="3">
        <f>SUMIFS(Data!F:F,Data!$B:$B,Figure16!$B704,Data!$A:$A,Figure16!$A704)</f>
        <v>0</v>
      </c>
      <c r="D704" s="3">
        <f>SUMIFS(Data!Y:Y,Data!$B:$B,Figure16!$B704,Data!$A:$A,Figure16!$A704)</f>
        <v>0</v>
      </c>
      <c r="E704" s="3">
        <f>SUMIFS(Data!Q:Q,Data!$B:$B,Figure16!$B704,Data!$A:$A,Figure16!$A704)</f>
        <v>169264991.19718313</v>
      </c>
      <c r="F704" s="1">
        <f t="shared" si="24"/>
        <v>0</v>
      </c>
      <c r="G704" s="1">
        <f t="shared" si="25"/>
        <v>0</v>
      </c>
      <c r="H704">
        <f>SUMIFS(Data!Z:Z,Data!B:B,Figure16!B704,Data!A:A,Figure16!A704)</f>
        <v>1</v>
      </c>
    </row>
    <row r="705" spans="1:8">
      <c r="A705" s="27">
        <v>1985</v>
      </c>
      <c r="B705" t="s">
        <v>92</v>
      </c>
      <c r="C705" s="3">
        <f>SUMIFS(Data!F:F,Data!$B:$B,Figure16!$B705,Data!$A:$A,Figure16!$A705)</f>
        <v>0</v>
      </c>
      <c r="D705" s="3">
        <f>SUMIFS(Data!Y:Y,Data!$B:$B,Figure16!$B705,Data!$A:$A,Figure16!$A705)</f>
        <v>0</v>
      </c>
      <c r="E705" s="3">
        <f>SUMIFS(Data!Q:Q,Data!$B:$B,Figure16!$B705,Data!$A:$A,Figure16!$A705)</f>
        <v>172217502.02101859</v>
      </c>
      <c r="F705" s="1">
        <f t="shared" si="24"/>
        <v>0</v>
      </c>
      <c r="G705" s="1">
        <f t="shared" si="25"/>
        <v>0</v>
      </c>
      <c r="H705">
        <f>SUMIFS(Data!Z:Z,Data!B:B,Figure16!B705,Data!A:A,Figure16!A705)</f>
        <v>1</v>
      </c>
    </row>
    <row r="706" spans="1:8">
      <c r="A706" s="27">
        <v>1986</v>
      </c>
      <c r="B706" t="s">
        <v>92</v>
      </c>
      <c r="C706" s="3">
        <f>SUMIFS(Data!F:F,Data!$B:$B,Figure16!$B706,Data!$A:$A,Figure16!$A706)</f>
        <v>0</v>
      </c>
      <c r="D706" s="3">
        <f>SUMIFS(Data!Y:Y,Data!$B:$B,Figure16!$B706,Data!$A:$A,Figure16!$A706)</f>
        <v>0</v>
      </c>
      <c r="E706" s="3">
        <f>SUMIFS(Data!Q:Q,Data!$B:$B,Figure16!$B706,Data!$A:$A,Figure16!$A706)</f>
        <v>201375725.61459163</v>
      </c>
      <c r="F706" s="1">
        <f t="shared" si="24"/>
        <v>0</v>
      </c>
      <c r="G706" s="1">
        <f t="shared" si="25"/>
        <v>0</v>
      </c>
      <c r="H706">
        <f>SUMIFS(Data!Z:Z,Data!B:B,Figure16!B706,Data!A:A,Figure16!A706)</f>
        <v>1</v>
      </c>
    </row>
    <row r="707" spans="1:8">
      <c r="A707" s="27">
        <v>1987</v>
      </c>
      <c r="B707" t="s">
        <v>92</v>
      </c>
      <c r="C707" s="3">
        <f>SUMIFS(Data!F:F,Data!$B:$B,Figure16!$B707,Data!$A:$A,Figure16!$A707)</f>
        <v>0</v>
      </c>
      <c r="D707" s="3">
        <f>SUMIFS(Data!Y:Y,Data!$B:$B,Figure16!$B707,Data!$A:$A,Figure16!$A707)</f>
        <v>0</v>
      </c>
      <c r="E707" s="3">
        <f>SUMIFS(Data!Q:Q,Data!$B:$B,Figure16!$B707,Data!$A:$A,Figure16!$A707)</f>
        <v>253182453.7037037</v>
      </c>
      <c r="F707" s="1">
        <f t="shared" ref="F707:F770" si="26">IF(E707&gt;0,C707/E707*100,"")</f>
        <v>0</v>
      </c>
      <c r="G707" s="1">
        <f t="shared" ref="G707:G770" si="27">IF($E707&gt;0,D707/$E707*100,"")</f>
        <v>0</v>
      </c>
      <c r="H707">
        <f>SUMIFS(Data!Z:Z,Data!B:B,Figure16!B707,Data!A:A,Figure16!A707)</f>
        <v>1</v>
      </c>
    </row>
    <row r="708" spans="1:8">
      <c r="A708" s="27">
        <v>1988</v>
      </c>
      <c r="B708" t="s">
        <v>92</v>
      </c>
      <c r="C708" s="3">
        <f>SUMIFS(Data!F:F,Data!$B:$B,Figure16!$B708,Data!$A:$A,Figure16!$A708)</f>
        <v>0</v>
      </c>
      <c r="D708" s="3">
        <f>SUMIFS(Data!Y:Y,Data!$B:$B,Figure16!$B708,Data!$A:$A,Figure16!$A708)</f>
        <v>0</v>
      </c>
      <c r="E708" s="3">
        <f>SUMIFS(Data!Q:Q,Data!$B:$B,Figure16!$B708,Data!$A:$A,Figure16!$A708)</f>
        <v>283855833.33333331</v>
      </c>
      <c r="F708" s="1">
        <f t="shared" si="26"/>
        <v>0</v>
      </c>
      <c r="G708" s="1">
        <f t="shared" si="27"/>
        <v>0</v>
      </c>
      <c r="H708">
        <f>SUMIFS(Data!Z:Z,Data!B:B,Figure16!B708,Data!A:A,Figure16!A708)</f>
        <v>1</v>
      </c>
    </row>
    <row r="709" spans="1:8">
      <c r="A709" s="27">
        <v>1989</v>
      </c>
      <c r="B709" t="s">
        <v>92</v>
      </c>
      <c r="C709" s="3">
        <f>SUMIFS(Data!F:F,Data!$B:$B,Figure16!$B709,Data!$A:$A,Figure16!$A709)</f>
        <v>0</v>
      </c>
      <c r="D709" s="3">
        <f>SUMIFS(Data!Y:Y,Data!$B:$B,Figure16!$B709,Data!$A:$A,Figure16!$A709)</f>
        <v>0</v>
      </c>
      <c r="E709" s="3">
        <f>SUMIFS(Data!Q:Q,Data!$B:$B,Figure16!$B709,Data!$A:$A,Figure16!$A709)</f>
        <v>275949889.09426987</v>
      </c>
      <c r="F709" s="1">
        <f t="shared" si="26"/>
        <v>0</v>
      </c>
      <c r="G709" s="1">
        <f t="shared" si="27"/>
        <v>0</v>
      </c>
      <c r="H709">
        <f>SUMIFS(Data!Z:Z,Data!B:B,Figure16!B709,Data!A:A,Figure16!A709)</f>
        <v>1</v>
      </c>
    </row>
    <row r="710" spans="1:8">
      <c r="A710" s="27">
        <v>1990</v>
      </c>
      <c r="B710" t="s">
        <v>92</v>
      </c>
      <c r="C710" s="3">
        <f>SUMIFS(Data!F:F,Data!$B:$B,Figure16!$B710,Data!$A:$A,Figure16!$A710)</f>
        <v>0</v>
      </c>
      <c r="D710" s="3">
        <f>SUMIFS(Data!Y:Y,Data!$B:$B,Figure16!$B710,Data!$A:$A,Figure16!$A710)</f>
        <v>0</v>
      </c>
      <c r="E710" s="3">
        <f>SUMIFS(Data!Q:Q,Data!$B:$B,Figure16!$B710,Data!$A:$A,Figure16!$A710)</f>
        <v>299787275.84237576</v>
      </c>
      <c r="F710" s="1">
        <f t="shared" si="26"/>
        <v>0</v>
      </c>
      <c r="G710" s="1">
        <f t="shared" si="27"/>
        <v>0</v>
      </c>
      <c r="H710">
        <f>SUMIFS(Data!Z:Z,Data!B:B,Figure16!B710,Data!A:A,Figure16!A710)</f>
        <v>1</v>
      </c>
    </row>
    <row r="711" spans="1:8">
      <c r="A711" s="27">
        <v>1991</v>
      </c>
      <c r="B711" t="s">
        <v>92</v>
      </c>
      <c r="C711" s="3">
        <f>SUMIFS(Data!F:F,Data!$B:$B,Figure16!$B711,Data!$A:$A,Figure16!$A711)</f>
        <v>0</v>
      </c>
      <c r="D711" s="3">
        <f>SUMIFS(Data!Y:Y,Data!$B:$B,Figure16!$B711,Data!$A:$A,Figure16!$A711)</f>
        <v>0</v>
      </c>
      <c r="E711" s="3">
        <f>SUMIFS(Data!Q:Q,Data!$B:$B,Figure16!$B711,Data!$A:$A,Figure16!$A711)</f>
        <v>250045839.92963943</v>
      </c>
      <c r="F711" s="1">
        <f t="shared" si="26"/>
        <v>0</v>
      </c>
      <c r="G711" s="1">
        <f t="shared" si="27"/>
        <v>0</v>
      </c>
      <c r="H711">
        <f>SUMIFS(Data!Z:Z,Data!B:B,Figure16!B711,Data!A:A,Figure16!A711)</f>
        <v>1</v>
      </c>
    </row>
    <row r="712" spans="1:8">
      <c r="A712" s="27">
        <v>1992</v>
      </c>
      <c r="B712" t="s">
        <v>92</v>
      </c>
      <c r="C712" s="3">
        <f>SUMIFS(Data!F:F,Data!$B:$B,Figure16!$B712,Data!$A:$A,Figure16!$A712)</f>
        <v>0</v>
      </c>
      <c r="D712" s="3">
        <f>SUMIFS(Data!Y:Y,Data!$B:$B,Figure16!$B712,Data!$A:$A,Figure16!$A712)</f>
        <v>0</v>
      </c>
      <c r="E712" s="3">
        <f>SUMIFS(Data!Q:Q,Data!$B:$B,Figure16!$B712,Data!$A:$A,Figure16!$A712)</f>
        <v>250794359.56790122</v>
      </c>
      <c r="F712" s="1">
        <f t="shared" si="26"/>
        <v>0</v>
      </c>
      <c r="G712" s="1">
        <f t="shared" si="27"/>
        <v>0</v>
      </c>
      <c r="H712">
        <f>SUMIFS(Data!Z:Z,Data!B:B,Figure16!B712,Data!A:A,Figure16!A712)</f>
        <v>1</v>
      </c>
    </row>
    <row r="713" spans="1:8">
      <c r="A713" s="27">
        <v>1993</v>
      </c>
      <c r="B713" t="s">
        <v>92</v>
      </c>
      <c r="C713" s="3">
        <f>SUMIFS(Data!F:F,Data!$B:$B,Figure16!$B713,Data!$A:$A,Figure16!$A713)</f>
        <v>0</v>
      </c>
      <c r="D713" s="3">
        <f>SUMIFS(Data!Y:Y,Data!$B:$B,Figure16!$B713,Data!$A:$A,Figure16!$A713)</f>
        <v>0</v>
      </c>
      <c r="E713" s="3">
        <f>SUMIFS(Data!Q:Q,Data!$B:$B,Figure16!$B713,Data!$A:$A,Figure16!$A713)</f>
        <v>235239570.35093474</v>
      </c>
      <c r="F713" s="1">
        <f t="shared" si="26"/>
        <v>0</v>
      </c>
      <c r="G713" s="1">
        <f t="shared" si="27"/>
        <v>0</v>
      </c>
      <c r="H713">
        <f>SUMIFS(Data!Z:Z,Data!B:B,Figure16!B713,Data!A:A,Figure16!A713)</f>
        <v>1</v>
      </c>
    </row>
    <row r="714" spans="1:8">
      <c r="A714" s="27">
        <v>1994</v>
      </c>
      <c r="B714" t="s">
        <v>92</v>
      </c>
      <c r="C714" s="3">
        <f>SUMIFS(Data!F:F,Data!$B:$B,Figure16!$B714,Data!$A:$A,Figure16!$A714)</f>
        <v>0</v>
      </c>
      <c r="D714" s="3">
        <f>SUMIFS(Data!Y:Y,Data!$B:$B,Figure16!$B714,Data!$A:$A,Figure16!$A714)</f>
        <v>0</v>
      </c>
      <c r="E714" s="3">
        <f>SUMIFS(Data!Q:Q,Data!$B:$B,Figure16!$B714,Data!$A:$A,Figure16!$A714)</f>
        <v>270801565.18967164</v>
      </c>
      <c r="F714" s="1">
        <f t="shared" si="26"/>
        <v>0</v>
      </c>
      <c r="G714" s="1">
        <f t="shared" si="27"/>
        <v>0</v>
      </c>
      <c r="H714">
        <f>SUMIFS(Data!Z:Z,Data!B:B,Figure16!B714,Data!A:A,Figure16!A714)</f>
        <v>1</v>
      </c>
    </row>
    <row r="715" spans="1:8">
      <c r="A715" s="27">
        <v>1995</v>
      </c>
      <c r="B715" t="s">
        <v>92</v>
      </c>
      <c r="C715" s="3">
        <f>SUMIFS(Data!F:F,Data!$B:$B,Figure16!$B715,Data!$A:$A,Figure16!$A715)</f>
        <v>0</v>
      </c>
      <c r="D715" s="3">
        <f>SUMIFS(Data!Y:Y,Data!$B:$B,Figure16!$B715,Data!$A:$A,Figure16!$A715)</f>
        <v>0</v>
      </c>
      <c r="E715" s="3">
        <f>SUMIFS(Data!Q:Q,Data!$B:$B,Figure16!$B715,Data!$A:$A,Figure16!$A715)</f>
        <v>303053462.84304661</v>
      </c>
      <c r="F715" s="1">
        <f t="shared" si="26"/>
        <v>0</v>
      </c>
      <c r="G715" s="1">
        <f t="shared" si="27"/>
        <v>0</v>
      </c>
      <c r="H715">
        <f>SUMIFS(Data!Z:Z,Data!B:B,Figure16!B715,Data!A:A,Figure16!A715)</f>
        <v>1</v>
      </c>
    </row>
    <row r="716" spans="1:8">
      <c r="A716" s="27">
        <v>1996</v>
      </c>
      <c r="B716" t="s">
        <v>92</v>
      </c>
      <c r="C716" s="3">
        <f>SUMIFS(Data!F:F,Data!$B:$B,Figure16!$B716,Data!$A:$A,Figure16!$A716)</f>
        <v>0</v>
      </c>
      <c r="D716" s="3">
        <f>SUMIFS(Data!Y:Y,Data!$B:$B,Figure16!$B716,Data!$A:$A,Figure16!$A716)</f>
        <v>0</v>
      </c>
      <c r="E716" s="3">
        <f>SUMIFS(Data!Q:Q,Data!$B:$B,Figure16!$B716,Data!$A:$A,Figure16!$A716)</f>
        <v>316420860.85238498</v>
      </c>
      <c r="F716" s="1">
        <f t="shared" si="26"/>
        <v>0</v>
      </c>
      <c r="G716" s="1">
        <f t="shared" si="27"/>
        <v>0</v>
      </c>
      <c r="H716">
        <f>SUMIFS(Data!Z:Z,Data!B:B,Figure16!B716,Data!A:A,Figure16!A716)</f>
        <v>1</v>
      </c>
    </row>
    <row r="717" spans="1:8">
      <c r="A717" s="27">
        <v>1997</v>
      </c>
      <c r="B717" t="s">
        <v>92</v>
      </c>
      <c r="C717" s="3">
        <f>SUMIFS(Data!F:F,Data!$B:$B,Figure16!$B717,Data!$A:$A,Figure16!$A717)</f>
        <v>0</v>
      </c>
      <c r="D717" s="3">
        <f>SUMIFS(Data!Y:Y,Data!$B:$B,Figure16!$B717,Data!$A:$A,Figure16!$A717)</f>
        <v>0</v>
      </c>
      <c r="E717" s="3">
        <f>SUMIFS(Data!Q:Q,Data!$B:$B,Figure16!$B717,Data!$A:$A,Figure16!$A717)</f>
        <v>365964500.13770306</v>
      </c>
      <c r="F717" s="1">
        <f t="shared" si="26"/>
        <v>0</v>
      </c>
      <c r="G717" s="1">
        <f t="shared" si="27"/>
        <v>0</v>
      </c>
      <c r="H717">
        <f>SUMIFS(Data!Z:Z,Data!B:B,Figure16!B717,Data!A:A,Figure16!A717)</f>
        <v>1</v>
      </c>
    </row>
    <row r="718" spans="1:8">
      <c r="A718" s="27">
        <v>1998</v>
      </c>
      <c r="B718" t="s">
        <v>92</v>
      </c>
      <c r="C718" s="3">
        <f>SUMIFS(Data!F:F,Data!$B:$B,Figure16!$B718,Data!$A:$A,Figure16!$A718)</f>
        <v>0</v>
      </c>
      <c r="D718" s="3">
        <f>SUMIFS(Data!Y:Y,Data!$B:$B,Figure16!$B718,Data!$A:$A,Figure16!$A718)</f>
        <v>0</v>
      </c>
      <c r="E718" s="3">
        <f>SUMIFS(Data!Q:Q,Data!$B:$B,Figure16!$B718,Data!$A:$A,Figure16!$A718)</f>
        <v>376955087.25157541</v>
      </c>
      <c r="F718" s="1">
        <f t="shared" si="26"/>
        <v>0</v>
      </c>
      <c r="G718" s="1">
        <f t="shared" si="27"/>
        <v>0</v>
      </c>
      <c r="H718">
        <f>SUMIFS(Data!Z:Z,Data!B:B,Figure16!B718,Data!A:A,Figure16!A718)</f>
        <v>1</v>
      </c>
    </row>
    <row r="719" spans="1:8">
      <c r="A719" s="27">
        <v>1999</v>
      </c>
      <c r="B719" t="s">
        <v>92</v>
      </c>
      <c r="C719" s="3">
        <f>SUMIFS(Data!F:F,Data!$B:$B,Figure16!$B719,Data!$A:$A,Figure16!$A719)</f>
        <v>0</v>
      </c>
      <c r="D719" s="3">
        <f>SUMIFS(Data!Y:Y,Data!$B:$B,Figure16!$B719,Data!$A:$A,Figure16!$A719)</f>
        <v>0</v>
      </c>
      <c r="E719" s="3">
        <f>SUMIFS(Data!Q:Q,Data!$B:$B,Figure16!$B719,Data!$A:$A,Figure16!$A719)</f>
        <v>419035810.49698091</v>
      </c>
      <c r="F719" s="1">
        <f t="shared" si="26"/>
        <v>0</v>
      </c>
      <c r="G719" s="1">
        <f t="shared" si="27"/>
        <v>0</v>
      </c>
      <c r="H719">
        <f>SUMIFS(Data!Z:Z,Data!B:B,Figure16!B719,Data!A:A,Figure16!A719)</f>
        <v>1</v>
      </c>
    </row>
    <row r="720" spans="1:8">
      <c r="A720" s="27">
        <v>2000</v>
      </c>
      <c r="B720" t="s">
        <v>92</v>
      </c>
      <c r="C720" s="3">
        <f>SUMIFS(Data!F:F,Data!$B:$B,Figure16!$B720,Data!$A:$A,Figure16!$A720)</f>
        <v>0</v>
      </c>
      <c r="D720" s="3">
        <f>SUMIFS(Data!Y:Y,Data!$B:$B,Figure16!$B720,Data!$A:$A,Figure16!$A720)</f>
        <v>0</v>
      </c>
      <c r="E720" s="3">
        <f>SUMIFS(Data!Q:Q,Data!$B:$B,Figure16!$B720,Data!$A:$A,Figure16!$A720)</f>
        <v>439158233.19982201</v>
      </c>
      <c r="F720" s="1">
        <f t="shared" si="26"/>
        <v>0</v>
      </c>
      <c r="G720" s="1">
        <f t="shared" si="27"/>
        <v>0</v>
      </c>
      <c r="H720">
        <f>SUMIFS(Data!Z:Z,Data!B:B,Figure16!B720,Data!A:A,Figure16!A720)</f>
        <v>1</v>
      </c>
    </row>
    <row r="721" spans="1:8">
      <c r="A721" s="27">
        <v>2001</v>
      </c>
      <c r="B721" t="s">
        <v>92</v>
      </c>
      <c r="C721" s="3">
        <f>SUMIFS(Data!F:F,Data!$B:$B,Figure16!$B721,Data!$A:$A,Figure16!$A721)</f>
        <v>0</v>
      </c>
      <c r="D721" s="3">
        <f>SUMIFS(Data!Y:Y,Data!$B:$B,Figure16!$B721,Data!$A:$A,Figure16!$A721)</f>
        <v>0</v>
      </c>
      <c r="E721" s="3">
        <f>SUMIFS(Data!Q:Q,Data!$B:$B,Figure16!$B721,Data!$A:$A,Figure16!$A721)</f>
        <v>476360697.18160629</v>
      </c>
      <c r="F721" s="1">
        <f t="shared" si="26"/>
        <v>0</v>
      </c>
      <c r="G721" s="1">
        <f t="shared" si="27"/>
        <v>0</v>
      </c>
      <c r="H721">
        <f>SUMIFS(Data!Z:Z,Data!B:B,Figure16!B721,Data!A:A,Figure16!A721)</f>
        <v>1</v>
      </c>
    </row>
    <row r="722" spans="1:8">
      <c r="A722" s="27">
        <v>2002</v>
      </c>
      <c r="B722" t="s">
        <v>92</v>
      </c>
      <c r="C722" s="3">
        <f>SUMIFS(Data!F:F,Data!$B:$B,Figure16!$B722,Data!$A:$A,Figure16!$A722)</f>
        <v>0</v>
      </c>
      <c r="D722" s="3">
        <f>SUMIFS(Data!Y:Y,Data!$B:$B,Figure16!$B722,Data!$A:$A,Figure16!$A722)</f>
        <v>0</v>
      </c>
      <c r="E722" s="3">
        <f>SUMIFS(Data!Q:Q,Data!$B:$B,Figure16!$B722,Data!$A:$A,Figure16!$A722)</f>
        <v>537050133.71734214</v>
      </c>
      <c r="F722" s="1">
        <f t="shared" si="26"/>
        <v>0</v>
      </c>
      <c r="G722" s="1">
        <f t="shared" si="27"/>
        <v>0</v>
      </c>
      <c r="H722">
        <f>SUMIFS(Data!Z:Z,Data!B:B,Figure16!B722,Data!A:A,Figure16!A722)</f>
        <v>1</v>
      </c>
    </row>
    <row r="723" spans="1:8">
      <c r="A723" s="27">
        <v>2003</v>
      </c>
      <c r="B723" t="s">
        <v>92</v>
      </c>
      <c r="C723" s="3">
        <f>SUMIFS(Data!F:F,Data!$B:$B,Figure16!$B723,Data!$A:$A,Figure16!$A723)</f>
        <v>0</v>
      </c>
      <c r="D723" s="3">
        <f>SUMIFS(Data!Y:Y,Data!$B:$B,Figure16!$B723,Data!$A:$A,Figure16!$A723)</f>
        <v>0</v>
      </c>
      <c r="E723" s="3">
        <f>SUMIFS(Data!Q:Q,Data!$B:$B,Figure16!$B723,Data!$A:$A,Figure16!$A723)</f>
        <v>622026107.77157581</v>
      </c>
      <c r="F723" s="1">
        <f t="shared" si="26"/>
        <v>0</v>
      </c>
      <c r="G723" s="1">
        <f t="shared" si="27"/>
        <v>0</v>
      </c>
      <c r="H723">
        <f>SUMIFS(Data!Z:Z,Data!B:B,Figure16!B723,Data!A:A,Figure16!A723)</f>
        <v>1</v>
      </c>
    </row>
    <row r="724" spans="1:8">
      <c r="A724" s="27">
        <v>2004</v>
      </c>
      <c r="B724" t="s">
        <v>92</v>
      </c>
      <c r="C724" s="3">
        <f>SUMIFS(Data!F:F,Data!$B:$B,Figure16!$B724,Data!$A:$A,Figure16!$A724)</f>
        <v>0</v>
      </c>
      <c r="D724" s="3">
        <f>SUMIFS(Data!Y:Y,Data!$B:$B,Figure16!$B724,Data!$A:$A,Figure16!$A724)</f>
        <v>0</v>
      </c>
      <c r="E724" s="3">
        <f>SUMIFS(Data!Q:Q,Data!$B:$B,Figure16!$B724,Data!$A:$A,Figure16!$A724)</f>
        <v>702682018.97616947</v>
      </c>
      <c r="F724" s="1">
        <f t="shared" si="26"/>
        <v>0</v>
      </c>
      <c r="G724" s="1">
        <f t="shared" si="27"/>
        <v>0</v>
      </c>
      <c r="H724">
        <f>SUMIFS(Data!Z:Z,Data!B:B,Figure16!B724,Data!A:A,Figure16!A724)</f>
        <v>1</v>
      </c>
    </row>
    <row r="725" spans="1:8">
      <c r="A725" s="27">
        <v>2005</v>
      </c>
      <c r="B725" t="s">
        <v>92</v>
      </c>
      <c r="C725" s="3">
        <f>SUMIFS(Data!F:F,Data!$B:$B,Figure16!$B725,Data!$A:$A,Figure16!$A725)</f>
        <v>0</v>
      </c>
      <c r="D725" s="3">
        <f>SUMIFS(Data!Y:Y,Data!$B:$B,Figure16!$B725,Data!$A:$A,Figure16!$A725)</f>
        <v>0</v>
      </c>
      <c r="E725" s="3">
        <f>SUMIFS(Data!Q:Q,Data!$B:$B,Figure16!$B725,Data!$A:$A,Figure16!$A725)</f>
        <v>818869145.12471652</v>
      </c>
      <c r="F725" s="1">
        <f t="shared" si="26"/>
        <v>0</v>
      </c>
      <c r="G725" s="1">
        <f t="shared" si="27"/>
        <v>0</v>
      </c>
      <c r="H725">
        <f>SUMIFS(Data!Z:Z,Data!B:B,Figure16!B725,Data!A:A,Figure16!A725)</f>
        <v>1</v>
      </c>
    </row>
    <row r="726" spans="1:8">
      <c r="A726" s="27">
        <v>2006</v>
      </c>
      <c r="B726" t="s">
        <v>92</v>
      </c>
      <c r="C726" s="3">
        <f>SUMIFS(Data!F:F,Data!$B:$B,Figure16!$B726,Data!$A:$A,Figure16!$A726)</f>
        <v>0</v>
      </c>
      <c r="D726" s="3">
        <f>SUMIFS(Data!Y:Y,Data!$B:$B,Figure16!$B726,Data!$A:$A,Figure16!$A726)</f>
        <v>0</v>
      </c>
      <c r="E726" s="3">
        <f>SUMIFS(Data!Q:Q,Data!$B:$B,Figure16!$B726,Data!$A:$A,Figure16!$A726)</f>
        <v>897731524.92992246</v>
      </c>
      <c r="F726" s="1">
        <f t="shared" si="26"/>
        <v>0</v>
      </c>
      <c r="G726" s="1">
        <f t="shared" si="27"/>
        <v>0</v>
      </c>
      <c r="H726">
        <f>SUMIFS(Data!Z:Z,Data!B:B,Figure16!B726,Data!A:A,Figure16!A726)</f>
        <v>1</v>
      </c>
    </row>
    <row r="727" spans="1:8">
      <c r="A727" s="27">
        <v>2007</v>
      </c>
      <c r="B727" t="s">
        <v>92</v>
      </c>
      <c r="C727" s="3">
        <f>SUMIFS(Data!F:F,Data!$B:$B,Figure16!$B727,Data!$A:$A,Figure16!$A727)</f>
        <v>0</v>
      </c>
      <c r="D727" s="3">
        <f>SUMIFS(Data!Y:Y,Data!$B:$B,Figure16!$B727,Data!$A:$A,Figure16!$A727)</f>
        <v>0</v>
      </c>
      <c r="E727" s="3">
        <f>SUMIFS(Data!Q:Q,Data!$B:$B,Figure16!$B727,Data!$A:$A,Figure16!$A727)</f>
        <v>1196091805.0231569</v>
      </c>
      <c r="F727" s="1">
        <f t="shared" si="26"/>
        <v>0</v>
      </c>
      <c r="G727" s="1">
        <f t="shared" si="27"/>
        <v>0</v>
      </c>
      <c r="H727">
        <f>SUMIFS(Data!Z:Z,Data!B:B,Figure16!B727,Data!A:A,Figure16!A727)</f>
        <v>1</v>
      </c>
    </row>
    <row r="728" spans="1:8">
      <c r="A728" s="27">
        <v>2008</v>
      </c>
      <c r="B728" t="s">
        <v>92</v>
      </c>
      <c r="C728" s="3">
        <f>SUMIFS(Data!F:F,Data!$B:$B,Figure16!$B728,Data!$A:$A,Figure16!$A728)</f>
        <v>0</v>
      </c>
      <c r="D728" s="3">
        <f>SUMIFS(Data!Y:Y,Data!$B:$B,Figure16!$B728,Data!$A:$A,Figure16!$A728)</f>
        <v>0</v>
      </c>
      <c r="E728" s="3">
        <f>SUMIFS(Data!Q:Q,Data!$B:$B,Figure16!$B728,Data!$A:$A,Figure16!$A728)</f>
        <v>1258332337.283819</v>
      </c>
      <c r="F728" s="1">
        <f t="shared" si="26"/>
        <v>0</v>
      </c>
      <c r="G728" s="1">
        <f t="shared" si="27"/>
        <v>0</v>
      </c>
      <c r="H728">
        <f>SUMIFS(Data!Z:Z,Data!B:B,Figure16!B728,Data!A:A,Figure16!A728)</f>
        <v>1</v>
      </c>
    </row>
    <row r="729" spans="1:8">
      <c r="A729" s="27">
        <v>2009</v>
      </c>
      <c r="B729" t="s">
        <v>92</v>
      </c>
      <c r="C729" s="3">
        <f>SUMIFS(Data!F:F,Data!$B:$B,Figure16!$B729,Data!$A:$A,Figure16!$A729)</f>
        <v>0</v>
      </c>
      <c r="D729" s="3">
        <f>SUMIFS(Data!Y:Y,Data!$B:$B,Figure16!$B729,Data!$A:$A,Figure16!$A729)</f>
        <v>0</v>
      </c>
      <c r="E729" s="3">
        <f>SUMIFS(Data!Q:Q,Data!$B:$B,Figure16!$B729,Data!$A:$A,Figure16!$A729)</f>
        <v>1264758197.9659252</v>
      </c>
      <c r="F729" s="1">
        <f t="shared" si="26"/>
        <v>0</v>
      </c>
      <c r="G729" s="1">
        <f t="shared" si="27"/>
        <v>0</v>
      </c>
      <c r="H729">
        <f>SUMIFS(Data!Z:Z,Data!B:B,Figure16!B729,Data!A:A,Figure16!A729)</f>
        <v>1</v>
      </c>
    </row>
    <row r="730" spans="1:8">
      <c r="A730" s="27">
        <v>2010</v>
      </c>
      <c r="B730" t="s">
        <v>92</v>
      </c>
      <c r="C730" s="3">
        <f>SUMIFS(Data!F:F,Data!$B:$B,Figure16!$B730,Data!$A:$A,Figure16!$A730)</f>
        <v>0</v>
      </c>
      <c r="D730" s="3">
        <f>SUMIFS(Data!Y:Y,Data!$B:$B,Figure16!$B730,Data!$A:$A,Figure16!$A730)</f>
        <v>0</v>
      </c>
      <c r="E730" s="3">
        <f>SUMIFS(Data!Q:Q,Data!$B:$B,Figure16!$B730,Data!$A:$A,Figure16!$A730)</f>
        <v>1585472534.1054721</v>
      </c>
      <c r="F730" s="1">
        <f t="shared" si="26"/>
        <v>0</v>
      </c>
      <c r="G730" s="1">
        <f t="shared" si="27"/>
        <v>0</v>
      </c>
      <c r="H730">
        <f>SUMIFS(Data!Z:Z,Data!B:B,Figure16!B730,Data!A:A,Figure16!A730)</f>
        <v>1</v>
      </c>
    </row>
    <row r="731" spans="1:8">
      <c r="A731" s="27">
        <v>2011</v>
      </c>
      <c r="B731" t="s">
        <v>92</v>
      </c>
      <c r="C731" s="3">
        <f>SUMIFS(Data!F:F,Data!$B:$B,Figure16!$B731,Data!$A:$A,Figure16!$A731)</f>
        <v>0</v>
      </c>
      <c r="D731" s="3">
        <f>SUMIFS(Data!Y:Y,Data!$B:$B,Figure16!$B731,Data!$A:$A,Figure16!$A731)</f>
        <v>0</v>
      </c>
      <c r="E731" s="3">
        <f>SUMIFS(Data!Q:Q,Data!$B:$B,Figure16!$B731,Data!$A:$A,Figure16!$A731)</f>
        <v>1820207625.8021665</v>
      </c>
      <c r="F731" s="1">
        <f t="shared" si="26"/>
        <v>0</v>
      </c>
      <c r="G731" s="1">
        <f t="shared" si="27"/>
        <v>0</v>
      </c>
      <c r="H731">
        <f>SUMIFS(Data!Z:Z,Data!B:B,Figure16!B731,Data!A:A,Figure16!A731)</f>
        <v>1</v>
      </c>
    </row>
    <row r="732" spans="1:8">
      <c r="A732" s="27">
        <v>2012</v>
      </c>
      <c r="B732" t="s">
        <v>92</v>
      </c>
      <c r="C732" s="3">
        <f>SUMIFS(Data!F:F,Data!$B:$B,Figure16!$B732,Data!$A:$A,Figure16!$A732)</f>
        <v>0</v>
      </c>
      <c r="D732" s="3">
        <f>SUMIFS(Data!Y:Y,Data!$B:$B,Figure16!$B732,Data!$A:$A,Figure16!$A732)</f>
        <v>0</v>
      </c>
      <c r="E732" s="3">
        <f>SUMIFS(Data!Q:Q,Data!$B:$B,Figure16!$B732,Data!$A:$A,Figure16!$A732)</f>
        <v>1823692109.6165216</v>
      </c>
      <c r="F732" s="1">
        <f t="shared" si="26"/>
        <v>0</v>
      </c>
      <c r="G732" s="1">
        <f t="shared" si="27"/>
        <v>0</v>
      </c>
      <c r="H732">
        <f>SUMIFS(Data!Z:Z,Data!B:B,Figure16!B732,Data!A:A,Figure16!A732)</f>
        <v>1</v>
      </c>
    </row>
    <row r="733" spans="1:8">
      <c r="A733" s="27">
        <v>2013</v>
      </c>
      <c r="B733" t="s">
        <v>92</v>
      </c>
      <c r="C733" s="3">
        <f>SUMIFS(Data!F:F,Data!$B:$B,Figure16!$B733,Data!$A:$A,Figure16!$A733)</f>
        <v>0</v>
      </c>
      <c r="D733" s="3">
        <f>SUMIFS(Data!Y:Y,Data!$B:$B,Figure16!$B733,Data!$A:$A,Figure16!$A733)</f>
        <v>0</v>
      </c>
      <c r="E733" s="3">
        <f>SUMIFS(Data!Q:Q,Data!$B:$B,Figure16!$B733,Data!$A:$A,Figure16!$A733)</f>
        <v>1798333725.8395367</v>
      </c>
      <c r="F733" s="1">
        <f t="shared" si="26"/>
        <v>0</v>
      </c>
      <c r="G733" s="1">
        <f t="shared" si="27"/>
        <v>0</v>
      </c>
      <c r="H733">
        <f>SUMIFS(Data!Z:Z,Data!B:B,Figure16!B733,Data!A:A,Figure16!A733)</f>
        <v>1</v>
      </c>
    </row>
    <row r="734" spans="1:8">
      <c r="A734" s="27">
        <v>2014</v>
      </c>
      <c r="B734" t="s">
        <v>92</v>
      </c>
      <c r="C734" s="3">
        <f>SUMIFS(Data!F:F,Data!$B:$B,Figure16!$B734,Data!$A:$A,Figure16!$A734)</f>
        <v>0</v>
      </c>
      <c r="D734" s="3">
        <f>SUMIFS(Data!Y:Y,Data!$B:$B,Figure16!$B734,Data!$A:$A,Figure16!$A734)</f>
        <v>0</v>
      </c>
      <c r="E734" s="3">
        <f>SUMIFS(Data!Q:Q,Data!$B:$B,Figure16!$B734,Data!$A:$A,Figure16!$A734)</f>
        <v>1958819095.6832352</v>
      </c>
      <c r="F734" s="1">
        <f t="shared" si="26"/>
        <v>0</v>
      </c>
      <c r="G734" s="1">
        <f t="shared" si="27"/>
        <v>0</v>
      </c>
      <c r="H734">
        <f>SUMIFS(Data!Z:Z,Data!B:B,Figure16!B734,Data!A:A,Figure16!A734)</f>
        <v>1</v>
      </c>
    </row>
    <row r="735" spans="1:8">
      <c r="A735" s="27">
        <v>2015</v>
      </c>
      <c r="B735" t="s">
        <v>92</v>
      </c>
      <c r="C735" s="3">
        <f>SUMIFS(Data!F:F,Data!$B:$B,Figure16!$B735,Data!$A:$A,Figure16!$A735)</f>
        <v>0</v>
      </c>
      <c r="D735" s="3">
        <f>SUMIFS(Data!Y:Y,Data!$B:$B,Figure16!$B735,Data!$A:$A,Figure16!$A735)</f>
        <v>0</v>
      </c>
      <c r="E735" s="3">
        <f>SUMIFS(Data!Q:Q,Data!$B:$B,Figure16!$B735,Data!$A:$A,Figure16!$A735)</f>
        <v>2059809919.8932533</v>
      </c>
      <c r="F735" s="1">
        <f t="shared" si="26"/>
        <v>0</v>
      </c>
      <c r="G735" s="1">
        <f t="shared" si="27"/>
        <v>0</v>
      </c>
      <c r="H735">
        <f>SUMIFS(Data!Z:Z,Data!B:B,Figure16!B735,Data!A:A,Figure16!A735)</f>
        <v>1</v>
      </c>
    </row>
    <row r="736" spans="1:8">
      <c r="A736" s="27">
        <v>2016</v>
      </c>
      <c r="B736" t="s">
        <v>92</v>
      </c>
      <c r="C736" s="3">
        <f>SUMIFS(Data!F:F,Data!$B:$B,Figure16!$B736,Data!$A:$A,Figure16!$A736)</f>
        <v>0</v>
      </c>
      <c r="D736" s="3">
        <f>SUMIFS(Data!Y:Y,Data!$B:$B,Figure16!$B736,Data!$A:$A,Figure16!$A736)</f>
        <v>0</v>
      </c>
      <c r="E736" s="3">
        <f>SUMIFS(Data!Q:Q,Data!$B:$B,Figure16!$B736,Data!$A:$A,Figure16!$A736)</f>
        <v>2219675780.89539</v>
      </c>
      <c r="F736" s="1">
        <f t="shared" si="26"/>
        <v>0</v>
      </c>
      <c r="G736" s="1">
        <f t="shared" si="27"/>
        <v>0</v>
      </c>
      <c r="H736">
        <f>SUMIFS(Data!Z:Z,Data!B:B,Figure16!B736,Data!A:A,Figure16!A736)</f>
        <v>1</v>
      </c>
    </row>
    <row r="737" spans="1:8">
      <c r="A737" s="27">
        <v>2017</v>
      </c>
      <c r="B737" t="s">
        <v>92</v>
      </c>
      <c r="C737" s="3">
        <f>SUMIFS(Data!F:F,Data!$B:$B,Figure16!$B737,Data!$A:$A,Figure16!$A737)</f>
        <v>0</v>
      </c>
      <c r="D737" s="3">
        <f>SUMIFS(Data!Y:Y,Data!$B:$B,Figure16!$B737,Data!$A:$A,Figure16!$A737)</f>
        <v>0</v>
      </c>
      <c r="E737" s="3">
        <f>SUMIFS(Data!Q:Q,Data!$B:$B,Figure16!$B737,Data!$A:$A,Figure16!$A737)</f>
        <v>2528007911.3535299</v>
      </c>
      <c r="F737" s="1">
        <f t="shared" si="26"/>
        <v>0</v>
      </c>
      <c r="G737" s="1">
        <f t="shared" si="27"/>
        <v>0</v>
      </c>
      <c r="H737">
        <f>SUMIFS(Data!Z:Z,Data!B:B,Figure16!B737,Data!A:A,Figure16!A737)</f>
        <v>1</v>
      </c>
    </row>
    <row r="738" spans="1:8">
      <c r="A738" s="27">
        <v>1950</v>
      </c>
      <c r="B738" t="s">
        <v>74</v>
      </c>
      <c r="C738" s="3">
        <f>SUMIFS(Data!F:F,Data!$B:$B,Figure16!$B738,Data!$A:$A,Figure16!$A738)</f>
        <v>0</v>
      </c>
      <c r="D738" s="3">
        <f>SUMIFS(Data!Y:Y,Data!$B:$B,Figure16!$B738,Data!$A:$A,Figure16!$A738)</f>
        <v>0</v>
      </c>
      <c r="E738" s="3">
        <f>SUMIFS(Data!Q:Q,Data!$B:$B,Figure16!$B738,Data!$A:$A,Figure16!$A738)</f>
        <v>0</v>
      </c>
      <c r="F738" s="1" t="str">
        <f t="shared" si="26"/>
        <v/>
      </c>
      <c r="G738" s="1" t="str">
        <f t="shared" si="27"/>
        <v/>
      </c>
      <c r="H738">
        <f>SUMIFS(Data!Z:Z,Data!B:B,Figure16!B738,Data!A:A,Figure16!A738)</f>
        <v>1</v>
      </c>
    </row>
    <row r="739" spans="1:8">
      <c r="A739" s="27">
        <v>1951</v>
      </c>
      <c r="B739" t="s">
        <v>74</v>
      </c>
      <c r="C739" s="3">
        <f>SUMIFS(Data!F:F,Data!$B:$B,Figure16!$B739,Data!$A:$A,Figure16!$A739)</f>
        <v>0</v>
      </c>
      <c r="D739" s="3">
        <f>SUMIFS(Data!Y:Y,Data!$B:$B,Figure16!$B739,Data!$A:$A,Figure16!$A739)</f>
        <v>0</v>
      </c>
      <c r="E739" s="3">
        <f>SUMIFS(Data!Q:Q,Data!$B:$B,Figure16!$B739,Data!$A:$A,Figure16!$A739)</f>
        <v>0</v>
      </c>
      <c r="F739" s="1" t="str">
        <f t="shared" si="26"/>
        <v/>
      </c>
      <c r="G739" s="1" t="str">
        <f t="shared" si="27"/>
        <v/>
      </c>
      <c r="H739">
        <f>SUMIFS(Data!Z:Z,Data!B:B,Figure16!B739,Data!A:A,Figure16!A739)</f>
        <v>1</v>
      </c>
    </row>
    <row r="740" spans="1:8">
      <c r="A740" s="27">
        <v>1952</v>
      </c>
      <c r="B740" t="s">
        <v>74</v>
      </c>
      <c r="C740" s="3">
        <f>SUMIFS(Data!F:F,Data!$B:$B,Figure16!$B740,Data!$A:$A,Figure16!$A740)</f>
        <v>0</v>
      </c>
      <c r="D740" s="3">
        <f>SUMIFS(Data!Y:Y,Data!$B:$B,Figure16!$B740,Data!$A:$A,Figure16!$A740)</f>
        <v>0</v>
      </c>
      <c r="E740" s="3">
        <f>SUMIFS(Data!Q:Q,Data!$B:$B,Figure16!$B740,Data!$A:$A,Figure16!$A740)</f>
        <v>0</v>
      </c>
      <c r="F740" s="1" t="str">
        <f t="shared" si="26"/>
        <v/>
      </c>
      <c r="G740" s="1" t="str">
        <f t="shared" si="27"/>
        <v/>
      </c>
      <c r="H740">
        <f>SUMIFS(Data!Z:Z,Data!B:B,Figure16!B740,Data!A:A,Figure16!A740)</f>
        <v>1</v>
      </c>
    </row>
    <row r="741" spans="1:8">
      <c r="A741" s="27">
        <v>1953</v>
      </c>
      <c r="B741" t="s">
        <v>74</v>
      </c>
      <c r="C741" s="3">
        <f>SUMIFS(Data!F:F,Data!$B:$B,Figure16!$B741,Data!$A:$A,Figure16!$A741)</f>
        <v>0</v>
      </c>
      <c r="D741" s="3">
        <f>SUMIFS(Data!Y:Y,Data!$B:$B,Figure16!$B741,Data!$A:$A,Figure16!$A741)</f>
        <v>0</v>
      </c>
      <c r="E741" s="3">
        <f>SUMIFS(Data!Q:Q,Data!$B:$B,Figure16!$B741,Data!$A:$A,Figure16!$A741)</f>
        <v>0</v>
      </c>
      <c r="F741" s="1" t="str">
        <f t="shared" si="26"/>
        <v/>
      </c>
      <c r="G741" s="1" t="str">
        <f t="shared" si="27"/>
        <v/>
      </c>
      <c r="H741">
        <f>SUMIFS(Data!Z:Z,Data!B:B,Figure16!B741,Data!A:A,Figure16!A741)</f>
        <v>1</v>
      </c>
    </row>
    <row r="742" spans="1:8">
      <c r="A742" s="27">
        <v>1954</v>
      </c>
      <c r="B742" t="s">
        <v>74</v>
      </c>
      <c r="C742" s="3">
        <f>SUMIFS(Data!F:F,Data!$B:$B,Figure16!$B742,Data!$A:$A,Figure16!$A742)</f>
        <v>0</v>
      </c>
      <c r="D742" s="3">
        <f>SUMIFS(Data!Y:Y,Data!$B:$B,Figure16!$B742,Data!$A:$A,Figure16!$A742)</f>
        <v>0</v>
      </c>
      <c r="E742" s="3">
        <f>SUMIFS(Data!Q:Q,Data!$B:$B,Figure16!$B742,Data!$A:$A,Figure16!$A742)</f>
        <v>0</v>
      </c>
      <c r="F742" s="1" t="str">
        <f t="shared" si="26"/>
        <v/>
      </c>
      <c r="G742" s="1" t="str">
        <f t="shared" si="27"/>
        <v/>
      </c>
      <c r="H742">
        <f>SUMIFS(Data!Z:Z,Data!B:B,Figure16!B742,Data!A:A,Figure16!A742)</f>
        <v>1</v>
      </c>
    </row>
    <row r="743" spans="1:8">
      <c r="A743" s="27">
        <v>1955</v>
      </c>
      <c r="B743" t="s">
        <v>74</v>
      </c>
      <c r="C743" s="3">
        <f>SUMIFS(Data!F:F,Data!$B:$B,Figure16!$B743,Data!$A:$A,Figure16!$A743)</f>
        <v>0</v>
      </c>
      <c r="D743" s="3">
        <f>SUMIFS(Data!Y:Y,Data!$B:$B,Figure16!$B743,Data!$A:$A,Figure16!$A743)</f>
        <v>0</v>
      </c>
      <c r="E743" s="3">
        <f>SUMIFS(Data!Q:Q,Data!$B:$B,Figure16!$B743,Data!$A:$A,Figure16!$A743)</f>
        <v>0</v>
      </c>
      <c r="F743" s="1" t="str">
        <f t="shared" si="26"/>
        <v/>
      </c>
      <c r="G743" s="1" t="str">
        <f t="shared" si="27"/>
        <v/>
      </c>
      <c r="H743">
        <f>SUMIFS(Data!Z:Z,Data!B:B,Figure16!B743,Data!A:A,Figure16!A743)</f>
        <v>1</v>
      </c>
    </row>
    <row r="744" spans="1:8">
      <c r="A744" s="27">
        <v>1956</v>
      </c>
      <c r="B744" t="s">
        <v>74</v>
      </c>
      <c r="C744" s="3">
        <f>SUMIFS(Data!F:F,Data!$B:$B,Figure16!$B744,Data!$A:$A,Figure16!$A744)</f>
        <v>0</v>
      </c>
      <c r="D744" s="3">
        <f>SUMIFS(Data!Y:Y,Data!$B:$B,Figure16!$B744,Data!$A:$A,Figure16!$A744)</f>
        <v>0</v>
      </c>
      <c r="E744" s="3">
        <f>SUMIFS(Data!Q:Q,Data!$B:$B,Figure16!$B744,Data!$A:$A,Figure16!$A744)</f>
        <v>0</v>
      </c>
      <c r="F744" s="1" t="str">
        <f t="shared" si="26"/>
        <v/>
      </c>
      <c r="G744" s="1" t="str">
        <f t="shared" si="27"/>
        <v/>
      </c>
      <c r="H744">
        <f>SUMIFS(Data!Z:Z,Data!B:B,Figure16!B744,Data!A:A,Figure16!A744)</f>
        <v>1</v>
      </c>
    </row>
    <row r="745" spans="1:8">
      <c r="A745" s="27">
        <v>1957</v>
      </c>
      <c r="B745" t="s">
        <v>74</v>
      </c>
      <c r="C745" s="3">
        <f>SUMIFS(Data!F:F,Data!$B:$B,Figure16!$B745,Data!$A:$A,Figure16!$A745)</f>
        <v>0</v>
      </c>
      <c r="D745" s="3">
        <f>SUMIFS(Data!Y:Y,Data!$B:$B,Figure16!$B745,Data!$A:$A,Figure16!$A745)</f>
        <v>0</v>
      </c>
      <c r="E745" s="3">
        <f>SUMIFS(Data!Q:Q,Data!$B:$B,Figure16!$B745,Data!$A:$A,Figure16!$A745)</f>
        <v>0</v>
      </c>
      <c r="F745" s="1" t="str">
        <f t="shared" si="26"/>
        <v/>
      </c>
      <c r="G745" s="1" t="str">
        <f t="shared" si="27"/>
        <v/>
      </c>
      <c r="H745">
        <f>SUMIFS(Data!Z:Z,Data!B:B,Figure16!B745,Data!A:A,Figure16!A745)</f>
        <v>1</v>
      </c>
    </row>
    <row r="746" spans="1:8">
      <c r="A746" s="27">
        <v>1958</v>
      </c>
      <c r="B746" t="s">
        <v>74</v>
      </c>
      <c r="C746" s="3">
        <f>SUMIFS(Data!F:F,Data!$B:$B,Figure16!$B746,Data!$A:$A,Figure16!$A746)</f>
        <v>0</v>
      </c>
      <c r="D746" s="3">
        <f>SUMIFS(Data!Y:Y,Data!$B:$B,Figure16!$B746,Data!$A:$A,Figure16!$A746)</f>
        <v>0</v>
      </c>
      <c r="E746" s="3">
        <f>SUMIFS(Data!Q:Q,Data!$B:$B,Figure16!$B746,Data!$A:$A,Figure16!$A746)</f>
        <v>0</v>
      </c>
      <c r="F746" s="1" t="str">
        <f t="shared" si="26"/>
        <v/>
      </c>
      <c r="G746" s="1" t="str">
        <f t="shared" si="27"/>
        <v/>
      </c>
      <c r="H746">
        <f>SUMIFS(Data!Z:Z,Data!B:B,Figure16!B746,Data!A:A,Figure16!A746)</f>
        <v>1</v>
      </c>
    </row>
    <row r="747" spans="1:8">
      <c r="A747" s="27">
        <v>1959</v>
      </c>
      <c r="B747" t="s">
        <v>74</v>
      </c>
      <c r="C747" s="3">
        <f>SUMIFS(Data!F:F,Data!$B:$B,Figure16!$B747,Data!$A:$A,Figure16!$A747)</f>
        <v>0</v>
      </c>
      <c r="D747" s="3">
        <f>SUMIFS(Data!Y:Y,Data!$B:$B,Figure16!$B747,Data!$A:$A,Figure16!$A747)</f>
        <v>0</v>
      </c>
      <c r="E747" s="3">
        <f>SUMIFS(Data!Q:Q,Data!$B:$B,Figure16!$B747,Data!$A:$A,Figure16!$A747)</f>
        <v>0</v>
      </c>
      <c r="F747" s="1" t="str">
        <f t="shared" si="26"/>
        <v/>
      </c>
      <c r="G747" s="1" t="str">
        <f t="shared" si="27"/>
        <v/>
      </c>
      <c r="H747">
        <f>SUMIFS(Data!Z:Z,Data!B:B,Figure16!B747,Data!A:A,Figure16!A747)</f>
        <v>1</v>
      </c>
    </row>
    <row r="748" spans="1:8">
      <c r="A748" s="27">
        <v>1960</v>
      </c>
      <c r="B748" t="s">
        <v>74</v>
      </c>
      <c r="C748" s="3">
        <f>SUMIFS(Data!F:F,Data!$B:$B,Figure16!$B748,Data!$A:$A,Figure16!$A748)</f>
        <v>0</v>
      </c>
      <c r="D748" s="3">
        <f>SUMIFS(Data!Y:Y,Data!$B:$B,Figure16!$B748,Data!$A:$A,Figure16!$A748)</f>
        <v>0</v>
      </c>
      <c r="E748" s="3">
        <f>SUMIFS(Data!Q:Q,Data!$B:$B,Figure16!$B748,Data!$A:$A,Figure16!$A748)</f>
        <v>373879363.59538555</v>
      </c>
      <c r="F748" s="1">
        <f t="shared" si="26"/>
        <v>0</v>
      </c>
      <c r="G748" s="1">
        <f t="shared" si="27"/>
        <v>0</v>
      </c>
      <c r="H748">
        <f>SUMIFS(Data!Z:Z,Data!B:B,Figure16!B748,Data!A:A,Figure16!A748)</f>
        <v>1</v>
      </c>
    </row>
    <row r="749" spans="1:8">
      <c r="A749" s="27">
        <v>1961</v>
      </c>
      <c r="B749" t="s">
        <v>74</v>
      </c>
      <c r="C749" s="3">
        <f>SUMIFS(Data!F:F,Data!$B:$B,Figure16!$B749,Data!$A:$A,Figure16!$A749)</f>
        <v>0</v>
      </c>
      <c r="D749" s="3">
        <f>SUMIFS(Data!Y:Y,Data!$B:$B,Figure16!$B749,Data!$A:$A,Figure16!$A749)</f>
        <v>0</v>
      </c>
      <c r="E749" s="3">
        <f>SUMIFS(Data!Q:Q,Data!$B:$B,Figure16!$B749,Data!$A:$A,Figure16!$A749)</f>
        <v>406684585.71929413</v>
      </c>
      <c r="F749" s="1">
        <f t="shared" si="26"/>
        <v>0</v>
      </c>
      <c r="G749" s="1">
        <f t="shared" si="27"/>
        <v>0</v>
      </c>
      <c r="H749">
        <f>SUMIFS(Data!Z:Z,Data!B:B,Figure16!B749,Data!A:A,Figure16!A749)</f>
        <v>1</v>
      </c>
    </row>
    <row r="750" spans="1:8">
      <c r="A750" s="27">
        <v>1962</v>
      </c>
      <c r="B750" t="s">
        <v>74</v>
      </c>
      <c r="C750" s="3">
        <f>SUMIFS(Data!F:F,Data!$B:$B,Figure16!$B750,Data!$A:$A,Figure16!$A750)</f>
        <v>0</v>
      </c>
      <c r="D750" s="3">
        <f>SUMIFS(Data!Y:Y,Data!$B:$B,Figure16!$B750,Data!$A:$A,Figure16!$A750)</f>
        <v>0</v>
      </c>
      <c r="E750" s="3">
        <f>SUMIFS(Data!Q:Q,Data!$B:$B,Figure16!$B750,Data!$A:$A,Figure16!$A750)</f>
        <v>444665186.39710176</v>
      </c>
      <c r="F750" s="1">
        <f t="shared" si="26"/>
        <v>0</v>
      </c>
      <c r="G750" s="1">
        <f t="shared" si="27"/>
        <v>0</v>
      </c>
      <c r="H750">
        <f>SUMIFS(Data!Z:Z,Data!B:B,Figure16!B750,Data!A:A,Figure16!A750)</f>
        <v>1</v>
      </c>
    </row>
    <row r="751" spans="1:8">
      <c r="A751" s="27">
        <v>1963</v>
      </c>
      <c r="B751" t="s">
        <v>74</v>
      </c>
      <c r="C751" s="3">
        <f>SUMIFS(Data!F:F,Data!$B:$B,Figure16!$B751,Data!$A:$A,Figure16!$A751)</f>
        <v>0</v>
      </c>
      <c r="D751" s="3">
        <f>SUMIFS(Data!Y:Y,Data!$B:$B,Figure16!$B751,Data!$A:$A,Figure16!$A751)</f>
        <v>0</v>
      </c>
      <c r="E751" s="3">
        <f>SUMIFS(Data!Q:Q,Data!$B:$B,Figure16!$B751,Data!$A:$A,Figure16!$A751)</f>
        <v>478805990.08330691</v>
      </c>
      <c r="F751" s="1">
        <f t="shared" si="26"/>
        <v>0</v>
      </c>
      <c r="G751" s="1">
        <f t="shared" si="27"/>
        <v>0</v>
      </c>
      <c r="H751">
        <f>SUMIFS(Data!Z:Z,Data!B:B,Figure16!B751,Data!A:A,Figure16!A751)</f>
        <v>1</v>
      </c>
    </row>
    <row r="752" spans="1:8">
      <c r="A752" s="27">
        <v>1964</v>
      </c>
      <c r="B752" t="s">
        <v>74</v>
      </c>
      <c r="C752" s="3">
        <f>SUMIFS(Data!F:F,Data!$B:$B,Figure16!$B752,Data!$A:$A,Figure16!$A752)</f>
        <v>0</v>
      </c>
      <c r="D752" s="3">
        <f>SUMIFS(Data!Y:Y,Data!$B:$B,Figure16!$B752,Data!$A:$A,Figure16!$A752)</f>
        <v>0</v>
      </c>
      <c r="E752" s="3">
        <f>SUMIFS(Data!Q:Q,Data!$B:$B,Figure16!$B752,Data!$A:$A,Figure16!$A752)</f>
        <v>539491477.32015562</v>
      </c>
      <c r="F752" s="1">
        <f t="shared" si="26"/>
        <v>0</v>
      </c>
      <c r="G752" s="1">
        <f t="shared" si="27"/>
        <v>0</v>
      </c>
      <c r="H752">
        <f>SUMIFS(Data!Z:Z,Data!B:B,Figure16!B752,Data!A:A,Figure16!A752)</f>
        <v>1</v>
      </c>
    </row>
    <row r="753" spans="1:8">
      <c r="A753" s="27">
        <v>1965</v>
      </c>
      <c r="B753" t="s">
        <v>74</v>
      </c>
      <c r="C753" s="3">
        <f>SUMIFS(Data!F:F,Data!$B:$B,Figure16!$B753,Data!$A:$A,Figure16!$A753)</f>
        <v>0</v>
      </c>
      <c r="D753" s="3">
        <f>SUMIFS(Data!Y:Y,Data!$B:$B,Figure16!$B753,Data!$A:$A,Figure16!$A753)</f>
        <v>0</v>
      </c>
      <c r="E753" s="3">
        <f>SUMIFS(Data!Q:Q,Data!$B:$B,Figure16!$B753,Data!$A:$A,Figure16!$A753)</f>
        <v>604377104.3771044</v>
      </c>
      <c r="F753" s="1">
        <f t="shared" si="26"/>
        <v>0</v>
      </c>
      <c r="G753" s="1">
        <f t="shared" si="27"/>
        <v>0</v>
      </c>
      <c r="H753">
        <f>SUMIFS(Data!Z:Z,Data!B:B,Figure16!B753,Data!A:A,Figure16!A753)</f>
        <v>1</v>
      </c>
    </row>
    <row r="754" spans="1:8">
      <c r="A754" s="27">
        <v>1966</v>
      </c>
      <c r="B754" t="s">
        <v>74</v>
      </c>
      <c r="C754" s="3">
        <f>SUMIFS(Data!F:F,Data!$B:$B,Figure16!$B754,Data!$A:$A,Figure16!$A754)</f>
        <v>0</v>
      </c>
      <c r="D754" s="3">
        <f>SUMIFS(Data!Y:Y,Data!$B:$B,Figure16!$B754,Data!$A:$A,Figure16!$A754)</f>
        <v>0</v>
      </c>
      <c r="E754" s="3">
        <f>SUMIFS(Data!Q:Q,Data!$B:$B,Figure16!$B754,Data!$A:$A,Figure16!$A754)</f>
        <v>669191919.19191933</v>
      </c>
      <c r="F754" s="1">
        <f t="shared" si="26"/>
        <v>0</v>
      </c>
      <c r="G754" s="1">
        <f t="shared" si="27"/>
        <v>0</v>
      </c>
      <c r="H754">
        <f>SUMIFS(Data!Z:Z,Data!B:B,Figure16!B754,Data!A:A,Figure16!A754)</f>
        <v>1</v>
      </c>
    </row>
    <row r="755" spans="1:8">
      <c r="A755" s="27">
        <v>1967</v>
      </c>
      <c r="B755" t="s">
        <v>74</v>
      </c>
      <c r="C755" s="3">
        <f>SUMIFS(Data!F:F,Data!$B:$B,Figure16!$B755,Data!$A:$A,Figure16!$A755)</f>
        <v>0</v>
      </c>
      <c r="D755" s="3">
        <f>SUMIFS(Data!Y:Y,Data!$B:$B,Figure16!$B755,Data!$A:$A,Figure16!$A755)</f>
        <v>0</v>
      </c>
      <c r="E755" s="3">
        <f>SUMIFS(Data!Q:Q,Data!$B:$B,Figure16!$B755,Data!$A:$A,Figure16!$A755)</f>
        <v>755808080.80808079</v>
      </c>
      <c r="F755" s="1">
        <f t="shared" si="26"/>
        <v>0</v>
      </c>
      <c r="G755" s="1">
        <f t="shared" si="27"/>
        <v>0</v>
      </c>
      <c r="H755">
        <f>SUMIFS(Data!Z:Z,Data!B:B,Figure16!B755,Data!A:A,Figure16!A755)</f>
        <v>1</v>
      </c>
    </row>
    <row r="756" spans="1:8">
      <c r="A756" s="27">
        <v>1968</v>
      </c>
      <c r="B756" t="s">
        <v>74</v>
      </c>
      <c r="C756" s="3">
        <f>SUMIFS(Data!F:F,Data!$B:$B,Figure16!$B756,Data!$A:$A,Figure16!$A756)</f>
        <v>0</v>
      </c>
      <c r="D756" s="3">
        <f>SUMIFS(Data!Y:Y,Data!$B:$B,Figure16!$B756,Data!$A:$A,Figure16!$A756)</f>
        <v>0</v>
      </c>
      <c r="E756" s="3">
        <f>SUMIFS(Data!Q:Q,Data!$B:$B,Figure16!$B756,Data!$A:$A,Figure16!$A756)</f>
        <v>857912457.91245794</v>
      </c>
      <c r="F756" s="1">
        <f t="shared" si="26"/>
        <v>0</v>
      </c>
      <c r="G756" s="1">
        <f t="shared" si="27"/>
        <v>0</v>
      </c>
      <c r="H756">
        <f>SUMIFS(Data!Z:Z,Data!B:B,Figure16!B756,Data!A:A,Figure16!A756)</f>
        <v>1</v>
      </c>
    </row>
    <row r="757" spans="1:8">
      <c r="A757" s="27">
        <v>1969</v>
      </c>
      <c r="B757" t="s">
        <v>74</v>
      </c>
      <c r="C757" s="3">
        <f>SUMIFS(Data!F:F,Data!$B:$B,Figure16!$B757,Data!$A:$A,Figure16!$A757)</f>
        <v>0</v>
      </c>
      <c r="D757" s="3">
        <f>SUMIFS(Data!Y:Y,Data!$B:$B,Figure16!$B757,Data!$A:$A,Figure16!$A757)</f>
        <v>0</v>
      </c>
      <c r="E757" s="3">
        <f>SUMIFS(Data!Q:Q,Data!$B:$B,Figure16!$B757,Data!$A:$A,Figure16!$A757)</f>
        <v>929629629.62962949</v>
      </c>
      <c r="F757" s="1">
        <f t="shared" si="26"/>
        <v>0</v>
      </c>
      <c r="G757" s="1">
        <f t="shared" si="27"/>
        <v>0</v>
      </c>
      <c r="H757">
        <f>SUMIFS(Data!Z:Z,Data!B:B,Figure16!B757,Data!A:A,Figure16!A757)</f>
        <v>1</v>
      </c>
    </row>
    <row r="758" spans="1:8">
      <c r="A758" s="27">
        <v>1970</v>
      </c>
      <c r="B758" t="s">
        <v>74</v>
      </c>
      <c r="C758" s="3">
        <f>SUMIFS(Data!F:F,Data!$B:$B,Figure16!$B758,Data!$A:$A,Figure16!$A758)</f>
        <v>0</v>
      </c>
      <c r="D758" s="3">
        <f>SUMIFS(Data!Y:Y,Data!$B:$B,Figure16!$B758,Data!$A:$A,Figure16!$A758)</f>
        <v>0</v>
      </c>
      <c r="E758" s="3">
        <f>SUMIFS(Data!Q:Q,Data!$B:$B,Figure16!$B758,Data!$A:$A,Figure16!$A758)</f>
        <v>1017003367.0033671</v>
      </c>
      <c r="F758" s="1">
        <f t="shared" si="26"/>
        <v>0</v>
      </c>
      <c r="G758" s="1">
        <f t="shared" si="27"/>
        <v>0</v>
      </c>
      <c r="H758">
        <f>SUMIFS(Data!Z:Z,Data!B:B,Figure16!B758,Data!A:A,Figure16!A758)</f>
        <v>1</v>
      </c>
    </row>
    <row r="759" spans="1:8">
      <c r="A759" s="27">
        <v>1971</v>
      </c>
      <c r="B759" t="s">
        <v>74</v>
      </c>
      <c r="C759" s="3">
        <f>SUMIFS(Data!F:F,Data!$B:$B,Figure16!$B759,Data!$A:$A,Figure16!$A759)</f>
        <v>0</v>
      </c>
      <c r="D759" s="3">
        <f>SUMIFS(Data!Y:Y,Data!$B:$B,Figure16!$B759,Data!$A:$A,Figure16!$A759)</f>
        <v>0</v>
      </c>
      <c r="E759" s="3">
        <f>SUMIFS(Data!Q:Q,Data!$B:$B,Figure16!$B759,Data!$A:$A,Figure16!$A759)</f>
        <v>1095622895.6228957</v>
      </c>
      <c r="F759" s="1">
        <f t="shared" si="26"/>
        <v>0</v>
      </c>
      <c r="G759" s="1">
        <f t="shared" si="27"/>
        <v>0</v>
      </c>
      <c r="H759">
        <f>SUMIFS(Data!Z:Z,Data!B:B,Figure16!B759,Data!A:A,Figure16!A759)</f>
        <v>1</v>
      </c>
    </row>
    <row r="760" spans="1:8">
      <c r="A760" s="27">
        <v>1972</v>
      </c>
      <c r="B760" t="s">
        <v>74</v>
      </c>
      <c r="C760" s="3">
        <f>SUMIFS(Data!F:F,Data!$B:$B,Figure16!$B760,Data!$A:$A,Figure16!$A760)</f>
        <v>0</v>
      </c>
      <c r="D760" s="3">
        <f>SUMIFS(Data!Y:Y,Data!$B:$B,Figure16!$B760,Data!$A:$A,Figure16!$A760)</f>
        <v>0</v>
      </c>
      <c r="E760" s="3">
        <f>SUMIFS(Data!Q:Q,Data!$B:$B,Figure16!$B760,Data!$A:$A,Figure16!$A760)</f>
        <v>1257615644.9793155</v>
      </c>
      <c r="F760" s="1">
        <f t="shared" si="26"/>
        <v>0</v>
      </c>
      <c r="G760" s="1">
        <f t="shared" si="27"/>
        <v>0</v>
      </c>
      <c r="H760">
        <f>SUMIFS(Data!Z:Z,Data!B:B,Figure16!B760,Data!A:A,Figure16!A760)</f>
        <v>1</v>
      </c>
    </row>
    <row r="761" spans="1:8">
      <c r="A761" s="27">
        <v>1973</v>
      </c>
      <c r="B761" t="s">
        <v>74</v>
      </c>
      <c r="C761" s="3">
        <f>SUMIFS(Data!F:F,Data!$B:$B,Figure16!$B761,Data!$A:$A,Figure16!$A761)</f>
        <v>0</v>
      </c>
      <c r="D761" s="3">
        <f>SUMIFS(Data!Y:Y,Data!$B:$B,Figure16!$B761,Data!$A:$A,Figure16!$A761)</f>
        <v>4500000</v>
      </c>
      <c r="E761" s="3">
        <f>SUMIFS(Data!Q:Q,Data!$B:$B,Figure16!$B761,Data!$A:$A,Figure16!$A761)</f>
        <v>1262968515.7421291</v>
      </c>
      <c r="F761" s="1">
        <f t="shared" si="26"/>
        <v>0</v>
      </c>
      <c r="G761" s="1">
        <f t="shared" si="27"/>
        <v>0.35630341880341876</v>
      </c>
      <c r="H761">
        <f>SUMIFS(Data!Z:Z,Data!B:B,Figure16!B761,Data!A:A,Figure16!A761)</f>
        <v>1</v>
      </c>
    </row>
    <row r="762" spans="1:8">
      <c r="A762" s="27">
        <v>1974</v>
      </c>
      <c r="B762" t="s">
        <v>74</v>
      </c>
      <c r="C762" s="3">
        <f>SUMIFS(Data!F:F,Data!$B:$B,Figure16!$B762,Data!$A:$A,Figure16!$A762)</f>
        <v>0</v>
      </c>
      <c r="D762" s="3">
        <f>SUMIFS(Data!Y:Y,Data!$B:$B,Figure16!$B762,Data!$A:$A,Figure16!$A762)</f>
        <v>52000000</v>
      </c>
      <c r="E762" s="3">
        <f>SUMIFS(Data!Q:Q,Data!$B:$B,Figure16!$B762,Data!$A:$A,Figure16!$A762)</f>
        <v>2100249875.0624688</v>
      </c>
      <c r="F762" s="1">
        <f t="shared" si="26"/>
        <v>0</v>
      </c>
      <c r="G762" s="1">
        <f t="shared" si="27"/>
        <v>2.4758958739827723</v>
      </c>
      <c r="H762">
        <f>SUMIFS(Data!Z:Z,Data!B:B,Figure16!B762,Data!A:A,Figure16!A762)</f>
        <v>1</v>
      </c>
    </row>
    <row r="763" spans="1:8">
      <c r="A763" s="27">
        <v>1975</v>
      </c>
      <c r="B763" t="s">
        <v>74</v>
      </c>
      <c r="C763" s="3">
        <f>SUMIFS(Data!F:F,Data!$B:$B,Figure16!$B763,Data!$A:$A,Figure16!$A763)</f>
        <v>0</v>
      </c>
      <c r="D763" s="3">
        <f>SUMIFS(Data!Y:Y,Data!$B:$B,Figure16!$B763,Data!$A:$A,Figure16!$A763)</f>
        <v>102500000</v>
      </c>
      <c r="E763" s="3">
        <f>SUMIFS(Data!Q:Q,Data!$B:$B,Figure16!$B763,Data!$A:$A,Figure16!$A763)</f>
        <v>2404697651.1744127</v>
      </c>
      <c r="F763" s="1">
        <f t="shared" si="26"/>
        <v>0</v>
      </c>
      <c r="G763" s="1">
        <f t="shared" si="27"/>
        <v>4.2624901284342664</v>
      </c>
      <c r="H763">
        <f>SUMIFS(Data!Z:Z,Data!B:B,Figure16!B763,Data!A:A,Figure16!A763)</f>
        <v>1</v>
      </c>
    </row>
    <row r="764" spans="1:8">
      <c r="A764" s="27">
        <v>1976</v>
      </c>
      <c r="B764" t="s">
        <v>74</v>
      </c>
      <c r="C764" s="3">
        <f>SUMIFS(Data!F:F,Data!$B:$B,Figure16!$B764,Data!$A:$A,Figure16!$A764)</f>
        <v>0</v>
      </c>
      <c r="D764" s="3">
        <f>SUMIFS(Data!Y:Y,Data!$B:$B,Figure16!$B764,Data!$A:$A,Figure16!$A764)</f>
        <v>155000000</v>
      </c>
      <c r="E764" s="3">
        <f>SUMIFS(Data!Q:Q,Data!$B:$B,Figure16!$B764,Data!$A:$A,Figure16!$A764)</f>
        <v>2731984007.9960022</v>
      </c>
      <c r="F764" s="1">
        <f t="shared" si="26"/>
        <v>0</v>
      </c>
      <c r="G764" s="1">
        <f t="shared" si="27"/>
        <v>5.6735324784604968</v>
      </c>
      <c r="H764">
        <f>SUMIFS(Data!Z:Z,Data!B:B,Figure16!B764,Data!A:A,Figure16!A764)</f>
        <v>1</v>
      </c>
    </row>
    <row r="765" spans="1:8">
      <c r="A765" s="27">
        <v>1977</v>
      </c>
      <c r="B765" t="s">
        <v>74</v>
      </c>
      <c r="C765" s="3">
        <f>SUMIFS(Data!F:F,Data!$B:$B,Figure16!$B765,Data!$A:$A,Figure16!$A765)</f>
        <v>0</v>
      </c>
      <c r="D765" s="3">
        <f>SUMIFS(Data!Y:Y,Data!$B:$B,Figure16!$B765,Data!$A:$A,Figure16!$A765)</f>
        <v>100000000</v>
      </c>
      <c r="E765" s="3">
        <f>SUMIFS(Data!Q:Q,Data!$B:$B,Figure16!$B765,Data!$A:$A,Figure16!$A765)</f>
        <v>3227436281.8590703</v>
      </c>
      <c r="F765" s="1">
        <f t="shared" si="26"/>
        <v>0</v>
      </c>
      <c r="G765" s="1">
        <f t="shared" si="27"/>
        <v>3.0984345240860316</v>
      </c>
      <c r="H765">
        <f>SUMIFS(Data!Z:Z,Data!B:B,Figure16!B765,Data!A:A,Figure16!A765)</f>
        <v>1</v>
      </c>
    </row>
    <row r="766" spans="1:8">
      <c r="A766" s="27">
        <v>1978</v>
      </c>
      <c r="B766" t="s">
        <v>74</v>
      </c>
      <c r="C766" s="3">
        <f>SUMIFS(Data!F:F,Data!$B:$B,Figure16!$B766,Data!$A:$A,Figure16!$A766)</f>
        <v>0</v>
      </c>
      <c r="D766" s="3">
        <f>SUMIFS(Data!Y:Y,Data!$B:$B,Figure16!$B766,Data!$A:$A,Figure16!$A766)</f>
        <v>227000000</v>
      </c>
      <c r="E766" s="3">
        <f>SUMIFS(Data!Q:Q,Data!$B:$B,Figure16!$B766,Data!$A:$A,Figure16!$A766)</f>
        <v>3758220889.5552225</v>
      </c>
      <c r="F766" s="1">
        <f t="shared" si="26"/>
        <v>0</v>
      </c>
      <c r="G766" s="1">
        <f t="shared" si="27"/>
        <v>6.0400920188292861</v>
      </c>
      <c r="H766">
        <f>SUMIFS(Data!Z:Z,Data!B:B,Figure16!B766,Data!A:A,Figure16!A766)</f>
        <v>1</v>
      </c>
    </row>
    <row r="767" spans="1:8">
      <c r="A767" s="27">
        <v>1979</v>
      </c>
      <c r="B767" t="s">
        <v>74</v>
      </c>
      <c r="C767" s="3">
        <f>SUMIFS(Data!F:F,Data!$B:$B,Figure16!$B767,Data!$A:$A,Figure16!$A767)</f>
        <v>0</v>
      </c>
      <c r="D767" s="3">
        <f>SUMIFS(Data!Y:Y,Data!$B:$B,Figure16!$B767,Data!$A:$A,Figure16!$A767)</f>
        <v>47000000</v>
      </c>
      <c r="E767" s="3">
        <f>SUMIFS(Data!Q:Q,Data!$B:$B,Figure16!$B767,Data!$A:$A,Figure16!$A767)</f>
        <v>4421343606.1813526</v>
      </c>
      <c r="F767" s="1">
        <f t="shared" si="26"/>
        <v>0</v>
      </c>
      <c r="G767" s="1">
        <f t="shared" si="27"/>
        <v>1.0630252743598272</v>
      </c>
      <c r="H767">
        <f>SUMIFS(Data!Z:Z,Data!B:B,Figure16!B767,Data!A:A,Figure16!A767)</f>
        <v>1</v>
      </c>
    </row>
    <row r="768" spans="1:8">
      <c r="A768" s="27">
        <v>1980</v>
      </c>
      <c r="B768" t="s">
        <v>74</v>
      </c>
      <c r="C768" s="3">
        <f>SUMIFS(Data!F:F,Data!$B:$B,Figure16!$B768,Data!$A:$A,Figure16!$A768)</f>
        <v>0</v>
      </c>
      <c r="D768" s="3">
        <f>SUMIFS(Data!Y:Y,Data!$B:$B,Figure16!$B768,Data!$A:$A,Figure16!$A768)</f>
        <v>0</v>
      </c>
      <c r="E768" s="3">
        <f>SUMIFS(Data!Q:Q,Data!$B:$B,Figure16!$B768,Data!$A:$A,Figure16!$A768)</f>
        <v>4526916802.6101141</v>
      </c>
      <c r="F768" s="1">
        <f t="shared" si="26"/>
        <v>0</v>
      </c>
      <c r="G768" s="1">
        <f t="shared" si="27"/>
        <v>0</v>
      </c>
      <c r="H768">
        <f>SUMIFS(Data!Z:Z,Data!B:B,Figure16!B768,Data!A:A,Figure16!A768)</f>
        <v>1</v>
      </c>
    </row>
    <row r="769" spans="1:8">
      <c r="A769" s="27">
        <v>1981</v>
      </c>
      <c r="B769" t="s">
        <v>74</v>
      </c>
      <c r="C769" s="3">
        <f>SUMIFS(Data!F:F,Data!$B:$B,Figure16!$B769,Data!$A:$A,Figure16!$A769)</f>
        <v>0</v>
      </c>
      <c r="D769" s="3">
        <f>SUMIFS(Data!Y:Y,Data!$B:$B,Figure16!$B769,Data!$A:$A,Figure16!$A769)</f>
        <v>1696000000</v>
      </c>
      <c r="E769" s="3">
        <f>SUMIFS(Data!Q:Q,Data!$B:$B,Figure16!$B769,Data!$A:$A,Figure16!$A769)</f>
        <v>5872756933.1158237</v>
      </c>
      <c r="F769" s="1">
        <f t="shared" si="26"/>
        <v>0</v>
      </c>
      <c r="G769" s="1">
        <f t="shared" si="27"/>
        <v>28.879111111111111</v>
      </c>
      <c r="H769">
        <f>SUMIFS(Data!Z:Z,Data!B:B,Figure16!B769,Data!A:A,Figure16!A769)</f>
        <v>1</v>
      </c>
    </row>
    <row r="770" spans="1:8">
      <c r="A770" s="27">
        <v>1982</v>
      </c>
      <c r="B770" t="s">
        <v>74</v>
      </c>
      <c r="C770" s="3">
        <f>SUMIFS(Data!F:F,Data!$B:$B,Figure16!$B770,Data!$A:$A,Figure16!$A770)</f>
        <v>0</v>
      </c>
      <c r="D770" s="3">
        <f>SUMIFS(Data!Y:Y,Data!$B:$B,Figure16!$B770,Data!$A:$A,Figure16!$A770)</f>
        <v>6700000</v>
      </c>
      <c r="E770" s="3">
        <f>SUMIFS(Data!Q:Q,Data!$B:$B,Figure16!$B770,Data!$A:$A,Figure16!$A770)</f>
        <v>5587490264.8127022</v>
      </c>
      <c r="F770" s="1">
        <f t="shared" si="26"/>
        <v>0</v>
      </c>
      <c r="G770" s="1">
        <f t="shared" si="27"/>
        <v>0.11991072346368714</v>
      </c>
      <c r="H770">
        <f>SUMIFS(Data!Z:Z,Data!B:B,Figure16!B770,Data!A:A,Figure16!A770)</f>
        <v>1</v>
      </c>
    </row>
    <row r="771" spans="1:8">
      <c r="A771" s="27">
        <v>1983</v>
      </c>
      <c r="B771" t="s">
        <v>74</v>
      </c>
      <c r="C771" s="3">
        <f>SUMIFS(Data!F:F,Data!$B:$B,Figure16!$B771,Data!$A:$A,Figure16!$A771)</f>
        <v>0</v>
      </c>
      <c r="D771" s="3">
        <f>SUMIFS(Data!Y:Y,Data!$B:$B,Figure16!$B771,Data!$A:$A,Figure16!$A771)</f>
        <v>0</v>
      </c>
      <c r="E771" s="3">
        <f>SUMIFS(Data!Q:Q,Data!$B:$B,Figure16!$B771,Data!$A:$A,Figure16!$A771)</f>
        <v>5422440961.8788586</v>
      </c>
      <c r="F771" s="1">
        <f t="shared" ref="F771:F834" si="28">IF(E771&gt;0,C771/E771*100,"")</f>
        <v>0</v>
      </c>
      <c r="G771" s="1">
        <f t="shared" ref="G771:G834" si="29">IF($E771&gt;0,D771/$E771*100,"")</f>
        <v>0</v>
      </c>
      <c r="H771">
        <f>SUMIFS(Data!Z:Z,Data!B:B,Figure16!B771,Data!A:A,Figure16!A771)</f>
        <v>1</v>
      </c>
    </row>
    <row r="772" spans="1:8">
      <c r="A772" s="27">
        <v>1984</v>
      </c>
      <c r="B772" t="s">
        <v>74</v>
      </c>
      <c r="C772" s="3">
        <f>SUMIFS(Data!F:F,Data!$B:$B,Figure16!$B772,Data!$A:$A,Figure16!$A772)</f>
        <v>0</v>
      </c>
      <c r="D772" s="3">
        <f>SUMIFS(Data!Y:Y,Data!$B:$B,Figure16!$B772,Data!$A:$A,Figure16!$A772)</f>
        <v>0</v>
      </c>
      <c r="E772" s="3">
        <f>SUMIFS(Data!Q:Q,Data!$B:$B,Figure16!$B772,Data!$A:$A,Figure16!$A772)</f>
        <v>6169501037.9762173</v>
      </c>
      <c r="F772" s="1">
        <f t="shared" si="28"/>
        <v>0</v>
      </c>
      <c r="G772" s="1">
        <f t="shared" si="29"/>
        <v>0</v>
      </c>
      <c r="H772">
        <f>SUMIFS(Data!Z:Z,Data!B:B,Figure16!B772,Data!A:A,Figure16!A772)</f>
        <v>1</v>
      </c>
    </row>
    <row r="773" spans="1:8">
      <c r="A773" s="27">
        <v>1985</v>
      </c>
      <c r="B773" t="s">
        <v>74</v>
      </c>
      <c r="C773" s="3">
        <f>SUMIFS(Data!F:F,Data!$B:$B,Figure16!$B773,Data!$A:$A,Figure16!$A773)</f>
        <v>0</v>
      </c>
      <c r="D773" s="3">
        <f>SUMIFS(Data!Y:Y,Data!$B:$B,Figure16!$B773,Data!$A:$A,Figure16!$A773)</f>
        <v>0</v>
      </c>
      <c r="E773" s="3">
        <f>SUMIFS(Data!Q:Q,Data!$B:$B,Figure16!$B773,Data!$A:$A,Figure16!$A773)</f>
        <v>5377277406.7163754</v>
      </c>
      <c r="F773" s="1">
        <f t="shared" si="28"/>
        <v>0</v>
      </c>
      <c r="G773" s="1">
        <f t="shared" si="29"/>
        <v>0</v>
      </c>
      <c r="H773">
        <f>SUMIFS(Data!Z:Z,Data!B:B,Figure16!B773,Data!A:A,Figure16!A773)</f>
        <v>1</v>
      </c>
    </row>
    <row r="774" spans="1:8">
      <c r="A774" s="27">
        <v>1986</v>
      </c>
      <c r="B774" t="s">
        <v>74</v>
      </c>
      <c r="C774" s="3">
        <f>SUMIFS(Data!F:F,Data!$B:$B,Figure16!$B774,Data!$A:$A,Figure16!$A774)</f>
        <v>7150000</v>
      </c>
      <c r="D774" s="3">
        <f>SUMIFS(Data!Y:Y,Data!$B:$B,Figure16!$B774,Data!$A:$A,Figure16!$A774)</f>
        <v>0</v>
      </c>
      <c r="E774" s="3">
        <f>SUMIFS(Data!Q:Q,Data!$B:$B,Figure16!$B774,Data!$A:$A,Figure16!$A774)</f>
        <v>3958338883.2233768</v>
      </c>
      <c r="F774" s="1">
        <f t="shared" si="28"/>
        <v>0.18063132568825363</v>
      </c>
      <c r="G774" s="1">
        <f t="shared" si="29"/>
        <v>0</v>
      </c>
      <c r="H774">
        <f>SUMIFS(Data!Z:Z,Data!B:B,Figure16!B774,Data!A:A,Figure16!A774)</f>
        <v>1</v>
      </c>
    </row>
    <row r="775" spans="1:8">
      <c r="A775" s="27">
        <v>1987</v>
      </c>
      <c r="B775" t="s">
        <v>74</v>
      </c>
      <c r="C775" s="3">
        <f>SUMIFS(Data!F:F,Data!$B:$B,Figure16!$B775,Data!$A:$A,Figure16!$A775)</f>
        <v>0</v>
      </c>
      <c r="D775" s="3">
        <f>SUMIFS(Data!Y:Y,Data!$B:$B,Figure16!$B775,Data!$A:$A,Figure16!$A775)</f>
        <v>0</v>
      </c>
      <c r="E775" s="3">
        <f>SUMIFS(Data!Q:Q,Data!$B:$B,Figure16!$B775,Data!$A:$A,Figure16!$A775)</f>
        <v>4323623622.1622009</v>
      </c>
      <c r="F775" s="1">
        <f t="shared" si="28"/>
        <v>0</v>
      </c>
      <c r="G775" s="1">
        <f t="shared" si="29"/>
        <v>0</v>
      </c>
      <c r="H775">
        <f>SUMIFS(Data!Z:Z,Data!B:B,Figure16!B775,Data!A:A,Figure16!A775)</f>
        <v>1</v>
      </c>
    </row>
    <row r="776" spans="1:8">
      <c r="A776" s="27">
        <v>1988</v>
      </c>
      <c r="B776" t="s">
        <v>74</v>
      </c>
      <c r="C776" s="3">
        <f>SUMIFS(Data!F:F,Data!$B:$B,Figure16!$B776,Data!$A:$A,Figure16!$A776)</f>
        <v>0</v>
      </c>
      <c r="D776" s="3">
        <f>SUMIFS(Data!Y:Y,Data!$B:$B,Figure16!$B776,Data!$A:$A,Figure16!$A776)</f>
        <v>0</v>
      </c>
      <c r="E776" s="3">
        <f>SUMIFS(Data!Q:Q,Data!$B:$B,Figure16!$B776,Data!$A:$A,Figure16!$A776)</f>
        <v>4597615562.6659403</v>
      </c>
      <c r="F776" s="1">
        <f t="shared" si="28"/>
        <v>0</v>
      </c>
      <c r="G776" s="1">
        <f t="shared" si="29"/>
        <v>0</v>
      </c>
      <c r="H776">
        <f>SUMIFS(Data!Z:Z,Data!B:B,Figure16!B776,Data!A:A,Figure16!A776)</f>
        <v>1</v>
      </c>
    </row>
    <row r="777" spans="1:8">
      <c r="A777" s="27">
        <v>1989</v>
      </c>
      <c r="B777" t="s">
        <v>74</v>
      </c>
      <c r="C777" s="3">
        <f>SUMIFS(Data!F:F,Data!$B:$B,Figure16!$B777,Data!$A:$A,Figure16!$A777)</f>
        <v>0</v>
      </c>
      <c r="D777" s="3">
        <f>SUMIFS(Data!Y:Y,Data!$B:$B,Figure16!$B777,Data!$A:$A,Figure16!$A777)</f>
        <v>0</v>
      </c>
      <c r="E777" s="3">
        <f>SUMIFS(Data!Q:Q,Data!$B:$B,Figure16!$B777,Data!$A:$A,Figure16!$A777)</f>
        <v>4715978868.2161341</v>
      </c>
      <c r="F777" s="1">
        <f t="shared" si="28"/>
        <v>0</v>
      </c>
      <c r="G777" s="1">
        <f t="shared" si="29"/>
        <v>0</v>
      </c>
      <c r="H777">
        <f>SUMIFS(Data!Z:Z,Data!B:B,Figure16!B777,Data!A:A,Figure16!A777)</f>
        <v>1</v>
      </c>
    </row>
    <row r="778" spans="1:8">
      <c r="A778" s="27">
        <v>1990</v>
      </c>
      <c r="B778" t="s">
        <v>74</v>
      </c>
      <c r="C778" s="3">
        <f>SUMIFS(Data!F:F,Data!$B:$B,Figure16!$B778,Data!$A:$A,Figure16!$A778)</f>
        <v>0</v>
      </c>
      <c r="D778" s="3">
        <f>SUMIFS(Data!Y:Y,Data!$B:$B,Figure16!$B778,Data!$A:$A,Figure16!$A778)</f>
        <v>0</v>
      </c>
      <c r="E778" s="3">
        <f>SUMIFS(Data!Q:Q,Data!$B:$B,Figure16!$B778,Data!$A:$A,Figure16!$A778)</f>
        <v>4867582620.2070827</v>
      </c>
      <c r="F778" s="1">
        <f t="shared" si="28"/>
        <v>0</v>
      </c>
      <c r="G778" s="1">
        <f t="shared" si="29"/>
        <v>0</v>
      </c>
      <c r="H778">
        <f>SUMIFS(Data!Z:Z,Data!B:B,Figure16!B778,Data!A:A,Figure16!A778)</f>
        <v>1</v>
      </c>
    </row>
    <row r="779" spans="1:8">
      <c r="A779" s="27">
        <v>1991</v>
      </c>
      <c r="B779" t="s">
        <v>74</v>
      </c>
      <c r="C779" s="3">
        <f>SUMIFS(Data!F:F,Data!$B:$B,Figure16!$B779,Data!$A:$A,Figure16!$A779)</f>
        <v>0</v>
      </c>
      <c r="D779" s="3">
        <f>SUMIFS(Data!Y:Y,Data!$B:$B,Figure16!$B779,Data!$A:$A,Figure16!$A779)</f>
        <v>0</v>
      </c>
      <c r="E779" s="3">
        <f>SUMIFS(Data!Q:Q,Data!$B:$B,Figure16!$B779,Data!$A:$A,Figure16!$A779)</f>
        <v>5343274311.567894</v>
      </c>
      <c r="F779" s="1">
        <f t="shared" si="28"/>
        <v>0</v>
      </c>
      <c r="G779" s="1">
        <f t="shared" si="29"/>
        <v>0</v>
      </c>
      <c r="H779">
        <f>SUMIFS(Data!Z:Z,Data!B:B,Figure16!B779,Data!A:A,Figure16!A779)</f>
        <v>1</v>
      </c>
    </row>
    <row r="780" spans="1:8">
      <c r="A780" s="27">
        <v>1992</v>
      </c>
      <c r="B780" t="s">
        <v>74</v>
      </c>
      <c r="C780" s="3">
        <f>SUMIFS(Data!F:F,Data!$B:$B,Figure16!$B780,Data!$A:$A,Figure16!$A780)</f>
        <v>0</v>
      </c>
      <c r="D780" s="3">
        <f>SUMIFS(Data!Y:Y,Data!$B:$B,Figure16!$B780,Data!$A:$A,Figure16!$A780)</f>
        <v>0</v>
      </c>
      <c r="E780" s="3">
        <f>SUMIFS(Data!Q:Q,Data!$B:$B,Figure16!$B780,Data!$A:$A,Figure16!$A780)</f>
        <v>5643893347.006794</v>
      </c>
      <c r="F780" s="1">
        <f t="shared" si="28"/>
        <v>0</v>
      </c>
      <c r="G780" s="1">
        <f t="shared" si="29"/>
        <v>0</v>
      </c>
      <c r="H780">
        <f>SUMIFS(Data!Z:Z,Data!B:B,Figure16!B780,Data!A:A,Figure16!A780)</f>
        <v>1</v>
      </c>
    </row>
    <row r="781" spans="1:8">
      <c r="A781" s="27">
        <v>1993</v>
      </c>
      <c r="B781" t="s">
        <v>74</v>
      </c>
      <c r="C781" s="3">
        <f>SUMIFS(Data!F:F,Data!$B:$B,Figure16!$B781,Data!$A:$A,Figure16!$A781)</f>
        <v>0</v>
      </c>
      <c r="D781" s="3">
        <f>SUMIFS(Data!Y:Y,Data!$B:$B,Figure16!$B781,Data!$A:$A,Figure16!$A781)</f>
        <v>0</v>
      </c>
      <c r="E781" s="3">
        <f>SUMIFS(Data!Q:Q,Data!$B:$B,Figure16!$B781,Data!$A:$A,Figure16!$A781)</f>
        <v>5734676560.9247141</v>
      </c>
      <c r="F781" s="1">
        <f t="shared" si="28"/>
        <v>0</v>
      </c>
      <c r="G781" s="1">
        <f t="shared" si="29"/>
        <v>0</v>
      </c>
      <c r="H781">
        <f>SUMIFS(Data!Z:Z,Data!B:B,Figure16!B781,Data!A:A,Figure16!A781)</f>
        <v>1</v>
      </c>
    </row>
    <row r="782" spans="1:8">
      <c r="A782" s="27">
        <v>1994</v>
      </c>
      <c r="B782" t="s">
        <v>74</v>
      </c>
      <c r="C782" s="3">
        <f>SUMIFS(Data!F:F,Data!$B:$B,Figure16!$B782,Data!$A:$A,Figure16!$A782)</f>
        <v>0</v>
      </c>
      <c r="D782" s="3">
        <f>SUMIFS(Data!Y:Y,Data!$B:$B,Figure16!$B782,Data!$A:$A,Figure16!$A782)</f>
        <v>0</v>
      </c>
      <c r="E782" s="3">
        <f>SUMIFS(Data!Q:Q,Data!$B:$B,Figure16!$B782,Data!$A:$A,Figure16!$A782)</f>
        <v>5981244886.9170008</v>
      </c>
      <c r="F782" s="1">
        <f t="shared" si="28"/>
        <v>0</v>
      </c>
      <c r="G782" s="1">
        <f t="shared" si="29"/>
        <v>0</v>
      </c>
      <c r="H782">
        <f>SUMIFS(Data!Z:Z,Data!B:B,Figure16!B782,Data!A:A,Figure16!A782)</f>
        <v>1</v>
      </c>
    </row>
    <row r="783" spans="1:8">
      <c r="A783" s="27">
        <v>1995</v>
      </c>
      <c r="B783" t="s">
        <v>74</v>
      </c>
      <c r="C783" s="3">
        <f>SUMIFS(Data!F:F,Data!$B:$B,Figure16!$B783,Data!$A:$A,Figure16!$A783)</f>
        <v>0</v>
      </c>
      <c r="D783" s="3">
        <f>SUMIFS(Data!Y:Y,Data!$B:$B,Figure16!$B783,Data!$A:$A,Figure16!$A783)</f>
        <v>0</v>
      </c>
      <c r="E783" s="3">
        <f>SUMIFS(Data!Q:Q,Data!$B:$B,Figure16!$B783,Data!$A:$A,Figure16!$A783)</f>
        <v>6715220507.0516424</v>
      </c>
      <c r="F783" s="1">
        <f t="shared" si="28"/>
        <v>0</v>
      </c>
      <c r="G783" s="1">
        <f t="shared" si="29"/>
        <v>0</v>
      </c>
      <c r="H783">
        <f>SUMIFS(Data!Z:Z,Data!B:B,Figure16!B783,Data!A:A,Figure16!A783)</f>
        <v>1</v>
      </c>
    </row>
    <row r="784" spans="1:8">
      <c r="A784" s="27">
        <v>1996</v>
      </c>
      <c r="B784" t="s">
        <v>74</v>
      </c>
      <c r="C784" s="3">
        <f>SUMIFS(Data!F:F,Data!$B:$B,Figure16!$B784,Data!$A:$A,Figure16!$A784)</f>
        <v>0</v>
      </c>
      <c r="D784" s="3">
        <f>SUMIFS(Data!Y:Y,Data!$B:$B,Figure16!$B784,Data!$A:$A,Figure16!$A784)</f>
        <v>0</v>
      </c>
      <c r="E784" s="3">
        <f>SUMIFS(Data!Q:Q,Data!$B:$B,Figure16!$B784,Data!$A:$A,Figure16!$A784)</f>
        <v>7396966657.4705391</v>
      </c>
      <c r="F784" s="1">
        <f t="shared" si="28"/>
        <v>0</v>
      </c>
      <c r="G784" s="1">
        <f t="shared" si="29"/>
        <v>0</v>
      </c>
      <c r="H784">
        <f>SUMIFS(Data!Z:Z,Data!B:B,Figure16!B784,Data!A:A,Figure16!A784)</f>
        <v>1</v>
      </c>
    </row>
    <row r="785" spans="1:8">
      <c r="A785" s="27">
        <v>1997</v>
      </c>
      <c r="B785" t="s">
        <v>74</v>
      </c>
      <c r="C785" s="3">
        <f>SUMIFS(Data!F:F,Data!$B:$B,Figure16!$B785,Data!$A:$A,Figure16!$A785)</f>
        <v>0</v>
      </c>
      <c r="D785" s="3">
        <f>SUMIFS(Data!Y:Y,Data!$B:$B,Figure16!$B785,Data!$A:$A,Figure16!$A785)</f>
        <v>0</v>
      </c>
      <c r="E785" s="3">
        <f>SUMIFS(Data!Q:Q,Data!$B:$B,Figure16!$B785,Data!$A:$A,Figure16!$A785)</f>
        <v>7925673448.413681</v>
      </c>
      <c r="F785" s="1">
        <f t="shared" si="28"/>
        <v>0</v>
      </c>
      <c r="G785" s="1">
        <f t="shared" si="29"/>
        <v>0</v>
      </c>
      <c r="H785">
        <f>SUMIFS(Data!Z:Z,Data!B:B,Figure16!B785,Data!A:A,Figure16!A785)</f>
        <v>1</v>
      </c>
    </row>
    <row r="786" spans="1:8">
      <c r="A786" s="27">
        <v>1998</v>
      </c>
      <c r="B786" t="s">
        <v>74</v>
      </c>
      <c r="C786" s="3">
        <f>SUMIFS(Data!F:F,Data!$B:$B,Figure16!$B786,Data!$A:$A,Figure16!$A786)</f>
        <v>0</v>
      </c>
      <c r="D786" s="3">
        <f>SUMIFS(Data!Y:Y,Data!$B:$B,Figure16!$B786,Data!$A:$A,Figure16!$A786)</f>
        <v>0</v>
      </c>
      <c r="E786" s="3">
        <f>SUMIFS(Data!Q:Q,Data!$B:$B,Figure16!$B786,Data!$A:$A,Figure16!$A786)</f>
        <v>8497545598.083519</v>
      </c>
      <c r="F786" s="1">
        <f t="shared" si="28"/>
        <v>0</v>
      </c>
      <c r="G786" s="1">
        <f t="shared" si="29"/>
        <v>0</v>
      </c>
      <c r="H786">
        <f>SUMIFS(Data!Z:Z,Data!B:B,Figure16!B786,Data!A:A,Figure16!A786)</f>
        <v>1</v>
      </c>
    </row>
    <row r="787" spans="1:8">
      <c r="A787" s="27">
        <v>1999</v>
      </c>
      <c r="B787" t="s">
        <v>74</v>
      </c>
      <c r="C787" s="3">
        <f>SUMIFS(Data!F:F,Data!$B:$B,Figure16!$B787,Data!$A:$A,Figure16!$A787)</f>
        <v>0</v>
      </c>
      <c r="D787" s="3">
        <f>SUMIFS(Data!Y:Y,Data!$B:$B,Figure16!$B787,Data!$A:$A,Figure16!$A787)</f>
        <v>0</v>
      </c>
      <c r="E787" s="3">
        <f>SUMIFS(Data!Q:Q,Data!$B:$B,Figure16!$B787,Data!$A:$A,Figure16!$A787)</f>
        <v>8285075872.2730713</v>
      </c>
      <c r="F787" s="1">
        <f t="shared" si="28"/>
        <v>0</v>
      </c>
      <c r="G787" s="1">
        <f t="shared" si="29"/>
        <v>0</v>
      </c>
      <c r="H787">
        <f>SUMIFS(Data!Z:Z,Data!B:B,Figure16!B787,Data!A:A,Figure16!A787)</f>
        <v>1</v>
      </c>
    </row>
    <row r="788" spans="1:8">
      <c r="A788" s="27">
        <v>2000</v>
      </c>
      <c r="B788" t="s">
        <v>74</v>
      </c>
      <c r="C788" s="3">
        <f>SUMIFS(Data!F:F,Data!$B:$B,Figure16!$B788,Data!$A:$A,Figure16!$A788)</f>
        <v>0</v>
      </c>
      <c r="D788" s="3">
        <f>SUMIFS(Data!Y:Y,Data!$B:$B,Figure16!$B788,Data!$A:$A,Figure16!$A788)</f>
        <v>0</v>
      </c>
      <c r="E788" s="3">
        <f>SUMIFS(Data!Q:Q,Data!$B:$B,Figure16!$B788,Data!$A:$A,Figure16!$A788)</f>
        <v>8397912509.0967894</v>
      </c>
      <c r="F788" s="1">
        <f t="shared" si="28"/>
        <v>0</v>
      </c>
      <c r="G788" s="1">
        <f t="shared" si="29"/>
        <v>0</v>
      </c>
      <c r="H788">
        <f>SUMIFS(Data!Z:Z,Data!B:B,Figure16!B788,Data!A:A,Figure16!A788)</f>
        <v>1</v>
      </c>
    </row>
    <row r="789" spans="1:8">
      <c r="A789" s="27">
        <v>2001</v>
      </c>
      <c r="B789" t="s">
        <v>74</v>
      </c>
      <c r="C789" s="3">
        <f>SUMIFS(Data!F:F,Data!$B:$B,Figure16!$B789,Data!$A:$A,Figure16!$A789)</f>
        <v>0</v>
      </c>
      <c r="D789" s="3">
        <f>SUMIFS(Data!Y:Y,Data!$B:$B,Figure16!$B789,Data!$A:$A,Figure16!$A789)</f>
        <v>0</v>
      </c>
      <c r="E789" s="3">
        <f>SUMIFS(Data!Q:Q,Data!$B:$B,Figure16!$B789,Data!$A:$A,Figure16!$A789)</f>
        <v>8141537937.6106796</v>
      </c>
      <c r="F789" s="1">
        <f t="shared" si="28"/>
        <v>0</v>
      </c>
      <c r="G789" s="1">
        <f t="shared" si="29"/>
        <v>0</v>
      </c>
      <c r="H789">
        <f>SUMIFS(Data!Z:Z,Data!B:B,Figure16!B789,Data!A:A,Figure16!A789)</f>
        <v>1</v>
      </c>
    </row>
    <row r="790" spans="1:8">
      <c r="A790" s="27">
        <v>2002</v>
      </c>
      <c r="B790" t="s">
        <v>74</v>
      </c>
      <c r="C790" s="3">
        <f>SUMIFS(Data!F:F,Data!$B:$B,Figure16!$B790,Data!$A:$A,Figure16!$A790)</f>
        <v>0</v>
      </c>
      <c r="D790" s="3">
        <f>SUMIFS(Data!Y:Y,Data!$B:$B,Figure16!$B790,Data!$A:$A,Figure16!$A790)</f>
        <v>0</v>
      </c>
      <c r="E790" s="3">
        <f>SUMIFS(Data!Q:Q,Data!$B:$B,Figure16!$B790,Data!$A:$A,Figure16!$A790)</f>
        <v>7905485216.1785221</v>
      </c>
      <c r="F790" s="1">
        <f t="shared" si="28"/>
        <v>0</v>
      </c>
      <c r="G790" s="1">
        <f t="shared" si="29"/>
        <v>0</v>
      </c>
      <c r="H790">
        <f>SUMIFS(Data!Z:Z,Data!B:B,Figure16!B790,Data!A:A,Figure16!A790)</f>
        <v>1</v>
      </c>
    </row>
    <row r="791" spans="1:8">
      <c r="A791" s="27">
        <v>2003</v>
      </c>
      <c r="B791" t="s">
        <v>74</v>
      </c>
      <c r="C791" s="3">
        <f>SUMIFS(Data!F:F,Data!$B:$B,Figure16!$B791,Data!$A:$A,Figure16!$A791)</f>
        <v>30000</v>
      </c>
      <c r="D791" s="3">
        <f>SUMIFS(Data!Y:Y,Data!$B:$B,Figure16!$B791,Data!$A:$A,Figure16!$A791)</f>
        <v>0</v>
      </c>
      <c r="E791" s="3">
        <f>SUMIFS(Data!Q:Q,Data!$B:$B,Figure16!$B791,Data!$A:$A,Figure16!$A791)</f>
        <v>8082364868.3935661</v>
      </c>
      <c r="F791" s="1">
        <f t="shared" si="28"/>
        <v>3.711784915491292E-4</v>
      </c>
      <c r="G791" s="1">
        <f t="shared" si="29"/>
        <v>0</v>
      </c>
      <c r="H791">
        <f>SUMIFS(Data!Z:Z,Data!B:B,Figure16!B791,Data!A:A,Figure16!A791)</f>
        <v>1</v>
      </c>
    </row>
    <row r="792" spans="1:8">
      <c r="A792" s="27">
        <v>2004</v>
      </c>
      <c r="B792" t="s">
        <v>74</v>
      </c>
      <c r="C792" s="3">
        <f>SUMIFS(Data!F:F,Data!$B:$B,Figure16!$B792,Data!$A:$A,Figure16!$A792)</f>
        <v>0</v>
      </c>
      <c r="D792" s="3">
        <f>SUMIFS(Data!Y:Y,Data!$B:$B,Figure16!$B792,Data!$A:$A,Figure16!$A792)</f>
        <v>0</v>
      </c>
      <c r="E792" s="3">
        <f>SUMIFS(Data!Q:Q,Data!$B:$B,Figure16!$B792,Data!$A:$A,Figure16!$A792)</f>
        <v>8773451738.9112911</v>
      </c>
      <c r="F792" s="1">
        <f t="shared" si="28"/>
        <v>0</v>
      </c>
      <c r="G792" s="1">
        <f t="shared" si="29"/>
        <v>0</v>
      </c>
      <c r="H792">
        <f>SUMIFS(Data!Z:Z,Data!B:B,Figure16!B792,Data!A:A,Figure16!A792)</f>
        <v>1</v>
      </c>
    </row>
    <row r="793" spans="1:8">
      <c r="A793" s="27">
        <v>2005</v>
      </c>
      <c r="B793" t="s">
        <v>74</v>
      </c>
      <c r="C793" s="3">
        <f>SUMIFS(Data!F:F,Data!$B:$B,Figure16!$B793,Data!$A:$A,Figure16!$A793)</f>
        <v>0</v>
      </c>
      <c r="D793" s="3">
        <f>SUMIFS(Data!Y:Y,Data!$B:$B,Figure16!$B793,Data!$A:$A,Figure16!$A793)</f>
        <v>0</v>
      </c>
      <c r="E793" s="3">
        <f>SUMIFS(Data!Q:Q,Data!$B:$B,Figure16!$B793,Data!$A:$A,Figure16!$A793)</f>
        <v>9549077869.1065044</v>
      </c>
      <c r="F793" s="1">
        <f t="shared" si="28"/>
        <v>0</v>
      </c>
      <c r="G793" s="1">
        <f t="shared" si="29"/>
        <v>0</v>
      </c>
      <c r="H793">
        <f>SUMIFS(Data!Z:Z,Data!B:B,Figure16!B793,Data!A:A,Figure16!A793)</f>
        <v>1</v>
      </c>
    </row>
    <row r="794" spans="1:8">
      <c r="A794" s="27">
        <v>2006</v>
      </c>
      <c r="B794" t="s">
        <v>74</v>
      </c>
      <c r="C794" s="3">
        <f>SUMIFS(Data!F:F,Data!$B:$B,Figure16!$B794,Data!$A:$A,Figure16!$A794)</f>
        <v>1200000</v>
      </c>
      <c r="D794" s="3">
        <f>SUMIFS(Data!Y:Y,Data!$B:$B,Figure16!$B794,Data!$A:$A,Figure16!$A794)</f>
        <v>0</v>
      </c>
      <c r="E794" s="3">
        <f>SUMIFS(Data!Q:Q,Data!$B:$B,Figure16!$B794,Data!$A:$A,Figure16!$A794)</f>
        <v>11451845341.196421</v>
      </c>
      <c r="F794" s="1">
        <f t="shared" si="28"/>
        <v>1.0478660549869347E-2</v>
      </c>
      <c r="G794" s="1">
        <f t="shared" si="29"/>
        <v>0</v>
      </c>
      <c r="H794">
        <f>SUMIFS(Data!Z:Z,Data!B:B,Figure16!B794,Data!A:A,Figure16!A794)</f>
        <v>1</v>
      </c>
    </row>
    <row r="795" spans="1:8">
      <c r="A795" s="27">
        <v>2007</v>
      </c>
      <c r="B795" t="s">
        <v>74</v>
      </c>
      <c r="C795" s="3">
        <f>SUMIFS(Data!F:F,Data!$B:$B,Figure16!$B795,Data!$A:$A,Figure16!$A795)</f>
        <v>0</v>
      </c>
      <c r="D795" s="3">
        <f>SUMIFS(Data!Y:Y,Data!$B:$B,Figure16!$B795,Data!$A:$A,Figure16!$A795)</f>
        <v>0</v>
      </c>
      <c r="E795" s="3">
        <f>SUMIFS(Data!Q:Q,Data!$B:$B,Figure16!$B795,Data!$A:$A,Figure16!$A795)</f>
        <v>13120107688.02128</v>
      </c>
      <c r="F795" s="1">
        <f t="shared" si="28"/>
        <v>0</v>
      </c>
      <c r="G795" s="1">
        <f t="shared" si="29"/>
        <v>0</v>
      </c>
      <c r="H795">
        <f>SUMIFS(Data!Z:Z,Data!B:B,Figure16!B795,Data!A:A,Figure16!A795)</f>
        <v>1</v>
      </c>
    </row>
    <row r="796" spans="1:8">
      <c r="A796" s="27">
        <v>2008</v>
      </c>
      <c r="B796" t="s">
        <v>74</v>
      </c>
      <c r="C796" s="3">
        <f>SUMIFS(Data!F:F,Data!$B:$B,Figure16!$B796,Data!$A:$A,Figure16!$A796)</f>
        <v>60000000</v>
      </c>
      <c r="D796" s="3">
        <f>SUMIFS(Data!Y:Y,Data!$B:$B,Figure16!$B796,Data!$A:$A,Figure16!$A796)</f>
        <v>0</v>
      </c>
      <c r="E796" s="3">
        <f>SUMIFS(Data!Q:Q,Data!$B:$B,Figure16!$B796,Data!$A:$A,Figure16!$A796)</f>
        <v>16674276951.882183</v>
      </c>
      <c r="F796" s="1">
        <f t="shared" si="28"/>
        <v>0.35983569286479455</v>
      </c>
      <c r="G796" s="1">
        <f t="shared" si="29"/>
        <v>0</v>
      </c>
      <c r="H796">
        <f>SUMIFS(Data!Z:Z,Data!B:B,Figure16!B796,Data!A:A,Figure16!A796)</f>
        <v>1</v>
      </c>
    </row>
    <row r="797" spans="1:8">
      <c r="A797" s="27">
        <v>2009</v>
      </c>
      <c r="B797" t="s">
        <v>74</v>
      </c>
      <c r="C797" s="3">
        <f>SUMIFS(Data!F:F,Data!$B:$B,Figure16!$B797,Data!$A:$A,Figure16!$A797)</f>
        <v>311300000</v>
      </c>
      <c r="D797" s="3">
        <f>SUMIFS(Data!Y:Y,Data!$B:$B,Figure16!$B797,Data!$A:$A,Figure16!$A797)</f>
        <v>0</v>
      </c>
      <c r="E797" s="3">
        <f>SUMIFS(Data!Q:Q,Data!$B:$B,Figure16!$B797,Data!$A:$A,Figure16!$A797)</f>
        <v>17339992165.242165</v>
      </c>
      <c r="F797" s="1">
        <f t="shared" si="28"/>
        <v>1.795271860756648</v>
      </c>
      <c r="G797" s="1">
        <f t="shared" si="29"/>
        <v>0</v>
      </c>
      <c r="H797">
        <f>SUMIFS(Data!Z:Z,Data!B:B,Figure16!B797,Data!A:A,Figure16!A797)</f>
        <v>1</v>
      </c>
    </row>
    <row r="798" spans="1:8">
      <c r="A798" s="27">
        <v>2010</v>
      </c>
      <c r="B798" t="s">
        <v>74</v>
      </c>
      <c r="C798" s="3">
        <f>SUMIFS(Data!F:F,Data!$B:$B,Figure16!$B798,Data!$A:$A,Figure16!$A798)</f>
        <v>0</v>
      </c>
      <c r="D798" s="3">
        <f>SUMIFS(Data!Y:Y,Data!$B:$B,Figure16!$B798,Data!$A:$A,Figure16!$A798)</f>
        <v>0</v>
      </c>
      <c r="E798" s="3">
        <f>SUMIFS(Data!Q:Q,Data!$B:$B,Figure16!$B798,Data!$A:$A,Figure16!$A798)</f>
        <v>19649724655.488602</v>
      </c>
      <c r="F798" s="1">
        <f t="shared" si="28"/>
        <v>0</v>
      </c>
      <c r="G798" s="1">
        <f t="shared" si="29"/>
        <v>0</v>
      </c>
      <c r="H798">
        <f>SUMIFS(Data!Z:Z,Data!B:B,Figure16!B798,Data!A:A,Figure16!A798)</f>
        <v>1</v>
      </c>
    </row>
    <row r="799" spans="1:8">
      <c r="A799" s="27">
        <v>2011</v>
      </c>
      <c r="B799" t="s">
        <v>74</v>
      </c>
      <c r="C799" s="3">
        <f>SUMIFS(Data!F:F,Data!$B:$B,Figure16!$B799,Data!$A:$A,Figure16!$A799)</f>
        <v>367107900</v>
      </c>
      <c r="D799" s="3">
        <f>SUMIFS(Data!Y:Y,Data!$B:$B,Figure16!$B799,Data!$A:$A,Figure16!$A799)</f>
        <v>0</v>
      </c>
      <c r="E799" s="3">
        <f>SUMIFS(Data!Q:Q,Data!$B:$B,Figure16!$B799,Data!$A:$A,Figure16!$A799)</f>
        <v>23963162983.798744</v>
      </c>
      <c r="F799" s="1">
        <f t="shared" si="28"/>
        <v>1.5319676298500244</v>
      </c>
      <c r="G799" s="1">
        <f t="shared" si="29"/>
        <v>0</v>
      </c>
      <c r="H799">
        <f>SUMIFS(Data!Z:Z,Data!B:B,Figure16!B799,Data!A:A,Figure16!A799)</f>
        <v>1</v>
      </c>
    </row>
    <row r="800" spans="1:8">
      <c r="A800" s="27">
        <v>2012</v>
      </c>
      <c r="B800" t="s">
        <v>74</v>
      </c>
      <c r="C800" s="3">
        <f>SUMIFS(Data!F:F,Data!$B:$B,Figure16!$B800,Data!$A:$A,Figure16!$A800)</f>
        <v>128300000</v>
      </c>
      <c r="D800" s="3">
        <f>SUMIFS(Data!Y:Y,Data!$B:$B,Figure16!$B800,Data!$A:$A,Figure16!$A800)</f>
        <v>0</v>
      </c>
      <c r="E800" s="3">
        <f>SUMIFS(Data!Q:Q,Data!$B:$B,Figure16!$B800,Data!$A:$A,Figure16!$A800)</f>
        <v>27084497539.797394</v>
      </c>
      <c r="F800" s="1">
        <f t="shared" si="28"/>
        <v>0.47370271429801741</v>
      </c>
      <c r="G800" s="1">
        <f t="shared" si="29"/>
        <v>0</v>
      </c>
      <c r="H800">
        <f>SUMIFS(Data!Z:Z,Data!B:B,Figure16!B800,Data!A:A,Figure16!A800)</f>
        <v>1</v>
      </c>
    </row>
    <row r="801" spans="1:8">
      <c r="A801" s="27">
        <v>2013</v>
      </c>
      <c r="B801" t="s">
        <v>74</v>
      </c>
      <c r="C801" s="3">
        <f>SUMIFS(Data!F:F,Data!$B:$B,Figure16!$B801,Data!$A:$A,Figure16!$A801)</f>
        <v>17412059</v>
      </c>
      <c r="D801" s="3">
        <f>SUMIFS(Data!Y:Y,Data!$B:$B,Figure16!$B801,Data!$A:$A,Figure16!$A801)</f>
        <v>0</v>
      </c>
      <c r="E801" s="3">
        <f>SUMIFS(Data!Q:Q,Data!$B:$B,Figure16!$B801,Data!$A:$A,Figure16!$A801)</f>
        <v>30659338929.088276</v>
      </c>
      <c r="F801" s="1">
        <f t="shared" si="28"/>
        <v>5.6792023599309183E-2</v>
      </c>
      <c r="G801" s="1">
        <f t="shared" si="29"/>
        <v>0</v>
      </c>
      <c r="H801">
        <f>SUMIFS(Data!Z:Z,Data!B:B,Figure16!B801,Data!A:A,Figure16!A801)</f>
        <v>1</v>
      </c>
    </row>
    <row r="802" spans="1:8">
      <c r="A802" s="27">
        <v>2014</v>
      </c>
      <c r="B802" t="s">
        <v>74</v>
      </c>
      <c r="C802" s="3">
        <f>SUMIFS(Data!F:F,Data!$B:$B,Figure16!$B802,Data!$A:$A,Figure16!$A802)</f>
        <v>1006000000</v>
      </c>
      <c r="D802" s="3">
        <f>SUMIFS(Data!Y:Y,Data!$B:$B,Figure16!$B802,Data!$A:$A,Figure16!$A802)</f>
        <v>0</v>
      </c>
      <c r="E802" s="3">
        <f>SUMIFS(Data!Q:Q,Data!$B:$B,Figure16!$B802,Data!$A:$A,Figure16!$A802)</f>
        <v>32996187988.422581</v>
      </c>
      <c r="F802" s="1">
        <f t="shared" si="28"/>
        <v>3.0488370364266828</v>
      </c>
      <c r="G802" s="1">
        <f t="shared" si="29"/>
        <v>0</v>
      </c>
      <c r="H802">
        <f>SUMIFS(Data!Z:Z,Data!B:B,Figure16!B802,Data!A:A,Figure16!A802)</f>
        <v>1</v>
      </c>
    </row>
    <row r="803" spans="1:8">
      <c r="A803" s="27">
        <v>2015</v>
      </c>
      <c r="B803" t="s">
        <v>74</v>
      </c>
      <c r="C803" s="3">
        <f>SUMIFS(Data!F:F,Data!$B:$B,Figure16!$B803,Data!$A:$A,Figure16!$A803)</f>
        <v>679000000</v>
      </c>
      <c r="D803" s="3">
        <f>SUMIFS(Data!Y:Y,Data!$B:$B,Figure16!$B803,Data!$A:$A,Figure16!$A803)</f>
        <v>0</v>
      </c>
      <c r="E803" s="3">
        <f>SUMIFS(Data!Q:Q,Data!$B:$B,Figure16!$B803,Data!$A:$A,Figure16!$A803)</f>
        <v>33000198263.386391</v>
      </c>
      <c r="F803" s="1">
        <f t="shared" si="28"/>
        <v>2.0575633957731343</v>
      </c>
      <c r="G803" s="1">
        <f t="shared" si="29"/>
        <v>0</v>
      </c>
      <c r="H803">
        <f>SUMIFS(Data!Z:Z,Data!B:B,Figure16!B803,Data!A:A,Figure16!A803)</f>
        <v>1</v>
      </c>
    </row>
    <row r="804" spans="1:8">
      <c r="A804" s="27">
        <v>2016</v>
      </c>
      <c r="B804" t="s">
        <v>74</v>
      </c>
      <c r="C804" s="3">
        <f>SUMIFS(Data!F:F,Data!$B:$B,Figure16!$B804,Data!$A:$A,Figure16!$A804)</f>
        <v>50000000</v>
      </c>
      <c r="D804" s="3">
        <f>SUMIFS(Data!Y:Y,Data!$B:$B,Figure16!$B804,Data!$A:$A,Figure16!$A804)</f>
        <v>0</v>
      </c>
      <c r="E804" s="3">
        <f>SUMIFS(Data!Q:Q,Data!$B:$B,Figure16!$B804,Data!$A:$A,Figure16!$A804)</f>
        <v>33941126193.921852</v>
      </c>
      <c r="F804" s="1">
        <f t="shared" si="28"/>
        <v>0.1473139097221646</v>
      </c>
      <c r="G804" s="1">
        <f t="shared" si="29"/>
        <v>0</v>
      </c>
      <c r="H804">
        <f>SUMIFS(Data!Z:Z,Data!B:B,Figure16!B804,Data!A:A,Figure16!A804)</f>
        <v>1</v>
      </c>
    </row>
    <row r="805" spans="1:8">
      <c r="A805" s="27">
        <v>2017</v>
      </c>
      <c r="B805" t="s">
        <v>74</v>
      </c>
      <c r="C805" s="3">
        <f>SUMIFS(Data!F:F,Data!$B:$B,Figure16!$B805,Data!$A:$A,Figure16!$A805)</f>
        <v>0</v>
      </c>
      <c r="D805" s="3">
        <f>SUMIFS(Data!Y:Y,Data!$B:$B,Figure16!$B805,Data!$A:$A,Figure16!$A805)</f>
        <v>0</v>
      </c>
      <c r="E805" s="3">
        <f>SUMIFS(Data!Q:Q,Data!$B:$B,Figure16!$B805,Data!$A:$A,Figure16!$A805)</f>
        <v>37508642112.879883</v>
      </c>
      <c r="F805" s="1">
        <f t="shared" si="28"/>
        <v>0</v>
      </c>
      <c r="G805" s="1">
        <f t="shared" si="29"/>
        <v>0</v>
      </c>
      <c r="H805">
        <f>SUMIFS(Data!Z:Z,Data!B:B,Figure16!B805,Data!A:A,Figure16!A805)</f>
        <v>1</v>
      </c>
    </row>
    <row r="806" spans="1:8">
      <c r="A806" s="27">
        <v>1992</v>
      </c>
      <c r="B806" t="s">
        <v>147</v>
      </c>
      <c r="C806" s="3">
        <f>SUMIFS(Data!F:F,Data!$B:$B,Figure16!$B806,Data!$A:$A,Figure16!$A806)</f>
        <v>0</v>
      </c>
      <c r="D806" s="3">
        <f>SUMIFS(Data!Y:Y,Data!$B:$B,Figure16!$B806,Data!$A:$A,Figure16!$A806)</f>
        <v>0</v>
      </c>
      <c r="E806" s="3">
        <f>SUMIFS(Data!Q:Q,Data!$B:$B,Figure16!$B806,Data!$A:$A,Figure16!$A806)</f>
        <v>0</v>
      </c>
      <c r="F806" s="1" t="str">
        <f t="shared" si="28"/>
        <v/>
      </c>
      <c r="G806" s="1" t="str">
        <f t="shared" si="29"/>
        <v/>
      </c>
      <c r="H806">
        <f>SUMIFS(Data!Z:Z,Data!B:B,Figure16!B806,Data!A:A,Figure16!A806)</f>
        <v>1</v>
      </c>
    </row>
    <row r="807" spans="1:8">
      <c r="A807" s="27">
        <v>1993</v>
      </c>
      <c r="B807" t="s">
        <v>147</v>
      </c>
      <c r="C807" s="3">
        <f>SUMIFS(Data!F:F,Data!$B:$B,Figure16!$B807,Data!$A:$A,Figure16!$A807)</f>
        <v>0</v>
      </c>
      <c r="D807" s="3">
        <f>SUMIFS(Data!Y:Y,Data!$B:$B,Figure16!$B807,Data!$A:$A,Figure16!$A807)</f>
        <v>0</v>
      </c>
      <c r="E807" s="3">
        <f>SUMIFS(Data!Q:Q,Data!$B:$B,Figure16!$B807,Data!$A:$A,Figure16!$A807)</f>
        <v>0</v>
      </c>
      <c r="F807" s="1" t="str">
        <f t="shared" si="28"/>
        <v/>
      </c>
      <c r="G807" s="1" t="str">
        <f t="shared" si="29"/>
        <v/>
      </c>
      <c r="H807">
        <f>SUMIFS(Data!Z:Z,Data!B:B,Figure16!B807,Data!A:A,Figure16!A807)</f>
        <v>1</v>
      </c>
    </row>
    <row r="808" spans="1:8">
      <c r="A808" s="27">
        <v>1994</v>
      </c>
      <c r="B808" t="s">
        <v>147</v>
      </c>
      <c r="C808" s="3">
        <f>SUMIFS(Data!F:F,Data!$B:$B,Figure16!$B808,Data!$A:$A,Figure16!$A808)</f>
        <v>0</v>
      </c>
      <c r="D808" s="3">
        <f>SUMIFS(Data!Y:Y,Data!$B:$B,Figure16!$B808,Data!$A:$A,Figure16!$A808)</f>
        <v>0</v>
      </c>
      <c r="E808" s="3">
        <f>SUMIFS(Data!Q:Q,Data!$B:$B,Figure16!$B808,Data!$A:$A,Figure16!$A808)</f>
        <v>1255802469.1358023</v>
      </c>
      <c r="F808" s="1">
        <f t="shared" si="28"/>
        <v>0</v>
      </c>
      <c r="G808" s="1">
        <f t="shared" si="29"/>
        <v>0</v>
      </c>
      <c r="H808">
        <f>SUMIFS(Data!Z:Z,Data!B:B,Figure16!B808,Data!A:A,Figure16!A808)</f>
        <v>1</v>
      </c>
    </row>
    <row r="809" spans="1:8">
      <c r="A809" s="27">
        <v>1995</v>
      </c>
      <c r="B809" t="s">
        <v>147</v>
      </c>
      <c r="C809" s="3">
        <f>SUMIFS(Data!F:F,Data!$B:$B,Figure16!$B809,Data!$A:$A,Figure16!$A809)</f>
        <v>0</v>
      </c>
      <c r="D809" s="3">
        <f>SUMIFS(Data!Y:Y,Data!$B:$B,Figure16!$B809,Data!$A:$A,Figure16!$A809)</f>
        <v>0</v>
      </c>
      <c r="E809" s="3">
        <f>SUMIFS(Data!Q:Q,Data!$B:$B,Figure16!$B809,Data!$A:$A,Figure16!$A809)</f>
        <v>1866572953.736655</v>
      </c>
      <c r="F809" s="1">
        <f t="shared" si="28"/>
        <v>0</v>
      </c>
      <c r="G809" s="1">
        <f t="shared" si="29"/>
        <v>0</v>
      </c>
      <c r="H809">
        <f>SUMIFS(Data!Z:Z,Data!B:B,Figure16!B809,Data!A:A,Figure16!A809)</f>
        <v>1</v>
      </c>
    </row>
    <row r="810" spans="1:8">
      <c r="A810" s="27">
        <v>1996</v>
      </c>
      <c r="B810" t="s">
        <v>147</v>
      </c>
      <c r="C810" s="3">
        <f>SUMIFS(Data!F:F,Data!$B:$B,Figure16!$B810,Data!$A:$A,Figure16!$A810)</f>
        <v>0</v>
      </c>
      <c r="D810" s="3">
        <f>SUMIFS(Data!Y:Y,Data!$B:$B,Figure16!$B810,Data!$A:$A,Figure16!$A810)</f>
        <v>0</v>
      </c>
      <c r="E810" s="3">
        <f>SUMIFS(Data!Q:Q,Data!$B:$B,Figure16!$B810,Data!$A:$A,Figure16!$A810)</f>
        <v>2786045321.6374269</v>
      </c>
      <c r="F810" s="1">
        <f t="shared" si="28"/>
        <v>0</v>
      </c>
      <c r="G810" s="1">
        <f t="shared" si="29"/>
        <v>0</v>
      </c>
      <c r="H810">
        <f>SUMIFS(Data!Z:Z,Data!B:B,Figure16!B810,Data!A:A,Figure16!A810)</f>
        <v>1</v>
      </c>
    </row>
    <row r="811" spans="1:8">
      <c r="A811" s="27">
        <v>1997</v>
      </c>
      <c r="B811" t="s">
        <v>147</v>
      </c>
      <c r="C811" s="3">
        <f>SUMIFS(Data!F:F,Data!$B:$B,Figure16!$B811,Data!$A:$A,Figure16!$A811)</f>
        <v>0</v>
      </c>
      <c r="D811" s="3">
        <f>SUMIFS(Data!Y:Y,Data!$B:$B,Figure16!$B811,Data!$A:$A,Figure16!$A811)</f>
        <v>0</v>
      </c>
      <c r="E811" s="3">
        <f>SUMIFS(Data!Q:Q,Data!$B:$B,Figure16!$B811,Data!$A:$A,Figure16!$A811)</f>
        <v>3671816504.2385092</v>
      </c>
      <c r="F811" s="1">
        <f t="shared" si="28"/>
        <v>0</v>
      </c>
      <c r="G811" s="1">
        <f t="shared" si="29"/>
        <v>0</v>
      </c>
      <c r="H811">
        <f>SUMIFS(Data!Z:Z,Data!B:B,Figure16!B811,Data!A:A,Figure16!A811)</f>
        <v>1</v>
      </c>
    </row>
    <row r="812" spans="1:8">
      <c r="A812" s="27">
        <v>1998</v>
      </c>
      <c r="B812" t="s">
        <v>147</v>
      </c>
      <c r="C812" s="3">
        <f>SUMIFS(Data!F:F,Data!$B:$B,Figure16!$B812,Data!$A:$A,Figure16!$A812)</f>
        <v>0</v>
      </c>
      <c r="D812" s="3">
        <f>SUMIFS(Data!Y:Y,Data!$B:$B,Figure16!$B812,Data!$A:$A,Figure16!$A812)</f>
        <v>0</v>
      </c>
      <c r="E812" s="3">
        <f>SUMIFS(Data!Q:Q,Data!$B:$B,Figure16!$B812,Data!$A:$A,Figure16!$A812)</f>
        <v>4116699437.4041028</v>
      </c>
      <c r="F812" s="1">
        <f t="shared" si="28"/>
        <v>0</v>
      </c>
      <c r="G812" s="1">
        <f t="shared" si="29"/>
        <v>0</v>
      </c>
      <c r="H812">
        <f>SUMIFS(Data!Z:Z,Data!B:B,Figure16!B812,Data!A:A,Figure16!A812)</f>
        <v>1</v>
      </c>
    </row>
    <row r="813" spans="1:8">
      <c r="A813" s="27">
        <v>1999</v>
      </c>
      <c r="B813" t="s">
        <v>147</v>
      </c>
      <c r="C813" s="3">
        <f>SUMIFS(Data!F:F,Data!$B:$B,Figure16!$B813,Data!$A:$A,Figure16!$A813)</f>
        <v>0</v>
      </c>
      <c r="D813" s="3">
        <f>SUMIFS(Data!Y:Y,Data!$B:$B,Figure16!$B813,Data!$A:$A,Figure16!$A813)</f>
        <v>0</v>
      </c>
      <c r="E813" s="3">
        <f>SUMIFS(Data!Q:Q,Data!$B:$B,Figure16!$B813,Data!$A:$A,Figure16!$A813)</f>
        <v>4685729738.5620909</v>
      </c>
      <c r="F813" s="1">
        <f t="shared" si="28"/>
        <v>0</v>
      </c>
      <c r="G813" s="1">
        <f t="shared" si="29"/>
        <v>0</v>
      </c>
      <c r="H813">
        <f>SUMIFS(Data!Z:Z,Data!B:B,Figure16!B813,Data!A:A,Figure16!A813)</f>
        <v>1</v>
      </c>
    </row>
    <row r="814" spans="1:8">
      <c r="A814" s="27">
        <v>2000</v>
      </c>
      <c r="B814" t="s">
        <v>147</v>
      </c>
      <c r="C814" s="3">
        <f>SUMIFS(Data!F:F,Data!$B:$B,Figure16!$B814,Data!$A:$A,Figure16!$A814)</f>
        <v>0</v>
      </c>
      <c r="D814" s="3">
        <f>SUMIFS(Data!Y:Y,Data!$B:$B,Figure16!$B814,Data!$A:$A,Figure16!$A814)</f>
        <v>0</v>
      </c>
      <c r="E814" s="3">
        <f>SUMIFS(Data!Q:Q,Data!$B:$B,Figure16!$B814,Data!$A:$A,Figure16!$A814)</f>
        <v>5505984455.9585485</v>
      </c>
      <c r="F814" s="1">
        <f t="shared" si="28"/>
        <v>0</v>
      </c>
      <c r="G814" s="1">
        <f t="shared" si="29"/>
        <v>0</v>
      </c>
      <c r="H814">
        <f>SUMIFS(Data!Z:Z,Data!B:B,Figure16!B814,Data!A:A,Figure16!A814)</f>
        <v>1</v>
      </c>
    </row>
    <row r="815" spans="1:8">
      <c r="A815" s="27">
        <v>2001</v>
      </c>
      <c r="B815" t="s">
        <v>147</v>
      </c>
      <c r="C815" s="3">
        <f>SUMIFS(Data!F:F,Data!$B:$B,Figure16!$B815,Data!$A:$A,Figure16!$A815)</f>
        <v>1574000</v>
      </c>
      <c r="D815" s="3">
        <f>SUMIFS(Data!Y:Y,Data!$B:$B,Figure16!$B815,Data!$A:$A,Figure16!$A815)</f>
        <v>0</v>
      </c>
      <c r="E815" s="3">
        <f>SUMIFS(Data!Q:Q,Data!$B:$B,Figure16!$B815,Data!$A:$A,Figure16!$A815)</f>
        <v>5748990666.1786242</v>
      </c>
      <c r="F815" s="1">
        <f t="shared" si="28"/>
        <v>2.7378719002969679E-2</v>
      </c>
      <c r="G815" s="1">
        <f t="shared" si="29"/>
        <v>0</v>
      </c>
      <c r="H815">
        <f>SUMIFS(Data!Z:Z,Data!B:B,Figure16!B815,Data!A:A,Figure16!A815)</f>
        <v>1</v>
      </c>
    </row>
    <row r="816" spans="1:8">
      <c r="A816" s="27">
        <v>2002</v>
      </c>
      <c r="B816" t="s">
        <v>147</v>
      </c>
      <c r="C816" s="3">
        <f>SUMIFS(Data!F:F,Data!$B:$B,Figure16!$B816,Data!$A:$A,Figure16!$A816)</f>
        <v>0</v>
      </c>
      <c r="D816" s="3">
        <f>SUMIFS(Data!Y:Y,Data!$B:$B,Figure16!$B816,Data!$A:$A,Figure16!$A816)</f>
        <v>0</v>
      </c>
      <c r="E816" s="3">
        <f>SUMIFS(Data!Q:Q,Data!$B:$B,Figure16!$B816,Data!$A:$A,Figure16!$A816)</f>
        <v>6651226179.0182877</v>
      </c>
      <c r="F816" s="1">
        <f t="shared" si="28"/>
        <v>0</v>
      </c>
      <c r="G816" s="1">
        <f t="shared" si="29"/>
        <v>0</v>
      </c>
      <c r="H816">
        <f>SUMIFS(Data!Z:Z,Data!B:B,Figure16!B816,Data!A:A,Figure16!A816)</f>
        <v>1</v>
      </c>
    </row>
    <row r="817" spans="1:8">
      <c r="A817" s="27">
        <v>2003</v>
      </c>
      <c r="B817" t="s">
        <v>147</v>
      </c>
      <c r="C817" s="3">
        <f>SUMIFS(Data!F:F,Data!$B:$B,Figure16!$B817,Data!$A:$A,Figure16!$A817)</f>
        <v>2260000</v>
      </c>
      <c r="D817" s="3">
        <f>SUMIFS(Data!Y:Y,Data!$B:$B,Figure16!$B817,Data!$A:$A,Figure16!$A817)</f>
        <v>0</v>
      </c>
      <c r="E817" s="3">
        <f>SUMIFS(Data!Q:Q,Data!$B:$B,Figure16!$B817,Data!$A:$A,Figure16!$A817)</f>
        <v>8370020196.191576</v>
      </c>
      <c r="F817" s="1">
        <f t="shared" si="28"/>
        <v>2.7001129591399518E-2</v>
      </c>
      <c r="G817" s="1">
        <f t="shared" si="29"/>
        <v>0</v>
      </c>
      <c r="H817">
        <f>SUMIFS(Data!Z:Z,Data!B:B,Figure16!B817,Data!A:A,Figure16!A817)</f>
        <v>1</v>
      </c>
    </row>
    <row r="818" spans="1:8">
      <c r="A818" s="27">
        <v>2004</v>
      </c>
      <c r="B818" t="s">
        <v>147</v>
      </c>
      <c r="C818" s="3">
        <f>SUMIFS(Data!F:F,Data!$B:$B,Figure16!$B818,Data!$A:$A,Figure16!$A818)</f>
        <v>0</v>
      </c>
      <c r="D818" s="3">
        <f>SUMIFS(Data!Y:Y,Data!$B:$B,Figure16!$B818,Data!$A:$A,Figure16!$A818)</f>
        <v>0</v>
      </c>
      <c r="E818" s="3">
        <f>SUMIFS(Data!Q:Q,Data!$B:$B,Figure16!$B818,Data!$A:$A,Figure16!$A818)</f>
        <v>10596205714.285715</v>
      </c>
      <c r="F818" s="1">
        <f t="shared" si="28"/>
        <v>0</v>
      </c>
      <c r="G818" s="1">
        <f t="shared" si="29"/>
        <v>0</v>
      </c>
      <c r="H818">
        <f>SUMIFS(Data!Z:Z,Data!B:B,Figure16!B818,Data!A:A,Figure16!A818)</f>
        <v>1</v>
      </c>
    </row>
    <row r="819" spans="1:8">
      <c r="A819" s="27">
        <v>2005</v>
      </c>
      <c r="B819" t="s">
        <v>147</v>
      </c>
      <c r="C819" s="3">
        <f>SUMIFS(Data!F:F,Data!$B:$B,Figure16!$B819,Data!$A:$A,Figure16!$A819)</f>
        <v>0</v>
      </c>
      <c r="D819" s="3">
        <f>SUMIFS(Data!Y:Y,Data!$B:$B,Figure16!$B819,Data!$A:$A,Figure16!$A819)</f>
        <v>0</v>
      </c>
      <c r="E819" s="3">
        <f>SUMIFS(Data!Q:Q,Data!$B:$B,Figure16!$B819,Data!$A:$A,Figure16!$A819)</f>
        <v>11222953519.425192</v>
      </c>
      <c r="F819" s="1">
        <f t="shared" si="28"/>
        <v>0</v>
      </c>
      <c r="G819" s="1">
        <f t="shared" si="29"/>
        <v>0</v>
      </c>
      <c r="H819">
        <f>SUMIFS(Data!Z:Z,Data!B:B,Figure16!B819,Data!A:A,Figure16!A819)</f>
        <v>1</v>
      </c>
    </row>
    <row r="820" spans="1:8">
      <c r="A820" s="27">
        <v>2006</v>
      </c>
      <c r="B820" t="s">
        <v>147</v>
      </c>
      <c r="C820" s="3">
        <f>SUMIFS(Data!F:F,Data!$B:$B,Figure16!$B820,Data!$A:$A,Figure16!$A820)</f>
        <v>0</v>
      </c>
      <c r="D820" s="3">
        <f>SUMIFS(Data!Y:Y,Data!$B:$B,Figure16!$B820,Data!$A:$A,Figure16!$A820)</f>
        <v>0</v>
      </c>
      <c r="E820" s="3">
        <f>SUMIFS(Data!Q:Q,Data!$B:$B,Figure16!$B820,Data!$A:$A,Figure16!$A820)</f>
        <v>12864610993.521904</v>
      </c>
      <c r="F820" s="1">
        <f t="shared" si="28"/>
        <v>0</v>
      </c>
      <c r="G820" s="1">
        <f t="shared" si="29"/>
        <v>0</v>
      </c>
      <c r="H820">
        <f>SUMIFS(Data!Z:Z,Data!B:B,Figure16!B820,Data!A:A,Figure16!A820)</f>
        <v>1</v>
      </c>
    </row>
    <row r="821" spans="1:8">
      <c r="A821" s="27">
        <v>2007</v>
      </c>
      <c r="B821" t="s">
        <v>147</v>
      </c>
      <c r="C821" s="3">
        <f>SUMIFS(Data!F:F,Data!$B:$B,Figure16!$B821,Data!$A:$A,Figure16!$A821)</f>
        <v>0</v>
      </c>
      <c r="D821" s="3">
        <f>SUMIFS(Data!Y:Y,Data!$B:$B,Figure16!$B821,Data!$A:$A,Figure16!$A821)</f>
        <v>0</v>
      </c>
      <c r="E821" s="3">
        <f>SUMIFS(Data!Q:Q,Data!$B:$B,Figure16!$B821,Data!$A:$A,Figure16!$A821)</f>
        <v>15778767669.699089</v>
      </c>
      <c r="F821" s="1">
        <f t="shared" si="28"/>
        <v>0</v>
      </c>
      <c r="G821" s="1">
        <f t="shared" si="29"/>
        <v>0</v>
      </c>
      <c r="H821">
        <f>SUMIFS(Data!Z:Z,Data!B:B,Figure16!B821,Data!A:A,Figure16!A821)</f>
        <v>1</v>
      </c>
    </row>
    <row r="822" spans="1:8">
      <c r="A822" s="27">
        <v>2008</v>
      </c>
      <c r="B822" t="s">
        <v>147</v>
      </c>
      <c r="C822" s="3">
        <f>SUMIFS(Data!F:F,Data!$B:$B,Figure16!$B822,Data!$A:$A,Figure16!$A822)</f>
        <v>0</v>
      </c>
      <c r="D822" s="3">
        <f>SUMIFS(Data!Y:Y,Data!$B:$B,Figure16!$B822,Data!$A:$A,Figure16!$A822)</f>
        <v>0</v>
      </c>
      <c r="E822" s="3">
        <f>SUMIFS(Data!Q:Q,Data!$B:$B,Figure16!$B822,Data!$A:$A,Figure16!$A822)</f>
        <v>19112739664.469746</v>
      </c>
      <c r="F822" s="1">
        <f t="shared" si="28"/>
        <v>0</v>
      </c>
      <c r="G822" s="1">
        <f t="shared" si="29"/>
        <v>0</v>
      </c>
      <c r="H822">
        <f>SUMIFS(Data!Z:Z,Data!B:B,Figure16!B822,Data!A:A,Figure16!A822)</f>
        <v>1</v>
      </c>
    </row>
    <row r="823" spans="1:8">
      <c r="A823" s="27">
        <v>2009</v>
      </c>
      <c r="B823" t="s">
        <v>147</v>
      </c>
      <c r="C823" s="3">
        <f>SUMIFS(Data!F:F,Data!$B:$B,Figure16!$B823,Data!$A:$A,Figure16!$A823)</f>
        <v>0</v>
      </c>
      <c r="D823" s="3">
        <f>SUMIFS(Data!Y:Y,Data!$B:$B,Figure16!$B823,Data!$A:$A,Figure16!$A823)</f>
        <v>0</v>
      </c>
      <c r="E823" s="3">
        <f>SUMIFS(Data!Q:Q,Data!$B:$B,Figure16!$B823,Data!$A:$A,Figure16!$A823)</f>
        <v>17613836209.958096</v>
      </c>
      <c r="F823" s="1">
        <f t="shared" si="28"/>
        <v>0</v>
      </c>
      <c r="G823" s="1">
        <f t="shared" si="29"/>
        <v>0</v>
      </c>
      <c r="H823">
        <f>SUMIFS(Data!Z:Z,Data!B:B,Figure16!B823,Data!A:A,Figure16!A823)</f>
        <v>1</v>
      </c>
    </row>
    <row r="824" spans="1:8">
      <c r="A824" s="27">
        <v>2010</v>
      </c>
      <c r="B824" t="s">
        <v>147</v>
      </c>
      <c r="C824" s="3">
        <f>SUMIFS(Data!F:F,Data!$B:$B,Figure16!$B824,Data!$A:$A,Figure16!$A824)</f>
        <v>0</v>
      </c>
      <c r="D824" s="3">
        <f>SUMIFS(Data!Y:Y,Data!$B:$B,Figure16!$B824,Data!$A:$A,Figure16!$A824)</f>
        <v>0</v>
      </c>
      <c r="E824" s="3">
        <f>SUMIFS(Data!Q:Q,Data!$B:$B,Figure16!$B824,Data!$A:$A,Figure16!$A824)</f>
        <v>17176781336.76441</v>
      </c>
      <c r="F824" s="1">
        <f t="shared" si="28"/>
        <v>0</v>
      </c>
      <c r="G824" s="1">
        <f t="shared" si="29"/>
        <v>0</v>
      </c>
      <c r="H824">
        <f>SUMIFS(Data!Z:Z,Data!B:B,Figure16!B824,Data!A:A,Figure16!A824)</f>
        <v>1</v>
      </c>
    </row>
    <row r="825" spans="1:8">
      <c r="A825" s="27">
        <v>2011</v>
      </c>
      <c r="B825" t="s">
        <v>147</v>
      </c>
      <c r="C825" s="3">
        <f>SUMIFS(Data!F:F,Data!$B:$B,Figure16!$B825,Data!$A:$A,Figure16!$A825)</f>
        <v>486546816</v>
      </c>
      <c r="D825" s="3">
        <f>SUMIFS(Data!Y:Y,Data!$B:$B,Figure16!$B825,Data!$A:$A,Figure16!$A825)</f>
        <v>0</v>
      </c>
      <c r="E825" s="3">
        <f>SUMIFS(Data!Q:Q,Data!$B:$B,Figure16!$B825,Data!$A:$A,Figure16!$A825)</f>
        <v>18644723860.970928</v>
      </c>
      <c r="F825" s="1">
        <f t="shared" si="28"/>
        <v>2.609568367051498</v>
      </c>
      <c r="G825" s="1">
        <f t="shared" si="29"/>
        <v>0</v>
      </c>
      <c r="H825">
        <f>SUMIFS(Data!Z:Z,Data!B:B,Figure16!B825,Data!A:A,Figure16!A825)</f>
        <v>1</v>
      </c>
    </row>
    <row r="826" spans="1:8">
      <c r="A826" s="27">
        <v>2012</v>
      </c>
      <c r="B826" t="s">
        <v>147</v>
      </c>
      <c r="C826" s="3">
        <f>SUMIFS(Data!F:F,Data!$B:$B,Figure16!$B826,Data!$A:$A,Figure16!$A826)</f>
        <v>0</v>
      </c>
      <c r="D826" s="3">
        <f>SUMIFS(Data!Y:Y,Data!$B:$B,Figure16!$B826,Data!$A:$A,Figure16!$A826)</f>
        <v>0</v>
      </c>
      <c r="E826" s="3">
        <f>SUMIFS(Data!Q:Q,Data!$B:$B,Figure16!$B826,Data!$A:$A,Figure16!$A826)</f>
        <v>17226849297.07003</v>
      </c>
      <c r="F826" s="1">
        <f t="shared" si="28"/>
        <v>0</v>
      </c>
      <c r="G826" s="1">
        <f t="shared" si="29"/>
        <v>0</v>
      </c>
      <c r="H826">
        <f>SUMIFS(Data!Z:Z,Data!B:B,Figure16!B826,Data!A:A,Figure16!A826)</f>
        <v>1</v>
      </c>
    </row>
    <row r="827" spans="1:8">
      <c r="A827" s="27">
        <v>2013</v>
      </c>
      <c r="B827" t="s">
        <v>147</v>
      </c>
      <c r="C827" s="3">
        <f>SUMIFS(Data!F:F,Data!$B:$B,Figure16!$B827,Data!$A:$A,Figure16!$A827)</f>
        <v>0</v>
      </c>
      <c r="D827" s="3">
        <f>SUMIFS(Data!Y:Y,Data!$B:$B,Figure16!$B827,Data!$A:$A,Figure16!$A827)</f>
        <v>0</v>
      </c>
      <c r="E827" s="3">
        <f>SUMIFS(Data!Q:Q,Data!$B:$B,Figure16!$B827,Data!$A:$A,Figure16!$A827)</f>
        <v>18178503835.449055</v>
      </c>
      <c r="F827" s="1">
        <f t="shared" si="28"/>
        <v>0</v>
      </c>
      <c r="G827" s="1">
        <f t="shared" si="29"/>
        <v>0</v>
      </c>
      <c r="H827">
        <f>SUMIFS(Data!Z:Z,Data!B:B,Figure16!B827,Data!A:A,Figure16!A827)</f>
        <v>1</v>
      </c>
    </row>
    <row r="828" spans="1:8">
      <c r="A828" s="27">
        <v>2014</v>
      </c>
      <c r="B828" t="s">
        <v>147</v>
      </c>
      <c r="C828" s="3">
        <f>SUMIFS(Data!F:F,Data!$B:$B,Figure16!$B828,Data!$A:$A,Figure16!$A828)</f>
        <v>886258176</v>
      </c>
      <c r="D828" s="3">
        <f>SUMIFS(Data!Y:Y,Data!$B:$B,Figure16!$B828,Data!$A:$A,Figure16!$A828)</f>
        <v>0</v>
      </c>
      <c r="E828" s="3">
        <f>SUMIFS(Data!Q:Q,Data!$B:$B,Figure16!$B828,Data!$A:$A,Figure16!$A828)</f>
        <v>18558343508.34351</v>
      </c>
      <c r="F828" s="1">
        <f t="shared" si="28"/>
        <v>4.7755241495640695</v>
      </c>
      <c r="G828" s="1">
        <f t="shared" si="29"/>
        <v>0</v>
      </c>
      <c r="H828">
        <f>SUMIFS(Data!Z:Z,Data!B:B,Figure16!B828,Data!A:A,Figure16!A828)</f>
        <v>1</v>
      </c>
    </row>
    <row r="829" spans="1:8">
      <c r="A829" s="27">
        <v>2015</v>
      </c>
      <c r="B829" t="s">
        <v>147</v>
      </c>
      <c r="C829" s="3">
        <f>SUMIFS(Data!F:F,Data!$B:$B,Figure16!$B829,Data!$A:$A,Figure16!$A829)</f>
        <v>510000000</v>
      </c>
      <c r="D829" s="3">
        <f>SUMIFS(Data!Y:Y,Data!$B:$B,Figure16!$B829,Data!$A:$A,Figure16!$A829)</f>
        <v>0</v>
      </c>
      <c r="E829" s="3">
        <f>SUMIFS(Data!Q:Q,Data!$B:$B,Figure16!$B829,Data!$A:$A,Figure16!$A829)</f>
        <v>16209702863.623476</v>
      </c>
      <c r="F829" s="1">
        <f t="shared" si="28"/>
        <v>3.1462637180382953</v>
      </c>
      <c r="G829" s="1">
        <f t="shared" si="29"/>
        <v>0</v>
      </c>
      <c r="H829">
        <f>SUMIFS(Data!Z:Z,Data!B:B,Figure16!B829,Data!A:A,Figure16!A829)</f>
        <v>1</v>
      </c>
    </row>
    <row r="830" spans="1:8">
      <c r="A830" s="27">
        <v>2016</v>
      </c>
      <c r="B830" t="s">
        <v>147</v>
      </c>
      <c r="C830" s="3">
        <f>SUMIFS(Data!F:F,Data!$B:$B,Figure16!$B830,Data!$A:$A,Figure16!$A830)</f>
        <v>0</v>
      </c>
      <c r="D830" s="3">
        <f>SUMIFS(Data!Y:Y,Data!$B:$B,Figure16!$B830,Data!$A:$A,Figure16!$A830)</f>
        <v>0</v>
      </c>
      <c r="E830" s="3">
        <f>SUMIFS(Data!Q:Q,Data!$B:$B,Figure16!$B830,Data!$A:$A,Figure16!$A830)</f>
        <v>16911088173.745829</v>
      </c>
      <c r="F830" s="1">
        <f t="shared" si="28"/>
        <v>0</v>
      </c>
      <c r="G830" s="1">
        <f t="shared" si="29"/>
        <v>0</v>
      </c>
      <c r="H830">
        <f>SUMIFS(Data!Z:Z,Data!B:B,Figure16!B830,Data!A:A,Figure16!A830)</f>
        <v>1</v>
      </c>
    </row>
    <row r="831" spans="1:8">
      <c r="A831" s="27">
        <v>2017</v>
      </c>
      <c r="B831" t="s">
        <v>147</v>
      </c>
      <c r="C831" s="3">
        <f>SUMIFS(Data!F:F,Data!$B:$B,Figure16!$B831,Data!$A:$A,Figure16!$A831)</f>
        <v>0</v>
      </c>
      <c r="D831" s="3">
        <f>SUMIFS(Data!Y:Y,Data!$B:$B,Figure16!$B831,Data!$A:$A,Figure16!$A831)</f>
        <v>0</v>
      </c>
      <c r="E831" s="3">
        <f>SUMIFS(Data!Q:Q,Data!$B:$B,Figure16!$B831,Data!$A:$A,Figure16!$A831)</f>
        <v>18054854788.521378</v>
      </c>
      <c r="F831" s="1">
        <f t="shared" si="28"/>
        <v>0</v>
      </c>
      <c r="G831" s="1">
        <f t="shared" si="29"/>
        <v>0</v>
      </c>
      <c r="H831">
        <f>SUMIFS(Data!Z:Z,Data!B:B,Figure16!B831,Data!A:A,Figure16!A831)</f>
        <v>1</v>
      </c>
    </row>
    <row r="832" spans="1:8">
      <c r="A832" s="27">
        <v>1966</v>
      </c>
      <c r="B832" t="s">
        <v>41</v>
      </c>
      <c r="C832" s="3">
        <f>SUMIFS(Data!F:F,Data!$B:$B,Figure16!$B832,Data!$A:$A,Figure16!$A832)</f>
        <v>0</v>
      </c>
      <c r="D832" s="3">
        <f>SUMIFS(Data!Y:Y,Data!$B:$B,Figure16!$B832,Data!$A:$A,Figure16!$A832)</f>
        <v>0</v>
      </c>
      <c r="E832" s="3">
        <f>SUMIFS(Data!Q:Q,Data!$B:$B,Figure16!$B832,Data!$A:$A,Figure16!$A832)</f>
        <v>51464435.146443516</v>
      </c>
      <c r="F832" s="1">
        <f t="shared" si="28"/>
        <v>0</v>
      </c>
      <c r="G832" s="1">
        <f t="shared" si="29"/>
        <v>0</v>
      </c>
      <c r="H832">
        <f>SUMIFS(Data!Z:Z,Data!B:B,Figure16!B832,Data!A:A,Figure16!A832)</f>
        <v>1</v>
      </c>
    </row>
    <row r="833" spans="1:8">
      <c r="A833" s="27">
        <v>1967</v>
      </c>
      <c r="B833" t="s">
        <v>41</v>
      </c>
      <c r="C833" s="3">
        <f>SUMIFS(Data!F:F,Data!$B:$B,Figure16!$B833,Data!$A:$A,Figure16!$A833)</f>
        <v>0</v>
      </c>
      <c r="D833" s="3">
        <f>SUMIFS(Data!Y:Y,Data!$B:$B,Figure16!$B833,Data!$A:$A,Figure16!$A833)</f>
        <v>0</v>
      </c>
      <c r="E833" s="3">
        <f>SUMIFS(Data!Q:Q,Data!$B:$B,Figure16!$B833,Data!$A:$A,Figure16!$A833)</f>
        <v>58646443.514644362</v>
      </c>
      <c r="F833" s="1">
        <f t="shared" si="28"/>
        <v>0</v>
      </c>
      <c r="G833" s="1">
        <f t="shared" si="29"/>
        <v>0</v>
      </c>
      <c r="H833">
        <f>SUMIFS(Data!Z:Z,Data!B:B,Figure16!B833,Data!A:A,Figure16!A833)</f>
        <v>1</v>
      </c>
    </row>
    <row r="834" spans="1:8">
      <c r="A834" s="27">
        <v>1968</v>
      </c>
      <c r="B834" t="s">
        <v>41</v>
      </c>
      <c r="C834" s="3">
        <f>SUMIFS(Data!F:F,Data!$B:$B,Figure16!$B834,Data!$A:$A,Figure16!$A834)</f>
        <v>0</v>
      </c>
      <c r="D834" s="3">
        <f>SUMIFS(Data!Y:Y,Data!$B:$B,Figure16!$B834,Data!$A:$A,Figure16!$A834)</f>
        <v>0</v>
      </c>
      <c r="E834" s="3">
        <f>SUMIFS(Data!Q:Q,Data!$B:$B,Figure16!$B834,Data!$A:$A,Figure16!$A834)</f>
        <v>66248256.624825664</v>
      </c>
      <c r="F834" s="1">
        <f t="shared" si="28"/>
        <v>0</v>
      </c>
      <c r="G834" s="1">
        <f t="shared" si="29"/>
        <v>0</v>
      </c>
      <c r="H834">
        <f>SUMIFS(Data!Z:Z,Data!B:B,Figure16!B834,Data!A:A,Figure16!A834)</f>
        <v>1</v>
      </c>
    </row>
    <row r="835" spans="1:8">
      <c r="A835" s="27">
        <v>1969</v>
      </c>
      <c r="B835" t="s">
        <v>41</v>
      </c>
      <c r="C835" s="3">
        <f>SUMIFS(Data!F:F,Data!$B:$B,Figure16!$B835,Data!$A:$A,Figure16!$A835)</f>
        <v>0</v>
      </c>
      <c r="D835" s="3">
        <f>SUMIFS(Data!Y:Y,Data!$B:$B,Figure16!$B835,Data!$A:$A,Figure16!$A835)</f>
        <v>0</v>
      </c>
      <c r="E835" s="3">
        <f>SUMIFS(Data!Q:Q,Data!$B:$B,Figure16!$B835,Data!$A:$A,Figure16!$A835)</f>
        <v>77356914.078819096</v>
      </c>
      <c r="F835" s="1">
        <f t="shared" ref="F835:F898" si="30">IF(E835&gt;0,C835/E835*100,"")</f>
        <v>0</v>
      </c>
      <c r="G835" s="1">
        <f t="shared" ref="G835:G898" si="31">IF($E835&gt;0,D835/$E835*100,"")</f>
        <v>0</v>
      </c>
      <c r="H835">
        <f>SUMIFS(Data!Z:Z,Data!B:B,Figure16!B835,Data!A:A,Figure16!A835)</f>
        <v>1</v>
      </c>
    </row>
    <row r="836" spans="1:8">
      <c r="A836" s="27">
        <v>1970</v>
      </c>
      <c r="B836" t="s">
        <v>41</v>
      </c>
      <c r="C836" s="3">
        <f>SUMIFS(Data!F:F,Data!$B:$B,Figure16!$B836,Data!$A:$A,Figure16!$A836)</f>
        <v>0</v>
      </c>
      <c r="D836" s="3">
        <f>SUMIFS(Data!Y:Y,Data!$B:$B,Figure16!$B836,Data!$A:$A,Figure16!$A836)</f>
        <v>0</v>
      </c>
      <c r="E836" s="3">
        <f>SUMIFS(Data!Q:Q,Data!$B:$B,Figure16!$B836,Data!$A:$A,Figure16!$A836)</f>
        <v>96245114.461194858</v>
      </c>
      <c r="F836" s="1">
        <f t="shared" si="30"/>
        <v>0</v>
      </c>
      <c r="G836" s="1">
        <f t="shared" si="31"/>
        <v>0</v>
      </c>
      <c r="H836">
        <f>SUMIFS(Data!Z:Z,Data!B:B,Figure16!B836,Data!A:A,Figure16!A836)</f>
        <v>1</v>
      </c>
    </row>
    <row r="837" spans="1:8">
      <c r="A837" s="27">
        <v>1971</v>
      </c>
      <c r="B837" t="s">
        <v>41</v>
      </c>
      <c r="C837" s="3">
        <f>SUMIFS(Data!F:F,Data!$B:$B,Figure16!$B837,Data!$A:$A,Figure16!$A837)</f>
        <v>0</v>
      </c>
      <c r="D837" s="3">
        <f>SUMIFS(Data!Y:Y,Data!$B:$B,Figure16!$B837,Data!$A:$A,Figure16!$A837)</f>
        <v>0</v>
      </c>
      <c r="E837" s="3">
        <f>SUMIFS(Data!Q:Q,Data!$B:$B,Figure16!$B837,Data!$A:$A,Figure16!$A837)</f>
        <v>126957494.40715882</v>
      </c>
      <c r="F837" s="1">
        <f t="shared" si="30"/>
        <v>0</v>
      </c>
      <c r="G837" s="1">
        <f t="shared" si="31"/>
        <v>0</v>
      </c>
      <c r="H837">
        <f>SUMIFS(Data!Z:Z,Data!B:B,Figure16!B837,Data!A:A,Figure16!A837)</f>
        <v>1</v>
      </c>
    </row>
    <row r="838" spans="1:8">
      <c r="A838" s="27">
        <v>1972</v>
      </c>
      <c r="B838" t="s">
        <v>41</v>
      </c>
      <c r="C838" s="3">
        <f>SUMIFS(Data!F:F,Data!$B:$B,Figure16!$B838,Data!$A:$A,Figure16!$A838)</f>
        <v>0</v>
      </c>
      <c r="D838" s="3">
        <f>SUMIFS(Data!Y:Y,Data!$B:$B,Figure16!$B838,Data!$A:$A,Figure16!$A838)</f>
        <v>3200000</v>
      </c>
      <c r="E838" s="3">
        <f>SUMIFS(Data!Q:Q,Data!$B:$B,Figure16!$B838,Data!$A:$A,Figure16!$A838)</f>
        <v>165258093.87595889</v>
      </c>
      <c r="F838" s="1">
        <f t="shared" si="30"/>
        <v>0</v>
      </c>
      <c r="G838" s="1">
        <f t="shared" si="31"/>
        <v>1.9363650668764756</v>
      </c>
      <c r="H838">
        <f>SUMIFS(Data!Z:Z,Data!B:B,Figure16!B838,Data!A:A,Figure16!A838)</f>
        <v>1</v>
      </c>
    </row>
    <row r="839" spans="1:8">
      <c r="A839" s="27">
        <v>1973</v>
      </c>
      <c r="B839" t="s">
        <v>41</v>
      </c>
      <c r="C839" s="3">
        <f>SUMIFS(Data!F:F,Data!$B:$B,Figure16!$B839,Data!$A:$A,Figure16!$A839)</f>
        <v>0</v>
      </c>
      <c r="D839" s="3">
        <f>SUMIFS(Data!Y:Y,Data!$B:$B,Figure16!$B839,Data!$A:$A,Figure16!$A839)</f>
        <v>0</v>
      </c>
      <c r="E839" s="3">
        <f>SUMIFS(Data!Q:Q,Data!$B:$B,Figure16!$B839,Data!$A:$A,Figure16!$A839)</f>
        <v>244129088.02766171</v>
      </c>
      <c r="F839" s="1">
        <f t="shared" si="30"/>
        <v>0</v>
      </c>
      <c r="G839" s="1">
        <f t="shared" si="31"/>
        <v>0</v>
      </c>
      <c r="H839">
        <f>SUMIFS(Data!Z:Z,Data!B:B,Figure16!B839,Data!A:A,Figure16!A839)</f>
        <v>1</v>
      </c>
    </row>
    <row r="840" spans="1:8">
      <c r="A840" s="27">
        <v>1974</v>
      </c>
      <c r="B840" t="s">
        <v>41</v>
      </c>
      <c r="C840" s="3">
        <f>SUMIFS(Data!F:F,Data!$B:$B,Figure16!$B840,Data!$A:$A,Figure16!$A840)</f>
        <v>0</v>
      </c>
      <c r="D840" s="3">
        <f>SUMIFS(Data!Y:Y,Data!$B:$B,Figure16!$B840,Data!$A:$A,Figure16!$A840)</f>
        <v>0</v>
      </c>
      <c r="E840" s="3">
        <f>SUMIFS(Data!Q:Q,Data!$B:$B,Figure16!$B840,Data!$A:$A,Figure16!$A840)</f>
        <v>306033848.41795433</v>
      </c>
      <c r="F840" s="1">
        <f t="shared" si="30"/>
        <v>0</v>
      </c>
      <c r="G840" s="1">
        <f t="shared" si="31"/>
        <v>0</v>
      </c>
      <c r="H840">
        <f>SUMIFS(Data!Z:Z,Data!B:B,Figure16!B840,Data!A:A,Figure16!A840)</f>
        <v>1</v>
      </c>
    </row>
    <row r="841" spans="1:8">
      <c r="A841" s="27">
        <v>1975</v>
      </c>
      <c r="B841" t="s">
        <v>41</v>
      </c>
      <c r="C841" s="3">
        <f>SUMIFS(Data!F:F,Data!$B:$B,Figure16!$B841,Data!$A:$A,Figure16!$A841)</f>
        <v>0</v>
      </c>
      <c r="D841" s="3">
        <f>SUMIFS(Data!Y:Y,Data!$B:$B,Figure16!$B841,Data!$A:$A,Figure16!$A841)</f>
        <v>0</v>
      </c>
      <c r="E841" s="3">
        <f>SUMIFS(Data!Q:Q,Data!$B:$B,Figure16!$B841,Data!$A:$A,Figure16!$A841)</f>
        <v>355172413.7931034</v>
      </c>
      <c r="F841" s="1">
        <f t="shared" si="30"/>
        <v>0</v>
      </c>
      <c r="G841" s="1">
        <f t="shared" si="31"/>
        <v>0</v>
      </c>
      <c r="H841">
        <f>SUMIFS(Data!Z:Z,Data!B:B,Figure16!B841,Data!A:A,Figure16!A841)</f>
        <v>1</v>
      </c>
    </row>
    <row r="842" spans="1:8">
      <c r="A842" s="27">
        <v>1976</v>
      </c>
      <c r="B842" t="s">
        <v>41</v>
      </c>
      <c r="C842" s="3">
        <f>SUMIFS(Data!F:F,Data!$B:$B,Figure16!$B842,Data!$A:$A,Figure16!$A842)</f>
        <v>16600000</v>
      </c>
      <c r="D842" s="3">
        <f>SUMIFS(Data!Y:Y,Data!$B:$B,Figure16!$B842,Data!$A:$A,Figure16!$A842)</f>
        <v>0</v>
      </c>
      <c r="E842" s="3">
        <f>SUMIFS(Data!Q:Q,Data!$B:$B,Figure16!$B842,Data!$A:$A,Figure16!$A842)</f>
        <v>372010119.5952161</v>
      </c>
      <c r="F842" s="1">
        <f t="shared" si="30"/>
        <v>4.4622442040185488</v>
      </c>
      <c r="G842" s="1">
        <f t="shared" si="31"/>
        <v>0</v>
      </c>
      <c r="H842">
        <f>SUMIFS(Data!Z:Z,Data!B:B,Figure16!B842,Data!A:A,Figure16!A842)</f>
        <v>1</v>
      </c>
    </row>
    <row r="843" spans="1:8">
      <c r="A843" s="27">
        <v>1977</v>
      </c>
      <c r="B843" t="s">
        <v>41</v>
      </c>
      <c r="C843" s="3">
        <f>SUMIFS(Data!F:F,Data!$B:$B,Figure16!$B843,Data!$A:$A,Figure16!$A843)</f>
        <v>0</v>
      </c>
      <c r="D843" s="3">
        <f>SUMIFS(Data!Y:Y,Data!$B:$B,Figure16!$B843,Data!$A:$A,Figure16!$A843)</f>
        <v>0</v>
      </c>
      <c r="E843" s="3">
        <f>SUMIFS(Data!Q:Q,Data!$B:$B,Figure16!$B843,Data!$A:$A,Figure16!$A843)</f>
        <v>451603325.41567695</v>
      </c>
      <c r="F843" s="1">
        <f t="shared" si="30"/>
        <v>0</v>
      </c>
      <c r="G843" s="1">
        <f t="shared" si="31"/>
        <v>0</v>
      </c>
      <c r="H843">
        <f>SUMIFS(Data!Z:Z,Data!B:B,Figure16!B843,Data!A:A,Figure16!A843)</f>
        <v>1</v>
      </c>
    </row>
    <row r="844" spans="1:8">
      <c r="A844" s="27">
        <v>1978</v>
      </c>
      <c r="B844" t="s">
        <v>41</v>
      </c>
      <c r="C844" s="3">
        <f>SUMIFS(Data!F:F,Data!$B:$B,Figure16!$B844,Data!$A:$A,Figure16!$A844)</f>
        <v>0</v>
      </c>
      <c r="D844" s="3">
        <f>SUMIFS(Data!Y:Y,Data!$B:$B,Figure16!$B844,Data!$A:$A,Figure16!$A844)</f>
        <v>45000000</v>
      </c>
      <c r="E844" s="3">
        <f>SUMIFS(Data!Q:Q,Data!$B:$B,Figure16!$B844,Data!$A:$A,Figure16!$A844)</f>
        <v>590376720.59888911</v>
      </c>
      <c r="F844" s="1">
        <f t="shared" si="30"/>
        <v>0</v>
      </c>
      <c r="G844" s="1">
        <f t="shared" si="31"/>
        <v>7.6222517639840479</v>
      </c>
      <c r="H844">
        <f>SUMIFS(Data!Z:Z,Data!B:B,Figure16!B844,Data!A:A,Figure16!A844)</f>
        <v>1</v>
      </c>
    </row>
    <row r="845" spans="1:8">
      <c r="A845" s="27">
        <v>1979</v>
      </c>
      <c r="B845" t="s">
        <v>41</v>
      </c>
      <c r="C845" s="3">
        <f>SUMIFS(Data!F:F,Data!$B:$B,Figure16!$B845,Data!$A:$A,Figure16!$A845)</f>
        <v>0</v>
      </c>
      <c r="D845" s="3">
        <f>SUMIFS(Data!Y:Y,Data!$B:$B,Figure16!$B845,Data!$A:$A,Figure16!$A845)</f>
        <v>0</v>
      </c>
      <c r="E845" s="3">
        <f>SUMIFS(Data!Q:Q,Data!$B:$B,Figure16!$B845,Data!$A:$A,Figure16!$A845)</f>
        <v>819877300.61349714</v>
      </c>
      <c r="F845" s="1">
        <f t="shared" si="30"/>
        <v>0</v>
      </c>
      <c r="G845" s="1">
        <f t="shared" si="31"/>
        <v>0</v>
      </c>
      <c r="H845">
        <f>SUMIFS(Data!Z:Z,Data!B:B,Figure16!B845,Data!A:A,Figure16!A845)</f>
        <v>1</v>
      </c>
    </row>
    <row r="846" spans="1:8">
      <c r="A846" s="27">
        <v>1980</v>
      </c>
      <c r="B846" t="s">
        <v>41</v>
      </c>
      <c r="C846" s="3">
        <f>SUMIFS(Data!F:F,Data!$B:$B,Figure16!$B846,Data!$A:$A,Figure16!$A846)</f>
        <v>0</v>
      </c>
      <c r="D846" s="3">
        <f>SUMIFS(Data!Y:Y,Data!$B:$B,Figure16!$B846,Data!$A:$A,Figure16!$A846)</f>
        <v>0</v>
      </c>
      <c r="E846" s="3">
        <f>SUMIFS(Data!Q:Q,Data!$B:$B,Figure16!$B846,Data!$A:$A,Figure16!$A846)</f>
        <v>1060923829.1302109</v>
      </c>
      <c r="F846" s="1">
        <f t="shared" si="30"/>
        <v>0</v>
      </c>
      <c r="G846" s="1">
        <f t="shared" si="31"/>
        <v>0</v>
      </c>
      <c r="H846">
        <f>SUMIFS(Data!Z:Z,Data!B:B,Figure16!B846,Data!A:A,Figure16!A846)</f>
        <v>1</v>
      </c>
    </row>
    <row r="847" spans="1:8">
      <c r="A847" s="27">
        <v>1981</v>
      </c>
      <c r="B847" t="s">
        <v>41</v>
      </c>
      <c r="C847" s="3">
        <f>SUMIFS(Data!F:F,Data!$B:$B,Figure16!$B847,Data!$A:$A,Figure16!$A847)</f>
        <v>0</v>
      </c>
      <c r="D847" s="3">
        <f>SUMIFS(Data!Y:Y,Data!$B:$B,Figure16!$B847,Data!$A:$A,Figure16!$A847)</f>
        <v>0</v>
      </c>
      <c r="E847" s="3">
        <f>SUMIFS(Data!Q:Q,Data!$B:$B,Figure16!$B847,Data!$A:$A,Figure16!$A847)</f>
        <v>1073861599.1394765</v>
      </c>
      <c r="F847" s="1">
        <f t="shared" si="30"/>
        <v>0</v>
      </c>
      <c r="G847" s="1">
        <f t="shared" si="31"/>
        <v>0</v>
      </c>
      <c r="H847">
        <f>SUMIFS(Data!Z:Z,Data!B:B,Figure16!B847,Data!A:A,Figure16!A847)</f>
        <v>1</v>
      </c>
    </row>
    <row r="848" spans="1:8">
      <c r="A848" s="27">
        <v>1982</v>
      </c>
      <c r="B848" t="s">
        <v>41</v>
      </c>
      <c r="C848" s="3">
        <f>SUMIFS(Data!F:F,Data!$B:$B,Figure16!$B848,Data!$A:$A,Figure16!$A848)</f>
        <v>15600000</v>
      </c>
      <c r="D848" s="3">
        <f>SUMIFS(Data!Y:Y,Data!$B:$B,Figure16!$B848,Data!$A:$A,Figure16!$A848)</f>
        <v>0</v>
      </c>
      <c r="E848" s="3">
        <f>SUMIFS(Data!Q:Q,Data!$B:$B,Figure16!$B848,Data!$A:$A,Figure16!$A848)</f>
        <v>1014907254.5401573</v>
      </c>
      <c r="F848" s="1">
        <f t="shared" si="30"/>
        <v>1.5370862638151284</v>
      </c>
      <c r="G848" s="1">
        <f t="shared" si="31"/>
        <v>0</v>
      </c>
      <c r="H848">
        <f>SUMIFS(Data!Z:Z,Data!B:B,Figure16!B848,Data!A:A,Figure16!A848)</f>
        <v>1</v>
      </c>
    </row>
    <row r="849" spans="1:8">
      <c r="A849" s="27">
        <v>1983</v>
      </c>
      <c r="B849" t="s">
        <v>41</v>
      </c>
      <c r="C849" s="3">
        <f>SUMIFS(Data!F:F,Data!$B:$B,Figure16!$B849,Data!$A:$A,Figure16!$A849)</f>
        <v>0</v>
      </c>
      <c r="D849" s="3">
        <f>SUMIFS(Data!Y:Y,Data!$B:$B,Figure16!$B849,Data!$A:$A,Figure16!$A849)</f>
        <v>0</v>
      </c>
      <c r="E849" s="3">
        <f>SUMIFS(Data!Q:Q,Data!$B:$B,Figure16!$B849,Data!$A:$A,Figure16!$A849)</f>
        <v>1172258182.1496947</v>
      </c>
      <c r="F849" s="1">
        <f t="shared" si="30"/>
        <v>0</v>
      </c>
      <c r="G849" s="1">
        <f t="shared" si="31"/>
        <v>0</v>
      </c>
      <c r="H849">
        <f>SUMIFS(Data!Z:Z,Data!B:B,Figure16!B849,Data!A:A,Figure16!A849)</f>
        <v>1</v>
      </c>
    </row>
    <row r="850" spans="1:8">
      <c r="A850" s="27">
        <v>1984</v>
      </c>
      <c r="B850" t="s">
        <v>41</v>
      </c>
      <c r="C850" s="3">
        <f>SUMIFS(Data!F:F,Data!$B:$B,Figure16!$B850,Data!$A:$A,Figure16!$A850)</f>
        <v>0</v>
      </c>
      <c r="D850" s="3">
        <f>SUMIFS(Data!Y:Y,Data!$B:$B,Figure16!$B850,Data!$A:$A,Figure16!$A850)</f>
        <v>0</v>
      </c>
      <c r="E850" s="3">
        <f>SUMIFS(Data!Q:Q,Data!$B:$B,Figure16!$B850,Data!$A:$A,Figure16!$A850)</f>
        <v>1240796364.7566235</v>
      </c>
      <c r="F850" s="1">
        <f t="shared" si="30"/>
        <v>0</v>
      </c>
      <c r="G850" s="1">
        <f t="shared" si="31"/>
        <v>0</v>
      </c>
      <c r="H850">
        <f>SUMIFS(Data!Z:Z,Data!B:B,Figure16!B850,Data!A:A,Figure16!A850)</f>
        <v>1</v>
      </c>
    </row>
    <row r="851" spans="1:8">
      <c r="A851" s="27">
        <v>1985</v>
      </c>
      <c r="B851" t="s">
        <v>41</v>
      </c>
      <c r="C851" s="3">
        <f>SUMIFS(Data!F:F,Data!$B:$B,Figure16!$B851,Data!$A:$A,Figure16!$A851)</f>
        <v>20000</v>
      </c>
      <c r="D851" s="3">
        <f>SUMIFS(Data!Y:Y,Data!$B:$B,Figure16!$B851,Data!$A:$A,Figure16!$A851)</f>
        <v>0</v>
      </c>
      <c r="E851" s="3">
        <f>SUMIFS(Data!Q:Q,Data!$B:$B,Figure16!$B851,Data!$A:$A,Figure16!$A851)</f>
        <v>1114764007.148113</v>
      </c>
      <c r="F851" s="1">
        <f t="shared" si="30"/>
        <v>1.7941016997100358E-3</v>
      </c>
      <c r="G851" s="1">
        <f t="shared" si="31"/>
        <v>0</v>
      </c>
      <c r="H851">
        <f>SUMIFS(Data!Z:Z,Data!B:B,Figure16!B851,Data!A:A,Figure16!A851)</f>
        <v>1</v>
      </c>
    </row>
    <row r="852" spans="1:8">
      <c r="A852" s="27">
        <v>1986</v>
      </c>
      <c r="B852" t="s">
        <v>41</v>
      </c>
      <c r="C852" s="3">
        <f>SUMIFS(Data!F:F,Data!$B:$B,Figure16!$B852,Data!$A:$A,Figure16!$A852)</f>
        <v>12900000</v>
      </c>
      <c r="D852" s="3">
        <f>SUMIFS(Data!Y:Y,Data!$B:$B,Figure16!$B852,Data!$A:$A,Figure16!$A852)</f>
        <v>0</v>
      </c>
      <c r="E852" s="3">
        <f>SUMIFS(Data!Q:Q,Data!$B:$B,Figure16!$B852,Data!$A:$A,Figure16!$A852)</f>
        <v>1392634771.9653025</v>
      </c>
      <c r="F852" s="1">
        <f t="shared" si="30"/>
        <v>0.92630173105582947</v>
      </c>
      <c r="G852" s="1">
        <f t="shared" si="31"/>
        <v>0</v>
      </c>
      <c r="H852">
        <f>SUMIFS(Data!Z:Z,Data!B:B,Figure16!B852,Data!A:A,Figure16!A852)</f>
        <v>1</v>
      </c>
    </row>
    <row r="853" spans="1:8">
      <c r="A853" s="27">
        <v>1987</v>
      </c>
      <c r="B853" t="s">
        <v>41</v>
      </c>
      <c r="C853" s="3">
        <f>SUMIFS(Data!F:F,Data!$B:$B,Figure16!$B853,Data!$A:$A,Figure16!$A853)</f>
        <v>0</v>
      </c>
      <c r="D853" s="3">
        <f>SUMIFS(Data!Y:Y,Data!$B:$B,Figure16!$B853,Data!$A:$A,Figure16!$A853)</f>
        <v>0</v>
      </c>
      <c r="E853" s="3">
        <f>SUMIFS(Data!Q:Q,Data!$B:$B,Figure16!$B853,Data!$A:$A,Figure16!$A853)</f>
        <v>1965274882.363452</v>
      </c>
      <c r="F853" s="1">
        <f t="shared" si="30"/>
        <v>0</v>
      </c>
      <c r="G853" s="1">
        <f t="shared" si="31"/>
        <v>0</v>
      </c>
      <c r="H853">
        <f>SUMIFS(Data!Z:Z,Data!B:B,Figure16!B853,Data!A:A,Figure16!A853)</f>
        <v>1</v>
      </c>
    </row>
    <row r="854" spans="1:8">
      <c r="A854" s="27">
        <v>1988</v>
      </c>
      <c r="B854" t="s">
        <v>41</v>
      </c>
      <c r="C854" s="3">
        <f>SUMIFS(Data!F:F,Data!$B:$B,Figure16!$B854,Data!$A:$A,Figure16!$A854)</f>
        <v>0</v>
      </c>
      <c r="D854" s="3">
        <f>SUMIFS(Data!Y:Y,Data!$B:$B,Figure16!$B854,Data!$A:$A,Figure16!$A854)</f>
        <v>0</v>
      </c>
      <c r="E854" s="3">
        <f>SUMIFS(Data!Q:Q,Data!$B:$B,Figure16!$B854,Data!$A:$A,Figure16!$A854)</f>
        <v>2644536804.1124358</v>
      </c>
      <c r="F854" s="1">
        <f t="shared" si="30"/>
        <v>0</v>
      </c>
      <c r="G854" s="1">
        <f t="shared" si="31"/>
        <v>0</v>
      </c>
      <c r="H854">
        <f>SUMIFS(Data!Z:Z,Data!B:B,Figure16!B854,Data!A:A,Figure16!A854)</f>
        <v>1</v>
      </c>
    </row>
    <row r="855" spans="1:8">
      <c r="A855" s="27">
        <v>1989</v>
      </c>
      <c r="B855" t="s">
        <v>41</v>
      </c>
      <c r="C855" s="3">
        <f>SUMIFS(Data!F:F,Data!$B:$B,Figure16!$B855,Data!$A:$A,Figure16!$A855)</f>
        <v>0</v>
      </c>
      <c r="D855" s="3">
        <f>SUMIFS(Data!Y:Y,Data!$B:$B,Figure16!$B855,Data!$A:$A,Figure16!$A855)</f>
        <v>0</v>
      </c>
      <c r="E855" s="3">
        <f>SUMIFS(Data!Q:Q,Data!$B:$B,Figure16!$B855,Data!$A:$A,Figure16!$A855)</f>
        <v>3083800684.8975139</v>
      </c>
      <c r="F855" s="1">
        <f t="shared" si="30"/>
        <v>0</v>
      </c>
      <c r="G855" s="1">
        <f t="shared" si="31"/>
        <v>0</v>
      </c>
      <c r="H855">
        <f>SUMIFS(Data!Z:Z,Data!B:B,Figure16!B855,Data!A:A,Figure16!A855)</f>
        <v>1</v>
      </c>
    </row>
    <row r="856" spans="1:8">
      <c r="A856" s="27">
        <v>1990</v>
      </c>
      <c r="B856" t="s">
        <v>41</v>
      </c>
      <c r="C856" s="3">
        <f>SUMIFS(Data!F:F,Data!$B:$B,Figure16!$B856,Data!$A:$A,Figure16!$A856)</f>
        <v>0</v>
      </c>
      <c r="D856" s="3">
        <f>SUMIFS(Data!Y:Y,Data!$B:$B,Figure16!$B856,Data!$A:$A,Figure16!$A856)</f>
        <v>0</v>
      </c>
      <c r="E856" s="3">
        <f>SUMIFS(Data!Q:Q,Data!$B:$B,Figure16!$B856,Data!$A:$A,Figure16!$A856)</f>
        <v>3790567051.8677778</v>
      </c>
      <c r="F856" s="1">
        <f t="shared" si="30"/>
        <v>0</v>
      </c>
      <c r="G856" s="1">
        <f t="shared" si="31"/>
        <v>0</v>
      </c>
      <c r="H856">
        <f>SUMIFS(Data!Z:Z,Data!B:B,Figure16!B856,Data!A:A,Figure16!A856)</f>
        <v>1</v>
      </c>
    </row>
    <row r="857" spans="1:8">
      <c r="A857" s="27">
        <v>1991</v>
      </c>
      <c r="B857" t="s">
        <v>41</v>
      </c>
      <c r="C857" s="3">
        <f>SUMIFS(Data!F:F,Data!$B:$B,Figure16!$B857,Data!$A:$A,Figure16!$A857)</f>
        <v>0</v>
      </c>
      <c r="D857" s="3">
        <f>SUMIFS(Data!Y:Y,Data!$B:$B,Figure16!$B857,Data!$A:$A,Figure16!$A857)</f>
        <v>0</v>
      </c>
      <c r="E857" s="3">
        <f>SUMIFS(Data!Q:Q,Data!$B:$B,Figure16!$B857,Data!$A:$A,Figure16!$A857)</f>
        <v>3942792837.3565497</v>
      </c>
      <c r="F857" s="1">
        <f t="shared" si="30"/>
        <v>0</v>
      </c>
      <c r="G857" s="1">
        <f t="shared" si="31"/>
        <v>0</v>
      </c>
      <c r="H857">
        <f>SUMIFS(Data!Z:Z,Data!B:B,Figure16!B857,Data!A:A,Figure16!A857)</f>
        <v>1</v>
      </c>
    </row>
    <row r="858" spans="1:8">
      <c r="A858" s="27">
        <v>1992</v>
      </c>
      <c r="B858" t="s">
        <v>41</v>
      </c>
      <c r="C858" s="3">
        <f>SUMIFS(Data!F:F,Data!$B:$B,Figure16!$B858,Data!$A:$A,Figure16!$A858)</f>
        <v>0</v>
      </c>
      <c r="D858" s="3">
        <f>SUMIFS(Data!Y:Y,Data!$B:$B,Figure16!$B858,Data!$A:$A,Figure16!$A858)</f>
        <v>0</v>
      </c>
      <c r="E858" s="3">
        <f>SUMIFS(Data!Q:Q,Data!$B:$B,Figure16!$B858,Data!$A:$A,Figure16!$A858)</f>
        <v>4146513722.3301888</v>
      </c>
      <c r="F858" s="1">
        <f t="shared" si="30"/>
        <v>0</v>
      </c>
      <c r="G858" s="1">
        <f t="shared" si="31"/>
        <v>0</v>
      </c>
      <c r="H858">
        <f>SUMIFS(Data!Z:Z,Data!B:B,Figure16!B858,Data!A:A,Figure16!A858)</f>
        <v>1</v>
      </c>
    </row>
    <row r="859" spans="1:8">
      <c r="A859" s="27">
        <v>1993</v>
      </c>
      <c r="B859" t="s">
        <v>41</v>
      </c>
      <c r="C859" s="3">
        <f>SUMIFS(Data!F:F,Data!$B:$B,Figure16!$B859,Data!$A:$A,Figure16!$A859)</f>
        <v>0</v>
      </c>
      <c r="D859" s="3">
        <f>SUMIFS(Data!Y:Y,Data!$B:$B,Figure16!$B859,Data!$A:$A,Figure16!$A859)</f>
        <v>0</v>
      </c>
      <c r="E859" s="3">
        <f>SUMIFS(Data!Q:Q,Data!$B:$B,Figure16!$B859,Data!$A:$A,Figure16!$A859)</f>
        <v>4160086253.1467957</v>
      </c>
      <c r="F859" s="1">
        <f t="shared" si="30"/>
        <v>0</v>
      </c>
      <c r="G859" s="1">
        <f t="shared" si="31"/>
        <v>0</v>
      </c>
      <c r="H859">
        <f>SUMIFS(Data!Z:Z,Data!B:B,Figure16!B859,Data!A:A,Figure16!A859)</f>
        <v>1</v>
      </c>
    </row>
    <row r="860" spans="1:8">
      <c r="A860" s="27">
        <v>1994</v>
      </c>
      <c r="B860" t="s">
        <v>41</v>
      </c>
      <c r="C860" s="3">
        <f>SUMIFS(Data!F:F,Data!$B:$B,Figure16!$B860,Data!$A:$A,Figure16!$A860)</f>
        <v>0</v>
      </c>
      <c r="D860" s="3">
        <f>SUMIFS(Data!Y:Y,Data!$B:$B,Figure16!$B860,Data!$A:$A,Figure16!$A860)</f>
        <v>0</v>
      </c>
      <c r="E860" s="3">
        <f>SUMIFS(Data!Q:Q,Data!$B:$B,Figure16!$B860,Data!$A:$A,Figure16!$A860)</f>
        <v>4259330999.0315127</v>
      </c>
      <c r="F860" s="1">
        <f t="shared" si="30"/>
        <v>0</v>
      </c>
      <c r="G860" s="1">
        <f t="shared" si="31"/>
        <v>0</v>
      </c>
      <c r="H860">
        <f>SUMIFS(Data!Z:Z,Data!B:B,Figure16!B860,Data!A:A,Figure16!A860)</f>
        <v>1</v>
      </c>
    </row>
    <row r="861" spans="1:8">
      <c r="A861" s="27">
        <v>1995</v>
      </c>
      <c r="B861" t="s">
        <v>41</v>
      </c>
      <c r="C861" s="3">
        <f>SUMIFS(Data!F:F,Data!$B:$B,Figure16!$B861,Data!$A:$A,Figure16!$A861)</f>
        <v>0</v>
      </c>
      <c r="D861" s="3">
        <f>SUMIFS(Data!Y:Y,Data!$B:$B,Figure16!$B861,Data!$A:$A,Figure16!$A861)</f>
        <v>0</v>
      </c>
      <c r="E861" s="3">
        <f>SUMIFS(Data!Q:Q,Data!$B:$B,Figure16!$B861,Data!$A:$A,Figure16!$A861)</f>
        <v>4730611067.0225811</v>
      </c>
      <c r="F861" s="1">
        <f t="shared" si="30"/>
        <v>0</v>
      </c>
      <c r="G861" s="1">
        <f t="shared" si="31"/>
        <v>0</v>
      </c>
      <c r="H861">
        <f>SUMIFS(Data!Z:Z,Data!B:B,Figure16!B861,Data!A:A,Figure16!A861)</f>
        <v>1</v>
      </c>
    </row>
    <row r="862" spans="1:8">
      <c r="A862" s="27">
        <v>1996</v>
      </c>
      <c r="B862" t="s">
        <v>41</v>
      </c>
      <c r="C862" s="3">
        <f>SUMIFS(Data!F:F,Data!$B:$B,Figure16!$B862,Data!$A:$A,Figure16!$A862)</f>
        <v>0</v>
      </c>
      <c r="D862" s="3">
        <f>SUMIFS(Data!Y:Y,Data!$B:$B,Figure16!$B862,Data!$A:$A,Figure16!$A862)</f>
        <v>0</v>
      </c>
      <c r="E862" s="3">
        <f>SUMIFS(Data!Q:Q,Data!$B:$B,Figure16!$B862,Data!$A:$A,Figure16!$A862)</f>
        <v>4847752842.7892427</v>
      </c>
      <c r="F862" s="1">
        <f t="shared" si="30"/>
        <v>0</v>
      </c>
      <c r="G862" s="1">
        <f t="shared" si="31"/>
        <v>0</v>
      </c>
      <c r="H862">
        <f>SUMIFS(Data!Z:Z,Data!B:B,Figure16!B862,Data!A:A,Figure16!A862)</f>
        <v>1</v>
      </c>
    </row>
    <row r="863" spans="1:8">
      <c r="A863" s="27">
        <v>1997</v>
      </c>
      <c r="B863" t="s">
        <v>41</v>
      </c>
      <c r="C863" s="3">
        <f>SUMIFS(Data!F:F,Data!$B:$B,Figure16!$B863,Data!$A:$A,Figure16!$A863)</f>
        <v>0</v>
      </c>
      <c r="D863" s="3">
        <f>SUMIFS(Data!Y:Y,Data!$B:$B,Figure16!$B863,Data!$A:$A,Figure16!$A863)</f>
        <v>0</v>
      </c>
      <c r="E863" s="3">
        <f>SUMIFS(Data!Q:Q,Data!$B:$B,Figure16!$B863,Data!$A:$A,Figure16!$A863)</f>
        <v>5020214747.4526138</v>
      </c>
      <c r="F863" s="1">
        <f t="shared" si="30"/>
        <v>0</v>
      </c>
      <c r="G863" s="1">
        <f t="shared" si="31"/>
        <v>0</v>
      </c>
      <c r="H863">
        <f>SUMIFS(Data!Z:Z,Data!B:B,Figure16!B863,Data!A:A,Figure16!A863)</f>
        <v>1</v>
      </c>
    </row>
    <row r="864" spans="1:8">
      <c r="A864" s="27">
        <v>1998</v>
      </c>
      <c r="B864" t="s">
        <v>41</v>
      </c>
      <c r="C864" s="3">
        <f>SUMIFS(Data!F:F,Data!$B:$B,Figure16!$B864,Data!$A:$A,Figure16!$A864)</f>
        <v>0</v>
      </c>
      <c r="D864" s="3">
        <f>SUMIFS(Data!Y:Y,Data!$B:$B,Figure16!$B864,Data!$A:$A,Figure16!$A864)</f>
        <v>0</v>
      </c>
      <c r="E864" s="3">
        <f>SUMIFS(Data!Q:Q,Data!$B:$B,Figure16!$B864,Data!$A:$A,Figure16!$A864)</f>
        <v>4790458837.1707802</v>
      </c>
      <c r="F864" s="1">
        <f t="shared" si="30"/>
        <v>0</v>
      </c>
      <c r="G864" s="1">
        <f t="shared" si="31"/>
        <v>0</v>
      </c>
      <c r="H864">
        <f>SUMIFS(Data!Z:Z,Data!B:B,Figure16!B864,Data!A:A,Figure16!A864)</f>
        <v>1</v>
      </c>
    </row>
    <row r="865" spans="1:8">
      <c r="A865" s="27">
        <v>1999</v>
      </c>
      <c r="B865" t="s">
        <v>41</v>
      </c>
      <c r="C865" s="3">
        <f>SUMIFS(Data!F:F,Data!$B:$B,Figure16!$B865,Data!$A:$A,Figure16!$A865)</f>
        <v>0</v>
      </c>
      <c r="D865" s="3">
        <f>SUMIFS(Data!Y:Y,Data!$B:$B,Figure16!$B865,Data!$A:$A,Figure16!$A865)</f>
        <v>0</v>
      </c>
      <c r="E865" s="3">
        <f>SUMIFS(Data!Q:Q,Data!$B:$B,Figure16!$B865,Data!$A:$A,Figure16!$A865)</f>
        <v>5484257417.1784458</v>
      </c>
      <c r="F865" s="1">
        <f t="shared" si="30"/>
        <v>0</v>
      </c>
      <c r="G865" s="1">
        <f t="shared" si="31"/>
        <v>0</v>
      </c>
      <c r="H865">
        <f>SUMIFS(Data!Z:Z,Data!B:B,Figure16!B865,Data!A:A,Figure16!A865)</f>
        <v>1</v>
      </c>
    </row>
    <row r="866" spans="1:8">
      <c r="A866" s="27">
        <v>2000</v>
      </c>
      <c r="B866" t="s">
        <v>41</v>
      </c>
      <c r="C866" s="3">
        <f>SUMIFS(Data!F:F,Data!$B:$B,Figure16!$B866,Data!$A:$A,Figure16!$A866)</f>
        <v>2000000</v>
      </c>
      <c r="D866" s="3">
        <f>SUMIFS(Data!Y:Y,Data!$B:$B,Figure16!$B866,Data!$A:$A,Figure16!$A866)</f>
        <v>0</v>
      </c>
      <c r="E866" s="3">
        <f>SUMIFS(Data!Q:Q,Data!$B:$B,Figure16!$B866,Data!$A:$A,Figure16!$A866)</f>
        <v>5788329609.1575527</v>
      </c>
      <c r="F866" s="1">
        <f t="shared" si="30"/>
        <v>3.4552282524406633E-2</v>
      </c>
      <c r="G866" s="1">
        <f t="shared" si="31"/>
        <v>0</v>
      </c>
      <c r="H866">
        <f>SUMIFS(Data!Z:Z,Data!B:B,Figure16!B866,Data!A:A,Figure16!A866)</f>
        <v>1</v>
      </c>
    </row>
    <row r="867" spans="1:8">
      <c r="A867" s="27">
        <v>2001</v>
      </c>
      <c r="B867" t="s">
        <v>41</v>
      </c>
      <c r="C867" s="3">
        <f>SUMIFS(Data!F:F,Data!$B:$B,Figure16!$B867,Data!$A:$A,Figure16!$A867)</f>
        <v>5000000</v>
      </c>
      <c r="D867" s="3">
        <f>SUMIFS(Data!Y:Y,Data!$B:$B,Figure16!$B867,Data!$A:$A,Figure16!$A867)</f>
        <v>0</v>
      </c>
      <c r="E867" s="3">
        <f>SUMIFS(Data!Q:Q,Data!$B:$B,Figure16!$B867,Data!$A:$A,Figure16!$A867)</f>
        <v>5489608299.6644526</v>
      </c>
      <c r="F867" s="1">
        <f t="shared" si="30"/>
        <v>9.1081179695564451E-2</v>
      </c>
      <c r="G867" s="1">
        <f t="shared" si="31"/>
        <v>0</v>
      </c>
      <c r="H867">
        <f>SUMIFS(Data!Z:Z,Data!B:B,Figure16!B867,Data!A:A,Figure16!A867)</f>
        <v>1</v>
      </c>
    </row>
    <row r="868" spans="1:8">
      <c r="A868" s="27">
        <v>2002</v>
      </c>
      <c r="B868" t="s">
        <v>41</v>
      </c>
      <c r="C868" s="3">
        <f>SUMIFS(Data!F:F,Data!$B:$B,Figure16!$B868,Data!$A:$A,Figure16!$A868)</f>
        <v>0</v>
      </c>
      <c r="D868" s="3">
        <f>SUMIFS(Data!Y:Y,Data!$B:$B,Figure16!$B868,Data!$A:$A,Figure16!$A868)</f>
        <v>0</v>
      </c>
      <c r="E868" s="3">
        <f>SUMIFS(Data!Q:Q,Data!$B:$B,Figure16!$B868,Data!$A:$A,Figure16!$A868)</f>
        <v>5438857106.7353582</v>
      </c>
      <c r="F868" s="1">
        <f t="shared" si="30"/>
        <v>0</v>
      </c>
      <c r="G868" s="1">
        <f t="shared" si="31"/>
        <v>0</v>
      </c>
      <c r="H868">
        <f>SUMIFS(Data!Z:Z,Data!B:B,Figure16!B868,Data!A:A,Figure16!A868)</f>
        <v>1</v>
      </c>
    </row>
    <row r="869" spans="1:8">
      <c r="A869" s="27">
        <v>2003</v>
      </c>
      <c r="B869" t="s">
        <v>41</v>
      </c>
      <c r="C869" s="3">
        <f>SUMIFS(Data!F:F,Data!$B:$B,Figure16!$B869,Data!$A:$A,Figure16!$A869)</f>
        <v>27163238</v>
      </c>
      <c r="D869" s="3">
        <f>SUMIFS(Data!Y:Y,Data!$B:$B,Figure16!$B869,Data!$A:$A,Figure16!$A869)</f>
        <v>0</v>
      </c>
      <c r="E869" s="3">
        <f>SUMIFS(Data!Q:Q,Data!$B:$B,Figure16!$B869,Data!$A:$A,Figure16!$A869)</f>
        <v>7511582173.3772392</v>
      </c>
      <c r="F869" s="1">
        <f t="shared" si="30"/>
        <v>0.36161806358549481</v>
      </c>
      <c r="G869" s="1">
        <f t="shared" si="31"/>
        <v>0</v>
      </c>
      <c r="H869">
        <f>SUMIFS(Data!Z:Z,Data!B:B,Figure16!B869,Data!A:A,Figure16!A869)</f>
        <v>1</v>
      </c>
    </row>
    <row r="870" spans="1:8">
      <c r="A870" s="27">
        <v>2004</v>
      </c>
      <c r="B870" t="s">
        <v>41</v>
      </c>
      <c r="C870" s="3">
        <f>SUMIFS(Data!F:F,Data!$B:$B,Figure16!$B870,Data!$A:$A,Figure16!$A870)</f>
        <v>54038682</v>
      </c>
      <c r="D870" s="3">
        <f>SUMIFS(Data!Y:Y,Data!$B:$B,Figure16!$B870,Data!$A:$A,Figure16!$A870)</f>
        <v>0</v>
      </c>
      <c r="E870" s="3">
        <f>SUMIFS(Data!Q:Q,Data!$B:$B,Figure16!$B870,Data!$A:$A,Figure16!$A870)</f>
        <v>8957467706.5354042</v>
      </c>
      <c r="F870" s="1">
        <f t="shared" si="30"/>
        <v>0.60328079062538131</v>
      </c>
      <c r="G870" s="1">
        <f t="shared" si="31"/>
        <v>0</v>
      </c>
      <c r="H870">
        <f>SUMIFS(Data!Z:Z,Data!B:B,Figure16!B870,Data!A:A,Figure16!A870)</f>
        <v>1</v>
      </c>
    </row>
    <row r="871" spans="1:8">
      <c r="A871" s="27">
        <v>2005</v>
      </c>
      <c r="B871" t="s">
        <v>41</v>
      </c>
      <c r="C871" s="3">
        <f>SUMIFS(Data!F:F,Data!$B:$B,Figure16!$B871,Data!$A:$A,Figure16!$A871)</f>
        <v>4000000</v>
      </c>
      <c r="D871" s="3">
        <f>SUMIFS(Data!Y:Y,Data!$B:$B,Figure16!$B871,Data!$A:$A,Figure16!$A871)</f>
        <v>0</v>
      </c>
      <c r="E871" s="3">
        <f>SUMIFS(Data!Q:Q,Data!$B:$B,Figure16!$B871,Data!$A:$A,Figure16!$A871)</f>
        <v>9931134940.5134621</v>
      </c>
      <c r="F871" s="1">
        <f t="shared" si="30"/>
        <v>4.027737035051495E-2</v>
      </c>
      <c r="G871" s="1">
        <f t="shared" si="31"/>
        <v>0</v>
      </c>
      <c r="H871">
        <f>SUMIFS(Data!Z:Z,Data!B:B,Figure16!B871,Data!A:A,Figure16!A871)</f>
        <v>1</v>
      </c>
    </row>
    <row r="872" spans="1:8">
      <c r="A872" s="27">
        <v>2006</v>
      </c>
      <c r="B872" t="s">
        <v>41</v>
      </c>
      <c r="C872" s="3">
        <f>SUMIFS(Data!F:F,Data!$B:$B,Figure16!$B872,Data!$A:$A,Figure16!$A872)</f>
        <v>8120000</v>
      </c>
      <c r="D872" s="3">
        <f>SUMIFS(Data!Y:Y,Data!$B:$B,Figure16!$B872,Data!$A:$A,Figure16!$A872)</f>
        <v>0</v>
      </c>
      <c r="E872" s="3">
        <f>SUMIFS(Data!Q:Q,Data!$B:$B,Figure16!$B872,Data!$A:$A,Figure16!$A872)</f>
        <v>10126940513.312546</v>
      </c>
      <c r="F872" s="1">
        <f t="shared" si="30"/>
        <v>8.0182163500671436E-2</v>
      </c>
      <c r="G872" s="1">
        <f t="shared" si="31"/>
        <v>0</v>
      </c>
      <c r="H872">
        <f>SUMIFS(Data!Z:Z,Data!B:B,Figure16!B872,Data!A:A,Figure16!A872)</f>
        <v>1</v>
      </c>
    </row>
    <row r="873" spans="1:8">
      <c r="A873" s="27">
        <v>2007</v>
      </c>
      <c r="B873" t="s">
        <v>41</v>
      </c>
      <c r="C873" s="3">
        <f>SUMIFS(Data!F:F,Data!$B:$B,Figure16!$B873,Data!$A:$A,Figure16!$A873)</f>
        <v>1314486.625</v>
      </c>
      <c r="D873" s="3">
        <f>SUMIFS(Data!Y:Y,Data!$B:$B,Figure16!$B873,Data!$A:$A,Figure16!$A873)</f>
        <v>0</v>
      </c>
      <c r="E873" s="3">
        <f>SUMIFS(Data!Q:Q,Data!$B:$B,Figure16!$B873,Data!$A:$A,Figure16!$A873)</f>
        <v>10939053365.478596</v>
      </c>
      <c r="F873" s="1">
        <f t="shared" si="30"/>
        <v>1.2016456827500719E-2</v>
      </c>
      <c r="G873" s="1">
        <f t="shared" si="31"/>
        <v>0</v>
      </c>
      <c r="H873">
        <f>SUMIFS(Data!Z:Z,Data!B:B,Figure16!B873,Data!A:A,Figure16!A873)</f>
        <v>1</v>
      </c>
    </row>
    <row r="874" spans="1:8">
      <c r="A874" s="27">
        <v>2008</v>
      </c>
      <c r="B874" t="s">
        <v>41</v>
      </c>
      <c r="C874" s="3">
        <f>SUMIFS(Data!F:F,Data!$B:$B,Figure16!$B874,Data!$A:$A,Figure16!$A874)</f>
        <v>3161128.3125</v>
      </c>
      <c r="D874" s="3">
        <f>SUMIFS(Data!Y:Y,Data!$B:$B,Figure16!$B874,Data!$A:$A,Figure16!$A874)</f>
        <v>0</v>
      </c>
      <c r="E874" s="3">
        <f>SUMIFS(Data!Q:Q,Data!$B:$B,Figure16!$B874,Data!$A:$A,Figure16!$A874)</f>
        <v>10945070441.928253</v>
      </c>
      <c r="F874" s="1">
        <f t="shared" si="30"/>
        <v>2.8881753929973674E-2</v>
      </c>
      <c r="G874" s="1">
        <f t="shared" si="31"/>
        <v>0</v>
      </c>
      <c r="H874">
        <f>SUMIFS(Data!Z:Z,Data!B:B,Figure16!B874,Data!A:A,Figure16!A874)</f>
        <v>1</v>
      </c>
    </row>
    <row r="875" spans="1:8">
      <c r="A875" s="27">
        <v>2009</v>
      </c>
      <c r="B875" t="s">
        <v>41</v>
      </c>
      <c r="C875" s="3">
        <f>SUMIFS(Data!F:F,Data!$B:$B,Figure16!$B875,Data!$A:$A,Figure16!$A875)</f>
        <v>829405452.09667969</v>
      </c>
      <c r="D875" s="3">
        <f>SUMIFS(Data!Y:Y,Data!$B:$B,Figure16!$B875,Data!$A:$A,Figure16!$A875)</f>
        <v>0</v>
      </c>
      <c r="E875" s="3">
        <f>SUMIFS(Data!Q:Q,Data!$B:$B,Figure16!$B875,Data!$A:$A,Figure16!$A875)</f>
        <v>10267133177.733364</v>
      </c>
      <c r="F875" s="1">
        <f t="shared" si="30"/>
        <v>8.0782574623209893</v>
      </c>
      <c r="G875" s="1">
        <f t="shared" si="31"/>
        <v>0</v>
      </c>
      <c r="H875">
        <f>SUMIFS(Data!Z:Z,Data!B:B,Figure16!B875,Data!A:A,Figure16!A875)</f>
        <v>1</v>
      </c>
    </row>
    <row r="876" spans="1:8">
      <c r="A876" s="27">
        <v>2010</v>
      </c>
      <c r="B876" t="s">
        <v>41</v>
      </c>
      <c r="C876" s="3">
        <f>SUMIFS(Data!F:F,Data!$B:$B,Figure16!$B876,Data!$A:$A,Figure16!$A876)</f>
        <v>40600000</v>
      </c>
      <c r="D876" s="3">
        <f>SUMIFS(Data!Y:Y,Data!$B:$B,Figure16!$B876,Data!$A:$A,Figure16!$A876)</f>
        <v>0</v>
      </c>
      <c r="E876" s="3">
        <f>SUMIFS(Data!Q:Q,Data!$B:$B,Figure16!$B876,Data!$A:$A,Figure16!$A876)</f>
        <v>12786654365.873764</v>
      </c>
      <c r="F876" s="1">
        <f t="shared" si="30"/>
        <v>0.317518553628517</v>
      </c>
      <c r="G876" s="1">
        <f t="shared" si="31"/>
        <v>0</v>
      </c>
      <c r="H876">
        <f>SUMIFS(Data!Z:Z,Data!B:B,Figure16!B876,Data!A:A,Figure16!A876)</f>
        <v>1</v>
      </c>
    </row>
    <row r="877" spans="1:8">
      <c r="A877" s="27">
        <v>2011</v>
      </c>
      <c r="B877" t="s">
        <v>41</v>
      </c>
      <c r="C877" s="3">
        <f>SUMIFS(Data!F:F,Data!$B:$B,Figure16!$B877,Data!$A:$A,Figure16!$A877)</f>
        <v>220888.66552734375</v>
      </c>
      <c r="D877" s="3">
        <f>SUMIFS(Data!Y:Y,Data!$B:$B,Figure16!$B877,Data!$A:$A,Figure16!$A877)</f>
        <v>0</v>
      </c>
      <c r="E877" s="3">
        <f>SUMIFS(Data!Q:Q,Data!$B:$B,Figure16!$B877,Data!$A:$A,Figure16!$A877)</f>
        <v>15351972226.502443</v>
      </c>
      <c r="F877" s="1">
        <f t="shared" si="30"/>
        <v>1.438829241405341E-3</v>
      </c>
      <c r="G877" s="1">
        <f t="shared" si="31"/>
        <v>0</v>
      </c>
      <c r="H877">
        <f>SUMIFS(Data!Z:Z,Data!B:B,Figure16!B877,Data!A:A,Figure16!A877)</f>
        <v>1</v>
      </c>
    </row>
    <row r="878" spans="1:8">
      <c r="A878" s="27">
        <v>2012</v>
      </c>
      <c r="B878" t="s">
        <v>41</v>
      </c>
      <c r="C878" s="3">
        <f>SUMIFS(Data!F:F,Data!$B:$B,Figure16!$B878,Data!$A:$A,Figure16!$A878)</f>
        <v>0</v>
      </c>
      <c r="D878" s="3">
        <f>SUMIFS(Data!Y:Y,Data!$B:$B,Figure16!$B878,Data!$A:$A,Figure16!$A878)</f>
        <v>0</v>
      </c>
      <c r="E878" s="3">
        <f>SUMIFS(Data!Q:Q,Data!$B:$B,Figure16!$B878,Data!$A:$A,Figure16!$A878)</f>
        <v>14420393568.859577</v>
      </c>
      <c r="F878" s="1">
        <f t="shared" si="30"/>
        <v>0</v>
      </c>
      <c r="G878" s="1">
        <f t="shared" si="31"/>
        <v>0</v>
      </c>
      <c r="H878">
        <f>SUMIFS(Data!Z:Z,Data!B:B,Figure16!B878,Data!A:A,Figure16!A878)</f>
        <v>1</v>
      </c>
    </row>
    <row r="879" spans="1:8">
      <c r="A879" s="27">
        <v>2013</v>
      </c>
      <c r="B879" t="s">
        <v>41</v>
      </c>
      <c r="C879" s="3">
        <f>SUMIFS(Data!F:F,Data!$B:$B,Figure16!$B879,Data!$A:$A,Figure16!$A879)</f>
        <v>0</v>
      </c>
      <c r="D879" s="3">
        <f>SUMIFS(Data!Y:Y,Data!$B:$B,Figure16!$B879,Data!$A:$A,Figure16!$A879)</f>
        <v>0</v>
      </c>
      <c r="E879" s="3">
        <f>SUMIFS(Data!Q:Q,Data!$B:$B,Figure16!$B879,Data!$A:$A,Figure16!$A879)</f>
        <v>14901750764.981129</v>
      </c>
      <c r="F879" s="1">
        <f t="shared" si="30"/>
        <v>0</v>
      </c>
      <c r="G879" s="1">
        <f t="shared" si="31"/>
        <v>0</v>
      </c>
      <c r="H879">
        <f>SUMIFS(Data!Z:Z,Data!B:B,Figure16!B879,Data!A:A,Figure16!A879)</f>
        <v>1</v>
      </c>
    </row>
    <row r="880" spans="1:8">
      <c r="A880" s="27">
        <v>2014</v>
      </c>
      <c r="B880" t="s">
        <v>41</v>
      </c>
      <c r="C880" s="3">
        <f>SUMIFS(Data!F:F,Data!$B:$B,Figure16!$B880,Data!$A:$A,Figure16!$A880)</f>
        <v>19496.24609375</v>
      </c>
      <c r="D880" s="3">
        <f>SUMIFS(Data!Y:Y,Data!$B:$B,Figure16!$B880,Data!$A:$A,Figure16!$A880)</f>
        <v>0</v>
      </c>
      <c r="E880" s="3">
        <f>SUMIFS(Data!Q:Q,Data!$B:$B,Figure16!$B880,Data!$A:$A,Figure16!$A880)</f>
        <v>16250750259.021177</v>
      </c>
      <c r="F880" s="1">
        <f t="shared" si="30"/>
        <v>1.1997135998645461E-4</v>
      </c>
      <c r="G880" s="1">
        <f t="shared" si="31"/>
        <v>0</v>
      </c>
      <c r="H880">
        <f>SUMIFS(Data!Z:Z,Data!B:B,Figure16!B880,Data!A:A,Figure16!A880)</f>
        <v>1</v>
      </c>
    </row>
    <row r="881" spans="1:8">
      <c r="A881" s="27">
        <v>2015</v>
      </c>
      <c r="B881" t="s">
        <v>41</v>
      </c>
      <c r="C881" s="3">
        <f>SUMIFS(Data!F:F,Data!$B:$B,Figure16!$B881,Data!$A:$A,Figure16!$A881)</f>
        <v>0</v>
      </c>
      <c r="D881" s="3">
        <f>SUMIFS(Data!Y:Y,Data!$B:$B,Figure16!$B881,Data!$A:$A,Figure16!$A881)</f>
        <v>0</v>
      </c>
      <c r="E881" s="3">
        <f>SUMIFS(Data!Q:Q,Data!$B:$B,Figure16!$B881,Data!$A:$A,Figure16!$A881)</f>
        <v>14406496463.605492</v>
      </c>
      <c r="F881" s="1">
        <f t="shared" si="30"/>
        <v>0</v>
      </c>
      <c r="G881" s="1">
        <f t="shared" si="31"/>
        <v>0</v>
      </c>
      <c r="H881">
        <f>SUMIFS(Data!Z:Z,Data!B:B,Figure16!B881,Data!A:A,Figure16!A881)</f>
        <v>1</v>
      </c>
    </row>
    <row r="882" spans="1:8">
      <c r="A882" s="27">
        <v>2016</v>
      </c>
      <c r="B882" t="s">
        <v>41</v>
      </c>
      <c r="C882" s="3">
        <f>SUMIFS(Data!F:F,Data!$B:$B,Figure16!$B882,Data!$A:$A,Figure16!$A882)</f>
        <v>0</v>
      </c>
      <c r="D882" s="3">
        <f>SUMIFS(Data!Y:Y,Data!$B:$B,Figure16!$B882,Data!$A:$A,Figure16!$A882)</f>
        <v>0</v>
      </c>
      <c r="E882" s="3">
        <f>SUMIFS(Data!Q:Q,Data!$B:$B,Figure16!$B882,Data!$A:$A,Figure16!$A882)</f>
        <v>15648632361.574871</v>
      </c>
      <c r="F882" s="1">
        <f t="shared" si="30"/>
        <v>0</v>
      </c>
      <c r="G882" s="1">
        <f t="shared" si="31"/>
        <v>0</v>
      </c>
      <c r="H882">
        <f>SUMIFS(Data!Z:Z,Data!B:B,Figure16!B882,Data!A:A,Figure16!A882)</f>
        <v>1</v>
      </c>
    </row>
    <row r="883" spans="1:8">
      <c r="A883" s="27">
        <v>2017</v>
      </c>
      <c r="B883" t="s">
        <v>41</v>
      </c>
      <c r="C883" s="3">
        <f>SUMIFS(Data!F:F,Data!$B:$B,Figure16!$B883,Data!$A:$A,Figure16!$A883)</f>
        <v>0</v>
      </c>
      <c r="D883" s="3">
        <f>SUMIFS(Data!Y:Y,Data!$B:$B,Figure16!$B883,Data!$A:$A,Figure16!$A883)</f>
        <v>0</v>
      </c>
      <c r="E883" s="3">
        <f>SUMIFS(Data!Q:Q,Data!$B:$B,Figure16!$B883,Data!$A:$A,Figure16!$A883)</f>
        <v>17406565823.298607</v>
      </c>
      <c r="F883" s="1">
        <f t="shared" si="30"/>
        <v>0</v>
      </c>
      <c r="G883" s="1">
        <f t="shared" si="31"/>
        <v>0</v>
      </c>
      <c r="H883">
        <f>SUMIFS(Data!Z:Z,Data!B:B,Figure16!B883,Data!A:A,Figure16!A883)</f>
        <v>1</v>
      </c>
    </row>
    <row r="884" spans="1:8">
      <c r="A884" s="27">
        <v>1950</v>
      </c>
      <c r="B884" t="s">
        <v>52</v>
      </c>
      <c r="C884" s="3">
        <f>SUMIFS(Data!F:F,Data!$B:$B,Figure16!$B884,Data!$A:$A,Figure16!$A884)</f>
        <v>0</v>
      </c>
      <c r="D884" s="3">
        <f>SUMIFS(Data!Y:Y,Data!$B:$B,Figure16!$B884,Data!$A:$A,Figure16!$A884)</f>
        <v>0</v>
      </c>
      <c r="E884" s="3">
        <f>SUMIFS(Data!Q:Q,Data!$B:$B,Figure16!$B884,Data!$A:$A,Figure16!$A884)</f>
        <v>0</v>
      </c>
      <c r="F884" s="1" t="str">
        <f t="shared" si="30"/>
        <v/>
      </c>
      <c r="G884" s="1" t="str">
        <f t="shared" si="31"/>
        <v/>
      </c>
      <c r="H884">
        <f>SUMIFS(Data!Z:Z,Data!B:B,Figure16!B884,Data!A:A,Figure16!A884)</f>
        <v>1</v>
      </c>
    </row>
    <row r="885" spans="1:8">
      <c r="A885" s="27">
        <v>1951</v>
      </c>
      <c r="B885" t="s">
        <v>52</v>
      </c>
      <c r="C885" s="3">
        <f>SUMIFS(Data!F:F,Data!$B:$B,Figure16!$B885,Data!$A:$A,Figure16!$A885)</f>
        <v>0</v>
      </c>
      <c r="D885" s="3">
        <f>SUMIFS(Data!Y:Y,Data!$B:$B,Figure16!$B885,Data!$A:$A,Figure16!$A885)</f>
        <v>0</v>
      </c>
      <c r="E885" s="3">
        <f>SUMIFS(Data!Q:Q,Data!$B:$B,Figure16!$B885,Data!$A:$A,Figure16!$A885)</f>
        <v>0</v>
      </c>
      <c r="F885" s="1" t="str">
        <f t="shared" si="30"/>
        <v/>
      </c>
      <c r="G885" s="1" t="str">
        <f t="shared" si="31"/>
        <v/>
      </c>
      <c r="H885">
        <f>SUMIFS(Data!Z:Z,Data!B:B,Figure16!B885,Data!A:A,Figure16!A885)</f>
        <v>1</v>
      </c>
    </row>
    <row r="886" spans="1:8">
      <c r="A886" s="27">
        <v>1952</v>
      </c>
      <c r="B886" t="s">
        <v>52</v>
      </c>
      <c r="C886" s="3">
        <f>SUMIFS(Data!F:F,Data!$B:$B,Figure16!$B886,Data!$A:$A,Figure16!$A886)</f>
        <v>0</v>
      </c>
      <c r="D886" s="3">
        <f>SUMIFS(Data!Y:Y,Data!$B:$B,Figure16!$B886,Data!$A:$A,Figure16!$A886)</f>
        <v>0</v>
      </c>
      <c r="E886" s="3">
        <f>SUMIFS(Data!Q:Q,Data!$B:$B,Figure16!$B886,Data!$A:$A,Figure16!$A886)</f>
        <v>0</v>
      </c>
      <c r="F886" s="1" t="str">
        <f t="shared" si="30"/>
        <v/>
      </c>
      <c r="G886" s="1" t="str">
        <f t="shared" si="31"/>
        <v/>
      </c>
      <c r="H886">
        <f>SUMIFS(Data!Z:Z,Data!B:B,Figure16!B886,Data!A:A,Figure16!A886)</f>
        <v>1</v>
      </c>
    </row>
    <row r="887" spans="1:8">
      <c r="A887" s="27">
        <v>1953</v>
      </c>
      <c r="B887" t="s">
        <v>52</v>
      </c>
      <c r="C887" s="3">
        <f>SUMIFS(Data!F:F,Data!$B:$B,Figure16!$B887,Data!$A:$A,Figure16!$A887)</f>
        <v>0</v>
      </c>
      <c r="D887" s="3">
        <f>SUMIFS(Data!Y:Y,Data!$B:$B,Figure16!$B887,Data!$A:$A,Figure16!$A887)</f>
        <v>0</v>
      </c>
      <c r="E887" s="3">
        <f>SUMIFS(Data!Q:Q,Data!$B:$B,Figure16!$B887,Data!$A:$A,Figure16!$A887)</f>
        <v>0</v>
      </c>
      <c r="F887" s="1" t="str">
        <f t="shared" si="30"/>
        <v/>
      </c>
      <c r="G887" s="1" t="str">
        <f t="shared" si="31"/>
        <v/>
      </c>
      <c r="H887">
        <f>SUMIFS(Data!Z:Z,Data!B:B,Figure16!B887,Data!A:A,Figure16!A887)</f>
        <v>1</v>
      </c>
    </row>
    <row r="888" spans="1:8">
      <c r="A888" s="27">
        <v>1954</v>
      </c>
      <c r="B888" t="s">
        <v>52</v>
      </c>
      <c r="C888" s="3">
        <f>SUMIFS(Data!F:F,Data!$B:$B,Figure16!$B888,Data!$A:$A,Figure16!$A888)</f>
        <v>0</v>
      </c>
      <c r="D888" s="3">
        <f>SUMIFS(Data!Y:Y,Data!$B:$B,Figure16!$B888,Data!$A:$A,Figure16!$A888)</f>
        <v>0</v>
      </c>
      <c r="E888" s="3">
        <f>SUMIFS(Data!Q:Q,Data!$B:$B,Figure16!$B888,Data!$A:$A,Figure16!$A888)</f>
        <v>0</v>
      </c>
      <c r="F888" s="1" t="str">
        <f t="shared" si="30"/>
        <v/>
      </c>
      <c r="G888" s="1" t="str">
        <f t="shared" si="31"/>
        <v/>
      </c>
      <c r="H888">
        <f>SUMIFS(Data!Z:Z,Data!B:B,Figure16!B888,Data!A:A,Figure16!A888)</f>
        <v>1</v>
      </c>
    </row>
    <row r="889" spans="1:8">
      <c r="A889" s="27">
        <v>1955</v>
      </c>
      <c r="B889" t="s">
        <v>52</v>
      </c>
      <c r="C889" s="3">
        <f>SUMIFS(Data!F:F,Data!$B:$B,Figure16!$B889,Data!$A:$A,Figure16!$A889)</f>
        <v>0</v>
      </c>
      <c r="D889" s="3">
        <f>SUMIFS(Data!Y:Y,Data!$B:$B,Figure16!$B889,Data!$A:$A,Figure16!$A889)</f>
        <v>0</v>
      </c>
      <c r="E889" s="3">
        <f>SUMIFS(Data!Q:Q,Data!$B:$B,Figure16!$B889,Data!$A:$A,Figure16!$A889)</f>
        <v>0</v>
      </c>
      <c r="F889" s="1" t="str">
        <f t="shared" si="30"/>
        <v/>
      </c>
      <c r="G889" s="1" t="str">
        <f t="shared" si="31"/>
        <v/>
      </c>
      <c r="H889">
        <f>SUMIFS(Data!Z:Z,Data!B:B,Figure16!B889,Data!A:A,Figure16!A889)</f>
        <v>1</v>
      </c>
    </row>
    <row r="890" spans="1:8">
      <c r="A890" s="27">
        <v>1956</v>
      </c>
      <c r="B890" t="s">
        <v>52</v>
      </c>
      <c r="C890" s="3">
        <f>SUMIFS(Data!F:F,Data!$B:$B,Figure16!$B890,Data!$A:$A,Figure16!$A890)</f>
        <v>0</v>
      </c>
      <c r="D890" s="3">
        <f>SUMIFS(Data!Y:Y,Data!$B:$B,Figure16!$B890,Data!$A:$A,Figure16!$A890)</f>
        <v>0</v>
      </c>
      <c r="E890" s="3">
        <f>SUMIFS(Data!Q:Q,Data!$B:$B,Figure16!$B890,Data!$A:$A,Figure16!$A890)</f>
        <v>0</v>
      </c>
      <c r="F890" s="1" t="str">
        <f t="shared" si="30"/>
        <v/>
      </c>
      <c r="G890" s="1" t="str">
        <f t="shared" si="31"/>
        <v/>
      </c>
      <c r="H890">
        <f>SUMIFS(Data!Z:Z,Data!B:B,Figure16!B890,Data!A:A,Figure16!A890)</f>
        <v>1</v>
      </c>
    </row>
    <row r="891" spans="1:8">
      <c r="A891" s="27">
        <v>1957</v>
      </c>
      <c r="B891" t="s">
        <v>52</v>
      </c>
      <c r="C891" s="3">
        <f>SUMIFS(Data!F:F,Data!$B:$B,Figure16!$B891,Data!$A:$A,Figure16!$A891)</f>
        <v>0</v>
      </c>
      <c r="D891" s="3">
        <f>SUMIFS(Data!Y:Y,Data!$B:$B,Figure16!$B891,Data!$A:$A,Figure16!$A891)</f>
        <v>0</v>
      </c>
      <c r="E891" s="3">
        <f>SUMIFS(Data!Q:Q,Data!$B:$B,Figure16!$B891,Data!$A:$A,Figure16!$A891)</f>
        <v>0</v>
      </c>
      <c r="F891" s="1" t="str">
        <f t="shared" si="30"/>
        <v/>
      </c>
      <c r="G891" s="1" t="str">
        <f t="shared" si="31"/>
        <v/>
      </c>
      <c r="H891">
        <f>SUMIFS(Data!Z:Z,Data!B:B,Figure16!B891,Data!A:A,Figure16!A891)</f>
        <v>1</v>
      </c>
    </row>
    <row r="892" spans="1:8">
      <c r="A892" s="27">
        <v>1958</v>
      </c>
      <c r="B892" t="s">
        <v>52</v>
      </c>
      <c r="C892" s="3">
        <f>SUMIFS(Data!F:F,Data!$B:$B,Figure16!$B892,Data!$A:$A,Figure16!$A892)</f>
        <v>0</v>
      </c>
      <c r="D892" s="3">
        <f>SUMIFS(Data!Y:Y,Data!$B:$B,Figure16!$B892,Data!$A:$A,Figure16!$A892)</f>
        <v>0</v>
      </c>
      <c r="E892" s="3">
        <f>SUMIFS(Data!Q:Q,Data!$B:$B,Figure16!$B892,Data!$A:$A,Figure16!$A892)</f>
        <v>0</v>
      </c>
      <c r="F892" s="1" t="str">
        <f t="shared" si="30"/>
        <v/>
      </c>
      <c r="G892" s="1" t="str">
        <f t="shared" si="31"/>
        <v/>
      </c>
      <c r="H892">
        <f>SUMIFS(Data!Z:Z,Data!B:B,Figure16!B892,Data!A:A,Figure16!A892)</f>
        <v>1</v>
      </c>
    </row>
    <row r="893" spans="1:8">
      <c r="A893" s="27">
        <v>1959</v>
      </c>
      <c r="B893" t="s">
        <v>52</v>
      </c>
      <c r="C893" s="3">
        <f>SUMIFS(Data!F:F,Data!$B:$B,Figure16!$B893,Data!$A:$A,Figure16!$A893)</f>
        <v>0</v>
      </c>
      <c r="D893" s="3">
        <f>SUMIFS(Data!Y:Y,Data!$B:$B,Figure16!$B893,Data!$A:$A,Figure16!$A893)</f>
        <v>0</v>
      </c>
      <c r="E893" s="3">
        <f>SUMIFS(Data!Q:Q,Data!$B:$B,Figure16!$B893,Data!$A:$A,Figure16!$A893)</f>
        <v>0</v>
      </c>
      <c r="F893" s="1" t="str">
        <f t="shared" si="30"/>
        <v/>
      </c>
      <c r="G893" s="1" t="str">
        <f t="shared" si="31"/>
        <v/>
      </c>
      <c r="H893">
        <f>SUMIFS(Data!Z:Z,Data!B:B,Figure16!B893,Data!A:A,Figure16!A893)</f>
        <v>1</v>
      </c>
    </row>
    <row r="894" spans="1:8">
      <c r="A894" s="27">
        <v>1960</v>
      </c>
      <c r="B894" t="s">
        <v>52</v>
      </c>
      <c r="C894" s="3">
        <f>SUMIFS(Data!F:F,Data!$B:$B,Figure16!$B894,Data!$A:$A,Figure16!$A894)</f>
        <v>0</v>
      </c>
      <c r="D894" s="3">
        <f>SUMIFS(Data!Y:Y,Data!$B:$B,Figure16!$B894,Data!$A:$A,Figure16!$A894)</f>
        <v>0</v>
      </c>
      <c r="E894" s="3">
        <f>SUMIFS(Data!Q:Q,Data!$B:$B,Figure16!$B894,Data!$A:$A,Figure16!$A894)</f>
        <v>15165569912.51993</v>
      </c>
      <c r="F894" s="1">
        <f t="shared" si="30"/>
        <v>0</v>
      </c>
      <c r="G894" s="1">
        <f t="shared" si="31"/>
        <v>0</v>
      </c>
      <c r="H894">
        <f>SUMIFS(Data!Z:Z,Data!B:B,Figure16!B894,Data!A:A,Figure16!A894)</f>
        <v>1</v>
      </c>
    </row>
    <row r="895" spans="1:8">
      <c r="A895" s="27">
        <v>1961</v>
      </c>
      <c r="B895" t="s">
        <v>52</v>
      </c>
      <c r="C895" s="3">
        <f>SUMIFS(Data!F:F,Data!$B:$B,Figure16!$B895,Data!$A:$A,Figure16!$A895)</f>
        <v>0</v>
      </c>
      <c r="D895" s="3">
        <f>SUMIFS(Data!Y:Y,Data!$B:$B,Figure16!$B895,Data!$A:$A,Figure16!$A895)</f>
        <v>0</v>
      </c>
      <c r="E895" s="3">
        <f>SUMIFS(Data!Q:Q,Data!$B:$B,Figure16!$B895,Data!$A:$A,Figure16!$A895)</f>
        <v>15236854859.468977</v>
      </c>
      <c r="F895" s="1">
        <f t="shared" si="30"/>
        <v>0</v>
      </c>
      <c r="G895" s="1">
        <f t="shared" si="31"/>
        <v>0</v>
      </c>
      <c r="H895">
        <f>SUMIFS(Data!Z:Z,Data!B:B,Figure16!B895,Data!A:A,Figure16!A895)</f>
        <v>1</v>
      </c>
    </row>
    <row r="896" spans="1:8">
      <c r="A896" s="27">
        <v>1962</v>
      </c>
      <c r="B896" t="s">
        <v>52</v>
      </c>
      <c r="C896" s="3">
        <f>SUMIFS(Data!F:F,Data!$B:$B,Figure16!$B896,Data!$A:$A,Figure16!$A896)</f>
        <v>0</v>
      </c>
      <c r="D896" s="3">
        <f>SUMIFS(Data!Y:Y,Data!$B:$B,Figure16!$B896,Data!$A:$A,Figure16!$A896)</f>
        <v>0</v>
      </c>
      <c r="E896" s="3">
        <f>SUMIFS(Data!Q:Q,Data!$B:$B,Figure16!$B896,Data!$A:$A,Figure16!$A896)</f>
        <v>19926293839.016327</v>
      </c>
      <c r="F896" s="1">
        <f t="shared" si="30"/>
        <v>0</v>
      </c>
      <c r="G896" s="1">
        <f t="shared" si="31"/>
        <v>0</v>
      </c>
      <c r="H896">
        <f>SUMIFS(Data!Z:Z,Data!B:B,Figure16!B896,Data!A:A,Figure16!A896)</f>
        <v>1</v>
      </c>
    </row>
    <row r="897" spans="1:8">
      <c r="A897" s="27">
        <v>1963</v>
      </c>
      <c r="B897" t="s">
        <v>52</v>
      </c>
      <c r="C897" s="3">
        <f>SUMIFS(Data!F:F,Data!$B:$B,Figure16!$B897,Data!$A:$A,Figure16!$A897)</f>
        <v>0</v>
      </c>
      <c r="D897" s="3">
        <f>SUMIFS(Data!Y:Y,Data!$B:$B,Figure16!$B897,Data!$A:$A,Figure16!$A897)</f>
        <v>0</v>
      </c>
      <c r="E897" s="3">
        <f>SUMIFS(Data!Q:Q,Data!$B:$B,Figure16!$B897,Data!$A:$A,Figure16!$A897)</f>
        <v>23021477292.20927</v>
      </c>
      <c r="F897" s="1">
        <f t="shared" si="30"/>
        <v>0</v>
      </c>
      <c r="G897" s="1">
        <f t="shared" si="31"/>
        <v>0</v>
      </c>
      <c r="H897">
        <f>SUMIFS(Data!Z:Z,Data!B:B,Figure16!B897,Data!A:A,Figure16!A897)</f>
        <v>1</v>
      </c>
    </row>
    <row r="898" spans="1:8">
      <c r="A898" s="27">
        <v>1964</v>
      </c>
      <c r="B898" t="s">
        <v>52</v>
      </c>
      <c r="C898" s="3">
        <f>SUMIFS(Data!F:F,Data!$B:$B,Figure16!$B898,Data!$A:$A,Figure16!$A898)</f>
        <v>0</v>
      </c>
      <c r="D898" s="3">
        <f>SUMIFS(Data!Y:Y,Data!$B:$B,Figure16!$B898,Data!$A:$A,Figure16!$A898)</f>
        <v>0</v>
      </c>
      <c r="E898" s="3">
        <f>SUMIFS(Data!Q:Q,Data!$B:$B,Figure16!$B898,Data!$A:$A,Figure16!$A898)</f>
        <v>21211892259.990421</v>
      </c>
      <c r="F898" s="1">
        <f t="shared" si="30"/>
        <v>0</v>
      </c>
      <c r="G898" s="1">
        <f t="shared" si="31"/>
        <v>0</v>
      </c>
      <c r="H898">
        <f>SUMIFS(Data!Z:Z,Data!B:B,Figure16!B898,Data!A:A,Figure16!A898)</f>
        <v>1</v>
      </c>
    </row>
    <row r="899" spans="1:8">
      <c r="A899" s="27">
        <v>1965</v>
      </c>
      <c r="B899" t="s">
        <v>52</v>
      </c>
      <c r="C899" s="3">
        <f>SUMIFS(Data!F:F,Data!$B:$B,Figure16!$B899,Data!$A:$A,Figure16!$A899)</f>
        <v>0</v>
      </c>
      <c r="D899" s="3">
        <f>SUMIFS(Data!Y:Y,Data!$B:$B,Figure16!$B899,Data!$A:$A,Figure16!$A899)</f>
        <v>0</v>
      </c>
      <c r="E899" s="3">
        <f>SUMIFS(Data!Q:Q,Data!$B:$B,Figure16!$B899,Data!$A:$A,Figure16!$A899)</f>
        <v>21790035117.190048</v>
      </c>
      <c r="F899" s="1">
        <f t="shared" ref="F899:F962" si="32">IF(E899&gt;0,C899/E899*100,"")</f>
        <v>0</v>
      </c>
      <c r="G899" s="1">
        <f t="shared" ref="G899:G962" si="33">IF($E899&gt;0,D899/$E899*100,"")</f>
        <v>0</v>
      </c>
      <c r="H899">
        <f>SUMIFS(Data!Z:Z,Data!B:B,Figure16!B899,Data!A:A,Figure16!A899)</f>
        <v>1</v>
      </c>
    </row>
    <row r="900" spans="1:8">
      <c r="A900" s="27">
        <v>1966</v>
      </c>
      <c r="B900" t="s">
        <v>52</v>
      </c>
      <c r="C900" s="3">
        <f>SUMIFS(Data!F:F,Data!$B:$B,Figure16!$B900,Data!$A:$A,Figure16!$A900)</f>
        <v>0</v>
      </c>
      <c r="D900" s="3">
        <f>SUMIFS(Data!Y:Y,Data!$B:$B,Figure16!$B900,Data!$A:$A,Figure16!$A900)</f>
        <v>0</v>
      </c>
      <c r="E900" s="3">
        <f>SUMIFS(Data!Q:Q,Data!$B:$B,Figure16!$B900,Data!$A:$A,Figure16!$A900)</f>
        <v>27062716577.911068</v>
      </c>
      <c r="F900" s="1">
        <f t="shared" si="32"/>
        <v>0</v>
      </c>
      <c r="G900" s="1">
        <f t="shared" si="33"/>
        <v>0</v>
      </c>
      <c r="H900">
        <f>SUMIFS(Data!Z:Z,Data!B:B,Figure16!B900,Data!A:A,Figure16!A900)</f>
        <v>1</v>
      </c>
    </row>
    <row r="901" spans="1:8">
      <c r="A901" s="27">
        <v>1967</v>
      </c>
      <c r="B901" t="s">
        <v>52</v>
      </c>
      <c r="C901" s="3">
        <f>SUMIFS(Data!F:F,Data!$B:$B,Figure16!$B901,Data!$A:$A,Figure16!$A901)</f>
        <v>0</v>
      </c>
      <c r="D901" s="3">
        <f>SUMIFS(Data!Y:Y,Data!$B:$B,Figure16!$B901,Data!$A:$A,Figure16!$A901)</f>
        <v>0</v>
      </c>
      <c r="E901" s="3">
        <f>SUMIFS(Data!Q:Q,Data!$B:$B,Figure16!$B901,Data!$A:$A,Figure16!$A901)</f>
        <v>30591834053.965298</v>
      </c>
      <c r="F901" s="1">
        <f t="shared" si="32"/>
        <v>0</v>
      </c>
      <c r="G901" s="1">
        <f t="shared" si="33"/>
        <v>0</v>
      </c>
      <c r="H901">
        <f>SUMIFS(Data!Z:Z,Data!B:B,Figure16!B901,Data!A:A,Figure16!A901)</f>
        <v>1</v>
      </c>
    </row>
    <row r="902" spans="1:8">
      <c r="A902" s="27">
        <v>1968</v>
      </c>
      <c r="B902" t="s">
        <v>52</v>
      </c>
      <c r="C902" s="3">
        <f>SUMIFS(Data!F:F,Data!$B:$B,Figure16!$B902,Data!$A:$A,Figure16!$A902)</f>
        <v>0</v>
      </c>
      <c r="D902" s="3">
        <f>SUMIFS(Data!Y:Y,Data!$B:$B,Figure16!$B902,Data!$A:$A,Figure16!$A902)</f>
        <v>0</v>
      </c>
      <c r="E902" s="3">
        <f>SUMIFS(Data!Q:Q,Data!$B:$B,Figure16!$B902,Data!$A:$A,Figure16!$A902)</f>
        <v>33875881876.367176</v>
      </c>
      <c r="F902" s="1">
        <f t="shared" si="32"/>
        <v>0</v>
      </c>
      <c r="G902" s="1">
        <f t="shared" si="33"/>
        <v>0</v>
      </c>
      <c r="H902">
        <f>SUMIFS(Data!Z:Z,Data!B:B,Figure16!B902,Data!A:A,Figure16!A902)</f>
        <v>1</v>
      </c>
    </row>
    <row r="903" spans="1:8">
      <c r="A903" s="27">
        <v>1969</v>
      </c>
      <c r="B903" t="s">
        <v>52</v>
      </c>
      <c r="C903" s="3">
        <f>SUMIFS(Data!F:F,Data!$B:$B,Figure16!$B903,Data!$A:$A,Figure16!$A903)</f>
        <v>0</v>
      </c>
      <c r="D903" s="3">
        <f>SUMIFS(Data!Y:Y,Data!$B:$B,Figure16!$B903,Data!$A:$A,Figure16!$A903)</f>
        <v>0</v>
      </c>
      <c r="E903" s="3">
        <f>SUMIFS(Data!Q:Q,Data!$B:$B,Figure16!$B903,Data!$A:$A,Figure16!$A903)</f>
        <v>37458898243.860947</v>
      </c>
      <c r="F903" s="1">
        <f t="shared" si="32"/>
        <v>0</v>
      </c>
      <c r="G903" s="1">
        <f t="shared" si="33"/>
        <v>0</v>
      </c>
      <c r="H903">
        <f>SUMIFS(Data!Z:Z,Data!B:B,Figure16!B903,Data!A:A,Figure16!A903)</f>
        <v>1</v>
      </c>
    </row>
    <row r="904" spans="1:8">
      <c r="A904" s="27">
        <v>1970</v>
      </c>
      <c r="B904" t="s">
        <v>52</v>
      </c>
      <c r="C904" s="3">
        <f>SUMIFS(Data!F:F,Data!$B:$B,Figure16!$B904,Data!$A:$A,Figure16!$A904)</f>
        <v>0</v>
      </c>
      <c r="D904" s="3">
        <f>SUMIFS(Data!Y:Y,Data!$B:$B,Figure16!$B904,Data!$A:$A,Figure16!$A904)</f>
        <v>76220000</v>
      </c>
      <c r="E904" s="3">
        <f>SUMIFS(Data!Q:Q,Data!$B:$B,Figure16!$B904,Data!$A:$A,Figure16!$A904)</f>
        <v>42327600098.241241</v>
      </c>
      <c r="F904" s="1">
        <f t="shared" si="32"/>
        <v>0</v>
      </c>
      <c r="G904" s="1">
        <f t="shared" si="33"/>
        <v>0.18007163133061027</v>
      </c>
      <c r="H904">
        <f>SUMIFS(Data!Z:Z,Data!B:B,Figure16!B904,Data!A:A,Figure16!A904)</f>
        <v>1</v>
      </c>
    </row>
    <row r="905" spans="1:8">
      <c r="A905" s="27">
        <v>1971</v>
      </c>
      <c r="B905" t="s">
        <v>52</v>
      </c>
      <c r="C905" s="3">
        <f>SUMIFS(Data!F:F,Data!$B:$B,Figure16!$B905,Data!$A:$A,Figure16!$A905)</f>
        <v>0</v>
      </c>
      <c r="D905" s="3">
        <f>SUMIFS(Data!Y:Y,Data!$B:$B,Figure16!$B905,Data!$A:$A,Figure16!$A905)</f>
        <v>250900000</v>
      </c>
      <c r="E905" s="3">
        <f>SUMIFS(Data!Q:Q,Data!$B:$B,Figure16!$B905,Data!$A:$A,Figure16!$A905)</f>
        <v>49204456700.451622</v>
      </c>
      <c r="F905" s="1">
        <f t="shared" si="32"/>
        <v>0</v>
      </c>
      <c r="G905" s="1">
        <f t="shared" si="33"/>
        <v>0.50991315995507602</v>
      </c>
      <c r="H905">
        <f>SUMIFS(Data!Z:Z,Data!B:B,Figure16!B905,Data!A:A,Figure16!A905)</f>
        <v>1</v>
      </c>
    </row>
    <row r="906" spans="1:8">
      <c r="A906" s="27">
        <v>1972</v>
      </c>
      <c r="B906" t="s">
        <v>52</v>
      </c>
      <c r="C906" s="3">
        <f>SUMIFS(Data!F:F,Data!$B:$B,Figure16!$B906,Data!$A:$A,Figure16!$A906)</f>
        <v>0</v>
      </c>
      <c r="D906" s="3">
        <f>SUMIFS(Data!Y:Y,Data!$B:$B,Figure16!$B906,Data!$A:$A,Figure16!$A906)</f>
        <v>597299968</v>
      </c>
      <c r="E906" s="3">
        <f>SUMIFS(Data!Q:Q,Data!$B:$B,Figure16!$B906,Data!$A:$A,Figure16!$A906)</f>
        <v>58539008786.36837</v>
      </c>
      <c r="F906" s="1">
        <f t="shared" si="32"/>
        <v>0</v>
      </c>
      <c r="G906" s="1">
        <f t="shared" si="33"/>
        <v>1.020345202939428</v>
      </c>
      <c r="H906">
        <f>SUMIFS(Data!Z:Z,Data!B:B,Figure16!B906,Data!A:A,Figure16!A906)</f>
        <v>1</v>
      </c>
    </row>
    <row r="907" spans="1:8">
      <c r="A907" s="27">
        <v>1973</v>
      </c>
      <c r="B907" t="s">
        <v>52</v>
      </c>
      <c r="C907" s="3">
        <f>SUMIFS(Data!F:F,Data!$B:$B,Figure16!$B907,Data!$A:$A,Figure16!$A907)</f>
        <v>0</v>
      </c>
      <c r="D907" s="3">
        <f>SUMIFS(Data!Y:Y,Data!$B:$B,Figure16!$B907,Data!$A:$A,Figure16!$A907)</f>
        <v>822099968</v>
      </c>
      <c r="E907" s="3">
        <f>SUMIFS(Data!Q:Q,Data!$B:$B,Figure16!$B907,Data!$A:$A,Figure16!$A907)</f>
        <v>79279057730.828995</v>
      </c>
      <c r="F907" s="1">
        <f t="shared" si="32"/>
        <v>0</v>
      </c>
      <c r="G907" s="1">
        <f t="shared" si="33"/>
        <v>1.0369699029360595</v>
      </c>
      <c r="H907">
        <f>SUMIFS(Data!Z:Z,Data!B:B,Figure16!B907,Data!A:A,Figure16!A907)</f>
        <v>1</v>
      </c>
    </row>
    <row r="908" spans="1:8">
      <c r="A908" s="27">
        <v>1974</v>
      </c>
      <c r="B908" t="s">
        <v>52</v>
      </c>
      <c r="C908" s="3">
        <f>SUMIFS(Data!F:F,Data!$B:$B,Figure16!$B908,Data!$A:$A,Figure16!$A908)</f>
        <v>0</v>
      </c>
      <c r="D908" s="3">
        <f>SUMIFS(Data!Y:Y,Data!$B:$B,Figure16!$B908,Data!$A:$A,Figure16!$A908)</f>
        <v>1646700032</v>
      </c>
      <c r="E908" s="3">
        <f>SUMIFS(Data!Q:Q,Data!$B:$B,Figure16!$B908,Data!$A:$A,Figure16!$A908)</f>
        <v>105136007528.75961</v>
      </c>
      <c r="F908" s="1">
        <f t="shared" si="32"/>
        <v>0</v>
      </c>
      <c r="G908" s="1">
        <f t="shared" si="33"/>
        <v>1.5662569567800551</v>
      </c>
      <c r="H908">
        <f>SUMIFS(Data!Z:Z,Data!B:B,Figure16!B908,Data!A:A,Figure16!A908)</f>
        <v>1</v>
      </c>
    </row>
    <row r="909" spans="1:8">
      <c r="A909" s="27">
        <v>1975</v>
      </c>
      <c r="B909" t="s">
        <v>52</v>
      </c>
      <c r="C909" s="3">
        <f>SUMIFS(Data!F:F,Data!$B:$B,Figure16!$B909,Data!$A:$A,Figure16!$A909)</f>
        <v>0</v>
      </c>
      <c r="D909" s="3">
        <f>SUMIFS(Data!Y:Y,Data!$B:$B,Figure16!$B909,Data!$A:$A,Figure16!$A909)</f>
        <v>2119800064</v>
      </c>
      <c r="E909" s="3">
        <f>SUMIFS(Data!Q:Q,Data!$B:$B,Figure16!$B909,Data!$A:$A,Figure16!$A909)</f>
        <v>123709376567.89029</v>
      </c>
      <c r="F909" s="1">
        <f t="shared" si="32"/>
        <v>0</v>
      </c>
      <c r="G909" s="1">
        <f t="shared" si="33"/>
        <v>1.7135322501901689</v>
      </c>
      <c r="H909">
        <f>SUMIFS(Data!Z:Z,Data!B:B,Figure16!B909,Data!A:A,Figure16!A909)</f>
        <v>1</v>
      </c>
    </row>
    <row r="910" spans="1:8">
      <c r="A910" s="27">
        <v>1976</v>
      </c>
      <c r="B910" t="s">
        <v>52</v>
      </c>
      <c r="C910" s="3">
        <f>SUMIFS(Data!F:F,Data!$B:$B,Figure16!$B910,Data!$A:$A,Figure16!$A910)</f>
        <v>0</v>
      </c>
      <c r="D910" s="3">
        <f>SUMIFS(Data!Y:Y,Data!$B:$B,Figure16!$B910,Data!$A:$A,Figure16!$A910)</f>
        <v>3730200064</v>
      </c>
      <c r="E910" s="3">
        <f>SUMIFS(Data!Q:Q,Data!$B:$B,Figure16!$B910,Data!$A:$A,Figure16!$A910)</f>
        <v>152678020452.8288</v>
      </c>
      <c r="F910" s="1">
        <f t="shared" si="32"/>
        <v>0</v>
      </c>
      <c r="G910" s="1">
        <f t="shared" si="33"/>
        <v>2.4431807885225219</v>
      </c>
      <c r="H910">
        <f>SUMIFS(Data!Z:Z,Data!B:B,Figure16!B910,Data!A:A,Figure16!A910)</f>
        <v>1</v>
      </c>
    </row>
    <row r="911" spans="1:8">
      <c r="A911" s="27">
        <v>1977</v>
      </c>
      <c r="B911" t="s">
        <v>52</v>
      </c>
      <c r="C911" s="3">
        <f>SUMIFS(Data!F:F,Data!$B:$B,Figure16!$B911,Data!$A:$A,Figure16!$A911)</f>
        <v>0</v>
      </c>
      <c r="D911" s="3">
        <f>SUMIFS(Data!Y:Y,Data!$B:$B,Figure16!$B911,Data!$A:$A,Figure16!$A911)</f>
        <v>2643200000</v>
      </c>
      <c r="E911" s="3">
        <f>SUMIFS(Data!Q:Q,Data!$B:$B,Figure16!$B911,Data!$A:$A,Figure16!$A911)</f>
        <v>176171284311.76117</v>
      </c>
      <c r="F911" s="1">
        <f t="shared" si="32"/>
        <v>0</v>
      </c>
      <c r="G911" s="1">
        <f t="shared" si="33"/>
        <v>1.5003580239118119</v>
      </c>
      <c r="H911">
        <f>SUMIFS(Data!Z:Z,Data!B:B,Figure16!B911,Data!A:A,Figure16!A911)</f>
        <v>1</v>
      </c>
    </row>
    <row r="912" spans="1:8">
      <c r="A912" s="27">
        <v>1978</v>
      </c>
      <c r="B912" t="s">
        <v>52</v>
      </c>
      <c r="C912" s="3">
        <f>SUMIFS(Data!F:F,Data!$B:$B,Figure16!$B912,Data!$A:$A,Figure16!$A912)</f>
        <v>0</v>
      </c>
      <c r="D912" s="3">
        <f>SUMIFS(Data!Y:Y,Data!$B:$B,Figure16!$B912,Data!$A:$A,Figure16!$A912)</f>
        <v>4883100160</v>
      </c>
      <c r="E912" s="3">
        <f>SUMIFS(Data!Q:Q,Data!$B:$B,Figure16!$B912,Data!$A:$A,Figure16!$A912)</f>
        <v>200800891870.16382</v>
      </c>
      <c r="F912" s="1">
        <f t="shared" si="32"/>
        <v>0</v>
      </c>
      <c r="G912" s="1">
        <f t="shared" si="33"/>
        <v>2.4318119877462356</v>
      </c>
      <c r="H912">
        <f>SUMIFS(Data!Z:Z,Data!B:B,Figure16!B912,Data!A:A,Figure16!A912)</f>
        <v>1</v>
      </c>
    </row>
    <row r="913" spans="1:8">
      <c r="A913" s="27">
        <v>1979</v>
      </c>
      <c r="B913" t="s">
        <v>52</v>
      </c>
      <c r="C913" s="3">
        <f>SUMIFS(Data!F:F,Data!$B:$B,Figure16!$B913,Data!$A:$A,Figure16!$A913)</f>
        <v>0</v>
      </c>
      <c r="D913" s="3">
        <f>SUMIFS(Data!Y:Y,Data!$B:$B,Figure16!$B913,Data!$A:$A,Figure16!$A913)</f>
        <v>5513800192</v>
      </c>
      <c r="E913" s="3">
        <f>SUMIFS(Data!Q:Q,Data!$B:$B,Figure16!$B913,Data!$A:$A,Figure16!$A913)</f>
        <v>224969488835.18094</v>
      </c>
      <c r="F913" s="1">
        <f t="shared" si="32"/>
        <v>0</v>
      </c>
      <c r="G913" s="1">
        <f t="shared" si="33"/>
        <v>2.4509102192251353</v>
      </c>
      <c r="H913">
        <f>SUMIFS(Data!Z:Z,Data!B:B,Figure16!B913,Data!A:A,Figure16!A913)</f>
        <v>1</v>
      </c>
    </row>
    <row r="914" spans="1:8">
      <c r="A914" s="27">
        <v>1980</v>
      </c>
      <c r="B914" t="s">
        <v>52</v>
      </c>
      <c r="C914" s="3">
        <f>SUMIFS(Data!F:F,Data!$B:$B,Figure16!$B914,Data!$A:$A,Figure16!$A914)</f>
        <v>0</v>
      </c>
      <c r="D914" s="3">
        <f>SUMIFS(Data!Y:Y,Data!$B:$B,Figure16!$B914,Data!$A:$A,Figure16!$A914)</f>
        <v>5026200064</v>
      </c>
      <c r="E914" s="3">
        <f>SUMIFS(Data!Q:Q,Data!$B:$B,Figure16!$B914,Data!$A:$A,Figure16!$A914)</f>
        <v>235024598983.26135</v>
      </c>
      <c r="F914" s="1">
        <f t="shared" si="32"/>
        <v>0</v>
      </c>
      <c r="G914" s="1">
        <f t="shared" si="33"/>
        <v>2.1385846782608362</v>
      </c>
      <c r="H914">
        <f>SUMIFS(Data!Z:Z,Data!B:B,Figure16!B914,Data!A:A,Figure16!A914)</f>
        <v>1</v>
      </c>
    </row>
    <row r="915" spans="1:8">
      <c r="A915" s="27">
        <v>1981</v>
      </c>
      <c r="B915" t="s">
        <v>52</v>
      </c>
      <c r="C915" s="3">
        <f>SUMIFS(Data!F:F,Data!$B:$B,Figure16!$B915,Data!$A:$A,Figure16!$A915)</f>
        <v>0</v>
      </c>
      <c r="D915" s="3">
        <f>SUMIFS(Data!Y:Y,Data!$B:$B,Figure16!$B915,Data!$A:$A,Figure16!$A915)</f>
        <v>7728524800</v>
      </c>
      <c r="E915" s="3">
        <f>SUMIFS(Data!Q:Q,Data!$B:$B,Figure16!$B915,Data!$A:$A,Figure16!$A915)</f>
        <v>263561088977.12936</v>
      </c>
      <c r="F915" s="1">
        <f t="shared" si="32"/>
        <v>0</v>
      </c>
      <c r="G915" s="1">
        <f t="shared" si="33"/>
        <v>2.9323466639154185</v>
      </c>
      <c r="H915">
        <f>SUMIFS(Data!Z:Z,Data!B:B,Figure16!B915,Data!A:A,Figure16!A915)</f>
        <v>1</v>
      </c>
    </row>
    <row r="916" spans="1:8">
      <c r="A916" s="27">
        <v>1982</v>
      </c>
      <c r="B916" t="s">
        <v>52</v>
      </c>
      <c r="C916" s="3">
        <f>SUMIFS(Data!F:F,Data!$B:$B,Figure16!$B916,Data!$A:$A,Figure16!$A916)</f>
        <v>0</v>
      </c>
      <c r="D916" s="3">
        <f>SUMIFS(Data!Y:Y,Data!$B:$B,Figure16!$B916,Data!$A:$A,Figure16!$A916)</f>
        <v>6389437952</v>
      </c>
      <c r="E916" s="3">
        <f>SUMIFS(Data!Q:Q,Data!$B:$B,Figure16!$B916,Data!$A:$A,Figure16!$A916)</f>
        <v>281682304161.04053</v>
      </c>
      <c r="F916" s="1">
        <f t="shared" si="32"/>
        <v>0</v>
      </c>
      <c r="G916" s="1">
        <f t="shared" si="33"/>
        <v>2.2683135779616088</v>
      </c>
      <c r="H916">
        <f>SUMIFS(Data!Z:Z,Data!B:B,Figure16!B916,Data!A:A,Figure16!A916)</f>
        <v>1</v>
      </c>
    </row>
    <row r="917" spans="1:8">
      <c r="A917" s="27">
        <v>1983</v>
      </c>
      <c r="B917" t="s">
        <v>52</v>
      </c>
      <c r="C917" s="3">
        <f>SUMIFS(Data!F:F,Data!$B:$B,Figure16!$B917,Data!$A:$A,Figure16!$A917)</f>
        <v>0</v>
      </c>
      <c r="D917" s="3">
        <f>SUMIFS(Data!Y:Y,Data!$B:$B,Figure16!$B917,Data!$A:$A,Figure16!$A917)</f>
        <v>1148169984</v>
      </c>
      <c r="E917" s="3">
        <f>SUMIFS(Data!Q:Q,Data!$B:$B,Figure16!$B917,Data!$A:$A,Figure16!$A917)</f>
        <v>203304515490.79535</v>
      </c>
      <c r="F917" s="1">
        <f t="shared" si="32"/>
        <v>0</v>
      </c>
      <c r="G917" s="1">
        <f t="shared" si="33"/>
        <v>0.56475380353860538</v>
      </c>
      <c r="H917">
        <f>SUMIFS(Data!Z:Z,Data!B:B,Figure16!B917,Data!A:A,Figure16!A917)</f>
        <v>1</v>
      </c>
    </row>
    <row r="918" spans="1:8">
      <c r="A918" s="27">
        <v>1984</v>
      </c>
      <c r="B918" t="s">
        <v>52</v>
      </c>
      <c r="C918" s="3">
        <f>SUMIFS(Data!F:F,Data!$B:$B,Figure16!$B918,Data!$A:$A,Figure16!$A918)</f>
        <v>0</v>
      </c>
      <c r="D918" s="3">
        <f>SUMIFS(Data!Y:Y,Data!$B:$B,Figure16!$B918,Data!$A:$A,Figure16!$A918)</f>
        <v>0</v>
      </c>
      <c r="E918" s="3">
        <f>SUMIFS(Data!Q:Q,Data!$B:$B,Figure16!$B918,Data!$A:$A,Figure16!$A918)</f>
        <v>209023912696.83881</v>
      </c>
      <c r="F918" s="1">
        <f t="shared" si="32"/>
        <v>0</v>
      </c>
      <c r="G918" s="1">
        <f t="shared" si="33"/>
        <v>0</v>
      </c>
      <c r="H918">
        <f>SUMIFS(Data!Z:Z,Data!B:B,Figure16!B918,Data!A:A,Figure16!A918)</f>
        <v>1</v>
      </c>
    </row>
    <row r="919" spans="1:8">
      <c r="A919" s="27">
        <v>1985</v>
      </c>
      <c r="B919" t="s">
        <v>52</v>
      </c>
      <c r="C919" s="3">
        <f>SUMIFS(Data!F:F,Data!$B:$B,Figure16!$B919,Data!$A:$A,Figure16!$A919)</f>
        <v>0</v>
      </c>
      <c r="D919" s="3">
        <f>SUMIFS(Data!Y:Y,Data!$B:$B,Figure16!$B919,Data!$A:$A,Figure16!$A919)</f>
        <v>0</v>
      </c>
      <c r="E919" s="3">
        <f>SUMIFS(Data!Q:Q,Data!$B:$B,Figure16!$B919,Data!$A:$A,Figure16!$A919)</f>
        <v>222942790435.29932</v>
      </c>
      <c r="F919" s="1">
        <f t="shared" si="32"/>
        <v>0</v>
      </c>
      <c r="G919" s="1">
        <f t="shared" si="33"/>
        <v>0</v>
      </c>
      <c r="H919">
        <f>SUMIFS(Data!Z:Z,Data!B:B,Figure16!B919,Data!A:A,Figure16!A919)</f>
        <v>1</v>
      </c>
    </row>
    <row r="920" spans="1:8">
      <c r="A920" s="27">
        <v>1986</v>
      </c>
      <c r="B920" t="s">
        <v>52</v>
      </c>
      <c r="C920" s="3">
        <f>SUMIFS(Data!F:F,Data!$B:$B,Figure16!$B920,Data!$A:$A,Figure16!$A920)</f>
        <v>0</v>
      </c>
      <c r="D920" s="3">
        <f>SUMIFS(Data!Y:Y,Data!$B:$B,Figure16!$B920,Data!$A:$A,Figure16!$A920)</f>
        <v>0</v>
      </c>
      <c r="E920" s="3">
        <f>SUMIFS(Data!Q:Q,Data!$B:$B,Figure16!$B920,Data!$A:$A,Figure16!$A920)</f>
        <v>268137224729.72214</v>
      </c>
      <c r="F920" s="1">
        <f t="shared" si="32"/>
        <v>0</v>
      </c>
      <c r="G920" s="1">
        <f t="shared" si="33"/>
        <v>0</v>
      </c>
      <c r="H920">
        <f>SUMIFS(Data!Z:Z,Data!B:B,Figure16!B920,Data!A:A,Figure16!A920)</f>
        <v>1</v>
      </c>
    </row>
    <row r="921" spans="1:8">
      <c r="A921" s="27">
        <v>1987</v>
      </c>
      <c r="B921" t="s">
        <v>52</v>
      </c>
      <c r="C921" s="3">
        <f>SUMIFS(Data!F:F,Data!$B:$B,Figure16!$B921,Data!$A:$A,Figure16!$A921)</f>
        <v>0</v>
      </c>
      <c r="D921" s="3">
        <f>SUMIFS(Data!Y:Y,Data!$B:$B,Figure16!$B921,Data!$A:$A,Figure16!$A921)</f>
        <v>0</v>
      </c>
      <c r="E921" s="3">
        <f>SUMIFS(Data!Q:Q,Data!$B:$B,Figure16!$B921,Data!$A:$A,Figure16!$A921)</f>
        <v>294084112392.66034</v>
      </c>
      <c r="F921" s="1">
        <f t="shared" si="32"/>
        <v>0</v>
      </c>
      <c r="G921" s="1">
        <f t="shared" si="33"/>
        <v>0</v>
      </c>
      <c r="H921">
        <f>SUMIFS(Data!Z:Z,Data!B:B,Figure16!B921,Data!A:A,Figure16!A921)</f>
        <v>1</v>
      </c>
    </row>
    <row r="922" spans="1:8">
      <c r="A922" s="27">
        <v>1988</v>
      </c>
      <c r="B922" t="s">
        <v>52</v>
      </c>
      <c r="C922" s="3">
        <f>SUMIFS(Data!F:F,Data!$B:$B,Figure16!$B922,Data!$A:$A,Figure16!$A922)</f>
        <v>0</v>
      </c>
      <c r="D922" s="3">
        <f>SUMIFS(Data!Y:Y,Data!$B:$B,Figure16!$B922,Data!$A:$A,Figure16!$A922)</f>
        <v>0</v>
      </c>
      <c r="E922" s="3">
        <f>SUMIFS(Data!Q:Q,Data!$B:$B,Figure16!$B922,Data!$A:$A,Figure16!$A922)</f>
        <v>330397381998.48938</v>
      </c>
      <c r="F922" s="1">
        <f t="shared" si="32"/>
        <v>0</v>
      </c>
      <c r="G922" s="1">
        <f t="shared" si="33"/>
        <v>0</v>
      </c>
      <c r="H922">
        <f>SUMIFS(Data!Z:Z,Data!B:B,Figure16!B922,Data!A:A,Figure16!A922)</f>
        <v>1</v>
      </c>
    </row>
    <row r="923" spans="1:8">
      <c r="A923" s="27">
        <v>1989</v>
      </c>
      <c r="B923" t="s">
        <v>52</v>
      </c>
      <c r="C923" s="3">
        <f>SUMIFS(Data!F:F,Data!$B:$B,Figure16!$B923,Data!$A:$A,Figure16!$A923)</f>
        <v>0</v>
      </c>
      <c r="D923" s="3">
        <f>SUMIFS(Data!Y:Y,Data!$B:$B,Figure16!$B923,Data!$A:$A,Figure16!$A923)</f>
        <v>0</v>
      </c>
      <c r="E923" s="3">
        <f>SUMIFS(Data!Q:Q,Data!$B:$B,Figure16!$B923,Data!$A:$A,Figure16!$A923)</f>
        <v>425595310000</v>
      </c>
      <c r="F923" s="1">
        <f t="shared" si="32"/>
        <v>0</v>
      </c>
      <c r="G923" s="1">
        <f t="shared" si="33"/>
        <v>0</v>
      </c>
      <c r="H923">
        <f>SUMIFS(Data!Z:Z,Data!B:B,Figure16!B923,Data!A:A,Figure16!A923)</f>
        <v>1</v>
      </c>
    </row>
    <row r="924" spans="1:8">
      <c r="A924" s="27">
        <v>1990</v>
      </c>
      <c r="B924" t="s">
        <v>52</v>
      </c>
      <c r="C924" s="3">
        <f>SUMIFS(Data!F:F,Data!$B:$B,Figure16!$B924,Data!$A:$A,Figure16!$A924)</f>
        <v>0</v>
      </c>
      <c r="D924" s="3">
        <f>SUMIFS(Data!Y:Y,Data!$B:$B,Figure16!$B924,Data!$A:$A,Figure16!$A924)</f>
        <v>0</v>
      </c>
      <c r="E924" s="3">
        <f>SUMIFS(Data!Q:Q,Data!$B:$B,Figure16!$B924,Data!$A:$A,Figure16!$A924)</f>
        <v>461951781999.99994</v>
      </c>
      <c r="F924" s="1">
        <f t="shared" si="32"/>
        <v>0</v>
      </c>
      <c r="G924" s="1">
        <f t="shared" si="33"/>
        <v>0</v>
      </c>
      <c r="H924">
        <f>SUMIFS(Data!Z:Z,Data!B:B,Figure16!B924,Data!A:A,Figure16!A924)</f>
        <v>1</v>
      </c>
    </row>
    <row r="925" spans="1:8">
      <c r="A925" s="27">
        <v>1991</v>
      </c>
      <c r="B925" t="s">
        <v>52</v>
      </c>
      <c r="C925" s="3">
        <f>SUMIFS(Data!F:F,Data!$B:$B,Figure16!$B925,Data!$A:$A,Figure16!$A925)</f>
        <v>0</v>
      </c>
      <c r="D925" s="3">
        <f>SUMIFS(Data!Y:Y,Data!$B:$B,Figure16!$B925,Data!$A:$A,Figure16!$A925)</f>
        <v>0</v>
      </c>
      <c r="E925" s="3">
        <f>SUMIFS(Data!Q:Q,Data!$B:$B,Figure16!$B925,Data!$A:$A,Figure16!$A925)</f>
        <v>602860000000</v>
      </c>
      <c r="F925" s="1">
        <f t="shared" si="32"/>
        <v>0</v>
      </c>
      <c r="G925" s="1">
        <f t="shared" si="33"/>
        <v>0</v>
      </c>
      <c r="H925">
        <f>SUMIFS(Data!Z:Z,Data!B:B,Figure16!B925,Data!A:A,Figure16!A925)</f>
        <v>1</v>
      </c>
    </row>
    <row r="926" spans="1:8">
      <c r="A926" s="27">
        <v>1992</v>
      </c>
      <c r="B926" t="s">
        <v>52</v>
      </c>
      <c r="C926" s="3">
        <f>SUMIFS(Data!F:F,Data!$B:$B,Figure16!$B926,Data!$A:$A,Figure16!$A926)</f>
        <v>0</v>
      </c>
      <c r="D926" s="3">
        <f>SUMIFS(Data!Y:Y,Data!$B:$B,Figure16!$B926,Data!$A:$A,Figure16!$A926)</f>
        <v>0</v>
      </c>
      <c r="E926" s="3">
        <f>SUMIFS(Data!Q:Q,Data!$B:$B,Figure16!$B926,Data!$A:$A,Figure16!$A926)</f>
        <v>400599250000</v>
      </c>
      <c r="F926" s="1">
        <f t="shared" si="32"/>
        <v>0</v>
      </c>
      <c r="G926" s="1">
        <f t="shared" si="33"/>
        <v>0</v>
      </c>
      <c r="H926">
        <f>SUMIFS(Data!Z:Z,Data!B:B,Figure16!B926,Data!A:A,Figure16!A926)</f>
        <v>1</v>
      </c>
    </row>
    <row r="927" spans="1:8">
      <c r="A927" s="27">
        <v>1993</v>
      </c>
      <c r="B927" t="s">
        <v>52</v>
      </c>
      <c r="C927" s="3">
        <f>SUMIFS(Data!F:F,Data!$B:$B,Figure16!$B927,Data!$A:$A,Figure16!$A927)</f>
        <v>0</v>
      </c>
      <c r="D927" s="3">
        <f>SUMIFS(Data!Y:Y,Data!$B:$B,Figure16!$B927,Data!$A:$A,Figure16!$A927)</f>
        <v>0</v>
      </c>
      <c r="E927" s="3">
        <f>SUMIFS(Data!Q:Q,Data!$B:$B,Figure16!$B927,Data!$A:$A,Figure16!$A927)</f>
        <v>437798577639.75159</v>
      </c>
      <c r="F927" s="1">
        <f t="shared" si="32"/>
        <v>0</v>
      </c>
      <c r="G927" s="1">
        <f t="shared" si="33"/>
        <v>0</v>
      </c>
      <c r="H927">
        <f>SUMIFS(Data!Z:Z,Data!B:B,Figure16!B927,Data!A:A,Figure16!A927)</f>
        <v>1</v>
      </c>
    </row>
    <row r="928" spans="1:8">
      <c r="A928" s="27">
        <v>1994</v>
      </c>
      <c r="B928" t="s">
        <v>52</v>
      </c>
      <c r="C928" s="3">
        <f>SUMIFS(Data!F:F,Data!$B:$B,Figure16!$B928,Data!$A:$A,Figure16!$A928)</f>
        <v>0</v>
      </c>
      <c r="D928" s="3">
        <f>SUMIFS(Data!Y:Y,Data!$B:$B,Figure16!$B928,Data!$A:$A,Figure16!$A928)</f>
        <v>0</v>
      </c>
      <c r="E928" s="3">
        <f>SUMIFS(Data!Q:Q,Data!$B:$B,Figure16!$B928,Data!$A:$A,Figure16!$A928)</f>
        <v>558111997497.2627</v>
      </c>
      <c r="F928" s="1">
        <f t="shared" si="32"/>
        <v>0</v>
      </c>
      <c r="G928" s="1">
        <f t="shared" si="33"/>
        <v>0</v>
      </c>
      <c r="H928">
        <f>SUMIFS(Data!Z:Z,Data!B:B,Figure16!B928,Data!A:A,Figure16!A928)</f>
        <v>1</v>
      </c>
    </row>
    <row r="929" spans="1:8">
      <c r="A929" s="27">
        <v>1995</v>
      </c>
      <c r="B929" t="s">
        <v>52</v>
      </c>
      <c r="C929" s="3">
        <f>SUMIFS(Data!F:F,Data!$B:$B,Figure16!$B929,Data!$A:$A,Figure16!$A929)</f>
        <v>0</v>
      </c>
      <c r="D929" s="3">
        <f>SUMIFS(Data!Y:Y,Data!$B:$B,Figure16!$B929,Data!$A:$A,Figure16!$A929)</f>
        <v>0</v>
      </c>
      <c r="E929" s="3">
        <f>SUMIFS(Data!Q:Q,Data!$B:$B,Figure16!$B929,Data!$A:$A,Figure16!$A929)</f>
        <v>769305386182.84851</v>
      </c>
      <c r="F929" s="1">
        <f t="shared" si="32"/>
        <v>0</v>
      </c>
      <c r="G929" s="1">
        <f t="shared" si="33"/>
        <v>0</v>
      </c>
      <c r="H929">
        <f>SUMIFS(Data!Z:Z,Data!B:B,Figure16!B929,Data!A:A,Figure16!A929)</f>
        <v>1</v>
      </c>
    </row>
    <row r="930" spans="1:8">
      <c r="A930" s="27">
        <v>1996</v>
      </c>
      <c r="B930" t="s">
        <v>52</v>
      </c>
      <c r="C930" s="3">
        <f>SUMIFS(Data!F:F,Data!$B:$B,Figure16!$B930,Data!$A:$A,Figure16!$A930)</f>
        <v>0</v>
      </c>
      <c r="D930" s="3">
        <f>SUMIFS(Data!Y:Y,Data!$B:$B,Figure16!$B930,Data!$A:$A,Figure16!$A930)</f>
        <v>0</v>
      </c>
      <c r="E930" s="3">
        <f>SUMIFS(Data!Q:Q,Data!$B:$B,Figure16!$B930,Data!$A:$A,Figure16!$A930)</f>
        <v>850426432991.74207</v>
      </c>
      <c r="F930" s="1">
        <f t="shared" si="32"/>
        <v>0</v>
      </c>
      <c r="G930" s="1">
        <f t="shared" si="33"/>
        <v>0</v>
      </c>
      <c r="H930">
        <f>SUMIFS(Data!Z:Z,Data!B:B,Figure16!B930,Data!A:A,Figure16!A930)</f>
        <v>1</v>
      </c>
    </row>
    <row r="931" spans="1:8">
      <c r="A931" s="27">
        <v>1997</v>
      </c>
      <c r="B931" t="s">
        <v>52</v>
      </c>
      <c r="C931" s="3">
        <f>SUMIFS(Data!F:F,Data!$B:$B,Figure16!$B931,Data!$A:$A,Figure16!$A931)</f>
        <v>0</v>
      </c>
      <c r="D931" s="3">
        <f>SUMIFS(Data!Y:Y,Data!$B:$B,Figure16!$B931,Data!$A:$A,Figure16!$A931)</f>
        <v>0</v>
      </c>
      <c r="E931" s="3">
        <f>SUMIFS(Data!Q:Q,Data!$B:$B,Figure16!$B931,Data!$A:$A,Figure16!$A931)</f>
        <v>883199625324.67529</v>
      </c>
      <c r="F931" s="1">
        <f t="shared" si="32"/>
        <v>0</v>
      </c>
      <c r="G931" s="1">
        <f t="shared" si="33"/>
        <v>0</v>
      </c>
      <c r="H931">
        <f>SUMIFS(Data!Z:Z,Data!B:B,Figure16!B931,Data!A:A,Figure16!A931)</f>
        <v>1</v>
      </c>
    </row>
    <row r="932" spans="1:8">
      <c r="A932" s="27">
        <v>1998</v>
      </c>
      <c r="B932" t="s">
        <v>52</v>
      </c>
      <c r="C932" s="3">
        <f>SUMIFS(Data!F:F,Data!$B:$B,Figure16!$B932,Data!$A:$A,Figure16!$A932)</f>
        <v>0</v>
      </c>
      <c r="D932" s="3">
        <f>SUMIFS(Data!Y:Y,Data!$B:$B,Figure16!$B932,Data!$A:$A,Figure16!$A932)</f>
        <v>0</v>
      </c>
      <c r="E932" s="3">
        <f>SUMIFS(Data!Q:Q,Data!$B:$B,Figure16!$B932,Data!$A:$A,Figure16!$A932)</f>
        <v>863723411632.91675</v>
      </c>
      <c r="F932" s="1">
        <f t="shared" si="32"/>
        <v>0</v>
      </c>
      <c r="G932" s="1">
        <f t="shared" si="33"/>
        <v>0</v>
      </c>
      <c r="H932">
        <f>SUMIFS(Data!Z:Z,Data!B:B,Figure16!B932,Data!A:A,Figure16!A932)</f>
        <v>1</v>
      </c>
    </row>
    <row r="933" spans="1:8">
      <c r="A933" s="27">
        <v>1999</v>
      </c>
      <c r="B933" t="s">
        <v>52</v>
      </c>
      <c r="C933" s="3">
        <f>SUMIFS(Data!F:F,Data!$B:$B,Figure16!$B933,Data!$A:$A,Figure16!$A933)</f>
        <v>0</v>
      </c>
      <c r="D933" s="3">
        <f>SUMIFS(Data!Y:Y,Data!$B:$B,Figure16!$B933,Data!$A:$A,Figure16!$A933)</f>
        <v>0</v>
      </c>
      <c r="E933" s="3">
        <f>SUMIFS(Data!Q:Q,Data!$B:$B,Figure16!$B933,Data!$A:$A,Figure16!$A933)</f>
        <v>599388579985.67261</v>
      </c>
      <c r="F933" s="1">
        <f t="shared" si="32"/>
        <v>0</v>
      </c>
      <c r="G933" s="1">
        <f t="shared" si="33"/>
        <v>0</v>
      </c>
      <c r="H933">
        <f>SUMIFS(Data!Z:Z,Data!B:B,Figure16!B933,Data!A:A,Figure16!A933)</f>
        <v>1</v>
      </c>
    </row>
    <row r="934" spans="1:8">
      <c r="A934" s="27">
        <v>2000</v>
      </c>
      <c r="B934" t="s">
        <v>52</v>
      </c>
      <c r="C934" s="3">
        <f>SUMIFS(Data!F:F,Data!$B:$B,Figure16!$B934,Data!$A:$A,Figure16!$A934)</f>
        <v>0</v>
      </c>
      <c r="D934" s="3">
        <f>SUMIFS(Data!Y:Y,Data!$B:$B,Figure16!$B934,Data!$A:$A,Figure16!$A934)</f>
        <v>0</v>
      </c>
      <c r="E934" s="3">
        <f>SUMIFS(Data!Q:Q,Data!$B:$B,Figure16!$B934,Data!$A:$A,Figure16!$A934)</f>
        <v>655420645476.90613</v>
      </c>
      <c r="F934" s="1">
        <f t="shared" si="32"/>
        <v>0</v>
      </c>
      <c r="G934" s="1">
        <f t="shared" si="33"/>
        <v>0</v>
      </c>
      <c r="H934">
        <f>SUMIFS(Data!Z:Z,Data!B:B,Figure16!B934,Data!A:A,Figure16!A934)</f>
        <v>1</v>
      </c>
    </row>
    <row r="935" spans="1:8">
      <c r="A935" s="27">
        <v>2001</v>
      </c>
      <c r="B935" t="s">
        <v>52</v>
      </c>
      <c r="C935" s="3">
        <f>SUMIFS(Data!F:F,Data!$B:$B,Figure16!$B935,Data!$A:$A,Figure16!$A935)</f>
        <v>0</v>
      </c>
      <c r="D935" s="3">
        <f>SUMIFS(Data!Y:Y,Data!$B:$B,Figure16!$B935,Data!$A:$A,Figure16!$A935)</f>
        <v>0</v>
      </c>
      <c r="E935" s="3">
        <f>SUMIFS(Data!Q:Q,Data!$B:$B,Figure16!$B935,Data!$A:$A,Figure16!$A935)</f>
        <v>559372276081.96582</v>
      </c>
      <c r="F935" s="1">
        <f t="shared" si="32"/>
        <v>0</v>
      </c>
      <c r="G935" s="1">
        <f t="shared" si="33"/>
        <v>0</v>
      </c>
      <c r="H935">
        <f>SUMIFS(Data!Z:Z,Data!B:B,Figure16!B935,Data!A:A,Figure16!A935)</f>
        <v>1</v>
      </c>
    </row>
    <row r="936" spans="1:8">
      <c r="A936" s="27">
        <v>2002</v>
      </c>
      <c r="B936" t="s">
        <v>52</v>
      </c>
      <c r="C936" s="3">
        <f>SUMIFS(Data!F:F,Data!$B:$B,Figure16!$B936,Data!$A:$A,Figure16!$A936)</f>
        <v>0</v>
      </c>
      <c r="D936" s="3">
        <f>SUMIFS(Data!Y:Y,Data!$B:$B,Figure16!$B936,Data!$A:$A,Figure16!$A936)</f>
        <v>0</v>
      </c>
      <c r="E936" s="3">
        <f>SUMIFS(Data!Q:Q,Data!$B:$B,Figure16!$B936,Data!$A:$A,Figure16!$A936)</f>
        <v>507962487700.02393</v>
      </c>
      <c r="F936" s="1">
        <f t="shared" si="32"/>
        <v>0</v>
      </c>
      <c r="G936" s="1">
        <f t="shared" si="33"/>
        <v>0</v>
      </c>
      <c r="H936">
        <f>SUMIFS(Data!Z:Z,Data!B:B,Figure16!B936,Data!A:A,Figure16!A936)</f>
        <v>1</v>
      </c>
    </row>
    <row r="937" spans="1:8">
      <c r="A937" s="27">
        <v>2003</v>
      </c>
      <c r="B937" t="s">
        <v>52</v>
      </c>
      <c r="C937" s="3">
        <f>SUMIFS(Data!F:F,Data!$B:$B,Figure16!$B937,Data!$A:$A,Figure16!$A937)</f>
        <v>0</v>
      </c>
      <c r="D937" s="3">
        <f>SUMIFS(Data!Y:Y,Data!$B:$B,Figure16!$B937,Data!$A:$A,Figure16!$A937)</f>
        <v>0</v>
      </c>
      <c r="E937" s="3">
        <f>SUMIFS(Data!Q:Q,Data!$B:$B,Figure16!$B937,Data!$A:$A,Figure16!$A937)</f>
        <v>558319920831.97925</v>
      </c>
      <c r="F937" s="1">
        <f t="shared" si="32"/>
        <v>0</v>
      </c>
      <c r="G937" s="1">
        <f t="shared" si="33"/>
        <v>0</v>
      </c>
      <c r="H937">
        <f>SUMIFS(Data!Z:Z,Data!B:B,Figure16!B937,Data!A:A,Figure16!A937)</f>
        <v>1</v>
      </c>
    </row>
    <row r="938" spans="1:8">
      <c r="A938" s="27">
        <v>2004</v>
      </c>
      <c r="B938" t="s">
        <v>52</v>
      </c>
      <c r="C938" s="3">
        <f>SUMIFS(Data!F:F,Data!$B:$B,Figure16!$B938,Data!$A:$A,Figure16!$A938)</f>
        <v>0</v>
      </c>
      <c r="D938" s="3">
        <f>SUMIFS(Data!Y:Y,Data!$B:$B,Figure16!$B938,Data!$A:$A,Figure16!$A938)</f>
        <v>0</v>
      </c>
      <c r="E938" s="3">
        <f>SUMIFS(Data!Q:Q,Data!$B:$B,Figure16!$B938,Data!$A:$A,Figure16!$A938)</f>
        <v>669316654017.09412</v>
      </c>
      <c r="F938" s="1">
        <f t="shared" si="32"/>
        <v>0</v>
      </c>
      <c r="G938" s="1">
        <f t="shared" si="33"/>
        <v>0</v>
      </c>
      <c r="H938">
        <f>SUMIFS(Data!Z:Z,Data!B:B,Figure16!B938,Data!A:A,Figure16!A938)</f>
        <v>1</v>
      </c>
    </row>
    <row r="939" spans="1:8">
      <c r="A939" s="27">
        <v>2005</v>
      </c>
      <c r="B939" t="s">
        <v>52</v>
      </c>
      <c r="C939" s="3">
        <f>SUMIFS(Data!F:F,Data!$B:$B,Figure16!$B939,Data!$A:$A,Figure16!$A939)</f>
        <v>100500000</v>
      </c>
      <c r="D939" s="3">
        <f>SUMIFS(Data!Y:Y,Data!$B:$B,Figure16!$B939,Data!$A:$A,Figure16!$A939)</f>
        <v>0</v>
      </c>
      <c r="E939" s="3">
        <f>SUMIFS(Data!Q:Q,Data!$B:$B,Figure16!$B939,Data!$A:$A,Figure16!$A939)</f>
        <v>891630175813.34204</v>
      </c>
      <c r="F939" s="1">
        <f t="shared" si="32"/>
        <v>1.1271489315435543E-2</v>
      </c>
      <c r="G939" s="1">
        <f t="shared" si="33"/>
        <v>0</v>
      </c>
      <c r="H939">
        <f>SUMIFS(Data!Z:Z,Data!B:B,Figure16!B939,Data!A:A,Figure16!A939)</f>
        <v>1</v>
      </c>
    </row>
    <row r="940" spans="1:8">
      <c r="A940" s="27">
        <v>2006</v>
      </c>
      <c r="B940" t="s">
        <v>52</v>
      </c>
      <c r="C940" s="3">
        <f>SUMIFS(Data!F:F,Data!$B:$B,Figure16!$B940,Data!$A:$A,Figure16!$A940)</f>
        <v>0</v>
      </c>
      <c r="D940" s="3">
        <f>SUMIFS(Data!Y:Y,Data!$B:$B,Figure16!$B940,Data!$A:$A,Figure16!$A940)</f>
        <v>0</v>
      </c>
      <c r="E940" s="3">
        <f>SUMIFS(Data!Q:Q,Data!$B:$B,Figure16!$B940,Data!$A:$A,Figure16!$A940)</f>
        <v>1107640297889.9463</v>
      </c>
      <c r="F940" s="1">
        <f t="shared" si="32"/>
        <v>0</v>
      </c>
      <c r="G940" s="1">
        <f t="shared" si="33"/>
        <v>0</v>
      </c>
      <c r="H940">
        <f>SUMIFS(Data!Z:Z,Data!B:B,Figure16!B940,Data!A:A,Figure16!A940)</f>
        <v>1</v>
      </c>
    </row>
    <row r="941" spans="1:8">
      <c r="A941" s="27">
        <v>2007</v>
      </c>
      <c r="B941" t="s">
        <v>52</v>
      </c>
      <c r="C941" s="3">
        <f>SUMIFS(Data!F:F,Data!$B:$B,Figure16!$B941,Data!$A:$A,Figure16!$A941)</f>
        <v>281000000</v>
      </c>
      <c r="D941" s="3">
        <f>SUMIFS(Data!Y:Y,Data!$B:$B,Figure16!$B941,Data!$A:$A,Figure16!$A941)</f>
        <v>0</v>
      </c>
      <c r="E941" s="3">
        <f>SUMIFS(Data!Q:Q,Data!$B:$B,Figure16!$B941,Data!$A:$A,Figure16!$A941)</f>
        <v>1397084345950.3877</v>
      </c>
      <c r="F941" s="1">
        <f t="shared" si="32"/>
        <v>2.0113316766772985E-2</v>
      </c>
      <c r="G941" s="1">
        <f t="shared" si="33"/>
        <v>0</v>
      </c>
      <c r="H941">
        <f>SUMIFS(Data!Z:Z,Data!B:B,Figure16!B941,Data!A:A,Figure16!A941)</f>
        <v>1</v>
      </c>
    </row>
    <row r="942" spans="1:8">
      <c r="A942" s="27">
        <v>2008</v>
      </c>
      <c r="B942" t="s">
        <v>52</v>
      </c>
      <c r="C942" s="3">
        <f>SUMIFS(Data!F:F,Data!$B:$B,Figure16!$B942,Data!$A:$A,Figure16!$A942)</f>
        <v>750000000</v>
      </c>
      <c r="D942" s="3">
        <f>SUMIFS(Data!Y:Y,Data!$B:$B,Figure16!$B942,Data!$A:$A,Figure16!$A942)</f>
        <v>0</v>
      </c>
      <c r="E942" s="3">
        <f>SUMIFS(Data!Q:Q,Data!$B:$B,Figure16!$B942,Data!$A:$A,Figure16!$A942)</f>
        <v>1695824571927.1458</v>
      </c>
      <c r="F942" s="1">
        <f t="shared" si="32"/>
        <v>4.4226272718038001E-2</v>
      </c>
      <c r="G942" s="1">
        <f t="shared" si="33"/>
        <v>0</v>
      </c>
      <c r="H942">
        <f>SUMIFS(Data!Z:Z,Data!B:B,Figure16!B942,Data!A:A,Figure16!A942)</f>
        <v>1</v>
      </c>
    </row>
    <row r="943" spans="1:8">
      <c r="A943" s="27">
        <v>2009</v>
      </c>
      <c r="B943" t="s">
        <v>52</v>
      </c>
      <c r="C943" s="3">
        <f>SUMIFS(Data!F:F,Data!$B:$B,Figure16!$B943,Data!$A:$A,Figure16!$A943)</f>
        <v>300000000</v>
      </c>
      <c r="D943" s="3">
        <f>SUMIFS(Data!Y:Y,Data!$B:$B,Figure16!$B943,Data!$A:$A,Figure16!$A943)</f>
        <v>0</v>
      </c>
      <c r="E943" s="3">
        <f>SUMIFS(Data!Q:Q,Data!$B:$B,Figure16!$B943,Data!$A:$A,Figure16!$A943)</f>
        <v>1667019780934.2803</v>
      </c>
      <c r="F943" s="1">
        <f t="shared" si="32"/>
        <v>1.7996187173727786E-2</v>
      </c>
      <c r="G943" s="1">
        <f t="shared" si="33"/>
        <v>0</v>
      </c>
      <c r="H943">
        <f>SUMIFS(Data!Z:Z,Data!B:B,Figure16!B943,Data!A:A,Figure16!A943)</f>
        <v>1</v>
      </c>
    </row>
    <row r="944" spans="1:8">
      <c r="A944" s="27">
        <v>2010</v>
      </c>
      <c r="B944" t="s">
        <v>52</v>
      </c>
      <c r="C944" s="3">
        <f>SUMIFS(Data!F:F,Data!$B:$B,Figure16!$B944,Data!$A:$A,Figure16!$A944)</f>
        <v>4730000000</v>
      </c>
      <c r="D944" s="3">
        <f>SUMIFS(Data!Y:Y,Data!$B:$B,Figure16!$B944,Data!$A:$A,Figure16!$A944)</f>
        <v>0</v>
      </c>
      <c r="E944" s="3">
        <f>SUMIFS(Data!Q:Q,Data!$B:$B,Figure16!$B944,Data!$A:$A,Figure16!$A944)</f>
        <v>2208871646202.8193</v>
      </c>
      <c r="F944" s="1">
        <f t="shared" si="32"/>
        <v>0.21413648041212122</v>
      </c>
      <c r="G944" s="1">
        <f t="shared" si="33"/>
        <v>0</v>
      </c>
      <c r="H944">
        <f>SUMIFS(Data!Z:Z,Data!B:B,Figure16!B944,Data!A:A,Figure16!A944)</f>
        <v>1</v>
      </c>
    </row>
    <row r="945" spans="1:8">
      <c r="A945" s="27">
        <v>2011</v>
      </c>
      <c r="B945" t="s">
        <v>52</v>
      </c>
      <c r="C945" s="3">
        <f>SUMIFS(Data!F:F,Data!$B:$B,Figure16!$B945,Data!$A:$A,Figure16!$A945)</f>
        <v>100000</v>
      </c>
      <c r="D945" s="3">
        <f>SUMIFS(Data!Y:Y,Data!$B:$B,Figure16!$B945,Data!$A:$A,Figure16!$A945)</f>
        <v>0</v>
      </c>
      <c r="E945" s="3">
        <f>SUMIFS(Data!Q:Q,Data!$B:$B,Figure16!$B945,Data!$A:$A,Figure16!$A945)</f>
        <v>2616201578192.2524</v>
      </c>
      <c r="F945" s="1">
        <f t="shared" si="32"/>
        <v>3.8223354359834219E-6</v>
      </c>
      <c r="G945" s="1">
        <f t="shared" si="33"/>
        <v>0</v>
      </c>
      <c r="H945">
        <f>SUMIFS(Data!Z:Z,Data!B:B,Figure16!B945,Data!A:A,Figure16!A945)</f>
        <v>1</v>
      </c>
    </row>
    <row r="946" spans="1:8">
      <c r="A946" s="27">
        <v>2012</v>
      </c>
      <c r="B946" t="s">
        <v>52</v>
      </c>
      <c r="C946" s="3">
        <f>SUMIFS(Data!F:F,Data!$B:$B,Figure16!$B946,Data!$A:$A,Figure16!$A946)</f>
        <v>500000000</v>
      </c>
      <c r="D946" s="3">
        <f>SUMIFS(Data!Y:Y,Data!$B:$B,Figure16!$B946,Data!$A:$A,Figure16!$A946)</f>
        <v>0</v>
      </c>
      <c r="E946" s="3">
        <f>SUMIFS(Data!Q:Q,Data!$B:$B,Figure16!$B946,Data!$A:$A,Figure16!$A946)</f>
        <v>2465188674415.0322</v>
      </c>
      <c r="F946" s="1">
        <f t="shared" si="32"/>
        <v>2.0282423215279684E-2</v>
      </c>
      <c r="G946" s="1">
        <f t="shared" si="33"/>
        <v>0</v>
      </c>
      <c r="H946">
        <f>SUMIFS(Data!Z:Z,Data!B:B,Figure16!B946,Data!A:A,Figure16!A946)</f>
        <v>1</v>
      </c>
    </row>
    <row r="947" spans="1:8">
      <c r="A947" s="27">
        <v>2013</v>
      </c>
      <c r="B947" t="s">
        <v>52</v>
      </c>
      <c r="C947" s="3">
        <f>SUMIFS(Data!F:F,Data!$B:$B,Figure16!$B947,Data!$A:$A,Figure16!$A947)</f>
        <v>0</v>
      </c>
      <c r="D947" s="3">
        <f>SUMIFS(Data!Y:Y,Data!$B:$B,Figure16!$B947,Data!$A:$A,Figure16!$A947)</f>
        <v>0</v>
      </c>
      <c r="E947" s="3">
        <f>SUMIFS(Data!Q:Q,Data!$B:$B,Figure16!$B947,Data!$A:$A,Figure16!$A947)</f>
        <v>2472806919901.6743</v>
      </c>
      <c r="F947" s="1">
        <f t="shared" si="32"/>
        <v>0</v>
      </c>
      <c r="G947" s="1">
        <f t="shared" si="33"/>
        <v>0</v>
      </c>
      <c r="H947">
        <f>SUMIFS(Data!Z:Z,Data!B:B,Figure16!B947,Data!A:A,Figure16!A947)</f>
        <v>1</v>
      </c>
    </row>
    <row r="948" spans="1:8">
      <c r="A948" s="27">
        <v>2014</v>
      </c>
      <c r="B948" t="s">
        <v>52</v>
      </c>
      <c r="C948" s="3">
        <f>SUMIFS(Data!F:F,Data!$B:$B,Figure16!$B948,Data!$A:$A,Figure16!$A948)</f>
        <v>3000000000</v>
      </c>
      <c r="D948" s="3">
        <f>SUMIFS(Data!Y:Y,Data!$B:$B,Figure16!$B948,Data!$A:$A,Figure16!$A948)</f>
        <v>0</v>
      </c>
      <c r="E948" s="3">
        <f>SUMIFS(Data!Q:Q,Data!$B:$B,Figure16!$B948,Data!$A:$A,Figure16!$A948)</f>
        <v>2455993625159.3706</v>
      </c>
      <c r="F948" s="1">
        <f t="shared" si="32"/>
        <v>0.12215015418882973</v>
      </c>
      <c r="G948" s="1">
        <f t="shared" si="33"/>
        <v>0</v>
      </c>
      <c r="H948">
        <f>SUMIFS(Data!Z:Z,Data!B:B,Figure16!B948,Data!A:A,Figure16!A948)</f>
        <v>1</v>
      </c>
    </row>
    <row r="949" spans="1:8">
      <c r="A949" s="27">
        <v>2015</v>
      </c>
      <c r="B949" t="s">
        <v>52</v>
      </c>
      <c r="C949" s="3">
        <f>SUMIFS(Data!F:F,Data!$B:$B,Figure16!$B949,Data!$A:$A,Figure16!$A949)</f>
        <v>7510000000</v>
      </c>
      <c r="D949" s="3">
        <f>SUMIFS(Data!Y:Y,Data!$B:$B,Figure16!$B949,Data!$A:$A,Figure16!$A949)</f>
        <v>0</v>
      </c>
      <c r="E949" s="3">
        <f>SUMIFS(Data!Q:Q,Data!$B:$B,Figure16!$B949,Data!$A:$A,Figure16!$A949)</f>
        <v>1802214373741.3206</v>
      </c>
      <c r="F949" s="1">
        <f t="shared" si="32"/>
        <v>0.41670958291213489</v>
      </c>
      <c r="G949" s="1">
        <f t="shared" si="33"/>
        <v>0</v>
      </c>
      <c r="H949">
        <f>SUMIFS(Data!Z:Z,Data!B:B,Figure16!B949,Data!A:A,Figure16!A949)</f>
        <v>1</v>
      </c>
    </row>
    <row r="950" spans="1:8">
      <c r="A950" s="27">
        <v>2016</v>
      </c>
      <c r="B950" t="s">
        <v>52</v>
      </c>
      <c r="C950" s="3">
        <f>SUMIFS(Data!F:F,Data!$B:$B,Figure16!$B950,Data!$A:$A,Figure16!$A950)</f>
        <v>5300000000</v>
      </c>
      <c r="D950" s="3">
        <f>SUMIFS(Data!Y:Y,Data!$B:$B,Figure16!$B950,Data!$A:$A,Figure16!$A950)</f>
        <v>0</v>
      </c>
      <c r="E950" s="3">
        <f>SUMIFS(Data!Q:Q,Data!$B:$B,Figure16!$B950,Data!$A:$A,Figure16!$A950)</f>
        <v>1793989048409.2866</v>
      </c>
      <c r="F950" s="1">
        <f t="shared" si="32"/>
        <v>0.29543101195068394</v>
      </c>
      <c r="G950" s="1">
        <f t="shared" si="33"/>
        <v>0</v>
      </c>
      <c r="H950">
        <f>SUMIFS(Data!Z:Z,Data!B:B,Figure16!B950,Data!A:A,Figure16!A950)</f>
        <v>1</v>
      </c>
    </row>
    <row r="951" spans="1:8">
      <c r="A951" s="27">
        <v>2017</v>
      </c>
      <c r="B951" t="s">
        <v>52</v>
      </c>
      <c r="C951" s="3">
        <f>SUMIFS(Data!F:F,Data!$B:$B,Figure16!$B951,Data!$A:$A,Figure16!$A951)</f>
        <v>5000000000</v>
      </c>
      <c r="D951" s="3">
        <f>SUMIFS(Data!Y:Y,Data!$B:$B,Figure16!$B951,Data!$A:$A,Figure16!$A951)</f>
        <v>0</v>
      </c>
      <c r="E951" s="3">
        <f>SUMIFS(Data!Q:Q,Data!$B:$B,Figure16!$B951,Data!$A:$A,Figure16!$A951)</f>
        <v>2055505502224.729</v>
      </c>
      <c r="F951" s="1">
        <f t="shared" si="32"/>
        <v>0.24324916642589212</v>
      </c>
      <c r="G951" s="1">
        <f t="shared" si="33"/>
        <v>0</v>
      </c>
      <c r="H951">
        <f>SUMIFS(Data!Z:Z,Data!B:B,Figure16!B951,Data!A:A,Figure16!A951)</f>
        <v>1</v>
      </c>
    </row>
    <row r="952" spans="1:8">
      <c r="A952" s="27">
        <v>1950</v>
      </c>
      <c r="B952" t="s">
        <v>113</v>
      </c>
      <c r="C952" s="3">
        <f>SUMIFS(Data!F:F,Data!$B:$B,Figure16!$B952,Data!$A:$A,Figure16!$A952)</f>
        <v>0</v>
      </c>
      <c r="D952" s="3">
        <f>SUMIFS(Data!Y:Y,Data!$B:$B,Figure16!$B952,Data!$A:$A,Figure16!$A952)</f>
        <v>0</v>
      </c>
      <c r="E952" s="3">
        <f>SUMIFS(Data!Q:Q,Data!$B:$B,Figure16!$B952,Data!$A:$A,Figure16!$A952)</f>
        <v>0</v>
      </c>
      <c r="F952" s="1" t="str">
        <f t="shared" si="32"/>
        <v/>
      </c>
      <c r="G952" s="1" t="str">
        <f t="shared" si="33"/>
        <v/>
      </c>
      <c r="H952">
        <f>SUMIFS(Data!Z:Z,Data!B:B,Figure16!B952,Data!A:A,Figure16!A952)</f>
        <v>1</v>
      </c>
    </row>
    <row r="953" spans="1:8">
      <c r="A953" s="27">
        <v>1951</v>
      </c>
      <c r="B953" t="s">
        <v>113</v>
      </c>
      <c r="C953" s="3">
        <f>SUMIFS(Data!F:F,Data!$B:$B,Figure16!$B953,Data!$A:$A,Figure16!$A953)</f>
        <v>0</v>
      </c>
      <c r="D953" s="3">
        <f>SUMIFS(Data!Y:Y,Data!$B:$B,Figure16!$B953,Data!$A:$A,Figure16!$A953)</f>
        <v>0</v>
      </c>
      <c r="E953" s="3">
        <f>SUMIFS(Data!Q:Q,Data!$B:$B,Figure16!$B953,Data!$A:$A,Figure16!$A953)</f>
        <v>0</v>
      </c>
      <c r="F953" s="1" t="str">
        <f t="shared" si="32"/>
        <v/>
      </c>
      <c r="G953" s="1" t="str">
        <f t="shared" si="33"/>
        <v/>
      </c>
      <c r="H953">
        <f>SUMIFS(Data!Z:Z,Data!B:B,Figure16!B953,Data!A:A,Figure16!A953)</f>
        <v>1</v>
      </c>
    </row>
    <row r="954" spans="1:8">
      <c r="A954" s="27">
        <v>1952</v>
      </c>
      <c r="B954" t="s">
        <v>113</v>
      </c>
      <c r="C954" s="3">
        <f>SUMIFS(Data!F:F,Data!$B:$B,Figure16!$B954,Data!$A:$A,Figure16!$A954)</f>
        <v>0</v>
      </c>
      <c r="D954" s="3">
        <f>SUMIFS(Data!Y:Y,Data!$B:$B,Figure16!$B954,Data!$A:$A,Figure16!$A954)</f>
        <v>0</v>
      </c>
      <c r="E954" s="3">
        <f>SUMIFS(Data!Q:Q,Data!$B:$B,Figure16!$B954,Data!$A:$A,Figure16!$A954)</f>
        <v>0</v>
      </c>
      <c r="F954" s="1" t="str">
        <f t="shared" si="32"/>
        <v/>
      </c>
      <c r="G954" s="1" t="str">
        <f t="shared" si="33"/>
        <v/>
      </c>
      <c r="H954">
        <f>SUMIFS(Data!Z:Z,Data!B:B,Figure16!B954,Data!A:A,Figure16!A954)</f>
        <v>1</v>
      </c>
    </row>
    <row r="955" spans="1:8">
      <c r="A955" s="27">
        <v>1953</v>
      </c>
      <c r="B955" t="s">
        <v>113</v>
      </c>
      <c r="C955" s="3">
        <f>SUMIFS(Data!F:F,Data!$B:$B,Figure16!$B955,Data!$A:$A,Figure16!$A955)</f>
        <v>0</v>
      </c>
      <c r="D955" s="3">
        <f>SUMIFS(Data!Y:Y,Data!$B:$B,Figure16!$B955,Data!$A:$A,Figure16!$A955)</f>
        <v>0</v>
      </c>
      <c r="E955" s="3">
        <f>SUMIFS(Data!Q:Q,Data!$B:$B,Figure16!$B955,Data!$A:$A,Figure16!$A955)</f>
        <v>0</v>
      </c>
      <c r="F955" s="1" t="str">
        <f t="shared" si="32"/>
        <v/>
      </c>
      <c r="G955" s="1" t="str">
        <f t="shared" si="33"/>
        <v/>
      </c>
      <c r="H955">
        <f>SUMIFS(Data!Z:Z,Data!B:B,Figure16!B955,Data!A:A,Figure16!A955)</f>
        <v>1</v>
      </c>
    </row>
    <row r="956" spans="1:8">
      <c r="A956" s="27">
        <v>1954</v>
      </c>
      <c r="B956" t="s">
        <v>113</v>
      </c>
      <c r="C956" s="3">
        <f>SUMIFS(Data!F:F,Data!$B:$B,Figure16!$B956,Data!$A:$A,Figure16!$A956)</f>
        <v>0</v>
      </c>
      <c r="D956" s="3">
        <f>SUMIFS(Data!Y:Y,Data!$B:$B,Figure16!$B956,Data!$A:$A,Figure16!$A956)</f>
        <v>0</v>
      </c>
      <c r="E956" s="3">
        <f>SUMIFS(Data!Q:Q,Data!$B:$B,Figure16!$B956,Data!$A:$A,Figure16!$A956)</f>
        <v>0</v>
      </c>
      <c r="F956" s="1" t="str">
        <f t="shared" si="32"/>
        <v/>
      </c>
      <c r="G956" s="1" t="str">
        <f t="shared" si="33"/>
        <v/>
      </c>
      <c r="H956">
        <f>SUMIFS(Data!Z:Z,Data!B:B,Figure16!B956,Data!A:A,Figure16!A956)</f>
        <v>1</v>
      </c>
    </row>
    <row r="957" spans="1:8">
      <c r="A957" s="27">
        <v>1955</v>
      </c>
      <c r="B957" t="s">
        <v>113</v>
      </c>
      <c r="C957" s="3">
        <f>SUMIFS(Data!F:F,Data!$B:$B,Figure16!$B957,Data!$A:$A,Figure16!$A957)</f>
        <v>0</v>
      </c>
      <c r="D957" s="3">
        <f>SUMIFS(Data!Y:Y,Data!$B:$B,Figure16!$B957,Data!$A:$A,Figure16!$A957)</f>
        <v>0</v>
      </c>
      <c r="E957" s="3">
        <f>SUMIFS(Data!Q:Q,Data!$B:$B,Figure16!$B957,Data!$A:$A,Figure16!$A957)</f>
        <v>0</v>
      </c>
      <c r="F957" s="1" t="str">
        <f t="shared" si="32"/>
        <v/>
      </c>
      <c r="G957" s="1" t="str">
        <f t="shared" si="33"/>
        <v/>
      </c>
      <c r="H957">
        <f>SUMIFS(Data!Z:Z,Data!B:B,Figure16!B957,Data!A:A,Figure16!A957)</f>
        <v>1</v>
      </c>
    </row>
    <row r="958" spans="1:8">
      <c r="A958" s="27">
        <v>1956</v>
      </c>
      <c r="B958" t="s">
        <v>113</v>
      </c>
      <c r="C958" s="3">
        <f>SUMIFS(Data!F:F,Data!$B:$B,Figure16!$B958,Data!$A:$A,Figure16!$A958)</f>
        <v>0</v>
      </c>
      <c r="D958" s="3">
        <f>SUMIFS(Data!Y:Y,Data!$B:$B,Figure16!$B958,Data!$A:$A,Figure16!$A958)</f>
        <v>0</v>
      </c>
      <c r="E958" s="3">
        <f>SUMIFS(Data!Q:Q,Data!$B:$B,Figure16!$B958,Data!$A:$A,Figure16!$A958)</f>
        <v>0</v>
      </c>
      <c r="F958" s="1" t="str">
        <f t="shared" si="32"/>
        <v/>
      </c>
      <c r="G958" s="1" t="str">
        <f t="shared" si="33"/>
        <v/>
      </c>
      <c r="H958">
        <f>SUMIFS(Data!Z:Z,Data!B:B,Figure16!B958,Data!A:A,Figure16!A958)</f>
        <v>1</v>
      </c>
    </row>
    <row r="959" spans="1:8">
      <c r="A959" s="27">
        <v>1957</v>
      </c>
      <c r="B959" t="s">
        <v>113</v>
      </c>
      <c r="C959" s="3">
        <f>SUMIFS(Data!F:F,Data!$B:$B,Figure16!$B959,Data!$A:$A,Figure16!$A959)</f>
        <v>0</v>
      </c>
      <c r="D959" s="3">
        <f>SUMIFS(Data!Y:Y,Data!$B:$B,Figure16!$B959,Data!$A:$A,Figure16!$A959)</f>
        <v>0</v>
      </c>
      <c r="E959" s="3">
        <f>SUMIFS(Data!Q:Q,Data!$B:$B,Figure16!$B959,Data!$A:$A,Figure16!$A959)</f>
        <v>0</v>
      </c>
      <c r="F959" s="1" t="str">
        <f t="shared" si="32"/>
        <v/>
      </c>
      <c r="G959" s="1" t="str">
        <f t="shared" si="33"/>
        <v/>
      </c>
      <c r="H959">
        <f>SUMIFS(Data!Z:Z,Data!B:B,Figure16!B959,Data!A:A,Figure16!A959)</f>
        <v>1</v>
      </c>
    </row>
    <row r="960" spans="1:8">
      <c r="A960" s="27">
        <v>1958</v>
      </c>
      <c r="B960" t="s">
        <v>113</v>
      </c>
      <c r="C960" s="3">
        <f>SUMIFS(Data!F:F,Data!$B:$B,Figure16!$B960,Data!$A:$A,Figure16!$A960)</f>
        <v>0</v>
      </c>
      <c r="D960" s="3">
        <f>SUMIFS(Data!Y:Y,Data!$B:$B,Figure16!$B960,Data!$A:$A,Figure16!$A960)</f>
        <v>0</v>
      </c>
      <c r="E960" s="3">
        <f>SUMIFS(Data!Q:Q,Data!$B:$B,Figure16!$B960,Data!$A:$A,Figure16!$A960)</f>
        <v>0</v>
      </c>
      <c r="F960" s="1" t="str">
        <f t="shared" si="32"/>
        <v/>
      </c>
      <c r="G960" s="1" t="str">
        <f t="shared" si="33"/>
        <v/>
      </c>
      <c r="H960">
        <f>SUMIFS(Data!Z:Z,Data!B:B,Figure16!B960,Data!A:A,Figure16!A960)</f>
        <v>1</v>
      </c>
    </row>
    <row r="961" spans="1:8">
      <c r="A961" s="27">
        <v>1959</v>
      </c>
      <c r="B961" t="s">
        <v>113</v>
      </c>
      <c r="C961" s="3">
        <f>SUMIFS(Data!F:F,Data!$B:$B,Figure16!$B961,Data!$A:$A,Figure16!$A961)</f>
        <v>0</v>
      </c>
      <c r="D961" s="3">
        <f>SUMIFS(Data!Y:Y,Data!$B:$B,Figure16!$B961,Data!$A:$A,Figure16!$A961)</f>
        <v>0</v>
      </c>
      <c r="E961" s="3">
        <f>SUMIFS(Data!Q:Q,Data!$B:$B,Figure16!$B961,Data!$A:$A,Figure16!$A961)</f>
        <v>0</v>
      </c>
      <c r="F961" s="1" t="str">
        <f t="shared" si="32"/>
        <v/>
      </c>
      <c r="G961" s="1" t="str">
        <f t="shared" si="33"/>
        <v/>
      </c>
      <c r="H961">
        <f>SUMIFS(Data!Z:Z,Data!B:B,Figure16!B961,Data!A:A,Figure16!A961)</f>
        <v>1</v>
      </c>
    </row>
    <row r="962" spans="1:8">
      <c r="A962" s="27">
        <v>1960</v>
      </c>
      <c r="B962" t="s">
        <v>113</v>
      </c>
      <c r="C962" s="3">
        <f>SUMIFS(Data!F:F,Data!$B:$B,Figure16!$B962,Data!$A:$A,Figure16!$A962)</f>
        <v>0</v>
      </c>
      <c r="D962" s="3">
        <f>SUMIFS(Data!Y:Y,Data!$B:$B,Figure16!$B962,Data!$A:$A,Figure16!$A962)</f>
        <v>0</v>
      </c>
      <c r="E962" s="3">
        <f>SUMIFS(Data!Q:Q,Data!$B:$B,Figure16!$B962,Data!$A:$A,Figure16!$A962)</f>
        <v>0</v>
      </c>
      <c r="F962" s="1" t="str">
        <f t="shared" si="32"/>
        <v/>
      </c>
      <c r="G962" s="1" t="str">
        <f t="shared" si="33"/>
        <v/>
      </c>
      <c r="H962">
        <f>SUMIFS(Data!Z:Z,Data!B:B,Figure16!B962,Data!A:A,Figure16!A962)</f>
        <v>1</v>
      </c>
    </row>
    <row r="963" spans="1:8">
      <c r="A963" s="27">
        <v>1961</v>
      </c>
      <c r="B963" t="s">
        <v>113</v>
      </c>
      <c r="C963" s="3">
        <f>SUMIFS(Data!F:F,Data!$B:$B,Figure16!$B963,Data!$A:$A,Figure16!$A963)</f>
        <v>0</v>
      </c>
      <c r="D963" s="3">
        <f>SUMIFS(Data!Y:Y,Data!$B:$B,Figure16!$B963,Data!$A:$A,Figure16!$A963)</f>
        <v>0</v>
      </c>
      <c r="E963" s="3">
        <f>SUMIFS(Data!Q:Q,Data!$B:$B,Figure16!$B963,Data!$A:$A,Figure16!$A963)</f>
        <v>0</v>
      </c>
      <c r="F963" s="1" t="str">
        <f t="shared" ref="F963:F1026" si="34">IF(E963&gt;0,C963/E963*100,"")</f>
        <v/>
      </c>
      <c r="G963" s="1" t="str">
        <f t="shared" ref="G963:G1026" si="35">IF($E963&gt;0,D963/$E963*100,"")</f>
        <v/>
      </c>
      <c r="H963">
        <f>SUMIFS(Data!Z:Z,Data!B:B,Figure16!B963,Data!A:A,Figure16!A963)</f>
        <v>1</v>
      </c>
    </row>
    <row r="964" spans="1:8">
      <c r="A964" s="27">
        <v>1962</v>
      </c>
      <c r="B964" t="s">
        <v>113</v>
      </c>
      <c r="C964" s="3">
        <f>SUMIFS(Data!F:F,Data!$B:$B,Figure16!$B964,Data!$A:$A,Figure16!$A964)</f>
        <v>0</v>
      </c>
      <c r="D964" s="3">
        <f>SUMIFS(Data!Y:Y,Data!$B:$B,Figure16!$B964,Data!$A:$A,Figure16!$A964)</f>
        <v>0</v>
      </c>
      <c r="E964" s="3">
        <f>SUMIFS(Data!Q:Q,Data!$B:$B,Figure16!$B964,Data!$A:$A,Figure16!$A964)</f>
        <v>0</v>
      </c>
      <c r="F964" s="1" t="str">
        <f t="shared" si="34"/>
        <v/>
      </c>
      <c r="G964" s="1" t="str">
        <f t="shared" si="35"/>
        <v/>
      </c>
      <c r="H964">
        <f>SUMIFS(Data!Z:Z,Data!B:B,Figure16!B964,Data!A:A,Figure16!A964)</f>
        <v>1</v>
      </c>
    </row>
    <row r="965" spans="1:8">
      <c r="A965" s="27">
        <v>1963</v>
      </c>
      <c r="B965" t="s">
        <v>113</v>
      </c>
      <c r="C965" s="3">
        <f>SUMIFS(Data!F:F,Data!$B:$B,Figure16!$B965,Data!$A:$A,Figure16!$A965)</f>
        <v>0</v>
      </c>
      <c r="D965" s="3">
        <f>SUMIFS(Data!Y:Y,Data!$B:$B,Figure16!$B965,Data!$A:$A,Figure16!$A965)</f>
        <v>0</v>
      </c>
      <c r="E965" s="3">
        <f>SUMIFS(Data!Q:Q,Data!$B:$B,Figure16!$B965,Data!$A:$A,Figure16!$A965)</f>
        <v>0</v>
      </c>
      <c r="F965" s="1" t="str">
        <f t="shared" si="34"/>
        <v/>
      </c>
      <c r="G965" s="1" t="str">
        <f t="shared" si="35"/>
        <v/>
      </c>
      <c r="H965">
        <f>SUMIFS(Data!Z:Z,Data!B:B,Figure16!B965,Data!A:A,Figure16!A965)</f>
        <v>1</v>
      </c>
    </row>
    <row r="966" spans="1:8">
      <c r="A966" s="27">
        <v>1964</v>
      </c>
      <c r="B966" t="s">
        <v>113</v>
      </c>
      <c r="C966" s="3">
        <f>SUMIFS(Data!F:F,Data!$B:$B,Figure16!$B966,Data!$A:$A,Figure16!$A966)</f>
        <v>0</v>
      </c>
      <c r="D966" s="3">
        <f>SUMIFS(Data!Y:Y,Data!$B:$B,Figure16!$B966,Data!$A:$A,Figure16!$A966)</f>
        <v>0</v>
      </c>
      <c r="E966" s="3">
        <f>SUMIFS(Data!Q:Q,Data!$B:$B,Figure16!$B966,Data!$A:$A,Figure16!$A966)</f>
        <v>0</v>
      </c>
      <c r="F966" s="1" t="str">
        <f t="shared" si="34"/>
        <v/>
      </c>
      <c r="G966" s="1" t="str">
        <f t="shared" si="35"/>
        <v/>
      </c>
      <c r="H966">
        <f>SUMIFS(Data!Z:Z,Data!B:B,Figure16!B966,Data!A:A,Figure16!A966)</f>
        <v>1</v>
      </c>
    </row>
    <row r="967" spans="1:8">
      <c r="A967" s="27">
        <v>1965</v>
      </c>
      <c r="B967" t="s">
        <v>113</v>
      </c>
      <c r="C967" s="3">
        <f>SUMIFS(Data!F:F,Data!$B:$B,Figure16!$B967,Data!$A:$A,Figure16!$A967)</f>
        <v>0</v>
      </c>
      <c r="D967" s="3">
        <f>SUMIFS(Data!Y:Y,Data!$B:$B,Figure16!$B967,Data!$A:$A,Figure16!$A967)</f>
        <v>0</v>
      </c>
      <c r="E967" s="3">
        <f>SUMIFS(Data!Q:Q,Data!$B:$B,Figure16!$B967,Data!$A:$A,Figure16!$A967)</f>
        <v>0</v>
      </c>
      <c r="F967" s="1" t="str">
        <f t="shared" si="34"/>
        <v/>
      </c>
      <c r="G967" s="1" t="str">
        <f t="shared" si="35"/>
        <v/>
      </c>
      <c r="H967">
        <f>SUMIFS(Data!Z:Z,Data!B:B,Figure16!B967,Data!A:A,Figure16!A967)</f>
        <v>1</v>
      </c>
    </row>
    <row r="968" spans="1:8">
      <c r="A968" s="27">
        <v>1966</v>
      </c>
      <c r="B968" t="s">
        <v>113</v>
      </c>
      <c r="C968" s="3">
        <f>SUMIFS(Data!F:F,Data!$B:$B,Figure16!$B968,Data!$A:$A,Figure16!$A968)</f>
        <v>0</v>
      </c>
      <c r="D968" s="3">
        <f>SUMIFS(Data!Y:Y,Data!$B:$B,Figure16!$B968,Data!$A:$A,Figure16!$A968)</f>
        <v>0</v>
      </c>
      <c r="E968" s="3">
        <f>SUMIFS(Data!Q:Q,Data!$B:$B,Figure16!$B968,Data!$A:$A,Figure16!$A968)</f>
        <v>0</v>
      </c>
      <c r="F968" s="1" t="str">
        <f t="shared" si="34"/>
        <v/>
      </c>
      <c r="G968" s="1" t="str">
        <f t="shared" si="35"/>
        <v/>
      </c>
      <c r="H968">
        <f>SUMIFS(Data!Z:Z,Data!B:B,Figure16!B968,Data!A:A,Figure16!A968)</f>
        <v>1</v>
      </c>
    </row>
    <row r="969" spans="1:8">
      <c r="A969" s="27">
        <v>1967</v>
      </c>
      <c r="B969" t="s">
        <v>113</v>
      </c>
      <c r="C969" s="3">
        <f>SUMIFS(Data!F:F,Data!$B:$B,Figure16!$B969,Data!$A:$A,Figure16!$A969)</f>
        <v>0</v>
      </c>
      <c r="D969" s="3">
        <f>SUMIFS(Data!Y:Y,Data!$B:$B,Figure16!$B969,Data!$A:$A,Figure16!$A969)</f>
        <v>0</v>
      </c>
      <c r="E969" s="3">
        <f>SUMIFS(Data!Q:Q,Data!$B:$B,Figure16!$B969,Data!$A:$A,Figure16!$A969)</f>
        <v>0</v>
      </c>
      <c r="F969" s="1" t="str">
        <f t="shared" si="34"/>
        <v/>
      </c>
      <c r="G969" s="1" t="str">
        <f t="shared" si="35"/>
        <v/>
      </c>
      <c r="H969">
        <f>SUMIFS(Data!Z:Z,Data!B:B,Figure16!B969,Data!A:A,Figure16!A969)</f>
        <v>1</v>
      </c>
    </row>
    <row r="970" spans="1:8">
      <c r="A970" s="27">
        <v>1968</v>
      </c>
      <c r="B970" t="s">
        <v>113</v>
      </c>
      <c r="C970" s="3">
        <f>SUMIFS(Data!F:F,Data!$B:$B,Figure16!$B970,Data!$A:$A,Figure16!$A970)</f>
        <v>0</v>
      </c>
      <c r="D970" s="3">
        <f>SUMIFS(Data!Y:Y,Data!$B:$B,Figure16!$B970,Data!$A:$A,Figure16!$A970)</f>
        <v>0</v>
      </c>
      <c r="E970" s="3">
        <f>SUMIFS(Data!Q:Q,Data!$B:$B,Figure16!$B970,Data!$A:$A,Figure16!$A970)</f>
        <v>0</v>
      </c>
      <c r="F970" s="1" t="str">
        <f t="shared" si="34"/>
        <v/>
      </c>
      <c r="G970" s="1" t="str">
        <f t="shared" si="35"/>
        <v/>
      </c>
      <c r="H970">
        <f>SUMIFS(Data!Z:Z,Data!B:B,Figure16!B970,Data!A:A,Figure16!A970)</f>
        <v>1</v>
      </c>
    </row>
    <row r="971" spans="1:8">
      <c r="A971" s="27">
        <v>1969</v>
      </c>
      <c r="B971" t="s">
        <v>113</v>
      </c>
      <c r="C971" s="3">
        <f>SUMIFS(Data!F:F,Data!$B:$B,Figure16!$B971,Data!$A:$A,Figure16!$A971)</f>
        <v>0</v>
      </c>
      <c r="D971" s="3">
        <f>SUMIFS(Data!Y:Y,Data!$B:$B,Figure16!$B971,Data!$A:$A,Figure16!$A971)</f>
        <v>0</v>
      </c>
      <c r="E971" s="3">
        <f>SUMIFS(Data!Q:Q,Data!$B:$B,Figure16!$B971,Data!$A:$A,Figure16!$A971)</f>
        <v>0</v>
      </c>
      <c r="F971" s="1" t="str">
        <f t="shared" si="34"/>
        <v/>
      </c>
      <c r="G971" s="1" t="str">
        <f t="shared" si="35"/>
        <v/>
      </c>
      <c r="H971">
        <f>SUMIFS(Data!Z:Z,Data!B:B,Figure16!B971,Data!A:A,Figure16!A971)</f>
        <v>1</v>
      </c>
    </row>
    <row r="972" spans="1:8">
      <c r="A972" s="27">
        <v>1970</v>
      </c>
      <c r="B972" t="s">
        <v>113</v>
      </c>
      <c r="C972" s="3">
        <f>SUMIFS(Data!F:F,Data!$B:$B,Figure16!$B972,Data!$A:$A,Figure16!$A972)</f>
        <v>0</v>
      </c>
      <c r="D972" s="3">
        <f>SUMIFS(Data!Y:Y,Data!$B:$B,Figure16!$B972,Data!$A:$A,Figure16!$A972)</f>
        <v>0</v>
      </c>
      <c r="E972" s="3">
        <f>SUMIFS(Data!Q:Q,Data!$B:$B,Figure16!$B972,Data!$A:$A,Figure16!$A972)</f>
        <v>0</v>
      </c>
      <c r="F972" s="1" t="str">
        <f t="shared" si="34"/>
        <v/>
      </c>
      <c r="G972" s="1" t="str">
        <f t="shared" si="35"/>
        <v/>
      </c>
      <c r="H972">
        <f>SUMIFS(Data!Z:Z,Data!B:B,Figure16!B972,Data!A:A,Figure16!A972)</f>
        <v>1</v>
      </c>
    </row>
    <row r="973" spans="1:8">
      <c r="A973" s="27">
        <v>1971</v>
      </c>
      <c r="B973" t="s">
        <v>113</v>
      </c>
      <c r="C973" s="3">
        <f>SUMIFS(Data!F:F,Data!$B:$B,Figure16!$B973,Data!$A:$A,Figure16!$A973)</f>
        <v>0</v>
      </c>
      <c r="D973" s="3">
        <f>SUMIFS(Data!Y:Y,Data!$B:$B,Figure16!$B973,Data!$A:$A,Figure16!$A973)</f>
        <v>0</v>
      </c>
      <c r="E973" s="3">
        <f>SUMIFS(Data!Q:Q,Data!$B:$B,Figure16!$B973,Data!$A:$A,Figure16!$A973)</f>
        <v>0</v>
      </c>
      <c r="F973" s="1" t="str">
        <f t="shared" si="34"/>
        <v/>
      </c>
      <c r="G973" s="1" t="str">
        <f t="shared" si="35"/>
        <v/>
      </c>
      <c r="H973">
        <f>SUMIFS(Data!Z:Z,Data!B:B,Figure16!B973,Data!A:A,Figure16!A973)</f>
        <v>1</v>
      </c>
    </row>
    <row r="974" spans="1:8">
      <c r="A974" s="27">
        <v>1972</v>
      </c>
      <c r="B974" t="s">
        <v>113</v>
      </c>
      <c r="C974" s="3">
        <f>SUMIFS(Data!F:F,Data!$B:$B,Figure16!$B974,Data!$A:$A,Figure16!$A974)</f>
        <v>0</v>
      </c>
      <c r="D974" s="3">
        <f>SUMIFS(Data!Y:Y,Data!$B:$B,Figure16!$B974,Data!$A:$A,Figure16!$A974)</f>
        <v>40000000</v>
      </c>
      <c r="E974" s="3">
        <f>SUMIFS(Data!Q:Q,Data!$B:$B,Figure16!$B974,Data!$A:$A,Figure16!$A974)</f>
        <v>0</v>
      </c>
      <c r="F974" s="1" t="str">
        <f t="shared" si="34"/>
        <v/>
      </c>
      <c r="G974" s="1" t="str">
        <f t="shared" si="35"/>
        <v/>
      </c>
      <c r="H974">
        <f>SUMIFS(Data!Z:Z,Data!B:B,Figure16!B974,Data!A:A,Figure16!A974)</f>
        <v>1</v>
      </c>
    </row>
    <row r="975" spans="1:8">
      <c r="A975" s="27">
        <v>1973</v>
      </c>
      <c r="B975" t="s">
        <v>113</v>
      </c>
      <c r="C975" s="3">
        <f>SUMIFS(Data!F:F,Data!$B:$B,Figure16!$B975,Data!$A:$A,Figure16!$A975)</f>
        <v>0</v>
      </c>
      <c r="D975" s="3">
        <f>SUMIFS(Data!Y:Y,Data!$B:$B,Figure16!$B975,Data!$A:$A,Figure16!$A975)</f>
        <v>115000000</v>
      </c>
      <c r="E975" s="3">
        <f>SUMIFS(Data!Q:Q,Data!$B:$B,Figure16!$B975,Data!$A:$A,Figure16!$A975)</f>
        <v>0</v>
      </c>
      <c r="F975" s="1" t="str">
        <f t="shared" si="34"/>
        <v/>
      </c>
      <c r="G975" s="1" t="str">
        <f t="shared" si="35"/>
        <v/>
      </c>
      <c r="H975">
        <f>SUMIFS(Data!Z:Z,Data!B:B,Figure16!B975,Data!A:A,Figure16!A975)</f>
        <v>1</v>
      </c>
    </row>
    <row r="976" spans="1:8">
      <c r="A976" s="27">
        <v>1974</v>
      </c>
      <c r="B976" t="s">
        <v>113</v>
      </c>
      <c r="C976" s="3">
        <f>SUMIFS(Data!F:F,Data!$B:$B,Figure16!$B976,Data!$A:$A,Figure16!$A976)</f>
        <v>0</v>
      </c>
      <c r="D976" s="3">
        <f>SUMIFS(Data!Y:Y,Data!$B:$B,Figure16!$B976,Data!$A:$A,Figure16!$A976)</f>
        <v>160000000</v>
      </c>
      <c r="E976" s="3">
        <f>SUMIFS(Data!Q:Q,Data!$B:$B,Figure16!$B976,Data!$A:$A,Figure16!$A976)</f>
        <v>0</v>
      </c>
      <c r="F976" s="1" t="str">
        <f t="shared" si="34"/>
        <v/>
      </c>
      <c r="G976" s="1" t="str">
        <f t="shared" si="35"/>
        <v/>
      </c>
      <c r="H976">
        <f>SUMIFS(Data!Z:Z,Data!B:B,Figure16!B976,Data!A:A,Figure16!A976)</f>
        <v>1</v>
      </c>
    </row>
    <row r="977" spans="1:8">
      <c r="A977" s="27">
        <v>1975</v>
      </c>
      <c r="B977" t="s">
        <v>113</v>
      </c>
      <c r="C977" s="3">
        <f>SUMIFS(Data!F:F,Data!$B:$B,Figure16!$B977,Data!$A:$A,Figure16!$A977)</f>
        <v>0</v>
      </c>
      <c r="D977" s="3">
        <f>SUMIFS(Data!Y:Y,Data!$B:$B,Figure16!$B977,Data!$A:$A,Figure16!$A977)</f>
        <v>125000000</v>
      </c>
      <c r="E977" s="3">
        <f>SUMIFS(Data!Q:Q,Data!$B:$B,Figure16!$B977,Data!$A:$A,Figure16!$A977)</f>
        <v>0</v>
      </c>
      <c r="F977" s="1" t="str">
        <f t="shared" si="34"/>
        <v/>
      </c>
      <c r="G977" s="1" t="str">
        <f t="shared" si="35"/>
        <v/>
      </c>
      <c r="H977">
        <f>SUMIFS(Data!Z:Z,Data!B:B,Figure16!B977,Data!A:A,Figure16!A977)</f>
        <v>1</v>
      </c>
    </row>
    <row r="978" spans="1:8">
      <c r="A978" s="27">
        <v>1976</v>
      </c>
      <c r="B978" t="s">
        <v>113</v>
      </c>
      <c r="C978" s="3">
        <f>SUMIFS(Data!F:F,Data!$B:$B,Figure16!$B978,Data!$A:$A,Figure16!$A978)</f>
        <v>0</v>
      </c>
      <c r="D978" s="3">
        <f>SUMIFS(Data!Y:Y,Data!$B:$B,Figure16!$B978,Data!$A:$A,Figure16!$A978)</f>
        <v>240000000</v>
      </c>
      <c r="E978" s="3">
        <f>SUMIFS(Data!Q:Q,Data!$B:$B,Figure16!$B978,Data!$A:$A,Figure16!$A978)</f>
        <v>0</v>
      </c>
      <c r="F978" s="1" t="str">
        <f t="shared" si="34"/>
        <v/>
      </c>
      <c r="G978" s="1" t="str">
        <f t="shared" si="35"/>
        <v/>
      </c>
      <c r="H978">
        <f>SUMIFS(Data!Z:Z,Data!B:B,Figure16!B978,Data!A:A,Figure16!A978)</f>
        <v>1</v>
      </c>
    </row>
    <row r="979" spans="1:8">
      <c r="A979" s="27">
        <v>1977</v>
      </c>
      <c r="B979" t="s">
        <v>113</v>
      </c>
      <c r="C979" s="3">
        <f>SUMIFS(Data!F:F,Data!$B:$B,Figure16!$B979,Data!$A:$A,Figure16!$A979)</f>
        <v>0</v>
      </c>
      <c r="D979" s="3">
        <f>SUMIFS(Data!Y:Y,Data!$B:$B,Figure16!$B979,Data!$A:$A,Figure16!$A979)</f>
        <v>20000000</v>
      </c>
      <c r="E979" s="3">
        <f>SUMIFS(Data!Q:Q,Data!$B:$B,Figure16!$B979,Data!$A:$A,Figure16!$A979)</f>
        <v>0</v>
      </c>
      <c r="F979" s="1" t="str">
        <f t="shared" si="34"/>
        <v/>
      </c>
      <c r="G979" s="1" t="str">
        <f t="shared" si="35"/>
        <v/>
      </c>
      <c r="H979">
        <f>SUMIFS(Data!Z:Z,Data!B:B,Figure16!B979,Data!A:A,Figure16!A979)</f>
        <v>1</v>
      </c>
    </row>
    <row r="980" spans="1:8">
      <c r="A980" s="27">
        <v>1978</v>
      </c>
      <c r="B980" t="s">
        <v>113</v>
      </c>
      <c r="C980" s="3">
        <f>SUMIFS(Data!F:F,Data!$B:$B,Figure16!$B980,Data!$A:$A,Figure16!$A980)</f>
        <v>0</v>
      </c>
      <c r="D980" s="3">
        <f>SUMIFS(Data!Y:Y,Data!$B:$B,Figure16!$B980,Data!$A:$A,Figure16!$A980)</f>
        <v>190000000</v>
      </c>
      <c r="E980" s="3">
        <f>SUMIFS(Data!Q:Q,Data!$B:$B,Figure16!$B980,Data!$A:$A,Figure16!$A980)</f>
        <v>0</v>
      </c>
      <c r="F980" s="1" t="str">
        <f t="shared" si="34"/>
        <v/>
      </c>
      <c r="G980" s="1" t="str">
        <f t="shared" si="35"/>
        <v/>
      </c>
      <c r="H980">
        <f>SUMIFS(Data!Z:Z,Data!B:B,Figure16!B980,Data!A:A,Figure16!A980)</f>
        <v>1</v>
      </c>
    </row>
    <row r="981" spans="1:8">
      <c r="A981" s="27">
        <v>1979</v>
      </c>
      <c r="B981" t="s">
        <v>113</v>
      </c>
      <c r="C981" s="3">
        <f>SUMIFS(Data!F:F,Data!$B:$B,Figure16!$B981,Data!$A:$A,Figure16!$A981)</f>
        <v>0</v>
      </c>
      <c r="D981" s="3">
        <f>SUMIFS(Data!Y:Y,Data!$B:$B,Figure16!$B981,Data!$A:$A,Figure16!$A981)</f>
        <v>270000000</v>
      </c>
      <c r="E981" s="3">
        <f>SUMIFS(Data!Q:Q,Data!$B:$B,Figure16!$B981,Data!$A:$A,Figure16!$A981)</f>
        <v>0</v>
      </c>
      <c r="F981" s="1" t="str">
        <f t="shared" si="34"/>
        <v/>
      </c>
      <c r="G981" s="1" t="str">
        <f t="shared" si="35"/>
        <v/>
      </c>
      <c r="H981">
        <f>SUMIFS(Data!Z:Z,Data!B:B,Figure16!B981,Data!A:A,Figure16!A981)</f>
        <v>1</v>
      </c>
    </row>
    <row r="982" spans="1:8">
      <c r="A982" s="27">
        <v>1980</v>
      </c>
      <c r="B982" t="s">
        <v>113</v>
      </c>
      <c r="C982" s="3">
        <f>SUMIFS(Data!F:F,Data!$B:$B,Figure16!$B982,Data!$A:$A,Figure16!$A982)</f>
        <v>0</v>
      </c>
      <c r="D982" s="3">
        <f>SUMIFS(Data!Y:Y,Data!$B:$B,Figure16!$B982,Data!$A:$A,Figure16!$A982)</f>
        <v>0</v>
      </c>
      <c r="E982" s="3">
        <f>SUMIFS(Data!Q:Q,Data!$B:$B,Figure16!$B982,Data!$A:$A,Figure16!$A982)</f>
        <v>19839230769.23077</v>
      </c>
      <c r="F982" s="1">
        <f t="shared" si="34"/>
        <v>0</v>
      </c>
      <c r="G982" s="1">
        <f t="shared" si="35"/>
        <v>0</v>
      </c>
      <c r="H982">
        <f>SUMIFS(Data!Z:Z,Data!B:B,Figure16!B982,Data!A:A,Figure16!A982)</f>
        <v>1</v>
      </c>
    </row>
    <row r="983" spans="1:8">
      <c r="A983" s="27">
        <v>1981</v>
      </c>
      <c r="B983" t="s">
        <v>113</v>
      </c>
      <c r="C983" s="3">
        <f>SUMIFS(Data!F:F,Data!$B:$B,Figure16!$B983,Data!$A:$A,Figure16!$A983)</f>
        <v>0</v>
      </c>
      <c r="D983" s="3">
        <f>SUMIFS(Data!Y:Y,Data!$B:$B,Figure16!$B983,Data!$A:$A,Figure16!$A983)</f>
        <v>7500000</v>
      </c>
      <c r="E983" s="3">
        <f>SUMIFS(Data!Q:Q,Data!$B:$B,Figure16!$B983,Data!$A:$A,Figure16!$A983)</f>
        <v>19870000000.000004</v>
      </c>
      <c r="F983" s="1">
        <f t="shared" si="34"/>
        <v>0</v>
      </c>
      <c r="G983" s="1">
        <f t="shared" si="35"/>
        <v>3.7745344740815291E-2</v>
      </c>
      <c r="H983">
        <f>SUMIFS(Data!Z:Z,Data!B:B,Figure16!B983,Data!A:A,Figure16!A983)</f>
        <v>1</v>
      </c>
    </row>
    <row r="984" spans="1:8">
      <c r="A984" s="27">
        <v>1982</v>
      </c>
      <c r="B984" t="s">
        <v>113</v>
      </c>
      <c r="C984" s="3">
        <f>SUMIFS(Data!F:F,Data!$B:$B,Figure16!$B984,Data!$A:$A,Figure16!$A984)</f>
        <v>0</v>
      </c>
      <c r="D984" s="3">
        <f>SUMIFS(Data!Y:Y,Data!$B:$B,Figure16!$B984,Data!$A:$A,Figure16!$A984)</f>
        <v>36910000</v>
      </c>
      <c r="E984" s="3">
        <f>SUMIFS(Data!Q:Q,Data!$B:$B,Figure16!$B984,Data!$A:$A,Figure16!$A984)</f>
        <v>19342000000.000004</v>
      </c>
      <c r="F984" s="1">
        <f t="shared" si="34"/>
        <v>0</v>
      </c>
      <c r="G984" s="1">
        <f t="shared" si="35"/>
        <v>0.19082824940543891</v>
      </c>
      <c r="H984">
        <f>SUMIFS(Data!Z:Z,Data!B:B,Figure16!B984,Data!A:A,Figure16!A984)</f>
        <v>1</v>
      </c>
    </row>
    <row r="985" spans="1:8">
      <c r="A985" s="27">
        <v>1983</v>
      </c>
      <c r="B985" t="s">
        <v>113</v>
      </c>
      <c r="C985" s="3">
        <f>SUMIFS(Data!F:F,Data!$B:$B,Figure16!$B985,Data!$A:$A,Figure16!$A985)</f>
        <v>0</v>
      </c>
      <c r="D985" s="3">
        <f>SUMIFS(Data!Y:Y,Data!$B:$B,Figure16!$B985,Data!$A:$A,Figure16!$A985)</f>
        <v>0</v>
      </c>
      <c r="E985" s="3">
        <f>SUMIFS(Data!Q:Q,Data!$B:$B,Figure16!$B985,Data!$A:$A,Figure16!$A985)</f>
        <v>16563666666.666664</v>
      </c>
      <c r="F985" s="1">
        <f t="shared" si="34"/>
        <v>0</v>
      </c>
      <c r="G985" s="1">
        <f t="shared" si="35"/>
        <v>0</v>
      </c>
      <c r="H985">
        <f>SUMIFS(Data!Z:Z,Data!B:B,Figure16!B985,Data!A:A,Figure16!A985)</f>
        <v>1</v>
      </c>
    </row>
    <row r="986" spans="1:8">
      <c r="A986" s="27">
        <v>1984</v>
      </c>
      <c r="B986" t="s">
        <v>113</v>
      </c>
      <c r="C986" s="3">
        <f>SUMIFS(Data!F:F,Data!$B:$B,Figure16!$B986,Data!$A:$A,Figure16!$A986)</f>
        <v>0</v>
      </c>
      <c r="D986" s="3">
        <f>SUMIFS(Data!Y:Y,Data!$B:$B,Figure16!$B986,Data!$A:$A,Figure16!$A986)</f>
        <v>0</v>
      </c>
      <c r="E986" s="3">
        <f>SUMIFS(Data!Q:Q,Data!$B:$B,Figure16!$B986,Data!$A:$A,Figure16!$A986)</f>
        <v>17594944444.444447</v>
      </c>
      <c r="F986" s="1">
        <f t="shared" si="34"/>
        <v>0</v>
      </c>
      <c r="G986" s="1">
        <f t="shared" si="35"/>
        <v>0</v>
      </c>
      <c r="H986">
        <f>SUMIFS(Data!Z:Z,Data!B:B,Figure16!B986,Data!A:A,Figure16!A986)</f>
        <v>1</v>
      </c>
    </row>
    <row r="987" spans="1:8">
      <c r="A987" s="27">
        <v>1985</v>
      </c>
      <c r="B987" t="s">
        <v>113</v>
      </c>
      <c r="C987" s="3">
        <f>SUMIFS(Data!F:F,Data!$B:$B,Figure16!$B987,Data!$A:$A,Figure16!$A987)</f>
        <v>0</v>
      </c>
      <c r="D987" s="3">
        <f>SUMIFS(Data!Y:Y,Data!$B:$B,Figure16!$B987,Data!$A:$A,Figure16!$A987)</f>
        <v>0</v>
      </c>
      <c r="E987" s="3">
        <f>SUMIFS(Data!Q:Q,Data!$B:$B,Figure16!$B987,Data!$A:$A,Figure16!$A987)</f>
        <v>17155421052.631578</v>
      </c>
      <c r="F987" s="1">
        <f t="shared" si="34"/>
        <v>0</v>
      </c>
      <c r="G987" s="1">
        <f t="shared" si="35"/>
        <v>0</v>
      </c>
      <c r="H987">
        <f>SUMIFS(Data!Z:Z,Data!B:B,Figure16!B987,Data!A:A,Figure16!A987)</f>
        <v>1</v>
      </c>
    </row>
    <row r="988" spans="1:8">
      <c r="A988" s="27">
        <v>1986</v>
      </c>
      <c r="B988" t="s">
        <v>113</v>
      </c>
      <c r="C988" s="3">
        <f>SUMIFS(Data!F:F,Data!$B:$B,Figure16!$B988,Data!$A:$A,Figure16!$A988)</f>
        <v>0</v>
      </c>
      <c r="D988" s="3">
        <f>SUMIFS(Data!Y:Y,Data!$B:$B,Figure16!$B988,Data!$A:$A,Figure16!$A988)</f>
        <v>0</v>
      </c>
      <c r="E988" s="3">
        <f>SUMIFS(Data!Q:Q,Data!$B:$B,Figure16!$B988,Data!$A:$A,Figure16!$A988)</f>
        <v>20249294117.64706</v>
      </c>
      <c r="F988" s="1">
        <f t="shared" si="34"/>
        <v>0</v>
      </c>
      <c r="G988" s="1">
        <f t="shared" si="35"/>
        <v>0</v>
      </c>
      <c r="H988">
        <f>SUMIFS(Data!Z:Z,Data!B:B,Figure16!B988,Data!A:A,Figure16!A988)</f>
        <v>1</v>
      </c>
    </row>
    <row r="989" spans="1:8">
      <c r="A989" s="27">
        <v>1987</v>
      </c>
      <c r="B989" t="s">
        <v>113</v>
      </c>
      <c r="C989" s="3">
        <f>SUMIFS(Data!F:F,Data!$B:$B,Figure16!$B989,Data!$A:$A,Figure16!$A989)</f>
        <v>0</v>
      </c>
      <c r="D989" s="3">
        <f>SUMIFS(Data!Y:Y,Data!$B:$B,Figure16!$B989,Data!$A:$A,Figure16!$A989)</f>
        <v>0</v>
      </c>
      <c r="E989" s="3">
        <f>SUMIFS(Data!Q:Q,Data!$B:$B,Figure16!$B989,Data!$A:$A,Figure16!$A989)</f>
        <v>28101000000</v>
      </c>
      <c r="F989" s="1">
        <f t="shared" si="34"/>
        <v>0</v>
      </c>
      <c r="G989" s="1">
        <f t="shared" si="35"/>
        <v>0</v>
      </c>
      <c r="H989">
        <f>SUMIFS(Data!Z:Z,Data!B:B,Figure16!B989,Data!A:A,Figure16!A989)</f>
        <v>1</v>
      </c>
    </row>
    <row r="990" spans="1:8">
      <c r="A990" s="27">
        <v>1988</v>
      </c>
      <c r="B990" t="s">
        <v>113</v>
      </c>
      <c r="C990" s="3">
        <f>SUMIFS(Data!F:F,Data!$B:$B,Figure16!$B990,Data!$A:$A,Figure16!$A990)</f>
        <v>0</v>
      </c>
      <c r="D990" s="3">
        <f>SUMIFS(Data!Y:Y,Data!$B:$B,Figure16!$B990,Data!$A:$A,Figure16!$A990)</f>
        <v>0</v>
      </c>
      <c r="E990" s="3">
        <f>SUMIFS(Data!Q:Q,Data!$B:$B,Figure16!$B990,Data!$A:$A,Figure16!$A990)</f>
        <v>22555941176.470589</v>
      </c>
      <c r="F990" s="1">
        <f t="shared" si="34"/>
        <v>0</v>
      </c>
      <c r="G990" s="1">
        <f t="shared" si="35"/>
        <v>0</v>
      </c>
      <c r="H990">
        <f>SUMIFS(Data!Z:Z,Data!B:B,Figure16!B990,Data!A:A,Figure16!A990)</f>
        <v>1</v>
      </c>
    </row>
    <row r="991" spans="1:8">
      <c r="A991" s="27">
        <v>1989</v>
      </c>
      <c r="B991" t="s">
        <v>113</v>
      </c>
      <c r="C991" s="3">
        <f>SUMIFS(Data!F:F,Data!$B:$B,Figure16!$B991,Data!$A:$A,Figure16!$A991)</f>
        <v>0</v>
      </c>
      <c r="D991" s="3">
        <f>SUMIFS(Data!Y:Y,Data!$B:$B,Figure16!$B991,Data!$A:$A,Figure16!$A991)</f>
        <v>0</v>
      </c>
      <c r="E991" s="3">
        <f>SUMIFS(Data!Q:Q,Data!$B:$B,Figure16!$B991,Data!$A:$A,Figure16!$A991)</f>
        <v>21988444444.444447</v>
      </c>
      <c r="F991" s="1">
        <f t="shared" si="34"/>
        <v>0</v>
      </c>
      <c r="G991" s="1">
        <f t="shared" si="35"/>
        <v>0</v>
      </c>
      <c r="H991">
        <f>SUMIFS(Data!Z:Z,Data!B:B,Figure16!B991,Data!A:A,Figure16!A991)</f>
        <v>1</v>
      </c>
    </row>
    <row r="992" spans="1:8">
      <c r="A992" s="27">
        <v>1990</v>
      </c>
      <c r="B992" t="s">
        <v>113</v>
      </c>
      <c r="C992" s="3">
        <f>SUMIFS(Data!F:F,Data!$B:$B,Figure16!$B992,Data!$A:$A,Figure16!$A992)</f>
        <v>0</v>
      </c>
      <c r="D992" s="3">
        <f>SUMIFS(Data!Y:Y,Data!$B:$B,Figure16!$B992,Data!$A:$A,Figure16!$A992)</f>
        <v>0</v>
      </c>
      <c r="E992" s="3">
        <f>SUMIFS(Data!Q:Q,Data!$B:$B,Figure16!$B992,Data!$A:$A,Figure16!$A992)</f>
        <v>20632090909.090908</v>
      </c>
      <c r="F992" s="1">
        <f t="shared" si="34"/>
        <v>0</v>
      </c>
      <c r="G992" s="1">
        <f t="shared" si="35"/>
        <v>0</v>
      </c>
      <c r="H992">
        <f>SUMIFS(Data!Z:Z,Data!B:B,Figure16!B992,Data!A:A,Figure16!A992)</f>
        <v>1</v>
      </c>
    </row>
    <row r="993" spans="1:8">
      <c r="A993" s="27">
        <v>1991</v>
      </c>
      <c r="B993" t="s">
        <v>113</v>
      </c>
      <c r="C993" s="3">
        <f>SUMIFS(Data!F:F,Data!$B:$B,Figure16!$B993,Data!$A:$A,Figure16!$A993)</f>
        <v>0</v>
      </c>
      <c r="D993" s="3">
        <f>SUMIFS(Data!Y:Y,Data!$B:$B,Figure16!$B993,Data!$A:$A,Figure16!$A993)</f>
        <v>0</v>
      </c>
      <c r="E993" s="3">
        <f>SUMIFS(Data!Q:Q,Data!$B:$B,Figure16!$B993,Data!$A:$A,Figure16!$A993)</f>
        <v>10943548387.096771</v>
      </c>
      <c r="F993" s="1">
        <f t="shared" si="34"/>
        <v>0</v>
      </c>
      <c r="G993" s="1">
        <f t="shared" si="35"/>
        <v>0</v>
      </c>
      <c r="H993">
        <f>SUMIFS(Data!Z:Z,Data!B:B,Figure16!B993,Data!A:A,Figure16!A993)</f>
        <v>1</v>
      </c>
    </row>
    <row r="994" spans="1:8">
      <c r="A994" s="27">
        <v>1992</v>
      </c>
      <c r="B994" t="s">
        <v>113</v>
      </c>
      <c r="C994" s="3">
        <f>SUMIFS(Data!F:F,Data!$B:$B,Figure16!$B994,Data!$A:$A,Figure16!$A994)</f>
        <v>0</v>
      </c>
      <c r="D994" s="3">
        <f>SUMIFS(Data!Y:Y,Data!$B:$B,Figure16!$B994,Data!$A:$A,Figure16!$A994)</f>
        <v>0</v>
      </c>
      <c r="E994" s="3">
        <f>SUMIFS(Data!Q:Q,Data!$B:$B,Figure16!$B994,Data!$A:$A,Figure16!$A994)</f>
        <v>10350515463.917526</v>
      </c>
      <c r="F994" s="1">
        <f t="shared" si="34"/>
        <v>0</v>
      </c>
      <c r="G994" s="1">
        <f t="shared" si="35"/>
        <v>0</v>
      </c>
      <c r="H994">
        <f>SUMIFS(Data!Z:Z,Data!B:B,Figure16!B994,Data!A:A,Figure16!A994)</f>
        <v>1</v>
      </c>
    </row>
    <row r="995" spans="1:8">
      <c r="A995" s="27">
        <v>1993</v>
      </c>
      <c r="B995" t="s">
        <v>113</v>
      </c>
      <c r="C995" s="3">
        <f>SUMIFS(Data!F:F,Data!$B:$B,Figure16!$B995,Data!$A:$A,Figure16!$A995)</f>
        <v>0</v>
      </c>
      <c r="D995" s="3">
        <f>SUMIFS(Data!Y:Y,Data!$B:$B,Figure16!$B995,Data!$A:$A,Figure16!$A995)</f>
        <v>0</v>
      </c>
      <c r="E995" s="3">
        <f>SUMIFS(Data!Q:Q,Data!$B:$B,Figure16!$B995,Data!$A:$A,Figure16!$A995)</f>
        <v>10829710144.927534</v>
      </c>
      <c r="F995" s="1">
        <f t="shared" si="34"/>
        <v>0</v>
      </c>
      <c r="G995" s="1">
        <f t="shared" si="35"/>
        <v>0</v>
      </c>
      <c r="H995">
        <f>SUMIFS(Data!Z:Z,Data!B:B,Figure16!B995,Data!A:A,Figure16!A995)</f>
        <v>1</v>
      </c>
    </row>
    <row r="996" spans="1:8">
      <c r="A996" s="27">
        <v>1994</v>
      </c>
      <c r="B996" t="s">
        <v>113</v>
      </c>
      <c r="C996" s="3">
        <f>SUMIFS(Data!F:F,Data!$B:$B,Figure16!$B996,Data!$A:$A,Figure16!$A996)</f>
        <v>0</v>
      </c>
      <c r="D996" s="3">
        <f>SUMIFS(Data!Y:Y,Data!$B:$B,Figure16!$B996,Data!$A:$A,Figure16!$A996)</f>
        <v>0</v>
      </c>
      <c r="E996" s="3">
        <f>SUMIFS(Data!Q:Q,Data!$B:$B,Figure16!$B996,Data!$A:$A,Figure16!$A996)</f>
        <v>9697416974.1697426</v>
      </c>
      <c r="F996" s="1">
        <f t="shared" si="34"/>
        <v>0</v>
      </c>
      <c r="G996" s="1">
        <f t="shared" si="35"/>
        <v>0</v>
      </c>
      <c r="H996">
        <f>SUMIFS(Data!Z:Z,Data!B:B,Figure16!B996,Data!A:A,Figure16!A996)</f>
        <v>1</v>
      </c>
    </row>
    <row r="997" spans="1:8">
      <c r="A997" s="27">
        <v>1995</v>
      </c>
      <c r="B997" t="s">
        <v>113</v>
      </c>
      <c r="C997" s="3">
        <f>SUMIFS(Data!F:F,Data!$B:$B,Figure16!$B997,Data!$A:$A,Figure16!$A997)</f>
        <v>0</v>
      </c>
      <c r="D997" s="3">
        <f>SUMIFS(Data!Y:Y,Data!$B:$B,Figure16!$B997,Data!$A:$A,Figure16!$A997)</f>
        <v>0</v>
      </c>
      <c r="E997" s="3">
        <f>SUMIFS(Data!Q:Q,Data!$B:$B,Figure16!$B997,Data!$A:$A,Figure16!$A997)</f>
        <v>13063422619.047619</v>
      </c>
      <c r="F997" s="1">
        <f t="shared" si="34"/>
        <v>0</v>
      </c>
      <c r="G997" s="1">
        <f t="shared" si="35"/>
        <v>0</v>
      </c>
      <c r="H997">
        <f>SUMIFS(Data!Z:Z,Data!B:B,Figure16!B997,Data!A:A,Figure16!A997)</f>
        <v>1</v>
      </c>
    </row>
    <row r="998" spans="1:8">
      <c r="A998" s="27">
        <v>1996</v>
      </c>
      <c r="B998" t="s">
        <v>113</v>
      </c>
      <c r="C998" s="3">
        <f>SUMIFS(Data!F:F,Data!$B:$B,Figure16!$B998,Data!$A:$A,Figure16!$A998)</f>
        <v>0</v>
      </c>
      <c r="D998" s="3">
        <f>SUMIFS(Data!Y:Y,Data!$B:$B,Figure16!$B998,Data!$A:$A,Figure16!$A998)</f>
        <v>0</v>
      </c>
      <c r="E998" s="3">
        <f>SUMIFS(Data!Q:Q,Data!$B:$B,Figure16!$B998,Data!$A:$A,Figure16!$A998)</f>
        <v>10109612141.652615</v>
      </c>
      <c r="F998" s="1">
        <f t="shared" si="34"/>
        <v>0</v>
      </c>
      <c r="G998" s="1">
        <f t="shared" si="35"/>
        <v>0</v>
      </c>
      <c r="H998">
        <f>SUMIFS(Data!Z:Z,Data!B:B,Figure16!B998,Data!A:A,Figure16!A998)</f>
        <v>1</v>
      </c>
    </row>
    <row r="999" spans="1:8">
      <c r="A999" s="27">
        <v>1997</v>
      </c>
      <c r="B999" t="s">
        <v>113</v>
      </c>
      <c r="C999" s="3">
        <f>SUMIFS(Data!F:F,Data!$B:$B,Figure16!$B999,Data!$A:$A,Figure16!$A999)</f>
        <v>0</v>
      </c>
      <c r="D999" s="3">
        <f>SUMIFS(Data!Y:Y,Data!$B:$B,Figure16!$B999,Data!$A:$A,Figure16!$A999)</f>
        <v>0</v>
      </c>
      <c r="E999" s="3">
        <f>SUMIFS(Data!Q:Q,Data!$B:$B,Figure16!$B999,Data!$A:$A,Figure16!$A999)</f>
        <v>11195612105.357037</v>
      </c>
      <c r="F999" s="1">
        <f t="shared" si="34"/>
        <v>0</v>
      </c>
      <c r="G999" s="1">
        <f t="shared" si="35"/>
        <v>0</v>
      </c>
      <c r="H999">
        <f>SUMIFS(Data!Z:Z,Data!B:B,Figure16!B999,Data!A:A,Figure16!A999)</f>
        <v>1</v>
      </c>
    </row>
    <row r="1000" spans="1:8">
      <c r="A1000" s="27">
        <v>1998</v>
      </c>
      <c r="B1000" t="s">
        <v>113</v>
      </c>
      <c r="C1000" s="3">
        <f>SUMIFS(Data!F:F,Data!$B:$B,Figure16!$B1000,Data!$A:$A,Figure16!$A1000)</f>
        <v>0</v>
      </c>
      <c r="D1000" s="3">
        <f>SUMIFS(Data!Y:Y,Data!$B:$B,Figure16!$B1000,Data!$A:$A,Figure16!$A1000)</f>
        <v>0</v>
      </c>
      <c r="E1000" s="3">
        <f>SUMIFS(Data!Q:Q,Data!$B:$B,Figure16!$B1000,Data!$A:$A,Figure16!$A1000)</f>
        <v>14942172233.583277</v>
      </c>
      <c r="F1000" s="1">
        <f t="shared" si="34"/>
        <v>0</v>
      </c>
      <c r="G1000" s="1">
        <f t="shared" si="35"/>
        <v>0</v>
      </c>
      <c r="H1000">
        <f>SUMIFS(Data!Z:Z,Data!B:B,Figure16!B1000,Data!A:A,Figure16!A1000)</f>
        <v>1</v>
      </c>
    </row>
    <row r="1001" spans="1:8">
      <c r="A1001" s="27">
        <v>1999</v>
      </c>
      <c r="B1001" t="s">
        <v>113</v>
      </c>
      <c r="C1001" s="3">
        <f>SUMIFS(Data!F:F,Data!$B:$B,Figure16!$B1001,Data!$A:$A,Figure16!$A1001)</f>
        <v>0</v>
      </c>
      <c r="D1001" s="3">
        <f>SUMIFS(Data!Y:Y,Data!$B:$B,Figure16!$B1001,Data!$A:$A,Figure16!$A1001)</f>
        <v>0</v>
      </c>
      <c r="E1001" s="3">
        <f>SUMIFS(Data!Q:Q,Data!$B:$B,Figure16!$B1001,Data!$A:$A,Figure16!$A1001)</f>
        <v>13531969309.462917</v>
      </c>
      <c r="F1001" s="1">
        <f t="shared" si="34"/>
        <v>0</v>
      </c>
      <c r="G1001" s="1">
        <f t="shared" si="35"/>
        <v>0</v>
      </c>
      <c r="H1001">
        <f>SUMIFS(Data!Z:Z,Data!B:B,Figure16!B1001,Data!A:A,Figure16!A1001)</f>
        <v>1</v>
      </c>
    </row>
    <row r="1002" spans="1:8">
      <c r="A1002" s="27">
        <v>2000</v>
      </c>
      <c r="B1002" t="s">
        <v>113</v>
      </c>
      <c r="C1002" s="3">
        <f>SUMIFS(Data!F:F,Data!$B:$B,Figure16!$B1002,Data!$A:$A,Figure16!$A1002)</f>
        <v>20600000</v>
      </c>
      <c r="D1002" s="3">
        <f>SUMIFS(Data!Y:Y,Data!$B:$B,Figure16!$B1002,Data!$A:$A,Figure16!$A1002)</f>
        <v>0</v>
      </c>
      <c r="E1002" s="3">
        <f>SUMIFS(Data!Q:Q,Data!$B:$B,Figure16!$B1002,Data!$A:$A,Figure16!$A1002)</f>
        <v>13153016530.871756</v>
      </c>
      <c r="F1002" s="1">
        <f t="shared" si="34"/>
        <v>0.15661806515371782</v>
      </c>
      <c r="G1002" s="1">
        <f t="shared" si="35"/>
        <v>0</v>
      </c>
      <c r="H1002">
        <f>SUMIFS(Data!Z:Z,Data!B:B,Figure16!B1002,Data!A:A,Figure16!A1002)</f>
        <v>1</v>
      </c>
    </row>
    <row r="1003" spans="1:8">
      <c r="A1003" s="27">
        <v>2001</v>
      </c>
      <c r="B1003" t="s">
        <v>113</v>
      </c>
      <c r="C1003" s="3">
        <f>SUMIFS(Data!F:F,Data!$B:$B,Figure16!$B1003,Data!$A:$A,Figure16!$A1003)</f>
        <v>20650000</v>
      </c>
      <c r="D1003" s="3">
        <f>SUMIFS(Data!Y:Y,Data!$B:$B,Figure16!$B1003,Data!$A:$A,Figure16!$A1003)</f>
        <v>0</v>
      </c>
      <c r="E1003" s="3">
        <f>SUMIFS(Data!Q:Q,Data!$B:$B,Figure16!$B1003,Data!$A:$A,Figure16!$A1003)</f>
        <v>14075616789.490549</v>
      </c>
      <c r="F1003" s="1">
        <f t="shared" si="34"/>
        <v>0.14670760300478031</v>
      </c>
      <c r="G1003" s="1">
        <f t="shared" si="35"/>
        <v>0</v>
      </c>
      <c r="H1003">
        <f>SUMIFS(Data!Z:Z,Data!B:B,Figure16!B1003,Data!A:A,Figure16!A1003)</f>
        <v>1</v>
      </c>
    </row>
    <row r="1004" spans="1:8">
      <c r="A1004" s="27">
        <v>2002</v>
      </c>
      <c r="B1004" t="s">
        <v>113</v>
      </c>
      <c r="C1004" s="3">
        <f>SUMIFS(Data!F:F,Data!$B:$B,Figure16!$B1004,Data!$A:$A,Figure16!$A1004)</f>
        <v>0</v>
      </c>
      <c r="D1004" s="3">
        <f>SUMIFS(Data!Y:Y,Data!$B:$B,Figure16!$B1004,Data!$A:$A,Figure16!$A1004)</f>
        <v>0</v>
      </c>
      <c r="E1004" s="3">
        <f>SUMIFS(Data!Q:Q,Data!$B:$B,Figure16!$B1004,Data!$A:$A,Figure16!$A1004)</f>
        <v>16276456427.539719</v>
      </c>
      <c r="F1004" s="1">
        <f t="shared" si="34"/>
        <v>0</v>
      </c>
      <c r="G1004" s="1">
        <f t="shared" si="35"/>
        <v>0</v>
      </c>
      <c r="H1004">
        <f>SUMIFS(Data!Z:Z,Data!B:B,Figure16!B1004,Data!A:A,Figure16!A1004)</f>
        <v>1</v>
      </c>
    </row>
    <row r="1005" spans="1:8">
      <c r="A1005" s="27">
        <v>2003</v>
      </c>
      <c r="B1005" t="s">
        <v>113</v>
      </c>
      <c r="C1005" s="3">
        <f>SUMIFS(Data!F:F,Data!$B:$B,Figure16!$B1005,Data!$A:$A,Figure16!$A1005)</f>
        <v>0</v>
      </c>
      <c r="D1005" s="3">
        <f>SUMIFS(Data!Y:Y,Data!$B:$B,Figure16!$B1005,Data!$A:$A,Figure16!$A1005)</f>
        <v>0</v>
      </c>
      <c r="E1005" s="3">
        <f>SUMIFS(Data!Q:Q,Data!$B:$B,Figure16!$B1005,Data!$A:$A,Figure16!$A1005)</f>
        <v>20982685981.416283</v>
      </c>
      <c r="F1005" s="1">
        <f t="shared" si="34"/>
        <v>0</v>
      </c>
      <c r="G1005" s="1">
        <f t="shared" si="35"/>
        <v>0</v>
      </c>
      <c r="H1005">
        <f>SUMIFS(Data!Z:Z,Data!B:B,Figure16!B1005,Data!A:A,Figure16!A1005)</f>
        <v>1</v>
      </c>
    </row>
    <row r="1006" spans="1:8">
      <c r="A1006" s="27">
        <v>2004</v>
      </c>
      <c r="B1006" t="s">
        <v>113</v>
      </c>
      <c r="C1006" s="3">
        <f>SUMIFS(Data!F:F,Data!$B:$B,Figure16!$B1006,Data!$A:$A,Figure16!$A1006)</f>
        <v>0</v>
      </c>
      <c r="D1006" s="3">
        <f>SUMIFS(Data!Y:Y,Data!$B:$B,Figure16!$B1006,Data!$A:$A,Figure16!$A1006)</f>
        <v>0</v>
      </c>
      <c r="E1006" s="3">
        <f>SUMIFS(Data!Q:Q,Data!$B:$B,Figure16!$B1006,Data!$A:$A,Figure16!$A1006)</f>
        <v>25957970922.481113</v>
      </c>
      <c r="F1006" s="1">
        <f t="shared" si="34"/>
        <v>0</v>
      </c>
      <c r="G1006" s="1">
        <f t="shared" si="35"/>
        <v>0</v>
      </c>
      <c r="H1006">
        <f>SUMIFS(Data!Z:Z,Data!B:B,Figure16!B1006,Data!A:A,Figure16!A1006)</f>
        <v>1</v>
      </c>
    </row>
    <row r="1007" spans="1:8">
      <c r="A1007" s="27">
        <v>2005</v>
      </c>
      <c r="B1007" t="s">
        <v>113</v>
      </c>
      <c r="C1007" s="3">
        <f>SUMIFS(Data!F:F,Data!$B:$B,Figure16!$B1007,Data!$A:$A,Figure16!$A1007)</f>
        <v>600000</v>
      </c>
      <c r="D1007" s="3">
        <f>SUMIFS(Data!Y:Y,Data!$B:$B,Figure16!$B1007,Data!$A:$A,Figure16!$A1007)</f>
        <v>0</v>
      </c>
      <c r="E1007" s="3">
        <f>SUMIFS(Data!Q:Q,Data!$B:$B,Figure16!$B1007,Data!$A:$A,Figure16!$A1007)</f>
        <v>29636617749.825294</v>
      </c>
      <c r="F1007" s="1">
        <f t="shared" si="34"/>
        <v>2.0245225182739923E-3</v>
      </c>
      <c r="G1007" s="1">
        <f t="shared" si="35"/>
        <v>0</v>
      </c>
      <c r="H1007">
        <f>SUMIFS(Data!Z:Z,Data!B:B,Figure16!B1007,Data!A:A,Figure16!A1007)</f>
        <v>1</v>
      </c>
    </row>
    <row r="1008" spans="1:8">
      <c r="A1008" s="27">
        <v>2006</v>
      </c>
      <c r="B1008" t="s">
        <v>113</v>
      </c>
      <c r="C1008" s="3">
        <f>SUMIFS(Data!F:F,Data!$B:$B,Figure16!$B1008,Data!$A:$A,Figure16!$A1008)</f>
        <v>0</v>
      </c>
      <c r="D1008" s="3">
        <f>SUMIFS(Data!Y:Y,Data!$B:$B,Figure16!$B1008,Data!$A:$A,Figure16!$A1008)</f>
        <v>0</v>
      </c>
      <c r="E1008" s="3">
        <f>SUMIFS(Data!Q:Q,Data!$B:$B,Figure16!$B1008,Data!$A:$A,Figure16!$A1008)</f>
        <v>34130122490.861286</v>
      </c>
      <c r="F1008" s="1">
        <f t="shared" si="34"/>
        <v>0</v>
      </c>
      <c r="G1008" s="1">
        <f t="shared" si="35"/>
        <v>0</v>
      </c>
      <c r="H1008">
        <f>SUMIFS(Data!Z:Z,Data!B:B,Figure16!B1008,Data!A:A,Figure16!A1008)</f>
        <v>1</v>
      </c>
    </row>
    <row r="1009" spans="1:8">
      <c r="A1009" s="27">
        <v>2007</v>
      </c>
      <c r="B1009" t="s">
        <v>113</v>
      </c>
      <c r="C1009" s="3">
        <f>SUMIFS(Data!F:F,Data!$B:$B,Figure16!$B1009,Data!$A:$A,Figure16!$A1009)</f>
        <v>0</v>
      </c>
      <c r="D1009" s="3">
        <f>SUMIFS(Data!Y:Y,Data!$B:$B,Figure16!$B1009,Data!$A:$A,Figure16!$A1009)</f>
        <v>0</v>
      </c>
      <c r="E1009" s="3">
        <f>SUMIFS(Data!Q:Q,Data!$B:$B,Figure16!$B1009,Data!$A:$A,Figure16!$A1009)</f>
        <v>44411476557.03289</v>
      </c>
      <c r="F1009" s="1">
        <f t="shared" si="34"/>
        <v>0</v>
      </c>
      <c r="G1009" s="1">
        <f t="shared" si="35"/>
        <v>0</v>
      </c>
      <c r="H1009">
        <f>SUMIFS(Data!Z:Z,Data!B:B,Figure16!B1009,Data!A:A,Figure16!A1009)</f>
        <v>1</v>
      </c>
    </row>
    <row r="1010" spans="1:8">
      <c r="A1010" s="27">
        <v>2008</v>
      </c>
      <c r="B1010" t="s">
        <v>113</v>
      </c>
      <c r="C1010" s="3">
        <f>SUMIFS(Data!F:F,Data!$B:$B,Figure16!$B1010,Data!$A:$A,Figure16!$A1010)</f>
        <v>0</v>
      </c>
      <c r="D1010" s="3">
        <f>SUMIFS(Data!Y:Y,Data!$B:$B,Figure16!$B1010,Data!$A:$A,Figure16!$A1010)</f>
        <v>0</v>
      </c>
      <c r="E1010" s="3">
        <f>SUMIFS(Data!Q:Q,Data!$B:$B,Figure16!$B1010,Data!$A:$A,Figure16!$A1010)</f>
        <v>54409138498.354774</v>
      </c>
      <c r="F1010" s="1">
        <f t="shared" si="34"/>
        <v>0</v>
      </c>
      <c r="G1010" s="1">
        <f t="shared" si="35"/>
        <v>0</v>
      </c>
      <c r="H1010">
        <f>SUMIFS(Data!Z:Z,Data!B:B,Figure16!B1010,Data!A:A,Figure16!A1010)</f>
        <v>1</v>
      </c>
    </row>
    <row r="1011" spans="1:8">
      <c r="A1011" s="27">
        <v>2009</v>
      </c>
      <c r="B1011" t="s">
        <v>113</v>
      </c>
      <c r="C1011" s="3">
        <f>SUMIFS(Data!F:F,Data!$B:$B,Figure16!$B1011,Data!$A:$A,Figure16!$A1011)</f>
        <v>0</v>
      </c>
      <c r="D1011" s="3">
        <f>SUMIFS(Data!Y:Y,Data!$B:$B,Figure16!$B1011,Data!$A:$A,Figure16!$A1011)</f>
        <v>0</v>
      </c>
      <c r="E1011" s="3">
        <f>SUMIFS(Data!Q:Q,Data!$B:$B,Figure16!$B1011,Data!$A:$A,Figure16!$A1011)</f>
        <v>51884481410.39312</v>
      </c>
      <c r="F1011" s="1">
        <f t="shared" si="34"/>
        <v>0</v>
      </c>
      <c r="G1011" s="1">
        <f t="shared" si="35"/>
        <v>0</v>
      </c>
      <c r="H1011">
        <f>SUMIFS(Data!Z:Z,Data!B:B,Figure16!B1011,Data!A:A,Figure16!A1011)</f>
        <v>1</v>
      </c>
    </row>
    <row r="1012" spans="1:8">
      <c r="A1012" s="27">
        <v>2010</v>
      </c>
      <c r="B1012" t="s">
        <v>113</v>
      </c>
      <c r="C1012" s="3">
        <f>SUMIFS(Data!F:F,Data!$B:$B,Figure16!$B1012,Data!$A:$A,Figure16!$A1012)</f>
        <v>0</v>
      </c>
      <c r="D1012" s="3">
        <f>SUMIFS(Data!Y:Y,Data!$B:$B,Figure16!$B1012,Data!$A:$A,Figure16!$A1012)</f>
        <v>0</v>
      </c>
      <c r="E1012" s="3">
        <f>SUMIFS(Data!Q:Q,Data!$B:$B,Figure16!$B1012,Data!$A:$A,Figure16!$A1012)</f>
        <v>50610058210.369568</v>
      </c>
      <c r="F1012" s="1">
        <f t="shared" si="34"/>
        <v>0</v>
      </c>
      <c r="G1012" s="1">
        <f t="shared" si="35"/>
        <v>0</v>
      </c>
      <c r="H1012">
        <f>SUMIFS(Data!Z:Z,Data!B:B,Figure16!B1012,Data!A:A,Figure16!A1012)</f>
        <v>1</v>
      </c>
    </row>
    <row r="1013" spans="1:8">
      <c r="A1013" s="27">
        <v>2011</v>
      </c>
      <c r="B1013" t="s">
        <v>113</v>
      </c>
      <c r="C1013" s="3">
        <f>SUMIFS(Data!F:F,Data!$B:$B,Figure16!$B1013,Data!$A:$A,Figure16!$A1013)</f>
        <v>15000</v>
      </c>
      <c r="D1013" s="3">
        <f>SUMIFS(Data!Y:Y,Data!$B:$B,Figure16!$B1013,Data!$A:$A,Figure16!$A1013)</f>
        <v>0</v>
      </c>
      <c r="E1013" s="3">
        <f>SUMIFS(Data!Q:Q,Data!$B:$B,Figure16!$B1013,Data!$A:$A,Figure16!$A1013)</f>
        <v>57418414504.08815</v>
      </c>
      <c r="F1013" s="1">
        <f t="shared" si="34"/>
        <v>2.6124023328669257E-5</v>
      </c>
      <c r="G1013" s="1">
        <f t="shared" si="35"/>
        <v>0</v>
      </c>
      <c r="H1013">
        <f>SUMIFS(Data!Z:Z,Data!B:B,Figure16!B1013,Data!A:A,Figure16!A1013)</f>
        <v>1</v>
      </c>
    </row>
    <row r="1014" spans="1:8">
      <c r="A1014" s="27">
        <v>2012</v>
      </c>
      <c r="B1014" t="s">
        <v>113</v>
      </c>
      <c r="C1014" s="3">
        <f>SUMIFS(Data!F:F,Data!$B:$B,Figure16!$B1014,Data!$A:$A,Figure16!$A1014)</f>
        <v>9855.1298828125</v>
      </c>
      <c r="D1014" s="3">
        <f>SUMIFS(Data!Y:Y,Data!$B:$B,Figure16!$B1014,Data!$A:$A,Figure16!$A1014)</f>
        <v>0</v>
      </c>
      <c r="E1014" s="3">
        <f>SUMIFS(Data!Q:Q,Data!$B:$B,Figure16!$B1014,Data!$A:$A,Figure16!$A1014)</f>
        <v>53903022339.027596</v>
      </c>
      <c r="F1014" s="1">
        <f t="shared" si="34"/>
        <v>1.8283074779792182E-5</v>
      </c>
      <c r="G1014" s="1">
        <f t="shared" si="35"/>
        <v>0</v>
      </c>
      <c r="H1014">
        <f>SUMIFS(Data!Z:Z,Data!B:B,Figure16!B1014,Data!A:A,Figure16!A1014)</f>
        <v>1</v>
      </c>
    </row>
    <row r="1015" spans="1:8">
      <c r="A1015" s="27">
        <v>2013</v>
      </c>
      <c r="B1015" t="s">
        <v>113</v>
      </c>
      <c r="C1015" s="3">
        <f>SUMIFS(Data!F:F,Data!$B:$B,Figure16!$B1015,Data!$A:$A,Figure16!$A1015)</f>
        <v>248000000</v>
      </c>
      <c r="D1015" s="3">
        <f>SUMIFS(Data!Y:Y,Data!$B:$B,Figure16!$B1015,Data!$A:$A,Figure16!$A1015)</f>
        <v>0</v>
      </c>
      <c r="E1015" s="3">
        <f>SUMIFS(Data!Q:Q,Data!$B:$B,Figure16!$B1015,Data!$A:$A,Figure16!$A1015)</f>
        <v>55555171009.771988</v>
      </c>
      <c r="F1015" s="1">
        <f t="shared" si="34"/>
        <v>0.44640308992366806</v>
      </c>
      <c r="G1015" s="1">
        <f t="shared" si="35"/>
        <v>0</v>
      </c>
      <c r="H1015">
        <f>SUMIFS(Data!Z:Z,Data!B:B,Figure16!B1015,Data!A:A,Figure16!A1015)</f>
        <v>1</v>
      </c>
    </row>
    <row r="1016" spans="1:8">
      <c r="A1016" s="27">
        <v>2014</v>
      </c>
      <c r="B1016" t="s">
        <v>113</v>
      </c>
      <c r="C1016" s="3">
        <f>SUMIFS(Data!F:F,Data!$B:$B,Figure16!$B1016,Data!$A:$A,Figure16!$A1016)</f>
        <v>0</v>
      </c>
      <c r="D1016" s="3">
        <f>SUMIFS(Data!Y:Y,Data!$B:$B,Figure16!$B1016,Data!$A:$A,Figure16!$A1016)</f>
        <v>0</v>
      </c>
      <c r="E1016" s="3">
        <f>SUMIFS(Data!Q:Q,Data!$B:$B,Figure16!$B1016,Data!$A:$A,Figure16!$A1016)</f>
        <v>56814543481.210152</v>
      </c>
      <c r="F1016" s="1">
        <f t="shared" si="34"/>
        <v>0</v>
      </c>
      <c r="G1016" s="1">
        <f t="shared" si="35"/>
        <v>0</v>
      </c>
      <c r="H1016">
        <f>SUMIFS(Data!Z:Z,Data!B:B,Figure16!B1016,Data!A:A,Figure16!A1016)</f>
        <v>1</v>
      </c>
    </row>
    <row r="1017" spans="1:8">
      <c r="A1017" s="27">
        <v>2015</v>
      </c>
      <c r="B1017" t="s">
        <v>113</v>
      </c>
      <c r="C1017" s="3">
        <f>SUMIFS(Data!F:F,Data!$B:$B,Figure16!$B1017,Data!$A:$A,Figure16!$A1017)</f>
        <v>0</v>
      </c>
      <c r="D1017" s="3">
        <f>SUMIFS(Data!Y:Y,Data!$B:$B,Figure16!$B1017,Data!$A:$A,Figure16!$A1017)</f>
        <v>0</v>
      </c>
      <c r="E1017" s="3">
        <f>SUMIFS(Data!Q:Q,Data!$B:$B,Figure16!$B1017,Data!$A:$A,Figure16!$A1017)</f>
        <v>50201314894.581726</v>
      </c>
      <c r="F1017" s="1">
        <f t="shared" si="34"/>
        <v>0</v>
      </c>
      <c r="G1017" s="1">
        <f t="shared" si="35"/>
        <v>0</v>
      </c>
      <c r="H1017">
        <f>SUMIFS(Data!Z:Z,Data!B:B,Figure16!B1017,Data!A:A,Figure16!A1017)</f>
        <v>1</v>
      </c>
    </row>
    <row r="1018" spans="1:8">
      <c r="A1018" s="27">
        <v>2016</v>
      </c>
      <c r="B1018" t="s">
        <v>113</v>
      </c>
      <c r="C1018" s="3">
        <f>SUMIFS(Data!F:F,Data!$B:$B,Figure16!$B1018,Data!$A:$A,Figure16!$A1018)</f>
        <v>0</v>
      </c>
      <c r="D1018" s="3">
        <f>SUMIFS(Data!Y:Y,Data!$B:$B,Figure16!$B1018,Data!$A:$A,Figure16!$A1018)</f>
        <v>0</v>
      </c>
      <c r="E1018" s="3">
        <f>SUMIFS(Data!Q:Q,Data!$B:$B,Figure16!$B1018,Data!$A:$A,Figure16!$A1018)</f>
        <v>53240950226.244331</v>
      </c>
      <c r="F1018" s="1">
        <f t="shared" si="34"/>
        <v>0</v>
      </c>
      <c r="G1018" s="1">
        <f t="shared" si="35"/>
        <v>0</v>
      </c>
      <c r="H1018">
        <f>SUMIFS(Data!Z:Z,Data!B:B,Figure16!B1018,Data!A:A,Figure16!A1018)</f>
        <v>1</v>
      </c>
    </row>
    <row r="1019" spans="1:8">
      <c r="A1019" s="27">
        <v>2017</v>
      </c>
      <c r="B1019" t="s">
        <v>113</v>
      </c>
      <c r="C1019" s="3">
        <f>SUMIFS(Data!F:F,Data!$B:$B,Figure16!$B1019,Data!$A:$A,Figure16!$A1019)</f>
        <v>0</v>
      </c>
      <c r="D1019" s="3">
        <f>SUMIFS(Data!Y:Y,Data!$B:$B,Figure16!$B1019,Data!$A:$A,Figure16!$A1019)</f>
        <v>0</v>
      </c>
      <c r="E1019" s="3">
        <f>SUMIFS(Data!Q:Q,Data!$B:$B,Figure16!$B1019,Data!$A:$A,Figure16!$A1019)</f>
        <v>58220973782.771538</v>
      </c>
      <c r="F1019" s="1">
        <f t="shared" si="34"/>
        <v>0</v>
      </c>
      <c r="G1019" s="1">
        <f t="shared" si="35"/>
        <v>0</v>
      </c>
      <c r="H1019">
        <f>SUMIFS(Data!Z:Z,Data!B:B,Figure16!B1019,Data!A:A,Figure16!A1019)</f>
        <v>1</v>
      </c>
    </row>
    <row r="1020" spans="1:8">
      <c r="A1020" s="27">
        <v>1960</v>
      </c>
      <c r="B1020" t="s">
        <v>128</v>
      </c>
      <c r="C1020" s="3">
        <f>SUMIFS(Data!F:F,Data!$B:$B,Figure16!$B1020,Data!$A:$A,Figure16!$A1020)</f>
        <v>0</v>
      </c>
      <c r="D1020" s="3">
        <f>SUMIFS(Data!Y:Y,Data!$B:$B,Figure16!$B1020,Data!$A:$A,Figure16!$A1020)</f>
        <v>0</v>
      </c>
      <c r="E1020" s="3">
        <f>SUMIFS(Data!Q:Q,Data!$B:$B,Figure16!$B1020,Data!$A:$A,Figure16!$A1020)</f>
        <v>330442817.16885859</v>
      </c>
      <c r="F1020" s="1">
        <f t="shared" si="34"/>
        <v>0</v>
      </c>
      <c r="G1020" s="1">
        <f t="shared" si="35"/>
        <v>0</v>
      </c>
      <c r="H1020">
        <f>SUMIFS(Data!Z:Z,Data!B:B,Figure16!B1020,Data!A:A,Figure16!A1020)</f>
        <v>1</v>
      </c>
    </row>
    <row r="1021" spans="1:8">
      <c r="A1021" s="27">
        <v>1961</v>
      </c>
      <c r="B1021" t="s">
        <v>128</v>
      </c>
      <c r="C1021" s="3">
        <f>SUMIFS(Data!F:F,Data!$B:$B,Figure16!$B1021,Data!$A:$A,Figure16!$A1021)</f>
        <v>0</v>
      </c>
      <c r="D1021" s="3">
        <f>SUMIFS(Data!Y:Y,Data!$B:$B,Figure16!$B1021,Data!$A:$A,Figure16!$A1021)</f>
        <v>0</v>
      </c>
      <c r="E1021" s="3">
        <f>SUMIFS(Data!Q:Q,Data!$B:$B,Figure16!$B1021,Data!$A:$A,Figure16!$A1021)</f>
        <v>350247237.11684048</v>
      </c>
      <c r="F1021" s="1">
        <f t="shared" si="34"/>
        <v>0</v>
      </c>
      <c r="G1021" s="1">
        <f t="shared" si="35"/>
        <v>0</v>
      </c>
      <c r="H1021">
        <f>SUMIFS(Data!Z:Z,Data!B:B,Figure16!B1021,Data!A:A,Figure16!A1021)</f>
        <v>1</v>
      </c>
    </row>
    <row r="1022" spans="1:8">
      <c r="A1022" s="27">
        <v>1962</v>
      </c>
      <c r="B1022" t="s">
        <v>128</v>
      </c>
      <c r="C1022" s="3">
        <f>SUMIFS(Data!F:F,Data!$B:$B,Figure16!$B1022,Data!$A:$A,Figure16!$A1022)</f>
        <v>0</v>
      </c>
      <c r="D1022" s="3">
        <f>SUMIFS(Data!Y:Y,Data!$B:$B,Figure16!$B1022,Data!$A:$A,Figure16!$A1022)</f>
        <v>0</v>
      </c>
      <c r="E1022" s="3">
        <f>SUMIFS(Data!Q:Q,Data!$B:$B,Figure16!$B1022,Data!$A:$A,Figure16!$A1022)</f>
        <v>379567178.25689811</v>
      </c>
      <c r="F1022" s="1">
        <f t="shared" si="34"/>
        <v>0</v>
      </c>
      <c r="G1022" s="1">
        <f t="shared" si="35"/>
        <v>0</v>
      </c>
      <c r="H1022">
        <f>SUMIFS(Data!Z:Z,Data!B:B,Figure16!B1022,Data!A:A,Figure16!A1022)</f>
        <v>1</v>
      </c>
    </row>
    <row r="1023" spans="1:8">
      <c r="A1023" s="27">
        <v>1963</v>
      </c>
      <c r="B1023" t="s">
        <v>128</v>
      </c>
      <c r="C1023" s="3">
        <f>SUMIFS(Data!F:F,Data!$B:$B,Figure16!$B1023,Data!$A:$A,Figure16!$A1023)</f>
        <v>0</v>
      </c>
      <c r="D1023" s="3">
        <f>SUMIFS(Data!Y:Y,Data!$B:$B,Figure16!$B1023,Data!$A:$A,Figure16!$A1023)</f>
        <v>0</v>
      </c>
      <c r="E1023" s="3">
        <f>SUMIFS(Data!Q:Q,Data!$B:$B,Figure16!$B1023,Data!$A:$A,Figure16!$A1023)</f>
        <v>394040749.12567043</v>
      </c>
      <c r="F1023" s="1">
        <f t="shared" si="34"/>
        <v>0</v>
      </c>
      <c r="G1023" s="1">
        <f t="shared" si="35"/>
        <v>0</v>
      </c>
      <c r="H1023">
        <f>SUMIFS(Data!Z:Z,Data!B:B,Figure16!B1023,Data!A:A,Figure16!A1023)</f>
        <v>1</v>
      </c>
    </row>
    <row r="1024" spans="1:8">
      <c r="A1024" s="27">
        <v>1964</v>
      </c>
      <c r="B1024" t="s">
        <v>128</v>
      </c>
      <c r="C1024" s="3">
        <f>SUMIFS(Data!F:F,Data!$B:$B,Figure16!$B1024,Data!$A:$A,Figure16!$A1024)</f>
        <v>0</v>
      </c>
      <c r="D1024" s="3">
        <f>SUMIFS(Data!Y:Y,Data!$B:$B,Figure16!$B1024,Data!$A:$A,Figure16!$A1024)</f>
        <v>0</v>
      </c>
      <c r="E1024" s="3">
        <f>SUMIFS(Data!Q:Q,Data!$B:$B,Figure16!$B1024,Data!$A:$A,Figure16!$A1024)</f>
        <v>410321785.63105881</v>
      </c>
      <c r="F1024" s="1">
        <f t="shared" si="34"/>
        <v>0</v>
      </c>
      <c r="G1024" s="1">
        <f t="shared" si="35"/>
        <v>0</v>
      </c>
      <c r="H1024">
        <f>SUMIFS(Data!Z:Z,Data!B:B,Figure16!B1024,Data!A:A,Figure16!A1024)</f>
        <v>1</v>
      </c>
    </row>
    <row r="1025" spans="1:8">
      <c r="A1025" s="27">
        <v>1965</v>
      </c>
      <c r="B1025" t="s">
        <v>128</v>
      </c>
      <c r="C1025" s="3">
        <f>SUMIFS(Data!F:F,Data!$B:$B,Figure16!$B1025,Data!$A:$A,Figure16!$A1025)</f>
        <v>0</v>
      </c>
      <c r="D1025" s="3">
        <f>SUMIFS(Data!Y:Y,Data!$B:$B,Figure16!$B1025,Data!$A:$A,Figure16!$A1025)</f>
        <v>0</v>
      </c>
      <c r="E1025" s="3">
        <f>SUMIFS(Data!Q:Q,Data!$B:$B,Figure16!$B1025,Data!$A:$A,Figure16!$A1025)</f>
        <v>422916848.42420805</v>
      </c>
      <c r="F1025" s="1">
        <f t="shared" si="34"/>
        <v>0</v>
      </c>
      <c r="G1025" s="1">
        <f t="shared" si="35"/>
        <v>0</v>
      </c>
      <c r="H1025">
        <f>SUMIFS(Data!Z:Z,Data!B:B,Figure16!B1025,Data!A:A,Figure16!A1025)</f>
        <v>1</v>
      </c>
    </row>
    <row r="1026" spans="1:8">
      <c r="A1026" s="27">
        <v>1966</v>
      </c>
      <c r="B1026" t="s">
        <v>128</v>
      </c>
      <c r="C1026" s="3">
        <f>SUMIFS(Data!F:F,Data!$B:$B,Figure16!$B1026,Data!$A:$A,Figure16!$A1026)</f>
        <v>0</v>
      </c>
      <c r="D1026" s="3">
        <f>SUMIFS(Data!Y:Y,Data!$B:$B,Figure16!$B1026,Data!$A:$A,Figure16!$A1026)</f>
        <v>0</v>
      </c>
      <c r="E1026" s="3">
        <f>SUMIFS(Data!Q:Q,Data!$B:$B,Figure16!$B1026,Data!$A:$A,Figure16!$A1026)</f>
        <v>433889831.58470583</v>
      </c>
      <c r="F1026" s="1">
        <f t="shared" si="34"/>
        <v>0</v>
      </c>
      <c r="G1026" s="1">
        <f t="shared" si="35"/>
        <v>0</v>
      </c>
      <c r="H1026">
        <f>SUMIFS(Data!Z:Z,Data!B:B,Figure16!B1026,Data!A:A,Figure16!A1026)</f>
        <v>1</v>
      </c>
    </row>
    <row r="1027" spans="1:8">
      <c r="A1027" s="27">
        <v>1967</v>
      </c>
      <c r="B1027" t="s">
        <v>128</v>
      </c>
      <c r="C1027" s="3">
        <f>SUMIFS(Data!F:F,Data!$B:$B,Figure16!$B1027,Data!$A:$A,Figure16!$A1027)</f>
        <v>0</v>
      </c>
      <c r="D1027" s="3">
        <f>SUMIFS(Data!Y:Y,Data!$B:$B,Figure16!$B1027,Data!$A:$A,Figure16!$A1027)</f>
        <v>0</v>
      </c>
      <c r="E1027" s="3">
        <f>SUMIFS(Data!Q:Q,Data!$B:$B,Figure16!$B1027,Data!$A:$A,Figure16!$A1027)</f>
        <v>450753993.17644781</v>
      </c>
      <c r="F1027" s="1">
        <f t="shared" ref="F1027:F1090" si="36">IF(E1027&gt;0,C1027/E1027*100,"")</f>
        <v>0</v>
      </c>
      <c r="G1027" s="1">
        <f t="shared" ref="G1027:G1090" si="37">IF($E1027&gt;0,D1027/$E1027*100,"")</f>
        <v>0</v>
      </c>
      <c r="H1027">
        <f>SUMIFS(Data!Z:Z,Data!B:B,Figure16!B1027,Data!A:A,Figure16!A1027)</f>
        <v>1</v>
      </c>
    </row>
    <row r="1028" spans="1:8">
      <c r="A1028" s="27">
        <v>1968</v>
      </c>
      <c r="B1028" t="s">
        <v>128</v>
      </c>
      <c r="C1028" s="3">
        <f>SUMIFS(Data!F:F,Data!$B:$B,Figure16!$B1028,Data!$A:$A,Figure16!$A1028)</f>
        <v>0</v>
      </c>
      <c r="D1028" s="3">
        <f>SUMIFS(Data!Y:Y,Data!$B:$B,Figure16!$B1028,Data!$A:$A,Figure16!$A1028)</f>
        <v>0</v>
      </c>
      <c r="E1028" s="3">
        <f>SUMIFS(Data!Q:Q,Data!$B:$B,Figure16!$B1028,Data!$A:$A,Figure16!$A1028)</f>
        <v>460442864.20594865</v>
      </c>
      <c r="F1028" s="1">
        <f t="shared" si="36"/>
        <v>0</v>
      </c>
      <c r="G1028" s="1">
        <f t="shared" si="37"/>
        <v>0</v>
      </c>
      <c r="H1028">
        <f>SUMIFS(Data!Z:Z,Data!B:B,Figure16!B1028,Data!A:A,Figure16!A1028)</f>
        <v>1</v>
      </c>
    </row>
    <row r="1029" spans="1:8">
      <c r="A1029" s="27">
        <v>1969</v>
      </c>
      <c r="B1029" t="s">
        <v>128</v>
      </c>
      <c r="C1029" s="3">
        <f>SUMIFS(Data!F:F,Data!$B:$B,Figure16!$B1029,Data!$A:$A,Figure16!$A1029)</f>
        <v>0</v>
      </c>
      <c r="D1029" s="3">
        <f>SUMIFS(Data!Y:Y,Data!$B:$B,Figure16!$B1029,Data!$A:$A,Figure16!$A1029)</f>
        <v>0</v>
      </c>
      <c r="E1029" s="3">
        <f>SUMIFS(Data!Q:Q,Data!$B:$B,Figure16!$B1029,Data!$A:$A,Figure16!$A1029)</f>
        <v>478298781.54565793</v>
      </c>
      <c r="F1029" s="1">
        <f t="shared" si="36"/>
        <v>0</v>
      </c>
      <c r="G1029" s="1">
        <f t="shared" si="37"/>
        <v>0</v>
      </c>
      <c r="H1029">
        <f>SUMIFS(Data!Z:Z,Data!B:B,Figure16!B1029,Data!A:A,Figure16!A1029)</f>
        <v>1</v>
      </c>
    </row>
    <row r="1030" spans="1:8">
      <c r="A1030" s="27">
        <v>1970</v>
      </c>
      <c r="B1030" t="s">
        <v>128</v>
      </c>
      <c r="C1030" s="3">
        <f>SUMIFS(Data!F:F,Data!$B:$B,Figure16!$B1030,Data!$A:$A,Figure16!$A1030)</f>
        <v>0</v>
      </c>
      <c r="D1030" s="3">
        <f>SUMIFS(Data!Y:Y,Data!$B:$B,Figure16!$B1030,Data!$A:$A,Figure16!$A1030)</f>
        <v>0</v>
      </c>
      <c r="E1030" s="3">
        <f>SUMIFS(Data!Q:Q,Data!$B:$B,Figure16!$B1030,Data!$A:$A,Figure16!$A1030)</f>
        <v>458404330.12509632</v>
      </c>
      <c r="F1030" s="1">
        <f t="shared" si="36"/>
        <v>0</v>
      </c>
      <c r="G1030" s="1">
        <f t="shared" si="37"/>
        <v>0</v>
      </c>
      <c r="H1030">
        <f>SUMIFS(Data!Z:Z,Data!B:B,Figure16!B1030,Data!A:A,Figure16!A1030)</f>
        <v>1</v>
      </c>
    </row>
    <row r="1031" spans="1:8">
      <c r="A1031" s="27">
        <v>1971</v>
      </c>
      <c r="B1031" t="s">
        <v>128</v>
      </c>
      <c r="C1031" s="3">
        <f>SUMIFS(Data!F:F,Data!$B:$B,Figure16!$B1031,Data!$A:$A,Figure16!$A1031)</f>
        <v>0</v>
      </c>
      <c r="D1031" s="3">
        <f>SUMIFS(Data!Y:Y,Data!$B:$B,Figure16!$B1031,Data!$A:$A,Figure16!$A1031)</f>
        <v>0</v>
      </c>
      <c r="E1031" s="3">
        <f>SUMIFS(Data!Q:Q,Data!$B:$B,Figure16!$B1031,Data!$A:$A,Figure16!$A1031)</f>
        <v>482411278.98243874</v>
      </c>
      <c r="F1031" s="1">
        <f t="shared" si="36"/>
        <v>0</v>
      </c>
      <c r="G1031" s="1">
        <f t="shared" si="37"/>
        <v>0</v>
      </c>
      <c r="H1031">
        <f>SUMIFS(Data!Z:Z,Data!B:B,Figure16!B1031,Data!A:A,Figure16!A1031)</f>
        <v>1</v>
      </c>
    </row>
    <row r="1032" spans="1:8">
      <c r="A1032" s="27">
        <v>1972</v>
      </c>
      <c r="B1032" t="s">
        <v>128</v>
      </c>
      <c r="C1032" s="3">
        <f>SUMIFS(Data!F:F,Data!$B:$B,Figure16!$B1032,Data!$A:$A,Figure16!$A1032)</f>
        <v>0</v>
      </c>
      <c r="D1032" s="3">
        <f>SUMIFS(Data!Y:Y,Data!$B:$B,Figure16!$B1032,Data!$A:$A,Figure16!$A1032)</f>
        <v>0</v>
      </c>
      <c r="E1032" s="3">
        <f>SUMIFS(Data!Q:Q,Data!$B:$B,Figure16!$B1032,Data!$A:$A,Figure16!$A1032)</f>
        <v>578595583.97572327</v>
      </c>
      <c r="F1032" s="1">
        <f t="shared" si="36"/>
        <v>0</v>
      </c>
      <c r="G1032" s="1">
        <f t="shared" si="37"/>
        <v>0</v>
      </c>
      <c r="H1032">
        <f>SUMIFS(Data!Z:Z,Data!B:B,Figure16!B1032,Data!A:A,Figure16!A1032)</f>
        <v>1</v>
      </c>
    </row>
    <row r="1033" spans="1:8">
      <c r="A1033" s="27">
        <v>1973</v>
      </c>
      <c r="B1033" t="s">
        <v>128</v>
      </c>
      <c r="C1033" s="3">
        <f>SUMIFS(Data!F:F,Data!$B:$B,Figure16!$B1033,Data!$A:$A,Figure16!$A1033)</f>
        <v>49300000</v>
      </c>
      <c r="D1033" s="3">
        <f>SUMIFS(Data!Y:Y,Data!$B:$B,Figure16!$B1033,Data!$A:$A,Figure16!$A1033)</f>
        <v>0</v>
      </c>
      <c r="E1033" s="3">
        <f>SUMIFS(Data!Q:Q,Data!$B:$B,Figure16!$B1033,Data!$A:$A,Figure16!$A1033)</f>
        <v>674773821.15141559</v>
      </c>
      <c r="F1033" s="1">
        <f t="shared" si="36"/>
        <v>7.306151847425828</v>
      </c>
      <c r="G1033" s="1">
        <f t="shared" si="37"/>
        <v>0</v>
      </c>
      <c r="H1033">
        <f>SUMIFS(Data!Z:Z,Data!B:B,Figure16!B1033,Data!A:A,Figure16!A1033)</f>
        <v>1</v>
      </c>
    </row>
    <row r="1034" spans="1:8">
      <c r="A1034" s="27">
        <v>1974</v>
      </c>
      <c r="B1034" t="s">
        <v>128</v>
      </c>
      <c r="C1034" s="3">
        <f>SUMIFS(Data!F:F,Data!$B:$B,Figure16!$B1034,Data!$A:$A,Figure16!$A1034)</f>
        <v>1500000</v>
      </c>
      <c r="D1034" s="3">
        <f>SUMIFS(Data!Y:Y,Data!$B:$B,Figure16!$B1034,Data!$A:$A,Figure16!$A1034)</f>
        <v>0</v>
      </c>
      <c r="E1034" s="3">
        <f>SUMIFS(Data!Q:Q,Data!$B:$B,Figure16!$B1034,Data!$A:$A,Figure16!$A1034)</f>
        <v>751133642.64746082</v>
      </c>
      <c r="F1034" s="1">
        <f t="shared" si="36"/>
        <v>0.19969815154505258</v>
      </c>
      <c r="G1034" s="1">
        <f t="shared" si="37"/>
        <v>0</v>
      </c>
      <c r="H1034">
        <f>SUMIFS(Data!Z:Z,Data!B:B,Figure16!B1034,Data!A:A,Figure16!A1034)</f>
        <v>1</v>
      </c>
    </row>
    <row r="1035" spans="1:8">
      <c r="A1035" s="27">
        <v>1975</v>
      </c>
      <c r="B1035" t="s">
        <v>128</v>
      </c>
      <c r="C1035" s="3">
        <f>SUMIFS(Data!F:F,Data!$B:$B,Figure16!$B1035,Data!$A:$A,Figure16!$A1035)</f>
        <v>0</v>
      </c>
      <c r="D1035" s="3">
        <f>SUMIFS(Data!Y:Y,Data!$B:$B,Figure16!$B1035,Data!$A:$A,Figure16!$A1035)</f>
        <v>0</v>
      </c>
      <c r="E1035" s="3">
        <f>SUMIFS(Data!Q:Q,Data!$B:$B,Figure16!$B1035,Data!$A:$A,Figure16!$A1035)</f>
        <v>939972703.4630208</v>
      </c>
      <c r="F1035" s="1">
        <f t="shared" si="36"/>
        <v>0</v>
      </c>
      <c r="G1035" s="1">
        <f t="shared" si="37"/>
        <v>0</v>
      </c>
      <c r="H1035">
        <f>SUMIFS(Data!Z:Z,Data!B:B,Figure16!B1035,Data!A:A,Figure16!A1035)</f>
        <v>1</v>
      </c>
    </row>
    <row r="1036" spans="1:8">
      <c r="A1036" s="27">
        <v>1976</v>
      </c>
      <c r="B1036" t="s">
        <v>128</v>
      </c>
      <c r="C1036" s="3">
        <f>SUMIFS(Data!F:F,Data!$B:$B,Figure16!$B1036,Data!$A:$A,Figure16!$A1036)</f>
        <v>0</v>
      </c>
      <c r="D1036" s="3">
        <f>SUMIFS(Data!Y:Y,Data!$B:$B,Figure16!$B1036,Data!$A:$A,Figure16!$A1036)</f>
        <v>0</v>
      </c>
      <c r="E1036" s="3">
        <f>SUMIFS(Data!Q:Q,Data!$B:$B,Figure16!$B1036,Data!$A:$A,Figure16!$A1036)</f>
        <v>976547572.21582389</v>
      </c>
      <c r="F1036" s="1">
        <f t="shared" si="36"/>
        <v>0</v>
      </c>
      <c r="G1036" s="1">
        <f t="shared" si="37"/>
        <v>0</v>
      </c>
      <c r="H1036">
        <f>SUMIFS(Data!Z:Z,Data!B:B,Figure16!B1036,Data!A:A,Figure16!A1036)</f>
        <v>1</v>
      </c>
    </row>
    <row r="1037" spans="1:8">
      <c r="A1037" s="27">
        <v>1977</v>
      </c>
      <c r="B1037" t="s">
        <v>128</v>
      </c>
      <c r="C1037" s="3">
        <f>SUMIFS(Data!F:F,Data!$B:$B,Figure16!$B1037,Data!$A:$A,Figure16!$A1037)</f>
        <v>0</v>
      </c>
      <c r="D1037" s="3">
        <f>SUMIFS(Data!Y:Y,Data!$B:$B,Figure16!$B1037,Data!$A:$A,Figure16!$A1037)</f>
        <v>0</v>
      </c>
      <c r="E1037" s="3">
        <f>SUMIFS(Data!Q:Q,Data!$B:$B,Figure16!$B1037,Data!$A:$A,Figure16!$A1037)</f>
        <v>1131225278.7777252</v>
      </c>
      <c r="F1037" s="1">
        <f t="shared" si="36"/>
        <v>0</v>
      </c>
      <c r="G1037" s="1">
        <f t="shared" si="37"/>
        <v>0</v>
      </c>
      <c r="H1037">
        <f>SUMIFS(Data!Z:Z,Data!B:B,Figure16!B1037,Data!A:A,Figure16!A1037)</f>
        <v>1</v>
      </c>
    </row>
    <row r="1038" spans="1:8">
      <c r="A1038" s="27">
        <v>1978</v>
      </c>
      <c r="B1038" t="s">
        <v>128</v>
      </c>
      <c r="C1038" s="3">
        <f>SUMIFS(Data!F:F,Data!$B:$B,Figure16!$B1038,Data!$A:$A,Figure16!$A1038)</f>
        <v>200000</v>
      </c>
      <c r="D1038" s="3">
        <f>SUMIFS(Data!Y:Y,Data!$B:$B,Figure16!$B1038,Data!$A:$A,Figure16!$A1038)</f>
        <v>0</v>
      </c>
      <c r="E1038" s="3">
        <f>SUMIFS(Data!Q:Q,Data!$B:$B,Figure16!$B1038,Data!$A:$A,Figure16!$A1038)</f>
        <v>1475584037.2815588</v>
      </c>
      <c r="F1038" s="1">
        <f t="shared" si="36"/>
        <v>1.3553955243949121E-2</v>
      </c>
      <c r="G1038" s="1">
        <f t="shared" si="37"/>
        <v>0</v>
      </c>
      <c r="H1038">
        <f>SUMIFS(Data!Z:Z,Data!B:B,Figure16!B1038,Data!A:A,Figure16!A1038)</f>
        <v>1</v>
      </c>
    </row>
    <row r="1039" spans="1:8">
      <c r="A1039" s="27">
        <v>1979</v>
      </c>
      <c r="B1039" t="s">
        <v>128</v>
      </c>
      <c r="C1039" s="3">
        <f>SUMIFS(Data!F:F,Data!$B:$B,Figure16!$B1039,Data!$A:$A,Figure16!$A1039)</f>
        <v>0</v>
      </c>
      <c r="D1039" s="3">
        <f>SUMIFS(Data!Y:Y,Data!$B:$B,Figure16!$B1039,Data!$A:$A,Figure16!$A1039)</f>
        <v>0</v>
      </c>
      <c r="E1039" s="3">
        <f>SUMIFS(Data!Q:Q,Data!$B:$B,Figure16!$B1039,Data!$A:$A,Figure16!$A1039)</f>
        <v>1748480982.1851664</v>
      </c>
      <c r="F1039" s="1">
        <f t="shared" si="36"/>
        <v>0</v>
      </c>
      <c r="G1039" s="1">
        <f t="shared" si="37"/>
        <v>0</v>
      </c>
      <c r="H1039">
        <f>SUMIFS(Data!Z:Z,Data!B:B,Figure16!B1039,Data!A:A,Figure16!A1039)</f>
        <v>1</v>
      </c>
    </row>
    <row r="1040" spans="1:8">
      <c r="A1040" s="27">
        <v>1980</v>
      </c>
      <c r="B1040" t="s">
        <v>128</v>
      </c>
      <c r="C1040" s="3">
        <f>SUMIFS(Data!F:F,Data!$B:$B,Figure16!$B1040,Data!$A:$A,Figure16!$A1040)</f>
        <v>0</v>
      </c>
      <c r="D1040" s="3">
        <f>SUMIFS(Data!Y:Y,Data!$B:$B,Figure16!$B1040,Data!$A:$A,Figure16!$A1040)</f>
        <v>0</v>
      </c>
      <c r="E1040" s="3">
        <f>SUMIFS(Data!Q:Q,Data!$B:$B,Figure16!$B1040,Data!$A:$A,Figure16!$A1040)</f>
        <v>1928720390.2886932</v>
      </c>
      <c r="F1040" s="1">
        <f t="shared" si="36"/>
        <v>0</v>
      </c>
      <c r="G1040" s="1">
        <f t="shared" si="37"/>
        <v>0</v>
      </c>
      <c r="H1040">
        <f>SUMIFS(Data!Z:Z,Data!B:B,Figure16!B1040,Data!A:A,Figure16!A1040)</f>
        <v>1</v>
      </c>
    </row>
    <row r="1041" spans="1:8">
      <c r="A1041" s="27">
        <v>1981</v>
      </c>
      <c r="B1041" t="s">
        <v>128</v>
      </c>
      <c r="C1041" s="3">
        <f>SUMIFS(Data!F:F,Data!$B:$B,Figure16!$B1041,Data!$A:$A,Figure16!$A1041)</f>
        <v>0</v>
      </c>
      <c r="D1041" s="3">
        <f>SUMIFS(Data!Y:Y,Data!$B:$B,Figure16!$B1041,Data!$A:$A,Figure16!$A1041)</f>
        <v>0</v>
      </c>
      <c r="E1041" s="3">
        <f>SUMIFS(Data!Q:Q,Data!$B:$B,Figure16!$B1041,Data!$A:$A,Figure16!$A1041)</f>
        <v>1775842679.9405589</v>
      </c>
      <c r="F1041" s="1">
        <f t="shared" si="36"/>
        <v>0</v>
      </c>
      <c r="G1041" s="1">
        <f t="shared" si="37"/>
        <v>0</v>
      </c>
      <c r="H1041">
        <f>SUMIFS(Data!Z:Z,Data!B:B,Figure16!B1041,Data!A:A,Figure16!A1041)</f>
        <v>1</v>
      </c>
    </row>
    <row r="1042" spans="1:8">
      <c r="A1042" s="27">
        <v>1982</v>
      </c>
      <c r="B1042" t="s">
        <v>128</v>
      </c>
      <c r="C1042" s="3">
        <f>SUMIFS(Data!F:F,Data!$B:$B,Figure16!$B1042,Data!$A:$A,Figure16!$A1042)</f>
        <v>0</v>
      </c>
      <c r="D1042" s="3">
        <f>SUMIFS(Data!Y:Y,Data!$B:$B,Figure16!$B1042,Data!$A:$A,Figure16!$A1042)</f>
        <v>0</v>
      </c>
      <c r="E1042" s="3">
        <f>SUMIFS(Data!Q:Q,Data!$B:$B,Figure16!$B1042,Data!$A:$A,Figure16!$A1042)</f>
        <v>1754450379.207696</v>
      </c>
      <c r="F1042" s="1">
        <f t="shared" si="36"/>
        <v>0</v>
      </c>
      <c r="G1042" s="1">
        <f t="shared" si="37"/>
        <v>0</v>
      </c>
      <c r="H1042">
        <f>SUMIFS(Data!Z:Z,Data!B:B,Figure16!B1042,Data!A:A,Figure16!A1042)</f>
        <v>1</v>
      </c>
    </row>
    <row r="1043" spans="1:8">
      <c r="A1043" s="27">
        <v>1983</v>
      </c>
      <c r="B1043" t="s">
        <v>128</v>
      </c>
      <c r="C1043" s="3">
        <f>SUMIFS(Data!F:F,Data!$B:$B,Figure16!$B1043,Data!$A:$A,Figure16!$A1043)</f>
        <v>0</v>
      </c>
      <c r="D1043" s="3">
        <f>SUMIFS(Data!Y:Y,Data!$B:$B,Figure16!$B1043,Data!$A:$A,Figure16!$A1043)</f>
        <v>0</v>
      </c>
      <c r="E1043" s="3">
        <f>SUMIFS(Data!Q:Q,Data!$B:$B,Figure16!$B1043,Data!$A:$A,Figure16!$A1043)</f>
        <v>1600278756.4358931</v>
      </c>
      <c r="F1043" s="1">
        <f t="shared" si="36"/>
        <v>0</v>
      </c>
      <c r="G1043" s="1">
        <f t="shared" si="37"/>
        <v>0</v>
      </c>
      <c r="H1043">
        <f>SUMIFS(Data!Z:Z,Data!B:B,Figure16!B1043,Data!A:A,Figure16!A1043)</f>
        <v>1</v>
      </c>
    </row>
    <row r="1044" spans="1:8">
      <c r="A1044" s="27">
        <v>1984</v>
      </c>
      <c r="B1044" t="s">
        <v>128</v>
      </c>
      <c r="C1044" s="3">
        <f>SUMIFS(Data!F:F,Data!$B:$B,Figure16!$B1044,Data!$A:$A,Figure16!$A1044)</f>
        <v>8700000</v>
      </c>
      <c r="D1044" s="3">
        <f>SUMIFS(Data!Y:Y,Data!$B:$B,Figure16!$B1044,Data!$A:$A,Figure16!$A1044)</f>
        <v>0</v>
      </c>
      <c r="E1044" s="3">
        <f>SUMIFS(Data!Q:Q,Data!$B:$B,Figure16!$B1044,Data!$A:$A,Figure16!$A1044)</f>
        <v>1459880352.6482952</v>
      </c>
      <c r="F1044" s="1">
        <f t="shared" si="36"/>
        <v>0.59593924832386225</v>
      </c>
      <c r="G1044" s="1">
        <f t="shared" si="37"/>
        <v>0</v>
      </c>
      <c r="H1044">
        <f>SUMIFS(Data!Z:Z,Data!B:B,Figure16!B1044,Data!A:A,Figure16!A1044)</f>
        <v>1</v>
      </c>
    </row>
    <row r="1045" spans="1:8">
      <c r="A1045" s="27">
        <v>1985</v>
      </c>
      <c r="B1045" t="s">
        <v>128</v>
      </c>
      <c r="C1045" s="3">
        <f>SUMIFS(Data!F:F,Data!$B:$B,Figure16!$B1045,Data!$A:$A,Figure16!$A1045)</f>
        <v>0</v>
      </c>
      <c r="D1045" s="3">
        <f>SUMIFS(Data!Y:Y,Data!$B:$B,Figure16!$B1045,Data!$A:$A,Figure16!$A1045)</f>
        <v>0</v>
      </c>
      <c r="E1045" s="3">
        <f>SUMIFS(Data!Q:Q,Data!$B:$B,Figure16!$B1045,Data!$A:$A,Figure16!$A1045)</f>
        <v>1552493413.9898932</v>
      </c>
      <c r="F1045" s="1">
        <f t="shared" si="36"/>
        <v>0</v>
      </c>
      <c r="G1045" s="1">
        <f t="shared" si="37"/>
        <v>0</v>
      </c>
      <c r="H1045">
        <f>SUMIFS(Data!Z:Z,Data!B:B,Figure16!B1045,Data!A:A,Figure16!A1045)</f>
        <v>1</v>
      </c>
    </row>
    <row r="1046" spans="1:8">
      <c r="A1046" s="27">
        <v>1986</v>
      </c>
      <c r="B1046" t="s">
        <v>128</v>
      </c>
      <c r="C1046" s="3">
        <f>SUMIFS(Data!F:F,Data!$B:$B,Figure16!$B1046,Data!$A:$A,Figure16!$A1046)</f>
        <v>0</v>
      </c>
      <c r="D1046" s="3">
        <f>SUMIFS(Data!Y:Y,Data!$B:$B,Figure16!$B1046,Data!$A:$A,Figure16!$A1046)</f>
        <v>0</v>
      </c>
      <c r="E1046" s="3">
        <f>SUMIFS(Data!Q:Q,Data!$B:$B,Figure16!$B1046,Data!$A:$A,Figure16!$A1046)</f>
        <v>2036303381.2014174</v>
      </c>
      <c r="F1046" s="1">
        <f t="shared" si="36"/>
        <v>0</v>
      </c>
      <c r="G1046" s="1">
        <f t="shared" si="37"/>
        <v>0</v>
      </c>
      <c r="H1046">
        <f>SUMIFS(Data!Z:Z,Data!B:B,Figure16!B1046,Data!A:A,Figure16!A1046)</f>
        <v>1</v>
      </c>
    </row>
    <row r="1047" spans="1:8">
      <c r="A1047" s="27">
        <v>1987</v>
      </c>
      <c r="B1047" t="s">
        <v>128</v>
      </c>
      <c r="C1047" s="3">
        <f>SUMIFS(Data!F:F,Data!$B:$B,Figure16!$B1047,Data!$A:$A,Figure16!$A1047)</f>
        <v>0</v>
      </c>
      <c r="D1047" s="3">
        <f>SUMIFS(Data!Y:Y,Data!$B:$B,Figure16!$B1047,Data!$A:$A,Figure16!$A1047)</f>
        <v>0</v>
      </c>
      <c r="E1047" s="3">
        <f>SUMIFS(Data!Q:Q,Data!$B:$B,Figure16!$B1047,Data!$A:$A,Figure16!$A1047)</f>
        <v>2369835438.6239276</v>
      </c>
      <c r="F1047" s="1">
        <f t="shared" si="36"/>
        <v>0</v>
      </c>
      <c r="G1047" s="1">
        <f t="shared" si="37"/>
        <v>0</v>
      </c>
      <c r="H1047">
        <f>SUMIFS(Data!Z:Z,Data!B:B,Figure16!B1047,Data!A:A,Figure16!A1047)</f>
        <v>1</v>
      </c>
    </row>
    <row r="1048" spans="1:8">
      <c r="A1048" s="27">
        <v>1988</v>
      </c>
      <c r="B1048" t="s">
        <v>128</v>
      </c>
      <c r="C1048" s="3">
        <f>SUMIFS(Data!F:F,Data!$B:$B,Figure16!$B1048,Data!$A:$A,Figure16!$A1048)</f>
        <v>0</v>
      </c>
      <c r="D1048" s="3">
        <f>SUMIFS(Data!Y:Y,Data!$B:$B,Figure16!$B1048,Data!$A:$A,Figure16!$A1048)</f>
        <v>0</v>
      </c>
      <c r="E1048" s="3">
        <f>SUMIFS(Data!Q:Q,Data!$B:$B,Figure16!$B1048,Data!$A:$A,Figure16!$A1048)</f>
        <v>2616040645.8726287</v>
      </c>
      <c r="F1048" s="1">
        <f t="shared" si="36"/>
        <v>0</v>
      </c>
      <c r="G1048" s="1">
        <f t="shared" si="37"/>
        <v>0</v>
      </c>
      <c r="H1048">
        <f>SUMIFS(Data!Z:Z,Data!B:B,Figure16!B1048,Data!A:A,Figure16!A1048)</f>
        <v>1</v>
      </c>
    </row>
    <row r="1049" spans="1:8">
      <c r="A1049" s="27">
        <v>1989</v>
      </c>
      <c r="B1049" t="s">
        <v>128</v>
      </c>
      <c r="C1049" s="3">
        <f>SUMIFS(Data!F:F,Data!$B:$B,Figure16!$B1049,Data!$A:$A,Figure16!$A1049)</f>
        <v>19000000</v>
      </c>
      <c r="D1049" s="3">
        <f>SUMIFS(Data!Y:Y,Data!$B:$B,Figure16!$B1049,Data!$A:$A,Figure16!$A1049)</f>
        <v>0</v>
      </c>
      <c r="E1049" s="3">
        <f>SUMIFS(Data!Q:Q,Data!$B:$B,Figure16!$B1049,Data!$A:$A,Figure16!$A1049)</f>
        <v>2615588545.6862864</v>
      </c>
      <c r="F1049" s="1">
        <f t="shared" si="36"/>
        <v>0.72641394730587183</v>
      </c>
      <c r="G1049" s="1">
        <f t="shared" si="37"/>
        <v>0</v>
      </c>
      <c r="H1049">
        <f>SUMIFS(Data!Z:Z,Data!B:B,Figure16!B1049,Data!A:A,Figure16!A1049)</f>
        <v>1</v>
      </c>
    </row>
    <row r="1050" spans="1:8">
      <c r="A1050" s="27">
        <v>1990</v>
      </c>
      <c r="B1050" t="s">
        <v>128</v>
      </c>
      <c r="C1050" s="3">
        <f>SUMIFS(Data!F:F,Data!$B:$B,Figure16!$B1050,Data!$A:$A,Figure16!$A1050)</f>
        <v>8600000</v>
      </c>
      <c r="D1050" s="3">
        <f>SUMIFS(Data!Y:Y,Data!$B:$B,Figure16!$B1050,Data!$A:$A,Figure16!$A1050)</f>
        <v>0</v>
      </c>
      <c r="E1050" s="3">
        <f>SUMIFS(Data!Q:Q,Data!$B:$B,Figure16!$B1050,Data!$A:$A,Figure16!$A1050)</f>
        <v>3101301780.9506698</v>
      </c>
      <c r="F1050" s="1">
        <f t="shared" si="36"/>
        <v>0.27730290721220185</v>
      </c>
      <c r="G1050" s="1">
        <f t="shared" si="37"/>
        <v>0</v>
      </c>
      <c r="H1050">
        <f>SUMIFS(Data!Z:Z,Data!B:B,Figure16!B1050,Data!A:A,Figure16!A1050)</f>
        <v>1</v>
      </c>
    </row>
    <row r="1051" spans="1:8">
      <c r="A1051" s="27">
        <v>1991</v>
      </c>
      <c r="B1051" t="s">
        <v>128</v>
      </c>
      <c r="C1051" s="3">
        <f>SUMIFS(Data!F:F,Data!$B:$B,Figure16!$B1051,Data!$A:$A,Figure16!$A1051)</f>
        <v>0</v>
      </c>
      <c r="D1051" s="3">
        <f>SUMIFS(Data!Y:Y,Data!$B:$B,Figure16!$B1051,Data!$A:$A,Figure16!$A1051)</f>
        <v>0</v>
      </c>
      <c r="E1051" s="3">
        <f>SUMIFS(Data!Q:Q,Data!$B:$B,Figure16!$B1051,Data!$A:$A,Figure16!$A1051)</f>
        <v>3135045684.1006017</v>
      </c>
      <c r="F1051" s="1">
        <f t="shared" si="36"/>
        <v>0</v>
      </c>
      <c r="G1051" s="1">
        <f t="shared" si="37"/>
        <v>0</v>
      </c>
      <c r="H1051">
        <f>SUMIFS(Data!Z:Z,Data!B:B,Figure16!B1051,Data!A:A,Figure16!A1051)</f>
        <v>1</v>
      </c>
    </row>
    <row r="1052" spans="1:8">
      <c r="A1052" s="27">
        <v>1992</v>
      </c>
      <c r="B1052" t="s">
        <v>128</v>
      </c>
      <c r="C1052" s="3">
        <f>SUMIFS(Data!F:F,Data!$B:$B,Figure16!$B1052,Data!$A:$A,Figure16!$A1052)</f>
        <v>0</v>
      </c>
      <c r="D1052" s="3">
        <f>SUMIFS(Data!Y:Y,Data!$B:$B,Figure16!$B1052,Data!$A:$A,Figure16!$A1052)</f>
        <v>0</v>
      </c>
      <c r="E1052" s="3">
        <f>SUMIFS(Data!Q:Q,Data!$B:$B,Figure16!$B1052,Data!$A:$A,Figure16!$A1052)</f>
        <v>2240264711.5481591</v>
      </c>
      <c r="F1052" s="1">
        <f t="shared" si="36"/>
        <v>0</v>
      </c>
      <c r="G1052" s="1">
        <f t="shared" si="37"/>
        <v>0</v>
      </c>
      <c r="H1052">
        <f>SUMIFS(Data!Z:Z,Data!B:B,Figure16!B1052,Data!A:A,Figure16!A1052)</f>
        <v>1</v>
      </c>
    </row>
    <row r="1053" spans="1:8">
      <c r="A1053" s="27">
        <v>1993</v>
      </c>
      <c r="B1053" t="s">
        <v>128</v>
      </c>
      <c r="C1053" s="3">
        <f>SUMIFS(Data!F:F,Data!$B:$B,Figure16!$B1053,Data!$A:$A,Figure16!$A1053)</f>
        <v>0</v>
      </c>
      <c r="D1053" s="3">
        <f>SUMIFS(Data!Y:Y,Data!$B:$B,Figure16!$B1053,Data!$A:$A,Figure16!$A1053)</f>
        <v>0</v>
      </c>
      <c r="E1053" s="3">
        <f>SUMIFS(Data!Q:Q,Data!$B:$B,Figure16!$B1053,Data!$A:$A,Figure16!$A1053)</f>
        <v>2332018010.5534105</v>
      </c>
      <c r="F1053" s="1">
        <f t="shared" si="36"/>
        <v>0</v>
      </c>
      <c r="G1053" s="1">
        <f t="shared" si="37"/>
        <v>0</v>
      </c>
      <c r="H1053">
        <f>SUMIFS(Data!Z:Z,Data!B:B,Figure16!B1053,Data!A:A,Figure16!A1053)</f>
        <v>1</v>
      </c>
    </row>
    <row r="1054" spans="1:8">
      <c r="A1054" s="27">
        <v>1994</v>
      </c>
      <c r="B1054" t="s">
        <v>128</v>
      </c>
      <c r="C1054" s="3">
        <f>SUMIFS(Data!F:F,Data!$B:$B,Figure16!$B1054,Data!$A:$A,Figure16!$A1054)</f>
        <v>0</v>
      </c>
      <c r="D1054" s="3">
        <f>SUMIFS(Data!Y:Y,Data!$B:$B,Figure16!$B1054,Data!$A:$A,Figure16!$A1054)</f>
        <v>0</v>
      </c>
      <c r="E1054" s="3">
        <f>SUMIFS(Data!Q:Q,Data!$B:$B,Figure16!$B1054,Data!$A:$A,Figure16!$A1054)</f>
        <v>1895290964.8082888</v>
      </c>
      <c r="F1054" s="1">
        <f t="shared" si="36"/>
        <v>0</v>
      </c>
      <c r="G1054" s="1">
        <f t="shared" si="37"/>
        <v>0</v>
      </c>
      <c r="H1054">
        <f>SUMIFS(Data!Z:Z,Data!B:B,Figure16!B1054,Data!A:A,Figure16!A1054)</f>
        <v>1</v>
      </c>
    </row>
    <row r="1055" spans="1:8">
      <c r="A1055" s="27">
        <v>1995</v>
      </c>
      <c r="B1055" t="s">
        <v>128</v>
      </c>
      <c r="C1055" s="3">
        <f>SUMIFS(Data!F:F,Data!$B:$B,Figure16!$B1055,Data!$A:$A,Figure16!$A1055)</f>
        <v>0</v>
      </c>
      <c r="D1055" s="3">
        <f>SUMIFS(Data!Y:Y,Data!$B:$B,Figure16!$B1055,Data!$A:$A,Figure16!$A1055)</f>
        <v>0</v>
      </c>
      <c r="E1055" s="3">
        <f>SUMIFS(Data!Q:Q,Data!$B:$B,Figure16!$B1055,Data!$A:$A,Figure16!$A1055)</f>
        <v>2379518099.226603</v>
      </c>
      <c r="F1055" s="1">
        <f t="shared" si="36"/>
        <v>0</v>
      </c>
      <c r="G1055" s="1">
        <f t="shared" si="37"/>
        <v>0</v>
      </c>
      <c r="H1055">
        <f>SUMIFS(Data!Z:Z,Data!B:B,Figure16!B1055,Data!A:A,Figure16!A1055)</f>
        <v>1</v>
      </c>
    </row>
    <row r="1056" spans="1:8">
      <c r="A1056" s="27">
        <v>1996</v>
      </c>
      <c r="B1056" t="s">
        <v>128</v>
      </c>
      <c r="C1056" s="3">
        <f>SUMIFS(Data!F:F,Data!$B:$B,Figure16!$B1056,Data!$A:$A,Figure16!$A1056)</f>
        <v>0</v>
      </c>
      <c r="D1056" s="3">
        <f>SUMIFS(Data!Y:Y,Data!$B:$B,Figure16!$B1056,Data!$A:$A,Figure16!$A1056)</f>
        <v>0</v>
      </c>
      <c r="E1056" s="3">
        <f>SUMIFS(Data!Q:Q,Data!$B:$B,Figure16!$B1056,Data!$A:$A,Figure16!$A1056)</f>
        <v>2586550747.0984406</v>
      </c>
      <c r="F1056" s="1">
        <f t="shared" si="36"/>
        <v>0</v>
      </c>
      <c r="G1056" s="1">
        <f t="shared" si="37"/>
        <v>0</v>
      </c>
      <c r="H1056">
        <f>SUMIFS(Data!Z:Z,Data!B:B,Figure16!B1056,Data!A:A,Figure16!A1056)</f>
        <v>1</v>
      </c>
    </row>
    <row r="1057" spans="1:8">
      <c r="A1057" s="27">
        <v>1997</v>
      </c>
      <c r="B1057" t="s">
        <v>128</v>
      </c>
      <c r="C1057" s="3">
        <f>SUMIFS(Data!F:F,Data!$B:$B,Figure16!$B1057,Data!$A:$A,Figure16!$A1057)</f>
        <v>0</v>
      </c>
      <c r="D1057" s="3">
        <f>SUMIFS(Data!Y:Y,Data!$B:$B,Figure16!$B1057,Data!$A:$A,Figure16!$A1057)</f>
        <v>0</v>
      </c>
      <c r="E1057" s="3">
        <f>SUMIFS(Data!Q:Q,Data!$B:$B,Figure16!$B1057,Data!$A:$A,Figure16!$A1057)</f>
        <v>2447669403.890182</v>
      </c>
      <c r="F1057" s="1">
        <f t="shared" si="36"/>
        <v>0</v>
      </c>
      <c r="G1057" s="1">
        <f t="shared" si="37"/>
        <v>0</v>
      </c>
      <c r="H1057">
        <f>SUMIFS(Data!Z:Z,Data!B:B,Figure16!B1057,Data!A:A,Figure16!A1057)</f>
        <v>1</v>
      </c>
    </row>
    <row r="1058" spans="1:8">
      <c r="A1058" s="27">
        <v>1998</v>
      </c>
      <c r="B1058" t="s">
        <v>128</v>
      </c>
      <c r="C1058" s="3">
        <f>SUMIFS(Data!F:F,Data!$B:$B,Figure16!$B1058,Data!$A:$A,Figure16!$A1058)</f>
        <v>0</v>
      </c>
      <c r="D1058" s="3">
        <f>SUMIFS(Data!Y:Y,Data!$B:$B,Figure16!$B1058,Data!$A:$A,Figure16!$A1058)</f>
        <v>0</v>
      </c>
      <c r="E1058" s="3">
        <f>SUMIFS(Data!Q:Q,Data!$B:$B,Figure16!$B1058,Data!$A:$A,Figure16!$A1058)</f>
        <v>2804902723.731451</v>
      </c>
      <c r="F1058" s="1">
        <f t="shared" si="36"/>
        <v>0</v>
      </c>
      <c r="G1058" s="1">
        <f t="shared" si="37"/>
        <v>0</v>
      </c>
      <c r="H1058">
        <f>SUMIFS(Data!Z:Z,Data!B:B,Figure16!B1058,Data!A:A,Figure16!A1058)</f>
        <v>1</v>
      </c>
    </row>
    <row r="1059" spans="1:8">
      <c r="A1059" s="27">
        <v>1999</v>
      </c>
      <c r="B1059" t="s">
        <v>128</v>
      </c>
      <c r="C1059" s="3">
        <f>SUMIFS(Data!F:F,Data!$B:$B,Figure16!$B1059,Data!$A:$A,Figure16!$A1059)</f>
        <v>0</v>
      </c>
      <c r="D1059" s="3">
        <f>SUMIFS(Data!Y:Y,Data!$B:$B,Figure16!$B1059,Data!$A:$A,Figure16!$A1059)</f>
        <v>0</v>
      </c>
      <c r="E1059" s="3">
        <f>SUMIFS(Data!Q:Q,Data!$B:$B,Figure16!$B1059,Data!$A:$A,Figure16!$A1059)</f>
        <v>2993753187.0967741</v>
      </c>
      <c r="F1059" s="1">
        <f t="shared" si="36"/>
        <v>0</v>
      </c>
      <c r="G1059" s="1">
        <f t="shared" si="37"/>
        <v>0</v>
      </c>
      <c r="H1059">
        <f>SUMIFS(Data!Z:Z,Data!B:B,Figure16!B1059,Data!A:A,Figure16!A1059)</f>
        <v>1</v>
      </c>
    </row>
    <row r="1060" spans="1:8">
      <c r="A1060" s="27">
        <v>2000</v>
      </c>
      <c r="B1060" t="s">
        <v>128</v>
      </c>
      <c r="C1060" s="3">
        <f>SUMIFS(Data!F:F,Data!$B:$B,Figure16!$B1060,Data!$A:$A,Figure16!$A1060)</f>
        <v>0</v>
      </c>
      <c r="D1060" s="3">
        <f>SUMIFS(Data!Y:Y,Data!$B:$B,Figure16!$B1060,Data!$A:$A,Figure16!$A1060)</f>
        <v>0</v>
      </c>
      <c r="E1060" s="3">
        <f>SUMIFS(Data!Q:Q,Data!$B:$B,Figure16!$B1060,Data!$A:$A,Figure16!$A1060)</f>
        <v>2628920056.1009817</v>
      </c>
      <c r="F1060" s="1">
        <f t="shared" si="36"/>
        <v>0</v>
      </c>
      <c r="G1060" s="1">
        <f t="shared" si="37"/>
        <v>0</v>
      </c>
      <c r="H1060">
        <f>SUMIFS(Data!Z:Z,Data!B:B,Figure16!B1060,Data!A:A,Figure16!A1060)</f>
        <v>1</v>
      </c>
    </row>
    <row r="1061" spans="1:8">
      <c r="A1061" s="27">
        <v>2001</v>
      </c>
      <c r="B1061" t="s">
        <v>128</v>
      </c>
      <c r="C1061" s="3">
        <f>SUMIFS(Data!F:F,Data!$B:$B,Figure16!$B1061,Data!$A:$A,Figure16!$A1061)</f>
        <v>0</v>
      </c>
      <c r="D1061" s="3">
        <f>SUMIFS(Data!Y:Y,Data!$B:$B,Figure16!$B1061,Data!$A:$A,Figure16!$A1061)</f>
        <v>0</v>
      </c>
      <c r="E1061" s="3">
        <f>SUMIFS(Data!Q:Q,Data!$B:$B,Figure16!$B1061,Data!$A:$A,Figure16!$A1061)</f>
        <v>2812845513.5712519</v>
      </c>
      <c r="F1061" s="1">
        <f t="shared" si="36"/>
        <v>0</v>
      </c>
      <c r="G1061" s="1">
        <f t="shared" si="37"/>
        <v>0</v>
      </c>
      <c r="H1061">
        <f>SUMIFS(Data!Z:Z,Data!B:B,Figure16!B1061,Data!A:A,Figure16!A1061)</f>
        <v>1</v>
      </c>
    </row>
    <row r="1062" spans="1:8">
      <c r="A1062" s="27">
        <v>2002</v>
      </c>
      <c r="B1062" t="s">
        <v>128</v>
      </c>
      <c r="C1062" s="3">
        <f>SUMIFS(Data!F:F,Data!$B:$B,Figure16!$B1062,Data!$A:$A,Figure16!$A1062)</f>
        <v>0</v>
      </c>
      <c r="D1062" s="3">
        <f>SUMIFS(Data!Y:Y,Data!$B:$B,Figure16!$B1062,Data!$A:$A,Figure16!$A1062)</f>
        <v>0</v>
      </c>
      <c r="E1062" s="3">
        <f>SUMIFS(Data!Q:Q,Data!$B:$B,Figure16!$B1062,Data!$A:$A,Figure16!$A1062)</f>
        <v>3205592289.7977324</v>
      </c>
      <c r="F1062" s="1">
        <f t="shared" si="36"/>
        <v>0</v>
      </c>
      <c r="G1062" s="1">
        <f t="shared" si="37"/>
        <v>0</v>
      </c>
      <c r="H1062">
        <f>SUMIFS(Data!Z:Z,Data!B:B,Figure16!B1062,Data!A:A,Figure16!A1062)</f>
        <v>1</v>
      </c>
    </row>
    <row r="1063" spans="1:8">
      <c r="A1063" s="27">
        <v>2003</v>
      </c>
      <c r="B1063" t="s">
        <v>128</v>
      </c>
      <c r="C1063" s="3">
        <f>SUMIFS(Data!F:F,Data!$B:$B,Figure16!$B1063,Data!$A:$A,Figure16!$A1063)</f>
        <v>0</v>
      </c>
      <c r="D1063" s="3">
        <f>SUMIFS(Data!Y:Y,Data!$B:$B,Figure16!$B1063,Data!$A:$A,Figure16!$A1063)</f>
        <v>0</v>
      </c>
      <c r="E1063" s="3">
        <f>SUMIFS(Data!Q:Q,Data!$B:$B,Figure16!$B1063,Data!$A:$A,Figure16!$A1063)</f>
        <v>4205691222.1139598</v>
      </c>
      <c r="F1063" s="1">
        <f t="shared" si="36"/>
        <v>0</v>
      </c>
      <c r="G1063" s="1">
        <f t="shared" si="37"/>
        <v>0</v>
      </c>
      <c r="H1063">
        <f>SUMIFS(Data!Z:Z,Data!B:B,Figure16!B1063,Data!A:A,Figure16!A1063)</f>
        <v>1</v>
      </c>
    </row>
    <row r="1064" spans="1:8">
      <c r="A1064" s="27">
        <v>2004</v>
      </c>
      <c r="B1064" t="s">
        <v>128</v>
      </c>
      <c r="C1064" s="3">
        <f>SUMIFS(Data!F:F,Data!$B:$B,Figure16!$B1064,Data!$A:$A,Figure16!$A1064)</f>
        <v>0</v>
      </c>
      <c r="D1064" s="3">
        <f>SUMIFS(Data!Y:Y,Data!$B:$B,Figure16!$B1064,Data!$A:$A,Figure16!$A1064)</f>
        <v>0</v>
      </c>
      <c r="E1064" s="3">
        <f>SUMIFS(Data!Q:Q,Data!$B:$B,Figure16!$B1064,Data!$A:$A,Figure16!$A1064)</f>
        <v>4838551099.7098532</v>
      </c>
      <c r="F1064" s="1">
        <f t="shared" si="36"/>
        <v>0</v>
      </c>
      <c r="G1064" s="1">
        <f t="shared" si="37"/>
        <v>0</v>
      </c>
      <c r="H1064">
        <f>SUMIFS(Data!Z:Z,Data!B:B,Figure16!B1064,Data!A:A,Figure16!A1064)</f>
        <v>1</v>
      </c>
    </row>
    <row r="1065" spans="1:8">
      <c r="A1065" s="27">
        <v>2005</v>
      </c>
      <c r="B1065" t="s">
        <v>128</v>
      </c>
      <c r="C1065" s="3">
        <f>SUMIFS(Data!F:F,Data!$B:$B,Figure16!$B1065,Data!$A:$A,Figure16!$A1065)</f>
        <v>0</v>
      </c>
      <c r="D1065" s="3">
        <f>SUMIFS(Data!Y:Y,Data!$B:$B,Figure16!$B1065,Data!$A:$A,Figure16!$A1065)</f>
        <v>0</v>
      </c>
      <c r="E1065" s="3">
        <f>SUMIFS(Data!Q:Q,Data!$B:$B,Figure16!$B1065,Data!$A:$A,Figure16!$A1065)</f>
        <v>5462709498.4511852</v>
      </c>
      <c r="F1065" s="1">
        <f t="shared" si="36"/>
        <v>0</v>
      </c>
      <c r="G1065" s="1">
        <f t="shared" si="37"/>
        <v>0</v>
      </c>
      <c r="H1065">
        <f>SUMIFS(Data!Z:Z,Data!B:B,Figure16!B1065,Data!A:A,Figure16!A1065)</f>
        <v>1</v>
      </c>
    </row>
    <row r="1066" spans="1:8">
      <c r="A1066" s="27">
        <v>2006</v>
      </c>
      <c r="B1066" t="s">
        <v>128</v>
      </c>
      <c r="C1066" s="3">
        <f>SUMIFS(Data!F:F,Data!$B:$B,Figure16!$B1066,Data!$A:$A,Figure16!$A1066)</f>
        <v>0</v>
      </c>
      <c r="D1066" s="3">
        <f>SUMIFS(Data!Y:Y,Data!$B:$B,Figure16!$B1066,Data!$A:$A,Figure16!$A1066)</f>
        <v>0</v>
      </c>
      <c r="E1066" s="3">
        <f>SUMIFS(Data!Q:Q,Data!$B:$B,Figure16!$B1066,Data!$A:$A,Figure16!$A1066)</f>
        <v>5816310157.7176542</v>
      </c>
      <c r="F1066" s="1">
        <f t="shared" si="36"/>
        <v>0</v>
      </c>
      <c r="G1066" s="1">
        <f t="shared" si="37"/>
        <v>0</v>
      </c>
      <c r="H1066">
        <f>SUMIFS(Data!Z:Z,Data!B:B,Figure16!B1066,Data!A:A,Figure16!A1066)</f>
        <v>1</v>
      </c>
    </row>
    <row r="1067" spans="1:8">
      <c r="A1067" s="27">
        <v>2007</v>
      </c>
      <c r="B1067" t="s">
        <v>128</v>
      </c>
      <c r="C1067" s="3">
        <f>SUMIFS(Data!F:F,Data!$B:$B,Figure16!$B1067,Data!$A:$A,Figure16!$A1067)</f>
        <v>0</v>
      </c>
      <c r="D1067" s="3">
        <f>SUMIFS(Data!Y:Y,Data!$B:$B,Figure16!$B1067,Data!$A:$A,Figure16!$A1067)</f>
        <v>0</v>
      </c>
      <c r="E1067" s="3">
        <f>SUMIFS(Data!Q:Q,Data!$B:$B,Figure16!$B1067,Data!$A:$A,Figure16!$A1067)</f>
        <v>6771277870.9641209</v>
      </c>
      <c r="F1067" s="1">
        <f t="shared" si="36"/>
        <v>0</v>
      </c>
      <c r="G1067" s="1">
        <f t="shared" si="37"/>
        <v>0</v>
      </c>
      <c r="H1067">
        <f>SUMIFS(Data!Z:Z,Data!B:B,Figure16!B1067,Data!A:A,Figure16!A1067)</f>
        <v>1</v>
      </c>
    </row>
    <row r="1068" spans="1:8">
      <c r="A1068" s="27">
        <v>2008</v>
      </c>
      <c r="B1068" t="s">
        <v>128</v>
      </c>
      <c r="C1068" s="3">
        <f>SUMIFS(Data!F:F,Data!$B:$B,Figure16!$B1068,Data!$A:$A,Figure16!$A1068)</f>
        <v>0</v>
      </c>
      <c r="D1068" s="3">
        <f>SUMIFS(Data!Y:Y,Data!$B:$B,Figure16!$B1068,Data!$A:$A,Figure16!$A1068)</f>
        <v>0</v>
      </c>
      <c r="E1068" s="3">
        <f>SUMIFS(Data!Q:Q,Data!$B:$B,Figure16!$B1068,Data!$A:$A,Figure16!$A1068)</f>
        <v>8369637065.4025469</v>
      </c>
      <c r="F1068" s="1">
        <f t="shared" si="36"/>
        <v>0</v>
      </c>
      <c r="G1068" s="1">
        <f t="shared" si="37"/>
        <v>0</v>
      </c>
      <c r="H1068">
        <f>SUMIFS(Data!Z:Z,Data!B:B,Figure16!B1068,Data!A:A,Figure16!A1068)</f>
        <v>1</v>
      </c>
    </row>
    <row r="1069" spans="1:8">
      <c r="A1069" s="27">
        <v>2009</v>
      </c>
      <c r="B1069" t="s">
        <v>128</v>
      </c>
      <c r="C1069" s="3">
        <f>SUMIFS(Data!F:F,Data!$B:$B,Figure16!$B1069,Data!$A:$A,Figure16!$A1069)</f>
        <v>0</v>
      </c>
      <c r="D1069" s="3">
        <f>SUMIFS(Data!Y:Y,Data!$B:$B,Figure16!$B1069,Data!$A:$A,Figure16!$A1069)</f>
        <v>0</v>
      </c>
      <c r="E1069" s="3">
        <f>SUMIFS(Data!Q:Q,Data!$B:$B,Figure16!$B1069,Data!$A:$A,Figure16!$A1069)</f>
        <v>8369175126.2531595</v>
      </c>
      <c r="F1069" s="1">
        <f t="shared" si="36"/>
        <v>0</v>
      </c>
      <c r="G1069" s="1">
        <f t="shared" si="37"/>
        <v>0</v>
      </c>
      <c r="H1069">
        <f>SUMIFS(Data!Z:Z,Data!B:B,Figure16!B1069,Data!A:A,Figure16!A1069)</f>
        <v>1</v>
      </c>
    </row>
    <row r="1070" spans="1:8">
      <c r="A1070" s="27">
        <v>2010</v>
      </c>
      <c r="B1070" t="s">
        <v>128</v>
      </c>
      <c r="C1070" s="3">
        <f>SUMIFS(Data!F:F,Data!$B:$B,Figure16!$B1070,Data!$A:$A,Figure16!$A1070)</f>
        <v>0</v>
      </c>
      <c r="D1070" s="3">
        <f>SUMIFS(Data!Y:Y,Data!$B:$B,Figure16!$B1070,Data!$A:$A,Figure16!$A1070)</f>
        <v>0</v>
      </c>
      <c r="E1070" s="3">
        <f>SUMIFS(Data!Q:Q,Data!$B:$B,Figure16!$B1070,Data!$A:$A,Figure16!$A1070)</f>
        <v>8979966766.072319</v>
      </c>
      <c r="F1070" s="1">
        <f t="shared" si="36"/>
        <v>0</v>
      </c>
      <c r="G1070" s="1">
        <f t="shared" si="37"/>
        <v>0</v>
      </c>
      <c r="H1070">
        <f>SUMIFS(Data!Z:Z,Data!B:B,Figure16!B1070,Data!A:A,Figure16!A1070)</f>
        <v>1</v>
      </c>
    </row>
    <row r="1071" spans="1:8">
      <c r="A1071" s="27">
        <v>2011</v>
      </c>
      <c r="B1071" t="s">
        <v>128</v>
      </c>
      <c r="C1071" s="3">
        <f>SUMIFS(Data!F:F,Data!$B:$B,Figure16!$B1071,Data!$A:$A,Figure16!$A1071)</f>
        <v>0</v>
      </c>
      <c r="D1071" s="3">
        <f>SUMIFS(Data!Y:Y,Data!$B:$B,Figure16!$B1071,Data!$A:$A,Figure16!$A1071)</f>
        <v>0</v>
      </c>
      <c r="E1071" s="3">
        <f>SUMIFS(Data!Q:Q,Data!$B:$B,Figure16!$B1071,Data!$A:$A,Figure16!$A1071)</f>
        <v>10724063457.832636</v>
      </c>
      <c r="F1071" s="1">
        <f t="shared" si="36"/>
        <v>0</v>
      </c>
      <c r="G1071" s="1">
        <f t="shared" si="37"/>
        <v>0</v>
      </c>
      <c r="H1071">
        <f>SUMIFS(Data!Z:Z,Data!B:B,Figure16!B1071,Data!A:A,Figure16!A1071)</f>
        <v>1</v>
      </c>
    </row>
    <row r="1072" spans="1:8">
      <c r="A1072" s="27">
        <v>2012</v>
      </c>
      <c r="B1072" t="s">
        <v>128</v>
      </c>
      <c r="C1072" s="3">
        <f>SUMIFS(Data!F:F,Data!$B:$B,Figure16!$B1072,Data!$A:$A,Figure16!$A1072)</f>
        <v>0</v>
      </c>
      <c r="D1072" s="3">
        <f>SUMIFS(Data!Y:Y,Data!$B:$B,Figure16!$B1072,Data!$A:$A,Figure16!$A1072)</f>
        <v>0</v>
      </c>
      <c r="E1072" s="3">
        <f>SUMIFS(Data!Q:Q,Data!$B:$B,Figure16!$B1072,Data!$A:$A,Figure16!$A1072)</f>
        <v>11166063466.562302</v>
      </c>
      <c r="F1072" s="1">
        <f t="shared" si="36"/>
        <v>0</v>
      </c>
      <c r="G1072" s="1">
        <f t="shared" si="37"/>
        <v>0</v>
      </c>
      <c r="H1072">
        <f>SUMIFS(Data!Z:Z,Data!B:B,Figure16!B1072,Data!A:A,Figure16!A1072)</f>
        <v>1</v>
      </c>
    </row>
    <row r="1073" spans="1:8">
      <c r="A1073" s="27">
        <v>2013</v>
      </c>
      <c r="B1073" t="s">
        <v>128</v>
      </c>
      <c r="C1073" s="3">
        <f>SUMIFS(Data!F:F,Data!$B:$B,Figure16!$B1073,Data!$A:$A,Figure16!$A1073)</f>
        <v>0</v>
      </c>
      <c r="D1073" s="3">
        <f>SUMIFS(Data!Y:Y,Data!$B:$B,Figure16!$B1073,Data!$A:$A,Figure16!$A1073)</f>
        <v>0</v>
      </c>
      <c r="E1073" s="3">
        <f>SUMIFS(Data!Q:Q,Data!$B:$B,Figure16!$B1073,Data!$A:$A,Figure16!$A1073)</f>
        <v>11947176341.996599</v>
      </c>
      <c r="F1073" s="1">
        <f t="shared" si="36"/>
        <v>0</v>
      </c>
      <c r="G1073" s="1">
        <f t="shared" si="37"/>
        <v>0</v>
      </c>
      <c r="H1073">
        <f>SUMIFS(Data!Z:Z,Data!B:B,Figure16!B1073,Data!A:A,Figure16!A1073)</f>
        <v>1</v>
      </c>
    </row>
    <row r="1074" spans="1:8">
      <c r="A1074" s="27">
        <v>2014</v>
      </c>
      <c r="B1074" t="s">
        <v>128</v>
      </c>
      <c r="C1074" s="3">
        <f>SUMIFS(Data!F:F,Data!$B:$B,Figure16!$B1074,Data!$A:$A,Figure16!$A1074)</f>
        <v>0</v>
      </c>
      <c r="D1074" s="3">
        <f>SUMIFS(Data!Y:Y,Data!$B:$B,Figure16!$B1074,Data!$A:$A,Figure16!$A1074)</f>
        <v>0</v>
      </c>
      <c r="E1074" s="3">
        <f>SUMIFS(Data!Q:Q,Data!$B:$B,Figure16!$B1074,Data!$A:$A,Figure16!$A1074)</f>
        <v>12377391462.637663</v>
      </c>
      <c r="F1074" s="1">
        <f t="shared" si="36"/>
        <v>0</v>
      </c>
      <c r="G1074" s="1">
        <f t="shared" si="37"/>
        <v>0</v>
      </c>
      <c r="H1074">
        <f>SUMIFS(Data!Z:Z,Data!B:B,Figure16!B1074,Data!A:A,Figure16!A1074)</f>
        <v>1</v>
      </c>
    </row>
    <row r="1075" spans="1:8">
      <c r="A1075" s="27">
        <v>2015</v>
      </c>
      <c r="B1075" t="s">
        <v>128</v>
      </c>
      <c r="C1075" s="3">
        <f>SUMIFS(Data!F:F,Data!$B:$B,Figure16!$B1075,Data!$A:$A,Figure16!$A1075)</f>
        <v>0</v>
      </c>
      <c r="D1075" s="3">
        <f>SUMIFS(Data!Y:Y,Data!$B:$B,Figure16!$B1075,Data!$A:$A,Figure16!$A1075)</f>
        <v>0</v>
      </c>
      <c r="E1075" s="3">
        <f>SUMIFS(Data!Q:Q,Data!$B:$B,Figure16!$B1075,Data!$A:$A,Figure16!$A1075)</f>
        <v>10419303761.352406</v>
      </c>
      <c r="F1075" s="1">
        <f t="shared" si="36"/>
        <v>0</v>
      </c>
      <c r="G1075" s="1">
        <f t="shared" si="37"/>
        <v>0</v>
      </c>
      <c r="H1075">
        <f>SUMIFS(Data!Z:Z,Data!B:B,Figure16!B1075,Data!A:A,Figure16!A1075)</f>
        <v>1</v>
      </c>
    </row>
    <row r="1076" spans="1:8">
      <c r="A1076" s="27">
        <v>2016</v>
      </c>
      <c r="B1076" t="s">
        <v>128</v>
      </c>
      <c r="C1076" s="3">
        <f>SUMIFS(Data!F:F,Data!$B:$B,Figure16!$B1076,Data!$A:$A,Figure16!$A1076)</f>
        <v>0</v>
      </c>
      <c r="D1076" s="3">
        <f>SUMIFS(Data!Y:Y,Data!$B:$B,Figure16!$B1076,Data!$A:$A,Figure16!$A1076)</f>
        <v>0</v>
      </c>
      <c r="E1076" s="3">
        <f>SUMIFS(Data!Q:Q,Data!$B:$B,Figure16!$B1076,Data!$A:$A,Figure16!$A1076)</f>
        <v>10886363726.842226</v>
      </c>
      <c r="F1076" s="1">
        <f t="shared" si="36"/>
        <v>0</v>
      </c>
      <c r="G1076" s="1">
        <f t="shared" si="37"/>
        <v>0</v>
      </c>
      <c r="H1076">
        <f>SUMIFS(Data!Z:Z,Data!B:B,Figure16!B1076,Data!A:A,Figure16!A1076)</f>
        <v>1</v>
      </c>
    </row>
    <row r="1077" spans="1:8">
      <c r="A1077" s="27">
        <v>2017</v>
      </c>
      <c r="B1077" t="s">
        <v>128</v>
      </c>
      <c r="C1077" s="3">
        <f>SUMIFS(Data!F:F,Data!$B:$B,Figure16!$B1077,Data!$A:$A,Figure16!$A1077)</f>
        <v>0</v>
      </c>
      <c r="D1077" s="3">
        <f>SUMIFS(Data!Y:Y,Data!$B:$B,Figure16!$B1077,Data!$A:$A,Figure16!$A1077)</f>
        <v>0</v>
      </c>
      <c r="E1077" s="3">
        <f>SUMIFS(Data!Q:Q,Data!$B:$B,Figure16!$B1077,Data!$A:$A,Figure16!$A1077)</f>
        <v>12322864244.918266</v>
      </c>
      <c r="F1077" s="1">
        <f t="shared" si="36"/>
        <v>0</v>
      </c>
      <c r="G1077" s="1">
        <f t="shared" si="37"/>
        <v>0</v>
      </c>
      <c r="H1077">
        <f>SUMIFS(Data!Z:Z,Data!B:B,Figure16!B1077,Data!A:A,Figure16!A1077)</f>
        <v>1</v>
      </c>
    </row>
    <row r="1078" spans="1:8">
      <c r="A1078" s="27">
        <v>1962</v>
      </c>
      <c r="B1078" t="s">
        <v>134</v>
      </c>
      <c r="C1078" s="3">
        <f>SUMIFS(Data!F:F,Data!$B:$B,Figure16!$B1078,Data!$A:$A,Figure16!$A1078)</f>
        <v>0</v>
      </c>
      <c r="D1078" s="3">
        <f>SUMIFS(Data!Y:Y,Data!$B:$B,Figure16!$B1078,Data!$A:$A,Figure16!$A1078)</f>
        <v>0</v>
      </c>
      <c r="E1078" s="3">
        <f>SUMIFS(Data!Q:Q,Data!$B:$B,Figure16!$B1078,Data!$A:$A,Figure16!$A1078)</f>
        <v>213500006</v>
      </c>
      <c r="F1078" s="1">
        <f t="shared" si="36"/>
        <v>0</v>
      </c>
      <c r="G1078" s="1">
        <f t="shared" si="37"/>
        <v>0</v>
      </c>
      <c r="H1078">
        <f>SUMIFS(Data!Z:Z,Data!B:B,Figure16!B1078,Data!A:A,Figure16!A1078)</f>
        <v>1</v>
      </c>
    </row>
    <row r="1079" spans="1:8">
      <c r="A1079" s="27">
        <v>1963</v>
      </c>
      <c r="B1079" t="s">
        <v>134</v>
      </c>
      <c r="C1079" s="3">
        <f>SUMIFS(Data!F:F,Data!$B:$B,Figure16!$B1079,Data!$A:$A,Figure16!$A1079)</f>
        <v>0</v>
      </c>
      <c r="D1079" s="3">
        <f>SUMIFS(Data!Y:Y,Data!$B:$B,Figure16!$B1079,Data!$A:$A,Figure16!$A1079)</f>
        <v>0</v>
      </c>
      <c r="E1079" s="3">
        <f>SUMIFS(Data!Q:Q,Data!$B:$B,Figure16!$B1079,Data!$A:$A,Figure16!$A1079)</f>
        <v>232749998.00000003</v>
      </c>
      <c r="F1079" s="1">
        <f t="shared" si="36"/>
        <v>0</v>
      </c>
      <c r="G1079" s="1">
        <f t="shared" si="37"/>
        <v>0</v>
      </c>
      <c r="H1079">
        <f>SUMIFS(Data!Z:Z,Data!B:B,Figure16!B1079,Data!A:A,Figure16!A1079)</f>
        <v>1</v>
      </c>
    </row>
    <row r="1080" spans="1:8">
      <c r="A1080" s="27">
        <v>1964</v>
      </c>
      <c r="B1080" t="s">
        <v>134</v>
      </c>
      <c r="C1080" s="3">
        <f>SUMIFS(Data!F:F,Data!$B:$B,Figure16!$B1080,Data!$A:$A,Figure16!$A1080)</f>
        <v>0</v>
      </c>
      <c r="D1080" s="3">
        <f>SUMIFS(Data!Y:Y,Data!$B:$B,Figure16!$B1080,Data!$A:$A,Figure16!$A1080)</f>
        <v>0</v>
      </c>
      <c r="E1080" s="3">
        <f>SUMIFS(Data!Q:Q,Data!$B:$B,Figure16!$B1080,Data!$A:$A,Figure16!$A1080)</f>
        <v>260750008.00000003</v>
      </c>
      <c r="F1080" s="1">
        <f t="shared" si="36"/>
        <v>0</v>
      </c>
      <c r="G1080" s="1">
        <f t="shared" si="37"/>
        <v>0</v>
      </c>
      <c r="H1080">
        <f>SUMIFS(Data!Z:Z,Data!B:B,Figure16!B1080,Data!A:A,Figure16!A1080)</f>
        <v>1</v>
      </c>
    </row>
    <row r="1081" spans="1:8">
      <c r="A1081" s="27">
        <v>1965</v>
      </c>
      <c r="B1081" t="s">
        <v>134</v>
      </c>
      <c r="C1081" s="3">
        <f>SUMIFS(Data!F:F,Data!$B:$B,Figure16!$B1081,Data!$A:$A,Figure16!$A1081)</f>
        <v>0</v>
      </c>
      <c r="D1081" s="3">
        <f>SUMIFS(Data!Y:Y,Data!$B:$B,Figure16!$B1081,Data!$A:$A,Figure16!$A1081)</f>
        <v>0</v>
      </c>
      <c r="E1081" s="3">
        <f>SUMIFS(Data!Q:Q,Data!$B:$B,Figure16!$B1081,Data!$A:$A,Figure16!$A1081)</f>
        <v>158994962.96296299</v>
      </c>
      <c r="F1081" s="1">
        <f t="shared" si="36"/>
        <v>0</v>
      </c>
      <c r="G1081" s="1">
        <f t="shared" si="37"/>
        <v>0</v>
      </c>
      <c r="H1081">
        <f>SUMIFS(Data!Z:Z,Data!B:B,Figure16!B1081,Data!A:A,Figure16!A1081)</f>
        <v>1</v>
      </c>
    </row>
    <row r="1082" spans="1:8">
      <c r="A1082" s="27">
        <v>1966</v>
      </c>
      <c r="B1082" t="s">
        <v>134</v>
      </c>
      <c r="C1082" s="3">
        <f>SUMIFS(Data!F:F,Data!$B:$B,Figure16!$B1082,Data!$A:$A,Figure16!$A1082)</f>
        <v>0</v>
      </c>
      <c r="D1082" s="3">
        <f>SUMIFS(Data!Y:Y,Data!$B:$B,Figure16!$B1082,Data!$A:$A,Figure16!$A1082)</f>
        <v>0</v>
      </c>
      <c r="E1082" s="3">
        <f>SUMIFS(Data!Q:Q,Data!$B:$B,Figure16!$B1082,Data!$A:$A,Figure16!$A1082)</f>
        <v>165444571.42857143</v>
      </c>
      <c r="F1082" s="1">
        <f t="shared" si="36"/>
        <v>0</v>
      </c>
      <c r="G1082" s="1">
        <f t="shared" si="37"/>
        <v>0</v>
      </c>
      <c r="H1082">
        <f>SUMIFS(Data!Z:Z,Data!B:B,Figure16!B1082,Data!A:A,Figure16!A1082)</f>
        <v>1</v>
      </c>
    </row>
    <row r="1083" spans="1:8">
      <c r="A1083" s="27">
        <v>1967</v>
      </c>
      <c r="B1083" t="s">
        <v>134</v>
      </c>
      <c r="C1083" s="3">
        <f>SUMIFS(Data!F:F,Data!$B:$B,Figure16!$B1083,Data!$A:$A,Figure16!$A1083)</f>
        <v>0</v>
      </c>
      <c r="D1083" s="3">
        <f>SUMIFS(Data!Y:Y,Data!$B:$B,Figure16!$B1083,Data!$A:$A,Figure16!$A1083)</f>
        <v>0</v>
      </c>
      <c r="E1083" s="3">
        <f>SUMIFS(Data!Q:Q,Data!$B:$B,Figure16!$B1083,Data!$A:$A,Figure16!$A1083)</f>
        <v>178297142.85714287</v>
      </c>
      <c r="F1083" s="1">
        <f t="shared" si="36"/>
        <v>0</v>
      </c>
      <c r="G1083" s="1">
        <f t="shared" si="37"/>
        <v>0</v>
      </c>
      <c r="H1083">
        <f>SUMIFS(Data!Z:Z,Data!B:B,Figure16!B1083,Data!A:A,Figure16!A1083)</f>
        <v>1</v>
      </c>
    </row>
    <row r="1084" spans="1:8">
      <c r="A1084" s="27">
        <v>1968</v>
      </c>
      <c r="B1084" t="s">
        <v>134</v>
      </c>
      <c r="C1084" s="3">
        <f>SUMIFS(Data!F:F,Data!$B:$B,Figure16!$B1084,Data!$A:$A,Figure16!$A1084)</f>
        <v>0</v>
      </c>
      <c r="D1084" s="3">
        <f>SUMIFS(Data!Y:Y,Data!$B:$B,Figure16!$B1084,Data!$A:$A,Figure16!$A1084)</f>
        <v>0</v>
      </c>
      <c r="E1084" s="3">
        <f>SUMIFS(Data!Q:Q,Data!$B:$B,Figure16!$B1084,Data!$A:$A,Figure16!$A1084)</f>
        <v>183200000</v>
      </c>
      <c r="F1084" s="1">
        <f t="shared" si="36"/>
        <v>0</v>
      </c>
      <c r="G1084" s="1">
        <f t="shared" si="37"/>
        <v>0</v>
      </c>
      <c r="H1084">
        <f>SUMIFS(Data!Z:Z,Data!B:B,Figure16!B1084,Data!A:A,Figure16!A1084)</f>
        <v>1</v>
      </c>
    </row>
    <row r="1085" spans="1:8">
      <c r="A1085" s="27">
        <v>1969</v>
      </c>
      <c r="B1085" t="s">
        <v>134</v>
      </c>
      <c r="C1085" s="3">
        <f>SUMIFS(Data!F:F,Data!$B:$B,Figure16!$B1085,Data!$A:$A,Figure16!$A1085)</f>
        <v>0</v>
      </c>
      <c r="D1085" s="3">
        <f>SUMIFS(Data!Y:Y,Data!$B:$B,Figure16!$B1085,Data!$A:$A,Figure16!$A1085)</f>
        <v>0</v>
      </c>
      <c r="E1085" s="3">
        <f>SUMIFS(Data!Q:Q,Data!$B:$B,Figure16!$B1085,Data!$A:$A,Figure16!$A1085)</f>
        <v>190205714.2857143</v>
      </c>
      <c r="F1085" s="1">
        <f t="shared" si="36"/>
        <v>0</v>
      </c>
      <c r="G1085" s="1">
        <f t="shared" si="37"/>
        <v>0</v>
      </c>
      <c r="H1085">
        <f>SUMIFS(Data!Z:Z,Data!B:B,Figure16!B1085,Data!A:A,Figure16!A1085)</f>
        <v>1</v>
      </c>
    </row>
    <row r="1086" spans="1:8">
      <c r="A1086" s="27">
        <v>1970</v>
      </c>
      <c r="B1086" t="s">
        <v>134</v>
      </c>
      <c r="C1086" s="3">
        <f>SUMIFS(Data!F:F,Data!$B:$B,Figure16!$B1086,Data!$A:$A,Figure16!$A1086)</f>
        <v>0</v>
      </c>
      <c r="D1086" s="3">
        <f>SUMIFS(Data!Y:Y,Data!$B:$B,Figure16!$B1086,Data!$A:$A,Figure16!$A1086)</f>
        <v>0</v>
      </c>
      <c r="E1086" s="3">
        <f>SUMIFS(Data!Q:Q,Data!$B:$B,Figure16!$B1086,Data!$A:$A,Figure16!$A1086)</f>
        <v>242732571.42857143</v>
      </c>
      <c r="F1086" s="1">
        <f t="shared" si="36"/>
        <v>0</v>
      </c>
      <c r="G1086" s="1">
        <f t="shared" si="37"/>
        <v>0</v>
      </c>
      <c r="H1086">
        <f>SUMIFS(Data!Z:Z,Data!B:B,Figure16!B1086,Data!A:A,Figure16!A1086)</f>
        <v>1</v>
      </c>
    </row>
    <row r="1087" spans="1:8">
      <c r="A1087" s="27">
        <v>1971</v>
      </c>
      <c r="B1087" t="s">
        <v>134</v>
      </c>
      <c r="C1087" s="3">
        <f>SUMIFS(Data!F:F,Data!$B:$B,Figure16!$B1087,Data!$A:$A,Figure16!$A1087)</f>
        <v>0</v>
      </c>
      <c r="D1087" s="3">
        <f>SUMIFS(Data!Y:Y,Data!$B:$B,Figure16!$B1087,Data!$A:$A,Figure16!$A1087)</f>
        <v>0</v>
      </c>
      <c r="E1087" s="3">
        <f>SUMIFS(Data!Q:Q,Data!$B:$B,Figure16!$B1087,Data!$A:$A,Figure16!$A1087)</f>
        <v>252842285.7142857</v>
      </c>
      <c r="F1087" s="1">
        <f t="shared" si="36"/>
        <v>0</v>
      </c>
      <c r="G1087" s="1">
        <f t="shared" si="37"/>
        <v>0</v>
      </c>
      <c r="H1087">
        <f>SUMIFS(Data!Z:Z,Data!B:B,Figure16!B1087,Data!A:A,Figure16!A1087)</f>
        <v>1</v>
      </c>
    </row>
    <row r="1088" spans="1:8">
      <c r="A1088" s="27">
        <v>1972</v>
      </c>
      <c r="B1088" t="s">
        <v>134</v>
      </c>
      <c r="C1088" s="3">
        <f>SUMIFS(Data!F:F,Data!$B:$B,Figure16!$B1088,Data!$A:$A,Figure16!$A1088)</f>
        <v>20000000</v>
      </c>
      <c r="D1088" s="3">
        <f>SUMIFS(Data!Y:Y,Data!$B:$B,Figure16!$B1088,Data!$A:$A,Figure16!$A1088)</f>
        <v>0</v>
      </c>
      <c r="E1088" s="3">
        <f>SUMIFS(Data!Q:Q,Data!$B:$B,Figure16!$B1088,Data!$A:$A,Figure16!$A1088)</f>
        <v>246804571.42857143</v>
      </c>
      <c r="F1088" s="1">
        <f t="shared" si="36"/>
        <v>8.1035776137510762</v>
      </c>
      <c r="G1088" s="1">
        <f t="shared" si="37"/>
        <v>0</v>
      </c>
      <c r="H1088">
        <f>SUMIFS(Data!Z:Z,Data!B:B,Figure16!B1088,Data!A:A,Figure16!A1088)</f>
        <v>1</v>
      </c>
    </row>
    <row r="1089" spans="1:8">
      <c r="A1089" s="27">
        <v>1973</v>
      </c>
      <c r="B1089" t="s">
        <v>134</v>
      </c>
      <c r="C1089" s="3">
        <f>SUMIFS(Data!F:F,Data!$B:$B,Figure16!$B1089,Data!$A:$A,Figure16!$A1089)</f>
        <v>0</v>
      </c>
      <c r="D1089" s="3">
        <f>SUMIFS(Data!Y:Y,Data!$B:$B,Figure16!$B1089,Data!$A:$A,Figure16!$A1089)</f>
        <v>0</v>
      </c>
      <c r="E1089" s="3">
        <f>SUMIFS(Data!Q:Q,Data!$B:$B,Figure16!$B1089,Data!$A:$A,Figure16!$A1089)</f>
        <v>304339839.55214554</v>
      </c>
      <c r="F1089" s="1">
        <f t="shared" si="36"/>
        <v>0</v>
      </c>
      <c r="G1089" s="1">
        <f t="shared" si="37"/>
        <v>0</v>
      </c>
      <c r="H1089">
        <f>SUMIFS(Data!Z:Z,Data!B:B,Figure16!B1089,Data!A:A,Figure16!A1089)</f>
        <v>1</v>
      </c>
    </row>
    <row r="1090" spans="1:8">
      <c r="A1090" s="27">
        <v>1974</v>
      </c>
      <c r="B1090" t="s">
        <v>134</v>
      </c>
      <c r="C1090" s="3">
        <f>SUMIFS(Data!F:F,Data!$B:$B,Figure16!$B1090,Data!$A:$A,Figure16!$A1090)</f>
        <v>0</v>
      </c>
      <c r="D1090" s="3">
        <f>SUMIFS(Data!Y:Y,Data!$B:$B,Figure16!$B1090,Data!$A:$A,Figure16!$A1090)</f>
        <v>0</v>
      </c>
      <c r="E1090" s="3">
        <f>SUMIFS(Data!Q:Q,Data!$B:$B,Figure16!$B1090,Data!$A:$A,Figure16!$A1090)</f>
        <v>345263492.06349206</v>
      </c>
      <c r="F1090" s="1">
        <f t="shared" si="36"/>
        <v>0</v>
      </c>
      <c r="G1090" s="1">
        <f t="shared" si="37"/>
        <v>0</v>
      </c>
      <c r="H1090">
        <f>SUMIFS(Data!Z:Z,Data!B:B,Figure16!B1090,Data!A:A,Figure16!A1090)</f>
        <v>1</v>
      </c>
    </row>
    <row r="1091" spans="1:8">
      <c r="A1091" s="27">
        <v>1975</v>
      </c>
      <c r="B1091" t="s">
        <v>134</v>
      </c>
      <c r="C1091" s="3">
        <f>SUMIFS(Data!F:F,Data!$B:$B,Figure16!$B1091,Data!$A:$A,Figure16!$A1091)</f>
        <v>0</v>
      </c>
      <c r="D1091" s="3">
        <f>SUMIFS(Data!Y:Y,Data!$B:$B,Figure16!$B1091,Data!$A:$A,Figure16!$A1091)</f>
        <v>0</v>
      </c>
      <c r="E1091" s="3">
        <f>SUMIFS(Data!Q:Q,Data!$B:$B,Figure16!$B1091,Data!$A:$A,Figure16!$A1091)</f>
        <v>420986666.66666663</v>
      </c>
      <c r="F1091" s="1">
        <f t="shared" ref="F1091:F1154" si="38">IF(E1091&gt;0,C1091/E1091*100,"")</f>
        <v>0</v>
      </c>
      <c r="G1091" s="1">
        <f t="shared" ref="G1091:G1154" si="39">IF($E1091&gt;0,D1091/$E1091*100,"")</f>
        <v>0</v>
      </c>
      <c r="H1091">
        <f>SUMIFS(Data!Z:Z,Data!B:B,Figure16!B1091,Data!A:A,Figure16!A1091)</f>
        <v>1</v>
      </c>
    </row>
    <row r="1092" spans="1:8">
      <c r="A1092" s="27">
        <v>1976</v>
      </c>
      <c r="B1092" t="s">
        <v>134</v>
      </c>
      <c r="C1092" s="3">
        <f>SUMIFS(Data!F:F,Data!$B:$B,Figure16!$B1092,Data!$A:$A,Figure16!$A1092)</f>
        <v>0</v>
      </c>
      <c r="D1092" s="3">
        <f>SUMIFS(Data!Y:Y,Data!$B:$B,Figure16!$B1092,Data!$A:$A,Figure16!$A1092)</f>
        <v>0</v>
      </c>
      <c r="E1092" s="3">
        <f>SUMIFS(Data!Q:Q,Data!$B:$B,Figure16!$B1092,Data!$A:$A,Figure16!$A1092)</f>
        <v>448412753.62318838</v>
      </c>
      <c r="F1092" s="1">
        <f t="shared" si="38"/>
        <v>0</v>
      </c>
      <c r="G1092" s="1">
        <f t="shared" si="39"/>
        <v>0</v>
      </c>
      <c r="H1092">
        <f>SUMIFS(Data!Z:Z,Data!B:B,Figure16!B1092,Data!A:A,Figure16!A1092)</f>
        <v>1</v>
      </c>
    </row>
    <row r="1093" spans="1:8">
      <c r="A1093" s="27">
        <v>1977</v>
      </c>
      <c r="B1093" t="s">
        <v>134</v>
      </c>
      <c r="C1093" s="3">
        <f>SUMIFS(Data!F:F,Data!$B:$B,Figure16!$B1093,Data!$A:$A,Figure16!$A1093)</f>
        <v>0</v>
      </c>
      <c r="D1093" s="3">
        <f>SUMIFS(Data!Y:Y,Data!$B:$B,Figure16!$B1093,Data!$A:$A,Figure16!$A1093)</f>
        <v>0</v>
      </c>
      <c r="E1093" s="3">
        <f>SUMIFS(Data!Q:Q,Data!$B:$B,Figure16!$B1093,Data!$A:$A,Figure16!$A1093)</f>
        <v>547535555.55555558</v>
      </c>
      <c r="F1093" s="1">
        <f t="shared" si="38"/>
        <v>0</v>
      </c>
      <c r="G1093" s="1">
        <f t="shared" si="39"/>
        <v>0</v>
      </c>
      <c r="H1093">
        <f>SUMIFS(Data!Z:Z,Data!B:B,Figure16!B1093,Data!A:A,Figure16!A1093)</f>
        <v>1</v>
      </c>
    </row>
    <row r="1094" spans="1:8">
      <c r="A1094" s="27">
        <v>1978</v>
      </c>
      <c r="B1094" t="s">
        <v>134</v>
      </c>
      <c r="C1094" s="3">
        <f>SUMIFS(Data!F:F,Data!$B:$B,Figure16!$B1094,Data!$A:$A,Figure16!$A1094)</f>
        <v>0</v>
      </c>
      <c r="D1094" s="3">
        <f>SUMIFS(Data!Y:Y,Data!$B:$B,Figure16!$B1094,Data!$A:$A,Figure16!$A1094)</f>
        <v>0</v>
      </c>
      <c r="E1094" s="3">
        <f>SUMIFS(Data!Q:Q,Data!$B:$B,Figure16!$B1094,Data!$A:$A,Figure16!$A1094)</f>
        <v>610225555.55555558</v>
      </c>
      <c r="F1094" s="1">
        <f t="shared" si="38"/>
        <v>0</v>
      </c>
      <c r="G1094" s="1">
        <f t="shared" si="39"/>
        <v>0</v>
      </c>
      <c r="H1094">
        <f>SUMIFS(Data!Z:Z,Data!B:B,Figure16!B1094,Data!A:A,Figure16!A1094)</f>
        <v>1</v>
      </c>
    </row>
    <row r="1095" spans="1:8">
      <c r="A1095" s="27">
        <v>1979</v>
      </c>
      <c r="B1095" t="s">
        <v>134</v>
      </c>
      <c r="C1095" s="3">
        <f>SUMIFS(Data!F:F,Data!$B:$B,Figure16!$B1095,Data!$A:$A,Figure16!$A1095)</f>
        <v>38000000</v>
      </c>
      <c r="D1095" s="3">
        <f>SUMIFS(Data!Y:Y,Data!$B:$B,Figure16!$B1095,Data!$A:$A,Figure16!$A1095)</f>
        <v>0</v>
      </c>
      <c r="E1095" s="3">
        <f>SUMIFS(Data!Q:Q,Data!$B:$B,Figure16!$B1095,Data!$A:$A,Figure16!$A1095)</f>
        <v>782496666.66666663</v>
      </c>
      <c r="F1095" s="1">
        <f t="shared" si="38"/>
        <v>4.8562507188529027</v>
      </c>
      <c r="G1095" s="1">
        <f t="shared" si="39"/>
        <v>0</v>
      </c>
      <c r="H1095">
        <f>SUMIFS(Data!Z:Z,Data!B:B,Figure16!B1095,Data!A:A,Figure16!A1095)</f>
        <v>1</v>
      </c>
    </row>
    <row r="1096" spans="1:8">
      <c r="A1096" s="27">
        <v>1980</v>
      </c>
      <c r="B1096" t="s">
        <v>134</v>
      </c>
      <c r="C1096" s="3">
        <f>SUMIFS(Data!F:F,Data!$B:$B,Figure16!$B1096,Data!$A:$A,Figure16!$A1096)</f>
        <v>0</v>
      </c>
      <c r="D1096" s="3">
        <f>SUMIFS(Data!Y:Y,Data!$B:$B,Figure16!$B1096,Data!$A:$A,Figure16!$A1096)</f>
        <v>0</v>
      </c>
      <c r="E1096" s="3">
        <f>SUMIFS(Data!Q:Q,Data!$B:$B,Figure16!$B1096,Data!$A:$A,Figure16!$A1096)</f>
        <v>919726666.66666651</v>
      </c>
      <c r="F1096" s="1">
        <f t="shared" si="38"/>
        <v>0</v>
      </c>
      <c r="G1096" s="1">
        <f t="shared" si="39"/>
        <v>0</v>
      </c>
      <c r="H1096">
        <f>SUMIFS(Data!Z:Z,Data!B:B,Figure16!B1096,Data!A:A,Figure16!A1096)</f>
        <v>1</v>
      </c>
    </row>
    <row r="1097" spans="1:8">
      <c r="A1097" s="27">
        <v>1981</v>
      </c>
      <c r="B1097" t="s">
        <v>134</v>
      </c>
      <c r="C1097" s="3">
        <f>SUMIFS(Data!F:F,Data!$B:$B,Figure16!$B1097,Data!$A:$A,Figure16!$A1097)</f>
        <v>0</v>
      </c>
      <c r="D1097" s="3">
        <f>SUMIFS(Data!Y:Y,Data!$B:$B,Figure16!$B1097,Data!$A:$A,Figure16!$A1097)</f>
        <v>0</v>
      </c>
      <c r="E1097" s="3">
        <f>SUMIFS(Data!Q:Q,Data!$B:$B,Figure16!$B1097,Data!$A:$A,Figure16!$A1097)</f>
        <v>969046666.66666663</v>
      </c>
      <c r="F1097" s="1">
        <f t="shared" si="38"/>
        <v>0</v>
      </c>
      <c r="G1097" s="1">
        <f t="shared" si="39"/>
        <v>0</v>
      </c>
      <c r="H1097">
        <f>SUMIFS(Data!Z:Z,Data!B:B,Figure16!B1097,Data!A:A,Figure16!A1097)</f>
        <v>1</v>
      </c>
    </row>
    <row r="1098" spans="1:8">
      <c r="A1098" s="27">
        <v>1982</v>
      </c>
      <c r="B1098" t="s">
        <v>134</v>
      </c>
      <c r="C1098" s="3">
        <f>SUMIFS(Data!F:F,Data!$B:$B,Figure16!$B1098,Data!$A:$A,Figure16!$A1098)</f>
        <v>0</v>
      </c>
      <c r="D1098" s="3">
        <f>SUMIFS(Data!Y:Y,Data!$B:$B,Figure16!$B1098,Data!$A:$A,Figure16!$A1098)</f>
        <v>4700000</v>
      </c>
      <c r="E1098" s="3">
        <f>SUMIFS(Data!Q:Q,Data!$B:$B,Figure16!$B1098,Data!$A:$A,Figure16!$A1098)</f>
        <v>1013222222.2222222</v>
      </c>
      <c r="F1098" s="1">
        <f t="shared" si="38"/>
        <v>0</v>
      </c>
      <c r="G1098" s="1">
        <f t="shared" si="39"/>
        <v>0.46386665204518035</v>
      </c>
      <c r="H1098">
        <f>SUMIFS(Data!Z:Z,Data!B:B,Figure16!B1098,Data!A:A,Figure16!A1098)</f>
        <v>1</v>
      </c>
    </row>
    <row r="1099" spans="1:8">
      <c r="A1099" s="27">
        <v>1983</v>
      </c>
      <c r="B1099" t="s">
        <v>134</v>
      </c>
      <c r="C1099" s="3">
        <f>SUMIFS(Data!F:F,Data!$B:$B,Figure16!$B1099,Data!$A:$A,Figure16!$A1099)</f>
        <v>0</v>
      </c>
      <c r="D1099" s="3">
        <f>SUMIFS(Data!Y:Y,Data!$B:$B,Figure16!$B1099,Data!$A:$A,Figure16!$A1099)</f>
        <v>0</v>
      </c>
      <c r="E1099" s="3">
        <f>SUMIFS(Data!Q:Q,Data!$B:$B,Figure16!$B1099,Data!$A:$A,Figure16!$A1099)</f>
        <v>1082926304.464766</v>
      </c>
      <c r="F1099" s="1">
        <f t="shared" si="38"/>
        <v>0</v>
      </c>
      <c r="G1099" s="1">
        <f t="shared" si="39"/>
        <v>0</v>
      </c>
      <c r="H1099">
        <f>SUMIFS(Data!Z:Z,Data!B:B,Figure16!B1099,Data!A:A,Figure16!A1099)</f>
        <v>1</v>
      </c>
    </row>
    <row r="1100" spans="1:8">
      <c r="A1100" s="27">
        <v>1984</v>
      </c>
      <c r="B1100" t="s">
        <v>134</v>
      </c>
      <c r="C1100" s="3">
        <f>SUMIFS(Data!F:F,Data!$B:$B,Figure16!$B1100,Data!$A:$A,Figure16!$A1100)</f>
        <v>0</v>
      </c>
      <c r="D1100" s="3">
        <f>SUMIFS(Data!Y:Y,Data!$B:$B,Figure16!$B1100,Data!$A:$A,Figure16!$A1100)</f>
        <v>0</v>
      </c>
      <c r="E1100" s="3">
        <f>SUMIFS(Data!Q:Q,Data!$B:$B,Figure16!$B1100,Data!$A:$A,Figure16!$A1100)</f>
        <v>987143931.16698694</v>
      </c>
      <c r="F1100" s="1">
        <f t="shared" si="38"/>
        <v>0</v>
      </c>
      <c r="G1100" s="1">
        <f t="shared" si="39"/>
        <v>0</v>
      </c>
      <c r="H1100">
        <f>SUMIFS(Data!Z:Z,Data!B:B,Figure16!B1100,Data!A:A,Figure16!A1100)</f>
        <v>1</v>
      </c>
    </row>
    <row r="1101" spans="1:8">
      <c r="A1101" s="27">
        <v>1985</v>
      </c>
      <c r="B1101" t="s">
        <v>134</v>
      </c>
      <c r="C1101" s="3">
        <f>SUMIFS(Data!F:F,Data!$B:$B,Figure16!$B1101,Data!$A:$A,Figure16!$A1101)</f>
        <v>13000000</v>
      </c>
      <c r="D1101" s="3">
        <f>SUMIFS(Data!Y:Y,Data!$B:$B,Figure16!$B1101,Data!$A:$A,Figure16!$A1101)</f>
        <v>0</v>
      </c>
      <c r="E1101" s="3">
        <f>SUMIFS(Data!Q:Q,Data!$B:$B,Figure16!$B1101,Data!$A:$A,Figure16!$A1101)</f>
        <v>1149979285.7734692</v>
      </c>
      <c r="F1101" s="1">
        <f t="shared" si="38"/>
        <v>1.1304551447860451</v>
      </c>
      <c r="G1101" s="1">
        <f t="shared" si="39"/>
        <v>0</v>
      </c>
      <c r="H1101">
        <f>SUMIFS(Data!Z:Z,Data!B:B,Figure16!B1101,Data!A:A,Figure16!A1101)</f>
        <v>1</v>
      </c>
    </row>
    <row r="1102" spans="1:8">
      <c r="A1102" s="27">
        <v>1986</v>
      </c>
      <c r="B1102" t="s">
        <v>134</v>
      </c>
      <c r="C1102" s="3">
        <f>SUMIFS(Data!F:F,Data!$B:$B,Figure16!$B1102,Data!$A:$A,Figure16!$A1102)</f>
        <v>0</v>
      </c>
      <c r="D1102" s="3">
        <f>SUMIFS(Data!Y:Y,Data!$B:$B,Figure16!$B1102,Data!$A:$A,Figure16!$A1102)</f>
        <v>0</v>
      </c>
      <c r="E1102" s="3">
        <f>SUMIFS(Data!Q:Q,Data!$B:$B,Figure16!$B1102,Data!$A:$A,Figure16!$A1102)</f>
        <v>1201725497.065779</v>
      </c>
      <c r="F1102" s="1">
        <f t="shared" si="38"/>
        <v>0</v>
      </c>
      <c r="G1102" s="1">
        <f t="shared" si="39"/>
        <v>0</v>
      </c>
      <c r="H1102">
        <f>SUMIFS(Data!Z:Z,Data!B:B,Figure16!B1102,Data!A:A,Figure16!A1102)</f>
        <v>1</v>
      </c>
    </row>
    <row r="1103" spans="1:8">
      <c r="A1103" s="27">
        <v>1987</v>
      </c>
      <c r="B1103" t="s">
        <v>134</v>
      </c>
      <c r="C1103" s="3">
        <f>SUMIFS(Data!F:F,Data!$B:$B,Figure16!$B1103,Data!$A:$A,Figure16!$A1103)</f>
        <v>0</v>
      </c>
      <c r="D1103" s="3">
        <f>SUMIFS(Data!Y:Y,Data!$B:$B,Figure16!$B1103,Data!$A:$A,Figure16!$A1103)</f>
        <v>0</v>
      </c>
      <c r="E1103" s="3">
        <f>SUMIFS(Data!Q:Q,Data!$B:$B,Figure16!$B1103,Data!$A:$A,Figure16!$A1103)</f>
        <v>1131466494.0110068</v>
      </c>
      <c r="F1103" s="1">
        <f t="shared" si="38"/>
        <v>0</v>
      </c>
      <c r="G1103" s="1">
        <f t="shared" si="39"/>
        <v>0</v>
      </c>
      <c r="H1103">
        <f>SUMIFS(Data!Z:Z,Data!B:B,Figure16!B1103,Data!A:A,Figure16!A1103)</f>
        <v>1</v>
      </c>
    </row>
    <row r="1104" spans="1:8">
      <c r="A1104" s="27">
        <v>1988</v>
      </c>
      <c r="B1104" t="s">
        <v>134</v>
      </c>
      <c r="C1104" s="3">
        <f>SUMIFS(Data!F:F,Data!$B:$B,Figure16!$B1104,Data!$A:$A,Figure16!$A1104)</f>
        <v>0</v>
      </c>
      <c r="D1104" s="3">
        <f>SUMIFS(Data!Y:Y,Data!$B:$B,Figure16!$B1104,Data!$A:$A,Figure16!$A1104)</f>
        <v>0</v>
      </c>
      <c r="E1104" s="3">
        <f>SUMIFS(Data!Q:Q,Data!$B:$B,Figure16!$B1104,Data!$A:$A,Figure16!$A1104)</f>
        <v>1082403219.4878733</v>
      </c>
      <c r="F1104" s="1">
        <f t="shared" si="38"/>
        <v>0</v>
      </c>
      <c r="G1104" s="1">
        <f t="shared" si="39"/>
        <v>0</v>
      </c>
      <c r="H1104">
        <f>SUMIFS(Data!Z:Z,Data!B:B,Figure16!B1104,Data!A:A,Figure16!A1104)</f>
        <v>1</v>
      </c>
    </row>
    <row r="1105" spans="1:8">
      <c r="A1105" s="27">
        <v>1989</v>
      </c>
      <c r="B1105" t="s">
        <v>134</v>
      </c>
      <c r="C1105" s="3">
        <f>SUMIFS(Data!F:F,Data!$B:$B,Figure16!$B1105,Data!$A:$A,Figure16!$A1105)</f>
        <v>18000000</v>
      </c>
      <c r="D1105" s="3">
        <f>SUMIFS(Data!Y:Y,Data!$B:$B,Figure16!$B1105,Data!$A:$A,Figure16!$A1105)</f>
        <v>0</v>
      </c>
      <c r="E1105" s="3">
        <f>SUMIFS(Data!Q:Q,Data!$B:$B,Figure16!$B1105,Data!$A:$A,Figure16!$A1105)</f>
        <v>1113924130.4114904</v>
      </c>
      <c r="F1105" s="1">
        <f t="shared" si="38"/>
        <v>1.6159089751786495</v>
      </c>
      <c r="G1105" s="1">
        <f t="shared" si="39"/>
        <v>0</v>
      </c>
      <c r="H1105">
        <f>SUMIFS(Data!Z:Z,Data!B:B,Figure16!B1105,Data!A:A,Figure16!A1105)</f>
        <v>1</v>
      </c>
    </row>
    <row r="1106" spans="1:8">
      <c r="A1106" s="27">
        <v>1990</v>
      </c>
      <c r="B1106" t="s">
        <v>134</v>
      </c>
      <c r="C1106" s="3">
        <f>SUMIFS(Data!F:F,Data!$B:$B,Figure16!$B1106,Data!$A:$A,Figure16!$A1106)</f>
        <v>0</v>
      </c>
      <c r="D1106" s="3">
        <f>SUMIFS(Data!Y:Y,Data!$B:$B,Figure16!$B1106,Data!$A:$A,Figure16!$A1106)</f>
        <v>0</v>
      </c>
      <c r="E1106" s="3">
        <f>SUMIFS(Data!Q:Q,Data!$B:$B,Figure16!$B1106,Data!$A:$A,Figure16!$A1106)</f>
        <v>1132101252.5181746</v>
      </c>
      <c r="F1106" s="1">
        <f t="shared" si="38"/>
        <v>0</v>
      </c>
      <c r="G1106" s="1">
        <f t="shared" si="39"/>
        <v>0</v>
      </c>
      <c r="H1106">
        <f>SUMIFS(Data!Z:Z,Data!B:B,Figure16!B1106,Data!A:A,Figure16!A1106)</f>
        <v>1</v>
      </c>
    </row>
    <row r="1107" spans="1:8">
      <c r="A1107" s="27">
        <v>1991</v>
      </c>
      <c r="B1107" t="s">
        <v>134</v>
      </c>
      <c r="C1107" s="3">
        <f>SUMIFS(Data!F:F,Data!$B:$B,Figure16!$B1107,Data!$A:$A,Figure16!$A1107)</f>
        <v>0</v>
      </c>
      <c r="D1107" s="3">
        <f>SUMIFS(Data!Y:Y,Data!$B:$B,Figure16!$B1107,Data!$A:$A,Figure16!$A1107)</f>
        <v>0</v>
      </c>
      <c r="E1107" s="3">
        <f>SUMIFS(Data!Q:Q,Data!$B:$B,Figure16!$B1107,Data!$A:$A,Figure16!$A1107)</f>
        <v>1167398478.3459036</v>
      </c>
      <c r="F1107" s="1">
        <f t="shared" si="38"/>
        <v>0</v>
      </c>
      <c r="G1107" s="1">
        <f t="shared" si="39"/>
        <v>0</v>
      </c>
      <c r="H1107">
        <f>SUMIFS(Data!Z:Z,Data!B:B,Figure16!B1107,Data!A:A,Figure16!A1107)</f>
        <v>1</v>
      </c>
    </row>
    <row r="1108" spans="1:8">
      <c r="A1108" s="27">
        <v>1992</v>
      </c>
      <c r="B1108" t="s">
        <v>134</v>
      </c>
      <c r="C1108" s="3">
        <f>SUMIFS(Data!F:F,Data!$B:$B,Figure16!$B1108,Data!$A:$A,Figure16!$A1108)</f>
        <v>0</v>
      </c>
      <c r="D1108" s="3">
        <f>SUMIFS(Data!Y:Y,Data!$B:$B,Figure16!$B1108,Data!$A:$A,Figure16!$A1108)</f>
        <v>0</v>
      </c>
      <c r="E1108" s="3">
        <f>SUMIFS(Data!Q:Q,Data!$B:$B,Figure16!$B1108,Data!$A:$A,Figure16!$A1108)</f>
        <v>1083037670.6048403</v>
      </c>
      <c r="F1108" s="1">
        <f t="shared" si="38"/>
        <v>0</v>
      </c>
      <c r="G1108" s="1">
        <f t="shared" si="39"/>
        <v>0</v>
      </c>
      <c r="H1108">
        <f>SUMIFS(Data!Z:Z,Data!B:B,Figure16!B1108,Data!A:A,Figure16!A1108)</f>
        <v>1</v>
      </c>
    </row>
    <row r="1109" spans="1:8">
      <c r="A1109" s="27">
        <v>1993</v>
      </c>
      <c r="B1109" t="s">
        <v>134</v>
      </c>
      <c r="C1109" s="3">
        <f>SUMIFS(Data!F:F,Data!$B:$B,Figure16!$B1109,Data!$A:$A,Figure16!$A1109)</f>
        <v>0</v>
      </c>
      <c r="D1109" s="3">
        <f>SUMIFS(Data!Y:Y,Data!$B:$B,Figure16!$B1109,Data!$A:$A,Figure16!$A1109)</f>
        <v>0</v>
      </c>
      <c r="E1109" s="3">
        <f>SUMIFS(Data!Q:Q,Data!$B:$B,Figure16!$B1109,Data!$A:$A,Figure16!$A1109)</f>
        <v>938632612.02635908</v>
      </c>
      <c r="F1109" s="1">
        <f t="shared" si="38"/>
        <v>0</v>
      </c>
      <c r="G1109" s="1">
        <f t="shared" si="39"/>
        <v>0</v>
      </c>
      <c r="H1109">
        <f>SUMIFS(Data!Z:Z,Data!B:B,Figure16!B1109,Data!A:A,Figure16!A1109)</f>
        <v>1</v>
      </c>
    </row>
    <row r="1110" spans="1:8">
      <c r="A1110" s="27">
        <v>1994</v>
      </c>
      <c r="B1110" t="s">
        <v>134</v>
      </c>
      <c r="C1110" s="3">
        <f>SUMIFS(Data!F:F,Data!$B:$B,Figure16!$B1110,Data!$A:$A,Figure16!$A1110)</f>
        <v>0</v>
      </c>
      <c r="D1110" s="3">
        <f>SUMIFS(Data!Y:Y,Data!$B:$B,Figure16!$B1110,Data!$A:$A,Figure16!$A1110)</f>
        <v>0</v>
      </c>
      <c r="E1110" s="3">
        <f>SUMIFS(Data!Q:Q,Data!$B:$B,Figure16!$B1110,Data!$A:$A,Figure16!$A1110)</f>
        <v>925030590.15368283</v>
      </c>
      <c r="F1110" s="1">
        <f t="shared" si="38"/>
        <v>0</v>
      </c>
      <c r="G1110" s="1">
        <f t="shared" si="39"/>
        <v>0</v>
      </c>
      <c r="H1110">
        <f>SUMIFS(Data!Z:Z,Data!B:B,Figure16!B1110,Data!A:A,Figure16!A1110)</f>
        <v>1</v>
      </c>
    </row>
    <row r="1111" spans="1:8">
      <c r="A1111" s="27">
        <v>1995</v>
      </c>
      <c r="B1111" t="s">
        <v>134</v>
      </c>
      <c r="C1111" s="3">
        <f>SUMIFS(Data!F:F,Data!$B:$B,Figure16!$B1111,Data!$A:$A,Figure16!$A1111)</f>
        <v>0</v>
      </c>
      <c r="D1111" s="3">
        <f>SUMIFS(Data!Y:Y,Data!$B:$B,Figure16!$B1111,Data!$A:$A,Figure16!$A1111)</f>
        <v>0</v>
      </c>
      <c r="E1111" s="3">
        <f>SUMIFS(Data!Q:Q,Data!$B:$B,Figure16!$B1111,Data!$A:$A,Figure16!$A1111)</f>
        <v>1000428393.885281</v>
      </c>
      <c r="F1111" s="1">
        <f t="shared" si="38"/>
        <v>0</v>
      </c>
      <c r="G1111" s="1">
        <f t="shared" si="39"/>
        <v>0</v>
      </c>
      <c r="H1111">
        <f>SUMIFS(Data!Z:Z,Data!B:B,Figure16!B1111,Data!A:A,Figure16!A1111)</f>
        <v>1</v>
      </c>
    </row>
    <row r="1112" spans="1:8">
      <c r="A1112" s="27">
        <v>1996</v>
      </c>
      <c r="B1112" t="s">
        <v>134</v>
      </c>
      <c r="C1112" s="3">
        <f>SUMIFS(Data!F:F,Data!$B:$B,Figure16!$B1112,Data!$A:$A,Figure16!$A1112)</f>
        <v>0</v>
      </c>
      <c r="D1112" s="3">
        <f>SUMIFS(Data!Y:Y,Data!$B:$B,Figure16!$B1112,Data!$A:$A,Figure16!$A1112)</f>
        <v>0</v>
      </c>
      <c r="E1112" s="3">
        <f>SUMIFS(Data!Q:Q,Data!$B:$B,Figure16!$B1112,Data!$A:$A,Figure16!$A1112)</f>
        <v>869033856.31709325</v>
      </c>
      <c r="F1112" s="1">
        <f t="shared" si="38"/>
        <v>0</v>
      </c>
      <c r="G1112" s="1">
        <f t="shared" si="39"/>
        <v>0</v>
      </c>
      <c r="H1112">
        <f>SUMIFS(Data!Z:Z,Data!B:B,Figure16!B1112,Data!A:A,Figure16!A1112)</f>
        <v>1</v>
      </c>
    </row>
    <row r="1113" spans="1:8">
      <c r="A1113" s="27">
        <v>1997</v>
      </c>
      <c r="B1113" t="s">
        <v>134</v>
      </c>
      <c r="C1113" s="3">
        <f>SUMIFS(Data!F:F,Data!$B:$B,Figure16!$B1113,Data!$A:$A,Figure16!$A1113)</f>
        <v>0</v>
      </c>
      <c r="D1113" s="3">
        <f>SUMIFS(Data!Y:Y,Data!$B:$B,Figure16!$B1113,Data!$A:$A,Figure16!$A1113)</f>
        <v>0</v>
      </c>
      <c r="E1113" s="3">
        <f>SUMIFS(Data!Q:Q,Data!$B:$B,Figure16!$B1113,Data!$A:$A,Figure16!$A1113)</f>
        <v>972896267.91542494</v>
      </c>
      <c r="F1113" s="1">
        <f t="shared" si="38"/>
        <v>0</v>
      </c>
      <c r="G1113" s="1">
        <f t="shared" si="39"/>
        <v>0</v>
      </c>
      <c r="H1113">
        <f>SUMIFS(Data!Z:Z,Data!B:B,Figure16!B1113,Data!A:A,Figure16!A1113)</f>
        <v>1</v>
      </c>
    </row>
    <row r="1114" spans="1:8">
      <c r="A1114" s="27">
        <v>1998</v>
      </c>
      <c r="B1114" t="s">
        <v>134</v>
      </c>
      <c r="C1114" s="3">
        <f>SUMIFS(Data!F:F,Data!$B:$B,Figure16!$B1114,Data!$A:$A,Figure16!$A1114)</f>
        <v>0</v>
      </c>
      <c r="D1114" s="3">
        <f>SUMIFS(Data!Y:Y,Data!$B:$B,Figure16!$B1114,Data!$A:$A,Figure16!$A1114)</f>
        <v>0</v>
      </c>
      <c r="E1114" s="3">
        <f>SUMIFS(Data!Q:Q,Data!$B:$B,Figure16!$B1114,Data!$A:$A,Figure16!$A1114)</f>
        <v>893770806.07764149</v>
      </c>
      <c r="F1114" s="1">
        <f t="shared" si="38"/>
        <v>0</v>
      </c>
      <c r="G1114" s="1">
        <f t="shared" si="39"/>
        <v>0</v>
      </c>
      <c r="H1114">
        <f>SUMIFS(Data!Z:Z,Data!B:B,Figure16!B1114,Data!A:A,Figure16!A1114)</f>
        <v>1</v>
      </c>
    </row>
    <row r="1115" spans="1:8">
      <c r="A1115" s="27">
        <v>1999</v>
      </c>
      <c r="B1115" t="s">
        <v>134</v>
      </c>
      <c r="C1115" s="3">
        <f>SUMIFS(Data!F:F,Data!$B:$B,Figure16!$B1115,Data!$A:$A,Figure16!$A1115)</f>
        <v>0</v>
      </c>
      <c r="D1115" s="3">
        <f>SUMIFS(Data!Y:Y,Data!$B:$B,Figure16!$B1115,Data!$A:$A,Figure16!$A1115)</f>
        <v>0</v>
      </c>
      <c r="E1115" s="3">
        <f>SUMIFS(Data!Q:Q,Data!$B:$B,Figure16!$B1115,Data!$A:$A,Figure16!$A1115)</f>
        <v>808077223.36574626</v>
      </c>
      <c r="F1115" s="1">
        <f t="shared" si="38"/>
        <v>0</v>
      </c>
      <c r="G1115" s="1">
        <f t="shared" si="39"/>
        <v>0</v>
      </c>
      <c r="H1115">
        <f>SUMIFS(Data!Z:Z,Data!B:B,Figure16!B1115,Data!A:A,Figure16!A1115)</f>
        <v>1</v>
      </c>
    </row>
    <row r="1116" spans="1:8">
      <c r="A1116" s="27">
        <v>2000</v>
      </c>
      <c r="B1116" t="s">
        <v>134</v>
      </c>
      <c r="C1116" s="3">
        <f>SUMIFS(Data!F:F,Data!$B:$B,Figure16!$B1116,Data!$A:$A,Figure16!$A1116)</f>
        <v>0</v>
      </c>
      <c r="D1116" s="3">
        <f>SUMIFS(Data!Y:Y,Data!$B:$B,Figure16!$B1116,Data!$A:$A,Figure16!$A1116)</f>
        <v>0</v>
      </c>
      <c r="E1116" s="3">
        <f>SUMIFS(Data!Q:Q,Data!$B:$B,Figure16!$B1116,Data!$A:$A,Figure16!$A1116)</f>
        <v>870486065.88313675</v>
      </c>
      <c r="F1116" s="1">
        <f t="shared" si="38"/>
        <v>0</v>
      </c>
      <c r="G1116" s="1">
        <f t="shared" si="39"/>
        <v>0</v>
      </c>
      <c r="H1116">
        <f>SUMIFS(Data!Z:Z,Data!B:B,Figure16!B1116,Data!A:A,Figure16!A1116)</f>
        <v>1</v>
      </c>
    </row>
    <row r="1117" spans="1:8">
      <c r="A1117" s="27">
        <v>2001</v>
      </c>
      <c r="B1117" t="s">
        <v>134</v>
      </c>
      <c r="C1117" s="3">
        <f>SUMIFS(Data!F:F,Data!$B:$B,Figure16!$B1117,Data!$A:$A,Figure16!$A1117)</f>
        <v>0</v>
      </c>
      <c r="D1117" s="3">
        <f>SUMIFS(Data!Y:Y,Data!$B:$B,Figure16!$B1117,Data!$A:$A,Figure16!$A1117)</f>
        <v>0</v>
      </c>
      <c r="E1117" s="3">
        <f>SUMIFS(Data!Q:Q,Data!$B:$B,Figure16!$B1117,Data!$A:$A,Figure16!$A1117)</f>
        <v>876794723.06858552</v>
      </c>
      <c r="F1117" s="1">
        <f t="shared" si="38"/>
        <v>0</v>
      </c>
      <c r="G1117" s="1">
        <f t="shared" si="39"/>
        <v>0</v>
      </c>
      <c r="H1117">
        <f>SUMIFS(Data!Z:Z,Data!B:B,Figure16!B1117,Data!A:A,Figure16!A1117)</f>
        <v>1</v>
      </c>
    </row>
    <row r="1118" spans="1:8">
      <c r="A1118" s="27">
        <v>2002</v>
      </c>
      <c r="B1118" t="s">
        <v>134</v>
      </c>
      <c r="C1118" s="3">
        <f>SUMIFS(Data!F:F,Data!$B:$B,Figure16!$B1118,Data!$A:$A,Figure16!$A1118)</f>
        <v>0</v>
      </c>
      <c r="D1118" s="3">
        <f>SUMIFS(Data!Y:Y,Data!$B:$B,Figure16!$B1118,Data!$A:$A,Figure16!$A1118)</f>
        <v>0</v>
      </c>
      <c r="E1118" s="3">
        <f>SUMIFS(Data!Q:Q,Data!$B:$B,Figure16!$B1118,Data!$A:$A,Figure16!$A1118)</f>
        <v>825394490.15911055</v>
      </c>
      <c r="F1118" s="1">
        <f t="shared" si="38"/>
        <v>0</v>
      </c>
      <c r="G1118" s="1">
        <f t="shared" si="39"/>
        <v>0</v>
      </c>
      <c r="H1118">
        <f>SUMIFS(Data!Z:Z,Data!B:B,Figure16!B1118,Data!A:A,Figure16!A1118)</f>
        <v>1</v>
      </c>
    </row>
    <row r="1119" spans="1:8">
      <c r="A1119" s="27">
        <v>2003</v>
      </c>
      <c r="B1119" t="s">
        <v>134</v>
      </c>
      <c r="C1119" s="3">
        <f>SUMIFS(Data!F:F,Data!$B:$B,Figure16!$B1119,Data!$A:$A,Figure16!$A1119)</f>
        <v>3624485.5</v>
      </c>
      <c r="D1119" s="3">
        <f>SUMIFS(Data!Y:Y,Data!$B:$B,Figure16!$B1119,Data!$A:$A,Figure16!$A1119)</f>
        <v>0</v>
      </c>
      <c r="E1119" s="3">
        <f>SUMIFS(Data!Q:Q,Data!$B:$B,Figure16!$B1119,Data!$A:$A,Figure16!$A1119)</f>
        <v>784654423.62047625</v>
      </c>
      <c r="F1119" s="1">
        <f t="shared" si="38"/>
        <v>0.4619212472257852</v>
      </c>
      <c r="G1119" s="1">
        <f t="shared" si="39"/>
        <v>0</v>
      </c>
      <c r="H1119">
        <f>SUMIFS(Data!Z:Z,Data!B:B,Figure16!B1119,Data!A:A,Figure16!A1119)</f>
        <v>1</v>
      </c>
    </row>
    <row r="1120" spans="1:8">
      <c r="A1120" s="27">
        <v>2004</v>
      </c>
      <c r="B1120" t="s">
        <v>134</v>
      </c>
      <c r="C1120" s="3">
        <f>SUMIFS(Data!F:F,Data!$B:$B,Figure16!$B1120,Data!$A:$A,Figure16!$A1120)</f>
        <v>7910000</v>
      </c>
      <c r="D1120" s="3">
        <f>SUMIFS(Data!Y:Y,Data!$B:$B,Figure16!$B1120,Data!$A:$A,Figure16!$A1120)</f>
        <v>0</v>
      </c>
      <c r="E1120" s="3">
        <f>SUMIFS(Data!Q:Q,Data!$B:$B,Figure16!$B1120,Data!$A:$A,Figure16!$A1120)</f>
        <v>915257323.39609957</v>
      </c>
      <c r="F1120" s="1">
        <f t="shared" si="38"/>
        <v>0.86423782665290483</v>
      </c>
      <c r="G1120" s="1">
        <f t="shared" si="39"/>
        <v>0</v>
      </c>
      <c r="H1120">
        <f>SUMIFS(Data!Z:Z,Data!B:B,Figure16!B1120,Data!A:A,Figure16!A1120)</f>
        <v>1</v>
      </c>
    </row>
    <row r="1121" spans="1:8">
      <c r="A1121" s="27">
        <v>2005</v>
      </c>
      <c r="B1121" t="s">
        <v>134</v>
      </c>
      <c r="C1121" s="3">
        <f>SUMIFS(Data!F:F,Data!$B:$B,Figure16!$B1121,Data!$A:$A,Figure16!$A1121)</f>
        <v>0</v>
      </c>
      <c r="D1121" s="3">
        <f>SUMIFS(Data!Y:Y,Data!$B:$B,Figure16!$B1121,Data!$A:$A,Figure16!$A1121)</f>
        <v>0</v>
      </c>
      <c r="E1121" s="3">
        <f>SUMIFS(Data!Q:Q,Data!$B:$B,Figure16!$B1121,Data!$A:$A,Figure16!$A1121)</f>
        <v>1117113045.6522198</v>
      </c>
      <c r="F1121" s="1">
        <f t="shared" si="38"/>
        <v>0</v>
      </c>
      <c r="G1121" s="1">
        <f t="shared" si="39"/>
        <v>0</v>
      </c>
      <c r="H1121">
        <f>SUMIFS(Data!Z:Z,Data!B:B,Figure16!B1121,Data!A:A,Figure16!A1121)</f>
        <v>1</v>
      </c>
    </row>
    <row r="1122" spans="1:8">
      <c r="A1122" s="27">
        <v>2006</v>
      </c>
      <c r="B1122" t="s">
        <v>134</v>
      </c>
      <c r="C1122" s="3">
        <f>SUMIFS(Data!F:F,Data!$B:$B,Figure16!$B1122,Data!$A:$A,Figure16!$A1122)</f>
        <v>12544835</v>
      </c>
      <c r="D1122" s="3">
        <f>SUMIFS(Data!Y:Y,Data!$B:$B,Figure16!$B1122,Data!$A:$A,Figure16!$A1122)</f>
        <v>0</v>
      </c>
      <c r="E1122" s="3">
        <f>SUMIFS(Data!Q:Q,Data!$B:$B,Figure16!$B1122,Data!$A:$A,Figure16!$A1122)</f>
        <v>1273375020.2686231</v>
      </c>
      <c r="F1122" s="1">
        <f t="shared" si="38"/>
        <v>0.98516421323810965</v>
      </c>
      <c r="G1122" s="1">
        <f t="shared" si="39"/>
        <v>0</v>
      </c>
      <c r="H1122">
        <f>SUMIFS(Data!Z:Z,Data!B:B,Figure16!B1122,Data!A:A,Figure16!A1122)</f>
        <v>1</v>
      </c>
    </row>
    <row r="1123" spans="1:8">
      <c r="A1123" s="27">
        <v>2007</v>
      </c>
      <c r="B1123" t="s">
        <v>134</v>
      </c>
      <c r="C1123" s="3">
        <f>SUMIFS(Data!F:F,Data!$B:$B,Figure16!$B1123,Data!$A:$A,Figure16!$A1123)</f>
        <v>6541137.625</v>
      </c>
      <c r="D1123" s="3">
        <f>SUMIFS(Data!Y:Y,Data!$B:$B,Figure16!$B1123,Data!$A:$A,Figure16!$A1123)</f>
        <v>0</v>
      </c>
      <c r="E1123" s="3">
        <f>SUMIFS(Data!Q:Q,Data!$B:$B,Figure16!$B1123,Data!$A:$A,Figure16!$A1123)</f>
        <v>1356199364.8588181</v>
      </c>
      <c r="F1123" s="1">
        <f t="shared" si="38"/>
        <v>0.48231386877849924</v>
      </c>
      <c r="G1123" s="1">
        <f t="shared" si="39"/>
        <v>0</v>
      </c>
      <c r="H1123">
        <f>SUMIFS(Data!Z:Z,Data!B:B,Figure16!B1123,Data!A:A,Figure16!A1123)</f>
        <v>1</v>
      </c>
    </row>
    <row r="1124" spans="1:8">
      <c r="A1124" s="27">
        <v>2008</v>
      </c>
      <c r="B1124" t="s">
        <v>134</v>
      </c>
      <c r="C1124" s="3">
        <f>SUMIFS(Data!F:F,Data!$B:$B,Figure16!$B1124,Data!$A:$A,Figure16!$A1124)</f>
        <v>13076199.9375</v>
      </c>
      <c r="D1124" s="3">
        <f>SUMIFS(Data!Y:Y,Data!$B:$B,Figure16!$B1124,Data!$A:$A,Figure16!$A1124)</f>
        <v>0</v>
      </c>
      <c r="E1124" s="3">
        <f>SUMIFS(Data!Q:Q,Data!$B:$B,Figure16!$B1124,Data!$A:$A,Figure16!$A1124)</f>
        <v>1611835901.9062982</v>
      </c>
      <c r="F1124" s="1">
        <f t="shared" si="38"/>
        <v>0.81126124080217721</v>
      </c>
      <c r="G1124" s="1">
        <f t="shared" si="39"/>
        <v>0</v>
      </c>
      <c r="H1124">
        <f>SUMIFS(Data!Z:Z,Data!B:B,Figure16!B1124,Data!A:A,Figure16!A1124)</f>
        <v>1</v>
      </c>
    </row>
    <row r="1125" spans="1:8">
      <c r="A1125" s="27">
        <v>2009</v>
      </c>
      <c r="B1125" t="s">
        <v>134</v>
      </c>
      <c r="C1125" s="3">
        <f>SUMIFS(Data!F:F,Data!$B:$B,Figure16!$B1125,Data!$A:$A,Figure16!$A1125)</f>
        <v>0</v>
      </c>
      <c r="D1125" s="3">
        <f>SUMIFS(Data!Y:Y,Data!$B:$B,Figure16!$B1125,Data!$A:$A,Figure16!$A1125)</f>
        <v>0</v>
      </c>
      <c r="E1125" s="3">
        <f>SUMIFS(Data!Q:Q,Data!$B:$B,Figure16!$B1125,Data!$A:$A,Figure16!$A1125)</f>
        <v>1781455092.0711389</v>
      </c>
      <c r="F1125" s="1">
        <f t="shared" si="38"/>
        <v>0</v>
      </c>
      <c r="G1125" s="1">
        <f t="shared" si="39"/>
        <v>0</v>
      </c>
      <c r="H1125">
        <f>SUMIFS(Data!Z:Z,Data!B:B,Figure16!B1125,Data!A:A,Figure16!A1125)</f>
        <v>1</v>
      </c>
    </row>
    <row r="1126" spans="1:8">
      <c r="A1126" s="27">
        <v>2010</v>
      </c>
      <c r="B1126" t="s">
        <v>134</v>
      </c>
      <c r="C1126" s="3">
        <f>SUMIFS(Data!F:F,Data!$B:$B,Figure16!$B1126,Data!$A:$A,Figure16!$A1126)</f>
        <v>0</v>
      </c>
      <c r="D1126" s="3">
        <f>SUMIFS(Data!Y:Y,Data!$B:$B,Figure16!$B1126,Data!$A:$A,Figure16!$A1126)</f>
        <v>0</v>
      </c>
      <c r="E1126" s="3">
        <f>SUMIFS(Data!Q:Q,Data!$B:$B,Figure16!$B1126,Data!$A:$A,Figure16!$A1126)</f>
        <v>2032135246.5000358</v>
      </c>
      <c r="F1126" s="1">
        <f t="shared" si="38"/>
        <v>0</v>
      </c>
      <c r="G1126" s="1">
        <f t="shared" si="39"/>
        <v>0</v>
      </c>
      <c r="H1126">
        <f>SUMIFS(Data!Z:Z,Data!B:B,Figure16!B1126,Data!A:A,Figure16!A1126)</f>
        <v>1</v>
      </c>
    </row>
    <row r="1127" spans="1:8">
      <c r="A1127" s="27">
        <v>2011</v>
      </c>
      <c r="B1127" t="s">
        <v>134</v>
      </c>
      <c r="C1127" s="3">
        <f>SUMIFS(Data!F:F,Data!$B:$B,Figure16!$B1127,Data!$A:$A,Figure16!$A1127)</f>
        <v>7738187.5</v>
      </c>
      <c r="D1127" s="3">
        <f>SUMIFS(Data!Y:Y,Data!$B:$B,Figure16!$B1127,Data!$A:$A,Figure16!$A1127)</f>
        <v>0</v>
      </c>
      <c r="E1127" s="3">
        <f>SUMIFS(Data!Q:Q,Data!$B:$B,Figure16!$B1127,Data!$A:$A,Figure16!$A1127)</f>
        <v>2235820867.8274293</v>
      </c>
      <c r="F1127" s="1">
        <f t="shared" si="38"/>
        <v>0.34610051329913916</v>
      </c>
      <c r="G1127" s="1">
        <f t="shared" si="39"/>
        <v>0</v>
      </c>
      <c r="H1127">
        <f>SUMIFS(Data!Z:Z,Data!B:B,Figure16!B1127,Data!A:A,Figure16!A1127)</f>
        <v>1</v>
      </c>
    </row>
    <row r="1128" spans="1:8">
      <c r="A1128" s="27">
        <v>2012</v>
      </c>
      <c r="B1128" t="s">
        <v>134</v>
      </c>
      <c r="C1128" s="3">
        <f>SUMIFS(Data!F:F,Data!$B:$B,Figure16!$B1128,Data!$A:$A,Figure16!$A1128)</f>
        <v>1546570.375</v>
      </c>
      <c r="D1128" s="3">
        <f>SUMIFS(Data!Y:Y,Data!$B:$B,Figure16!$B1128,Data!$A:$A,Figure16!$A1128)</f>
        <v>0</v>
      </c>
      <c r="E1128" s="3">
        <f>SUMIFS(Data!Q:Q,Data!$B:$B,Figure16!$B1128,Data!$A:$A,Figure16!$A1128)</f>
        <v>2333308099.462491</v>
      </c>
      <c r="F1128" s="1">
        <f t="shared" si="38"/>
        <v>6.6282304311045481E-2</v>
      </c>
      <c r="G1128" s="1">
        <f t="shared" si="39"/>
        <v>0</v>
      </c>
      <c r="H1128">
        <f>SUMIFS(Data!Z:Z,Data!B:B,Figure16!B1128,Data!A:A,Figure16!A1128)</f>
        <v>1</v>
      </c>
    </row>
    <row r="1129" spans="1:8">
      <c r="A1129" s="27">
        <v>2013</v>
      </c>
      <c r="B1129" t="s">
        <v>134</v>
      </c>
      <c r="C1129" s="3">
        <f>SUMIFS(Data!F:F,Data!$B:$B,Figure16!$B1129,Data!$A:$A,Figure16!$A1129)</f>
        <v>7500000</v>
      </c>
      <c r="D1129" s="3">
        <f>SUMIFS(Data!Y:Y,Data!$B:$B,Figure16!$B1129,Data!$A:$A,Figure16!$A1129)</f>
        <v>0</v>
      </c>
      <c r="E1129" s="3">
        <f>SUMIFS(Data!Q:Q,Data!$B:$B,Figure16!$B1129,Data!$A:$A,Figure16!$A1129)</f>
        <v>2451625332.7458434</v>
      </c>
      <c r="F1129" s="1">
        <f t="shared" si="38"/>
        <v>0.30591950163934428</v>
      </c>
      <c r="G1129" s="1">
        <f t="shared" si="39"/>
        <v>0</v>
      </c>
      <c r="H1129">
        <f>SUMIFS(Data!Z:Z,Data!B:B,Figure16!B1129,Data!A:A,Figure16!A1129)</f>
        <v>1</v>
      </c>
    </row>
    <row r="1130" spans="1:8">
      <c r="A1130" s="27">
        <v>2014</v>
      </c>
      <c r="B1130" t="s">
        <v>134</v>
      </c>
      <c r="C1130" s="3">
        <f>SUMIFS(Data!F:F,Data!$B:$B,Figure16!$B1130,Data!$A:$A,Figure16!$A1130)</f>
        <v>15993877.0625</v>
      </c>
      <c r="D1130" s="3">
        <f>SUMIFS(Data!Y:Y,Data!$B:$B,Figure16!$B1130,Data!$A:$A,Figure16!$A1130)</f>
        <v>0</v>
      </c>
      <c r="E1130" s="3">
        <f>SUMIFS(Data!Q:Q,Data!$B:$B,Figure16!$B1130,Data!$A:$A,Figure16!$A1130)</f>
        <v>2705783272.0744286</v>
      </c>
      <c r="F1130" s="1">
        <f t="shared" si="38"/>
        <v>0.59109970955796687</v>
      </c>
      <c r="G1130" s="1">
        <f t="shared" si="39"/>
        <v>0</v>
      </c>
      <c r="H1130">
        <f>SUMIFS(Data!Z:Z,Data!B:B,Figure16!B1130,Data!A:A,Figure16!A1130)</f>
        <v>1</v>
      </c>
    </row>
    <row r="1131" spans="1:8">
      <c r="A1131" s="27">
        <v>2015</v>
      </c>
      <c r="B1131" t="s">
        <v>134</v>
      </c>
      <c r="C1131" s="3">
        <f>SUMIFS(Data!F:F,Data!$B:$B,Figure16!$B1131,Data!$A:$A,Figure16!$A1131)</f>
        <v>0</v>
      </c>
      <c r="D1131" s="3">
        <f>SUMIFS(Data!Y:Y,Data!$B:$B,Figure16!$B1131,Data!$A:$A,Figure16!$A1131)</f>
        <v>0</v>
      </c>
      <c r="E1131" s="3">
        <f>SUMIFS(Data!Q:Q,Data!$B:$B,Figure16!$B1131,Data!$A:$A,Figure16!$A1131)</f>
        <v>3104394858.1151848</v>
      </c>
      <c r="F1131" s="1">
        <f t="shared" si="38"/>
        <v>0</v>
      </c>
      <c r="G1131" s="1">
        <f t="shared" si="39"/>
        <v>0</v>
      </c>
      <c r="H1131">
        <f>SUMIFS(Data!Z:Z,Data!B:B,Figure16!B1131,Data!A:A,Figure16!A1131)</f>
        <v>1</v>
      </c>
    </row>
    <row r="1132" spans="1:8">
      <c r="A1132" s="27">
        <v>2016</v>
      </c>
      <c r="B1132" t="s">
        <v>134</v>
      </c>
      <c r="C1132" s="3">
        <f>SUMIFS(Data!F:F,Data!$B:$B,Figure16!$B1132,Data!$A:$A,Figure16!$A1132)</f>
        <v>0</v>
      </c>
      <c r="D1132" s="3">
        <f>SUMIFS(Data!Y:Y,Data!$B:$B,Figure16!$B1132,Data!$A:$A,Figure16!$A1132)</f>
        <v>0</v>
      </c>
      <c r="E1132" s="3">
        <f>SUMIFS(Data!Q:Q,Data!$B:$B,Figure16!$B1132,Data!$A:$A,Figure16!$A1132)</f>
        <v>2959185295.390193</v>
      </c>
      <c r="F1132" s="1">
        <f t="shared" si="38"/>
        <v>0</v>
      </c>
      <c r="G1132" s="1">
        <f t="shared" si="39"/>
        <v>0</v>
      </c>
      <c r="H1132">
        <f>SUMIFS(Data!Z:Z,Data!B:B,Figure16!B1132,Data!A:A,Figure16!A1132)</f>
        <v>1</v>
      </c>
    </row>
    <row r="1133" spans="1:8">
      <c r="A1133" s="27">
        <v>2017</v>
      </c>
      <c r="B1133" t="s">
        <v>134</v>
      </c>
      <c r="C1133" s="3">
        <f>SUMIFS(Data!F:F,Data!$B:$B,Figure16!$B1133,Data!$A:$A,Figure16!$A1133)</f>
        <v>43000000</v>
      </c>
      <c r="D1133" s="3">
        <f>SUMIFS(Data!Y:Y,Data!$B:$B,Figure16!$B1133,Data!$A:$A,Figure16!$A1133)</f>
        <v>0</v>
      </c>
      <c r="E1133" s="3">
        <f>SUMIFS(Data!Q:Q,Data!$B:$B,Figure16!$B1133,Data!$A:$A,Figure16!$A1133)</f>
        <v>3172416146.3921046</v>
      </c>
      <c r="F1133" s="1">
        <f t="shared" si="38"/>
        <v>1.3554337771512932</v>
      </c>
      <c r="G1133" s="1">
        <f t="shared" si="39"/>
        <v>0</v>
      </c>
      <c r="H1133">
        <f>SUMIFS(Data!Z:Z,Data!B:B,Figure16!B1133,Data!A:A,Figure16!A1133)</f>
        <v>1</v>
      </c>
    </row>
    <row r="1134" spans="1:8">
      <c r="A1134" s="27">
        <v>1975</v>
      </c>
      <c r="B1134" t="s">
        <v>119</v>
      </c>
      <c r="C1134" s="3">
        <f>SUMIFS(Data!F:F,Data!$B:$B,Figure16!$B1134,Data!$A:$A,Figure16!$A1134)</f>
        <v>0</v>
      </c>
      <c r="D1134" s="3">
        <f>SUMIFS(Data!Y:Y,Data!$B:$B,Figure16!$B1134,Data!$A:$A,Figure16!$A1134)</f>
        <v>0</v>
      </c>
      <c r="E1134" s="3">
        <f>SUMIFS(Data!Q:Q,Data!$B:$B,Figure16!$B1134,Data!$A:$A,Figure16!$A1134)</f>
        <v>0</v>
      </c>
      <c r="F1134" s="1" t="str">
        <f t="shared" si="38"/>
        <v/>
      </c>
      <c r="G1134" s="1" t="str">
        <f t="shared" si="39"/>
        <v/>
      </c>
      <c r="H1134">
        <f>SUMIFS(Data!Z:Z,Data!B:B,Figure16!B1134,Data!A:A,Figure16!A1134)</f>
        <v>1</v>
      </c>
    </row>
    <row r="1135" spans="1:8">
      <c r="A1135" s="27">
        <v>1976</v>
      </c>
      <c r="B1135" t="s">
        <v>119</v>
      </c>
      <c r="C1135" s="3">
        <f>SUMIFS(Data!F:F,Data!$B:$B,Figure16!$B1135,Data!$A:$A,Figure16!$A1135)</f>
        <v>0</v>
      </c>
      <c r="D1135" s="3">
        <f>SUMIFS(Data!Y:Y,Data!$B:$B,Figure16!$B1135,Data!$A:$A,Figure16!$A1135)</f>
        <v>0</v>
      </c>
      <c r="E1135" s="3">
        <f>SUMIFS(Data!Q:Q,Data!$B:$B,Figure16!$B1135,Data!$A:$A,Figure16!$A1135)</f>
        <v>0</v>
      </c>
      <c r="F1135" s="1" t="str">
        <f t="shared" si="38"/>
        <v/>
      </c>
      <c r="G1135" s="1" t="str">
        <f t="shared" si="39"/>
        <v/>
      </c>
      <c r="H1135">
        <f>SUMIFS(Data!Z:Z,Data!B:B,Figure16!B1135,Data!A:A,Figure16!A1135)</f>
        <v>1</v>
      </c>
    </row>
    <row r="1136" spans="1:8">
      <c r="A1136" s="27">
        <v>1977</v>
      </c>
      <c r="B1136" t="s">
        <v>119</v>
      </c>
      <c r="C1136" s="3">
        <f>SUMIFS(Data!F:F,Data!$B:$B,Figure16!$B1136,Data!$A:$A,Figure16!$A1136)</f>
        <v>100000</v>
      </c>
      <c r="D1136" s="3">
        <f>SUMIFS(Data!Y:Y,Data!$B:$B,Figure16!$B1136,Data!$A:$A,Figure16!$A1136)</f>
        <v>0</v>
      </c>
      <c r="E1136" s="3">
        <f>SUMIFS(Data!Q:Q,Data!$B:$B,Figure16!$B1136,Data!$A:$A,Figure16!$A1136)</f>
        <v>0</v>
      </c>
      <c r="F1136" s="1" t="str">
        <f t="shared" si="38"/>
        <v/>
      </c>
      <c r="G1136" s="1" t="str">
        <f t="shared" si="39"/>
        <v/>
      </c>
      <c r="H1136">
        <f>SUMIFS(Data!Z:Z,Data!B:B,Figure16!B1136,Data!A:A,Figure16!A1136)</f>
        <v>1</v>
      </c>
    </row>
    <row r="1137" spans="1:8">
      <c r="A1137" s="27">
        <v>1978</v>
      </c>
      <c r="B1137" t="s">
        <v>119</v>
      </c>
      <c r="C1137" s="3">
        <f>SUMIFS(Data!F:F,Data!$B:$B,Figure16!$B1137,Data!$A:$A,Figure16!$A1137)</f>
        <v>0</v>
      </c>
      <c r="D1137" s="3">
        <f>SUMIFS(Data!Y:Y,Data!$B:$B,Figure16!$B1137,Data!$A:$A,Figure16!$A1137)</f>
        <v>0</v>
      </c>
      <c r="E1137" s="3">
        <f>SUMIFS(Data!Q:Q,Data!$B:$B,Figure16!$B1137,Data!$A:$A,Figure16!$A1137)</f>
        <v>0</v>
      </c>
      <c r="F1137" s="1" t="str">
        <f t="shared" si="38"/>
        <v/>
      </c>
      <c r="G1137" s="1" t="str">
        <f t="shared" si="39"/>
        <v/>
      </c>
      <c r="H1137">
        <f>SUMIFS(Data!Z:Z,Data!B:B,Figure16!B1137,Data!A:A,Figure16!A1137)</f>
        <v>1</v>
      </c>
    </row>
    <row r="1138" spans="1:8">
      <c r="A1138" s="27">
        <v>1979</v>
      </c>
      <c r="B1138" t="s">
        <v>119</v>
      </c>
      <c r="C1138" s="3">
        <f>SUMIFS(Data!F:F,Data!$B:$B,Figure16!$B1138,Data!$A:$A,Figure16!$A1138)</f>
        <v>0</v>
      </c>
      <c r="D1138" s="3">
        <f>SUMIFS(Data!Y:Y,Data!$B:$B,Figure16!$B1138,Data!$A:$A,Figure16!$A1138)</f>
        <v>0</v>
      </c>
      <c r="E1138" s="3">
        <f>SUMIFS(Data!Q:Q,Data!$B:$B,Figure16!$B1138,Data!$A:$A,Figure16!$A1138)</f>
        <v>0</v>
      </c>
      <c r="F1138" s="1" t="str">
        <f t="shared" si="38"/>
        <v/>
      </c>
      <c r="G1138" s="1" t="str">
        <f t="shared" si="39"/>
        <v/>
      </c>
      <c r="H1138">
        <f>SUMIFS(Data!Z:Z,Data!B:B,Figure16!B1138,Data!A:A,Figure16!A1138)</f>
        <v>1</v>
      </c>
    </row>
    <row r="1139" spans="1:8">
      <c r="A1139" s="27">
        <v>1980</v>
      </c>
      <c r="B1139" t="s">
        <v>119</v>
      </c>
      <c r="C1139" s="3">
        <f>SUMIFS(Data!F:F,Data!$B:$B,Figure16!$B1139,Data!$A:$A,Figure16!$A1139)</f>
        <v>0</v>
      </c>
      <c r="D1139" s="3">
        <f>SUMIFS(Data!Y:Y,Data!$B:$B,Figure16!$B1139,Data!$A:$A,Figure16!$A1139)</f>
        <v>0</v>
      </c>
      <c r="E1139" s="3">
        <f>SUMIFS(Data!Q:Q,Data!$B:$B,Figure16!$B1139,Data!$A:$A,Figure16!$A1139)</f>
        <v>142246875.53671572</v>
      </c>
      <c r="F1139" s="1">
        <f t="shared" si="38"/>
        <v>0</v>
      </c>
      <c r="G1139" s="1">
        <f t="shared" si="39"/>
        <v>0</v>
      </c>
      <c r="H1139">
        <f>SUMIFS(Data!Z:Z,Data!B:B,Figure16!B1139,Data!A:A,Figure16!A1139)</f>
        <v>1</v>
      </c>
    </row>
    <row r="1140" spans="1:8">
      <c r="A1140" s="27">
        <v>1981</v>
      </c>
      <c r="B1140" t="s">
        <v>119</v>
      </c>
      <c r="C1140" s="3">
        <f>SUMIFS(Data!F:F,Data!$B:$B,Figure16!$B1140,Data!$A:$A,Figure16!$A1140)</f>
        <v>0</v>
      </c>
      <c r="D1140" s="3">
        <f>SUMIFS(Data!Y:Y,Data!$B:$B,Figure16!$B1140,Data!$A:$A,Figure16!$A1140)</f>
        <v>0</v>
      </c>
      <c r="E1140" s="3">
        <f>SUMIFS(Data!Q:Q,Data!$B:$B,Figure16!$B1140,Data!$A:$A,Figure16!$A1140)</f>
        <v>139468114.59974086</v>
      </c>
      <c r="F1140" s="1">
        <f t="shared" si="38"/>
        <v>0</v>
      </c>
      <c r="G1140" s="1">
        <f t="shared" si="39"/>
        <v>0</v>
      </c>
      <c r="H1140">
        <f>SUMIFS(Data!Z:Z,Data!B:B,Figure16!B1140,Data!A:A,Figure16!A1140)</f>
        <v>1</v>
      </c>
    </row>
    <row r="1141" spans="1:8">
      <c r="A1141" s="27">
        <v>1982</v>
      </c>
      <c r="B1141" t="s">
        <v>119</v>
      </c>
      <c r="C1141" s="3">
        <f>SUMIFS(Data!F:F,Data!$B:$B,Figure16!$B1141,Data!$A:$A,Figure16!$A1141)</f>
        <v>0</v>
      </c>
      <c r="D1141" s="3">
        <f>SUMIFS(Data!Y:Y,Data!$B:$B,Figure16!$B1141,Data!$A:$A,Figure16!$A1141)</f>
        <v>0</v>
      </c>
      <c r="E1141" s="3">
        <f>SUMIFS(Data!Q:Q,Data!$B:$B,Figure16!$B1141,Data!$A:$A,Figure16!$A1141)</f>
        <v>140630758.59489855</v>
      </c>
      <c r="F1141" s="1">
        <f t="shared" si="38"/>
        <v>0</v>
      </c>
      <c r="G1141" s="1">
        <f t="shared" si="39"/>
        <v>0</v>
      </c>
      <c r="H1141">
        <f>SUMIFS(Data!Z:Z,Data!B:B,Figure16!B1141,Data!A:A,Figure16!A1141)</f>
        <v>1</v>
      </c>
    </row>
    <row r="1142" spans="1:8">
      <c r="A1142" s="27">
        <v>1983</v>
      </c>
      <c r="B1142" t="s">
        <v>119</v>
      </c>
      <c r="C1142" s="3">
        <f>SUMIFS(Data!F:F,Data!$B:$B,Figure16!$B1142,Data!$A:$A,Figure16!$A1142)</f>
        <v>0</v>
      </c>
      <c r="D1142" s="3">
        <f>SUMIFS(Data!Y:Y,Data!$B:$B,Figure16!$B1142,Data!$A:$A,Figure16!$A1142)</f>
        <v>0</v>
      </c>
      <c r="E1142" s="3">
        <f>SUMIFS(Data!Q:Q,Data!$B:$B,Figure16!$B1142,Data!$A:$A,Figure16!$A1142)</f>
        <v>138476239.36679232</v>
      </c>
      <c r="F1142" s="1">
        <f t="shared" si="38"/>
        <v>0</v>
      </c>
      <c r="G1142" s="1">
        <f t="shared" si="39"/>
        <v>0</v>
      </c>
      <c r="H1142">
        <f>SUMIFS(Data!Z:Z,Data!B:B,Figure16!B1142,Data!A:A,Figure16!A1142)</f>
        <v>1</v>
      </c>
    </row>
    <row r="1143" spans="1:8">
      <c r="A1143" s="27">
        <v>1984</v>
      </c>
      <c r="B1143" t="s">
        <v>119</v>
      </c>
      <c r="C1143" s="3">
        <f>SUMIFS(Data!F:F,Data!$B:$B,Figure16!$B1143,Data!$A:$A,Figure16!$A1143)</f>
        <v>10000</v>
      </c>
      <c r="D1143" s="3">
        <f>SUMIFS(Data!Y:Y,Data!$B:$B,Figure16!$B1143,Data!$A:$A,Figure16!$A1143)</f>
        <v>0</v>
      </c>
      <c r="E1143" s="3">
        <f>SUMIFS(Data!Q:Q,Data!$B:$B,Figure16!$B1143,Data!$A:$A,Figure16!$A1143)</f>
        <v>132019065.0334186</v>
      </c>
      <c r="F1143" s="1">
        <f t="shared" si="38"/>
        <v>7.5746635514110424E-3</v>
      </c>
      <c r="G1143" s="1">
        <f t="shared" si="39"/>
        <v>0</v>
      </c>
      <c r="H1143">
        <f>SUMIFS(Data!Z:Z,Data!B:B,Figure16!B1143,Data!A:A,Figure16!A1143)</f>
        <v>1</v>
      </c>
    </row>
    <row r="1144" spans="1:8">
      <c r="A1144" s="27">
        <v>1985</v>
      </c>
      <c r="B1144" t="s">
        <v>119</v>
      </c>
      <c r="C1144" s="3">
        <f>SUMIFS(Data!F:F,Data!$B:$B,Figure16!$B1144,Data!$A:$A,Figure16!$A1144)</f>
        <v>0</v>
      </c>
      <c r="D1144" s="3">
        <f>SUMIFS(Data!Y:Y,Data!$B:$B,Figure16!$B1144,Data!$A:$A,Figure16!$A1144)</f>
        <v>0</v>
      </c>
      <c r="E1144" s="3">
        <f>SUMIFS(Data!Q:Q,Data!$B:$B,Figure16!$B1144,Data!$A:$A,Figure16!$A1144)</f>
        <v>137728155.21266112</v>
      </c>
      <c r="F1144" s="1">
        <f t="shared" si="38"/>
        <v>0</v>
      </c>
      <c r="G1144" s="1">
        <f t="shared" si="39"/>
        <v>0</v>
      </c>
      <c r="H1144">
        <f>SUMIFS(Data!Z:Z,Data!B:B,Figure16!B1144,Data!A:A,Figure16!A1144)</f>
        <v>1</v>
      </c>
    </row>
    <row r="1145" spans="1:8">
      <c r="A1145" s="27">
        <v>1986</v>
      </c>
      <c r="B1145" t="s">
        <v>119</v>
      </c>
      <c r="C1145" s="3">
        <f>SUMIFS(Data!F:F,Data!$B:$B,Figure16!$B1145,Data!$A:$A,Figure16!$A1145)</f>
        <v>0</v>
      </c>
      <c r="D1145" s="3">
        <f>SUMIFS(Data!Y:Y,Data!$B:$B,Figure16!$B1145,Data!$A:$A,Figure16!$A1145)</f>
        <v>0</v>
      </c>
      <c r="E1145" s="3">
        <f>SUMIFS(Data!Q:Q,Data!$B:$B,Figure16!$B1145,Data!$A:$A,Figure16!$A1145)</f>
        <v>190651207.99951088</v>
      </c>
      <c r="F1145" s="1">
        <f t="shared" si="38"/>
        <v>0</v>
      </c>
      <c r="G1145" s="1">
        <f t="shared" si="39"/>
        <v>0</v>
      </c>
      <c r="H1145">
        <f>SUMIFS(Data!Z:Z,Data!B:B,Figure16!B1145,Data!A:A,Figure16!A1145)</f>
        <v>1</v>
      </c>
    </row>
    <row r="1146" spans="1:8">
      <c r="A1146" s="27">
        <v>1987</v>
      </c>
      <c r="B1146" t="s">
        <v>119</v>
      </c>
      <c r="C1146" s="3">
        <f>SUMIFS(Data!F:F,Data!$B:$B,Figure16!$B1146,Data!$A:$A,Figure16!$A1146)</f>
        <v>0</v>
      </c>
      <c r="D1146" s="3">
        <f>SUMIFS(Data!Y:Y,Data!$B:$B,Figure16!$B1146,Data!$A:$A,Figure16!$A1146)</f>
        <v>0</v>
      </c>
      <c r="E1146" s="3">
        <f>SUMIFS(Data!Q:Q,Data!$B:$B,Figure16!$B1146,Data!$A:$A,Figure16!$A1146)</f>
        <v>235253171.84106159</v>
      </c>
      <c r="F1146" s="1">
        <f t="shared" si="38"/>
        <v>0</v>
      </c>
      <c r="G1146" s="1">
        <f t="shared" si="39"/>
        <v>0</v>
      </c>
      <c r="H1146">
        <f>SUMIFS(Data!Z:Z,Data!B:B,Figure16!B1146,Data!A:A,Figure16!A1146)</f>
        <v>1</v>
      </c>
    </row>
    <row r="1147" spans="1:8">
      <c r="A1147" s="27">
        <v>1988</v>
      </c>
      <c r="B1147" t="s">
        <v>119</v>
      </c>
      <c r="C1147" s="3">
        <f>SUMIFS(Data!F:F,Data!$B:$B,Figure16!$B1147,Data!$A:$A,Figure16!$A1147)</f>
        <v>0</v>
      </c>
      <c r="D1147" s="3">
        <f>SUMIFS(Data!Y:Y,Data!$B:$B,Figure16!$B1147,Data!$A:$A,Figure16!$A1147)</f>
        <v>0</v>
      </c>
      <c r="E1147" s="3">
        <f>SUMIFS(Data!Q:Q,Data!$B:$B,Figure16!$B1147,Data!$A:$A,Figure16!$A1147)</f>
        <v>264308140.28514937</v>
      </c>
      <c r="F1147" s="1">
        <f t="shared" si="38"/>
        <v>0</v>
      </c>
      <c r="G1147" s="1">
        <f t="shared" si="39"/>
        <v>0</v>
      </c>
      <c r="H1147">
        <f>SUMIFS(Data!Z:Z,Data!B:B,Figure16!B1147,Data!A:A,Figure16!A1147)</f>
        <v>1</v>
      </c>
    </row>
    <row r="1148" spans="1:8">
      <c r="A1148" s="27">
        <v>1989</v>
      </c>
      <c r="B1148" t="s">
        <v>119</v>
      </c>
      <c r="C1148" s="3">
        <f>SUMIFS(Data!F:F,Data!$B:$B,Figure16!$B1148,Data!$A:$A,Figure16!$A1148)</f>
        <v>0</v>
      </c>
      <c r="D1148" s="3">
        <f>SUMIFS(Data!Y:Y,Data!$B:$B,Figure16!$B1148,Data!$A:$A,Figure16!$A1148)</f>
        <v>0</v>
      </c>
      <c r="E1148" s="3">
        <f>SUMIFS(Data!Q:Q,Data!$B:$B,Figure16!$B1148,Data!$A:$A,Figure16!$A1148)</f>
        <v>267448513.10816756</v>
      </c>
      <c r="F1148" s="1">
        <f t="shared" si="38"/>
        <v>0</v>
      </c>
      <c r="G1148" s="1">
        <f t="shared" si="39"/>
        <v>0</v>
      </c>
      <c r="H1148">
        <f>SUMIFS(Data!Z:Z,Data!B:B,Figure16!B1148,Data!A:A,Figure16!A1148)</f>
        <v>1</v>
      </c>
    </row>
    <row r="1149" spans="1:8">
      <c r="A1149" s="27">
        <v>1990</v>
      </c>
      <c r="B1149" t="s">
        <v>119</v>
      </c>
      <c r="C1149" s="3">
        <f>SUMIFS(Data!F:F,Data!$B:$B,Figure16!$B1149,Data!$A:$A,Figure16!$A1149)</f>
        <v>0</v>
      </c>
      <c r="D1149" s="3">
        <f>SUMIFS(Data!Y:Y,Data!$B:$B,Figure16!$B1149,Data!$A:$A,Figure16!$A1149)</f>
        <v>0</v>
      </c>
      <c r="E1149" s="3">
        <f>SUMIFS(Data!Q:Q,Data!$B:$B,Figure16!$B1149,Data!$A:$A,Figure16!$A1149)</f>
        <v>306891107.26203853</v>
      </c>
      <c r="F1149" s="1">
        <f t="shared" si="38"/>
        <v>0</v>
      </c>
      <c r="G1149" s="1">
        <f t="shared" si="39"/>
        <v>0</v>
      </c>
      <c r="H1149">
        <f>SUMIFS(Data!Z:Z,Data!B:B,Figure16!B1149,Data!A:A,Figure16!A1149)</f>
        <v>1</v>
      </c>
    </row>
    <row r="1150" spans="1:8">
      <c r="A1150" s="27">
        <v>1991</v>
      </c>
      <c r="B1150" t="s">
        <v>119</v>
      </c>
      <c r="C1150" s="3">
        <f>SUMIFS(Data!F:F,Data!$B:$B,Figure16!$B1150,Data!$A:$A,Figure16!$A1150)</f>
        <v>0</v>
      </c>
      <c r="D1150" s="3">
        <f>SUMIFS(Data!Y:Y,Data!$B:$B,Figure16!$B1150,Data!$A:$A,Figure16!$A1150)</f>
        <v>0</v>
      </c>
      <c r="E1150" s="3">
        <f>SUMIFS(Data!Q:Q,Data!$B:$B,Figure16!$B1150,Data!$A:$A,Figure16!$A1150)</f>
        <v>319827058.59287477</v>
      </c>
      <c r="F1150" s="1">
        <f t="shared" si="38"/>
        <v>0</v>
      </c>
      <c r="G1150" s="1">
        <f t="shared" si="39"/>
        <v>0</v>
      </c>
      <c r="H1150">
        <f>SUMIFS(Data!Z:Z,Data!B:B,Figure16!B1150,Data!A:A,Figure16!A1150)</f>
        <v>1</v>
      </c>
    </row>
    <row r="1151" spans="1:8">
      <c r="A1151" s="27">
        <v>1992</v>
      </c>
      <c r="B1151" t="s">
        <v>119</v>
      </c>
      <c r="C1151" s="3">
        <f>SUMIFS(Data!F:F,Data!$B:$B,Figure16!$B1151,Data!$A:$A,Figure16!$A1151)</f>
        <v>0</v>
      </c>
      <c r="D1151" s="3">
        <f>SUMIFS(Data!Y:Y,Data!$B:$B,Figure16!$B1151,Data!$A:$A,Figure16!$A1151)</f>
        <v>0</v>
      </c>
      <c r="E1151" s="3">
        <f>SUMIFS(Data!Q:Q,Data!$B:$B,Figure16!$B1151,Data!$A:$A,Figure16!$A1151)</f>
        <v>357160985.32741326</v>
      </c>
      <c r="F1151" s="1">
        <f t="shared" si="38"/>
        <v>0</v>
      </c>
      <c r="G1151" s="1">
        <f t="shared" si="39"/>
        <v>0</v>
      </c>
      <c r="H1151">
        <f>SUMIFS(Data!Z:Z,Data!B:B,Figure16!B1151,Data!A:A,Figure16!A1151)</f>
        <v>1</v>
      </c>
    </row>
    <row r="1152" spans="1:8">
      <c r="A1152" s="27">
        <v>1993</v>
      </c>
      <c r="B1152" t="s">
        <v>119</v>
      </c>
      <c r="C1152" s="3">
        <f>SUMIFS(Data!F:F,Data!$B:$B,Figure16!$B1152,Data!$A:$A,Figure16!$A1152)</f>
        <v>0</v>
      </c>
      <c r="D1152" s="3">
        <f>SUMIFS(Data!Y:Y,Data!$B:$B,Figure16!$B1152,Data!$A:$A,Figure16!$A1152)</f>
        <v>0</v>
      </c>
      <c r="E1152" s="3">
        <f>SUMIFS(Data!Q:Q,Data!$B:$B,Figure16!$B1152,Data!$A:$A,Figure16!$A1152)</f>
        <v>490417389.68256927</v>
      </c>
      <c r="F1152" s="1">
        <f t="shared" si="38"/>
        <v>0</v>
      </c>
      <c r="G1152" s="1">
        <f t="shared" si="39"/>
        <v>0</v>
      </c>
      <c r="H1152">
        <f>SUMIFS(Data!Z:Z,Data!B:B,Figure16!B1152,Data!A:A,Figure16!A1152)</f>
        <v>1</v>
      </c>
    </row>
    <row r="1153" spans="1:8">
      <c r="A1153" s="27">
        <v>1994</v>
      </c>
      <c r="B1153" t="s">
        <v>119</v>
      </c>
      <c r="C1153" s="3">
        <f>SUMIFS(Data!F:F,Data!$B:$B,Figure16!$B1153,Data!$A:$A,Figure16!$A1153)</f>
        <v>0</v>
      </c>
      <c r="D1153" s="3">
        <f>SUMIFS(Data!Y:Y,Data!$B:$B,Figure16!$B1153,Data!$A:$A,Figure16!$A1153)</f>
        <v>0</v>
      </c>
      <c r="E1153" s="3">
        <f>SUMIFS(Data!Q:Q,Data!$B:$B,Figure16!$B1153,Data!$A:$A,Figure16!$A1153)</f>
        <v>406580652.33053684</v>
      </c>
      <c r="F1153" s="1">
        <f t="shared" si="38"/>
        <v>0</v>
      </c>
      <c r="G1153" s="1">
        <f t="shared" si="39"/>
        <v>0</v>
      </c>
      <c r="H1153">
        <f>SUMIFS(Data!Z:Z,Data!B:B,Figure16!B1153,Data!A:A,Figure16!A1153)</f>
        <v>1</v>
      </c>
    </row>
    <row r="1154" spans="1:8">
      <c r="A1154" s="27">
        <v>1995</v>
      </c>
      <c r="B1154" t="s">
        <v>119</v>
      </c>
      <c r="C1154" s="3">
        <f>SUMIFS(Data!F:F,Data!$B:$B,Figure16!$B1154,Data!$A:$A,Figure16!$A1154)</f>
        <v>0</v>
      </c>
      <c r="D1154" s="3">
        <f>SUMIFS(Data!Y:Y,Data!$B:$B,Figure16!$B1154,Data!$A:$A,Figure16!$A1154)</f>
        <v>0</v>
      </c>
      <c r="E1154" s="3">
        <f>SUMIFS(Data!Q:Q,Data!$B:$B,Figure16!$B1154,Data!$A:$A,Figure16!$A1154)</f>
        <v>487148993.53310871</v>
      </c>
      <c r="F1154" s="1">
        <f t="shared" si="38"/>
        <v>0</v>
      </c>
      <c r="G1154" s="1">
        <f t="shared" si="39"/>
        <v>0</v>
      </c>
      <c r="H1154">
        <f>SUMIFS(Data!Z:Z,Data!B:B,Figure16!B1154,Data!A:A,Figure16!A1154)</f>
        <v>1</v>
      </c>
    </row>
    <row r="1155" spans="1:8">
      <c r="A1155" s="27">
        <v>1996</v>
      </c>
      <c r="B1155" t="s">
        <v>119</v>
      </c>
      <c r="C1155" s="3">
        <f>SUMIFS(Data!F:F,Data!$B:$B,Figure16!$B1155,Data!$A:$A,Figure16!$A1155)</f>
        <v>0</v>
      </c>
      <c r="D1155" s="3">
        <f>SUMIFS(Data!Y:Y,Data!$B:$B,Figure16!$B1155,Data!$A:$A,Figure16!$A1155)</f>
        <v>0</v>
      </c>
      <c r="E1155" s="3">
        <f>SUMIFS(Data!Q:Q,Data!$B:$B,Figure16!$B1155,Data!$A:$A,Figure16!$A1155)</f>
        <v>501979069.27468318</v>
      </c>
      <c r="F1155" s="1">
        <f t="shared" ref="F1155:F1218" si="40">IF(E1155&gt;0,C1155/E1155*100,"")</f>
        <v>0</v>
      </c>
      <c r="G1155" s="1">
        <f t="shared" ref="G1155:G1218" si="41">IF($E1155&gt;0,D1155/$E1155*100,"")</f>
        <v>0</v>
      </c>
      <c r="H1155">
        <f>SUMIFS(Data!Z:Z,Data!B:B,Figure16!B1155,Data!A:A,Figure16!A1155)</f>
        <v>1</v>
      </c>
    </row>
    <row r="1156" spans="1:8">
      <c r="A1156" s="27">
        <v>1997</v>
      </c>
      <c r="B1156" t="s">
        <v>119</v>
      </c>
      <c r="C1156" s="3">
        <f>SUMIFS(Data!F:F,Data!$B:$B,Figure16!$B1156,Data!$A:$A,Figure16!$A1156)</f>
        <v>0</v>
      </c>
      <c r="D1156" s="3">
        <f>SUMIFS(Data!Y:Y,Data!$B:$B,Figure16!$B1156,Data!$A:$A,Figure16!$A1156)</f>
        <v>0</v>
      </c>
      <c r="E1156" s="3">
        <f>SUMIFS(Data!Q:Q,Data!$B:$B,Figure16!$B1156,Data!$A:$A,Figure16!$A1156)</f>
        <v>490608657.92497611</v>
      </c>
      <c r="F1156" s="1">
        <f t="shared" si="40"/>
        <v>0</v>
      </c>
      <c r="G1156" s="1">
        <f t="shared" si="41"/>
        <v>0</v>
      </c>
      <c r="H1156">
        <f>SUMIFS(Data!Z:Z,Data!B:B,Figure16!B1156,Data!A:A,Figure16!A1156)</f>
        <v>1</v>
      </c>
    </row>
    <row r="1157" spans="1:8">
      <c r="A1157" s="27">
        <v>1998</v>
      </c>
      <c r="B1157" t="s">
        <v>119</v>
      </c>
      <c r="C1157" s="3">
        <f>SUMIFS(Data!F:F,Data!$B:$B,Figure16!$B1157,Data!$A:$A,Figure16!$A1157)</f>
        <v>0</v>
      </c>
      <c r="D1157" s="3">
        <f>SUMIFS(Data!Y:Y,Data!$B:$B,Figure16!$B1157,Data!$A:$A,Figure16!$A1157)</f>
        <v>0</v>
      </c>
      <c r="E1157" s="3">
        <f>SUMIFS(Data!Q:Q,Data!$B:$B,Figure16!$B1157,Data!$A:$A,Figure16!$A1157)</f>
        <v>521910560.52486807</v>
      </c>
      <c r="F1157" s="1">
        <f t="shared" si="40"/>
        <v>0</v>
      </c>
      <c r="G1157" s="1">
        <f t="shared" si="41"/>
        <v>0</v>
      </c>
      <c r="H1157">
        <f>SUMIFS(Data!Z:Z,Data!B:B,Figure16!B1157,Data!A:A,Figure16!A1157)</f>
        <v>1</v>
      </c>
    </row>
    <row r="1158" spans="1:8">
      <c r="A1158" s="27">
        <v>1999</v>
      </c>
      <c r="B1158" t="s">
        <v>119</v>
      </c>
      <c r="C1158" s="3">
        <f>SUMIFS(Data!F:F,Data!$B:$B,Figure16!$B1158,Data!$A:$A,Figure16!$A1158)</f>
        <v>0</v>
      </c>
      <c r="D1158" s="3">
        <f>SUMIFS(Data!Y:Y,Data!$B:$B,Figure16!$B1158,Data!$A:$A,Figure16!$A1158)</f>
        <v>0</v>
      </c>
      <c r="E1158" s="3">
        <f>SUMIFS(Data!Q:Q,Data!$B:$B,Figure16!$B1158,Data!$A:$A,Figure16!$A1158)</f>
        <v>592416703.05887806</v>
      </c>
      <c r="F1158" s="1">
        <f t="shared" si="40"/>
        <v>0</v>
      </c>
      <c r="G1158" s="1">
        <f t="shared" si="41"/>
        <v>0</v>
      </c>
      <c r="H1158">
        <f>SUMIFS(Data!Z:Z,Data!B:B,Figure16!B1158,Data!A:A,Figure16!A1158)</f>
        <v>1</v>
      </c>
    </row>
    <row r="1159" spans="1:8">
      <c r="A1159" s="27">
        <v>2000</v>
      </c>
      <c r="B1159" t="s">
        <v>119</v>
      </c>
      <c r="C1159" s="3">
        <f>SUMIFS(Data!F:F,Data!$B:$B,Figure16!$B1159,Data!$A:$A,Figure16!$A1159)</f>
        <v>0</v>
      </c>
      <c r="D1159" s="3">
        <f>SUMIFS(Data!Y:Y,Data!$B:$B,Figure16!$B1159,Data!$A:$A,Figure16!$A1159)</f>
        <v>0</v>
      </c>
      <c r="E1159" s="3">
        <f>SUMIFS(Data!Q:Q,Data!$B:$B,Figure16!$B1159,Data!$A:$A,Figure16!$A1159)</f>
        <v>539227277.62641084</v>
      </c>
      <c r="F1159" s="1">
        <f t="shared" si="40"/>
        <v>0</v>
      </c>
      <c r="G1159" s="1">
        <f t="shared" si="41"/>
        <v>0</v>
      </c>
      <c r="H1159">
        <f>SUMIFS(Data!Z:Z,Data!B:B,Figure16!B1159,Data!A:A,Figure16!A1159)</f>
        <v>1</v>
      </c>
    </row>
    <row r="1160" spans="1:8">
      <c r="A1160" s="27">
        <v>2001</v>
      </c>
      <c r="B1160" t="s">
        <v>119</v>
      </c>
      <c r="C1160" s="3">
        <f>SUMIFS(Data!F:F,Data!$B:$B,Figure16!$B1160,Data!$A:$A,Figure16!$A1160)</f>
        <v>0</v>
      </c>
      <c r="D1160" s="3">
        <f>SUMIFS(Data!Y:Y,Data!$B:$B,Figure16!$B1160,Data!$A:$A,Figure16!$A1160)</f>
        <v>0</v>
      </c>
      <c r="E1160" s="3">
        <f>SUMIFS(Data!Q:Q,Data!$B:$B,Figure16!$B1160,Data!$A:$A,Figure16!$A1160)</f>
        <v>563024383.29662621</v>
      </c>
      <c r="F1160" s="1">
        <f t="shared" si="40"/>
        <v>0</v>
      </c>
      <c r="G1160" s="1">
        <f t="shared" si="41"/>
        <v>0</v>
      </c>
      <c r="H1160">
        <f>SUMIFS(Data!Z:Z,Data!B:B,Figure16!B1160,Data!A:A,Figure16!A1160)</f>
        <v>1</v>
      </c>
    </row>
    <row r="1161" spans="1:8">
      <c r="A1161" s="27">
        <v>2002</v>
      </c>
      <c r="B1161" t="s">
        <v>119</v>
      </c>
      <c r="C1161" s="3">
        <f>SUMIFS(Data!F:F,Data!$B:$B,Figure16!$B1161,Data!$A:$A,Figure16!$A1161)</f>
        <v>0</v>
      </c>
      <c r="D1161" s="3">
        <f>SUMIFS(Data!Y:Y,Data!$B:$B,Figure16!$B1161,Data!$A:$A,Figure16!$A1161)</f>
        <v>0</v>
      </c>
      <c r="E1161" s="3">
        <f>SUMIFS(Data!Q:Q,Data!$B:$B,Figure16!$B1161,Data!$A:$A,Figure16!$A1161)</f>
        <v>620974660.23030257</v>
      </c>
      <c r="F1161" s="1">
        <f t="shared" si="40"/>
        <v>0</v>
      </c>
      <c r="G1161" s="1">
        <f t="shared" si="41"/>
        <v>0</v>
      </c>
      <c r="H1161">
        <f>SUMIFS(Data!Z:Z,Data!B:B,Figure16!B1161,Data!A:A,Figure16!A1161)</f>
        <v>1</v>
      </c>
    </row>
    <row r="1162" spans="1:8">
      <c r="A1162" s="27">
        <v>2003</v>
      </c>
      <c r="B1162" t="s">
        <v>119</v>
      </c>
      <c r="C1162" s="3">
        <f>SUMIFS(Data!F:F,Data!$B:$B,Figure16!$B1162,Data!$A:$A,Figure16!$A1162)</f>
        <v>0</v>
      </c>
      <c r="D1162" s="3">
        <f>SUMIFS(Data!Y:Y,Data!$B:$B,Figure16!$B1162,Data!$A:$A,Figure16!$A1162)</f>
        <v>0</v>
      </c>
      <c r="E1162" s="3">
        <f>SUMIFS(Data!Q:Q,Data!$B:$B,Figure16!$B1162,Data!$A:$A,Figure16!$A1162)</f>
        <v>813963830.17921674</v>
      </c>
      <c r="F1162" s="1">
        <f t="shared" si="40"/>
        <v>0</v>
      </c>
      <c r="G1162" s="1">
        <f t="shared" si="41"/>
        <v>0</v>
      </c>
      <c r="H1162">
        <f>SUMIFS(Data!Z:Z,Data!B:B,Figure16!B1162,Data!A:A,Figure16!A1162)</f>
        <v>1</v>
      </c>
    </row>
    <row r="1163" spans="1:8">
      <c r="A1163" s="27">
        <v>2004</v>
      </c>
      <c r="B1163" t="s">
        <v>119</v>
      </c>
      <c r="C1163" s="3">
        <f>SUMIFS(Data!F:F,Data!$B:$B,Figure16!$B1163,Data!$A:$A,Figure16!$A1163)</f>
        <v>0</v>
      </c>
      <c r="D1163" s="3">
        <f>SUMIFS(Data!Y:Y,Data!$B:$B,Figure16!$B1163,Data!$A:$A,Figure16!$A1163)</f>
        <v>0</v>
      </c>
      <c r="E1163" s="3">
        <f>SUMIFS(Data!Q:Q,Data!$B:$B,Figure16!$B1163,Data!$A:$A,Figure16!$A1163)</f>
        <v>924318490.75980008</v>
      </c>
      <c r="F1163" s="1">
        <f t="shared" si="40"/>
        <v>0</v>
      </c>
      <c r="G1163" s="1">
        <f t="shared" si="41"/>
        <v>0</v>
      </c>
      <c r="H1163">
        <f>SUMIFS(Data!Z:Z,Data!B:B,Figure16!B1163,Data!A:A,Figure16!A1163)</f>
        <v>1</v>
      </c>
    </row>
    <row r="1164" spans="1:8">
      <c r="A1164" s="27">
        <v>2005</v>
      </c>
      <c r="B1164" t="s">
        <v>119</v>
      </c>
      <c r="C1164" s="3">
        <f>SUMIFS(Data!F:F,Data!$B:$B,Figure16!$B1164,Data!$A:$A,Figure16!$A1164)</f>
        <v>15793124</v>
      </c>
      <c r="D1164" s="3">
        <f>SUMIFS(Data!Y:Y,Data!$B:$B,Figure16!$B1164,Data!$A:$A,Figure16!$A1164)</f>
        <v>0</v>
      </c>
      <c r="E1164" s="3">
        <f>SUMIFS(Data!Q:Q,Data!$B:$B,Figure16!$B1164,Data!$A:$A,Figure16!$A1164)</f>
        <v>971977088.15691388</v>
      </c>
      <c r="F1164" s="1">
        <f t="shared" si="40"/>
        <v>1.6248452965025437</v>
      </c>
      <c r="G1164" s="1">
        <f t="shared" si="41"/>
        <v>0</v>
      </c>
      <c r="H1164">
        <f>SUMIFS(Data!Z:Z,Data!B:B,Figure16!B1164,Data!A:A,Figure16!A1164)</f>
        <v>1</v>
      </c>
    </row>
    <row r="1165" spans="1:8">
      <c r="A1165" s="27">
        <v>2006</v>
      </c>
      <c r="B1165" t="s">
        <v>119</v>
      </c>
      <c r="C1165" s="3">
        <f>SUMIFS(Data!F:F,Data!$B:$B,Figure16!$B1165,Data!$A:$A,Figure16!$A1165)</f>
        <v>6908967</v>
      </c>
      <c r="D1165" s="3">
        <f>SUMIFS(Data!Y:Y,Data!$B:$B,Figure16!$B1165,Data!$A:$A,Figure16!$A1165)</f>
        <v>0</v>
      </c>
      <c r="E1165" s="3">
        <f>SUMIFS(Data!Q:Q,Data!$B:$B,Figure16!$B1165,Data!$A:$A,Figure16!$A1165)</f>
        <v>1107891063.4386301</v>
      </c>
      <c r="F1165" s="1">
        <f t="shared" si="40"/>
        <v>0.62361429097155197</v>
      </c>
      <c r="G1165" s="1">
        <f t="shared" si="41"/>
        <v>0</v>
      </c>
      <c r="H1165">
        <f>SUMIFS(Data!Z:Z,Data!B:B,Figure16!B1165,Data!A:A,Figure16!A1165)</f>
        <v>1</v>
      </c>
    </row>
    <row r="1166" spans="1:8">
      <c r="A1166" s="27">
        <v>2007</v>
      </c>
      <c r="B1166" t="s">
        <v>119</v>
      </c>
      <c r="C1166" s="3">
        <f>SUMIFS(Data!F:F,Data!$B:$B,Figure16!$B1166,Data!$A:$A,Figure16!$A1166)</f>
        <v>0</v>
      </c>
      <c r="D1166" s="3">
        <f>SUMIFS(Data!Y:Y,Data!$B:$B,Figure16!$B1166,Data!$A:$A,Figure16!$A1166)</f>
        <v>0</v>
      </c>
      <c r="E1166" s="3">
        <f>SUMIFS(Data!Q:Q,Data!$B:$B,Figure16!$B1166,Data!$A:$A,Figure16!$A1166)</f>
        <v>1513933983.2239838</v>
      </c>
      <c r="F1166" s="1">
        <f t="shared" si="40"/>
        <v>0</v>
      </c>
      <c r="G1166" s="1">
        <f t="shared" si="41"/>
        <v>0</v>
      </c>
      <c r="H1166">
        <f>SUMIFS(Data!Z:Z,Data!B:B,Figure16!B1166,Data!A:A,Figure16!A1166)</f>
        <v>1</v>
      </c>
    </row>
    <row r="1167" spans="1:8">
      <c r="A1167" s="27">
        <v>2008</v>
      </c>
      <c r="B1167" t="s">
        <v>119</v>
      </c>
      <c r="C1167" s="3">
        <f>SUMIFS(Data!F:F,Data!$B:$B,Figure16!$B1167,Data!$A:$A,Figure16!$A1167)</f>
        <v>16000000</v>
      </c>
      <c r="D1167" s="3">
        <f>SUMIFS(Data!Y:Y,Data!$B:$B,Figure16!$B1167,Data!$A:$A,Figure16!$A1167)</f>
        <v>0</v>
      </c>
      <c r="E1167" s="3">
        <f>SUMIFS(Data!Q:Q,Data!$B:$B,Figure16!$B1167,Data!$A:$A,Figure16!$A1167)</f>
        <v>1789333748.6799023</v>
      </c>
      <c r="F1167" s="1">
        <f t="shared" si="40"/>
        <v>0.89418757187160569</v>
      </c>
      <c r="G1167" s="1">
        <f t="shared" si="41"/>
        <v>0</v>
      </c>
      <c r="H1167">
        <f>SUMIFS(Data!Z:Z,Data!B:B,Figure16!B1167,Data!A:A,Figure16!A1167)</f>
        <v>1</v>
      </c>
    </row>
    <row r="1168" spans="1:8">
      <c r="A1168" s="27">
        <v>2009</v>
      </c>
      <c r="B1168" t="s">
        <v>119</v>
      </c>
      <c r="C1168" s="3">
        <f>SUMIFS(Data!F:F,Data!$B:$B,Figure16!$B1168,Data!$A:$A,Figure16!$A1168)</f>
        <v>0</v>
      </c>
      <c r="D1168" s="3">
        <f>SUMIFS(Data!Y:Y,Data!$B:$B,Figure16!$B1168,Data!$A:$A,Figure16!$A1168)</f>
        <v>0</v>
      </c>
      <c r="E1168" s="3">
        <f>SUMIFS(Data!Q:Q,Data!$B:$B,Figure16!$B1168,Data!$A:$A,Figure16!$A1168)</f>
        <v>1711817181.5296857</v>
      </c>
      <c r="F1168" s="1">
        <f t="shared" si="40"/>
        <v>0</v>
      </c>
      <c r="G1168" s="1">
        <f t="shared" si="41"/>
        <v>0</v>
      </c>
      <c r="H1168">
        <f>SUMIFS(Data!Z:Z,Data!B:B,Figure16!B1168,Data!A:A,Figure16!A1168)</f>
        <v>1</v>
      </c>
    </row>
    <row r="1169" spans="1:8">
      <c r="A1169" s="27">
        <v>2010</v>
      </c>
      <c r="B1169" t="s">
        <v>119</v>
      </c>
      <c r="C1169" s="3">
        <f>SUMIFS(Data!F:F,Data!$B:$B,Figure16!$B1169,Data!$A:$A,Figure16!$A1169)</f>
        <v>17000000</v>
      </c>
      <c r="D1169" s="3">
        <f>SUMIFS(Data!Y:Y,Data!$B:$B,Figure16!$B1169,Data!$A:$A,Figure16!$A1169)</f>
        <v>0</v>
      </c>
      <c r="E1169" s="3">
        <f>SUMIFS(Data!Q:Q,Data!$B:$B,Figure16!$B1169,Data!$A:$A,Figure16!$A1169)</f>
        <v>1664310769.5522876</v>
      </c>
      <c r="F1169" s="1">
        <f t="shared" si="40"/>
        <v>1.0214438499711884</v>
      </c>
      <c r="G1169" s="1">
        <f t="shared" si="41"/>
        <v>0</v>
      </c>
      <c r="H1169">
        <f>SUMIFS(Data!Z:Z,Data!B:B,Figure16!B1169,Data!A:A,Figure16!A1169)</f>
        <v>1</v>
      </c>
    </row>
    <row r="1170" spans="1:8">
      <c r="A1170" s="27">
        <v>2011</v>
      </c>
      <c r="B1170" t="s">
        <v>119</v>
      </c>
      <c r="C1170" s="3">
        <f>SUMIFS(Data!F:F,Data!$B:$B,Figure16!$B1170,Data!$A:$A,Figure16!$A1170)</f>
        <v>0</v>
      </c>
      <c r="D1170" s="3">
        <f>SUMIFS(Data!Y:Y,Data!$B:$B,Figure16!$B1170,Data!$A:$A,Figure16!$A1170)</f>
        <v>0</v>
      </c>
      <c r="E1170" s="3">
        <f>SUMIFS(Data!Q:Q,Data!$B:$B,Figure16!$B1170,Data!$A:$A,Figure16!$A1170)</f>
        <v>1864824080.6925581</v>
      </c>
      <c r="F1170" s="1">
        <f t="shared" si="40"/>
        <v>0</v>
      </c>
      <c r="G1170" s="1">
        <f t="shared" si="41"/>
        <v>0</v>
      </c>
      <c r="H1170">
        <f>SUMIFS(Data!Z:Z,Data!B:B,Figure16!B1170,Data!A:A,Figure16!A1170)</f>
        <v>1</v>
      </c>
    </row>
    <row r="1171" spans="1:8">
      <c r="A1171" s="27">
        <v>2012</v>
      </c>
      <c r="B1171" t="s">
        <v>119</v>
      </c>
      <c r="C1171" s="3">
        <f>SUMIFS(Data!F:F,Data!$B:$B,Figure16!$B1171,Data!$A:$A,Figure16!$A1171)</f>
        <v>51717300</v>
      </c>
      <c r="D1171" s="3">
        <f>SUMIFS(Data!Y:Y,Data!$B:$B,Figure16!$B1171,Data!$A:$A,Figure16!$A1171)</f>
        <v>0</v>
      </c>
      <c r="E1171" s="3">
        <f>SUMIFS(Data!Q:Q,Data!$B:$B,Figure16!$B1171,Data!$A:$A,Figure16!$A1171)</f>
        <v>1751888561.7274745</v>
      </c>
      <c r="F1171" s="1">
        <f t="shared" si="40"/>
        <v>2.9520884564143408</v>
      </c>
      <c r="G1171" s="1">
        <f t="shared" si="41"/>
        <v>0</v>
      </c>
      <c r="H1171">
        <f>SUMIFS(Data!Z:Z,Data!B:B,Figure16!B1171,Data!A:A,Figure16!A1171)</f>
        <v>1</v>
      </c>
    </row>
    <row r="1172" spans="1:8">
      <c r="A1172" s="27">
        <v>2013</v>
      </c>
      <c r="B1172" t="s">
        <v>119</v>
      </c>
      <c r="C1172" s="3">
        <f>SUMIFS(Data!F:F,Data!$B:$B,Figure16!$B1172,Data!$A:$A,Figure16!$A1172)</f>
        <v>0</v>
      </c>
      <c r="D1172" s="3">
        <f>SUMIFS(Data!Y:Y,Data!$B:$B,Figure16!$B1172,Data!$A:$A,Figure16!$A1172)</f>
        <v>0</v>
      </c>
      <c r="E1172" s="3">
        <f>SUMIFS(Data!Q:Q,Data!$B:$B,Figure16!$B1172,Data!$A:$A,Figure16!$A1172)</f>
        <v>1850470042.4328146</v>
      </c>
      <c r="F1172" s="1">
        <f t="shared" si="40"/>
        <v>0</v>
      </c>
      <c r="G1172" s="1">
        <f t="shared" si="41"/>
        <v>0</v>
      </c>
      <c r="H1172">
        <f>SUMIFS(Data!Z:Z,Data!B:B,Figure16!B1172,Data!A:A,Figure16!A1172)</f>
        <v>1</v>
      </c>
    </row>
    <row r="1173" spans="1:8">
      <c r="A1173" s="27">
        <v>2014</v>
      </c>
      <c r="B1173" t="s">
        <v>119</v>
      </c>
      <c r="C1173" s="3">
        <f>SUMIFS(Data!F:F,Data!$B:$B,Figure16!$B1173,Data!$A:$A,Figure16!$A1173)</f>
        <v>0</v>
      </c>
      <c r="D1173" s="3">
        <f>SUMIFS(Data!Y:Y,Data!$B:$B,Figure16!$B1173,Data!$A:$A,Figure16!$A1173)</f>
        <v>0</v>
      </c>
      <c r="E1173" s="3">
        <f>SUMIFS(Data!Q:Q,Data!$B:$B,Figure16!$B1173,Data!$A:$A,Figure16!$A1173)</f>
        <v>1859898513.2685812</v>
      </c>
      <c r="F1173" s="1">
        <f t="shared" si="40"/>
        <v>0</v>
      </c>
      <c r="G1173" s="1">
        <f t="shared" si="41"/>
        <v>0</v>
      </c>
      <c r="H1173">
        <f>SUMIFS(Data!Z:Z,Data!B:B,Figure16!B1173,Data!A:A,Figure16!A1173)</f>
        <v>1</v>
      </c>
    </row>
    <row r="1174" spans="1:8">
      <c r="A1174" s="27">
        <v>2015</v>
      </c>
      <c r="B1174" t="s">
        <v>119</v>
      </c>
      <c r="C1174" s="3">
        <f>SUMIFS(Data!F:F,Data!$B:$B,Figure16!$B1174,Data!$A:$A,Figure16!$A1174)</f>
        <v>0</v>
      </c>
      <c r="D1174" s="3">
        <f>SUMIFS(Data!Y:Y,Data!$B:$B,Figure16!$B1174,Data!$A:$A,Figure16!$A1174)</f>
        <v>0</v>
      </c>
      <c r="E1174" s="3">
        <f>SUMIFS(Data!Q:Q,Data!$B:$B,Figure16!$B1174,Data!$A:$A,Figure16!$A1174)</f>
        <v>1596800287.1640484</v>
      </c>
      <c r="F1174" s="1">
        <f t="shared" si="40"/>
        <v>0</v>
      </c>
      <c r="G1174" s="1">
        <f t="shared" si="41"/>
        <v>0</v>
      </c>
      <c r="H1174">
        <f>SUMIFS(Data!Z:Z,Data!B:B,Figure16!B1174,Data!A:A,Figure16!A1174)</f>
        <v>1</v>
      </c>
    </row>
    <row r="1175" spans="1:8">
      <c r="A1175" s="27">
        <v>2016</v>
      </c>
      <c r="B1175" t="s">
        <v>119</v>
      </c>
      <c r="C1175" s="3">
        <f>SUMIFS(Data!F:F,Data!$B:$B,Figure16!$B1175,Data!$A:$A,Figure16!$A1175)</f>
        <v>0</v>
      </c>
      <c r="D1175" s="3">
        <f>SUMIFS(Data!Y:Y,Data!$B:$B,Figure16!$B1175,Data!$A:$A,Figure16!$A1175)</f>
        <v>0</v>
      </c>
      <c r="E1175" s="3">
        <f>SUMIFS(Data!Q:Q,Data!$B:$B,Figure16!$B1175,Data!$A:$A,Figure16!$A1175)</f>
        <v>1663008687.0950491</v>
      </c>
      <c r="F1175" s="1">
        <f t="shared" si="40"/>
        <v>0</v>
      </c>
      <c r="G1175" s="1">
        <f t="shared" si="41"/>
        <v>0</v>
      </c>
      <c r="H1175">
        <f>SUMIFS(Data!Z:Z,Data!B:B,Figure16!B1175,Data!A:A,Figure16!A1175)</f>
        <v>1</v>
      </c>
    </row>
    <row r="1176" spans="1:8">
      <c r="A1176" s="27">
        <v>2017</v>
      </c>
      <c r="B1176" t="s">
        <v>119</v>
      </c>
      <c r="C1176" s="3">
        <f>SUMIFS(Data!F:F,Data!$B:$B,Figure16!$B1176,Data!$A:$A,Figure16!$A1176)</f>
        <v>12500000</v>
      </c>
      <c r="D1176" s="3">
        <f>SUMIFS(Data!Y:Y,Data!$B:$B,Figure16!$B1176,Data!$A:$A,Figure16!$A1176)</f>
        <v>0</v>
      </c>
      <c r="E1176" s="3">
        <f>SUMIFS(Data!Q:Q,Data!$B:$B,Figure16!$B1176,Data!$A:$A,Figure16!$A1176)</f>
        <v>1772706451.1808472</v>
      </c>
      <c r="F1176" s="1">
        <f t="shared" si="40"/>
        <v>0.70513648730016276</v>
      </c>
      <c r="G1176" s="1">
        <f t="shared" si="41"/>
        <v>0</v>
      </c>
      <c r="H1176">
        <f>SUMIFS(Data!Z:Z,Data!B:B,Figure16!B1176,Data!A:A,Figure16!A1176)</f>
        <v>1</v>
      </c>
    </row>
    <row r="1177" spans="1:8">
      <c r="A1177" s="27">
        <v>1950</v>
      </c>
      <c r="B1177" t="s">
        <v>125</v>
      </c>
      <c r="C1177" s="3">
        <f>SUMIFS(Data!F:F,Data!$B:$B,Figure16!$B1177,Data!$A:$A,Figure16!$A1177)</f>
        <v>26500000</v>
      </c>
      <c r="D1177" s="3">
        <f>SUMIFS(Data!Y:Y,Data!$B:$B,Figure16!$B1177,Data!$A:$A,Figure16!$A1177)</f>
        <v>0</v>
      </c>
      <c r="E1177" s="3">
        <f>SUMIFS(Data!Q:Q,Data!$B:$B,Figure16!$B1177,Data!$A:$A,Figure16!$A1177)</f>
        <v>0</v>
      </c>
      <c r="F1177" s="1" t="str">
        <f t="shared" si="40"/>
        <v/>
      </c>
      <c r="G1177" s="1" t="str">
        <f t="shared" si="41"/>
        <v/>
      </c>
      <c r="H1177">
        <f>SUMIFS(Data!Z:Z,Data!B:B,Figure16!B1177,Data!A:A,Figure16!A1177)</f>
        <v>1</v>
      </c>
    </row>
    <row r="1178" spans="1:8">
      <c r="A1178" s="27">
        <v>1951</v>
      </c>
      <c r="B1178" t="s">
        <v>125</v>
      </c>
      <c r="C1178" s="3">
        <f>SUMIFS(Data!F:F,Data!$B:$B,Figure16!$B1178,Data!$A:$A,Figure16!$A1178)</f>
        <v>0</v>
      </c>
      <c r="D1178" s="3">
        <f>SUMIFS(Data!Y:Y,Data!$B:$B,Figure16!$B1178,Data!$A:$A,Figure16!$A1178)</f>
        <v>0</v>
      </c>
      <c r="E1178" s="3">
        <f>SUMIFS(Data!Q:Q,Data!$B:$B,Figure16!$B1178,Data!$A:$A,Figure16!$A1178)</f>
        <v>0</v>
      </c>
      <c r="F1178" s="1" t="str">
        <f t="shared" si="40"/>
        <v/>
      </c>
      <c r="G1178" s="1" t="str">
        <f t="shared" si="41"/>
        <v/>
      </c>
      <c r="H1178">
        <f>SUMIFS(Data!Z:Z,Data!B:B,Figure16!B1178,Data!A:A,Figure16!A1178)</f>
        <v>1</v>
      </c>
    </row>
    <row r="1179" spans="1:8">
      <c r="A1179" s="27">
        <v>1952</v>
      </c>
      <c r="B1179" t="s">
        <v>125</v>
      </c>
      <c r="C1179" s="3">
        <f>SUMIFS(Data!F:F,Data!$B:$B,Figure16!$B1179,Data!$A:$A,Figure16!$A1179)</f>
        <v>0</v>
      </c>
      <c r="D1179" s="3">
        <f>SUMIFS(Data!Y:Y,Data!$B:$B,Figure16!$B1179,Data!$A:$A,Figure16!$A1179)</f>
        <v>0</v>
      </c>
      <c r="E1179" s="3">
        <f>SUMIFS(Data!Q:Q,Data!$B:$B,Figure16!$B1179,Data!$A:$A,Figure16!$A1179)</f>
        <v>0</v>
      </c>
      <c r="F1179" s="1" t="str">
        <f t="shared" si="40"/>
        <v/>
      </c>
      <c r="G1179" s="1" t="str">
        <f t="shared" si="41"/>
        <v/>
      </c>
      <c r="H1179">
        <f>SUMIFS(Data!Z:Z,Data!B:B,Figure16!B1179,Data!A:A,Figure16!A1179)</f>
        <v>1</v>
      </c>
    </row>
    <row r="1180" spans="1:8">
      <c r="A1180" s="27">
        <v>1953</v>
      </c>
      <c r="B1180" t="s">
        <v>125</v>
      </c>
      <c r="C1180" s="3">
        <f>SUMIFS(Data!F:F,Data!$B:$B,Figure16!$B1180,Data!$A:$A,Figure16!$A1180)</f>
        <v>0</v>
      </c>
      <c r="D1180" s="3">
        <f>SUMIFS(Data!Y:Y,Data!$B:$B,Figure16!$B1180,Data!$A:$A,Figure16!$A1180)</f>
        <v>0</v>
      </c>
      <c r="E1180" s="3">
        <f>SUMIFS(Data!Q:Q,Data!$B:$B,Figure16!$B1180,Data!$A:$A,Figure16!$A1180)</f>
        <v>0</v>
      </c>
      <c r="F1180" s="1" t="str">
        <f t="shared" si="40"/>
        <v/>
      </c>
      <c r="G1180" s="1" t="str">
        <f t="shared" si="41"/>
        <v/>
      </c>
      <c r="H1180">
        <f>SUMIFS(Data!Z:Z,Data!B:B,Figure16!B1180,Data!A:A,Figure16!A1180)</f>
        <v>1</v>
      </c>
    </row>
    <row r="1181" spans="1:8">
      <c r="A1181" s="27">
        <v>1954</v>
      </c>
      <c r="B1181" t="s">
        <v>125</v>
      </c>
      <c r="C1181" s="3">
        <f>SUMIFS(Data!F:F,Data!$B:$B,Figure16!$B1181,Data!$A:$A,Figure16!$A1181)</f>
        <v>0</v>
      </c>
      <c r="D1181" s="3">
        <f>SUMIFS(Data!Y:Y,Data!$B:$B,Figure16!$B1181,Data!$A:$A,Figure16!$A1181)</f>
        <v>0</v>
      </c>
      <c r="E1181" s="3">
        <f>SUMIFS(Data!Q:Q,Data!$B:$B,Figure16!$B1181,Data!$A:$A,Figure16!$A1181)</f>
        <v>0</v>
      </c>
      <c r="F1181" s="1" t="str">
        <f t="shared" si="40"/>
        <v/>
      </c>
      <c r="G1181" s="1" t="str">
        <f t="shared" si="41"/>
        <v/>
      </c>
      <c r="H1181">
        <f>SUMIFS(Data!Z:Z,Data!B:B,Figure16!B1181,Data!A:A,Figure16!A1181)</f>
        <v>1</v>
      </c>
    </row>
    <row r="1182" spans="1:8">
      <c r="A1182" s="27">
        <v>1955</v>
      </c>
      <c r="B1182" t="s">
        <v>125</v>
      </c>
      <c r="C1182" s="3">
        <f>SUMIFS(Data!F:F,Data!$B:$B,Figure16!$B1182,Data!$A:$A,Figure16!$A1182)</f>
        <v>0</v>
      </c>
      <c r="D1182" s="3">
        <f>SUMIFS(Data!Y:Y,Data!$B:$B,Figure16!$B1182,Data!$A:$A,Figure16!$A1182)</f>
        <v>0</v>
      </c>
      <c r="E1182" s="3">
        <f>SUMIFS(Data!Q:Q,Data!$B:$B,Figure16!$B1182,Data!$A:$A,Figure16!$A1182)</f>
        <v>0</v>
      </c>
      <c r="F1182" s="1" t="str">
        <f t="shared" si="40"/>
        <v/>
      </c>
      <c r="G1182" s="1" t="str">
        <f t="shared" si="41"/>
        <v/>
      </c>
      <c r="H1182">
        <f>SUMIFS(Data!Z:Z,Data!B:B,Figure16!B1182,Data!A:A,Figure16!A1182)</f>
        <v>1</v>
      </c>
    </row>
    <row r="1183" spans="1:8">
      <c r="A1183" s="27">
        <v>1956</v>
      </c>
      <c r="B1183" t="s">
        <v>125</v>
      </c>
      <c r="C1183" s="3">
        <f>SUMIFS(Data!F:F,Data!$B:$B,Figure16!$B1183,Data!$A:$A,Figure16!$A1183)</f>
        <v>22900000</v>
      </c>
      <c r="D1183" s="3">
        <f>SUMIFS(Data!Y:Y,Data!$B:$B,Figure16!$B1183,Data!$A:$A,Figure16!$A1183)</f>
        <v>0</v>
      </c>
      <c r="E1183" s="3">
        <f>SUMIFS(Data!Q:Q,Data!$B:$B,Figure16!$B1183,Data!$A:$A,Figure16!$A1183)</f>
        <v>0</v>
      </c>
      <c r="F1183" s="1" t="str">
        <f t="shared" si="40"/>
        <v/>
      </c>
      <c r="G1183" s="1" t="str">
        <f t="shared" si="41"/>
        <v/>
      </c>
      <c r="H1183">
        <f>SUMIFS(Data!Z:Z,Data!B:B,Figure16!B1183,Data!A:A,Figure16!A1183)</f>
        <v>1</v>
      </c>
    </row>
    <row r="1184" spans="1:8">
      <c r="A1184" s="27">
        <v>1957</v>
      </c>
      <c r="B1184" t="s">
        <v>125</v>
      </c>
      <c r="C1184" s="3">
        <f>SUMIFS(Data!F:F,Data!$B:$B,Figure16!$B1184,Data!$A:$A,Figure16!$A1184)</f>
        <v>0</v>
      </c>
      <c r="D1184" s="3">
        <f>SUMIFS(Data!Y:Y,Data!$B:$B,Figure16!$B1184,Data!$A:$A,Figure16!$A1184)</f>
        <v>0</v>
      </c>
      <c r="E1184" s="3">
        <f>SUMIFS(Data!Q:Q,Data!$B:$B,Figure16!$B1184,Data!$A:$A,Figure16!$A1184)</f>
        <v>0</v>
      </c>
      <c r="F1184" s="1" t="str">
        <f t="shared" si="40"/>
        <v/>
      </c>
      <c r="G1184" s="1" t="str">
        <f t="shared" si="41"/>
        <v/>
      </c>
      <c r="H1184">
        <f>SUMIFS(Data!Z:Z,Data!B:B,Figure16!B1184,Data!A:A,Figure16!A1184)</f>
        <v>1</v>
      </c>
    </row>
    <row r="1185" spans="1:8">
      <c r="A1185" s="27">
        <v>1958</v>
      </c>
      <c r="B1185" t="s">
        <v>125</v>
      </c>
      <c r="C1185" s="3">
        <f>SUMIFS(Data!F:F,Data!$B:$B,Figure16!$B1185,Data!$A:$A,Figure16!$A1185)</f>
        <v>0</v>
      </c>
      <c r="D1185" s="3">
        <f>SUMIFS(Data!Y:Y,Data!$B:$B,Figure16!$B1185,Data!$A:$A,Figure16!$A1185)</f>
        <v>0</v>
      </c>
      <c r="E1185" s="3">
        <f>SUMIFS(Data!Q:Q,Data!$B:$B,Figure16!$B1185,Data!$A:$A,Figure16!$A1185)</f>
        <v>0</v>
      </c>
      <c r="F1185" s="1" t="str">
        <f t="shared" si="40"/>
        <v/>
      </c>
      <c r="G1185" s="1" t="str">
        <f t="shared" si="41"/>
        <v/>
      </c>
      <c r="H1185">
        <f>SUMIFS(Data!Z:Z,Data!B:B,Figure16!B1185,Data!A:A,Figure16!A1185)</f>
        <v>1</v>
      </c>
    </row>
    <row r="1186" spans="1:8">
      <c r="A1186" s="27">
        <v>1959</v>
      </c>
      <c r="B1186" t="s">
        <v>125</v>
      </c>
      <c r="C1186" s="3">
        <f>SUMIFS(Data!F:F,Data!$B:$B,Figure16!$B1186,Data!$A:$A,Figure16!$A1186)</f>
        <v>0</v>
      </c>
      <c r="D1186" s="3">
        <f>SUMIFS(Data!Y:Y,Data!$B:$B,Figure16!$B1186,Data!$A:$A,Figure16!$A1186)</f>
        <v>0</v>
      </c>
      <c r="E1186" s="3">
        <f>SUMIFS(Data!Q:Q,Data!$B:$B,Figure16!$B1186,Data!$A:$A,Figure16!$A1186)</f>
        <v>0</v>
      </c>
      <c r="F1186" s="1" t="str">
        <f t="shared" si="40"/>
        <v/>
      </c>
      <c r="G1186" s="1" t="str">
        <f t="shared" si="41"/>
        <v/>
      </c>
      <c r="H1186">
        <f>SUMIFS(Data!Z:Z,Data!B:B,Figure16!B1186,Data!A:A,Figure16!A1186)</f>
        <v>1</v>
      </c>
    </row>
    <row r="1187" spans="1:8">
      <c r="A1187" s="27">
        <v>1960</v>
      </c>
      <c r="B1187" t="s">
        <v>125</v>
      </c>
      <c r="C1187" s="3">
        <f>SUMIFS(Data!F:F,Data!$B:$B,Figure16!$B1187,Data!$A:$A,Figure16!$A1187)</f>
        <v>0</v>
      </c>
      <c r="D1187" s="3">
        <f>SUMIFS(Data!Y:Y,Data!$B:$B,Figure16!$B1187,Data!$A:$A,Figure16!$A1187)</f>
        <v>0</v>
      </c>
      <c r="E1187" s="3">
        <f>SUMIFS(Data!Q:Q,Data!$B:$B,Figure16!$B1187,Data!$A:$A,Figure16!$A1187)</f>
        <v>637142865.71428585</v>
      </c>
      <c r="F1187" s="1">
        <f t="shared" si="40"/>
        <v>0</v>
      </c>
      <c r="G1187" s="1">
        <f t="shared" si="41"/>
        <v>0</v>
      </c>
      <c r="H1187">
        <f>SUMIFS(Data!Z:Z,Data!B:B,Figure16!B1187,Data!A:A,Figure16!A1187)</f>
        <v>1</v>
      </c>
    </row>
    <row r="1188" spans="1:8">
      <c r="A1188" s="27">
        <v>1961</v>
      </c>
      <c r="B1188" t="s">
        <v>125</v>
      </c>
      <c r="C1188" s="3">
        <f>SUMIFS(Data!F:F,Data!$B:$B,Figure16!$B1188,Data!$A:$A,Figure16!$A1188)</f>
        <v>0</v>
      </c>
      <c r="D1188" s="3">
        <f>SUMIFS(Data!Y:Y,Data!$B:$B,Figure16!$B1188,Data!$A:$A,Figure16!$A1188)</f>
        <v>0</v>
      </c>
      <c r="E1188" s="3">
        <f>SUMIFS(Data!Q:Q,Data!$B:$B,Figure16!$B1188,Data!$A:$A,Figure16!$A1188)</f>
        <v>642857134.28571427</v>
      </c>
      <c r="F1188" s="1">
        <f t="shared" si="40"/>
        <v>0</v>
      </c>
      <c r="G1188" s="1">
        <f t="shared" si="41"/>
        <v>0</v>
      </c>
      <c r="H1188">
        <f>SUMIFS(Data!Z:Z,Data!B:B,Figure16!B1188,Data!A:A,Figure16!A1188)</f>
        <v>1</v>
      </c>
    </row>
    <row r="1189" spans="1:8">
      <c r="A1189" s="27">
        <v>1962</v>
      </c>
      <c r="B1189" t="s">
        <v>125</v>
      </c>
      <c r="C1189" s="3">
        <f>SUMIFS(Data!F:F,Data!$B:$B,Figure16!$B1189,Data!$A:$A,Figure16!$A1189)</f>
        <v>0</v>
      </c>
      <c r="D1189" s="3">
        <f>SUMIFS(Data!Y:Y,Data!$B:$B,Figure16!$B1189,Data!$A:$A,Figure16!$A1189)</f>
        <v>0</v>
      </c>
      <c r="E1189" s="3">
        <f>SUMIFS(Data!Q:Q,Data!$B:$B,Figure16!$B1189,Data!$A:$A,Figure16!$A1189)</f>
        <v>660000008.57142854</v>
      </c>
      <c r="F1189" s="1">
        <f t="shared" si="40"/>
        <v>0</v>
      </c>
      <c r="G1189" s="1">
        <f t="shared" si="41"/>
        <v>0</v>
      </c>
      <c r="H1189">
        <f>SUMIFS(Data!Z:Z,Data!B:B,Figure16!B1189,Data!A:A,Figure16!A1189)</f>
        <v>1</v>
      </c>
    </row>
    <row r="1190" spans="1:8">
      <c r="A1190" s="27">
        <v>1963</v>
      </c>
      <c r="B1190" t="s">
        <v>125</v>
      </c>
      <c r="C1190" s="3">
        <f>SUMIFS(Data!F:F,Data!$B:$B,Figure16!$B1190,Data!$A:$A,Figure16!$A1190)</f>
        <v>0</v>
      </c>
      <c r="D1190" s="3">
        <f>SUMIFS(Data!Y:Y,Data!$B:$B,Figure16!$B1190,Data!$A:$A,Figure16!$A1190)</f>
        <v>0</v>
      </c>
      <c r="E1190" s="3">
        <f>SUMIFS(Data!Q:Q,Data!$B:$B,Figure16!$B1190,Data!$A:$A,Figure16!$A1190)</f>
        <v>728571437.14285719</v>
      </c>
      <c r="F1190" s="1">
        <f t="shared" si="40"/>
        <v>0</v>
      </c>
      <c r="G1190" s="1">
        <f t="shared" si="41"/>
        <v>0</v>
      </c>
      <c r="H1190">
        <f>SUMIFS(Data!Z:Z,Data!B:B,Figure16!B1190,Data!A:A,Figure16!A1190)</f>
        <v>1</v>
      </c>
    </row>
    <row r="1191" spans="1:8">
      <c r="A1191" s="27">
        <v>1964</v>
      </c>
      <c r="B1191" t="s">
        <v>125</v>
      </c>
      <c r="C1191" s="3">
        <f>SUMIFS(Data!F:F,Data!$B:$B,Figure16!$B1191,Data!$A:$A,Figure16!$A1191)</f>
        <v>0</v>
      </c>
      <c r="D1191" s="3">
        <f>SUMIFS(Data!Y:Y,Data!$B:$B,Figure16!$B1191,Data!$A:$A,Figure16!$A1191)</f>
        <v>0</v>
      </c>
      <c r="E1191" s="3">
        <f>SUMIFS(Data!Q:Q,Data!$B:$B,Figure16!$B1191,Data!$A:$A,Figure16!$A1191)</f>
        <v>782857128.57142854</v>
      </c>
      <c r="F1191" s="1">
        <f t="shared" si="40"/>
        <v>0</v>
      </c>
      <c r="G1191" s="1">
        <f t="shared" si="41"/>
        <v>0</v>
      </c>
      <c r="H1191">
        <f>SUMIFS(Data!Z:Z,Data!B:B,Figure16!B1191,Data!A:A,Figure16!A1191)</f>
        <v>1</v>
      </c>
    </row>
    <row r="1192" spans="1:8">
      <c r="A1192" s="27">
        <v>1965</v>
      </c>
      <c r="B1192" t="s">
        <v>125</v>
      </c>
      <c r="C1192" s="3">
        <f>SUMIFS(Data!F:F,Data!$B:$B,Figure16!$B1192,Data!$A:$A,Figure16!$A1192)</f>
        <v>0</v>
      </c>
      <c r="D1192" s="3">
        <f>SUMIFS(Data!Y:Y,Data!$B:$B,Figure16!$B1192,Data!$A:$A,Figure16!$A1192)</f>
        <v>0</v>
      </c>
      <c r="E1192" s="3">
        <f>SUMIFS(Data!Q:Q,Data!$B:$B,Figure16!$B1192,Data!$A:$A,Figure16!$A1192)</f>
        <v>868571428.57142854</v>
      </c>
      <c r="F1192" s="1">
        <f t="shared" si="40"/>
        <v>0</v>
      </c>
      <c r="G1192" s="1">
        <f t="shared" si="41"/>
        <v>0</v>
      </c>
      <c r="H1192">
        <f>SUMIFS(Data!Z:Z,Data!B:B,Figure16!B1192,Data!A:A,Figure16!A1192)</f>
        <v>1</v>
      </c>
    </row>
    <row r="1193" spans="1:8">
      <c r="A1193" s="27">
        <v>1966</v>
      </c>
      <c r="B1193" t="s">
        <v>125</v>
      </c>
      <c r="C1193" s="3">
        <f>SUMIFS(Data!F:F,Data!$B:$B,Figure16!$B1193,Data!$A:$A,Figure16!$A1193)</f>
        <v>42900000</v>
      </c>
      <c r="D1193" s="3">
        <f>SUMIFS(Data!Y:Y,Data!$B:$B,Figure16!$B1193,Data!$A:$A,Figure16!$A1193)</f>
        <v>0</v>
      </c>
      <c r="E1193" s="3">
        <f>SUMIFS(Data!Q:Q,Data!$B:$B,Figure16!$B1193,Data!$A:$A,Figure16!$A1193)</f>
        <v>914285714.28571427</v>
      </c>
      <c r="F1193" s="1">
        <f t="shared" si="40"/>
        <v>4.6921875000000002</v>
      </c>
      <c r="G1193" s="1">
        <f t="shared" si="41"/>
        <v>0</v>
      </c>
      <c r="H1193">
        <f>SUMIFS(Data!Z:Z,Data!B:B,Figure16!B1193,Data!A:A,Figure16!A1193)</f>
        <v>1</v>
      </c>
    </row>
    <row r="1194" spans="1:8">
      <c r="A1194" s="27">
        <v>1967</v>
      </c>
      <c r="B1194" t="s">
        <v>125</v>
      </c>
      <c r="C1194" s="3">
        <f>SUMIFS(Data!F:F,Data!$B:$B,Figure16!$B1194,Data!$A:$A,Figure16!$A1194)</f>
        <v>0</v>
      </c>
      <c r="D1194" s="3">
        <f>SUMIFS(Data!Y:Y,Data!$B:$B,Figure16!$B1194,Data!$A:$A,Figure16!$A1194)</f>
        <v>0</v>
      </c>
      <c r="E1194" s="3">
        <f>SUMIFS(Data!Q:Q,Data!$B:$B,Figure16!$B1194,Data!$A:$A,Figure16!$A1194)</f>
        <v>962857134.28571427</v>
      </c>
      <c r="F1194" s="1">
        <f t="shared" si="40"/>
        <v>0</v>
      </c>
      <c r="G1194" s="1">
        <f t="shared" si="41"/>
        <v>0</v>
      </c>
      <c r="H1194">
        <f>SUMIFS(Data!Z:Z,Data!B:B,Figure16!B1194,Data!A:A,Figure16!A1194)</f>
        <v>1</v>
      </c>
    </row>
    <row r="1195" spans="1:8">
      <c r="A1195" s="27">
        <v>1968</v>
      </c>
      <c r="B1195" t="s">
        <v>125</v>
      </c>
      <c r="C1195" s="3">
        <f>SUMIFS(Data!F:F,Data!$B:$B,Figure16!$B1195,Data!$A:$A,Figure16!$A1195)</f>
        <v>0</v>
      </c>
      <c r="D1195" s="3">
        <f>SUMIFS(Data!Y:Y,Data!$B:$B,Figure16!$B1195,Data!$A:$A,Figure16!$A1195)</f>
        <v>0</v>
      </c>
      <c r="E1195" s="3">
        <f>SUMIFS(Data!Q:Q,Data!$B:$B,Figure16!$B1195,Data!$A:$A,Figure16!$A1195)</f>
        <v>1065714248.5714285</v>
      </c>
      <c r="F1195" s="1">
        <f t="shared" si="40"/>
        <v>0</v>
      </c>
      <c r="G1195" s="1">
        <f t="shared" si="41"/>
        <v>0</v>
      </c>
      <c r="H1195">
        <f>SUMIFS(Data!Z:Z,Data!B:B,Figure16!B1195,Data!A:A,Figure16!A1195)</f>
        <v>1</v>
      </c>
    </row>
    <row r="1196" spans="1:8">
      <c r="A1196" s="27">
        <v>1969</v>
      </c>
      <c r="B1196" t="s">
        <v>125</v>
      </c>
      <c r="C1196" s="3">
        <f>SUMIFS(Data!F:F,Data!$B:$B,Figure16!$B1196,Data!$A:$A,Figure16!$A1196)</f>
        <v>0</v>
      </c>
      <c r="D1196" s="3">
        <f>SUMIFS(Data!Y:Y,Data!$B:$B,Figure16!$B1196,Data!$A:$A,Figure16!$A1196)</f>
        <v>0</v>
      </c>
      <c r="E1196" s="3">
        <f>SUMIFS(Data!Q:Q,Data!$B:$B,Figure16!$B1196,Data!$A:$A,Figure16!$A1196)</f>
        <v>978873232.39436615</v>
      </c>
      <c r="F1196" s="1">
        <f t="shared" si="40"/>
        <v>0</v>
      </c>
      <c r="G1196" s="1">
        <f t="shared" si="41"/>
        <v>0</v>
      </c>
      <c r="H1196">
        <f>SUMIFS(Data!Z:Z,Data!B:B,Figure16!B1196,Data!A:A,Figure16!A1196)</f>
        <v>1</v>
      </c>
    </row>
    <row r="1197" spans="1:8">
      <c r="A1197" s="27">
        <v>1970</v>
      </c>
      <c r="B1197" t="s">
        <v>125</v>
      </c>
      <c r="C1197" s="3">
        <f>SUMIFS(Data!F:F,Data!$B:$B,Figure16!$B1197,Data!$A:$A,Figure16!$A1197)</f>
        <v>0</v>
      </c>
      <c r="D1197" s="3">
        <f>SUMIFS(Data!Y:Y,Data!$B:$B,Figure16!$B1197,Data!$A:$A,Figure16!$A1197)</f>
        <v>0</v>
      </c>
      <c r="E1197" s="3">
        <f>SUMIFS(Data!Q:Q,Data!$B:$B,Figure16!$B1197,Data!$A:$A,Figure16!$A1197)</f>
        <v>718401157.72416282</v>
      </c>
      <c r="F1197" s="1">
        <f t="shared" si="40"/>
        <v>0</v>
      </c>
      <c r="G1197" s="1">
        <f t="shared" si="41"/>
        <v>0</v>
      </c>
      <c r="H1197">
        <f>SUMIFS(Data!Z:Z,Data!B:B,Figure16!B1197,Data!A:A,Figure16!A1197)</f>
        <v>1</v>
      </c>
    </row>
    <row r="1198" spans="1:8">
      <c r="A1198" s="27">
        <v>1971</v>
      </c>
      <c r="B1198" t="s">
        <v>125</v>
      </c>
      <c r="C1198" s="3">
        <f>SUMIFS(Data!F:F,Data!$B:$B,Figure16!$B1198,Data!$A:$A,Figure16!$A1198)</f>
        <v>0</v>
      </c>
      <c r="D1198" s="3">
        <f>SUMIFS(Data!Y:Y,Data!$B:$B,Figure16!$B1198,Data!$A:$A,Figure16!$A1198)</f>
        <v>0</v>
      </c>
      <c r="E1198" s="3">
        <f>SUMIFS(Data!Q:Q,Data!$B:$B,Figure16!$B1198,Data!$A:$A,Figure16!$A1198)</f>
        <v>969911421.39418066</v>
      </c>
      <c r="F1198" s="1">
        <f t="shared" si="40"/>
        <v>0</v>
      </c>
      <c r="G1198" s="1">
        <f t="shared" si="41"/>
        <v>0</v>
      </c>
      <c r="H1198">
        <f>SUMIFS(Data!Z:Z,Data!B:B,Figure16!B1198,Data!A:A,Figure16!A1198)</f>
        <v>1</v>
      </c>
    </row>
    <row r="1199" spans="1:8">
      <c r="A1199" s="27">
        <v>1972</v>
      </c>
      <c r="B1199" t="s">
        <v>125</v>
      </c>
      <c r="C1199" s="3">
        <f>SUMIFS(Data!F:F,Data!$B:$B,Figure16!$B1199,Data!$A:$A,Figure16!$A1199)</f>
        <v>0</v>
      </c>
      <c r="D1199" s="3">
        <f>SUMIFS(Data!Y:Y,Data!$B:$B,Figure16!$B1199,Data!$A:$A,Figure16!$A1199)</f>
        <v>0</v>
      </c>
      <c r="E1199" s="3">
        <f>SUMIFS(Data!Q:Q,Data!$B:$B,Figure16!$B1199,Data!$A:$A,Figure16!$A1199)</f>
        <v>505549441.37507671</v>
      </c>
      <c r="F1199" s="1">
        <f t="shared" si="40"/>
        <v>0</v>
      </c>
      <c r="G1199" s="1">
        <f t="shared" si="41"/>
        <v>0</v>
      </c>
      <c r="H1199">
        <f>SUMIFS(Data!Z:Z,Data!B:B,Figure16!B1199,Data!A:A,Figure16!A1199)</f>
        <v>1</v>
      </c>
    </row>
    <row r="1200" spans="1:8">
      <c r="A1200" s="27">
        <v>1973</v>
      </c>
      <c r="B1200" t="s">
        <v>125</v>
      </c>
      <c r="C1200" s="3">
        <f>SUMIFS(Data!F:F,Data!$B:$B,Figure16!$B1200,Data!$A:$A,Figure16!$A1200)</f>
        <v>0</v>
      </c>
      <c r="D1200" s="3">
        <f>SUMIFS(Data!Y:Y,Data!$B:$B,Figure16!$B1200,Data!$A:$A,Figure16!$A1200)</f>
        <v>0</v>
      </c>
      <c r="E1200" s="3">
        <f>SUMIFS(Data!Q:Q,Data!$B:$B,Figure16!$B1200,Data!$A:$A,Figure16!$A1200)</f>
        <v>702899155.98203349</v>
      </c>
      <c r="F1200" s="1">
        <f t="shared" si="40"/>
        <v>0</v>
      </c>
      <c r="G1200" s="1">
        <f t="shared" si="41"/>
        <v>0</v>
      </c>
      <c r="H1200">
        <f>SUMIFS(Data!Z:Z,Data!B:B,Figure16!B1200,Data!A:A,Figure16!A1200)</f>
        <v>1</v>
      </c>
    </row>
    <row r="1201" spans="1:8">
      <c r="A1201" s="27">
        <v>1974</v>
      </c>
      <c r="B1201" t="s">
        <v>125</v>
      </c>
      <c r="C1201" s="3">
        <f>SUMIFS(Data!F:F,Data!$B:$B,Figure16!$B1201,Data!$A:$A,Figure16!$A1201)</f>
        <v>0</v>
      </c>
      <c r="D1201" s="3">
        <f>SUMIFS(Data!Y:Y,Data!$B:$B,Figure16!$B1201,Data!$A:$A,Figure16!$A1201)</f>
        <v>0</v>
      </c>
      <c r="E1201" s="3">
        <f>SUMIFS(Data!Q:Q,Data!$B:$B,Figure16!$B1201,Data!$A:$A,Figure16!$A1201)</f>
        <v>588443893.6897732</v>
      </c>
      <c r="F1201" s="1">
        <f t="shared" si="40"/>
        <v>0</v>
      </c>
      <c r="G1201" s="1">
        <f t="shared" si="41"/>
        <v>0</v>
      </c>
      <c r="H1201">
        <f>SUMIFS(Data!Z:Z,Data!B:B,Figure16!B1201,Data!A:A,Figure16!A1201)</f>
        <v>1</v>
      </c>
    </row>
    <row r="1202" spans="1:8">
      <c r="A1202" s="27">
        <v>1975</v>
      </c>
      <c r="B1202" t="s">
        <v>125</v>
      </c>
      <c r="C1202" s="3">
        <f>SUMIFS(Data!F:F,Data!$B:$B,Figure16!$B1202,Data!$A:$A,Figure16!$A1202)</f>
        <v>0</v>
      </c>
      <c r="D1202" s="3">
        <f>SUMIFS(Data!Y:Y,Data!$B:$B,Figure16!$B1202,Data!$A:$A,Figure16!$A1202)</f>
        <v>0</v>
      </c>
      <c r="E1202" s="3">
        <f>SUMIFS(Data!Q:Q,Data!$B:$B,Figure16!$B1202,Data!$A:$A,Figure16!$A1202)</f>
        <v>0</v>
      </c>
      <c r="F1202" s="1" t="str">
        <f t="shared" si="40"/>
        <v/>
      </c>
      <c r="G1202" s="1" t="str">
        <f t="shared" si="41"/>
        <v/>
      </c>
      <c r="H1202">
        <f>SUMIFS(Data!Z:Z,Data!B:B,Figure16!B1202,Data!A:A,Figure16!A1202)</f>
        <v>1</v>
      </c>
    </row>
    <row r="1203" spans="1:8">
      <c r="A1203" s="27">
        <v>1976</v>
      </c>
      <c r="B1203" t="s">
        <v>125</v>
      </c>
      <c r="C1203" s="3">
        <f>SUMIFS(Data!F:F,Data!$B:$B,Figure16!$B1203,Data!$A:$A,Figure16!$A1203)</f>
        <v>0</v>
      </c>
      <c r="D1203" s="3">
        <f>SUMIFS(Data!Y:Y,Data!$B:$B,Figure16!$B1203,Data!$A:$A,Figure16!$A1203)</f>
        <v>0</v>
      </c>
      <c r="E1203" s="3">
        <f>SUMIFS(Data!Q:Q,Data!$B:$B,Figure16!$B1203,Data!$A:$A,Figure16!$A1203)</f>
        <v>0</v>
      </c>
      <c r="F1203" s="1" t="str">
        <f t="shared" si="40"/>
        <v/>
      </c>
      <c r="G1203" s="1" t="str">
        <f t="shared" si="41"/>
        <v/>
      </c>
      <c r="H1203">
        <f>SUMIFS(Data!Z:Z,Data!B:B,Figure16!B1203,Data!A:A,Figure16!A1203)</f>
        <v>1</v>
      </c>
    </row>
    <row r="1204" spans="1:8">
      <c r="A1204" s="27">
        <v>1977</v>
      </c>
      <c r="B1204" t="s">
        <v>125</v>
      </c>
      <c r="C1204" s="3">
        <f>SUMIFS(Data!F:F,Data!$B:$B,Figure16!$B1204,Data!$A:$A,Figure16!$A1204)</f>
        <v>0</v>
      </c>
      <c r="D1204" s="3">
        <f>SUMIFS(Data!Y:Y,Data!$B:$B,Figure16!$B1204,Data!$A:$A,Figure16!$A1204)</f>
        <v>0</v>
      </c>
      <c r="E1204" s="3">
        <f>SUMIFS(Data!Q:Q,Data!$B:$B,Figure16!$B1204,Data!$A:$A,Figure16!$A1204)</f>
        <v>0</v>
      </c>
      <c r="F1204" s="1" t="str">
        <f t="shared" si="40"/>
        <v/>
      </c>
      <c r="G1204" s="1" t="str">
        <f t="shared" si="41"/>
        <v/>
      </c>
      <c r="H1204">
        <f>SUMIFS(Data!Z:Z,Data!B:B,Figure16!B1204,Data!A:A,Figure16!A1204)</f>
        <v>1</v>
      </c>
    </row>
    <row r="1205" spans="1:8">
      <c r="A1205" s="27">
        <v>1978</v>
      </c>
      <c r="B1205" t="s">
        <v>125</v>
      </c>
      <c r="C1205" s="3">
        <f>SUMIFS(Data!F:F,Data!$B:$B,Figure16!$B1205,Data!$A:$A,Figure16!$A1205)</f>
        <v>0</v>
      </c>
      <c r="D1205" s="3">
        <f>SUMIFS(Data!Y:Y,Data!$B:$B,Figure16!$B1205,Data!$A:$A,Figure16!$A1205)</f>
        <v>0</v>
      </c>
      <c r="E1205" s="3">
        <f>SUMIFS(Data!Q:Q,Data!$B:$B,Figure16!$B1205,Data!$A:$A,Figure16!$A1205)</f>
        <v>0</v>
      </c>
      <c r="F1205" s="1" t="str">
        <f t="shared" si="40"/>
        <v/>
      </c>
      <c r="G1205" s="1" t="str">
        <f t="shared" si="41"/>
        <v/>
      </c>
      <c r="H1205">
        <f>SUMIFS(Data!Z:Z,Data!B:B,Figure16!B1205,Data!A:A,Figure16!A1205)</f>
        <v>1</v>
      </c>
    </row>
    <row r="1206" spans="1:8">
      <c r="A1206" s="27">
        <v>1979</v>
      </c>
      <c r="B1206" t="s">
        <v>125</v>
      </c>
      <c r="C1206" s="3">
        <f>SUMIFS(Data!F:F,Data!$B:$B,Figure16!$B1206,Data!$A:$A,Figure16!$A1206)</f>
        <v>0</v>
      </c>
      <c r="D1206" s="3">
        <f>SUMIFS(Data!Y:Y,Data!$B:$B,Figure16!$B1206,Data!$A:$A,Figure16!$A1206)</f>
        <v>0</v>
      </c>
      <c r="E1206" s="3">
        <f>SUMIFS(Data!Q:Q,Data!$B:$B,Figure16!$B1206,Data!$A:$A,Figure16!$A1206)</f>
        <v>0</v>
      </c>
      <c r="F1206" s="1" t="str">
        <f t="shared" si="40"/>
        <v/>
      </c>
      <c r="G1206" s="1" t="str">
        <f t="shared" si="41"/>
        <v/>
      </c>
      <c r="H1206">
        <f>SUMIFS(Data!Z:Z,Data!B:B,Figure16!B1206,Data!A:A,Figure16!A1206)</f>
        <v>1</v>
      </c>
    </row>
    <row r="1207" spans="1:8">
      <c r="A1207" s="27">
        <v>1980</v>
      </c>
      <c r="B1207" t="s">
        <v>125</v>
      </c>
      <c r="C1207" s="3">
        <f>SUMIFS(Data!F:F,Data!$B:$B,Figure16!$B1207,Data!$A:$A,Figure16!$A1207)</f>
        <v>0</v>
      </c>
      <c r="D1207" s="3">
        <f>SUMIFS(Data!Y:Y,Data!$B:$B,Figure16!$B1207,Data!$A:$A,Figure16!$A1207)</f>
        <v>0</v>
      </c>
      <c r="E1207" s="3">
        <f>SUMIFS(Data!Q:Q,Data!$B:$B,Figure16!$B1207,Data!$A:$A,Figure16!$A1207)</f>
        <v>0</v>
      </c>
      <c r="F1207" s="1" t="str">
        <f t="shared" si="40"/>
        <v/>
      </c>
      <c r="G1207" s="1" t="str">
        <f t="shared" si="41"/>
        <v/>
      </c>
      <c r="H1207">
        <f>SUMIFS(Data!Z:Z,Data!B:B,Figure16!B1207,Data!A:A,Figure16!A1207)</f>
        <v>1</v>
      </c>
    </row>
    <row r="1208" spans="1:8">
      <c r="A1208" s="27">
        <v>1981</v>
      </c>
      <c r="B1208" t="s">
        <v>125</v>
      </c>
      <c r="C1208" s="3">
        <f>SUMIFS(Data!F:F,Data!$B:$B,Figure16!$B1208,Data!$A:$A,Figure16!$A1208)</f>
        <v>0</v>
      </c>
      <c r="D1208" s="3">
        <f>SUMIFS(Data!Y:Y,Data!$B:$B,Figure16!$B1208,Data!$A:$A,Figure16!$A1208)</f>
        <v>0</v>
      </c>
      <c r="E1208" s="3">
        <f>SUMIFS(Data!Q:Q,Data!$B:$B,Figure16!$B1208,Data!$A:$A,Figure16!$A1208)</f>
        <v>0</v>
      </c>
      <c r="F1208" s="1" t="str">
        <f t="shared" si="40"/>
        <v/>
      </c>
      <c r="G1208" s="1" t="str">
        <f t="shared" si="41"/>
        <v/>
      </c>
      <c r="H1208">
        <f>SUMIFS(Data!Z:Z,Data!B:B,Figure16!B1208,Data!A:A,Figure16!A1208)</f>
        <v>1</v>
      </c>
    </row>
    <row r="1209" spans="1:8">
      <c r="A1209" s="27">
        <v>1982</v>
      </c>
      <c r="B1209" t="s">
        <v>125</v>
      </c>
      <c r="C1209" s="3">
        <f>SUMIFS(Data!F:F,Data!$B:$B,Figure16!$B1209,Data!$A:$A,Figure16!$A1209)</f>
        <v>0</v>
      </c>
      <c r="D1209" s="3">
        <f>SUMIFS(Data!Y:Y,Data!$B:$B,Figure16!$B1209,Data!$A:$A,Figure16!$A1209)</f>
        <v>0</v>
      </c>
      <c r="E1209" s="3">
        <f>SUMIFS(Data!Q:Q,Data!$B:$B,Figure16!$B1209,Data!$A:$A,Figure16!$A1209)</f>
        <v>0</v>
      </c>
      <c r="F1209" s="1" t="str">
        <f t="shared" si="40"/>
        <v/>
      </c>
      <c r="G1209" s="1" t="str">
        <f t="shared" si="41"/>
        <v/>
      </c>
      <c r="H1209">
        <f>SUMIFS(Data!Z:Z,Data!B:B,Figure16!B1209,Data!A:A,Figure16!A1209)</f>
        <v>1</v>
      </c>
    </row>
    <row r="1210" spans="1:8">
      <c r="A1210" s="27">
        <v>1983</v>
      </c>
      <c r="B1210" t="s">
        <v>125</v>
      </c>
      <c r="C1210" s="3">
        <f>SUMIFS(Data!F:F,Data!$B:$B,Figure16!$B1210,Data!$A:$A,Figure16!$A1210)</f>
        <v>0</v>
      </c>
      <c r="D1210" s="3">
        <f>SUMIFS(Data!Y:Y,Data!$B:$B,Figure16!$B1210,Data!$A:$A,Figure16!$A1210)</f>
        <v>0</v>
      </c>
      <c r="E1210" s="3">
        <f>SUMIFS(Data!Q:Q,Data!$B:$B,Figure16!$B1210,Data!$A:$A,Figure16!$A1210)</f>
        <v>0</v>
      </c>
      <c r="F1210" s="1" t="str">
        <f t="shared" si="40"/>
        <v/>
      </c>
      <c r="G1210" s="1" t="str">
        <f t="shared" si="41"/>
        <v/>
      </c>
      <c r="H1210">
        <f>SUMIFS(Data!Z:Z,Data!B:B,Figure16!B1210,Data!A:A,Figure16!A1210)</f>
        <v>1</v>
      </c>
    </row>
    <row r="1211" spans="1:8">
      <c r="A1211" s="27">
        <v>1984</v>
      </c>
      <c r="B1211" t="s">
        <v>125</v>
      </c>
      <c r="C1211" s="3">
        <f>SUMIFS(Data!F:F,Data!$B:$B,Figure16!$B1211,Data!$A:$A,Figure16!$A1211)</f>
        <v>0</v>
      </c>
      <c r="D1211" s="3">
        <f>SUMIFS(Data!Y:Y,Data!$B:$B,Figure16!$B1211,Data!$A:$A,Figure16!$A1211)</f>
        <v>0</v>
      </c>
      <c r="E1211" s="3">
        <f>SUMIFS(Data!Q:Q,Data!$B:$B,Figure16!$B1211,Data!$A:$A,Figure16!$A1211)</f>
        <v>0</v>
      </c>
      <c r="F1211" s="1" t="str">
        <f t="shared" si="40"/>
        <v/>
      </c>
      <c r="G1211" s="1" t="str">
        <f t="shared" si="41"/>
        <v/>
      </c>
      <c r="H1211">
        <f>SUMIFS(Data!Z:Z,Data!B:B,Figure16!B1211,Data!A:A,Figure16!A1211)</f>
        <v>1</v>
      </c>
    </row>
    <row r="1212" spans="1:8">
      <c r="A1212" s="27">
        <v>1985</v>
      </c>
      <c r="B1212" t="s">
        <v>125</v>
      </c>
      <c r="C1212" s="3">
        <f>SUMIFS(Data!F:F,Data!$B:$B,Figure16!$B1212,Data!$A:$A,Figure16!$A1212)</f>
        <v>0</v>
      </c>
      <c r="D1212" s="3">
        <f>SUMIFS(Data!Y:Y,Data!$B:$B,Figure16!$B1212,Data!$A:$A,Figure16!$A1212)</f>
        <v>0</v>
      </c>
      <c r="E1212" s="3">
        <f>SUMIFS(Data!Q:Q,Data!$B:$B,Figure16!$B1212,Data!$A:$A,Figure16!$A1212)</f>
        <v>0</v>
      </c>
      <c r="F1212" s="1" t="str">
        <f t="shared" si="40"/>
        <v/>
      </c>
      <c r="G1212" s="1" t="str">
        <f t="shared" si="41"/>
        <v/>
      </c>
      <c r="H1212">
        <f>SUMIFS(Data!Z:Z,Data!B:B,Figure16!B1212,Data!A:A,Figure16!A1212)</f>
        <v>1</v>
      </c>
    </row>
    <row r="1213" spans="1:8">
      <c r="A1213" s="27">
        <v>1986</v>
      </c>
      <c r="B1213" t="s">
        <v>125</v>
      </c>
      <c r="C1213" s="3">
        <f>SUMIFS(Data!F:F,Data!$B:$B,Figure16!$B1213,Data!$A:$A,Figure16!$A1213)</f>
        <v>0</v>
      </c>
      <c r="D1213" s="3">
        <f>SUMIFS(Data!Y:Y,Data!$B:$B,Figure16!$B1213,Data!$A:$A,Figure16!$A1213)</f>
        <v>0</v>
      </c>
      <c r="E1213" s="3">
        <f>SUMIFS(Data!Q:Q,Data!$B:$B,Figure16!$B1213,Data!$A:$A,Figure16!$A1213)</f>
        <v>0</v>
      </c>
      <c r="F1213" s="1" t="str">
        <f t="shared" si="40"/>
        <v/>
      </c>
      <c r="G1213" s="1" t="str">
        <f t="shared" si="41"/>
        <v/>
      </c>
      <c r="H1213">
        <f>SUMIFS(Data!Z:Z,Data!B:B,Figure16!B1213,Data!A:A,Figure16!A1213)</f>
        <v>1</v>
      </c>
    </row>
    <row r="1214" spans="1:8">
      <c r="A1214" s="27">
        <v>1987</v>
      </c>
      <c r="B1214" t="s">
        <v>125</v>
      </c>
      <c r="C1214" s="3">
        <f>SUMIFS(Data!F:F,Data!$B:$B,Figure16!$B1214,Data!$A:$A,Figure16!$A1214)</f>
        <v>0</v>
      </c>
      <c r="D1214" s="3">
        <f>SUMIFS(Data!Y:Y,Data!$B:$B,Figure16!$B1214,Data!$A:$A,Figure16!$A1214)</f>
        <v>0</v>
      </c>
      <c r="E1214" s="3">
        <f>SUMIFS(Data!Q:Q,Data!$B:$B,Figure16!$B1214,Data!$A:$A,Figure16!$A1214)</f>
        <v>0</v>
      </c>
      <c r="F1214" s="1" t="str">
        <f t="shared" si="40"/>
        <v/>
      </c>
      <c r="G1214" s="1" t="str">
        <f t="shared" si="41"/>
        <v/>
      </c>
      <c r="H1214">
        <f>SUMIFS(Data!Z:Z,Data!B:B,Figure16!B1214,Data!A:A,Figure16!A1214)</f>
        <v>1</v>
      </c>
    </row>
    <row r="1215" spans="1:8">
      <c r="A1215" s="27">
        <v>1988</v>
      </c>
      <c r="B1215" t="s">
        <v>125</v>
      </c>
      <c r="C1215" s="3">
        <f>SUMIFS(Data!F:F,Data!$B:$B,Figure16!$B1215,Data!$A:$A,Figure16!$A1215)</f>
        <v>0</v>
      </c>
      <c r="D1215" s="3">
        <f>SUMIFS(Data!Y:Y,Data!$B:$B,Figure16!$B1215,Data!$A:$A,Figure16!$A1215)</f>
        <v>0</v>
      </c>
      <c r="E1215" s="3">
        <f>SUMIFS(Data!Q:Q,Data!$B:$B,Figure16!$B1215,Data!$A:$A,Figure16!$A1215)</f>
        <v>0</v>
      </c>
      <c r="F1215" s="1" t="str">
        <f t="shared" si="40"/>
        <v/>
      </c>
      <c r="G1215" s="1" t="str">
        <f t="shared" si="41"/>
        <v/>
      </c>
      <c r="H1215">
        <f>SUMIFS(Data!Z:Z,Data!B:B,Figure16!B1215,Data!A:A,Figure16!A1215)</f>
        <v>1</v>
      </c>
    </row>
    <row r="1216" spans="1:8">
      <c r="A1216" s="27">
        <v>1989</v>
      </c>
      <c r="B1216" t="s">
        <v>125</v>
      </c>
      <c r="C1216" s="3">
        <f>SUMIFS(Data!F:F,Data!$B:$B,Figure16!$B1216,Data!$A:$A,Figure16!$A1216)</f>
        <v>800000</v>
      </c>
      <c r="D1216" s="3">
        <f>SUMIFS(Data!Y:Y,Data!$B:$B,Figure16!$B1216,Data!$A:$A,Figure16!$A1216)</f>
        <v>0</v>
      </c>
      <c r="E1216" s="3">
        <f>SUMIFS(Data!Q:Q,Data!$B:$B,Figure16!$B1216,Data!$A:$A,Figure16!$A1216)</f>
        <v>0</v>
      </c>
      <c r="F1216" s="1" t="str">
        <f t="shared" si="40"/>
        <v/>
      </c>
      <c r="G1216" s="1" t="str">
        <f t="shared" si="41"/>
        <v/>
      </c>
      <c r="H1216">
        <f>SUMIFS(Data!Z:Z,Data!B:B,Figure16!B1216,Data!A:A,Figure16!A1216)</f>
        <v>1</v>
      </c>
    </row>
    <row r="1217" spans="1:8">
      <c r="A1217" s="27">
        <v>1990</v>
      </c>
      <c r="B1217" t="s">
        <v>125</v>
      </c>
      <c r="C1217" s="3">
        <f>SUMIFS(Data!F:F,Data!$B:$B,Figure16!$B1217,Data!$A:$A,Figure16!$A1217)</f>
        <v>0</v>
      </c>
      <c r="D1217" s="3">
        <f>SUMIFS(Data!Y:Y,Data!$B:$B,Figure16!$B1217,Data!$A:$A,Figure16!$A1217)</f>
        <v>0</v>
      </c>
      <c r="E1217" s="3">
        <f>SUMIFS(Data!Q:Q,Data!$B:$B,Figure16!$B1217,Data!$A:$A,Figure16!$A1217)</f>
        <v>0</v>
      </c>
      <c r="F1217" s="1" t="str">
        <f t="shared" si="40"/>
        <v/>
      </c>
      <c r="G1217" s="1" t="str">
        <f t="shared" si="41"/>
        <v/>
      </c>
      <c r="H1217">
        <f>SUMIFS(Data!Z:Z,Data!B:B,Figure16!B1217,Data!A:A,Figure16!A1217)</f>
        <v>1</v>
      </c>
    </row>
    <row r="1218" spans="1:8">
      <c r="A1218" s="27">
        <v>1991</v>
      </c>
      <c r="B1218" t="s">
        <v>125</v>
      </c>
      <c r="C1218" s="3">
        <f>SUMIFS(Data!F:F,Data!$B:$B,Figure16!$B1218,Data!$A:$A,Figure16!$A1218)</f>
        <v>0</v>
      </c>
      <c r="D1218" s="3">
        <f>SUMIFS(Data!Y:Y,Data!$B:$B,Figure16!$B1218,Data!$A:$A,Figure16!$A1218)</f>
        <v>0</v>
      </c>
      <c r="E1218" s="3">
        <f>SUMIFS(Data!Q:Q,Data!$B:$B,Figure16!$B1218,Data!$A:$A,Figure16!$A1218)</f>
        <v>0</v>
      </c>
      <c r="F1218" s="1" t="str">
        <f t="shared" si="40"/>
        <v/>
      </c>
      <c r="G1218" s="1" t="str">
        <f t="shared" si="41"/>
        <v/>
      </c>
      <c r="H1218">
        <f>SUMIFS(Data!Z:Z,Data!B:B,Figure16!B1218,Data!A:A,Figure16!A1218)</f>
        <v>1</v>
      </c>
    </row>
    <row r="1219" spans="1:8">
      <c r="A1219" s="27">
        <v>1992</v>
      </c>
      <c r="B1219" t="s">
        <v>125</v>
      </c>
      <c r="C1219" s="3">
        <f>SUMIFS(Data!F:F,Data!$B:$B,Figure16!$B1219,Data!$A:$A,Figure16!$A1219)</f>
        <v>0</v>
      </c>
      <c r="D1219" s="3">
        <f>SUMIFS(Data!Y:Y,Data!$B:$B,Figure16!$B1219,Data!$A:$A,Figure16!$A1219)</f>
        <v>0</v>
      </c>
      <c r="E1219" s="3">
        <f>SUMIFS(Data!Q:Q,Data!$B:$B,Figure16!$B1219,Data!$A:$A,Figure16!$A1219)</f>
        <v>0</v>
      </c>
      <c r="F1219" s="1" t="str">
        <f t="shared" ref="F1219:F1282" si="42">IF(E1219&gt;0,C1219/E1219*100,"")</f>
        <v/>
      </c>
      <c r="G1219" s="1" t="str">
        <f t="shared" ref="G1219:G1282" si="43">IF($E1219&gt;0,D1219/$E1219*100,"")</f>
        <v/>
      </c>
      <c r="H1219">
        <f>SUMIFS(Data!Z:Z,Data!B:B,Figure16!B1219,Data!A:A,Figure16!A1219)</f>
        <v>1</v>
      </c>
    </row>
    <row r="1220" spans="1:8">
      <c r="A1220" s="27">
        <v>1993</v>
      </c>
      <c r="B1220" t="s">
        <v>125</v>
      </c>
      <c r="C1220" s="3">
        <f>SUMIFS(Data!F:F,Data!$B:$B,Figure16!$B1220,Data!$A:$A,Figure16!$A1220)</f>
        <v>0</v>
      </c>
      <c r="D1220" s="3">
        <f>SUMIFS(Data!Y:Y,Data!$B:$B,Figure16!$B1220,Data!$A:$A,Figure16!$A1220)</f>
        <v>0</v>
      </c>
      <c r="E1220" s="3">
        <f>SUMIFS(Data!Q:Q,Data!$B:$B,Figure16!$B1220,Data!$A:$A,Figure16!$A1220)</f>
        <v>2533727592.0416512</v>
      </c>
      <c r="F1220" s="1">
        <f t="shared" si="42"/>
        <v>0</v>
      </c>
      <c r="G1220" s="1">
        <f t="shared" si="43"/>
        <v>0</v>
      </c>
      <c r="H1220">
        <f>SUMIFS(Data!Z:Z,Data!B:B,Figure16!B1220,Data!A:A,Figure16!A1220)</f>
        <v>1</v>
      </c>
    </row>
    <row r="1221" spans="1:8">
      <c r="A1221" s="27">
        <v>1994</v>
      </c>
      <c r="B1221" t="s">
        <v>125</v>
      </c>
      <c r="C1221" s="3">
        <f>SUMIFS(Data!F:F,Data!$B:$B,Figure16!$B1221,Data!$A:$A,Figure16!$A1221)</f>
        <v>0</v>
      </c>
      <c r="D1221" s="3">
        <f>SUMIFS(Data!Y:Y,Data!$B:$B,Figure16!$B1221,Data!$A:$A,Figure16!$A1221)</f>
        <v>0</v>
      </c>
      <c r="E1221" s="3">
        <f>SUMIFS(Data!Q:Q,Data!$B:$B,Figure16!$B1221,Data!$A:$A,Figure16!$A1221)</f>
        <v>2791435272.26653</v>
      </c>
      <c r="F1221" s="1">
        <f t="shared" si="42"/>
        <v>0</v>
      </c>
      <c r="G1221" s="1">
        <f t="shared" si="43"/>
        <v>0</v>
      </c>
      <c r="H1221">
        <f>SUMIFS(Data!Z:Z,Data!B:B,Figure16!B1221,Data!A:A,Figure16!A1221)</f>
        <v>1</v>
      </c>
    </row>
    <row r="1222" spans="1:8">
      <c r="A1222" s="27">
        <v>1995</v>
      </c>
      <c r="B1222" t="s">
        <v>125</v>
      </c>
      <c r="C1222" s="3">
        <f>SUMIFS(Data!F:F,Data!$B:$B,Figure16!$B1222,Data!$A:$A,Figure16!$A1222)</f>
        <v>0</v>
      </c>
      <c r="D1222" s="3">
        <f>SUMIFS(Data!Y:Y,Data!$B:$B,Figure16!$B1222,Data!$A:$A,Figure16!$A1222)</f>
        <v>0</v>
      </c>
      <c r="E1222" s="3">
        <f>SUMIFS(Data!Q:Q,Data!$B:$B,Figure16!$B1222,Data!$A:$A,Figure16!$A1222)</f>
        <v>3441205692.9165983</v>
      </c>
      <c r="F1222" s="1">
        <f t="shared" si="42"/>
        <v>0</v>
      </c>
      <c r="G1222" s="1">
        <f t="shared" si="43"/>
        <v>0</v>
      </c>
      <c r="H1222">
        <f>SUMIFS(Data!Z:Z,Data!B:B,Figure16!B1222,Data!A:A,Figure16!A1222)</f>
        <v>1</v>
      </c>
    </row>
    <row r="1223" spans="1:8">
      <c r="A1223" s="27">
        <v>1996</v>
      </c>
      <c r="B1223" t="s">
        <v>125</v>
      </c>
      <c r="C1223" s="3">
        <f>SUMIFS(Data!F:F,Data!$B:$B,Figure16!$B1223,Data!$A:$A,Figure16!$A1223)</f>
        <v>0</v>
      </c>
      <c r="D1223" s="3">
        <f>SUMIFS(Data!Y:Y,Data!$B:$B,Figure16!$B1223,Data!$A:$A,Figure16!$A1223)</f>
        <v>0</v>
      </c>
      <c r="E1223" s="3">
        <f>SUMIFS(Data!Q:Q,Data!$B:$B,Figure16!$B1223,Data!$A:$A,Figure16!$A1223)</f>
        <v>3506695719.572588</v>
      </c>
      <c r="F1223" s="1">
        <f t="shared" si="42"/>
        <v>0</v>
      </c>
      <c r="G1223" s="1">
        <f t="shared" si="43"/>
        <v>0</v>
      </c>
      <c r="H1223">
        <f>SUMIFS(Data!Z:Z,Data!B:B,Figure16!B1223,Data!A:A,Figure16!A1223)</f>
        <v>1</v>
      </c>
    </row>
    <row r="1224" spans="1:8">
      <c r="A1224" s="27">
        <v>1997</v>
      </c>
      <c r="B1224" t="s">
        <v>125</v>
      </c>
      <c r="C1224" s="3">
        <f>SUMIFS(Data!F:F,Data!$B:$B,Figure16!$B1224,Data!$A:$A,Figure16!$A1224)</f>
        <v>0</v>
      </c>
      <c r="D1224" s="3">
        <f>SUMIFS(Data!Y:Y,Data!$B:$B,Figure16!$B1224,Data!$A:$A,Figure16!$A1224)</f>
        <v>0</v>
      </c>
      <c r="E1224" s="3">
        <f>SUMIFS(Data!Q:Q,Data!$B:$B,Figure16!$B1224,Data!$A:$A,Figure16!$A1224)</f>
        <v>3443413388.6909003</v>
      </c>
      <c r="F1224" s="1">
        <f t="shared" si="42"/>
        <v>0</v>
      </c>
      <c r="G1224" s="1">
        <f t="shared" si="43"/>
        <v>0</v>
      </c>
      <c r="H1224">
        <f>SUMIFS(Data!Z:Z,Data!B:B,Figure16!B1224,Data!A:A,Figure16!A1224)</f>
        <v>1</v>
      </c>
    </row>
    <row r="1225" spans="1:8">
      <c r="A1225" s="27">
        <v>1998</v>
      </c>
      <c r="B1225" t="s">
        <v>125</v>
      </c>
      <c r="C1225" s="3">
        <f>SUMIFS(Data!F:F,Data!$B:$B,Figure16!$B1225,Data!$A:$A,Figure16!$A1225)</f>
        <v>0</v>
      </c>
      <c r="D1225" s="3">
        <f>SUMIFS(Data!Y:Y,Data!$B:$B,Figure16!$B1225,Data!$A:$A,Figure16!$A1225)</f>
        <v>0</v>
      </c>
      <c r="E1225" s="3">
        <f>SUMIFS(Data!Q:Q,Data!$B:$B,Figure16!$B1225,Data!$A:$A,Figure16!$A1225)</f>
        <v>3120425502.5825348</v>
      </c>
      <c r="F1225" s="1">
        <f t="shared" si="42"/>
        <v>0</v>
      </c>
      <c r="G1225" s="1">
        <f t="shared" si="43"/>
        <v>0</v>
      </c>
      <c r="H1225">
        <f>SUMIFS(Data!Z:Z,Data!B:B,Figure16!B1225,Data!A:A,Figure16!A1225)</f>
        <v>1</v>
      </c>
    </row>
    <row r="1226" spans="1:8">
      <c r="A1226" s="27">
        <v>1999</v>
      </c>
      <c r="B1226" t="s">
        <v>125</v>
      </c>
      <c r="C1226" s="3">
        <f>SUMIFS(Data!F:F,Data!$B:$B,Figure16!$B1226,Data!$A:$A,Figure16!$A1226)</f>
        <v>200000000</v>
      </c>
      <c r="D1226" s="3">
        <f>SUMIFS(Data!Y:Y,Data!$B:$B,Figure16!$B1226,Data!$A:$A,Figure16!$A1226)</f>
        <v>0</v>
      </c>
      <c r="E1226" s="3">
        <f>SUMIFS(Data!Q:Q,Data!$B:$B,Figure16!$B1226,Data!$A:$A,Figure16!$A1226)</f>
        <v>3517242477.2285042</v>
      </c>
      <c r="F1226" s="1">
        <f t="shared" si="42"/>
        <v>5.6862727348156792</v>
      </c>
      <c r="G1226" s="1">
        <f t="shared" si="43"/>
        <v>0</v>
      </c>
      <c r="H1226">
        <f>SUMIFS(Data!Z:Z,Data!B:B,Figure16!B1226,Data!A:A,Figure16!A1226)</f>
        <v>1</v>
      </c>
    </row>
    <row r="1227" spans="1:8">
      <c r="A1227" s="27">
        <v>2000</v>
      </c>
      <c r="B1227" t="s">
        <v>125</v>
      </c>
      <c r="C1227" s="3">
        <f>SUMIFS(Data!F:F,Data!$B:$B,Figure16!$B1227,Data!$A:$A,Figure16!$A1227)</f>
        <v>23729044.234375</v>
      </c>
      <c r="D1227" s="3">
        <f>SUMIFS(Data!Y:Y,Data!$B:$B,Figure16!$B1227,Data!$A:$A,Figure16!$A1227)</f>
        <v>0</v>
      </c>
      <c r="E1227" s="3">
        <f>SUMIFS(Data!Q:Q,Data!$B:$B,Figure16!$B1227,Data!$A:$A,Figure16!$A1227)</f>
        <v>3677897739.0762839</v>
      </c>
      <c r="F1227" s="1">
        <f t="shared" si="42"/>
        <v>0.64517955413123118</v>
      </c>
      <c r="G1227" s="1">
        <f t="shared" si="43"/>
        <v>0</v>
      </c>
      <c r="H1227">
        <f>SUMIFS(Data!Z:Z,Data!B:B,Figure16!B1227,Data!A:A,Figure16!A1227)</f>
        <v>1</v>
      </c>
    </row>
    <row r="1228" spans="1:8">
      <c r="A1228" s="27">
        <v>2001</v>
      </c>
      <c r="B1228" t="s">
        <v>125</v>
      </c>
      <c r="C1228" s="3">
        <f>SUMIFS(Data!F:F,Data!$B:$B,Figure16!$B1228,Data!$A:$A,Figure16!$A1228)</f>
        <v>9516916.2578125</v>
      </c>
      <c r="D1228" s="3">
        <f>SUMIFS(Data!Y:Y,Data!$B:$B,Figure16!$B1228,Data!$A:$A,Figure16!$A1228)</f>
        <v>0</v>
      </c>
      <c r="E1228" s="3">
        <f>SUMIFS(Data!Q:Q,Data!$B:$B,Figure16!$B1228,Data!$A:$A,Figure16!$A1228)</f>
        <v>3984000517.0234451</v>
      </c>
      <c r="F1228" s="1">
        <f t="shared" si="42"/>
        <v>0.23887838912538209</v>
      </c>
      <c r="G1228" s="1">
        <f t="shared" si="43"/>
        <v>0</v>
      </c>
      <c r="H1228">
        <f>SUMIFS(Data!Z:Z,Data!B:B,Figure16!B1228,Data!A:A,Figure16!A1228)</f>
        <v>1</v>
      </c>
    </row>
    <row r="1229" spans="1:8">
      <c r="A1229" s="27">
        <v>2002</v>
      </c>
      <c r="B1229" t="s">
        <v>125</v>
      </c>
      <c r="C1229" s="3">
        <f>SUMIFS(Data!F:F,Data!$B:$B,Figure16!$B1229,Data!$A:$A,Figure16!$A1229)</f>
        <v>11585647.84375</v>
      </c>
      <c r="D1229" s="3">
        <f>SUMIFS(Data!Y:Y,Data!$B:$B,Figure16!$B1229,Data!$A:$A,Figure16!$A1229)</f>
        <v>0</v>
      </c>
      <c r="E1229" s="3">
        <f>SUMIFS(Data!Q:Q,Data!$B:$B,Figure16!$B1229,Data!$A:$A,Figure16!$A1229)</f>
        <v>4284028482.5376563</v>
      </c>
      <c r="F1229" s="1">
        <f t="shared" si="42"/>
        <v>0.27043816097336515</v>
      </c>
      <c r="G1229" s="1">
        <f t="shared" si="43"/>
        <v>0</v>
      </c>
      <c r="H1229">
        <f>SUMIFS(Data!Z:Z,Data!B:B,Figure16!B1229,Data!A:A,Figure16!A1229)</f>
        <v>1</v>
      </c>
    </row>
    <row r="1230" spans="1:8">
      <c r="A1230" s="27">
        <v>2003</v>
      </c>
      <c r="B1230" t="s">
        <v>125</v>
      </c>
      <c r="C1230" s="3">
        <f>SUMIFS(Data!F:F,Data!$B:$B,Figure16!$B1230,Data!$A:$A,Figure16!$A1230)</f>
        <v>30060809.5</v>
      </c>
      <c r="D1230" s="3">
        <f>SUMIFS(Data!Y:Y,Data!$B:$B,Figure16!$B1230,Data!$A:$A,Figure16!$A1230)</f>
        <v>0</v>
      </c>
      <c r="E1230" s="3">
        <f>SUMIFS(Data!Q:Q,Data!$B:$B,Figure16!$B1230,Data!$A:$A,Figure16!$A1230)</f>
        <v>4658246918.2709227</v>
      </c>
      <c r="F1230" s="1">
        <f t="shared" si="42"/>
        <v>0.6453245185885973</v>
      </c>
      <c r="G1230" s="1">
        <f t="shared" si="43"/>
        <v>0</v>
      </c>
      <c r="H1230">
        <f>SUMIFS(Data!Z:Z,Data!B:B,Figure16!B1230,Data!A:A,Figure16!A1230)</f>
        <v>1</v>
      </c>
    </row>
    <row r="1231" spans="1:8">
      <c r="A1231" s="27">
        <v>2004</v>
      </c>
      <c r="B1231" t="s">
        <v>125</v>
      </c>
      <c r="C1231" s="3">
        <f>SUMIFS(Data!F:F,Data!$B:$B,Figure16!$B1231,Data!$A:$A,Figure16!$A1231)</f>
        <v>30496545.25</v>
      </c>
      <c r="D1231" s="3">
        <f>SUMIFS(Data!Y:Y,Data!$B:$B,Figure16!$B1231,Data!$A:$A,Figure16!$A1231)</f>
        <v>0</v>
      </c>
      <c r="E1231" s="3">
        <f>SUMIFS(Data!Q:Q,Data!$B:$B,Figure16!$B1231,Data!$A:$A,Figure16!$A1231)</f>
        <v>5337833248.0392399</v>
      </c>
      <c r="F1231" s="1">
        <f t="shared" si="42"/>
        <v>0.57132817442737416</v>
      </c>
      <c r="G1231" s="1">
        <f t="shared" si="43"/>
        <v>0</v>
      </c>
      <c r="H1231">
        <f>SUMIFS(Data!Z:Z,Data!B:B,Figure16!B1231,Data!A:A,Figure16!A1231)</f>
        <v>1</v>
      </c>
    </row>
    <row r="1232" spans="1:8">
      <c r="A1232" s="27">
        <v>2005</v>
      </c>
      <c r="B1232" t="s">
        <v>125</v>
      </c>
      <c r="C1232" s="3">
        <f>SUMIFS(Data!F:F,Data!$B:$B,Figure16!$B1232,Data!$A:$A,Figure16!$A1232)</f>
        <v>58219619.59375</v>
      </c>
      <c r="D1232" s="3">
        <f>SUMIFS(Data!Y:Y,Data!$B:$B,Figure16!$B1232,Data!$A:$A,Figure16!$A1232)</f>
        <v>0</v>
      </c>
      <c r="E1232" s="3">
        <f>SUMIFS(Data!Q:Q,Data!$B:$B,Figure16!$B1232,Data!$A:$A,Figure16!$A1232)</f>
        <v>6293046161.8326206</v>
      </c>
      <c r="F1232" s="1">
        <f t="shared" si="42"/>
        <v>0.92514210283173359</v>
      </c>
      <c r="G1232" s="1">
        <f t="shared" si="43"/>
        <v>0</v>
      </c>
      <c r="H1232">
        <f>SUMIFS(Data!Z:Z,Data!B:B,Figure16!B1232,Data!A:A,Figure16!A1232)</f>
        <v>1</v>
      </c>
    </row>
    <row r="1233" spans="1:8">
      <c r="A1233" s="27">
        <v>2006</v>
      </c>
      <c r="B1233" t="s">
        <v>125</v>
      </c>
      <c r="C1233" s="3">
        <f>SUMIFS(Data!F:F,Data!$B:$B,Figure16!$B1233,Data!$A:$A,Figure16!$A1233)</f>
        <v>434552624.921875</v>
      </c>
      <c r="D1233" s="3">
        <f>SUMIFS(Data!Y:Y,Data!$B:$B,Figure16!$B1233,Data!$A:$A,Figure16!$A1233)</f>
        <v>0</v>
      </c>
      <c r="E1233" s="3">
        <f>SUMIFS(Data!Q:Q,Data!$B:$B,Figure16!$B1233,Data!$A:$A,Figure16!$A1233)</f>
        <v>7274595706.6715412</v>
      </c>
      <c r="F1233" s="1">
        <f t="shared" si="42"/>
        <v>5.9735639263546458</v>
      </c>
      <c r="G1233" s="1">
        <f t="shared" si="43"/>
        <v>0</v>
      </c>
      <c r="H1233">
        <f>SUMIFS(Data!Z:Z,Data!B:B,Figure16!B1233,Data!A:A,Figure16!A1233)</f>
        <v>1</v>
      </c>
    </row>
    <row r="1234" spans="1:8">
      <c r="A1234" s="27">
        <v>2007</v>
      </c>
      <c r="B1234" t="s">
        <v>125</v>
      </c>
      <c r="C1234" s="3">
        <f>SUMIFS(Data!F:F,Data!$B:$B,Figure16!$B1234,Data!$A:$A,Figure16!$A1234)</f>
        <v>256575574</v>
      </c>
      <c r="D1234" s="3">
        <f>SUMIFS(Data!Y:Y,Data!$B:$B,Figure16!$B1234,Data!$A:$A,Figure16!$A1234)</f>
        <v>0</v>
      </c>
      <c r="E1234" s="3">
        <f>SUMIFS(Data!Q:Q,Data!$B:$B,Figure16!$B1234,Data!$A:$A,Figure16!$A1234)</f>
        <v>8639235842.180748</v>
      </c>
      <c r="F1234" s="1">
        <f t="shared" si="42"/>
        <v>2.9698873683628282</v>
      </c>
      <c r="G1234" s="1">
        <f t="shared" si="43"/>
        <v>0</v>
      </c>
      <c r="H1234">
        <f>SUMIFS(Data!Z:Z,Data!B:B,Figure16!B1234,Data!A:A,Figure16!A1234)</f>
        <v>1</v>
      </c>
    </row>
    <row r="1235" spans="1:8">
      <c r="A1235" s="27">
        <v>2008</v>
      </c>
      <c r="B1235" t="s">
        <v>125</v>
      </c>
      <c r="C1235" s="3">
        <f>SUMIFS(Data!F:F,Data!$B:$B,Figure16!$B1235,Data!$A:$A,Figure16!$A1235)</f>
        <v>109330373.6796875</v>
      </c>
      <c r="D1235" s="3">
        <f>SUMIFS(Data!Y:Y,Data!$B:$B,Figure16!$B1235,Data!$A:$A,Figure16!$A1235)</f>
        <v>0</v>
      </c>
      <c r="E1235" s="3">
        <f>SUMIFS(Data!Q:Q,Data!$B:$B,Figure16!$B1235,Data!$A:$A,Figure16!$A1235)</f>
        <v>10351914093.17234</v>
      </c>
      <c r="F1235" s="1">
        <f t="shared" si="42"/>
        <v>1.0561367945643687</v>
      </c>
      <c r="G1235" s="1">
        <f t="shared" si="43"/>
        <v>0</v>
      </c>
      <c r="H1235">
        <f>SUMIFS(Data!Z:Z,Data!B:B,Figure16!B1235,Data!A:A,Figure16!A1235)</f>
        <v>1</v>
      </c>
    </row>
    <row r="1236" spans="1:8">
      <c r="A1236" s="27">
        <v>2009</v>
      </c>
      <c r="B1236" t="s">
        <v>125</v>
      </c>
      <c r="C1236" s="3">
        <f>SUMIFS(Data!F:F,Data!$B:$B,Figure16!$B1236,Data!$A:$A,Figure16!$A1236)</f>
        <v>364606210.5</v>
      </c>
      <c r="D1236" s="3">
        <f>SUMIFS(Data!Y:Y,Data!$B:$B,Figure16!$B1236,Data!$A:$A,Figure16!$A1236)</f>
        <v>0</v>
      </c>
      <c r="E1236" s="3">
        <f>SUMIFS(Data!Q:Q,Data!$B:$B,Figure16!$B1236,Data!$A:$A,Figure16!$A1236)</f>
        <v>10401851850.610821</v>
      </c>
      <c r="F1236" s="1">
        <f t="shared" si="42"/>
        <v>3.5052048013795689</v>
      </c>
      <c r="G1236" s="1">
        <f t="shared" si="43"/>
        <v>0</v>
      </c>
      <c r="H1236">
        <f>SUMIFS(Data!Z:Z,Data!B:B,Figure16!B1236,Data!A:A,Figure16!A1236)</f>
        <v>1</v>
      </c>
    </row>
    <row r="1237" spans="1:8">
      <c r="A1237" s="27">
        <v>2010</v>
      </c>
      <c r="B1237" t="s">
        <v>125</v>
      </c>
      <c r="C1237" s="3">
        <f>SUMIFS(Data!F:F,Data!$B:$B,Figure16!$B1237,Data!$A:$A,Figure16!$A1237)</f>
        <v>1657127323.625</v>
      </c>
      <c r="D1237" s="3">
        <f>SUMIFS(Data!Y:Y,Data!$B:$B,Figure16!$B1237,Data!$A:$A,Figure16!$A1237)</f>
        <v>0</v>
      </c>
      <c r="E1237" s="3">
        <f>SUMIFS(Data!Q:Q,Data!$B:$B,Figure16!$B1237,Data!$A:$A,Figure16!$A1237)</f>
        <v>11242275198.978273</v>
      </c>
      <c r="F1237" s="1">
        <f t="shared" si="42"/>
        <v>14.74014195788059</v>
      </c>
      <c r="G1237" s="1">
        <f t="shared" si="43"/>
        <v>0</v>
      </c>
      <c r="H1237">
        <f>SUMIFS(Data!Z:Z,Data!B:B,Figure16!B1237,Data!A:A,Figure16!A1237)</f>
        <v>1</v>
      </c>
    </row>
    <row r="1238" spans="1:8">
      <c r="A1238" s="27">
        <v>2011</v>
      </c>
      <c r="B1238" t="s">
        <v>125</v>
      </c>
      <c r="C1238" s="3">
        <f>SUMIFS(Data!F:F,Data!$B:$B,Figure16!$B1238,Data!$A:$A,Figure16!$A1238)</f>
        <v>586348700.26245117</v>
      </c>
      <c r="D1238" s="3">
        <f>SUMIFS(Data!Y:Y,Data!$B:$B,Figure16!$B1238,Data!$A:$A,Figure16!$A1238)</f>
        <v>0</v>
      </c>
      <c r="E1238" s="3">
        <f>SUMIFS(Data!Q:Q,Data!$B:$B,Figure16!$B1238,Data!$A:$A,Figure16!$A1238)</f>
        <v>12829541141.012688</v>
      </c>
      <c r="F1238" s="1">
        <f t="shared" si="42"/>
        <v>4.5703014146628185</v>
      </c>
      <c r="G1238" s="1">
        <f t="shared" si="43"/>
        <v>0</v>
      </c>
      <c r="H1238">
        <f>SUMIFS(Data!Z:Z,Data!B:B,Figure16!B1238,Data!A:A,Figure16!A1238)</f>
        <v>1</v>
      </c>
    </row>
    <row r="1239" spans="1:8">
      <c r="A1239" s="27">
        <v>2012</v>
      </c>
      <c r="B1239" t="s">
        <v>125</v>
      </c>
      <c r="C1239" s="3">
        <f>SUMIFS(Data!F:F,Data!$B:$B,Figure16!$B1239,Data!$A:$A,Figure16!$A1239)</f>
        <v>464309188</v>
      </c>
      <c r="D1239" s="3">
        <f>SUMIFS(Data!Y:Y,Data!$B:$B,Figure16!$B1239,Data!$A:$A,Figure16!$A1239)</f>
        <v>0</v>
      </c>
      <c r="E1239" s="3">
        <f>SUMIFS(Data!Q:Q,Data!$B:$B,Figure16!$B1239,Data!$A:$A,Figure16!$A1239)</f>
        <v>14054443213.463924</v>
      </c>
      <c r="F1239" s="1">
        <f t="shared" si="42"/>
        <v>3.3036469744685402</v>
      </c>
      <c r="G1239" s="1">
        <f t="shared" si="43"/>
        <v>0</v>
      </c>
      <c r="H1239">
        <f>SUMIFS(Data!Z:Z,Data!B:B,Figure16!B1239,Data!A:A,Figure16!A1239)</f>
        <v>1</v>
      </c>
    </row>
    <row r="1240" spans="1:8">
      <c r="A1240" s="27">
        <v>2013</v>
      </c>
      <c r="B1240" t="s">
        <v>125</v>
      </c>
      <c r="C1240" s="3">
        <f>SUMIFS(Data!F:F,Data!$B:$B,Figure16!$B1240,Data!$A:$A,Figure16!$A1240)</f>
        <v>2401528444.40448</v>
      </c>
      <c r="D1240" s="3">
        <f>SUMIFS(Data!Y:Y,Data!$B:$B,Figure16!$B1240,Data!$A:$A,Figure16!$A1240)</f>
        <v>0</v>
      </c>
      <c r="E1240" s="3">
        <f>SUMIFS(Data!Q:Q,Data!$B:$B,Figure16!$B1240,Data!$A:$A,Figure16!$A1240)</f>
        <v>15227991395.220064</v>
      </c>
      <c r="F1240" s="1">
        <f t="shared" si="42"/>
        <v>15.770487269636224</v>
      </c>
      <c r="G1240" s="1">
        <f t="shared" si="43"/>
        <v>0</v>
      </c>
      <c r="H1240">
        <f>SUMIFS(Data!Z:Z,Data!B:B,Figure16!B1240,Data!A:A,Figure16!A1240)</f>
        <v>1</v>
      </c>
    </row>
    <row r="1241" spans="1:8">
      <c r="A1241" s="27">
        <v>2014</v>
      </c>
      <c r="B1241" t="s">
        <v>125</v>
      </c>
      <c r="C1241" s="3">
        <f>SUMIFS(Data!F:F,Data!$B:$B,Figure16!$B1241,Data!$A:$A,Figure16!$A1241)</f>
        <v>164521374.5</v>
      </c>
      <c r="D1241" s="3">
        <f>SUMIFS(Data!Y:Y,Data!$B:$B,Figure16!$B1241,Data!$A:$A,Figure16!$A1241)</f>
        <v>0</v>
      </c>
      <c r="E1241" s="3">
        <f>SUMIFS(Data!Q:Q,Data!$B:$B,Figure16!$B1241,Data!$A:$A,Figure16!$A1241)</f>
        <v>16702610842.402475</v>
      </c>
      <c r="F1241" s="1">
        <f t="shared" si="42"/>
        <v>0.98500393772172401</v>
      </c>
      <c r="G1241" s="1">
        <f t="shared" si="43"/>
        <v>0</v>
      </c>
      <c r="H1241">
        <f>SUMIFS(Data!Z:Z,Data!B:B,Figure16!B1241,Data!A:A,Figure16!A1241)</f>
        <v>1</v>
      </c>
    </row>
    <row r="1242" spans="1:8">
      <c r="A1242" s="27">
        <v>2015</v>
      </c>
      <c r="B1242" t="s">
        <v>125</v>
      </c>
      <c r="C1242" s="3">
        <f>SUMIFS(Data!F:F,Data!$B:$B,Figure16!$B1242,Data!$A:$A,Figure16!$A1242)</f>
        <v>621155400</v>
      </c>
      <c r="D1242" s="3">
        <f>SUMIFS(Data!Y:Y,Data!$B:$B,Figure16!$B1242,Data!$A:$A,Figure16!$A1242)</f>
        <v>0</v>
      </c>
      <c r="E1242" s="3">
        <f>SUMIFS(Data!Q:Q,Data!$B:$B,Figure16!$B1242,Data!$A:$A,Figure16!$A1242)</f>
        <v>18049954289.422901</v>
      </c>
      <c r="F1242" s="1">
        <f t="shared" si="42"/>
        <v>3.44131287004971</v>
      </c>
      <c r="G1242" s="1">
        <f t="shared" si="43"/>
        <v>0</v>
      </c>
      <c r="H1242">
        <f>SUMIFS(Data!Z:Z,Data!B:B,Figure16!B1242,Data!A:A,Figure16!A1242)</f>
        <v>1</v>
      </c>
    </row>
    <row r="1243" spans="1:8">
      <c r="A1243" s="27">
        <v>2016</v>
      </c>
      <c r="B1243" t="s">
        <v>125</v>
      </c>
      <c r="C1243" s="3">
        <f>SUMIFS(Data!F:F,Data!$B:$B,Figure16!$B1243,Data!$A:$A,Figure16!$A1243)</f>
        <v>188782500</v>
      </c>
      <c r="D1243" s="3">
        <f>SUMIFS(Data!Y:Y,Data!$B:$B,Figure16!$B1243,Data!$A:$A,Figure16!$A1243)</f>
        <v>0</v>
      </c>
      <c r="E1243" s="3">
        <f>SUMIFS(Data!Q:Q,Data!$B:$B,Figure16!$B1243,Data!$A:$A,Figure16!$A1243)</f>
        <v>20016747754.019234</v>
      </c>
      <c r="F1243" s="1">
        <f t="shared" si="42"/>
        <v>0.94312274061651058</v>
      </c>
      <c r="G1243" s="1">
        <f t="shared" si="43"/>
        <v>0</v>
      </c>
      <c r="H1243">
        <f>SUMIFS(Data!Z:Z,Data!B:B,Figure16!B1243,Data!A:A,Figure16!A1243)</f>
        <v>1</v>
      </c>
    </row>
    <row r="1244" spans="1:8">
      <c r="A1244" s="27">
        <v>2017</v>
      </c>
      <c r="B1244" t="s">
        <v>125</v>
      </c>
      <c r="C1244" s="3">
        <f>SUMIFS(Data!F:F,Data!$B:$B,Figure16!$B1244,Data!$A:$A,Figure16!$A1244)</f>
        <v>351000000</v>
      </c>
      <c r="D1244" s="3">
        <f>SUMIFS(Data!Y:Y,Data!$B:$B,Figure16!$B1244,Data!$A:$A,Figure16!$A1244)</f>
        <v>0</v>
      </c>
      <c r="E1244" s="3">
        <f>SUMIFS(Data!Q:Q,Data!$B:$B,Figure16!$B1244,Data!$A:$A,Figure16!$A1244)</f>
        <v>22158209502.63913</v>
      </c>
      <c r="F1244" s="1">
        <f t="shared" si="42"/>
        <v>1.5840630081514238</v>
      </c>
      <c r="G1244" s="1">
        <f t="shared" si="43"/>
        <v>0</v>
      </c>
      <c r="H1244">
        <f>SUMIFS(Data!Z:Z,Data!B:B,Figure16!B1244,Data!A:A,Figure16!A1244)</f>
        <v>1</v>
      </c>
    </row>
    <row r="1245" spans="1:8">
      <c r="A1245" s="27">
        <v>1960</v>
      </c>
      <c r="B1245" t="s">
        <v>95</v>
      </c>
      <c r="C1245" s="3">
        <f>SUMIFS(Data!F:F,Data!$B:$B,Figure16!$B1245,Data!$A:$A,Figure16!$A1245)</f>
        <v>0</v>
      </c>
      <c r="D1245" s="3">
        <f>SUMIFS(Data!Y:Y,Data!$B:$B,Figure16!$B1245,Data!$A:$A,Figure16!$A1245)</f>
        <v>0</v>
      </c>
      <c r="E1245" s="3">
        <f>SUMIFS(Data!Q:Q,Data!$B:$B,Figure16!$B1245,Data!$A:$A,Figure16!$A1245)</f>
        <v>618740988.01140523</v>
      </c>
      <c r="F1245" s="1">
        <f t="shared" si="42"/>
        <v>0</v>
      </c>
      <c r="G1245" s="1">
        <f t="shared" si="43"/>
        <v>0</v>
      </c>
      <c r="H1245">
        <f>SUMIFS(Data!Z:Z,Data!B:B,Figure16!B1245,Data!A:A,Figure16!A1245)</f>
        <v>1</v>
      </c>
    </row>
    <row r="1246" spans="1:8">
      <c r="A1246" s="27">
        <v>1961</v>
      </c>
      <c r="B1246" t="s">
        <v>95</v>
      </c>
      <c r="C1246" s="3">
        <f>SUMIFS(Data!F:F,Data!$B:$B,Figure16!$B1246,Data!$A:$A,Figure16!$A1246)</f>
        <v>0</v>
      </c>
      <c r="D1246" s="3">
        <f>SUMIFS(Data!Y:Y,Data!$B:$B,Figure16!$B1246,Data!$A:$A,Figure16!$A1246)</f>
        <v>0</v>
      </c>
      <c r="E1246" s="3">
        <f>SUMIFS(Data!Q:Q,Data!$B:$B,Figure16!$B1246,Data!$A:$A,Figure16!$A1246)</f>
        <v>657597382.75915182</v>
      </c>
      <c r="F1246" s="1">
        <f t="shared" si="42"/>
        <v>0</v>
      </c>
      <c r="G1246" s="1">
        <f t="shared" si="43"/>
        <v>0</v>
      </c>
      <c r="H1246">
        <f>SUMIFS(Data!Z:Z,Data!B:B,Figure16!B1246,Data!A:A,Figure16!A1246)</f>
        <v>1</v>
      </c>
    </row>
    <row r="1247" spans="1:8">
      <c r="A1247" s="27">
        <v>1962</v>
      </c>
      <c r="B1247" t="s">
        <v>95</v>
      </c>
      <c r="C1247" s="3">
        <f>SUMIFS(Data!F:F,Data!$B:$B,Figure16!$B1247,Data!$A:$A,Figure16!$A1247)</f>
        <v>0</v>
      </c>
      <c r="D1247" s="3">
        <f>SUMIFS(Data!Y:Y,Data!$B:$B,Figure16!$B1247,Data!$A:$A,Figure16!$A1247)</f>
        <v>0</v>
      </c>
      <c r="E1247" s="3">
        <f>SUMIFS(Data!Q:Q,Data!$B:$B,Figure16!$B1247,Data!$A:$A,Figure16!$A1247)</f>
        <v>699373701.21713817</v>
      </c>
      <c r="F1247" s="1">
        <f t="shared" si="42"/>
        <v>0</v>
      </c>
      <c r="G1247" s="1">
        <f t="shared" si="43"/>
        <v>0</v>
      </c>
      <c r="H1247">
        <f>SUMIFS(Data!Z:Z,Data!B:B,Figure16!B1247,Data!A:A,Figure16!A1247)</f>
        <v>1</v>
      </c>
    </row>
    <row r="1248" spans="1:8">
      <c r="A1248" s="27">
        <v>1963</v>
      </c>
      <c r="B1248" t="s">
        <v>95</v>
      </c>
      <c r="C1248" s="3">
        <f>SUMIFS(Data!F:F,Data!$B:$B,Figure16!$B1248,Data!$A:$A,Figure16!$A1248)</f>
        <v>0</v>
      </c>
      <c r="D1248" s="3">
        <f>SUMIFS(Data!Y:Y,Data!$B:$B,Figure16!$B1248,Data!$A:$A,Figure16!$A1248)</f>
        <v>0</v>
      </c>
      <c r="E1248" s="3">
        <f>SUMIFS(Data!Q:Q,Data!$B:$B,Figure16!$B1248,Data!$A:$A,Figure16!$A1248)</f>
        <v>723624365.28813767</v>
      </c>
      <c r="F1248" s="1">
        <f t="shared" si="42"/>
        <v>0</v>
      </c>
      <c r="G1248" s="1">
        <f t="shared" si="43"/>
        <v>0</v>
      </c>
      <c r="H1248">
        <f>SUMIFS(Data!Z:Z,Data!B:B,Figure16!B1248,Data!A:A,Figure16!A1248)</f>
        <v>1</v>
      </c>
    </row>
    <row r="1249" spans="1:8">
      <c r="A1249" s="27">
        <v>1964</v>
      </c>
      <c r="B1249" t="s">
        <v>95</v>
      </c>
      <c r="C1249" s="3">
        <f>SUMIFS(Data!F:F,Data!$B:$B,Figure16!$B1249,Data!$A:$A,Figure16!$A1249)</f>
        <v>0</v>
      </c>
      <c r="D1249" s="3">
        <f>SUMIFS(Data!Y:Y,Data!$B:$B,Figure16!$B1249,Data!$A:$A,Figure16!$A1249)</f>
        <v>0</v>
      </c>
      <c r="E1249" s="3">
        <f>SUMIFS(Data!Q:Q,Data!$B:$B,Figure16!$B1249,Data!$A:$A,Figure16!$A1249)</f>
        <v>782384527.81364906</v>
      </c>
      <c r="F1249" s="1">
        <f t="shared" si="42"/>
        <v>0</v>
      </c>
      <c r="G1249" s="1">
        <f t="shared" si="43"/>
        <v>0</v>
      </c>
      <c r="H1249">
        <f>SUMIFS(Data!Z:Z,Data!B:B,Figure16!B1249,Data!A:A,Figure16!A1249)</f>
        <v>1</v>
      </c>
    </row>
    <row r="1250" spans="1:8">
      <c r="A1250" s="27">
        <v>1965</v>
      </c>
      <c r="B1250" t="s">
        <v>95</v>
      </c>
      <c r="C1250" s="3">
        <f>SUMIFS(Data!F:F,Data!$B:$B,Figure16!$B1250,Data!$A:$A,Figure16!$A1250)</f>
        <v>0</v>
      </c>
      <c r="D1250" s="3">
        <f>SUMIFS(Data!Y:Y,Data!$B:$B,Figure16!$B1250,Data!$A:$A,Figure16!$A1250)</f>
        <v>0</v>
      </c>
      <c r="E1250" s="3">
        <f>SUMIFS(Data!Q:Q,Data!$B:$B,Figure16!$B1250,Data!$A:$A,Figure16!$A1250)</f>
        <v>814139855.75645828</v>
      </c>
      <c r="F1250" s="1">
        <f t="shared" si="42"/>
        <v>0</v>
      </c>
      <c r="G1250" s="1">
        <f t="shared" si="43"/>
        <v>0</v>
      </c>
      <c r="H1250">
        <f>SUMIFS(Data!Z:Z,Data!B:B,Figure16!B1250,Data!A:A,Figure16!A1250)</f>
        <v>1</v>
      </c>
    </row>
    <row r="1251" spans="1:8">
      <c r="A1251" s="27">
        <v>1966</v>
      </c>
      <c r="B1251" t="s">
        <v>95</v>
      </c>
      <c r="C1251" s="3">
        <f>SUMIFS(Data!F:F,Data!$B:$B,Figure16!$B1251,Data!$A:$A,Figure16!$A1251)</f>
        <v>0</v>
      </c>
      <c r="D1251" s="3">
        <f>SUMIFS(Data!Y:Y,Data!$B:$B,Figure16!$B1251,Data!$A:$A,Figure16!$A1251)</f>
        <v>0</v>
      </c>
      <c r="E1251" s="3">
        <f>SUMIFS(Data!Q:Q,Data!$B:$B,Figure16!$B1251,Data!$A:$A,Figure16!$A1251)</f>
        <v>853268771.09708095</v>
      </c>
      <c r="F1251" s="1">
        <f t="shared" si="42"/>
        <v>0</v>
      </c>
      <c r="G1251" s="1">
        <f t="shared" si="43"/>
        <v>0</v>
      </c>
      <c r="H1251">
        <f>SUMIFS(Data!Z:Z,Data!B:B,Figure16!B1251,Data!A:A,Figure16!A1251)</f>
        <v>1</v>
      </c>
    </row>
    <row r="1252" spans="1:8">
      <c r="A1252" s="27">
        <v>1967</v>
      </c>
      <c r="B1252" t="s">
        <v>95</v>
      </c>
      <c r="C1252" s="3">
        <f>SUMIFS(Data!F:F,Data!$B:$B,Figure16!$B1252,Data!$A:$A,Figure16!$A1252)</f>
        <v>0</v>
      </c>
      <c r="D1252" s="3">
        <f>SUMIFS(Data!Y:Y,Data!$B:$B,Figure16!$B1252,Data!$A:$A,Figure16!$A1252)</f>
        <v>0</v>
      </c>
      <c r="E1252" s="3">
        <f>SUMIFS(Data!Q:Q,Data!$B:$B,Figure16!$B1252,Data!$A:$A,Figure16!$A1252)</f>
        <v>934079050.34617305</v>
      </c>
      <c r="F1252" s="1">
        <f t="shared" si="42"/>
        <v>0</v>
      </c>
      <c r="G1252" s="1">
        <f t="shared" si="43"/>
        <v>0</v>
      </c>
      <c r="H1252">
        <f>SUMIFS(Data!Z:Z,Data!B:B,Figure16!B1252,Data!A:A,Figure16!A1252)</f>
        <v>1</v>
      </c>
    </row>
    <row r="1253" spans="1:8">
      <c r="A1253" s="27">
        <v>1968</v>
      </c>
      <c r="B1253" t="s">
        <v>95</v>
      </c>
      <c r="C1253" s="3">
        <f>SUMIFS(Data!F:F,Data!$B:$B,Figure16!$B1253,Data!$A:$A,Figure16!$A1253)</f>
        <v>0</v>
      </c>
      <c r="D1253" s="3">
        <f>SUMIFS(Data!Y:Y,Data!$B:$B,Figure16!$B1253,Data!$A:$A,Figure16!$A1253)</f>
        <v>0</v>
      </c>
      <c r="E1253" s="3">
        <f>SUMIFS(Data!Q:Q,Data!$B:$B,Figure16!$B1253,Data!$A:$A,Figure16!$A1253)</f>
        <v>1053077155.1792488</v>
      </c>
      <c r="F1253" s="1">
        <f t="shared" si="42"/>
        <v>0</v>
      </c>
      <c r="G1253" s="1">
        <f t="shared" si="43"/>
        <v>0</v>
      </c>
      <c r="H1253">
        <f>SUMIFS(Data!Z:Z,Data!B:B,Figure16!B1253,Data!A:A,Figure16!A1253)</f>
        <v>1</v>
      </c>
    </row>
    <row r="1254" spans="1:8">
      <c r="A1254" s="27">
        <v>1969</v>
      </c>
      <c r="B1254" t="s">
        <v>95</v>
      </c>
      <c r="C1254" s="3">
        <f>SUMIFS(Data!F:F,Data!$B:$B,Figure16!$B1254,Data!$A:$A,Figure16!$A1254)</f>
        <v>0</v>
      </c>
      <c r="D1254" s="3">
        <f>SUMIFS(Data!Y:Y,Data!$B:$B,Figure16!$B1254,Data!$A:$A,Figure16!$A1254)</f>
        <v>0</v>
      </c>
      <c r="E1254" s="3">
        <f>SUMIFS(Data!Q:Q,Data!$B:$B,Figure16!$B1254,Data!$A:$A,Figure16!$A1254)</f>
        <v>1152418514.8261604</v>
      </c>
      <c r="F1254" s="1">
        <f t="shared" si="42"/>
        <v>0</v>
      </c>
      <c r="G1254" s="1">
        <f t="shared" si="43"/>
        <v>0</v>
      </c>
      <c r="H1254">
        <f>SUMIFS(Data!Z:Z,Data!B:B,Figure16!B1254,Data!A:A,Figure16!A1254)</f>
        <v>1</v>
      </c>
    </row>
    <row r="1255" spans="1:8">
      <c r="A1255" s="27">
        <v>1970</v>
      </c>
      <c r="B1255" t="s">
        <v>95</v>
      </c>
      <c r="C1255" s="3">
        <f>SUMIFS(Data!F:F,Data!$B:$B,Figure16!$B1255,Data!$A:$A,Figure16!$A1255)</f>
        <v>0</v>
      </c>
      <c r="D1255" s="3">
        <f>SUMIFS(Data!Y:Y,Data!$B:$B,Figure16!$B1255,Data!$A:$A,Figure16!$A1255)</f>
        <v>25000000</v>
      </c>
      <c r="E1255" s="3">
        <f>SUMIFS(Data!Q:Q,Data!$B:$B,Figure16!$B1255,Data!$A:$A,Figure16!$A1255)</f>
        <v>1160002260.947294</v>
      </c>
      <c r="F1255" s="1">
        <f t="shared" si="42"/>
        <v>0</v>
      </c>
      <c r="G1255" s="1">
        <f t="shared" si="43"/>
        <v>2.155168213170914</v>
      </c>
      <c r="H1255">
        <f>SUMIFS(Data!Z:Z,Data!B:B,Figure16!B1255,Data!A:A,Figure16!A1255)</f>
        <v>1</v>
      </c>
    </row>
    <row r="1256" spans="1:8">
      <c r="A1256" s="27">
        <v>1971</v>
      </c>
      <c r="B1256" t="s">
        <v>95</v>
      </c>
      <c r="C1256" s="3">
        <f>SUMIFS(Data!F:F,Data!$B:$B,Figure16!$B1256,Data!$A:$A,Figure16!$A1256)</f>
        <v>0</v>
      </c>
      <c r="D1256" s="3">
        <f>SUMIFS(Data!Y:Y,Data!$B:$B,Figure16!$B1256,Data!$A:$A,Figure16!$A1256)</f>
        <v>38000000</v>
      </c>
      <c r="E1256" s="3">
        <f>SUMIFS(Data!Q:Q,Data!$B:$B,Figure16!$B1256,Data!$A:$A,Figure16!$A1256)</f>
        <v>1233991075.1162617</v>
      </c>
      <c r="F1256" s="1">
        <f t="shared" si="42"/>
        <v>0</v>
      </c>
      <c r="G1256" s="1">
        <f t="shared" si="43"/>
        <v>3.0794388035926263</v>
      </c>
      <c r="H1256">
        <f>SUMIFS(Data!Z:Z,Data!B:B,Figure16!B1256,Data!A:A,Figure16!A1256)</f>
        <v>1</v>
      </c>
    </row>
    <row r="1257" spans="1:8">
      <c r="A1257" s="27">
        <v>1972</v>
      </c>
      <c r="B1257" t="s">
        <v>95</v>
      </c>
      <c r="C1257" s="3">
        <f>SUMIFS(Data!F:F,Data!$B:$B,Figure16!$B1257,Data!$A:$A,Figure16!$A1257)</f>
        <v>0</v>
      </c>
      <c r="D1257" s="3">
        <f>SUMIFS(Data!Y:Y,Data!$B:$B,Figure16!$B1257,Data!$A:$A,Figure16!$A1257)</f>
        <v>0</v>
      </c>
      <c r="E1257" s="3">
        <f>SUMIFS(Data!Q:Q,Data!$B:$B,Figure16!$B1257,Data!$A:$A,Figure16!$A1257)</f>
        <v>1430951331.8503418</v>
      </c>
      <c r="F1257" s="1">
        <f t="shared" si="42"/>
        <v>0</v>
      </c>
      <c r="G1257" s="1">
        <f t="shared" si="43"/>
        <v>0</v>
      </c>
      <c r="H1257">
        <f>SUMIFS(Data!Z:Z,Data!B:B,Figure16!B1257,Data!A:A,Figure16!A1257)</f>
        <v>1</v>
      </c>
    </row>
    <row r="1258" spans="1:8">
      <c r="A1258" s="27">
        <v>1973</v>
      </c>
      <c r="B1258" t="s">
        <v>95</v>
      </c>
      <c r="C1258" s="3">
        <f>SUMIFS(Data!F:F,Data!$B:$B,Figure16!$B1258,Data!$A:$A,Figure16!$A1258)</f>
        <v>71000000</v>
      </c>
      <c r="D1258" s="3">
        <f>SUMIFS(Data!Y:Y,Data!$B:$B,Figure16!$B1258,Data!$A:$A,Figure16!$A1258)</f>
        <v>0</v>
      </c>
      <c r="E1258" s="3">
        <f>SUMIFS(Data!Q:Q,Data!$B:$B,Figure16!$B1258,Data!$A:$A,Figure16!$A1258)</f>
        <v>1758727395.1870301</v>
      </c>
      <c r="F1258" s="1">
        <f t="shared" si="42"/>
        <v>4.037009953577801</v>
      </c>
      <c r="G1258" s="1">
        <f t="shared" si="43"/>
        <v>0</v>
      </c>
      <c r="H1258">
        <f>SUMIFS(Data!Z:Z,Data!B:B,Figure16!B1258,Data!A:A,Figure16!A1258)</f>
        <v>1</v>
      </c>
    </row>
    <row r="1259" spans="1:8">
      <c r="A1259" s="27">
        <v>1974</v>
      </c>
      <c r="B1259" t="s">
        <v>95</v>
      </c>
      <c r="C1259" s="3">
        <f>SUMIFS(Data!F:F,Data!$B:$B,Figure16!$B1259,Data!$A:$A,Figure16!$A1259)</f>
        <v>0</v>
      </c>
      <c r="D1259" s="3">
        <f>SUMIFS(Data!Y:Y,Data!$B:$B,Figure16!$B1259,Data!$A:$A,Figure16!$A1259)</f>
        <v>10000000</v>
      </c>
      <c r="E1259" s="3">
        <f>SUMIFS(Data!Q:Q,Data!$B:$B,Figure16!$B1259,Data!$A:$A,Figure16!$A1259)</f>
        <v>2255496995.4937835</v>
      </c>
      <c r="F1259" s="1">
        <f t="shared" si="42"/>
        <v>0</v>
      </c>
      <c r="G1259" s="1">
        <f t="shared" si="43"/>
        <v>0.44336126450085361</v>
      </c>
      <c r="H1259">
        <f>SUMIFS(Data!Z:Z,Data!B:B,Figure16!B1259,Data!A:A,Figure16!A1259)</f>
        <v>1</v>
      </c>
    </row>
    <row r="1260" spans="1:8">
      <c r="A1260" s="27">
        <v>1975</v>
      </c>
      <c r="B1260" t="s">
        <v>95</v>
      </c>
      <c r="C1260" s="3">
        <f>SUMIFS(Data!F:F,Data!$B:$B,Figure16!$B1260,Data!$A:$A,Figure16!$A1260)</f>
        <v>0</v>
      </c>
      <c r="D1260" s="3">
        <f>SUMIFS(Data!Y:Y,Data!$B:$B,Figure16!$B1260,Data!$A:$A,Figure16!$A1260)</f>
        <v>0</v>
      </c>
      <c r="E1260" s="3">
        <f>SUMIFS(Data!Q:Q,Data!$B:$B,Figure16!$B1260,Data!$A:$A,Figure16!$A1260)</f>
        <v>2752771043.8860884</v>
      </c>
      <c r="F1260" s="1">
        <f t="shared" si="42"/>
        <v>0</v>
      </c>
      <c r="G1260" s="1">
        <f t="shared" si="43"/>
        <v>0</v>
      </c>
      <c r="H1260">
        <f>SUMIFS(Data!Z:Z,Data!B:B,Figure16!B1260,Data!A:A,Figure16!A1260)</f>
        <v>1</v>
      </c>
    </row>
    <row r="1261" spans="1:8">
      <c r="A1261" s="27">
        <v>1976</v>
      </c>
      <c r="B1261" t="s">
        <v>95</v>
      </c>
      <c r="C1261" s="3">
        <f>SUMIFS(Data!F:F,Data!$B:$B,Figure16!$B1261,Data!$A:$A,Figure16!$A1261)</f>
        <v>0</v>
      </c>
      <c r="D1261" s="3">
        <f>SUMIFS(Data!Y:Y,Data!$B:$B,Figure16!$B1261,Data!$A:$A,Figure16!$A1261)</f>
        <v>67000000</v>
      </c>
      <c r="E1261" s="3">
        <f>SUMIFS(Data!Q:Q,Data!$B:$B,Figure16!$B1261,Data!$A:$A,Figure16!$A1261)</f>
        <v>3076592431.2720389</v>
      </c>
      <c r="F1261" s="1">
        <f t="shared" si="42"/>
        <v>0</v>
      </c>
      <c r="G1261" s="1">
        <f t="shared" si="43"/>
        <v>2.177734018941806</v>
      </c>
      <c r="H1261">
        <f>SUMIFS(Data!Z:Z,Data!B:B,Figure16!B1261,Data!A:A,Figure16!A1261)</f>
        <v>1</v>
      </c>
    </row>
    <row r="1262" spans="1:8">
      <c r="A1262" s="27">
        <v>1977</v>
      </c>
      <c r="B1262" t="s">
        <v>95</v>
      </c>
      <c r="C1262" s="3">
        <f>SUMIFS(Data!F:F,Data!$B:$B,Figure16!$B1262,Data!$A:$A,Figure16!$A1262)</f>
        <v>32400000</v>
      </c>
      <c r="D1262" s="3">
        <f>SUMIFS(Data!Y:Y,Data!$B:$B,Figure16!$B1262,Data!$A:$A,Figure16!$A1262)</f>
        <v>15000000</v>
      </c>
      <c r="E1262" s="3">
        <f>SUMIFS(Data!Q:Q,Data!$B:$B,Figure16!$B1262,Data!$A:$A,Figure16!$A1262)</f>
        <v>3366368664.5970631</v>
      </c>
      <c r="F1262" s="1">
        <f t="shared" si="42"/>
        <v>0.96246143034598719</v>
      </c>
      <c r="G1262" s="1">
        <f t="shared" si="43"/>
        <v>0.44558399553054956</v>
      </c>
      <c r="H1262">
        <f>SUMIFS(Data!Z:Z,Data!B:B,Figure16!B1262,Data!A:A,Figure16!A1262)</f>
        <v>1</v>
      </c>
    </row>
    <row r="1263" spans="1:8">
      <c r="A1263" s="27">
        <v>1978</v>
      </c>
      <c r="B1263" t="s">
        <v>95</v>
      </c>
      <c r="C1263" s="3">
        <f>SUMIFS(Data!F:F,Data!$B:$B,Figure16!$B1263,Data!$A:$A,Figure16!$A1263)</f>
        <v>0</v>
      </c>
      <c r="D1263" s="3">
        <f>SUMIFS(Data!Y:Y,Data!$B:$B,Figure16!$B1263,Data!$A:$A,Figure16!$A1263)</f>
        <v>0</v>
      </c>
      <c r="E1263" s="3">
        <f>SUMIFS(Data!Q:Q,Data!$B:$B,Figure16!$B1263,Data!$A:$A,Figure16!$A1263)</f>
        <v>4409920643.6422043</v>
      </c>
      <c r="F1263" s="1">
        <f t="shared" si="42"/>
        <v>0</v>
      </c>
      <c r="G1263" s="1">
        <f t="shared" si="43"/>
        <v>0</v>
      </c>
      <c r="H1263">
        <f>SUMIFS(Data!Z:Z,Data!B:B,Figure16!B1263,Data!A:A,Figure16!A1263)</f>
        <v>1</v>
      </c>
    </row>
    <row r="1264" spans="1:8">
      <c r="A1264" s="27">
        <v>1979</v>
      </c>
      <c r="B1264" t="s">
        <v>95</v>
      </c>
      <c r="C1264" s="3">
        <f>SUMIFS(Data!F:F,Data!$B:$B,Figure16!$B1264,Data!$A:$A,Figure16!$A1264)</f>
        <v>0</v>
      </c>
      <c r="D1264" s="3">
        <f>SUMIFS(Data!Y:Y,Data!$B:$B,Figure16!$B1264,Data!$A:$A,Figure16!$A1264)</f>
        <v>58800000</v>
      </c>
      <c r="E1264" s="3">
        <f>SUMIFS(Data!Q:Q,Data!$B:$B,Figure16!$B1264,Data!$A:$A,Figure16!$A1264)</f>
        <v>5811444660.6575222</v>
      </c>
      <c r="F1264" s="1">
        <f t="shared" si="42"/>
        <v>0</v>
      </c>
      <c r="G1264" s="1">
        <f t="shared" si="43"/>
        <v>1.0117966088202792</v>
      </c>
      <c r="H1264">
        <f>SUMIFS(Data!Z:Z,Data!B:B,Figure16!B1264,Data!A:A,Figure16!A1264)</f>
        <v>1</v>
      </c>
    </row>
    <row r="1265" spans="1:8">
      <c r="A1265" s="27">
        <v>1980</v>
      </c>
      <c r="B1265" t="s">
        <v>95</v>
      </c>
      <c r="C1265" s="3">
        <f>SUMIFS(Data!F:F,Data!$B:$B,Figure16!$B1265,Data!$A:$A,Figure16!$A1265)</f>
        <v>0</v>
      </c>
      <c r="D1265" s="3">
        <f>SUMIFS(Data!Y:Y,Data!$B:$B,Figure16!$B1265,Data!$A:$A,Figure16!$A1265)</f>
        <v>0</v>
      </c>
      <c r="E1265" s="3">
        <f>SUMIFS(Data!Q:Q,Data!$B:$B,Figure16!$B1265,Data!$A:$A,Figure16!$A1265)</f>
        <v>6740756568.9156551</v>
      </c>
      <c r="F1265" s="1">
        <f t="shared" si="42"/>
        <v>0</v>
      </c>
      <c r="G1265" s="1">
        <f t="shared" si="43"/>
        <v>0</v>
      </c>
      <c r="H1265">
        <f>SUMIFS(Data!Z:Z,Data!B:B,Figure16!B1265,Data!A:A,Figure16!A1265)</f>
        <v>1</v>
      </c>
    </row>
    <row r="1266" spans="1:8">
      <c r="A1266" s="27">
        <v>1981</v>
      </c>
      <c r="B1266" t="s">
        <v>95</v>
      </c>
      <c r="C1266" s="3">
        <f>SUMIFS(Data!F:F,Data!$B:$B,Figure16!$B1266,Data!$A:$A,Figure16!$A1266)</f>
        <v>0</v>
      </c>
      <c r="D1266" s="3">
        <f>SUMIFS(Data!Y:Y,Data!$B:$B,Figure16!$B1266,Data!$A:$A,Figure16!$A1266)</f>
        <v>120844000</v>
      </c>
      <c r="E1266" s="3">
        <f>SUMIFS(Data!Q:Q,Data!$B:$B,Figure16!$B1266,Data!$A:$A,Figure16!$A1266)</f>
        <v>7636345827.3430834</v>
      </c>
      <c r="F1266" s="1">
        <f t="shared" si="42"/>
        <v>0</v>
      </c>
      <c r="G1266" s="1">
        <f t="shared" si="43"/>
        <v>1.5824846429466288</v>
      </c>
      <c r="H1266">
        <f>SUMIFS(Data!Z:Z,Data!B:B,Figure16!B1266,Data!A:A,Figure16!A1266)</f>
        <v>1</v>
      </c>
    </row>
    <row r="1267" spans="1:8">
      <c r="A1267" s="27">
        <v>1982</v>
      </c>
      <c r="B1267" t="s">
        <v>95</v>
      </c>
      <c r="C1267" s="3">
        <f>SUMIFS(Data!F:F,Data!$B:$B,Figure16!$B1267,Data!$A:$A,Figure16!$A1267)</f>
        <v>0</v>
      </c>
      <c r="D1267" s="3">
        <f>SUMIFS(Data!Y:Y,Data!$B:$B,Figure16!$B1267,Data!$A:$A,Figure16!$A1267)</f>
        <v>0</v>
      </c>
      <c r="E1267" s="3">
        <f>SUMIFS(Data!Q:Q,Data!$B:$B,Figure16!$B1267,Data!$A:$A,Figure16!$A1267)</f>
        <v>7322914570.15588</v>
      </c>
      <c r="F1267" s="1">
        <f t="shared" si="42"/>
        <v>0</v>
      </c>
      <c r="G1267" s="1">
        <f t="shared" si="43"/>
        <v>0</v>
      </c>
      <c r="H1267">
        <f>SUMIFS(Data!Z:Z,Data!B:B,Figure16!B1267,Data!A:A,Figure16!A1267)</f>
        <v>1</v>
      </c>
    </row>
    <row r="1268" spans="1:8">
      <c r="A1268" s="27">
        <v>1983</v>
      </c>
      <c r="B1268" t="s">
        <v>95</v>
      </c>
      <c r="C1268" s="3">
        <f>SUMIFS(Data!F:F,Data!$B:$B,Figure16!$B1268,Data!$A:$A,Figure16!$A1268)</f>
        <v>0</v>
      </c>
      <c r="D1268" s="3">
        <f>SUMIFS(Data!Y:Y,Data!$B:$B,Figure16!$B1268,Data!$A:$A,Figure16!$A1268)</f>
        <v>37290000</v>
      </c>
      <c r="E1268" s="3">
        <f>SUMIFS(Data!Q:Q,Data!$B:$B,Figure16!$B1268,Data!$A:$A,Figure16!$A1268)</f>
        <v>7381854746.9162855</v>
      </c>
      <c r="F1268" s="1">
        <f t="shared" si="42"/>
        <v>0</v>
      </c>
      <c r="G1268" s="1">
        <f t="shared" si="43"/>
        <v>0.50515759627453549</v>
      </c>
      <c r="H1268">
        <f>SUMIFS(Data!Z:Z,Data!B:B,Figure16!B1268,Data!A:A,Figure16!A1268)</f>
        <v>1</v>
      </c>
    </row>
    <row r="1269" spans="1:8">
      <c r="A1269" s="27">
        <v>1984</v>
      </c>
      <c r="B1269" t="s">
        <v>95</v>
      </c>
      <c r="C1269" s="3">
        <f>SUMIFS(Data!F:F,Data!$B:$B,Figure16!$B1269,Data!$A:$A,Figure16!$A1269)</f>
        <v>0</v>
      </c>
      <c r="D1269" s="3">
        <f>SUMIFS(Data!Y:Y,Data!$B:$B,Figure16!$B1269,Data!$A:$A,Figure16!$A1269)</f>
        <v>0</v>
      </c>
      <c r="E1269" s="3">
        <f>SUMIFS(Data!Q:Q,Data!$B:$B,Figure16!$B1269,Data!$A:$A,Figure16!$A1269)</f>
        <v>7801858825.1841555</v>
      </c>
      <c r="F1269" s="1">
        <f t="shared" si="42"/>
        <v>0</v>
      </c>
      <c r="G1269" s="1">
        <f t="shared" si="43"/>
        <v>0</v>
      </c>
      <c r="H1269">
        <f>SUMIFS(Data!Z:Z,Data!B:B,Figure16!B1269,Data!A:A,Figure16!A1269)</f>
        <v>1</v>
      </c>
    </row>
    <row r="1270" spans="1:8">
      <c r="A1270" s="27">
        <v>1985</v>
      </c>
      <c r="B1270" t="s">
        <v>95</v>
      </c>
      <c r="C1270" s="3">
        <f>SUMIFS(Data!F:F,Data!$B:$B,Figure16!$B1270,Data!$A:$A,Figure16!$A1270)</f>
        <v>500000</v>
      </c>
      <c r="D1270" s="3">
        <f>SUMIFS(Data!Y:Y,Data!$B:$B,Figure16!$B1270,Data!$A:$A,Figure16!$A1270)</f>
        <v>0</v>
      </c>
      <c r="E1270" s="3">
        <f>SUMIFS(Data!Q:Q,Data!$B:$B,Figure16!$B1270,Data!$A:$A,Figure16!$A1270)</f>
        <v>8148223603.5839853</v>
      </c>
      <c r="F1270" s="1">
        <f t="shared" si="42"/>
        <v>6.1363068114634904E-3</v>
      </c>
      <c r="G1270" s="1">
        <f t="shared" si="43"/>
        <v>0</v>
      </c>
      <c r="H1270">
        <f>SUMIFS(Data!Z:Z,Data!B:B,Figure16!B1270,Data!A:A,Figure16!A1270)</f>
        <v>1</v>
      </c>
    </row>
    <row r="1271" spans="1:8">
      <c r="A1271" s="27">
        <v>1986</v>
      </c>
      <c r="B1271" t="s">
        <v>95</v>
      </c>
      <c r="C1271" s="3">
        <f>SUMIFS(Data!F:F,Data!$B:$B,Figure16!$B1271,Data!$A:$A,Figure16!$A1271)</f>
        <v>0</v>
      </c>
      <c r="D1271" s="3">
        <f>SUMIFS(Data!Y:Y,Data!$B:$B,Figure16!$B1271,Data!$A:$A,Figure16!$A1271)</f>
        <v>0</v>
      </c>
      <c r="E1271" s="3">
        <f>SUMIFS(Data!Q:Q,Data!$B:$B,Figure16!$B1271,Data!$A:$A,Figure16!$A1271)</f>
        <v>10621158532.5193</v>
      </c>
      <c r="F1271" s="1">
        <f t="shared" si="42"/>
        <v>0</v>
      </c>
      <c r="G1271" s="1">
        <f t="shared" si="43"/>
        <v>0</v>
      </c>
      <c r="H1271">
        <f>SUMIFS(Data!Z:Z,Data!B:B,Figure16!B1271,Data!A:A,Figure16!A1271)</f>
        <v>1</v>
      </c>
    </row>
    <row r="1272" spans="1:8">
      <c r="A1272" s="27">
        <v>1987</v>
      </c>
      <c r="B1272" t="s">
        <v>95</v>
      </c>
      <c r="C1272" s="3">
        <f>SUMIFS(Data!F:F,Data!$B:$B,Figure16!$B1272,Data!$A:$A,Figure16!$A1272)</f>
        <v>13000000</v>
      </c>
      <c r="D1272" s="3">
        <f>SUMIFS(Data!Y:Y,Data!$B:$B,Figure16!$B1272,Data!$A:$A,Figure16!$A1272)</f>
        <v>0</v>
      </c>
      <c r="E1272" s="3">
        <f>SUMIFS(Data!Q:Q,Data!$B:$B,Figure16!$B1272,Data!$A:$A,Figure16!$A1272)</f>
        <v>12302471429.431826</v>
      </c>
      <c r="F1272" s="1">
        <f t="shared" si="42"/>
        <v>0.10566982475488169</v>
      </c>
      <c r="G1272" s="1">
        <f t="shared" si="43"/>
        <v>0</v>
      </c>
      <c r="H1272">
        <f>SUMIFS(Data!Z:Z,Data!B:B,Figure16!B1272,Data!A:A,Figure16!A1272)</f>
        <v>1</v>
      </c>
    </row>
    <row r="1273" spans="1:8">
      <c r="A1273" s="27">
        <v>1988</v>
      </c>
      <c r="B1273" t="s">
        <v>95</v>
      </c>
      <c r="C1273" s="3">
        <f>SUMIFS(Data!F:F,Data!$B:$B,Figure16!$B1273,Data!$A:$A,Figure16!$A1273)</f>
        <v>0</v>
      </c>
      <c r="D1273" s="3">
        <f>SUMIFS(Data!Y:Y,Data!$B:$B,Figure16!$B1273,Data!$A:$A,Figure16!$A1273)</f>
        <v>0</v>
      </c>
      <c r="E1273" s="3">
        <f>SUMIFS(Data!Q:Q,Data!$B:$B,Figure16!$B1273,Data!$A:$A,Figure16!$A1273)</f>
        <v>12493286761.734114</v>
      </c>
      <c r="F1273" s="1">
        <f t="shared" si="42"/>
        <v>0</v>
      </c>
      <c r="G1273" s="1">
        <f t="shared" si="43"/>
        <v>0</v>
      </c>
      <c r="H1273">
        <f>SUMIFS(Data!Z:Z,Data!B:B,Figure16!B1273,Data!A:A,Figure16!A1273)</f>
        <v>1</v>
      </c>
    </row>
    <row r="1274" spans="1:8">
      <c r="A1274" s="27">
        <v>1989</v>
      </c>
      <c r="B1274" t="s">
        <v>95</v>
      </c>
      <c r="C1274" s="3">
        <f>SUMIFS(Data!F:F,Data!$B:$B,Figure16!$B1274,Data!$A:$A,Figure16!$A1274)</f>
        <v>0</v>
      </c>
      <c r="D1274" s="3">
        <f>SUMIFS(Data!Y:Y,Data!$B:$B,Figure16!$B1274,Data!$A:$A,Figure16!$A1274)</f>
        <v>0</v>
      </c>
      <c r="E1274" s="3">
        <f>SUMIFS(Data!Q:Q,Data!$B:$B,Figure16!$B1274,Data!$A:$A,Figure16!$A1274)</f>
        <v>11140055364.150209</v>
      </c>
      <c r="F1274" s="1">
        <f t="shared" si="42"/>
        <v>0</v>
      </c>
      <c r="G1274" s="1">
        <f t="shared" si="43"/>
        <v>0</v>
      </c>
      <c r="H1274">
        <f>SUMIFS(Data!Z:Z,Data!B:B,Figure16!B1274,Data!A:A,Figure16!A1274)</f>
        <v>1</v>
      </c>
    </row>
    <row r="1275" spans="1:8">
      <c r="A1275" s="27">
        <v>1990</v>
      </c>
      <c r="B1275" t="s">
        <v>95</v>
      </c>
      <c r="C1275" s="3">
        <f>SUMIFS(Data!F:F,Data!$B:$B,Figure16!$B1275,Data!$A:$A,Figure16!$A1275)</f>
        <v>0</v>
      </c>
      <c r="D1275" s="3">
        <f>SUMIFS(Data!Y:Y,Data!$B:$B,Figure16!$B1275,Data!$A:$A,Figure16!$A1275)</f>
        <v>0</v>
      </c>
      <c r="E1275" s="3">
        <f>SUMIFS(Data!Q:Q,Data!$B:$B,Figure16!$B1275,Data!$A:$A,Figure16!$A1275)</f>
        <v>11151578050.735556</v>
      </c>
      <c r="F1275" s="1">
        <f t="shared" si="42"/>
        <v>0</v>
      </c>
      <c r="G1275" s="1">
        <f t="shared" si="43"/>
        <v>0</v>
      </c>
      <c r="H1275">
        <f>SUMIFS(Data!Z:Z,Data!B:B,Figure16!B1275,Data!A:A,Figure16!A1275)</f>
        <v>1</v>
      </c>
    </row>
    <row r="1276" spans="1:8">
      <c r="A1276" s="27">
        <v>1991</v>
      </c>
      <c r="B1276" t="s">
        <v>95</v>
      </c>
      <c r="C1276" s="3">
        <f>SUMIFS(Data!F:F,Data!$B:$B,Figure16!$B1276,Data!$A:$A,Figure16!$A1276)</f>
        <v>6000000</v>
      </c>
      <c r="D1276" s="3">
        <f>SUMIFS(Data!Y:Y,Data!$B:$B,Figure16!$B1276,Data!$A:$A,Figure16!$A1276)</f>
        <v>0</v>
      </c>
      <c r="E1276" s="3">
        <f>SUMIFS(Data!Q:Q,Data!$B:$B,Figure16!$B1276,Data!$A:$A,Figure16!$A1276)</f>
        <v>12434370004.958561</v>
      </c>
      <c r="F1276" s="1">
        <f t="shared" si="42"/>
        <v>4.8253349366371823E-2</v>
      </c>
      <c r="G1276" s="1">
        <f t="shared" si="43"/>
        <v>0</v>
      </c>
      <c r="H1276">
        <f>SUMIFS(Data!Z:Z,Data!B:B,Figure16!B1276,Data!A:A,Figure16!A1276)</f>
        <v>1</v>
      </c>
    </row>
    <row r="1277" spans="1:8">
      <c r="A1277" s="27">
        <v>1992</v>
      </c>
      <c r="B1277" t="s">
        <v>95</v>
      </c>
      <c r="C1277" s="3">
        <f>SUMIFS(Data!F:F,Data!$B:$B,Figure16!$B1277,Data!$A:$A,Figure16!$A1277)</f>
        <v>0</v>
      </c>
      <c r="D1277" s="3">
        <f>SUMIFS(Data!Y:Y,Data!$B:$B,Figure16!$B1277,Data!$A:$A,Figure16!$A1277)</f>
        <v>0</v>
      </c>
      <c r="E1277" s="3">
        <f>SUMIFS(Data!Q:Q,Data!$B:$B,Figure16!$B1277,Data!$A:$A,Figure16!$A1277)</f>
        <v>11396310990.219711</v>
      </c>
      <c r="F1277" s="1">
        <f t="shared" si="42"/>
        <v>0</v>
      </c>
      <c r="G1277" s="1">
        <f t="shared" si="43"/>
        <v>0</v>
      </c>
      <c r="H1277">
        <f>SUMIFS(Data!Z:Z,Data!B:B,Figure16!B1277,Data!A:A,Figure16!A1277)</f>
        <v>1</v>
      </c>
    </row>
    <row r="1278" spans="1:8">
      <c r="A1278" s="27">
        <v>1993</v>
      </c>
      <c r="B1278" t="s">
        <v>95</v>
      </c>
      <c r="C1278" s="3">
        <f>SUMIFS(Data!F:F,Data!$B:$B,Figure16!$B1278,Data!$A:$A,Figure16!$A1278)</f>
        <v>0</v>
      </c>
      <c r="D1278" s="3">
        <f>SUMIFS(Data!Y:Y,Data!$B:$B,Figure16!$B1278,Data!$A:$A,Figure16!$A1278)</f>
        <v>0</v>
      </c>
      <c r="E1278" s="3">
        <f>SUMIFS(Data!Q:Q,Data!$B:$B,Figure16!$B1278,Data!$A:$A,Figure16!$A1278)</f>
        <v>15498179313.042454</v>
      </c>
      <c r="F1278" s="1">
        <f t="shared" si="42"/>
        <v>0</v>
      </c>
      <c r="G1278" s="1">
        <f t="shared" si="43"/>
        <v>0</v>
      </c>
      <c r="H1278">
        <f>SUMIFS(Data!Z:Z,Data!B:B,Figure16!B1278,Data!A:A,Figure16!A1278)</f>
        <v>1</v>
      </c>
    </row>
    <row r="1279" spans="1:8">
      <c r="A1279" s="27">
        <v>1994</v>
      </c>
      <c r="B1279" t="s">
        <v>95</v>
      </c>
      <c r="C1279" s="3">
        <f>SUMIFS(Data!F:F,Data!$B:$B,Figure16!$B1279,Data!$A:$A,Figure16!$A1279)</f>
        <v>0</v>
      </c>
      <c r="D1279" s="3">
        <f>SUMIFS(Data!Y:Y,Data!$B:$B,Figure16!$B1279,Data!$A:$A,Figure16!$A1279)</f>
        <v>0</v>
      </c>
      <c r="E1279" s="3">
        <f>SUMIFS(Data!Q:Q,Data!$B:$B,Figure16!$B1279,Data!$A:$A,Figure16!$A1279)</f>
        <v>10600157683.841228</v>
      </c>
      <c r="F1279" s="1">
        <f t="shared" si="42"/>
        <v>0</v>
      </c>
      <c r="G1279" s="1">
        <f t="shared" si="43"/>
        <v>0</v>
      </c>
      <c r="H1279">
        <f>SUMIFS(Data!Z:Z,Data!B:B,Figure16!B1279,Data!A:A,Figure16!A1279)</f>
        <v>1</v>
      </c>
    </row>
    <row r="1280" spans="1:8">
      <c r="A1280" s="27">
        <v>1995</v>
      </c>
      <c r="B1280" t="s">
        <v>95</v>
      </c>
      <c r="C1280" s="3">
        <f>SUMIFS(Data!F:F,Data!$B:$B,Figure16!$B1280,Data!$A:$A,Figure16!$A1280)</f>
        <v>0</v>
      </c>
      <c r="D1280" s="3">
        <f>SUMIFS(Data!Y:Y,Data!$B:$B,Figure16!$B1280,Data!$A:$A,Figure16!$A1280)</f>
        <v>0</v>
      </c>
      <c r="E1280" s="3">
        <f>SUMIFS(Data!Q:Q,Data!$B:$B,Figure16!$B1280,Data!$A:$A,Figure16!$A1280)</f>
        <v>9643953174.7734947</v>
      </c>
      <c r="F1280" s="1">
        <f t="shared" si="42"/>
        <v>0</v>
      </c>
      <c r="G1280" s="1">
        <f t="shared" si="43"/>
        <v>0</v>
      </c>
      <c r="H1280">
        <f>SUMIFS(Data!Z:Z,Data!B:B,Figure16!B1280,Data!A:A,Figure16!A1280)</f>
        <v>1</v>
      </c>
    </row>
    <row r="1281" spans="1:8">
      <c r="A1281" s="27">
        <v>1996</v>
      </c>
      <c r="B1281" t="s">
        <v>95</v>
      </c>
      <c r="C1281" s="3">
        <f>SUMIFS(Data!F:F,Data!$B:$B,Figure16!$B1281,Data!$A:$A,Figure16!$A1281)</f>
        <v>0</v>
      </c>
      <c r="D1281" s="3">
        <f>SUMIFS(Data!Y:Y,Data!$B:$B,Figure16!$B1281,Data!$A:$A,Figure16!$A1281)</f>
        <v>0</v>
      </c>
      <c r="E1281" s="3">
        <f>SUMIFS(Data!Q:Q,Data!$B:$B,Figure16!$B1281,Data!$A:$A,Figure16!$A1281)</f>
        <v>10513387441.619387</v>
      </c>
      <c r="F1281" s="1">
        <f t="shared" si="42"/>
        <v>0</v>
      </c>
      <c r="G1281" s="1">
        <f t="shared" si="43"/>
        <v>0</v>
      </c>
      <c r="H1281">
        <f>SUMIFS(Data!Z:Z,Data!B:B,Figure16!B1281,Data!A:A,Figure16!A1281)</f>
        <v>1</v>
      </c>
    </row>
    <row r="1282" spans="1:8">
      <c r="A1282" s="27">
        <v>1997</v>
      </c>
      <c r="B1282" t="s">
        <v>95</v>
      </c>
      <c r="C1282" s="3">
        <f>SUMIFS(Data!F:F,Data!$B:$B,Figure16!$B1282,Data!$A:$A,Figure16!$A1282)</f>
        <v>0</v>
      </c>
      <c r="D1282" s="3">
        <f>SUMIFS(Data!Y:Y,Data!$B:$B,Figure16!$B1282,Data!$A:$A,Figure16!$A1282)</f>
        <v>0</v>
      </c>
      <c r="E1282" s="3">
        <f>SUMIFS(Data!Q:Q,Data!$B:$B,Figure16!$B1282,Data!$A:$A,Figure16!$A1282)</f>
        <v>10833497457.512318</v>
      </c>
      <c r="F1282" s="1">
        <f t="shared" si="42"/>
        <v>0</v>
      </c>
      <c r="G1282" s="1">
        <f t="shared" si="43"/>
        <v>0</v>
      </c>
      <c r="H1282">
        <f>SUMIFS(Data!Z:Z,Data!B:B,Figure16!B1282,Data!A:A,Figure16!A1282)</f>
        <v>1</v>
      </c>
    </row>
    <row r="1283" spans="1:8">
      <c r="A1283" s="27">
        <v>1998</v>
      </c>
      <c r="B1283" t="s">
        <v>95</v>
      </c>
      <c r="C1283" s="3">
        <f>SUMIFS(Data!F:F,Data!$B:$B,Figure16!$B1283,Data!$A:$A,Figure16!$A1283)</f>
        <v>0</v>
      </c>
      <c r="D1283" s="3">
        <f>SUMIFS(Data!Y:Y,Data!$B:$B,Figure16!$B1283,Data!$A:$A,Figure16!$A1283)</f>
        <v>0</v>
      </c>
      <c r="E1283" s="3">
        <f>SUMIFS(Data!Q:Q,Data!$B:$B,Figure16!$B1283,Data!$A:$A,Figure16!$A1283)</f>
        <v>10612847429.349953</v>
      </c>
      <c r="F1283" s="1">
        <f t="shared" ref="F1283:F1346" si="44">IF(E1283&gt;0,C1283/E1283*100,"")</f>
        <v>0</v>
      </c>
      <c r="G1283" s="1">
        <f t="shared" ref="G1283:G1346" si="45">IF($E1283&gt;0,D1283/$E1283*100,"")</f>
        <v>0</v>
      </c>
      <c r="H1283">
        <f>SUMIFS(Data!Z:Z,Data!B:B,Figure16!B1283,Data!A:A,Figure16!A1283)</f>
        <v>1</v>
      </c>
    </row>
    <row r="1284" spans="1:8">
      <c r="A1284" s="27">
        <v>1999</v>
      </c>
      <c r="B1284" t="s">
        <v>95</v>
      </c>
      <c r="C1284" s="3">
        <f>SUMIFS(Data!F:F,Data!$B:$B,Figure16!$B1284,Data!$A:$A,Figure16!$A1284)</f>
        <v>0</v>
      </c>
      <c r="D1284" s="3">
        <f>SUMIFS(Data!Y:Y,Data!$B:$B,Figure16!$B1284,Data!$A:$A,Figure16!$A1284)</f>
        <v>0</v>
      </c>
      <c r="E1284" s="3">
        <f>SUMIFS(Data!Q:Q,Data!$B:$B,Figure16!$B1284,Data!$A:$A,Figure16!$A1284)</f>
        <v>11198378749.471907</v>
      </c>
      <c r="F1284" s="1">
        <f t="shared" si="44"/>
        <v>0</v>
      </c>
      <c r="G1284" s="1">
        <f t="shared" si="45"/>
        <v>0</v>
      </c>
      <c r="H1284">
        <f>SUMIFS(Data!Z:Z,Data!B:B,Figure16!B1284,Data!A:A,Figure16!A1284)</f>
        <v>1</v>
      </c>
    </row>
    <row r="1285" spans="1:8">
      <c r="A1285" s="27">
        <v>2000</v>
      </c>
      <c r="B1285" t="s">
        <v>95</v>
      </c>
      <c r="C1285" s="3">
        <f>SUMIFS(Data!F:F,Data!$B:$B,Figure16!$B1285,Data!$A:$A,Figure16!$A1285)</f>
        <v>0</v>
      </c>
      <c r="D1285" s="3">
        <f>SUMIFS(Data!Y:Y,Data!$B:$B,Figure16!$B1285,Data!$A:$A,Figure16!$A1285)</f>
        <v>0</v>
      </c>
      <c r="E1285" s="3">
        <f>SUMIFS(Data!Q:Q,Data!$B:$B,Figure16!$B1285,Data!$A:$A,Figure16!$A1285)</f>
        <v>10083937740.062414</v>
      </c>
      <c r="F1285" s="1">
        <f t="shared" si="44"/>
        <v>0</v>
      </c>
      <c r="G1285" s="1">
        <f t="shared" si="45"/>
        <v>0</v>
      </c>
      <c r="H1285">
        <f>SUMIFS(Data!Z:Z,Data!B:B,Figure16!B1285,Data!A:A,Figure16!A1285)</f>
        <v>1</v>
      </c>
    </row>
    <row r="1286" spans="1:8">
      <c r="A1286" s="27">
        <v>2001</v>
      </c>
      <c r="B1286" t="s">
        <v>95</v>
      </c>
      <c r="C1286" s="3">
        <f>SUMIFS(Data!F:F,Data!$B:$B,Figure16!$B1286,Data!$A:$A,Figure16!$A1286)</f>
        <v>24525592</v>
      </c>
      <c r="D1286" s="3">
        <f>SUMIFS(Data!Y:Y,Data!$B:$B,Figure16!$B1286,Data!$A:$A,Figure16!$A1286)</f>
        <v>0</v>
      </c>
      <c r="E1286" s="3">
        <f>SUMIFS(Data!Q:Q,Data!$B:$B,Figure16!$B1286,Data!$A:$A,Figure16!$A1286)</f>
        <v>10371327756.454811</v>
      </c>
      <c r="F1286" s="1">
        <f t="shared" si="44"/>
        <v>0.23647494878113354</v>
      </c>
      <c r="G1286" s="1">
        <f t="shared" si="45"/>
        <v>0</v>
      </c>
      <c r="H1286">
        <f>SUMIFS(Data!Z:Z,Data!B:B,Figure16!B1286,Data!A:A,Figure16!A1286)</f>
        <v>1</v>
      </c>
    </row>
    <row r="1287" spans="1:8">
      <c r="A1287" s="27">
        <v>2002</v>
      </c>
      <c r="B1287" t="s">
        <v>95</v>
      </c>
      <c r="C1287" s="3">
        <f>SUMIFS(Data!F:F,Data!$B:$B,Figure16!$B1287,Data!$A:$A,Figure16!$A1287)</f>
        <v>103301.6015625</v>
      </c>
      <c r="D1287" s="3">
        <f>SUMIFS(Data!Y:Y,Data!$B:$B,Figure16!$B1287,Data!$A:$A,Figure16!$A1287)</f>
        <v>0</v>
      </c>
      <c r="E1287" s="3">
        <f>SUMIFS(Data!Q:Q,Data!$B:$B,Figure16!$B1287,Data!$A:$A,Figure16!$A1287)</f>
        <v>11579343088.16132</v>
      </c>
      <c r="F1287" s="1">
        <f t="shared" si="44"/>
        <v>8.9211970641162877E-4</v>
      </c>
      <c r="G1287" s="1">
        <f t="shared" si="45"/>
        <v>0</v>
      </c>
      <c r="H1287">
        <f>SUMIFS(Data!Z:Z,Data!B:B,Figure16!B1287,Data!A:A,Figure16!A1287)</f>
        <v>1</v>
      </c>
    </row>
    <row r="1288" spans="1:8">
      <c r="A1288" s="27">
        <v>2003</v>
      </c>
      <c r="B1288" t="s">
        <v>95</v>
      </c>
      <c r="C1288" s="3">
        <f>SUMIFS(Data!F:F,Data!$B:$B,Figure16!$B1288,Data!$A:$A,Figure16!$A1288)</f>
        <v>500687.953125</v>
      </c>
      <c r="D1288" s="3">
        <f>SUMIFS(Data!Y:Y,Data!$B:$B,Figure16!$B1288,Data!$A:$A,Figure16!$A1288)</f>
        <v>0</v>
      </c>
      <c r="E1288" s="3">
        <f>SUMIFS(Data!Q:Q,Data!$B:$B,Figure16!$B1288,Data!$A:$A,Figure16!$A1288)</f>
        <v>14548845764.532471</v>
      </c>
      <c r="F1288" s="1">
        <f t="shared" si="44"/>
        <v>3.4414273216476676E-3</v>
      </c>
      <c r="G1288" s="1">
        <f t="shared" si="45"/>
        <v>0</v>
      </c>
      <c r="H1288">
        <f>SUMIFS(Data!Z:Z,Data!B:B,Figure16!B1288,Data!A:A,Figure16!A1288)</f>
        <v>1</v>
      </c>
    </row>
    <row r="1289" spans="1:8">
      <c r="A1289" s="27">
        <v>2004</v>
      </c>
      <c r="B1289" t="s">
        <v>95</v>
      </c>
      <c r="C1289" s="3">
        <f>SUMIFS(Data!F:F,Data!$B:$B,Figure16!$B1289,Data!$A:$A,Figure16!$A1289)</f>
        <v>4000000</v>
      </c>
      <c r="D1289" s="3">
        <f>SUMIFS(Data!Y:Y,Data!$B:$B,Figure16!$B1289,Data!$A:$A,Figure16!$A1289)</f>
        <v>0</v>
      </c>
      <c r="E1289" s="3">
        <f>SUMIFS(Data!Q:Q,Data!$B:$B,Figure16!$B1289,Data!$A:$A,Figure16!$A1289)</f>
        <v>17430933517.299759</v>
      </c>
      <c r="F1289" s="1">
        <f t="shared" si="44"/>
        <v>2.2947709576369515E-2</v>
      </c>
      <c r="G1289" s="1">
        <f t="shared" si="45"/>
        <v>0</v>
      </c>
      <c r="H1289">
        <f>SUMIFS(Data!Z:Z,Data!B:B,Figure16!B1289,Data!A:A,Figure16!A1289)</f>
        <v>1</v>
      </c>
    </row>
    <row r="1290" spans="1:8">
      <c r="A1290" s="27">
        <v>2005</v>
      </c>
      <c r="B1290" t="s">
        <v>95</v>
      </c>
      <c r="C1290" s="3">
        <f>SUMIFS(Data!F:F,Data!$B:$B,Figure16!$B1290,Data!$A:$A,Figure16!$A1290)</f>
        <v>0</v>
      </c>
      <c r="D1290" s="3">
        <f>SUMIFS(Data!Y:Y,Data!$B:$B,Figure16!$B1290,Data!$A:$A,Figure16!$A1290)</f>
        <v>0</v>
      </c>
      <c r="E1290" s="3">
        <f>SUMIFS(Data!Q:Q,Data!$B:$B,Figure16!$B1290,Data!$A:$A,Figure16!$A1290)</f>
        <v>17944084201.490097</v>
      </c>
      <c r="F1290" s="1">
        <f t="shared" si="44"/>
        <v>0</v>
      </c>
      <c r="G1290" s="1">
        <f t="shared" si="45"/>
        <v>0</v>
      </c>
      <c r="H1290">
        <f>SUMIFS(Data!Z:Z,Data!B:B,Figure16!B1290,Data!A:A,Figure16!A1290)</f>
        <v>1</v>
      </c>
    </row>
    <row r="1291" spans="1:8">
      <c r="A1291" s="27">
        <v>2006</v>
      </c>
      <c r="B1291" t="s">
        <v>95</v>
      </c>
      <c r="C1291" s="3">
        <f>SUMIFS(Data!F:F,Data!$B:$B,Figure16!$B1291,Data!$A:$A,Figure16!$A1291)</f>
        <v>5000000</v>
      </c>
      <c r="D1291" s="3">
        <f>SUMIFS(Data!Y:Y,Data!$B:$B,Figure16!$B1291,Data!$A:$A,Figure16!$A1291)</f>
        <v>0</v>
      </c>
      <c r="E1291" s="3">
        <f>SUMIFS(Data!Q:Q,Data!$B:$B,Figure16!$B1291,Data!$A:$A,Figure16!$A1291)</f>
        <v>19356046327.899498</v>
      </c>
      <c r="F1291" s="1">
        <f t="shared" si="44"/>
        <v>2.5831721599018281E-2</v>
      </c>
      <c r="G1291" s="1">
        <f t="shared" si="45"/>
        <v>0</v>
      </c>
      <c r="H1291">
        <f>SUMIFS(Data!Z:Z,Data!B:B,Figure16!B1291,Data!A:A,Figure16!A1291)</f>
        <v>1</v>
      </c>
    </row>
    <row r="1292" spans="1:8">
      <c r="A1292" s="27">
        <v>2007</v>
      </c>
      <c r="B1292" t="s">
        <v>95</v>
      </c>
      <c r="C1292" s="3">
        <f>SUMIFS(Data!F:F,Data!$B:$B,Figure16!$B1292,Data!$A:$A,Figure16!$A1292)</f>
        <v>90726165.0625</v>
      </c>
      <c r="D1292" s="3">
        <f>SUMIFS(Data!Y:Y,Data!$B:$B,Figure16!$B1292,Data!$A:$A,Figure16!$A1292)</f>
        <v>0</v>
      </c>
      <c r="E1292" s="3">
        <f>SUMIFS(Data!Q:Q,Data!$B:$B,Figure16!$B1292,Data!$A:$A,Figure16!$A1292)</f>
        <v>22365265025.66003</v>
      </c>
      <c r="F1292" s="1">
        <f t="shared" si="44"/>
        <v>0.40565656145101969</v>
      </c>
      <c r="G1292" s="1">
        <f t="shared" si="45"/>
        <v>0</v>
      </c>
      <c r="H1292">
        <f>SUMIFS(Data!Z:Z,Data!B:B,Figure16!B1292,Data!A:A,Figure16!A1292)</f>
        <v>1</v>
      </c>
    </row>
    <row r="1293" spans="1:8">
      <c r="A1293" s="27">
        <v>2008</v>
      </c>
      <c r="B1293" t="s">
        <v>95</v>
      </c>
      <c r="C1293" s="3">
        <f>SUMIFS(Data!F:F,Data!$B:$B,Figure16!$B1293,Data!$A:$A,Figure16!$A1293)</f>
        <v>0</v>
      </c>
      <c r="D1293" s="3">
        <f>SUMIFS(Data!Y:Y,Data!$B:$B,Figure16!$B1293,Data!$A:$A,Figure16!$A1293)</f>
        <v>0</v>
      </c>
      <c r="E1293" s="3">
        <f>SUMIFS(Data!Q:Q,Data!$B:$B,Figure16!$B1293,Data!$A:$A,Figure16!$A1293)</f>
        <v>26409781215.184372</v>
      </c>
      <c r="F1293" s="1">
        <f t="shared" si="44"/>
        <v>0</v>
      </c>
      <c r="G1293" s="1">
        <f t="shared" si="45"/>
        <v>0</v>
      </c>
      <c r="H1293">
        <f>SUMIFS(Data!Z:Z,Data!B:B,Figure16!B1293,Data!A:A,Figure16!A1293)</f>
        <v>1</v>
      </c>
    </row>
    <row r="1294" spans="1:8">
      <c r="A1294" s="27">
        <v>2009</v>
      </c>
      <c r="B1294" t="s">
        <v>95</v>
      </c>
      <c r="C1294" s="3">
        <f>SUMIFS(Data!F:F,Data!$B:$B,Figure16!$B1294,Data!$A:$A,Figure16!$A1294)</f>
        <v>258772252.4375</v>
      </c>
      <c r="D1294" s="3">
        <f>SUMIFS(Data!Y:Y,Data!$B:$B,Figure16!$B1294,Data!$A:$A,Figure16!$A1294)</f>
        <v>0</v>
      </c>
      <c r="E1294" s="3">
        <f>SUMIFS(Data!Q:Q,Data!$B:$B,Figure16!$B1294,Data!$A:$A,Figure16!$A1294)</f>
        <v>26017925551.842567</v>
      </c>
      <c r="F1294" s="1">
        <f t="shared" si="44"/>
        <v>0.99459217808075384</v>
      </c>
      <c r="G1294" s="1">
        <f t="shared" si="45"/>
        <v>0</v>
      </c>
      <c r="H1294">
        <f>SUMIFS(Data!Z:Z,Data!B:B,Figure16!B1294,Data!A:A,Figure16!A1294)</f>
        <v>1</v>
      </c>
    </row>
    <row r="1295" spans="1:8">
      <c r="A1295" s="27">
        <v>2010</v>
      </c>
      <c r="B1295" t="s">
        <v>95</v>
      </c>
      <c r="C1295" s="3">
        <f>SUMIFS(Data!F:F,Data!$B:$B,Figure16!$B1295,Data!$A:$A,Figure16!$A1295)</f>
        <v>22632505</v>
      </c>
      <c r="D1295" s="3">
        <f>SUMIFS(Data!Y:Y,Data!$B:$B,Figure16!$B1295,Data!$A:$A,Figure16!$A1295)</f>
        <v>0</v>
      </c>
      <c r="E1295" s="3">
        <f>SUMIFS(Data!Q:Q,Data!$B:$B,Figure16!$B1295,Data!$A:$A,Figure16!$A1295)</f>
        <v>26143818509.642078</v>
      </c>
      <c r="F1295" s="1">
        <f t="shared" si="44"/>
        <v>8.6569240035279951E-2</v>
      </c>
      <c r="G1295" s="1">
        <f t="shared" si="45"/>
        <v>0</v>
      </c>
      <c r="H1295">
        <f>SUMIFS(Data!Z:Z,Data!B:B,Figure16!B1295,Data!A:A,Figure16!A1295)</f>
        <v>1</v>
      </c>
    </row>
    <row r="1296" spans="1:8">
      <c r="A1296" s="27">
        <v>2011</v>
      </c>
      <c r="B1296" t="s">
        <v>95</v>
      </c>
      <c r="C1296" s="3">
        <f>SUMIFS(Data!F:F,Data!$B:$B,Figure16!$B1296,Data!$A:$A,Figure16!$A1296)</f>
        <v>1134972909.125</v>
      </c>
      <c r="D1296" s="3">
        <f>SUMIFS(Data!Y:Y,Data!$B:$B,Figure16!$B1296,Data!$A:$A,Figure16!$A1296)</f>
        <v>0</v>
      </c>
      <c r="E1296" s="3">
        <f>SUMIFS(Data!Q:Q,Data!$B:$B,Figure16!$B1296,Data!$A:$A,Figure16!$A1296)</f>
        <v>29337006833.082523</v>
      </c>
      <c r="F1296" s="1">
        <f t="shared" si="44"/>
        <v>3.8687413326881144</v>
      </c>
      <c r="G1296" s="1">
        <f t="shared" si="45"/>
        <v>0</v>
      </c>
      <c r="H1296">
        <f>SUMIFS(Data!Z:Z,Data!B:B,Figure16!B1296,Data!A:A,Figure16!A1296)</f>
        <v>1</v>
      </c>
    </row>
    <row r="1297" spans="1:8">
      <c r="A1297" s="27">
        <v>2012</v>
      </c>
      <c r="B1297" t="s">
        <v>95</v>
      </c>
      <c r="C1297" s="3">
        <f>SUMIFS(Data!F:F,Data!$B:$B,Figure16!$B1297,Data!$A:$A,Figure16!$A1297)</f>
        <v>501501793.25</v>
      </c>
      <c r="D1297" s="3">
        <f>SUMIFS(Data!Y:Y,Data!$B:$B,Figure16!$B1297,Data!$A:$A,Figure16!$A1297)</f>
        <v>0</v>
      </c>
      <c r="E1297" s="3">
        <f>SUMIFS(Data!Q:Q,Data!$B:$B,Figure16!$B1297,Data!$A:$A,Figure16!$A1297)</f>
        <v>29104437355.039524</v>
      </c>
      <c r="F1297" s="1">
        <f t="shared" si="44"/>
        <v>1.7231111089084958</v>
      </c>
      <c r="G1297" s="1">
        <f t="shared" si="45"/>
        <v>0</v>
      </c>
      <c r="H1297">
        <f>SUMIFS(Data!Z:Z,Data!B:B,Figure16!B1297,Data!A:A,Figure16!A1297)</f>
        <v>1</v>
      </c>
    </row>
    <row r="1298" spans="1:8">
      <c r="A1298" s="27">
        <v>2013</v>
      </c>
      <c r="B1298" t="s">
        <v>95</v>
      </c>
      <c r="C1298" s="3">
        <f>SUMIFS(Data!F:F,Data!$B:$B,Figure16!$B1298,Data!$A:$A,Figure16!$A1298)</f>
        <v>495706957.5625</v>
      </c>
      <c r="D1298" s="3">
        <f>SUMIFS(Data!Y:Y,Data!$B:$B,Figure16!$B1298,Data!$A:$A,Figure16!$A1298)</f>
        <v>0</v>
      </c>
      <c r="E1298" s="3">
        <f>SUMIFS(Data!Q:Q,Data!$B:$B,Figure16!$B1298,Data!$A:$A,Figure16!$A1298)</f>
        <v>32348149947.372681</v>
      </c>
      <c r="F1298" s="1">
        <f t="shared" si="44"/>
        <v>1.5324120803476162</v>
      </c>
      <c r="G1298" s="1">
        <f t="shared" si="45"/>
        <v>0</v>
      </c>
      <c r="H1298">
        <f>SUMIFS(Data!Z:Z,Data!B:B,Figure16!B1298,Data!A:A,Figure16!A1298)</f>
        <v>1</v>
      </c>
    </row>
    <row r="1299" spans="1:8">
      <c r="A1299" s="27">
        <v>2014</v>
      </c>
      <c r="B1299" t="s">
        <v>95</v>
      </c>
      <c r="C1299" s="3">
        <f>SUMIFS(Data!F:F,Data!$B:$B,Figure16!$B1299,Data!$A:$A,Figure16!$A1299)</f>
        <v>469061000</v>
      </c>
      <c r="D1299" s="3">
        <f>SUMIFS(Data!Y:Y,Data!$B:$B,Figure16!$B1299,Data!$A:$A,Figure16!$A1299)</f>
        <v>0</v>
      </c>
      <c r="E1299" s="3">
        <f>SUMIFS(Data!Q:Q,Data!$B:$B,Figure16!$B1299,Data!$A:$A,Figure16!$A1299)</f>
        <v>34942948737.396721</v>
      </c>
      <c r="F1299" s="1">
        <f t="shared" si="44"/>
        <v>1.3423623848264428</v>
      </c>
      <c r="G1299" s="1">
        <f t="shared" si="45"/>
        <v>0</v>
      </c>
      <c r="H1299">
        <f>SUMIFS(Data!Z:Z,Data!B:B,Figure16!B1299,Data!A:A,Figure16!A1299)</f>
        <v>1</v>
      </c>
    </row>
    <row r="1300" spans="1:8">
      <c r="A1300" s="27">
        <v>2015</v>
      </c>
      <c r="B1300" t="s">
        <v>95</v>
      </c>
      <c r="C1300" s="3">
        <f>SUMIFS(Data!F:F,Data!$B:$B,Figure16!$B1300,Data!$A:$A,Figure16!$A1300)</f>
        <v>1166641269</v>
      </c>
      <c r="D1300" s="3">
        <f>SUMIFS(Data!Y:Y,Data!$B:$B,Figure16!$B1300,Data!$A:$A,Figure16!$A1300)</f>
        <v>0</v>
      </c>
      <c r="E1300" s="3">
        <f>SUMIFS(Data!Q:Q,Data!$B:$B,Figure16!$B1300,Data!$A:$A,Figure16!$A1300)</f>
        <v>30916218544.440392</v>
      </c>
      <c r="F1300" s="1">
        <f t="shared" si="44"/>
        <v>3.7735574527752038</v>
      </c>
      <c r="G1300" s="1">
        <f t="shared" si="45"/>
        <v>0</v>
      </c>
      <c r="H1300">
        <f>SUMIFS(Data!Z:Z,Data!B:B,Figure16!B1300,Data!A:A,Figure16!A1300)</f>
        <v>1</v>
      </c>
    </row>
    <row r="1301" spans="1:8">
      <c r="A1301" s="27">
        <v>2016</v>
      </c>
      <c r="B1301" t="s">
        <v>95</v>
      </c>
      <c r="C1301" s="3">
        <f>SUMIFS(Data!F:F,Data!$B:$B,Figure16!$B1301,Data!$A:$A,Figure16!$A1301)</f>
        <v>1026000000</v>
      </c>
      <c r="D1301" s="3">
        <f>SUMIFS(Data!Y:Y,Data!$B:$B,Figure16!$B1301,Data!$A:$A,Figure16!$A1301)</f>
        <v>0</v>
      </c>
      <c r="E1301" s="3">
        <f>SUMIFS(Data!Q:Q,Data!$B:$B,Figure16!$B1301,Data!$A:$A,Figure16!$A1301)</f>
        <v>32621535418.903145</v>
      </c>
      <c r="F1301" s="1">
        <f t="shared" si="44"/>
        <v>3.1451615836741569</v>
      </c>
      <c r="G1301" s="1">
        <f t="shared" si="45"/>
        <v>0</v>
      </c>
      <c r="H1301">
        <f>SUMIFS(Data!Z:Z,Data!B:B,Figure16!B1301,Data!A:A,Figure16!A1301)</f>
        <v>1</v>
      </c>
    </row>
    <row r="1302" spans="1:8">
      <c r="A1302" s="27">
        <v>2017</v>
      </c>
      <c r="B1302" t="s">
        <v>95</v>
      </c>
      <c r="C1302" s="3">
        <f>SUMIFS(Data!F:F,Data!$B:$B,Figure16!$B1302,Data!$A:$A,Figure16!$A1302)</f>
        <v>298000000</v>
      </c>
      <c r="D1302" s="3">
        <f>SUMIFS(Data!Y:Y,Data!$B:$B,Figure16!$B1302,Data!$A:$A,Figure16!$A1302)</f>
        <v>0</v>
      </c>
      <c r="E1302" s="3">
        <f>SUMIFS(Data!Q:Q,Data!$B:$B,Figure16!$B1302,Data!$A:$A,Figure16!$A1302)</f>
        <v>34922782310.641602</v>
      </c>
      <c r="F1302" s="1">
        <f t="shared" si="44"/>
        <v>0.85331116332387424</v>
      </c>
      <c r="G1302" s="1">
        <f t="shared" si="45"/>
        <v>0</v>
      </c>
      <c r="H1302">
        <f>SUMIFS(Data!Z:Z,Data!B:B,Figure16!B1302,Data!A:A,Figure16!A1302)</f>
        <v>1</v>
      </c>
    </row>
    <row r="1303" spans="1:8">
      <c r="A1303" s="27">
        <v>1960</v>
      </c>
      <c r="B1303" t="s">
        <v>12</v>
      </c>
      <c r="C1303" s="3">
        <f>SUMIFS(Data!F:F,Data!$B:$B,Figure16!$B1303,Data!$A:$A,Figure16!$A1303)</f>
        <v>0</v>
      </c>
      <c r="D1303" s="3">
        <f>SUMIFS(Data!Y:Y,Data!$B:$B,Figure16!$B1303,Data!$A:$A,Figure16!$A1303)</f>
        <v>0</v>
      </c>
      <c r="E1303" s="3">
        <f>SUMIFS(Data!Q:Q,Data!$B:$B,Figure16!$B1303,Data!$A:$A,Figure16!$A1303)</f>
        <v>112155598.94957118</v>
      </c>
      <c r="F1303" s="1">
        <f t="shared" si="44"/>
        <v>0</v>
      </c>
      <c r="G1303" s="1">
        <f t="shared" si="45"/>
        <v>0</v>
      </c>
      <c r="H1303">
        <f>SUMIFS(Data!Z:Z,Data!B:B,Figure16!B1303,Data!A:A,Figure16!A1303)</f>
        <v>1</v>
      </c>
    </row>
    <row r="1304" spans="1:8">
      <c r="A1304" s="27">
        <v>1961</v>
      </c>
      <c r="B1304" t="s">
        <v>12</v>
      </c>
      <c r="C1304" s="3">
        <f>SUMIFS(Data!F:F,Data!$B:$B,Figure16!$B1304,Data!$A:$A,Figure16!$A1304)</f>
        <v>0</v>
      </c>
      <c r="D1304" s="3">
        <f>SUMIFS(Data!Y:Y,Data!$B:$B,Figure16!$B1304,Data!$A:$A,Figure16!$A1304)</f>
        <v>0</v>
      </c>
      <c r="E1304" s="3">
        <f>SUMIFS(Data!Q:Q,Data!$B:$B,Figure16!$B1304,Data!$A:$A,Figure16!$A1304)</f>
        <v>123134584.4676733</v>
      </c>
      <c r="F1304" s="1">
        <f t="shared" si="44"/>
        <v>0</v>
      </c>
      <c r="G1304" s="1">
        <f t="shared" si="45"/>
        <v>0</v>
      </c>
      <c r="H1304">
        <f>SUMIFS(Data!Z:Z,Data!B:B,Figure16!B1304,Data!A:A,Figure16!A1304)</f>
        <v>1</v>
      </c>
    </row>
    <row r="1305" spans="1:8">
      <c r="A1305" s="27">
        <v>1962</v>
      </c>
      <c r="B1305" t="s">
        <v>12</v>
      </c>
      <c r="C1305" s="3">
        <f>SUMIFS(Data!F:F,Data!$B:$B,Figure16!$B1305,Data!$A:$A,Figure16!$A1305)</f>
        <v>0</v>
      </c>
      <c r="D1305" s="3">
        <f>SUMIFS(Data!Y:Y,Data!$B:$B,Figure16!$B1305,Data!$A:$A,Figure16!$A1305)</f>
        <v>0</v>
      </c>
      <c r="E1305" s="3">
        <f>SUMIFS(Data!Q:Q,Data!$B:$B,Figure16!$B1305,Data!$A:$A,Figure16!$A1305)</f>
        <v>124482748.9379174</v>
      </c>
      <c r="F1305" s="1">
        <f t="shared" si="44"/>
        <v>0</v>
      </c>
      <c r="G1305" s="1">
        <f t="shared" si="45"/>
        <v>0</v>
      </c>
      <c r="H1305">
        <f>SUMIFS(Data!Z:Z,Data!B:B,Figure16!B1305,Data!A:A,Figure16!A1305)</f>
        <v>1</v>
      </c>
    </row>
    <row r="1306" spans="1:8">
      <c r="A1306" s="27">
        <v>1963</v>
      </c>
      <c r="B1306" t="s">
        <v>12</v>
      </c>
      <c r="C1306" s="3">
        <f>SUMIFS(Data!F:F,Data!$B:$B,Figure16!$B1306,Data!$A:$A,Figure16!$A1306)</f>
        <v>0</v>
      </c>
      <c r="D1306" s="3">
        <f>SUMIFS(Data!Y:Y,Data!$B:$B,Figure16!$B1306,Data!$A:$A,Figure16!$A1306)</f>
        <v>0</v>
      </c>
      <c r="E1306" s="3">
        <f>SUMIFS(Data!Q:Q,Data!$B:$B,Figure16!$B1306,Data!$A:$A,Figure16!$A1306)</f>
        <v>129379097.88895763</v>
      </c>
      <c r="F1306" s="1">
        <f t="shared" si="44"/>
        <v>0</v>
      </c>
      <c r="G1306" s="1">
        <f t="shared" si="45"/>
        <v>0</v>
      </c>
      <c r="H1306">
        <f>SUMIFS(Data!Z:Z,Data!B:B,Figure16!B1306,Data!A:A,Figure16!A1306)</f>
        <v>1</v>
      </c>
    </row>
    <row r="1307" spans="1:8">
      <c r="A1307" s="27">
        <v>1964</v>
      </c>
      <c r="B1307" t="s">
        <v>12</v>
      </c>
      <c r="C1307" s="3">
        <f>SUMIFS(Data!F:F,Data!$B:$B,Figure16!$B1307,Data!$A:$A,Figure16!$A1307)</f>
        <v>4000000</v>
      </c>
      <c r="D1307" s="3">
        <f>SUMIFS(Data!Y:Y,Data!$B:$B,Figure16!$B1307,Data!$A:$A,Figure16!$A1307)</f>
        <v>0</v>
      </c>
      <c r="E1307" s="3">
        <f>SUMIFS(Data!Q:Q,Data!$B:$B,Figure16!$B1307,Data!$A:$A,Figure16!$A1307)</f>
        <v>142025069.46167609</v>
      </c>
      <c r="F1307" s="1">
        <f t="shared" si="44"/>
        <v>2.8164041849522601</v>
      </c>
      <c r="G1307" s="1">
        <f t="shared" si="45"/>
        <v>0</v>
      </c>
      <c r="H1307">
        <f>SUMIFS(Data!Z:Z,Data!B:B,Figure16!B1307,Data!A:A,Figure16!A1307)</f>
        <v>1</v>
      </c>
    </row>
    <row r="1308" spans="1:8">
      <c r="A1308" s="27">
        <v>1965</v>
      </c>
      <c r="B1308" t="s">
        <v>12</v>
      </c>
      <c r="C1308" s="3">
        <f>SUMIFS(Data!F:F,Data!$B:$B,Figure16!$B1308,Data!$A:$A,Figure16!$A1308)</f>
        <v>0</v>
      </c>
      <c r="D1308" s="3">
        <f>SUMIFS(Data!Y:Y,Data!$B:$B,Figure16!$B1308,Data!$A:$A,Figure16!$A1308)</f>
        <v>0</v>
      </c>
      <c r="E1308" s="3">
        <f>SUMIFS(Data!Q:Q,Data!$B:$B,Figure16!$B1308,Data!$A:$A,Figure16!$A1308)</f>
        <v>150574816.30076441</v>
      </c>
      <c r="F1308" s="1">
        <f t="shared" si="44"/>
        <v>0</v>
      </c>
      <c r="G1308" s="1">
        <f t="shared" si="45"/>
        <v>0</v>
      </c>
      <c r="H1308">
        <f>SUMIFS(Data!Z:Z,Data!B:B,Figure16!B1308,Data!A:A,Figure16!A1308)</f>
        <v>1</v>
      </c>
    </row>
    <row r="1309" spans="1:8">
      <c r="A1309" s="27">
        <v>1966</v>
      </c>
      <c r="B1309" t="s">
        <v>12</v>
      </c>
      <c r="C1309" s="3">
        <f>SUMIFS(Data!F:F,Data!$B:$B,Figure16!$B1309,Data!$A:$A,Figure16!$A1309)</f>
        <v>0</v>
      </c>
      <c r="D1309" s="3">
        <f>SUMIFS(Data!Y:Y,Data!$B:$B,Figure16!$B1309,Data!$A:$A,Figure16!$A1309)</f>
        <v>0</v>
      </c>
      <c r="E1309" s="3">
        <f>SUMIFS(Data!Q:Q,Data!$B:$B,Figure16!$B1309,Data!$A:$A,Figure16!$A1309)</f>
        <v>157930041.87588325</v>
      </c>
      <c r="F1309" s="1">
        <f t="shared" si="44"/>
        <v>0</v>
      </c>
      <c r="G1309" s="1">
        <f t="shared" si="45"/>
        <v>0</v>
      </c>
      <c r="H1309">
        <f>SUMIFS(Data!Z:Z,Data!B:B,Figure16!B1309,Data!A:A,Figure16!A1309)</f>
        <v>1</v>
      </c>
    </row>
    <row r="1310" spans="1:8">
      <c r="A1310" s="27">
        <v>1967</v>
      </c>
      <c r="B1310" t="s">
        <v>12</v>
      </c>
      <c r="C1310" s="3">
        <f>SUMIFS(Data!F:F,Data!$B:$B,Figure16!$B1310,Data!$A:$A,Figure16!$A1310)</f>
        <v>0</v>
      </c>
      <c r="D1310" s="3">
        <f>SUMIFS(Data!Y:Y,Data!$B:$B,Figure16!$B1310,Data!$A:$A,Figure16!$A1310)</f>
        <v>0</v>
      </c>
      <c r="E1310" s="3">
        <f>SUMIFS(Data!Q:Q,Data!$B:$B,Figure16!$B1310,Data!$A:$A,Figure16!$A1310)</f>
        <v>163820538.86794722</v>
      </c>
      <c r="F1310" s="1">
        <f t="shared" si="44"/>
        <v>0</v>
      </c>
      <c r="G1310" s="1">
        <f t="shared" si="45"/>
        <v>0</v>
      </c>
      <c r="H1310">
        <f>SUMIFS(Data!Z:Z,Data!B:B,Figure16!B1310,Data!A:A,Figure16!A1310)</f>
        <v>1</v>
      </c>
    </row>
    <row r="1311" spans="1:8">
      <c r="A1311" s="27">
        <v>1968</v>
      </c>
      <c r="B1311" t="s">
        <v>12</v>
      </c>
      <c r="C1311" s="3">
        <f>SUMIFS(Data!F:F,Data!$B:$B,Figure16!$B1311,Data!$A:$A,Figure16!$A1311)</f>
        <v>0</v>
      </c>
      <c r="D1311" s="3">
        <f>SUMIFS(Data!Y:Y,Data!$B:$B,Figure16!$B1311,Data!$A:$A,Figure16!$A1311)</f>
        <v>0</v>
      </c>
      <c r="E1311" s="3">
        <f>SUMIFS(Data!Q:Q,Data!$B:$B,Figure16!$B1311,Data!$A:$A,Figure16!$A1311)</f>
        <v>191767436.95688441</v>
      </c>
      <c r="F1311" s="1">
        <f t="shared" si="44"/>
        <v>0</v>
      </c>
      <c r="G1311" s="1">
        <f t="shared" si="45"/>
        <v>0</v>
      </c>
      <c r="H1311">
        <f>SUMIFS(Data!Z:Z,Data!B:B,Figure16!B1311,Data!A:A,Figure16!A1311)</f>
        <v>1</v>
      </c>
    </row>
    <row r="1312" spans="1:8">
      <c r="A1312" s="27">
        <v>1969</v>
      </c>
      <c r="B1312" t="s">
        <v>12</v>
      </c>
      <c r="C1312" s="3">
        <f>SUMIFS(Data!F:F,Data!$B:$B,Figure16!$B1312,Data!$A:$A,Figure16!$A1312)</f>
        <v>0</v>
      </c>
      <c r="D1312" s="3">
        <f>SUMIFS(Data!Y:Y,Data!$B:$B,Figure16!$B1312,Data!$A:$A,Figure16!$A1312)</f>
        <v>0</v>
      </c>
      <c r="E1312" s="3">
        <f>SUMIFS(Data!Q:Q,Data!$B:$B,Figure16!$B1312,Data!$A:$A,Figure16!$A1312)</f>
        <v>188039191.32360828</v>
      </c>
      <c r="F1312" s="1">
        <f t="shared" si="44"/>
        <v>0</v>
      </c>
      <c r="G1312" s="1">
        <f t="shared" si="45"/>
        <v>0</v>
      </c>
      <c r="H1312">
        <f>SUMIFS(Data!Z:Z,Data!B:B,Figure16!B1312,Data!A:A,Figure16!A1312)</f>
        <v>1</v>
      </c>
    </row>
    <row r="1313" spans="1:8">
      <c r="A1313" s="27">
        <v>1970</v>
      </c>
      <c r="B1313" t="s">
        <v>12</v>
      </c>
      <c r="C1313" s="3">
        <f>SUMIFS(Data!F:F,Data!$B:$B,Figure16!$B1313,Data!$A:$A,Figure16!$A1313)</f>
        <v>0</v>
      </c>
      <c r="D1313" s="3">
        <f>SUMIFS(Data!Y:Y,Data!$B:$B,Figure16!$B1313,Data!$A:$A,Figure16!$A1313)</f>
        <v>0</v>
      </c>
      <c r="E1313" s="3">
        <f>SUMIFS(Data!Q:Q,Data!$B:$B,Figure16!$B1313,Data!$A:$A,Figure16!$A1313)</f>
        <v>189106554.52127707</v>
      </c>
      <c r="F1313" s="1">
        <f t="shared" si="44"/>
        <v>0</v>
      </c>
      <c r="G1313" s="1">
        <f t="shared" si="45"/>
        <v>0</v>
      </c>
      <c r="H1313">
        <f>SUMIFS(Data!Z:Z,Data!B:B,Figure16!B1313,Data!A:A,Figure16!A1313)</f>
        <v>1</v>
      </c>
    </row>
    <row r="1314" spans="1:8">
      <c r="A1314" s="27">
        <v>1971</v>
      </c>
      <c r="B1314" t="s">
        <v>12</v>
      </c>
      <c r="C1314" s="3">
        <f>SUMIFS(Data!F:F,Data!$B:$B,Figure16!$B1314,Data!$A:$A,Figure16!$A1314)</f>
        <v>0</v>
      </c>
      <c r="D1314" s="3">
        <f>SUMIFS(Data!Y:Y,Data!$B:$B,Figure16!$B1314,Data!$A:$A,Figure16!$A1314)</f>
        <v>0</v>
      </c>
      <c r="E1314" s="3">
        <f>SUMIFS(Data!Q:Q,Data!$B:$B,Figure16!$B1314,Data!$A:$A,Figure16!$A1314)</f>
        <v>201450768.36755261</v>
      </c>
      <c r="F1314" s="1">
        <f t="shared" si="44"/>
        <v>0</v>
      </c>
      <c r="G1314" s="1">
        <f t="shared" si="45"/>
        <v>0</v>
      </c>
      <c r="H1314">
        <f>SUMIFS(Data!Z:Z,Data!B:B,Figure16!B1314,Data!A:A,Figure16!A1314)</f>
        <v>1</v>
      </c>
    </row>
    <row r="1315" spans="1:8">
      <c r="A1315" s="27">
        <v>1972</v>
      </c>
      <c r="B1315" t="s">
        <v>12</v>
      </c>
      <c r="C1315" s="3">
        <f>SUMIFS(Data!F:F,Data!$B:$B,Figure16!$B1315,Data!$A:$A,Figure16!$A1315)</f>
        <v>0</v>
      </c>
      <c r="D1315" s="3">
        <f>SUMIFS(Data!Y:Y,Data!$B:$B,Figure16!$B1315,Data!$A:$A,Figure16!$A1315)</f>
        <v>0</v>
      </c>
      <c r="E1315" s="3">
        <f>SUMIFS(Data!Q:Q,Data!$B:$B,Figure16!$B1315,Data!$A:$A,Figure16!$A1315)</f>
        <v>230317908.03864339</v>
      </c>
      <c r="F1315" s="1">
        <f t="shared" si="44"/>
        <v>0</v>
      </c>
      <c r="G1315" s="1">
        <f t="shared" si="45"/>
        <v>0</v>
      </c>
      <c r="H1315">
        <f>SUMIFS(Data!Z:Z,Data!B:B,Figure16!B1315,Data!A:A,Figure16!A1315)</f>
        <v>1</v>
      </c>
    </row>
    <row r="1316" spans="1:8">
      <c r="A1316" s="27">
        <v>1973</v>
      </c>
      <c r="B1316" t="s">
        <v>12</v>
      </c>
      <c r="C1316" s="3">
        <f>SUMIFS(Data!F:F,Data!$B:$B,Figure16!$B1316,Data!$A:$A,Figure16!$A1316)</f>
        <v>0</v>
      </c>
      <c r="D1316" s="3">
        <f>SUMIFS(Data!Y:Y,Data!$B:$B,Figure16!$B1316,Data!$A:$A,Figure16!$A1316)</f>
        <v>0</v>
      </c>
      <c r="E1316" s="3">
        <f>SUMIFS(Data!Q:Q,Data!$B:$B,Figure16!$B1316,Data!$A:$A,Figure16!$A1316)</f>
        <v>271183061.35963523</v>
      </c>
      <c r="F1316" s="1">
        <f t="shared" si="44"/>
        <v>0</v>
      </c>
      <c r="G1316" s="1">
        <f t="shared" si="45"/>
        <v>0</v>
      </c>
      <c r="H1316">
        <f>SUMIFS(Data!Z:Z,Data!B:B,Figure16!B1316,Data!A:A,Figure16!A1316)</f>
        <v>1</v>
      </c>
    </row>
    <row r="1317" spans="1:8">
      <c r="A1317" s="27">
        <v>1974</v>
      </c>
      <c r="B1317" t="s">
        <v>12</v>
      </c>
      <c r="C1317" s="3">
        <f>SUMIFS(Data!F:F,Data!$B:$B,Figure16!$B1317,Data!$A:$A,Figure16!$A1317)</f>
        <v>0</v>
      </c>
      <c r="D1317" s="3">
        <f>SUMIFS(Data!Y:Y,Data!$B:$B,Figure16!$B1317,Data!$A:$A,Figure16!$A1317)</f>
        <v>0</v>
      </c>
      <c r="E1317" s="3">
        <f>SUMIFS(Data!Q:Q,Data!$B:$B,Figure16!$B1317,Data!$A:$A,Figure16!$A1317)</f>
        <v>281398668.16061342</v>
      </c>
      <c r="F1317" s="1">
        <f t="shared" si="44"/>
        <v>0</v>
      </c>
      <c r="G1317" s="1">
        <f t="shared" si="45"/>
        <v>0</v>
      </c>
      <c r="H1317">
        <f>SUMIFS(Data!Z:Z,Data!B:B,Figure16!B1317,Data!A:A,Figure16!A1317)</f>
        <v>1</v>
      </c>
    </row>
    <row r="1318" spans="1:8">
      <c r="A1318" s="27">
        <v>1975</v>
      </c>
      <c r="B1318" t="s">
        <v>12</v>
      </c>
      <c r="C1318" s="3">
        <f>SUMIFS(Data!F:F,Data!$B:$B,Figure16!$B1318,Data!$A:$A,Figure16!$A1318)</f>
        <v>0</v>
      </c>
      <c r="D1318" s="3">
        <f>SUMIFS(Data!Y:Y,Data!$B:$B,Figure16!$B1318,Data!$A:$A,Figure16!$A1318)</f>
        <v>0</v>
      </c>
      <c r="E1318" s="3">
        <f>SUMIFS(Data!Q:Q,Data!$B:$B,Figure16!$B1318,Data!$A:$A,Figure16!$A1318)</f>
        <v>378660016.26593637</v>
      </c>
      <c r="F1318" s="1">
        <f t="shared" si="44"/>
        <v>0</v>
      </c>
      <c r="G1318" s="1">
        <f t="shared" si="45"/>
        <v>0</v>
      </c>
      <c r="H1318">
        <f>SUMIFS(Data!Z:Z,Data!B:B,Figure16!B1318,Data!A:A,Figure16!A1318)</f>
        <v>1</v>
      </c>
    </row>
    <row r="1319" spans="1:8">
      <c r="A1319" s="27">
        <v>1976</v>
      </c>
      <c r="B1319" t="s">
        <v>12</v>
      </c>
      <c r="C1319" s="3">
        <f>SUMIFS(Data!F:F,Data!$B:$B,Figure16!$B1319,Data!$A:$A,Figure16!$A1319)</f>
        <v>10000000</v>
      </c>
      <c r="D1319" s="3">
        <f>SUMIFS(Data!Y:Y,Data!$B:$B,Figure16!$B1319,Data!$A:$A,Figure16!$A1319)</f>
        <v>0</v>
      </c>
      <c r="E1319" s="3">
        <f>SUMIFS(Data!Q:Q,Data!$B:$B,Figure16!$B1319,Data!$A:$A,Figure16!$A1319)</f>
        <v>451152449.984411</v>
      </c>
      <c r="F1319" s="1">
        <f t="shared" si="44"/>
        <v>2.2165456488921955</v>
      </c>
      <c r="G1319" s="1">
        <f t="shared" si="45"/>
        <v>0</v>
      </c>
      <c r="H1319">
        <f>SUMIFS(Data!Z:Z,Data!B:B,Figure16!B1319,Data!A:A,Figure16!A1319)</f>
        <v>1</v>
      </c>
    </row>
    <row r="1320" spans="1:8">
      <c r="A1320" s="27">
        <v>1977</v>
      </c>
      <c r="B1320" t="s">
        <v>12</v>
      </c>
      <c r="C1320" s="3">
        <f>SUMIFS(Data!F:F,Data!$B:$B,Figure16!$B1320,Data!$A:$A,Figure16!$A1320)</f>
        <v>0</v>
      </c>
      <c r="D1320" s="3">
        <f>SUMIFS(Data!Y:Y,Data!$B:$B,Figure16!$B1320,Data!$A:$A,Figure16!$A1320)</f>
        <v>0</v>
      </c>
      <c r="E1320" s="3">
        <f>SUMIFS(Data!Q:Q,Data!$B:$B,Figure16!$B1320,Data!$A:$A,Figure16!$A1320)</f>
        <v>507298120.68314964</v>
      </c>
      <c r="F1320" s="1">
        <f t="shared" si="44"/>
        <v>0</v>
      </c>
      <c r="G1320" s="1">
        <f t="shared" si="45"/>
        <v>0</v>
      </c>
      <c r="H1320">
        <f>SUMIFS(Data!Z:Z,Data!B:B,Figure16!B1320,Data!A:A,Figure16!A1320)</f>
        <v>1</v>
      </c>
    </row>
    <row r="1321" spans="1:8">
      <c r="A1321" s="27">
        <v>1978</v>
      </c>
      <c r="B1321" t="s">
        <v>12</v>
      </c>
      <c r="C1321" s="3">
        <f>SUMIFS(Data!F:F,Data!$B:$B,Figure16!$B1321,Data!$A:$A,Figure16!$A1321)</f>
        <v>200000</v>
      </c>
      <c r="D1321" s="3">
        <f>SUMIFS(Data!Y:Y,Data!$B:$B,Figure16!$B1321,Data!$A:$A,Figure16!$A1321)</f>
        <v>0</v>
      </c>
      <c r="E1321" s="3">
        <f>SUMIFS(Data!Q:Q,Data!$B:$B,Figure16!$B1321,Data!$A:$A,Figure16!$A1321)</f>
        <v>610578523.76117802</v>
      </c>
      <c r="F1321" s="1">
        <f t="shared" si="44"/>
        <v>3.2755819639379929E-2</v>
      </c>
      <c r="G1321" s="1">
        <f t="shared" si="45"/>
        <v>0</v>
      </c>
      <c r="H1321">
        <f>SUMIFS(Data!Z:Z,Data!B:B,Figure16!B1321,Data!A:A,Figure16!A1321)</f>
        <v>1</v>
      </c>
    </row>
    <row r="1322" spans="1:8">
      <c r="A1322" s="27">
        <v>1979</v>
      </c>
      <c r="B1322" t="s">
        <v>12</v>
      </c>
      <c r="C1322" s="3">
        <f>SUMIFS(Data!F:F,Data!$B:$B,Figure16!$B1322,Data!$A:$A,Figure16!$A1322)</f>
        <v>0</v>
      </c>
      <c r="D1322" s="3">
        <f>SUMIFS(Data!Y:Y,Data!$B:$B,Figure16!$B1322,Data!$A:$A,Figure16!$A1322)</f>
        <v>0</v>
      </c>
      <c r="E1322" s="3">
        <f>SUMIFS(Data!Q:Q,Data!$B:$B,Figure16!$B1322,Data!$A:$A,Figure16!$A1322)</f>
        <v>700764892.70483112</v>
      </c>
      <c r="F1322" s="1">
        <f t="shared" si="44"/>
        <v>0</v>
      </c>
      <c r="G1322" s="1">
        <f t="shared" si="45"/>
        <v>0</v>
      </c>
      <c r="H1322">
        <f>SUMIFS(Data!Z:Z,Data!B:B,Figure16!B1322,Data!A:A,Figure16!A1322)</f>
        <v>1</v>
      </c>
    </row>
    <row r="1323" spans="1:8">
      <c r="A1323" s="27">
        <v>1980</v>
      </c>
      <c r="B1323" t="s">
        <v>12</v>
      </c>
      <c r="C1323" s="3">
        <f>SUMIFS(Data!F:F,Data!$B:$B,Figure16!$B1323,Data!$A:$A,Figure16!$A1323)</f>
        <v>0</v>
      </c>
      <c r="D1323" s="3">
        <f>SUMIFS(Data!Y:Y,Data!$B:$B,Figure16!$B1323,Data!$A:$A,Figure16!$A1323)</f>
        <v>0</v>
      </c>
      <c r="E1323" s="3">
        <f>SUMIFS(Data!Q:Q,Data!$B:$B,Figure16!$B1323,Data!$A:$A,Figure16!$A1323)</f>
        <v>797048028.77324653</v>
      </c>
      <c r="F1323" s="1">
        <f t="shared" si="44"/>
        <v>0</v>
      </c>
      <c r="G1323" s="1">
        <f t="shared" si="45"/>
        <v>0</v>
      </c>
      <c r="H1323">
        <f>SUMIFS(Data!Z:Z,Data!B:B,Figure16!B1323,Data!A:A,Figure16!A1323)</f>
        <v>1</v>
      </c>
    </row>
    <row r="1324" spans="1:8">
      <c r="A1324" s="27">
        <v>1981</v>
      </c>
      <c r="B1324" t="s">
        <v>12</v>
      </c>
      <c r="C1324" s="3">
        <f>SUMIFS(Data!F:F,Data!$B:$B,Figure16!$B1324,Data!$A:$A,Figure16!$A1324)</f>
        <v>0</v>
      </c>
      <c r="D1324" s="3">
        <f>SUMIFS(Data!Y:Y,Data!$B:$B,Figure16!$B1324,Data!$A:$A,Figure16!$A1324)</f>
        <v>0</v>
      </c>
      <c r="E1324" s="3">
        <f>SUMIFS(Data!Q:Q,Data!$B:$B,Figure16!$B1324,Data!$A:$A,Figure16!$A1324)</f>
        <v>694803502.72235644</v>
      </c>
      <c r="F1324" s="1">
        <f t="shared" si="44"/>
        <v>0</v>
      </c>
      <c r="G1324" s="1">
        <f t="shared" si="45"/>
        <v>0</v>
      </c>
      <c r="H1324">
        <f>SUMIFS(Data!Z:Z,Data!B:B,Figure16!B1324,Data!A:A,Figure16!A1324)</f>
        <v>1</v>
      </c>
    </row>
    <row r="1325" spans="1:8">
      <c r="A1325" s="27">
        <v>1982</v>
      </c>
      <c r="B1325" t="s">
        <v>12</v>
      </c>
      <c r="C1325" s="3">
        <f>SUMIFS(Data!F:F,Data!$B:$B,Figure16!$B1325,Data!$A:$A,Figure16!$A1325)</f>
        <v>0</v>
      </c>
      <c r="D1325" s="3">
        <f>SUMIFS(Data!Y:Y,Data!$B:$B,Figure16!$B1325,Data!$A:$A,Figure16!$A1325)</f>
        <v>0</v>
      </c>
      <c r="E1325" s="3">
        <f>SUMIFS(Data!Q:Q,Data!$B:$B,Figure16!$B1325,Data!$A:$A,Figure16!$A1325)</f>
        <v>748312283.72675753</v>
      </c>
      <c r="F1325" s="1">
        <f t="shared" si="44"/>
        <v>0</v>
      </c>
      <c r="G1325" s="1">
        <f t="shared" si="45"/>
        <v>0</v>
      </c>
      <c r="H1325">
        <f>SUMIFS(Data!Z:Z,Data!B:B,Figure16!B1325,Data!A:A,Figure16!A1325)</f>
        <v>1</v>
      </c>
    </row>
    <row r="1326" spans="1:8">
      <c r="A1326" s="27">
        <v>1983</v>
      </c>
      <c r="B1326" t="s">
        <v>12</v>
      </c>
      <c r="C1326" s="3">
        <f>SUMIFS(Data!F:F,Data!$B:$B,Figure16!$B1326,Data!$A:$A,Figure16!$A1326)</f>
        <v>15000000</v>
      </c>
      <c r="D1326" s="3">
        <f>SUMIFS(Data!Y:Y,Data!$B:$B,Figure16!$B1326,Data!$A:$A,Figure16!$A1326)</f>
        <v>0</v>
      </c>
      <c r="E1326" s="3">
        <f>SUMIFS(Data!Q:Q,Data!$B:$B,Figure16!$B1326,Data!$A:$A,Figure16!$A1326)</f>
        <v>658679394.90796876</v>
      </c>
      <c r="F1326" s="1">
        <f t="shared" si="44"/>
        <v>2.2772839284119115</v>
      </c>
      <c r="G1326" s="1">
        <f t="shared" si="45"/>
        <v>0</v>
      </c>
      <c r="H1326">
        <f>SUMIFS(Data!Z:Z,Data!B:B,Figure16!B1326,Data!A:A,Figure16!A1326)</f>
        <v>1</v>
      </c>
    </row>
    <row r="1327" spans="1:8">
      <c r="A1327" s="27">
        <v>1984</v>
      </c>
      <c r="B1327" t="s">
        <v>12</v>
      </c>
      <c r="C1327" s="3">
        <f>SUMIFS(Data!F:F,Data!$B:$B,Figure16!$B1327,Data!$A:$A,Figure16!$A1327)</f>
        <v>0</v>
      </c>
      <c r="D1327" s="3">
        <f>SUMIFS(Data!Y:Y,Data!$B:$B,Figure16!$B1327,Data!$A:$A,Figure16!$A1327)</f>
        <v>0</v>
      </c>
      <c r="E1327" s="3">
        <f>SUMIFS(Data!Q:Q,Data!$B:$B,Figure16!$B1327,Data!$A:$A,Figure16!$A1327)</f>
        <v>637820620.67019451</v>
      </c>
      <c r="F1327" s="1">
        <f t="shared" si="44"/>
        <v>0</v>
      </c>
      <c r="G1327" s="1">
        <f t="shared" si="45"/>
        <v>0</v>
      </c>
      <c r="H1327">
        <f>SUMIFS(Data!Z:Z,Data!B:B,Figure16!B1327,Data!A:A,Figure16!A1327)</f>
        <v>1</v>
      </c>
    </row>
    <row r="1328" spans="1:8">
      <c r="A1328" s="27">
        <v>1985</v>
      </c>
      <c r="B1328" t="s">
        <v>12</v>
      </c>
      <c r="C1328" s="3">
        <f>SUMIFS(Data!F:F,Data!$B:$B,Figure16!$B1328,Data!$A:$A,Figure16!$A1328)</f>
        <v>0</v>
      </c>
      <c r="D1328" s="3">
        <f>SUMIFS(Data!Y:Y,Data!$B:$B,Figure16!$B1328,Data!$A:$A,Figure16!$A1328)</f>
        <v>0</v>
      </c>
      <c r="E1328" s="3">
        <f>SUMIFS(Data!Q:Q,Data!$B:$B,Figure16!$B1328,Data!$A:$A,Figure16!$A1328)</f>
        <v>864849765.05966449</v>
      </c>
      <c r="F1328" s="1">
        <f t="shared" si="44"/>
        <v>0</v>
      </c>
      <c r="G1328" s="1">
        <f t="shared" si="45"/>
        <v>0</v>
      </c>
      <c r="H1328">
        <f>SUMIFS(Data!Z:Z,Data!B:B,Figure16!B1328,Data!A:A,Figure16!A1328)</f>
        <v>1</v>
      </c>
    </row>
    <row r="1329" spans="1:8">
      <c r="A1329" s="27">
        <v>1986</v>
      </c>
      <c r="B1329" t="s">
        <v>12</v>
      </c>
      <c r="C1329" s="3">
        <f>SUMIFS(Data!F:F,Data!$B:$B,Figure16!$B1329,Data!$A:$A,Figure16!$A1329)</f>
        <v>0</v>
      </c>
      <c r="D1329" s="3">
        <f>SUMIFS(Data!Y:Y,Data!$B:$B,Figure16!$B1329,Data!$A:$A,Figure16!$A1329)</f>
        <v>0</v>
      </c>
      <c r="E1329" s="3">
        <f>SUMIFS(Data!Q:Q,Data!$B:$B,Figure16!$B1329,Data!$A:$A,Figure16!$A1329)</f>
        <v>1122265026.3827443</v>
      </c>
      <c r="F1329" s="1">
        <f t="shared" si="44"/>
        <v>0</v>
      </c>
      <c r="G1329" s="1">
        <f t="shared" si="45"/>
        <v>0</v>
      </c>
      <c r="H1329">
        <f>SUMIFS(Data!Z:Z,Data!B:B,Figure16!B1329,Data!A:A,Figure16!A1329)</f>
        <v>1</v>
      </c>
    </row>
    <row r="1330" spans="1:8">
      <c r="A1330" s="27">
        <v>1987</v>
      </c>
      <c r="B1330" t="s">
        <v>12</v>
      </c>
      <c r="C1330" s="3">
        <f>SUMIFS(Data!F:F,Data!$B:$B,Figure16!$B1330,Data!$A:$A,Figure16!$A1330)</f>
        <v>0</v>
      </c>
      <c r="D1330" s="3">
        <f>SUMIFS(Data!Y:Y,Data!$B:$B,Figure16!$B1330,Data!$A:$A,Figure16!$A1330)</f>
        <v>0</v>
      </c>
      <c r="E1330" s="3">
        <f>SUMIFS(Data!Q:Q,Data!$B:$B,Figure16!$B1330,Data!$A:$A,Figure16!$A1330)</f>
        <v>1200991825.9539769</v>
      </c>
      <c r="F1330" s="1">
        <f t="shared" si="44"/>
        <v>0</v>
      </c>
      <c r="G1330" s="1">
        <f t="shared" si="45"/>
        <v>0</v>
      </c>
      <c r="H1330">
        <f>SUMIFS(Data!Z:Z,Data!B:B,Figure16!B1330,Data!A:A,Figure16!A1330)</f>
        <v>1</v>
      </c>
    </row>
    <row r="1331" spans="1:8">
      <c r="A1331" s="27">
        <v>1988</v>
      </c>
      <c r="B1331" t="s">
        <v>12</v>
      </c>
      <c r="C1331" s="3">
        <f>SUMIFS(Data!F:F,Data!$B:$B,Figure16!$B1331,Data!$A:$A,Figure16!$A1331)</f>
        <v>0</v>
      </c>
      <c r="D1331" s="3">
        <f>SUMIFS(Data!Y:Y,Data!$B:$B,Figure16!$B1331,Data!$A:$A,Figure16!$A1331)</f>
        <v>0</v>
      </c>
      <c r="E1331" s="3">
        <f>SUMIFS(Data!Q:Q,Data!$B:$B,Figure16!$B1331,Data!$A:$A,Figure16!$A1331)</f>
        <v>1264899368.2016544</v>
      </c>
      <c r="F1331" s="1">
        <f t="shared" si="44"/>
        <v>0</v>
      </c>
      <c r="G1331" s="1">
        <f t="shared" si="45"/>
        <v>0</v>
      </c>
      <c r="H1331">
        <f>SUMIFS(Data!Z:Z,Data!B:B,Figure16!B1331,Data!A:A,Figure16!A1331)</f>
        <v>1</v>
      </c>
    </row>
    <row r="1332" spans="1:8">
      <c r="A1332" s="27">
        <v>1989</v>
      </c>
      <c r="B1332" t="s">
        <v>12</v>
      </c>
      <c r="C1332" s="3">
        <f>SUMIFS(Data!F:F,Data!$B:$B,Figure16!$B1332,Data!$A:$A,Figure16!$A1332)</f>
        <v>14000000</v>
      </c>
      <c r="D1332" s="3">
        <f>SUMIFS(Data!Y:Y,Data!$B:$B,Figure16!$B1332,Data!$A:$A,Figure16!$A1332)</f>
        <v>0</v>
      </c>
      <c r="E1332" s="3">
        <f>SUMIFS(Data!Q:Q,Data!$B:$B,Figure16!$B1332,Data!$A:$A,Figure16!$A1332)</f>
        <v>1233930277.0492177</v>
      </c>
      <c r="F1332" s="1">
        <f t="shared" si="44"/>
        <v>1.1345859859666594</v>
      </c>
      <c r="G1332" s="1">
        <f t="shared" si="45"/>
        <v>0</v>
      </c>
      <c r="H1332">
        <f>SUMIFS(Data!Z:Z,Data!B:B,Figure16!B1332,Data!A:A,Figure16!A1332)</f>
        <v>1</v>
      </c>
    </row>
    <row r="1333" spans="1:8">
      <c r="A1333" s="27">
        <v>1990</v>
      </c>
      <c r="B1333" t="s">
        <v>12</v>
      </c>
      <c r="C1333" s="3">
        <f>SUMIFS(Data!F:F,Data!$B:$B,Figure16!$B1333,Data!$A:$A,Figure16!$A1333)</f>
        <v>0</v>
      </c>
      <c r="D1333" s="3">
        <f>SUMIFS(Data!Y:Y,Data!$B:$B,Figure16!$B1333,Data!$A:$A,Figure16!$A1333)</f>
        <v>0</v>
      </c>
      <c r="E1333" s="3">
        <f>SUMIFS(Data!Q:Q,Data!$B:$B,Figure16!$B1333,Data!$A:$A,Figure16!$A1333)</f>
        <v>1440711395.6706855</v>
      </c>
      <c r="F1333" s="1">
        <f t="shared" si="44"/>
        <v>0</v>
      </c>
      <c r="G1333" s="1">
        <f t="shared" si="45"/>
        <v>0</v>
      </c>
      <c r="H1333">
        <f>SUMIFS(Data!Z:Z,Data!B:B,Figure16!B1333,Data!A:A,Figure16!A1333)</f>
        <v>1</v>
      </c>
    </row>
    <row r="1334" spans="1:8">
      <c r="A1334" s="27">
        <v>1991</v>
      </c>
      <c r="B1334" t="s">
        <v>12</v>
      </c>
      <c r="C1334" s="3">
        <f>SUMIFS(Data!F:F,Data!$B:$B,Figure16!$B1334,Data!$A:$A,Figure16!$A1334)</f>
        <v>0</v>
      </c>
      <c r="D1334" s="3">
        <f>SUMIFS(Data!Y:Y,Data!$B:$B,Figure16!$B1334,Data!$A:$A,Figure16!$A1334)</f>
        <v>0</v>
      </c>
      <c r="E1334" s="3">
        <f>SUMIFS(Data!Q:Q,Data!$B:$B,Figure16!$B1334,Data!$A:$A,Figure16!$A1334)</f>
        <v>1377375030.5292072</v>
      </c>
      <c r="F1334" s="1">
        <f t="shared" si="44"/>
        <v>0</v>
      </c>
      <c r="G1334" s="1">
        <f t="shared" si="45"/>
        <v>0</v>
      </c>
      <c r="H1334">
        <f>SUMIFS(Data!Z:Z,Data!B:B,Figure16!B1334,Data!A:A,Figure16!A1334)</f>
        <v>1</v>
      </c>
    </row>
    <row r="1335" spans="1:8">
      <c r="A1335" s="27">
        <v>1992</v>
      </c>
      <c r="B1335" t="s">
        <v>12</v>
      </c>
      <c r="C1335" s="3">
        <f>SUMIFS(Data!F:F,Data!$B:$B,Figure16!$B1335,Data!$A:$A,Figure16!$A1335)</f>
        <v>0</v>
      </c>
      <c r="D1335" s="3">
        <f>SUMIFS(Data!Y:Y,Data!$B:$B,Figure16!$B1335,Data!$A:$A,Figure16!$A1335)</f>
        <v>0</v>
      </c>
      <c r="E1335" s="3">
        <f>SUMIFS(Data!Q:Q,Data!$B:$B,Figure16!$B1335,Data!$A:$A,Figure16!$A1335)</f>
        <v>1411917558.4585545</v>
      </c>
      <c r="F1335" s="1">
        <f t="shared" si="44"/>
        <v>0</v>
      </c>
      <c r="G1335" s="1">
        <f t="shared" si="45"/>
        <v>0</v>
      </c>
      <c r="H1335">
        <f>SUMIFS(Data!Z:Z,Data!B:B,Figure16!B1335,Data!A:A,Figure16!A1335)</f>
        <v>1</v>
      </c>
    </row>
    <row r="1336" spans="1:8">
      <c r="A1336" s="27">
        <v>1993</v>
      </c>
      <c r="B1336" t="s">
        <v>12</v>
      </c>
      <c r="C1336" s="3">
        <f>SUMIFS(Data!F:F,Data!$B:$B,Figure16!$B1336,Data!$A:$A,Figure16!$A1336)</f>
        <v>0</v>
      </c>
      <c r="D1336" s="3">
        <f>SUMIFS(Data!Y:Y,Data!$B:$B,Figure16!$B1336,Data!$A:$A,Figure16!$A1336)</f>
        <v>0</v>
      </c>
      <c r="E1336" s="3">
        <f>SUMIFS(Data!Q:Q,Data!$B:$B,Figure16!$B1336,Data!$A:$A,Figure16!$A1336)</f>
        <v>1278781166.7218764</v>
      </c>
      <c r="F1336" s="1">
        <f t="shared" si="44"/>
        <v>0</v>
      </c>
      <c r="G1336" s="1">
        <f t="shared" si="45"/>
        <v>0</v>
      </c>
      <c r="H1336">
        <f>SUMIFS(Data!Z:Z,Data!B:B,Figure16!B1336,Data!A:A,Figure16!A1336)</f>
        <v>1</v>
      </c>
    </row>
    <row r="1337" spans="1:8">
      <c r="A1337" s="27">
        <v>1994</v>
      </c>
      <c r="B1337" t="s">
        <v>12</v>
      </c>
      <c r="C1337" s="3">
        <f>SUMIFS(Data!F:F,Data!$B:$B,Figure16!$B1337,Data!$A:$A,Figure16!$A1337)</f>
        <v>0</v>
      </c>
      <c r="D1337" s="3">
        <f>SUMIFS(Data!Y:Y,Data!$B:$B,Figure16!$B1337,Data!$A:$A,Figure16!$A1337)</f>
        <v>0</v>
      </c>
      <c r="E1337" s="3">
        <f>SUMIFS(Data!Q:Q,Data!$B:$B,Figure16!$B1337,Data!$A:$A,Figure16!$A1337)</f>
        <v>851174350.64940917</v>
      </c>
      <c r="F1337" s="1">
        <f t="shared" si="44"/>
        <v>0</v>
      </c>
      <c r="G1337" s="1">
        <f t="shared" si="45"/>
        <v>0</v>
      </c>
      <c r="H1337">
        <f>SUMIFS(Data!Z:Z,Data!B:B,Figure16!B1337,Data!A:A,Figure16!A1337)</f>
        <v>1</v>
      </c>
    </row>
    <row r="1338" spans="1:8">
      <c r="A1338" s="27">
        <v>1995</v>
      </c>
      <c r="B1338" t="s">
        <v>12</v>
      </c>
      <c r="C1338" s="3">
        <f>SUMIFS(Data!F:F,Data!$B:$B,Figure16!$B1338,Data!$A:$A,Figure16!$A1338)</f>
        <v>0</v>
      </c>
      <c r="D1338" s="3">
        <f>SUMIFS(Data!Y:Y,Data!$B:$B,Figure16!$B1338,Data!$A:$A,Figure16!$A1338)</f>
        <v>0</v>
      </c>
      <c r="E1338" s="3">
        <f>SUMIFS(Data!Q:Q,Data!$B:$B,Figure16!$B1338,Data!$A:$A,Figure16!$A1338)</f>
        <v>1115389731.7911868</v>
      </c>
      <c r="F1338" s="1">
        <f t="shared" si="44"/>
        <v>0</v>
      </c>
      <c r="G1338" s="1">
        <f t="shared" si="45"/>
        <v>0</v>
      </c>
      <c r="H1338">
        <f>SUMIFS(Data!Z:Z,Data!B:B,Figure16!B1338,Data!A:A,Figure16!A1338)</f>
        <v>1</v>
      </c>
    </row>
    <row r="1339" spans="1:8">
      <c r="A1339" s="27">
        <v>1996</v>
      </c>
      <c r="B1339" t="s">
        <v>12</v>
      </c>
      <c r="C1339" s="3">
        <f>SUMIFS(Data!F:F,Data!$B:$B,Figure16!$B1339,Data!$A:$A,Figure16!$A1339)</f>
        <v>0</v>
      </c>
      <c r="D1339" s="3">
        <f>SUMIFS(Data!Y:Y,Data!$B:$B,Figure16!$B1339,Data!$A:$A,Figure16!$A1339)</f>
        <v>0</v>
      </c>
      <c r="E1339" s="3">
        <f>SUMIFS(Data!Q:Q,Data!$B:$B,Figure16!$B1339,Data!$A:$A,Figure16!$A1339)</f>
        <v>1007791186.2010617</v>
      </c>
      <c r="F1339" s="1">
        <f t="shared" si="44"/>
        <v>0</v>
      </c>
      <c r="G1339" s="1">
        <f t="shared" si="45"/>
        <v>0</v>
      </c>
      <c r="H1339">
        <f>SUMIFS(Data!Z:Z,Data!B:B,Figure16!B1339,Data!A:A,Figure16!A1339)</f>
        <v>1</v>
      </c>
    </row>
    <row r="1340" spans="1:8">
      <c r="A1340" s="27">
        <v>1997</v>
      </c>
      <c r="B1340" t="s">
        <v>12</v>
      </c>
      <c r="C1340" s="3">
        <f>SUMIFS(Data!F:F,Data!$B:$B,Figure16!$B1340,Data!$A:$A,Figure16!$A1340)</f>
        <v>0</v>
      </c>
      <c r="D1340" s="3">
        <f>SUMIFS(Data!Y:Y,Data!$B:$B,Figure16!$B1340,Data!$A:$A,Figure16!$A1340)</f>
        <v>0</v>
      </c>
      <c r="E1340" s="3">
        <f>SUMIFS(Data!Q:Q,Data!$B:$B,Figure16!$B1340,Data!$A:$A,Figure16!$A1340)</f>
        <v>937741468.02967572</v>
      </c>
      <c r="F1340" s="1">
        <f t="shared" si="44"/>
        <v>0</v>
      </c>
      <c r="G1340" s="1">
        <f t="shared" si="45"/>
        <v>0</v>
      </c>
      <c r="H1340">
        <f>SUMIFS(Data!Z:Z,Data!B:B,Figure16!B1340,Data!A:A,Figure16!A1340)</f>
        <v>1</v>
      </c>
    </row>
    <row r="1341" spans="1:8">
      <c r="A1341" s="27">
        <v>1998</v>
      </c>
      <c r="B1341" t="s">
        <v>12</v>
      </c>
      <c r="C1341" s="3">
        <f>SUMIFS(Data!F:F,Data!$B:$B,Figure16!$B1341,Data!$A:$A,Figure16!$A1341)</f>
        <v>0</v>
      </c>
      <c r="D1341" s="3">
        <f>SUMIFS(Data!Y:Y,Data!$B:$B,Figure16!$B1341,Data!$A:$A,Figure16!$A1341)</f>
        <v>0</v>
      </c>
      <c r="E1341" s="3">
        <f>SUMIFS(Data!Q:Q,Data!$B:$B,Figure16!$B1341,Data!$A:$A,Figure16!$A1341)</f>
        <v>967338348.65831399</v>
      </c>
      <c r="F1341" s="1">
        <f t="shared" si="44"/>
        <v>0</v>
      </c>
      <c r="G1341" s="1">
        <f t="shared" si="45"/>
        <v>0</v>
      </c>
      <c r="H1341">
        <f>SUMIFS(Data!Z:Z,Data!B:B,Figure16!B1341,Data!A:A,Figure16!A1341)</f>
        <v>1</v>
      </c>
    </row>
    <row r="1342" spans="1:8">
      <c r="A1342" s="27">
        <v>1999</v>
      </c>
      <c r="B1342" t="s">
        <v>12</v>
      </c>
      <c r="C1342" s="3">
        <f>SUMIFS(Data!F:F,Data!$B:$B,Figure16!$B1342,Data!$A:$A,Figure16!$A1342)</f>
        <v>0</v>
      </c>
      <c r="D1342" s="3">
        <f>SUMIFS(Data!Y:Y,Data!$B:$B,Figure16!$B1342,Data!$A:$A,Figure16!$A1342)</f>
        <v>0</v>
      </c>
      <c r="E1342" s="3">
        <f>SUMIFS(Data!Q:Q,Data!$B:$B,Figure16!$B1342,Data!$A:$A,Figure16!$A1342)</f>
        <v>999477510.68663239</v>
      </c>
      <c r="F1342" s="1">
        <f t="shared" si="44"/>
        <v>0</v>
      </c>
      <c r="G1342" s="1">
        <f t="shared" si="45"/>
        <v>0</v>
      </c>
      <c r="H1342">
        <f>SUMIFS(Data!Z:Z,Data!B:B,Figure16!B1342,Data!A:A,Figure16!A1342)</f>
        <v>1</v>
      </c>
    </row>
    <row r="1343" spans="1:8">
      <c r="A1343" s="27">
        <v>2000</v>
      </c>
      <c r="B1343" t="s">
        <v>12</v>
      </c>
      <c r="C1343" s="3">
        <f>SUMIFS(Data!F:F,Data!$B:$B,Figure16!$B1343,Data!$A:$A,Figure16!$A1343)</f>
        <v>0</v>
      </c>
      <c r="D1343" s="3">
        <f>SUMIFS(Data!Y:Y,Data!$B:$B,Figure16!$B1343,Data!$A:$A,Figure16!$A1343)</f>
        <v>0</v>
      </c>
      <c r="E1343" s="3">
        <f>SUMIFS(Data!Q:Q,Data!$B:$B,Figure16!$B1343,Data!$A:$A,Figure16!$A1343)</f>
        <v>914500299.09703445</v>
      </c>
      <c r="F1343" s="1">
        <f t="shared" si="44"/>
        <v>0</v>
      </c>
      <c r="G1343" s="1">
        <f t="shared" si="45"/>
        <v>0</v>
      </c>
      <c r="H1343">
        <f>SUMIFS(Data!Z:Z,Data!B:B,Figure16!B1343,Data!A:A,Figure16!A1343)</f>
        <v>1</v>
      </c>
    </row>
    <row r="1344" spans="1:8">
      <c r="A1344" s="27">
        <v>2001</v>
      </c>
      <c r="B1344" t="s">
        <v>12</v>
      </c>
      <c r="C1344" s="3">
        <f>SUMIFS(Data!F:F,Data!$B:$B,Figure16!$B1344,Data!$A:$A,Figure16!$A1344)</f>
        <v>0</v>
      </c>
      <c r="D1344" s="3">
        <f>SUMIFS(Data!Y:Y,Data!$B:$B,Figure16!$B1344,Data!$A:$A,Figure16!$A1344)</f>
        <v>0</v>
      </c>
      <c r="E1344" s="3">
        <f>SUMIFS(Data!Q:Q,Data!$B:$B,Figure16!$B1344,Data!$A:$A,Figure16!$A1344)</f>
        <v>931833302.75285673</v>
      </c>
      <c r="F1344" s="1">
        <f t="shared" si="44"/>
        <v>0</v>
      </c>
      <c r="G1344" s="1">
        <f t="shared" si="45"/>
        <v>0</v>
      </c>
      <c r="H1344">
        <f>SUMIFS(Data!Z:Z,Data!B:B,Figure16!B1344,Data!A:A,Figure16!A1344)</f>
        <v>1</v>
      </c>
    </row>
    <row r="1345" spans="1:8">
      <c r="A1345" s="27">
        <v>2002</v>
      </c>
      <c r="B1345" t="s">
        <v>12</v>
      </c>
      <c r="C1345" s="3">
        <f>SUMIFS(Data!F:F,Data!$B:$B,Figure16!$B1345,Data!$A:$A,Figure16!$A1345)</f>
        <v>0</v>
      </c>
      <c r="D1345" s="3">
        <f>SUMIFS(Data!Y:Y,Data!$B:$B,Figure16!$B1345,Data!$A:$A,Figure16!$A1345)</f>
        <v>0</v>
      </c>
      <c r="E1345" s="3">
        <f>SUMIFS(Data!Q:Q,Data!$B:$B,Figure16!$B1345,Data!$A:$A,Figure16!$A1345)</f>
        <v>991387870.12463045</v>
      </c>
      <c r="F1345" s="1">
        <f t="shared" si="44"/>
        <v>0</v>
      </c>
      <c r="G1345" s="1">
        <f t="shared" si="45"/>
        <v>0</v>
      </c>
      <c r="H1345">
        <f>SUMIFS(Data!Z:Z,Data!B:B,Figure16!B1345,Data!A:A,Figure16!A1345)</f>
        <v>1</v>
      </c>
    </row>
    <row r="1346" spans="1:8">
      <c r="A1346" s="27">
        <v>2003</v>
      </c>
      <c r="B1346" t="s">
        <v>12</v>
      </c>
      <c r="C1346" s="3">
        <f>SUMIFS(Data!F:F,Data!$B:$B,Figure16!$B1346,Data!$A:$A,Figure16!$A1346)</f>
        <v>27244792.375</v>
      </c>
      <c r="D1346" s="3">
        <f>SUMIFS(Data!Y:Y,Data!$B:$B,Figure16!$B1346,Data!$A:$A,Figure16!$A1346)</f>
        <v>0</v>
      </c>
      <c r="E1346" s="3">
        <f>SUMIFS(Data!Q:Q,Data!$B:$B,Figure16!$B1346,Data!$A:$A,Figure16!$A1346)</f>
        <v>1139754799.1630425</v>
      </c>
      <c r="F1346" s="1">
        <f t="shared" si="44"/>
        <v>2.3904082171890568</v>
      </c>
      <c r="G1346" s="1">
        <f t="shared" si="45"/>
        <v>0</v>
      </c>
      <c r="H1346">
        <f>SUMIFS(Data!Z:Z,Data!B:B,Figure16!B1346,Data!A:A,Figure16!A1346)</f>
        <v>1</v>
      </c>
    </row>
    <row r="1347" spans="1:8">
      <c r="A1347" s="27">
        <v>2004</v>
      </c>
      <c r="B1347" t="s">
        <v>12</v>
      </c>
      <c r="C1347" s="3">
        <f>SUMIFS(Data!F:F,Data!$B:$B,Figure16!$B1347,Data!$A:$A,Figure16!$A1347)</f>
        <v>6000000</v>
      </c>
      <c r="D1347" s="3">
        <f>SUMIFS(Data!Y:Y,Data!$B:$B,Figure16!$B1347,Data!$A:$A,Figure16!$A1347)</f>
        <v>0</v>
      </c>
      <c r="E1347" s="3">
        <f>SUMIFS(Data!Q:Q,Data!$B:$B,Figure16!$B1347,Data!$A:$A,Figure16!$A1347)</f>
        <v>1270080250.6526783</v>
      </c>
      <c r="F1347" s="1">
        <f t="shared" ref="F1347:F1410" si="46">IF(E1347&gt;0,C1347/E1347*100,"")</f>
        <v>0.47241109346568261</v>
      </c>
      <c r="G1347" s="1">
        <f t="shared" ref="G1347:G1410" si="47">IF($E1347&gt;0,D1347/$E1347*100,"")</f>
        <v>0</v>
      </c>
      <c r="H1347">
        <f>SUMIFS(Data!Z:Z,Data!B:B,Figure16!B1347,Data!A:A,Figure16!A1347)</f>
        <v>1</v>
      </c>
    </row>
    <row r="1348" spans="1:8">
      <c r="A1348" s="27">
        <v>2005</v>
      </c>
      <c r="B1348" t="s">
        <v>12</v>
      </c>
      <c r="C1348" s="3">
        <f>SUMIFS(Data!F:F,Data!$B:$B,Figure16!$B1348,Data!$A:$A,Figure16!$A1348)</f>
        <v>36000000</v>
      </c>
      <c r="D1348" s="3">
        <f>SUMIFS(Data!Y:Y,Data!$B:$B,Figure16!$B1348,Data!$A:$A,Figure16!$A1348)</f>
        <v>0</v>
      </c>
      <c r="E1348" s="3">
        <f>SUMIFS(Data!Q:Q,Data!$B:$B,Figure16!$B1348,Data!$A:$A,Figure16!$A1348)</f>
        <v>1337362392.1522458</v>
      </c>
      <c r="F1348" s="1">
        <f t="shared" si="46"/>
        <v>2.6918657359628928</v>
      </c>
      <c r="G1348" s="1">
        <f t="shared" si="47"/>
        <v>0</v>
      </c>
      <c r="H1348">
        <f>SUMIFS(Data!Z:Z,Data!B:B,Figure16!B1348,Data!A:A,Figure16!A1348)</f>
        <v>1</v>
      </c>
    </row>
    <row r="1349" spans="1:8">
      <c r="A1349" s="27">
        <v>2006</v>
      </c>
      <c r="B1349" t="s">
        <v>12</v>
      </c>
      <c r="C1349" s="3">
        <f>SUMIFS(Data!F:F,Data!$B:$B,Figure16!$B1349,Data!$A:$A,Figure16!$A1349)</f>
        <v>0</v>
      </c>
      <c r="D1349" s="3">
        <f>SUMIFS(Data!Y:Y,Data!$B:$B,Figure16!$B1349,Data!$A:$A,Figure16!$A1349)</f>
        <v>0</v>
      </c>
      <c r="E1349" s="3">
        <f>SUMIFS(Data!Q:Q,Data!$B:$B,Figure16!$B1349,Data!$A:$A,Figure16!$A1349)</f>
        <v>1460561215.4446988</v>
      </c>
      <c r="F1349" s="1">
        <f t="shared" si="46"/>
        <v>0</v>
      </c>
      <c r="G1349" s="1">
        <f t="shared" si="47"/>
        <v>0</v>
      </c>
      <c r="H1349">
        <f>SUMIFS(Data!Z:Z,Data!B:B,Figure16!B1349,Data!A:A,Figure16!A1349)</f>
        <v>1</v>
      </c>
    </row>
    <row r="1350" spans="1:8">
      <c r="A1350" s="27">
        <v>2007</v>
      </c>
      <c r="B1350" t="s">
        <v>12</v>
      </c>
      <c r="C1350" s="3">
        <f>SUMIFS(Data!F:F,Data!$B:$B,Figure16!$B1350,Data!$A:$A,Figure16!$A1350)</f>
        <v>3800000</v>
      </c>
      <c r="D1350" s="3">
        <f>SUMIFS(Data!Y:Y,Data!$B:$B,Figure16!$B1350,Data!$A:$A,Figure16!$A1350)</f>
        <v>0</v>
      </c>
      <c r="E1350" s="3">
        <f>SUMIFS(Data!Q:Q,Data!$B:$B,Figure16!$B1350,Data!$A:$A,Figure16!$A1350)</f>
        <v>1697565948.6532345</v>
      </c>
      <c r="F1350" s="1">
        <f t="shared" si="46"/>
        <v>0.2238499189392161</v>
      </c>
      <c r="G1350" s="1">
        <f t="shared" si="47"/>
        <v>0</v>
      </c>
      <c r="H1350">
        <f>SUMIFS(Data!Z:Z,Data!B:B,Figure16!B1350,Data!A:A,Figure16!A1350)</f>
        <v>1</v>
      </c>
    </row>
    <row r="1351" spans="1:8">
      <c r="A1351" s="27">
        <v>2008</v>
      </c>
      <c r="B1351" t="s">
        <v>12</v>
      </c>
      <c r="C1351" s="3">
        <f>SUMIFS(Data!F:F,Data!$B:$B,Figure16!$B1351,Data!$A:$A,Figure16!$A1351)</f>
        <v>0</v>
      </c>
      <c r="D1351" s="3">
        <f>SUMIFS(Data!Y:Y,Data!$B:$B,Figure16!$B1351,Data!$A:$A,Figure16!$A1351)</f>
        <v>0</v>
      </c>
      <c r="E1351" s="3">
        <f>SUMIFS(Data!Q:Q,Data!$B:$B,Figure16!$B1351,Data!$A:$A,Figure16!$A1351)</f>
        <v>1985240986.1850843</v>
      </c>
      <c r="F1351" s="1">
        <f t="shared" si="46"/>
        <v>0</v>
      </c>
      <c r="G1351" s="1">
        <f t="shared" si="47"/>
        <v>0</v>
      </c>
      <c r="H1351">
        <f>SUMIFS(Data!Z:Z,Data!B:B,Figure16!B1351,Data!A:A,Figure16!A1351)</f>
        <v>1</v>
      </c>
    </row>
    <row r="1352" spans="1:8">
      <c r="A1352" s="27">
        <v>2009</v>
      </c>
      <c r="B1352" t="s">
        <v>12</v>
      </c>
      <c r="C1352" s="3">
        <f>SUMIFS(Data!F:F,Data!$B:$B,Figure16!$B1352,Data!$A:$A,Figure16!$A1352)</f>
        <v>6000000</v>
      </c>
      <c r="D1352" s="3">
        <f>SUMIFS(Data!Y:Y,Data!$B:$B,Figure16!$B1352,Data!$A:$A,Figure16!$A1352)</f>
        <v>0</v>
      </c>
      <c r="E1352" s="3">
        <f>SUMIFS(Data!Q:Q,Data!$B:$B,Figure16!$B1352,Data!$A:$A,Figure16!$A1352)</f>
        <v>1981732633.9201286</v>
      </c>
      <c r="F1352" s="1">
        <f t="shared" si="46"/>
        <v>0.30276536285983285</v>
      </c>
      <c r="G1352" s="1">
        <f t="shared" si="47"/>
        <v>0</v>
      </c>
      <c r="H1352">
        <f>SUMIFS(Data!Z:Z,Data!B:B,Figure16!B1352,Data!A:A,Figure16!A1352)</f>
        <v>1</v>
      </c>
    </row>
    <row r="1353" spans="1:8">
      <c r="A1353" s="27">
        <v>2010</v>
      </c>
      <c r="B1353" t="s">
        <v>12</v>
      </c>
      <c r="C1353" s="3">
        <f>SUMIFS(Data!F:F,Data!$B:$B,Figure16!$B1353,Data!$A:$A,Figure16!$A1353)</f>
        <v>0</v>
      </c>
      <c r="D1353" s="3">
        <f>SUMIFS(Data!Y:Y,Data!$B:$B,Figure16!$B1353,Data!$A:$A,Figure16!$A1353)</f>
        <v>0</v>
      </c>
      <c r="E1353" s="3">
        <f>SUMIFS(Data!Q:Q,Data!$B:$B,Figure16!$B1353,Data!$A:$A,Figure16!$A1353)</f>
        <v>1986015906.2504418</v>
      </c>
      <c r="F1353" s="1">
        <f t="shared" si="46"/>
        <v>0</v>
      </c>
      <c r="G1353" s="1">
        <f t="shared" si="47"/>
        <v>0</v>
      </c>
      <c r="H1353">
        <f>SUMIFS(Data!Z:Z,Data!B:B,Figure16!B1353,Data!A:A,Figure16!A1353)</f>
        <v>1</v>
      </c>
    </row>
    <row r="1354" spans="1:8">
      <c r="A1354" s="27">
        <v>2011</v>
      </c>
      <c r="B1354" t="s">
        <v>12</v>
      </c>
      <c r="C1354" s="3">
        <f>SUMIFS(Data!F:F,Data!$B:$B,Figure16!$B1354,Data!$A:$A,Figure16!$A1354)</f>
        <v>27536603</v>
      </c>
      <c r="D1354" s="3">
        <f>SUMIFS(Data!Y:Y,Data!$B:$B,Figure16!$B1354,Data!$A:$A,Figure16!$A1354)</f>
        <v>0</v>
      </c>
      <c r="E1354" s="3">
        <f>SUMIFS(Data!Q:Q,Data!$B:$B,Figure16!$B1354,Data!$A:$A,Figure16!$A1354)</f>
        <v>2195599556.7386594</v>
      </c>
      <c r="F1354" s="1">
        <f t="shared" si="46"/>
        <v>1.254172370161289</v>
      </c>
      <c r="G1354" s="1">
        <f t="shared" si="47"/>
        <v>0</v>
      </c>
      <c r="H1354">
        <f>SUMIFS(Data!Z:Z,Data!B:B,Figure16!B1354,Data!A:A,Figure16!A1354)</f>
        <v>1</v>
      </c>
    </row>
    <row r="1355" spans="1:8">
      <c r="A1355" s="27">
        <v>2012</v>
      </c>
      <c r="B1355" t="s">
        <v>12</v>
      </c>
      <c r="C1355" s="3">
        <f>SUMIFS(Data!F:F,Data!$B:$B,Figure16!$B1355,Data!$A:$A,Figure16!$A1355)</f>
        <v>0</v>
      </c>
      <c r="D1355" s="3">
        <f>SUMIFS(Data!Y:Y,Data!$B:$B,Figure16!$B1355,Data!$A:$A,Figure16!$A1355)</f>
        <v>0</v>
      </c>
      <c r="E1355" s="3">
        <f>SUMIFS(Data!Q:Q,Data!$B:$B,Figure16!$B1355,Data!$A:$A,Figure16!$A1355)</f>
        <v>2169706564.058989</v>
      </c>
      <c r="F1355" s="1">
        <f t="shared" si="46"/>
        <v>0</v>
      </c>
      <c r="G1355" s="1">
        <f t="shared" si="47"/>
        <v>0</v>
      </c>
      <c r="H1355">
        <f>SUMIFS(Data!Z:Z,Data!B:B,Figure16!B1355,Data!A:A,Figure16!A1355)</f>
        <v>1</v>
      </c>
    </row>
    <row r="1356" spans="1:8">
      <c r="A1356" s="27">
        <v>2013</v>
      </c>
      <c r="B1356" t="s">
        <v>12</v>
      </c>
      <c r="C1356" s="3">
        <f>SUMIFS(Data!F:F,Data!$B:$B,Figure16!$B1356,Data!$A:$A,Figure16!$A1356)</f>
        <v>0</v>
      </c>
      <c r="D1356" s="3">
        <f>SUMIFS(Data!Y:Y,Data!$B:$B,Figure16!$B1356,Data!$A:$A,Figure16!$A1356)</f>
        <v>0</v>
      </c>
      <c r="E1356" s="3">
        <f>SUMIFS(Data!Q:Q,Data!$B:$B,Figure16!$B1356,Data!$A:$A,Figure16!$A1356)</f>
        <v>1518565298.3564084</v>
      </c>
      <c r="F1356" s="1">
        <f t="shared" si="46"/>
        <v>0</v>
      </c>
      <c r="G1356" s="1">
        <f t="shared" si="47"/>
        <v>0</v>
      </c>
      <c r="H1356">
        <f>SUMIFS(Data!Z:Z,Data!B:B,Figure16!B1356,Data!A:A,Figure16!A1356)</f>
        <v>1</v>
      </c>
    </row>
    <row r="1357" spans="1:8">
      <c r="A1357" s="27">
        <v>2014</v>
      </c>
      <c r="B1357" t="s">
        <v>12</v>
      </c>
      <c r="C1357" s="3">
        <f>SUMIFS(Data!F:F,Data!$B:$B,Figure16!$B1357,Data!$A:$A,Figure16!$A1357)</f>
        <v>0</v>
      </c>
      <c r="D1357" s="3">
        <f>SUMIFS(Data!Y:Y,Data!$B:$B,Figure16!$B1357,Data!$A:$A,Figure16!$A1357)</f>
        <v>0</v>
      </c>
      <c r="E1357" s="3">
        <f>SUMIFS(Data!Q:Q,Data!$B:$B,Figure16!$B1357,Data!$A:$A,Figure16!$A1357)</f>
        <v>1702899386.1432197</v>
      </c>
      <c r="F1357" s="1">
        <f t="shared" si="46"/>
        <v>0</v>
      </c>
      <c r="G1357" s="1">
        <f t="shared" si="47"/>
        <v>0</v>
      </c>
      <c r="H1357">
        <f>SUMIFS(Data!Z:Z,Data!B:B,Figure16!B1357,Data!A:A,Figure16!A1357)</f>
        <v>1</v>
      </c>
    </row>
    <row r="1358" spans="1:8">
      <c r="A1358" s="27">
        <v>2015</v>
      </c>
      <c r="B1358" t="s">
        <v>12</v>
      </c>
      <c r="C1358" s="3">
        <f>SUMIFS(Data!F:F,Data!$B:$B,Figure16!$B1358,Data!$A:$A,Figure16!$A1358)</f>
        <v>0</v>
      </c>
      <c r="D1358" s="3">
        <f>SUMIFS(Data!Y:Y,Data!$B:$B,Figure16!$B1358,Data!$A:$A,Figure16!$A1358)</f>
        <v>0</v>
      </c>
      <c r="E1358" s="3">
        <f>SUMIFS(Data!Q:Q,Data!$B:$B,Figure16!$B1358,Data!$A:$A,Figure16!$A1358)</f>
        <v>1583776805.9656827</v>
      </c>
      <c r="F1358" s="1">
        <f t="shared" si="46"/>
        <v>0</v>
      </c>
      <c r="G1358" s="1">
        <f t="shared" si="47"/>
        <v>0</v>
      </c>
      <c r="H1358">
        <f>SUMIFS(Data!Z:Z,Data!B:B,Figure16!B1358,Data!A:A,Figure16!A1358)</f>
        <v>1</v>
      </c>
    </row>
    <row r="1359" spans="1:8">
      <c r="A1359" s="27">
        <v>2016</v>
      </c>
      <c r="B1359" t="s">
        <v>12</v>
      </c>
      <c r="C1359" s="3">
        <f>SUMIFS(Data!F:F,Data!$B:$B,Figure16!$B1359,Data!$A:$A,Figure16!$A1359)</f>
        <v>0</v>
      </c>
      <c r="D1359" s="3">
        <f>SUMIFS(Data!Y:Y,Data!$B:$B,Figure16!$B1359,Data!$A:$A,Figure16!$A1359)</f>
        <v>0</v>
      </c>
      <c r="E1359" s="3">
        <f>SUMIFS(Data!Q:Q,Data!$B:$B,Figure16!$B1359,Data!$A:$A,Figure16!$A1359)</f>
        <v>1755468136.865561</v>
      </c>
      <c r="F1359" s="1">
        <f t="shared" si="46"/>
        <v>0</v>
      </c>
      <c r="G1359" s="1">
        <f t="shared" si="47"/>
        <v>0</v>
      </c>
      <c r="H1359">
        <f>SUMIFS(Data!Z:Z,Data!B:B,Figure16!B1359,Data!A:A,Figure16!A1359)</f>
        <v>1</v>
      </c>
    </row>
    <row r="1360" spans="1:8">
      <c r="A1360" s="27">
        <v>2017</v>
      </c>
      <c r="B1360" t="s">
        <v>12</v>
      </c>
      <c r="C1360" s="3">
        <f>SUMIFS(Data!F:F,Data!$B:$B,Figure16!$B1360,Data!$A:$A,Figure16!$A1360)</f>
        <v>0</v>
      </c>
      <c r="D1360" s="3">
        <f>SUMIFS(Data!Y:Y,Data!$B:$B,Figure16!$B1360,Data!$A:$A,Figure16!$A1360)</f>
        <v>0</v>
      </c>
      <c r="E1360" s="3">
        <f>SUMIFS(Data!Q:Q,Data!$B:$B,Figure16!$B1360,Data!$A:$A,Figure16!$A1360)</f>
        <v>1949411659.2045348</v>
      </c>
      <c r="F1360" s="1">
        <f t="shared" si="46"/>
        <v>0</v>
      </c>
      <c r="G1360" s="1">
        <f t="shared" si="47"/>
        <v>0</v>
      </c>
      <c r="H1360">
        <f>SUMIFS(Data!Z:Z,Data!B:B,Figure16!B1360,Data!A:A,Figure16!A1360)</f>
        <v>1</v>
      </c>
    </row>
    <row r="1361" spans="1:8">
      <c r="A1361" s="27">
        <v>1960</v>
      </c>
      <c r="B1361" t="s">
        <v>132</v>
      </c>
      <c r="C1361" s="3">
        <f>SUMIFS(Data!F:F,Data!$B:$B,Figure16!$B1361,Data!$A:$A,Figure16!$A1361)</f>
        <v>0</v>
      </c>
      <c r="D1361" s="3">
        <f>SUMIFS(Data!Y:Y,Data!$B:$B,Figure16!$B1361,Data!$A:$A,Figure16!$A1361)</f>
        <v>0</v>
      </c>
      <c r="E1361" s="3">
        <f>SUMIFS(Data!Q:Q,Data!$B:$B,Figure16!$B1361,Data!$A:$A,Figure16!$A1361)</f>
        <v>313582727.63805604</v>
      </c>
      <c r="F1361" s="1">
        <f t="shared" si="46"/>
        <v>0</v>
      </c>
      <c r="G1361" s="1">
        <f t="shared" si="47"/>
        <v>0</v>
      </c>
      <c r="H1361">
        <f>SUMIFS(Data!Z:Z,Data!B:B,Figure16!B1361,Data!A:A,Figure16!A1361)</f>
        <v>1</v>
      </c>
    </row>
    <row r="1362" spans="1:8">
      <c r="A1362" s="27">
        <v>1961</v>
      </c>
      <c r="B1362" t="s">
        <v>132</v>
      </c>
      <c r="C1362" s="3">
        <f>SUMIFS(Data!F:F,Data!$B:$B,Figure16!$B1362,Data!$A:$A,Figure16!$A1362)</f>
        <v>0</v>
      </c>
      <c r="D1362" s="3">
        <f>SUMIFS(Data!Y:Y,Data!$B:$B,Figure16!$B1362,Data!$A:$A,Figure16!$A1362)</f>
        <v>0</v>
      </c>
      <c r="E1362" s="3">
        <f>SUMIFS(Data!Q:Q,Data!$B:$B,Figure16!$B1362,Data!$A:$A,Figure16!$A1362)</f>
        <v>333975336.62654126</v>
      </c>
      <c r="F1362" s="1">
        <f t="shared" si="46"/>
        <v>0</v>
      </c>
      <c r="G1362" s="1">
        <f t="shared" si="47"/>
        <v>0</v>
      </c>
      <c r="H1362">
        <f>SUMIFS(Data!Z:Z,Data!B:B,Figure16!B1362,Data!A:A,Figure16!A1362)</f>
        <v>1</v>
      </c>
    </row>
    <row r="1363" spans="1:8">
      <c r="A1363" s="27">
        <v>1962</v>
      </c>
      <c r="B1363" t="s">
        <v>132</v>
      </c>
      <c r="C1363" s="3">
        <f>SUMIFS(Data!F:F,Data!$B:$B,Figure16!$B1363,Data!$A:$A,Figure16!$A1363)</f>
        <v>0</v>
      </c>
      <c r="D1363" s="3">
        <f>SUMIFS(Data!Y:Y,Data!$B:$B,Figure16!$B1363,Data!$A:$A,Figure16!$A1363)</f>
        <v>0</v>
      </c>
      <c r="E1363" s="3">
        <f>SUMIFS(Data!Q:Q,Data!$B:$B,Figure16!$B1363,Data!$A:$A,Figure16!$A1363)</f>
        <v>357635713.87692195</v>
      </c>
      <c r="F1363" s="1">
        <f t="shared" si="46"/>
        <v>0</v>
      </c>
      <c r="G1363" s="1">
        <f t="shared" si="47"/>
        <v>0</v>
      </c>
      <c r="H1363">
        <f>SUMIFS(Data!Z:Z,Data!B:B,Figure16!B1363,Data!A:A,Figure16!A1363)</f>
        <v>1</v>
      </c>
    </row>
    <row r="1364" spans="1:8">
      <c r="A1364" s="27">
        <v>1963</v>
      </c>
      <c r="B1364" t="s">
        <v>132</v>
      </c>
      <c r="C1364" s="3">
        <f>SUMIFS(Data!F:F,Data!$B:$B,Figure16!$B1364,Data!$A:$A,Figure16!$A1364)</f>
        <v>0</v>
      </c>
      <c r="D1364" s="3">
        <f>SUMIFS(Data!Y:Y,Data!$B:$B,Figure16!$B1364,Data!$A:$A,Figure16!$A1364)</f>
        <v>0</v>
      </c>
      <c r="E1364" s="3">
        <f>SUMIFS(Data!Q:Q,Data!$B:$B,Figure16!$B1364,Data!$A:$A,Figure16!$A1364)</f>
        <v>371767002.65599823</v>
      </c>
      <c r="F1364" s="1">
        <f t="shared" si="46"/>
        <v>0</v>
      </c>
      <c r="G1364" s="1">
        <f t="shared" si="47"/>
        <v>0</v>
      </c>
      <c r="H1364">
        <f>SUMIFS(Data!Z:Z,Data!B:B,Figure16!B1364,Data!A:A,Figure16!A1364)</f>
        <v>1</v>
      </c>
    </row>
    <row r="1365" spans="1:8">
      <c r="A1365" s="27">
        <v>1964</v>
      </c>
      <c r="B1365" t="s">
        <v>132</v>
      </c>
      <c r="C1365" s="3">
        <f>SUMIFS(Data!F:F,Data!$B:$B,Figure16!$B1365,Data!$A:$A,Figure16!$A1365)</f>
        <v>0</v>
      </c>
      <c r="D1365" s="3">
        <f>SUMIFS(Data!Y:Y,Data!$B:$B,Figure16!$B1365,Data!$A:$A,Figure16!$A1365)</f>
        <v>0</v>
      </c>
      <c r="E1365" s="3">
        <f>SUMIFS(Data!Q:Q,Data!$B:$B,Figure16!$B1365,Data!$A:$A,Figure16!$A1365)</f>
        <v>392247517.60201615</v>
      </c>
      <c r="F1365" s="1">
        <f t="shared" si="46"/>
        <v>0</v>
      </c>
      <c r="G1365" s="1">
        <f t="shared" si="47"/>
        <v>0</v>
      </c>
      <c r="H1365">
        <f>SUMIFS(Data!Z:Z,Data!B:B,Figure16!B1365,Data!A:A,Figure16!A1365)</f>
        <v>1</v>
      </c>
    </row>
    <row r="1366" spans="1:8">
      <c r="A1366" s="27">
        <v>1965</v>
      </c>
      <c r="B1366" t="s">
        <v>132</v>
      </c>
      <c r="C1366" s="3">
        <f>SUMIFS(Data!F:F,Data!$B:$B,Figure16!$B1366,Data!$A:$A,Figure16!$A1366)</f>
        <v>0</v>
      </c>
      <c r="D1366" s="3">
        <f>SUMIFS(Data!Y:Y,Data!$B:$B,Figure16!$B1366,Data!$A:$A,Figure16!$A1366)</f>
        <v>0</v>
      </c>
      <c r="E1366" s="3">
        <f>SUMIFS(Data!Q:Q,Data!$B:$B,Figure16!$B1366,Data!$A:$A,Figure16!$A1366)</f>
        <v>416926302.96350867</v>
      </c>
      <c r="F1366" s="1">
        <f t="shared" si="46"/>
        <v>0</v>
      </c>
      <c r="G1366" s="1">
        <f t="shared" si="47"/>
        <v>0</v>
      </c>
      <c r="H1366">
        <f>SUMIFS(Data!Z:Z,Data!B:B,Figure16!B1366,Data!A:A,Figure16!A1366)</f>
        <v>1</v>
      </c>
    </row>
    <row r="1367" spans="1:8">
      <c r="A1367" s="27">
        <v>1966</v>
      </c>
      <c r="B1367" t="s">
        <v>132</v>
      </c>
      <c r="C1367" s="3">
        <f>SUMIFS(Data!F:F,Data!$B:$B,Figure16!$B1367,Data!$A:$A,Figure16!$A1367)</f>
        <v>0</v>
      </c>
      <c r="D1367" s="3">
        <f>SUMIFS(Data!Y:Y,Data!$B:$B,Figure16!$B1367,Data!$A:$A,Figure16!$A1367)</f>
        <v>0</v>
      </c>
      <c r="E1367" s="3">
        <f>SUMIFS(Data!Q:Q,Data!$B:$B,Figure16!$B1367,Data!$A:$A,Figure16!$A1367)</f>
        <v>432794922.45983505</v>
      </c>
      <c r="F1367" s="1">
        <f t="shared" si="46"/>
        <v>0</v>
      </c>
      <c r="G1367" s="1">
        <f t="shared" si="47"/>
        <v>0</v>
      </c>
      <c r="H1367">
        <f>SUMIFS(Data!Z:Z,Data!B:B,Figure16!B1367,Data!A:A,Figure16!A1367)</f>
        <v>1</v>
      </c>
    </row>
    <row r="1368" spans="1:8">
      <c r="A1368" s="27">
        <v>1967</v>
      </c>
      <c r="B1368" t="s">
        <v>132</v>
      </c>
      <c r="C1368" s="3">
        <f>SUMIFS(Data!F:F,Data!$B:$B,Figure16!$B1368,Data!$A:$A,Figure16!$A1368)</f>
        <v>0</v>
      </c>
      <c r="D1368" s="3">
        <f>SUMIFS(Data!Y:Y,Data!$B:$B,Figure16!$B1368,Data!$A:$A,Figure16!$A1368)</f>
        <v>0</v>
      </c>
      <c r="E1368" s="3">
        <f>SUMIFS(Data!Q:Q,Data!$B:$B,Figure16!$B1368,Data!$A:$A,Figure16!$A1368)</f>
        <v>449826322.99507231</v>
      </c>
      <c r="F1368" s="1">
        <f t="shared" si="46"/>
        <v>0</v>
      </c>
      <c r="G1368" s="1">
        <f t="shared" si="47"/>
        <v>0</v>
      </c>
      <c r="H1368">
        <f>SUMIFS(Data!Z:Z,Data!B:B,Figure16!B1368,Data!A:A,Figure16!A1368)</f>
        <v>1</v>
      </c>
    </row>
    <row r="1369" spans="1:8">
      <c r="A1369" s="27">
        <v>1968</v>
      </c>
      <c r="B1369" t="s">
        <v>132</v>
      </c>
      <c r="C1369" s="3">
        <f>SUMIFS(Data!F:F,Data!$B:$B,Figure16!$B1369,Data!$A:$A,Figure16!$A1369)</f>
        <v>0</v>
      </c>
      <c r="D1369" s="3">
        <f>SUMIFS(Data!Y:Y,Data!$B:$B,Figure16!$B1369,Data!$A:$A,Figure16!$A1369)</f>
        <v>0</v>
      </c>
      <c r="E1369" s="3">
        <f>SUMIFS(Data!Q:Q,Data!$B:$B,Figure16!$B1369,Data!$A:$A,Figure16!$A1369)</f>
        <v>453980096.65450341</v>
      </c>
      <c r="F1369" s="1">
        <f t="shared" si="46"/>
        <v>0</v>
      </c>
      <c r="G1369" s="1">
        <f t="shared" si="47"/>
        <v>0</v>
      </c>
      <c r="H1369">
        <f>SUMIFS(Data!Z:Z,Data!B:B,Figure16!B1369,Data!A:A,Figure16!A1369)</f>
        <v>1</v>
      </c>
    </row>
    <row r="1370" spans="1:8">
      <c r="A1370" s="27">
        <v>1969</v>
      </c>
      <c r="B1370" t="s">
        <v>132</v>
      </c>
      <c r="C1370" s="3">
        <f>SUMIFS(Data!F:F,Data!$B:$B,Figure16!$B1370,Data!$A:$A,Figure16!$A1370)</f>
        <v>0</v>
      </c>
      <c r="D1370" s="3">
        <f>SUMIFS(Data!Y:Y,Data!$B:$B,Figure16!$B1370,Data!$A:$A,Figure16!$A1370)</f>
        <v>0</v>
      </c>
      <c r="E1370" s="3">
        <f>SUMIFS(Data!Q:Q,Data!$B:$B,Figure16!$B1370,Data!$A:$A,Figure16!$A1370)</f>
        <v>471635620.92443126</v>
      </c>
      <c r="F1370" s="1">
        <f t="shared" si="46"/>
        <v>0</v>
      </c>
      <c r="G1370" s="1">
        <f t="shared" si="47"/>
        <v>0</v>
      </c>
      <c r="H1370">
        <f>SUMIFS(Data!Z:Z,Data!B:B,Figure16!B1370,Data!A:A,Figure16!A1370)</f>
        <v>1</v>
      </c>
    </row>
    <row r="1371" spans="1:8">
      <c r="A1371" s="27">
        <v>1970</v>
      </c>
      <c r="B1371" t="s">
        <v>132</v>
      </c>
      <c r="C1371" s="3">
        <f>SUMIFS(Data!F:F,Data!$B:$B,Figure16!$B1371,Data!$A:$A,Figure16!$A1371)</f>
        <v>0</v>
      </c>
      <c r="D1371" s="3">
        <f>SUMIFS(Data!Y:Y,Data!$B:$B,Figure16!$B1371,Data!$A:$A,Figure16!$A1371)</f>
        <v>0</v>
      </c>
      <c r="E1371" s="3">
        <f>SUMIFS(Data!Q:Q,Data!$B:$B,Figure16!$B1371,Data!$A:$A,Figure16!$A1371)</f>
        <v>469266736.60517704</v>
      </c>
      <c r="F1371" s="1">
        <f t="shared" si="46"/>
        <v>0</v>
      </c>
      <c r="G1371" s="1">
        <f t="shared" si="47"/>
        <v>0</v>
      </c>
      <c r="H1371">
        <f>SUMIFS(Data!Z:Z,Data!B:B,Figure16!B1371,Data!A:A,Figure16!A1371)</f>
        <v>1</v>
      </c>
    </row>
    <row r="1372" spans="1:8">
      <c r="A1372" s="27">
        <v>1971</v>
      </c>
      <c r="B1372" t="s">
        <v>132</v>
      </c>
      <c r="C1372" s="3">
        <f>SUMIFS(Data!F:F,Data!$B:$B,Figure16!$B1372,Data!$A:$A,Figure16!$A1372)</f>
        <v>0</v>
      </c>
      <c r="D1372" s="3">
        <f>SUMIFS(Data!Y:Y,Data!$B:$B,Figure16!$B1372,Data!$A:$A,Figure16!$A1372)</f>
        <v>0</v>
      </c>
      <c r="E1372" s="3">
        <f>SUMIFS(Data!Q:Q,Data!$B:$B,Figure16!$B1372,Data!$A:$A,Figure16!$A1372)</f>
        <v>501866730.72256112</v>
      </c>
      <c r="F1372" s="1">
        <f t="shared" si="46"/>
        <v>0</v>
      </c>
      <c r="G1372" s="1">
        <f t="shared" si="47"/>
        <v>0</v>
      </c>
      <c r="H1372">
        <f>SUMIFS(Data!Z:Z,Data!B:B,Figure16!B1372,Data!A:A,Figure16!A1372)</f>
        <v>1</v>
      </c>
    </row>
    <row r="1373" spans="1:8">
      <c r="A1373" s="27">
        <v>1972</v>
      </c>
      <c r="B1373" t="s">
        <v>132</v>
      </c>
      <c r="C1373" s="3">
        <f>SUMIFS(Data!F:F,Data!$B:$B,Figure16!$B1373,Data!$A:$A,Figure16!$A1373)</f>
        <v>0</v>
      </c>
      <c r="D1373" s="3">
        <f>SUMIFS(Data!Y:Y,Data!$B:$B,Figure16!$B1373,Data!$A:$A,Figure16!$A1373)</f>
        <v>0</v>
      </c>
      <c r="E1373" s="3">
        <f>SUMIFS(Data!Q:Q,Data!$B:$B,Figure16!$B1373,Data!$A:$A,Figure16!$A1373)</f>
        <v>585427545.72371233</v>
      </c>
      <c r="F1373" s="1">
        <f t="shared" si="46"/>
        <v>0</v>
      </c>
      <c r="G1373" s="1">
        <f t="shared" si="47"/>
        <v>0</v>
      </c>
      <c r="H1373">
        <f>SUMIFS(Data!Z:Z,Data!B:B,Figure16!B1373,Data!A:A,Figure16!A1373)</f>
        <v>1</v>
      </c>
    </row>
    <row r="1374" spans="1:8">
      <c r="A1374" s="27">
        <v>1973</v>
      </c>
      <c r="B1374" t="s">
        <v>132</v>
      </c>
      <c r="C1374" s="3">
        <f>SUMIFS(Data!F:F,Data!$B:$B,Figure16!$B1374,Data!$A:$A,Figure16!$A1374)</f>
        <v>50000000</v>
      </c>
      <c r="D1374" s="3">
        <f>SUMIFS(Data!Y:Y,Data!$B:$B,Figure16!$B1374,Data!$A:$A,Figure16!$A1374)</f>
        <v>0</v>
      </c>
      <c r="E1374" s="3">
        <f>SUMIFS(Data!Q:Q,Data!$B:$B,Figure16!$B1374,Data!$A:$A,Figure16!$A1374)</f>
        <v>647199482.82806075</v>
      </c>
      <c r="F1374" s="1">
        <f t="shared" si="46"/>
        <v>7.7255933180779941</v>
      </c>
      <c r="G1374" s="1">
        <f t="shared" si="47"/>
        <v>0</v>
      </c>
      <c r="H1374">
        <f>SUMIFS(Data!Z:Z,Data!B:B,Figure16!B1374,Data!A:A,Figure16!A1374)</f>
        <v>1</v>
      </c>
    </row>
    <row r="1375" spans="1:8">
      <c r="A1375" s="27">
        <v>1974</v>
      </c>
      <c r="B1375" t="s">
        <v>132</v>
      </c>
      <c r="C1375" s="3">
        <f>SUMIFS(Data!F:F,Data!$B:$B,Figure16!$B1375,Data!$A:$A,Figure16!$A1375)</f>
        <v>0</v>
      </c>
      <c r="D1375" s="3">
        <f>SUMIFS(Data!Y:Y,Data!$B:$B,Figure16!$B1375,Data!$A:$A,Figure16!$A1375)</f>
        <v>0</v>
      </c>
      <c r="E1375" s="3">
        <f>SUMIFS(Data!Q:Q,Data!$B:$B,Figure16!$B1375,Data!$A:$A,Figure16!$A1375)</f>
        <v>652532796.06670272</v>
      </c>
      <c r="F1375" s="1">
        <f t="shared" si="46"/>
        <v>0</v>
      </c>
      <c r="G1375" s="1">
        <f t="shared" si="47"/>
        <v>0</v>
      </c>
      <c r="H1375">
        <f>SUMIFS(Data!Z:Z,Data!B:B,Figure16!B1375,Data!A:A,Figure16!A1375)</f>
        <v>1</v>
      </c>
    </row>
    <row r="1376" spans="1:8">
      <c r="A1376" s="27">
        <v>1975</v>
      </c>
      <c r="B1376" t="s">
        <v>132</v>
      </c>
      <c r="C1376" s="3">
        <f>SUMIFS(Data!F:F,Data!$B:$B,Figure16!$B1376,Data!$A:$A,Figure16!$A1376)</f>
        <v>0</v>
      </c>
      <c r="D1376" s="3">
        <f>SUMIFS(Data!Y:Y,Data!$B:$B,Figure16!$B1376,Data!$A:$A,Figure16!$A1376)</f>
        <v>0</v>
      </c>
      <c r="E1376" s="3">
        <f>SUMIFS(Data!Q:Q,Data!$B:$B,Figure16!$B1376,Data!$A:$A,Figure16!$A1376)</f>
        <v>864602103.30315053</v>
      </c>
      <c r="F1376" s="1">
        <f t="shared" si="46"/>
        <v>0</v>
      </c>
      <c r="G1376" s="1">
        <f t="shared" si="47"/>
        <v>0</v>
      </c>
      <c r="H1376">
        <f>SUMIFS(Data!Z:Z,Data!B:B,Figure16!B1376,Data!A:A,Figure16!A1376)</f>
        <v>1</v>
      </c>
    </row>
    <row r="1377" spans="1:8">
      <c r="A1377" s="27">
        <v>1976</v>
      </c>
      <c r="B1377" t="s">
        <v>132</v>
      </c>
      <c r="C1377" s="3">
        <f>SUMIFS(Data!F:F,Data!$B:$B,Figure16!$B1377,Data!$A:$A,Figure16!$A1377)</f>
        <v>0</v>
      </c>
      <c r="D1377" s="3">
        <f>SUMIFS(Data!Y:Y,Data!$B:$B,Figure16!$B1377,Data!$A:$A,Figure16!$A1377)</f>
        <v>0</v>
      </c>
      <c r="E1377" s="3">
        <f>SUMIFS(Data!Q:Q,Data!$B:$B,Figure16!$B1377,Data!$A:$A,Figure16!$A1377)</f>
        <v>866044961.04820538</v>
      </c>
      <c r="F1377" s="1">
        <f t="shared" si="46"/>
        <v>0</v>
      </c>
      <c r="G1377" s="1">
        <f t="shared" si="47"/>
        <v>0</v>
      </c>
      <c r="H1377">
        <f>SUMIFS(Data!Z:Z,Data!B:B,Figure16!B1377,Data!A:A,Figure16!A1377)</f>
        <v>1</v>
      </c>
    </row>
    <row r="1378" spans="1:8">
      <c r="A1378" s="27">
        <v>1977</v>
      </c>
      <c r="B1378" t="s">
        <v>132</v>
      </c>
      <c r="C1378" s="3">
        <f>SUMIFS(Data!F:F,Data!$B:$B,Figure16!$B1378,Data!$A:$A,Figure16!$A1378)</f>
        <v>0</v>
      </c>
      <c r="D1378" s="3">
        <f>SUMIFS(Data!Y:Y,Data!$B:$B,Figure16!$B1378,Data!$A:$A,Figure16!$A1378)</f>
        <v>0</v>
      </c>
      <c r="E1378" s="3">
        <f>SUMIFS(Data!Q:Q,Data!$B:$B,Figure16!$B1378,Data!$A:$A,Figure16!$A1378)</f>
        <v>935360466.35139692</v>
      </c>
      <c r="F1378" s="1">
        <f t="shared" si="46"/>
        <v>0</v>
      </c>
      <c r="G1378" s="1">
        <f t="shared" si="47"/>
        <v>0</v>
      </c>
      <c r="H1378">
        <f>SUMIFS(Data!Z:Z,Data!B:B,Figure16!B1378,Data!A:A,Figure16!A1378)</f>
        <v>1</v>
      </c>
    </row>
    <row r="1379" spans="1:8">
      <c r="A1379" s="27">
        <v>1978</v>
      </c>
      <c r="B1379" t="s">
        <v>132</v>
      </c>
      <c r="C1379" s="3">
        <f>SUMIFS(Data!F:F,Data!$B:$B,Figure16!$B1379,Data!$A:$A,Figure16!$A1379)</f>
        <v>0</v>
      </c>
      <c r="D1379" s="3">
        <f>SUMIFS(Data!Y:Y,Data!$B:$B,Figure16!$B1379,Data!$A:$A,Figure16!$A1379)</f>
        <v>0</v>
      </c>
      <c r="E1379" s="3">
        <f>SUMIFS(Data!Q:Q,Data!$B:$B,Figure16!$B1379,Data!$A:$A,Figure16!$A1379)</f>
        <v>1113920122.6121171</v>
      </c>
      <c r="F1379" s="1">
        <f t="shared" si="46"/>
        <v>0</v>
      </c>
      <c r="G1379" s="1">
        <f t="shared" si="47"/>
        <v>0</v>
      </c>
      <c r="H1379">
        <f>SUMIFS(Data!Z:Z,Data!B:B,Figure16!B1379,Data!A:A,Figure16!A1379)</f>
        <v>1</v>
      </c>
    </row>
    <row r="1380" spans="1:8">
      <c r="A1380" s="27">
        <v>1979</v>
      </c>
      <c r="B1380" t="s">
        <v>132</v>
      </c>
      <c r="C1380" s="3">
        <f>SUMIFS(Data!F:F,Data!$B:$B,Figure16!$B1380,Data!$A:$A,Figure16!$A1380)</f>
        <v>0</v>
      </c>
      <c r="D1380" s="3">
        <f>SUMIFS(Data!Y:Y,Data!$B:$B,Figure16!$B1380,Data!$A:$A,Figure16!$A1380)</f>
        <v>0</v>
      </c>
      <c r="E1380" s="3">
        <f>SUMIFS(Data!Q:Q,Data!$B:$B,Figure16!$B1380,Data!$A:$A,Figure16!$A1380)</f>
        <v>1004316495.1116463</v>
      </c>
      <c r="F1380" s="1">
        <f t="shared" si="46"/>
        <v>0</v>
      </c>
      <c r="G1380" s="1">
        <f t="shared" si="47"/>
        <v>0</v>
      </c>
      <c r="H1380">
        <f>SUMIFS(Data!Z:Z,Data!B:B,Figure16!B1380,Data!A:A,Figure16!A1380)</f>
        <v>1</v>
      </c>
    </row>
    <row r="1381" spans="1:8">
      <c r="A1381" s="27">
        <v>1980</v>
      </c>
      <c r="B1381" t="s">
        <v>132</v>
      </c>
      <c r="C1381" s="3">
        <f>SUMIFS(Data!F:F,Data!$B:$B,Figure16!$B1381,Data!$A:$A,Figure16!$A1381)</f>
        <v>0</v>
      </c>
      <c r="D1381" s="3">
        <f>SUMIFS(Data!Y:Y,Data!$B:$B,Figure16!$B1381,Data!$A:$A,Figure16!$A1381)</f>
        <v>0</v>
      </c>
      <c r="E1381" s="3">
        <f>SUMIFS(Data!Q:Q,Data!$B:$B,Figure16!$B1381,Data!$A:$A,Figure16!$A1381)</f>
        <v>1033002401.8254578</v>
      </c>
      <c r="F1381" s="1">
        <f t="shared" si="46"/>
        <v>0</v>
      </c>
      <c r="G1381" s="1">
        <f t="shared" si="47"/>
        <v>0</v>
      </c>
      <c r="H1381">
        <f>SUMIFS(Data!Z:Z,Data!B:B,Figure16!B1381,Data!A:A,Figure16!A1381)</f>
        <v>1</v>
      </c>
    </row>
    <row r="1382" spans="1:8">
      <c r="A1382" s="27">
        <v>1981</v>
      </c>
      <c r="B1382" t="s">
        <v>132</v>
      </c>
      <c r="C1382" s="3">
        <f>SUMIFS(Data!F:F,Data!$B:$B,Figure16!$B1382,Data!$A:$A,Figure16!$A1382)</f>
        <v>0</v>
      </c>
      <c r="D1382" s="3">
        <f>SUMIFS(Data!Y:Y,Data!$B:$B,Figure16!$B1382,Data!$A:$A,Figure16!$A1382)</f>
        <v>10140000</v>
      </c>
      <c r="E1382" s="3">
        <f>SUMIFS(Data!Q:Q,Data!$B:$B,Figure16!$B1382,Data!$A:$A,Figure16!$A1382)</f>
        <v>876937559.72503793</v>
      </c>
      <c r="F1382" s="1">
        <f t="shared" si="46"/>
        <v>0</v>
      </c>
      <c r="G1382" s="1">
        <f t="shared" si="47"/>
        <v>1.1562966926834994</v>
      </c>
      <c r="H1382">
        <f>SUMIFS(Data!Z:Z,Data!B:B,Figure16!B1382,Data!A:A,Figure16!A1382)</f>
        <v>1</v>
      </c>
    </row>
    <row r="1383" spans="1:8">
      <c r="A1383" s="27">
        <v>1982</v>
      </c>
      <c r="B1383" t="s">
        <v>132</v>
      </c>
      <c r="C1383" s="3">
        <f>SUMIFS(Data!F:F,Data!$B:$B,Figure16!$B1383,Data!$A:$A,Figure16!$A1383)</f>
        <v>0</v>
      </c>
      <c r="D1383" s="3">
        <f>SUMIFS(Data!Y:Y,Data!$B:$B,Figure16!$B1383,Data!$A:$A,Figure16!$A1383)</f>
        <v>0</v>
      </c>
      <c r="E1383" s="3">
        <f>SUMIFS(Data!Q:Q,Data!$B:$B,Figure16!$B1383,Data!$A:$A,Figure16!$A1383)</f>
        <v>834369860.42729187</v>
      </c>
      <c r="F1383" s="1">
        <f t="shared" si="46"/>
        <v>0</v>
      </c>
      <c r="G1383" s="1">
        <f t="shared" si="47"/>
        <v>0</v>
      </c>
      <c r="H1383">
        <f>SUMIFS(Data!Z:Z,Data!B:B,Figure16!B1383,Data!A:A,Figure16!A1383)</f>
        <v>1</v>
      </c>
    </row>
    <row r="1384" spans="1:8">
      <c r="A1384" s="27">
        <v>1983</v>
      </c>
      <c r="B1384" t="s">
        <v>132</v>
      </c>
      <c r="C1384" s="3">
        <f>SUMIFS(Data!F:F,Data!$B:$B,Figure16!$B1384,Data!$A:$A,Figure16!$A1384)</f>
        <v>500000</v>
      </c>
      <c r="D1384" s="3">
        <f>SUMIFS(Data!Y:Y,Data!$B:$B,Figure16!$B1384,Data!$A:$A,Figure16!$A1384)</f>
        <v>0</v>
      </c>
      <c r="E1384" s="3">
        <f>SUMIFS(Data!Q:Q,Data!$B:$B,Figure16!$B1384,Data!$A:$A,Figure16!$A1384)</f>
        <v>832415805.9563266</v>
      </c>
      <c r="F1384" s="1">
        <f t="shared" si="46"/>
        <v>6.0066134787718446E-2</v>
      </c>
      <c r="G1384" s="1">
        <f t="shared" si="47"/>
        <v>0</v>
      </c>
      <c r="H1384">
        <f>SUMIFS(Data!Z:Z,Data!B:B,Figure16!B1384,Data!A:A,Figure16!A1384)</f>
        <v>1</v>
      </c>
    </row>
    <row r="1385" spans="1:8">
      <c r="A1385" s="27">
        <v>1984</v>
      </c>
      <c r="B1385" t="s">
        <v>132</v>
      </c>
      <c r="C1385" s="3">
        <f>SUMIFS(Data!F:F,Data!$B:$B,Figure16!$B1385,Data!$A:$A,Figure16!$A1385)</f>
        <v>0</v>
      </c>
      <c r="D1385" s="3">
        <f>SUMIFS(Data!Y:Y,Data!$B:$B,Figure16!$B1385,Data!$A:$A,Figure16!$A1385)</f>
        <v>0</v>
      </c>
      <c r="E1385" s="3">
        <f>SUMIFS(Data!Q:Q,Data!$B:$B,Figure16!$B1385,Data!$A:$A,Figure16!$A1385)</f>
        <v>919103735.32292092</v>
      </c>
      <c r="F1385" s="1">
        <f t="shared" si="46"/>
        <v>0</v>
      </c>
      <c r="G1385" s="1">
        <f t="shared" si="47"/>
        <v>0</v>
      </c>
      <c r="H1385">
        <f>SUMIFS(Data!Z:Z,Data!B:B,Figure16!B1385,Data!A:A,Figure16!A1385)</f>
        <v>1</v>
      </c>
    </row>
    <row r="1386" spans="1:8">
      <c r="A1386" s="27">
        <v>1985</v>
      </c>
      <c r="B1386" t="s">
        <v>132</v>
      </c>
      <c r="C1386" s="3">
        <f>SUMIFS(Data!F:F,Data!$B:$B,Figure16!$B1386,Data!$A:$A,Figure16!$A1386)</f>
        <v>500000</v>
      </c>
      <c r="D1386" s="3">
        <f>SUMIFS(Data!Y:Y,Data!$B:$B,Figure16!$B1386,Data!$A:$A,Figure16!$A1386)</f>
        <v>0</v>
      </c>
      <c r="E1386" s="3">
        <f>SUMIFS(Data!Q:Q,Data!$B:$B,Figure16!$B1386,Data!$A:$A,Figure16!$A1386)</f>
        <v>1033069709.9950732</v>
      </c>
      <c r="F1386" s="1">
        <f t="shared" si="46"/>
        <v>4.8399444409456607E-2</v>
      </c>
      <c r="G1386" s="1">
        <f t="shared" si="47"/>
        <v>0</v>
      </c>
      <c r="H1386">
        <f>SUMIFS(Data!Z:Z,Data!B:B,Figure16!B1386,Data!A:A,Figure16!A1386)</f>
        <v>1</v>
      </c>
    </row>
    <row r="1387" spans="1:8">
      <c r="A1387" s="27">
        <v>1986</v>
      </c>
      <c r="B1387" t="s">
        <v>132</v>
      </c>
      <c r="C1387" s="3">
        <f>SUMIFS(Data!F:F,Data!$B:$B,Figure16!$B1387,Data!$A:$A,Figure16!$A1387)</f>
        <v>0</v>
      </c>
      <c r="D1387" s="3">
        <f>SUMIFS(Data!Y:Y,Data!$B:$B,Figure16!$B1387,Data!$A:$A,Figure16!$A1387)</f>
        <v>0</v>
      </c>
      <c r="E1387" s="3">
        <f>SUMIFS(Data!Q:Q,Data!$B:$B,Figure16!$B1387,Data!$A:$A,Figure16!$A1387)</f>
        <v>1067828247.2357662</v>
      </c>
      <c r="F1387" s="1">
        <f t="shared" si="46"/>
        <v>0</v>
      </c>
      <c r="G1387" s="1">
        <f t="shared" si="47"/>
        <v>0</v>
      </c>
      <c r="H1387">
        <f>SUMIFS(Data!Z:Z,Data!B:B,Figure16!B1387,Data!A:A,Figure16!A1387)</f>
        <v>1</v>
      </c>
    </row>
    <row r="1388" spans="1:8">
      <c r="A1388" s="27">
        <v>1987</v>
      </c>
      <c r="B1388" t="s">
        <v>132</v>
      </c>
      <c r="C1388" s="3">
        <f>SUMIFS(Data!F:F,Data!$B:$B,Figure16!$B1388,Data!$A:$A,Figure16!$A1388)</f>
        <v>0</v>
      </c>
      <c r="D1388" s="3">
        <f>SUMIFS(Data!Y:Y,Data!$B:$B,Figure16!$B1388,Data!$A:$A,Figure16!$A1388)</f>
        <v>0</v>
      </c>
      <c r="E1388" s="3">
        <f>SUMIFS(Data!Q:Q,Data!$B:$B,Figure16!$B1388,Data!$A:$A,Figure16!$A1388)</f>
        <v>1163426850.6501517</v>
      </c>
      <c r="F1388" s="1">
        <f t="shared" si="46"/>
        <v>0</v>
      </c>
      <c r="G1388" s="1">
        <f t="shared" si="47"/>
        <v>0</v>
      </c>
      <c r="H1388">
        <f>SUMIFS(Data!Z:Z,Data!B:B,Figure16!B1388,Data!A:A,Figure16!A1388)</f>
        <v>1</v>
      </c>
    </row>
    <row r="1389" spans="1:8">
      <c r="A1389" s="27">
        <v>1988</v>
      </c>
      <c r="B1389" t="s">
        <v>132</v>
      </c>
      <c r="C1389" s="3">
        <f>SUMIFS(Data!F:F,Data!$B:$B,Figure16!$B1389,Data!$A:$A,Figure16!$A1389)</f>
        <v>0</v>
      </c>
      <c r="D1389" s="3">
        <f>SUMIFS(Data!Y:Y,Data!$B:$B,Figure16!$B1389,Data!$A:$A,Figure16!$A1389)</f>
        <v>0</v>
      </c>
      <c r="E1389" s="3">
        <f>SUMIFS(Data!Q:Q,Data!$B:$B,Figure16!$B1389,Data!$A:$A,Figure16!$A1389)</f>
        <v>1482597298.8871794</v>
      </c>
      <c r="F1389" s="1">
        <f t="shared" si="46"/>
        <v>0</v>
      </c>
      <c r="G1389" s="1">
        <f t="shared" si="47"/>
        <v>0</v>
      </c>
      <c r="H1389">
        <f>SUMIFS(Data!Z:Z,Data!B:B,Figure16!B1389,Data!A:A,Figure16!A1389)</f>
        <v>1</v>
      </c>
    </row>
    <row r="1390" spans="1:8">
      <c r="A1390" s="27">
        <v>1989</v>
      </c>
      <c r="B1390" t="s">
        <v>132</v>
      </c>
      <c r="C1390" s="3">
        <f>SUMIFS(Data!F:F,Data!$B:$B,Figure16!$B1390,Data!$A:$A,Figure16!$A1390)</f>
        <v>0</v>
      </c>
      <c r="D1390" s="3">
        <f>SUMIFS(Data!Y:Y,Data!$B:$B,Figure16!$B1390,Data!$A:$A,Figure16!$A1390)</f>
        <v>0</v>
      </c>
      <c r="E1390" s="3">
        <f>SUMIFS(Data!Q:Q,Data!$B:$B,Figure16!$B1390,Data!$A:$A,Figure16!$A1390)</f>
        <v>1433686309.8364234</v>
      </c>
      <c r="F1390" s="1">
        <f t="shared" si="46"/>
        <v>0</v>
      </c>
      <c r="G1390" s="1">
        <f t="shared" si="47"/>
        <v>0</v>
      </c>
      <c r="H1390">
        <f>SUMIFS(Data!Z:Z,Data!B:B,Figure16!B1390,Data!A:A,Figure16!A1390)</f>
        <v>1</v>
      </c>
    </row>
    <row r="1391" spans="1:8">
      <c r="A1391" s="27">
        <v>1990</v>
      </c>
      <c r="B1391" t="s">
        <v>132</v>
      </c>
      <c r="C1391" s="3">
        <f>SUMIFS(Data!F:F,Data!$B:$B,Figure16!$B1391,Data!$A:$A,Figure16!$A1391)</f>
        <v>0</v>
      </c>
      <c r="D1391" s="3">
        <f>SUMIFS(Data!Y:Y,Data!$B:$B,Figure16!$B1391,Data!$A:$A,Figure16!$A1391)</f>
        <v>0</v>
      </c>
      <c r="E1391" s="3">
        <f>SUMIFS(Data!Q:Q,Data!$B:$B,Figure16!$B1391,Data!$A:$A,Figure16!$A1391)</f>
        <v>1738605558.0543175</v>
      </c>
      <c r="F1391" s="1">
        <f t="shared" si="46"/>
        <v>0</v>
      </c>
      <c r="G1391" s="1">
        <f t="shared" si="47"/>
        <v>0</v>
      </c>
      <c r="H1391">
        <f>SUMIFS(Data!Z:Z,Data!B:B,Figure16!B1391,Data!A:A,Figure16!A1391)</f>
        <v>1</v>
      </c>
    </row>
    <row r="1392" spans="1:8">
      <c r="A1392" s="27">
        <v>1991</v>
      </c>
      <c r="B1392" t="s">
        <v>132</v>
      </c>
      <c r="C1392" s="3">
        <f>SUMIFS(Data!F:F,Data!$B:$B,Figure16!$B1392,Data!$A:$A,Figure16!$A1392)</f>
        <v>0</v>
      </c>
      <c r="D1392" s="3">
        <f>SUMIFS(Data!Y:Y,Data!$B:$B,Figure16!$B1392,Data!$A:$A,Figure16!$A1392)</f>
        <v>0</v>
      </c>
      <c r="E1392" s="3">
        <f>SUMIFS(Data!Q:Q,Data!$B:$B,Figure16!$B1392,Data!$A:$A,Figure16!$A1392)</f>
        <v>1877138041.6430795</v>
      </c>
      <c r="F1392" s="1">
        <f t="shared" si="46"/>
        <v>0</v>
      </c>
      <c r="G1392" s="1">
        <f t="shared" si="47"/>
        <v>0</v>
      </c>
      <c r="H1392">
        <f>SUMIFS(Data!Z:Z,Data!B:B,Figure16!B1392,Data!A:A,Figure16!A1392)</f>
        <v>1</v>
      </c>
    </row>
    <row r="1393" spans="1:8">
      <c r="A1393" s="27">
        <v>1992</v>
      </c>
      <c r="B1393" t="s">
        <v>132</v>
      </c>
      <c r="C1393" s="3">
        <f>SUMIFS(Data!F:F,Data!$B:$B,Figure16!$B1393,Data!$A:$A,Figure16!$A1393)</f>
        <v>0</v>
      </c>
      <c r="D1393" s="3">
        <f>SUMIFS(Data!Y:Y,Data!$B:$B,Figure16!$B1393,Data!$A:$A,Figure16!$A1393)</f>
        <v>0</v>
      </c>
      <c r="E1393" s="3">
        <f>SUMIFS(Data!Q:Q,Data!$B:$B,Figure16!$B1393,Data!$A:$A,Figure16!$A1393)</f>
        <v>1881847676.8075171</v>
      </c>
      <c r="F1393" s="1">
        <f t="shared" si="46"/>
        <v>0</v>
      </c>
      <c r="G1393" s="1">
        <f t="shared" si="47"/>
        <v>0</v>
      </c>
      <c r="H1393">
        <f>SUMIFS(Data!Z:Z,Data!B:B,Figure16!B1393,Data!A:A,Figure16!A1393)</f>
        <v>1</v>
      </c>
    </row>
    <row r="1394" spans="1:8">
      <c r="A1394" s="27">
        <v>1993</v>
      </c>
      <c r="B1394" t="s">
        <v>132</v>
      </c>
      <c r="C1394" s="3">
        <f>SUMIFS(Data!F:F,Data!$B:$B,Figure16!$B1394,Data!$A:$A,Figure16!$A1394)</f>
        <v>0</v>
      </c>
      <c r="D1394" s="3">
        <f>SUMIFS(Data!Y:Y,Data!$B:$B,Figure16!$B1394,Data!$A:$A,Figure16!$A1394)</f>
        <v>0</v>
      </c>
      <c r="E1394" s="3">
        <f>SUMIFS(Data!Q:Q,Data!$B:$B,Figure16!$B1394,Data!$A:$A,Figure16!$A1394)</f>
        <v>1463251055.4006779</v>
      </c>
      <c r="F1394" s="1">
        <f t="shared" si="46"/>
        <v>0</v>
      </c>
      <c r="G1394" s="1">
        <f t="shared" si="47"/>
        <v>0</v>
      </c>
      <c r="H1394">
        <f>SUMIFS(Data!Z:Z,Data!B:B,Figure16!B1394,Data!A:A,Figure16!A1394)</f>
        <v>1</v>
      </c>
    </row>
    <row r="1395" spans="1:8">
      <c r="A1395" s="27">
        <v>1994</v>
      </c>
      <c r="B1395" t="s">
        <v>132</v>
      </c>
      <c r="C1395" s="3">
        <f>SUMIFS(Data!F:F,Data!$B:$B,Figure16!$B1395,Data!$A:$A,Figure16!$A1395)</f>
        <v>0</v>
      </c>
      <c r="D1395" s="3">
        <f>SUMIFS(Data!Y:Y,Data!$B:$B,Figure16!$B1395,Data!$A:$A,Figure16!$A1395)</f>
        <v>0</v>
      </c>
      <c r="E1395" s="3">
        <f>SUMIFS(Data!Q:Q,Data!$B:$B,Figure16!$B1395,Data!$A:$A,Figure16!$A1395)</f>
        <v>1179837954.721925</v>
      </c>
      <c r="F1395" s="1">
        <f t="shared" si="46"/>
        <v>0</v>
      </c>
      <c r="G1395" s="1">
        <f t="shared" si="47"/>
        <v>0</v>
      </c>
      <c r="H1395">
        <f>SUMIFS(Data!Z:Z,Data!B:B,Figure16!B1395,Data!A:A,Figure16!A1395)</f>
        <v>1</v>
      </c>
    </row>
    <row r="1396" spans="1:8">
      <c r="A1396" s="27">
        <v>1995</v>
      </c>
      <c r="B1396" t="s">
        <v>132</v>
      </c>
      <c r="C1396" s="3">
        <f>SUMIFS(Data!F:F,Data!$B:$B,Figure16!$B1396,Data!$A:$A,Figure16!$A1396)</f>
        <v>0</v>
      </c>
      <c r="D1396" s="3">
        <f>SUMIFS(Data!Y:Y,Data!$B:$B,Figure16!$B1396,Data!$A:$A,Figure16!$A1396)</f>
        <v>0</v>
      </c>
      <c r="E1396" s="3">
        <f>SUMIFS(Data!Q:Q,Data!$B:$B,Figure16!$B1396,Data!$A:$A,Figure16!$A1396)</f>
        <v>1445919969.8927214</v>
      </c>
      <c r="F1396" s="1">
        <f t="shared" si="46"/>
        <v>0</v>
      </c>
      <c r="G1396" s="1">
        <f t="shared" si="47"/>
        <v>0</v>
      </c>
      <c r="H1396">
        <f>SUMIFS(Data!Z:Z,Data!B:B,Figure16!B1396,Data!A:A,Figure16!A1396)</f>
        <v>1</v>
      </c>
    </row>
    <row r="1397" spans="1:8">
      <c r="A1397" s="27">
        <v>1996</v>
      </c>
      <c r="B1397" t="s">
        <v>132</v>
      </c>
      <c r="C1397" s="3">
        <f>SUMIFS(Data!F:F,Data!$B:$B,Figure16!$B1397,Data!$A:$A,Figure16!$A1397)</f>
        <v>0</v>
      </c>
      <c r="D1397" s="3">
        <f>SUMIFS(Data!Y:Y,Data!$B:$B,Figure16!$B1397,Data!$A:$A,Figure16!$A1397)</f>
        <v>0</v>
      </c>
      <c r="E1397" s="3">
        <f>SUMIFS(Data!Q:Q,Data!$B:$B,Figure16!$B1397,Data!$A:$A,Figure16!$A1397)</f>
        <v>1607345450.0457823</v>
      </c>
      <c r="F1397" s="1">
        <f t="shared" si="46"/>
        <v>0</v>
      </c>
      <c r="G1397" s="1">
        <f t="shared" si="47"/>
        <v>0</v>
      </c>
      <c r="H1397">
        <f>SUMIFS(Data!Z:Z,Data!B:B,Figure16!B1397,Data!A:A,Figure16!A1397)</f>
        <v>1</v>
      </c>
    </row>
    <row r="1398" spans="1:8">
      <c r="A1398" s="27">
        <v>1997</v>
      </c>
      <c r="B1398" t="s">
        <v>132</v>
      </c>
      <c r="C1398" s="3">
        <f>SUMIFS(Data!F:F,Data!$B:$B,Figure16!$B1398,Data!$A:$A,Figure16!$A1398)</f>
        <v>0</v>
      </c>
      <c r="D1398" s="3">
        <f>SUMIFS(Data!Y:Y,Data!$B:$B,Figure16!$B1398,Data!$A:$A,Figure16!$A1398)</f>
        <v>0</v>
      </c>
      <c r="E1398" s="3">
        <f>SUMIFS(Data!Q:Q,Data!$B:$B,Figure16!$B1398,Data!$A:$A,Figure16!$A1398)</f>
        <v>1544689502.8247154</v>
      </c>
      <c r="F1398" s="1">
        <f t="shared" si="46"/>
        <v>0</v>
      </c>
      <c r="G1398" s="1">
        <f t="shared" si="47"/>
        <v>0</v>
      </c>
      <c r="H1398">
        <f>SUMIFS(Data!Z:Z,Data!B:B,Figure16!B1398,Data!A:A,Figure16!A1398)</f>
        <v>1</v>
      </c>
    </row>
    <row r="1399" spans="1:8">
      <c r="A1399" s="27">
        <v>1998</v>
      </c>
      <c r="B1399" t="s">
        <v>132</v>
      </c>
      <c r="C1399" s="3">
        <f>SUMIFS(Data!F:F,Data!$B:$B,Figure16!$B1399,Data!$A:$A,Figure16!$A1399)</f>
        <v>0</v>
      </c>
      <c r="D1399" s="3">
        <f>SUMIFS(Data!Y:Y,Data!$B:$B,Figure16!$B1399,Data!$A:$A,Figure16!$A1399)</f>
        <v>0</v>
      </c>
      <c r="E1399" s="3">
        <f>SUMIFS(Data!Q:Q,Data!$B:$B,Figure16!$B1399,Data!$A:$A,Figure16!$A1399)</f>
        <v>1744794457.276001</v>
      </c>
      <c r="F1399" s="1">
        <f t="shared" si="46"/>
        <v>0</v>
      </c>
      <c r="G1399" s="1">
        <f t="shared" si="47"/>
        <v>0</v>
      </c>
      <c r="H1399">
        <f>SUMIFS(Data!Z:Z,Data!B:B,Figure16!B1399,Data!A:A,Figure16!A1399)</f>
        <v>1</v>
      </c>
    </row>
    <row r="1400" spans="1:8">
      <c r="A1400" s="27">
        <v>1999</v>
      </c>
      <c r="B1400" t="s">
        <v>132</v>
      </c>
      <c r="C1400" s="3">
        <f>SUMIFS(Data!F:F,Data!$B:$B,Figure16!$B1400,Data!$A:$A,Figure16!$A1400)</f>
        <v>0</v>
      </c>
      <c r="D1400" s="3">
        <f>SUMIFS(Data!Y:Y,Data!$B:$B,Figure16!$B1400,Data!$A:$A,Figure16!$A1400)</f>
        <v>0</v>
      </c>
      <c r="E1400" s="3">
        <f>SUMIFS(Data!Q:Q,Data!$B:$B,Figure16!$B1400,Data!$A:$A,Figure16!$A1400)</f>
        <v>1534673583.2487004</v>
      </c>
      <c r="F1400" s="1">
        <f t="shared" si="46"/>
        <v>0</v>
      </c>
      <c r="G1400" s="1">
        <f t="shared" si="47"/>
        <v>0</v>
      </c>
      <c r="H1400">
        <f>SUMIFS(Data!Z:Z,Data!B:B,Figure16!B1400,Data!A:A,Figure16!A1400)</f>
        <v>1</v>
      </c>
    </row>
    <row r="1401" spans="1:8">
      <c r="A1401" s="27">
        <v>2000</v>
      </c>
      <c r="B1401" t="s">
        <v>132</v>
      </c>
      <c r="C1401" s="3">
        <f>SUMIFS(Data!F:F,Data!$B:$B,Figure16!$B1401,Data!$A:$A,Figure16!$A1401)</f>
        <v>0</v>
      </c>
      <c r="D1401" s="3">
        <f>SUMIFS(Data!Y:Y,Data!$B:$B,Figure16!$B1401,Data!$A:$A,Figure16!$A1401)</f>
        <v>0</v>
      </c>
      <c r="E1401" s="3">
        <f>SUMIFS(Data!Q:Q,Data!$B:$B,Figure16!$B1401,Data!$A:$A,Figure16!$A1401)</f>
        <v>1385058161.7674632</v>
      </c>
      <c r="F1401" s="1">
        <f t="shared" si="46"/>
        <v>0</v>
      </c>
      <c r="G1401" s="1">
        <f t="shared" si="47"/>
        <v>0</v>
      </c>
      <c r="H1401">
        <f>SUMIFS(Data!Z:Z,Data!B:B,Figure16!B1401,Data!A:A,Figure16!A1401)</f>
        <v>1</v>
      </c>
    </row>
    <row r="1402" spans="1:8">
      <c r="A1402" s="27">
        <v>2001</v>
      </c>
      <c r="B1402" t="s">
        <v>132</v>
      </c>
      <c r="C1402" s="3">
        <f>SUMIFS(Data!F:F,Data!$B:$B,Figure16!$B1402,Data!$A:$A,Figure16!$A1402)</f>
        <v>0</v>
      </c>
      <c r="D1402" s="3">
        <f>SUMIFS(Data!Y:Y,Data!$B:$B,Figure16!$B1402,Data!$A:$A,Figure16!$A1402)</f>
        <v>0</v>
      </c>
      <c r="E1402" s="3">
        <f>SUMIFS(Data!Q:Q,Data!$B:$B,Figure16!$B1402,Data!$A:$A,Figure16!$A1402)</f>
        <v>1709347793.3287272</v>
      </c>
      <c r="F1402" s="1">
        <f t="shared" si="46"/>
        <v>0</v>
      </c>
      <c r="G1402" s="1">
        <f t="shared" si="47"/>
        <v>0</v>
      </c>
      <c r="H1402">
        <f>SUMIFS(Data!Z:Z,Data!B:B,Figure16!B1402,Data!A:A,Figure16!A1402)</f>
        <v>1</v>
      </c>
    </row>
    <row r="1403" spans="1:8">
      <c r="A1403" s="27">
        <v>2002</v>
      </c>
      <c r="B1403" t="s">
        <v>132</v>
      </c>
      <c r="C1403" s="3">
        <f>SUMIFS(Data!F:F,Data!$B:$B,Figure16!$B1403,Data!$A:$A,Figure16!$A1403)</f>
        <v>0</v>
      </c>
      <c r="D1403" s="3">
        <f>SUMIFS(Data!Y:Y,Data!$B:$B,Figure16!$B1403,Data!$A:$A,Figure16!$A1403)</f>
        <v>0</v>
      </c>
      <c r="E1403" s="3">
        <f>SUMIFS(Data!Q:Q,Data!$B:$B,Figure16!$B1403,Data!$A:$A,Figure16!$A1403)</f>
        <v>1987622279.114625</v>
      </c>
      <c r="F1403" s="1">
        <f t="shared" si="46"/>
        <v>0</v>
      </c>
      <c r="G1403" s="1">
        <f t="shared" si="47"/>
        <v>0</v>
      </c>
      <c r="H1403">
        <f>SUMIFS(Data!Z:Z,Data!B:B,Figure16!B1403,Data!A:A,Figure16!A1403)</f>
        <v>1</v>
      </c>
    </row>
    <row r="1404" spans="1:8">
      <c r="A1404" s="27">
        <v>2003</v>
      </c>
      <c r="B1404" t="s">
        <v>132</v>
      </c>
      <c r="C1404" s="3">
        <f>SUMIFS(Data!F:F,Data!$B:$B,Figure16!$B1404,Data!$A:$A,Figure16!$A1404)</f>
        <v>0</v>
      </c>
      <c r="D1404" s="3">
        <f>SUMIFS(Data!Y:Y,Data!$B:$B,Figure16!$B1404,Data!$A:$A,Figure16!$A1404)</f>
        <v>0</v>
      </c>
      <c r="E1404" s="3">
        <f>SUMIFS(Data!Q:Q,Data!$B:$B,Figure16!$B1404,Data!$A:$A,Figure16!$A1404)</f>
        <v>2736666515.8293967</v>
      </c>
      <c r="F1404" s="1">
        <f t="shared" si="46"/>
        <v>0</v>
      </c>
      <c r="G1404" s="1">
        <f t="shared" si="47"/>
        <v>0</v>
      </c>
      <c r="H1404">
        <f>SUMIFS(Data!Z:Z,Data!B:B,Figure16!B1404,Data!A:A,Figure16!A1404)</f>
        <v>1</v>
      </c>
    </row>
    <row r="1405" spans="1:8">
      <c r="A1405" s="27">
        <v>2004</v>
      </c>
      <c r="B1405" t="s">
        <v>132</v>
      </c>
      <c r="C1405" s="3">
        <f>SUMIFS(Data!F:F,Data!$B:$B,Figure16!$B1405,Data!$A:$A,Figure16!$A1405)</f>
        <v>0</v>
      </c>
      <c r="D1405" s="3">
        <f>SUMIFS(Data!Y:Y,Data!$B:$B,Figure16!$B1405,Data!$A:$A,Figure16!$A1405)</f>
        <v>0</v>
      </c>
      <c r="E1405" s="3">
        <f>SUMIFS(Data!Q:Q,Data!$B:$B,Figure16!$B1405,Data!$A:$A,Figure16!$A1405)</f>
        <v>4414929219.9964867</v>
      </c>
      <c r="F1405" s="1">
        <f t="shared" si="46"/>
        <v>0</v>
      </c>
      <c r="G1405" s="1">
        <f t="shared" si="47"/>
        <v>0</v>
      </c>
      <c r="H1405">
        <f>SUMIFS(Data!Z:Z,Data!B:B,Figure16!B1405,Data!A:A,Figure16!A1405)</f>
        <v>1</v>
      </c>
    </row>
    <row r="1406" spans="1:8">
      <c r="A1406" s="27">
        <v>2005</v>
      </c>
      <c r="B1406" t="s">
        <v>132</v>
      </c>
      <c r="C1406" s="3">
        <f>SUMIFS(Data!F:F,Data!$B:$B,Figure16!$B1406,Data!$A:$A,Figure16!$A1406)</f>
        <v>0</v>
      </c>
      <c r="D1406" s="3">
        <f>SUMIFS(Data!Y:Y,Data!$B:$B,Figure16!$B1406,Data!$A:$A,Figure16!$A1406)</f>
        <v>0</v>
      </c>
      <c r="E1406" s="3">
        <f>SUMIFS(Data!Q:Q,Data!$B:$B,Figure16!$B1406,Data!$A:$A,Figure16!$A1406)</f>
        <v>6646663561.2656002</v>
      </c>
      <c r="F1406" s="1">
        <f t="shared" si="46"/>
        <v>0</v>
      </c>
      <c r="G1406" s="1">
        <f t="shared" si="47"/>
        <v>0</v>
      </c>
      <c r="H1406">
        <f>SUMIFS(Data!Z:Z,Data!B:B,Figure16!B1406,Data!A:A,Figure16!A1406)</f>
        <v>1</v>
      </c>
    </row>
    <row r="1407" spans="1:8">
      <c r="A1407" s="27">
        <v>2006</v>
      </c>
      <c r="B1407" t="s">
        <v>132</v>
      </c>
      <c r="C1407" s="3">
        <f>SUMIFS(Data!F:F,Data!$B:$B,Figure16!$B1407,Data!$A:$A,Figure16!$A1407)</f>
        <v>0</v>
      </c>
      <c r="D1407" s="3">
        <f>SUMIFS(Data!Y:Y,Data!$B:$B,Figure16!$B1407,Data!$A:$A,Figure16!$A1407)</f>
        <v>0</v>
      </c>
      <c r="E1407" s="3">
        <f>SUMIFS(Data!Q:Q,Data!$B:$B,Figure16!$B1407,Data!$A:$A,Figure16!$A1407)</f>
        <v>7422102655.9883242</v>
      </c>
      <c r="F1407" s="1">
        <f t="shared" si="46"/>
        <v>0</v>
      </c>
      <c r="G1407" s="1">
        <f t="shared" si="47"/>
        <v>0</v>
      </c>
      <c r="H1407">
        <f>SUMIFS(Data!Z:Z,Data!B:B,Figure16!B1407,Data!A:A,Figure16!A1407)</f>
        <v>1</v>
      </c>
    </row>
    <row r="1408" spans="1:8">
      <c r="A1408" s="27">
        <v>2007</v>
      </c>
      <c r="B1408" t="s">
        <v>132</v>
      </c>
      <c r="C1408" s="3">
        <f>SUMIFS(Data!F:F,Data!$B:$B,Figure16!$B1408,Data!$A:$A,Figure16!$A1408)</f>
        <v>422000000</v>
      </c>
      <c r="D1408" s="3">
        <f>SUMIFS(Data!Y:Y,Data!$B:$B,Figure16!$B1408,Data!$A:$A,Figure16!$A1408)</f>
        <v>0</v>
      </c>
      <c r="E1408" s="3">
        <f>SUMIFS(Data!Q:Q,Data!$B:$B,Figure16!$B1408,Data!$A:$A,Figure16!$A1408)</f>
        <v>8638711442.7704983</v>
      </c>
      <c r="F1408" s="1">
        <f t="shared" si="46"/>
        <v>4.8849877993454713</v>
      </c>
      <c r="G1408" s="1">
        <f t="shared" si="47"/>
        <v>0</v>
      </c>
      <c r="H1408">
        <f>SUMIFS(Data!Z:Z,Data!B:B,Figure16!B1408,Data!A:A,Figure16!A1408)</f>
        <v>1</v>
      </c>
    </row>
    <row r="1409" spans="1:8">
      <c r="A1409" s="27">
        <v>2008</v>
      </c>
      <c r="B1409" t="s">
        <v>132</v>
      </c>
      <c r="C1409" s="3">
        <f>SUMIFS(Data!F:F,Data!$B:$B,Figure16!$B1409,Data!$A:$A,Figure16!$A1409)</f>
        <v>0</v>
      </c>
      <c r="D1409" s="3">
        <f>SUMIFS(Data!Y:Y,Data!$B:$B,Figure16!$B1409,Data!$A:$A,Figure16!$A1409)</f>
        <v>0</v>
      </c>
      <c r="E1409" s="3">
        <f>SUMIFS(Data!Q:Q,Data!$B:$B,Figure16!$B1409,Data!$A:$A,Figure16!$A1409)</f>
        <v>10351932604.415358</v>
      </c>
      <c r="F1409" s="1">
        <f t="shared" si="46"/>
        <v>0</v>
      </c>
      <c r="G1409" s="1">
        <f t="shared" si="47"/>
        <v>0</v>
      </c>
      <c r="H1409">
        <f>SUMIFS(Data!Z:Z,Data!B:B,Figure16!B1409,Data!A:A,Figure16!A1409)</f>
        <v>1</v>
      </c>
    </row>
    <row r="1410" spans="1:8">
      <c r="A1410" s="27">
        <v>2009</v>
      </c>
      <c r="B1410" t="s">
        <v>132</v>
      </c>
      <c r="C1410" s="3">
        <f>SUMIFS(Data!F:F,Data!$B:$B,Figure16!$B1410,Data!$A:$A,Figure16!$A1410)</f>
        <v>0</v>
      </c>
      <c r="D1410" s="3">
        <f>SUMIFS(Data!Y:Y,Data!$B:$B,Figure16!$B1410,Data!$A:$A,Figure16!$A1410)</f>
        <v>0</v>
      </c>
      <c r="E1410" s="3">
        <f>SUMIFS(Data!Q:Q,Data!$B:$B,Figure16!$B1410,Data!$A:$A,Figure16!$A1410)</f>
        <v>9253484108.4970055</v>
      </c>
      <c r="F1410" s="1">
        <f t="shared" si="46"/>
        <v>0</v>
      </c>
      <c r="G1410" s="1">
        <f t="shared" si="47"/>
        <v>0</v>
      </c>
      <c r="H1410">
        <f>SUMIFS(Data!Z:Z,Data!B:B,Figure16!B1410,Data!A:A,Figure16!A1410)</f>
        <v>1</v>
      </c>
    </row>
    <row r="1411" spans="1:8">
      <c r="A1411" s="27">
        <v>2010</v>
      </c>
      <c r="B1411" t="s">
        <v>132</v>
      </c>
      <c r="C1411" s="3">
        <f>SUMIFS(Data!F:F,Data!$B:$B,Figure16!$B1411,Data!$A:$A,Figure16!$A1411)</f>
        <v>0</v>
      </c>
      <c r="D1411" s="3">
        <f>SUMIFS(Data!Y:Y,Data!$B:$B,Figure16!$B1411,Data!$A:$A,Figure16!$A1411)</f>
        <v>0</v>
      </c>
      <c r="E1411" s="3">
        <f>SUMIFS(Data!Q:Q,Data!$B:$B,Figure16!$B1411,Data!$A:$A,Figure16!$A1411)</f>
        <v>10657705536.497757</v>
      </c>
      <c r="F1411" s="1">
        <f t="shared" ref="F1411:F1474" si="48">IF(E1411&gt;0,C1411/E1411*100,"")</f>
        <v>0</v>
      </c>
      <c r="G1411" s="1">
        <f t="shared" ref="G1411:G1474" si="49">IF($E1411&gt;0,D1411/$E1411*100,"")</f>
        <v>0</v>
      </c>
      <c r="H1411">
        <f>SUMIFS(Data!Z:Z,Data!B:B,Figure16!B1411,Data!A:A,Figure16!A1411)</f>
        <v>1</v>
      </c>
    </row>
    <row r="1412" spans="1:8">
      <c r="A1412" s="27">
        <v>2011</v>
      </c>
      <c r="B1412" t="s">
        <v>132</v>
      </c>
      <c r="C1412" s="3">
        <f>SUMIFS(Data!F:F,Data!$B:$B,Figure16!$B1412,Data!$A:$A,Figure16!$A1412)</f>
        <v>0</v>
      </c>
      <c r="D1412" s="3">
        <f>SUMIFS(Data!Y:Y,Data!$B:$B,Figure16!$B1412,Data!$A:$A,Figure16!$A1412)</f>
        <v>0</v>
      </c>
      <c r="E1412" s="3">
        <f>SUMIFS(Data!Q:Q,Data!$B:$B,Figure16!$B1412,Data!$A:$A,Figure16!$A1412)</f>
        <v>12156380425.082458</v>
      </c>
      <c r="F1412" s="1">
        <f t="shared" si="48"/>
        <v>0</v>
      </c>
      <c r="G1412" s="1">
        <f t="shared" si="49"/>
        <v>0</v>
      </c>
      <c r="H1412">
        <f>SUMIFS(Data!Z:Z,Data!B:B,Figure16!B1412,Data!A:A,Figure16!A1412)</f>
        <v>1</v>
      </c>
    </row>
    <row r="1413" spans="1:8">
      <c r="A1413" s="27">
        <v>2012</v>
      </c>
      <c r="B1413" t="s">
        <v>132</v>
      </c>
      <c r="C1413" s="3">
        <f>SUMIFS(Data!F:F,Data!$B:$B,Figure16!$B1413,Data!$A:$A,Figure16!$A1413)</f>
        <v>141000000</v>
      </c>
      <c r="D1413" s="3">
        <f>SUMIFS(Data!Y:Y,Data!$B:$B,Figure16!$B1413,Data!$A:$A,Figure16!$A1413)</f>
        <v>0</v>
      </c>
      <c r="E1413" s="3">
        <f>SUMIFS(Data!Q:Q,Data!$B:$B,Figure16!$B1413,Data!$A:$A,Figure16!$A1413)</f>
        <v>12368071038.736238</v>
      </c>
      <c r="F1413" s="1">
        <f t="shared" si="48"/>
        <v>1.1400322617681802</v>
      </c>
      <c r="G1413" s="1">
        <f t="shared" si="49"/>
        <v>0</v>
      </c>
      <c r="H1413">
        <f>SUMIFS(Data!Z:Z,Data!B:B,Figure16!B1413,Data!A:A,Figure16!A1413)</f>
        <v>1</v>
      </c>
    </row>
    <row r="1414" spans="1:8">
      <c r="A1414" s="27">
        <v>2013</v>
      </c>
      <c r="B1414" t="s">
        <v>132</v>
      </c>
      <c r="C1414" s="3">
        <f>SUMIFS(Data!F:F,Data!$B:$B,Figure16!$B1414,Data!$A:$A,Figure16!$A1414)</f>
        <v>4400000</v>
      </c>
      <c r="D1414" s="3">
        <f>SUMIFS(Data!Y:Y,Data!$B:$B,Figure16!$B1414,Data!$A:$A,Figure16!$A1414)</f>
        <v>0</v>
      </c>
      <c r="E1414" s="3">
        <f>SUMIFS(Data!Q:Q,Data!$B:$B,Figure16!$B1414,Data!$A:$A,Figure16!$A1414)</f>
        <v>12949854262.812727</v>
      </c>
      <c r="F1414" s="1">
        <f t="shared" si="48"/>
        <v>3.3977216350883577E-2</v>
      </c>
      <c r="G1414" s="1">
        <f t="shared" si="49"/>
        <v>0</v>
      </c>
      <c r="H1414">
        <f>SUMIFS(Data!Z:Z,Data!B:B,Figure16!B1414,Data!A:A,Figure16!A1414)</f>
        <v>1</v>
      </c>
    </row>
    <row r="1415" spans="1:8">
      <c r="A1415" s="27">
        <v>2014</v>
      </c>
      <c r="B1415" t="s">
        <v>132</v>
      </c>
      <c r="C1415" s="3">
        <f>SUMIFS(Data!F:F,Data!$B:$B,Figure16!$B1415,Data!$A:$A,Figure16!$A1415)</f>
        <v>0</v>
      </c>
      <c r="D1415" s="3">
        <f>SUMIFS(Data!Y:Y,Data!$B:$B,Figure16!$B1415,Data!$A:$A,Figure16!$A1415)</f>
        <v>0</v>
      </c>
      <c r="E1415" s="3">
        <f>SUMIFS(Data!Q:Q,Data!$B:$B,Figure16!$B1415,Data!$A:$A,Figure16!$A1415)</f>
        <v>13922223233.5184</v>
      </c>
      <c r="F1415" s="1">
        <f t="shared" si="48"/>
        <v>0</v>
      </c>
      <c r="G1415" s="1">
        <f t="shared" si="49"/>
        <v>0</v>
      </c>
      <c r="H1415">
        <f>SUMIFS(Data!Z:Z,Data!B:B,Figure16!B1415,Data!A:A,Figure16!A1415)</f>
        <v>1</v>
      </c>
    </row>
    <row r="1416" spans="1:8">
      <c r="A1416" s="27">
        <v>2015</v>
      </c>
      <c r="B1416" t="s">
        <v>132</v>
      </c>
      <c r="C1416" s="3">
        <f>SUMIFS(Data!F:F,Data!$B:$B,Figure16!$B1416,Data!$A:$A,Figure16!$A1416)</f>
        <v>0</v>
      </c>
      <c r="D1416" s="3">
        <f>SUMIFS(Data!Y:Y,Data!$B:$B,Figure16!$B1416,Data!$A:$A,Figure16!$A1416)</f>
        <v>0</v>
      </c>
      <c r="E1416" s="3">
        <f>SUMIFS(Data!Q:Q,Data!$B:$B,Figure16!$B1416,Data!$A:$A,Figure16!$A1416)</f>
        <v>10945989471.628599</v>
      </c>
      <c r="F1416" s="1">
        <f t="shared" si="48"/>
        <v>0</v>
      </c>
      <c r="G1416" s="1">
        <f t="shared" si="49"/>
        <v>0</v>
      </c>
      <c r="H1416">
        <f>SUMIFS(Data!Z:Z,Data!B:B,Figure16!B1416,Data!A:A,Figure16!A1416)</f>
        <v>1</v>
      </c>
    </row>
    <row r="1417" spans="1:8">
      <c r="A1417" s="27">
        <v>2016</v>
      </c>
      <c r="B1417" t="s">
        <v>132</v>
      </c>
      <c r="C1417" s="3">
        <f>SUMIFS(Data!F:F,Data!$B:$B,Figure16!$B1417,Data!$A:$A,Figure16!$A1417)</f>
        <v>0</v>
      </c>
      <c r="D1417" s="3">
        <f>SUMIFS(Data!Y:Y,Data!$B:$B,Figure16!$B1417,Data!$A:$A,Figure16!$A1417)</f>
        <v>0</v>
      </c>
      <c r="E1417" s="3">
        <f>SUMIFS(Data!Q:Q,Data!$B:$B,Figure16!$B1417,Data!$A:$A,Figure16!$A1417)</f>
        <v>10090922857.390505</v>
      </c>
      <c r="F1417" s="1">
        <f t="shared" si="48"/>
        <v>0</v>
      </c>
      <c r="G1417" s="1">
        <f t="shared" si="49"/>
        <v>0</v>
      </c>
      <c r="H1417">
        <f>SUMIFS(Data!Z:Z,Data!B:B,Figure16!B1417,Data!A:A,Figure16!A1417)</f>
        <v>1</v>
      </c>
    </row>
    <row r="1418" spans="1:8">
      <c r="A1418" s="27">
        <v>2017</v>
      </c>
      <c r="B1418" t="s">
        <v>132</v>
      </c>
      <c r="C1418" s="3">
        <f>SUMIFS(Data!F:F,Data!$B:$B,Figure16!$B1418,Data!$A:$A,Figure16!$A1418)</f>
        <v>0</v>
      </c>
      <c r="D1418" s="3">
        <f>SUMIFS(Data!Y:Y,Data!$B:$B,Figure16!$B1418,Data!$A:$A,Figure16!$A1418)</f>
        <v>0</v>
      </c>
      <c r="E1418" s="3">
        <f>SUMIFS(Data!Q:Q,Data!$B:$B,Figure16!$B1418,Data!$A:$A,Figure16!$A1418)</f>
        <v>9871247731.8978729</v>
      </c>
      <c r="F1418" s="1">
        <f t="shared" si="48"/>
        <v>0</v>
      </c>
      <c r="G1418" s="1">
        <f t="shared" si="49"/>
        <v>0</v>
      </c>
      <c r="H1418">
        <f>SUMIFS(Data!Z:Z,Data!B:B,Figure16!B1418,Data!A:A,Figure16!A1418)</f>
        <v>1</v>
      </c>
    </row>
    <row r="1419" spans="1:8">
      <c r="A1419" s="27">
        <v>1950</v>
      </c>
      <c r="B1419" t="s">
        <v>58</v>
      </c>
      <c r="C1419" s="3">
        <f>SUMIFS(Data!F:F,Data!$B:$B,Figure16!$B1419,Data!$A:$A,Figure16!$A1419)</f>
        <v>0</v>
      </c>
      <c r="D1419" s="3">
        <f>SUMIFS(Data!Y:Y,Data!$B:$B,Figure16!$B1419,Data!$A:$A,Figure16!$A1419)</f>
        <v>0</v>
      </c>
      <c r="E1419" s="3">
        <f>SUMIFS(Data!Q:Q,Data!$B:$B,Figure16!$B1419,Data!$A:$A,Figure16!$A1419)</f>
        <v>0</v>
      </c>
      <c r="F1419" s="1" t="str">
        <f t="shared" si="48"/>
        <v/>
      </c>
      <c r="G1419" s="1" t="str">
        <f t="shared" si="49"/>
        <v/>
      </c>
      <c r="H1419">
        <f>SUMIFS(Data!Z:Z,Data!B:B,Figure16!B1419,Data!A:A,Figure16!A1419)</f>
        <v>0</v>
      </c>
    </row>
    <row r="1420" spans="1:8">
      <c r="A1420" s="27">
        <v>1951</v>
      </c>
      <c r="B1420" t="s">
        <v>58</v>
      </c>
      <c r="C1420" s="3">
        <f>SUMIFS(Data!F:F,Data!$B:$B,Figure16!$B1420,Data!$A:$A,Figure16!$A1420)</f>
        <v>0</v>
      </c>
      <c r="D1420" s="3">
        <f>SUMIFS(Data!Y:Y,Data!$B:$B,Figure16!$B1420,Data!$A:$A,Figure16!$A1420)</f>
        <v>0</v>
      </c>
      <c r="E1420" s="3">
        <f>SUMIFS(Data!Q:Q,Data!$B:$B,Figure16!$B1420,Data!$A:$A,Figure16!$A1420)</f>
        <v>0</v>
      </c>
      <c r="F1420" s="1" t="str">
        <f t="shared" si="48"/>
        <v/>
      </c>
      <c r="G1420" s="1" t="str">
        <f t="shared" si="49"/>
        <v/>
      </c>
      <c r="H1420">
        <f>SUMIFS(Data!Z:Z,Data!B:B,Figure16!B1420,Data!A:A,Figure16!A1420)</f>
        <v>0</v>
      </c>
    </row>
    <row r="1421" spans="1:8">
      <c r="A1421" s="27">
        <v>1952</v>
      </c>
      <c r="B1421" t="s">
        <v>58</v>
      </c>
      <c r="C1421" s="3">
        <f>SUMIFS(Data!F:F,Data!$B:$B,Figure16!$B1421,Data!$A:$A,Figure16!$A1421)</f>
        <v>0</v>
      </c>
      <c r="D1421" s="3">
        <f>SUMIFS(Data!Y:Y,Data!$B:$B,Figure16!$B1421,Data!$A:$A,Figure16!$A1421)</f>
        <v>0</v>
      </c>
      <c r="E1421" s="3">
        <f>SUMIFS(Data!Q:Q,Data!$B:$B,Figure16!$B1421,Data!$A:$A,Figure16!$A1421)</f>
        <v>0</v>
      </c>
      <c r="F1421" s="1" t="str">
        <f t="shared" si="48"/>
        <v/>
      </c>
      <c r="G1421" s="1" t="str">
        <f t="shared" si="49"/>
        <v/>
      </c>
      <c r="H1421">
        <f>SUMIFS(Data!Z:Z,Data!B:B,Figure16!B1421,Data!A:A,Figure16!A1421)</f>
        <v>0</v>
      </c>
    </row>
    <row r="1422" spans="1:8">
      <c r="A1422" s="27">
        <v>1953</v>
      </c>
      <c r="B1422" t="s">
        <v>58</v>
      </c>
      <c r="C1422" s="3">
        <f>SUMIFS(Data!F:F,Data!$B:$B,Figure16!$B1422,Data!$A:$A,Figure16!$A1422)</f>
        <v>0</v>
      </c>
      <c r="D1422" s="3">
        <f>SUMIFS(Data!Y:Y,Data!$B:$B,Figure16!$B1422,Data!$A:$A,Figure16!$A1422)</f>
        <v>0</v>
      </c>
      <c r="E1422" s="3">
        <f>SUMIFS(Data!Q:Q,Data!$B:$B,Figure16!$B1422,Data!$A:$A,Figure16!$A1422)</f>
        <v>0</v>
      </c>
      <c r="F1422" s="1" t="str">
        <f t="shared" si="48"/>
        <v/>
      </c>
      <c r="G1422" s="1" t="str">
        <f t="shared" si="49"/>
        <v/>
      </c>
      <c r="H1422">
        <f>SUMIFS(Data!Z:Z,Data!B:B,Figure16!B1422,Data!A:A,Figure16!A1422)</f>
        <v>0</v>
      </c>
    </row>
    <row r="1423" spans="1:8">
      <c r="A1423" s="27">
        <v>1954</v>
      </c>
      <c r="B1423" t="s">
        <v>58</v>
      </c>
      <c r="C1423" s="3">
        <f>SUMIFS(Data!F:F,Data!$B:$B,Figure16!$B1423,Data!$A:$A,Figure16!$A1423)</f>
        <v>0</v>
      </c>
      <c r="D1423" s="3">
        <f>SUMIFS(Data!Y:Y,Data!$B:$B,Figure16!$B1423,Data!$A:$A,Figure16!$A1423)</f>
        <v>0</v>
      </c>
      <c r="E1423" s="3">
        <f>SUMIFS(Data!Q:Q,Data!$B:$B,Figure16!$B1423,Data!$A:$A,Figure16!$A1423)</f>
        <v>0</v>
      </c>
      <c r="F1423" s="1" t="str">
        <f t="shared" si="48"/>
        <v/>
      </c>
      <c r="G1423" s="1" t="str">
        <f t="shared" si="49"/>
        <v/>
      </c>
      <c r="H1423">
        <f>SUMIFS(Data!Z:Z,Data!B:B,Figure16!B1423,Data!A:A,Figure16!A1423)</f>
        <v>0</v>
      </c>
    </row>
    <row r="1424" spans="1:8">
      <c r="A1424" s="27">
        <v>1955</v>
      </c>
      <c r="B1424" t="s">
        <v>58</v>
      </c>
      <c r="C1424" s="3">
        <f>SUMIFS(Data!F:F,Data!$B:$B,Figure16!$B1424,Data!$A:$A,Figure16!$A1424)</f>
        <v>0</v>
      </c>
      <c r="D1424" s="3">
        <f>SUMIFS(Data!Y:Y,Data!$B:$B,Figure16!$B1424,Data!$A:$A,Figure16!$A1424)</f>
        <v>0</v>
      </c>
      <c r="E1424" s="3">
        <f>SUMIFS(Data!Q:Q,Data!$B:$B,Figure16!$B1424,Data!$A:$A,Figure16!$A1424)</f>
        <v>0</v>
      </c>
      <c r="F1424" s="1" t="str">
        <f t="shared" si="48"/>
        <v/>
      </c>
      <c r="G1424" s="1" t="str">
        <f t="shared" si="49"/>
        <v/>
      </c>
      <c r="H1424">
        <f>SUMIFS(Data!Z:Z,Data!B:B,Figure16!B1424,Data!A:A,Figure16!A1424)</f>
        <v>0</v>
      </c>
    </row>
    <row r="1425" spans="1:8">
      <c r="A1425" s="27">
        <v>1956</v>
      </c>
      <c r="B1425" t="s">
        <v>58</v>
      </c>
      <c r="C1425" s="3">
        <f>SUMIFS(Data!F:F,Data!$B:$B,Figure16!$B1425,Data!$A:$A,Figure16!$A1425)</f>
        <v>0</v>
      </c>
      <c r="D1425" s="3">
        <f>SUMIFS(Data!Y:Y,Data!$B:$B,Figure16!$B1425,Data!$A:$A,Figure16!$A1425)</f>
        <v>0</v>
      </c>
      <c r="E1425" s="3">
        <f>SUMIFS(Data!Q:Q,Data!$B:$B,Figure16!$B1425,Data!$A:$A,Figure16!$A1425)</f>
        <v>0</v>
      </c>
      <c r="F1425" s="1" t="str">
        <f t="shared" si="48"/>
        <v/>
      </c>
      <c r="G1425" s="1" t="str">
        <f t="shared" si="49"/>
        <v/>
      </c>
      <c r="H1425">
        <f>SUMIFS(Data!Z:Z,Data!B:B,Figure16!B1425,Data!A:A,Figure16!A1425)</f>
        <v>0</v>
      </c>
    </row>
    <row r="1426" spans="1:8">
      <c r="A1426" s="27">
        <v>1957</v>
      </c>
      <c r="B1426" t="s">
        <v>58</v>
      </c>
      <c r="C1426" s="3">
        <f>SUMIFS(Data!F:F,Data!$B:$B,Figure16!$B1426,Data!$A:$A,Figure16!$A1426)</f>
        <v>0</v>
      </c>
      <c r="D1426" s="3">
        <f>SUMIFS(Data!Y:Y,Data!$B:$B,Figure16!$B1426,Data!$A:$A,Figure16!$A1426)</f>
        <v>0</v>
      </c>
      <c r="E1426" s="3">
        <f>SUMIFS(Data!Q:Q,Data!$B:$B,Figure16!$B1426,Data!$A:$A,Figure16!$A1426)</f>
        <v>0</v>
      </c>
      <c r="F1426" s="1" t="str">
        <f t="shared" si="48"/>
        <v/>
      </c>
      <c r="G1426" s="1" t="str">
        <f t="shared" si="49"/>
        <v/>
      </c>
      <c r="H1426">
        <f>SUMIFS(Data!Z:Z,Data!B:B,Figure16!B1426,Data!A:A,Figure16!A1426)</f>
        <v>0</v>
      </c>
    </row>
    <row r="1427" spans="1:8">
      <c r="A1427" s="27">
        <v>1958</v>
      </c>
      <c r="B1427" t="s">
        <v>58</v>
      </c>
      <c r="C1427" s="3">
        <f>SUMIFS(Data!F:F,Data!$B:$B,Figure16!$B1427,Data!$A:$A,Figure16!$A1427)</f>
        <v>0</v>
      </c>
      <c r="D1427" s="3">
        <f>SUMIFS(Data!Y:Y,Data!$B:$B,Figure16!$B1427,Data!$A:$A,Figure16!$A1427)</f>
        <v>0</v>
      </c>
      <c r="E1427" s="3">
        <f>SUMIFS(Data!Q:Q,Data!$B:$B,Figure16!$B1427,Data!$A:$A,Figure16!$A1427)</f>
        <v>0</v>
      </c>
      <c r="F1427" s="1" t="str">
        <f t="shared" si="48"/>
        <v/>
      </c>
      <c r="G1427" s="1" t="str">
        <f t="shared" si="49"/>
        <v/>
      </c>
      <c r="H1427">
        <f>SUMIFS(Data!Z:Z,Data!B:B,Figure16!B1427,Data!A:A,Figure16!A1427)</f>
        <v>0</v>
      </c>
    </row>
    <row r="1428" spans="1:8">
      <c r="A1428" s="27">
        <v>1959</v>
      </c>
      <c r="B1428" t="s">
        <v>58</v>
      </c>
      <c r="C1428" s="3">
        <f>SUMIFS(Data!F:F,Data!$B:$B,Figure16!$B1428,Data!$A:$A,Figure16!$A1428)</f>
        <v>0</v>
      </c>
      <c r="D1428" s="3">
        <f>SUMIFS(Data!Y:Y,Data!$B:$B,Figure16!$B1428,Data!$A:$A,Figure16!$A1428)</f>
        <v>0</v>
      </c>
      <c r="E1428" s="3">
        <f>SUMIFS(Data!Q:Q,Data!$B:$B,Figure16!$B1428,Data!$A:$A,Figure16!$A1428)</f>
        <v>0</v>
      </c>
      <c r="F1428" s="1" t="str">
        <f t="shared" si="48"/>
        <v/>
      </c>
      <c r="G1428" s="1" t="str">
        <f t="shared" si="49"/>
        <v/>
      </c>
      <c r="H1428">
        <f>SUMIFS(Data!Z:Z,Data!B:B,Figure16!B1428,Data!A:A,Figure16!A1428)</f>
        <v>0</v>
      </c>
    </row>
    <row r="1429" spans="1:8">
      <c r="A1429" s="27">
        <v>1960</v>
      </c>
      <c r="B1429" t="s">
        <v>58</v>
      </c>
      <c r="C1429" s="3">
        <f>SUMIFS(Data!F:F,Data!$B:$B,Figure16!$B1429,Data!$A:$A,Figure16!$A1429)</f>
        <v>0</v>
      </c>
      <c r="D1429" s="3">
        <f>SUMIFS(Data!Y:Y,Data!$B:$B,Figure16!$B1429,Data!$A:$A,Figure16!$A1429)</f>
        <v>0</v>
      </c>
      <c r="E1429" s="3">
        <f>SUMIFS(Data!Q:Q,Data!$B:$B,Figure16!$B1429,Data!$A:$A,Figure16!$A1429)</f>
        <v>4109999999.9999995</v>
      </c>
      <c r="F1429" s="1">
        <f t="shared" si="48"/>
        <v>0</v>
      </c>
      <c r="G1429" s="1">
        <f t="shared" si="49"/>
        <v>0</v>
      </c>
      <c r="H1429">
        <f>SUMIFS(Data!Z:Z,Data!B:B,Figure16!B1429,Data!A:A,Figure16!A1429)</f>
        <v>0</v>
      </c>
    </row>
    <row r="1430" spans="1:8">
      <c r="A1430" s="27">
        <v>1961</v>
      </c>
      <c r="B1430" t="s">
        <v>58</v>
      </c>
      <c r="C1430" s="3">
        <f>SUMIFS(Data!F:F,Data!$B:$B,Figure16!$B1430,Data!$A:$A,Figure16!$A1430)</f>
        <v>0</v>
      </c>
      <c r="D1430" s="3">
        <f>SUMIFS(Data!Y:Y,Data!$B:$B,Figure16!$B1430,Data!$A:$A,Figure16!$A1430)</f>
        <v>0</v>
      </c>
      <c r="E1430" s="3">
        <f>SUMIFS(Data!Q:Q,Data!$B:$B,Figure16!$B1430,Data!$A:$A,Figure16!$A1430)</f>
        <v>4609727272.727272</v>
      </c>
      <c r="F1430" s="1">
        <f t="shared" si="48"/>
        <v>0</v>
      </c>
      <c r="G1430" s="1">
        <f t="shared" si="49"/>
        <v>0</v>
      </c>
      <c r="H1430">
        <f>SUMIFS(Data!Z:Z,Data!B:B,Figure16!B1430,Data!A:A,Figure16!A1430)</f>
        <v>0</v>
      </c>
    </row>
    <row r="1431" spans="1:8">
      <c r="A1431" s="27">
        <v>1962</v>
      </c>
      <c r="B1431" t="s">
        <v>58</v>
      </c>
      <c r="C1431" s="3">
        <f>SUMIFS(Data!F:F,Data!$B:$B,Figure16!$B1431,Data!$A:$A,Figure16!$A1431)</f>
        <v>0</v>
      </c>
      <c r="D1431" s="3">
        <f>SUMIFS(Data!Y:Y,Data!$B:$B,Figure16!$B1431,Data!$A:$A,Figure16!$A1431)</f>
        <v>0</v>
      </c>
      <c r="E1431" s="3">
        <f>SUMIFS(Data!Q:Q,Data!$B:$B,Figure16!$B1431,Data!$A:$A,Figure16!$A1431)</f>
        <v>5416272727.272728</v>
      </c>
      <c r="F1431" s="1">
        <f t="shared" si="48"/>
        <v>0</v>
      </c>
      <c r="G1431" s="1">
        <f t="shared" si="49"/>
        <v>0</v>
      </c>
      <c r="H1431">
        <f>SUMIFS(Data!Z:Z,Data!B:B,Figure16!B1431,Data!A:A,Figure16!A1431)</f>
        <v>0</v>
      </c>
    </row>
    <row r="1432" spans="1:8">
      <c r="A1432" s="27">
        <v>1963</v>
      </c>
      <c r="B1432" t="s">
        <v>58</v>
      </c>
      <c r="C1432" s="3">
        <f>SUMIFS(Data!F:F,Data!$B:$B,Figure16!$B1432,Data!$A:$A,Figure16!$A1432)</f>
        <v>0</v>
      </c>
      <c r="D1432" s="3">
        <f>SUMIFS(Data!Y:Y,Data!$B:$B,Figure16!$B1432,Data!$A:$A,Figure16!$A1432)</f>
        <v>0</v>
      </c>
      <c r="E1432" s="3">
        <f>SUMIFS(Data!Q:Q,Data!$B:$B,Figure16!$B1432,Data!$A:$A,Figure16!$A1432)</f>
        <v>5668187500</v>
      </c>
      <c r="F1432" s="1">
        <f t="shared" si="48"/>
        <v>0</v>
      </c>
      <c r="G1432" s="1">
        <f t="shared" si="49"/>
        <v>0</v>
      </c>
      <c r="H1432">
        <f>SUMIFS(Data!Z:Z,Data!B:B,Figure16!B1432,Data!A:A,Figure16!A1432)</f>
        <v>0</v>
      </c>
    </row>
    <row r="1433" spans="1:8">
      <c r="A1433" s="27">
        <v>1964</v>
      </c>
      <c r="B1433" t="s">
        <v>58</v>
      </c>
      <c r="C1433" s="3">
        <f>SUMIFS(Data!F:F,Data!$B:$B,Figure16!$B1433,Data!$A:$A,Figure16!$A1433)</f>
        <v>0</v>
      </c>
      <c r="D1433" s="3">
        <f>SUMIFS(Data!Y:Y,Data!$B:$B,Figure16!$B1433,Data!$A:$A,Figure16!$A1433)</f>
        <v>0</v>
      </c>
      <c r="E1433" s="3">
        <f>SUMIFS(Data!Q:Q,Data!$B:$B,Figure16!$B1433,Data!$A:$A,Figure16!$A1433)</f>
        <v>5982347826.086956</v>
      </c>
      <c r="F1433" s="1">
        <f t="shared" si="48"/>
        <v>0</v>
      </c>
      <c r="G1433" s="1">
        <f t="shared" si="49"/>
        <v>0</v>
      </c>
      <c r="H1433">
        <f>SUMIFS(Data!Z:Z,Data!B:B,Figure16!B1433,Data!A:A,Figure16!A1433)</f>
        <v>0</v>
      </c>
    </row>
    <row r="1434" spans="1:8">
      <c r="A1434" s="27">
        <v>1965</v>
      </c>
      <c r="B1434" t="s">
        <v>58</v>
      </c>
      <c r="C1434" s="3">
        <f>SUMIFS(Data!F:F,Data!$B:$B,Figure16!$B1434,Data!$A:$A,Figure16!$A1434)</f>
        <v>0</v>
      </c>
      <c r="D1434" s="3">
        <f>SUMIFS(Data!Y:Y,Data!$B:$B,Figure16!$B1434,Data!$A:$A,Figure16!$A1434)</f>
        <v>0</v>
      </c>
      <c r="E1434" s="3">
        <f>SUMIFS(Data!Q:Q,Data!$B:$B,Figure16!$B1434,Data!$A:$A,Figure16!$A1434)</f>
        <v>6026593750</v>
      </c>
      <c r="F1434" s="1">
        <f t="shared" si="48"/>
        <v>0</v>
      </c>
      <c r="G1434" s="1">
        <f t="shared" si="49"/>
        <v>0</v>
      </c>
      <c r="H1434">
        <f>SUMIFS(Data!Z:Z,Data!B:B,Figure16!B1434,Data!A:A,Figure16!A1434)</f>
        <v>0</v>
      </c>
    </row>
    <row r="1435" spans="1:8">
      <c r="A1435" s="27">
        <v>1966</v>
      </c>
      <c r="B1435" t="s">
        <v>58</v>
      </c>
      <c r="C1435" s="3">
        <f>SUMIFS(Data!F:F,Data!$B:$B,Figure16!$B1435,Data!$A:$A,Figure16!$A1435)</f>
        <v>0</v>
      </c>
      <c r="D1435" s="3">
        <f>SUMIFS(Data!Y:Y,Data!$B:$B,Figure16!$B1435,Data!$A:$A,Figure16!$A1435)</f>
        <v>0</v>
      </c>
      <c r="E1435" s="3">
        <f>SUMIFS(Data!Q:Q,Data!$B:$B,Figure16!$B1435,Data!$A:$A,Figure16!$A1435)</f>
        <v>7072641025.6410255</v>
      </c>
      <c r="F1435" s="1">
        <f t="shared" si="48"/>
        <v>0</v>
      </c>
      <c r="G1435" s="1">
        <f t="shared" si="49"/>
        <v>0</v>
      </c>
      <c r="H1435">
        <f>SUMIFS(Data!Z:Z,Data!B:B,Figure16!B1435,Data!A:A,Figure16!A1435)</f>
        <v>0</v>
      </c>
    </row>
    <row r="1436" spans="1:8">
      <c r="A1436" s="27">
        <v>1967</v>
      </c>
      <c r="B1436" t="s">
        <v>58</v>
      </c>
      <c r="C1436" s="3">
        <f>SUMIFS(Data!F:F,Data!$B:$B,Figure16!$B1436,Data!$A:$A,Figure16!$A1436)</f>
        <v>0</v>
      </c>
      <c r="D1436" s="3">
        <f>SUMIFS(Data!Y:Y,Data!$B:$B,Figure16!$B1436,Data!$A:$A,Figure16!$A1436)</f>
        <v>0</v>
      </c>
      <c r="E1436" s="3">
        <f>SUMIFS(Data!Q:Q,Data!$B:$B,Figure16!$B1436,Data!$A:$A,Figure16!$A1436)</f>
        <v>7013196078.4313717</v>
      </c>
      <c r="F1436" s="1">
        <f t="shared" si="48"/>
        <v>0</v>
      </c>
      <c r="G1436" s="1">
        <f t="shared" si="49"/>
        <v>0</v>
      </c>
      <c r="H1436">
        <f>SUMIFS(Data!Z:Z,Data!B:B,Figure16!B1436,Data!A:A,Figure16!A1436)</f>
        <v>0</v>
      </c>
    </row>
    <row r="1437" spans="1:8">
      <c r="A1437" s="27">
        <v>1968</v>
      </c>
      <c r="B1437" t="s">
        <v>58</v>
      </c>
      <c r="C1437" s="3">
        <f>SUMIFS(Data!F:F,Data!$B:$B,Figure16!$B1437,Data!$A:$A,Figure16!$A1437)</f>
        <v>0</v>
      </c>
      <c r="D1437" s="3">
        <f>SUMIFS(Data!Y:Y,Data!$B:$B,Figure16!$B1437,Data!$A:$A,Figure16!$A1437)</f>
        <v>0</v>
      </c>
      <c r="E1437" s="3">
        <f>SUMIFS(Data!Q:Q,Data!$B:$B,Figure16!$B1437,Data!$A:$A,Figure16!$A1437)</f>
        <v>7167086956.5217381</v>
      </c>
      <c r="F1437" s="1">
        <f t="shared" si="48"/>
        <v>0</v>
      </c>
      <c r="G1437" s="1">
        <f t="shared" si="49"/>
        <v>0</v>
      </c>
      <c r="H1437">
        <f>SUMIFS(Data!Z:Z,Data!B:B,Figure16!B1437,Data!A:A,Figure16!A1437)</f>
        <v>0</v>
      </c>
    </row>
    <row r="1438" spans="1:8">
      <c r="A1438" s="27">
        <v>1969</v>
      </c>
      <c r="B1438" t="s">
        <v>58</v>
      </c>
      <c r="C1438" s="3">
        <f>SUMIFS(Data!F:F,Data!$B:$B,Figure16!$B1438,Data!$A:$A,Figure16!$A1438)</f>
        <v>0</v>
      </c>
      <c r="D1438" s="3">
        <f>SUMIFS(Data!Y:Y,Data!$B:$B,Figure16!$B1438,Data!$A:$A,Figure16!$A1438)</f>
        <v>0</v>
      </c>
      <c r="E1438" s="3">
        <f>SUMIFS(Data!Q:Q,Data!$B:$B,Figure16!$B1438,Data!$A:$A,Figure16!$A1438)</f>
        <v>8377093023.2558155</v>
      </c>
      <c r="F1438" s="1">
        <f t="shared" si="48"/>
        <v>0</v>
      </c>
      <c r="G1438" s="1">
        <f t="shared" si="49"/>
        <v>0</v>
      </c>
      <c r="H1438">
        <f>SUMIFS(Data!Z:Z,Data!B:B,Figure16!B1438,Data!A:A,Figure16!A1438)</f>
        <v>0</v>
      </c>
    </row>
    <row r="1439" spans="1:8">
      <c r="A1439" s="27">
        <v>1970</v>
      </c>
      <c r="B1439" t="s">
        <v>58</v>
      </c>
      <c r="C1439" s="3">
        <f>SUMIFS(Data!F:F,Data!$B:$B,Figure16!$B1439,Data!$A:$A,Figure16!$A1439)</f>
        <v>0</v>
      </c>
      <c r="D1439" s="3">
        <f>SUMIFS(Data!Y:Y,Data!$B:$B,Figure16!$B1439,Data!$A:$A,Figure16!$A1439)</f>
        <v>0</v>
      </c>
      <c r="E1439" s="3">
        <f>SUMIFS(Data!Q:Q,Data!$B:$B,Figure16!$B1439,Data!$A:$A,Figure16!$A1439)</f>
        <v>9126309734.5132771</v>
      </c>
      <c r="F1439" s="1">
        <f t="shared" si="48"/>
        <v>0</v>
      </c>
      <c r="G1439" s="1">
        <f t="shared" si="49"/>
        <v>0</v>
      </c>
      <c r="H1439">
        <f>SUMIFS(Data!Z:Z,Data!B:B,Figure16!B1439,Data!A:A,Figure16!A1439)</f>
        <v>0</v>
      </c>
    </row>
    <row r="1440" spans="1:8">
      <c r="A1440" s="27">
        <v>1971</v>
      </c>
      <c r="B1440" t="s">
        <v>58</v>
      </c>
      <c r="C1440" s="3">
        <f>SUMIFS(Data!F:F,Data!$B:$B,Figure16!$B1440,Data!$A:$A,Figure16!$A1440)</f>
        <v>2000000</v>
      </c>
      <c r="D1440" s="3">
        <f>SUMIFS(Data!Y:Y,Data!$B:$B,Figure16!$B1440,Data!$A:$A,Figure16!$A1440)</f>
        <v>0</v>
      </c>
      <c r="E1440" s="3">
        <f>SUMIFS(Data!Q:Q,Data!$B:$B,Figure16!$B1440,Data!$A:$A,Figure16!$A1440)</f>
        <v>10884114754.09836</v>
      </c>
      <c r="F1440" s="1">
        <f t="shared" si="48"/>
        <v>1.837540346813148E-2</v>
      </c>
      <c r="G1440" s="1">
        <f t="shared" si="49"/>
        <v>0</v>
      </c>
      <c r="H1440">
        <f>SUMIFS(Data!Z:Z,Data!B:B,Figure16!B1440,Data!A:A,Figure16!A1440)</f>
        <v>0</v>
      </c>
    </row>
    <row r="1441" spans="1:8">
      <c r="A1441" s="27">
        <v>1972</v>
      </c>
      <c r="B1441" t="s">
        <v>58</v>
      </c>
      <c r="C1441" s="3">
        <f>SUMIFS(Data!F:F,Data!$B:$B,Figure16!$B1441,Data!$A:$A,Figure16!$A1441)</f>
        <v>63000000</v>
      </c>
      <c r="D1441" s="3">
        <f>SUMIFS(Data!Y:Y,Data!$B:$B,Figure16!$B1441,Data!$A:$A,Figure16!$A1441)</f>
        <v>0</v>
      </c>
      <c r="E1441" s="3">
        <f>SUMIFS(Data!Q:Q,Data!$B:$B,Figure16!$B1441,Data!$A:$A,Figure16!$A1441)</f>
        <v>11853817307.692308</v>
      </c>
      <c r="F1441" s="1">
        <f t="shared" si="48"/>
        <v>0.53147436277018834</v>
      </c>
      <c r="G1441" s="1">
        <f t="shared" si="49"/>
        <v>0</v>
      </c>
      <c r="H1441">
        <f>SUMIFS(Data!Z:Z,Data!B:B,Figure16!B1441,Data!A:A,Figure16!A1441)</f>
        <v>0</v>
      </c>
    </row>
    <row r="1442" spans="1:8">
      <c r="A1442" s="27">
        <v>1973</v>
      </c>
      <c r="B1442" t="s">
        <v>58</v>
      </c>
      <c r="C1442" s="3">
        <f>SUMIFS(Data!F:F,Data!$B:$B,Figure16!$B1442,Data!$A:$A,Figure16!$A1442)</f>
        <v>0</v>
      </c>
      <c r="D1442" s="3">
        <f>SUMIFS(Data!Y:Y,Data!$B:$B,Figure16!$B1442,Data!$A:$A,Figure16!$A1442)</f>
        <v>0</v>
      </c>
      <c r="E1442" s="3">
        <f>SUMIFS(Data!Q:Q,Data!$B:$B,Figure16!$B1442,Data!$A:$A,Figure16!$A1442)</f>
        <v>16836261173.184359</v>
      </c>
      <c r="F1442" s="1">
        <f t="shared" si="48"/>
        <v>0</v>
      </c>
      <c r="G1442" s="1">
        <f t="shared" si="49"/>
        <v>0</v>
      </c>
      <c r="H1442">
        <f>SUMIFS(Data!Z:Z,Data!B:B,Figure16!B1442,Data!A:A,Figure16!A1442)</f>
        <v>0</v>
      </c>
    </row>
    <row r="1443" spans="1:8">
      <c r="A1443" s="27">
        <v>1974</v>
      </c>
      <c r="B1443" t="s">
        <v>58</v>
      </c>
      <c r="C1443" s="3">
        <f>SUMIFS(Data!F:F,Data!$B:$B,Figure16!$B1443,Data!$A:$A,Figure16!$A1443)</f>
        <v>0</v>
      </c>
      <c r="D1443" s="3">
        <f>SUMIFS(Data!Y:Y,Data!$B:$B,Figure16!$B1443,Data!$A:$A,Figure16!$A1443)</f>
        <v>0</v>
      </c>
      <c r="E1443" s="3">
        <f>SUMIFS(Data!Q:Q,Data!$B:$B,Figure16!$B1443,Data!$A:$A,Figure16!$A1443)</f>
        <v>16210404183.535763</v>
      </c>
      <c r="F1443" s="1">
        <f t="shared" si="48"/>
        <v>0</v>
      </c>
      <c r="G1443" s="1">
        <f t="shared" si="49"/>
        <v>0</v>
      </c>
      <c r="H1443">
        <f>SUMIFS(Data!Z:Z,Data!B:B,Figure16!B1443,Data!A:A,Figure16!A1443)</f>
        <v>0</v>
      </c>
    </row>
    <row r="1444" spans="1:8">
      <c r="A1444" s="27">
        <v>1975</v>
      </c>
      <c r="B1444" t="s">
        <v>58</v>
      </c>
      <c r="C1444" s="3">
        <f>SUMIFS(Data!F:F,Data!$B:$B,Figure16!$B1444,Data!$A:$A,Figure16!$A1444)</f>
        <v>0</v>
      </c>
      <c r="D1444" s="3">
        <f>SUMIFS(Data!Y:Y,Data!$B:$B,Figure16!$B1444,Data!$A:$A,Figure16!$A1444)</f>
        <v>0</v>
      </c>
      <c r="E1444" s="3">
        <f>SUMIFS(Data!Q:Q,Data!$B:$B,Figure16!$B1444,Data!$A:$A,Figure16!$A1444)</f>
        <v>7622217352.3421583</v>
      </c>
      <c r="F1444" s="1">
        <f t="shared" si="48"/>
        <v>0</v>
      </c>
      <c r="G1444" s="1">
        <f t="shared" si="49"/>
        <v>0</v>
      </c>
      <c r="H1444">
        <f>SUMIFS(Data!Z:Z,Data!B:B,Figure16!B1444,Data!A:A,Figure16!A1444)</f>
        <v>0</v>
      </c>
    </row>
    <row r="1445" spans="1:8">
      <c r="A1445" s="27">
        <v>1976</v>
      </c>
      <c r="B1445" t="s">
        <v>58</v>
      </c>
      <c r="C1445" s="3">
        <f>SUMIFS(Data!F:F,Data!$B:$B,Figure16!$B1445,Data!$A:$A,Figure16!$A1445)</f>
        <v>0</v>
      </c>
      <c r="D1445" s="3">
        <f>SUMIFS(Data!Y:Y,Data!$B:$B,Figure16!$B1445,Data!$A:$A,Figure16!$A1445)</f>
        <v>125000000</v>
      </c>
      <c r="E1445" s="3">
        <f>SUMIFS(Data!Q:Q,Data!$B:$B,Figure16!$B1445,Data!$A:$A,Figure16!$A1445)</f>
        <v>10341925249.042147</v>
      </c>
      <c r="F1445" s="1">
        <f t="shared" si="48"/>
        <v>0</v>
      </c>
      <c r="G1445" s="1">
        <f t="shared" si="49"/>
        <v>1.208672437577107</v>
      </c>
      <c r="H1445">
        <f>SUMIFS(Data!Z:Z,Data!B:B,Figure16!B1445,Data!A:A,Figure16!A1445)</f>
        <v>0</v>
      </c>
    </row>
    <row r="1446" spans="1:8">
      <c r="A1446" s="27">
        <v>1977</v>
      </c>
      <c r="B1446" t="s">
        <v>58</v>
      </c>
      <c r="C1446" s="3">
        <f>SUMIFS(Data!F:F,Data!$B:$B,Figure16!$B1446,Data!$A:$A,Figure16!$A1446)</f>
        <v>0</v>
      </c>
      <c r="D1446" s="3">
        <f>SUMIFS(Data!Y:Y,Data!$B:$B,Figure16!$B1446,Data!$A:$A,Figure16!$A1446)</f>
        <v>301500000</v>
      </c>
      <c r="E1446" s="3">
        <f>SUMIFS(Data!Q:Q,Data!$B:$B,Figure16!$B1446,Data!$A:$A,Figure16!$A1446)</f>
        <v>13962893421.541319</v>
      </c>
      <c r="F1446" s="1">
        <f t="shared" si="48"/>
        <v>0</v>
      </c>
      <c r="G1446" s="1">
        <f t="shared" si="49"/>
        <v>2.1592945738227827</v>
      </c>
      <c r="H1446">
        <f>SUMIFS(Data!Z:Z,Data!B:B,Figure16!B1446,Data!A:A,Figure16!A1446)</f>
        <v>0</v>
      </c>
    </row>
    <row r="1447" spans="1:8">
      <c r="A1447" s="27">
        <v>1978</v>
      </c>
      <c r="B1447" t="s">
        <v>58</v>
      </c>
      <c r="C1447" s="3">
        <f>SUMIFS(Data!F:F,Data!$B:$B,Figure16!$B1447,Data!$A:$A,Figure16!$A1447)</f>
        <v>0</v>
      </c>
      <c r="D1447" s="3">
        <f>SUMIFS(Data!Y:Y,Data!$B:$B,Figure16!$B1447,Data!$A:$A,Figure16!$A1447)</f>
        <v>1084999936</v>
      </c>
      <c r="E1447" s="3">
        <f>SUMIFS(Data!Q:Q,Data!$B:$B,Figure16!$B1447,Data!$A:$A,Figure16!$A1447)</f>
        <v>15989933708.149084</v>
      </c>
      <c r="F1447" s="1">
        <f t="shared" si="48"/>
        <v>0</v>
      </c>
      <c r="G1447" s="1">
        <f t="shared" si="49"/>
        <v>6.7855186632014757</v>
      </c>
      <c r="H1447">
        <f>SUMIFS(Data!Z:Z,Data!B:B,Figure16!B1447,Data!A:A,Figure16!A1447)</f>
        <v>0</v>
      </c>
    </row>
    <row r="1448" spans="1:8">
      <c r="A1448" s="27">
        <v>1979</v>
      </c>
      <c r="B1448" t="s">
        <v>58</v>
      </c>
      <c r="C1448" s="3">
        <f>SUMIFS(Data!F:F,Data!$B:$B,Figure16!$B1448,Data!$A:$A,Figure16!$A1448)</f>
        <v>0</v>
      </c>
      <c r="D1448" s="3">
        <f>SUMIFS(Data!Y:Y,Data!$B:$B,Figure16!$B1448,Data!$A:$A,Figure16!$A1448)</f>
        <v>736000000</v>
      </c>
      <c r="E1448" s="3">
        <f>SUMIFS(Data!Q:Q,Data!$B:$B,Figure16!$B1448,Data!$A:$A,Figure16!$A1448)</f>
        <v>21803696985.234898</v>
      </c>
      <c r="F1448" s="1">
        <f t="shared" si="48"/>
        <v>0</v>
      </c>
      <c r="G1448" s="1">
        <f t="shared" si="49"/>
        <v>3.3755743372255038</v>
      </c>
      <c r="H1448">
        <f>SUMIFS(Data!Z:Z,Data!B:B,Figure16!B1448,Data!A:A,Figure16!A1448)</f>
        <v>0</v>
      </c>
    </row>
    <row r="1449" spans="1:8">
      <c r="A1449" s="27">
        <v>1980</v>
      </c>
      <c r="B1449" t="s">
        <v>58</v>
      </c>
      <c r="C1449" s="3">
        <f>SUMIFS(Data!F:F,Data!$B:$B,Figure16!$B1449,Data!$A:$A,Figure16!$A1449)</f>
        <v>0</v>
      </c>
      <c r="D1449" s="3">
        <f>SUMIFS(Data!Y:Y,Data!$B:$B,Figure16!$B1449,Data!$A:$A,Figure16!$A1449)</f>
        <v>82000000</v>
      </c>
      <c r="E1449" s="3">
        <f>SUMIFS(Data!Q:Q,Data!$B:$B,Figure16!$B1449,Data!$A:$A,Figure16!$A1449)</f>
        <v>29036709871.79488</v>
      </c>
      <c r="F1449" s="1">
        <f t="shared" si="48"/>
        <v>0</v>
      </c>
      <c r="G1449" s="1">
        <f t="shared" si="49"/>
        <v>0.28240114104543085</v>
      </c>
      <c r="H1449">
        <f>SUMIFS(Data!Z:Z,Data!B:B,Figure16!B1449,Data!A:A,Figure16!A1449)</f>
        <v>0</v>
      </c>
    </row>
    <row r="1450" spans="1:8">
      <c r="A1450" s="27">
        <v>1981</v>
      </c>
      <c r="B1450" t="s">
        <v>58</v>
      </c>
      <c r="C1450" s="3">
        <f>SUMIFS(Data!F:F,Data!$B:$B,Figure16!$B1450,Data!$A:$A,Figure16!$A1450)</f>
        <v>0</v>
      </c>
      <c r="D1450" s="3">
        <f>SUMIFS(Data!Y:Y,Data!$B:$B,Figure16!$B1450,Data!$A:$A,Figure16!$A1450)</f>
        <v>770000000</v>
      </c>
      <c r="E1450" s="3">
        <f>SUMIFS(Data!Q:Q,Data!$B:$B,Figure16!$B1450,Data!$A:$A,Figure16!$A1450)</f>
        <v>34509878043.589745</v>
      </c>
      <c r="F1450" s="1">
        <f t="shared" si="48"/>
        <v>0</v>
      </c>
      <c r="G1450" s="1">
        <f t="shared" si="49"/>
        <v>2.2312452076110092</v>
      </c>
      <c r="H1450">
        <f>SUMIFS(Data!Z:Z,Data!B:B,Figure16!B1450,Data!A:A,Figure16!A1450)</f>
        <v>0</v>
      </c>
    </row>
    <row r="1451" spans="1:8">
      <c r="A1451" s="27">
        <v>1982</v>
      </c>
      <c r="B1451" t="s">
        <v>58</v>
      </c>
      <c r="C1451" s="3">
        <f>SUMIFS(Data!F:F,Data!$B:$B,Figure16!$B1451,Data!$A:$A,Figure16!$A1451)</f>
        <v>0</v>
      </c>
      <c r="D1451" s="3">
        <f>SUMIFS(Data!Y:Y,Data!$B:$B,Figure16!$B1451,Data!$A:$A,Figure16!$A1451)</f>
        <v>951800000</v>
      </c>
      <c r="E1451" s="3">
        <f>SUMIFS(Data!Q:Q,Data!$B:$B,Figure16!$B1451,Data!$A:$A,Figure16!$A1451)</f>
        <v>25325893205.657047</v>
      </c>
      <c r="F1451" s="1">
        <f t="shared" si="48"/>
        <v>0</v>
      </c>
      <c r="G1451" s="1">
        <f t="shared" si="49"/>
        <v>3.7582090087444433</v>
      </c>
      <c r="H1451">
        <f>SUMIFS(Data!Z:Z,Data!B:B,Figure16!B1451,Data!A:A,Figure16!A1451)</f>
        <v>0</v>
      </c>
    </row>
    <row r="1452" spans="1:8">
      <c r="A1452" s="27">
        <v>1983</v>
      </c>
      <c r="B1452" t="s">
        <v>58</v>
      </c>
      <c r="C1452" s="3">
        <f>SUMIFS(Data!F:F,Data!$B:$B,Figure16!$B1452,Data!$A:$A,Figure16!$A1452)</f>
        <v>0</v>
      </c>
      <c r="D1452" s="3">
        <f>SUMIFS(Data!Y:Y,Data!$B:$B,Figure16!$B1452,Data!$A:$A,Figure16!$A1452)</f>
        <v>38400000</v>
      </c>
      <c r="E1452" s="3">
        <f>SUMIFS(Data!Q:Q,Data!$B:$B,Figure16!$B1452,Data!$A:$A,Figure16!$A1452)</f>
        <v>20355959237.212841</v>
      </c>
      <c r="F1452" s="1">
        <f t="shared" si="48"/>
        <v>0</v>
      </c>
      <c r="G1452" s="1">
        <f t="shared" si="49"/>
        <v>0.18864254714069553</v>
      </c>
      <c r="H1452">
        <f>SUMIFS(Data!Z:Z,Data!B:B,Figure16!B1452,Data!A:A,Figure16!A1452)</f>
        <v>0</v>
      </c>
    </row>
    <row r="1453" spans="1:8">
      <c r="A1453" s="27">
        <v>1984</v>
      </c>
      <c r="B1453" t="s">
        <v>58</v>
      </c>
      <c r="C1453" s="3">
        <f>SUMIFS(Data!F:F,Data!$B:$B,Figure16!$B1453,Data!$A:$A,Figure16!$A1453)</f>
        <v>0</v>
      </c>
      <c r="D1453" s="3">
        <f>SUMIFS(Data!Y:Y,Data!$B:$B,Figure16!$B1453,Data!$A:$A,Figure16!$A1453)</f>
        <v>0</v>
      </c>
      <c r="E1453" s="3">
        <f>SUMIFS(Data!Q:Q,Data!$B:$B,Figure16!$B1453,Data!$A:$A,Figure16!$A1453)</f>
        <v>19622527479.691307</v>
      </c>
      <c r="F1453" s="1">
        <f t="shared" si="48"/>
        <v>0</v>
      </c>
      <c r="G1453" s="1">
        <f t="shared" si="49"/>
        <v>0</v>
      </c>
      <c r="H1453">
        <f>SUMIFS(Data!Z:Z,Data!B:B,Figure16!B1453,Data!A:A,Figure16!A1453)</f>
        <v>0</v>
      </c>
    </row>
    <row r="1454" spans="1:8">
      <c r="A1454" s="27">
        <v>1985</v>
      </c>
      <c r="B1454" t="s">
        <v>58</v>
      </c>
      <c r="C1454" s="3">
        <f>SUMIFS(Data!F:F,Data!$B:$B,Figure16!$B1454,Data!$A:$A,Figure16!$A1454)</f>
        <v>0</v>
      </c>
      <c r="D1454" s="3">
        <f>SUMIFS(Data!Y:Y,Data!$B:$B,Figure16!$B1454,Data!$A:$A,Figure16!$A1454)</f>
        <v>0</v>
      </c>
      <c r="E1454" s="3">
        <f>SUMIFS(Data!Q:Q,Data!$B:$B,Figure16!$B1454,Data!$A:$A,Figure16!$A1454)</f>
        <v>17702885393.509884</v>
      </c>
      <c r="F1454" s="1">
        <f t="shared" si="48"/>
        <v>0</v>
      </c>
      <c r="G1454" s="1">
        <f t="shared" si="49"/>
        <v>0</v>
      </c>
      <c r="H1454">
        <f>SUMIFS(Data!Z:Z,Data!B:B,Figure16!B1454,Data!A:A,Figure16!A1454)</f>
        <v>0</v>
      </c>
    </row>
    <row r="1455" spans="1:8">
      <c r="A1455" s="27">
        <v>1986</v>
      </c>
      <c r="B1455" t="s">
        <v>58</v>
      </c>
      <c r="C1455" s="3">
        <f>SUMIFS(Data!F:F,Data!$B:$B,Figure16!$B1455,Data!$A:$A,Figure16!$A1455)</f>
        <v>0</v>
      </c>
      <c r="D1455" s="3">
        <f>SUMIFS(Data!Y:Y,Data!$B:$B,Figure16!$B1455,Data!$A:$A,Figure16!$A1455)</f>
        <v>0</v>
      </c>
      <c r="E1455" s="3">
        <f>SUMIFS(Data!Q:Q,Data!$B:$B,Figure16!$B1455,Data!$A:$A,Figure16!$A1455)</f>
        <v>18891048818.74255</v>
      </c>
      <c r="F1455" s="1">
        <f t="shared" si="48"/>
        <v>0</v>
      </c>
      <c r="G1455" s="1">
        <f t="shared" si="49"/>
        <v>0</v>
      </c>
      <c r="H1455">
        <f>SUMIFS(Data!Z:Z,Data!B:B,Figure16!B1455,Data!A:A,Figure16!A1455)</f>
        <v>0</v>
      </c>
    </row>
    <row r="1456" spans="1:8">
      <c r="A1456" s="27">
        <v>1987</v>
      </c>
      <c r="B1456" t="s">
        <v>58</v>
      </c>
      <c r="C1456" s="3">
        <f>SUMIFS(Data!F:F,Data!$B:$B,Figure16!$B1456,Data!$A:$A,Figure16!$A1456)</f>
        <v>0</v>
      </c>
      <c r="D1456" s="3">
        <f>SUMIFS(Data!Y:Y,Data!$B:$B,Figure16!$B1456,Data!$A:$A,Figure16!$A1456)</f>
        <v>0</v>
      </c>
      <c r="E1456" s="3">
        <f>SUMIFS(Data!Q:Q,Data!$B:$B,Figure16!$B1456,Data!$A:$A,Figure16!$A1456)</f>
        <v>22255407684.699879</v>
      </c>
      <c r="F1456" s="1">
        <f t="shared" si="48"/>
        <v>0</v>
      </c>
      <c r="G1456" s="1">
        <f t="shared" si="49"/>
        <v>0</v>
      </c>
      <c r="H1456">
        <f>SUMIFS(Data!Z:Z,Data!B:B,Figure16!B1456,Data!A:A,Figure16!A1456)</f>
        <v>0</v>
      </c>
    </row>
    <row r="1457" spans="1:8">
      <c r="A1457" s="27">
        <v>1988</v>
      </c>
      <c r="B1457" t="s">
        <v>58</v>
      </c>
      <c r="C1457" s="3">
        <f>SUMIFS(Data!F:F,Data!$B:$B,Figure16!$B1457,Data!$A:$A,Figure16!$A1457)</f>
        <v>0</v>
      </c>
      <c r="D1457" s="3">
        <f>SUMIFS(Data!Y:Y,Data!$B:$B,Figure16!$B1457,Data!$A:$A,Figure16!$A1457)</f>
        <v>0</v>
      </c>
      <c r="E1457" s="3">
        <f>SUMIFS(Data!Q:Q,Data!$B:$B,Figure16!$B1457,Data!$A:$A,Figure16!$A1457)</f>
        <v>26040229793.069675</v>
      </c>
      <c r="F1457" s="1">
        <f t="shared" si="48"/>
        <v>0</v>
      </c>
      <c r="G1457" s="1">
        <f t="shared" si="49"/>
        <v>0</v>
      </c>
      <c r="H1457">
        <f>SUMIFS(Data!Z:Z,Data!B:B,Figure16!B1457,Data!A:A,Figure16!A1457)</f>
        <v>0</v>
      </c>
    </row>
    <row r="1458" spans="1:8">
      <c r="A1458" s="27">
        <v>1989</v>
      </c>
      <c r="B1458" t="s">
        <v>58</v>
      </c>
      <c r="C1458" s="3">
        <f>SUMIFS(Data!F:F,Data!$B:$B,Figure16!$B1458,Data!$A:$A,Figure16!$A1458)</f>
        <v>0</v>
      </c>
      <c r="D1458" s="3">
        <f>SUMIFS(Data!Y:Y,Data!$B:$B,Figure16!$B1458,Data!$A:$A,Figure16!$A1458)</f>
        <v>0</v>
      </c>
      <c r="E1458" s="3">
        <f>SUMIFS(Data!Q:Q,Data!$B:$B,Figure16!$B1458,Data!$A:$A,Figure16!$A1458)</f>
        <v>29885685142.91066</v>
      </c>
      <c r="F1458" s="1">
        <f t="shared" si="48"/>
        <v>0</v>
      </c>
      <c r="G1458" s="1">
        <f t="shared" si="49"/>
        <v>0</v>
      </c>
      <c r="H1458">
        <f>SUMIFS(Data!Z:Z,Data!B:B,Figure16!B1458,Data!A:A,Figure16!A1458)</f>
        <v>0</v>
      </c>
    </row>
    <row r="1459" spans="1:8">
      <c r="A1459" s="27">
        <v>1990</v>
      </c>
      <c r="B1459" t="s">
        <v>58</v>
      </c>
      <c r="C1459" s="3">
        <f>SUMIFS(Data!F:F,Data!$B:$B,Figure16!$B1459,Data!$A:$A,Figure16!$A1459)</f>
        <v>0</v>
      </c>
      <c r="D1459" s="3">
        <f>SUMIFS(Data!Y:Y,Data!$B:$B,Figure16!$B1459,Data!$A:$A,Figure16!$A1459)</f>
        <v>0</v>
      </c>
      <c r="E1459" s="3">
        <f>SUMIFS(Data!Q:Q,Data!$B:$B,Figure16!$B1459,Data!$A:$A,Figure16!$A1459)</f>
        <v>33113887817.97311</v>
      </c>
      <c r="F1459" s="1">
        <f t="shared" si="48"/>
        <v>0</v>
      </c>
      <c r="G1459" s="1">
        <f t="shared" si="49"/>
        <v>0</v>
      </c>
      <c r="H1459">
        <f>SUMIFS(Data!Z:Z,Data!B:B,Figure16!B1459,Data!A:A,Figure16!A1459)</f>
        <v>0</v>
      </c>
    </row>
    <row r="1460" spans="1:8">
      <c r="A1460" s="27">
        <v>1991</v>
      </c>
      <c r="B1460" t="s">
        <v>58</v>
      </c>
      <c r="C1460" s="3">
        <f>SUMIFS(Data!F:F,Data!$B:$B,Figure16!$B1460,Data!$A:$A,Figure16!$A1460)</f>
        <v>0</v>
      </c>
      <c r="D1460" s="3">
        <f>SUMIFS(Data!Y:Y,Data!$B:$B,Figure16!$B1460,Data!$A:$A,Figure16!$A1460)</f>
        <v>0</v>
      </c>
      <c r="E1460" s="3">
        <f>SUMIFS(Data!Q:Q,Data!$B:$B,Figure16!$B1460,Data!$A:$A,Figure16!$A1460)</f>
        <v>37834793730.313263</v>
      </c>
      <c r="F1460" s="1">
        <f t="shared" si="48"/>
        <v>0</v>
      </c>
      <c r="G1460" s="1">
        <f t="shared" si="49"/>
        <v>0</v>
      </c>
      <c r="H1460">
        <f>SUMIFS(Data!Z:Z,Data!B:B,Figure16!B1460,Data!A:A,Figure16!A1460)</f>
        <v>0</v>
      </c>
    </row>
    <row r="1461" spans="1:8">
      <c r="A1461" s="27">
        <v>1992</v>
      </c>
      <c r="B1461" t="s">
        <v>58</v>
      </c>
      <c r="C1461" s="3">
        <f>SUMIFS(Data!F:F,Data!$B:$B,Figure16!$B1461,Data!$A:$A,Figure16!$A1461)</f>
        <v>0</v>
      </c>
      <c r="D1461" s="3">
        <f>SUMIFS(Data!Y:Y,Data!$B:$B,Figure16!$B1461,Data!$A:$A,Figure16!$A1461)</f>
        <v>0</v>
      </c>
      <c r="E1461" s="3">
        <f>SUMIFS(Data!Q:Q,Data!$B:$B,Figure16!$B1461,Data!$A:$A,Figure16!$A1461)</f>
        <v>45964327558.883553</v>
      </c>
      <c r="F1461" s="1">
        <f t="shared" si="48"/>
        <v>0</v>
      </c>
      <c r="G1461" s="1">
        <f t="shared" si="49"/>
        <v>0</v>
      </c>
      <c r="H1461">
        <f>SUMIFS(Data!Z:Z,Data!B:B,Figure16!B1461,Data!A:A,Figure16!A1461)</f>
        <v>0</v>
      </c>
    </row>
    <row r="1462" spans="1:8">
      <c r="A1462" s="27">
        <v>1993</v>
      </c>
      <c r="B1462" t="s">
        <v>58</v>
      </c>
      <c r="C1462" s="3">
        <f>SUMIFS(Data!F:F,Data!$B:$B,Figure16!$B1462,Data!$A:$A,Figure16!$A1462)</f>
        <v>0</v>
      </c>
      <c r="D1462" s="3">
        <f>SUMIFS(Data!Y:Y,Data!$B:$B,Figure16!$B1462,Data!$A:$A,Figure16!$A1462)</f>
        <v>0</v>
      </c>
      <c r="E1462" s="3">
        <f>SUMIFS(Data!Q:Q,Data!$B:$B,Figure16!$B1462,Data!$A:$A,Figure16!$A1462)</f>
        <v>49297773130.1185</v>
      </c>
      <c r="F1462" s="1">
        <f t="shared" si="48"/>
        <v>0</v>
      </c>
      <c r="G1462" s="1">
        <f t="shared" si="49"/>
        <v>0</v>
      </c>
      <c r="H1462">
        <f>SUMIFS(Data!Z:Z,Data!B:B,Figure16!B1462,Data!A:A,Figure16!A1462)</f>
        <v>0</v>
      </c>
    </row>
    <row r="1463" spans="1:8">
      <c r="A1463" s="27">
        <v>1994</v>
      </c>
      <c r="B1463" t="s">
        <v>58</v>
      </c>
      <c r="C1463" s="3">
        <f>SUMIFS(Data!F:F,Data!$B:$B,Figure16!$B1463,Data!$A:$A,Figure16!$A1463)</f>
        <v>0</v>
      </c>
      <c r="D1463" s="3">
        <f>SUMIFS(Data!Y:Y,Data!$B:$B,Figure16!$B1463,Data!$A:$A,Figure16!$A1463)</f>
        <v>0</v>
      </c>
      <c r="E1463" s="3">
        <f>SUMIFS(Data!Q:Q,Data!$B:$B,Figure16!$B1463,Data!$A:$A,Figure16!$A1463)</f>
        <v>57008425295.8256</v>
      </c>
      <c r="F1463" s="1">
        <f t="shared" si="48"/>
        <v>0</v>
      </c>
      <c r="G1463" s="1">
        <f t="shared" si="49"/>
        <v>0</v>
      </c>
      <c r="H1463">
        <f>SUMIFS(Data!Z:Z,Data!B:B,Figure16!B1463,Data!A:A,Figure16!A1463)</f>
        <v>0</v>
      </c>
    </row>
    <row r="1464" spans="1:8">
      <c r="A1464" s="27">
        <v>1995</v>
      </c>
      <c r="B1464" t="s">
        <v>58</v>
      </c>
      <c r="C1464" s="3">
        <f>SUMIFS(Data!F:F,Data!$B:$B,Figure16!$B1464,Data!$A:$A,Figure16!$A1464)</f>
        <v>0</v>
      </c>
      <c r="D1464" s="3">
        <f>SUMIFS(Data!Y:Y,Data!$B:$B,Figure16!$B1464,Data!$A:$A,Figure16!$A1464)</f>
        <v>0</v>
      </c>
      <c r="E1464" s="3">
        <f>SUMIFS(Data!Q:Q,Data!$B:$B,Figure16!$B1464,Data!$A:$A,Figure16!$A1464)</f>
        <v>73447063319.303391</v>
      </c>
      <c r="F1464" s="1">
        <f t="shared" si="48"/>
        <v>0</v>
      </c>
      <c r="G1464" s="1">
        <f t="shared" si="49"/>
        <v>0</v>
      </c>
      <c r="H1464">
        <f>SUMIFS(Data!Z:Z,Data!B:B,Figure16!B1464,Data!A:A,Figure16!A1464)</f>
        <v>0</v>
      </c>
    </row>
    <row r="1465" spans="1:8">
      <c r="A1465" s="27">
        <v>1996</v>
      </c>
      <c r="B1465" t="s">
        <v>58</v>
      </c>
      <c r="C1465" s="3">
        <f>SUMIFS(Data!F:F,Data!$B:$B,Figure16!$B1465,Data!$A:$A,Figure16!$A1465)</f>
        <v>0</v>
      </c>
      <c r="D1465" s="3">
        <f>SUMIFS(Data!Y:Y,Data!$B:$B,Figure16!$B1465,Data!$A:$A,Figure16!$A1465)</f>
        <v>0</v>
      </c>
      <c r="E1465" s="3">
        <f>SUMIFS(Data!Q:Q,Data!$B:$B,Figure16!$B1465,Data!$A:$A,Figure16!$A1465)</f>
        <v>78039572221.602356</v>
      </c>
      <c r="F1465" s="1">
        <f t="shared" si="48"/>
        <v>0</v>
      </c>
      <c r="G1465" s="1">
        <f t="shared" si="49"/>
        <v>0</v>
      </c>
      <c r="H1465">
        <f>SUMIFS(Data!Z:Z,Data!B:B,Figure16!B1465,Data!A:A,Figure16!A1465)</f>
        <v>0</v>
      </c>
    </row>
    <row r="1466" spans="1:8">
      <c r="A1466" s="27">
        <v>1997</v>
      </c>
      <c r="B1466" t="s">
        <v>58</v>
      </c>
      <c r="C1466" s="3">
        <f>SUMIFS(Data!F:F,Data!$B:$B,Figure16!$B1466,Data!$A:$A,Figure16!$A1466)</f>
        <v>0</v>
      </c>
      <c r="D1466" s="3">
        <f>SUMIFS(Data!Y:Y,Data!$B:$B,Figure16!$B1466,Data!$A:$A,Figure16!$A1466)</f>
        <v>0</v>
      </c>
      <c r="E1466" s="3">
        <f>SUMIFS(Data!Q:Q,Data!$B:$B,Figure16!$B1466,Data!$A:$A,Figure16!$A1466)</f>
        <v>84952360922.46788</v>
      </c>
      <c r="F1466" s="1">
        <f t="shared" si="48"/>
        <v>0</v>
      </c>
      <c r="G1466" s="1">
        <f t="shared" si="49"/>
        <v>0</v>
      </c>
      <c r="H1466">
        <f>SUMIFS(Data!Z:Z,Data!B:B,Figure16!B1466,Data!A:A,Figure16!A1466)</f>
        <v>0</v>
      </c>
    </row>
    <row r="1467" spans="1:8">
      <c r="A1467" s="27">
        <v>1998</v>
      </c>
      <c r="B1467" t="s">
        <v>58</v>
      </c>
      <c r="C1467" s="3">
        <f>SUMIFS(Data!F:F,Data!$B:$B,Figure16!$B1467,Data!$A:$A,Figure16!$A1467)</f>
        <v>0</v>
      </c>
      <c r="D1467" s="3">
        <f>SUMIFS(Data!Y:Y,Data!$B:$B,Figure16!$B1467,Data!$A:$A,Figure16!$A1467)</f>
        <v>0</v>
      </c>
      <c r="E1467" s="3">
        <f>SUMIFS(Data!Q:Q,Data!$B:$B,Figure16!$B1467,Data!$A:$A,Figure16!$A1467)</f>
        <v>81577430181.407364</v>
      </c>
      <c r="F1467" s="1">
        <f t="shared" si="48"/>
        <v>0</v>
      </c>
      <c r="G1467" s="1">
        <f t="shared" si="49"/>
        <v>0</v>
      </c>
      <c r="H1467">
        <f>SUMIFS(Data!Z:Z,Data!B:B,Figure16!B1467,Data!A:A,Figure16!A1467)</f>
        <v>0</v>
      </c>
    </row>
    <row r="1468" spans="1:8">
      <c r="A1468" s="27">
        <v>1999</v>
      </c>
      <c r="B1468" t="s">
        <v>58</v>
      </c>
      <c r="C1468" s="3">
        <f>SUMIFS(Data!F:F,Data!$B:$B,Figure16!$B1468,Data!$A:$A,Figure16!$A1468)</f>
        <v>0</v>
      </c>
      <c r="D1468" s="3">
        <f>SUMIFS(Data!Y:Y,Data!$B:$B,Figure16!$B1468,Data!$A:$A,Figure16!$A1468)</f>
        <v>0</v>
      </c>
      <c r="E1468" s="3">
        <f>SUMIFS(Data!Q:Q,Data!$B:$B,Figure16!$B1468,Data!$A:$A,Figure16!$A1468)</f>
        <v>75173794497.03212</v>
      </c>
      <c r="F1468" s="1">
        <f t="shared" si="48"/>
        <v>0</v>
      </c>
      <c r="G1468" s="1">
        <f t="shared" si="49"/>
        <v>0</v>
      </c>
      <c r="H1468">
        <f>SUMIFS(Data!Z:Z,Data!B:B,Figure16!B1468,Data!A:A,Figure16!A1468)</f>
        <v>0</v>
      </c>
    </row>
    <row r="1469" spans="1:8">
      <c r="A1469" s="27">
        <v>2000</v>
      </c>
      <c r="B1469" t="s">
        <v>58</v>
      </c>
      <c r="C1469" s="3">
        <f>SUMIFS(Data!F:F,Data!$B:$B,Figure16!$B1469,Data!$A:$A,Figure16!$A1469)</f>
        <v>0</v>
      </c>
      <c r="D1469" s="3">
        <f>SUMIFS(Data!Y:Y,Data!$B:$B,Figure16!$B1469,Data!$A:$A,Figure16!$A1469)</f>
        <v>0</v>
      </c>
      <c r="E1469" s="3">
        <f>SUMIFS(Data!Q:Q,Data!$B:$B,Figure16!$B1469,Data!$A:$A,Figure16!$A1469)</f>
        <v>77860932151.847107</v>
      </c>
      <c r="F1469" s="1">
        <f t="shared" si="48"/>
        <v>0</v>
      </c>
      <c r="G1469" s="1">
        <f t="shared" si="49"/>
        <v>0</v>
      </c>
      <c r="H1469">
        <f>SUMIFS(Data!Z:Z,Data!B:B,Figure16!B1469,Data!A:A,Figure16!A1469)</f>
        <v>0</v>
      </c>
    </row>
    <row r="1470" spans="1:8">
      <c r="A1470" s="27">
        <v>2001</v>
      </c>
      <c r="B1470" t="s">
        <v>58</v>
      </c>
      <c r="C1470" s="3">
        <f>SUMIFS(Data!F:F,Data!$B:$B,Figure16!$B1470,Data!$A:$A,Figure16!$A1470)</f>
        <v>0</v>
      </c>
      <c r="D1470" s="3">
        <f>SUMIFS(Data!Y:Y,Data!$B:$B,Figure16!$B1470,Data!$A:$A,Figure16!$A1470)</f>
        <v>0</v>
      </c>
      <c r="E1470" s="3">
        <f>SUMIFS(Data!Q:Q,Data!$B:$B,Figure16!$B1470,Data!$A:$A,Figure16!$A1470)</f>
        <v>70979923960.374207</v>
      </c>
      <c r="F1470" s="1">
        <f t="shared" si="48"/>
        <v>0</v>
      </c>
      <c r="G1470" s="1">
        <f t="shared" si="49"/>
        <v>0</v>
      </c>
      <c r="H1470">
        <f>SUMIFS(Data!Z:Z,Data!B:B,Figure16!B1470,Data!A:A,Figure16!A1470)</f>
        <v>0</v>
      </c>
    </row>
    <row r="1471" spans="1:8">
      <c r="A1471" s="27">
        <v>2002</v>
      </c>
      <c r="B1471" t="s">
        <v>58</v>
      </c>
      <c r="C1471" s="3">
        <f>SUMIFS(Data!F:F,Data!$B:$B,Figure16!$B1471,Data!$A:$A,Figure16!$A1471)</f>
        <v>0</v>
      </c>
      <c r="D1471" s="3">
        <f>SUMIFS(Data!Y:Y,Data!$B:$B,Figure16!$B1471,Data!$A:$A,Figure16!$A1471)</f>
        <v>0</v>
      </c>
      <c r="E1471" s="3">
        <f>SUMIFS(Data!Q:Q,Data!$B:$B,Figure16!$B1471,Data!$A:$A,Figure16!$A1471)</f>
        <v>69736811435.10318</v>
      </c>
      <c r="F1471" s="1">
        <f t="shared" si="48"/>
        <v>0</v>
      </c>
      <c r="G1471" s="1">
        <f t="shared" si="49"/>
        <v>0</v>
      </c>
      <c r="H1471">
        <f>SUMIFS(Data!Z:Z,Data!B:B,Figure16!B1471,Data!A:A,Figure16!A1471)</f>
        <v>0</v>
      </c>
    </row>
    <row r="1472" spans="1:8">
      <c r="A1472" s="27">
        <v>2003</v>
      </c>
      <c r="B1472" t="s">
        <v>58</v>
      </c>
      <c r="C1472" s="3">
        <f>SUMIFS(Data!F:F,Data!$B:$B,Figure16!$B1472,Data!$A:$A,Figure16!$A1472)</f>
        <v>0</v>
      </c>
      <c r="D1472" s="3">
        <f>SUMIFS(Data!Y:Y,Data!$B:$B,Figure16!$B1472,Data!$A:$A,Figure16!$A1472)</f>
        <v>0</v>
      </c>
      <c r="E1472" s="3">
        <f>SUMIFS(Data!Q:Q,Data!$B:$B,Figure16!$B1472,Data!$A:$A,Figure16!$A1472)</f>
        <v>75643459839.60083</v>
      </c>
      <c r="F1472" s="1">
        <f t="shared" si="48"/>
        <v>0</v>
      </c>
      <c r="G1472" s="1">
        <f t="shared" si="49"/>
        <v>0</v>
      </c>
      <c r="H1472">
        <f>SUMIFS(Data!Z:Z,Data!B:B,Figure16!B1472,Data!A:A,Figure16!A1472)</f>
        <v>0</v>
      </c>
    </row>
    <row r="1473" spans="1:8">
      <c r="A1473" s="27">
        <v>2004</v>
      </c>
      <c r="B1473" t="s">
        <v>58</v>
      </c>
      <c r="C1473" s="3">
        <f>SUMIFS(Data!F:F,Data!$B:$B,Figure16!$B1473,Data!$A:$A,Figure16!$A1473)</f>
        <v>0</v>
      </c>
      <c r="D1473" s="3">
        <f>SUMIFS(Data!Y:Y,Data!$B:$B,Figure16!$B1473,Data!$A:$A,Figure16!$A1473)</f>
        <v>0</v>
      </c>
      <c r="E1473" s="3">
        <f>SUMIFS(Data!Q:Q,Data!$B:$B,Figure16!$B1473,Data!$A:$A,Figure16!$A1473)</f>
        <v>99210392857.611603</v>
      </c>
      <c r="F1473" s="1">
        <f t="shared" si="48"/>
        <v>0</v>
      </c>
      <c r="G1473" s="1">
        <f t="shared" si="49"/>
        <v>0</v>
      </c>
      <c r="H1473">
        <f>SUMIFS(Data!Z:Z,Data!B:B,Figure16!B1473,Data!A:A,Figure16!A1473)</f>
        <v>0</v>
      </c>
    </row>
    <row r="1474" spans="1:8">
      <c r="A1474" s="27">
        <v>2005</v>
      </c>
      <c r="B1474" t="s">
        <v>58</v>
      </c>
      <c r="C1474" s="3">
        <f>SUMIFS(Data!F:F,Data!$B:$B,Figure16!$B1474,Data!$A:$A,Figure16!$A1474)</f>
        <v>0</v>
      </c>
      <c r="D1474" s="3">
        <f>SUMIFS(Data!Y:Y,Data!$B:$B,Figure16!$B1474,Data!$A:$A,Figure16!$A1474)</f>
        <v>0</v>
      </c>
      <c r="E1474" s="3">
        <f>SUMIFS(Data!Q:Q,Data!$B:$B,Figure16!$B1474,Data!$A:$A,Figure16!$A1474)</f>
        <v>122964812046.07269</v>
      </c>
      <c r="F1474" s="1">
        <f t="shared" si="48"/>
        <v>0</v>
      </c>
      <c r="G1474" s="1">
        <f t="shared" si="49"/>
        <v>0</v>
      </c>
      <c r="H1474">
        <f>SUMIFS(Data!Z:Z,Data!B:B,Figure16!B1474,Data!A:A,Figure16!A1474)</f>
        <v>0</v>
      </c>
    </row>
    <row r="1475" spans="1:8">
      <c r="A1475" s="27">
        <v>2006</v>
      </c>
      <c r="B1475" t="s">
        <v>58</v>
      </c>
      <c r="C1475" s="3">
        <f>SUMIFS(Data!F:F,Data!$B:$B,Figure16!$B1475,Data!$A:$A,Figure16!$A1475)</f>
        <v>0</v>
      </c>
      <c r="D1475" s="3">
        <f>SUMIFS(Data!Y:Y,Data!$B:$B,Figure16!$B1475,Data!$A:$A,Figure16!$A1475)</f>
        <v>0</v>
      </c>
      <c r="E1475" s="3">
        <f>SUMIFS(Data!Q:Q,Data!$B:$B,Figure16!$B1475,Data!$A:$A,Figure16!$A1475)</f>
        <v>154788024805.80832</v>
      </c>
      <c r="F1475" s="1">
        <f t="shared" ref="F1475:F1538" si="50">IF(E1475&gt;0,C1475/E1475*100,"")</f>
        <v>0</v>
      </c>
      <c r="G1475" s="1">
        <f t="shared" ref="G1475:G1538" si="51">IF($E1475&gt;0,D1475/$E1475*100,"")</f>
        <v>0</v>
      </c>
      <c r="H1475">
        <f>SUMIFS(Data!Z:Z,Data!B:B,Figure16!B1475,Data!A:A,Figure16!A1475)</f>
        <v>0</v>
      </c>
    </row>
    <row r="1476" spans="1:8">
      <c r="A1476" s="27">
        <v>2007</v>
      </c>
      <c r="B1476" t="s">
        <v>58</v>
      </c>
      <c r="C1476" s="3">
        <f>SUMIFS(Data!F:F,Data!$B:$B,Figure16!$B1476,Data!$A:$A,Figure16!$A1476)</f>
        <v>0</v>
      </c>
      <c r="D1476" s="3">
        <f>SUMIFS(Data!Y:Y,Data!$B:$B,Figure16!$B1476,Data!$A:$A,Figure16!$A1476)</f>
        <v>0</v>
      </c>
      <c r="E1476" s="3">
        <f>SUMIFS(Data!Q:Q,Data!$B:$B,Figure16!$B1476,Data!$A:$A,Figure16!$A1476)</f>
        <v>173605968179.25516</v>
      </c>
      <c r="F1476" s="1">
        <f t="shared" si="50"/>
        <v>0</v>
      </c>
      <c r="G1476" s="1">
        <f t="shared" si="51"/>
        <v>0</v>
      </c>
      <c r="H1476">
        <f>SUMIFS(Data!Z:Z,Data!B:B,Figure16!B1476,Data!A:A,Figure16!A1476)</f>
        <v>0</v>
      </c>
    </row>
    <row r="1477" spans="1:8">
      <c r="A1477" s="27">
        <v>2008</v>
      </c>
      <c r="B1477" t="s">
        <v>58</v>
      </c>
      <c r="C1477" s="3">
        <f>SUMIFS(Data!F:F,Data!$B:$B,Figure16!$B1477,Data!$A:$A,Figure16!$A1477)</f>
        <v>0</v>
      </c>
      <c r="D1477" s="3">
        <f>SUMIFS(Data!Y:Y,Data!$B:$B,Figure16!$B1477,Data!$A:$A,Figure16!$A1477)</f>
        <v>0</v>
      </c>
      <c r="E1477" s="3">
        <f>SUMIFS(Data!Q:Q,Data!$B:$B,Figure16!$B1477,Data!$A:$A,Figure16!$A1477)</f>
        <v>179638496278.57391</v>
      </c>
      <c r="F1477" s="1">
        <f t="shared" si="50"/>
        <v>0</v>
      </c>
      <c r="G1477" s="1">
        <f t="shared" si="51"/>
        <v>0</v>
      </c>
      <c r="H1477">
        <f>SUMIFS(Data!Z:Z,Data!B:B,Figure16!B1477,Data!A:A,Figure16!A1477)</f>
        <v>0</v>
      </c>
    </row>
    <row r="1478" spans="1:8">
      <c r="A1478" s="27">
        <v>2009</v>
      </c>
      <c r="B1478" t="s">
        <v>58</v>
      </c>
      <c r="C1478" s="3">
        <f>SUMIFS(Data!F:F,Data!$B:$B,Figure16!$B1478,Data!$A:$A,Figure16!$A1478)</f>
        <v>200000000</v>
      </c>
      <c r="D1478" s="3">
        <f>SUMIFS(Data!Y:Y,Data!$B:$B,Figure16!$B1478,Data!$A:$A,Figure16!$A1478)</f>
        <v>0</v>
      </c>
      <c r="E1478" s="3">
        <f>SUMIFS(Data!Q:Q,Data!$B:$B,Figure16!$B1478,Data!$A:$A,Figure16!$A1478)</f>
        <v>172389498444.62051</v>
      </c>
      <c r="F1478" s="1">
        <f t="shared" si="50"/>
        <v>0.11601634775000476</v>
      </c>
      <c r="G1478" s="1">
        <f t="shared" si="51"/>
        <v>0</v>
      </c>
      <c r="H1478">
        <f>SUMIFS(Data!Z:Z,Data!B:B,Figure16!B1478,Data!A:A,Figure16!A1478)</f>
        <v>0</v>
      </c>
    </row>
    <row r="1479" spans="1:8">
      <c r="A1479" s="27">
        <v>2010</v>
      </c>
      <c r="B1479" t="s">
        <v>58</v>
      </c>
      <c r="C1479" s="3">
        <f>SUMIFS(Data!F:F,Data!$B:$B,Figure16!$B1479,Data!$A:$A,Figure16!$A1479)</f>
        <v>2000000</v>
      </c>
      <c r="D1479" s="3">
        <f>SUMIFS(Data!Y:Y,Data!$B:$B,Figure16!$B1479,Data!$A:$A,Figure16!$A1479)</f>
        <v>0</v>
      </c>
      <c r="E1479" s="3">
        <f>SUMIFS(Data!Q:Q,Data!$B:$B,Figure16!$B1479,Data!$A:$A,Figure16!$A1479)</f>
        <v>218537551220.07053</v>
      </c>
      <c r="F1479" s="1">
        <f t="shared" si="50"/>
        <v>9.1517452668167347E-4</v>
      </c>
      <c r="G1479" s="1">
        <f t="shared" si="51"/>
        <v>0</v>
      </c>
      <c r="H1479">
        <f>SUMIFS(Data!Z:Z,Data!B:B,Figure16!B1479,Data!A:A,Figure16!A1479)</f>
        <v>0</v>
      </c>
    </row>
    <row r="1480" spans="1:8">
      <c r="A1480" s="27">
        <v>2011</v>
      </c>
      <c r="B1480" t="s">
        <v>58</v>
      </c>
      <c r="C1480" s="3">
        <f>SUMIFS(Data!F:F,Data!$B:$B,Figure16!$B1480,Data!$A:$A,Figure16!$A1480)</f>
        <v>150000000</v>
      </c>
      <c r="D1480" s="3">
        <f>SUMIFS(Data!Y:Y,Data!$B:$B,Figure16!$B1480,Data!$A:$A,Figure16!$A1480)</f>
        <v>0</v>
      </c>
      <c r="E1480" s="3">
        <f>SUMIFS(Data!Q:Q,Data!$B:$B,Figure16!$B1480,Data!$A:$A,Figure16!$A1480)</f>
        <v>252251992029.44171</v>
      </c>
      <c r="F1480" s="1">
        <f t="shared" si="50"/>
        <v>5.9464347057561665E-2</v>
      </c>
      <c r="G1480" s="1">
        <f t="shared" si="51"/>
        <v>0</v>
      </c>
      <c r="H1480">
        <f>SUMIFS(Data!Z:Z,Data!B:B,Figure16!B1480,Data!A:A,Figure16!A1480)</f>
        <v>0</v>
      </c>
    </row>
    <row r="1481" spans="1:8">
      <c r="A1481" s="27">
        <v>2012</v>
      </c>
      <c r="B1481" t="s">
        <v>58</v>
      </c>
      <c r="C1481" s="3">
        <f>SUMIFS(Data!F:F,Data!$B:$B,Figure16!$B1481,Data!$A:$A,Figure16!$A1481)</f>
        <v>900000000</v>
      </c>
      <c r="D1481" s="3">
        <f>SUMIFS(Data!Y:Y,Data!$B:$B,Figure16!$B1481,Data!$A:$A,Figure16!$A1481)</f>
        <v>0</v>
      </c>
      <c r="E1481" s="3">
        <f>SUMIFS(Data!Q:Q,Data!$B:$B,Figure16!$B1481,Data!$A:$A,Figure16!$A1481)</f>
        <v>267122320056.70221</v>
      </c>
      <c r="F1481" s="1">
        <f t="shared" si="50"/>
        <v>0.33692429738142304</v>
      </c>
      <c r="G1481" s="1">
        <f t="shared" si="51"/>
        <v>0</v>
      </c>
      <c r="H1481">
        <f>SUMIFS(Data!Z:Z,Data!B:B,Figure16!B1481,Data!A:A,Figure16!A1481)</f>
        <v>0</v>
      </c>
    </row>
    <row r="1482" spans="1:8">
      <c r="A1482" s="27">
        <v>2013</v>
      </c>
      <c r="B1482" t="s">
        <v>58</v>
      </c>
      <c r="C1482" s="3">
        <f>SUMIFS(Data!F:F,Data!$B:$B,Figure16!$B1482,Data!$A:$A,Figure16!$A1482)</f>
        <v>0</v>
      </c>
      <c r="D1482" s="3">
        <f>SUMIFS(Data!Y:Y,Data!$B:$B,Figure16!$B1482,Data!$A:$A,Figure16!$A1482)</f>
        <v>0</v>
      </c>
      <c r="E1482" s="3">
        <f>SUMIFS(Data!Q:Q,Data!$B:$B,Figure16!$B1482,Data!$A:$A,Figure16!$A1482)</f>
        <v>278384332694.35901</v>
      </c>
      <c r="F1482" s="1">
        <f t="shared" si="50"/>
        <v>0</v>
      </c>
      <c r="G1482" s="1">
        <f t="shared" si="51"/>
        <v>0</v>
      </c>
      <c r="H1482">
        <f>SUMIFS(Data!Z:Z,Data!B:B,Figure16!B1482,Data!A:A,Figure16!A1482)</f>
        <v>0</v>
      </c>
    </row>
    <row r="1483" spans="1:8">
      <c r="A1483" s="27">
        <v>2014</v>
      </c>
      <c r="B1483" t="s">
        <v>58</v>
      </c>
      <c r="C1483" s="3">
        <f>SUMIFS(Data!F:F,Data!$B:$B,Figure16!$B1483,Data!$A:$A,Figure16!$A1483)</f>
        <v>0</v>
      </c>
      <c r="D1483" s="3">
        <f>SUMIFS(Data!Y:Y,Data!$B:$B,Figure16!$B1483,Data!$A:$A,Figure16!$A1483)</f>
        <v>0</v>
      </c>
      <c r="E1483" s="3">
        <f>SUMIFS(Data!Q:Q,Data!$B:$B,Figure16!$B1483,Data!$A:$A,Figure16!$A1483)</f>
        <v>260584090570.9881</v>
      </c>
      <c r="F1483" s="1">
        <f t="shared" si="50"/>
        <v>0</v>
      </c>
      <c r="G1483" s="1">
        <f t="shared" si="51"/>
        <v>0</v>
      </c>
      <c r="H1483">
        <f>SUMIFS(Data!Z:Z,Data!B:B,Figure16!B1483,Data!A:A,Figure16!A1483)</f>
        <v>0</v>
      </c>
    </row>
    <row r="1484" spans="1:8">
      <c r="A1484" s="27">
        <v>2015</v>
      </c>
      <c r="B1484" t="s">
        <v>58</v>
      </c>
      <c r="C1484" s="3">
        <f>SUMIFS(Data!F:F,Data!$B:$B,Figure16!$B1484,Data!$A:$A,Figure16!$A1484)</f>
        <v>0</v>
      </c>
      <c r="D1484" s="3">
        <f>SUMIFS(Data!Y:Y,Data!$B:$B,Figure16!$B1484,Data!$A:$A,Figure16!$A1484)</f>
        <v>0</v>
      </c>
      <c r="E1484" s="3">
        <f>SUMIFS(Data!Q:Q,Data!$B:$B,Figure16!$B1484,Data!$A:$A,Figure16!$A1484)</f>
        <v>243999477737.93994</v>
      </c>
      <c r="F1484" s="1">
        <f t="shared" si="50"/>
        <v>0</v>
      </c>
      <c r="G1484" s="1">
        <f t="shared" si="51"/>
        <v>0</v>
      </c>
      <c r="H1484">
        <f>SUMIFS(Data!Z:Z,Data!B:B,Figure16!B1484,Data!A:A,Figure16!A1484)</f>
        <v>0</v>
      </c>
    </row>
    <row r="1485" spans="1:8">
      <c r="A1485" s="27">
        <v>2016</v>
      </c>
      <c r="B1485" t="s">
        <v>58</v>
      </c>
      <c r="C1485" s="3">
        <f>SUMIFS(Data!F:F,Data!$B:$B,Figure16!$B1485,Data!$A:$A,Figure16!$A1485)</f>
        <v>0</v>
      </c>
      <c r="D1485" s="3">
        <f>SUMIFS(Data!Y:Y,Data!$B:$B,Figure16!$B1485,Data!$A:$A,Figure16!$A1485)</f>
        <v>0</v>
      </c>
      <c r="E1485" s="3">
        <f>SUMIFS(Data!Q:Q,Data!$B:$B,Figure16!$B1485,Data!$A:$A,Figure16!$A1485)</f>
        <v>250036180921.0531</v>
      </c>
      <c r="F1485" s="1">
        <f t="shared" si="50"/>
        <v>0</v>
      </c>
      <c r="G1485" s="1">
        <f t="shared" si="51"/>
        <v>0</v>
      </c>
      <c r="H1485">
        <f>SUMIFS(Data!Z:Z,Data!B:B,Figure16!B1485,Data!A:A,Figure16!A1485)</f>
        <v>0</v>
      </c>
    </row>
    <row r="1486" spans="1:8">
      <c r="A1486" s="27">
        <v>2017</v>
      </c>
      <c r="B1486" t="s">
        <v>58</v>
      </c>
      <c r="C1486" s="3">
        <f>SUMIFS(Data!F:F,Data!$B:$B,Figure16!$B1486,Data!$A:$A,Figure16!$A1486)</f>
        <v>0</v>
      </c>
      <c r="D1486" s="3">
        <f>SUMIFS(Data!Y:Y,Data!$B:$B,Figure16!$B1486,Data!$A:$A,Figure16!$A1486)</f>
        <v>0</v>
      </c>
      <c r="E1486" s="3">
        <f>SUMIFS(Data!Q:Q,Data!$B:$B,Figure16!$B1486,Data!$A:$A,Figure16!$A1486)</f>
        <v>277075944401.94086</v>
      </c>
      <c r="F1486" s="1">
        <f t="shared" si="50"/>
        <v>0</v>
      </c>
      <c r="G1486" s="1">
        <f t="shared" si="51"/>
        <v>0</v>
      </c>
      <c r="H1486">
        <f>SUMIFS(Data!Z:Z,Data!B:B,Figure16!B1486,Data!A:A,Figure16!A1486)</f>
        <v>0</v>
      </c>
    </row>
    <row r="1487" spans="1:8">
      <c r="A1487" s="27">
        <v>1950</v>
      </c>
      <c r="B1487" t="s">
        <v>54</v>
      </c>
      <c r="C1487" s="3">
        <f>SUMIFS(Data!F:F,Data!$B:$B,Figure16!$B1487,Data!$A:$A,Figure16!$A1487)</f>
        <v>0</v>
      </c>
      <c r="D1487" s="3">
        <f>SUMIFS(Data!Y:Y,Data!$B:$B,Figure16!$B1487,Data!$A:$A,Figure16!$A1487)</f>
        <v>0</v>
      </c>
      <c r="E1487" s="3">
        <f>SUMIFS(Data!Q:Q,Data!$B:$B,Figure16!$B1487,Data!$A:$A,Figure16!$A1487)</f>
        <v>0</v>
      </c>
      <c r="F1487" s="1" t="str">
        <f t="shared" si="50"/>
        <v/>
      </c>
      <c r="G1487" s="1" t="str">
        <f t="shared" si="51"/>
        <v/>
      </c>
      <c r="H1487">
        <f>SUMIFS(Data!Z:Z,Data!B:B,Figure16!B1487,Data!A:A,Figure16!A1487)</f>
        <v>1</v>
      </c>
    </row>
    <row r="1488" spans="1:8">
      <c r="A1488" s="27">
        <v>1951</v>
      </c>
      <c r="B1488" t="s">
        <v>54</v>
      </c>
      <c r="C1488" s="3">
        <f>SUMIFS(Data!F:F,Data!$B:$B,Figure16!$B1488,Data!$A:$A,Figure16!$A1488)</f>
        <v>0</v>
      </c>
      <c r="D1488" s="3">
        <f>SUMIFS(Data!Y:Y,Data!$B:$B,Figure16!$B1488,Data!$A:$A,Figure16!$A1488)</f>
        <v>0</v>
      </c>
      <c r="E1488" s="3">
        <f>SUMIFS(Data!Q:Q,Data!$B:$B,Figure16!$B1488,Data!$A:$A,Figure16!$A1488)</f>
        <v>0</v>
      </c>
      <c r="F1488" s="1" t="str">
        <f t="shared" si="50"/>
        <v/>
      </c>
      <c r="G1488" s="1" t="str">
        <f t="shared" si="51"/>
        <v/>
      </c>
      <c r="H1488">
        <f>SUMIFS(Data!Z:Z,Data!B:B,Figure16!B1488,Data!A:A,Figure16!A1488)</f>
        <v>1</v>
      </c>
    </row>
    <row r="1489" spans="1:8">
      <c r="A1489" s="27">
        <v>1952</v>
      </c>
      <c r="B1489" t="s">
        <v>54</v>
      </c>
      <c r="C1489" s="3">
        <f>SUMIFS(Data!F:F,Data!$B:$B,Figure16!$B1489,Data!$A:$A,Figure16!$A1489)</f>
        <v>0</v>
      </c>
      <c r="D1489" s="3">
        <f>SUMIFS(Data!Y:Y,Data!$B:$B,Figure16!$B1489,Data!$A:$A,Figure16!$A1489)</f>
        <v>0</v>
      </c>
      <c r="E1489" s="3">
        <f>SUMIFS(Data!Q:Q,Data!$B:$B,Figure16!$B1489,Data!$A:$A,Figure16!$A1489)</f>
        <v>0</v>
      </c>
      <c r="F1489" s="1" t="str">
        <f t="shared" si="50"/>
        <v/>
      </c>
      <c r="G1489" s="1" t="str">
        <f t="shared" si="51"/>
        <v/>
      </c>
      <c r="H1489">
        <f>SUMIFS(Data!Z:Z,Data!B:B,Figure16!B1489,Data!A:A,Figure16!A1489)</f>
        <v>1</v>
      </c>
    </row>
    <row r="1490" spans="1:8">
      <c r="A1490" s="27">
        <v>1953</v>
      </c>
      <c r="B1490" t="s">
        <v>54</v>
      </c>
      <c r="C1490" s="3">
        <f>SUMIFS(Data!F:F,Data!$B:$B,Figure16!$B1490,Data!$A:$A,Figure16!$A1490)</f>
        <v>0</v>
      </c>
      <c r="D1490" s="3">
        <f>SUMIFS(Data!Y:Y,Data!$B:$B,Figure16!$B1490,Data!$A:$A,Figure16!$A1490)</f>
        <v>0</v>
      </c>
      <c r="E1490" s="3">
        <f>SUMIFS(Data!Q:Q,Data!$B:$B,Figure16!$B1490,Data!$A:$A,Figure16!$A1490)</f>
        <v>0</v>
      </c>
      <c r="F1490" s="1" t="str">
        <f t="shared" si="50"/>
        <v/>
      </c>
      <c r="G1490" s="1" t="str">
        <f t="shared" si="51"/>
        <v/>
      </c>
      <c r="H1490">
        <f>SUMIFS(Data!Z:Z,Data!B:B,Figure16!B1490,Data!A:A,Figure16!A1490)</f>
        <v>1</v>
      </c>
    </row>
    <row r="1491" spans="1:8">
      <c r="A1491" s="27">
        <v>1954</v>
      </c>
      <c r="B1491" t="s">
        <v>54</v>
      </c>
      <c r="C1491" s="3">
        <f>SUMIFS(Data!F:F,Data!$B:$B,Figure16!$B1491,Data!$A:$A,Figure16!$A1491)</f>
        <v>0</v>
      </c>
      <c r="D1491" s="3">
        <f>SUMIFS(Data!Y:Y,Data!$B:$B,Figure16!$B1491,Data!$A:$A,Figure16!$A1491)</f>
        <v>0</v>
      </c>
      <c r="E1491" s="3">
        <f>SUMIFS(Data!Q:Q,Data!$B:$B,Figure16!$B1491,Data!$A:$A,Figure16!$A1491)</f>
        <v>0</v>
      </c>
      <c r="F1491" s="1" t="str">
        <f t="shared" si="50"/>
        <v/>
      </c>
      <c r="G1491" s="1" t="str">
        <f t="shared" si="51"/>
        <v/>
      </c>
      <c r="H1491">
        <f>SUMIFS(Data!Z:Z,Data!B:B,Figure16!B1491,Data!A:A,Figure16!A1491)</f>
        <v>1</v>
      </c>
    </row>
    <row r="1492" spans="1:8">
      <c r="A1492" s="27">
        <v>1955</v>
      </c>
      <c r="B1492" t="s">
        <v>54</v>
      </c>
      <c r="C1492" s="3">
        <f>SUMIFS(Data!F:F,Data!$B:$B,Figure16!$B1492,Data!$A:$A,Figure16!$A1492)</f>
        <v>0</v>
      </c>
      <c r="D1492" s="3">
        <f>SUMIFS(Data!Y:Y,Data!$B:$B,Figure16!$B1492,Data!$A:$A,Figure16!$A1492)</f>
        <v>0</v>
      </c>
      <c r="E1492" s="3">
        <f>SUMIFS(Data!Q:Q,Data!$B:$B,Figure16!$B1492,Data!$A:$A,Figure16!$A1492)</f>
        <v>0</v>
      </c>
      <c r="F1492" s="1" t="str">
        <f t="shared" si="50"/>
        <v/>
      </c>
      <c r="G1492" s="1" t="str">
        <f t="shared" si="51"/>
        <v/>
      </c>
      <c r="H1492">
        <f>SUMIFS(Data!Z:Z,Data!B:B,Figure16!B1492,Data!A:A,Figure16!A1492)</f>
        <v>1</v>
      </c>
    </row>
    <row r="1493" spans="1:8">
      <c r="A1493" s="27">
        <v>1956</v>
      </c>
      <c r="B1493" t="s">
        <v>54</v>
      </c>
      <c r="C1493" s="3">
        <f>SUMIFS(Data!F:F,Data!$B:$B,Figure16!$B1493,Data!$A:$A,Figure16!$A1493)</f>
        <v>0</v>
      </c>
      <c r="D1493" s="3">
        <f>SUMIFS(Data!Y:Y,Data!$B:$B,Figure16!$B1493,Data!$A:$A,Figure16!$A1493)</f>
        <v>0</v>
      </c>
      <c r="E1493" s="3">
        <f>SUMIFS(Data!Q:Q,Data!$B:$B,Figure16!$B1493,Data!$A:$A,Figure16!$A1493)</f>
        <v>0</v>
      </c>
      <c r="F1493" s="1" t="str">
        <f t="shared" si="50"/>
        <v/>
      </c>
      <c r="G1493" s="1" t="str">
        <f t="shared" si="51"/>
        <v/>
      </c>
      <c r="H1493">
        <f>SUMIFS(Data!Z:Z,Data!B:B,Figure16!B1493,Data!A:A,Figure16!A1493)</f>
        <v>1</v>
      </c>
    </row>
    <row r="1494" spans="1:8">
      <c r="A1494" s="27">
        <v>1957</v>
      </c>
      <c r="B1494" t="s">
        <v>54</v>
      </c>
      <c r="C1494" s="3">
        <f>SUMIFS(Data!F:F,Data!$B:$B,Figure16!$B1494,Data!$A:$A,Figure16!$A1494)</f>
        <v>0</v>
      </c>
      <c r="D1494" s="3">
        <f>SUMIFS(Data!Y:Y,Data!$B:$B,Figure16!$B1494,Data!$A:$A,Figure16!$A1494)</f>
        <v>0</v>
      </c>
      <c r="E1494" s="3">
        <f>SUMIFS(Data!Q:Q,Data!$B:$B,Figure16!$B1494,Data!$A:$A,Figure16!$A1494)</f>
        <v>0</v>
      </c>
      <c r="F1494" s="1" t="str">
        <f t="shared" si="50"/>
        <v/>
      </c>
      <c r="G1494" s="1" t="str">
        <f t="shared" si="51"/>
        <v/>
      </c>
      <c r="H1494">
        <f>SUMIFS(Data!Z:Z,Data!B:B,Figure16!B1494,Data!A:A,Figure16!A1494)</f>
        <v>1</v>
      </c>
    </row>
    <row r="1495" spans="1:8">
      <c r="A1495" s="27">
        <v>1958</v>
      </c>
      <c r="B1495" t="s">
        <v>54</v>
      </c>
      <c r="C1495" s="3">
        <f>SUMIFS(Data!F:F,Data!$B:$B,Figure16!$B1495,Data!$A:$A,Figure16!$A1495)</f>
        <v>0</v>
      </c>
      <c r="D1495" s="3">
        <f>SUMIFS(Data!Y:Y,Data!$B:$B,Figure16!$B1495,Data!$A:$A,Figure16!$A1495)</f>
        <v>0</v>
      </c>
      <c r="E1495" s="3">
        <f>SUMIFS(Data!Q:Q,Data!$B:$B,Figure16!$B1495,Data!$A:$A,Figure16!$A1495)</f>
        <v>0</v>
      </c>
      <c r="F1495" s="1" t="str">
        <f t="shared" si="50"/>
        <v/>
      </c>
      <c r="G1495" s="1" t="str">
        <f t="shared" si="51"/>
        <v/>
      </c>
      <c r="H1495">
        <f>SUMIFS(Data!Z:Z,Data!B:B,Figure16!B1495,Data!A:A,Figure16!A1495)</f>
        <v>1</v>
      </c>
    </row>
    <row r="1496" spans="1:8">
      <c r="A1496" s="27">
        <v>1959</v>
      </c>
      <c r="B1496" t="s">
        <v>54</v>
      </c>
      <c r="C1496" s="3">
        <f>SUMIFS(Data!F:F,Data!$B:$B,Figure16!$B1496,Data!$A:$A,Figure16!$A1496)</f>
        <v>0</v>
      </c>
      <c r="D1496" s="3">
        <f>SUMIFS(Data!Y:Y,Data!$B:$B,Figure16!$B1496,Data!$A:$A,Figure16!$A1496)</f>
        <v>0</v>
      </c>
      <c r="E1496" s="3">
        <f>SUMIFS(Data!Q:Q,Data!$B:$B,Figure16!$B1496,Data!$A:$A,Figure16!$A1496)</f>
        <v>0</v>
      </c>
      <c r="F1496" s="1" t="str">
        <f t="shared" si="50"/>
        <v/>
      </c>
      <c r="G1496" s="1" t="str">
        <f t="shared" si="51"/>
        <v/>
      </c>
      <c r="H1496">
        <f>SUMIFS(Data!Z:Z,Data!B:B,Figure16!B1496,Data!A:A,Figure16!A1496)</f>
        <v>1</v>
      </c>
    </row>
    <row r="1497" spans="1:8">
      <c r="A1497" s="27">
        <v>1960</v>
      </c>
      <c r="B1497" t="s">
        <v>54</v>
      </c>
      <c r="C1497" s="3">
        <f>SUMIFS(Data!F:F,Data!$B:$B,Figure16!$B1497,Data!$A:$A,Figure16!$A1497)</f>
        <v>0</v>
      </c>
      <c r="D1497" s="3">
        <f>SUMIFS(Data!Y:Y,Data!$B:$B,Figure16!$B1497,Data!$A:$A,Figure16!$A1497)</f>
        <v>0</v>
      </c>
      <c r="E1497" s="3">
        <f>SUMIFS(Data!Q:Q,Data!$B:$B,Figure16!$B1497,Data!$A:$A,Figure16!$A1497)</f>
        <v>4031152976.6390357</v>
      </c>
      <c r="F1497" s="1">
        <f t="shared" si="50"/>
        <v>0</v>
      </c>
      <c r="G1497" s="1">
        <f t="shared" si="51"/>
        <v>0</v>
      </c>
      <c r="H1497">
        <f>SUMIFS(Data!Z:Z,Data!B:B,Figure16!B1497,Data!A:A,Figure16!A1497)</f>
        <v>1</v>
      </c>
    </row>
    <row r="1498" spans="1:8">
      <c r="A1498" s="27">
        <v>1961</v>
      </c>
      <c r="B1498" t="s">
        <v>54</v>
      </c>
      <c r="C1498" s="3">
        <f>SUMIFS(Data!F:F,Data!$B:$B,Figure16!$B1498,Data!$A:$A,Figure16!$A1498)</f>
        <v>0</v>
      </c>
      <c r="D1498" s="3">
        <f>SUMIFS(Data!Y:Y,Data!$B:$B,Figure16!$B1498,Data!$A:$A,Figure16!$A1498)</f>
        <v>0</v>
      </c>
      <c r="E1498" s="3">
        <f>SUMIFS(Data!Q:Q,Data!$B:$B,Figure16!$B1498,Data!$A:$A,Figure16!$A1498)</f>
        <v>4540447761.1940298</v>
      </c>
      <c r="F1498" s="1">
        <f t="shared" si="50"/>
        <v>0</v>
      </c>
      <c r="G1498" s="1">
        <f t="shared" si="51"/>
        <v>0</v>
      </c>
      <c r="H1498">
        <f>SUMIFS(Data!Z:Z,Data!B:B,Figure16!B1498,Data!A:A,Figure16!A1498)</f>
        <v>1</v>
      </c>
    </row>
    <row r="1499" spans="1:8">
      <c r="A1499" s="27">
        <v>1962</v>
      </c>
      <c r="B1499" t="s">
        <v>54</v>
      </c>
      <c r="C1499" s="3">
        <f>SUMIFS(Data!F:F,Data!$B:$B,Figure16!$B1499,Data!$A:$A,Figure16!$A1499)</f>
        <v>0</v>
      </c>
      <c r="D1499" s="3">
        <f>SUMIFS(Data!Y:Y,Data!$B:$B,Figure16!$B1499,Data!$A:$A,Figure16!$A1499)</f>
        <v>0</v>
      </c>
      <c r="E1499" s="3">
        <f>SUMIFS(Data!Q:Q,Data!$B:$B,Figure16!$B1499,Data!$A:$A,Figure16!$A1499)</f>
        <v>4955543963.3686886</v>
      </c>
      <c r="F1499" s="1">
        <f t="shared" si="50"/>
        <v>0</v>
      </c>
      <c r="G1499" s="1">
        <f t="shared" si="51"/>
        <v>0</v>
      </c>
      <c r="H1499">
        <f>SUMIFS(Data!Z:Z,Data!B:B,Figure16!B1499,Data!A:A,Figure16!A1499)</f>
        <v>1</v>
      </c>
    </row>
    <row r="1500" spans="1:8">
      <c r="A1500" s="27">
        <v>1963</v>
      </c>
      <c r="B1500" t="s">
        <v>54</v>
      </c>
      <c r="C1500" s="3">
        <f>SUMIFS(Data!F:F,Data!$B:$B,Figure16!$B1500,Data!$A:$A,Figure16!$A1500)</f>
        <v>0</v>
      </c>
      <c r="D1500" s="3">
        <f>SUMIFS(Data!Y:Y,Data!$B:$B,Figure16!$B1500,Data!$A:$A,Figure16!$A1500)</f>
        <v>0</v>
      </c>
      <c r="E1500" s="3">
        <f>SUMIFS(Data!Q:Q,Data!$B:$B,Figure16!$B1500,Data!$A:$A,Figure16!$A1500)</f>
        <v>4836166666.666667</v>
      </c>
      <c r="F1500" s="1">
        <f t="shared" si="50"/>
        <v>0</v>
      </c>
      <c r="G1500" s="1">
        <f t="shared" si="51"/>
        <v>0</v>
      </c>
      <c r="H1500">
        <f>SUMIFS(Data!Z:Z,Data!B:B,Figure16!B1500,Data!A:A,Figure16!A1500)</f>
        <v>1</v>
      </c>
    </row>
    <row r="1501" spans="1:8">
      <c r="A1501" s="27">
        <v>1964</v>
      </c>
      <c r="B1501" t="s">
        <v>54</v>
      </c>
      <c r="C1501" s="3">
        <f>SUMIFS(Data!F:F,Data!$B:$B,Figure16!$B1501,Data!$A:$A,Figure16!$A1501)</f>
        <v>0</v>
      </c>
      <c r="D1501" s="3">
        <f>SUMIFS(Data!Y:Y,Data!$B:$B,Figure16!$B1501,Data!$A:$A,Figure16!$A1501)</f>
        <v>0</v>
      </c>
      <c r="E1501" s="3">
        <f>SUMIFS(Data!Q:Q,Data!$B:$B,Figure16!$B1501,Data!$A:$A,Figure16!$A1501)</f>
        <v>5973366666.666667</v>
      </c>
      <c r="F1501" s="1">
        <f t="shared" si="50"/>
        <v>0</v>
      </c>
      <c r="G1501" s="1">
        <f t="shared" si="51"/>
        <v>0</v>
      </c>
      <c r="H1501">
        <f>SUMIFS(Data!Z:Z,Data!B:B,Figure16!B1501,Data!A:A,Figure16!A1501)</f>
        <v>1</v>
      </c>
    </row>
    <row r="1502" spans="1:8">
      <c r="A1502" s="27">
        <v>1965</v>
      </c>
      <c r="B1502" t="s">
        <v>54</v>
      </c>
      <c r="C1502" s="3">
        <f>SUMIFS(Data!F:F,Data!$B:$B,Figure16!$B1502,Data!$A:$A,Figure16!$A1502)</f>
        <v>0</v>
      </c>
      <c r="D1502" s="3">
        <f>SUMIFS(Data!Y:Y,Data!$B:$B,Figure16!$B1502,Data!$A:$A,Figure16!$A1502)</f>
        <v>0</v>
      </c>
      <c r="E1502" s="3">
        <f>SUMIFS(Data!Q:Q,Data!$B:$B,Figure16!$B1502,Data!$A:$A,Figure16!$A1502)</f>
        <v>5760761904.7619047</v>
      </c>
      <c r="F1502" s="1">
        <f t="shared" si="50"/>
        <v>0</v>
      </c>
      <c r="G1502" s="1">
        <f t="shared" si="51"/>
        <v>0</v>
      </c>
      <c r="H1502">
        <f>SUMIFS(Data!Z:Z,Data!B:B,Figure16!B1502,Data!A:A,Figure16!A1502)</f>
        <v>1</v>
      </c>
    </row>
    <row r="1503" spans="1:8">
      <c r="A1503" s="27">
        <v>1966</v>
      </c>
      <c r="B1503" t="s">
        <v>54</v>
      </c>
      <c r="C1503" s="3">
        <f>SUMIFS(Data!F:F,Data!$B:$B,Figure16!$B1503,Data!$A:$A,Figure16!$A1503)</f>
        <v>0</v>
      </c>
      <c r="D1503" s="3">
        <f>SUMIFS(Data!Y:Y,Data!$B:$B,Figure16!$B1503,Data!$A:$A,Figure16!$A1503)</f>
        <v>0</v>
      </c>
      <c r="E1503" s="3">
        <f>SUMIFS(Data!Q:Q,Data!$B:$B,Figure16!$B1503,Data!$A:$A,Figure16!$A1503)</f>
        <v>5428518518.5185184</v>
      </c>
      <c r="F1503" s="1">
        <f t="shared" si="50"/>
        <v>0</v>
      </c>
      <c r="G1503" s="1">
        <f t="shared" si="51"/>
        <v>0</v>
      </c>
      <c r="H1503">
        <f>SUMIFS(Data!Z:Z,Data!B:B,Figure16!B1503,Data!A:A,Figure16!A1503)</f>
        <v>1</v>
      </c>
    </row>
    <row r="1504" spans="1:8">
      <c r="A1504" s="27">
        <v>1967</v>
      </c>
      <c r="B1504" t="s">
        <v>54</v>
      </c>
      <c r="C1504" s="3">
        <f>SUMIFS(Data!F:F,Data!$B:$B,Figure16!$B1504,Data!$A:$A,Figure16!$A1504)</f>
        <v>0</v>
      </c>
      <c r="D1504" s="3">
        <f>SUMIFS(Data!Y:Y,Data!$B:$B,Figure16!$B1504,Data!$A:$A,Figure16!$A1504)</f>
        <v>0</v>
      </c>
      <c r="E1504" s="3">
        <f>SUMIFS(Data!Q:Q,Data!$B:$B,Figure16!$B1504,Data!$A:$A,Figure16!$A1504)</f>
        <v>5825170438.4870434</v>
      </c>
      <c r="F1504" s="1">
        <f t="shared" si="50"/>
        <v>0</v>
      </c>
      <c r="G1504" s="1">
        <f t="shared" si="51"/>
        <v>0</v>
      </c>
      <c r="H1504">
        <f>SUMIFS(Data!Z:Z,Data!B:B,Figure16!B1504,Data!A:A,Figure16!A1504)</f>
        <v>1</v>
      </c>
    </row>
    <row r="1505" spans="1:8">
      <c r="A1505" s="27">
        <v>1968</v>
      </c>
      <c r="B1505" t="s">
        <v>54</v>
      </c>
      <c r="C1505" s="3">
        <f>SUMIFS(Data!F:F,Data!$B:$B,Figure16!$B1505,Data!$A:$A,Figure16!$A1505)</f>
        <v>0</v>
      </c>
      <c r="D1505" s="3">
        <f>SUMIFS(Data!Y:Y,Data!$B:$B,Figure16!$B1505,Data!$A:$A,Figure16!$A1505)</f>
        <v>0</v>
      </c>
      <c r="E1505" s="3">
        <f>SUMIFS(Data!Q:Q,Data!$B:$B,Figure16!$B1505,Data!$A:$A,Figure16!$A1505)</f>
        <v>5960212869.1296797</v>
      </c>
      <c r="F1505" s="1">
        <f t="shared" si="50"/>
        <v>0</v>
      </c>
      <c r="G1505" s="1">
        <f t="shared" si="51"/>
        <v>0</v>
      </c>
      <c r="H1505">
        <f>SUMIFS(Data!Z:Z,Data!B:B,Figure16!B1505,Data!A:A,Figure16!A1505)</f>
        <v>1</v>
      </c>
    </row>
    <row r="1506" spans="1:8">
      <c r="A1506" s="27">
        <v>1969</v>
      </c>
      <c r="B1506" t="s">
        <v>54</v>
      </c>
      <c r="C1506" s="3">
        <f>SUMIFS(Data!F:F,Data!$B:$B,Figure16!$B1506,Data!$A:$A,Figure16!$A1506)</f>
        <v>0</v>
      </c>
      <c r="D1506" s="3">
        <f>SUMIFS(Data!Y:Y,Data!$B:$B,Figure16!$B1506,Data!$A:$A,Figure16!$A1506)</f>
        <v>0</v>
      </c>
      <c r="E1506" s="3">
        <f>SUMIFS(Data!Q:Q,Data!$B:$B,Figure16!$B1506,Data!$A:$A,Figure16!$A1506)</f>
        <v>6450175213.7492275</v>
      </c>
      <c r="F1506" s="1">
        <f t="shared" si="50"/>
        <v>0</v>
      </c>
      <c r="G1506" s="1">
        <f t="shared" si="51"/>
        <v>0</v>
      </c>
      <c r="H1506">
        <f>SUMIFS(Data!Z:Z,Data!B:B,Figure16!B1506,Data!A:A,Figure16!A1506)</f>
        <v>1</v>
      </c>
    </row>
    <row r="1507" spans="1:8">
      <c r="A1507" s="27">
        <v>1970</v>
      </c>
      <c r="B1507" t="s">
        <v>54</v>
      </c>
      <c r="C1507" s="3">
        <f>SUMIFS(Data!F:F,Data!$B:$B,Figure16!$B1507,Data!$A:$A,Figure16!$A1507)</f>
        <v>0</v>
      </c>
      <c r="D1507" s="3">
        <f>SUMIFS(Data!Y:Y,Data!$B:$B,Figure16!$B1507,Data!$A:$A,Figure16!$A1507)</f>
        <v>14280000</v>
      </c>
      <c r="E1507" s="3">
        <f>SUMIFS(Data!Q:Q,Data!$B:$B,Figure16!$B1507,Data!$A:$A,Figure16!$A1507)</f>
        <v>7198360460.1988707</v>
      </c>
      <c r="F1507" s="1">
        <f t="shared" si="50"/>
        <v>0</v>
      </c>
      <c r="G1507" s="1">
        <f t="shared" si="51"/>
        <v>0.19837850686912506</v>
      </c>
      <c r="H1507">
        <f>SUMIFS(Data!Z:Z,Data!B:B,Figure16!B1507,Data!A:A,Figure16!A1507)</f>
        <v>1</v>
      </c>
    </row>
    <row r="1508" spans="1:8">
      <c r="A1508" s="27">
        <v>1971</v>
      </c>
      <c r="B1508" t="s">
        <v>54</v>
      </c>
      <c r="C1508" s="3">
        <f>SUMIFS(Data!F:F,Data!$B:$B,Figure16!$B1508,Data!$A:$A,Figure16!$A1508)</f>
        <v>0</v>
      </c>
      <c r="D1508" s="3">
        <f>SUMIFS(Data!Y:Y,Data!$B:$B,Figure16!$B1508,Data!$A:$A,Figure16!$A1508)</f>
        <v>0</v>
      </c>
      <c r="E1508" s="3">
        <f>SUMIFS(Data!Q:Q,Data!$B:$B,Figure16!$B1508,Data!$A:$A,Figure16!$A1508)</f>
        <v>7820380970.5367403</v>
      </c>
      <c r="F1508" s="1">
        <f t="shared" si="50"/>
        <v>0</v>
      </c>
      <c r="G1508" s="1">
        <f t="shared" si="51"/>
        <v>0</v>
      </c>
      <c r="H1508">
        <f>SUMIFS(Data!Z:Z,Data!B:B,Figure16!B1508,Data!A:A,Figure16!A1508)</f>
        <v>1</v>
      </c>
    </row>
    <row r="1509" spans="1:8">
      <c r="A1509" s="27">
        <v>1972</v>
      </c>
      <c r="B1509" t="s">
        <v>54</v>
      </c>
      <c r="C1509" s="3">
        <f>SUMIFS(Data!F:F,Data!$B:$B,Figure16!$B1509,Data!$A:$A,Figure16!$A1509)</f>
        <v>0</v>
      </c>
      <c r="D1509" s="3">
        <f>SUMIFS(Data!Y:Y,Data!$B:$B,Figure16!$B1509,Data!$A:$A,Figure16!$A1509)</f>
        <v>90000000</v>
      </c>
      <c r="E1509" s="3">
        <f>SUMIFS(Data!Q:Q,Data!$B:$B,Figure16!$B1509,Data!$A:$A,Figure16!$A1509)</f>
        <v>8671358732.6848583</v>
      </c>
      <c r="F1509" s="1">
        <f t="shared" si="50"/>
        <v>0</v>
      </c>
      <c r="G1509" s="1">
        <f t="shared" si="51"/>
        <v>1.037899627664624</v>
      </c>
      <c r="H1509">
        <f>SUMIFS(Data!Z:Z,Data!B:B,Figure16!B1509,Data!A:A,Figure16!A1509)</f>
        <v>1</v>
      </c>
    </row>
    <row r="1510" spans="1:8">
      <c r="A1510" s="27">
        <v>1973</v>
      </c>
      <c r="B1510" t="s">
        <v>54</v>
      </c>
      <c r="C1510" s="3">
        <f>SUMIFS(Data!F:F,Data!$B:$B,Figure16!$B1510,Data!$A:$A,Figure16!$A1510)</f>
        <v>0</v>
      </c>
      <c r="D1510" s="3">
        <f>SUMIFS(Data!Y:Y,Data!$B:$B,Figure16!$B1510,Data!$A:$A,Figure16!$A1510)</f>
        <v>170000000</v>
      </c>
      <c r="E1510" s="3">
        <f>SUMIFS(Data!Q:Q,Data!$B:$B,Figure16!$B1510,Data!$A:$A,Figure16!$A1510)</f>
        <v>10315760000.33939</v>
      </c>
      <c r="F1510" s="1">
        <f t="shared" si="50"/>
        <v>0</v>
      </c>
      <c r="G1510" s="1">
        <f t="shared" si="51"/>
        <v>1.6479638920875144</v>
      </c>
      <c r="H1510">
        <f>SUMIFS(Data!Z:Z,Data!B:B,Figure16!B1510,Data!A:A,Figure16!A1510)</f>
        <v>1</v>
      </c>
    </row>
    <row r="1511" spans="1:8">
      <c r="A1511" s="27">
        <v>1974</v>
      </c>
      <c r="B1511" t="s">
        <v>54</v>
      </c>
      <c r="C1511" s="3">
        <f>SUMIFS(Data!F:F,Data!$B:$B,Figure16!$B1511,Data!$A:$A,Figure16!$A1511)</f>
        <v>0</v>
      </c>
      <c r="D1511" s="3">
        <f>SUMIFS(Data!Y:Y,Data!$B:$B,Figure16!$B1511,Data!$A:$A,Figure16!$A1511)</f>
        <v>8000000</v>
      </c>
      <c r="E1511" s="3">
        <f>SUMIFS(Data!Q:Q,Data!$B:$B,Figure16!$B1511,Data!$A:$A,Figure16!$A1511)</f>
        <v>12370029583.641897</v>
      </c>
      <c r="F1511" s="1">
        <f t="shared" si="50"/>
        <v>0</v>
      </c>
      <c r="G1511" s="1">
        <f t="shared" si="51"/>
        <v>6.4672440319618829E-2</v>
      </c>
      <c r="H1511">
        <f>SUMIFS(Data!Z:Z,Data!B:B,Figure16!B1511,Data!A:A,Figure16!A1511)</f>
        <v>1</v>
      </c>
    </row>
    <row r="1512" spans="1:8">
      <c r="A1512" s="27">
        <v>1975</v>
      </c>
      <c r="B1512" t="s">
        <v>54</v>
      </c>
      <c r="C1512" s="3">
        <f>SUMIFS(Data!F:F,Data!$B:$B,Figure16!$B1512,Data!$A:$A,Figure16!$A1512)</f>
        <v>0</v>
      </c>
      <c r="D1512" s="3">
        <f>SUMIFS(Data!Y:Y,Data!$B:$B,Figure16!$B1512,Data!$A:$A,Figure16!$A1512)</f>
        <v>116500000</v>
      </c>
      <c r="E1512" s="3">
        <f>SUMIFS(Data!Q:Q,Data!$B:$B,Figure16!$B1512,Data!$A:$A,Figure16!$A1512)</f>
        <v>13098633901.867271</v>
      </c>
      <c r="F1512" s="1">
        <f t="shared" si="50"/>
        <v>0</v>
      </c>
      <c r="G1512" s="1">
        <f t="shared" si="51"/>
        <v>0.88940572637420134</v>
      </c>
      <c r="H1512">
        <f>SUMIFS(Data!Z:Z,Data!B:B,Figure16!B1512,Data!A:A,Figure16!A1512)</f>
        <v>1</v>
      </c>
    </row>
    <row r="1513" spans="1:8">
      <c r="A1513" s="27">
        <v>1976</v>
      </c>
      <c r="B1513" t="s">
        <v>54</v>
      </c>
      <c r="C1513" s="3">
        <f>SUMIFS(Data!F:F,Data!$B:$B,Figure16!$B1513,Data!$A:$A,Figure16!$A1513)</f>
        <v>0</v>
      </c>
      <c r="D1513" s="3">
        <f>SUMIFS(Data!Y:Y,Data!$B:$B,Figure16!$B1513,Data!$A:$A,Figure16!$A1513)</f>
        <v>110000000</v>
      </c>
      <c r="E1513" s="3">
        <f>SUMIFS(Data!Q:Q,Data!$B:$B,Figure16!$B1513,Data!$A:$A,Figure16!$A1513)</f>
        <v>15341403660.469809</v>
      </c>
      <c r="F1513" s="1">
        <f t="shared" si="50"/>
        <v>0</v>
      </c>
      <c r="G1513" s="1">
        <f t="shared" si="51"/>
        <v>0.71701392150600263</v>
      </c>
      <c r="H1513">
        <f>SUMIFS(Data!Z:Z,Data!B:B,Figure16!B1513,Data!A:A,Figure16!A1513)</f>
        <v>1</v>
      </c>
    </row>
    <row r="1514" spans="1:8">
      <c r="A1514" s="27">
        <v>1977</v>
      </c>
      <c r="B1514" t="s">
        <v>54</v>
      </c>
      <c r="C1514" s="3">
        <f>SUMIFS(Data!F:F,Data!$B:$B,Figure16!$B1514,Data!$A:$A,Figure16!$A1514)</f>
        <v>0</v>
      </c>
      <c r="D1514" s="3">
        <f>SUMIFS(Data!Y:Y,Data!$B:$B,Figure16!$B1514,Data!$A:$A,Figure16!$A1514)</f>
        <v>43000000</v>
      </c>
      <c r="E1514" s="3">
        <f>SUMIFS(Data!Q:Q,Data!$B:$B,Figure16!$B1514,Data!$A:$A,Figure16!$A1514)</f>
        <v>19470960619.129715</v>
      </c>
      <c r="F1514" s="1">
        <f t="shared" si="50"/>
        <v>0</v>
      </c>
      <c r="G1514" s="1">
        <f t="shared" si="51"/>
        <v>0.22084169775246537</v>
      </c>
      <c r="H1514">
        <f>SUMIFS(Data!Z:Z,Data!B:B,Figure16!B1514,Data!A:A,Figure16!A1514)</f>
        <v>1</v>
      </c>
    </row>
    <row r="1515" spans="1:8">
      <c r="A1515" s="27">
        <v>1978</v>
      </c>
      <c r="B1515" t="s">
        <v>54</v>
      </c>
      <c r="C1515" s="3">
        <f>SUMIFS(Data!F:F,Data!$B:$B,Figure16!$B1515,Data!$A:$A,Figure16!$A1515)</f>
        <v>0</v>
      </c>
      <c r="D1515" s="3">
        <f>SUMIFS(Data!Y:Y,Data!$B:$B,Figure16!$B1515,Data!$A:$A,Figure16!$A1515)</f>
        <v>125000000</v>
      </c>
      <c r="E1515" s="3">
        <f>SUMIFS(Data!Q:Q,Data!$B:$B,Figure16!$B1515,Data!$A:$A,Figure16!$A1515)</f>
        <v>23263511958.050903</v>
      </c>
      <c r="F1515" s="1">
        <f t="shared" si="50"/>
        <v>0</v>
      </c>
      <c r="G1515" s="1">
        <f t="shared" si="51"/>
        <v>0.53732213874414914</v>
      </c>
      <c r="H1515">
        <f>SUMIFS(Data!Z:Z,Data!B:B,Figure16!B1515,Data!A:A,Figure16!A1515)</f>
        <v>1</v>
      </c>
    </row>
    <row r="1516" spans="1:8">
      <c r="A1516" s="27">
        <v>1979</v>
      </c>
      <c r="B1516" t="s">
        <v>54</v>
      </c>
      <c r="C1516" s="3">
        <f>SUMIFS(Data!F:F,Data!$B:$B,Figure16!$B1516,Data!$A:$A,Figure16!$A1516)</f>
        <v>0</v>
      </c>
      <c r="D1516" s="3">
        <f>SUMIFS(Data!Y:Y,Data!$B:$B,Figure16!$B1516,Data!$A:$A,Figure16!$A1516)</f>
        <v>888499968</v>
      </c>
      <c r="E1516" s="3">
        <f>SUMIFS(Data!Q:Q,Data!$B:$B,Figure16!$B1516,Data!$A:$A,Figure16!$A1516)</f>
        <v>27940411250.27322</v>
      </c>
      <c r="F1516" s="1">
        <f t="shared" si="50"/>
        <v>0</v>
      </c>
      <c r="G1516" s="1">
        <f t="shared" si="51"/>
        <v>3.1799817119417364</v>
      </c>
      <c r="H1516">
        <f>SUMIFS(Data!Z:Z,Data!B:B,Figure16!B1516,Data!A:A,Figure16!A1516)</f>
        <v>1</v>
      </c>
    </row>
    <row r="1517" spans="1:8">
      <c r="A1517" s="27">
        <v>1980</v>
      </c>
      <c r="B1517" t="s">
        <v>54</v>
      </c>
      <c r="C1517" s="3">
        <f>SUMIFS(Data!F:F,Data!$B:$B,Figure16!$B1517,Data!$A:$A,Figure16!$A1517)</f>
        <v>0</v>
      </c>
      <c r="D1517" s="3">
        <f>SUMIFS(Data!Y:Y,Data!$B:$B,Figure16!$B1517,Data!$A:$A,Figure16!$A1517)</f>
        <v>724929024</v>
      </c>
      <c r="E1517" s="3">
        <f>SUMIFS(Data!Q:Q,Data!$B:$B,Figure16!$B1517,Data!$A:$A,Figure16!$A1517)</f>
        <v>33400735644.048115</v>
      </c>
      <c r="F1517" s="1">
        <f t="shared" si="50"/>
        <v>0</v>
      </c>
      <c r="G1517" s="1">
        <f t="shared" si="51"/>
        <v>2.1703983760285221</v>
      </c>
      <c r="H1517">
        <f>SUMIFS(Data!Z:Z,Data!B:B,Figure16!B1517,Data!A:A,Figure16!A1517)</f>
        <v>1</v>
      </c>
    </row>
    <row r="1518" spans="1:8">
      <c r="A1518" s="27">
        <v>1981</v>
      </c>
      <c r="B1518" t="s">
        <v>54</v>
      </c>
      <c r="C1518" s="3">
        <f>SUMIFS(Data!F:F,Data!$B:$B,Figure16!$B1518,Data!$A:$A,Figure16!$A1518)</f>
        <v>0</v>
      </c>
      <c r="D1518" s="3">
        <f>SUMIFS(Data!Y:Y,Data!$B:$B,Figure16!$B1518,Data!$A:$A,Figure16!$A1518)</f>
        <v>1087490048</v>
      </c>
      <c r="E1518" s="3">
        <f>SUMIFS(Data!Q:Q,Data!$B:$B,Figure16!$B1518,Data!$A:$A,Figure16!$A1518)</f>
        <v>36388366869.03093</v>
      </c>
      <c r="F1518" s="1">
        <f t="shared" si="50"/>
        <v>0</v>
      </c>
      <c r="G1518" s="1">
        <f t="shared" si="51"/>
        <v>2.9885651420249113</v>
      </c>
      <c r="H1518">
        <f>SUMIFS(Data!Z:Z,Data!B:B,Figure16!B1518,Data!A:A,Figure16!A1518)</f>
        <v>1</v>
      </c>
    </row>
    <row r="1519" spans="1:8">
      <c r="A1519" s="27">
        <v>1982</v>
      </c>
      <c r="B1519" t="s">
        <v>54</v>
      </c>
      <c r="C1519" s="3">
        <f>SUMIFS(Data!F:F,Data!$B:$B,Figure16!$B1519,Data!$A:$A,Figure16!$A1519)</f>
        <v>0</v>
      </c>
      <c r="D1519" s="3">
        <f>SUMIFS(Data!Y:Y,Data!$B:$B,Figure16!$B1519,Data!$A:$A,Figure16!$A1519)</f>
        <v>497860000</v>
      </c>
      <c r="E1519" s="3">
        <f>SUMIFS(Data!Q:Q,Data!$B:$B,Figure16!$B1519,Data!$A:$A,Figure16!$A1519)</f>
        <v>38968039721.748032</v>
      </c>
      <c r="F1519" s="1">
        <f t="shared" si="50"/>
        <v>0</v>
      </c>
      <c r="G1519" s="1">
        <f t="shared" si="51"/>
        <v>1.2776110975942798</v>
      </c>
      <c r="H1519">
        <f>SUMIFS(Data!Z:Z,Data!B:B,Figure16!B1519,Data!A:A,Figure16!A1519)</f>
        <v>1</v>
      </c>
    </row>
    <row r="1520" spans="1:8">
      <c r="A1520" s="27">
        <v>1983</v>
      </c>
      <c r="B1520" t="s">
        <v>54</v>
      </c>
      <c r="C1520" s="3">
        <f>SUMIFS(Data!F:F,Data!$B:$B,Figure16!$B1520,Data!$A:$A,Figure16!$A1520)</f>
        <v>50000000</v>
      </c>
      <c r="D1520" s="3">
        <f>SUMIFS(Data!Y:Y,Data!$B:$B,Figure16!$B1520,Data!$A:$A,Figure16!$A1520)</f>
        <v>578499968</v>
      </c>
      <c r="E1520" s="3">
        <f>SUMIFS(Data!Q:Q,Data!$B:$B,Figure16!$B1520,Data!$A:$A,Figure16!$A1520)</f>
        <v>38729822781.599724</v>
      </c>
      <c r="F1520" s="1">
        <f t="shared" si="50"/>
        <v>0.12909948047517186</v>
      </c>
      <c r="G1520" s="1">
        <f t="shared" si="51"/>
        <v>1.493680906474071</v>
      </c>
      <c r="H1520">
        <f>SUMIFS(Data!Z:Z,Data!B:B,Figure16!B1520,Data!A:A,Figure16!A1520)</f>
        <v>1</v>
      </c>
    </row>
    <row r="1521" spans="1:8">
      <c r="A1521" s="27">
        <v>1984</v>
      </c>
      <c r="B1521" t="s">
        <v>54</v>
      </c>
      <c r="C1521" s="3">
        <f>SUMIFS(Data!F:F,Data!$B:$B,Figure16!$B1521,Data!$A:$A,Figure16!$A1521)</f>
        <v>0</v>
      </c>
      <c r="D1521" s="3">
        <f>SUMIFS(Data!Y:Y,Data!$B:$B,Figure16!$B1521,Data!$A:$A,Figure16!$A1521)</f>
        <v>0</v>
      </c>
      <c r="E1521" s="3">
        <f>SUMIFS(Data!Q:Q,Data!$B:$B,Figure16!$B1521,Data!$A:$A,Figure16!$A1521)</f>
        <v>38253120737.967117</v>
      </c>
      <c r="F1521" s="1">
        <f t="shared" si="50"/>
        <v>0</v>
      </c>
      <c r="G1521" s="1">
        <f t="shared" si="51"/>
        <v>0</v>
      </c>
      <c r="H1521">
        <f>SUMIFS(Data!Z:Z,Data!B:B,Figure16!B1521,Data!A:A,Figure16!A1521)</f>
        <v>1</v>
      </c>
    </row>
    <row r="1522" spans="1:8">
      <c r="A1522" s="27">
        <v>1985</v>
      </c>
      <c r="B1522" t="s">
        <v>54</v>
      </c>
      <c r="C1522" s="3">
        <f>SUMIFS(Data!F:F,Data!$B:$B,Figure16!$B1522,Data!$A:$A,Figure16!$A1522)</f>
        <v>0</v>
      </c>
      <c r="D1522" s="3">
        <f>SUMIFS(Data!Y:Y,Data!$B:$B,Figure16!$B1522,Data!$A:$A,Figure16!$A1522)</f>
        <v>0</v>
      </c>
      <c r="E1522" s="3">
        <f>SUMIFS(Data!Q:Q,Data!$B:$B,Figure16!$B1522,Data!$A:$A,Figure16!$A1522)</f>
        <v>34894411351.983009</v>
      </c>
      <c r="F1522" s="1">
        <f t="shared" si="50"/>
        <v>0</v>
      </c>
      <c r="G1522" s="1">
        <f t="shared" si="51"/>
        <v>0</v>
      </c>
      <c r="H1522">
        <f>SUMIFS(Data!Z:Z,Data!B:B,Figure16!B1522,Data!A:A,Figure16!A1522)</f>
        <v>1</v>
      </c>
    </row>
    <row r="1523" spans="1:8">
      <c r="A1523" s="27">
        <v>1986</v>
      </c>
      <c r="B1523" t="s">
        <v>54</v>
      </c>
      <c r="C1523" s="3">
        <f>SUMIFS(Data!F:F,Data!$B:$B,Figure16!$B1523,Data!$A:$A,Figure16!$A1523)</f>
        <v>0</v>
      </c>
      <c r="D1523" s="3">
        <f>SUMIFS(Data!Y:Y,Data!$B:$B,Figure16!$B1523,Data!$A:$A,Figure16!$A1523)</f>
        <v>0</v>
      </c>
      <c r="E1523" s="3">
        <f>SUMIFS(Data!Q:Q,Data!$B:$B,Figure16!$B1523,Data!$A:$A,Figure16!$A1523)</f>
        <v>34942489683.971237</v>
      </c>
      <c r="F1523" s="1">
        <f t="shared" si="50"/>
        <v>0</v>
      </c>
      <c r="G1523" s="1">
        <f t="shared" si="51"/>
        <v>0</v>
      </c>
      <c r="H1523">
        <f>SUMIFS(Data!Z:Z,Data!B:B,Figure16!B1523,Data!A:A,Figure16!A1523)</f>
        <v>1</v>
      </c>
    </row>
    <row r="1524" spans="1:8">
      <c r="A1524" s="27">
        <v>1987</v>
      </c>
      <c r="B1524" t="s">
        <v>54</v>
      </c>
      <c r="C1524" s="3">
        <f>SUMIFS(Data!F:F,Data!$B:$B,Figure16!$B1524,Data!$A:$A,Figure16!$A1524)</f>
        <v>0</v>
      </c>
      <c r="D1524" s="3">
        <f>SUMIFS(Data!Y:Y,Data!$B:$B,Figure16!$B1524,Data!$A:$A,Figure16!$A1524)</f>
        <v>0</v>
      </c>
      <c r="E1524" s="3">
        <f>SUMIFS(Data!Q:Q,Data!$B:$B,Figure16!$B1524,Data!$A:$A,Figure16!$A1524)</f>
        <v>36373307085.088745</v>
      </c>
      <c r="F1524" s="1">
        <f t="shared" si="50"/>
        <v>0</v>
      </c>
      <c r="G1524" s="1">
        <f t="shared" si="51"/>
        <v>0</v>
      </c>
      <c r="H1524">
        <f>SUMIFS(Data!Z:Z,Data!B:B,Figure16!B1524,Data!A:A,Figure16!A1524)</f>
        <v>1</v>
      </c>
    </row>
    <row r="1525" spans="1:8">
      <c r="A1525" s="27">
        <v>1988</v>
      </c>
      <c r="B1525" t="s">
        <v>54</v>
      </c>
      <c r="C1525" s="3">
        <f>SUMIFS(Data!F:F,Data!$B:$B,Figure16!$B1525,Data!$A:$A,Figure16!$A1525)</f>
        <v>0</v>
      </c>
      <c r="D1525" s="3">
        <f>SUMIFS(Data!Y:Y,Data!$B:$B,Figure16!$B1525,Data!$A:$A,Figure16!$A1525)</f>
        <v>0</v>
      </c>
      <c r="E1525" s="3">
        <f>SUMIFS(Data!Q:Q,Data!$B:$B,Figure16!$B1525,Data!$A:$A,Figure16!$A1525)</f>
        <v>39212550050.422279</v>
      </c>
      <c r="F1525" s="1">
        <f t="shared" si="50"/>
        <v>0</v>
      </c>
      <c r="G1525" s="1">
        <f t="shared" si="51"/>
        <v>0</v>
      </c>
      <c r="H1525">
        <f>SUMIFS(Data!Z:Z,Data!B:B,Figure16!B1525,Data!A:A,Figure16!A1525)</f>
        <v>1</v>
      </c>
    </row>
    <row r="1526" spans="1:8">
      <c r="A1526" s="27">
        <v>1989</v>
      </c>
      <c r="B1526" t="s">
        <v>54</v>
      </c>
      <c r="C1526" s="3">
        <f>SUMIFS(Data!F:F,Data!$B:$B,Figure16!$B1526,Data!$A:$A,Figure16!$A1526)</f>
        <v>0</v>
      </c>
      <c r="D1526" s="3">
        <f>SUMIFS(Data!Y:Y,Data!$B:$B,Figure16!$B1526,Data!$A:$A,Figure16!$A1526)</f>
        <v>0</v>
      </c>
      <c r="E1526" s="3">
        <f>SUMIFS(Data!Q:Q,Data!$B:$B,Figure16!$B1526,Data!$A:$A,Figure16!$A1526)</f>
        <v>39540080200.393814</v>
      </c>
      <c r="F1526" s="1">
        <f t="shared" si="50"/>
        <v>0</v>
      </c>
      <c r="G1526" s="1">
        <f t="shared" si="51"/>
        <v>0</v>
      </c>
      <c r="H1526">
        <f>SUMIFS(Data!Z:Z,Data!B:B,Figure16!B1526,Data!A:A,Figure16!A1526)</f>
        <v>1</v>
      </c>
    </row>
    <row r="1527" spans="1:8">
      <c r="A1527" s="27">
        <v>1990</v>
      </c>
      <c r="B1527" t="s">
        <v>54</v>
      </c>
      <c r="C1527" s="3">
        <f>SUMIFS(Data!F:F,Data!$B:$B,Figure16!$B1527,Data!$A:$A,Figure16!$A1527)</f>
        <v>0</v>
      </c>
      <c r="D1527" s="3">
        <f>SUMIFS(Data!Y:Y,Data!$B:$B,Figure16!$B1527,Data!$A:$A,Figure16!$A1527)</f>
        <v>0</v>
      </c>
      <c r="E1527" s="3">
        <f>SUMIFS(Data!Q:Q,Data!$B:$B,Figure16!$B1527,Data!$A:$A,Figure16!$A1527)</f>
        <v>47844090709.990845</v>
      </c>
      <c r="F1527" s="1">
        <f t="shared" si="50"/>
        <v>0</v>
      </c>
      <c r="G1527" s="1">
        <f t="shared" si="51"/>
        <v>0</v>
      </c>
      <c r="H1527">
        <f>SUMIFS(Data!Z:Z,Data!B:B,Figure16!B1527,Data!A:A,Figure16!A1527)</f>
        <v>1</v>
      </c>
    </row>
    <row r="1528" spans="1:8">
      <c r="A1528" s="27">
        <v>1991</v>
      </c>
      <c r="B1528" t="s">
        <v>54</v>
      </c>
      <c r="C1528" s="3">
        <f>SUMIFS(Data!F:F,Data!$B:$B,Figure16!$B1528,Data!$A:$A,Figure16!$A1528)</f>
        <v>0</v>
      </c>
      <c r="D1528" s="3">
        <f>SUMIFS(Data!Y:Y,Data!$B:$B,Figure16!$B1528,Data!$A:$A,Figure16!$A1528)</f>
        <v>0</v>
      </c>
      <c r="E1528" s="3">
        <f>SUMIFS(Data!Q:Q,Data!$B:$B,Figure16!$B1528,Data!$A:$A,Figure16!$A1528)</f>
        <v>49175565911.065483</v>
      </c>
      <c r="F1528" s="1">
        <f t="shared" si="50"/>
        <v>0</v>
      </c>
      <c r="G1528" s="1">
        <f t="shared" si="51"/>
        <v>0</v>
      </c>
      <c r="H1528">
        <f>SUMIFS(Data!Z:Z,Data!B:B,Figure16!B1528,Data!A:A,Figure16!A1528)</f>
        <v>1</v>
      </c>
    </row>
    <row r="1529" spans="1:8">
      <c r="A1529" s="27">
        <v>1992</v>
      </c>
      <c r="B1529" t="s">
        <v>54</v>
      </c>
      <c r="C1529" s="3">
        <f>SUMIFS(Data!F:F,Data!$B:$B,Figure16!$B1529,Data!$A:$A,Figure16!$A1529)</f>
        <v>0</v>
      </c>
      <c r="D1529" s="3">
        <f>SUMIFS(Data!Y:Y,Data!$B:$B,Figure16!$B1529,Data!$A:$A,Figure16!$A1529)</f>
        <v>0</v>
      </c>
      <c r="E1529" s="3">
        <f>SUMIFS(Data!Q:Q,Data!$B:$B,Figure16!$B1529,Data!$A:$A,Figure16!$A1529)</f>
        <v>58418985443.317154</v>
      </c>
      <c r="F1529" s="1">
        <f t="shared" si="50"/>
        <v>0</v>
      </c>
      <c r="G1529" s="1">
        <f t="shared" si="51"/>
        <v>0</v>
      </c>
      <c r="H1529">
        <f>SUMIFS(Data!Z:Z,Data!B:B,Figure16!B1529,Data!A:A,Figure16!A1529)</f>
        <v>1</v>
      </c>
    </row>
    <row r="1530" spans="1:8">
      <c r="A1530" s="27">
        <v>1993</v>
      </c>
      <c r="B1530" t="s">
        <v>54</v>
      </c>
      <c r="C1530" s="3">
        <f>SUMIFS(Data!F:F,Data!$B:$B,Figure16!$B1530,Data!$A:$A,Figure16!$A1530)</f>
        <v>0</v>
      </c>
      <c r="D1530" s="3">
        <f>SUMIFS(Data!Y:Y,Data!$B:$B,Figure16!$B1530,Data!$A:$A,Figure16!$A1530)</f>
        <v>0</v>
      </c>
      <c r="E1530" s="3">
        <f>SUMIFS(Data!Q:Q,Data!$B:$B,Figure16!$B1530,Data!$A:$A,Figure16!$A1530)</f>
        <v>66446804802.574699</v>
      </c>
      <c r="F1530" s="1">
        <f t="shared" si="50"/>
        <v>0</v>
      </c>
      <c r="G1530" s="1">
        <f t="shared" si="51"/>
        <v>0</v>
      </c>
      <c r="H1530">
        <f>SUMIFS(Data!Z:Z,Data!B:B,Figure16!B1530,Data!A:A,Figure16!A1530)</f>
        <v>1</v>
      </c>
    </row>
    <row r="1531" spans="1:8">
      <c r="A1531" s="27">
        <v>1994</v>
      </c>
      <c r="B1531" t="s">
        <v>54</v>
      </c>
      <c r="C1531" s="3">
        <f>SUMIFS(Data!F:F,Data!$B:$B,Figure16!$B1531,Data!$A:$A,Figure16!$A1531)</f>
        <v>0</v>
      </c>
      <c r="D1531" s="3">
        <f>SUMIFS(Data!Y:Y,Data!$B:$B,Figure16!$B1531,Data!$A:$A,Figure16!$A1531)</f>
        <v>0</v>
      </c>
      <c r="E1531" s="3">
        <f>SUMIFS(Data!Q:Q,Data!$B:$B,Figure16!$B1531,Data!$A:$A,Figure16!$A1531)</f>
        <v>81703500846.036377</v>
      </c>
      <c r="F1531" s="1">
        <f t="shared" si="50"/>
        <v>0</v>
      </c>
      <c r="G1531" s="1">
        <f t="shared" si="51"/>
        <v>0</v>
      </c>
      <c r="H1531">
        <f>SUMIFS(Data!Z:Z,Data!B:B,Figure16!B1531,Data!A:A,Figure16!A1531)</f>
        <v>1</v>
      </c>
    </row>
    <row r="1532" spans="1:8">
      <c r="A1532" s="27">
        <v>1995</v>
      </c>
      <c r="B1532" t="s">
        <v>54</v>
      </c>
      <c r="C1532" s="3">
        <f>SUMIFS(Data!F:F,Data!$B:$B,Figure16!$B1532,Data!$A:$A,Figure16!$A1532)</f>
        <v>0</v>
      </c>
      <c r="D1532" s="3">
        <f>SUMIFS(Data!Y:Y,Data!$B:$B,Figure16!$B1532,Data!$A:$A,Figure16!$A1532)</f>
        <v>0</v>
      </c>
      <c r="E1532" s="3">
        <f>SUMIFS(Data!Q:Q,Data!$B:$B,Figure16!$B1532,Data!$A:$A,Figure16!$A1532)</f>
        <v>92507279383.038727</v>
      </c>
      <c r="F1532" s="1">
        <f t="shared" si="50"/>
        <v>0</v>
      </c>
      <c r="G1532" s="1">
        <f t="shared" si="51"/>
        <v>0</v>
      </c>
      <c r="H1532">
        <f>SUMIFS(Data!Z:Z,Data!B:B,Figure16!B1532,Data!A:A,Figure16!A1532)</f>
        <v>1</v>
      </c>
    </row>
    <row r="1533" spans="1:8">
      <c r="A1533" s="27">
        <v>1996</v>
      </c>
      <c r="B1533" t="s">
        <v>54</v>
      </c>
      <c r="C1533" s="3">
        <f>SUMIFS(Data!F:F,Data!$B:$B,Figure16!$B1533,Data!$A:$A,Figure16!$A1533)</f>
        <v>0</v>
      </c>
      <c r="D1533" s="3">
        <f>SUMIFS(Data!Y:Y,Data!$B:$B,Figure16!$B1533,Data!$A:$A,Figure16!$A1533)</f>
        <v>0</v>
      </c>
      <c r="E1533" s="3">
        <f>SUMIFS(Data!Q:Q,Data!$B:$B,Figure16!$B1533,Data!$A:$A,Figure16!$A1533)</f>
        <v>97160109277.80867</v>
      </c>
      <c r="F1533" s="1">
        <f t="shared" si="50"/>
        <v>0</v>
      </c>
      <c r="G1533" s="1">
        <f t="shared" si="51"/>
        <v>0</v>
      </c>
      <c r="H1533">
        <f>SUMIFS(Data!Z:Z,Data!B:B,Figure16!B1533,Data!A:A,Figure16!A1533)</f>
        <v>1</v>
      </c>
    </row>
    <row r="1534" spans="1:8">
      <c r="A1534" s="27">
        <v>1997</v>
      </c>
      <c r="B1534" t="s">
        <v>54</v>
      </c>
      <c r="C1534" s="3">
        <f>SUMIFS(Data!F:F,Data!$B:$B,Figure16!$B1534,Data!$A:$A,Figure16!$A1534)</f>
        <v>0</v>
      </c>
      <c r="D1534" s="3">
        <f>SUMIFS(Data!Y:Y,Data!$B:$B,Figure16!$B1534,Data!$A:$A,Figure16!$A1534)</f>
        <v>0</v>
      </c>
      <c r="E1534" s="3">
        <f>SUMIFS(Data!Q:Q,Data!$B:$B,Figure16!$B1534,Data!$A:$A,Figure16!$A1534)</f>
        <v>106659508271.25496</v>
      </c>
      <c r="F1534" s="1">
        <f t="shared" si="50"/>
        <v>0</v>
      </c>
      <c r="G1534" s="1">
        <f t="shared" si="51"/>
        <v>0</v>
      </c>
      <c r="H1534">
        <f>SUMIFS(Data!Z:Z,Data!B:B,Figure16!B1534,Data!A:A,Figure16!A1534)</f>
        <v>1</v>
      </c>
    </row>
    <row r="1535" spans="1:8">
      <c r="A1535" s="27">
        <v>1998</v>
      </c>
      <c r="B1535" t="s">
        <v>54</v>
      </c>
      <c r="C1535" s="3">
        <f>SUMIFS(Data!F:F,Data!$B:$B,Figure16!$B1535,Data!$A:$A,Figure16!$A1535)</f>
        <v>0</v>
      </c>
      <c r="D1535" s="3">
        <f>SUMIFS(Data!Y:Y,Data!$B:$B,Figure16!$B1535,Data!$A:$A,Figure16!$A1535)</f>
        <v>0</v>
      </c>
      <c r="E1535" s="3">
        <f>SUMIFS(Data!Q:Q,Data!$B:$B,Figure16!$B1535,Data!$A:$A,Figure16!$A1535)</f>
        <v>98443739941.166397</v>
      </c>
      <c r="F1535" s="1">
        <f t="shared" si="50"/>
        <v>0</v>
      </c>
      <c r="G1535" s="1">
        <f t="shared" si="51"/>
        <v>0</v>
      </c>
      <c r="H1535">
        <f>SUMIFS(Data!Z:Z,Data!B:B,Figure16!B1535,Data!A:A,Figure16!A1535)</f>
        <v>1</v>
      </c>
    </row>
    <row r="1536" spans="1:8">
      <c r="A1536" s="27">
        <v>1999</v>
      </c>
      <c r="B1536" t="s">
        <v>54</v>
      </c>
      <c r="C1536" s="3">
        <f>SUMIFS(Data!F:F,Data!$B:$B,Figure16!$B1536,Data!$A:$A,Figure16!$A1536)</f>
        <v>0</v>
      </c>
      <c r="D1536" s="3">
        <f>SUMIFS(Data!Y:Y,Data!$B:$B,Figure16!$B1536,Data!$A:$A,Figure16!$A1536)</f>
        <v>0</v>
      </c>
      <c r="E1536" s="3">
        <f>SUMIFS(Data!Q:Q,Data!$B:$B,Figure16!$B1536,Data!$A:$A,Figure16!$A1536)</f>
        <v>86186158684.768494</v>
      </c>
      <c r="F1536" s="1">
        <f t="shared" si="50"/>
        <v>0</v>
      </c>
      <c r="G1536" s="1">
        <f t="shared" si="51"/>
        <v>0</v>
      </c>
      <c r="H1536">
        <f>SUMIFS(Data!Z:Z,Data!B:B,Figure16!B1536,Data!A:A,Figure16!A1536)</f>
        <v>1</v>
      </c>
    </row>
    <row r="1537" spans="1:8">
      <c r="A1537" s="27">
        <v>2000</v>
      </c>
      <c r="B1537" t="s">
        <v>54</v>
      </c>
      <c r="C1537" s="3">
        <f>SUMIFS(Data!F:F,Data!$B:$B,Figure16!$B1537,Data!$A:$A,Figure16!$A1537)</f>
        <v>0</v>
      </c>
      <c r="D1537" s="3">
        <f>SUMIFS(Data!Y:Y,Data!$B:$B,Figure16!$B1537,Data!$A:$A,Figure16!$A1537)</f>
        <v>0</v>
      </c>
      <c r="E1537" s="3">
        <f>SUMIFS(Data!Q:Q,Data!$B:$B,Figure16!$B1537,Data!$A:$A,Figure16!$A1537)</f>
        <v>99886577330.727112</v>
      </c>
      <c r="F1537" s="1">
        <f t="shared" si="50"/>
        <v>0</v>
      </c>
      <c r="G1537" s="1">
        <f t="shared" si="51"/>
        <v>0</v>
      </c>
      <c r="H1537">
        <f>SUMIFS(Data!Z:Z,Data!B:B,Figure16!B1537,Data!A:A,Figure16!A1537)</f>
        <v>1</v>
      </c>
    </row>
    <row r="1538" spans="1:8">
      <c r="A1538" s="27">
        <v>2001</v>
      </c>
      <c r="B1538" t="s">
        <v>54</v>
      </c>
      <c r="C1538" s="3">
        <f>SUMIFS(Data!F:F,Data!$B:$B,Figure16!$B1538,Data!$A:$A,Figure16!$A1538)</f>
        <v>0</v>
      </c>
      <c r="D1538" s="3">
        <f>SUMIFS(Data!Y:Y,Data!$B:$B,Figure16!$B1538,Data!$A:$A,Figure16!$A1538)</f>
        <v>0</v>
      </c>
      <c r="E1538" s="3">
        <f>SUMIFS(Data!Q:Q,Data!$B:$B,Figure16!$B1538,Data!$A:$A,Figure16!$A1538)</f>
        <v>98203546156.310226</v>
      </c>
      <c r="F1538" s="1">
        <f t="shared" si="50"/>
        <v>0</v>
      </c>
      <c r="G1538" s="1">
        <f t="shared" si="51"/>
        <v>0</v>
      </c>
      <c r="H1538">
        <f>SUMIFS(Data!Z:Z,Data!B:B,Figure16!B1538,Data!A:A,Figure16!A1538)</f>
        <v>1</v>
      </c>
    </row>
    <row r="1539" spans="1:8">
      <c r="A1539" s="27">
        <v>2002</v>
      </c>
      <c r="B1539" t="s">
        <v>54</v>
      </c>
      <c r="C1539" s="3">
        <f>SUMIFS(Data!F:F,Data!$B:$B,Figure16!$B1539,Data!$A:$A,Figure16!$A1539)</f>
        <v>0</v>
      </c>
      <c r="D1539" s="3">
        <f>SUMIFS(Data!Y:Y,Data!$B:$B,Figure16!$B1539,Data!$A:$A,Figure16!$A1539)</f>
        <v>0</v>
      </c>
      <c r="E1539" s="3">
        <f>SUMIFS(Data!Q:Q,Data!$B:$B,Figure16!$B1539,Data!$A:$A,Figure16!$A1539)</f>
        <v>97933391976.083008</v>
      </c>
      <c r="F1539" s="1">
        <f t="shared" ref="F1539:F1602" si="52">IF(E1539&gt;0,C1539/E1539*100,"")</f>
        <v>0</v>
      </c>
      <c r="G1539" s="1">
        <f t="shared" ref="G1539:G1602" si="53">IF($E1539&gt;0,D1539/$E1539*100,"")</f>
        <v>0</v>
      </c>
      <c r="H1539">
        <f>SUMIFS(Data!Z:Z,Data!B:B,Figure16!B1539,Data!A:A,Figure16!A1539)</f>
        <v>1</v>
      </c>
    </row>
    <row r="1540" spans="1:8">
      <c r="A1540" s="27">
        <v>2003</v>
      </c>
      <c r="B1540" t="s">
        <v>54</v>
      </c>
      <c r="C1540" s="3">
        <f>SUMIFS(Data!F:F,Data!$B:$B,Figure16!$B1540,Data!$A:$A,Figure16!$A1540)</f>
        <v>0</v>
      </c>
      <c r="D1540" s="3">
        <f>SUMIFS(Data!Y:Y,Data!$B:$B,Figure16!$B1540,Data!$A:$A,Figure16!$A1540)</f>
        <v>0</v>
      </c>
      <c r="E1540" s="3">
        <f>SUMIFS(Data!Q:Q,Data!$B:$B,Figure16!$B1540,Data!$A:$A,Figure16!$A1540)</f>
        <v>94684584162.77301</v>
      </c>
      <c r="F1540" s="1">
        <f t="shared" si="52"/>
        <v>0</v>
      </c>
      <c r="G1540" s="1">
        <f t="shared" si="53"/>
        <v>0</v>
      </c>
      <c r="H1540">
        <f>SUMIFS(Data!Z:Z,Data!B:B,Figure16!B1540,Data!A:A,Figure16!A1540)</f>
        <v>1</v>
      </c>
    </row>
    <row r="1541" spans="1:8">
      <c r="A1541" s="27">
        <v>2004</v>
      </c>
      <c r="B1541" t="s">
        <v>54</v>
      </c>
      <c r="C1541" s="3">
        <f>SUMIFS(Data!F:F,Data!$B:$B,Figure16!$B1541,Data!$A:$A,Figure16!$A1541)</f>
        <v>0</v>
      </c>
      <c r="D1541" s="3">
        <f>SUMIFS(Data!Y:Y,Data!$B:$B,Figure16!$B1541,Data!$A:$A,Figure16!$A1541)</f>
        <v>0</v>
      </c>
      <c r="E1541" s="3">
        <f>SUMIFS(Data!Q:Q,Data!$B:$B,Figure16!$B1541,Data!$A:$A,Figure16!$A1541)</f>
        <v>117074863821.85016</v>
      </c>
      <c r="F1541" s="1">
        <f t="shared" si="52"/>
        <v>0</v>
      </c>
      <c r="G1541" s="1">
        <f t="shared" si="53"/>
        <v>0</v>
      </c>
      <c r="H1541">
        <f>SUMIFS(Data!Z:Z,Data!B:B,Figure16!B1541,Data!A:A,Figure16!A1541)</f>
        <v>1</v>
      </c>
    </row>
    <row r="1542" spans="1:8">
      <c r="A1542" s="27">
        <v>2005</v>
      </c>
      <c r="B1542" t="s">
        <v>54</v>
      </c>
      <c r="C1542" s="3">
        <f>SUMIFS(Data!F:F,Data!$B:$B,Figure16!$B1542,Data!$A:$A,Figure16!$A1542)</f>
        <v>0</v>
      </c>
      <c r="D1542" s="3">
        <f>SUMIFS(Data!Y:Y,Data!$B:$B,Figure16!$B1542,Data!$A:$A,Figure16!$A1542)</f>
        <v>0</v>
      </c>
      <c r="E1542" s="3">
        <f>SUMIFS(Data!Q:Q,Data!$B:$B,Figure16!$B1542,Data!$A:$A,Figure16!$A1542)</f>
        <v>145180960224.30212</v>
      </c>
      <c r="F1542" s="1">
        <f t="shared" si="52"/>
        <v>0</v>
      </c>
      <c r="G1542" s="1">
        <f t="shared" si="53"/>
        <v>0</v>
      </c>
      <c r="H1542">
        <f>SUMIFS(Data!Z:Z,Data!B:B,Figure16!B1542,Data!A:A,Figure16!A1542)</f>
        <v>1</v>
      </c>
    </row>
    <row r="1543" spans="1:8">
      <c r="A1543" s="27">
        <v>2006</v>
      </c>
      <c r="B1543" t="s">
        <v>54</v>
      </c>
      <c r="C1543" s="3">
        <f>SUMIFS(Data!F:F,Data!$B:$B,Figure16!$B1543,Data!$A:$A,Figure16!$A1543)</f>
        <v>619.6160888671875</v>
      </c>
      <c r="D1543" s="3">
        <f>SUMIFS(Data!Y:Y,Data!$B:$B,Figure16!$B1543,Data!$A:$A,Figure16!$A1543)</f>
        <v>0</v>
      </c>
      <c r="E1543" s="3">
        <f>SUMIFS(Data!Q:Q,Data!$B:$B,Figure16!$B1543,Data!$A:$A,Figure16!$A1543)</f>
        <v>161189825603.13889</v>
      </c>
      <c r="F1543" s="1">
        <f t="shared" si="52"/>
        <v>3.8440148846163997E-7</v>
      </c>
      <c r="G1543" s="1">
        <f t="shared" si="53"/>
        <v>0</v>
      </c>
      <c r="H1543">
        <f>SUMIFS(Data!Z:Z,Data!B:B,Figure16!B1543,Data!A:A,Figure16!A1543)</f>
        <v>1</v>
      </c>
    </row>
    <row r="1544" spans="1:8">
      <c r="A1544" s="27">
        <v>2007</v>
      </c>
      <c r="B1544" t="s">
        <v>54</v>
      </c>
      <c r="C1544" s="3">
        <f>SUMIFS(Data!F:F,Data!$B:$B,Figure16!$B1544,Data!$A:$A,Figure16!$A1544)</f>
        <v>0</v>
      </c>
      <c r="D1544" s="3">
        <f>SUMIFS(Data!Y:Y,Data!$B:$B,Figure16!$B1544,Data!$A:$A,Figure16!$A1544)</f>
        <v>0</v>
      </c>
      <c r="E1544" s="3">
        <f>SUMIFS(Data!Q:Q,Data!$B:$B,Figure16!$B1544,Data!$A:$A,Figure16!$A1544)</f>
        <v>205706860699.30124</v>
      </c>
      <c r="F1544" s="1">
        <f t="shared" si="52"/>
        <v>0</v>
      </c>
      <c r="G1544" s="1">
        <f t="shared" si="53"/>
        <v>0</v>
      </c>
      <c r="H1544">
        <f>SUMIFS(Data!Z:Z,Data!B:B,Figure16!B1544,Data!A:A,Figure16!A1544)</f>
        <v>1</v>
      </c>
    </row>
    <row r="1545" spans="1:8">
      <c r="A1545" s="27">
        <v>2008</v>
      </c>
      <c r="B1545" t="s">
        <v>54</v>
      </c>
      <c r="C1545" s="3">
        <f>SUMIFS(Data!F:F,Data!$B:$B,Figure16!$B1545,Data!$A:$A,Figure16!$A1545)</f>
        <v>75300000</v>
      </c>
      <c r="D1545" s="3">
        <f>SUMIFS(Data!Y:Y,Data!$B:$B,Figure16!$B1545,Data!$A:$A,Figure16!$A1545)</f>
        <v>0</v>
      </c>
      <c r="E1545" s="3">
        <f>SUMIFS(Data!Q:Q,Data!$B:$B,Figure16!$B1545,Data!$A:$A,Figure16!$A1545)</f>
        <v>241710969502.89404</v>
      </c>
      <c r="F1545" s="1">
        <f t="shared" si="52"/>
        <v>3.1152909673426474E-2</v>
      </c>
      <c r="G1545" s="1">
        <f t="shared" si="53"/>
        <v>0</v>
      </c>
      <c r="H1545">
        <f>SUMIFS(Data!Z:Z,Data!B:B,Figure16!B1545,Data!A:A,Figure16!A1545)</f>
        <v>1</v>
      </c>
    </row>
    <row r="1546" spans="1:8">
      <c r="A1546" s="27">
        <v>2009</v>
      </c>
      <c r="B1546" t="s">
        <v>54</v>
      </c>
      <c r="C1546" s="3">
        <f>SUMIFS(Data!F:F,Data!$B:$B,Figure16!$B1546,Data!$A:$A,Figure16!$A1546)</f>
        <v>4151765.0625</v>
      </c>
      <c r="D1546" s="3">
        <f>SUMIFS(Data!Y:Y,Data!$B:$B,Figure16!$B1546,Data!$A:$A,Figure16!$A1546)</f>
        <v>0</v>
      </c>
      <c r="E1546" s="3">
        <f>SUMIFS(Data!Q:Q,Data!$B:$B,Figure16!$B1546,Data!$A:$A,Figure16!$A1546)</f>
        <v>232494134119.68433</v>
      </c>
      <c r="F1546" s="1">
        <f t="shared" si="52"/>
        <v>1.7857504569825993E-3</v>
      </c>
      <c r="G1546" s="1">
        <f t="shared" si="53"/>
        <v>0</v>
      </c>
      <c r="H1546">
        <f>SUMIFS(Data!Z:Z,Data!B:B,Figure16!B1546,Data!A:A,Figure16!A1546)</f>
        <v>1</v>
      </c>
    </row>
    <row r="1547" spans="1:8">
      <c r="A1547" s="27">
        <v>2010</v>
      </c>
      <c r="B1547" t="s">
        <v>54</v>
      </c>
      <c r="C1547" s="3">
        <f>SUMIFS(Data!F:F,Data!$B:$B,Figure16!$B1547,Data!$A:$A,Figure16!$A1547)</f>
        <v>200000</v>
      </c>
      <c r="D1547" s="3">
        <f>SUMIFS(Data!Y:Y,Data!$B:$B,Figure16!$B1547,Data!$A:$A,Figure16!$A1547)</f>
        <v>0</v>
      </c>
      <c r="E1547" s="3">
        <f>SUMIFS(Data!Q:Q,Data!$B:$B,Figure16!$B1547,Data!$A:$A,Figure16!$A1547)</f>
        <v>286103648654.54498</v>
      </c>
      <c r="F1547" s="1">
        <f t="shared" si="52"/>
        <v>6.9904735902718049E-5</v>
      </c>
      <c r="G1547" s="1">
        <f t="shared" si="53"/>
        <v>0</v>
      </c>
      <c r="H1547">
        <f>SUMIFS(Data!Z:Z,Data!B:B,Figure16!B1547,Data!A:A,Figure16!A1547)</f>
        <v>1</v>
      </c>
    </row>
    <row r="1548" spans="1:8">
      <c r="A1548" s="27">
        <v>2011</v>
      </c>
      <c r="B1548" t="s">
        <v>54</v>
      </c>
      <c r="C1548" s="3">
        <f>SUMIFS(Data!F:F,Data!$B:$B,Figure16!$B1548,Data!$A:$A,Figure16!$A1548)</f>
        <v>43286.7734375</v>
      </c>
      <c r="D1548" s="3">
        <f>SUMIFS(Data!Y:Y,Data!$B:$B,Figure16!$B1548,Data!$A:$A,Figure16!$A1548)</f>
        <v>0</v>
      </c>
      <c r="E1548" s="3">
        <f>SUMIFS(Data!Q:Q,Data!$B:$B,Figure16!$B1548,Data!$A:$A,Figure16!$A1548)</f>
        <v>334454039093.58575</v>
      </c>
      <c r="F1548" s="1">
        <f t="shared" si="52"/>
        <v>1.294251776860367E-5</v>
      </c>
      <c r="G1548" s="1">
        <f t="shared" si="53"/>
        <v>0</v>
      </c>
      <c r="H1548">
        <f>SUMIFS(Data!Z:Z,Data!B:B,Figure16!B1548,Data!A:A,Figure16!A1548)</f>
        <v>1</v>
      </c>
    </row>
    <row r="1549" spans="1:8">
      <c r="A1549" s="27">
        <v>2012</v>
      </c>
      <c r="B1549" t="s">
        <v>54</v>
      </c>
      <c r="C1549" s="3">
        <f>SUMIFS(Data!F:F,Data!$B:$B,Figure16!$B1549,Data!$A:$A,Figure16!$A1549)</f>
        <v>0</v>
      </c>
      <c r="D1549" s="3">
        <f>SUMIFS(Data!Y:Y,Data!$B:$B,Figure16!$B1549,Data!$A:$A,Figure16!$A1549)</f>
        <v>0</v>
      </c>
      <c r="E1549" s="3">
        <f>SUMIFS(Data!Q:Q,Data!$B:$B,Figure16!$B1549,Data!$A:$A,Figure16!$A1549)</f>
        <v>370574421703.06024</v>
      </c>
      <c r="F1549" s="1">
        <f t="shared" si="52"/>
        <v>0</v>
      </c>
      <c r="G1549" s="1">
        <f t="shared" si="53"/>
        <v>0</v>
      </c>
      <c r="H1549">
        <f>SUMIFS(Data!Z:Z,Data!B:B,Figure16!B1549,Data!A:A,Figure16!A1549)</f>
        <v>1</v>
      </c>
    </row>
    <row r="1550" spans="1:8">
      <c r="A1550" s="27">
        <v>2013</v>
      </c>
      <c r="B1550" t="s">
        <v>54</v>
      </c>
      <c r="C1550" s="3">
        <f>SUMIFS(Data!F:F,Data!$B:$B,Figure16!$B1550,Data!$A:$A,Figure16!$A1550)</f>
        <v>1452.2802734375</v>
      </c>
      <c r="D1550" s="3">
        <f>SUMIFS(Data!Y:Y,Data!$B:$B,Figure16!$B1550,Data!$A:$A,Figure16!$A1550)</f>
        <v>0</v>
      </c>
      <c r="E1550" s="3">
        <f>SUMIFS(Data!Q:Q,Data!$B:$B,Figure16!$B1550,Data!$A:$A,Figure16!$A1550)</f>
        <v>381866608838.80023</v>
      </c>
      <c r="F1550" s="1">
        <f t="shared" si="52"/>
        <v>3.8031088338770156E-7</v>
      </c>
      <c r="G1550" s="1">
        <f t="shared" si="53"/>
        <v>0</v>
      </c>
      <c r="H1550">
        <f>SUMIFS(Data!Z:Z,Data!B:B,Figure16!B1550,Data!A:A,Figure16!A1550)</f>
        <v>1</v>
      </c>
    </row>
    <row r="1551" spans="1:8">
      <c r="A1551" s="27">
        <v>2014</v>
      </c>
      <c r="B1551" t="s">
        <v>54</v>
      </c>
      <c r="C1551" s="3">
        <f>SUMIFS(Data!F:F,Data!$B:$B,Figure16!$B1551,Data!$A:$A,Figure16!$A1551)</f>
        <v>0</v>
      </c>
      <c r="D1551" s="3">
        <f>SUMIFS(Data!Y:Y,Data!$B:$B,Figure16!$B1551,Data!$A:$A,Figure16!$A1551)</f>
        <v>0</v>
      </c>
      <c r="E1551" s="3">
        <f>SUMIFS(Data!Q:Q,Data!$B:$B,Figure16!$B1551,Data!$A:$A,Figure16!$A1551)</f>
        <v>381112119657.44507</v>
      </c>
      <c r="F1551" s="1">
        <f t="shared" si="52"/>
        <v>0</v>
      </c>
      <c r="G1551" s="1">
        <f t="shared" si="53"/>
        <v>0</v>
      </c>
      <c r="H1551">
        <f>SUMIFS(Data!Z:Z,Data!B:B,Figure16!B1551,Data!A:A,Figure16!A1551)</f>
        <v>1</v>
      </c>
    </row>
    <row r="1552" spans="1:8">
      <c r="A1552" s="27">
        <v>2015</v>
      </c>
      <c r="B1552" t="s">
        <v>54</v>
      </c>
      <c r="C1552" s="3">
        <f>SUMIFS(Data!F:F,Data!$B:$B,Figure16!$B1552,Data!$A:$A,Figure16!$A1552)</f>
        <v>0</v>
      </c>
      <c r="D1552" s="3">
        <f>SUMIFS(Data!Y:Y,Data!$B:$B,Figure16!$B1552,Data!$A:$A,Figure16!$A1552)</f>
        <v>0</v>
      </c>
      <c r="E1552" s="3">
        <f>SUMIFS(Data!Q:Q,Data!$B:$B,Figure16!$B1552,Data!$A:$A,Figure16!$A1552)</f>
        <v>293481748240.77881</v>
      </c>
      <c r="F1552" s="1">
        <f t="shared" si="52"/>
        <v>0</v>
      </c>
      <c r="G1552" s="1">
        <f t="shared" si="53"/>
        <v>0</v>
      </c>
      <c r="H1552">
        <f>SUMIFS(Data!Z:Z,Data!B:B,Figure16!B1552,Data!A:A,Figure16!A1552)</f>
        <v>1</v>
      </c>
    </row>
    <row r="1553" spans="1:8">
      <c r="A1553" s="27">
        <v>2016</v>
      </c>
      <c r="B1553" t="s">
        <v>54</v>
      </c>
      <c r="C1553" s="3">
        <f>SUMIFS(Data!F:F,Data!$B:$B,Figure16!$B1553,Data!$A:$A,Figure16!$A1553)</f>
        <v>0</v>
      </c>
      <c r="D1553" s="3">
        <f>SUMIFS(Data!Y:Y,Data!$B:$B,Figure16!$B1553,Data!$A:$A,Figure16!$A1553)</f>
        <v>0</v>
      </c>
      <c r="E1553" s="3">
        <f>SUMIFS(Data!Q:Q,Data!$B:$B,Figure16!$B1553,Data!$A:$A,Figure16!$A1553)</f>
        <v>282856115393.17505</v>
      </c>
      <c r="F1553" s="1">
        <f t="shared" si="52"/>
        <v>0</v>
      </c>
      <c r="G1553" s="1">
        <f t="shared" si="53"/>
        <v>0</v>
      </c>
      <c r="H1553">
        <f>SUMIFS(Data!Z:Z,Data!B:B,Figure16!B1553,Data!A:A,Figure16!A1553)</f>
        <v>1</v>
      </c>
    </row>
    <row r="1554" spans="1:8">
      <c r="A1554" s="27">
        <v>2017</v>
      </c>
      <c r="B1554" t="s">
        <v>54</v>
      </c>
      <c r="C1554" s="3">
        <f>SUMIFS(Data!F:F,Data!$B:$B,Figure16!$B1554,Data!$A:$A,Figure16!$A1554)</f>
        <v>0</v>
      </c>
      <c r="D1554" s="3">
        <f>SUMIFS(Data!Y:Y,Data!$B:$B,Figure16!$B1554,Data!$A:$A,Figure16!$A1554)</f>
        <v>0</v>
      </c>
      <c r="E1554" s="3">
        <f>SUMIFS(Data!Q:Q,Data!$B:$B,Figure16!$B1554,Data!$A:$A,Figure16!$A1554)</f>
        <v>314457601859.52258</v>
      </c>
      <c r="F1554" s="1">
        <f t="shared" si="52"/>
        <v>0</v>
      </c>
      <c r="G1554" s="1">
        <f t="shared" si="53"/>
        <v>0</v>
      </c>
      <c r="H1554">
        <f>SUMIFS(Data!Z:Z,Data!B:B,Figure16!B1554,Data!A:A,Figure16!A1554)</f>
        <v>1</v>
      </c>
    </row>
    <row r="1555" spans="1:8">
      <c r="A1555" s="27">
        <v>1975</v>
      </c>
      <c r="B1555" t="s">
        <v>20</v>
      </c>
      <c r="C1555" s="3">
        <f>SUMIFS(Data!F:F,Data!$B:$B,Figure16!$B1555,Data!$A:$A,Figure16!$A1555)</f>
        <v>0</v>
      </c>
      <c r="D1555" s="3">
        <f>SUMIFS(Data!Y:Y,Data!$B:$B,Figure16!$B1555,Data!$A:$A,Figure16!$A1555)</f>
        <v>0</v>
      </c>
      <c r="E1555" s="3">
        <f>SUMIFS(Data!Q:Q,Data!$B:$B,Figure16!$B1555,Data!$A:$A,Figure16!$A1555)</f>
        <v>0</v>
      </c>
      <c r="F1555" s="1" t="str">
        <f t="shared" si="52"/>
        <v/>
      </c>
      <c r="G1555" s="1" t="str">
        <f t="shared" si="53"/>
        <v/>
      </c>
      <c r="H1555">
        <f>SUMIFS(Data!Z:Z,Data!B:B,Figure16!B1555,Data!A:A,Figure16!A1555)</f>
        <v>1</v>
      </c>
    </row>
    <row r="1556" spans="1:8">
      <c r="A1556" s="27">
        <v>1976</v>
      </c>
      <c r="B1556" t="s">
        <v>20</v>
      </c>
      <c r="C1556" s="3">
        <f>SUMIFS(Data!F:F,Data!$B:$B,Figure16!$B1556,Data!$A:$A,Figure16!$A1556)</f>
        <v>10300000</v>
      </c>
      <c r="D1556" s="3">
        <f>SUMIFS(Data!Y:Y,Data!$B:$B,Figure16!$B1556,Data!$A:$A,Figure16!$A1556)</f>
        <v>0</v>
      </c>
      <c r="E1556" s="3">
        <f>SUMIFS(Data!Q:Q,Data!$B:$B,Figure16!$B1556,Data!$A:$A,Figure16!$A1556)</f>
        <v>0</v>
      </c>
      <c r="F1556" s="1" t="str">
        <f t="shared" si="52"/>
        <v/>
      </c>
      <c r="G1556" s="1" t="str">
        <f t="shared" si="53"/>
        <v/>
      </c>
      <c r="H1556">
        <f>SUMIFS(Data!Z:Z,Data!B:B,Figure16!B1556,Data!A:A,Figure16!A1556)</f>
        <v>1</v>
      </c>
    </row>
    <row r="1557" spans="1:8">
      <c r="A1557" s="27">
        <v>1977</v>
      </c>
      <c r="B1557" t="s">
        <v>20</v>
      </c>
      <c r="C1557" s="3">
        <f>SUMIFS(Data!F:F,Data!$B:$B,Figure16!$B1557,Data!$A:$A,Figure16!$A1557)</f>
        <v>0</v>
      </c>
      <c r="D1557" s="3">
        <f>SUMIFS(Data!Y:Y,Data!$B:$B,Figure16!$B1557,Data!$A:$A,Figure16!$A1557)</f>
        <v>0</v>
      </c>
      <c r="E1557" s="3">
        <f>SUMIFS(Data!Q:Q,Data!$B:$B,Figure16!$B1557,Data!$A:$A,Figure16!$A1557)</f>
        <v>0</v>
      </c>
      <c r="F1557" s="1" t="str">
        <f t="shared" si="52"/>
        <v/>
      </c>
      <c r="G1557" s="1" t="str">
        <f t="shared" si="53"/>
        <v/>
      </c>
      <c r="H1557">
        <f>SUMIFS(Data!Z:Z,Data!B:B,Figure16!B1557,Data!A:A,Figure16!A1557)</f>
        <v>1</v>
      </c>
    </row>
    <row r="1558" spans="1:8">
      <c r="A1558" s="27">
        <v>1978</v>
      </c>
      <c r="B1558" t="s">
        <v>20</v>
      </c>
      <c r="C1558" s="3">
        <f>SUMIFS(Data!F:F,Data!$B:$B,Figure16!$B1558,Data!$A:$A,Figure16!$A1558)</f>
        <v>0</v>
      </c>
      <c r="D1558" s="3">
        <f>SUMIFS(Data!Y:Y,Data!$B:$B,Figure16!$B1558,Data!$A:$A,Figure16!$A1558)</f>
        <v>0</v>
      </c>
      <c r="E1558" s="3">
        <f>SUMIFS(Data!Q:Q,Data!$B:$B,Figure16!$B1558,Data!$A:$A,Figure16!$A1558)</f>
        <v>0</v>
      </c>
      <c r="F1558" s="1" t="str">
        <f t="shared" si="52"/>
        <v/>
      </c>
      <c r="G1558" s="1" t="str">
        <f t="shared" si="53"/>
        <v/>
      </c>
      <c r="H1558">
        <f>SUMIFS(Data!Z:Z,Data!B:B,Figure16!B1558,Data!A:A,Figure16!A1558)</f>
        <v>1</v>
      </c>
    </row>
    <row r="1559" spans="1:8">
      <c r="A1559" s="27">
        <v>1979</v>
      </c>
      <c r="B1559" t="s">
        <v>20</v>
      </c>
      <c r="C1559" s="3">
        <f>SUMIFS(Data!F:F,Data!$B:$B,Figure16!$B1559,Data!$A:$A,Figure16!$A1559)</f>
        <v>0</v>
      </c>
      <c r="D1559" s="3">
        <f>SUMIFS(Data!Y:Y,Data!$B:$B,Figure16!$B1559,Data!$A:$A,Figure16!$A1559)</f>
        <v>0</v>
      </c>
      <c r="E1559" s="3">
        <f>SUMIFS(Data!Q:Q,Data!$B:$B,Figure16!$B1559,Data!$A:$A,Figure16!$A1559)</f>
        <v>0</v>
      </c>
      <c r="F1559" s="1" t="str">
        <f t="shared" si="52"/>
        <v/>
      </c>
      <c r="G1559" s="1" t="str">
        <f t="shared" si="53"/>
        <v/>
      </c>
      <c r="H1559">
        <f>SUMIFS(Data!Z:Z,Data!B:B,Figure16!B1559,Data!A:A,Figure16!A1559)</f>
        <v>1</v>
      </c>
    </row>
    <row r="1560" spans="1:8">
      <c r="A1560" s="27">
        <v>1980</v>
      </c>
      <c r="B1560" t="s">
        <v>20</v>
      </c>
      <c r="C1560" s="3">
        <f>SUMIFS(Data!F:F,Data!$B:$B,Figure16!$B1560,Data!$A:$A,Figure16!$A1560)</f>
        <v>0</v>
      </c>
      <c r="D1560" s="3">
        <f>SUMIFS(Data!Y:Y,Data!$B:$B,Figure16!$B1560,Data!$A:$A,Figure16!$A1560)</f>
        <v>0</v>
      </c>
      <c r="E1560" s="3">
        <f>SUMIFS(Data!Q:Q,Data!$B:$B,Figure16!$B1560,Data!$A:$A,Figure16!$A1560)</f>
        <v>212218226.42984733</v>
      </c>
      <c r="F1560" s="1">
        <f t="shared" si="52"/>
        <v>0</v>
      </c>
      <c r="G1560" s="1">
        <f t="shared" si="53"/>
        <v>0</v>
      </c>
      <c r="H1560">
        <f>SUMIFS(Data!Z:Z,Data!B:B,Figure16!B1560,Data!A:A,Figure16!A1560)</f>
        <v>1</v>
      </c>
    </row>
    <row r="1561" spans="1:8">
      <c r="A1561" s="27">
        <v>1981</v>
      </c>
      <c r="B1561" t="s">
        <v>20</v>
      </c>
      <c r="C1561" s="3">
        <f>SUMIFS(Data!F:F,Data!$B:$B,Figure16!$B1561,Data!$A:$A,Figure16!$A1561)</f>
        <v>0</v>
      </c>
      <c r="D1561" s="3">
        <f>SUMIFS(Data!Y:Y,Data!$B:$B,Figure16!$B1561,Data!$A:$A,Figure16!$A1561)</f>
        <v>0</v>
      </c>
      <c r="E1561" s="3">
        <f>SUMIFS(Data!Q:Q,Data!$B:$B,Figure16!$B1561,Data!$A:$A,Figure16!$A1561)</f>
        <v>196349967.67000663</v>
      </c>
      <c r="F1561" s="1">
        <f t="shared" si="52"/>
        <v>0</v>
      </c>
      <c r="G1561" s="1">
        <f t="shared" si="53"/>
        <v>0</v>
      </c>
      <c r="H1561">
        <f>SUMIFS(Data!Z:Z,Data!B:B,Figure16!B1561,Data!A:A,Figure16!A1561)</f>
        <v>1</v>
      </c>
    </row>
    <row r="1562" spans="1:8">
      <c r="A1562" s="27">
        <v>1982</v>
      </c>
      <c r="B1562" t="s">
        <v>20</v>
      </c>
      <c r="C1562" s="3">
        <f>SUMIFS(Data!F:F,Data!$B:$B,Figure16!$B1562,Data!$A:$A,Figure16!$A1562)</f>
        <v>0</v>
      </c>
      <c r="D1562" s="3">
        <f>SUMIFS(Data!Y:Y,Data!$B:$B,Figure16!$B1562,Data!$A:$A,Figure16!$A1562)</f>
        <v>0</v>
      </c>
      <c r="E1562" s="3">
        <f>SUMIFS(Data!Q:Q,Data!$B:$B,Figure16!$B1562,Data!$A:$A,Figure16!$A1562)</f>
        <v>184008995.64368609</v>
      </c>
      <c r="F1562" s="1">
        <f t="shared" si="52"/>
        <v>0</v>
      </c>
      <c r="G1562" s="1">
        <f t="shared" si="53"/>
        <v>0</v>
      </c>
      <c r="H1562">
        <f>SUMIFS(Data!Z:Z,Data!B:B,Figure16!B1562,Data!A:A,Figure16!A1562)</f>
        <v>1</v>
      </c>
    </row>
    <row r="1563" spans="1:8">
      <c r="A1563" s="27">
        <v>1983</v>
      </c>
      <c r="B1563" t="s">
        <v>20</v>
      </c>
      <c r="C1563" s="3">
        <f>SUMIFS(Data!F:F,Data!$B:$B,Figure16!$B1563,Data!$A:$A,Figure16!$A1563)</f>
        <v>0</v>
      </c>
      <c r="D1563" s="3">
        <f>SUMIFS(Data!Y:Y,Data!$B:$B,Figure16!$B1563,Data!$A:$A,Figure16!$A1563)</f>
        <v>0</v>
      </c>
      <c r="E1563" s="3">
        <f>SUMIFS(Data!Q:Q,Data!$B:$B,Figure16!$B1563,Data!$A:$A,Figure16!$A1563)</f>
        <v>191621958.3753649</v>
      </c>
      <c r="F1563" s="1">
        <f t="shared" si="52"/>
        <v>0</v>
      </c>
      <c r="G1563" s="1">
        <f t="shared" si="53"/>
        <v>0</v>
      </c>
      <c r="H1563">
        <f>SUMIFS(Data!Z:Z,Data!B:B,Figure16!B1563,Data!A:A,Figure16!A1563)</f>
        <v>1</v>
      </c>
    </row>
    <row r="1564" spans="1:8">
      <c r="A1564" s="27">
        <v>1984</v>
      </c>
      <c r="B1564" t="s">
        <v>20</v>
      </c>
      <c r="C1564" s="3">
        <f>SUMIFS(Data!F:F,Data!$B:$B,Figure16!$B1564,Data!$A:$A,Figure16!$A1564)</f>
        <v>0</v>
      </c>
      <c r="D1564" s="3">
        <f>SUMIFS(Data!Y:Y,Data!$B:$B,Figure16!$B1564,Data!$A:$A,Figure16!$A1564)</f>
        <v>0</v>
      </c>
      <c r="E1564" s="3">
        <f>SUMIFS(Data!Q:Q,Data!$B:$B,Figure16!$B1564,Data!$A:$A,Figure16!$A1564)</f>
        <v>184697209.99741393</v>
      </c>
      <c r="F1564" s="1">
        <f t="shared" si="52"/>
        <v>0</v>
      </c>
      <c r="G1564" s="1">
        <f t="shared" si="53"/>
        <v>0</v>
      </c>
      <c r="H1564">
        <f>SUMIFS(Data!Z:Z,Data!B:B,Figure16!B1564,Data!A:A,Figure16!A1564)</f>
        <v>1</v>
      </c>
    </row>
    <row r="1565" spans="1:8">
      <c r="A1565" s="27">
        <v>1985</v>
      </c>
      <c r="B1565" t="s">
        <v>20</v>
      </c>
      <c r="C1565" s="3">
        <f>SUMIFS(Data!F:F,Data!$B:$B,Figure16!$B1565,Data!$A:$A,Figure16!$A1565)</f>
        <v>0</v>
      </c>
      <c r="D1565" s="3">
        <f>SUMIFS(Data!Y:Y,Data!$B:$B,Figure16!$B1565,Data!$A:$A,Figure16!$A1565)</f>
        <v>0</v>
      </c>
      <c r="E1565" s="3">
        <f>SUMIFS(Data!Q:Q,Data!$B:$B,Figure16!$B1565,Data!$A:$A,Figure16!$A1565)</f>
        <v>196726077.06197223</v>
      </c>
      <c r="F1565" s="1">
        <f t="shared" si="52"/>
        <v>0</v>
      </c>
      <c r="G1565" s="1">
        <f t="shared" si="53"/>
        <v>0</v>
      </c>
      <c r="H1565">
        <f>SUMIFS(Data!Z:Z,Data!B:B,Figure16!B1565,Data!A:A,Figure16!A1565)</f>
        <v>1</v>
      </c>
    </row>
    <row r="1566" spans="1:8">
      <c r="A1566" s="27">
        <v>1986</v>
      </c>
      <c r="B1566" t="s">
        <v>20</v>
      </c>
      <c r="C1566" s="3">
        <f>SUMIFS(Data!F:F,Data!$B:$B,Figure16!$B1566,Data!$A:$A,Figure16!$A1566)</f>
        <v>0</v>
      </c>
      <c r="D1566" s="3">
        <f>SUMIFS(Data!Y:Y,Data!$B:$B,Figure16!$B1566,Data!$A:$A,Figure16!$A1566)</f>
        <v>0</v>
      </c>
      <c r="E1566" s="3">
        <f>SUMIFS(Data!Q:Q,Data!$B:$B,Figure16!$B1566,Data!$A:$A,Figure16!$A1566)</f>
        <v>279197696.81463927</v>
      </c>
      <c r="F1566" s="1">
        <f t="shared" si="52"/>
        <v>0</v>
      </c>
      <c r="G1566" s="1">
        <f t="shared" si="53"/>
        <v>0</v>
      </c>
      <c r="H1566">
        <f>SUMIFS(Data!Z:Z,Data!B:B,Figure16!B1566,Data!A:A,Figure16!A1566)</f>
        <v>1</v>
      </c>
    </row>
    <row r="1567" spans="1:8">
      <c r="A1567" s="27">
        <v>1987</v>
      </c>
      <c r="B1567" t="s">
        <v>20</v>
      </c>
      <c r="C1567" s="3">
        <f>SUMIFS(Data!F:F,Data!$B:$B,Figure16!$B1567,Data!$A:$A,Figure16!$A1567)</f>
        <v>0</v>
      </c>
      <c r="D1567" s="3">
        <f>SUMIFS(Data!Y:Y,Data!$B:$B,Figure16!$B1567,Data!$A:$A,Figure16!$A1567)</f>
        <v>0</v>
      </c>
      <c r="E1567" s="3">
        <f>SUMIFS(Data!Q:Q,Data!$B:$B,Figure16!$B1567,Data!$A:$A,Figure16!$A1567)</f>
        <v>337525870.61696845</v>
      </c>
      <c r="F1567" s="1">
        <f t="shared" si="52"/>
        <v>0</v>
      </c>
      <c r="G1567" s="1">
        <f t="shared" si="53"/>
        <v>0</v>
      </c>
      <c r="H1567">
        <f>SUMIFS(Data!Z:Z,Data!B:B,Figure16!B1567,Data!A:A,Figure16!A1567)</f>
        <v>1</v>
      </c>
    </row>
    <row r="1568" spans="1:8">
      <c r="A1568" s="27">
        <v>1988</v>
      </c>
      <c r="B1568" t="s">
        <v>20</v>
      </c>
      <c r="C1568" s="3">
        <f>SUMIFS(Data!F:F,Data!$B:$B,Figure16!$B1568,Data!$A:$A,Figure16!$A1568)</f>
        <v>0</v>
      </c>
      <c r="D1568" s="3">
        <f>SUMIFS(Data!Y:Y,Data!$B:$B,Figure16!$B1568,Data!$A:$A,Figure16!$A1568)</f>
        <v>0</v>
      </c>
      <c r="E1568" s="3">
        <f>SUMIFS(Data!Q:Q,Data!$B:$B,Figure16!$B1568,Data!$A:$A,Figure16!$A1568)</f>
        <v>356500026.69167286</v>
      </c>
      <c r="F1568" s="1">
        <f t="shared" si="52"/>
        <v>0</v>
      </c>
      <c r="G1568" s="1">
        <f t="shared" si="53"/>
        <v>0</v>
      </c>
      <c r="H1568">
        <f>SUMIFS(Data!Z:Z,Data!B:B,Figure16!B1568,Data!A:A,Figure16!A1568)</f>
        <v>1</v>
      </c>
    </row>
    <row r="1569" spans="1:8">
      <c r="A1569" s="27">
        <v>1989</v>
      </c>
      <c r="B1569" t="s">
        <v>20</v>
      </c>
      <c r="C1569" s="3">
        <f>SUMIFS(Data!F:F,Data!$B:$B,Figure16!$B1569,Data!$A:$A,Figure16!$A1569)</f>
        <v>0</v>
      </c>
      <c r="D1569" s="3">
        <f>SUMIFS(Data!Y:Y,Data!$B:$B,Figure16!$B1569,Data!$A:$A,Figure16!$A1569)</f>
        <v>0</v>
      </c>
      <c r="E1569" s="3">
        <f>SUMIFS(Data!Q:Q,Data!$B:$B,Figure16!$B1569,Data!$A:$A,Figure16!$A1569)</f>
        <v>341476764.04426748</v>
      </c>
      <c r="F1569" s="1">
        <f t="shared" si="52"/>
        <v>0</v>
      </c>
      <c r="G1569" s="1">
        <f t="shared" si="53"/>
        <v>0</v>
      </c>
      <c r="H1569">
        <f>SUMIFS(Data!Z:Z,Data!B:B,Figure16!B1569,Data!A:A,Figure16!A1569)</f>
        <v>1</v>
      </c>
    </row>
    <row r="1570" spans="1:8">
      <c r="A1570" s="27">
        <v>1990</v>
      </c>
      <c r="B1570" t="s">
        <v>20</v>
      </c>
      <c r="C1570" s="3">
        <f>SUMIFS(Data!F:F,Data!$B:$B,Figure16!$B1570,Data!$A:$A,Figure16!$A1570)</f>
        <v>0</v>
      </c>
      <c r="D1570" s="3">
        <f>SUMIFS(Data!Y:Y,Data!$B:$B,Figure16!$B1570,Data!$A:$A,Figure16!$A1570)</f>
        <v>0</v>
      </c>
      <c r="E1570" s="3">
        <f>SUMIFS(Data!Q:Q,Data!$B:$B,Figure16!$B1570,Data!$A:$A,Figure16!$A1570)</f>
        <v>429622147.74344611</v>
      </c>
      <c r="F1570" s="1">
        <f t="shared" si="52"/>
        <v>0</v>
      </c>
      <c r="G1570" s="1">
        <f t="shared" si="53"/>
        <v>0</v>
      </c>
      <c r="H1570">
        <f>SUMIFS(Data!Z:Z,Data!B:B,Figure16!B1570,Data!A:A,Figure16!A1570)</f>
        <v>1</v>
      </c>
    </row>
    <row r="1571" spans="1:8">
      <c r="A1571" s="27">
        <v>1991</v>
      </c>
      <c r="B1571" t="s">
        <v>20</v>
      </c>
      <c r="C1571" s="3">
        <f>SUMIFS(Data!F:F,Data!$B:$B,Figure16!$B1571,Data!$A:$A,Figure16!$A1571)</f>
        <v>0</v>
      </c>
      <c r="D1571" s="3">
        <f>SUMIFS(Data!Y:Y,Data!$B:$B,Figure16!$B1571,Data!$A:$A,Figure16!$A1571)</f>
        <v>0</v>
      </c>
      <c r="E1571" s="3">
        <f>SUMIFS(Data!Q:Q,Data!$B:$B,Figure16!$B1571,Data!$A:$A,Figure16!$A1571)</f>
        <v>424108796.56297582</v>
      </c>
      <c r="F1571" s="1">
        <f t="shared" si="52"/>
        <v>0</v>
      </c>
      <c r="G1571" s="1">
        <f t="shared" si="53"/>
        <v>0</v>
      </c>
      <c r="H1571">
        <f>SUMIFS(Data!Z:Z,Data!B:B,Figure16!B1571,Data!A:A,Figure16!A1571)</f>
        <v>1</v>
      </c>
    </row>
    <row r="1572" spans="1:8">
      <c r="A1572" s="27">
        <v>1992</v>
      </c>
      <c r="B1572" t="s">
        <v>20</v>
      </c>
      <c r="C1572" s="3">
        <f>SUMIFS(Data!F:F,Data!$B:$B,Figure16!$B1572,Data!$A:$A,Figure16!$A1572)</f>
        <v>0</v>
      </c>
      <c r="D1572" s="3">
        <f>SUMIFS(Data!Y:Y,Data!$B:$B,Figure16!$B1572,Data!$A:$A,Figure16!$A1572)</f>
        <v>0</v>
      </c>
      <c r="E1572" s="3">
        <f>SUMIFS(Data!Q:Q,Data!$B:$B,Figure16!$B1572,Data!$A:$A,Figure16!$A1572)</f>
        <v>457388578.92414361</v>
      </c>
      <c r="F1572" s="1">
        <f t="shared" si="52"/>
        <v>0</v>
      </c>
      <c r="G1572" s="1">
        <f t="shared" si="53"/>
        <v>0</v>
      </c>
      <c r="H1572">
        <f>SUMIFS(Data!Z:Z,Data!B:B,Figure16!B1572,Data!A:A,Figure16!A1572)</f>
        <v>1</v>
      </c>
    </row>
    <row r="1573" spans="1:8">
      <c r="A1573" s="27">
        <v>1993</v>
      </c>
      <c r="B1573" t="s">
        <v>20</v>
      </c>
      <c r="C1573" s="3">
        <f>SUMIFS(Data!F:F,Data!$B:$B,Figure16!$B1573,Data!$A:$A,Figure16!$A1573)</f>
        <v>0</v>
      </c>
      <c r="D1573" s="3">
        <f>SUMIFS(Data!Y:Y,Data!$B:$B,Figure16!$B1573,Data!$A:$A,Figure16!$A1573)</f>
        <v>0</v>
      </c>
      <c r="E1573" s="3">
        <f>SUMIFS(Data!Q:Q,Data!$B:$B,Figure16!$B1573,Data!$A:$A,Figure16!$A1573)</f>
        <v>452881443.08416229</v>
      </c>
      <c r="F1573" s="1">
        <f t="shared" si="52"/>
        <v>0</v>
      </c>
      <c r="G1573" s="1">
        <f t="shared" si="53"/>
        <v>0</v>
      </c>
      <c r="H1573">
        <f>SUMIFS(Data!Z:Z,Data!B:B,Figure16!B1573,Data!A:A,Figure16!A1573)</f>
        <v>1</v>
      </c>
    </row>
    <row r="1574" spans="1:8">
      <c r="A1574" s="27">
        <v>1994</v>
      </c>
      <c r="B1574" t="s">
        <v>20</v>
      </c>
      <c r="C1574" s="3">
        <f>SUMIFS(Data!F:F,Data!$B:$B,Figure16!$B1574,Data!$A:$A,Figure16!$A1574)</f>
        <v>0</v>
      </c>
      <c r="D1574" s="3">
        <f>SUMIFS(Data!Y:Y,Data!$B:$B,Figure16!$B1574,Data!$A:$A,Figure16!$A1574)</f>
        <v>0</v>
      </c>
      <c r="E1574" s="3">
        <f>SUMIFS(Data!Q:Q,Data!$B:$B,Figure16!$B1574,Data!$A:$A,Figure16!$A1574)</f>
        <v>319189200.35312301</v>
      </c>
      <c r="F1574" s="1">
        <f t="shared" si="52"/>
        <v>0</v>
      </c>
      <c r="G1574" s="1">
        <f t="shared" si="53"/>
        <v>0</v>
      </c>
      <c r="H1574">
        <f>SUMIFS(Data!Z:Z,Data!B:B,Figure16!B1574,Data!A:A,Figure16!A1574)</f>
        <v>1</v>
      </c>
    </row>
    <row r="1575" spans="1:8">
      <c r="A1575" s="27">
        <v>1995</v>
      </c>
      <c r="B1575" t="s">
        <v>20</v>
      </c>
      <c r="C1575" s="3">
        <f>SUMIFS(Data!F:F,Data!$B:$B,Figure16!$B1575,Data!$A:$A,Figure16!$A1575)</f>
        <v>0</v>
      </c>
      <c r="D1575" s="3">
        <f>SUMIFS(Data!Y:Y,Data!$B:$B,Figure16!$B1575,Data!$A:$A,Figure16!$A1575)</f>
        <v>0</v>
      </c>
      <c r="E1575" s="3">
        <f>SUMIFS(Data!Q:Q,Data!$B:$B,Figure16!$B1575,Data!$A:$A,Figure16!$A1575)</f>
        <v>398461789.55868608</v>
      </c>
      <c r="F1575" s="1">
        <f t="shared" si="52"/>
        <v>0</v>
      </c>
      <c r="G1575" s="1">
        <f t="shared" si="53"/>
        <v>0</v>
      </c>
      <c r="H1575">
        <f>SUMIFS(Data!Z:Z,Data!B:B,Figure16!B1575,Data!A:A,Figure16!A1575)</f>
        <v>1</v>
      </c>
    </row>
    <row r="1576" spans="1:8">
      <c r="A1576" s="27">
        <v>1996</v>
      </c>
      <c r="B1576" t="s">
        <v>20</v>
      </c>
      <c r="C1576" s="3">
        <f>SUMIFS(Data!F:F,Data!$B:$B,Figure16!$B1576,Data!$A:$A,Figure16!$A1576)</f>
        <v>0</v>
      </c>
      <c r="D1576" s="3">
        <f>SUMIFS(Data!Y:Y,Data!$B:$B,Figure16!$B1576,Data!$A:$A,Figure16!$A1576)</f>
        <v>0</v>
      </c>
      <c r="E1576" s="3">
        <f>SUMIFS(Data!Q:Q,Data!$B:$B,Figure16!$B1576,Data!$A:$A,Figure16!$A1576)</f>
        <v>396053797.63332117</v>
      </c>
      <c r="F1576" s="1">
        <f t="shared" si="52"/>
        <v>0</v>
      </c>
      <c r="G1576" s="1">
        <f t="shared" si="53"/>
        <v>0</v>
      </c>
      <c r="H1576">
        <f>SUMIFS(Data!Z:Z,Data!B:B,Figure16!B1576,Data!A:A,Figure16!A1576)</f>
        <v>1</v>
      </c>
    </row>
    <row r="1577" spans="1:8">
      <c r="A1577" s="27">
        <v>1997</v>
      </c>
      <c r="B1577" t="s">
        <v>20</v>
      </c>
      <c r="C1577" s="3">
        <f>SUMIFS(Data!F:F,Data!$B:$B,Figure16!$B1577,Data!$A:$A,Figure16!$A1577)</f>
        <v>0</v>
      </c>
      <c r="D1577" s="3">
        <f>SUMIFS(Data!Y:Y,Data!$B:$B,Figure16!$B1577,Data!$A:$A,Figure16!$A1577)</f>
        <v>0</v>
      </c>
      <c r="E1577" s="3">
        <f>SUMIFS(Data!Q:Q,Data!$B:$B,Figure16!$B1577,Data!$A:$A,Figure16!$A1577)</f>
        <v>364445589.70236468</v>
      </c>
      <c r="F1577" s="1">
        <f t="shared" si="52"/>
        <v>0</v>
      </c>
      <c r="G1577" s="1">
        <f t="shared" si="53"/>
        <v>0</v>
      </c>
      <c r="H1577">
        <f>SUMIFS(Data!Z:Z,Data!B:B,Figure16!B1577,Data!A:A,Figure16!A1577)</f>
        <v>1</v>
      </c>
    </row>
    <row r="1578" spans="1:8">
      <c r="A1578" s="27">
        <v>1998</v>
      </c>
      <c r="B1578" t="s">
        <v>20</v>
      </c>
      <c r="C1578" s="3">
        <f>SUMIFS(Data!F:F,Data!$B:$B,Figure16!$B1578,Data!$A:$A,Figure16!$A1578)</f>
        <v>0</v>
      </c>
      <c r="D1578" s="3">
        <f>SUMIFS(Data!Y:Y,Data!$B:$B,Figure16!$B1578,Data!$A:$A,Figure16!$A1578)</f>
        <v>0</v>
      </c>
      <c r="E1578" s="3">
        <f>SUMIFS(Data!Q:Q,Data!$B:$B,Figure16!$B1578,Data!$A:$A,Figure16!$A1578)</f>
        <v>370106776.04332876</v>
      </c>
      <c r="F1578" s="1">
        <f t="shared" si="52"/>
        <v>0</v>
      </c>
      <c r="G1578" s="1">
        <f t="shared" si="53"/>
        <v>0</v>
      </c>
      <c r="H1578">
        <f>SUMIFS(Data!Z:Z,Data!B:B,Figure16!B1578,Data!A:A,Figure16!A1578)</f>
        <v>1</v>
      </c>
    </row>
    <row r="1579" spans="1:8">
      <c r="A1579" s="27">
        <v>1999</v>
      </c>
      <c r="B1579" t="s">
        <v>20</v>
      </c>
      <c r="C1579" s="3">
        <f>SUMIFS(Data!F:F,Data!$B:$B,Figure16!$B1579,Data!$A:$A,Figure16!$A1579)</f>
        <v>0</v>
      </c>
      <c r="D1579" s="3">
        <f>SUMIFS(Data!Y:Y,Data!$B:$B,Figure16!$B1579,Data!$A:$A,Figure16!$A1579)</f>
        <v>0</v>
      </c>
      <c r="E1579" s="3">
        <f>SUMIFS(Data!Q:Q,Data!$B:$B,Figure16!$B1579,Data!$A:$A,Figure16!$A1579)</f>
        <v>382454989.94531095</v>
      </c>
      <c r="F1579" s="1">
        <f t="shared" si="52"/>
        <v>0</v>
      </c>
      <c r="G1579" s="1">
        <f t="shared" si="53"/>
        <v>0</v>
      </c>
      <c r="H1579">
        <f>SUMIFS(Data!Z:Z,Data!B:B,Figure16!B1579,Data!A:A,Figure16!A1579)</f>
        <v>1</v>
      </c>
    </row>
    <row r="1580" spans="1:8">
      <c r="A1580" s="27">
        <v>2000</v>
      </c>
      <c r="B1580" t="s">
        <v>20</v>
      </c>
      <c r="C1580" s="3">
        <f>SUMIFS(Data!F:F,Data!$B:$B,Figure16!$B1580,Data!$A:$A,Figure16!$A1580)</f>
        <v>0</v>
      </c>
      <c r="D1580" s="3">
        <f>SUMIFS(Data!Y:Y,Data!$B:$B,Figure16!$B1580,Data!$A:$A,Figure16!$A1580)</f>
        <v>0</v>
      </c>
      <c r="E1580" s="3">
        <f>SUMIFS(Data!Q:Q,Data!$B:$B,Figure16!$B1580,Data!$A:$A,Figure16!$A1580)</f>
        <v>350264287.68733066</v>
      </c>
      <c r="F1580" s="1">
        <f t="shared" si="52"/>
        <v>0</v>
      </c>
      <c r="G1580" s="1">
        <f t="shared" si="53"/>
        <v>0</v>
      </c>
      <c r="H1580">
        <f>SUMIFS(Data!Z:Z,Data!B:B,Figure16!B1580,Data!A:A,Figure16!A1580)</f>
        <v>1</v>
      </c>
    </row>
    <row r="1581" spans="1:8">
      <c r="A1581" s="27">
        <v>2001</v>
      </c>
      <c r="B1581" t="s">
        <v>20</v>
      </c>
      <c r="C1581" s="3">
        <f>SUMIFS(Data!F:F,Data!$B:$B,Figure16!$B1581,Data!$A:$A,Figure16!$A1581)</f>
        <v>2416314.5</v>
      </c>
      <c r="D1581" s="3">
        <f>SUMIFS(Data!Y:Y,Data!$B:$B,Figure16!$B1581,Data!$A:$A,Figure16!$A1581)</f>
        <v>0</v>
      </c>
      <c r="E1581" s="3">
        <f>SUMIFS(Data!Q:Q,Data!$B:$B,Figure16!$B1581,Data!$A:$A,Figure16!$A1581)</f>
        <v>378180913.35576177</v>
      </c>
      <c r="F1581" s="1">
        <f t="shared" si="52"/>
        <v>0.63893084358991126</v>
      </c>
      <c r="G1581" s="1">
        <f t="shared" si="53"/>
        <v>0</v>
      </c>
      <c r="H1581">
        <f>SUMIFS(Data!Z:Z,Data!B:B,Figure16!B1581,Data!A:A,Figure16!A1581)</f>
        <v>1</v>
      </c>
    </row>
    <row r="1582" spans="1:8">
      <c r="A1582" s="27">
        <v>2002</v>
      </c>
      <c r="B1582" t="s">
        <v>20</v>
      </c>
      <c r="C1582" s="3">
        <f>SUMIFS(Data!F:F,Data!$B:$B,Figure16!$B1582,Data!$A:$A,Figure16!$A1582)</f>
        <v>40362.5</v>
      </c>
      <c r="D1582" s="3">
        <f>SUMIFS(Data!Y:Y,Data!$B:$B,Figure16!$B1582,Data!$A:$A,Figure16!$A1582)</f>
        <v>0</v>
      </c>
      <c r="E1582" s="3">
        <f>SUMIFS(Data!Q:Q,Data!$B:$B,Figure16!$B1582,Data!$A:$A,Figure16!$A1582)</f>
        <v>423962976.72233343</v>
      </c>
      <c r="F1582" s="1">
        <f t="shared" si="52"/>
        <v>9.5202888497583731E-3</v>
      </c>
      <c r="G1582" s="1">
        <f t="shared" si="53"/>
        <v>0</v>
      </c>
      <c r="H1582">
        <f>SUMIFS(Data!Z:Z,Data!B:B,Figure16!B1582,Data!A:A,Figure16!A1582)</f>
        <v>1</v>
      </c>
    </row>
    <row r="1583" spans="1:8">
      <c r="A1583" s="27">
        <v>2003</v>
      </c>
      <c r="B1583" t="s">
        <v>20</v>
      </c>
      <c r="C1583" s="3">
        <f>SUMIFS(Data!F:F,Data!$B:$B,Figure16!$B1583,Data!$A:$A,Figure16!$A1583)</f>
        <v>0</v>
      </c>
      <c r="D1583" s="3">
        <f>SUMIFS(Data!Y:Y,Data!$B:$B,Figure16!$B1583,Data!$A:$A,Figure16!$A1583)</f>
        <v>0</v>
      </c>
      <c r="E1583" s="3">
        <f>SUMIFS(Data!Q:Q,Data!$B:$B,Figure16!$B1583,Data!$A:$A,Figure16!$A1583)</f>
        <v>545658929.04458702</v>
      </c>
      <c r="F1583" s="1">
        <f t="shared" si="52"/>
        <v>0</v>
      </c>
      <c r="G1583" s="1">
        <f t="shared" si="53"/>
        <v>0</v>
      </c>
      <c r="H1583">
        <f>SUMIFS(Data!Z:Z,Data!B:B,Figure16!B1583,Data!A:A,Figure16!A1583)</f>
        <v>1</v>
      </c>
    </row>
    <row r="1584" spans="1:8">
      <c r="A1584" s="27">
        <v>2004</v>
      </c>
      <c r="B1584" t="s">
        <v>20</v>
      </c>
      <c r="C1584" s="3">
        <f>SUMIFS(Data!F:F,Data!$B:$B,Figure16!$B1584,Data!$A:$A,Figure16!$A1584)</f>
        <v>9223247.25</v>
      </c>
      <c r="D1584" s="3">
        <f>SUMIFS(Data!Y:Y,Data!$B:$B,Figure16!$B1584,Data!$A:$A,Figure16!$A1584)</f>
        <v>0</v>
      </c>
      <c r="E1584" s="3">
        <f>SUMIFS(Data!Q:Q,Data!$B:$B,Figure16!$B1584,Data!$A:$A,Figure16!$A1584)</f>
        <v>632570092.20779288</v>
      </c>
      <c r="F1584" s="1">
        <f t="shared" si="52"/>
        <v>1.4580593302805496</v>
      </c>
      <c r="G1584" s="1">
        <f t="shared" si="53"/>
        <v>0</v>
      </c>
      <c r="H1584">
        <f>SUMIFS(Data!Z:Z,Data!B:B,Figure16!B1584,Data!A:A,Figure16!A1584)</f>
        <v>1</v>
      </c>
    </row>
    <row r="1585" spans="1:8">
      <c r="A1585" s="27">
        <v>2005</v>
      </c>
      <c r="B1585" t="s">
        <v>20</v>
      </c>
      <c r="C1585" s="3">
        <f>SUMIFS(Data!F:F,Data!$B:$B,Figure16!$B1585,Data!$A:$A,Figure16!$A1585)</f>
        <v>0</v>
      </c>
      <c r="D1585" s="3">
        <f>SUMIFS(Data!Y:Y,Data!$B:$B,Figure16!$B1585,Data!$A:$A,Figure16!$A1585)</f>
        <v>0</v>
      </c>
      <c r="E1585" s="3">
        <f>SUMIFS(Data!Q:Q,Data!$B:$B,Figure16!$B1585,Data!$A:$A,Figure16!$A1585)</f>
        <v>653584808.74557292</v>
      </c>
      <c r="F1585" s="1">
        <f t="shared" si="52"/>
        <v>0</v>
      </c>
      <c r="G1585" s="1">
        <f t="shared" si="53"/>
        <v>0</v>
      </c>
      <c r="H1585">
        <f>SUMIFS(Data!Z:Z,Data!B:B,Figure16!B1585,Data!A:A,Figure16!A1585)</f>
        <v>1</v>
      </c>
    </row>
    <row r="1586" spans="1:8">
      <c r="A1586" s="27">
        <v>2006</v>
      </c>
      <c r="B1586" t="s">
        <v>20</v>
      </c>
      <c r="C1586" s="3">
        <f>SUMIFS(Data!F:F,Data!$B:$B,Figure16!$B1586,Data!$A:$A,Figure16!$A1586)</f>
        <v>30000000</v>
      </c>
      <c r="D1586" s="3">
        <f>SUMIFS(Data!Y:Y,Data!$B:$B,Figure16!$B1586,Data!$A:$A,Figure16!$A1586)</f>
        <v>0</v>
      </c>
      <c r="E1586" s="3">
        <f>SUMIFS(Data!Q:Q,Data!$B:$B,Figure16!$B1586,Data!$A:$A,Figure16!$A1586)</f>
        <v>697810988.05154312</v>
      </c>
      <c r="F1586" s="1">
        <f t="shared" si="52"/>
        <v>4.2991584417103041</v>
      </c>
      <c r="G1586" s="1">
        <f t="shared" si="53"/>
        <v>0</v>
      </c>
      <c r="H1586">
        <f>SUMIFS(Data!Z:Z,Data!B:B,Figure16!B1586,Data!A:A,Figure16!A1586)</f>
        <v>1</v>
      </c>
    </row>
    <row r="1587" spans="1:8">
      <c r="A1587" s="27">
        <v>2007</v>
      </c>
      <c r="B1587" t="s">
        <v>20</v>
      </c>
      <c r="C1587" s="3">
        <f>SUMIFS(Data!F:F,Data!$B:$B,Figure16!$B1587,Data!$A:$A,Figure16!$A1587)</f>
        <v>3286216.75</v>
      </c>
      <c r="D1587" s="3">
        <f>SUMIFS(Data!Y:Y,Data!$B:$B,Figure16!$B1587,Data!$A:$A,Figure16!$A1587)</f>
        <v>0</v>
      </c>
      <c r="E1587" s="3">
        <f>SUMIFS(Data!Q:Q,Data!$B:$B,Figure16!$B1587,Data!$A:$A,Figure16!$A1587)</f>
        <v>794621676.48768127</v>
      </c>
      <c r="F1587" s="1">
        <f t="shared" si="52"/>
        <v>0.41355740061427143</v>
      </c>
      <c r="G1587" s="1">
        <f t="shared" si="53"/>
        <v>0</v>
      </c>
      <c r="H1587">
        <f>SUMIFS(Data!Z:Z,Data!B:B,Figure16!B1587,Data!A:A,Figure16!A1587)</f>
        <v>1</v>
      </c>
    </row>
    <row r="1588" spans="1:8">
      <c r="A1588" s="27">
        <v>2008</v>
      </c>
      <c r="B1588" t="s">
        <v>20</v>
      </c>
      <c r="C1588" s="3">
        <f>SUMIFS(Data!F:F,Data!$B:$B,Figure16!$B1588,Data!$A:$A,Figure16!$A1588)</f>
        <v>0</v>
      </c>
      <c r="D1588" s="3">
        <f>SUMIFS(Data!Y:Y,Data!$B:$B,Figure16!$B1588,Data!$A:$A,Figure16!$A1588)</f>
        <v>0</v>
      </c>
      <c r="E1588" s="3">
        <f>SUMIFS(Data!Q:Q,Data!$B:$B,Figure16!$B1588,Data!$A:$A,Figure16!$A1588)</f>
        <v>911967428.7138375</v>
      </c>
      <c r="F1588" s="1">
        <f t="shared" si="52"/>
        <v>0</v>
      </c>
      <c r="G1588" s="1">
        <f t="shared" si="53"/>
        <v>0</v>
      </c>
      <c r="H1588">
        <f>SUMIFS(Data!Z:Z,Data!B:B,Figure16!B1588,Data!A:A,Figure16!A1588)</f>
        <v>1</v>
      </c>
    </row>
    <row r="1589" spans="1:8">
      <c r="A1589" s="27">
        <v>2009</v>
      </c>
      <c r="B1589" t="s">
        <v>20</v>
      </c>
      <c r="C1589" s="3">
        <f>SUMIFS(Data!F:F,Data!$B:$B,Figure16!$B1589,Data!$A:$A,Figure16!$A1589)</f>
        <v>0</v>
      </c>
      <c r="D1589" s="3">
        <f>SUMIFS(Data!Y:Y,Data!$B:$B,Figure16!$B1589,Data!$A:$A,Figure16!$A1589)</f>
        <v>0</v>
      </c>
      <c r="E1589" s="3">
        <f>SUMIFS(Data!Q:Q,Data!$B:$B,Figure16!$B1589,Data!$A:$A,Figure16!$A1589)</f>
        <v>901711442.28594398</v>
      </c>
      <c r="F1589" s="1">
        <f t="shared" si="52"/>
        <v>0</v>
      </c>
      <c r="G1589" s="1">
        <f t="shared" si="53"/>
        <v>0</v>
      </c>
      <c r="H1589">
        <f>SUMIFS(Data!Z:Z,Data!B:B,Figure16!B1589,Data!A:A,Figure16!A1589)</f>
        <v>1</v>
      </c>
    </row>
    <row r="1590" spans="1:8">
      <c r="A1590" s="27">
        <v>2010</v>
      </c>
      <c r="B1590" t="s">
        <v>20</v>
      </c>
      <c r="C1590" s="3">
        <f>SUMIFS(Data!F:F,Data!$B:$B,Figure16!$B1590,Data!$A:$A,Figure16!$A1590)</f>
        <v>41820584</v>
      </c>
      <c r="D1590" s="3">
        <f>SUMIFS(Data!Y:Y,Data!$B:$B,Figure16!$B1590,Data!$A:$A,Figure16!$A1590)</f>
        <v>0</v>
      </c>
      <c r="E1590" s="3">
        <f>SUMIFS(Data!Q:Q,Data!$B:$B,Figure16!$B1590,Data!$A:$A,Figure16!$A1590)</f>
        <v>907093130.31352139</v>
      </c>
      <c r="F1590" s="1">
        <f t="shared" si="52"/>
        <v>4.610395846074308</v>
      </c>
      <c r="G1590" s="1">
        <f t="shared" si="53"/>
        <v>0</v>
      </c>
      <c r="H1590">
        <f>SUMIFS(Data!Z:Z,Data!B:B,Figure16!B1590,Data!A:A,Figure16!A1590)</f>
        <v>1</v>
      </c>
    </row>
    <row r="1591" spans="1:8">
      <c r="A1591" s="27">
        <v>2011</v>
      </c>
      <c r="B1591" t="s">
        <v>20</v>
      </c>
      <c r="C1591" s="3">
        <f>SUMIFS(Data!F:F,Data!$B:$B,Figure16!$B1591,Data!$A:$A,Figure16!$A1591)</f>
        <v>0</v>
      </c>
      <c r="D1591" s="3">
        <f>SUMIFS(Data!Y:Y,Data!$B:$B,Figure16!$B1591,Data!$A:$A,Figure16!$A1591)</f>
        <v>0</v>
      </c>
      <c r="E1591" s="3">
        <f>SUMIFS(Data!Q:Q,Data!$B:$B,Figure16!$B1591,Data!$A:$A,Figure16!$A1591)</f>
        <v>1021746833.4257323</v>
      </c>
      <c r="F1591" s="1">
        <f t="shared" si="52"/>
        <v>0</v>
      </c>
      <c r="G1591" s="1">
        <f t="shared" si="53"/>
        <v>0</v>
      </c>
      <c r="H1591">
        <f>SUMIFS(Data!Z:Z,Data!B:B,Figure16!B1591,Data!A:A,Figure16!A1591)</f>
        <v>1</v>
      </c>
    </row>
    <row r="1592" spans="1:8">
      <c r="A1592" s="27">
        <v>2012</v>
      </c>
      <c r="B1592" t="s">
        <v>20</v>
      </c>
      <c r="C1592" s="3">
        <f>SUMIFS(Data!F:F,Data!$B:$B,Figure16!$B1592,Data!$A:$A,Figure16!$A1592)</f>
        <v>230000</v>
      </c>
      <c r="D1592" s="3">
        <f>SUMIFS(Data!Y:Y,Data!$B:$B,Figure16!$B1592,Data!$A:$A,Figure16!$A1592)</f>
        <v>0</v>
      </c>
      <c r="E1592" s="3">
        <f>SUMIFS(Data!Q:Q,Data!$B:$B,Figure16!$B1592,Data!$A:$A,Figure16!$A1592)</f>
        <v>1015901205.4202778</v>
      </c>
      <c r="F1592" s="1">
        <f t="shared" si="52"/>
        <v>2.263999676079222E-2</v>
      </c>
      <c r="G1592" s="1">
        <f t="shared" si="53"/>
        <v>0</v>
      </c>
      <c r="H1592">
        <f>SUMIFS(Data!Z:Z,Data!B:B,Figure16!B1592,Data!A:A,Figure16!A1592)</f>
        <v>1</v>
      </c>
    </row>
    <row r="1593" spans="1:8">
      <c r="A1593" s="27">
        <v>2013</v>
      </c>
      <c r="B1593" t="s">
        <v>20</v>
      </c>
      <c r="C1593" s="3">
        <f>SUMIFS(Data!F:F,Data!$B:$B,Figure16!$B1593,Data!$A:$A,Figure16!$A1593)</f>
        <v>807003.6875</v>
      </c>
      <c r="D1593" s="3">
        <f>SUMIFS(Data!Y:Y,Data!$B:$B,Figure16!$B1593,Data!$A:$A,Figure16!$A1593)</f>
        <v>0</v>
      </c>
      <c r="E1593" s="3">
        <f>SUMIFS(Data!Q:Q,Data!$B:$B,Figure16!$B1593,Data!$A:$A,Figure16!$A1593)</f>
        <v>1115906341.7772694</v>
      </c>
      <c r="F1593" s="1">
        <f t="shared" si="52"/>
        <v>7.2318227550773689E-2</v>
      </c>
      <c r="G1593" s="1">
        <f t="shared" si="53"/>
        <v>0</v>
      </c>
      <c r="H1593">
        <f>SUMIFS(Data!Z:Z,Data!B:B,Figure16!B1593,Data!A:A,Figure16!A1593)</f>
        <v>1</v>
      </c>
    </row>
    <row r="1594" spans="1:8">
      <c r="A1594" s="27">
        <v>2014</v>
      </c>
      <c r="B1594" t="s">
        <v>20</v>
      </c>
      <c r="C1594" s="3">
        <f>SUMIFS(Data!F:F,Data!$B:$B,Figure16!$B1594,Data!$A:$A,Figure16!$A1594)</f>
        <v>0</v>
      </c>
      <c r="D1594" s="3">
        <f>SUMIFS(Data!Y:Y,Data!$B:$B,Figure16!$B1594,Data!$A:$A,Figure16!$A1594)</f>
        <v>0</v>
      </c>
      <c r="E1594" s="3">
        <f>SUMIFS(Data!Q:Q,Data!$B:$B,Figure16!$B1594,Data!$A:$A,Figure16!$A1594)</f>
        <v>1148058015.4763312</v>
      </c>
      <c r="F1594" s="1">
        <f t="shared" si="52"/>
        <v>0</v>
      </c>
      <c r="G1594" s="1">
        <f t="shared" si="53"/>
        <v>0</v>
      </c>
      <c r="H1594">
        <f>SUMIFS(Data!Z:Z,Data!B:B,Figure16!B1594,Data!A:A,Figure16!A1594)</f>
        <v>1</v>
      </c>
    </row>
    <row r="1595" spans="1:8">
      <c r="A1595" s="27">
        <v>2015</v>
      </c>
      <c r="B1595" t="s">
        <v>20</v>
      </c>
      <c r="C1595" s="3">
        <f>SUMIFS(Data!F:F,Data!$B:$B,Figure16!$B1595,Data!$A:$A,Figure16!$A1595)</f>
        <v>0</v>
      </c>
      <c r="D1595" s="3">
        <f>SUMIFS(Data!Y:Y,Data!$B:$B,Figure16!$B1595,Data!$A:$A,Figure16!$A1595)</f>
        <v>0</v>
      </c>
      <c r="E1595" s="3">
        <f>SUMIFS(Data!Q:Q,Data!$B:$B,Figure16!$B1595,Data!$A:$A,Figure16!$A1595)</f>
        <v>988150249.53368831</v>
      </c>
      <c r="F1595" s="1">
        <f t="shared" si="52"/>
        <v>0</v>
      </c>
      <c r="G1595" s="1">
        <f t="shared" si="53"/>
        <v>0</v>
      </c>
      <c r="H1595">
        <f>SUMIFS(Data!Z:Z,Data!B:B,Figure16!B1595,Data!A:A,Figure16!A1595)</f>
        <v>1</v>
      </c>
    </row>
    <row r="1596" spans="1:8">
      <c r="A1596" s="27">
        <v>2016</v>
      </c>
      <c r="B1596" t="s">
        <v>20</v>
      </c>
      <c r="C1596" s="3">
        <f>SUMIFS(Data!F:F,Data!$B:$B,Figure16!$B1596,Data!$A:$A,Figure16!$A1596)</f>
        <v>0</v>
      </c>
      <c r="D1596" s="3">
        <f>SUMIFS(Data!Y:Y,Data!$B:$B,Figure16!$B1596,Data!$A:$A,Figure16!$A1596)</f>
        <v>0</v>
      </c>
      <c r="E1596" s="3">
        <f>SUMIFS(Data!Q:Q,Data!$B:$B,Figure16!$B1596,Data!$A:$A,Figure16!$A1596)</f>
        <v>1024261820.6281012</v>
      </c>
      <c r="F1596" s="1">
        <f t="shared" si="52"/>
        <v>0</v>
      </c>
      <c r="G1596" s="1">
        <f t="shared" si="53"/>
        <v>0</v>
      </c>
      <c r="H1596">
        <f>SUMIFS(Data!Z:Z,Data!B:B,Figure16!B1596,Data!A:A,Figure16!A1596)</f>
        <v>1</v>
      </c>
    </row>
    <row r="1597" spans="1:8">
      <c r="A1597" s="27">
        <v>2017</v>
      </c>
      <c r="B1597" t="s">
        <v>20</v>
      </c>
      <c r="C1597" s="3">
        <f>SUMIFS(Data!F:F,Data!$B:$B,Figure16!$B1597,Data!$A:$A,Figure16!$A1597)</f>
        <v>0</v>
      </c>
      <c r="D1597" s="3">
        <f>SUMIFS(Data!Y:Y,Data!$B:$B,Figure16!$B1597,Data!$A:$A,Figure16!$A1597)</f>
        <v>0</v>
      </c>
      <c r="E1597" s="3">
        <f>SUMIFS(Data!Q:Q,Data!$B:$B,Figure16!$B1597,Data!$A:$A,Figure16!$A1597)</f>
        <v>1068124329.8625722</v>
      </c>
      <c r="F1597" s="1">
        <f t="shared" si="52"/>
        <v>0</v>
      </c>
      <c r="G1597" s="1">
        <f t="shared" si="53"/>
        <v>0</v>
      </c>
      <c r="H1597">
        <f>SUMIFS(Data!Z:Z,Data!B:B,Figure16!B1597,Data!A:A,Figure16!A1597)</f>
        <v>1</v>
      </c>
    </row>
    <row r="1598" spans="1:8">
      <c r="A1598" s="27">
        <v>1960</v>
      </c>
      <c r="B1598" t="s">
        <v>9</v>
      </c>
      <c r="C1598" s="3">
        <f>SUMIFS(Data!F:F,Data!$B:$B,Figure16!$B1598,Data!$A:$A,Figure16!$A1598)</f>
        <v>0</v>
      </c>
      <c r="D1598" s="3">
        <f>SUMIFS(Data!Y:Y,Data!$B:$B,Figure16!$B1598,Data!$A:$A,Figure16!$A1598)</f>
        <v>0</v>
      </c>
      <c r="E1598" s="3">
        <f>SUMIFS(Data!Q:Q,Data!$B:$B,Figure16!$B1598,Data!$A:$A,Figure16!$A1598)</f>
        <v>3359404117.647059</v>
      </c>
      <c r="F1598" s="1">
        <f t="shared" si="52"/>
        <v>0</v>
      </c>
      <c r="G1598" s="1">
        <f t="shared" si="53"/>
        <v>0</v>
      </c>
      <c r="H1598">
        <f>SUMIFS(Data!Z:Z,Data!B:B,Figure16!B1598,Data!A:A,Figure16!A1598)</f>
        <v>1</v>
      </c>
    </row>
    <row r="1599" spans="1:8">
      <c r="A1599" s="27">
        <v>1961</v>
      </c>
      <c r="B1599" t="s">
        <v>9</v>
      </c>
      <c r="C1599" s="3">
        <f>SUMIFS(Data!F:F,Data!$B:$B,Figure16!$B1599,Data!$A:$A,Figure16!$A1599)</f>
        <v>0</v>
      </c>
      <c r="D1599" s="3">
        <f>SUMIFS(Data!Y:Y,Data!$B:$B,Figure16!$B1599,Data!$A:$A,Figure16!$A1599)</f>
        <v>0</v>
      </c>
      <c r="E1599" s="3">
        <f>SUMIFS(Data!Q:Q,Data!$B:$B,Figure16!$B1599,Data!$A:$A,Figure16!$A1599)</f>
        <v>3086746857.1428571</v>
      </c>
      <c r="F1599" s="1">
        <f t="shared" si="52"/>
        <v>0</v>
      </c>
      <c r="G1599" s="1">
        <f t="shared" si="53"/>
        <v>0</v>
      </c>
      <c r="H1599">
        <f>SUMIFS(Data!Z:Z,Data!B:B,Figure16!B1599,Data!A:A,Figure16!A1599)</f>
        <v>1</v>
      </c>
    </row>
    <row r="1600" spans="1:8">
      <c r="A1600" s="27">
        <v>1962</v>
      </c>
      <c r="B1600" t="s">
        <v>9</v>
      </c>
      <c r="C1600" s="3">
        <f>SUMIFS(Data!F:F,Data!$B:$B,Figure16!$B1600,Data!$A:$A,Figure16!$A1600)</f>
        <v>0</v>
      </c>
      <c r="D1600" s="3">
        <f>SUMIFS(Data!Y:Y,Data!$B:$B,Figure16!$B1600,Data!$A:$A,Figure16!$A1600)</f>
        <v>0</v>
      </c>
      <c r="E1600" s="3">
        <f>SUMIFS(Data!Q:Q,Data!$B:$B,Figure16!$B1600,Data!$A:$A,Figure16!$A1600)</f>
        <v>3779841428.5714288</v>
      </c>
      <c r="F1600" s="1">
        <f t="shared" si="52"/>
        <v>0</v>
      </c>
      <c r="G1600" s="1">
        <f t="shared" si="53"/>
        <v>0</v>
      </c>
      <c r="H1600">
        <f>SUMIFS(Data!Z:Z,Data!B:B,Figure16!B1600,Data!A:A,Figure16!A1600)</f>
        <v>1</v>
      </c>
    </row>
    <row r="1601" spans="1:8">
      <c r="A1601" s="27">
        <v>1963</v>
      </c>
      <c r="B1601" t="s">
        <v>9</v>
      </c>
      <c r="C1601" s="3">
        <f>SUMIFS(Data!F:F,Data!$B:$B,Figure16!$B1601,Data!$A:$A,Figure16!$A1601)</f>
        <v>0</v>
      </c>
      <c r="D1601" s="3">
        <f>SUMIFS(Data!Y:Y,Data!$B:$B,Figure16!$B1601,Data!$A:$A,Figure16!$A1601)</f>
        <v>0</v>
      </c>
      <c r="E1601" s="3">
        <f>SUMIFS(Data!Q:Q,Data!$B:$B,Figure16!$B1601,Data!$A:$A,Figure16!$A1601)</f>
        <v>6213185742.5742579</v>
      </c>
      <c r="F1601" s="1">
        <f t="shared" si="52"/>
        <v>0</v>
      </c>
      <c r="G1601" s="1">
        <f t="shared" si="53"/>
        <v>0</v>
      </c>
      <c r="H1601">
        <f>SUMIFS(Data!Z:Z,Data!B:B,Figure16!B1601,Data!A:A,Figure16!A1601)</f>
        <v>1</v>
      </c>
    </row>
    <row r="1602" spans="1:8">
      <c r="A1602" s="27">
        <v>1964</v>
      </c>
      <c r="B1602" t="s">
        <v>9</v>
      </c>
      <c r="C1602" s="3">
        <f>SUMIFS(Data!F:F,Data!$B:$B,Figure16!$B1602,Data!$A:$A,Figure16!$A1602)</f>
        <v>0</v>
      </c>
      <c r="D1602" s="3">
        <f>SUMIFS(Data!Y:Y,Data!$B:$B,Figure16!$B1602,Data!$A:$A,Figure16!$A1602)</f>
        <v>0</v>
      </c>
      <c r="E1602" s="3">
        <f>SUMIFS(Data!Q:Q,Data!$B:$B,Figure16!$B1602,Data!$A:$A,Figure16!$A1602)</f>
        <v>2881545272.727273</v>
      </c>
      <c r="F1602" s="1">
        <f t="shared" si="52"/>
        <v>0</v>
      </c>
      <c r="G1602" s="1">
        <f t="shared" si="53"/>
        <v>0</v>
      </c>
      <c r="H1602">
        <f>SUMIFS(Data!Z:Z,Data!B:B,Figure16!B1602,Data!A:A,Figure16!A1602)</f>
        <v>1</v>
      </c>
    </row>
    <row r="1603" spans="1:8">
      <c r="A1603" s="27">
        <v>1965</v>
      </c>
      <c r="B1603" t="s">
        <v>9</v>
      </c>
      <c r="C1603" s="3">
        <f>SUMIFS(Data!F:F,Data!$B:$B,Figure16!$B1603,Data!$A:$A,Figure16!$A1603)</f>
        <v>0</v>
      </c>
      <c r="D1603" s="3">
        <f>SUMIFS(Data!Y:Y,Data!$B:$B,Figure16!$B1603,Data!$A:$A,Figure16!$A1603)</f>
        <v>0</v>
      </c>
      <c r="E1603" s="3">
        <f>SUMIFS(Data!Q:Q,Data!$B:$B,Figure16!$B1603,Data!$A:$A,Figure16!$A1603)</f>
        <v>4043901818.1818185</v>
      </c>
      <c r="F1603" s="1">
        <f t="shared" ref="F1603:F1666" si="54">IF(E1603&gt;0,C1603/E1603*100,"")</f>
        <v>0</v>
      </c>
      <c r="G1603" s="1">
        <f t="shared" ref="G1603:G1666" si="55">IF($E1603&gt;0,D1603/$E1603*100,"")</f>
        <v>0</v>
      </c>
      <c r="H1603">
        <f>SUMIFS(Data!Z:Z,Data!B:B,Figure16!B1603,Data!A:A,Figure16!A1603)</f>
        <v>1</v>
      </c>
    </row>
    <row r="1604" spans="1:8">
      <c r="A1604" s="27">
        <v>1966</v>
      </c>
      <c r="B1604" t="s">
        <v>9</v>
      </c>
      <c r="C1604" s="3">
        <f>SUMIFS(Data!F:F,Data!$B:$B,Figure16!$B1604,Data!$A:$A,Figure16!$A1604)</f>
        <v>0</v>
      </c>
      <c r="D1604" s="3">
        <f>SUMIFS(Data!Y:Y,Data!$B:$B,Figure16!$B1604,Data!$A:$A,Figure16!$A1604)</f>
        <v>0</v>
      </c>
      <c r="E1604" s="3">
        <f>SUMIFS(Data!Q:Q,Data!$B:$B,Figure16!$B1604,Data!$A:$A,Figure16!$A1604)</f>
        <v>4532660181.818182</v>
      </c>
      <c r="F1604" s="1">
        <f t="shared" si="54"/>
        <v>0</v>
      </c>
      <c r="G1604" s="1">
        <f t="shared" si="55"/>
        <v>0</v>
      </c>
      <c r="H1604">
        <f>SUMIFS(Data!Z:Z,Data!B:B,Figure16!B1604,Data!A:A,Figure16!A1604)</f>
        <v>1</v>
      </c>
    </row>
    <row r="1605" spans="1:8">
      <c r="A1605" s="27">
        <v>1967</v>
      </c>
      <c r="B1605" t="s">
        <v>9</v>
      </c>
      <c r="C1605" s="3">
        <f>SUMIFS(Data!F:F,Data!$B:$B,Figure16!$B1605,Data!$A:$A,Figure16!$A1605)</f>
        <v>0</v>
      </c>
      <c r="D1605" s="3">
        <f>SUMIFS(Data!Y:Y,Data!$B:$B,Figure16!$B1605,Data!$A:$A,Figure16!$A1605)</f>
        <v>0</v>
      </c>
      <c r="E1605" s="3">
        <f>SUMIFS(Data!Q:Q,Data!$B:$B,Figure16!$B1605,Data!$A:$A,Figure16!$A1605)</f>
        <v>3384063371.7579155</v>
      </c>
      <c r="F1605" s="1">
        <f t="shared" si="54"/>
        <v>0</v>
      </c>
      <c r="G1605" s="1">
        <f t="shared" si="55"/>
        <v>0</v>
      </c>
      <c r="H1605">
        <f>SUMIFS(Data!Z:Z,Data!B:B,Figure16!B1605,Data!A:A,Figure16!A1605)</f>
        <v>1</v>
      </c>
    </row>
    <row r="1606" spans="1:8">
      <c r="A1606" s="27">
        <v>1968</v>
      </c>
      <c r="B1606" t="s">
        <v>9</v>
      </c>
      <c r="C1606" s="3">
        <f>SUMIFS(Data!F:F,Data!$B:$B,Figure16!$B1606,Data!$A:$A,Figure16!$A1606)</f>
        <v>0</v>
      </c>
      <c r="D1606" s="3">
        <f>SUMIFS(Data!Y:Y,Data!$B:$B,Figure16!$B1606,Data!$A:$A,Figure16!$A1606)</f>
        <v>0</v>
      </c>
      <c r="E1606" s="3">
        <f>SUMIFS(Data!Q:Q,Data!$B:$B,Figure16!$B1606,Data!$A:$A,Figure16!$A1606)</f>
        <v>3909780538.9221559</v>
      </c>
      <c r="F1606" s="1">
        <f t="shared" si="54"/>
        <v>0</v>
      </c>
      <c r="G1606" s="1">
        <f t="shared" si="55"/>
        <v>0</v>
      </c>
      <c r="H1606">
        <f>SUMIFS(Data!Z:Z,Data!B:B,Figure16!B1606,Data!A:A,Figure16!A1606)</f>
        <v>1</v>
      </c>
    </row>
    <row r="1607" spans="1:8">
      <c r="A1607" s="27">
        <v>1969</v>
      </c>
      <c r="B1607" t="s">
        <v>9</v>
      </c>
      <c r="C1607" s="3">
        <f>SUMIFS(Data!F:F,Data!$B:$B,Figure16!$B1607,Data!$A:$A,Figure16!$A1607)</f>
        <v>0</v>
      </c>
      <c r="D1607" s="3">
        <f>SUMIFS(Data!Y:Y,Data!$B:$B,Figure16!$B1607,Data!$A:$A,Figure16!$A1607)</f>
        <v>0</v>
      </c>
      <c r="E1607" s="3">
        <f>SUMIFS(Data!Q:Q,Data!$B:$B,Figure16!$B1607,Data!$A:$A,Figure16!$A1607)</f>
        <v>5032434970.0598803</v>
      </c>
      <c r="F1607" s="1">
        <f t="shared" si="54"/>
        <v>0</v>
      </c>
      <c r="G1607" s="1">
        <f t="shared" si="55"/>
        <v>0</v>
      </c>
      <c r="H1607">
        <f>SUMIFS(Data!Z:Z,Data!B:B,Figure16!B1607,Data!A:A,Figure16!A1607)</f>
        <v>1</v>
      </c>
    </row>
    <row r="1608" spans="1:8">
      <c r="A1608" s="27">
        <v>1970</v>
      </c>
      <c r="B1608" t="s">
        <v>9</v>
      </c>
      <c r="C1608" s="3">
        <f>SUMIFS(Data!F:F,Data!$B:$B,Figure16!$B1608,Data!$A:$A,Figure16!$A1608)</f>
        <v>0</v>
      </c>
      <c r="D1608" s="3">
        <f>SUMIFS(Data!Y:Y,Data!$B:$B,Figure16!$B1608,Data!$A:$A,Figure16!$A1608)</f>
        <v>0</v>
      </c>
      <c r="E1608" s="3">
        <f>SUMIFS(Data!Q:Q,Data!$B:$B,Figure16!$B1608,Data!$A:$A,Figure16!$A1608)</f>
        <v>4877684910.1796417</v>
      </c>
      <c r="F1608" s="1">
        <f t="shared" si="54"/>
        <v>0</v>
      </c>
      <c r="G1608" s="1">
        <f t="shared" si="55"/>
        <v>0</v>
      </c>
      <c r="H1608">
        <f>SUMIFS(Data!Z:Z,Data!B:B,Figure16!B1608,Data!A:A,Figure16!A1608)</f>
        <v>1</v>
      </c>
    </row>
    <row r="1609" spans="1:8">
      <c r="A1609" s="27">
        <v>1971</v>
      </c>
      <c r="B1609" t="s">
        <v>9</v>
      </c>
      <c r="C1609" s="3">
        <f>SUMIFS(Data!F:F,Data!$B:$B,Figure16!$B1609,Data!$A:$A,Figure16!$A1609)</f>
        <v>0</v>
      </c>
      <c r="D1609" s="3">
        <f>SUMIFS(Data!Y:Y,Data!$B:$B,Figure16!$B1609,Data!$A:$A,Figure16!$A1609)</f>
        <v>0</v>
      </c>
      <c r="E1609" s="3">
        <f>SUMIFS(Data!Q:Q,Data!$B:$B,Figure16!$B1609,Data!$A:$A,Figure16!$A1609)</f>
        <v>5594770359.2814379</v>
      </c>
      <c r="F1609" s="1">
        <f t="shared" si="54"/>
        <v>0</v>
      </c>
      <c r="G1609" s="1">
        <f t="shared" si="55"/>
        <v>0</v>
      </c>
      <c r="H1609">
        <f>SUMIFS(Data!Z:Z,Data!B:B,Figure16!B1609,Data!A:A,Figure16!A1609)</f>
        <v>1</v>
      </c>
    </row>
    <row r="1610" spans="1:8">
      <c r="A1610" s="27">
        <v>1972</v>
      </c>
      <c r="B1610" t="s">
        <v>9</v>
      </c>
      <c r="C1610" s="3">
        <f>SUMIFS(Data!F:F,Data!$B:$B,Figure16!$B1610,Data!$A:$A,Figure16!$A1610)</f>
        <v>0</v>
      </c>
      <c r="D1610" s="3">
        <f>SUMIFS(Data!Y:Y,Data!$B:$B,Figure16!$B1610,Data!$A:$A,Figure16!$A1610)</f>
        <v>107000000</v>
      </c>
      <c r="E1610" s="3">
        <f>SUMIFS(Data!Q:Q,Data!$B:$B,Figure16!$B1610,Data!$A:$A,Figure16!$A1610)</f>
        <v>6173712814.3712568</v>
      </c>
      <c r="F1610" s="1">
        <f t="shared" si="54"/>
        <v>0</v>
      </c>
      <c r="G1610" s="1">
        <f t="shared" si="55"/>
        <v>1.7331548003160089</v>
      </c>
      <c r="H1610">
        <f>SUMIFS(Data!Z:Z,Data!B:B,Figure16!B1610,Data!A:A,Figure16!A1610)</f>
        <v>1</v>
      </c>
    </row>
    <row r="1611" spans="1:8">
      <c r="A1611" s="27">
        <v>1973</v>
      </c>
      <c r="B1611" t="s">
        <v>9</v>
      </c>
      <c r="C1611" s="3">
        <f>SUMIFS(Data!F:F,Data!$B:$B,Figure16!$B1611,Data!$A:$A,Figure16!$A1611)</f>
        <v>100000000</v>
      </c>
      <c r="D1611" s="3">
        <f>SUMIFS(Data!Y:Y,Data!$B:$B,Figure16!$B1611,Data!$A:$A,Figure16!$A1611)</f>
        <v>223000000</v>
      </c>
      <c r="E1611" s="3">
        <f>SUMIFS(Data!Q:Q,Data!$B:$B,Figure16!$B1611,Data!$A:$A,Figure16!$A1611)</f>
        <v>7870239461.0778446</v>
      </c>
      <c r="F1611" s="1">
        <f t="shared" si="54"/>
        <v>1.2706093695693577</v>
      </c>
      <c r="G1611" s="1">
        <f t="shared" si="55"/>
        <v>2.8334588941396674</v>
      </c>
      <c r="H1611">
        <f>SUMIFS(Data!Z:Z,Data!B:B,Figure16!B1611,Data!A:A,Figure16!A1611)</f>
        <v>1</v>
      </c>
    </row>
    <row r="1612" spans="1:8">
      <c r="A1612" s="27">
        <v>1974</v>
      </c>
      <c r="B1612" t="s">
        <v>9</v>
      </c>
      <c r="C1612" s="3">
        <f>SUMIFS(Data!F:F,Data!$B:$B,Figure16!$B1612,Data!$A:$A,Figure16!$A1612)</f>
        <v>0</v>
      </c>
      <c r="D1612" s="3">
        <f>SUMIFS(Data!Y:Y,Data!$B:$B,Figure16!$B1612,Data!$A:$A,Figure16!$A1612)</f>
        <v>143800000</v>
      </c>
      <c r="E1612" s="3">
        <f>SUMIFS(Data!Q:Q,Data!$B:$B,Figure16!$B1612,Data!$A:$A,Figure16!$A1612)</f>
        <v>9596960179.6407204</v>
      </c>
      <c r="F1612" s="1">
        <f t="shared" si="54"/>
        <v>0</v>
      </c>
      <c r="G1612" s="1">
        <f t="shared" si="55"/>
        <v>1.4983911291521417</v>
      </c>
      <c r="H1612">
        <f>SUMIFS(Data!Z:Z,Data!B:B,Figure16!B1612,Data!A:A,Figure16!A1612)</f>
        <v>1</v>
      </c>
    </row>
    <row r="1613" spans="1:8">
      <c r="A1613" s="27">
        <v>1975</v>
      </c>
      <c r="B1613" t="s">
        <v>9</v>
      </c>
      <c r="C1613" s="3">
        <f>SUMIFS(Data!F:F,Data!$B:$B,Figure16!$B1613,Data!$A:$A,Figure16!$A1613)</f>
        <v>37000000</v>
      </c>
      <c r="D1613" s="3">
        <f>SUMIFS(Data!Y:Y,Data!$B:$B,Figure16!$B1613,Data!$A:$A,Figure16!$A1613)</f>
        <v>27000000</v>
      </c>
      <c r="E1613" s="3">
        <f>SUMIFS(Data!Q:Q,Data!$B:$B,Figure16!$B1613,Data!$A:$A,Figure16!$A1613)</f>
        <v>10237343173.652695</v>
      </c>
      <c r="F1613" s="1">
        <f t="shared" si="54"/>
        <v>0.36142189797080293</v>
      </c>
      <c r="G1613" s="1">
        <f t="shared" si="55"/>
        <v>0.26374030392463993</v>
      </c>
      <c r="H1613">
        <f>SUMIFS(Data!Z:Z,Data!B:B,Figure16!B1613,Data!A:A,Figure16!A1613)</f>
        <v>1</v>
      </c>
    </row>
    <row r="1614" spans="1:8">
      <c r="A1614" s="27">
        <v>1976</v>
      </c>
      <c r="B1614" t="s">
        <v>9</v>
      </c>
      <c r="C1614" s="3">
        <f>SUMIFS(Data!F:F,Data!$B:$B,Figure16!$B1614,Data!$A:$A,Figure16!$A1614)</f>
        <v>0</v>
      </c>
      <c r="D1614" s="3">
        <f>SUMIFS(Data!Y:Y,Data!$B:$B,Figure16!$B1614,Data!$A:$A,Figure16!$A1614)</f>
        <v>0</v>
      </c>
      <c r="E1614" s="3">
        <f>SUMIFS(Data!Q:Q,Data!$B:$B,Figure16!$B1614,Data!$A:$A,Figure16!$A1614)</f>
        <v>9648583224.9921227</v>
      </c>
      <c r="F1614" s="1">
        <f t="shared" si="54"/>
        <v>0</v>
      </c>
      <c r="G1614" s="1">
        <f t="shared" si="55"/>
        <v>0</v>
      </c>
      <c r="H1614">
        <f>SUMIFS(Data!Z:Z,Data!B:B,Figure16!B1614,Data!A:A,Figure16!A1614)</f>
        <v>1</v>
      </c>
    </row>
    <row r="1615" spans="1:8">
      <c r="A1615" s="27">
        <v>1977</v>
      </c>
      <c r="B1615" t="s">
        <v>9</v>
      </c>
      <c r="C1615" s="3">
        <f>SUMIFS(Data!F:F,Data!$B:$B,Figure16!$B1615,Data!$A:$A,Figure16!$A1615)</f>
        <v>0</v>
      </c>
      <c r="D1615" s="3">
        <f>SUMIFS(Data!Y:Y,Data!$B:$B,Figure16!$B1615,Data!$A:$A,Figure16!$A1615)</f>
        <v>25000000</v>
      </c>
      <c r="E1615" s="3">
        <f>SUMIFS(Data!Q:Q,Data!$B:$B,Figure16!$B1615,Data!$A:$A,Figure16!$A1615)</f>
        <v>12344424763.57268</v>
      </c>
      <c r="F1615" s="1">
        <f t="shared" si="54"/>
        <v>0</v>
      </c>
      <c r="G1615" s="1">
        <f t="shared" si="55"/>
        <v>0.2025205749057892</v>
      </c>
      <c r="H1615">
        <f>SUMIFS(Data!Z:Z,Data!B:B,Figure16!B1615,Data!A:A,Figure16!A1615)</f>
        <v>1</v>
      </c>
    </row>
    <row r="1616" spans="1:8">
      <c r="A1616" s="27">
        <v>1978</v>
      </c>
      <c r="B1616" t="s">
        <v>9</v>
      </c>
      <c r="C1616" s="3">
        <f>SUMIFS(Data!F:F,Data!$B:$B,Figure16!$B1616,Data!$A:$A,Figure16!$A1616)</f>
        <v>300000</v>
      </c>
      <c r="D1616" s="3">
        <f>SUMIFS(Data!Y:Y,Data!$B:$B,Figure16!$B1616,Data!$A:$A,Figure16!$A1616)</f>
        <v>0</v>
      </c>
      <c r="E1616" s="3">
        <f>SUMIFS(Data!Q:Q,Data!$B:$B,Figure16!$B1616,Data!$A:$A,Figure16!$A1616)</f>
        <v>15372608002.392328</v>
      </c>
      <c r="F1616" s="1">
        <f t="shared" si="54"/>
        <v>1.9515231244647178E-3</v>
      </c>
      <c r="G1616" s="1">
        <f t="shared" si="55"/>
        <v>0</v>
      </c>
      <c r="H1616">
        <f>SUMIFS(Data!Z:Z,Data!B:B,Figure16!B1616,Data!A:A,Figure16!A1616)</f>
        <v>1</v>
      </c>
    </row>
    <row r="1617" spans="1:8">
      <c r="A1617" s="27">
        <v>1979</v>
      </c>
      <c r="B1617" t="s">
        <v>9</v>
      </c>
      <c r="C1617" s="3">
        <f>SUMIFS(Data!F:F,Data!$B:$B,Figure16!$B1617,Data!$A:$A,Figure16!$A1617)</f>
        <v>300000</v>
      </c>
      <c r="D1617" s="3">
        <f>SUMIFS(Data!Y:Y,Data!$B:$B,Figure16!$B1617,Data!$A:$A,Figure16!$A1617)</f>
        <v>0</v>
      </c>
      <c r="E1617" s="3">
        <f>SUMIFS(Data!Q:Q,Data!$B:$B,Figure16!$B1617,Data!$A:$A,Figure16!$A1617)</f>
        <v>15068422236.366274</v>
      </c>
      <c r="F1617" s="1">
        <f t="shared" si="54"/>
        <v>1.9909184604342792E-3</v>
      </c>
      <c r="G1617" s="1">
        <f t="shared" si="55"/>
        <v>0</v>
      </c>
      <c r="H1617">
        <f>SUMIFS(Data!Z:Z,Data!B:B,Figure16!B1617,Data!A:A,Figure16!A1617)</f>
        <v>1</v>
      </c>
    </row>
    <row r="1618" spans="1:8">
      <c r="A1618" s="27">
        <v>1980</v>
      </c>
      <c r="B1618" t="s">
        <v>9</v>
      </c>
      <c r="C1618" s="3">
        <f>SUMIFS(Data!F:F,Data!$B:$B,Figure16!$B1618,Data!$A:$A,Figure16!$A1618)</f>
        <v>0</v>
      </c>
      <c r="D1618" s="3">
        <f>SUMIFS(Data!Y:Y,Data!$B:$B,Figure16!$B1618,Data!$A:$A,Figure16!$A1618)</f>
        <v>0</v>
      </c>
      <c r="E1618" s="3">
        <f>SUMIFS(Data!Q:Q,Data!$B:$B,Figure16!$B1618,Data!$A:$A,Figure16!$A1618)</f>
        <v>14394927494.8647</v>
      </c>
      <c r="F1618" s="1">
        <f t="shared" si="54"/>
        <v>0</v>
      </c>
      <c r="G1618" s="1">
        <f t="shared" si="55"/>
        <v>0</v>
      </c>
      <c r="H1618">
        <f>SUMIFS(Data!Z:Z,Data!B:B,Figure16!B1618,Data!A:A,Figure16!A1618)</f>
        <v>1</v>
      </c>
    </row>
    <row r="1619" spans="1:8">
      <c r="A1619" s="27">
        <v>1981</v>
      </c>
      <c r="B1619" t="s">
        <v>9</v>
      </c>
      <c r="C1619" s="3">
        <f>SUMIFS(Data!F:F,Data!$B:$B,Figure16!$B1619,Data!$A:$A,Figure16!$A1619)</f>
        <v>0</v>
      </c>
      <c r="D1619" s="3">
        <f>SUMIFS(Data!Y:Y,Data!$B:$B,Figure16!$B1619,Data!$A:$A,Figure16!$A1619)</f>
        <v>50000000</v>
      </c>
      <c r="E1619" s="3">
        <f>SUMIFS(Data!Q:Q,Data!$B:$B,Figure16!$B1619,Data!$A:$A,Figure16!$A1619)</f>
        <v>12537821038.220222</v>
      </c>
      <c r="F1619" s="1">
        <f t="shared" si="54"/>
        <v>0</v>
      </c>
      <c r="G1619" s="1">
        <f t="shared" si="55"/>
        <v>0.39879337763380318</v>
      </c>
      <c r="H1619">
        <f>SUMIFS(Data!Z:Z,Data!B:B,Figure16!B1619,Data!A:A,Figure16!A1619)</f>
        <v>1</v>
      </c>
    </row>
    <row r="1620" spans="1:8">
      <c r="A1620" s="27">
        <v>1982</v>
      </c>
      <c r="B1620" t="s">
        <v>9</v>
      </c>
      <c r="C1620" s="3">
        <f>SUMIFS(Data!F:F,Data!$B:$B,Figure16!$B1620,Data!$A:$A,Figure16!$A1620)</f>
        <v>0</v>
      </c>
      <c r="D1620" s="3">
        <f>SUMIFS(Data!Y:Y,Data!$B:$B,Figure16!$B1620,Data!$A:$A,Figure16!$A1620)</f>
        <v>61550000</v>
      </c>
      <c r="E1620" s="3">
        <f>SUMIFS(Data!Q:Q,Data!$B:$B,Figure16!$B1620,Data!$A:$A,Figure16!$A1620)</f>
        <v>13651667371.167646</v>
      </c>
      <c r="F1620" s="1">
        <f t="shared" si="54"/>
        <v>0</v>
      </c>
      <c r="G1620" s="1">
        <f t="shared" si="55"/>
        <v>0.45086067750224956</v>
      </c>
      <c r="H1620">
        <f>SUMIFS(Data!Z:Z,Data!B:B,Figure16!B1620,Data!A:A,Figure16!A1620)</f>
        <v>1</v>
      </c>
    </row>
    <row r="1621" spans="1:8">
      <c r="A1621" s="27">
        <v>1983</v>
      </c>
      <c r="B1621" t="s">
        <v>9</v>
      </c>
      <c r="C1621" s="3">
        <f>SUMIFS(Data!F:F,Data!$B:$B,Figure16!$B1621,Data!$A:$A,Figure16!$A1621)</f>
        <v>0</v>
      </c>
      <c r="D1621" s="3">
        <f>SUMIFS(Data!Y:Y,Data!$B:$B,Figure16!$B1621,Data!$A:$A,Figure16!$A1621)</f>
        <v>70980000</v>
      </c>
      <c r="E1621" s="3">
        <f>SUMIFS(Data!Q:Q,Data!$B:$B,Figure16!$B1621,Data!$A:$A,Figure16!$A1621)</f>
        <v>11006712650.448143</v>
      </c>
      <c r="F1621" s="1">
        <f t="shared" si="54"/>
        <v>0</v>
      </c>
      <c r="G1621" s="1">
        <f t="shared" si="55"/>
        <v>0.64487919557989026</v>
      </c>
      <c r="H1621">
        <f>SUMIFS(Data!Z:Z,Data!B:B,Figure16!B1621,Data!A:A,Figure16!A1621)</f>
        <v>1</v>
      </c>
    </row>
    <row r="1622" spans="1:8">
      <c r="A1622" s="27">
        <v>1984</v>
      </c>
      <c r="B1622" t="s">
        <v>9</v>
      </c>
      <c r="C1622" s="3">
        <f>SUMIFS(Data!F:F,Data!$B:$B,Figure16!$B1622,Data!$A:$A,Figure16!$A1622)</f>
        <v>0</v>
      </c>
      <c r="D1622" s="3">
        <f>SUMIFS(Data!Y:Y,Data!$B:$B,Figure16!$B1622,Data!$A:$A,Figure16!$A1622)</f>
        <v>0</v>
      </c>
      <c r="E1622" s="3">
        <f>SUMIFS(Data!Q:Q,Data!$B:$B,Figure16!$B1622,Data!$A:$A,Figure16!$A1622)</f>
        <v>7857729193.2034254</v>
      </c>
      <c r="F1622" s="1">
        <f t="shared" si="54"/>
        <v>0</v>
      </c>
      <c r="G1622" s="1">
        <f t="shared" si="55"/>
        <v>0</v>
      </c>
      <c r="H1622">
        <f>SUMIFS(Data!Z:Z,Data!B:B,Figure16!B1622,Data!A:A,Figure16!A1622)</f>
        <v>1</v>
      </c>
    </row>
    <row r="1623" spans="1:8">
      <c r="A1623" s="27">
        <v>1985</v>
      </c>
      <c r="B1623" t="s">
        <v>9</v>
      </c>
      <c r="C1623" s="3">
        <f>SUMIFS(Data!F:F,Data!$B:$B,Figure16!$B1623,Data!$A:$A,Figure16!$A1623)</f>
        <v>0</v>
      </c>
      <c r="D1623" s="3">
        <f>SUMIFS(Data!Y:Y,Data!$B:$B,Figure16!$B1623,Data!$A:$A,Figure16!$A1623)</f>
        <v>0</v>
      </c>
      <c r="E1623" s="3">
        <f>SUMIFS(Data!Q:Q,Data!$B:$B,Figure16!$B1623,Data!$A:$A,Figure16!$A1623)</f>
        <v>7195042616.0071001</v>
      </c>
      <c r="F1623" s="1">
        <f t="shared" si="54"/>
        <v>0</v>
      </c>
      <c r="G1623" s="1">
        <f t="shared" si="55"/>
        <v>0</v>
      </c>
      <c r="H1623">
        <f>SUMIFS(Data!Z:Z,Data!B:B,Figure16!B1623,Data!A:A,Figure16!A1623)</f>
        <v>1</v>
      </c>
    </row>
    <row r="1624" spans="1:8">
      <c r="A1624" s="27">
        <v>1986</v>
      </c>
      <c r="B1624" t="s">
        <v>9</v>
      </c>
      <c r="C1624" s="3">
        <f>SUMIFS(Data!F:F,Data!$B:$B,Figure16!$B1624,Data!$A:$A,Figure16!$A1624)</f>
        <v>29000000</v>
      </c>
      <c r="D1624" s="3">
        <f>SUMIFS(Data!Y:Y,Data!$B:$B,Figure16!$B1624,Data!$A:$A,Figure16!$A1624)</f>
        <v>0</v>
      </c>
      <c r="E1624" s="3">
        <f>SUMIFS(Data!Q:Q,Data!$B:$B,Figure16!$B1624,Data!$A:$A,Figure16!$A1624)</f>
        <v>8095367168.2176886</v>
      </c>
      <c r="F1624" s="1">
        <f t="shared" si="54"/>
        <v>0.35822958239440506</v>
      </c>
      <c r="G1624" s="1">
        <f t="shared" si="55"/>
        <v>0</v>
      </c>
      <c r="H1624">
        <f>SUMIFS(Data!Z:Z,Data!B:B,Figure16!B1624,Data!A:A,Figure16!A1624)</f>
        <v>1</v>
      </c>
    </row>
    <row r="1625" spans="1:8">
      <c r="A1625" s="27">
        <v>1987</v>
      </c>
      <c r="B1625" t="s">
        <v>9</v>
      </c>
      <c r="C1625" s="3">
        <f>SUMIFS(Data!F:F,Data!$B:$B,Figure16!$B1625,Data!$A:$A,Figure16!$A1625)</f>
        <v>0</v>
      </c>
      <c r="D1625" s="3">
        <f>SUMIFS(Data!Y:Y,Data!$B:$B,Figure16!$B1625,Data!$A:$A,Figure16!$A1625)</f>
        <v>0</v>
      </c>
      <c r="E1625" s="3">
        <f>SUMIFS(Data!Q:Q,Data!$B:$B,Figure16!$B1625,Data!$A:$A,Figure16!$A1625)</f>
        <v>7661625472.5770512</v>
      </c>
      <c r="F1625" s="1">
        <f t="shared" si="54"/>
        <v>0</v>
      </c>
      <c r="G1625" s="1">
        <f t="shared" si="55"/>
        <v>0</v>
      </c>
      <c r="H1625">
        <f>SUMIFS(Data!Z:Z,Data!B:B,Figure16!B1625,Data!A:A,Figure16!A1625)</f>
        <v>1</v>
      </c>
    </row>
    <row r="1626" spans="1:8">
      <c r="A1626" s="27">
        <v>1988</v>
      </c>
      <c r="B1626" t="s">
        <v>9</v>
      </c>
      <c r="C1626" s="3">
        <f>SUMIFS(Data!F:F,Data!$B:$B,Figure16!$B1626,Data!$A:$A,Figure16!$A1626)</f>
        <v>0</v>
      </c>
      <c r="D1626" s="3">
        <f>SUMIFS(Data!Y:Y,Data!$B:$B,Figure16!$B1626,Data!$A:$A,Figure16!$A1626)</f>
        <v>0</v>
      </c>
      <c r="E1626" s="3">
        <f>SUMIFS(Data!Q:Q,Data!$B:$B,Figure16!$B1626,Data!$A:$A,Figure16!$A1626)</f>
        <v>8861299976.7415752</v>
      </c>
      <c r="F1626" s="1">
        <f t="shared" si="54"/>
        <v>0</v>
      </c>
      <c r="G1626" s="1">
        <f t="shared" si="55"/>
        <v>0</v>
      </c>
      <c r="H1626">
        <f>SUMIFS(Data!Z:Z,Data!B:B,Figure16!B1626,Data!A:A,Figure16!A1626)</f>
        <v>1</v>
      </c>
    </row>
    <row r="1627" spans="1:8">
      <c r="A1627" s="27">
        <v>1989</v>
      </c>
      <c r="B1627" t="s">
        <v>9</v>
      </c>
      <c r="C1627" s="3">
        <f>SUMIFS(Data!F:F,Data!$B:$B,Figure16!$B1627,Data!$A:$A,Figure16!$A1627)</f>
        <v>13000000</v>
      </c>
      <c r="D1627" s="3">
        <f>SUMIFS(Data!Y:Y,Data!$B:$B,Figure16!$B1627,Data!$A:$A,Figure16!$A1627)</f>
        <v>0</v>
      </c>
      <c r="E1627" s="3">
        <f>SUMIFS(Data!Q:Q,Data!$B:$B,Figure16!$B1627,Data!$A:$A,Figure16!$A1627)</f>
        <v>9021862775.2597828</v>
      </c>
      <c r="F1627" s="1">
        <f t="shared" si="54"/>
        <v>0.14409441069807966</v>
      </c>
      <c r="G1627" s="1">
        <f t="shared" si="55"/>
        <v>0</v>
      </c>
      <c r="H1627">
        <f>SUMIFS(Data!Z:Z,Data!B:B,Figure16!B1627,Data!A:A,Figure16!A1627)</f>
        <v>1</v>
      </c>
    </row>
    <row r="1628" spans="1:8">
      <c r="A1628" s="27">
        <v>1990</v>
      </c>
      <c r="B1628" t="s">
        <v>9</v>
      </c>
      <c r="C1628" s="3">
        <f>SUMIFS(Data!F:F,Data!$B:$B,Figure16!$B1628,Data!$A:$A,Figure16!$A1628)</f>
        <v>0</v>
      </c>
      <c r="D1628" s="3">
        <f>SUMIFS(Data!Y:Y,Data!$B:$B,Figure16!$B1628,Data!$A:$A,Figure16!$A1628)</f>
        <v>0</v>
      </c>
      <c r="E1628" s="3">
        <f>SUMIFS(Data!Q:Q,Data!$B:$B,Figure16!$B1628,Data!$A:$A,Figure16!$A1628)</f>
        <v>9349764580.3699741</v>
      </c>
      <c r="F1628" s="1">
        <f t="shared" si="54"/>
        <v>0</v>
      </c>
      <c r="G1628" s="1">
        <f t="shared" si="55"/>
        <v>0</v>
      </c>
      <c r="H1628">
        <f>SUMIFS(Data!Z:Z,Data!B:B,Figure16!B1628,Data!A:A,Figure16!A1628)</f>
        <v>1</v>
      </c>
    </row>
    <row r="1629" spans="1:8">
      <c r="A1629" s="27">
        <v>1991</v>
      </c>
      <c r="B1629" t="s">
        <v>9</v>
      </c>
      <c r="C1629" s="3">
        <f>SUMIFS(Data!F:F,Data!$B:$B,Figure16!$B1629,Data!$A:$A,Figure16!$A1629)</f>
        <v>0</v>
      </c>
      <c r="D1629" s="3">
        <f>SUMIFS(Data!Y:Y,Data!$B:$B,Figure16!$B1629,Data!$A:$A,Figure16!$A1629)</f>
        <v>0</v>
      </c>
      <c r="E1629" s="3">
        <f>SUMIFS(Data!Q:Q,Data!$B:$B,Figure16!$B1629,Data!$A:$A,Figure16!$A1629)</f>
        <v>9625436872.510746</v>
      </c>
      <c r="F1629" s="1">
        <f t="shared" si="54"/>
        <v>0</v>
      </c>
      <c r="G1629" s="1">
        <f t="shared" si="55"/>
        <v>0</v>
      </c>
      <c r="H1629">
        <f>SUMIFS(Data!Z:Z,Data!B:B,Figure16!B1629,Data!A:A,Figure16!A1629)</f>
        <v>1</v>
      </c>
    </row>
    <row r="1630" spans="1:8">
      <c r="A1630" s="27">
        <v>1992</v>
      </c>
      <c r="B1630" t="s">
        <v>9</v>
      </c>
      <c r="C1630" s="3">
        <f>SUMIFS(Data!F:F,Data!$B:$B,Figure16!$B1630,Data!$A:$A,Figure16!$A1630)</f>
        <v>0</v>
      </c>
      <c r="D1630" s="3">
        <f>SUMIFS(Data!Y:Y,Data!$B:$B,Figure16!$B1630,Data!$A:$A,Figure16!$A1630)</f>
        <v>0</v>
      </c>
      <c r="E1630" s="3">
        <f>SUMIFS(Data!Q:Q,Data!$B:$B,Figure16!$B1630,Data!$A:$A,Figure16!$A1630)</f>
        <v>8227343907.2667894</v>
      </c>
      <c r="F1630" s="1">
        <f t="shared" si="54"/>
        <v>0</v>
      </c>
      <c r="G1630" s="1">
        <f t="shared" si="55"/>
        <v>0</v>
      </c>
      <c r="H1630">
        <f>SUMIFS(Data!Z:Z,Data!B:B,Figure16!B1630,Data!A:A,Figure16!A1630)</f>
        <v>1</v>
      </c>
    </row>
    <row r="1631" spans="1:8">
      <c r="A1631" s="27">
        <v>1993</v>
      </c>
      <c r="B1631" t="s">
        <v>9</v>
      </c>
      <c r="C1631" s="3">
        <f>SUMIFS(Data!F:F,Data!$B:$B,Figure16!$B1631,Data!$A:$A,Figure16!$A1631)</f>
        <v>0</v>
      </c>
      <c r="D1631" s="3">
        <f>SUMIFS(Data!Y:Y,Data!$B:$B,Figure16!$B1631,Data!$A:$A,Figure16!$A1631)</f>
        <v>0</v>
      </c>
      <c r="E1631" s="3">
        <f>SUMIFS(Data!Q:Q,Data!$B:$B,Figure16!$B1631,Data!$A:$A,Figure16!$A1631)</f>
        <v>10706259936.742533</v>
      </c>
      <c r="F1631" s="1">
        <f t="shared" si="54"/>
        <v>0</v>
      </c>
      <c r="G1631" s="1">
        <f t="shared" si="55"/>
        <v>0</v>
      </c>
      <c r="H1631">
        <f>SUMIFS(Data!Z:Z,Data!B:B,Figure16!B1631,Data!A:A,Figure16!A1631)</f>
        <v>1</v>
      </c>
    </row>
    <row r="1632" spans="1:8">
      <c r="A1632" s="27">
        <v>1994</v>
      </c>
      <c r="B1632" t="s">
        <v>9</v>
      </c>
      <c r="C1632" s="3">
        <f>SUMIFS(Data!F:F,Data!$B:$B,Figure16!$B1632,Data!$A:$A,Figure16!$A1632)</f>
        <v>0</v>
      </c>
      <c r="D1632" s="3">
        <f>SUMIFS(Data!Y:Y,Data!$B:$B,Figure16!$B1632,Data!$A:$A,Figure16!$A1632)</f>
        <v>0</v>
      </c>
      <c r="E1632" s="3">
        <f>SUMIFS(Data!Q:Q,Data!$B:$B,Figure16!$B1632,Data!$A:$A,Figure16!$A1632)</f>
        <v>5820382248.2820158</v>
      </c>
      <c r="F1632" s="1">
        <f t="shared" si="54"/>
        <v>0</v>
      </c>
      <c r="G1632" s="1">
        <f t="shared" si="55"/>
        <v>0</v>
      </c>
      <c r="H1632">
        <f>SUMIFS(Data!Z:Z,Data!B:B,Figure16!B1632,Data!A:A,Figure16!A1632)</f>
        <v>1</v>
      </c>
    </row>
    <row r="1633" spans="1:8">
      <c r="A1633" s="27">
        <v>1995</v>
      </c>
      <c r="B1633" t="s">
        <v>9</v>
      </c>
      <c r="C1633" s="3">
        <f>SUMIFS(Data!F:F,Data!$B:$B,Figure16!$B1633,Data!$A:$A,Figure16!$A1633)</f>
        <v>0</v>
      </c>
      <c r="D1633" s="3">
        <f>SUMIFS(Data!Y:Y,Data!$B:$B,Figure16!$B1633,Data!$A:$A,Figure16!$A1633)</f>
        <v>0</v>
      </c>
      <c r="E1633" s="3">
        <f>SUMIFS(Data!Q:Q,Data!$B:$B,Figure16!$B1633,Data!$A:$A,Figure16!$A1633)</f>
        <v>5643439376.1049147</v>
      </c>
      <c r="F1633" s="1">
        <f t="shared" si="54"/>
        <v>0</v>
      </c>
      <c r="G1633" s="1">
        <f t="shared" si="55"/>
        <v>0</v>
      </c>
      <c r="H1633">
        <f>SUMIFS(Data!Z:Z,Data!B:B,Figure16!B1633,Data!A:A,Figure16!A1633)</f>
        <v>1</v>
      </c>
    </row>
    <row r="1634" spans="1:8">
      <c r="A1634" s="27">
        <v>1996</v>
      </c>
      <c r="B1634" t="s">
        <v>9</v>
      </c>
      <c r="C1634" s="3">
        <f>SUMIFS(Data!F:F,Data!$B:$B,Figure16!$B1634,Data!$A:$A,Figure16!$A1634)</f>
        <v>0</v>
      </c>
      <c r="D1634" s="3">
        <f>SUMIFS(Data!Y:Y,Data!$B:$B,Figure16!$B1634,Data!$A:$A,Figure16!$A1634)</f>
        <v>0</v>
      </c>
      <c r="E1634" s="3">
        <f>SUMIFS(Data!Q:Q,Data!$B:$B,Figure16!$B1634,Data!$A:$A,Figure16!$A1634)</f>
        <v>5771454939.6240406</v>
      </c>
      <c r="F1634" s="1">
        <f t="shared" si="54"/>
        <v>0</v>
      </c>
      <c r="G1634" s="1">
        <f t="shared" si="55"/>
        <v>0</v>
      </c>
      <c r="H1634">
        <f>SUMIFS(Data!Z:Z,Data!B:B,Figure16!B1634,Data!A:A,Figure16!A1634)</f>
        <v>1</v>
      </c>
    </row>
    <row r="1635" spans="1:8">
      <c r="A1635" s="27">
        <v>1997</v>
      </c>
      <c r="B1635" t="s">
        <v>9</v>
      </c>
      <c r="C1635" s="3">
        <f>SUMIFS(Data!F:F,Data!$B:$B,Figure16!$B1635,Data!$A:$A,Figure16!$A1635)</f>
        <v>0</v>
      </c>
      <c r="D1635" s="3">
        <f>SUMIFS(Data!Y:Y,Data!$B:$B,Figure16!$B1635,Data!$A:$A,Figure16!$A1635)</f>
        <v>0</v>
      </c>
      <c r="E1635" s="3">
        <f>SUMIFS(Data!Q:Q,Data!$B:$B,Figure16!$B1635,Data!$A:$A,Figure16!$A1635)</f>
        <v>6090840548.1878386</v>
      </c>
      <c r="F1635" s="1">
        <f t="shared" si="54"/>
        <v>0</v>
      </c>
      <c r="G1635" s="1">
        <f t="shared" si="55"/>
        <v>0</v>
      </c>
      <c r="H1635">
        <f>SUMIFS(Data!Z:Z,Data!B:B,Figure16!B1635,Data!A:A,Figure16!A1635)</f>
        <v>1</v>
      </c>
    </row>
    <row r="1636" spans="1:8">
      <c r="A1636" s="27">
        <v>1998</v>
      </c>
      <c r="B1636" t="s">
        <v>9</v>
      </c>
      <c r="C1636" s="3">
        <f>SUMIFS(Data!F:F,Data!$B:$B,Figure16!$B1636,Data!$A:$A,Figure16!$A1636)</f>
        <v>0</v>
      </c>
      <c r="D1636" s="3">
        <f>SUMIFS(Data!Y:Y,Data!$B:$B,Figure16!$B1636,Data!$A:$A,Figure16!$A1636)</f>
        <v>0</v>
      </c>
      <c r="E1636" s="3">
        <f>SUMIFS(Data!Q:Q,Data!$B:$B,Figure16!$B1636,Data!$A:$A,Figure16!$A1636)</f>
        <v>6215591269.8974667</v>
      </c>
      <c r="F1636" s="1">
        <f t="shared" si="54"/>
        <v>0</v>
      </c>
      <c r="G1636" s="1">
        <f t="shared" si="55"/>
        <v>0</v>
      </c>
      <c r="H1636">
        <f>SUMIFS(Data!Z:Z,Data!B:B,Figure16!B1636,Data!A:A,Figure16!A1636)</f>
        <v>1</v>
      </c>
    </row>
    <row r="1637" spans="1:8">
      <c r="A1637" s="27">
        <v>1999</v>
      </c>
      <c r="B1637" t="s">
        <v>9</v>
      </c>
      <c r="C1637" s="3">
        <f>SUMIFS(Data!F:F,Data!$B:$B,Figure16!$B1637,Data!$A:$A,Figure16!$A1637)</f>
        <v>0</v>
      </c>
      <c r="D1637" s="3">
        <f>SUMIFS(Data!Y:Y,Data!$B:$B,Figure16!$B1637,Data!$A:$A,Figure16!$A1637)</f>
        <v>0</v>
      </c>
      <c r="E1637" s="3">
        <f>SUMIFS(Data!Q:Q,Data!$B:$B,Figure16!$B1637,Data!$A:$A,Figure16!$A1637)</f>
        <v>4711259427.272727</v>
      </c>
      <c r="F1637" s="1">
        <f t="shared" si="54"/>
        <v>0</v>
      </c>
      <c r="G1637" s="1">
        <f t="shared" si="55"/>
        <v>0</v>
      </c>
      <c r="H1637">
        <f>SUMIFS(Data!Z:Z,Data!B:B,Figure16!B1637,Data!A:A,Figure16!A1637)</f>
        <v>1</v>
      </c>
    </row>
    <row r="1638" spans="1:8">
      <c r="A1638" s="27">
        <v>2000</v>
      </c>
      <c r="B1638" t="s">
        <v>9</v>
      </c>
      <c r="C1638" s="3">
        <f>SUMIFS(Data!F:F,Data!$B:$B,Figure16!$B1638,Data!$A:$A,Figure16!$A1638)</f>
        <v>10603922</v>
      </c>
      <c r="D1638" s="3">
        <f>SUMIFS(Data!Y:Y,Data!$B:$B,Figure16!$B1638,Data!$A:$A,Figure16!$A1638)</f>
        <v>0</v>
      </c>
      <c r="E1638" s="3">
        <f>SUMIFS(Data!Q:Q,Data!$B:$B,Figure16!$B1638,Data!$A:$A,Figure16!$A1638)</f>
        <v>19088046305.797096</v>
      </c>
      <c r="F1638" s="1">
        <f t="shared" si="54"/>
        <v>5.5552683758837894E-2</v>
      </c>
      <c r="G1638" s="1">
        <f t="shared" si="55"/>
        <v>0</v>
      </c>
      <c r="H1638">
        <f>SUMIFS(Data!Z:Z,Data!B:B,Figure16!B1638,Data!A:A,Figure16!A1638)</f>
        <v>1</v>
      </c>
    </row>
    <row r="1639" spans="1:8">
      <c r="A1639" s="27">
        <v>2001</v>
      </c>
      <c r="B1639" t="s">
        <v>9</v>
      </c>
      <c r="C1639" s="3">
        <f>SUMIFS(Data!F:F,Data!$B:$B,Figure16!$B1639,Data!$A:$A,Figure16!$A1639)</f>
        <v>13289485</v>
      </c>
      <c r="D1639" s="3">
        <f>SUMIFS(Data!Y:Y,Data!$B:$B,Figure16!$B1639,Data!$A:$A,Figure16!$A1639)</f>
        <v>0</v>
      </c>
      <c r="E1639" s="3">
        <f>SUMIFS(Data!Q:Q,Data!$B:$B,Figure16!$B1639,Data!$A:$A,Figure16!$A1639)</f>
        <v>7438189100.333333</v>
      </c>
      <c r="F1639" s="1">
        <f t="shared" si="54"/>
        <v>0.17866559750953964</v>
      </c>
      <c r="G1639" s="1">
        <f t="shared" si="55"/>
        <v>0</v>
      </c>
      <c r="H1639">
        <f>SUMIFS(Data!Z:Z,Data!B:B,Figure16!B1639,Data!A:A,Figure16!A1639)</f>
        <v>1</v>
      </c>
    </row>
    <row r="1640" spans="1:8">
      <c r="A1640" s="27">
        <v>2002</v>
      </c>
      <c r="B1640" t="s">
        <v>9</v>
      </c>
      <c r="C1640" s="3">
        <f>SUMIFS(Data!F:F,Data!$B:$B,Figure16!$B1640,Data!$A:$A,Figure16!$A1640)</f>
        <v>0</v>
      </c>
      <c r="D1640" s="3">
        <f>SUMIFS(Data!Y:Y,Data!$B:$B,Figure16!$B1640,Data!$A:$A,Figure16!$A1640)</f>
        <v>0</v>
      </c>
      <c r="E1640" s="3">
        <f>SUMIFS(Data!Q:Q,Data!$B:$B,Figure16!$B1640,Data!$A:$A,Figure16!$A1640)</f>
        <v>8728038525.1403351</v>
      </c>
      <c r="F1640" s="1">
        <f t="shared" si="54"/>
        <v>0</v>
      </c>
      <c r="G1640" s="1">
        <f t="shared" si="55"/>
        <v>0</v>
      </c>
      <c r="H1640">
        <f>SUMIFS(Data!Z:Z,Data!B:B,Figure16!B1640,Data!A:A,Figure16!A1640)</f>
        <v>1</v>
      </c>
    </row>
    <row r="1641" spans="1:8">
      <c r="A1641" s="27">
        <v>2003</v>
      </c>
      <c r="B1641" t="s">
        <v>9</v>
      </c>
      <c r="C1641" s="3">
        <f>SUMIFS(Data!F:F,Data!$B:$B,Figure16!$B1641,Data!$A:$A,Figure16!$A1641)</f>
        <v>724923.04</v>
      </c>
      <c r="D1641" s="3">
        <f>SUMIFS(Data!Y:Y,Data!$B:$B,Figure16!$B1641,Data!$A:$A,Figure16!$A1641)</f>
        <v>0</v>
      </c>
      <c r="E1641" s="3">
        <f>SUMIFS(Data!Q:Q,Data!$B:$B,Figure16!$B1641,Data!$A:$A,Figure16!$A1641)</f>
        <v>8937567059.8775425</v>
      </c>
      <c r="F1641" s="1">
        <f t="shared" si="54"/>
        <v>8.1109661627527131E-3</v>
      </c>
      <c r="G1641" s="1">
        <f t="shared" si="55"/>
        <v>0</v>
      </c>
      <c r="H1641">
        <f>SUMIFS(Data!Z:Z,Data!B:B,Figure16!B1641,Data!A:A,Figure16!A1641)</f>
        <v>1</v>
      </c>
    </row>
    <row r="1642" spans="1:8">
      <c r="A1642" s="27">
        <v>2004</v>
      </c>
      <c r="B1642" t="s">
        <v>9</v>
      </c>
      <c r="C1642" s="3">
        <f>SUMIFS(Data!F:F,Data!$B:$B,Figure16!$B1642,Data!$A:$A,Figure16!$A1642)</f>
        <v>7249122.5</v>
      </c>
      <c r="D1642" s="3">
        <f>SUMIFS(Data!Y:Y,Data!$B:$B,Figure16!$B1642,Data!$A:$A,Figure16!$A1642)</f>
        <v>0</v>
      </c>
      <c r="E1642" s="3">
        <f>SUMIFS(Data!Q:Q,Data!$B:$B,Figure16!$B1642,Data!$A:$A,Figure16!$A1642)</f>
        <v>10297483481.223011</v>
      </c>
      <c r="F1642" s="1">
        <f t="shared" si="54"/>
        <v>7.039702965504574E-2</v>
      </c>
      <c r="G1642" s="1">
        <f t="shared" si="55"/>
        <v>0</v>
      </c>
      <c r="H1642">
        <f>SUMIFS(Data!Z:Z,Data!B:B,Figure16!B1642,Data!A:A,Figure16!A1642)</f>
        <v>1</v>
      </c>
    </row>
    <row r="1643" spans="1:8">
      <c r="A1643" s="27">
        <v>2005</v>
      </c>
      <c r="B1643" t="s">
        <v>9</v>
      </c>
      <c r="C1643" s="3">
        <f>SUMIFS(Data!F:F,Data!$B:$B,Figure16!$B1643,Data!$A:$A,Figure16!$A1643)</f>
        <v>2650000</v>
      </c>
      <c r="D1643" s="3">
        <f>SUMIFS(Data!Y:Y,Data!$B:$B,Figure16!$B1643,Data!$A:$A,Figure16!$A1643)</f>
        <v>0</v>
      </c>
      <c r="E1643" s="3">
        <f>SUMIFS(Data!Q:Q,Data!$B:$B,Figure16!$B1643,Data!$A:$A,Figure16!$A1643)</f>
        <v>11964484667.910227</v>
      </c>
      <c r="F1643" s="1">
        <f t="shared" si="54"/>
        <v>2.2148885418421131E-2</v>
      </c>
      <c r="G1643" s="1">
        <f t="shared" si="55"/>
        <v>0</v>
      </c>
      <c r="H1643">
        <f>SUMIFS(Data!Z:Z,Data!B:B,Figure16!B1643,Data!A:A,Figure16!A1643)</f>
        <v>1</v>
      </c>
    </row>
    <row r="1644" spans="1:8">
      <c r="A1644" s="27">
        <v>2006</v>
      </c>
      <c r="B1644" t="s">
        <v>9</v>
      </c>
      <c r="C1644" s="3">
        <f>SUMIFS(Data!F:F,Data!$B:$B,Figure16!$B1644,Data!$A:$A,Figure16!$A1644)</f>
        <v>10696997.5</v>
      </c>
      <c r="D1644" s="3">
        <f>SUMIFS(Data!Y:Y,Data!$B:$B,Figure16!$B1644,Data!$A:$A,Figure16!$A1644)</f>
        <v>0</v>
      </c>
      <c r="E1644" s="3">
        <f>SUMIFS(Data!Q:Q,Data!$B:$B,Figure16!$B1644,Data!$A:$A,Figure16!$A1644)</f>
        <v>14451902467.931498</v>
      </c>
      <c r="F1644" s="1">
        <f t="shared" si="54"/>
        <v>7.4017919258287546E-2</v>
      </c>
      <c r="G1644" s="1">
        <f t="shared" si="55"/>
        <v>0</v>
      </c>
      <c r="H1644">
        <f>SUMIFS(Data!Z:Z,Data!B:B,Figure16!B1644,Data!A:A,Figure16!A1644)</f>
        <v>1</v>
      </c>
    </row>
    <row r="1645" spans="1:8">
      <c r="A1645" s="27">
        <v>2007</v>
      </c>
      <c r="B1645" t="s">
        <v>9</v>
      </c>
      <c r="C1645" s="3">
        <f>SUMIFS(Data!F:F,Data!$B:$B,Figure16!$B1645,Data!$A:$A,Figure16!$A1645)</f>
        <v>1000000</v>
      </c>
      <c r="D1645" s="3">
        <f>SUMIFS(Data!Y:Y,Data!$B:$B,Figure16!$B1645,Data!$A:$A,Figure16!$A1645)</f>
        <v>0</v>
      </c>
      <c r="E1645" s="3">
        <f>SUMIFS(Data!Q:Q,Data!$B:$B,Figure16!$B1645,Data!$A:$A,Figure16!$A1645)</f>
        <v>16737071816.379997</v>
      </c>
      <c r="F1645" s="1">
        <f t="shared" si="54"/>
        <v>5.9747607644327263E-3</v>
      </c>
      <c r="G1645" s="1">
        <f t="shared" si="55"/>
        <v>0</v>
      </c>
      <c r="H1645">
        <f>SUMIFS(Data!Z:Z,Data!B:B,Figure16!B1645,Data!A:A,Figure16!A1645)</f>
        <v>1</v>
      </c>
    </row>
    <row r="1646" spans="1:8">
      <c r="A1646" s="27">
        <v>2008</v>
      </c>
      <c r="B1646" t="s">
        <v>9</v>
      </c>
      <c r="C1646" s="3">
        <f>SUMIFS(Data!F:F,Data!$B:$B,Figure16!$B1646,Data!$A:$A,Figure16!$A1646)</f>
        <v>919595588</v>
      </c>
      <c r="D1646" s="3">
        <f>SUMIFS(Data!Y:Y,Data!$B:$B,Figure16!$B1646,Data!$A:$A,Figure16!$A1646)</f>
        <v>0</v>
      </c>
      <c r="E1646" s="3">
        <f>SUMIFS(Data!Q:Q,Data!$B:$B,Figure16!$B1646,Data!$A:$A,Figure16!$A1646)</f>
        <v>19788515873.894249</v>
      </c>
      <c r="F1646" s="1">
        <f t="shared" si="54"/>
        <v>4.6471175193747847</v>
      </c>
      <c r="G1646" s="1">
        <f t="shared" si="55"/>
        <v>0</v>
      </c>
      <c r="H1646">
        <f>SUMIFS(Data!Z:Z,Data!B:B,Figure16!B1646,Data!A:A,Figure16!A1646)</f>
        <v>1</v>
      </c>
    </row>
    <row r="1647" spans="1:8">
      <c r="A1647" s="27">
        <v>2009</v>
      </c>
      <c r="B1647" t="s">
        <v>9</v>
      </c>
      <c r="C1647" s="3">
        <f>SUMIFS(Data!F:F,Data!$B:$B,Figure16!$B1647,Data!$A:$A,Figure16!$A1647)</f>
        <v>4585530.125</v>
      </c>
      <c r="D1647" s="3">
        <f>SUMIFS(Data!Y:Y,Data!$B:$B,Figure16!$B1647,Data!$A:$A,Figure16!$A1647)</f>
        <v>0</v>
      </c>
      <c r="E1647" s="3">
        <f>SUMIFS(Data!Q:Q,Data!$B:$B,Figure16!$B1647,Data!$A:$A,Figure16!$A1647)</f>
        <v>18648373312.424099</v>
      </c>
      <c r="F1647" s="1">
        <f t="shared" si="54"/>
        <v>2.4589437631779839E-2</v>
      </c>
      <c r="G1647" s="1">
        <f t="shared" si="55"/>
        <v>0</v>
      </c>
      <c r="H1647">
        <f>SUMIFS(Data!Z:Z,Data!B:B,Figure16!B1647,Data!A:A,Figure16!A1647)</f>
        <v>1</v>
      </c>
    </row>
    <row r="1648" spans="1:8">
      <c r="A1648" s="27">
        <v>2010</v>
      </c>
      <c r="B1648" t="s">
        <v>9</v>
      </c>
      <c r="C1648" s="3">
        <f>SUMIFS(Data!F:F,Data!$B:$B,Figure16!$B1648,Data!$A:$A,Figure16!$A1648)</f>
        <v>46010000</v>
      </c>
      <c r="D1648" s="3">
        <f>SUMIFS(Data!Y:Y,Data!$B:$B,Figure16!$B1648,Data!$A:$A,Figure16!$A1648)</f>
        <v>0</v>
      </c>
      <c r="E1648" s="3">
        <f>SUMIFS(Data!Q:Q,Data!$B:$B,Figure16!$B1648,Data!$A:$A,Figure16!$A1648)</f>
        <v>21565720044.463409</v>
      </c>
      <c r="F1648" s="1">
        <f t="shared" si="54"/>
        <v>0.213347849759425</v>
      </c>
      <c r="G1648" s="1">
        <f t="shared" si="55"/>
        <v>0</v>
      </c>
      <c r="H1648">
        <f>SUMIFS(Data!Z:Z,Data!B:B,Figure16!B1648,Data!A:A,Figure16!A1648)</f>
        <v>1</v>
      </c>
    </row>
    <row r="1649" spans="1:8">
      <c r="A1649" s="27">
        <v>2011</v>
      </c>
      <c r="B1649" t="s">
        <v>9</v>
      </c>
      <c r="C1649" s="3">
        <f>SUMIFS(Data!F:F,Data!$B:$B,Figure16!$B1649,Data!$A:$A,Figure16!$A1649)</f>
        <v>414738187.5</v>
      </c>
      <c r="D1649" s="3">
        <f>SUMIFS(Data!Y:Y,Data!$B:$B,Figure16!$B1649,Data!$A:$A,Figure16!$A1649)</f>
        <v>0</v>
      </c>
      <c r="E1649" s="3">
        <f>SUMIFS(Data!Q:Q,Data!$B:$B,Figure16!$B1649,Data!$A:$A,Figure16!$A1649)</f>
        <v>25839749198.823307</v>
      </c>
      <c r="F1649" s="1">
        <f t="shared" si="54"/>
        <v>1.6050395238313162</v>
      </c>
      <c r="G1649" s="1">
        <f t="shared" si="55"/>
        <v>0</v>
      </c>
      <c r="H1649">
        <f>SUMIFS(Data!Z:Z,Data!B:B,Figure16!B1649,Data!A:A,Figure16!A1649)</f>
        <v>1</v>
      </c>
    </row>
    <row r="1650" spans="1:8">
      <c r="A1650" s="27">
        <v>2012</v>
      </c>
      <c r="B1650" t="s">
        <v>9</v>
      </c>
      <c r="C1650" s="3">
        <f>SUMIFS(Data!F:F,Data!$B:$B,Figure16!$B1650,Data!$A:$A,Figure16!$A1650)</f>
        <v>151000000</v>
      </c>
      <c r="D1650" s="3">
        <f>SUMIFS(Data!Y:Y,Data!$B:$B,Figure16!$B1650,Data!$A:$A,Figure16!$A1650)</f>
        <v>0</v>
      </c>
      <c r="E1650" s="3">
        <f>SUMIFS(Data!Q:Q,Data!$B:$B,Figure16!$B1650,Data!$A:$A,Figure16!$A1650)</f>
        <v>29306235826.388554</v>
      </c>
      <c r="F1650" s="1">
        <f t="shared" si="54"/>
        <v>0.51524870302187809</v>
      </c>
      <c r="G1650" s="1">
        <f t="shared" si="55"/>
        <v>0</v>
      </c>
      <c r="H1650">
        <f>SUMIFS(Data!Z:Z,Data!B:B,Figure16!B1650,Data!A:A,Figure16!A1650)</f>
        <v>1</v>
      </c>
    </row>
    <row r="1651" spans="1:8">
      <c r="A1651" s="27">
        <v>2013</v>
      </c>
      <c r="B1651" t="s">
        <v>9</v>
      </c>
      <c r="C1651" s="3">
        <f>SUMIFS(Data!F:F,Data!$B:$B,Figure16!$B1651,Data!$A:$A,Figure16!$A1651)</f>
        <v>43000000</v>
      </c>
      <c r="D1651" s="3">
        <f>SUMIFS(Data!Y:Y,Data!$B:$B,Figure16!$B1651,Data!$A:$A,Figure16!$A1651)</f>
        <v>0</v>
      </c>
      <c r="E1651" s="3">
        <f>SUMIFS(Data!Q:Q,Data!$B:$B,Figure16!$B1651,Data!$A:$A,Figure16!$A1651)</f>
        <v>32679745297.645336</v>
      </c>
      <c r="F1651" s="1">
        <f t="shared" si="54"/>
        <v>0.13157997288032189</v>
      </c>
      <c r="G1651" s="1">
        <f t="shared" si="55"/>
        <v>0</v>
      </c>
      <c r="H1651">
        <f>SUMIFS(Data!Z:Z,Data!B:B,Figure16!B1651,Data!A:A,Figure16!A1651)</f>
        <v>1</v>
      </c>
    </row>
    <row r="1652" spans="1:8">
      <c r="A1652" s="27">
        <v>2014</v>
      </c>
      <c r="B1652" t="s">
        <v>9</v>
      </c>
      <c r="C1652" s="3">
        <f>SUMIFS(Data!F:F,Data!$B:$B,Figure16!$B1652,Data!$A:$A,Figure16!$A1652)</f>
        <v>5000000</v>
      </c>
      <c r="D1652" s="3">
        <f>SUMIFS(Data!Y:Y,Data!$B:$B,Figure16!$B1652,Data!$A:$A,Figure16!$A1652)</f>
        <v>0</v>
      </c>
      <c r="E1652" s="3">
        <f>SUMIFS(Data!Q:Q,Data!$B:$B,Figure16!$B1652,Data!$A:$A,Figure16!$A1652)</f>
        <v>35909040265.932777</v>
      </c>
      <c r="F1652" s="1">
        <f t="shared" si="54"/>
        <v>1.392407027024764E-2</v>
      </c>
      <c r="G1652" s="1">
        <f t="shared" si="55"/>
        <v>0</v>
      </c>
      <c r="H1652">
        <f>SUMIFS(Data!Z:Z,Data!B:B,Figure16!B1652,Data!A:A,Figure16!A1652)</f>
        <v>1</v>
      </c>
    </row>
    <row r="1653" spans="1:8">
      <c r="A1653" s="27">
        <v>2015</v>
      </c>
      <c r="B1653" t="s">
        <v>9</v>
      </c>
      <c r="C1653" s="3">
        <f>SUMIFS(Data!F:F,Data!$B:$B,Figure16!$B1653,Data!$A:$A,Figure16!$A1653)</f>
        <v>401000000</v>
      </c>
      <c r="D1653" s="3">
        <f>SUMIFS(Data!Y:Y,Data!$B:$B,Figure16!$B1653,Data!$A:$A,Figure16!$A1653)</f>
        <v>0</v>
      </c>
      <c r="E1653" s="3">
        <f>SUMIFS(Data!Q:Q,Data!$B:$B,Figure16!$B1653,Data!$A:$A,Figure16!$A1653)</f>
        <v>37917704900.079376</v>
      </c>
      <c r="F1653" s="1">
        <f t="shared" si="54"/>
        <v>1.0575534596746139</v>
      </c>
      <c r="G1653" s="1">
        <f t="shared" si="55"/>
        <v>0</v>
      </c>
      <c r="H1653">
        <f>SUMIFS(Data!Z:Z,Data!B:B,Figure16!B1653,Data!A:A,Figure16!A1653)</f>
        <v>1</v>
      </c>
    </row>
    <row r="1654" spans="1:8">
      <c r="A1654" s="27">
        <v>2016</v>
      </c>
      <c r="B1654" t="s">
        <v>9</v>
      </c>
      <c r="C1654" s="3">
        <f>SUMIFS(Data!F:F,Data!$B:$B,Figure16!$B1654,Data!$A:$A,Figure16!$A1654)</f>
        <v>128000000</v>
      </c>
      <c r="D1654" s="3">
        <f>SUMIFS(Data!Y:Y,Data!$B:$B,Figure16!$B1654,Data!$A:$A,Figure16!$A1654)</f>
        <v>0</v>
      </c>
      <c r="E1654" s="3">
        <f>SUMIFS(Data!Q:Q,Data!$B:$B,Figure16!$B1654,Data!$A:$A,Figure16!$A1654)</f>
        <v>37134799974.522491</v>
      </c>
      <c r="F1654" s="1">
        <f t="shared" si="54"/>
        <v>0.34469015610106546</v>
      </c>
      <c r="G1654" s="1">
        <f t="shared" si="55"/>
        <v>0</v>
      </c>
      <c r="H1654">
        <f>SUMIFS(Data!Z:Z,Data!B:B,Figure16!B1654,Data!A:A,Figure16!A1654)</f>
        <v>1</v>
      </c>
    </row>
    <row r="1655" spans="1:8">
      <c r="A1655" s="27">
        <v>2017</v>
      </c>
      <c r="B1655" t="s">
        <v>9</v>
      </c>
      <c r="C1655" s="3">
        <f>SUMIFS(Data!F:F,Data!$B:$B,Figure16!$B1655,Data!$A:$A,Figure16!$A1655)</f>
        <v>0</v>
      </c>
      <c r="D1655" s="3">
        <f>SUMIFS(Data!Y:Y,Data!$B:$B,Figure16!$B1655,Data!$A:$A,Figure16!$A1655)</f>
        <v>0</v>
      </c>
      <c r="E1655" s="3">
        <f>SUMIFS(Data!Q:Q,Data!$B:$B,Figure16!$B1655,Data!$A:$A,Figure16!$A1655)</f>
        <v>37642482562.320496</v>
      </c>
      <c r="F1655" s="1">
        <f t="shared" si="54"/>
        <v>0</v>
      </c>
      <c r="G1655" s="1">
        <f t="shared" si="55"/>
        <v>0</v>
      </c>
      <c r="H1655">
        <f>SUMIFS(Data!Z:Z,Data!B:B,Figure16!B1655,Data!A:A,Figure16!A1655)</f>
        <v>1</v>
      </c>
    </row>
    <row r="1656" spans="1:8">
      <c r="A1656" s="27">
        <v>1960</v>
      </c>
      <c r="B1656" t="s">
        <v>93</v>
      </c>
      <c r="C1656" s="3">
        <f>SUMIFS(Data!F:F,Data!$B:$B,Figure16!$B1656,Data!$A:$A,Figure16!$A1656)</f>
        <v>0</v>
      </c>
      <c r="D1656" s="3">
        <f>SUMIFS(Data!Y:Y,Data!$B:$B,Figure16!$B1656,Data!$A:$A,Figure16!$A1656)</f>
        <v>0</v>
      </c>
      <c r="E1656" s="3">
        <f>SUMIFS(Data!Q:Q,Data!$B:$B,Figure16!$B1656,Data!$A:$A,Figure16!$A1656)</f>
        <v>131731862.56897533</v>
      </c>
      <c r="F1656" s="1">
        <f t="shared" si="54"/>
        <v>0</v>
      </c>
      <c r="G1656" s="1">
        <f t="shared" si="55"/>
        <v>0</v>
      </c>
      <c r="H1656">
        <f>SUMIFS(Data!Z:Z,Data!B:B,Figure16!B1656,Data!A:A,Figure16!A1656)</f>
        <v>1</v>
      </c>
    </row>
    <row r="1657" spans="1:8">
      <c r="A1657" s="27">
        <v>1961</v>
      </c>
      <c r="B1657" t="s">
        <v>93</v>
      </c>
      <c r="C1657" s="3">
        <f>SUMIFS(Data!F:F,Data!$B:$B,Figure16!$B1657,Data!$A:$A,Figure16!$A1657)</f>
        <v>0</v>
      </c>
      <c r="D1657" s="3">
        <f>SUMIFS(Data!Y:Y,Data!$B:$B,Figure16!$B1657,Data!$A:$A,Figure16!$A1657)</f>
        <v>0</v>
      </c>
      <c r="E1657" s="3">
        <f>SUMIFS(Data!Q:Q,Data!$B:$B,Figure16!$B1657,Data!$A:$A,Figure16!$A1657)</f>
        <v>151675739.16060254</v>
      </c>
      <c r="F1657" s="1">
        <f t="shared" si="54"/>
        <v>0</v>
      </c>
      <c r="G1657" s="1">
        <f t="shared" si="55"/>
        <v>0</v>
      </c>
      <c r="H1657">
        <f>SUMIFS(Data!Z:Z,Data!B:B,Figure16!B1657,Data!A:A,Figure16!A1657)</f>
        <v>1</v>
      </c>
    </row>
    <row r="1658" spans="1:8">
      <c r="A1658" s="27">
        <v>1962</v>
      </c>
      <c r="B1658" t="s">
        <v>93</v>
      </c>
      <c r="C1658" s="3">
        <f>SUMIFS(Data!F:F,Data!$B:$B,Figure16!$B1658,Data!$A:$A,Figure16!$A1658)</f>
        <v>0</v>
      </c>
      <c r="D1658" s="3">
        <f>SUMIFS(Data!Y:Y,Data!$B:$B,Figure16!$B1658,Data!$A:$A,Figure16!$A1658)</f>
        <v>0</v>
      </c>
      <c r="E1658" s="3">
        <f>SUMIFS(Data!Q:Q,Data!$B:$B,Figure16!$B1658,Data!$A:$A,Figure16!$A1658)</f>
        <v>166521239.86331043</v>
      </c>
      <c r="F1658" s="1">
        <f t="shared" si="54"/>
        <v>0</v>
      </c>
      <c r="G1658" s="1">
        <f t="shared" si="55"/>
        <v>0</v>
      </c>
      <c r="H1658">
        <f>SUMIFS(Data!Z:Z,Data!B:B,Figure16!B1658,Data!A:A,Figure16!A1658)</f>
        <v>1</v>
      </c>
    </row>
    <row r="1659" spans="1:8">
      <c r="A1659" s="27">
        <v>1963</v>
      </c>
      <c r="B1659" t="s">
        <v>93</v>
      </c>
      <c r="C1659" s="3">
        <f>SUMIFS(Data!F:F,Data!$B:$B,Figure16!$B1659,Data!$A:$A,Figure16!$A1659)</f>
        <v>0</v>
      </c>
      <c r="D1659" s="3">
        <f>SUMIFS(Data!Y:Y,Data!$B:$B,Figure16!$B1659,Data!$A:$A,Figure16!$A1659)</f>
        <v>0</v>
      </c>
      <c r="E1659" s="3">
        <f>SUMIFS(Data!Q:Q,Data!$B:$B,Figure16!$B1659,Data!$A:$A,Figure16!$A1659)</f>
        <v>172233430.87148392</v>
      </c>
      <c r="F1659" s="1">
        <f t="shared" si="54"/>
        <v>0</v>
      </c>
      <c r="G1659" s="1">
        <f t="shared" si="55"/>
        <v>0</v>
      </c>
      <c r="H1659">
        <f>SUMIFS(Data!Z:Z,Data!B:B,Figure16!B1659,Data!A:A,Figure16!A1659)</f>
        <v>1</v>
      </c>
    </row>
    <row r="1660" spans="1:8">
      <c r="A1660" s="27">
        <v>1964</v>
      </c>
      <c r="B1660" t="s">
        <v>93</v>
      </c>
      <c r="C1660" s="3">
        <f>SUMIFS(Data!F:F,Data!$B:$B,Figure16!$B1660,Data!$A:$A,Figure16!$A1660)</f>
        <v>26000000</v>
      </c>
      <c r="D1660" s="3">
        <f>SUMIFS(Data!Y:Y,Data!$B:$B,Figure16!$B1660,Data!$A:$A,Figure16!$A1660)</f>
        <v>0</v>
      </c>
      <c r="E1660" s="3">
        <f>SUMIFS(Data!Q:Q,Data!$B:$B,Figure16!$B1660,Data!$A:$A,Figure16!$A1660)</f>
        <v>185693724.84536326</v>
      </c>
      <c r="F1660" s="1">
        <f t="shared" si="54"/>
        <v>14.0015501448159</v>
      </c>
      <c r="G1660" s="1">
        <f t="shared" si="55"/>
        <v>0</v>
      </c>
      <c r="H1660">
        <f>SUMIFS(Data!Z:Z,Data!B:B,Figure16!B1660,Data!A:A,Figure16!A1660)</f>
        <v>1</v>
      </c>
    </row>
    <row r="1661" spans="1:8">
      <c r="A1661" s="27">
        <v>1965</v>
      </c>
      <c r="B1661" t="s">
        <v>93</v>
      </c>
      <c r="C1661" s="3">
        <f>SUMIFS(Data!F:F,Data!$B:$B,Figure16!$B1661,Data!$A:$A,Figure16!$A1661)</f>
        <v>0</v>
      </c>
      <c r="D1661" s="3">
        <f>SUMIFS(Data!Y:Y,Data!$B:$B,Figure16!$B1661,Data!$A:$A,Figure16!$A1661)</f>
        <v>0</v>
      </c>
      <c r="E1661" s="3">
        <f>SUMIFS(Data!Q:Q,Data!$B:$B,Figure16!$B1661,Data!$A:$A,Figure16!$A1661)</f>
        <v>198318063.86084098</v>
      </c>
      <c r="F1661" s="1">
        <f t="shared" si="54"/>
        <v>0</v>
      </c>
      <c r="G1661" s="1">
        <f t="shared" si="55"/>
        <v>0</v>
      </c>
      <c r="H1661">
        <f>SUMIFS(Data!Z:Z,Data!B:B,Figure16!B1661,Data!A:A,Figure16!A1661)</f>
        <v>1</v>
      </c>
    </row>
    <row r="1662" spans="1:8">
      <c r="A1662" s="27">
        <v>1966</v>
      </c>
      <c r="B1662" t="s">
        <v>93</v>
      </c>
      <c r="C1662" s="3">
        <f>SUMIFS(Data!F:F,Data!$B:$B,Figure16!$B1662,Data!$A:$A,Figure16!$A1662)</f>
        <v>0</v>
      </c>
      <c r="D1662" s="3">
        <f>SUMIFS(Data!Y:Y,Data!$B:$B,Figure16!$B1662,Data!$A:$A,Figure16!$A1662)</f>
        <v>0</v>
      </c>
      <c r="E1662" s="3">
        <f>SUMIFS(Data!Q:Q,Data!$B:$B,Figure16!$B1662,Data!$A:$A,Figure16!$A1662)</f>
        <v>220613582.36986604</v>
      </c>
      <c r="F1662" s="1">
        <f t="shared" si="54"/>
        <v>0</v>
      </c>
      <c r="G1662" s="1">
        <f t="shared" si="55"/>
        <v>0</v>
      </c>
      <c r="H1662">
        <f>SUMIFS(Data!Z:Z,Data!B:B,Figure16!B1662,Data!A:A,Figure16!A1662)</f>
        <v>1</v>
      </c>
    </row>
    <row r="1663" spans="1:8">
      <c r="A1663" s="27">
        <v>1967</v>
      </c>
      <c r="B1663" t="s">
        <v>93</v>
      </c>
      <c r="C1663" s="3">
        <f>SUMIFS(Data!F:F,Data!$B:$B,Figure16!$B1663,Data!$A:$A,Figure16!$A1663)</f>
        <v>0</v>
      </c>
      <c r="D1663" s="3">
        <f>SUMIFS(Data!Y:Y,Data!$B:$B,Figure16!$B1663,Data!$A:$A,Figure16!$A1663)</f>
        <v>0</v>
      </c>
      <c r="E1663" s="3">
        <f>SUMIFS(Data!Q:Q,Data!$B:$B,Figure16!$B1663,Data!$A:$A,Figure16!$A1663)</f>
        <v>237397428.33641082</v>
      </c>
      <c r="F1663" s="1">
        <f t="shared" si="54"/>
        <v>0</v>
      </c>
      <c r="G1663" s="1">
        <f t="shared" si="55"/>
        <v>0</v>
      </c>
      <c r="H1663">
        <f>SUMIFS(Data!Z:Z,Data!B:B,Figure16!B1663,Data!A:A,Figure16!A1663)</f>
        <v>1</v>
      </c>
    </row>
    <row r="1664" spans="1:8">
      <c r="A1664" s="27">
        <v>1968</v>
      </c>
      <c r="B1664" t="s">
        <v>93</v>
      </c>
      <c r="C1664" s="3">
        <f>SUMIFS(Data!F:F,Data!$B:$B,Figure16!$B1664,Data!$A:$A,Figure16!$A1664)</f>
        <v>0</v>
      </c>
      <c r="D1664" s="3">
        <f>SUMIFS(Data!Y:Y,Data!$B:$B,Figure16!$B1664,Data!$A:$A,Figure16!$A1664)</f>
        <v>0</v>
      </c>
      <c r="E1664" s="3">
        <f>SUMIFS(Data!Q:Q,Data!$B:$B,Figure16!$B1664,Data!$A:$A,Figure16!$A1664)</f>
        <v>251247458.01213938</v>
      </c>
      <c r="F1664" s="1">
        <f t="shared" si="54"/>
        <v>0</v>
      </c>
      <c r="G1664" s="1">
        <f t="shared" si="55"/>
        <v>0</v>
      </c>
      <c r="H1664">
        <f>SUMIFS(Data!Z:Z,Data!B:B,Figure16!B1664,Data!A:A,Figure16!A1664)</f>
        <v>1</v>
      </c>
    </row>
    <row r="1665" spans="1:8">
      <c r="A1665" s="27">
        <v>1969</v>
      </c>
      <c r="B1665" t="s">
        <v>93</v>
      </c>
      <c r="C1665" s="3">
        <f>SUMIFS(Data!F:F,Data!$B:$B,Figure16!$B1665,Data!$A:$A,Figure16!$A1665)</f>
        <v>0</v>
      </c>
      <c r="D1665" s="3">
        <f>SUMIFS(Data!Y:Y,Data!$B:$B,Figure16!$B1665,Data!$A:$A,Figure16!$A1665)</f>
        <v>0</v>
      </c>
      <c r="E1665" s="3">
        <f>SUMIFS(Data!Q:Q,Data!$B:$B,Figure16!$B1665,Data!$A:$A,Figure16!$A1665)</f>
        <v>265040036.05915231</v>
      </c>
      <c r="F1665" s="1">
        <f t="shared" si="54"/>
        <v>0</v>
      </c>
      <c r="G1665" s="1">
        <f t="shared" si="55"/>
        <v>0</v>
      </c>
      <c r="H1665">
        <f>SUMIFS(Data!Z:Z,Data!B:B,Figure16!B1665,Data!A:A,Figure16!A1665)</f>
        <v>1</v>
      </c>
    </row>
    <row r="1666" spans="1:8">
      <c r="A1666" s="27">
        <v>1970</v>
      </c>
      <c r="B1666" t="s">
        <v>93</v>
      </c>
      <c r="C1666" s="3">
        <f>SUMIFS(Data!F:F,Data!$B:$B,Figure16!$B1666,Data!$A:$A,Figure16!$A1666)</f>
        <v>0</v>
      </c>
      <c r="D1666" s="3">
        <f>SUMIFS(Data!Y:Y,Data!$B:$B,Figure16!$B1666,Data!$A:$A,Figure16!$A1666)</f>
        <v>0</v>
      </c>
      <c r="E1666" s="3">
        <f>SUMIFS(Data!Q:Q,Data!$B:$B,Figure16!$B1666,Data!$A:$A,Figure16!$A1666)</f>
        <v>274960699.85859478</v>
      </c>
      <c r="F1666" s="1">
        <f t="shared" si="54"/>
        <v>0</v>
      </c>
      <c r="G1666" s="1">
        <f t="shared" si="55"/>
        <v>0</v>
      </c>
      <c r="H1666">
        <f>SUMIFS(Data!Z:Z,Data!B:B,Figure16!B1666,Data!A:A,Figure16!A1666)</f>
        <v>1</v>
      </c>
    </row>
    <row r="1667" spans="1:8">
      <c r="A1667" s="27">
        <v>1971</v>
      </c>
      <c r="B1667" t="s">
        <v>93</v>
      </c>
      <c r="C1667" s="3">
        <f>SUMIFS(Data!F:F,Data!$B:$B,Figure16!$B1667,Data!$A:$A,Figure16!$A1667)</f>
        <v>0</v>
      </c>
      <c r="D1667" s="3">
        <f>SUMIFS(Data!Y:Y,Data!$B:$B,Figure16!$B1667,Data!$A:$A,Figure16!$A1667)</f>
        <v>0</v>
      </c>
      <c r="E1667" s="3">
        <f>SUMIFS(Data!Q:Q,Data!$B:$B,Figure16!$B1667,Data!$A:$A,Figure16!$A1667)</f>
        <v>322128019.3235988</v>
      </c>
      <c r="F1667" s="1">
        <f t="shared" ref="F1667:F1730" si="56">IF(E1667&gt;0,C1667/E1667*100,"")</f>
        <v>0</v>
      </c>
      <c r="G1667" s="1">
        <f t="shared" ref="G1667:G1730" si="57">IF($E1667&gt;0,D1667/$E1667*100,"")</f>
        <v>0</v>
      </c>
      <c r="H1667">
        <f>SUMIFS(Data!Z:Z,Data!B:B,Figure16!B1667,Data!A:A,Figure16!A1667)</f>
        <v>1</v>
      </c>
    </row>
    <row r="1668" spans="1:8">
      <c r="A1668" s="27">
        <v>1972</v>
      </c>
      <c r="B1668" t="s">
        <v>93</v>
      </c>
      <c r="C1668" s="3">
        <f>SUMIFS(Data!F:F,Data!$B:$B,Figure16!$B1668,Data!$A:$A,Figure16!$A1668)</f>
        <v>30000000</v>
      </c>
      <c r="D1668" s="3">
        <f>SUMIFS(Data!Y:Y,Data!$B:$B,Figure16!$B1668,Data!$A:$A,Figure16!$A1668)</f>
        <v>0</v>
      </c>
      <c r="E1668" s="3">
        <f>SUMIFS(Data!Q:Q,Data!$B:$B,Figure16!$B1668,Data!$A:$A,Figure16!$A1668)</f>
        <v>410669262.89800924</v>
      </c>
      <c r="F1668" s="1">
        <f t="shared" si="56"/>
        <v>7.3051486221043476</v>
      </c>
      <c r="G1668" s="1">
        <f t="shared" si="57"/>
        <v>0</v>
      </c>
      <c r="H1668">
        <f>SUMIFS(Data!Z:Z,Data!B:B,Figure16!B1668,Data!A:A,Figure16!A1668)</f>
        <v>1</v>
      </c>
    </row>
    <row r="1669" spans="1:8">
      <c r="A1669" s="27">
        <v>1973</v>
      </c>
      <c r="B1669" t="s">
        <v>93</v>
      </c>
      <c r="C1669" s="3">
        <f>SUMIFS(Data!F:F,Data!$B:$B,Figure16!$B1669,Data!$A:$A,Figure16!$A1669)</f>
        <v>20000000</v>
      </c>
      <c r="D1669" s="3">
        <f>SUMIFS(Data!Y:Y,Data!$B:$B,Figure16!$B1669,Data!$A:$A,Figure16!$A1669)</f>
        <v>0</v>
      </c>
      <c r="E1669" s="3">
        <f>SUMIFS(Data!Q:Q,Data!$B:$B,Figure16!$B1669,Data!$A:$A,Figure16!$A1669)</f>
        <v>541973362.48106313</v>
      </c>
      <c r="F1669" s="1">
        <f t="shared" si="56"/>
        <v>3.6902182624701991</v>
      </c>
      <c r="G1669" s="1">
        <f t="shared" si="57"/>
        <v>0</v>
      </c>
      <c r="H1669">
        <f>SUMIFS(Data!Z:Z,Data!B:B,Figure16!B1669,Data!A:A,Figure16!A1669)</f>
        <v>1</v>
      </c>
    </row>
    <row r="1670" spans="1:8">
      <c r="A1670" s="27">
        <v>1974</v>
      </c>
      <c r="B1670" t="s">
        <v>93</v>
      </c>
      <c r="C1670" s="3">
        <f>SUMIFS(Data!F:F,Data!$B:$B,Figure16!$B1670,Data!$A:$A,Figure16!$A1670)</f>
        <v>0</v>
      </c>
      <c r="D1670" s="3">
        <f>SUMIFS(Data!Y:Y,Data!$B:$B,Figure16!$B1670,Data!$A:$A,Figure16!$A1670)</f>
        <v>0</v>
      </c>
      <c r="E1670" s="3">
        <f>SUMIFS(Data!Q:Q,Data!$B:$B,Figure16!$B1670,Data!$A:$A,Figure16!$A1670)</f>
        <v>585364635.35480368</v>
      </c>
      <c r="F1670" s="1">
        <f t="shared" si="56"/>
        <v>0</v>
      </c>
      <c r="G1670" s="1">
        <f t="shared" si="57"/>
        <v>0</v>
      </c>
      <c r="H1670">
        <f>SUMIFS(Data!Z:Z,Data!B:B,Figure16!B1670,Data!A:A,Figure16!A1670)</f>
        <v>1</v>
      </c>
    </row>
    <row r="1671" spans="1:8">
      <c r="A1671" s="27">
        <v>1975</v>
      </c>
      <c r="B1671" t="s">
        <v>93</v>
      </c>
      <c r="C1671" s="3">
        <f>SUMIFS(Data!F:F,Data!$B:$B,Figure16!$B1671,Data!$A:$A,Figure16!$A1671)</f>
        <v>0</v>
      </c>
      <c r="D1671" s="3">
        <f>SUMIFS(Data!Y:Y,Data!$B:$B,Figure16!$B1671,Data!$A:$A,Figure16!$A1671)</f>
        <v>0</v>
      </c>
      <c r="E1671" s="3">
        <f>SUMIFS(Data!Q:Q,Data!$B:$B,Figure16!$B1671,Data!$A:$A,Figure16!$A1671)</f>
        <v>767102679.01868987</v>
      </c>
      <c r="F1671" s="1">
        <f t="shared" si="56"/>
        <v>0</v>
      </c>
      <c r="G1671" s="1">
        <f t="shared" si="57"/>
        <v>0</v>
      </c>
      <c r="H1671">
        <f>SUMIFS(Data!Z:Z,Data!B:B,Figure16!B1671,Data!A:A,Figure16!A1671)</f>
        <v>1</v>
      </c>
    </row>
    <row r="1672" spans="1:8">
      <c r="A1672" s="27">
        <v>1976</v>
      </c>
      <c r="B1672" t="s">
        <v>93</v>
      </c>
      <c r="C1672" s="3">
        <f>SUMIFS(Data!F:F,Data!$B:$B,Figure16!$B1672,Data!$A:$A,Figure16!$A1672)</f>
        <v>0</v>
      </c>
      <c r="D1672" s="3">
        <f>SUMIFS(Data!Y:Y,Data!$B:$B,Figure16!$B1672,Data!$A:$A,Figure16!$A1672)</f>
        <v>0</v>
      </c>
      <c r="E1672" s="3">
        <f>SUMIFS(Data!Q:Q,Data!$B:$B,Figure16!$B1672,Data!$A:$A,Figure16!$A1672)</f>
        <v>754549600.54805255</v>
      </c>
      <c r="F1672" s="1">
        <f t="shared" si="56"/>
        <v>0</v>
      </c>
      <c r="G1672" s="1">
        <f t="shared" si="57"/>
        <v>0</v>
      </c>
      <c r="H1672">
        <f>SUMIFS(Data!Z:Z,Data!B:B,Figure16!B1672,Data!A:A,Figure16!A1672)</f>
        <v>1</v>
      </c>
    </row>
    <row r="1673" spans="1:8">
      <c r="A1673" s="27">
        <v>1977</v>
      </c>
      <c r="B1673" t="s">
        <v>93</v>
      </c>
      <c r="C1673" s="3">
        <f>SUMIFS(Data!F:F,Data!$B:$B,Figure16!$B1673,Data!$A:$A,Figure16!$A1673)</f>
        <v>0</v>
      </c>
      <c r="D1673" s="3">
        <f>SUMIFS(Data!Y:Y,Data!$B:$B,Figure16!$B1673,Data!$A:$A,Figure16!$A1673)</f>
        <v>0</v>
      </c>
      <c r="E1673" s="3">
        <f>SUMIFS(Data!Q:Q,Data!$B:$B,Figure16!$B1673,Data!$A:$A,Figure16!$A1673)</f>
        <v>765224030.63647711</v>
      </c>
      <c r="F1673" s="1">
        <f t="shared" si="56"/>
        <v>0</v>
      </c>
      <c r="G1673" s="1">
        <f t="shared" si="57"/>
        <v>0</v>
      </c>
      <c r="H1673">
        <f>SUMIFS(Data!Z:Z,Data!B:B,Figure16!B1673,Data!A:A,Figure16!A1673)</f>
        <v>1</v>
      </c>
    </row>
    <row r="1674" spans="1:8">
      <c r="A1674" s="27">
        <v>1978</v>
      </c>
      <c r="B1674" t="s">
        <v>93</v>
      </c>
      <c r="C1674" s="3">
        <f>SUMIFS(Data!F:F,Data!$B:$B,Figure16!$B1674,Data!$A:$A,Figure16!$A1674)</f>
        <v>0</v>
      </c>
      <c r="D1674" s="3">
        <f>SUMIFS(Data!Y:Y,Data!$B:$B,Figure16!$B1674,Data!$A:$A,Figure16!$A1674)</f>
        <v>0</v>
      </c>
      <c r="E1674" s="3">
        <f>SUMIFS(Data!Q:Q,Data!$B:$B,Figure16!$B1674,Data!$A:$A,Figure16!$A1674)</f>
        <v>878771771.29088259</v>
      </c>
      <c r="F1674" s="1">
        <f t="shared" si="56"/>
        <v>0</v>
      </c>
      <c r="G1674" s="1">
        <f t="shared" si="57"/>
        <v>0</v>
      </c>
      <c r="H1674">
        <f>SUMIFS(Data!Z:Z,Data!B:B,Figure16!B1674,Data!A:A,Figure16!A1674)</f>
        <v>1</v>
      </c>
    </row>
    <row r="1675" spans="1:8">
      <c r="A1675" s="27">
        <v>1979</v>
      </c>
      <c r="B1675" t="s">
        <v>93</v>
      </c>
      <c r="C1675" s="3">
        <f>SUMIFS(Data!F:F,Data!$B:$B,Figure16!$B1675,Data!$A:$A,Figure16!$A1675)</f>
        <v>0</v>
      </c>
      <c r="D1675" s="3">
        <f>SUMIFS(Data!Y:Y,Data!$B:$B,Figure16!$B1675,Data!$A:$A,Figure16!$A1675)</f>
        <v>0</v>
      </c>
      <c r="E1675" s="3">
        <f>SUMIFS(Data!Q:Q,Data!$B:$B,Figure16!$B1675,Data!$A:$A,Figure16!$A1675)</f>
        <v>1198749665.9505324</v>
      </c>
      <c r="F1675" s="1">
        <f t="shared" si="56"/>
        <v>0</v>
      </c>
      <c r="G1675" s="1">
        <f t="shared" si="57"/>
        <v>0</v>
      </c>
      <c r="H1675">
        <f>SUMIFS(Data!Z:Z,Data!B:B,Figure16!B1675,Data!A:A,Figure16!A1675)</f>
        <v>1</v>
      </c>
    </row>
    <row r="1676" spans="1:8">
      <c r="A1676" s="27">
        <v>1980</v>
      </c>
      <c r="B1676" t="s">
        <v>93</v>
      </c>
      <c r="C1676" s="3">
        <f>SUMIFS(Data!F:F,Data!$B:$B,Figure16!$B1676,Data!$A:$A,Figure16!$A1676)</f>
        <v>6600000</v>
      </c>
      <c r="D1676" s="3">
        <f>SUMIFS(Data!Y:Y,Data!$B:$B,Figure16!$B1676,Data!$A:$A,Figure16!$A1676)</f>
        <v>0</v>
      </c>
      <c r="E1676" s="3">
        <f>SUMIFS(Data!Q:Q,Data!$B:$B,Figure16!$B1676,Data!$A:$A,Figure16!$A1676)</f>
        <v>1705796849.5465925</v>
      </c>
      <c r="F1676" s="1">
        <f t="shared" si="56"/>
        <v>0.38691594498807436</v>
      </c>
      <c r="G1676" s="1">
        <f t="shared" si="57"/>
        <v>0</v>
      </c>
      <c r="H1676">
        <f>SUMIFS(Data!Z:Z,Data!B:B,Figure16!B1676,Data!A:A,Figure16!A1676)</f>
        <v>1</v>
      </c>
    </row>
    <row r="1677" spans="1:8">
      <c r="A1677" s="27">
        <v>1981</v>
      </c>
      <c r="B1677" t="s">
        <v>93</v>
      </c>
      <c r="C1677" s="3">
        <f>SUMIFS(Data!F:F,Data!$B:$B,Figure16!$B1677,Data!$A:$A,Figure16!$A1677)</f>
        <v>0</v>
      </c>
      <c r="D1677" s="3">
        <f>SUMIFS(Data!Y:Y,Data!$B:$B,Figure16!$B1677,Data!$A:$A,Figure16!$A1677)</f>
        <v>0</v>
      </c>
      <c r="E1677" s="3">
        <f>SUMIFS(Data!Q:Q,Data!$B:$B,Figure16!$B1677,Data!$A:$A,Figure16!$A1677)</f>
        <v>1993512325.9230595</v>
      </c>
      <c r="F1677" s="1">
        <f t="shared" si="56"/>
        <v>0</v>
      </c>
      <c r="G1677" s="1">
        <f t="shared" si="57"/>
        <v>0</v>
      </c>
      <c r="H1677">
        <f>SUMIFS(Data!Z:Z,Data!B:B,Figure16!B1677,Data!A:A,Figure16!A1677)</f>
        <v>1</v>
      </c>
    </row>
    <row r="1678" spans="1:8">
      <c r="A1678" s="27">
        <v>1982</v>
      </c>
      <c r="B1678" t="s">
        <v>93</v>
      </c>
      <c r="C1678" s="3">
        <f>SUMIFS(Data!F:F,Data!$B:$B,Figure16!$B1678,Data!$A:$A,Figure16!$A1678)</f>
        <v>0</v>
      </c>
      <c r="D1678" s="3">
        <f>SUMIFS(Data!Y:Y,Data!$B:$B,Figure16!$B1678,Data!$A:$A,Figure16!$A1678)</f>
        <v>0</v>
      </c>
      <c r="E1678" s="3">
        <f>SUMIFS(Data!Q:Q,Data!$B:$B,Figure16!$B1678,Data!$A:$A,Figure16!$A1678)</f>
        <v>2160640566.5395322</v>
      </c>
      <c r="F1678" s="1">
        <f t="shared" si="56"/>
        <v>0</v>
      </c>
      <c r="G1678" s="1">
        <f t="shared" si="57"/>
        <v>0</v>
      </c>
      <c r="H1678">
        <f>SUMIFS(Data!Z:Z,Data!B:B,Figure16!B1678,Data!A:A,Figure16!A1678)</f>
        <v>1</v>
      </c>
    </row>
    <row r="1679" spans="1:8">
      <c r="A1679" s="27">
        <v>1983</v>
      </c>
      <c r="B1679" t="s">
        <v>93</v>
      </c>
      <c r="C1679" s="3">
        <f>SUMIFS(Data!F:F,Data!$B:$B,Figure16!$B1679,Data!$A:$A,Figure16!$A1679)</f>
        <v>20000000</v>
      </c>
      <c r="D1679" s="3">
        <f>SUMIFS(Data!Y:Y,Data!$B:$B,Figure16!$B1679,Data!$A:$A,Figure16!$A1679)</f>
        <v>0</v>
      </c>
      <c r="E1679" s="3">
        <f>SUMIFS(Data!Q:Q,Data!$B:$B,Figure16!$B1679,Data!$A:$A,Figure16!$A1679)</f>
        <v>2097274289.6152704</v>
      </c>
      <c r="F1679" s="1">
        <f t="shared" si="56"/>
        <v>0.95361870877027022</v>
      </c>
      <c r="G1679" s="1">
        <f t="shared" si="57"/>
        <v>0</v>
      </c>
      <c r="H1679">
        <f>SUMIFS(Data!Z:Z,Data!B:B,Figure16!B1679,Data!A:A,Figure16!A1679)</f>
        <v>1</v>
      </c>
    </row>
    <row r="1680" spans="1:8">
      <c r="A1680" s="27">
        <v>1984</v>
      </c>
      <c r="B1680" t="s">
        <v>93</v>
      </c>
      <c r="C1680" s="3">
        <f>SUMIFS(Data!F:F,Data!$B:$B,Figure16!$B1680,Data!$A:$A,Figure16!$A1680)</f>
        <v>0</v>
      </c>
      <c r="D1680" s="3">
        <f>SUMIFS(Data!Y:Y,Data!$B:$B,Figure16!$B1680,Data!$A:$A,Figure16!$A1680)</f>
        <v>0</v>
      </c>
      <c r="E1680" s="3">
        <f>SUMIFS(Data!Q:Q,Data!$B:$B,Figure16!$B1680,Data!$A:$A,Figure16!$A1680)</f>
        <v>2193581366.4072566</v>
      </c>
      <c r="F1680" s="1">
        <f t="shared" si="56"/>
        <v>0</v>
      </c>
      <c r="G1680" s="1">
        <f t="shared" si="57"/>
        <v>0</v>
      </c>
      <c r="H1680">
        <f>SUMIFS(Data!Z:Z,Data!B:B,Figure16!B1680,Data!A:A,Figure16!A1680)</f>
        <v>1</v>
      </c>
    </row>
    <row r="1681" spans="1:8">
      <c r="A1681" s="27">
        <v>1985</v>
      </c>
      <c r="B1681" t="s">
        <v>93</v>
      </c>
      <c r="C1681" s="3">
        <f>SUMIFS(Data!F:F,Data!$B:$B,Figure16!$B1681,Data!$A:$A,Figure16!$A1681)</f>
        <v>0</v>
      </c>
      <c r="D1681" s="3">
        <f>SUMIFS(Data!Y:Y,Data!$B:$B,Figure16!$B1681,Data!$A:$A,Figure16!$A1681)</f>
        <v>0</v>
      </c>
      <c r="E1681" s="3">
        <f>SUMIFS(Data!Q:Q,Data!$B:$B,Figure16!$B1681,Data!$A:$A,Figure16!$A1681)</f>
        <v>2160872541.418901</v>
      </c>
      <c r="F1681" s="1">
        <f t="shared" si="56"/>
        <v>0</v>
      </c>
      <c r="G1681" s="1">
        <f t="shared" si="57"/>
        <v>0</v>
      </c>
      <c r="H1681">
        <f>SUMIFS(Data!Z:Z,Data!B:B,Figure16!B1681,Data!A:A,Figure16!A1681)</f>
        <v>1</v>
      </c>
    </row>
    <row r="1682" spans="1:8">
      <c r="A1682" s="27">
        <v>1986</v>
      </c>
      <c r="B1682" t="s">
        <v>93</v>
      </c>
      <c r="C1682" s="3">
        <f>SUMIFS(Data!F:F,Data!$B:$B,Figure16!$B1682,Data!$A:$A,Figure16!$A1682)</f>
        <v>0</v>
      </c>
      <c r="D1682" s="3">
        <f>SUMIFS(Data!Y:Y,Data!$B:$B,Figure16!$B1682,Data!$A:$A,Figure16!$A1682)</f>
        <v>0</v>
      </c>
      <c r="E1682" s="3">
        <f>SUMIFS(Data!Q:Q,Data!$B:$B,Figure16!$B1682,Data!$A:$A,Figure16!$A1682)</f>
        <v>1849268214.6818063</v>
      </c>
      <c r="F1682" s="1">
        <f t="shared" si="56"/>
        <v>0</v>
      </c>
      <c r="G1682" s="1">
        <f t="shared" si="57"/>
        <v>0</v>
      </c>
      <c r="H1682">
        <f>SUMIFS(Data!Z:Z,Data!B:B,Figure16!B1682,Data!A:A,Figure16!A1682)</f>
        <v>1</v>
      </c>
    </row>
    <row r="1683" spans="1:8">
      <c r="A1683" s="27">
        <v>1987</v>
      </c>
      <c r="B1683" t="s">
        <v>93</v>
      </c>
      <c r="C1683" s="3">
        <f>SUMIFS(Data!F:F,Data!$B:$B,Figure16!$B1683,Data!$A:$A,Figure16!$A1683)</f>
        <v>0</v>
      </c>
      <c r="D1683" s="3">
        <f>SUMIFS(Data!Y:Y,Data!$B:$B,Figure16!$B1683,Data!$A:$A,Figure16!$A1683)</f>
        <v>0</v>
      </c>
      <c r="E1683" s="3">
        <f>SUMIFS(Data!Q:Q,Data!$B:$B,Figure16!$B1683,Data!$A:$A,Figure16!$A1683)</f>
        <v>2297753649.2796235</v>
      </c>
      <c r="F1683" s="1">
        <f t="shared" si="56"/>
        <v>0</v>
      </c>
      <c r="G1683" s="1">
        <f t="shared" si="57"/>
        <v>0</v>
      </c>
      <c r="H1683">
        <f>SUMIFS(Data!Z:Z,Data!B:B,Figure16!B1683,Data!A:A,Figure16!A1683)</f>
        <v>1</v>
      </c>
    </row>
    <row r="1684" spans="1:8">
      <c r="A1684" s="27">
        <v>1988</v>
      </c>
      <c r="B1684" t="s">
        <v>93</v>
      </c>
      <c r="C1684" s="3">
        <f>SUMIFS(Data!F:F,Data!$B:$B,Figure16!$B1684,Data!$A:$A,Figure16!$A1684)</f>
        <v>0</v>
      </c>
      <c r="D1684" s="3">
        <f>SUMIFS(Data!Y:Y,Data!$B:$B,Figure16!$B1684,Data!$A:$A,Figure16!$A1684)</f>
        <v>0</v>
      </c>
      <c r="E1684" s="3">
        <f>SUMIFS(Data!Q:Q,Data!$B:$B,Figure16!$B1684,Data!$A:$A,Figure16!$A1684)</f>
        <v>2212536313.3347592</v>
      </c>
      <c r="F1684" s="1">
        <f t="shared" si="56"/>
        <v>0</v>
      </c>
      <c r="G1684" s="1">
        <f t="shared" si="57"/>
        <v>0</v>
      </c>
      <c r="H1684">
        <f>SUMIFS(Data!Z:Z,Data!B:B,Figure16!B1684,Data!A:A,Figure16!A1684)</f>
        <v>1</v>
      </c>
    </row>
    <row r="1685" spans="1:8">
      <c r="A1685" s="27">
        <v>1989</v>
      </c>
      <c r="B1685" t="s">
        <v>93</v>
      </c>
      <c r="C1685" s="3">
        <f>SUMIFS(Data!F:F,Data!$B:$B,Figure16!$B1685,Data!$A:$A,Figure16!$A1685)</f>
        <v>0</v>
      </c>
      <c r="D1685" s="3">
        <f>SUMIFS(Data!Y:Y,Data!$B:$B,Figure16!$B1685,Data!$A:$A,Figure16!$A1685)</f>
        <v>0</v>
      </c>
      <c r="E1685" s="3">
        <f>SUMIFS(Data!Q:Q,Data!$B:$B,Figure16!$B1685,Data!$A:$A,Figure16!$A1685)</f>
        <v>2389593021.948678</v>
      </c>
      <c r="F1685" s="1">
        <f t="shared" si="56"/>
        <v>0</v>
      </c>
      <c r="G1685" s="1">
        <f t="shared" si="57"/>
        <v>0</v>
      </c>
      <c r="H1685">
        <f>SUMIFS(Data!Z:Z,Data!B:B,Figure16!B1685,Data!A:A,Figure16!A1685)</f>
        <v>1</v>
      </c>
    </row>
    <row r="1686" spans="1:8">
      <c r="A1686" s="27">
        <v>1990</v>
      </c>
      <c r="B1686" t="s">
        <v>93</v>
      </c>
      <c r="C1686" s="3">
        <f>SUMIFS(Data!F:F,Data!$B:$B,Figure16!$B1686,Data!$A:$A,Figure16!$A1686)</f>
        <v>0</v>
      </c>
      <c r="D1686" s="3">
        <f>SUMIFS(Data!Y:Y,Data!$B:$B,Figure16!$B1686,Data!$A:$A,Figure16!$A1686)</f>
        <v>0</v>
      </c>
      <c r="E1686" s="3">
        <f>SUMIFS(Data!Q:Q,Data!$B:$B,Figure16!$B1686,Data!$A:$A,Figure16!$A1686)</f>
        <v>2798746050.582284</v>
      </c>
      <c r="F1686" s="1">
        <f t="shared" si="56"/>
        <v>0</v>
      </c>
      <c r="G1686" s="1">
        <f t="shared" si="57"/>
        <v>0</v>
      </c>
      <c r="H1686">
        <f>SUMIFS(Data!Z:Z,Data!B:B,Figure16!B1686,Data!A:A,Figure16!A1686)</f>
        <v>1</v>
      </c>
    </row>
    <row r="1687" spans="1:8">
      <c r="A1687" s="27">
        <v>1991</v>
      </c>
      <c r="B1687" t="s">
        <v>93</v>
      </c>
      <c r="C1687" s="3">
        <f>SUMIFS(Data!F:F,Data!$B:$B,Figure16!$B1687,Data!$A:$A,Figure16!$A1687)</f>
        <v>0</v>
      </c>
      <c r="D1687" s="3">
        <f>SUMIFS(Data!Y:Y,Data!$B:$B,Figure16!$B1687,Data!$A:$A,Figure16!$A1687)</f>
        <v>0</v>
      </c>
      <c r="E1687" s="3">
        <f>SUMIFS(Data!Q:Q,Data!$B:$B,Figure16!$B1687,Data!$A:$A,Figure16!$A1687)</f>
        <v>2724853592.7338185</v>
      </c>
      <c r="F1687" s="1">
        <f t="shared" si="56"/>
        <v>0</v>
      </c>
      <c r="G1687" s="1">
        <f t="shared" si="57"/>
        <v>0</v>
      </c>
      <c r="H1687">
        <f>SUMIFS(Data!Z:Z,Data!B:B,Figure16!B1687,Data!A:A,Figure16!A1687)</f>
        <v>1</v>
      </c>
    </row>
    <row r="1688" spans="1:8">
      <c r="A1688" s="27">
        <v>1992</v>
      </c>
      <c r="B1688" t="s">
        <v>93</v>
      </c>
      <c r="C1688" s="3">
        <f>SUMIFS(Data!F:F,Data!$B:$B,Figure16!$B1688,Data!$A:$A,Figure16!$A1688)</f>
        <v>0</v>
      </c>
      <c r="D1688" s="3">
        <f>SUMIFS(Data!Y:Y,Data!$B:$B,Figure16!$B1688,Data!$A:$A,Figure16!$A1688)</f>
        <v>0</v>
      </c>
      <c r="E1688" s="3">
        <f>SUMIFS(Data!Q:Q,Data!$B:$B,Figure16!$B1688,Data!$A:$A,Figure16!$A1688)</f>
        <v>2933222714.1150575</v>
      </c>
      <c r="F1688" s="1">
        <f t="shared" si="56"/>
        <v>0</v>
      </c>
      <c r="G1688" s="1">
        <f t="shared" si="57"/>
        <v>0</v>
      </c>
      <c r="H1688">
        <f>SUMIFS(Data!Z:Z,Data!B:B,Figure16!B1688,Data!A:A,Figure16!A1688)</f>
        <v>1</v>
      </c>
    </row>
    <row r="1689" spans="1:8">
      <c r="A1689" s="27">
        <v>1993</v>
      </c>
      <c r="B1689" t="s">
        <v>93</v>
      </c>
      <c r="C1689" s="3">
        <f>SUMIFS(Data!F:F,Data!$B:$B,Figure16!$B1689,Data!$A:$A,Figure16!$A1689)</f>
        <v>0</v>
      </c>
      <c r="D1689" s="3">
        <f>SUMIFS(Data!Y:Y,Data!$B:$B,Figure16!$B1689,Data!$A:$A,Figure16!$A1689)</f>
        <v>0</v>
      </c>
      <c r="E1689" s="3">
        <f>SUMIFS(Data!Q:Q,Data!$B:$B,Figure16!$B1689,Data!$A:$A,Figure16!$A1689)</f>
        <v>1918970032.4086549</v>
      </c>
      <c r="F1689" s="1">
        <f t="shared" si="56"/>
        <v>0</v>
      </c>
      <c r="G1689" s="1">
        <f t="shared" si="57"/>
        <v>0</v>
      </c>
      <c r="H1689">
        <f>SUMIFS(Data!Z:Z,Data!B:B,Figure16!B1689,Data!A:A,Figure16!A1689)</f>
        <v>1</v>
      </c>
    </row>
    <row r="1690" spans="1:8">
      <c r="A1690" s="27">
        <v>1994</v>
      </c>
      <c r="B1690" t="s">
        <v>93</v>
      </c>
      <c r="C1690" s="3">
        <f>SUMIFS(Data!F:F,Data!$B:$B,Figure16!$B1690,Data!$A:$A,Figure16!$A1690)</f>
        <v>0</v>
      </c>
      <c r="D1690" s="3">
        <f>SUMIFS(Data!Y:Y,Data!$B:$B,Figure16!$B1690,Data!$A:$A,Figure16!$A1690)</f>
        <v>0</v>
      </c>
      <c r="E1690" s="3">
        <f>SUMIFS(Data!Q:Q,Data!$B:$B,Figure16!$B1690,Data!$A:$A,Figure16!$A1690)</f>
        <v>1769365425.0405302</v>
      </c>
      <c r="F1690" s="1">
        <f t="shared" si="56"/>
        <v>0</v>
      </c>
      <c r="G1690" s="1">
        <f t="shared" si="57"/>
        <v>0</v>
      </c>
      <c r="H1690">
        <f>SUMIFS(Data!Z:Z,Data!B:B,Figure16!B1690,Data!A:A,Figure16!A1690)</f>
        <v>1</v>
      </c>
    </row>
    <row r="1691" spans="1:8">
      <c r="A1691" s="27">
        <v>1995</v>
      </c>
      <c r="B1691" t="s">
        <v>93</v>
      </c>
      <c r="C1691" s="3">
        <f>SUMIFS(Data!F:F,Data!$B:$B,Figure16!$B1691,Data!$A:$A,Figure16!$A1691)</f>
        <v>0</v>
      </c>
      <c r="D1691" s="3">
        <f>SUMIFS(Data!Y:Y,Data!$B:$B,Figure16!$B1691,Data!$A:$A,Figure16!$A1691)</f>
        <v>0</v>
      </c>
      <c r="E1691" s="3">
        <f>SUMIFS(Data!Q:Q,Data!$B:$B,Figure16!$B1691,Data!$A:$A,Figure16!$A1691)</f>
        <v>2116003977.9752877</v>
      </c>
      <c r="F1691" s="1">
        <f t="shared" si="56"/>
        <v>0</v>
      </c>
      <c r="G1691" s="1">
        <f t="shared" si="57"/>
        <v>0</v>
      </c>
      <c r="H1691">
        <f>SUMIFS(Data!Z:Z,Data!B:B,Figure16!B1691,Data!A:A,Figure16!A1691)</f>
        <v>1</v>
      </c>
    </row>
    <row r="1692" spans="1:8">
      <c r="A1692" s="27">
        <v>1996</v>
      </c>
      <c r="B1692" t="s">
        <v>93</v>
      </c>
      <c r="C1692" s="3">
        <f>SUMIFS(Data!F:F,Data!$B:$B,Figure16!$B1692,Data!$A:$A,Figure16!$A1692)</f>
        <v>0</v>
      </c>
      <c r="D1692" s="3">
        <f>SUMIFS(Data!Y:Y,Data!$B:$B,Figure16!$B1692,Data!$A:$A,Figure16!$A1692)</f>
        <v>0</v>
      </c>
      <c r="E1692" s="3">
        <f>SUMIFS(Data!Q:Q,Data!$B:$B,Figure16!$B1692,Data!$A:$A,Figure16!$A1692)</f>
        <v>2540697688.0569811</v>
      </c>
      <c r="F1692" s="1">
        <f t="shared" si="56"/>
        <v>0</v>
      </c>
      <c r="G1692" s="1">
        <f t="shared" si="57"/>
        <v>0</v>
      </c>
      <c r="H1692">
        <f>SUMIFS(Data!Z:Z,Data!B:B,Figure16!B1692,Data!A:A,Figure16!A1692)</f>
        <v>1</v>
      </c>
    </row>
    <row r="1693" spans="1:8">
      <c r="A1693" s="27">
        <v>1997</v>
      </c>
      <c r="B1693" t="s">
        <v>93</v>
      </c>
      <c r="C1693" s="3">
        <f>SUMIFS(Data!F:F,Data!$B:$B,Figure16!$B1693,Data!$A:$A,Figure16!$A1693)</f>
        <v>0</v>
      </c>
      <c r="D1693" s="3">
        <f>SUMIFS(Data!Y:Y,Data!$B:$B,Figure16!$B1693,Data!$A:$A,Figure16!$A1693)</f>
        <v>0</v>
      </c>
      <c r="E1693" s="3">
        <f>SUMIFS(Data!Q:Q,Data!$B:$B,Figure16!$B1693,Data!$A:$A,Figure16!$A1693)</f>
        <v>2322718991.2645755</v>
      </c>
      <c r="F1693" s="1">
        <f t="shared" si="56"/>
        <v>0</v>
      </c>
      <c r="G1693" s="1">
        <f t="shared" si="57"/>
        <v>0</v>
      </c>
      <c r="H1693">
        <f>SUMIFS(Data!Z:Z,Data!B:B,Figure16!B1693,Data!A:A,Figure16!A1693)</f>
        <v>1</v>
      </c>
    </row>
    <row r="1694" spans="1:8">
      <c r="A1694" s="27">
        <v>1998</v>
      </c>
      <c r="B1694" t="s">
        <v>93</v>
      </c>
      <c r="C1694" s="3">
        <f>SUMIFS(Data!F:F,Data!$B:$B,Figure16!$B1694,Data!$A:$A,Figure16!$A1694)</f>
        <v>0</v>
      </c>
      <c r="D1694" s="3">
        <f>SUMIFS(Data!Y:Y,Data!$B:$B,Figure16!$B1694,Data!$A:$A,Figure16!$A1694)</f>
        <v>0</v>
      </c>
      <c r="E1694" s="3">
        <f>SUMIFS(Data!Q:Q,Data!$B:$B,Figure16!$B1694,Data!$A:$A,Figure16!$A1694)</f>
        <v>1949481296.607621</v>
      </c>
      <c r="F1694" s="1">
        <f t="shared" si="56"/>
        <v>0</v>
      </c>
      <c r="G1694" s="1">
        <f t="shared" si="57"/>
        <v>0</v>
      </c>
      <c r="H1694">
        <f>SUMIFS(Data!Z:Z,Data!B:B,Figure16!B1694,Data!A:A,Figure16!A1694)</f>
        <v>1</v>
      </c>
    </row>
    <row r="1695" spans="1:8">
      <c r="A1695" s="27">
        <v>1999</v>
      </c>
      <c r="B1695" t="s">
        <v>93</v>
      </c>
      <c r="C1695" s="3">
        <f>SUMIFS(Data!F:F,Data!$B:$B,Figure16!$B1695,Data!$A:$A,Figure16!$A1695)</f>
        <v>0</v>
      </c>
      <c r="D1695" s="3">
        <f>SUMIFS(Data!Y:Y,Data!$B:$B,Figure16!$B1695,Data!$A:$A,Figure16!$A1695)</f>
        <v>0</v>
      </c>
      <c r="E1695" s="3">
        <f>SUMIFS(Data!Q:Q,Data!$B:$B,Figure16!$B1695,Data!$A:$A,Figure16!$A1695)</f>
        <v>2353909563.9412174</v>
      </c>
      <c r="F1695" s="1">
        <f t="shared" si="56"/>
        <v>0</v>
      </c>
      <c r="G1695" s="1">
        <f t="shared" si="57"/>
        <v>0</v>
      </c>
      <c r="H1695">
        <f>SUMIFS(Data!Z:Z,Data!B:B,Figure16!B1695,Data!A:A,Figure16!A1695)</f>
        <v>1</v>
      </c>
    </row>
    <row r="1696" spans="1:8">
      <c r="A1696" s="27">
        <v>2000</v>
      </c>
      <c r="B1696" t="s">
        <v>93</v>
      </c>
      <c r="C1696" s="3">
        <f>SUMIFS(Data!F:F,Data!$B:$B,Figure16!$B1696,Data!$A:$A,Figure16!$A1696)</f>
        <v>24150000</v>
      </c>
      <c r="D1696" s="3">
        <f>SUMIFS(Data!Y:Y,Data!$B:$B,Figure16!$B1696,Data!$A:$A,Figure16!$A1696)</f>
        <v>0</v>
      </c>
      <c r="E1696" s="3">
        <f>SUMIFS(Data!Q:Q,Data!$B:$B,Figure16!$B1696,Data!$A:$A,Figure16!$A1696)</f>
        <v>3219910550.3933206</v>
      </c>
      <c r="F1696" s="1">
        <f t="shared" si="56"/>
        <v>0.7500208351145039</v>
      </c>
      <c r="G1696" s="1">
        <f t="shared" si="57"/>
        <v>0</v>
      </c>
      <c r="H1696">
        <f>SUMIFS(Data!Z:Z,Data!B:B,Figure16!B1696,Data!A:A,Figure16!A1696)</f>
        <v>1</v>
      </c>
    </row>
    <row r="1697" spans="1:8">
      <c r="A1697" s="27">
        <v>2001</v>
      </c>
      <c r="B1697" t="s">
        <v>93</v>
      </c>
      <c r="C1697" s="3">
        <f>SUMIFS(Data!F:F,Data!$B:$B,Figure16!$B1697,Data!$A:$A,Figure16!$A1697)</f>
        <v>4092554.5</v>
      </c>
      <c r="D1697" s="3">
        <f>SUMIFS(Data!Y:Y,Data!$B:$B,Figure16!$B1697,Data!$A:$A,Figure16!$A1697)</f>
        <v>0</v>
      </c>
      <c r="E1697" s="3">
        <f>SUMIFS(Data!Q:Q,Data!$B:$B,Figure16!$B1697,Data!$A:$A,Figure16!$A1697)</f>
        <v>2794259783.0809703</v>
      </c>
      <c r="F1697" s="1">
        <f t="shared" si="56"/>
        <v>0.14646292104907729</v>
      </c>
      <c r="G1697" s="1">
        <f t="shared" si="57"/>
        <v>0</v>
      </c>
      <c r="H1697">
        <f>SUMIFS(Data!Z:Z,Data!B:B,Figure16!B1697,Data!A:A,Figure16!A1697)</f>
        <v>1</v>
      </c>
    </row>
    <row r="1698" spans="1:8">
      <c r="A1698" s="27">
        <v>2002</v>
      </c>
      <c r="B1698" t="s">
        <v>93</v>
      </c>
      <c r="C1698" s="3">
        <f>SUMIFS(Data!F:F,Data!$B:$B,Figure16!$B1698,Data!$A:$A,Figure16!$A1698)</f>
        <v>0</v>
      </c>
      <c r="D1698" s="3">
        <f>SUMIFS(Data!Y:Y,Data!$B:$B,Figure16!$B1698,Data!$A:$A,Figure16!$A1698)</f>
        <v>0</v>
      </c>
      <c r="E1698" s="3">
        <f>SUMIFS(Data!Q:Q,Data!$B:$B,Figure16!$B1698,Data!$A:$A,Figure16!$A1698)</f>
        <v>3019993738.7749176</v>
      </c>
      <c r="F1698" s="1">
        <f t="shared" si="56"/>
        <v>0</v>
      </c>
      <c r="G1698" s="1">
        <f t="shared" si="57"/>
        <v>0</v>
      </c>
      <c r="H1698">
        <f>SUMIFS(Data!Z:Z,Data!B:B,Figure16!B1698,Data!A:A,Figure16!A1698)</f>
        <v>1</v>
      </c>
    </row>
    <row r="1699" spans="1:8">
      <c r="A1699" s="27">
        <v>2003</v>
      </c>
      <c r="B1699" t="s">
        <v>93</v>
      </c>
      <c r="C1699" s="3">
        <f>SUMIFS(Data!F:F,Data!$B:$B,Figure16!$B1699,Data!$A:$A,Figure16!$A1699)</f>
        <v>2580865.75</v>
      </c>
      <c r="D1699" s="3">
        <f>SUMIFS(Data!Y:Y,Data!$B:$B,Figure16!$B1699,Data!$A:$A,Figure16!$A1699)</f>
        <v>0</v>
      </c>
      <c r="E1699" s="3">
        <f>SUMIFS(Data!Q:Q,Data!$B:$B,Figure16!$B1699,Data!$A:$A,Figure16!$A1699)</f>
        <v>3495868808.0512004</v>
      </c>
      <c r="F1699" s="1">
        <f t="shared" si="56"/>
        <v>7.3826161441073179E-2</v>
      </c>
      <c r="G1699" s="1">
        <f t="shared" si="57"/>
        <v>0</v>
      </c>
      <c r="H1699">
        <f>SUMIFS(Data!Z:Z,Data!B:B,Figure16!B1699,Data!A:A,Figure16!A1699)</f>
        <v>1</v>
      </c>
    </row>
    <row r="1700" spans="1:8">
      <c r="A1700" s="27">
        <v>2004</v>
      </c>
      <c r="B1700" t="s">
        <v>93</v>
      </c>
      <c r="C1700" s="3">
        <f>SUMIFS(Data!F:F,Data!$B:$B,Figure16!$B1700,Data!$A:$A,Figure16!$A1700)</f>
        <v>250000000</v>
      </c>
      <c r="D1700" s="3">
        <f>SUMIFS(Data!Y:Y,Data!$B:$B,Figure16!$B1700,Data!$A:$A,Figure16!$A1700)</f>
        <v>0</v>
      </c>
      <c r="E1700" s="3">
        <f>SUMIFS(Data!Q:Q,Data!$B:$B,Figure16!$B1700,Data!$A:$A,Figure16!$A1700)</f>
        <v>4648628921.3696852</v>
      </c>
      <c r="F1700" s="1">
        <f t="shared" si="56"/>
        <v>5.3779297988435548</v>
      </c>
      <c r="G1700" s="1">
        <f t="shared" si="57"/>
        <v>0</v>
      </c>
      <c r="H1700">
        <f>SUMIFS(Data!Z:Z,Data!B:B,Figure16!B1700,Data!A:A,Figure16!A1700)</f>
        <v>1</v>
      </c>
    </row>
    <row r="1701" spans="1:8">
      <c r="A1701" s="27">
        <v>2005</v>
      </c>
      <c r="B1701" t="s">
        <v>93</v>
      </c>
      <c r="C1701" s="3">
        <f>SUMIFS(Data!F:F,Data!$B:$B,Figure16!$B1701,Data!$A:$A,Figure16!$A1701)</f>
        <v>5790000</v>
      </c>
      <c r="D1701" s="3">
        <f>SUMIFS(Data!Y:Y,Data!$B:$B,Figure16!$B1701,Data!$A:$A,Figure16!$A1701)</f>
        <v>0</v>
      </c>
      <c r="E1701" s="3">
        <f>SUMIFS(Data!Q:Q,Data!$B:$B,Figure16!$B1701,Data!$A:$A,Figure16!$A1701)</f>
        <v>6087003176.1162424</v>
      </c>
      <c r="F1701" s="1">
        <f t="shared" si="56"/>
        <v>9.5120699504780887E-2</v>
      </c>
      <c r="G1701" s="1">
        <f t="shared" si="57"/>
        <v>0</v>
      </c>
      <c r="H1701">
        <f>SUMIFS(Data!Z:Z,Data!B:B,Figure16!B1701,Data!A:A,Figure16!A1701)</f>
        <v>1</v>
      </c>
    </row>
    <row r="1702" spans="1:8">
      <c r="A1702" s="27">
        <v>2006</v>
      </c>
      <c r="B1702" t="s">
        <v>93</v>
      </c>
      <c r="C1702" s="3">
        <f>SUMIFS(Data!F:F,Data!$B:$B,Figure16!$B1702,Data!$A:$A,Figure16!$A1702)</f>
        <v>931579004.25</v>
      </c>
      <c r="D1702" s="3">
        <f>SUMIFS(Data!Y:Y,Data!$B:$B,Figure16!$B1702,Data!$A:$A,Figure16!$A1702)</f>
        <v>0</v>
      </c>
      <c r="E1702" s="3">
        <f>SUMIFS(Data!Q:Q,Data!$B:$B,Figure16!$B1702,Data!$A:$A,Figure16!$A1702)</f>
        <v>7731261310.933217</v>
      </c>
      <c r="F1702" s="1">
        <f t="shared" si="56"/>
        <v>12.049508699603789</v>
      </c>
      <c r="G1702" s="1">
        <f t="shared" si="57"/>
        <v>0</v>
      </c>
      <c r="H1702">
        <f>SUMIFS(Data!Z:Z,Data!B:B,Figure16!B1702,Data!A:A,Figure16!A1702)</f>
        <v>1</v>
      </c>
    </row>
    <row r="1703" spans="1:8">
      <c r="A1703" s="27">
        <v>2007</v>
      </c>
      <c r="B1703" t="s">
        <v>93</v>
      </c>
      <c r="C1703" s="3">
        <f>SUMIFS(Data!F:F,Data!$B:$B,Figure16!$B1703,Data!$A:$A,Figure16!$A1703)</f>
        <v>230000000</v>
      </c>
      <c r="D1703" s="3">
        <f>SUMIFS(Data!Y:Y,Data!$B:$B,Figure16!$B1703,Data!$A:$A,Figure16!$A1703)</f>
        <v>0</v>
      </c>
      <c r="E1703" s="3">
        <f>SUMIFS(Data!Q:Q,Data!$B:$B,Figure16!$B1703,Data!$A:$A,Figure16!$A1703)</f>
        <v>8394688284.0622387</v>
      </c>
      <c r="F1703" s="1">
        <f t="shared" si="56"/>
        <v>2.7398277603311039</v>
      </c>
      <c r="G1703" s="1">
        <f t="shared" si="57"/>
        <v>0</v>
      </c>
      <c r="H1703">
        <f>SUMIFS(Data!Z:Z,Data!B:B,Figure16!B1703,Data!A:A,Figure16!A1703)</f>
        <v>1</v>
      </c>
    </row>
    <row r="1704" spans="1:8">
      <c r="A1704" s="27">
        <v>2008</v>
      </c>
      <c r="B1704" t="s">
        <v>93</v>
      </c>
      <c r="C1704" s="3">
        <f>SUMIFS(Data!F:F,Data!$B:$B,Figure16!$B1704,Data!$A:$A,Figure16!$A1704)</f>
        <v>106669934.0625</v>
      </c>
      <c r="D1704" s="3">
        <f>SUMIFS(Data!Y:Y,Data!$B:$B,Figure16!$B1704,Data!$A:$A,Figure16!$A1704)</f>
        <v>0</v>
      </c>
      <c r="E1704" s="3">
        <f>SUMIFS(Data!Q:Q,Data!$B:$B,Figure16!$B1704,Data!$A:$A,Figure16!$A1704)</f>
        <v>11859013280.995111</v>
      </c>
      <c r="F1704" s="1">
        <f t="shared" si="56"/>
        <v>0.89948405938161768</v>
      </c>
      <c r="G1704" s="1">
        <f t="shared" si="57"/>
        <v>0</v>
      </c>
      <c r="H1704">
        <f>SUMIFS(Data!Z:Z,Data!B:B,Figure16!B1704,Data!A:A,Figure16!A1704)</f>
        <v>1</v>
      </c>
    </row>
    <row r="1705" spans="1:8">
      <c r="A1705" s="27">
        <v>2009</v>
      </c>
      <c r="B1705" t="s">
        <v>93</v>
      </c>
      <c r="C1705" s="3">
        <f>SUMIFS(Data!F:F,Data!$B:$B,Figure16!$B1705,Data!$A:$A,Figure16!$A1705)</f>
        <v>489705094.0625</v>
      </c>
      <c r="D1705" s="3">
        <f>SUMIFS(Data!Y:Y,Data!$B:$B,Figure16!$B1705,Data!$A:$A,Figure16!$A1705)</f>
        <v>0</v>
      </c>
      <c r="E1705" s="3">
        <f>SUMIFS(Data!Q:Q,Data!$B:$B,Figure16!$B1705,Data!$A:$A,Figure16!$A1705)</f>
        <v>9593537550.7506256</v>
      </c>
      <c r="F1705" s="1">
        <f t="shared" si="56"/>
        <v>5.104530956093293</v>
      </c>
      <c r="G1705" s="1">
        <f t="shared" si="57"/>
        <v>0</v>
      </c>
      <c r="H1705">
        <f>SUMIFS(Data!Z:Z,Data!B:B,Figure16!B1705,Data!A:A,Figure16!A1705)</f>
        <v>1</v>
      </c>
    </row>
    <row r="1706" spans="1:8">
      <c r="A1706" s="27">
        <v>2010</v>
      </c>
      <c r="B1706" t="s">
        <v>93</v>
      </c>
      <c r="C1706" s="3">
        <f>SUMIFS(Data!F:F,Data!$B:$B,Figure16!$B1706,Data!$A:$A,Figure16!$A1706)</f>
        <v>100953.609375</v>
      </c>
      <c r="D1706" s="3">
        <f>SUMIFS(Data!Y:Y,Data!$B:$B,Figure16!$B1706,Data!$A:$A,Figure16!$A1706)</f>
        <v>0</v>
      </c>
      <c r="E1706" s="3">
        <f>SUMIFS(Data!Q:Q,Data!$B:$B,Figure16!$B1706,Data!$A:$A,Figure16!$A1706)</f>
        <v>12007880438.623236</v>
      </c>
      <c r="F1706" s="1">
        <f t="shared" si="56"/>
        <v>8.4072796936155065E-4</v>
      </c>
      <c r="G1706" s="1">
        <f t="shared" si="57"/>
        <v>0</v>
      </c>
      <c r="H1706">
        <f>SUMIFS(Data!Z:Z,Data!B:B,Figure16!B1706,Data!A:A,Figure16!A1706)</f>
        <v>1</v>
      </c>
    </row>
    <row r="1707" spans="1:8">
      <c r="A1707" s="27">
        <v>2011</v>
      </c>
      <c r="B1707" t="s">
        <v>93</v>
      </c>
      <c r="C1707" s="3">
        <f>SUMIFS(Data!F:F,Data!$B:$B,Figure16!$B1707,Data!$A:$A,Figure16!$A1707)</f>
        <v>8574212.109375</v>
      </c>
      <c r="D1707" s="3">
        <f>SUMIFS(Data!Y:Y,Data!$B:$B,Figure16!$B1707,Data!$A:$A,Figure16!$A1707)</f>
        <v>0</v>
      </c>
      <c r="E1707" s="3">
        <f>SUMIFS(Data!Q:Q,Data!$B:$B,Figure16!$B1707,Data!$A:$A,Figure16!$A1707)</f>
        <v>14425607179.663893</v>
      </c>
      <c r="F1707" s="1">
        <f t="shared" si="56"/>
        <v>5.9437443447526161E-2</v>
      </c>
      <c r="G1707" s="1">
        <f t="shared" si="57"/>
        <v>0</v>
      </c>
      <c r="H1707">
        <f>SUMIFS(Data!Z:Z,Data!B:B,Figure16!B1707,Data!A:A,Figure16!A1707)</f>
        <v>1</v>
      </c>
    </row>
    <row r="1708" spans="1:8">
      <c r="A1708" s="27">
        <v>2012</v>
      </c>
      <c r="B1708" t="s">
        <v>93</v>
      </c>
      <c r="C1708" s="3">
        <f>SUMIFS(Data!F:F,Data!$B:$B,Figure16!$B1708,Data!$A:$A,Figure16!$A1708)</f>
        <v>1860689969</v>
      </c>
      <c r="D1708" s="3">
        <f>SUMIFS(Data!Y:Y,Data!$B:$B,Figure16!$B1708,Data!$A:$A,Figure16!$A1708)</f>
        <v>0</v>
      </c>
      <c r="E1708" s="3">
        <f>SUMIFS(Data!Q:Q,Data!$B:$B,Figure16!$B1708,Data!$A:$A,Figure16!$A1708)</f>
        <v>13677930123.591871</v>
      </c>
      <c r="F1708" s="1">
        <f t="shared" si="56"/>
        <v>13.60359317665074</v>
      </c>
      <c r="G1708" s="1">
        <f t="shared" si="57"/>
        <v>0</v>
      </c>
      <c r="H1708">
        <f>SUMIFS(Data!Z:Z,Data!B:B,Figure16!B1708,Data!A:A,Figure16!A1708)</f>
        <v>1</v>
      </c>
    </row>
    <row r="1709" spans="1:8">
      <c r="A1709" s="27">
        <v>2013</v>
      </c>
      <c r="B1709" t="s">
        <v>93</v>
      </c>
      <c r="C1709" s="3">
        <f>SUMIFS(Data!F:F,Data!$B:$B,Figure16!$B1709,Data!$A:$A,Figure16!$A1709)</f>
        <v>56614007.375</v>
      </c>
      <c r="D1709" s="3">
        <f>SUMIFS(Data!Y:Y,Data!$B:$B,Figure16!$B1709,Data!$A:$A,Figure16!$A1709)</f>
        <v>0</v>
      </c>
      <c r="E1709" s="3">
        <f>SUMIFS(Data!Q:Q,Data!$B:$B,Figure16!$B1709,Data!$A:$A,Figure16!$A1709)</f>
        <v>14085851348.068981</v>
      </c>
      <c r="F1709" s="1">
        <f t="shared" si="56"/>
        <v>0.4019210907174679</v>
      </c>
      <c r="G1709" s="1">
        <f t="shared" si="57"/>
        <v>0</v>
      </c>
      <c r="H1709">
        <f>SUMIFS(Data!Z:Z,Data!B:B,Figure16!B1709,Data!A:A,Figure16!A1709)</f>
        <v>1</v>
      </c>
    </row>
    <row r="1710" spans="1:8">
      <c r="A1710" s="27">
        <v>2014</v>
      </c>
      <c r="B1710" t="s">
        <v>93</v>
      </c>
      <c r="C1710" s="3">
        <f>SUMIFS(Data!F:F,Data!$B:$B,Figure16!$B1710,Data!$A:$A,Figure16!$A1710)</f>
        <v>919916129.625</v>
      </c>
      <c r="D1710" s="3">
        <f>SUMIFS(Data!Y:Y,Data!$B:$B,Figure16!$B1710,Data!$A:$A,Figure16!$A1710)</f>
        <v>0</v>
      </c>
      <c r="E1710" s="3">
        <f>SUMIFS(Data!Q:Q,Data!$B:$B,Figure16!$B1710,Data!$A:$A,Figure16!$A1710)</f>
        <v>14177437982.261864</v>
      </c>
      <c r="F1710" s="1">
        <f t="shared" si="56"/>
        <v>6.4885921615453741</v>
      </c>
      <c r="G1710" s="1">
        <f t="shared" si="57"/>
        <v>0</v>
      </c>
      <c r="H1710">
        <f>SUMIFS(Data!Z:Z,Data!B:B,Figure16!B1710,Data!A:A,Figure16!A1710)</f>
        <v>1</v>
      </c>
    </row>
    <row r="1711" spans="1:8">
      <c r="A1711" s="27">
        <v>2015</v>
      </c>
      <c r="B1711" t="s">
        <v>93</v>
      </c>
      <c r="C1711" s="3">
        <f>SUMIFS(Data!F:F,Data!$B:$B,Figure16!$B1711,Data!$A:$A,Figure16!$A1711)</f>
        <v>0</v>
      </c>
      <c r="D1711" s="3">
        <f>SUMIFS(Data!Y:Y,Data!$B:$B,Figure16!$B1711,Data!$A:$A,Figure16!$A1711)</f>
        <v>0</v>
      </c>
      <c r="E1711" s="3">
        <f>SUMIFS(Data!Q:Q,Data!$B:$B,Figure16!$B1711,Data!$A:$A,Figure16!$A1711)</f>
        <v>8553154580.3995094</v>
      </c>
      <c r="F1711" s="1">
        <f t="shared" si="56"/>
        <v>0</v>
      </c>
      <c r="G1711" s="1">
        <f t="shared" si="57"/>
        <v>0</v>
      </c>
      <c r="H1711">
        <f>SUMIFS(Data!Z:Z,Data!B:B,Figure16!B1711,Data!A:A,Figure16!A1711)</f>
        <v>1</v>
      </c>
    </row>
    <row r="1712" spans="1:8">
      <c r="A1712" s="27">
        <v>2016</v>
      </c>
      <c r="B1712" t="s">
        <v>93</v>
      </c>
      <c r="C1712" s="3">
        <f>SUMIFS(Data!F:F,Data!$B:$B,Figure16!$B1712,Data!$A:$A,Figure16!$A1712)</f>
        <v>0</v>
      </c>
      <c r="D1712" s="3">
        <f>SUMIFS(Data!Y:Y,Data!$B:$B,Figure16!$B1712,Data!$A:$A,Figure16!$A1712)</f>
        <v>0</v>
      </c>
      <c r="E1712" s="3">
        <f>SUMIFS(Data!Q:Q,Data!$B:$B,Figure16!$B1712,Data!$A:$A,Figure16!$A1712)</f>
        <v>9035848070.9035721</v>
      </c>
      <c r="F1712" s="1">
        <f t="shared" si="56"/>
        <v>0</v>
      </c>
      <c r="G1712" s="1">
        <f t="shared" si="57"/>
        <v>0</v>
      </c>
      <c r="H1712">
        <f>SUMIFS(Data!Z:Z,Data!B:B,Figure16!B1712,Data!A:A,Figure16!A1712)</f>
        <v>1</v>
      </c>
    </row>
    <row r="1713" spans="1:8">
      <c r="A1713" s="27">
        <v>2017</v>
      </c>
      <c r="B1713" t="s">
        <v>93</v>
      </c>
      <c r="C1713" s="3">
        <f>SUMIFS(Data!F:F,Data!$B:$B,Figure16!$B1713,Data!$A:$A,Figure16!$A1713)</f>
        <v>323000000</v>
      </c>
      <c r="D1713" s="3">
        <f>SUMIFS(Data!Y:Y,Data!$B:$B,Figure16!$B1713,Data!$A:$A,Figure16!$A1713)</f>
        <v>0</v>
      </c>
      <c r="E1713" s="3">
        <f>SUMIFS(Data!Q:Q,Data!$B:$B,Figure16!$B1713,Data!$A:$A,Figure16!$A1713)</f>
        <v>8701334800.2197571</v>
      </c>
      <c r="F1713" s="1">
        <f t="shared" si="56"/>
        <v>3.7120741520236922</v>
      </c>
      <c r="G1713" s="1">
        <f t="shared" si="57"/>
        <v>0</v>
      </c>
      <c r="H1713">
        <f>SUMIFS(Data!Z:Z,Data!B:B,Figure16!B1713,Data!A:A,Figure16!A1713)</f>
        <v>1</v>
      </c>
    </row>
    <row r="1714" spans="1:8">
      <c r="A1714" s="27">
        <v>1992</v>
      </c>
      <c r="B1714" t="s">
        <v>122</v>
      </c>
      <c r="C1714" s="3">
        <f>SUMIFS(Data!F:F,Data!$B:$B,Figure16!$B1714,Data!$A:$A,Figure16!$A1714)</f>
        <v>0</v>
      </c>
      <c r="D1714" s="3">
        <f>SUMIFS(Data!Y:Y,Data!$B:$B,Figure16!$B1714,Data!$A:$A,Figure16!$A1714)</f>
        <v>0</v>
      </c>
      <c r="E1714" s="3">
        <f>SUMIFS(Data!Q:Q,Data!$B:$B,Figure16!$B1714,Data!$A:$A,Figure16!$A1714)</f>
        <v>0</v>
      </c>
      <c r="F1714" s="1" t="str">
        <f t="shared" si="56"/>
        <v/>
      </c>
      <c r="G1714" s="1" t="str">
        <f t="shared" si="57"/>
        <v/>
      </c>
      <c r="H1714">
        <f>SUMIFS(Data!Z:Z,Data!B:B,Figure16!B1714,Data!A:A,Figure16!A1714)</f>
        <v>0</v>
      </c>
    </row>
    <row r="1715" spans="1:8">
      <c r="A1715" s="27">
        <v>1993</v>
      </c>
      <c r="B1715" t="s">
        <v>122</v>
      </c>
      <c r="C1715" s="3">
        <f>SUMIFS(Data!F:F,Data!$B:$B,Figure16!$B1715,Data!$A:$A,Figure16!$A1715)</f>
        <v>0</v>
      </c>
      <c r="D1715" s="3">
        <f>SUMIFS(Data!Y:Y,Data!$B:$B,Figure16!$B1715,Data!$A:$A,Figure16!$A1715)</f>
        <v>0</v>
      </c>
      <c r="E1715" s="3">
        <f>SUMIFS(Data!Q:Q,Data!$B:$B,Figure16!$B1715,Data!$A:$A,Figure16!$A1715)</f>
        <v>0</v>
      </c>
      <c r="F1715" s="1" t="str">
        <f t="shared" si="56"/>
        <v/>
      </c>
      <c r="G1715" s="1" t="str">
        <f t="shared" si="57"/>
        <v/>
      </c>
      <c r="H1715">
        <f>SUMIFS(Data!Z:Z,Data!B:B,Figure16!B1715,Data!A:A,Figure16!A1715)</f>
        <v>0</v>
      </c>
    </row>
    <row r="1716" spans="1:8">
      <c r="A1716" s="27">
        <v>1994</v>
      </c>
      <c r="B1716" t="s">
        <v>122</v>
      </c>
      <c r="C1716" s="3">
        <f>SUMIFS(Data!F:F,Data!$B:$B,Figure16!$B1716,Data!$A:$A,Figure16!$A1716)</f>
        <v>0</v>
      </c>
      <c r="D1716" s="3">
        <f>SUMIFS(Data!Y:Y,Data!$B:$B,Figure16!$B1716,Data!$A:$A,Figure16!$A1716)</f>
        <v>0</v>
      </c>
      <c r="E1716" s="3">
        <f>SUMIFS(Data!Q:Q,Data!$B:$B,Figure16!$B1716,Data!$A:$A,Figure16!$A1716)</f>
        <v>0</v>
      </c>
      <c r="F1716" s="1" t="str">
        <f t="shared" si="56"/>
        <v/>
      </c>
      <c r="G1716" s="1" t="str">
        <f t="shared" si="57"/>
        <v/>
      </c>
      <c r="H1716">
        <f>SUMIFS(Data!Z:Z,Data!B:B,Figure16!B1716,Data!A:A,Figure16!A1716)</f>
        <v>0</v>
      </c>
    </row>
    <row r="1717" spans="1:8">
      <c r="A1717" s="27">
        <v>1995</v>
      </c>
      <c r="B1717" t="s">
        <v>122</v>
      </c>
      <c r="C1717" s="3">
        <f>SUMIFS(Data!F:F,Data!$B:$B,Figure16!$B1717,Data!$A:$A,Figure16!$A1717)</f>
        <v>0</v>
      </c>
      <c r="D1717" s="3">
        <f>SUMIFS(Data!Y:Y,Data!$B:$B,Figure16!$B1717,Data!$A:$A,Figure16!$A1717)</f>
        <v>0</v>
      </c>
      <c r="E1717" s="3">
        <f>SUMIFS(Data!Q:Q,Data!$B:$B,Figure16!$B1717,Data!$A:$A,Figure16!$A1717)</f>
        <v>0</v>
      </c>
      <c r="F1717" s="1" t="str">
        <f t="shared" si="56"/>
        <v/>
      </c>
      <c r="G1717" s="1" t="str">
        <f t="shared" si="57"/>
        <v/>
      </c>
      <c r="H1717">
        <f>SUMIFS(Data!Z:Z,Data!B:B,Figure16!B1717,Data!A:A,Figure16!A1717)</f>
        <v>0</v>
      </c>
    </row>
    <row r="1718" spans="1:8">
      <c r="A1718" s="27">
        <v>1996</v>
      </c>
      <c r="B1718" t="s">
        <v>122</v>
      </c>
      <c r="C1718" s="3">
        <f>SUMIFS(Data!F:F,Data!$B:$B,Figure16!$B1718,Data!$A:$A,Figure16!$A1718)</f>
        <v>0</v>
      </c>
      <c r="D1718" s="3">
        <f>SUMIFS(Data!Y:Y,Data!$B:$B,Figure16!$B1718,Data!$A:$A,Figure16!$A1718)</f>
        <v>0</v>
      </c>
      <c r="E1718" s="3">
        <f>SUMIFS(Data!Q:Q,Data!$B:$B,Figure16!$B1718,Data!$A:$A,Figure16!$A1718)</f>
        <v>0</v>
      </c>
      <c r="F1718" s="1" t="str">
        <f t="shared" si="56"/>
        <v/>
      </c>
      <c r="G1718" s="1" t="str">
        <f t="shared" si="57"/>
        <v/>
      </c>
      <c r="H1718">
        <f>SUMIFS(Data!Z:Z,Data!B:B,Figure16!B1718,Data!A:A,Figure16!A1718)</f>
        <v>0</v>
      </c>
    </row>
    <row r="1719" spans="1:8">
      <c r="A1719" s="27">
        <v>1997</v>
      </c>
      <c r="B1719" t="s">
        <v>122</v>
      </c>
      <c r="C1719" s="3">
        <f>SUMIFS(Data!F:F,Data!$B:$B,Figure16!$B1719,Data!$A:$A,Figure16!$A1719)</f>
        <v>0</v>
      </c>
      <c r="D1719" s="3">
        <f>SUMIFS(Data!Y:Y,Data!$B:$B,Figure16!$B1719,Data!$A:$A,Figure16!$A1719)</f>
        <v>0</v>
      </c>
      <c r="E1719" s="3">
        <f>SUMIFS(Data!Q:Q,Data!$B:$B,Figure16!$B1719,Data!$A:$A,Figure16!$A1719)</f>
        <v>0</v>
      </c>
      <c r="F1719" s="1" t="str">
        <f t="shared" si="56"/>
        <v/>
      </c>
      <c r="G1719" s="1" t="str">
        <f t="shared" si="57"/>
        <v/>
      </c>
      <c r="H1719">
        <f>SUMIFS(Data!Z:Z,Data!B:B,Figure16!B1719,Data!A:A,Figure16!A1719)</f>
        <v>0</v>
      </c>
    </row>
    <row r="1720" spans="1:8">
      <c r="A1720" s="27">
        <v>1998</v>
      </c>
      <c r="B1720" t="s">
        <v>122</v>
      </c>
      <c r="C1720" s="3">
        <f>SUMIFS(Data!F:F,Data!$B:$B,Figure16!$B1720,Data!$A:$A,Figure16!$A1720)</f>
        <v>0</v>
      </c>
      <c r="D1720" s="3">
        <f>SUMIFS(Data!Y:Y,Data!$B:$B,Figure16!$B1720,Data!$A:$A,Figure16!$A1720)</f>
        <v>0</v>
      </c>
      <c r="E1720" s="3">
        <f>SUMIFS(Data!Q:Q,Data!$B:$B,Figure16!$B1720,Data!$A:$A,Figure16!$A1720)</f>
        <v>0</v>
      </c>
      <c r="F1720" s="1" t="str">
        <f t="shared" si="56"/>
        <v/>
      </c>
      <c r="G1720" s="1" t="str">
        <f t="shared" si="57"/>
        <v/>
      </c>
      <c r="H1720">
        <f>SUMIFS(Data!Z:Z,Data!B:B,Figure16!B1720,Data!A:A,Figure16!A1720)</f>
        <v>0</v>
      </c>
    </row>
    <row r="1721" spans="1:8">
      <c r="A1721" s="27">
        <v>1999</v>
      </c>
      <c r="B1721" t="s">
        <v>122</v>
      </c>
      <c r="C1721" s="3">
        <f>SUMIFS(Data!F:F,Data!$B:$B,Figure16!$B1721,Data!$A:$A,Figure16!$A1721)</f>
        <v>0</v>
      </c>
      <c r="D1721" s="3">
        <f>SUMIFS(Data!Y:Y,Data!$B:$B,Figure16!$B1721,Data!$A:$A,Figure16!$A1721)</f>
        <v>0</v>
      </c>
      <c r="E1721" s="3">
        <f>SUMIFS(Data!Q:Q,Data!$B:$B,Figure16!$B1721,Data!$A:$A,Figure16!$A1721)</f>
        <v>0</v>
      </c>
      <c r="F1721" s="1" t="str">
        <f t="shared" si="56"/>
        <v/>
      </c>
      <c r="G1721" s="1" t="str">
        <f t="shared" si="57"/>
        <v/>
      </c>
      <c r="H1721">
        <f>SUMIFS(Data!Z:Z,Data!B:B,Figure16!B1721,Data!A:A,Figure16!A1721)</f>
        <v>0</v>
      </c>
    </row>
    <row r="1722" spans="1:8">
      <c r="A1722" s="27">
        <v>2000</v>
      </c>
      <c r="B1722" t="s">
        <v>122</v>
      </c>
      <c r="C1722" s="3">
        <f>SUMIFS(Data!F:F,Data!$B:$B,Figure16!$B1722,Data!$A:$A,Figure16!$A1722)</f>
        <v>0</v>
      </c>
      <c r="D1722" s="3">
        <f>SUMIFS(Data!Y:Y,Data!$B:$B,Figure16!$B1722,Data!$A:$A,Figure16!$A1722)</f>
        <v>0</v>
      </c>
      <c r="E1722" s="3">
        <f>SUMIFS(Data!Q:Q,Data!$B:$B,Figure16!$B1722,Data!$A:$A,Figure16!$A1722)</f>
        <v>0</v>
      </c>
      <c r="F1722" s="1" t="str">
        <f t="shared" si="56"/>
        <v/>
      </c>
      <c r="G1722" s="1" t="str">
        <f t="shared" si="57"/>
        <v/>
      </c>
      <c r="H1722">
        <f>SUMIFS(Data!Z:Z,Data!B:B,Figure16!B1722,Data!A:A,Figure16!A1722)</f>
        <v>0</v>
      </c>
    </row>
    <row r="1723" spans="1:8">
      <c r="A1723" s="27">
        <v>2001</v>
      </c>
      <c r="B1723" t="s">
        <v>122</v>
      </c>
      <c r="C1723" s="3">
        <f>SUMIFS(Data!F:F,Data!$B:$B,Figure16!$B1723,Data!$A:$A,Figure16!$A1723)</f>
        <v>0</v>
      </c>
      <c r="D1723" s="3">
        <f>SUMIFS(Data!Y:Y,Data!$B:$B,Figure16!$B1723,Data!$A:$A,Figure16!$A1723)</f>
        <v>0</v>
      </c>
      <c r="E1723" s="3">
        <f>SUMIFS(Data!Q:Q,Data!$B:$B,Figure16!$B1723,Data!$A:$A,Figure16!$A1723)</f>
        <v>0</v>
      </c>
      <c r="F1723" s="1" t="str">
        <f t="shared" si="56"/>
        <v/>
      </c>
      <c r="G1723" s="1" t="str">
        <f t="shared" si="57"/>
        <v/>
      </c>
      <c r="H1723">
        <f>SUMIFS(Data!Z:Z,Data!B:B,Figure16!B1723,Data!A:A,Figure16!A1723)</f>
        <v>0</v>
      </c>
    </row>
    <row r="1724" spans="1:8">
      <c r="A1724" s="27">
        <v>2002</v>
      </c>
      <c r="B1724" t="s">
        <v>122</v>
      </c>
      <c r="C1724" s="3">
        <f>SUMIFS(Data!F:F,Data!$B:$B,Figure16!$B1724,Data!$A:$A,Figure16!$A1724)</f>
        <v>0</v>
      </c>
      <c r="D1724" s="3">
        <f>SUMIFS(Data!Y:Y,Data!$B:$B,Figure16!$B1724,Data!$A:$A,Figure16!$A1724)</f>
        <v>0</v>
      </c>
      <c r="E1724" s="3">
        <f>SUMIFS(Data!Q:Q,Data!$B:$B,Figure16!$B1724,Data!$A:$A,Figure16!$A1724)</f>
        <v>0</v>
      </c>
      <c r="F1724" s="1" t="str">
        <f t="shared" si="56"/>
        <v/>
      </c>
      <c r="G1724" s="1" t="str">
        <f t="shared" si="57"/>
        <v/>
      </c>
      <c r="H1724">
        <f>SUMIFS(Data!Z:Z,Data!B:B,Figure16!B1724,Data!A:A,Figure16!A1724)</f>
        <v>0</v>
      </c>
    </row>
    <row r="1725" spans="1:8">
      <c r="A1725" s="27">
        <v>2003</v>
      </c>
      <c r="B1725" t="s">
        <v>122</v>
      </c>
      <c r="C1725" s="3">
        <f>SUMIFS(Data!F:F,Data!$B:$B,Figure16!$B1725,Data!$A:$A,Figure16!$A1725)</f>
        <v>0</v>
      </c>
      <c r="D1725" s="3">
        <f>SUMIFS(Data!Y:Y,Data!$B:$B,Figure16!$B1725,Data!$A:$A,Figure16!$A1725)</f>
        <v>0</v>
      </c>
      <c r="E1725" s="3">
        <f>SUMIFS(Data!Q:Q,Data!$B:$B,Figure16!$B1725,Data!$A:$A,Figure16!$A1725)</f>
        <v>0</v>
      </c>
      <c r="F1725" s="1" t="str">
        <f t="shared" si="56"/>
        <v/>
      </c>
      <c r="G1725" s="1" t="str">
        <f t="shared" si="57"/>
        <v/>
      </c>
      <c r="H1725">
        <f>SUMIFS(Data!Z:Z,Data!B:B,Figure16!B1725,Data!A:A,Figure16!A1725)</f>
        <v>0</v>
      </c>
    </row>
    <row r="1726" spans="1:8">
      <c r="A1726" s="27">
        <v>2004</v>
      </c>
      <c r="B1726" t="s">
        <v>122</v>
      </c>
      <c r="C1726" s="3">
        <f>SUMIFS(Data!F:F,Data!$B:$B,Figure16!$B1726,Data!$A:$A,Figure16!$A1726)</f>
        <v>14332908.5</v>
      </c>
      <c r="D1726" s="3">
        <f>SUMIFS(Data!Y:Y,Data!$B:$B,Figure16!$B1726,Data!$A:$A,Figure16!$A1726)</f>
        <v>0</v>
      </c>
      <c r="E1726" s="3">
        <f>SUMIFS(Data!Q:Q,Data!$B:$B,Figure16!$B1726,Data!$A:$A,Figure16!$A1726)</f>
        <v>0</v>
      </c>
      <c r="F1726" s="1" t="str">
        <f t="shared" si="56"/>
        <v/>
      </c>
      <c r="G1726" s="1" t="str">
        <f t="shared" si="57"/>
        <v/>
      </c>
      <c r="H1726">
        <f>SUMIFS(Data!Z:Z,Data!B:B,Figure16!B1726,Data!A:A,Figure16!A1726)</f>
        <v>0</v>
      </c>
    </row>
    <row r="1727" spans="1:8">
      <c r="A1727" s="27">
        <v>2005</v>
      </c>
      <c r="B1727" t="s">
        <v>122</v>
      </c>
      <c r="C1727" s="3">
        <f>SUMIFS(Data!F:F,Data!$B:$B,Figure16!$B1727,Data!$A:$A,Figure16!$A1727)</f>
        <v>0</v>
      </c>
      <c r="D1727" s="3">
        <f>SUMIFS(Data!Y:Y,Data!$B:$B,Figure16!$B1727,Data!$A:$A,Figure16!$A1727)</f>
        <v>0</v>
      </c>
      <c r="E1727" s="3">
        <f>SUMIFS(Data!Q:Q,Data!$B:$B,Figure16!$B1727,Data!$A:$A,Figure16!$A1727)</f>
        <v>0</v>
      </c>
      <c r="F1727" s="1" t="str">
        <f t="shared" si="56"/>
        <v/>
      </c>
      <c r="G1727" s="1" t="str">
        <f t="shared" si="57"/>
        <v/>
      </c>
      <c r="H1727">
        <f>SUMIFS(Data!Z:Z,Data!B:B,Figure16!B1727,Data!A:A,Figure16!A1727)</f>
        <v>0</v>
      </c>
    </row>
    <row r="1728" spans="1:8">
      <c r="A1728" s="27">
        <v>2006</v>
      </c>
      <c r="B1728" t="s">
        <v>122</v>
      </c>
      <c r="C1728" s="3">
        <f>SUMIFS(Data!F:F,Data!$B:$B,Figure16!$B1728,Data!$A:$A,Figure16!$A1728)</f>
        <v>2593940</v>
      </c>
      <c r="D1728" s="3">
        <f>SUMIFS(Data!Y:Y,Data!$B:$B,Figure16!$B1728,Data!$A:$A,Figure16!$A1728)</f>
        <v>0</v>
      </c>
      <c r="E1728" s="3">
        <f>SUMIFS(Data!Q:Q,Data!$B:$B,Figure16!$B1728,Data!$A:$A,Figure16!$A1728)</f>
        <v>0</v>
      </c>
      <c r="F1728" s="1" t="str">
        <f t="shared" si="56"/>
        <v/>
      </c>
      <c r="G1728" s="1" t="str">
        <f t="shared" si="57"/>
        <v/>
      </c>
      <c r="H1728">
        <f>SUMIFS(Data!Z:Z,Data!B:B,Figure16!B1728,Data!A:A,Figure16!A1728)</f>
        <v>0</v>
      </c>
    </row>
    <row r="1729" spans="1:8">
      <c r="A1729" s="27">
        <v>2007</v>
      </c>
      <c r="B1729" t="s">
        <v>122</v>
      </c>
      <c r="C1729" s="3">
        <f>SUMIFS(Data!F:F,Data!$B:$B,Figure16!$B1729,Data!$A:$A,Figure16!$A1729)</f>
        <v>9600000</v>
      </c>
      <c r="D1729" s="3">
        <f>SUMIFS(Data!Y:Y,Data!$B:$B,Figure16!$B1729,Data!$A:$A,Figure16!$A1729)</f>
        <v>0</v>
      </c>
      <c r="E1729" s="3">
        <f>SUMIFS(Data!Q:Q,Data!$B:$B,Figure16!$B1729,Data!$A:$A,Figure16!$A1729)</f>
        <v>0</v>
      </c>
      <c r="F1729" s="1" t="str">
        <f t="shared" si="56"/>
        <v/>
      </c>
      <c r="G1729" s="1" t="str">
        <f t="shared" si="57"/>
        <v/>
      </c>
      <c r="H1729">
        <f>SUMIFS(Data!Z:Z,Data!B:B,Figure16!B1729,Data!A:A,Figure16!A1729)</f>
        <v>0</v>
      </c>
    </row>
    <row r="1730" spans="1:8">
      <c r="A1730" s="27">
        <v>2008</v>
      </c>
      <c r="B1730" t="s">
        <v>122</v>
      </c>
      <c r="C1730" s="3">
        <f>SUMIFS(Data!F:F,Data!$B:$B,Figure16!$B1730,Data!$A:$A,Figure16!$A1730)</f>
        <v>0</v>
      </c>
      <c r="D1730" s="3">
        <f>SUMIFS(Data!Y:Y,Data!$B:$B,Figure16!$B1730,Data!$A:$A,Figure16!$A1730)</f>
        <v>0</v>
      </c>
      <c r="E1730" s="3">
        <f>SUMIFS(Data!Q:Q,Data!$B:$B,Figure16!$B1730,Data!$A:$A,Figure16!$A1730)</f>
        <v>0</v>
      </c>
      <c r="F1730" s="1" t="str">
        <f t="shared" si="56"/>
        <v/>
      </c>
      <c r="G1730" s="1" t="str">
        <f t="shared" si="57"/>
        <v/>
      </c>
      <c r="H1730">
        <f>SUMIFS(Data!Z:Z,Data!B:B,Figure16!B1730,Data!A:A,Figure16!A1730)</f>
        <v>0</v>
      </c>
    </row>
    <row r="1731" spans="1:8">
      <c r="A1731" s="27">
        <v>2009</v>
      </c>
      <c r="B1731" t="s">
        <v>122</v>
      </c>
      <c r="C1731" s="3">
        <f>SUMIFS(Data!F:F,Data!$B:$B,Figure16!$B1731,Data!$A:$A,Figure16!$A1731)</f>
        <v>720000</v>
      </c>
      <c r="D1731" s="3">
        <f>SUMIFS(Data!Y:Y,Data!$B:$B,Figure16!$B1731,Data!$A:$A,Figure16!$A1731)</f>
        <v>0</v>
      </c>
      <c r="E1731" s="3">
        <f>SUMIFS(Data!Q:Q,Data!$B:$B,Figure16!$B1731,Data!$A:$A,Figure16!$A1731)</f>
        <v>0</v>
      </c>
      <c r="F1731" s="1" t="str">
        <f t="shared" ref="F1731:F1794" si="58">IF(E1731&gt;0,C1731/E1731*100,"")</f>
        <v/>
      </c>
      <c r="G1731" s="1" t="str">
        <f t="shared" ref="G1731:G1794" si="59">IF($E1731&gt;0,D1731/$E1731*100,"")</f>
        <v/>
      </c>
      <c r="H1731">
        <f>SUMIFS(Data!Z:Z,Data!B:B,Figure16!B1731,Data!A:A,Figure16!A1731)</f>
        <v>0</v>
      </c>
    </row>
    <row r="1732" spans="1:8">
      <c r="A1732" s="27">
        <v>2010</v>
      </c>
      <c r="B1732" t="s">
        <v>122</v>
      </c>
      <c r="C1732" s="3">
        <f>SUMIFS(Data!F:F,Data!$B:$B,Figure16!$B1732,Data!$A:$A,Figure16!$A1732)</f>
        <v>0</v>
      </c>
      <c r="D1732" s="3">
        <f>SUMIFS(Data!Y:Y,Data!$B:$B,Figure16!$B1732,Data!$A:$A,Figure16!$A1732)</f>
        <v>0</v>
      </c>
      <c r="E1732" s="3">
        <f>SUMIFS(Data!Q:Q,Data!$B:$B,Figure16!$B1732,Data!$A:$A,Figure16!$A1732)</f>
        <v>0</v>
      </c>
      <c r="F1732" s="1" t="str">
        <f t="shared" si="58"/>
        <v/>
      </c>
      <c r="G1732" s="1" t="str">
        <f t="shared" si="59"/>
        <v/>
      </c>
      <c r="H1732">
        <f>SUMIFS(Data!Z:Z,Data!B:B,Figure16!B1732,Data!A:A,Figure16!A1732)</f>
        <v>0</v>
      </c>
    </row>
    <row r="1733" spans="1:8">
      <c r="A1733" s="27">
        <v>2011</v>
      </c>
      <c r="B1733" t="s">
        <v>122</v>
      </c>
      <c r="C1733" s="3">
        <f>SUMIFS(Data!F:F,Data!$B:$B,Figure16!$B1733,Data!$A:$A,Figure16!$A1733)</f>
        <v>0</v>
      </c>
      <c r="D1733" s="3">
        <f>SUMIFS(Data!Y:Y,Data!$B:$B,Figure16!$B1733,Data!$A:$A,Figure16!$A1733)</f>
        <v>0</v>
      </c>
      <c r="E1733" s="3">
        <f>SUMIFS(Data!Q:Q,Data!$B:$B,Figure16!$B1733,Data!$A:$A,Figure16!$A1733)</f>
        <v>0</v>
      </c>
      <c r="F1733" s="1" t="str">
        <f t="shared" si="58"/>
        <v/>
      </c>
      <c r="G1733" s="1" t="str">
        <f t="shared" si="59"/>
        <v/>
      </c>
      <c r="H1733">
        <f>SUMIFS(Data!Z:Z,Data!B:B,Figure16!B1733,Data!A:A,Figure16!A1733)</f>
        <v>0</v>
      </c>
    </row>
    <row r="1734" spans="1:8">
      <c r="A1734" s="27">
        <v>2012</v>
      </c>
      <c r="B1734" t="s">
        <v>122</v>
      </c>
      <c r="C1734" s="3">
        <f>SUMIFS(Data!F:F,Data!$B:$B,Figure16!$B1734,Data!$A:$A,Figure16!$A1734)</f>
        <v>18700000</v>
      </c>
      <c r="D1734" s="3">
        <f>SUMIFS(Data!Y:Y,Data!$B:$B,Figure16!$B1734,Data!$A:$A,Figure16!$A1734)</f>
        <v>0</v>
      </c>
      <c r="E1734" s="3">
        <f>SUMIFS(Data!Q:Q,Data!$B:$B,Figure16!$B1734,Data!$A:$A,Figure16!$A1734)</f>
        <v>0</v>
      </c>
      <c r="F1734" s="1" t="str">
        <f t="shared" si="58"/>
        <v/>
      </c>
      <c r="G1734" s="1" t="str">
        <f t="shared" si="59"/>
        <v/>
      </c>
      <c r="H1734">
        <f>SUMIFS(Data!Z:Z,Data!B:B,Figure16!B1734,Data!A:A,Figure16!A1734)</f>
        <v>0</v>
      </c>
    </row>
    <row r="1735" spans="1:8">
      <c r="A1735" s="27">
        <v>2013</v>
      </c>
      <c r="B1735" t="s">
        <v>122</v>
      </c>
      <c r="C1735" s="3">
        <f>SUMIFS(Data!F:F,Data!$B:$B,Figure16!$B1735,Data!$A:$A,Figure16!$A1735)</f>
        <v>0</v>
      </c>
      <c r="D1735" s="3">
        <f>SUMIFS(Data!Y:Y,Data!$B:$B,Figure16!$B1735,Data!$A:$A,Figure16!$A1735)</f>
        <v>0</v>
      </c>
      <c r="E1735" s="3">
        <f>SUMIFS(Data!Q:Q,Data!$B:$B,Figure16!$B1735,Data!$A:$A,Figure16!$A1735)</f>
        <v>0</v>
      </c>
      <c r="F1735" s="1" t="str">
        <f t="shared" si="58"/>
        <v/>
      </c>
      <c r="G1735" s="1" t="str">
        <f t="shared" si="59"/>
        <v/>
      </c>
      <c r="H1735">
        <f>SUMIFS(Data!Z:Z,Data!B:B,Figure16!B1735,Data!A:A,Figure16!A1735)</f>
        <v>0</v>
      </c>
    </row>
    <row r="1736" spans="1:8">
      <c r="A1736" s="27">
        <v>2014</v>
      </c>
      <c r="B1736" t="s">
        <v>122</v>
      </c>
      <c r="C1736" s="3">
        <f>SUMIFS(Data!F:F,Data!$B:$B,Figure16!$B1736,Data!$A:$A,Figure16!$A1736)</f>
        <v>0</v>
      </c>
      <c r="D1736" s="3">
        <f>SUMIFS(Data!Y:Y,Data!$B:$B,Figure16!$B1736,Data!$A:$A,Figure16!$A1736)</f>
        <v>0</v>
      </c>
      <c r="E1736" s="3">
        <f>SUMIFS(Data!Q:Q,Data!$B:$B,Figure16!$B1736,Data!$A:$A,Figure16!$A1736)</f>
        <v>0</v>
      </c>
      <c r="F1736" s="1" t="str">
        <f t="shared" si="58"/>
        <v/>
      </c>
      <c r="G1736" s="1" t="str">
        <f t="shared" si="59"/>
        <v/>
      </c>
      <c r="H1736">
        <f>SUMIFS(Data!Z:Z,Data!B:B,Figure16!B1736,Data!A:A,Figure16!A1736)</f>
        <v>0</v>
      </c>
    </row>
    <row r="1737" spans="1:8">
      <c r="A1737" s="27">
        <v>2015</v>
      </c>
      <c r="B1737" t="s">
        <v>122</v>
      </c>
      <c r="C1737" s="3">
        <f>SUMIFS(Data!F:F,Data!$B:$B,Figure16!$B1737,Data!$A:$A,Figure16!$A1737)</f>
        <v>10390697</v>
      </c>
      <c r="D1737" s="3">
        <f>SUMIFS(Data!Y:Y,Data!$B:$B,Figure16!$B1737,Data!$A:$A,Figure16!$A1737)</f>
        <v>0</v>
      </c>
      <c r="E1737" s="3">
        <f>SUMIFS(Data!Q:Q,Data!$B:$B,Figure16!$B1737,Data!$A:$A,Figure16!$A1737)</f>
        <v>0</v>
      </c>
      <c r="F1737" s="1" t="str">
        <f t="shared" si="58"/>
        <v/>
      </c>
      <c r="G1737" s="1" t="str">
        <f t="shared" si="59"/>
        <v/>
      </c>
      <c r="H1737">
        <f>SUMIFS(Data!Z:Z,Data!B:B,Figure16!B1737,Data!A:A,Figure16!A1737)</f>
        <v>0</v>
      </c>
    </row>
    <row r="1738" spans="1:8">
      <c r="A1738" s="27">
        <v>2016</v>
      </c>
      <c r="B1738" t="s">
        <v>122</v>
      </c>
      <c r="C1738" s="3">
        <f>SUMIFS(Data!F:F,Data!$B:$B,Figure16!$B1738,Data!$A:$A,Figure16!$A1738)</f>
        <v>0</v>
      </c>
      <c r="D1738" s="3">
        <f>SUMIFS(Data!Y:Y,Data!$B:$B,Figure16!$B1738,Data!$A:$A,Figure16!$A1738)</f>
        <v>0</v>
      </c>
      <c r="E1738" s="3">
        <f>SUMIFS(Data!Q:Q,Data!$B:$B,Figure16!$B1738,Data!$A:$A,Figure16!$A1738)</f>
        <v>0</v>
      </c>
      <c r="F1738" s="1" t="str">
        <f t="shared" si="58"/>
        <v/>
      </c>
      <c r="G1738" s="1" t="str">
        <f t="shared" si="59"/>
        <v/>
      </c>
      <c r="H1738">
        <f>SUMIFS(Data!Z:Z,Data!B:B,Figure16!B1738,Data!A:A,Figure16!A1738)</f>
        <v>0</v>
      </c>
    </row>
    <row r="1739" spans="1:8">
      <c r="A1739" s="27">
        <v>2017</v>
      </c>
      <c r="B1739" t="s">
        <v>122</v>
      </c>
      <c r="C1739" s="3">
        <f>SUMIFS(Data!F:F,Data!$B:$B,Figure16!$B1739,Data!$A:$A,Figure16!$A1739)</f>
        <v>0</v>
      </c>
      <c r="D1739" s="3">
        <f>SUMIFS(Data!Y:Y,Data!$B:$B,Figure16!$B1739,Data!$A:$A,Figure16!$A1739)</f>
        <v>0</v>
      </c>
      <c r="E1739" s="3">
        <f>SUMIFS(Data!Q:Q,Data!$B:$B,Figure16!$B1739,Data!$A:$A,Figure16!$A1739)</f>
        <v>0</v>
      </c>
      <c r="F1739" s="1" t="str">
        <f t="shared" si="58"/>
        <v/>
      </c>
      <c r="G1739" s="1" t="str">
        <f t="shared" si="59"/>
        <v/>
      </c>
      <c r="H1739">
        <f>SUMIFS(Data!Z:Z,Data!B:B,Figure16!B1739,Data!A:A,Figure16!A1739)</f>
        <v>0</v>
      </c>
    </row>
    <row r="1740" spans="1:8">
      <c r="A1740" s="27">
        <v>1950</v>
      </c>
      <c r="B1740" t="s">
        <v>35</v>
      </c>
      <c r="C1740" s="3">
        <f>SUMIFS(Data!F:F,Data!$B:$B,Figure16!$B1740,Data!$A:$A,Figure16!$A1740)</f>
        <v>0</v>
      </c>
      <c r="D1740" s="3">
        <f>SUMIFS(Data!Y:Y,Data!$B:$B,Figure16!$B1740,Data!$A:$A,Figure16!$A1740)</f>
        <v>0</v>
      </c>
      <c r="E1740" s="3">
        <f>SUMIFS(Data!Q:Q,Data!$B:$B,Figure16!$B1740,Data!$A:$A,Figure16!$A1740)</f>
        <v>0</v>
      </c>
      <c r="F1740" s="1" t="str">
        <f t="shared" si="58"/>
        <v/>
      </c>
      <c r="G1740" s="1" t="str">
        <f t="shared" si="59"/>
        <v/>
      </c>
      <c r="H1740">
        <f>SUMIFS(Data!Z:Z,Data!B:B,Figure16!B1740,Data!A:A,Figure16!A1740)</f>
        <v>1</v>
      </c>
    </row>
    <row r="1741" spans="1:8">
      <c r="A1741" s="27">
        <v>1951</v>
      </c>
      <c r="B1741" t="s">
        <v>35</v>
      </c>
      <c r="C1741" s="3">
        <f>SUMIFS(Data!F:F,Data!$B:$B,Figure16!$B1741,Data!$A:$A,Figure16!$A1741)</f>
        <v>0</v>
      </c>
      <c r="D1741" s="3">
        <f>SUMIFS(Data!Y:Y,Data!$B:$B,Figure16!$B1741,Data!$A:$A,Figure16!$A1741)</f>
        <v>0</v>
      </c>
      <c r="E1741" s="3">
        <f>SUMIFS(Data!Q:Q,Data!$B:$B,Figure16!$B1741,Data!$A:$A,Figure16!$A1741)</f>
        <v>0</v>
      </c>
      <c r="F1741" s="1" t="str">
        <f t="shared" si="58"/>
        <v/>
      </c>
      <c r="G1741" s="1" t="str">
        <f t="shared" si="59"/>
        <v/>
      </c>
      <c r="H1741">
        <f>SUMIFS(Data!Z:Z,Data!B:B,Figure16!B1741,Data!A:A,Figure16!A1741)</f>
        <v>1</v>
      </c>
    </row>
    <row r="1742" spans="1:8">
      <c r="A1742" s="27">
        <v>1952</v>
      </c>
      <c r="B1742" t="s">
        <v>35</v>
      </c>
      <c r="C1742" s="3">
        <f>SUMIFS(Data!F:F,Data!$B:$B,Figure16!$B1742,Data!$A:$A,Figure16!$A1742)</f>
        <v>0</v>
      </c>
      <c r="D1742" s="3">
        <f>SUMIFS(Data!Y:Y,Data!$B:$B,Figure16!$B1742,Data!$A:$A,Figure16!$A1742)</f>
        <v>0</v>
      </c>
      <c r="E1742" s="3">
        <f>SUMIFS(Data!Q:Q,Data!$B:$B,Figure16!$B1742,Data!$A:$A,Figure16!$A1742)</f>
        <v>0</v>
      </c>
      <c r="F1742" s="1" t="str">
        <f t="shared" si="58"/>
        <v/>
      </c>
      <c r="G1742" s="1" t="str">
        <f t="shared" si="59"/>
        <v/>
      </c>
      <c r="H1742">
        <f>SUMIFS(Data!Z:Z,Data!B:B,Figure16!B1742,Data!A:A,Figure16!A1742)</f>
        <v>1</v>
      </c>
    </row>
    <row r="1743" spans="1:8">
      <c r="A1743" s="27">
        <v>1953</v>
      </c>
      <c r="B1743" t="s">
        <v>35</v>
      </c>
      <c r="C1743" s="3">
        <f>SUMIFS(Data!F:F,Data!$B:$B,Figure16!$B1743,Data!$A:$A,Figure16!$A1743)</f>
        <v>0</v>
      </c>
      <c r="D1743" s="3">
        <f>SUMIFS(Data!Y:Y,Data!$B:$B,Figure16!$B1743,Data!$A:$A,Figure16!$A1743)</f>
        <v>0</v>
      </c>
      <c r="E1743" s="3">
        <f>SUMIFS(Data!Q:Q,Data!$B:$B,Figure16!$B1743,Data!$A:$A,Figure16!$A1743)</f>
        <v>0</v>
      </c>
      <c r="F1743" s="1" t="str">
        <f t="shared" si="58"/>
        <v/>
      </c>
      <c r="G1743" s="1" t="str">
        <f t="shared" si="59"/>
        <v/>
      </c>
      <c r="H1743">
        <f>SUMIFS(Data!Z:Z,Data!B:B,Figure16!B1743,Data!A:A,Figure16!A1743)</f>
        <v>1</v>
      </c>
    </row>
    <row r="1744" spans="1:8">
      <c r="A1744" s="27">
        <v>1954</v>
      </c>
      <c r="B1744" t="s">
        <v>35</v>
      </c>
      <c r="C1744" s="3">
        <f>SUMIFS(Data!F:F,Data!$B:$B,Figure16!$B1744,Data!$A:$A,Figure16!$A1744)</f>
        <v>0</v>
      </c>
      <c r="D1744" s="3">
        <f>SUMIFS(Data!Y:Y,Data!$B:$B,Figure16!$B1744,Data!$A:$A,Figure16!$A1744)</f>
        <v>0</v>
      </c>
      <c r="E1744" s="3">
        <f>SUMIFS(Data!Q:Q,Data!$B:$B,Figure16!$B1744,Data!$A:$A,Figure16!$A1744)</f>
        <v>0</v>
      </c>
      <c r="F1744" s="1" t="str">
        <f t="shared" si="58"/>
        <v/>
      </c>
      <c r="G1744" s="1" t="str">
        <f t="shared" si="59"/>
        <v/>
      </c>
      <c r="H1744">
        <f>SUMIFS(Data!Z:Z,Data!B:B,Figure16!B1744,Data!A:A,Figure16!A1744)</f>
        <v>1</v>
      </c>
    </row>
    <row r="1745" spans="1:8">
      <c r="A1745" s="27">
        <v>1955</v>
      </c>
      <c r="B1745" t="s">
        <v>35</v>
      </c>
      <c r="C1745" s="3">
        <f>SUMIFS(Data!F:F,Data!$B:$B,Figure16!$B1745,Data!$A:$A,Figure16!$A1745)</f>
        <v>0</v>
      </c>
      <c r="D1745" s="3">
        <f>SUMIFS(Data!Y:Y,Data!$B:$B,Figure16!$B1745,Data!$A:$A,Figure16!$A1745)</f>
        <v>0</v>
      </c>
      <c r="E1745" s="3">
        <f>SUMIFS(Data!Q:Q,Data!$B:$B,Figure16!$B1745,Data!$A:$A,Figure16!$A1745)</f>
        <v>0</v>
      </c>
      <c r="F1745" s="1" t="str">
        <f t="shared" si="58"/>
        <v/>
      </c>
      <c r="G1745" s="1" t="str">
        <f t="shared" si="59"/>
        <v/>
      </c>
      <c r="H1745">
        <f>SUMIFS(Data!Z:Z,Data!B:B,Figure16!B1745,Data!A:A,Figure16!A1745)</f>
        <v>1</v>
      </c>
    </row>
    <row r="1746" spans="1:8">
      <c r="A1746" s="27">
        <v>1956</v>
      </c>
      <c r="B1746" t="s">
        <v>35</v>
      </c>
      <c r="C1746" s="3">
        <f>SUMIFS(Data!F:F,Data!$B:$B,Figure16!$B1746,Data!$A:$A,Figure16!$A1746)</f>
        <v>0</v>
      </c>
      <c r="D1746" s="3">
        <f>SUMIFS(Data!Y:Y,Data!$B:$B,Figure16!$B1746,Data!$A:$A,Figure16!$A1746)</f>
        <v>0</v>
      </c>
      <c r="E1746" s="3">
        <f>SUMIFS(Data!Q:Q,Data!$B:$B,Figure16!$B1746,Data!$A:$A,Figure16!$A1746)</f>
        <v>0</v>
      </c>
      <c r="F1746" s="1" t="str">
        <f t="shared" si="58"/>
        <v/>
      </c>
      <c r="G1746" s="1" t="str">
        <f t="shared" si="59"/>
        <v/>
      </c>
      <c r="H1746">
        <f>SUMIFS(Data!Z:Z,Data!B:B,Figure16!B1746,Data!A:A,Figure16!A1746)</f>
        <v>1</v>
      </c>
    </row>
    <row r="1747" spans="1:8">
      <c r="A1747" s="27">
        <v>1957</v>
      </c>
      <c r="B1747" t="s">
        <v>35</v>
      </c>
      <c r="C1747" s="3">
        <f>SUMIFS(Data!F:F,Data!$B:$B,Figure16!$B1747,Data!$A:$A,Figure16!$A1747)</f>
        <v>0</v>
      </c>
      <c r="D1747" s="3">
        <f>SUMIFS(Data!Y:Y,Data!$B:$B,Figure16!$B1747,Data!$A:$A,Figure16!$A1747)</f>
        <v>0</v>
      </c>
      <c r="E1747" s="3">
        <f>SUMIFS(Data!Q:Q,Data!$B:$B,Figure16!$B1747,Data!$A:$A,Figure16!$A1747)</f>
        <v>0</v>
      </c>
      <c r="F1747" s="1" t="str">
        <f t="shared" si="58"/>
        <v/>
      </c>
      <c r="G1747" s="1" t="str">
        <f t="shared" si="59"/>
        <v/>
      </c>
      <c r="H1747">
        <f>SUMIFS(Data!Z:Z,Data!B:B,Figure16!B1747,Data!A:A,Figure16!A1747)</f>
        <v>1</v>
      </c>
    </row>
    <row r="1748" spans="1:8">
      <c r="A1748" s="27">
        <v>1958</v>
      </c>
      <c r="B1748" t="s">
        <v>35</v>
      </c>
      <c r="C1748" s="3">
        <f>SUMIFS(Data!F:F,Data!$B:$B,Figure16!$B1748,Data!$A:$A,Figure16!$A1748)</f>
        <v>0</v>
      </c>
      <c r="D1748" s="3">
        <f>SUMIFS(Data!Y:Y,Data!$B:$B,Figure16!$B1748,Data!$A:$A,Figure16!$A1748)</f>
        <v>0</v>
      </c>
      <c r="E1748" s="3">
        <f>SUMIFS(Data!Q:Q,Data!$B:$B,Figure16!$B1748,Data!$A:$A,Figure16!$A1748)</f>
        <v>0</v>
      </c>
      <c r="F1748" s="1" t="str">
        <f t="shared" si="58"/>
        <v/>
      </c>
      <c r="G1748" s="1" t="str">
        <f t="shared" si="59"/>
        <v/>
      </c>
      <c r="H1748">
        <f>SUMIFS(Data!Z:Z,Data!B:B,Figure16!B1748,Data!A:A,Figure16!A1748)</f>
        <v>1</v>
      </c>
    </row>
    <row r="1749" spans="1:8">
      <c r="A1749" s="27">
        <v>1959</v>
      </c>
      <c r="B1749" t="s">
        <v>35</v>
      </c>
      <c r="C1749" s="3">
        <f>SUMIFS(Data!F:F,Data!$B:$B,Figure16!$B1749,Data!$A:$A,Figure16!$A1749)</f>
        <v>0</v>
      </c>
      <c r="D1749" s="3">
        <f>SUMIFS(Data!Y:Y,Data!$B:$B,Figure16!$B1749,Data!$A:$A,Figure16!$A1749)</f>
        <v>0</v>
      </c>
      <c r="E1749" s="3">
        <f>SUMIFS(Data!Q:Q,Data!$B:$B,Figure16!$B1749,Data!$A:$A,Figure16!$A1749)</f>
        <v>0</v>
      </c>
      <c r="F1749" s="1" t="str">
        <f t="shared" si="58"/>
        <v/>
      </c>
      <c r="G1749" s="1" t="str">
        <f t="shared" si="59"/>
        <v/>
      </c>
      <c r="H1749">
        <f>SUMIFS(Data!Z:Z,Data!B:B,Figure16!B1749,Data!A:A,Figure16!A1749)</f>
        <v>1</v>
      </c>
    </row>
    <row r="1750" spans="1:8">
      <c r="A1750" s="27">
        <v>1960</v>
      </c>
      <c r="B1750" t="s">
        <v>35</v>
      </c>
      <c r="C1750" s="3">
        <f>SUMIFS(Data!F:F,Data!$B:$B,Figure16!$B1750,Data!$A:$A,Figure16!$A1750)</f>
        <v>0</v>
      </c>
      <c r="D1750" s="3">
        <f>SUMIFS(Data!Y:Y,Data!$B:$B,Figure16!$B1750,Data!$A:$A,Figure16!$A1750)</f>
        <v>0</v>
      </c>
      <c r="E1750" s="3">
        <f>SUMIFS(Data!Q:Q,Data!$B:$B,Figure16!$B1750,Data!$A:$A,Figure16!$A1750)</f>
        <v>507513829.99485475</v>
      </c>
      <c r="F1750" s="1">
        <f t="shared" si="58"/>
        <v>0</v>
      </c>
      <c r="G1750" s="1">
        <f t="shared" si="59"/>
        <v>0</v>
      </c>
      <c r="H1750">
        <f>SUMIFS(Data!Z:Z,Data!B:B,Figure16!B1750,Data!A:A,Figure16!A1750)</f>
        <v>1</v>
      </c>
    </row>
    <row r="1751" spans="1:8">
      <c r="A1751" s="27">
        <v>1961</v>
      </c>
      <c r="B1751" t="s">
        <v>35</v>
      </c>
      <c r="C1751" s="3">
        <f>SUMIFS(Data!F:F,Data!$B:$B,Figure16!$B1751,Data!$A:$A,Figure16!$A1751)</f>
        <v>0</v>
      </c>
      <c r="D1751" s="3">
        <f>SUMIFS(Data!Y:Y,Data!$B:$B,Figure16!$B1751,Data!$A:$A,Figure16!$A1751)</f>
        <v>0</v>
      </c>
      <c r="E1751" s="3">
        <f>SUMIFS(Data!Q:Q,Data!$B:$B,Figure16!$B1751,Data!$A:$A,Figure16!$A1751)</f>
        <v>490325181.61427468</v>
      </c>
      <c r="F1751" s="1">
        <f t="shared" si="58"/>
        <v>0</v>
      </c>
      <c r="G1751" s="1">
        <f t="shared" si="59"/>
        <v>0</v>
      </c>
      <c r="H1751">
        <f>SUMIFS(Data!Z:Z,Data!B:B,Figure16!B1751,Data!A:A,Figure16!A1751)</f>
        <v>1</v>
      </c>
    </row>
    <row r="1752" spans="1:8">
      <c r="A1752" s="27">
        <v>1962</v>
      </c>
      <c r="B1752" t="s">
        <v>35</v>
      </c>
      <c r="C1752" s="3">
        <f>SUMIFS(Data!F:F,Data!$B:$B,Figure16!$B1752,Data!$A:$A,Figure16!$A1752)</f>
        <v>0</v>
      </c>
      <c r="D1752" s="3">
        <f>SUMIFS(Data!Y:Y,Data!$B:$B,Figure16!$B1752,Data!$A:$A,Figure16!$A1752)</f>
        <v>0</v>
      </c>
      <c r="E1752" s="3">
        <f>SUMIFS(Data!Q:Q,Data!$B:$B,Figure16!$B1752,Data!$A:$A,Figure16!$A1752)</f>
        <v>479180824.34850597</v>
      </c>
      <c r="F1752" s="1">
        <f t="shared" si="58"/>
        <v>0</v>
      </c>
      <c r="G1752" s="1">
        <f t="shared" si="59"/>
        <v>0</v>
      </c>
      <c r="H1752">
        <f>SUMIFS(Data!Z:Z,Data!B:B,Figure16!B1752,Data!A:A,Figure16!A1752)</f>
        <v>1</v>
      </c>
    </row>
    <row r="1753" spans="1:8">
      <c r="A1753" s="27">
        <v>1963</v>
      </c>
      <c r="B1753" t="s">
        <v>35</v>
      </c>
      <c r="C1753" s="3">
        <f>SUMIFS(Data!F:F,Data!$B:$B,Figure16!$B1753,Data!$A:$A,Figure16!$A1753)</f>
        <v>0</v>
      </c>
      <c r="D1753" s="3">
        <f>SUMIFS(Data!Y:Y,Data!$B:$B,Figure16!$B1753,Data!$A:$A,Figure16!$A1753)</f>
        <v>0</v>
      </c>
      <c r="E1753" s="3">
        <f>SUMIFS(Data!Q:Q,Data!$B:$B,Figure16!$B1753,Data!$A:$A,Figure16!$A1753)</f>
        <v>511902136.80997276</v>
      </c>
      <c r="F1753" s="1">
        <f t="shared" si="58"/>
        <v>0</v>
      </c>
      <c r="G1753" s="1">
        <f t="shared" si="59"/>
        <v>0</v>
      </c>
      <c r="H1753">
        <f>SUMIFS(Data!Z:Z,Data!B:B,Figure16!B1753,Data!A:A,Figure16!A1753)</f>
        <v>1</v>
      </c>
    </row>
    <row r="1754" spans="1:8">
      <c r="A1754" s="27">
        <v>1964</v>
      </c>
      <c r="B1754" t="s">
        <v>35</v>
      </c>
      <c r="C1754" s="3">
        <f>SUMIFS(Data!F:F,Data!$B:$B,Figure16!$B1754,Data!$A:$A,Figure16!$A1754)</f>
        <v>0</v>
      </c>
      <c r="D1754" s="3">
        <f>SUMIFS(Data!Y:Y,Data!$B:$B,Figure16!$B1754,Data!$A:$A,Figure16!$A1754)</f>
        <v>0</v>
      </c>
      <c r="E1754" s="3">
        <f>SUMIFS(Data!Q:Q,Data!$B:$B,Figure16!$B1754,Data!$A:$A,Figure16!$A1754)</f>
        <v>542578367.24259782</v>
      </c>
      <c r="F1754" s="1">
        <f t="shared" si="58"/>
        <v>0</v>
      </c>
      <c r="G1754" s="1">
        <f t="shared" si="59"/>
        <v>0</v>
      </c>
      <c r="H1754">
        <f>SUMIFS(Data!Z:Z,Data!B:B,Figure16!B1754,Data!A:A,Figure16!A1754)</f>
        <v>1</v>
      </c>
    </row>
    <row r="1755" spans="1:8">
      <c r="A1755" s="27">
        <v>1965</v>
      </c>
      <c r="B1755" t="s">
        <v>35</v>
      </c>
      <c r="C1755" s="3">
        <f>SUMIFS(Data!F:F,Data!$B:$B,Figure16!$B1755,Data!$A:$A,Figure16!$A1755)</f>
        <v>0</v>
      </c>
      <c r="D1755" s="3">
        <f>SUMIFS(Data!Y:Y,Data!$B:$B,Figure16!$B1755,Data!$A:$A,Figure16!$A1755)</f>
        <v>0</v>
      </c>
      <c r="E1755" s="3">
        <f>SUMIFS(Data!Q:Q,Data!$B:$B,Figure16!$B1755,Data!$A:$A,Figure16!$A1755)</f>
        <v>592981162.26415098</v>
      </c>
      <c r="F1755" s="1">
        <f t="shared" si="58"/>
        <v>0</v>
      </c>
      <c r="G1755" s="1">
        <f t="shared" si="59"/>
        <v>0</v>
      </c>
      <c r="H1755">
        <f>SUMIFS(Data!Z:Z,Data!B:B,Figure16!B1755,Data!A:A,Figure16!A1755)</f>
        <v>1</v>
      </c>
    </row>
    <row r="1756" spans="1:8">
      <c r="A1756" s="27">
        <v>1966</v>
      </c>
      <c r="B1756" t="s">
        <v>35</v>
      </c>
      <c r="C1756" s="3">
        <f>SUMIFS(Data!F:F,Data!$B:$B,Figure16!$B1756,Data!$A:$A,Figure16!$A1756)</f>
        <v>0</v>
      </c>
      <c r="D1756" s="3">
        <f>SUMIFS(Data!Y:Y,Data!$B:$B,Figure16!$B1756,Data!$A:$A,Figure16!$A1756)</f>
        <v>0</v>
      </c>
      <c r="E1756" s="3">
        <f>SUMIFS(Data!Q:Q,Data!$B:$B,Figure16!$B1756,Data!$A:$A,Figure16!$A1756)</f>
        <v>647305630.18867922</v>
      </c>
      <c r="F1756" s="1">
        <f t="shared" si="58"/>
        <v>0</v>
      </c>
      <c r="G1756" s="1">
        <f t="shared" si="59"/>
        <v>0</v>
      </c>
      <c r="H1756">
        <f>SUMIFS(Data!Z:Z,Data!B:B,Figure16!B1756,Data!A:A,Figure16!A1756)</f>
        <v>1</v>
      </c>
    </row>
    <row r="1757" spans="1:8">
      <c r="A1757" s="27">
        <v>1967</v>
      </c>
      <c r="B1757" t="s">
        <v>35</v>
      </c>
      <c r="C1757" s="3">
        <f>SUMIFS(Data!F:F,Data!$B:$B,Figure16!$B1757,Data!$A:$A,Figure16!$A1757)</f>
        <v>0</v>
      </c>
      <c r="D1757" s="3">
        <f>SUMIFS(Data!Y:Y,Data!$B:$B,Figure16!$B1757,Data!$A:$A,Figure16!$A1757)</f>
        <v>0</v>
      </c>
      <c r="E1757" s="3">
        <f>SUMIFS(Data!Q:Q,Data!$B:$B,Figure16!$B1757,Data!$A:$A,Figure16!$A1757)</f>
        <v>699456618.86792457</v>
      </c>
      <c r="F1757" s="1">
        <f t="shared" si="58"/>
        <v>0</v>
      </c>
      <c r="G1757" s="1">
        <f t="shared" si="59"/>
        <v>0</v>
      </c>
      <c r="H1757">
        <f>SUMIFS(Data!Z:Z,Data!B:B,Figure16!B1757,Data!A:A,Figure16!A1757)</f>
        <v>1</v>
      </c>
    </row>
    <row r="1758" spans="1:8">
      <c r="A1758" s="27">
        <v>1968</v>
      </c>
      <c r="B1758" t="s">
        <v>35</v>
      </c>
      <c r="C1758" s="3">
        <f>SUMIFS(Data!F:F,Data!$B:$B,Figure16!$B1758,Data!$A:$A,Figure16!$A1758)</f>
        <v>0</v>
      </c>
      <c r="D1758" s="3">
        <f>SUMIFS(Data!Y:Y,Data!$B:$B,Figure16!$B1758,Data!$A:$A,Figure16!$A1758)</f>
        <v>0</v>
      </c>
      <c r="E1758" s="3">
        <f>SUMIFS(Data!Q:Q,Data!$B:$B,Figure16!$B1758,Data!$A:$A,Figure16!$A1758)</f>
        <v>773841494.33962262</v>
      </c>
      <c r="F1758" s="1">
        <f t="shared" si="58"/>
        <v>0</v>
      </c>
      <c r="G1758" s="1">
        <f t="shared" si="59"/>
        <v>0</v>
      </c>
      <c r="H1758">
        <f>SUMIFS(Data!Z:Z,Data!B:B,Figure16!B1758,Data!A:A,Figure16!A1758)</f>
        <v>1</v>
      </c>
    </row>
    <row r="1759" spans="1:8">
      <c r="A1759" s="27">
        <v>1969</v>
      </c>
      <c r="B1759" t="s">
        <v>35</v>
      </c>
      <c r="C1759" s="3">
        <f>SUMIFS(Data!F:F,Data!$B:$B,Figure16!$B1759,Data!$A:$A,Figure16!$A1759)</f>
        <v>0</v>
      </c>
      <c r="D1759" s="3">
        <f>SUMIFS(Data!Y:Y,Data!$B:$B,Figure16!$B1759,Data!$A:$A,Figure16!$A1759)</f>
        <v>0</v>
      </c>
      <c r="E1759" s="3">
        <f>SUMIFS(Data!Q:Q,Data!$B:$B,Figure16!$B1759,Data!$A:$A,Figure16!$A1759)</f>
        <v>853630203.77358508</v>
      </c>
      <c r="F1759" s="1">
        <f t="shared" si="58"/>
        <v>0</v>
      </c>
      <c r="G1759" s="1">
        <f t="shared" si="59"/>
        <v>0</v>
      </c>
      <c r="H1759">
        <f>SUMIFS(Data!Z:Z,Data!B:B,Figure16!B1759,Data!A:A,Figure16!A1759)</f>
        <v>1</v>
      </c>
    </row>
    <row r="1760" spans="1:8">
      <c r="A1760" s="27">
        <v>1970</v>
      </c>
      <c r="B1760" t="s">
        <v>35</v>
      </c>
      <c r="C1760" s="3">
        <f>SUMIFS(Data!F:F,Data!$B:$B,Figure16!$B1760,Data!$A:$A,Figure16!$A1760)</f>
        <v>0</v>
      </c>
      <c r="D1760" s="3">
        <f>SUMIFS(Data!Y:Y,Data!$B:$B,Figure16!$B1760,Data!$A:$A,Figure16!$A1760)</f>
        <v>0</v>
      </c>
      <c r="E1760" s="3">
        <f>SUMIFS(Data!Q:Q,Data!$B:$B,Figure16!$B1760,Data!$A:$A,Figure16!$A1760)</f>
        <v>984830158.49056602</v>
      </c>
      <c r="F1760" s="1">
        <f t="shared" si="58"/>
        <v>0</v>
      </c>
      <c r="G1760" s="1">
        <f t="shared" si="59"/>
        <v>0</v>
      </c>
      <c r="H1760">
        <f>SUMIFS(Data!Z:Z,Data!B:B,Figure16!B1760,Data!A:A,Figure16!A1760)</f>
        <v>1</v>
      </c>
    </row>
    <row r="1761" spans="1:8">
      <c r="A1761" s="27">
        <v>1971</v>
      </c>
      <c r="B1761" t="s">
        <v>35</v>
      </c>
      <c r="C1761" s="3">
        <f>SUMIFS(Data!F:F,Data!$B:$B,Figure16!$B1761,Data!$A:$A,Figure16!$A1761)</f>
        <v>0</v>
      </c>
      <c r="D1761" s="3">
        <f>SUMIFS(Data!Y:Y,Data!$B:$B,Figure16!$B1761,Data!$A:$A,Figure16!$A1761)</f>
        <v>0</v>
      </c>
      <c r="E1761" s="3">
        <f>SUMIFS(Data!Q:Q,Data!$B:$B,Figure16!$B1761,Data!$A:$A,Figure16!$A1761)</f>
        <v>1077152902.2910442</v>
      </c>
      <c r="F1761" s="1">
        <f t="shared" si="58"/>
        <v>0</v>
      </c>
      <c r="G1761" s="1">
        <f t="shared" si="59"/>
        <v>0</v>
      </c>
      <c r="H1761">
        <f>SUMIFS(Data!Z:Z,Data!B:B,Figure16!B1761,Data!A:A,Figure16!A1761)</f>
        <v>1</v>
      </c>
    </row>
    <row r="1762" spans="1:8">
      <c r="A1762" s="27">
        <v>1972</v>
      </c>
      <c r="B1762" t="s">
        <v>35</v>
      </c>
      <c r="C1762" s="3">
        <f>SUMIFS(Data!F:F,Data!$B:$B,Figure16!$B1762,Data!$A:$A,Figure16!$A1762)</f>
        <v>0</v>
      </c>
      <c r="D1762" s="3">
        <f>SUMIFS(Data!Y:Y,Data!$B:$B,Figure16!$B1762,Data!$A:$A,Figure16!$A1762)</f>
        <v>0</v>
      </c>
      <c r="E1762" s="3">
        <f>SUMIFS(Data!Q:Q,Data!$B:$B,Figure16!$B1762,Data!$A:$A,Figure16!$A1762)</f>
        <v>1238251695.5538809</v>
      </c>
      <c r="F1762" s="1">
        <f t="shared" si="58"/>
        <v>0</v>
      </c>
      <c r="G1762" s="1">
        <f t="shared" si="59"/>
        <v>0</v>
      </c>
      <c r="H1762">
        <f>SUMIFS(Data!Z:Z,Data!B:B,Figure16!B1762,Data!A:A,Figure16!A1762)</f>
        <v>1</v>
      </c>
    </row>
    <row r="1763" spans="1:8">
      <c r="A1763" s="27">
        <v>1973</v>
      </c>
      <c r="B1763" t="s">
        <v>35</v>
      </c>
      <c r="C1763" s="3">
        <f>SUMIFS(Data!F:F,Data!$B:$B,Figure16!$B1763,Data!$A:$A,Figure16!$A1763)</f>
        <v>0</v>
      </c>
      <c r="D1763" s="3">
        <f>SUMIFS(Data!Y:Y,Data!$B:$B,Figure16!$B1763,Data!$A:$A,Figure16!$A1763)</f>
        <v>11000000</v>
      </c>
      <c r="E1763" s="3">
        <f>SUMIFS(Data!Q:Q,Data!$B:$B,Figure16!$B1763,Data!$A:$A,Figure16!$A1763)</f>
        <v>1528916185.2319918</v>
      </c>
      <c r="F1763" s="1">
        <f t="shared" si="58"/>
        <v>0</v>
      </c>
      <c r="G1763" s="1">
        <f t="shared" si="59"/>
        <v>0.71946389908423292</v>
      </c>
      <c r="H1763">
        <f>SUMIFS(Data!Z:Z,Data!B:B,Figure16!B1763,Data!A:A,Figure16!A1763)</f>
        <v>1</v>
      </c>
    </row>
    <row r="1764" spans="1:8">
      <c r="A1764" s="27">
        <v>1974</v>
      </c>
      <c r="B1764" t="s">
        <v>35</v>
      </c>
      <c r="C1764" s="3">
        <f>SUMIFS(Data!F:F,Data!$B:$B,Figure16!$B1764,Data!$A:$A,Figure16!$A1764)</f>
        <v>0</v>
      </c>
      <c r="D1764" s="3">
        <f>SUMIFS(Data!Y:Y,Data!$B:$B,Figure16!$B1764,Data!$A:$A,Figure16!$A1764)</f>
        <v>10000000</v>
      </c>
      <c r="E1764" s="3">
        <f>SUMIFS(Data!Q:Q,Data!$B:$B,Figure16!$B1764,Data!$A:$A,Figure16!$A1764)</f>
        <v>1666544754.0983608</v>
      </c>
      <c r="F1764" s="1">
        <f t="shared" si="58"/>
        <v>0</v>
      </c>
      <c r="G1764" s="1">
        <f t="shared" si="59"/>
        <v>0.60004389173516259</v>
      </c>
      <c r="H1764">
        <f>SUMIFS(Data!Z:Z,Data!B:B,Figure16!B1764,Data!A:A,Figure16!A1764)</f>
        <v>1</v>
      </c>
    </row>
    <row r="1765" spans="1:8">
      <c r="A1765" s="27">
        <v>1975</v>
      </c>
      <c r="B1765" t="s">
        <v>35</v>
      </c>
      <c r="C1765" s="3">
        <f>SUMIFS(Data!F:F,Data!$B:$B,Figure16!$B1765,Data!$A:$A,Figure16!$A1765)</f>
        <v>0</v>
      </c>
      <c r="D1765" s="3">
        <f>SUMIFS(Data!Y:Y,Data!$B:$B,Figure16!$B1765,Data!$A:$A,Figure16!$A1765)</f>
        <v>46000000</v>
      </c>
      <c r="E1765" s="3">
        <f>SUMIFS(Data!Q:Q,Data!$B:$B,Figure16!$B1765,Data!$A:$A,Figure16!$A1765)</f>
        <v>1960863465.5775962</v>
      </c>
      <c r="F1765" s="1">
        <f t="shared" si="58"/>
        <v>0</v>
      </c>
      <c r="G1765" s="1">
        <f t="shared" si="59"/>
        <v>2.3459053017977536</v>
      </c>
      <c r="H1765">
        <f>SUMIFS(Data!Z:Z,Data!B:B,Figure16!B1765,Data!A:A,Figure16!A1765)</f>
        <v>1</v>
      </c>
    </row>
    <row r="1766" spans="1:8">
      <c r="A1766" s="27">
        <v>1976</v>
      </c>
      <c r="B1766" t="s">
        <v>35</v>
      </c>
      <c r="C1766" s="3">
        <f>SUMIFS(Data!F:F,Data!$B:$B,Figure16!$B1766,Data!$A:$A,Figure16!$A1766)</f>
        <v>0</v>
      </c>
      <c r="D1766" s="3">
        <f>SUMIFS(Data!Y:Y,Data!$B:$B,Figure16!$B1766,Data!$A:$A,Figure16!$A1766)</f>
        <v>0</v>
      </c>
      <c r="E1766" s="3">
        <f>SUMIFS(Data!Q:Q,Data!$B:$B,Figure16!$B1766,Data!$A:$A,Figure16!$A1766)</f>
        <v>2412555425.9043174</v>
      </c>
      <c r="F1766" s="1">
        <f t="shared" si="58"/>
        <v>0</v>
      </c>
      <c r="G1766" s="1">
        <f t="shared" si="59"/>
        <v>0</v>
      </c>
      <c r="H1766">
        <f>SUMIFS(Data!Z:Z,Data!B:B,Figure16!B1766,Data!A:A,Figure16!A1766)</f>
        <v>1</v>
      </c>
    </row>
    <row r="1767" spans="1:8">
      <c r="A1767" s="27">
        <v>1977</v>
      </c>
      <c r="B1767" t="s">
        <v>35</v>
      </c>
      <c r="C1767" s="3">
        <f>SUMIFS(Data!F:F,Data!$B:$B,Figure16!$B1767,Data!$A:$A,Figure16!$A1767)</f>
        <v>0</v>
      </c>
      <c r="D1767" s="3">
        <f>SUMIFS(Data!Y:Y,Data!$B:$B,Figure16!$B1767,Data!$A:$A,Figure16!$A1767)</f>
        <v>54000000</v>
      </c>
      <c r="E1767" s="3">
        <f>SUMIFS(Data!Q:Q,Data!$B:$B,Figure16!$B1767,Data!$A:$A,Figure16!$A1767)</f>
        <v>3072427012.8354721</v>
      </c>
      <c r="F1767" s="1">
        <f t="shared" si="58"/>
        <v>0</v>
      </c>
      <c r="G1767" s="1">
        <f t="shared" si="59"/>
        <v>1.7575681952543647</v>
      </c>
      <c r="H1767">
        <f>SUMIFS(Data!Z:Z,Data!B:B,Figure16!B1767,Data!A:A,Figure16!A1767)</f>
        <v>1</v>
      </c>
    </row>
    <row r="1768" spans="1:8">
      <c r="A1768" s="27">
        <v>1978</v>
      </c>
      <c r="B1768" t="s">
        <v>35</v>
      </c>
      <c r="C1768" s="3">
        <f>SUMIFS(Data!F:F,Data!$B:$B,Figure16!$B1768,Data!$A:$A,Figure16!$A1768)</f>
        <v>0</v>
      </c>
      <c r="D1768" s="3">
        <f>SUMIFS(Data!Y:Y,Data!$B:$B,Figure16!$B1768,Data!$A:$A,Figure16!$A1768)</f>
        <v>215000000</v>
      </c>
      <c r="E1768" s="3">
        <f>SUMIFS(Data!Q:Q,Data!$B:$B,Figure16!$B1768,Data!$A:$A,Figure16!$A1768)</f>
        <v>3523208809.8016334</v>
      </c>
      <c r="F1768" s="1">
        <f t="shared" si="58"/>
        <v>0</v>
      </c>
      <c r="G1768" s="1">
        <f t="shared" si="59"/>
        <v>6.1023916437159773</v>
      </c>
      <c r="H1768">
        <f>SUMIFS(Data!Z:Z,Data!B:B,Figure16!B1768,Data!A:A,Figure16!A1768)</f>
        <v>1</v>
      </c>
    </row>
    <row r="1769" spans="1:8">
      <c r="A1769" s="27">
        <v>1979</v>
      </c>
      <c r="B1769" t="s">
        <v>35</v>
      </c>
      <c r="C1769" s="3">
        <f>SUMIFS(Data!F:F,Data!$B:$B,Figure16!$B1769,Data!$A:$A,Figure16!$A1769)</f>
        <v>0</v>
      </c>
      <c r="D1769" s="3">
        <f>SUMIFS(Data!Y:Y,Data!$B:$B,Figure16!$B1769,Data!$A:$A,Figure16!$A1769)</f>
        <v>142000000</v>
      </c>
      <c r="E1769" s="3">
        <f>SUMIFS(Data!Q:Q,Data!$B:$B,Figure16!$B1769,Data!$A:$A,Figure16!$A1769)</f>
        <v>4035519323.2205367</v>
      </c>
      <c r="F1769" s="1">
        <f t="shared" si="58"/>
        <v>0</v>
      </c>
      <c r="G1769" s="1">
        <f t="shared" si="59"/>
        <v>3.5187540593084621</v>
      </c>
      <c r="H1769">
        <f>SUMIFS(Data!Z:Z,Data!B:B,Figure16!B1769,Data!A:A,Figure16!A1769)</f>
        <v>1</v>
      </c>
    </row>
    <row r="1770" spans="1:8">
      <c r="A1770" s="27">
        <v>1980</v>
      </c>
      <c r="B1770" t="s">
        <v>35</v>
      </c>
      <c r="C1770" s="3">
        <f>SUMIFS(Data!F:F,Data!$B:$B,Figure16!$B1770,Data!$A:$A,Figure16!$A1770)</f>
        <v>0</v>
      </c>
      <c r="D1770" s="3">
        <f>SUMIFS(Data!Y:Y,Data!$B:$B,Figure16!$B1770,Data!$A:$A,Figure16!$A1770)</f>
        <v>172500000</v>
      </c>
      <c r="E1770" s="3">
        <f>SUMIFS(Data!Q:Q,Data!$B:$B,Figure16!$B1770,Data!$A:$A,Figure16!$A1770)</f>
        <v>4831447001.1668606</v>
      </c>
      <c r="F1770" s="1">
        <f t="shared" si="58"/>
        <v>0</v>
      </c>
      <c r="G1770" s="1">
        <f t="shared" si="59"/>
        <v>3.5703589412931342</v>
      </c>
      <c r="H1770">
        <f>SUMIFS(Data!Z:Z,Data!B:B,Figure16!B1770,Data!A:A,Figure16!A1770)</f>
        <v>1</v>
      </c>
    </row>
    <row r="1771" spans="1:8">
      <c r="A1771" s="27">
        <v>1981</v>
      </c>
      <c r="B1771" t="s">
        <v>35</v>
      </c>
      <c r="C1771" s="3">
        <f>SUMIFS(Data!F:F,Data!$B:$B,Figure16!$B1771,Data!$A:$A,Figure16!$A1771)</f>
        <v>0</v>
      </c>
      <c r="D1771" s="3">
        <f>SUMIFS(Data!Y:Y,Data!$B:$B,Figure16!$B1771,Data!$A:$A,Figure16!$A1771)</f>
        <v>0</v>
      </c>
      <c r="E1771" s="3">
        <f>SUMIFS(Data!Q:Q,Data!$B:$B,Figure16!$B1771,Data!$A:$A,Figure16!$A1771)</f>
        <v>2623807074.2947984</v>
      </c>
      <c r="F1771" s="1">
        <f t="shared" si="58"/>
        <v>0</v>
      </c>
      <c r="G1771" s="1">
        <f t="shared" si="59"/>
        <v>0</v>
      </c>
      <c r="H1771">
        <f>SUMIFS(Data!Z:Z,Data!B:B,Figure16!B1771,Data!A:A,Figure16!A1771)</f>
        <v>1</v>
      </c>
    </row>
    <row r="1772" spans="1:8">
      <c r="A1772" s="27">
        <v>1982</v>
      </c>
      <c r="B1772" t="s">
        <v>35</v>
      </c>
      <c r="C1772" s="3">
        <f>SUMIFS(Data!F:F,Data!$B:$B,Figure16!$B1772,Data!$A:$A,Figure16!$A1772)</f>
        <v>0</v>
      </c>
      <c r="D1772" s="3">
        <f>SUMIFS(Data!Y:Y,Data!$B:$B,Figure16!$B1772,Data!$A:$A,Figure16!$A1772)</f>
        <v>0</v>
      </c>
      <c r="E1772" s="3">
        <f>SUMIFS(Data!Q:Q,Data!$B:$B,Figure16!$B1772,Data!$A:$A,Figure16!$A1772)</f>
        <v>2606621255.0158124</v>
      </c>
      <c r="F1772" s="1">
        <f t="shared" si="58"/>
        <v>0</v>
      </c>
      <c r="G1772" s="1">
        <f t="shared" si="59"/>
        <v>0</v>
      </c>
      <c r="H1772">
        <f>SUMIFS(Data!Z:Z,Data!B:B,Figure16!B1772,Data!A:A,Figure16!A1772)</f>
        <v>1</v>
      </c>
    </row>
    <row r="1773" spans="1:8">
      <c r="A1773" s="27">
        <v>1983</v>
      </c>
      <c r="B1773" t="s">
        <v>35</v>
      </c>
      <c r="C1773" s="3">
        <f>SUMIFS(Data!F:F,Data!$B:$B,Figure16!$B1773,Data!$A:$A,Figure16!$A1773)</f>
        <v>0</v>
      </c>
      <c r="D1773" s="3">
        <f>SUMIFS(Data!Y:Y,Data!$B:$B,Figure16!$B1773,Data!$A:$A,Figure16!$A1773)</f>
        <v>0</v>
      </c>
      <c r="E1773" s="3">
        <f>SUMIFS(Data!Q:Q,Data!$B:$B,Figure16!$B1773,Data!$A:$A,Figure16!$A1773)</f>
        <v>3146770103.8102698</v>
      </c>
      <c r="F1773" s="1">
        <f t="shared" si="58"/>
        <v>0</v>
      </c>
      <c r="G1773" s="1">
        <f t="shared" si="59"/>
        <v>0</v>
      </c>
      <c r="H1773">
        <f>SUMIFS(Data!Z:Z,Data!B:B,Figure16!B1773,Data!A:A,Figure16!A1773)</f>
        <v>1</v>
      </c>
    </row>
    <row r="1774" spans="1:8">
      <c r="A1774" s="27">
        <v>1984</v>
      </c>
      <c r="B1774" t="s">
        <v>35</v>
      </c>
      <c r="C1774" s="3">
        <f>SUMIFS(Data!F:F,Data!$B:$B,Figure16!$B1774,Data!$A:$A,Figure16!$A1774)</f>
        <v>0</v>
      </c>
      <c r="D1774" s="3">
        <f>SUMIFS(Data!Y:Y,Data!$B:$B,Figure16!$B1774,Data!$A:$A,Figure16!$A1774)</f>
        <v>0</v>
      </c>
      <c r="E1774" s="3">
        <f>SUMIFS(Data!Q:Q,Data!$B:$B,Figure16!$B1774,Data!$A:$A,Figure16!$A1774)</f>
        <v>3660476458.8717947</v>
      </c>
      <c r="F1774" s="1">
        <f t="shared" si="58"/>
        <v>0</v>
      </c>
      <c r="G1774" s="1">
        <f t="shared" si="59"/>
        <v>0</v>
      </c>
      <c r="H1774">
        <f>SUMIFS(Data!Z:Z,Data!B:B,Figure16!B1774,Data!A:A,Figure16!A1774)</f>
        <v>1</v>
      </c>
    </row>
    <row r="1775" spans="1:8">
      <c r="A1775" s="27">
        <v>1985</v>
      </c>
      <c r="B1775" t="s">
        <v>35</v>
      </c>
      <c r="C1775" s="3">
        <f>SUMIFS(Data!F:F,Data!$B:$B,Figure16!$B1775,Data!$A:$A,Figure16!$A1775)</f>
        <v>0</v>
      </c>
      <c r="D1775" s="3">
        <f>SUMIFS(Data!Y:Y,Data!$B:$B,Figure16!$B1775,Data!$A:$A,Figure16!$A1775)</f>
        <v>0</v>
      </c>
      <c r="E1775" s="3">
        <f>SUMIFS(Data!Q:Q,Data!$B:$B,Figure16!$B1775,Data!$A:$A,Figure16!$A1775)</f>
        <v>3919203960.3960395</v>
      </c>
      <c r="F1775" s="1">
        <f t="shared" si="58"/>
        <v>0</v>
      </c>
      <c r="G1775" s="1">
        <f t="shared" si="59"/>
        <v>0</v>
      </c>
      <c r="H1775">
        <f>SUMIFS(Data!Z:Z,Data!B:B,Figure16!B1775,Data!A:A,Figure16!A1775)</f>
        <v>1</v>
      </c>
    </row>
    <row r="1776" spans="1:8">
      <c r="A1776" s="27">
        <v>1986</v>
      </c>
      <c r="B1776" t="s">
        <v>35</v>
      </c>
      <c r="C1776" s="3">
        <f>SUMIFS(Data!F:F,Data!$B:$B,Figure16!$B1776,Data!$A:$A,Figure16!$A1776)</f>
        <v>0</v>
      </c>
      <c r="D1776" s="3">
        <f>SUMIFS(Data!Y:Y,Data!$B:$B,Figure16!$B1776,Data!$A:$A,Figure16!$A1776)</f>
        <v>0</v>
      </c>
      <c r="E1776" s="3">
        <f>SUMIFS(Data!Q:Q,Data!$B:$B,Figure16!$B1776,Data!$A:$A,Figure16!$A1776)</f>
        <v>4418983870.967742</v>
      </c>
      <c r="F1776" s="1">
        <f t="shared" si="58"/>
        <v>0</v>
      </c>
      <c r="G1776" s="1">
        <f t="shared" si="59"/>
        <v>0</v>
      </c>
      <c r="H1776">
        <f>SUMIFS(Data!Z:Z,Data!B:B,Figure16!B1776,Data!A:A,Figure16!A1776)</f>
        <v>1</v>
      </c>
    </row>
    <row r="1777" spans="1:8">
      <c r="A1777" s="27">
        <v>1987</v>
      </c>
      <c r="B1777" t="s">
        <v>35</v>
      </c>
      <c r="C1777" s="3">
        <f>SUMIFS(Data!F:F,Data!$B:$B,Figure16!$B1777,Data!$A:$A,Figure16!$A1777)</f>
        <v>0</v>
      </c>
      <c r="D1777" s="3">
        <f>SUMIFS(Data!Y:Y,Data!$B:$B,Figure16!$B1777,Data!$A:$A,Figure16!$A1777)</f>
        <v>0</v>
      </c>
      <c r="E1777" s="3">
        <f>SUMIFS(Data!Q:Q,Data!$B:$B,Figure16!$B1777,Data!$A:$A,Figure16!$A1777)</f>
        <v>4532952047.1562843</v>
      </c>
      <c r="F1777" s="1">
        <f t="shared" si="58"/>
        <v>0</v>
      </c>
      <c r="G1777" s="1">
        <f t="shared" si="59"/>
        <v>0</v>
      </c>
      <c r="H1777">
        <f>SUMIFS(Data!Z:Z,Data!B:B,Figure16!B1777,Data!A:A,Figure16!A1777)</f>
        <v>1</v>
      </c>
    </row>
    <row r="1778" spans="1:8">
      <c r="A1778" s="27">
        <v>1988</v>
      </c>
      <c r="B1778" t="s">
        <v>35</v>
      </c>
      <c r="C1778" s="3">
        <f>SUMIFS(Data!F:F,Data!$B:$B,Figure16!$B1778,Data!$A:$A,Figure16!$A1778)</f>
        <v>0</v>
      </c>
      <c r="D1778" s="3">
        <f>SUMIFS(Data!Y:Y,Data!$B:$B,Figure16!$B1778,Data!$A:$A,Figure16!$A1778)</f>
        <v>0</v>
      </c>
      <c r="E1778" s="3">
        <f>SUMIFS(Data!Q:Q,Data!$B:$B,Figure16!$B1778,Data!$A:$A,Figure16!$A1778)</f>
        <v>4614629898.4034834</v>
      </c>
      <c r="F1778" s="1">
        <f t="shared" si="58"/>
        <v>0</v>
      </c>
      <c r="G1778" s="1">
        <f t="shared" si="59"/>
        <v>0</v>
      </c>
      <c r="H1778">
        <f>SUMIFS(Data!Z:Z,Data!B:B,Figure16!B1778,Data!A:A,Figure16!A1778)</f>
        <v>1</v>
      </c>
    </row>
    <row r="1779" spans="1:8">
      <c r="A1779" s="27">
        <v>1989</v>
      </c>
      <c r="B1779" t="s">
        <v>35</v>
      </c>
      <c r="C1779" s="3">
        <f>SUMIFS(Data!F:F,Data!$B:$B,Figure16!$B1779,Data!$A:$A,Figure16!$A1779)</f>
        <v>0</v>
      </c>
      <c r="D1779" s="3">
        <f>SUMIFS(Data!Y:Y,Data!$B:$B,Figure16!$B1779,Data!$A:$A,Figure16!$A1779)</f>
        <v>0</v>
      </c>
      <c r="E1779" s="3">
        <f>SUMIFS(Data!Q:Q,Data!$B:$B,Figure16!$B1779,Data!$A:$A,Figure16!$A1779)</f>
        <v>5251025767.4762669</v>
      </c>
      <c r="F1779" s="1">
        <f t="shared" si="58"/>
        <v>0</v>
      </c>
      <c r="G1779" s="1">
        <f t="shared" si="59"/>
        <v>0</v>
      </c>
      <c r="H1779">
        <f>SUMIFS(Data!Z:Z,Data!B:B,Figure16!B1779,Data!A:A,Figure16!A1779)</f>
        <v>1</v>
      </c>
    </row>
    <row r="1780" spans="1:8">
      <c r="A1780" s="27">
        <v>1990</v>
      </c>
      <c r="B1780" t="s">
        <v>35</v>
      </c>
      <c r="C1780" s="3">
        <f>SUMIFS(Data!F:F,Data!$B:$B,Figure16!$B1780,Data!$A:$A,Figure16!$A1780)</f>
        <v>0</v>
      </c>
      <c r="D1780" s="3">
        <f>SUMIFS(Data!Y:Y,Data!$B:$B,Figure16!$B1780,Data!$A:$A,Figure16!$A1780)</f>
        <v>0</v>
      </c>
      <c r="E1780" s="3">
        <f>SUMIFS(Data!Q:Q,Data!$B:$B,Figure16!$B1780,Data!$A:$A,Figure16!$A1780)</f>
        <v>5711687786.7598858</v>
      </c>
      <c r="F1780" s="1">
        <f t="shared" si="58"/>
        <v>0</v>
      </c>
      <c r="G1780" s="1">
        <f t="shared" si="59"/>
        <v>0</v>
      </c>
      <c r="H1780">
        <f>SUMIFS(Data!Z:Z,Data!B:B,Figure16!B1780,Data!A:A,Figure16!A1780)</f>
        <v>1</v>
      </c>
    </row>
    <row r="1781" spans="1:8">
      <c r="A1781" s="27">
        <v>1991</v>
      </c>
      <c r="B1781" t="s">
        <v>35</v>
      </c>
      <c r="C1781" s="3">
        <f>SUMIFS(Data!F:F,Data!$B:$B,Figure16!$B1781,Data!$A:$A,Figure16!$A1781)</f>
        <v>0</v>
      </c>
      <c r="D1781" s="3">
        <f>SUMIFS(Data!Y:Y,Data!$B:$B,Figure16!$B1781,Data!$A:$A,Figure16!$A1781)</f>
        <v>0</v>
      </c>
      <c r="E1781" s="3">
        <f>SUMIFS(Data!Q:Q,Data!$B:$B,Figure16!$B1781,Data!$A:$A,Figure16!$A1781)</f>
        <v>7168999670.2861233</v>
      </c>
      <c r="F1781" s="1">
        <f t="shared" si="58"/>
        <v>0</v>
      </c>
      <c r="G1781" s="1">
        <f t="shared" si="59"/>
        <v>0</v>
      </c>
      <c r="H1781">
        <f>SUMIFS(Data!Z:Z,Data!B:B,Figure16!B1781,Data!A:A,Figure16!A1781)</f>
        <v>1</v>
      </c>
    </row>
    <row r="1782" spans="1:8">
      <c r="A1782" s="27">
        <v>1992</v>
      </c>
      <c r="B1782" t="s">
        <v>35</v>
      </c>
      <c r="C1782" s="3">
        <f>SUMIFS(Data!F:F,Data!$B:$B,Figure16!$B1782,Data!$A:$A,Figure16!$A1782)</f>
        <v>0</v>
      </c>
      <c r="D1782" s="3">
        <f>SUMIFS(Data!Y:Y,Data!$B:$B,Figure16!$B1782,Data!$A:$A,Figure16!$A1782)</f>
        <v>0</v>
      </c>
      <c r="E1782" s="3">
        <f>SUMIFS(Data!Q:Q,Data!$B:$B,Figure16!$B1782,Data!$A:$A,Figure16!$A1782)</f>
        <v>8528593420.8432627</v>
      </c>
      <c r="F1782" s="1">
        <f t="shared" si="58"/>
        <v>0</v>
      </c>
      <c r="G1782" s="1">
        <f t="shared" si="59"/>
        <v>0</v>
      </c>
      <c r="H1782">
        <f>SUMIFS(Data!Z:Z,Data!B:B,Figure16!B1782,Data!A:A,Figure16!A1782)</f>
        <v>1</v>
      </c>
    </row>
    <row r="1783" spans="1:8">
      <c r="A1783" s="27">
        <v>1993</v>
      </c>
      <c r="B1783" t="s">
        <v>35</v>
      </c>
      <c r="C1783" s="3">
        <f>SUMIFS(Data!F:F,Data!$B:$B,Figure16!$B1783,Data!$A:$A,Figure16!$A1783)</f>
        <v>0</v>
      </c>
      <c r="D1783" s="3">
        <f>SUMIFS(Data!Y:Y,Data!$B:$B,Figure16!$B1783,Data!$A:$A,Figure16!$A1783)</f>
        <v>0</v>
      </c>
      <c r="E1783" s="3">
        <f>SUMIFS(Data!Q:Q,Data!$B:$B,Figure16!$B1783,Data!$A:$A,Figure16!$A1783)</f>
        <v>9537297723.4326534</v>
      </c>
      <c r="F1783" s="1">
        <f t="shared" si="58"/>
        <v>0</v>
      </c>
      <c r="G1783" s="1">
        <f t="shared" si="59"/>
        <v>0</v>
      </c>
      <c r="H1783">
        <f>SUMIFS(Data!Z:Z,Data!B:B,Figure16!B1783,Data!A:A,Figure16!A1783)</f>
        <v>1</v>
      </c>
    </row>
    <row r="1784" spans="1:8">
      <c r="A1784" s="27">
        <v>1994</v>
      </c>
      <c r="B1784" t="s">
        <v>35</v>
      </c>
      <c r="C1784" s="3">
        <f>SUMIFS(Data!F:F,Data!$B:$B,Figure16!$B1784,Data!$A:$A,Figure16!$A1784)</f>
        <v>0</v>
      </c>
      <c r="D1784" s="3">
        <f>SUMIFS(Data!Y:Y,Data!$B:$B,Figure16!$B1784,Data!$A:$A,Figure16!$A1784)</f>
        <v>0</v>
      </c>
      <c r="E1784" s="3">
        <f>SUMIFS(Data!Q:Q,Data!$B:$B,Figure16!$B1784,Data!$A:$A,Figure16!$A1784)</f>
        <v>10432619325.616695</v>
      </c>
      <c r="F1784" s="1">
        <f t="shared" si="58"/>
        <v>0</v>
      </c>
      <c r="G1784" s="1">
        <f t="shared" si="59"/>
        <v>0</v>
      </c>
      <c r="H1784">
        <f>SUMIFS(Data!Z:Z,Data!B:B,Figure16!B1784,Data!A:A,Figure16!A1784)</f>
        <v>1</v>
      </c>
    </row>
    <row r="1785" spans="1:8">
      <c r="A1785" s="27">
        <v>1995</v>
      </c>
      <c r="B1785" t="s">
        <v>35</v>
      </c>
      <c r="C1785" s="3">
        <f>SUMIFS(Data!F:F,Data!$B:$B,Figure16!$B1785,Data!$A:$A,Figure16!$A1785)</f>
        <v>0</v>
      </c>
      <c r="D1785" s="3">
        <f>SUMIFS(Data!Y:Y,Data!$B:$B,Figure16!$B1785,Data!$A:$A,Figure16!$A1785)</f>
        <v>0</v>
      </c>
      <c r="E1785" s="3">
        <f>SUMIFS(Data!Q:Q,Data!$B:$B,Figure16!$B1785,Data!$A:$A,Figure16!$A1785)</f>
        <v>11513472785.720703</v>
      </c>
      <c r="F1785" s="1">
        <f t="shared" si="58"/>
        <v>0</v>
      </c>
      <c r="G1785" s="1">
        <f t="shared" si="59"/>
        <v>0</v>
      </c>
      <c r="H1785">
        <f>SUMIFS(Data!Z:Z,Data!B:B,Figure16!B1785,Data!A:A,Figure16!A1785)</f>
        <v>1</v>
      </c>
    </row>
    <row r="1786" spans="1:8">
      <c r="A1786" s="27">
        <v>1996</v>
      </c>
      <c r="B1786" t="s">
        <v>35</v>
      </c>
      <c r="C1786" s="3">
        <f>SUMIFS(Data!F:F,Data!$B:$B,Figure16!$B1786,Data!$A:$A,Figure16!$A1786)</f>
        <v>0</v>
      </c>
      <c r="D1786" s="3">
        <f>SUMIFS(Data!Y:Y,Data!$B:$B,Figure16!$B1786,Data!$A:$A,Figure16!$A1786)</f>
        <v>0</v>
      </c>
      <c r="E1786" s="3">
        <f>SUMIFS(Data!Q:Q,Data!$B:$B,Figure16!$B1786,Data!$A:$A,Figure16!$A1786)</f>
        <v>11618286652.043617</v>
      </c>
      <c r="F1786" s="1">
        <f t="shared" si="58"/>
        <v>0</v>
      </c>
      <c r="G1786" s="1">
        <f t="shared" si="59"/>
        <v>0</v>
      </c>
      <c r="H1786">
        <f>SUMIFS(Data!Z:Z,Data!B:B,Figure16!B1786,Data!A:A,Figure16!A1786)</f>
        <v>1</v>
      </c>
    </row>
    <row r="1787" spans="1:8">
      <c r="A1787" s="27">
        <v>1997</v>
      </c>
      <c r="B1787" t="s">
        <v>35</v>
      </c>
      <c r="C1787" s="3">
        <f>SUMIFS(Data!F:F,Data!$B:$B,Figure16!$B1787,Data!$A:$A,Figure16!$A1787)</f>
        <v>0</v>
      </c>
      <c r="D1787" s="3">
        <f>SUMIFS(Data!Y:Y,Data!$B:$B,Figure16!$B1787,Data!$A:$A,Figure16!$A1787)</f>
        <v>0</v>
      </c>
      <c r="E1787" s="3">
        <f>SUMIFS(Data!Q:Q,Data!$B:$B,Figure16!$B1787,Data!$A:$A,Figure16!$A1787)</f>
        <v>12552071488.010147</v>
      </c>
      <c r="F1787" s="1">
        <f t="shared" si="58"/>
        <v>0</v>
      </c>
      <c r="G1787" s="1">
        <f t="shared" si="59"/>
        <v>0</v>
      </c>
      <c r="H1787">
        <f>SUMIFS(Data!Z:Z,Data!B:B,Figure16!B1787,Data!A:A,Figure16!A1787)</f>
        <v>1</v>
      </c>
    </row>
    <row r="1788" spans="1:8">
      <c r="A1788" s="27">
        <v>1998</v>
      </c>
      <c r="B1788" t="s">
        <v>35</v>
      </c>
      <c r="C1788" s="3">
        <f>SUMIFS(Data!F:F,Data!$B:$B,Figure16!$B1788,Data!$A:$A,Figure16!$A1788)</f>
        <v>0</v>
      </c>
      <c r="D1788" s="3">
        <f>SUMIFS(Data!Y:Y,Data!$B:$B,Figure16!$B1788,Data!$A:$A,Figure16!$A1788)</f>
        <v>0</v>
      </c>
      <c r="E1788" s="3">
        <f>SUMIFS(Data!Q:Q,Data!$B:$B,Figure16!$B1788,Data!$A:$A,Figure16!$A1788)</f>
        <v>13617405297.062365</v>
      </c>
      <c r="F1788" s="1">
        <f t="shared" si="58"/>
        <v>0</v>
      </c>
      <c r="G1788" s="1">
        <f t="shared" si="59"/>
        <v>0</v>
      </c>
      <c r="H1788">
        <f>SUMIFS(Data!Z:Z,Data!B:B,Figure16!B1788,Data!A:A,Figure16!A1788)</f>
        <v>1</v>
      </c>
    </row>
    <row r="1789" spans="1:8">
      <c r="A1789" s="27">
        <v>1999</v>
      </c>
      <c r="B1789" t="s">
        <v>35</v>
      </c>
      <c r="C1789" s="3">
        <f>SUMIFS(Data!F:F,Data!$B:$B,Figure16!$B1789,Data!$A:$A,Figure16!$A1789)</f>
        <v>0</v>
      </c>
      <c r="D1789" s="3">
        <f>SUMIFS(Data!Y:Y,Data!$B:$B,Figure16!$B1789,Data!$A:$A,Figure16!$A1789)</f>
        <v>0</v>
      </c>
      <c r="E1789" s="3">
        <f>SUMIFS(Data!Q:Q,Data!$B:$B,Figure16!$B1789,Data!$A:$A,Figure16!$A1789)</f>
        <v>14195623342.764143</v>
      </c>
      <c r="F1789" s="1">
        <f t="shared" si="58"/>
        <v>0</v>
      </c>
      <c r="G1789" s="1">
        <f t="shared" si="59"/>
        <v>0</v>
      </c>
      <c r="H1789">
        <f>SUMIFS(Data!Z:Z,Data!B:B,Figure16!B1789,Data!A:A,Figure16!A1789)</f>
        <v>1</v>
      </c>
    </row>
    <row r="1790" spans="1:8">
      <c r="A1790" s="27">
        <v>2000</v>
      </c>
      <c r="B1790" t="s">
        <v>35</v>
      </c>
      <c r="C1790" s="3">
        <f>SUMIFS(Data!F:F,Data!$B:$B,Figure16!$B1790,Data!$A:$A,Figure16!$A1790)</f>
        <v>0</v>
      </c>
      <c r="D1790" s="3">
        <f>SUMIFS(Data!Y:Y,Data!$B:$B,Figure16!$B1790,Data!$A:$A,Figure16!$A1790)</f>
        <v>0</v>
      </c>
      <c r="E1790" s="3">
        <f>SUMIFS(Data!Q:Q,Data!$B:$B,Figure16!$B1790,Data!$A:$A,Figure16!$A1790)</f>
        <v>14949514493.422598</v>
      </c>
      <c r="F1790" s="1">
        <f t="shared" si="58"/>
        <v>0</v>
      </c>
      <c r="G1790" s="1">
        <f t="shared" si="59"/>
        <v>0</v>
      </c>
      <c r="H1790">
        <f>SUMIFS(Data!Z:Z,Data!B:B,Figure16!B1790,Data!A:A,Figure16!A1790)</f>
        <v>1</v>
      </c>
    </row>
    <row r="1791" spans="1:8">
      <c r="A1791" s="27">
        <v>2001</v>
      </c>
      <c r="B1791" t="s">
        <v>35</v>
      </c>
      <c r="C1791" s="3">
        <f>SUMIFS(Data!F:F,Data!$B:$B,Figure16!$B1791,Data!$A:$A,Figure16!$A1791)</f>
        <v>0</v>
      </c>
      <c r="D1791" s="3">
        <f>SUMIFS(Data!Y:Y,Data!$B:$B,Figure16!$B1791,Data!$A:$A,Figure16!$A1791)</f>
        <v>0</v>
      </c>
      <c r="E1791" s="3">
        <f>SUMIFS(Data!Q:Q,Data!$B:$B,Figure16!$B1791,Data!$A:$A,Figure16!$A1791)</f>
        <v>15913363440.505943</v>
      </c>
      <c r="F1791" s="1">
        <f t="shared" si="58"/>
        <v>0</v>
      </c>
      <c r="G1791" s="1">
        <f t="shared" si="59"/>
        <v>0</v>
      </c>
      <c r="H1791">
        <f>SUMIFS(Data!Z:Z,Data!B:B,Figure16!B1791,Data!A:A,Figure16!A1791)</f>
        <v>1</v>
      </c>
    </row>
    <row r="1792" spans="1:8">
      <c r="A1792" s="27">
        <v>2002</v>
      </c>
      <c r="B1792" t="s">
        <v>35</v>
      </c>
      <c r="C1792" s="3">
        <f>SUMIFS(Data!F:F,Data!$B:$B,Figure16!$B1792,Data!$A:$A,Figure16!$A1792)</f>
        <v>0</v>
      </c>
      <c r="D1792" s="3">
        <f>SUMIFS(Data!Y:Y,Data!$B:$B,Figure16!$B1792,Data!$A:$A,Figure16!$A1792)</f>
        <v>0</v>
      </c>
      <c r="E1792" s="3">
        <f>SUMIFS(Data!Q:Q,Data!$B:$B,Figure16!$B1792,Data!$A:$A,Figure16!$A1792)</f>
        <v>16504795592.927242</v>
      </c>
      <c r="F1792" s="1">
        <f t="shared" si="58"/>
        <v>0</v>
      </c>
      <c r="G1792" s="1">
        <f t="shared" si="59"/>
        <v>0</v>
      </c>
      <c r="H1792">
        <f>SUMIFS(Data!Z:Z,Data!B:B,Figure16!B1792,Data!A:A,Figure16!A1792)</f>
        <v>1</v>
      </c>
    </row>
    <row r="1793" spans="1:8">
      <c r="A1793" s="27">
        <v>2003</v>
      </c>
      <c r="B1793" t="s">
        <v>35</v>
      </c>
      <c r="C1793" s="3">
        <f>SUMIFS(Data!F:F,Data!$B:$B,Figure16!$B1793,Data!$A:$A,Figure16!$A1793)</f>
        <v>0</v>
      </c>
      <c r="D1793" s="3">
        <f>SUMIFS(Data!Y:Y,Data!$B:$B,Figure16!$B1793,Data!$A:$A,Figure16!$A1793)</f>
        <v>0</v>
      </c>
      <c r="E1793" s="3">
        <f>SUMIFS(Data!Q:Q,Data!$B:$B,Figure16!$B1793,Data!$A:$A,Figure16!$A1793)</f>
        <v>17195867468.40868</v>
      </c>
      <c r="F1793" s="1">
        <f t="shared" si="58"/>
        <v>0</v>
      </c>
      <c r="G1793" s="1">
        <f t="shared" si="59"/>
        <v>0</v>
      </c>
      <c r="H1793">
        <f>SUMIFS(Data!Z:Z,Data!B:B,Figure16!B1793,Data!A:A,Figure16!A1793)</f>
        <v>1</v>
      </c>
    </row>
    <row r="1794" spans="1:8">
      <c r="A1794" s="27">
        <v>2004</v>
      </c>
      <c r="B1794" t="s">
        <v>35</v>
      </c>
      <c r="C1794" s="3">
        <f>SUMIFS(Data!F:F,Data!$B:$B,Figure16!$B1794,Data!$A:$A,Figure16!$A1794)</f>
        <v>0</v>
      </c>
      <c r="D1794" s="3">
        <f>SUMIFS(Data!Y:Y,Data!$B:$B,Figure16!$B1794,Data!$A:$A,Figure16!$A1794)</f>
        <v>0</v>
      </c>
      <c r="E1794" s="3">
        <f>SUMIFS(Data!Q:Q,Data!$B:$B,Figure16!$B1794,Data!$A:$A,Figure16!$A1794)</f>
        <v>18529767918.153606</v>
      </c>
      <c r="F1794" s="1">
        <f t="shared" si="58"/>
        <v>0</v>
      </c>
      <c r="G1794" s="1">
        <f t="shared" si="59"/>
        <v>0</v>
      </c>
      <c r="H1794">
        <f>SUMIFS(Data!Z:Z,Data!B:B,Figure16!B1794,Data!A:A,Figure16!A1794)</f>
        <v>1</v>
      </c>
    </row>
    <row r="1795" spans="1:8">
      <c r="A1795" s="27">
        <v>2005</v>
      </c>
      <c r="B1795" t="s">
        <v>35</v>
      </c>
      <c r="C1795" s="3">
        <f>SUMIFS(Data!F:F,Data!$B:$B,Figure16!$B1795,Data!$A:$A,Figure16!$A1795)</f>
        <v>0</v>
      </c>
      <c r="D1795" s="3">
        <f>SUMIFS(Data!Y:Y,Data!$B:$B,Figure16!$B1795,Data!$A:$A,Figure16!$A1795)</f>
        <v>0</v>
      </c>
      <c r="E1795" s="3">
        <f>SUMIFS(Data!Q:Q,Data!$B:$B,Figure16!$B1795,Data!$A:$A,Figure16!$A1795)</f>
        <v>19952156489.466072</v>
      </c>
      <c r="F1795" s="1">
        <f t="shared" ref="F1795:F1858" si="60">IF(E1795&gt;0,C1795/E1795*100,"")</f>
        <v>0</v>
      </c>
      <c r="G1795" s="1">
        <f t="shared" ref="G1795:G1858" si="61">IF($E1795&gt;0,D1795/$E1795*100,"")</f>
        <v>0</v>
      </c>
      <c r="H1795">
        <f>SUMIFS(Data!Z:Z,Data!B:B,Figure16!B1795,Data!A:A,Figure16!A1795)</f>
        <v>1</v>
      </c>
    </row>
    <row r="1796" spans="1:8">
      <c r="A1796" s="27">
        <v>2006</v>
      </c>
      <c r="B1796" t="s">
        <v>35</v>
      </c>
      <c r="C1796" s="3">
        <f>SUMIFS(Data!F:F,Data!$B:$B,Figure16!$B1796,Data!$A:$A,Figure16!$A1796)</f>
        <v>0</v>
      </c>
      <c r="D1796" s="3">
        <f>SUMIFS(Data!Y:Y,Data!$B:$B,Figure16!$B1796,Data!$A:$A,Figure16!$A1796)</f>
        <v>0</v>
      </c>
      <c r="E1796" s="3">
        <f>SUMIFS(Data!Q:Q,Data!$B:$B,Figure16!$B1796,Data!$A:$A,Figure16!$A1796)</f>
        <v>22600431882.9744</v>
      </c>
      <c r="F1796" s="1">
        <f t="shared" si="60"/>
        <v>0</v>
      </c>
      <c r="G1796" s="1">
        <f t="shared" si="61"/>
        <v>0</v>
      </c>
      <c r="H1796">
        <f>SUMIFS(Data!Z:Z,Data!B:B,Figure16!B1796,Data!A:A,Figure16!A1796)</f>
        <v>1</v>
      </c>
    </row>
    <row r="1797" spans="1:8">
      <c r="A1797" s="27">
        <v>2007</v>
      </c>
      <c r="B1797" t="s">
        <v>35</v>
      </c>
      <c r="C1797" s="3">
        <f>SUMIFS(Data!F:F,Data!$B:$B,Figure16!$B1797,Data!$A:$A,Figure16!$A1797)</f>
        <v>28000000</v>
      </c>
      <c r="D1797" s="3">
        <f>SUMIFS(Data!Y:Y,Data!$B:$B,Figure16!$B1797,Data!$A:$A,Figure16!$A1797)</f>
        <v>0</v>
      </c>
      <c r="E1797" s="3">
        <f>SUMIFS(Data!Q:Q,Data!$B:$B,Figure16!$B1797,Data!$A:$A,Figure16!$A1797)</f>
        <v>26743874205.852142</v>
      </c>
      <c r="F1797" s="1">
        <f t="shared" si="60"/>
        <v>0.10469687295295829</v>
      </c>
      <c r="G1797" s="1">
        <f t="shared" si="61"/>
        <v>0</v>
      </c>
      <c r="H1797">
        <f>SUMIFS(Data!Z:Z,Data!B:B,Figure16!B1797,Data!A:A,Figure16!A1797)</f>
        <v>1</v>
      </c>
    </row>
    <row r="1798" spans="1:8">
      <c r="A1798" s="27">
        <v>2008</v>
      </c>
      <c r="B1798" t="s">
        <v>35</v>
      </c>
      <c r="C1798" s="3">
        <f>SUMIFS(Data!F:F,Data!$B:$B,Figure16!$B1798,Data!$A:$A,Figure16!$A1798)</f>
        <v>1500000</v>
      </c>
      <c r="D1798" s="3">
        <f>SUMIFS(Data!Y:Y,Data!$B:$B,Figure16!$B1798,Data!$A:$A,Figure16!$A1798)</f>
        <v>0</v>
      </c>
      <c r="E1798" s="3">
        <f>SUMIFS(Data!Q:Q,Data!$B:$B,Figure16!$B1798,Data!$A:$A,Figure16!$A1798)</f>
        <v>30612932876.352318</v>
      </c>
      <c r="F1798" s="1">
        <f t="shared" si="60"/>
        <v>4.8998898800667028E-3</v>
      </c>
      <c r="G1798" s="1">
        <f t="shared" si="61"/>
        <v>0</v>
      </c>
      <c r="H1798">
        <f>SUMIFS(Data!Z:Z,Data!B:B,Figure16!B1798,Data!A:A,Figure16!A1798)</f>
        <v>1</v>
      </c>
    </row>
    <row r="1799" spans="1:8">
      <c r="A1799" s="27">
        <v>2009</v>
      </c>
      <c r="B1799" t="s">
        <v>35</v>
      </c>
      <c r="C1799" s="3">
        <f>SUMIFS(Data!F:F,Data!$B:$B,Figure16!$B1799,Data!$A:$A,Figure16!$A1799)</f>
        <v>105100000</v>
      </c>
      <c r="D1799" s="3">
        <f>SUMIFS(Data!Y:Y,Data!$B:$B,Figure16!$B1799,Data!$A:$A,Figure16!$A1799)</f>
        <v>0</v>
      </c>
      <c r="E1799" s="3">
        <f>SUMIFS(Data!Q:Q,Data!$B:$B,Figure16!$B1799,Data!$A:$A,Figure16!$A1799)</f>
        <v>30562361123.010254</v>
      </c>
      <c r="F1799" s="1">
        <f t="shared" si="60"/>
        <v>0.34388704320645802</v>
      </c>
      <c r="G1799" s="1">
        <f t="shared" si="61"/>
        <v>0</v>
      </c>
      <c r="H1799">
        <f>SUMIFS(Data!Z:Z,Data!B:B,Figure16!B1799,Data!A:A,Figure16!A1799)</f>
        <v>1</v>
      </c>
    </row>
    <row r="1800" spans="1:8">
      <c r="A1800" s="27">
        <v>2010</v>
      </c>
      <c r="B1800" t="s">
        <v>35</v>
      </c>
      <c r="C1800" s="3">
        <f>SUMIFS(Data!F:F,Data!$B:$B,Figure16!$B1800,Data!$A:$A,Figure16!$A1800)</f>
        <v>0</v>
      </c>
      <c r="D1800" s="3">
        <f>SUMIFS(Data!Y:Y,Data!$B:$B,Figure16!$B1800,Data!$A:$A,Figure16!$A1800)</f>
        <v>0</v>
      </c>
      <c r="E1800" s="3">
        <f>SUMIFS(Data!Q:Q,Data!$B:$B,Figure16!$B1800,Data!$A:$A,Figure16!$A1800)</f>
        <v>37268635287.151604</v>
      </c>
      <c r="F1800" s="1">
        <f t="shared" si="60"/>
        <v>0</v>
      </c>
      <c r="G1800" s="1">
        <f t="shared" si="61"/>
        <v>0</v>
      </c>
      <c r="H1800">
        <f>SUMIFS(Data!Z:Z,Data!B:B,Figure16!B1800,Data!A:A,Figure16!A1800)</f>
        <v>1</v>
      </c>
    </row>
    <row r="1801" spans="1:8">
      <c r="A1801" s="27">
        <v>2011</v>
      </c>
      <c r="B1801" t="s">
        <v>35</v>
      </c>
      <c r="C1801" s="3">
        <f>SUMIFS(Data!F:F,Data!$B:$B,Figure16!$B1801,Data!$A:$A,Figure16!$A1801)</f>
        <v>0</v>
      </c>
      <c r="D1801" s="3">
        <f>SUMIFS(Data!Y:Y,Data!$B:$B,Figure16!$B1801,Data!$A:$A,Figure16!$A1801)</f>
        <v>0</v>
      </c>
      <c r="E1801" s="3">
        <f>SUMIFS(Data!Q:Q,Data!$B:$B,Figure16!$B1801,Data!$A:$A,Figure16!$A1801)</f>
        <v>42262697840.421173</v>
      </c>
      <c r="F1801" s="1">
        <f t="shared" si="60"/>
        <v>0</v>
      </c>
      <c r="G1801" s="1">
        <f t="shared" si="61"/>
        <v>0</v>
      </c>
      <c r="H1801">
        <f>SUMIFS(Data!Z:Z,Data!B:B,Figure16!B1801,Data!A:A,Figure16!A1801)</f>
        <v>1</v>
      </c>
    </row>
    <row r="1802" spans="1:8">
      <c r="A1802" s="27">
        <v>2012</v>
      </c>
      <c r="B1802" t="s">
        <v>35</v>
      </c>
      <c r="C1802" s="3">
        <f>SUMIFS(Data!F:F,Data!$B:$B,Figure16!$B1802,Data!$A:$A,Figure16!$A1802)</f>
        <v>0</v>
      </c>
      <c r="D1802" s="3">
        <f>SUMIFS(Data!Y:Y,Data!$B:$B,Figure16!$B1802,Data!$A:$A,Figure16!$A1802)</f>
        <v>0</v>
      </c>
      <c r="E1802" s="3">
        <f>SUMIFS(Data!Q:Q,Data!$B:$B,Figure16!$B1802,Data!$A:$A,Figure16!$A1802)</f>
        <v>46473128285.46286</v>
      </c>
      <c r="F1802" s="1">
        <f t="shared" si="60"/>
        <v>0</v>
      </c>
      <c r="G1802" s="1">
        <f t="shared" si="61"/>
        <v>0</v>
      </c>
      <c r="H1802">
        <f>SUMIFS(Data!Z:Z,Data!B:B,Figure16!B1802,Data!A:A,Figure16!A1802)</f>
        <v>1</v>
      </c>
    </row>
    <row r="1803" spans="1:8">
      <c r="A1803" s="27">
        <v>2013</v>
      </c>
      <c r="B1803" t="s">
        <v>35</v>
      </c>
      <c r="C1803" s="3">
        <f>SUMIFS(Data!F:F,Data!$B:$B,Figure16!$B1803,Data!$A:$A,Figure16!$A1803)</f>
        <v>0</v>
      </c>
      <c r="D1803" s="3">
        <f>SUMIFS(Data!Y:Y,Data!$B:$B,Figure16!$B1803,Data!$A:$A,Figure16!$A1803)</f>
        <v>0</v>
      </c>
      <c r="E1803" s="3">
        <f>SUMIFS(Data!Q:Q,Data!$B:$B,Figure16!$B1803,Data!$A:$A,Figure16!$A1803)</f>
        <v>49745088111.621658</v>
      </c>
      <c r="F1803" s="1">
        <f t="shared" si="60"/>
        <v>0</v>
      </c>
      <c r="G1803" s="1">
        <f t="shared" si="61"/>
        <v>0</v>
      </c>
      <c r="H1803">
        <f>SUMIFS(Data!Z:Z,Data!B:B,Figure16!B1803,Data!A:A,Figure16!A1803)</f>
        <v>1</v>
      </c>
    </row>
    <row r="1804" spans="1:8">
      <c r="A1804" s="27">
        <v>2014</v>
      </c>
      <c r="B1804" t="s">
        <v>35</v>
      </c>
      <c r="C1804" s="3">
        <f>SUMIFS(Data!F:F,Data!$B:$B,Figure16!$B1804,Data!$A:$A,Figure16!$A1804)</f>
        <v>0</v>
      </c>
      <c r="D1804" s="3">
        <f>SUMIFS(Data!Y:Y,Data!$B:$B,Figure16!$B1804,Data!$A:$A,Figure16!$A1804)</f>
        <v>0</v>
      </c>
      <c r="E1804" s="3">
        <f>SUMIFS(Data!Q:Q,Data!$B:$B,Figure16!$B1804,Data!$A:$A,Figure16!$A1804)</f>
        <v>50577769837.691048</v>
      </c>
      <c r="F1804" s="1">
        <f t="shared" si="60"/>
        <v>0</v>
      </c>
      <c r="G1804" s="1">
        <f t="shared" si="61"/>
        <v>0</v>
      </c>
      <c r="H1804">
        <f>SUMIFS(Data!Z:Z,Data!B:B,Figure16!B1804,Data!A:A,Figure16!A1804)</f>
        <v>1</v>
      </c>
    </row>
    <row r="1805" spans="1:8">
      <c r="A1805" s="27">
        <v>2015</v>
      </c>
      <c r="B1805" t="s">
        <v>35</v>
      </c>
      <c r="C1805" s="3">
        <f>SUMIFS(Data!F:F,Data!$B:$B,Figure16!$B1805,Data!$A:$A,Figure16!$A1805)</f>
        <v>395000000</v>
      </c>
      <c r="D1805" s="3">
        <f>SUMIFS(Data!Y:Y,Data!$B:$B,Figure16!$B1805,Data!$A:$A,Figure16!$A1805)</f>
        <v>0</v>
      </c>
      <c r="E1805" s="3">
        <f>SUMIFS(Data!Q:Q,Data!$B:$B,Figure16!$B1805,Data!$A:$A,Figure16!$A1805)</f>
        <v>54775994478.49807</v>
      </c>
      <c r="F1805" s="1">
        <f t="shared" si="60"/>
        <v>0.72111881082333329</v>
      </c>
      <c r="G1805" s="1">
        <f t="shared" si="61"/>
        <v>0</v>
      </c>
      <c r="H1805">
        <f>SUMIFS(Data!Z:Z,Data!B:B,Figure16!B1805,Data!A:A,Figure16!A1805)</f>
        <v>1</v>
      </c>
    </row>
    <row r="1806" spans="1:8">
      <c r="A1806" s="27">
        <v>2016</v>
      </c>
      <c r="B1806" t="s">
        <v>35</v>
      </c>
      <c r="C1806" s="3">
        <f>SUMIFS(Data!F:F,Data!$B:$B,Figure16!$B1806,Data!$A:$A,Figure16!$A1806)</f>
        <v>0</v>
      </c>
      <c r="D1806" s="3">
        <f>SUMIFS(Data!Y:Y,Data!$B:$B,Figure16!$B1806,Data!$A:$A,Figure16!$A1806)</f>
        <v>0</v>
      </c>
      <c r="E1806" s="3">
        <f>SUMIFS(Data!Q:Q,Data!$B:$B,Figure16!$B1806,Data!$A:$A,Figure16!$A1806)</f>
        <v>57157992434.219009</v>
      </c>
      <c r="F1806" s="1">
        <f t="shared" si="60"/>
        <v>0</v>
      </c>
      <c r="G1806" s="1">
        <f t="shared" si="61"/>
        <v>0</v>
      </c>
      <c r="H1806">
        <f>SUMIFS(Data!Z:Z,Data!B:B,Figure16!B1806,Data!A:A,Figure16!A1806)</f>
        <v>1</v>
      </c>
    </row>
    <row r="1807" spans="1:8">
      <c r="A1807" s="27">
        <v>2017</v>
      </c>
      <c r="B1807" t="s">
        <v>35</v>
      </c>
      <c r="C1807" s="3">
        <f>SUMIFS(Data!F:F,Data!$B:$B,Figure16!$B1807,Data!$A:$A,Figure16!$A1807)</f>
        <v>0</v>
      </c>
      <c r="D1807" s="3">
        <f>SUMIFS(Data!Y:Y,Data!$B:$B,Figure16!$B1807,Data!$A:$A,Figure16!$A1807)</f>
        <v>0</v>
      </c>
      <c r="E1807" s="3">
        <f>SUMIFS(Data!Q:Q,Data!$B:$B,Figure16!$B1807,Data!$A:$A,Figure16!$A1807)</f>
        <v>57285984447.711334</v>
      </c>
      <c r="F1807" s="1">
        <f t="shared" si="60"/>
        <v>0</v>
      </c>
      <c r="G1807" s="1">
        <f t="shared" si="61"/>
        <v>0</v>
      </c>
      <c r="H1807">
        <f>SUMIFS(Data!Z:Z,Data!B:B,Figure16!B1807,Data!A:A,Figure16!A1807)</f>
        <v>1</v>
      </c>
    </row>
    <row r="1808" spans="1:8">
      <c r="A1808" s="27">
        <v>1960</v>
      </c>
      <c r="B1808" t="s">
        <v>129</v>
      </c>
      <c r="C1808" s="3">
        <f>SUMIFS(Data!F:F,Data!$B:$B,Figure16!$B1808,Data!$A:$A,Figure16!$A1808)</f>
        <v>0</v>
      </c>
      <c r="D1808" s="3">
        <f>SUMIFS(Data!Y:Y,Data!$B:$B,Figure16!$B1808,Data!$A:$A,Figure16!$A1808)</f>
        <v>0</v>
      </c>
      <c r="E1808" s="3">
        <f>SUMIFS(Data!Q:Q,Data!$B:$B,Figure16!$B1808,Data!$A:$A,Figure16!$A1808)</f>
        <v>546203561.57198894</v>
      </c>
      <c r="F1808" s="1">
        <f t="shared" si="60"/>
        <v>0</v>
      </c>
      <c r="G1808" s="1">
        <f t="shared" si="61"/>
        <v>0</v>
      </c>
      <c r="H1808">
        <f>SUMIFS(Data!Z:Z,Data!B:B,Figure16!B1808,Data!A:A,Figure16!A1808)</f>
        <v>1</v>
      </c>
    </row>
    <row r="1809" spans="1:8">
      <c r="A1809" s="27">
        <v>1961</v>
      </c>
      <c r="B1809" t="s">
        <v>129</v>
      </c>
      <c r="C1809" s="3">
        <f>SUMIFS(Data!F:F,Data!$B:$B,Figure16!$B1809,Data!$A:$A,Figure16!$A1809)</f>
        <v>0</v>
      </c>
      <c r="D1809" s="3">
        <f>SUMIFS(Data!Y:Y,Data!$B:$B,Figure16!$B1809,Data!$A:$A,Figure16!$A1809)</f>
        <v>0</v>
      </c>
      <c r="E1809" s="3">
        <f>SUMIFS(Data!Q:Q,Data!$B:$B,Figure16!$B1809,Data!$A:$A,Figure16!$A1809)</f>
        <v>618245639.22138166</v>
      </c>
      <c r="F1809" s="1">
        <f t="shared" si="60"/>
        <v>0</v>
      </c>
      <c r="G1809" s="1">
        <f t="shared" si="61"/>
        <v>0</v>
      </c>
      <c r="H1809">
        <f>SUMIFS(Data!Z:Z,Data!B:B,Figure16!B1809,Data!A:A,Figure16!A1809)</f>
        <v>1</v>
      </c>
    </row>
    <row r="1810" spans="1:8">
      <c r="A1810" s="27">
        <v>1962</v>
      </c>
      <c r="B1810" t="s">
        <v>129</v>
      </c>
      <c r="C1810" s="3">
        <f>SUMIFS(Data!F:F,Data!$B:$B,Figure16!$B1810,Data!$A:$A,Figure16!$A1810)</f>
        <v>0</v>
      </c>
      <c r="D1810" s="3">
        <f>SUMIFS(Data!Y:Y,Data!$B:$B,Figure16!$B1810,Data!$A:$A,Figure16!$A1810)</f>
        <v>0</v>
      </c>
      <c r="E1810" s="3">
        <f>SUMIFS(Data!Q:Q,Data!$B:$B,Figure16!$B1810,Data!$A:$A,Figure16!$A1810)</f>
        <v>645284344.68411791</v>
      </c>
      <c r="F1810" s="1">
        <f t="shared" si="60"/>
        <v>0</v>
      </c>
      <c r="G1810" s="1">
        <f t="shared" si="61"/>
        <v>0</v>
      </c>
      <c r="H1810">
        <f>SUMIFS(Data!Z:Z,Data!B:B,Figure16!B1810,Data!A:A,Figure16!A1810)</f>
        <v>1</v>
      </c>
    </row>
    <row r="1811" spans="1:8">
      <c r="A1811" s="27">
        <v>1963</v>
      </c>
      <c r="B1811" t="s">
        <v>129</v>
      </c>
      <c r="C1811" s="3">
        <f>SUMIFS(Data!F:F,Data!$B:$B,Figure16!$B1811,Data!$A:$A,Figure16!$A1811)</f>
        <v>0</v>
      </c>
      <c r="D1811" s="3">
        <f>SUMIFS(Data!Y:Y,Data!$B:$B,Figure16!$B1811,Data!$A:$A,Figure16!$A1811)</f>
        <v>0</v>
      </c>
      <c r="E1811" s="3">
        <f>SUMIFS(Data!Q:Q,Data!$B:$B,Figure16!$B1811,Data!$A:$A,Figure16!$A1811)</f>
        <v>761047045.83040154</v>
      </c>
      <c r="F1811" s="1">
        <f t="shared" si="60"/>
        <v>0</v>
      </c>
      <c r="G1811" s="1">
        <f t="shared" si="61"/>
        <v>0</v>
      </c>
      <c r="H1811">
        <f>SUMIFS(Data!Z:Z,Data!B:B,Figure16!B1811,Data!A:A,Figure16!A1811)</f>
        <v>1</v>
      </c>
    </row>
    <row r="1812" spans="1:8">
      <c r="A1812" s="27">
        <v>1964</v>
      </c>
      <c r="B1812" t="s">
        <v>129</v>
      </c>
      <c r="C1812" s="3">
        <f>SUMIFS(Data!F:F,Data!$B:$B,Figure16!$B1812,Data!$A:$A,Figure16!$A1812)</f>
        <v>0</v>
      </c>
      <c r="D1812" s="3">
        <f>SUMIFS(Data!Y:Y,Data!$B:$B,Figure16!$B1812,Data!$A:$A,Figure16!$A1812)</f>
        <v>0</v>
      </c>
      <c r="E1812" s="3">
        <f>SUMIFS(Data!Q:Q,Data!$B:$B,Figure16!$B1812,Data!$A:$A,Figure16!$A1812)</f>
        <v>921063266.44552112</v>
      </c>
      <c r="F1812" s="1">
        <f t="shared" si="60"/>
        <v>0</v>
      </c>
      <c r="G1812" s="1">
        <f t="shared" si="61"/>
        <v>0</v>
      </c>
      <c r="H1812">
        <f>SUMIFS(Data!Z:Z,Data!B:B,Figure16!B1812,Data!A:A,Figure16!A1812)</f>
        <v>1</v>
      </c>
    </row>
    <row r="1813" spans="1:8">
      <c r="A1813" s="27">
        <v>1965</v>
      </c>
      <c r="B1813" t="s">
        <v>129</v>
      </c>
      <c r="C1813" s="3">
        <f>SUMIFS(Data!F:F,Data!$B:$B,Figure16!$B1813,Data!$A:$A,Figure16!$A1813)</f>
        <v>0</v>
      </c>
      <c r="D1813" s="3">
        <f>SUMIFS(Data!Y:Y,Data!$B:$B,Figure16!$B1813,Data!$A:$A,Figure16!$A1813)</f>
        <v>0</v>
      </c>
      <c r="E1813" s="3">
        <f>SUMIFS(Data!Q:Q,Data!$B:$B,Figure16!$B1813,Data!$A:$A,Figure16!$A1813)</f>
        <v>919771356.42609656</v>
      </c>
      <c r="F1813" s="1">
        <f t="shared" si="60"/>
        <v>0</v>
      </c>
      <c r="G1813" s="1">
        <f t="shared" si="61"/>
        <v>0</v>
      </c>
      <c r="H1813">
        <f>SUMIFS(Data!Z:Z,Data!B:B,Figure16!B1813,Data!A:A,Figure16!A1813)</f>
        <v>1</v>
      </c>
    </row>
    <row r="1814" spans="1:8">
      <c r="A1814" s="27">
        <v>1966</v>
      </c>
      <c r="B1814" t="s">
        <v>129</v>
      </c>
      <c r="C1814" s="3">
        <f>SUMIFS(Data!F:F,Data!$B:$B,Figure16!$B1814,Data!$A:$A,Figure16!$A1814)</f>
        <v>0</v>
      </c>
      <c r="D1814" s="3">
        <f>SUMIFS(Data!Y:Y,Data!$B:$B,Figure16!$B1814,Data!$A:$A,Figure16!$A1814)</f>
        <v>0</v>
      </c>
      <c r="E1814" s="3">
        <f>SUMIFS(Data!Q:Q,Data!$B:$B,Figure16!$B1814,Data!$A:$A,Figure16!$A1814)</f>
        <v>1024103034.2919849</v>
      </c>
      <c r="F1814" s="1">
        <f t="shared" si="60"/>
        <v>0</v>
      </c>
      <c r="G1814" s="1">
        <f t="shared" si="61"/>
        <v>0</v>
      </c>
      <c r="H1814">
        <f>SUMIFS(Data!Z:Z,Data!B:B,Figure16!B1814,Data!A:A,Figure16!A1814)</f>
        <v>1</v>
      </c>
    </row>
    <row r="1815" spans="1:8">
      <c r="A1815" s="27">
        <v>1967</v>
      </c>
      <c r="B1815" t="s">
        <v>129</v>
      </c>
      <c r="C1815" s="3">
        <f>SUMIFS(Data!F:F,Data!$B:$B,Figure16!$B1815,Data!$A:$A,Figure16!$A1815)</f>
        <v>0</v>
      </c>
      <c r="D1815" s="3">
        <f>SUMIFS(Data!Y:Y,Data!$B:$B,Figure16!$B1815,Data!$A:$A,Figure16!$A1815)</f>
        <v>0</v>
      </c>
      <c r="E1815" s="3">
        <f>SUMIFS(Data!Q:Q,Data!$B:$B,Figure16!$B1815,Data!$A:$A,Figure16!$A1815)</f>
        <v>1082922892.1520207</v>
      </c>
      <c r="F1815" s="1">
        <f t="shared" si="60"/>
        <v>0</v>
      </c>
      <c r="G1815" s="1">
        <f t="shared" si="61"/>
        <v>0</v>
      </c>
      <c r="H1815">
        <f>SUMIFS(Data!Z:Z,Data!B:B,Figure16!B1815,Data!A:A,Figure16!A1815)</f>
        <v>1</v>
      </c>
    </row>
    <row r="1816" spans="1:8">
      <c r="A1816" s="27">
        <v>1968</v>
      </c>
      <c r="B1816" t="s">
        <v>129</v>
      </c>
      <c r="C1816" s="3">
        <f>SUMIFS(Data!F:F,Data!$B:$B,Figure16!$B1816,Data!$A:$A,Figure16!$A1816)</f>
        <v>0</v>
      </c>
      <c r="D1816" s="3">
        <f>SUMIFS(Data!Y:Y,Data!$B:$B,Figure16!$B1816,Data!$A:$A,Figure16!$A1816)</f>
        <v>0</v>
      </c>
      <c r="E1816" s="3">
        <f>SUMIFS(Data!Q:Q,Data!$B:$B,Figure16!$B1816,Data!$A:$A,Figure16!$A1816)</f>
        <v>1281281245.6703236</v>
      </c>
      <c r="F1816" s="1">
        <f t="shared" si="60"/>
        <v>0</v>
      </c>
      <c r="G1816" s="1">
        <f t="shared" si="61"/>
        <v>0</v>
      </c>
      <c r="H1816">
        <f>SUMIFS(Data!Z:Z,Data!B:B,Figure16!B1816,Data!A:A,Figure16!A1816)</f>
        <v>1</v>
      </c>
    </row>
    <row r="1817" spans="1:8">
      <c r="A1817" s="27">
        <v>1969</v>
      </c>
      <c r="B1817" t="s">
        <v>129</v>
      </c>
      <c r="C1817" s="3">
        <f>SUMIFS(Data!F:F,Data!$B:$B,Figure16!$B1817,Data!$A:$A,Figure16!$A1817)</f>
        <v>0</v>
      </c>
      <c r="D1817" s="3">
        <f>SUMIFS(Data!Y:Y,Data!$B:$B,Figure16!$B1817,Data!$A:$A,Figure16!$A1817)</f>
        <v>0</v>
      </c>
      <c r="E1817" s="3">
        <f>SUMIFS(Data!Q:Q,Data!$B:$B,Figure16!$B1817,Data!$A:$A,Figure16!$A1817)</f>
        <v>1361360157.2699862</v>
      </c>
      <c r="F1817" s="1">
        <f t="shared" si="60"/>
        <v>0</v>
      </c>
      <c r="G1817" s="1">
        <f t="shared" si="61"/>
        <v>0</v>
      </c>
      <c r="H1817">
        <f>SUMIFS(Data!Z:Z,Data!B:B,Figure16!B1817,Data!A:A,Figure16!A1817)</f>
        <v>1</v>
      </c>
    </row>
    <row r="1818" spans="1:8">
      <c r="A1818" s="27">
        <v>1970</v>
      </c>
      <c r="B1818" t="s">
        <v>129</v>
      </c>
      <c r="C1818" s="3">
        <f>SUMIFS(Data!F:F,Data!$B:$B,Figure16!$B1818,Data!$A:$A,Figure16!$A1818)</f>
        <v>0</v>
      </c>
      <c r="D1818" s="3">
        <f>SUMIFS(Data!Y:Y,Data!$B:$B,Figure16!$B1818,Data!$A:$A,Figure16!$A1818)</f>
        <v>0</v>
      </c>
      <c r="E1818" s="3">
        <f>SUMIFS(Data!Q:Q,Data!$B:$B,Figure16!$B1818,Data!$A:$A,Figure16!$A1818)</f>
        <v>1455482990.2414262</v>
      </c>
      <c r="F1818" s="1">
        <f t="shared" si="60"/>
        <v>0</v>
      </c>
      <c r="G1818" s="1">
        <f t="shared" si="61"/>
        <v>0</v>
      </c>
      <c r="H1818">
        <f>SUMIFS(Data!Z:Z,Data!B:B,Figure16!B1818,Data!A:A,Figure16!A1818)</f>
        <v>1</v>
      </c>
    </row>
    <row r="1819" spans="1:8">
      <c r="A1819" s="27">
        <v>1971</v>
      </c>
      <c r="B1819" t="s">
        <v>129</v>
      </c>
      <c r="C1819" s="3">
        <f>SUMIFS(Data!F:F,Data!$B:$B,Figure16!$B1819,Data!$A:$A,Figure16!$A1819)</f>
        <v>0</v>
      </c>
      <c r="D1819" s="3">
        <f>SUMIFS(Data!Y:Y,Data!$B:$B,Figure16!$B1819,Data!$A:$A,Figure16!$A1819)</f>
        <v>0</v>
      </c>
      <c r="E1819" s="3">
        <f>SUMIFS(Data!Q:Q,Data!$B:$B,Figure16!$B1819,Data!$A:$A,Figure16!$A1819)</f>
        <v>1584128262.0893281</v>
      </c>
      <c r="F1819" s="1">
        <f t="shared" si="60"/>
        <v>0</v>
      </c>
      <c r="G1819" s="1">
        <f t="shared" si="61"/>
        <v>0</v>
      </c>
      <c r="H1819">
        <f>SUMIFS(Data!Z:Z,Data!B:B,Figure16!B1819,Data!A:A,Figure16!A1819)</f>
        <v>1</v>
      </c>
    </row>
    <row r="1820" spans="1:8">
      <c r="A1820" s="27">
        <v>1972</v>
      </c>
      <c r="B1820" t="s">
        <v>129</v>
      </c>
      <c r="C1820" s="3">
        <f>SUMIFS(Data!F:F,Data!$B:$B,Figure16!$B1820,Data!$A:$A,Figure16!$A1820)</f>
        <v>0</v>
      </c>
      <c r="D1820" s="3">
        <f>SUMIFS(Data!Y:Y,Data!$B:$B,Figure16!$B1820,Data!$A:$A,Figure16!$A1820)</f>
        <v>0</v>
      </c>
      <c r="E1820" s="3">
        <f>SUMIFS(Data!Q:Q,Data!$B:$B,Figure16!$B1820,Data!$A:$A,Figure16!$A1820)</f>
        <v>1849400599.7755799</v>
      </c>
      <c r="F1820" s="1">
        <f t="shared" si="60"/>
        <v>0</v>
      </c>
      <c r="G1820" s="1">
        <f t="shared" si="61"/>
        <v>0</v>
      </c>
      <c r="H1820">
        <f>SUMIFS(Data!Z:Z,Data!B:B,Figure16!B1820,Data!A:A,Figure16!A1820)</f>
        <v>1</v>
      </c>
    </row>
    <row r="1821" spans="1:8">
      <c r="A1821" s="27">
        <v>1973</v>
      </c>
      <c r="B1821" t="s">
        <v>129</v>
      </c>
      <c r="C1821" s="3">
        <f>SUMIFS(Data!F:F,Data!$B:$B,Figure16!$B1821,Data!$A:$A,Figure16!$A1821)</f>
        <v>0</v>
      </c>
      <c r="D1821" s="3">
        <f>SUMIFS(Data!Y:Y,Data!$B:$B,Figure16!$B1821,Data!$A:$A,Figure16!$A1821)</f>
        <v>74000000</v>
      </c>
      <c r="E1821" s="3">
        <f>SUMIFS(Data!Q:Q,Data!$B:$B,Figure16!$B1821,Data!$A:$A,Figure16!$A1821)</f>
        <v>2508421234.8557048</v>
      </c>
      <c r="F1821" s="1">
        <f t="shared" si="60"/>
        <v>0</v>
      </c>
      <c r="G1821" s="1">
        <f t="shared" si="61"/>
        <v>2.9500627315593908</v>
      </c>
      <c r="H1821">
        <f>SUMIFS(Data!Z:Z,Data!B:B,Figure16!B1821,Data!A:A,Figure16!A1821)</f>
        <v>1</v>
      </c>
    </row>
    <row r="1822" spans="1:8">
      <c r="A1822" s="27">
        <v>1974</v>
      </c>
      <c r="B1822" t="s">
        <v>129</v>
      </c>
      <c r="C1822" s="3">
        <f>SUMIFS(Data!F:F,Data!$B:$B,Figure16!$B1822,Data!$A:$A,Figure16!$A1822)</f>
        <v>0</v>
      </c>
      <c r="D1822" s="3">
        <f>SUMIFS(Data!Y:Y,Data!$B:$B,Figure16!$B1822,Data!$A:$A,Figure16!$A1822)</f>
        <v>63000000</v>
      </c>
      <c r="E1822" s="3">
        <f>SUMIFS(Data!Q:Q,Data!$B:$B,Figure16!$B1822,Data!$A:$A,Figure16!$A1822)</f>
        <v>3070151901.0638347</v>
      </c>
      <c r="F1822" s="1">
        <f t="shared" si="60"/>
        <v>0</v>
      </c>
      <c r="G1822" s="1">
        <f t="shared" si="61"/>
        <v>2.0520157318004344</v>
      </c>
      <c r="H1822">
        <f>SUMIFS(Data!Z:Z,Data!B:B,Figure16!B1822,Data!A:A,Figure16!A1822)</f>
        <v>1</v>
      </c>
    </row>
    <row r="1823" spans="1:8">
      <c r="A1823" s="27">
        <v>1975</v>
      </c>
      <c r="B1823" t="s">
        <v>129</v>
      </c>
      <c r="C1823" s="3">
        <f>SUMIFS(Data!F:F,Data!$B:$B,Figure16!$B1823,Data!$A:$A,Figure16!$A1823)</f>
        <v>0</v>
      </c>
      <c r="D1823" s="3">
        <f>SUMIFS(Data!Y:Y,Data!$B:$B,Figure16!$B1823,Data!$A:$A,Figure16!$A1823)</f>
        <v>50000000</v>
      </c>
      <c r="E1823" s="3">
        <f>SUMIFS(Data!Q:Q,Data!$B:$B,Figure16!$B1823,Data!$A:$A,Figure16!$A1823)</f>
        <v>3893839190.2680612</v>
      </c>
      <c r="F1823" s="1">
        <f t="shared" si="60"/>
        <v>0</v>
      </c>
      <c r="G1823" s="1">
        <f t="shared" si="61"/>
        <v>1.2840797361371743</v>
      </c>
      <c r="H1823">
        <f>SUMIFS(Data!Z:Z,Data!B:B,Figure16!B1823,Data!A:A,Figure16!A1823)</f>
        <v>1</v>
      </c>
    </row>
    <row r="1824" spans="1:8">
      <c r="A1824" s="27">
        <v>1976</v>
      </c>
      <c r="B1824" t="s">
        <v>129</v>
      </c>
      <c r="C1824" s="3">
        <f>SUMIFS(Data!F:F,Data!$B:$B,Figure16!$B1824,Data!$A:$A,Figure16!$A1824)</f>
        <v>0</v>
      </c>
      <c r="D1824" s="3">
        <f>SUMIFS(Data!Y:Y,Data!$B:$B,Figure16!$B1824,Data!$A:$A,Figure16!$A1824)</f>
        <v>189000000</v>
      </c>
      <c r="E1824" s="3">
        <f>SUMIFS(Data!Q:Q,Data!$B:$B,Figure16!$B1824,Data!$A:$A,Figure16!$A1824)</f>
        <v>4662053707.7762966</v>
      </c>
      <c r="F1824" s="1">
        <f t="shared" si="60"/>
        <v>0</v>
      </c>
      <c r="G1824" s="1">
        <f t="shared" si="61"/>
        <v>4.0540073505534346</v>
      </c>
      <c r="H1824">
        <f>SUMIFS(Data!Z:Z,Data!B:B,Figure16!B1824,Data!A:A,Figure16!A1824)</f>
        <v>1</v>
      </c>
    </row>
    <row r="1825" spans="1:8">
      <c r="A1825" s="27">
        <v>1977</v>
      </c>
      <c r="B1825" t="s">
        <v>129</v>
      </c>
      <c r="C1825" s="3">
        <f>SUMIFS(Data!F:F,Data!$B:$B,Figure16!$B1825,Data!$A:$A,Figure16!$A1825)</f>
        <v>0</v>
      </c>
      <c r="D1825" s="3">
        <f>SUMIFS(Data!Y:Y,Data!$B:$B,Figure16!$B1825,Data!$A:$A,Figure16!$A1825)</f>
        <v>86000000</v>
      </c>
      <c r="E1825" s="3">
        <f>SUMIFS(Data!Q:Q,Data!$B:$B,Figure16!$B1825,Data!$A:$A,Figure16!$A1825)</f>
        <v>6265067857.8653431</v>
      </c>
      <c r="F1825" s="1">
        <f t="shared" si="60"/>
        <v>0</v>
      </c>
      <c r="G1825" s="1">
        <f t="shared" si="61"/>
        <v>1.3726906388098123</v>
      </c>
      <c r="H1825">
        <f>SUMIFS(Data!Z:Z,Data!B:B,Figure16!B1825,Data!A:A,Figure16!A1825)</f>
        <v>1</v>
      </c>
    </row>
    <row r="1826" spans="1:8">
      <c r="A1826" s="27">
        <v>1978</v>
      </c>
      <c r="B1826" t="s">
        <v>129</v>
      </c>
      <c r="C1826" s="3">
        <f>SUMIFS(Data!F:F,Data!$B:$B,Figure16!$B1826,Data!$A:$A,Figure16!$A1826)</f>
        <v>0</v>
      </c>
      <c r="D1826" s="3">
        <f>SUMIFS(Data!Y:Y,Data!$B:$B,Figure16!$B1826,Data!$A:$A,Figure16!$A1826)</f>
        <v>290700000</v>
      </c>
      <c r="E1826" s="3">
        <f>SUMIFS(Data!Q:Q,Data!$B:$B,Figure16!$B1826,Data!$A:$A,Figure16!$A1826)</f>
        <v>7900524897.8644047</v>
      </c>
      <c r="F1826" s="1">
        <f t="shared" si="60"/>
        <v>0</v>
      </c>
      <c r="G1826" s="1">
        <f t="shared" si="61"/>
        <v>3.6795023591227376</v>
      </c>
      <c r="H1826">
        <f>SUMIFS(Data!Z:Z,Data!B:B,Figure16!B1826,Data!A:A,Figure16!A1826)</f>
        <v>1</v>
      </c>
    </row>
    <row r="1827" spans="1:8">
      <c r="A1827" s="27">
        <v>1979</v>
      </c>
      <c r="B1827" t="s">
        <v>129</v>
      </c>
      <c r="C1827" s="3">
        <f>SUMIFS(Data!F:F,Data!$B:$B,Figure16!$B1827,Data!$A:$A,Figure16!$A1827)</f>
        <v>0</v>
      </c>
      <c r="D1827" s="3">
        <f>SUMIFS(Data!Y:Y,Data!$B:$B,Figure16!$B1827,Data!$A:$A,Figure16!$A1827)</f>
        <v>298700000</v>
      </c>
      <c r="E1827" s="3">
        <f>SUMIFS(Data!Q:Q,Data!$B:$B,Figure16!$B1827,Data!$A:$A,Figure16!$A1827)</f>
        <v>9142935857.9476643</v>
      </c>
      <c r="F1827" s="1">
        <f t="shared" si="60"/>
        <v>0</v>
      </c>
      <c r="G1827" s="1">
        <f t="shared" si="61"/>
        <v>3.2670031228574086</v>
      </c>
      <c r="H1827">
        <f>SUMIFS(Data!Z:Z,Data!B:B,Figure16!B1827,Data!A:A,Figure16!A1827)</f>
        <v>1</v>
      </c>
    </row>
    <row r="1828" spans="1:8">
      <c r="A1828" s="27">
        <v>1980</v>
      </c>
      <c r="B1828" t="s">
        <v>129</v>
      </c>
      <c r="C1828" s="3">
        <f>SUMIFS(Data!F:F,Data!$B:$B,Figure16!$B1828,Data!$A:$A,Figure16!$A1828)</f>
        <v>0</v>
      </c>
      <c r="D1828" s="3">
        <f>SUMIFS(Data!Y:Y,Data!$B:$B,Figure16!$B1828,Data!$A:$A,Figure16!$A1828)</f>
        <v>417000000</v>
      </c>
      <c r="E1828" s="3">
        <f>SUMIFS(Data!Q:Q,Data!$B:$B,Figure16!$B1828,Data!$A:$A,Figure16!$A1828)</f>
        <v>10175615441.812651</v>
      </c>
      <c r="F1828" s="1">
        <f t="shared" si="60"/>
        <v>0</v>
      </c>
      <c r="G1828" s="1">
        <f t="shared" si="61"/>
        <v>4.098032226006735</v>
      </c>
      <c r="H1828">
        <f>SUMIFS(Data!Z:Z,Data!B:B,Figure16!B1828,Data!A:A,Figure16!A1828)</f>
        <v>1</v>
      </c>
    </row>
    <row r="1829" spans="1:8">
      <c r="A1829" s="27">
        <v>1981</v>
      </c>
      <c r="B1829" t="s">
        <v>129</v>
      </c>
      <c r="C1829" s="3">
        <f>SUMIFS(Data!F:F,Data!$B:$B,Figure16!$B1829,Data!$A:$A,Figure16!$A1829)</f>
        <v>0</v>
      </c>
      <c r="D1829" s="3">
        <f>SUMIFS(Data!Y:Y,Data!$B:$B,Figure16!$B1829,Data!$A:$A,Figure16!$A1829)</f>
        <v>916649984</v>
      </c>
      <c r="E1829" s="3">
        <f>SUMIFS(Data!Q:Q,Data!$B:$B,Figure16!$B1829,Data!$A:$A,Figure16!$A1829)</f>
        <v>8432588483.8526268</v>
      </c>
      <c r="F1829" s="1">
        <f t="shared" si="60"/>
        <v>0</v>
      </c>
      <c r="G1829" s="1">
        <f t="shared" si="61"/>
        <v>10.870327489065454</v>
      </c>
      <c r="H1829">
        <f>SUMIFS(Data!Z:Z,Data!B:B,Figure16!B1829,Data!A:A,Figure16!A1829)</f>
        <v>1</v>
      </c>
    </row>
    <row r="1830" spans="1:8">
      <c r="A1830" s="27">
        <v>1982</v>
      </c>
      <c r="B1830" t="s">
        <v>129</v>
      </c>
      <c r="C1830" s="3">
        <f>SUMIFS(Data!F:F,Data!$B:$B,Figure16!$B1830,Data!$A:$A,Figure16!$A1830)</f>
        <v>0</v>
      </c>
      <c r="D1830" s="3">
        <f>SUMIFS(Data!Y:Y,Data!$B:$B,Figure16!$B1830,Data!$A:$A,Figure16!$A1830)</f>
        <v>483500000</v>
      </c>
      <c r="E1830" s="3">
        <f>SUMIFS(Data!Q:Q,Data!$B:$B,Figure16!$B1830,Data!$A:$A,Figure16!$A1830)</f>
        <v>7567109766.6112919</v>
      </c>
      <c r="F1830" s="1">
        <f t="shared" si="60"/>
        <v>0</v>
      </c>
      <c r="G1830" s="1">
        <f t="shared" si="61"/>
        <v>6.389493676084486</v>
      </c>
      <c r="H1830">
        <f>SUMIFS(Data!Z:Z,Data!B:B,Figure16!B1830,Data!A:A,Figure16!A1830)</f>
        <v>1</v>
      </c>
    </row>
    <row r="1831" spans="1:8">
      <c r="A1831" s="27">
        <v>1983</v>
      </c>
      <c r="B1831" t="s">
        <v>129</v>
      </c>
      <c r="C1831" s="3">
        <f>SUMIFS(Data!F:F,Data!$B:$B,Figure16!$B1831,Data!$A:$A,Figure16!$A1831)</f>
        <v>0</v>
      </c>
      <c r="D1831" s="3">
        <f>SUMIFS(Data!Y:Y,Data!$B:$B,Figure16!$B1831,Data!$A:$A,Figure16!$A1831)</f>
        <v>10000000</v>
      </c>
      <c r="E1831" s="3">
        <f>SUMIFS(Data!Q:Q,Data!$B:$B,Figure16!$B1831,Data!$A:$A,Figure16!$A1831)</f>
        <v>6838185418.5364218</v>
      </c>
      <c r="F1831" s="1">
        <f t="shared" si="60"/>
        <v>0</v>
      </c>
      <c r="G1831" s="1">
        <f t="shared" si="61"/>
        <v>0.14623762574341398</v>
      </c>
      <c r="H1831">
        <f>SUMIFS(Data!Z:Z,Data!B:B,Figure16!B1831,Data!A:A,Figure16!A1831)</f>
        <v>1</v>
      </c>
    </row>
    <row r="1832" spans="1:8">
      <c r="A1832" s="27">
        <v>1984</v>
      </c>
      <c r="B1832" t="s">
        <v>129</v>
      </c>
      <c r="C1832" s="3">
        <f>SUMIFS(Data!F:F,Data!$B:$B,Figure16!$B1832,Data!$A:$A,Figure16!$A1832)</f>
        <v>0</v>
      </c>
      <c r="D1832" s="3">
        <f>SUMIFS(Data!Y:Y,Data!$B:$B,Figure16!$B1832,Data!$A:$A,Figure16!$A1832)</f>
        <v>0</v>
      </c>
      <c r="E1832" s="3">
        <f>SUMIFS(Data!Q:Q,Data!$B:$B,Figure16!$B1832,Data!$A:$A,Figure16!$A1832)</f>
        <v>6841638714.5453997</v>
      </c>
      <c r="F1832" s="1">
        <f t="shared" si="60"/>
        <v>0</v>
      </c>
      <c r="G1832" s="1">
        <f t="shared" si="61"/>
        <v>0</v>
      </c>
      <c r="H1832">
        <f>SUMIFS(Data!Z:Z,Data!B:B,Figure16!B1832,Data!A:A,Figure16!A1832)</f>
        <v>1</v>
      </c>
    </row>
    <row r="1833" spans="1:8">
      <c r="A1833" s="27">
        <v>1985</v>
      </c>
      <c r="B1833" t="s">
        <v>129</v>
      </c>
      <c r="C1833" s="3">
        <f>SUMIFS(Data!F:F,Data!$B:$B,Figure16!$B1833,Data!$A:$A,Figure16!$A1833)</f>
        <v>0</v>
      </c>
      <c r="D1833" s="3">
        <f>SUMIFS(Data!Y:Y,Data!$B:$B,Figure16!$B1833,Data!$A:$A,Figure16!$A1833)</f>
        <v>0</v>
      </c>
      <c r="E1833" s="3">
        <f>SUMIFS(Data!Q:Q,Data!$B:$B,Figure16!$B1833,Data!$A:$A,Figure16!$A1833)</f>
        <v>6977650069.3357792</v>
      </c>
      <c r="F1833" s="1">
        <f t="shared" si="60"/>
        <v>0</v>
      </c>
      <c r="G1833" s="1">
        <f t="shared" si="61"/>
        <v>0</v>
      </c>
      <c r="H1833">
        <f>SUMIFS(Data!Z:Z,Data!B:B,Figure16!B1833,Data!A:A,Figure16!A1833)</f>
        <v>1</v>
      </c>
    </row>
    <row r="1834" spans="1:8">
      <c r="A1834" s="27">
        <v>1986</v>
      </c>
      <c r="B1834" t="s">
        <v>129</v>
      </c>
      <c r="C1834" s="3">
        <f>SUMIFS(Data!F:F,Data!$B:$B,Figure16!$B1834,Data!$A:$A,Figure16!$A1834)</f>
        <v>15600000</v>
      </c>
      <c r="D1834" s="3">
        <f>SUMIFS(Data!Y:Y,Data!$B:$B,Figure16!$B1834,Data!$A:$A,Figure16!$A1834)</f>
        <v>0</v>
      </c>
      <c r="E1834" s="3">
        <f>SUMIFS(Data!Q:Q,Data!$B:$B,Figure16!$B1834,Data!$A:$A,Figure16!$A1834)</f>
        <v>9158302205.3623695</v>
      </c>
      <c r="F1834" s="1">
        <f t="shared" si="60"/>
        <v>0.17033724865364114</v>
      </c>
      <c r="G1834" s="1">
        <f t="shared" si="61"/>
        <v>0</v>
      </c>
      <c r="H1834">
        <f>SUMIFS(Data!Z:Z,Data!B:B,Figure16!B1834,Data!A:A,Figure16!A1834)</f>
        <v>1</v>
      </c>
    </row>
    <row r="1835" spans="1:8">
      <c r="A1835" s="27">
        <v>1987</v>
      </c>
      <c r="B1835" t="s">
        <v>129</v>
      </c>
      <c r="C1835" s="3">
        <f>SUMIFS(Data!F:F,Data!$B:$B,Figure16!$B1835,Data!$A:$A,Figure16!$A1835)</f>
        <v>130000</v>
      </c>
      <c r="D1835" s="3">
        <f>SUMIFS(Data!Y:Y,Data!$B:$B,Figure16!$B1835,Data!$A:$A,Figure16!$A1835)</f>
        <v>0</v>
      </c>
      <c r="E1835" s="3">
        <f>SUMIFS(Data!Q:Q,Data!$B:$B,Figure16!$B1835,Data!$A:$A,Figure16!$A1835)</f>
        <v>10087653189.328686</v>
      </c>
      <c r="F1835" s="1">
        <f t="shared" si="60"/>
        <v>1.2887040975746635E-3</v>
      </c>
      <c r="G1835" s="1">
        <f t="shared" si="61"/>
        <v>0</v>
      </c>
      <c r="H1835">
        <f>SUMIFS(Data!Z:Z,Data!B:B,Figure16!B1835,Data!A:A,Figure16!A1835)</f>
        <v>1</v>
      </c>
    </row>
    <row r="1836" spans="1:8">
      <c r="A1836" s="27">
        <v>1988</v>
      </c>
      <c r="B1836" t="s">
        <v>129</v>
      </c>
      <c r="C1836" s="3">
        <f>SUMIFS(Data!F:F,Data!$B:$B,Figure16!$B1836,Data!$A:$A,Figure16!$A1836)</f>
        <v>0</v>
      </c>
      <c r="D1836" s="3">
        <f>SUMIFS(Data!Y:Y,Data!$B:$B,Figure16!$B1836,Data!$A:$A,Figure16!$A1836)</f>
        <v>0</v>
      </c>
      <c r="E1836" s="3">
        <f>SUMIFS(Data!Q:Q,Data!$B:$B,Figure16!$B1836,Data!$A:$A,Figure16!$A1836)</f>
        <v>10255170459.985992</v>
      </c>
      <c r="F1836" s="1">
        <f t="shared" si="60"/>
        <v>0</v>
      </c>
      <c r="G1836" s="1">
        <f t="shared" si="61"/>
        <v>0</v>
      </c>
      <c r="H1836">
        <f>SUMIFS(Data!Z:Z,Data!B:B,Figure16!B1836,Data!A:A,Figure16!A1836)</f>
        <v>1</v>
      </c>
    </row>
    <row r="1837" spans="1:8">
      <c r="A1837" s="27">
        <v>1989</v>
      </c>
      <c r="B1837" t="s">
        <v>129</v>
      </c>
      <c r="C1837" s="3">
        <f>SUMIFS(Data!F:F,Data!$B:$B,Figure16!$B1837,Data!$A:$A,Figure16!$A1837)</f>
        <v>0</v>
      </c>
      <c r="D1837" s="3">
        <f>SUMIFS(Data!Y:Y,Data!$B:$B,Figure16!$B1837,Data!$A:$A,Figure16!$A1837)</f>
        <v>0</v>
      </c>
      <c r="E1837" s="3">
        <f>SUMIFS(Data!Q:Q,Data!$B:$B,Figure16!$B1837,Data!$A:$A,Figure16!$A1837)</f>
        <v>9757410614.0811996</v>
      </c>
      <c r="F1837" s="1">
        <f t="shared" si="60"/>
        <v>0</v>
      </c>
      <c r="G1837" s="1">
        <f t="shared" si="61"/>
        <v>0</v>
      </c>
      <c r="H1837">
        <f>SUMIFS(Data!Z:Z,Data!B:B,Figure16!B1837,Data!A:A,Figure16!A1837)</f>
        <v>1</v>
      </c>
    </row>
    <row r="1838" spans="1:8">
      <c r="A1838" s="27">
        <v>1990</v>
      </c>
      <c r="B1838" t="s">
        <v>129</v>
      </c>
      <c r="C1838" s="3">
        <f>SUMIFS(Data!F:F,Data!$B:$B,Figure16!$B1838,Data!$A:$A,Figure16!$A1838)</f>
        <v>0</v>
      </c>
      <c r="D1838" s="3">
        <f>SUMIFS(Data!Y:Y,Data!$B:$B,Figure16!$B1838,Data!$A:$A,Figure16!$A1838)</f>
        <v>0</v>
      </c>
      <c r="E1838" s="3">
        <f>SUMIFS(Data!Q:Q,Data!$B:$B,Figure16!$B1838,Data!$A:$A,Figure16!$A1838)</f>
        <v>10795850106.9547</v>
      </c>
      <c r="F1838" s="1">
        <f t="shared" si="60"/>
        <v>0</v>
      </c>
      <c r="G1838" s="1">
        <f t="shared" si="61"/>
        <v>0</v>
      </c>
      <c r="H1838">
        <f>SUMIFS(Data!Z:Z,Data!B:B,Figure16!B1838,Data!A:A,Figure16!A1838)</f>
        <v>1</v>
      </c>
    </row>
    <row r="1839" spans="1:8">
      <c r="A1839" s="27">
        <v>1991</v>
      </c>
      <c r="B1839" t="s">
        <v>129</v>
      </c>
      <c r="C1839" s="3">
        <f>SUMIFS(Data!F:F,Data!$B:$B,Figure16!$B1839,Data!$A:$A,Figure16!$A1839)</f>
        <v>0</v>
      </c>
      <c r="D1839" s="3">
        <f>SUMIFS(Data!Y:Y,Data!$B:$B,Figure16!$B1839,Data!$A:$A,Figure16!$A1839)</f>
        <v>0</v>
      </c>
      <c r="E1839" s="3">
        <f>SUMIFS(Data!Q:Q,Data!$B:$B,Figure16!$B1839,Data!$A:$A,Figure16!$A1839)</f>
        <v>10492628915.492674</v>
      </c>
      <c r="F1839" s="1">
        <f t="shared" si="60"/>
        <v>0</v>
      </c>
      <c r="G1839" s="1">
        <f t="shared" si="61"/>
        <v>0</v>
      </c>
      <c r="H1839">
        <f>SUMIFS(Data!Z:Z,Data!B:B,Figure16!B1839,Data!A:A,Figure16!A1839)</f>
        <v>1</v>
      </c>
    </row>
    <row r="1840" spans="1:8">
      <c r="A1840" s="27">
        <v>1992</v>
      </c>
      <c r="B1840" t="s">
        <v>129</v>
      </c>
      <c r="C1840" s="3">
        <f>SUMIFS(Data!F:F,Data!$B:$B,Figure16!$B1840,Data!$A:$A,Figure16!$A1840)</f>
        <v>0</v>
      </c>
      <c r="D1840" s="3">
        <f>SUMIFS(Data!Y:Y,Data!$B:$B,Figure16!$B1840,Data!$A:$A,Figure16!$A1840)</f>
        <v>0</v>
      </c>
      <c r="E1840" s="3">
        <f>SUMIFS(Data!Q:Q,Data!$B:$B,Figure16!$B1840,Data!$A:$A,Figure16!$A1840)</f>
        <v>11152971316.074015</v>
      </c>
      <c r="F1840" s="1">
        <f t="shared" si="60"/>
        <v>0</v>
      </c>
      <c r="G1840" s="1">
        <f t="shared" si="61"/>
        <v>0</v>
      </c>
      <c r="H1840">
        <f>SUMIFS(Data!Z:Z,Data!B:B,Figure16!B1840,Data!A:A,Figure16!A1840)</f>
        <v>1</v>
      </c>
    </row>
    <row r="1841" spans="1:8">
      <c r="A1841" s="27">
        <v>1993</v>
      </c>
      <c r="B1841" t="s">
        <v>129</v>
      </c>
      <c r="C1841" s="3">
        <f>SUMIFS(Data!F:F,Data!$B:$B,Figure16!$B1841,Data!$A:$A,Figure16!$A1841)</f>
        <v>0</v>
      </c>
      <c r="D1841" s="3">
        <f>SUMIFS(Data!Y:Y,Data!$B:$B,Figure16!$B1841,Data!$A:$A,Figure16!$A1841)</f>
        <v>0</v>
      </c>
      <c r="E1841" s="3">
        <f>SUMIFS(Data!Q:Q,Data!$B:$B,Figure16!$B1841,Data!$A:$A,Figure16!$A1841)</f>
        <v>11045759468.941166</v>
      </c>
      <c r="F1841" s="1">
        <f t="shared" si="60"/>
        <v>0</v>
      </c>
      <c r="G1841" s="1">
        <f t="shared" si="61"/>
        <v>0</v>
      </c>
      <c r="H1841">
        <f>SUMIFS(Data!Z:Z,Data!B:B,Figure16!B1841,Data!A:A,Figure16!A1841)</f>
        <v>1</v>
      </c>
    </row>
    <row r="1842" spans="1:8">
      <c r="A1842" s="27">
        <v>1994</v>
      </c>
      <c r="B1842" t="s">
        <v>129</v>
      </c>
      <c r="C1842" s="3">
        <f>SUMIFS(Data!F:F,Data!$B:$B,Figure16!$B1842,Data!$A:$A,Figure16!$A1842)</f>
        <v>0</v>
      </c>
      <c r="D1842" s="3">
        <f>SUMIFS(Data!Y:Y,Data!$B:$B,Figure16!$B1842,Data!$A:$A,Figure16!$A1842)</f>
        <v>0</v>
      </c>
      <c r="E1842" s="3">
        <f>SUMIFS(Data!Q:Q,Data!$B:$B,Figure16!$B1842,Data!$A:$A,Figure16!$A1842)</f>
        <v>8313557450.2521324</v>
      </c>
      <c r="F1842" s="1">
        <f t="shared" si="60"/>
        <v>0</v>
      </c>
      <c r="G1842" s="1">
        <f t="shared" si="61"/>
        <v>0</v>
      </c>
      <c r="H1842">
        <f>SUMIFS(Data!Z:Z,Data!B:B,Figure16!B1842,Data!A:A,Figure16!A1842)</f>
        <v>1</v>
      </c>
    </row>
    <row r="1843" spans="1:8">
      <c r="A1843" s="27">
        <v>1995</v>
      </c>
      <c r="B1843" t="s">
        <v>129</v>
      </c>
      <c r="C1843" s="3">
        <f>SUMIFS(Data!F:F,Data!$B:$B,Figure16!$B1843,Data!$A:$A,Figure16!$A1843)</f>
        <v>0</v>
      </c>
      <c r="D1843" s="3">
        <f>SUMIFS(Data!Y:Y,Data!$B:$B,Figure16!$B1843,Data!$A:$A,Figure16!$A1843)</f>
        <v>0</v>
      </c>
      <c r="E1843" s="3">
        <f>SUMIFS(Data!Q:Q,Data!$B:$B,Figure16!$B1843,Data!$A:$A,Figure16!$A1843)</f>
        <v>11000146839.497032</v>
      </c>
      <c r="F1843" s="1">
        <f t="shared" si="60"/>
        <v>0</v>
      </c>
      <c r="G1843" s="1">
        <f t="shared" si="61"/>
        <v>0</v>
      </c>
      <c r="H1843">
        <f>SUMIFS(Data!Z:Z,Data!B:B,Figure16!B1843,Data!A:A,Figure16!A1843)</f>
        <v>1</v>
      </c>
    </row>
    <row r="1844" spans="1:8">
      <c r="A1844" s="27">
        <v>1996</v>
      </c>
      <c r="B1844" t="s">
        <v>129</v>
      </c>
      <c r="C1844" s="3">
        <f>SUMIFS(Data!F:F,Data!$B:$B,Figure16!$B1844,Data!$A:$A,Figure16!$A1844)</f>
        <v>0</v>
      </c>
      <c r="D1844" s="3">
        <f>SUMIFS(Data!Y:Y,Data!$B:$B,Figure16!$B1844,Data!$A:$A,Figure16!$A1844)</f>
        <v>0</v>
      </c>
      <c r="E1844" s="3">
        <f>SUMIFS(Data!Q:Q,Data!$B:$B,Figure16!$B1844,Data!$A:$A,Figure16!$A1844)</f>
        <v>12139234938.786329</v>
      </c>
      <c r="F1844" s="1">
        <f t="shared" si="60"/>
        <v>0</v>
      </c>
      <c r="G1844" s="1">
        <f t="shared" si="61"/>
        <v>0</v>
      </c>
      <c r="H1844">
        <f>SUMIFS(Data!Z:Z,Data!B:B,Figure16!B1844,Data!A:A,Figure16!A1844)</f>
        <v>1</v>
      </c>
    </row>
    <row r="1845" spans="1:8">
      <c r="A1845" s="27">
        <v>1997</v>
      </c>
      <c r="B1845" t="s">
        <v>129</v>
      </c>
      <c r="C1845" s="3">
        <f>SUMIFS(Data!F:F,Data!$B:$B,Figure16!$B1845,Data!$A:$A,Figure16!$A1845)</f>
        <v>0</v>
      </c>
      <c r="D1845" s="3">
        <f>SUMIFS(Data!Y:Y,Data!$B:$B,Figure16!$B1845,Data!$A:$A,Figure16!$A1845)</f>
        <v>0</v>
      </c>
      <c r="E1845" s="3">
        <f>SUMIFS(Data!Q:Q,Data!$B:$B,Figure16!$B1845,Data!$A:$A,Figure16!$A1845)</f>
        <v>11722142706.127819</v>
      </c>
      <c r="F1845" s="1">
        <f t="shared" si="60"/>
        <v>0</v>
      </c>
      <c r="G1845" s="1">
        <f t="shared" si="61"/>
        <v>0</v>
      </c>
      <c r="H1845">
        <f>SUMIFS(Data!Z:Z,Data!B:B,Figure16!B1845,Data!A:A,Figure16!A1845)</f>
        <v>1</v>
      </c>
    </row>
    <row r="1846" spans="1:8">
      <c r="A1846" s="27">
        <v>1998</v>
      </c>
      <c r="B1846" t="s">
        <v>129</v>
      </c>
      <c r="C1846" s="3">
        <f>SUMIFS(Data!F:F,Data!$B:$B,Figure16!$B1846,Data!$A:$A,Figure16!$A1846)</f>
        <v>0</v>
      </c>
      <c r="D1846" s="3">
        <f>SUMIFS(Data!Y:Y,Data!$B:$B,Figure16!$B1846,Data!$A:$A,Figure16!$A1846)</f>
        <v>0</v>
      </c>
      <c r="E1846" s="3">
        <f>SUMIFS(Data!Q:Q,Data!$B:$B,Figure16!$B1846,Data!$A:$A,Figure16!$A1846)</f>
        <v>12612033728.85717</v>
      </c>
      <c r="F1846" s="1">
        <f t="shared" si="60"/>
        <v>0</v>
      </c>
      <c r="G1846" s="1">
        <f t="shared" si="61"/>
        <v>0</v>
      </c>
      <c r="H1846">
        <f>SUMIFS(Data!Z:Z,Data!B:B,Figure16!B1846,Data!A:A,Figure16!A1846)</f>
        <v>1</v>
      </c>
    </row>
    <row r="1847" spans="1:8">
      <c r="A1847" s="27">
        <v>1999</v>
      </c>
      <c r="B1847" t="s">
        <v>129</v>
      </c>
      <c r="C1847" s="3">
        <f>SUMIFS(Data!F:F,Data!$B:$B,Figure16!$B1847,Data!$A:$A,Figure16!$A1847)</f>
        <v>0</v>
      </c>
      <c r="D1847" s="3">
        <f>SUMIFS(Data!Y:Y,Data!$B:$B,Figure16!$B1847,Data!$A:$A,Figure16!$A1847)</f>
        <v>0</v>
      </c>
      <c r="E1847" s="3">
        <f>SUMIFS(Data!Q:Q,Data!$B:$B,Figure16!$B1847,Data!$A:$A,Figure16!$A1847)</f>
        <v>12376639822.926493</v>
      </c>
      <c r="F1847" s="1">
        <f t="shared" si="60"/>
        <v>0</v>
      </c>
      <c r="G1847" s="1">
        <f t="shared" si="61"/>
        <v>0</v>
      </c>
      <c r="H1847">
        <f>SUMIFS(Data!Z:Z,Data!B:B,Figure16!B1847,Data!A:A,Figure16!A1847)</f>
        <v>1</v>
      </c>
    </row>
    <row r="1848" spans="1:8">
      <c r="A1848" s="27">
        <v>2000</v>
      </c>
      <c r="B1848" t="s">
        <v>129</v>
      </c>
      <c r="C1848" s="3">
        <f>SUMIFS(Data!F:F,Data!$B:$B,Figure16!$B1848,Data!$A:$A,Figure16!$A1848)</f>
        <v>0</v>
      </c>
      <c r="D1848" s="3">
        <f>SUMIFS(Data!Y:Y,Data!$B:$B,Figure16!$B1848,Data!$A:$A,Figure16!$A1848)</f>
        <v>0</v>
      </c>
      <c r="E1848" s="3">
        <f>SUMIFS(Data!Q:Q,Data!$B:$B,Figure16!$B1848,Data!$A:$A,Figure16!$A1848)</f>
        <v>10717022462.685905</v>
      </c>
      <c r="F1848" s="1">
        <f t="shared" si="60"/>
        <v>0</v>
      </c>
      <c r="G1848" s="1">
        <f t="shared" si="61"/>
        <v>0</v>
      </c>
      <c r="H1848">
        <f>SUMIFS(Data!Z:Z,Data!B:B,Figure16!B1848,Data!A:A,Figure16!A1848)</f>
        <v>1</v>
      </c>
    </row>
    <row r="1849" spans="1:8">
      <c r="A1849" s="27">
        <v>2001</v>
      </c>
      <c r="B1849" t="s">
        <v>129</v>
      </c>
      <c r="C1849" s="3">
        <f>SUMIFS(Data!F:F,Data!$B:$B,Figure16!$B1849,Data!$A:$A,Figure16!$A1849)</f>
        <v>1208157.25</v>
      </c>
      <c r="D1849" s="3">
        <f>SUMIFS(Data!Y:Y,Data!$B:$B,Figure16!$B1849,Data!$A:$A,Figure16!$A1849)</f>
        <v>0</v>
      </c>
      <c r="E1849" s="3">
        <f>SUMIFS(Data!Q:Q,Data!$B:$B,Figure16!$B1849,Data!$A:$A,Figure16!$A1849)</f>
        <v>11192560827.296247</v>
      </c>
      <c r="F1849" s="1">
        <f t="shared" si="60"/>
        <v>1.0794287997556058E-2</v>
      </c>
      <c r="G1849" s="1">
        <f t="shared" si="61"/>
        <v>0</v>
      </c>
      <c r="H1849">
        <f>SUMIFS(Data!Z:Z,Data!B:B,Figure16!B1849,Data!A:A,Figure16!A1849)</f>
        <v>1</v>
      </c>
    </row>
    <row r="1850" spans="1:8">
      <c r="A1850" s="27">
        <v>2002</v>
      </c>
      <c r="B1850" t="s">
        <v>129</v>
      </c>
      <c r="C1850" s="3">
        <f>SUMIFS(Data!F:F,Data!$B:$B,Figure16!$B1850,Data!$A:$A,Figure16!$A1850)</f>
        <v>0</v>
      </c>
      <c r="D1850" s="3">
        <f>SUMIFS(Data!Y:Y,Data!$B:$B,Figure16!$B1850,Data!$A:$A,Figure16!$A1850)</f>
        <v>0</v>
      </c>
      <c r="E1850" s="3">
        <f>SUMIFS(Data!Q:Q,Data!$B:$B,Figure16!$B1850,Data!$A:$A,Figure16!$A1850)</f>
        <v>12346919216.135941</v>
      </c>
      <c r="F1850" s="1">
        <f t="shared" si="60"/>
        <v>0</v>
      </c>
      <c r="G1850" s="1">
        <f t="shared" si="61"/>
        <v>0</v>
      </c>
      <c r="H1850">
        <f>SUMIFS(Data!Z:Z,Data!B:B,Figure16!B1850,Data!A:A,Figure16!A1850)</f>
        <v>1</v>
      </c>
    </row>
    <row r="1851" spans="1:8">
      <c r="A1851" s="27">
        <v>2003</v>
      </c>
      <c r="B1851" t="s">
        <v>129</v>
      </c>
      <c r="C1851" s="3">
        <f>SUMIFS(Data!F:F,Data!$B:$B,Figure16!$B1851,Data!$A:$A,Figure16!$A1851)</f>
        <v>0</v>
      </c>
      <c r="D1851" s="3">
        <f>SUMIFS(Data!Y:Y,Data!$B:$B,Figure16!$B1851,Data!$A:$A,Figure16!$A1851)</f>
        <v>0</v>
      </c>
      <c r="E1851" s="3">
        <f>SUMIFS(Data!Q:Q,Data!$B:$B,Figure16!$B1851,Data!$A:$A,Figure16!$A1851)</f>
        <v>15306602560.253325</v>
      </c>
      <c r="F1851" s="1">
        <f t="shared" si="60"/>
        <v>0</v>
      </c>
      <c r="G1851" s="1">
        <f t="shared" si="61"/>
        <v>0</v>
      </c>
      <c r="H1851">
        <f>SUMIFS(Data!Z:Z,Data!B:B,Figure16!B1851,Data!A:A,Figure16!A1851)</f>
        <v>1</v>
      </c>
    </row>
    <row r="1852" spans="1:8">
      <c r="A1852" s="27">
        <v>2004</v>
      </c>
      <c r="B1852" t="s">
        <v>129</v>
      </c>
      <c r="C1852" s="3">
        <f>SUMIFS(Data!F:F,Data!$B:$B,Figure16!$B1852,Data!$A:$A,Figure16!$A1852)</f>
        <v>0</v>
      </c>
      <c r="D1852" s="3">
        <f>SUMIFS(Data!Y:Y,Data!$B:$B,Figure16!$B1852,Data!$A:$A,Figure16!$A1852)</f>
        <v>0</v>
      </c>
      <c r="E1852" s="3">
        <f>SUMIFS(Data!Q:Q,Data!$B:$B,Figure16!$B1852,Data!$A:$A,Figure16!$A1852)</f>
        <v>16554441846.51915</v>
      </c>
      <c r="F1852" s="1">
        <f t="shared" si="60"/>
        <v>0</v>
      </c>
      <c r="G1852" s="1">
        <f t="shared" si="61"/>
        <v>0</v>
      </c>
      <c r="H1852">
        <f>SUMIFS(Data!Z:Z,Data!B:B,Figure16!B1852,Data!A:A,Figure16!A1852)</f>
        <v>1</v>
      </c>
    </row>
    <row r="1853" spans="1:8">
      <c r="A1853" s="27">
        <v>2005</v>
      </c>
      <c r="B1853" t="s">
        <v>129</v>
      </c>
      <c r="C1853" s="3">
        <f>SUMIFS(Data!F:F,Data!$B:$B,Figure16!$B1853,Data!$A:$A,Figure16!$A1853)</f>
        <v>2000000</v>
      </c>
      <c r="D1853" s="3">
        <f>SUMIFS(Data!Y:Y,Data!$B:$B,Figure16!$B1853,Data!$A:$A,Figure16!$A1853)</f>
        <v>0</v>
      </c>
      <c r="E1853" s="3">
        <f>SUMIFS(Data!Q:Q,Data!$B:$B,Figure16!$B1853,Data!$A:$A,Figure16!$A1853)</f>
        <v>17084928927.455517</v>
      </c>
      <c r="F1853" s="1">
        <f t="shared" si="60"/>
        <v>1.1706223704483756E-2</v>
      </c>
      <c r="G1853" s="1">
        <f t="shared" si="61"/>
        <v>0</v>
      </c>
      <c r="H1853">
        <f>SUMIFS(Data!Z:Z,Data!B:B,Figure16!B1853,Data!A:A,Figure16!A1853)</f>
        <v>1</v>
      </c>
    </row>
    <row r="1854" spans="1:8">
      <c r="A1854" s="27">
        <v>2006</v>
      </c>
      <c r="B1854" t="s">
        <v>129</v>
      </c>
      <c r="C1854" s="3">
        <f>SUMIFS(Data!F:F,Data!$B:$B,Figure16!$B1854,Data!$A:$A,Figure16!$A1854)</f>
        <v>7016140</v>
      </c>
      <c r="D1854" s="3">
        <f>SUMIFS(Data!Y:Y,Data!$B:$B,Figure16!$B1854,Data!$A:$A,Figure16!$A1854)</f>
        <v>0</v>
      </c>
      <c r="E1854" s="3">
        <f>SUMIFS(Data!Q:Q,Data!$B:$B,Figure16!$B1854,Data!$A:$A,Figure16!$A1854)</f>
        <v>17800887796.49873</v>
      </c>
      <c r="F1854" s="1">
        <f t="shared" si="60"/>
        <v>3.9414551005596529E-2</v>
      </c>
      <c r="G1854" s="1">
        <f t="shared" si="61"/>
        <v>0</v>
      </c>
      <c r="H1854">
        <f>SUMIFS(Data!Z:Z,Data!B:B,Figure16!B1854,Data!A:A,Figure16!A1854)</f>
        <v>1</v>
      </c>
    </row>
    <row r="1855" spans="1:8">
      <c r="A1855" s="27">
        <v>2007</v>
      </c>
      <c r="B1855" t="s">
        <v>129</v>
      </c>
      <c r="C1855" s="3">
        <f>SUMIFS(Data!F:F,Data!$B:$B,Figure16!$B1855,Data!$A:$A,Figure16!$A1855)</f>
        <v>49191726.1171875</v>
      </c>
      <c r="D1855" s="3">
        <f>SUMIFS(Data!Y:Y,Data!$B:$B,Figure16!$B1855,Data!$A:$A,Figure16!$A1855)</f>
        <v>0</v>
      </c>
      <c r="E1855" s="3">
        <f>SUMIFS(Data!Q:Q,Data!$B:$B,Figure16!$B1855,Data!$A:$A,Figure16!$A1855)</f>
        <v>20343635319.617382</v>
      </c>
      <c r="F1855" s="1">
        <f t="shared" si="60"/>
        <v>0.24180401066151574</v>
      </c>
      <c r="G1855" s="1">
        <f t="shared" si="61"/>
        <v>0</v>
      </c>
      <c r="H1855">
        <f>SUMIFS(Data!Z:Z,Data!B:B,Figure16!B1855,Data!A:A,Figure16!A1855)</f>
        <v>1</v>
      </c>
    </row>
    <row r="1856" spans="1:8">
      <c r="A1856" s="27">
        <v>2008</v>
      </c>
      <c r="B1856" t="s">
        <v>129</v>
      </c>
      <c r="C1856" s="3">
        <f>SUMIFS(Data!F:F,Data!$B:$B,Figure16!$B1856,Data!$A:$A,Figure16!$A1856)</f>
        <v>58373587.884765625</v>
      </c>
      <c r="D1856" s="3">
        <f>SUMIFS(Data!Y:Y,Data!$B:$B,Figure16!$B1856,Data!$A:$A,Figure16!$A1856)</f>
        <v>0</v>
      </c>
      <c r="E1856" s="3">
        <f>SUMIFS(Data!Q:Q,Data!$B:$B,Figure16!$B1856,Data!$A:$A,Figure16!$A1856)</f>
        <v>24224903099.628342</v>
      </c>
      <c r="F1856" s="1">
        <f t="shared" si="60"/>
        <v>0.24096520693889251</v>
      </c>
      <c r="G1856" s="1">
        <f t="shared" si="61"/>
        <v>0</v>
      </c>
      <c r="H1856">
        <f>SUMIFS(Data!Z:Z,Data!B:B,Figure16!B1856,Data!A:A,Figure16!A1856)</f>
        <v>1</v>
      </c>
    </row>
    <row r="1857" spans="1:8">
      <c r="A1857" s="27">
        <v>2009</v>
      </c>
      <c r="B1857" t="s">
        <v>129</v>
      </c>
      <c r="C1857" s="3">
        <f>SUMIFS(Data!F:F,Data!$B:$B,Figure16!$B1857,Data!$A:$A,Figure16!$A1857)</f>
        <v>0</v>
      </c>
      <c r="D1857" s="3">
        <f>SUMIFS(Data!Y:Y,Data!$B:$B,Figure16!$B1857,Data!$A:$A,Figure16!$A1857)</f>
        <v>0</v>
      </c>
      <c r="E1857" s="3">
        <f>SUMIFS(Data!Q:Q,Data!$B:$B,Figure16!$B1857,Data!$A:$A,Figure16!$A1857)</f>
        <v>24277493862.062496</v>
      </c>
      <c r="F1857" s="1">
        <f t="shared" si="60"/>
        <v>0</v>
      </c>
      <c r="G1857" s="1">
        <f t="shared" si="61"/>
        <v>0</v>
      </c>
      <c r="H1857">
        <f>SUMIFS(Data!Z:Z,Data!B:B,Figure16!B1857,Data!A:A,Figure16!A1857)</f>
        <v>1</v>
      </c>
    </row>
    <row r="1858" spans="1:8">
      <c r="A1858" s="27">
        <v>2010</v>
      </c>
      <c r="B1858" t="s">
        <v>129</v>
      </c>
      <c r="C1858" s="3">
        <f>SUMIFS(Data!F:F,Data!$B:$B,Figure16!$B1858,Data!$A:$A,Figure16!$A1858)</f>
        <v>0</v>
      </c>
      <c r="D1858" s="3">
        <f>SUMIFS(Data!Y:Y,Data!$B:$B,Figure16!$B1858,Data!$A:$A,Figure16!$A1858)</f>
        <v>0</v>
      </c>
      <c r="E1858" s="3">
        <f>SUMIFS(Data!Q:Q,Data!$B:$B,Figure16!$B1858,Data!$A:$A,Figure16!$A1858)</f>
        <v>24884505034.556419</v>
      </c>
      <c r="F1858" s="1">
        <f t="shared" si="60"/>
        <v>0</v>
      </c>
      <c r="G1858" s="1">
        <f t="shared" si="61"/>
        <v>0</v>
      </c>
      <c r="H1858">
        <f>SUMIFS(Data!Z:Z,Data!B:B,Figure16!B1858,Data!A:A,Figure16!A1858)</f>
        <v>1</v>
      </c>
    </row>
    <row r="1859" spans="1:8">
      <c r="A1859" s="27">
        <v>2011</v>
      </c>
      <c r="B1859" t="s">
        <v>129</v>
      </c>
      <c r="C1859" s="3">
        <f>SUMIFS(Data!F:F,Data!$B:$B,Figure16!$B1859,Data!$A:$A,Figure16!$A1859)</f>
        <v>181460279.5625</v>
      </c>
      <c r="D1859" s="3">
        <f>SUMIFS(Data!Y:Y,Data!$B:$B,Figure16!$B1859,Data!$A:$A,Figure16!$A1859)</f>
        <v>0</v>
      </c>
      <c r="E1859" s="3">
        <f>SUMIFS(Data!Q:Q,Data!$B:$B,Figure16!$B1859,Data!$A:$A,Figure16!$A1859)</f>
        <v>25381616734.069263</v>
      </c>
      <c r="F1859" s="1">
        <f t="shared" ref="F1859:F1922" si="62">IF(E1859&gt;0,C1859/E1859*100,"")</f>
        <v>0.71492797903188454</v>
      </c>
      <c r="G1859" s="1">
        <f t="shared" ref="G1859:G1922" si="63">IF($E1859&gt;0,D1859/$E1859*100,"")</f>
        <v>0</v>
      </c>
      <c r="H1859">
        <f>SUMIFS(Data!Z:Z,Data!B:B,Figure16!B1859,Data!A:A,Figure16!A1859)</f>
        <v>1</v>
      </c>
    </row>
    <row r="1860" spans="1:8">
      <c r="A1860" s="27">
        <v>2012</v>
      </c>
      <c r="B1860" t="s">
        <v>129</v>
      </c>
      <c r="C1860" s="3">
        <f>SUMIFS(Data!F:F,Data!$B:$B,Figure16!$B1860,Data!$A:$A,Figure16!$A1860)</f>
        <v>570537992</v>
      </c>
      <c r="D1860" s="3">
        <f>SUMIFS(Data!Y:Y,Data!$B:$B,Figure16!$B1860,Data!$A:$A,Figure16!$A1860)</f>
        <v>0</v>
      </c>
      <c r="E1860" s="3">
        <f>SUMIFS(Data!Q:Q,Data!$B:$B,Figure16!$B1860,Data!$A:$A,Figure16!$A1860)</f>
        <v>26790579775.294983</v>
      </c>
      <c r="F1860" s="1">
        <f t="shared" si="62"/>
        <v>2.1296216684572218</v>
      </c>
      <c r="G1860" s="1">
        <f t="shared" si="63"/>
        <v>0</v>
      </c>
      <c r="H1860">
        <f>SUMIFS(Data!Z:Z,Data!B:B,Figure16!B1860,Data!A:A,Figure16!A1860)</f>
        <v>1</v>
      </c>
    </row>
    <row r="1861" spans="1:8">
      <c r="A1861" s="27">
        <v>2013</v>
      </c>
      <c r="B1861" t="s">
        <v>129</v>
      </c>
      <c r="C1861" s="3">
        <f>SUMIFS(Data!F:F,Data!$B:$B,Figure16!$B1861,Data!$A:$A,Figure16!$A1861)</f>
        <v>793000000</v>
      </c>
      <c r="D1861" s="3">
        <f>SUMIFS(Data!Y:Y,Data!$B:$B,Figure16!$B1861,Data!$A:$A,Figure16!$A1861)</f>
        <v>0</v>
      </c>
      <c r="E1861" s="3">
        <f>SUMIFS(Data!Q:Q,Data!$B:$B,Figure16!$B1861,Data!$A:$A,Figure16!$A1861)</f>
        <v>31273049200.242966</v>
      </c>
      <c r="F1861" s="1">
        <f t="shared" si="62"/>
        <v>2.5357297106603824</v>
      </c>
      <c r="G1861" s="1">
        <f t="shared" si="63"/>
        <v>0</v>
      </c>
      <c r="H1861">
        <f>SUMIFS(Data!Z:Z,Data!B:B,Figure16!B1861,Data!A:A,Figure16!A1861)</f>
        <v>1</v>
      </c>
    </row>
    <row r="1862" spans="1:8">
      <c r="A1862" s="27">
        <v>2014</v>
      </c>
      <c r="B1862" t="s">
        <v>129</v>
      </c>
      <c r="C1862" s="3">
        <f>SUMIFS(Data!F:F,Data!$B:$B,Figure16!$B1862,Data!$A:$A,Figure16!$A1862)</f>
        <v>89000000</v>
      </c>
      <c r="D1862" s="3">
        <f>SUMIFS(Data!Y:Y,Data!$B:$B,Figure16!$B1862,Data!$A:$A,Figure16!$A1862)</f>
        <v>0</v>
      </c>
      <c r="E1862" s="3">
        <f>SUMIFS(Data!Q:Q,Data!$B:$B,Figure16!$B1862,Data!$A:$A,Figure16!$A1862)</f>
        <v>35343298113.513077</v>
      </c>
      <c r="F1862" s="1">
        <f t="shared" si="62"/>
        <v>0.25181577484409112</v>
      </c>
      <c r="G1862" s="1">
        <f t="shared" si="63"/>
        <v>0</v>
      </c>
      <c r="H1862">
        <f>SUMIFS(Data!Z:Z,Data!B:B,Figure16!B1862,Data!A:A,Figure16!A1862)</f>
        <v>1</v>
      </c>
    </row>
    <row r="1863" spans="1:8">
      <c r="A1863" s="27">
        <v>2015</v>
      </c>
      <c r="B1863" t="s">
        <v>129</v>
      </c>
      <c r="C1863" s="3">
        <f>SUMIFS(Data!F:F,Data!$B:$B,Figure16!$B1863,Data!$A:$A,Figure16!$A1863)</f>
        <v>822600000</v>
      </c>
      <c r="D1863" s="3">
        <f>SUMIFS(Data!Y:Y,Data!$B:$B,Figure16!$B1863,Data!$A:$A,Figure16!$A1863)</f>
        <v>0</v>
      </c>
      <c r="E1863" s="3">
        <f>SUMIFS(Data!Q:Q,Data!$B:$B,Figure16!$B1863,Data!$A:$A,Figure16!$A1863)</f>
        <v>39633467835.725044</v>
      </c>
      <c r="F1863" s="1">
        <f t="shared" si="62"/>
        <v>2.0755186081862864</v>
      </c>
      <c r="G1863" s="1">
        <f t="shared" si="63"/>
        <v>0</v>
      </c>
      <c r="H1863">
        <f>SUMIFS(Data!Z:Z,Data!B:B,Figure16!B1863,Data!A:A,Figure16!A1863)</f>
        <v>1</v>
      </c>
    </row>
    <row r="1864" spans="1:8">
      <c r="A1864" s="27">
        <v>2016</v>
      </c>
      <c r="B1864" t="s">
        <v>129</v>
      </c>
      <c r="C1864" s="3">
        <f>SUMIFS(Data!F:F,Data!$B:$B,Figure16!$B1864,Data!$A:$A,Figure16!$A1864)</f>
        <v>52000000</v>
      </c>
      <c r="D1864" s="3">
        <f>SUMIFS(Data!Y:Y,Data!$B:$B,Figure16!$B1864,Data!$A:$A,Figure16!$A1864)</f>
        <v>0</v>
      </c>
      <c r="E1864" s="3">
        <f>SUMIFS(Data!Q:Q,Data!$B:$B,Figure16!$B1864,Data!$A:$A,Figure16!$A1864)</f>
        <v>35389998638.937057</v>
      </c>
      <c r="F1864" s="1">
        <f t="shared" si="62"/>
        <v>0.14693416784364652</v>
      </c>
      <c r="G1864" s="1">
        <f t="shared" si="63"/>
        <v>0</v>
      </c>
      <c r="H1864">
        <f>SUMIFS(Data!Z:Z,Data!B:B,Figure16!B1864,Data!A:A,Figure16!A1864)</f>
        <v>1</v>
      </c>
    </row>
    <row r="1865" spans="1:8">
      <c r="A1865" s="27">
        <v>2017</v>
      </c>
      <c r="B1865" t="s">
        <v>129</v>
      </c>
      <c r="C1865" s="3">
        <f>SUMIFS(Data!F:F,Data!$B:$B,Figure16!$B1865,Data!$A:$A,Figure16!$A1865)</f>
        <v>136000000</v>
      </c>
      <c r="D1865" s="3">
        <f>SUMIFS(Data!Y:Y,Data!$B:$B,Figure16!$B1865,Data!$A:$A,Figure16!$A1865)</f>
        <v>0</v>
      </c>
      <c r="E1865" s="3">
        <f>SUMIFS(Data!Q:Q,Data!$B:$B,Figure16!$B1865,Data!$A:$A,Figure16!$A1865)</f>
        <v>37353276059.251793</v>
      </c>
      <c r="F1865" s="1">
        <f t="shared" si="62"/>
        <v>0.36409122397797034</v>
      </c>
      <c r="G1865" s="1">
        <f t="shared" si="63"/>
        <v>0</v>
      </c>
      <c r="H1865">
        <f>SUMIFS(Data!Z:Z,Data!B:B,Figure16!B1865,Data!A:A,Figure16!A1865)</f>
        <v>1</v>
      </c>
    </row>
    <row r="1866" spans="1:8">
      <c r="A1866" s="27">
        <v>1950</v>
      </c>
      <c r="B1866" t="s">
        <v>110</v>
      </c>
      <c r="C1866" s="3">
        <f>SUMIFS(Data!F:F,Data!$B:$B,Figure16!$B1866,Data!$A:$A,Figure16!$A1866)</f>
        <v>0</v>
      </c>
      <c r="D1866" s="3">
        <f>SUMIFS(Data!Y:Y,Data!$B:$B,Figure16!$B1866,Data!$A:$A,Figure16!$A1866)</f>
        <v>0</v>
      </c>
      <c r="E1866" s="3">
        <f>SUMIFS(Data!Q:Q,Data!$B:$B,Figure16!$B1866,Data!$A:$A,Figure16!$A1866)</f>
        <v>0</v>
      </c>
      <c r="F1866" s="1" t="str">
        <f t="shared" si="62"/>
        <v/>
      </c>
      <c r="G1866" s="1" t="str">
        <f t="shared" si="63"/>
        <v/>
      </c>
      <c r="H1866">
        <f>SUMIFS(Data!Z:Z,Data!B:B,Figure16!B1866,Data!A:A,Figure16!A1866)</f>
        <v>0</v>
      </c>
    </row>
    <row r="1867" spans="1:8">
      <c r="A1867" s="27">
        <v>1951</v>
      </c>
      <c r="B1867" t="s">
        <v>110</v>
      </c>
      <c r="C1867" s="3">
        <f>SUMIFS(Data!F:F,Data!$B:$B,Figure16!$B1867,Data!$A:$A,Figure16!$A1867)</f>
        <v>0</v>
      </c>
      <c r="D1867" s="3">
        <f>SUMIFS(Data!Y:Y,Data!$B:$B,Figure16!$B1867,Data!$A:$A,Figure16!$A1867)</f>
        <v>0</v>
      </c>
      <c r="E1867" s="3">
        <f>SUMIFS(Data!Q:Q,Data!$B:$B,Figure16!$B1867,Data!$A:$A,Figure16!$A1867)</f>
        <v>0</v>
      </c>
      <c r="F1867" s="1" t="str">
        <f t="shared" si="62"/>
        <v/>
      </c>
      <c r="G1867" s="1" t="str">
        <f t="shared" si="63"/>
        <v/>
      </c>
      <c r="H1867">
        <f>SUMIFS(Data!Z:Z,Data!B:B,Figure16!B1867,Data!A:A,Figure16!A1867)</f>
        <v>0</v>
      </c>
    </row>
    <row r="1868" spans="1:8">
      <c r="A1868" s="27">
        <v>1952</v>
      </c>
      <c r="B1868" t="s">
        <v>110</v>
      </c>
      <c r="C1868" s="3">
        <f>SUMIFS(Data!F:F,Data!$B:$B,Figure16!$B1868,Data!$A:$A,Figure16!$A1868)</f>
        <v>0</v>
      </c>
      <c r="D1868" s="3">
        <f>SUMIFS(Data!Y:Y,Data!$B:$B,Figure16!$B1868,Data!$A:$A,Figure16!$A1868)</f>
        <v>0</v>
      </c>
      <c r="E1868" s="3">
        <f>SUMIFS(Data!Q:Q,Data!$B:$B,Figure16!$B1868,Data!$A:$A,Figure16!$A1868)</f>
        <v>0</v>
      </c>
      <c r="F1868" s="1" t="str">
        <f t="shared" si="62"/>
        <v/>
      </c>
      <c r="G1868" s="1" t="str">
        <f t="shared" si="63"/>
        <v/>
      </c>
      <c r="H1868">
        <f>SUMIFS(Data!Z:Z,Data!B:B,Figure16!B1868,Data!A:A,Figure16!A1868)</f>
        <v>0</v>
      </c>
    </row>
    <row r="1869" spans="1:8">
      <c r="A1869" s="27">
        <v>1953</v>
      </c>
      <c r="B1869" t="s">
        <v>110</v>
      </c>
      <c r="C1869" s="3">
        <f>SUMIFS(Data!F:F,Data!$B:$B,Figure16!$B1869,Data!$A:$A,Figure16!$A1869)</f>
        <v>0</v>
      </c>
      <c r="D1869" s="3">
        <f>SUMIFS(Data!Y:Y,Data!$B:$B,Figure16!$B1869,Data!$A:$A,Figure16!$A1869)</f>
        <v>0</v>
      </c>
      <c r="E1869" s="3">
        <f>SUMIFS(Data!Q:Q,Data!$B:$B,Figure16!$B1869,Data!$A:$A,Figure16!$A1869)</f>
        <v>0</v>
      </c>
      <c r="F1869" s="1" t="str">
        <f t="shared" si="62"/>
        <v/>
      </c>
      <c r="G1869" s="1" t="str">
        <f t="shared" si="63"/>
        <v/>
      </c>
      <c r="H1869">
        <f>SUMIFS(Data!Z:Z,Data!B:B,Figure16!B1869,Data!A:A,Figure16!A1869)</f>
        <v>0</v>
      </c>
    </row>
    <row r="1870" spans="1:8">
      <c r="A1870" s="27">
        <v>1954</v>
      </c>
      <c r="B1870" t="s">
        <v>110</v>
      </c>
      <c r="C1870" s="3">
        <f>SUMIFS(Data!F:F,Data!$B:$B,Figure16!$B1870,Data!$A:$A,Figure16!$A1870)</f>
        <v>0</v>
      </c>
      <c r="D1870" s="3">
        <f>SUMIFS(Data!Y:Y,Data!$B:$B,Figure16!$B1870,Data!$A:$A,Figure16!$A1870)</f>
        <v>0</v>
      </c>
      <c r="E1870" s="3">
        <f>SUMIFS(Data!Q:Q,Data!$B:$B,Figure16!$B1870,Data!$A:$A,Figure16!$A1870)</f>
        <v>0</v>
      </c>
      <c r="F1870" s="1" t="str">
        <f t="shared" si="62"/>
        <v/>
      </c>
      <c r="G1870" s="1" t="str">
        <f t="shared" si="63"/>
        <v/>
      </c>
      <c r="H1870">
        <f>SUMIFS(Data!Z:Z,Data!B:B,Figure16!B1870,Data!A:A,Figure16!A1870)</f>
        <v>0</v>
      </c>
    </row>
    <row r="1871" spans="1:8">
      <c r="A1871" s="27">
        <v>1955</v>
      </c>
      <c r="B1871" t="s">
        <v>110</v>
      </c>
      <c r="C1871" s="3">
        <f>SUMIFS(Data!F:F,Data!$B:$B,Figure16!$B1871,Data!$A:$A,Figure16!$A1871)</f>
        <v>0</v>
      </c>
      <c r="D1871" s="3">
        <f>SUMIFS(Data!Y:Y,Data!$B:$B,Figure16!$B1871,Data!$A:$A,Figure16!$A1871)</f>
        <v>0</v>
      </c>
      <c r="E1871" s="3">
        <f>SUMIFS(Data!Q:Q,Data!$B:$B,Figure16!$B1871,Data!$A:$A,Figure16!$A1871)</f>
        <v>0</v>
      </c>
      <c r="F1871" s="1" t="str">
        <f t="shared" si="62"/>
        <v/>
      </c>
      <c r="G1871" s="1" t="str">
        <f t="shared" si="63"/>
        <v/>
      </c>
      <c r="H1871">
        <f>SUMIFS(Data!Z:Z,Data!B:B,Figure16!B1871,Data!A:A,Figure16!A1871)</f>
        <v>0</v>
      </c>
    </row>
    <row r="1872" spans="1:8">
      <c r="A1872" s="27">
        <v>1956</v>
      </c>
      <c r="B1872" t="s">
        <v>110</v>
      </c>
      <c r="C1872" s="3">
        <f>SUMIFS(Data!F:F,Data!$B:$B,Figure16!$B1872,Data!$A:$A,Figure16!$A1872)</f>
        <v>0</v>
      </c>
      <c r="D1872" s="3">
        <f>SUMIFS(Data!Y:Y,Data!$B:$B,Figure16!$B1872,Data!$A:$A,Figure16!$A1872)</f>
        <v>0</v>
      </c>
      <c r="E1872" s="3">
        <f>SUMIFS(Data!Q:Q,Data!$B:$B,Figure16!$B1872,Data!$A:$A,Figure16!$A1872)</f>
        <v>0</v>
      </c>
      <c r="F1872" s="1" t="str">
        <f t="shared" si="62"/>
        <v/>
      </c>
      <c r="G1872" s="1" t="str">
        <f t="shared" si="63"/>
        <v/>
      </c>
      <c r="H1872">
        <f>SUMIFS(Data!Z:Z,Data!B:B,Figure16!B1872,Data!A:A,Figure16!A1872)</f>
        <v>0</v>
      </c>
    </row>
    <row r="1873" spans="1:8">
      <c r="A1873" s="27">
        <v>1957</v>
      </c>
      <c r="B1873" t="s">
        <v>110</v>
      </c>
      <c r="C1873" s="3">
        <f>SUMIFS(Data!F:F,Data!$B:$B,Figure16!$B1873,Data!$A:$A,Figure16!$A1873)</f>
        <v>0</v>
      </c>
      <c r="D1873" s="3">
        <f>SUMIFS(Data!Y:Y,Data!$B:$B,Figure16!$B1873,Data!$A:$A,Figure16!$A1873)</f>
        <v>0</v>
      </c>
      <c r="E1873" s="3">
        <f>SUMIFS(Data!Q:Q,Data!$B:$B,Figure16!$B1873,Data!$A:$A,Figure16!$A1873)</f>
        <v>0</v>
      </c>
      <c r="F1873" s="1" t="str">
        <f t="shared" si="62"/>
        <v/>
      </c>
      <c r="G1873" s="1" t="str">
        <f t="shared" si="63"/>
        <v/>
      </c>
      <c r="H1873">
        <f>SUMIFS(Data!Z:Z,Data!B:B,Figure16!B1873,Data!A:A,Figure16!A1873)</f>
        <v>0</v>
      </c>
    </row>
    <row r="1874" spans="1:8">
      <c r="A1874" s="27">
        <v>1958</v>
      </c>
      <c r="B1874" t="s">
        <v>110</v>
      </c>
      <c r="C1874" s="3">
        <f>SUMIFS(Data!F:F,Data!$B:$B,Figure16!$B1874,Data!$A:$A,Figure16!$A1874)</f>
        <v>0</v>
      </c>
      <c r="D1874" s="3">
        <f>SUMIFS(Data!Y:Y,Data!$B:$B,Figure16!$B1874,Data!$A:$A,Figure16!$A1874)</f>
        <v>0</v>
      </c>
      <c r="E1874" s="3">
        <f>SUMIFS(Data!Q:Q,Data!$B:$B,Figure16!$B1874,Data!$A:$A,Figure16!$A1874)</f>
        <v>0</v>
      </c>
      <c r="F1874" s="1" t="str">
        <f t="shared" si="62"/>
        <v/>
      </c>
      <c r="G1874" s="1" t="str">
        <f t="shared" si="63"/>
        <v/>
      </c>
      <c r="H1874">
        <f>SUMIFS(Data!Z:Z,Data!B:B,Figure16!B1874,Data!A:A,Figure16!A1874)</f>
        <v>0</v>
      </c>
    </row>
    <row r="1875" spans="1:8">
      <c r="A1875" s="27">
        <v>1959</v>
      </c>
      <c r="B1875" t="s">
        <v>110</v>
      </c>
      <c r="C1875" s="3">
        <f>SUMIFS(Data!F:F,Data!$B:$B,Figure16!$B1875,Data!$A:$A,Figure16!$A1875)</f>
        <v>0</v>
      </c>
      <c r="D1875" s="3">
        <f>SUMIFS(Data!Y:Y,Data!$B:$B,Figure16!$B1875,Data!$A:$A,Figure16!$A1875)</f>
        <v>0</v>
      </c>
      <c r="E1875" s="3">
        <f>SUMIFS(Data!Q:Q,Data!$B:$B,Figure16!$B1875,Data!$A:$A,Figure16!$A1875)</f>
        <v>0</v>
      </c>
      <c r="F1875" s="1" t="str">
        <f t="shared" si="62"/>
        <v/>
      </c>
      <c r="G1875" s="1" t="str">
        <f t="shared" si="63"/>
        <v/>
      </c>
      <c r="H1875">
        <f>SUMIFS(Data!Z:Z,Data!B:B,Figure16!B1875,Data!A:A,Figure16!A1875)</f>
        <v>0</v>
      </c>
    </row>
    <row r="1876" spans="1:8">
      <c r="A1876" s="27">
        <v>1960</v>
      </c>
      <c r="B1876" t="s">
        <v>110</v>
      </c>
      <c r="C1876" s="3">
        <f>SUMIFS(Data!F:F,Data!$B:$B,Figure16!$B1876,Data!$A:$A,Figure16!$A1876)</f>
        <v>60000000</v>
      </c>
      <c r="D1876" s="3">
        <f>SUMIFS(Data!Y:Y,Data!$B:$B,Figure16!$B1876,Data!$A:$A,Figure16!$A1876)</f>
        <v>0</v>
      </c>
      <c r="E1876" s="3">
        <f>SUMIFS(Data!Q:Q,Data!$B:$B,Figure16!$B1876,Data!$A:$A,Figure16!$A1876)</f>
        <v>0</v>
      </c>
      <c r="F1876" s="1" t="str">
        <f t="shared" si="62"/>
        <v/>
      </c>
      <c r="G1876" s="1" t="str">
        <f t="shared" si="63"/>
        <v/>
      </c>
      <c r="H1876">
        <f>SUMIFS(Data!Z:Z,Data!B:B,Figure16!B1876,Data!A:A,Figure16!A1876)</f>
        <v>0</v>
      </c>
    </row>
    <row r="1877" spans="1:8">
      <c r="A1877" s="27">
        <v>1961</v>
      </c>
      <c r="B1877" t="s">
        <v>110</v>
      </c>
      <c r="C1877" s="3">
        <f>SUMIFS(Data!F:F,Data!$B:$B,Figure16!$B1877,Data!$A:$A,Figure16!$A1877)</f>
        <v>0</v>
      </c>
      <c r="D1877" s="3">
        <f>SUMIFS(Data!Y:Y,Data!$B:$B,Figure16!$B1877,Data!$A:$A,Figure16!$A1877)</f>
        <v>0</v>
      </c>
      <c r="E1877" s="3">
        <f>SUMIFS(Data!Q:Q,Data!$B:$B,Figure16!$B1877,Data!$A:$A,Figure16!$A1877)</f>
        <v>0</v>
      </c>
      <c r="F1877" s="1" t="str">
        <f t="shared" si="62"/>
        <v/>
      </c>
      <c r="G1877" s="1" t="str">
        <f t="shared" si="63"/>
        <v/>
      </c>
      <c r="H1877">
        <f>SUMIFS(Data!Z:Z,Data!B:B,Figure16!B1877,Data!A:A,Figure16!A1877)</f>
        <v>0</v>
      </c>
    </row>
    <row r="1878" spans="1:8">
      <c r="A1878" s="27">
        <v>1962</v>
      </c>
      <c r="B1878" t="s">
        <v>110</v>
      </c>
      <c r="C1878" s="3">
        <f>SUMIFS(Data!F:F,Data!$B:$B,Figure16!$B1878,Data!$A:$A,Figure16!$A1878)</f>
        <v>0</v>
      </c>
      <c r="D1878" s="3">
        <f>SUMIFS(Data!Y:Y,Data!$B:$B,Figure16!$B1878,Data!$A:$A,Figure16!$A1878)</f>
        <v>0</v>
      </c>
      <c r="E1878" s="3">
        <f>SUMIFS(Data!Q:Q,Data!$B:$B,Figure16!$B1878,Data!$A:$A,Figure16!$A1878)</f>
        <v>0</v>
      </c>
      <c r="F1878" s="1" t="str">
        <f t="shared" si="62"/>
        <v/>
      </c>
      <c r="G1878" s="1" t="str">
        <f t="shared" si="63"/>
        <v/>
      </c>
      <c r="H1878">
        <f>SUMIFS(Data!Z:Z,Data!B:B,Figure16!B1878,Data!A:A,Figure16!A1878)</f>
        <v>0</v>
      </c>
    </row>
    <row r="1879" spans="1:8">
      <c r="A1879" s="27">
        <v>1963</v>
      </c>
      <c r="B1879" t="s">
        <v>110</v>
      </c>
      <c r="C1879" s="3">
        <f>SUMIFS(Data!F:F,Data!$B:$B,Figure16!$B1879,Data!$A:$A,Figure16!$A1879)</f>
        <v>40000000</v>
      </c>
      <c r="D1879" s="3">
        <f>SUMIFS(Data!Y:Y,Data!$B:$B,Figure16!$B1879,Data!$A:$A,Figure16!$A1879)</f>
        <v>0</v>
      </c>
      <c r="E1879" s="3">
        <f>SUMIFS(Data!Q:Q,Data!$B:$B,Figure16!$B1879,Data!$A:$A,Figure16!$A1879)</f>
        <v>0</v>
      </c>
      <c r="F1879" s="1" t="str">
        <f t="shared" si="62"/>
        <v/>
      </c>
      <c r="G1879" s="1" t="str">
        <f t="shared" si="63"/>
        <v/>
      </c>
      <c r="H1879">
        <f>SUMIFS(Data!Z:Z,Data!B:B,Figure16!B1879,Data!A:A,Figure16!A1879)</f>
        <v>0</v>
      </c>
    </row>
    <row r="1880" spans="1:8">
      <c r="A1880" s="27">
        <v>1964</v>
      </c>
      <c r="B1880" t="s">
        <v>110</v>
      </c>
      <c r="C1880" s="3">
        <f>SUMIFS(Data!F:F,Data!$B:$B,Figure16!$B1880,Data!$A:$A,Figure16!$A1880)</f>
        <v>0</v>
      </c>
      <c r="D1880" s="3">
        <f>SUMIFS(Data!Y:Y,Data!$B:$B,Figure16!$B1880,Data!$A:$A,Figure16!$A1880)</f>
        <v>0</v>
      </c>
      <c r="E1880" s="3">
        <f>SUMIFS(Data!Q:Q,Data!$B:$B,Figure16!$B1880,Data!$A:$A,Figure16!$A1880)</f>
        <v>0</v>
      </c>
      <c r="F1880" s="1" t="str">
        <f t="shared" si="62"/>
        <v/>
      </c>
      <c r="G1880" s="1" t="str">
        <f t="shared" si="63"/>
        <v/>
      </c>
      <c r="H1880">
        <f>SUMIFS(Data!Z:Z,Data!B:B,Figure16!B1880,Data!A:A,Figure16!A1880)</f>
        <v>0</v>
      </c>
    </row>
    <row r="1881" spans="1:8">
      <c r="A1881" s="27">
        <v>1965</v>
      </c>
      <c r="B1881" t="s">
        <v>110</v>
      </c>
      <c r="C1881" s="3">
        <f>SUMIFS(Data!F:F,Data!$B:$B,Figure16!$B1881,Data!$A:$A,Figure16!$A1881)</f>
        <v>0</v>
      </c>
      <c r="D1881" s="3">
        <f>SUMIFS(Data!Y:Y,Data!$B:$B,Figure16!$B1881,Data!$A:$A,Figure16!$A1881)</f>
        <v>0</v>
      </c>
      <c r="E1881" s="3">
        <f>SUMIFS(Data!Q:Q,Data!$B:$B,Figure16!$B1881,Data!$A:$A,Figure16!$A1881)</f>
        <v>0</v>
      </c>
      <c r="F1881" s="1" t="str">
        <f t="shared" si="62"/>
        <v/>
      </c>
      <c r="G1881" s="1" t="str">
        <f t="shared" si="63"/>
        <v/>
      </c>
      <c r="H1881">
        <f>SUMIFS(Data!Z:Z,Data!B:B,Figure16!B1881,Data!A:A,Figure16!A1881)</f>
        <v>0</v>
      </c>
    </row>
    <row r="1882" spans="1:8">
      <c r="A1882" s="27">
        <v>1966</v>
      </c>
      <c r="B1882" t="s">
        <v>110</v>
      </c>
      <c r="C1882" s="3">
        <f>SUMIFS(Data!F:F,Data!$B:$B,Figure16!$B1882,Data!$A:$A,Figure16!$A1882)</f>
        <v>0</v>
      </c>
      <c r="D1882" s="3">
        <f>SUMIFS(Data!Y:Y,Data!$B:$B,Figure16!$B1882,Data!$A:$A,Figure16!$A1882)</f>
        <v>0</v>
      </c>
      <c r="E1882" s="3">
        <f>SUMIFS(Data!Q:Q,Data!$B:$B,Figure16!$B1882,Data!$A:$A,Figure16!$A1882)</f>
        <v>0</v>
      </c>
      <c r="F1882" s="1" t="str">
        <f t="shared" si="62"/>
        <v/>
      </c>
      <c r="G1882" s="1" t="str">
        <f t="shared" si="63"/>
        <v/>
      </c>
      <c r="H1882">
        <f>SUMIFS(Data!Z:Z,Data!B:B,Figure16!B1882,Data!A:A,Figure16!A1882)</f>
        <v>0</v>
      </c>
    </row>
    <row r="1883" spans="1:8">
      <c r="A1883" s="27">
        <v>1967</v>
      </c>
      <c r="B1883" t="s">
        <v>110</v>
      </c>
      <c r="C1883" s="3">
        <f>SUMIFS(Data!F:F,Data!$B:$B,Figure16!$B1883,Data!$A:$A,Figure16!$A1883)</f>
        <v>0</v>
      </c>
      <c r="D1883" s="3">
        <f>SUMIFS(Data!Y:Y,Data!$B:$B,Figure16!$B1883,Data!$A:$A,Figure16!$A1883)</f>
        <v>0</v>
      </c>
      <c r="E1883" s="3">
        <f>SUMIFS(Data!Q:Q,Data!$B:$B,Figure16!$B1883,Data!$A:$A,Figure16!$A1883)</f>
        <v>0</v>
      </c>
      <c r="F1883" s="1" t="str">
        <f t="shared" si="62"/>
        <v/>
      </c>
      <c r="G1883" s="1" t="str">
        <f t="shared" si="63"/>
        <v/>
      </c>
      <c r="H1883">
        <f>SUMIFS(Data!Z:Z,Data!B:B,Figure16!B1883,Data!A:A,Figure16!A1883)</f>
        <v>0</v>
      </c>
    </row>
    <row r="1884" spans="1:8">
      <c r="A1884" s="27">
        <v>1968</v>
      </c>
      <c r="B1884" t="s">
        <v>110</v>
      </c>
      <c r="C1884" s="3">
        <f>SUMIFS(Data!F:F,Data!$B:$B,Figure16!$B1884,Data!$A:$A,Figure16!$A1884)</f>
        <v>0</v>
      </c>
      <c r="D1884" s="3">
        <f>SUMIFS(Data!Y:Y,Data!$B:$B,Figure16!$B1884,Data!$A:$A,Figure16!$A1884)</f>
        <v>0</v>
      </c>
      <c r="E1884" s="3">
        <f>SUMIFS(Data!Q:Q,Data!$B:$B,Figure16!$B1884,Data!$A:$A,Figure16!$A1884)</f>
        <v>0</v>
      </c>
      <c r="F1884" s="1" t="str">
        <f t="shared" si="62"/>
        <v/>
      </c>
      <c r="G1884" s="1" t="str">
        <f t="shared" si="63"/>
        <v/>
      </c>
      <c r="H1884">
        <f>SUMIFS(Data!Z:Z,Data!B:B,Figure16!B1884,Data!A:A,Figure16!A1884)</f>
        <v>0</v>
      </c>
    </row>
    <row r="1885" spans="1:8">
      <c r="A1885" s="27">
        <v>1969</v>
      </c>
      <c r="B1885" t="s">
        <v>110</v>
      </c>
      <c r="C1885" s="3">
        <f>SUMIFS(Data!F:F,Data!$B:$B,Figure16!$B1885,Data!$A:$A,Figure16!$A1885)</f>
        <v>0</v>
      </c>
      <c r="D1885" s="3">
        <f>SUMIFS(Data!Y:Y,Data!$B:$B,Figure16!$B1885,Data!$A:$A,Figure16!$A1885)</f>
        <v>0</v>
      </c>
      <c r="E1885" s="3">
        <f>SUMIFS(Data!Q:Q,Data!$B:$B,Figure16!$B1885,Data!$A:$A,Figure16!$A1885)</f>
        <v>0</v>
      </c>
      <c r="F1885" s="1" t="str">
        <f t="shared" si="62"/>
        <v/>
      </c>
      <c r="G1885" s="1" t="str">
        <f t="shared" si="63"/>
        <v/>
      </c>
      <c r="H1885">
        <f>SUMIFS(Data!Z:Z,Data!B:B,Figure16!B1885,Data!A:A,Figure16!A1885)</f>
        <v>0</v>
      </c>
    </row>
    <row r="1886" spans="1:8">
      <c r="A1886" s="27">
        <v>1970</v>
      </c>
      <c r="B1886" t="s">
        <v>110</v>
      </c>
      <c r="C1886" s="3">
        <f>SUMIFS(Data!F:F,Data!$B:$B,Figure16!$B1886,Data!$A:$A,Figure16!$A1886)</f>
        <v>0</v>
      </c>
      <c r="D1886" s="3">
        <f>SUMIFS(Data!Y:Y,Data!$B:$B,Figure16!$B1886,Data!$A:$A,Figure16!$A1886)</f>
        <v>0</v>
      </c>
      <c r="E1886" s="3">
        <f>SUMIFS(Data!Q:Q,Data!$B:$B,Figure16!$B1886,Data!$A:$A,Figure16!$A1886)</f>
        <v>5693005200</v>
      </c>
      <c r="F1886" s="1">
        <f t="shared" si="62"/>
        <v>0</v>
      </c>
      <c r="G1886" s="1">
        <f t="shared" si="63"/>
        <v>0</v>
      </c>
      <c r="H1886">
        <f>SUMIFS(Data!Z:Z,Data!B:B,Figure16!B1886,Data!A:A,Figure16!A1886)</f>
        <v>0</v>
      </c>
    </row>
    <row r="1887" spans="1:8">
      <c r="A1887" s="27">
        <v>1971</v>
      </c>
      <c r="B1887" t="s">
        <v>110</v>
      </c>
      <c r="C1887" s="3">
        <f>SUMIFS(Data!F:F,Data!$B:$B,Figure16!$B1887,Data!$A:$A,Figure16!$A1887)</f>
        <v>0</v>
      </c>
      <c r="D1887" s="3">
        <f>SUMIFS(Data!Y:Y,Data!$B:$B,Figure16!$B1887,Data!$A:$A,Figure16!$A1887)</f>
        <v>0</v>
      </c>
      <c r="E1887" s="3">
        <f>SUMIFS(Data!Q:Q,Data!$B:$B,Figure16!$B1887,Data!$A:$A,Figure16!$A1887)</f>
        <v>6914658400</v>
      </c>
      <c r="F1887" s="1">
        <f t="shared" si="62"/>
        <v>0</v>
      </c>
      <c r="G1887" s="1">
        <f t="shared" si="63"/>
        <v>0</v>
      </c>
      <c r="H1887">
        <f>SUMIFS(Data!Z:Z,Data!B:B,Figure16!B1887,Data!A:A,Figure16!A1887)</f>
        <v>0</v>
      </c>
    </row>
    <row r="1888" spans="1:8">
      <c r="A1888" s="27">
        <v>1972</v>
      </c>
      <c r="B1888" t="s">
        <v>110</v>
      </c>
      <c r="C1888" s="3">
        <f>SUMIFS(Data!F:F,Data!$B:$B,Figure16!$B1888,Data!$A:$A,Figure16!$A1888)</f>
        <v>0</v>
      </c>
      <c r="D1888" s="3">
        <f>SUMIFS(Data!Y:Y,Data!$B:$B,Figure16!$B1888,Data!$A:$A,Figure16!$A1888)</f>
        <v>49700000</v>
      </c>
      <c r="E1888" s="3">
        <f>SUMIFS(Data!Q:Q,Data!$B:$B,Figure16!$B1888,Data!$A:$A,Figure16!$A1888)</f>
        <v>8135150891.9202518</v>
      </c>
      <c r="F1888" s="1">
        <f t="shared" si="62"/>
        <v>0</v>
      </c>
      <c r="G1888" s="1">
        <f t="shared" si="63"/>
        <v>0.6109290492615389</v>
      </c>
      <c r="H1888">
        <f>SUMIFS(Data!Z:Z,Data!B:B,Figure16!B1888,Data!A:A,Figure16!A1888)</f>
        <v>0</v>
      </c>
    </row>
    <row r="1889" spans="1:8">
      <c r="A1889" s="27">
        <v>1973</v>
      </c>
      <c r="B1889" t="s">
        <v>110</v>
      </c>
      <c r="C1889" s="3">
        <f>SUMIFS(Data!F:F,Data!$B:$B,Figure16!$B1889,Data!$A:$A,Figure16!$A1889)</f>
        <v>0</v>
      </c>
      <c r="D1889" s="3">
        <f>SUMIFS(Data!Y:Y,Data!$B:$B,Figure16!$B1889,Data!$A:$A,Figure16!$A1889)</f>
        <v>82000000</v>
      </c>
      <c r="E1889" s="3">
        <f>SUMIFS(Data!Q:Q,Data!$B:$B,Figure16!$B1889,Data!$A:$A,Figure16!$A1889)</f>
        <v>9987709650.1809406</v>
      </c>
      <c r="F1889" s="1">
        <f t="shared" si="62"/>
        <v>0</v>
      </c>
      <c r="G1889" s="1">
        <f t="shared" si="63"/>
        <v>0.8210090488414874</v>
      </c>
      <c r="H1889">
        <f>SUMIFS(Data!Z:Z,Data!B:B,Figure16!B1889,Data!A:A,Figure16!A1889)</f>
        <v>0</v>
      </c>
    </row>
    <row r="1890" spans="1:8">
      <c r="A1890" s="27">
        <v>1974</v>
      </c>
      <c r="B1890" t="s">
        <v>110</v>
      </c>
      <c r="C1890" s="3">
        <f>SUMIFS(Data!F:F,Data!$B:$B,Figure16!$B1890,Data!$A:$A,Figure16!$A1890)</f>
        <v>0</v>
      </c>
      <c r="D1890" s="3">
        <f>SUMIFS(Data!Y:Y,Data!$B:$B,Figure16!$B1890,Data!$A:$A,Figure16!$A1890)</f>
        <v>315000000</v>
      </c>
      <c r="E1890" s="3">
        <f>SUMIFS(Data!Q:Q,Data!$B:$B,Figure16!$B1890,Data!$A:$A,Figure16!$A1890)</f>
        <v>11405957317.073172</v>
      </c>
      <c r="F1890" s="1">
        <f t="shared" si="62"/>
        <v>0</v>
      </c>
      <c r="G1890" s="1">
        <f t="shared" si="63"/>
        <v>2.7617147008650269</v>
      </c>
      <c r="H1890">
        <f>SUMIFS(Data!Z:Z,Data!B:B,Figure16!B1890,Data!A:A,Figure16!A1890)</f>
        <v>0</v>
      </c>
    </row>
    <row r="1891" spans="1:8">
      <c r="A1891" s="27">
        <v>1975</v>
      </c>
      <c r="B1891" t="s">
        <v>110</v>
      </c>
      <c r="C1891" s="3">
        <f>SUMIFS(Data!F:F,Data!$B:$B,Figure16!$B1891,Data!$A:$A,Figure16!$A1891)</f>
        <v>0</v>
      </c>
      <c r="D1891" s="3">
        <f>SUMIFS(Data!Y:Y,Data!$B:$B,Figure16!$B1891,Data!$A:$A,Figure16!$A1891)</f>
        <v>600000000</v>
      </c>
      <c r="E1891" s="3">
        <f>SUMIFS(Data!Q:Q,Data!$B:$B,Figure16!$B1891,Data!$A:$A,Figure16!$A1891)</f>
        <v>13027415243.902439</v>
      </c>
      <c r="F1891" s="1">
        <f t="shared" si="62"/>
        <v>0</v>
      </c>
      <c r="G1891" s="1">
        <f t="shared" si="63"/>
        <v>4.6056718755536226</v>
      </c>
      <c r="H1891">
        <f>SUMIFS(Data!Z:Z,Data!B:B,Figure16!B1891,Data!A:A,Figure16!A1891)</f>
        <v>0</v>
      </c>
    </row>
    <row r="1892" spans="1:8">
      <c r="A1892" s="27">
        <v>1976</v>
      </c>
      <c r="B1892" t="s">
        <v>110</v>
      </c>
      <c r="C1892" s="3">
        <f>SUMIFS(Data!F:F,Data!$B:$B,Figure16!$B1892,Data!$A:$A,Figure16!$A1892)</f>
        <v>0</v>
      </c>
      <c r="D1892" s="3">
        <f>SUMIFS(Data!Y:Y,Data!$B:$B,Figure16!$B1892,Data!$A:$A,Figure16!$A1892)</f>
        <v>350000000</v>
      </c>
      <c r="E1892" s="3">
        <f>SUMIFS(Data!Q:Q,Data!$B:$B,Figure16!$B1892,Data!$A:$A,Figure16!$A1892)</f>
        <v>13789579902.557858</v>
      </c>
      <c r="F1892" s="1">
        <f t="shared" si="62"/>
        <v>0</v>
      </c>
      <c r="G1892" s="1">
        <f t="shared" si="63"/>
        <v>2.5381483879365883</v>
      </c>
      <c r="H1892">
        <f>SUMIFS(Data!Z:Z,Data!B:B,Figure16!B1892,Data!A:A,Figure16!A1892)</f>
        <v>0</v>
      </c>
    </row>
    <row r="1893" spans="1:8">
      <c r="A1893" s="27">
        <v>1977</v>
      </c>
      <c r="B1893" t="s">
        <v>110</v>
      </c>
      <c r="C1893" s="3">
        <f>SUMIFS(Data!F:F,Data!$B:$B,Figure16!$B1893,Data!$A:$A,Figure16!$A1893)</f>
        <v>0</v>
      </c>
      <c r="D1893" s="3">
        <f>SUMIFS(Data!Y:Y,Data!$B:$B,Figure16!$B1893,Data!$A:$A,Figure16!$A1893)</f>
        <v>25000000</v>
      </c>
      <c r="E1893" s="3">
        <f>SUMIFS(Data!Q:Q,Data!$B:$B,Figure16!$B1893,Data!$A:$A,Figure16!$A1893)</f>
        <v>14206158674.698795</v>
      </c>
      <c r="F1893" s="1">
        <f t="shared" si="62"/>
        <v>0</v>
      </c>
      <c r="G1893" s="1">
        <f t="shared" si="63"/>
        <v>0.17598001382685569</v>
      </c>
      <c r="H1893">
        <f>SUMIFS(Data!Z:Z,Data!B:B,Figure16!B1893,Data!A:A,Figure16!A1893)</f>
        <v>0</v>
      </c>
    </row>
    <row r="1894" spans="1:8">
      <c r="A1894" s="27">
        <v>1978</v>
      </c>
      <c r="B1894" t="s">
        <v>110</v>
      </c>
      <c r="C1894" s="3">
        <f>SUMIFS(Data!F:F,Data!$B:$B,Figure16!$B1894,Data!$A:$A,Figure16!$A1894)</f>
        <v>0</v>
      </c>
      <c r="D1894" s="3">
        <f>SUMIFS(Data!Y:Y,Data!$B:$B,Figure16!$B1894,Data!$A:$A,Figure16!$A1894)</f>
        <v>10000000000</v>
      </c>
      <c r="E1894" s="3">
        <f>SUMIFS(Data!Q:Q,Data!$B:$B,Figure16!$B1894,Data!$A:$A,Figure16!$A1894)</f>
        <v>17844705324.675323</v>
      </c>
      <c r="F1894" s="1">
        <f t="shared" si="62"/>
        <v>0</v>
      </c>
      <c r="G1894" s="1">
        <f t="shared" si="63"/>
        <v>56.039031287180677</v>
      </c>
      <c r="H1894">
        <f>SUMIFS(Data!Z:Z,Data!B:B,Figure16!B1894,Data!A:A,Figure16!A1894)</f>
        <v>0</v>
      </c>
    </row>
    <row r="1895" spans="1:8">
      <c r="A1895" s="27">
        <v>1979</v>
      </c>
      <c r="B1895" t="s">
        <v>110</v>
      </c>
      <c r="C1895" s="3">
        <f>SUMIFS(Data!F:F,Data!$B:$B,Figure16!$B1895,Data!$A:$A,Figure16!$A1895)</f>
        <v>0</v>
      </c>
      <c r="D1895" s="3">
        <f>SUMIFS(Data!Y:Y,Data!$B:$B,Figure16!$B1895,Data!$A:$A,Figure16!$A1895)</f>
        <v>220000000</v>
      </c>
      <c r="E1895" s="3">
        <f>SUMIFS(Data!Q:Q,Data!$B:$B,Figure16!$B1895,Data!$A:$A,Figure16!$A1895)</f>
        <v>19584443287.671234</v>
      </c>
      <c r="F1895" s="1">
        <f t="shared" si="62"/>
        <v>0</v>
      </c>
      <c r="G1895" s="1">
        <f t="shared" si="63"/>
        <v>1.1233405860379704</v>
      </c>
      <c r="H1895">
        <f>SUMIFS(Data!Z:Z,Data!B:B,Figure16!B1895,Data!A:A,Figure16!A1895)</f>
        <v>0</v>
      </c>
    </row>
    <row r="1896" spans="1:8">
      <c r="A1896" s="27">
        <v>1980</v>
      </c>
      <c r="B1896" t="s">
        <v>110</v>
      </c>
      <c r="C1896" s="3">
        <f>SUMIFS(Data!F:F,Data!$B:$B,Figure16!$B1896,Data!$A:$A,Figure16!$A1896)</f>
        <v>0</v>
      </c>
      <c r="D1896" s="3">
        <f>SUMIFS(Data!Y:Y,Data!$B:$B,Figure16!$B1896,Data!$A:$A,Figure16!$A1896)</f>
        <v>0</v>
      </c>
      <c r="E1896" s="3">
        <f>SUMIFS(Data!Q:Q,Data!$B:$B,Figure16!$B1896,Data!$A:$A,Figure16!$A1896)</f>
        <v>19912889861.111111</v>
      </c>
      <c r="F1896" s="1">
        <f t="shared" si="62"/>
        <v>0</v>
      </c>
      <c r="G1896" s="1">
        <f t="shared" si="63"/>
        <v>0</v>
      </c>
      <c r="H1896">
        <f>SUMIFS(Data!Z:Z,Data!B:B,Figure16!B1896,Data!A:A,Figure16!A1896)</f>
        <v>0</v>
      </c>
    </row>
    <row r="1897" spans="1:8">
      <c r="A1897" s="27">
        <v>1981</v>
      </c>
      <c r="B1897" t="s">
        <v>110</v>
      </c>
      <c r="C1897" s="3">
        <f>SUMIFS(Data!F:F,Data!$B:$B,Figure16!$B1897,Data!$A:$A,Figure16!$A1897)</f>
        <v>0</v>
      </c>
      <c r="D1897" s="3">
        <f>SUMIFS(Data!Y:Y,Data!$B:$B,Figure16!$B1897,Data!$A:$A,Figure16!$A1897)</f>
        <v>69070000</v>
      </c>
      <c r="E1897" s="3">
        <f>SUMIFS(Data!Q:Q,Data!$B:$B,Figure16!$B1897,Data!$A:$A,Figure16!$A1897)</f>
        <v>20150254096.38554</v>
      </c>
      <c r="F1897" s="1">
        <f t="shared" si="62"/>
        <v>0</v>
      </c>
      <c r="G1897" s="1">
        <f t="shared" si="63"/>
        <v>0.34277483385377983</v>
      </c>
      <c r="H1897">
        <f>SUMIFS(Data!Z:Z,Data!B:B,Figure16!B1897,Data!A:A,Figure16!A1897)</f>
        <v>0</v>
      </c>
    </row>
    <row r="1898" spans="1:8">
      <c r="A1898" s="27">
        <v>1982</v>
      </c>
      <c r="B1898" t="s">
        <v>110</v>
      </c>
      <c r="C1898" s="3">
        <f>SUMIFS(Data!F:F,Data!$B:$B,Figure16!$B1898,Data!$A:$A,Figure16!$A1898)</f>
        <v>0</v>
      </c>
      <c r="D1898" s="3">
        <f>SUMIFS(Data!Y:Y,Data!$B:$B,Figure16!$B1898,Data!$A:$A,Figure16!$A1898)</f>
        <v>32300000</v>
      </c>
      <c r="E1898" s="3">
        <f>SUMIFS(Data!Q:Q,Data!$B:$B,Figure16!$B1898,Data!$A:$A,Figure16!$A1898)</f>
        <v>20953510235.294117</v>
      </c>
      <c r="F1898" s="1">
        <f t="shared" si="62"/>
        <v>0</v>
      </c>
      <c r="G1898" s="1">
        <f t="shared" si="63"/>
        <v>0.15415078255286238</v>
      </c>
      <c r="H1898">
        <f>SUMIFS(Data!Z:Z,Data!B:B,Figure16!B1898,Data!A:A,Figure16!A1898)</f>
        <v>0</v>
      </c>
    </row>
    <row r="1899" spans="1:8">
      <c r="A1899" s="27">
        <v>1983</v>
      </c>
      <c r="B1899" t="s">
        <v>110</v>
      </c>
      <c r="C1899" s="3">
        <f>SUMIFS(Data!F:F,Data!$B:$B,Figure16!$B1899,Data!$A:$A,Figure16!$A1899)</f>
        <v>0</v>
      </c>
      <c r="D1899" s="3">
        <f>SUMIFS(Data!Y:Y,Data!$B:$B,Figure16!$B1899,Data!$A:$A,Figure16!$A1899)</f>
        <v>0</v>
      </c>
      <c r="E1899" s="3">
        <f>SUMIFS(Data!Q:Q,Data!$B:$B,Figure16!$B1899,Data!$A:$A,Figure16!$A1899)</f>
        <v>22204940512.223515</v>
      </c>
      <c r="F1899" s="1">
        <f t="shared" si="62"/>
        <v>0</v>
      </c>
      <c r="G1899" s="1">
        <f t="shared" si="63"/>
        <v>0</v>
      </c>
      <c r="H1899">
        <f>SUMIFS(Data!Z:Z,Data!B:B,Figure16!B1899,Data!A:A,Figure16!A1899)</f>
        <v>0</v>
      </c>
    </row>
    <row r="1900" spans="1:8">
      <c r="A1900" s="27">
        <v>1984</v>
      </c>
      <c r="B1900" t="s">
        <v>110</v>
      </c>
      <c r="C1900" s="3">
        <f>SUMIFS(Data!F:F,Data!$B:$B,Figure16!$B1900,Data!$A:$A,Figure16!$A1900)</f>
        <v>0</v>
      </c>
      <c r="D1900" s="3">
        <f>SUMIFS(Data!Y:Y,Data!$B:$B,Figure16!$B1900,Data!$A:$A,Figure16!$A1900)</f>
        <v>0</v>
      </c>
      <c r="E1900" s="3">
        <f>SUMIFS(Data!Q:Q,Data!$B:$B,Figure16!$B1900,Data!$A:$A,Figure16!$A1900)</f>
        <v>24039383608.42345</v>
      </c>
      <c r="F1900" s="1">
        <f t="shared" si="62"/>
        <v>0</v>
      </c>
      <c r="G1900" s="1">
        <f t="shared" si="63"/>
        <v>0</v>
      </c>
      <c r="H1900">
        <f>SUMIFS(Data!Z:Z,Data!B:B,Figure16!B1900,Data!A:A,Figure16!A1900)</f>
        <v>0</v>
      </c>
    </row>
    <row r="1901" spans="1:8">
      <c r="A1901" s="27">
        <v>1985</v>
      </c>
      <c r="B1901" t="s">
        <v>110</v>
      </c>
      <c r="C1901" s="3">
        <f>SUMIFS(Data!F:F,Data!$B:$B,Figure16!$B1901,Data!$A:$A,Figure16!$A1901)</f>
        <v>0</v>
      </c>
      <c r="D1901" s="3">
        <f>SUMIFS(Data!Y:Y,Data!$B:$B,Figure16!$B1901,Data!$A:$A,Figure16!$A1901)</f>
        <v>0</v>
      </c>
      <c r="E1901" s="3">
        <f>SUMIFS(Data!Q:Q,Data!$B:$B,Figure16!$B1901,Data!$A:$A,Figure16!$A1901)</f>
        <v>22920490774.101974</v>
      </c>
      <c r="F1901" s="1">
        <f t="shared" si="62"/>
        <v>0</v>
      </c>
      <c r="G1901" s="1">
        <f t="shared" si="63"/>
        <v>0</v>
      </c>
      <c r="H1901">
        <f>SUMIFS(Data!Z:Z,Data!B:B,Figure16!B1901,Data!A:A,Figure16!A1901)</f>
        <v>0</v>
      </c>
    </row>
    <row r="1902" spans="1:8">
      <c r="A1902" s="27">
        <v>1986</v>
      </c>
      <c r="B1902" t="s">
        <v>110</v>
      </c>
      <c r="C1902" s="3">
        <f>SUMIFS(Data!F:F,Data!$B:$B,Figure16!$B1902,Data!$A:$A,Figure16!$A1902)</f>
        <v>0</v>
      </c>
      <c r="D1902" s="3">
        <f>SUMIFS(Data!Y:Y,Data!$B:$B,Figure16!$B1902,Data!$A:$A,Figure16!$A1902)</f>
        <v>0</v>
      </c>
      <c r="E1902" s="3">
        <f>SUMIFS(Data!Q:Q,Data!$B:$B,Figure16!$B1902,Data!$A:$A,Figure16!$A1902)</f>
        <v>24226574634.029278</v>
      </c>
      <c r="F1902" s="1">
        <f t="shared" si="62"/>
        <v>0</v>
      </c>
      <c r="G1902" s="1">
        <f t="shared" si="63"/>
        <v>0</v>
      </c>
      <c r="H1902">
        <f>SUMIFS(Data!Z:Z,Data!B:B,Figure16!B1902,Data!A:A,Figure16!A1902)</f>
        <v>0</v>
      </c>
    </row>
    <row r="1903" spans="1:8">
      <c r="A1903" s="27">
        <v>1987</v>
      </c>
      <c r="B1903" t="s">
        <v>110</v>
      </c>
      <c r="C1903" s="3">
        <f>SUMIFS(Data!F:F,Data!$B:$B,Figure16!$B1903,Data!$A:$A,Figure16!$A1903)</f>
        <v>0</v>
      </c>
      <c r="D1903" s="3">
        <f>SUMIFS(Data!Y:Y,Data!$B:$B,Figure16!$B1903,Data!$A:$A,Figure16!$A1903)</f>
        <v>0</v>
      </c>
      <c r="E1903" s="3">
        <f>SUMIFS(Data!Q:Q,Data!$B:$B,Figure16!$B1903,Data!$A:$A,Figure16!$A1903)</f>
        <v>25213935012.081902</v>
      </c>
      <c r="F1903" s="1">
        <f t="shared" si="62"/>
        <v>0</v>
      </c>
      <c r="G1903" s="1">
        <f t="shared" si="63"/>
        <v>0</v>
      </c>
      <c r="H1903">
        <f>SUMIFS(Data!Z:Z,Data!B:B,Figure16!B1903,Data!A:A,Figure16!A1903)</f>
        <v>0</v>
      </c>
    </row>
    <row r="1904" spans="1:8">
      <c r="A1904" s="27">
        <v>1988</v>
      </c>
      <c r="B1904" t="s">
        <v>110</v>
      </c>
      <c r="C1904" s="3">
        <f>SUMIFS(Data!F:F,Data!$B:$B,Figure16!$B1904,Data!$A:$A,Figure16!$A1904)</f>
        <v>0</v>
      </c>
      <c r="D1904" s="3">
        <f>SUMIFS(Data!Y:Y,Data!$B:$B,Figure16!$B1904,Data!$A:$A,Figure16!$A1904)</f>
        <v>0</v>
      </c>
      <c r="E1904" s="3">
        <f>SUMIFS(Data!Q:Q,Data!$B:$B,Figure16!$B1904,Data!$A:$A,Figure16!$A1904)</f>
        <v>27458999472.295513</v>
      </c>
      <c r="F1904" s="1">
        <f t="shared" si="62"/>
        <v>0</v>
      </c>
      <c r="G1904" s="1">
        <f t="shared" si="63"/>
        <v>0</v>
      </c>
      <c r="H1904">
        <f>SUMIFS(Data!Z:Z,Data!B:B,Figure16!B1904,Data!A:A,Figure16!A1904)</f>
        <v>0</v>
      </c>
    </row>
    <row r="1905" spans="1:8">
      <c r="A1905" s="27">
        <v>1989</v>
      </c>
      <c r="B1905" t="s">
        <v>110</v>
      </c>
      <c r="C1905" s="3">
        <f>SUMIFS(Data!F:F,Data!$B:$B,Figure16!$B1905,Data!$A:$A,Figure16!$A1905)</f>
        <v>0</v>
      </c>
      <c r="D1905" s="3">
        <f>SUMIFS(Data!Y:Y,Data!$B:$B,Figure16!$B1905,Data!$A:$A,Figure16!$A1905)</f>
        <v>0</v>
      </c>
      <c r="E1905" s="3">
        <f>SUMIFS(Data!Q:Q,Data!$B:$B,Figure16!$B1905,Data!$A:$A,Figure16!$A1905)</f>
        <v>27023468665.897732</v>
      </c>
      <c r="F1905" s="1">
        <f t="shared" si="62"/>
        <v>0</v>
      </c>
      <c r="G1905" s="1">
        <f t="shared" si="63"/>
        <v>0</v>
      </c>
      <c r="H1905">
        <f>SUMIFS(Data!Z:Z,Data!B:B,Figure16!B1905,Data!A:A,Figure16!A1905)</f>
        <v>0</v>
      </c>
    </row>
    <row r="1906" spans="1:8">
      <c r="A1906" s="27">
        <v>1990</v>
      </c>
      <c r="B1906" t="s">
        <v>110</v>
      </c>
      <c r="C1906" s="3">
        <f>SUMIFS(Data!F:F,Data!$B:$B,Figure16!$B1906,Data!$A:$A,Figure16!$A1906)</f>
        <v>0</v>
      </c>
      <c r="D1906" s="3">
        <f>SUMIFS(Data!Y:Y,Data!$B:$B,Figure16!$B1906,Data!$A:$A,Figure16!$A1906)</f>
        <v>0</v>
      </c>
      <c r="E1906" s="3">
        <f>SUMIFS(Data!Q:Q,Data!$B:$B,Figure16!$B1906,Data!$A:$A,Figure16!$A1906)</f>
        <v>28645436569.148937</v>
      </c>
      <c r="F1906" s="1">
        <f t="shared" si="62"/>
        <v>0</v>
      </c>
      <c r="G1906" s="1">
        <f t="shared" si="63"/>
        <v>0</v>
      </c>
      <c r="H1906">
        <f>SUMIFS(Data!Z:Z,Data!B:B,Figure16!B1906,Data!A:A,Figure16!A1906)</f>
        <v>0</v>
      </c>
    </row>
    <row r="1907" spans="1:8">
      <c r="A1907" s="27">
        <v>1991</v>
      </c>
      <c r="B1907" t="s">
        <v>110</v>
      </c>
      <c r="C1907" s="3">
        <f>SUMIFS(Data!F:F,Data!$B:$B,Figure16!$B1907,Data!$A:$A,Figure16!$A1907)</f>
        <v>0</v>
      </c>
      <c r="D1907" s="3">
        <f>SUMIFS(Data!Y:Y,Data!$B:$B,Figure16!$B1907,Data!$A:$A,Figure16!$A1907)</f>
        <v>0</v>
      </c>
      <c r="E1907" s="3">
        <f>SUMIFS(Data!Q:Q,Data!$B:$B,Figure16!$B1907,Data!$A:$A,Figure16!$A1907)</f>
        <v>24316556025.658524</v>
      </c>
      <c r="F1907" s="1">
        <f t="shared" si="62"/>
        <v>0</v>
      </c>
      <c r="G1907" s="1">
        <f t="shared" si="63"/>
        <v>0</v>
      </c>
      <c r="H1907">
        <f>SUMIFS(Data!Z:Z,Data!B:B,Figure16!B1907,Data!A:A,Figure16!A1907)</f>
        <v>0</v>
      </c>
    </row>
    <row r="1908" spans="1:8">
      <c r="A1908" s="27">
        <v>1992</v>
      </c>
      <c r="B1908" t="s">
        <v>110</v>
      </c>
      <c r="C1908" s="3">
        <f>SUMIFS(Data!F:F,Data!$B:$B,Figure16!$B1908,Data!$A:$A,Figure16!$A1908)</f>
        <v>0</v>
      </c>
      <c r="D1908" s="3">
        <f>SUMIFS(Data!Y:Y,Data!$B:$B,Figure16!$B1908,Data!$A:$A,Figure16!$A1908)</f>
        <v>0</v>
      </c>
      <c r="E1908" s="3">
        <f>SUMIFS(Data!Q:Q,Data!$B:$B,Figure16!$B1908,Data!$A:$A,Figure16!$A1908)</f>
        <v>22085858243.243244</v>
      </c>
      <c r="F1908" s="1">
        <f t="shared" si="62"/>
        <v>0</v>
      </c>
      <c r="G1908" s="1">
        <f t="shared" si="63"/>
        <v>0</v>
      </c>
      <c r="H1908">
        <f>SUMIFS(Data!Z:Z,Data!B:B,Figure16!B1908,Data!A:A,Figure16!A1908)</f>
        <v>0</v>
      </c>
    </row>
    <row r="1909" spans="1:8">
      <c r="A1909" s="27">
        <v>1993</v>
      </c>
      <c r="B1909" t="s">
        <v>110</v>
      </c>
      <c r="C1909" s="3">
        <f>SUMIFS(Data!F:F,Data!$B:$B,Figure16!$B1909,Data!$A:$A,Figure16!$A1909)</f>
        <v>0</v>
      </c>
      <c r="D1909" s="3">
        <f>SUMIFS(Data!Y:Y,Data!$B:$B,Figure16!$B1909,Data!$A:$A,Figure16!$A1909)</f>
        <v>0</v>
      </c>
      <c r="E1909" s="3">
        <f>SUMIFS(Data!Q:Q,Data!$B:$B,Figure16!$B1909,Data!$A:$A,Figure16!$A1909)</f>
        <v>22367254864.864864</v>
      </c>
      <c r="F1909" s="1">
        <f t="shared" si="62"/>
        <v>0</v>
      </c>
      <c r="G1909" s="1">
        <f t="shared" si="63"/>
        <v>0</v>
      </c>
      <c r="H1909">
        <f>SUMIFS(Data!Z:Z,Data!B:B,Figure16!B1909,Data!A:A,Figure16!A1909)</f>
        <v>0</v>
      </c>
    </row>
    <row r="1910" spans="1:8">
      <c r="A1910" s="27">
        <v>1994</v>
      </c>
      <c r="B1910" t="s">
        <v>110</v>
      </c>
      <c r="C1910" s="3">
        <f>SUMIFS(Data!F:F,Data!$B:$B,Figure16!$B1910,Data!$A:$A,Figure16!$A1910)</f>
        <v>0</v>
      </c>
      <c r="D1910" s="3">
        <f>SUMIFS(Data!Y:Y,Data!$B:$B,Figure16!$B1910,Data!$A:$A,Figure16!$A1910)</f>
        <v>0</v>
      </c>
      <c r="E1910" s="3">
        <f>SUMIFS(Data!Q:Q,Data!$B:$B,Figure16!$B1910,Data!$A:$A,Figure16!$A1910)</f>
        <v>28448326756.756756</v>
      </c>
      <c r="F1910" s="1">
        <f t="shared" si="62"/>
        <v>0</v>
      </c>
      <c r="G1910" s="1">
        <f t="shared" si="63"/>
        <v>0</v>
      </c>
      <c r="H1910">
        <f>SUMIFS(Data!Z:Z,Data!B:B,Figure16!B1910,Data!A:A,Figure16!A1910)</f>
        <v>0</v>
      </c>
    </row>
    <row r="1911" spans="1:8">
      <c r="A1911" s="27">
        <v>1995</v>
      </c>
      <c r="B1911" t="s">
        <v>110</v>
      </c>
      <c r="C1911" s="3">
        <f>SUMIFS(Data!F:F,Data!$B:$B,Figure16!$B1911,Data!$A:$A,Figure16!$A1911)</f>
        <v>0</v>
      </c>
      <c r="D1911" s="3">
        <f>SUMIFS(Data!Y:Y,Data!$B:$B,Figure16!$B1911,Data!$A:$A,Figure16!$A1911)</f>
        <v>0</v>
      </c>
      <c r="E1911" s="3">
        <f>SUMIFS(Data!Q:Q,Data!$B:$B,Figure16!$B1911,Data!$A:$A,Figure16!$A1911)</f>
        <v>30429803651.2192</v>
      </c>
      <c r="F1911" s="1">
        <f t="shared" si="62"/>
        <v>0</v>
      </c>
      <c r="G1911" s="1">
        <f t="shared" si="63"/>
        <v>0</v>
      </c>
      <c r="H1911">
        <f>SUMIFS(Data!Z:Z,Data!B:B,Figure16!B1911,Data!A:A,Figure16!A1911)</f>
        <v>0</v>
      </c>
    </row>
    <row r="1912" spans="1:8">
      <c r="A1912" s="27">
        <v>1996</v>
      </c>
      <c r="B1912" t="s">
        <v>110</v>
      </c>
      <c r="C1912" s="3">
        <f>SUMIFS(Data!F:F,Data!$B:$B,Figure16!$B1912,Data!$A:$A,Figure16!$A1912)</f>
        <v>0</v>
      </c>
      <c r="D1912" s="3">
        <f>SUMIFS(Data!Y:Y,Data!$B:$B,Figure16!$B1912,Data!$A:$A,Figure16!$A1912)</f>
        <v>0</v>
      </c>
      <c r="E1912" s="3">
        <f>SUMIFS(Data!Q:Q,Data!$B:$B,Figure16!$B1912,Data!$A:$A,Figure16!$A1912)</f>
        <v>25017368696.845501</v>
      </c>
      <c r="F1912" s="1">
        <f t="shared" si="62"/>
        <v>0</v>
      </c>
      <c r="G1912" s="1">
        <f t="shared" si="63"/>
        <v>0</v>
      </c>
      <c r="H1912">
        <f>SUMIFS(Data!Z:Z,Data!B:B,Figure16!B1912,Data!A:A,Figure16!A1912)</f>
        <v>0</v>
      </c>
    </row>
    <row r="1913" spans="1:8">
      <c r="A1913" s="27">
        <v>1997</v>
      </c>
      <c r="B1913" t="s">
        <v>110</v>
      </c>
      <c r="C1913" s="3">
        <f>SUMIFS(Data!F:F,Data!$B:$B,Figure16!$B1913,Data!$A:$A,Figure16!$A1913)</f>
        <v>0</v>
      </c>
      <c r="D1913" s="3">
        <f>SUMIFS(Data!Y:Y,Data!$B:$B,Figure16!$B1913,Data!$A:$A,Figure16!$A1913)</f>
        <v>0</v>
      </c>
      <c r="E1913" s="3">
        <f>SUMIFS(Data!Q:Q,Data!$B:$B,Figure16!$B1913,Data!$A:$A,Figure16!$A1913)</f>
        <v>25365908058.720497</v>
      </c>
      <c r="F1913" s="1">
        <f t="shared" si="62"/>
        <v>0</v>
      </c>
      <c r="G1913" s="1">
        <f t="shared" si="63"/>
        <v>0</v>
      </c>
      <c r="H1913">
        <f>SUMIFS(Data!Z:Z,Data!B:B,Figure16!B1913,Data!A:A,Figure16!A1913)</f>
        <v>0</v>
      </c>
    </row>
    <row r="1914" spans="1:8">
      <c r="A1914" s="27">
        <v>1998</v>
      </c>
      <c r="B1914" t="s">
        <v>110</v>
      </c>
      <c r="C1914" s="3">
        <f>SUMIFS(Data!F:F,Data!$B:$B,Figure16!$B1914,Data!$A:$A,Figure16!$A1914)</f>
        <v>0</v>
      </c>
      <c r="D1914" s="3">
        <f>SUMIFS(Data!Y:Y,Data!$B:$B,Figure16!$B1914,Data!$A:$A,Figure16!$A1914)</f>
        <v>0</v>
      </c>
      <c r="E1914" s="3">
        <f>SUMIFS(Data!Q:Q,Data!$B:$B,Figure16!$B1914,Data!$A:$A,Figure16!$A1914)</f>
        <v>25736331247.1786</v>
      </c>
      <c r="F1914" s="1">
        <f t="shared" si="62"/>
        <v>0</v>
      </c>
      <c r="G1914" s="1">
        <f t="shared" si="63"/>
        <v>0</v>
      </c>
      <c r="H1914">
        <f>SUMIFS(Data!Z:Z,Data!B:B,Figure16!B1914,Data!A:A,Figure16!A1914)</f>
        <v>0</v>
      </c>
    </row>
    <row r="1915" spans="1:8">
      <c r="A1915" s="27">
        <v>1999</v>
      </c>
      <c r="B1915" t="s">
        <v>110</v>
      </c>
      <c r="C1915" s="3">
        <f>SUMIFS(Data!F:F,Data!$B:$B,Figure16!$B1915,Data!$A:$A,Figure16!$A1915)</f>
        <v>0</v>
      </c>
      <c r="D1915" s="3">
        <f>SUMIFS(Data!Y:Y,Data!$B:$B,Figure16!$B1915,Data!$A:$A,Figure16!$A1915)</f>
        <v>0</v>
      </c>
      <c r="E1915" s="3">
        <f>SUMIFS(Data!Q:Q,Data!$B:$B,Figure16!$B1915,Data!$A:$A,Figure16!$A1915)</f>
        <v>28364615241.6894</v>
      </c>
      <c r="F1915" s="1">
        <f t="shared" si="62"/>
        <v>0</v>
      </c>
      <c r="G1915" s="1">
        <f t="shared" si="63"/>
        <v>0</v>
      </c>
      <c r="H1915">
        <f>SUMIFS(Data!Z:Z,Data!B:B,Figure16!B1915,Data!A:A,Figure16!A1915)</f>
        <v>0</v>
      </c>
    </row>
    <row r="1916" spans="1:8">
      <c r="A1916" s="27">
        <v>2000</v>
      </c>
      <c r="B1916" t="s">
        <v>110</v>
      </c>
      <c r="C1916" s="3">
        <f>SUMIFS(Data!F:F,Data!$B:$B,Figure16!$B1916,Data!$A:$A,Figure16!$A1916)</f>
        <v>0</v>
      </c>
      <c r="D1916" s="3">
        <f>SUMIFS(Data!Y:Y,Data!$B:$B,Figure16!$B1916,Data!$A:$A,Figure16!$A1916)</f>
        <v>0</v>
      </c>
      <c r="E1916" s="3">
        <f>SUMIFS(Data!Q:Q,Data!$B:$B,Figure16!$B1916,Data!$A:$A,Figure16!$A1916)</f>
        <v>30565400000</v>
      </c>
      <c r="F1916" s="1">
        <f t="shared" si="62"/>
        <v>0</v>
      </c>
      <c r="G1916" s="1">
        <f t="shared" si="63"/>
        <v>0</v>
      </c>
      <c r="H1916">
        <f>SUMIFS(Data!Z:Z,Data!B:B,Figure16!B1916,Data!A:A,Figure16!A1916)</f>
        <v>0</v>
      </c>
    </row>
    <row r="1917" spans="1:8">
      <c r="A1917" s="27">
        <v>2001</v>
      </c>
      <c r="B1917" t="s">
        <v>110</v>
      </c>
      <c r="C1917" s="3">
        <f>SUMIFS(Data!F:F,Data!$B:$B,Figure16!$B1917,Data!$A:$A,Figure16!$A1917)</f>
        <v>0</v>
      </c>
      <c r="D1917" s="3">
        <f>SUMIFS(Data!Y:Y,Data!$B:$B,Figure16!$B1917,Data!$A:$A,Figure16!$A1917)</f>
        <v>0</v>
      </c>
      <c r="E1917" s="3">
        <f>SUMIFS(Data!Q:Q,Data!$B:$B,Figure16!$B1917,Data!$A:$A,Figure16!$A1917)</f>
        <v>31682400000</v>
      </c>
      <c r="F1917" s="1">
        <f t="shared" si="62"/>
        <v>0</v>
      </c>
      <c r="G1917" s="1">
        <f t="shared" si="63"/>
        <v>0</v>
      </c>
      <c r="H1917">
        <f>SUMIFS(Data!Z:Z,Data!B:B,Figure16!B1917,Data!A:A,Figure16!A1917)</f>
        <v>0</v>
      </c>
    </row>
    <row r="1918" spans="1:8">
      <c r="A1918" s="27">
        <v>2002</v>
      </c>
      <c r="B1918" t="s">
        <v>110</v>
      </c>
      <c r="C1918" s="3">
        <f>SUMIFS(Data!F:F,Data!$B:$B,Figure16!$B1918,Data!$A:$A,Figure16!$A1918)</f>
        <v>0</v>
      </c>
      <c r="D1918" s="3">
        <f>SUMIFS(Data!Y:Y,Data!$B:$B,Figure16!$B1918,Data!$A:$A,Figure16!$A1918)</f>
        <v>0</v>
      </c>
      <c r="E1918" s="3">
        <f>SUMIFS(Data!Q:Q,Data!$B:$B,Figure16!$B1918,Data!$A:$A,Figure16!$A1918)</f>
        <v>33590500000</v>
      </c>
      <c r="F1918" s="1">
        <f t="shared" si="62"/>
        <v>0</v>
      </c>
      <c r="G1918" s="1">
        <f t="shared" si="63"/>
        <v>0</v>
      </c>
      <c r="H1918">
        <f>SUMIFS(Data!Z:Z,Data!B:B,Figure16!B1918,Data!A:A,Figure16!A1918)</f>
        <v>0</v>
      </c>
    </row>
    <row r="1919" spans="1:8">
      <c r="A1919" s="27">
        <v>2003</v>
      </c>
      <c r="B1919" t="s">
        <v>110</v>
      </c>
      <c r="C1919" s="3">
        <f>SUMIFS(Data!F:F,Data!$B:$B,Figure16!$B1919,Data!$A:$A,Figure16!$A1919)</f>
        <v>0</v>
      </c>
      <c r="D1919" s="3">
        <f>SUMIFS(Data!Y:Y,Data!$B:$B,Figure16!$B1919,Data!$A:$A,Figure16!$A1919)</f>
        <v>0</v>
      </c>
      <c r="E1919" s="3">
        <f>SUMIFS(Data!Q:Q,Data!$B:$B,Figure16!$B1919,Data!$A:$A,Figure16!$A1919)</f>
        <v>35901200000</v>
      </c>
      <c r="F1919" s="1">
        <f t="shared" si="62"/>
        <v>0</v>
      </c>
      <c r="G1919" s="1">
        <f t="shared" si="63"/>
        <v>0</v>
      </c>
      <c r="H1919">
        <f>SUMIFS(Data!Z:Z,Data!B:B,Figure16!B1919,Data!A:A,Figure16!A1919)</f>
        <v>0</v>
      </c>
    </row>
    <row r="1920" spans="1:8">
      <c r="A1920" s="27">
        <v>2004</v>
      </c>
      <c r="B1920" t="s">
        <v>110</v>
      </c>
      <c r="C1920" s="3">
        <f>SUMIFS(Data!F:F,Data!$B:$B,Figure16!$B1920,Data!$A:$A,Figure16!$A1920)</f>
        <v>0</v>
      </c>
      <c r="D1920" s="3">
        <f>SUMIFS(Data!Y:Y,Data!$B:$B,Figure16!$B1920,Data!$A:$A,Figure16!$A1920)</f>
        <v>0</v>
      </c>
      <c r="E1920" s="3">
        <f>SUMIFS(Data!Q:Q,Data!$B:$B,Figure16!$B1920,Data!$A:$A,Figure16!$A1920)</f>
        <v>38203000000</v>
      </c>
      <c r="F1920" s="1">
        <f t="shared" si="62"/>
        <v>0</v>
      </c>
      <c r="G1920" s="1">
        <f t="shared" si="63"/>
        <v>0</v>
      </c>
      <c r="H1920">
        <f>SUMIFS(Data!Z:Z,Data!B:B,Figure16!B1920,Data!A:A,Figure16!A1920)</f>
        <v>0</v>
      </c>
    </row>
    <row r="1921" spans="1:8">
      <c r="A1921" s="27">
        <v>2005</v>
      </c>
      <c r="B1921" t="s">
        <v>110</v>
      </c>
      <c r="C1921" s="3">
        <f>SUMIFS(Data!F:F,Data!$B:$B,Figure16!$B1921,Data!$A:$A,Figure16!$A1921)</f>
        <v>0</v>
      </c>
      <c r="D1921" s="3">
        <f>SUMIFS(Data!Y:Y,Data!$B:$B,Figure16!$B1921,Data!$A:$A,Figure16!$A1921)</f>
        <v>0</v>
      </c>
      <c r="E1921" s="3">
        <f>SUMIFS(Data!Q:Q,Data!$B:$B,Figure16!$B1921,Data!$A:$A,Figure16!$A1921)</f>
        <v>42643836074.799995</v>
      </c>
      <c r="F1921" s="1">
        <f t="shared" si="62"/>
        <v>0</v>
      </c>
      <c r="G1921" s="1">
        <f t="shared" si="63"/>
        <v>0</v>
      </c>
      <c r="H1921">
        <f>SUMIFS(Data!Z:Z,Data!B:B,Figure16!B1921,Data!A:A,Figure16!A1921)</f>
        <v>0</v>
      </c>
    </row>
    <row r="1922" spans="1:8">
      <c r="A1922" s="27">
        <v>2006</v>
      </c>
      <c r="B1922" t="s">
        <v>110</v>
      </c>
      <c r="C1922" s="3">
        <f>SUMIFS(Data!F:F,Data!$B:$B,Figure16!$B1922,Data!$A:$A,Figure16!$A1922)</f>
        <v>0</v>
      </c>
      <c r="D1922" s="3">
        <f>SUMIFS(Data!Y:Y,Data!$B:$B,Figure16!$B1922,Data!$A:$A,Figure16!$A1922)</f>
        <v>0</v>
      </c>
      <c r="E1922" s="3">
        <f>SUMIFS(Data!Q:Q,Data!$B:$B,Figure16!$B1922,Data!$A:$A,Figure16!$A1922)</f>
        <v>52742800000</v>
      </c>
      <c r="F1922" s="1">
        <f t="shared" si="62"/>
        <v>0</v>
      </c>
      <c r="G1922" s="1">
        <f t="shared" si="63"/>
        <v>0</v>
      </c>
      <c r="H1922">
        <f>SUMIFS(Data!Z:Z,Data!B:B,Figure16!B1922,Data!A:A,Figure16!A1922)</f>
        <v>0</v>
      </c>
    </row>
    <row r="1923" spans="1:8">
      <c r="A1923" s="27">
        <v>2007</v>
      </c>
      <c r="B1923" t="s">
        <v>110</v>
      </c>
      <c r="C1923" s="3">
        <f>SUMIFS(Data!F:F,Data!$B:$B,Figure16!$B1923,Data!$A:$A,Figure16!$A1923)</f>
        <v>0</v>
      </c>
      <c r="D1923" s="3">
        <f>SUMIFS(Data!Y:Y,Data!$B:$B,Figure16!$B1923,Data!$A:$A,Figure16!$A1923)</f>
        <v>0</v>
      </c>
      <c r="E1923" s="3">
        <f>SUMIFS(Data!Q:Q,Data!$B:$B,Figure16!$B1923,Data!$A:$A,Figure16!$A1923)</f>
        <v>58603900000</v>
      </c>
      <c r="F1923" s="1">
        <f t="shared" ref="F1923:F1986" si="64">IF(E1923&gt;0,C1923/E1923*100,"")</f>
        <v>0</v>
      </c>
      <c r="G1923" s="1">
        <f t="shared" ref="G1923:G1986" si="65">IF($E1923&gt;0,D1923/$E1923*100,"")</f>
        <v>0</v>
      </c>
      <c r="H1923">
        <f>SUMIFS(Data!Z:Z,Data!B:B,Figure16!B1923,Data!A:A,Figure16!A1923)</f>
        <v>0</v>
      </c>
    </row>
    <row r="1924" spans="1:8">
      <c r="A1924" s="27">
        <v>2008</v>
      </c>
      <c r="B1924" t="s">
        <v>110</v>
      </c>
      <c r="C1924" s="3">
        <f>SUMIFS(Data!F:F,Data!$B:$B,Figure16!$B1924,Data!$A:$A,Figure16!$A1924)</f>
        <v>8000000</v>
      </c>
      <c r="D1924" s="3">
        <f>SUMIFS(Data!Y:Y,Data!$B:$B,Figure16!$B1924,Data!$A:$A,Figure16!$A1924)</f>
        <v>0</v>
      </c>
      <c r="E1924" s="3">
        <f>SUMIFS(Data!Q:Q,Data!$B:$B,Figure16!$B1924,Data!$A:$A,Figure16!$A1924)</f>
        <v>60806300000</v>
      </c>
      <c r="F1924" s="1">
        <f t="shared" si="64"/>
        <v>1.3156531477823844E-2</v>
      </c>
      <c r="G1924" s="1">
        <f t="shared" si="65"/>
        <v>0</v>
      </c>
      <c r="H1924">
        <f>SUMIFS(Data!Z:Z,Data!B:B,Figure16!B1924,Data!A:A,Figure16!A1924)</f>
        <v>0</v>
      </c>
    </row>
    <row r="1925" spans="1:8">
      <c r="A1925" s="27">
        <v>2009</v>
      </c>
      <c r="B1925" t="s">
        <v>110</v>
      </c>
      <c r="C1925" s="3">
        <f>SUMIFS(Data!F:F,Data!$B:$B,Figure16!$B1925,Data!$A:$A,Figure16!$A1925)</f>
        <v>0</v>
      </c>
      <c r="D1925" s="3">
        <f>SUMIFS(Data!Y:Y,Data!$B:$B,Figure16!$B1925,Data!$A:$A,Figure16!$A1925)</f>
        <v>0</v>
      </c>
      <c r="E1925" s="3">
        <f>SUMIFS(Data!Q:Q,Data!$B:$B,Figure16!$B1925,Data!$A:$A,Figure16!$A1925)</f>
        <v>62080000000</v>
      </c>
      <c r="F1925" s="1">
        <f t="shared" si="64"/>
        <v>0</v>
      </c>
      <c r="G1925" s="1">
        <f t="shared" si="65"/>
        <v>0</v>
      </c>
      <c r="H1925">
        <f>SUMIFS(Data!Z:Z,Data!B:B,Figure16!B1925,Data!A:A,Figure16!A1925)</f>
        <v>0</v>
      </c>
    </row>
    <row r="1926" spans="1:8">
      <c r="A1926" s="27">
        <v>2010</v>
      </c>
      <c r="B1926" t="s">
        <v>110</v>
      </c>
      <c r="C1926" s="3">
        <f>SUMIFS(Data!F:F,Data!$B:$B,Figure16!$B1926,Data!$A:$A,Figure16!$A1926)</f>
        <v>0</v>
      </c>
      <c r="D1926" s="3">
        <f>SUMIFS(Data!Y:Y,Data!$B:$B,Figure16!$B1926,Data!$A:$A,Figure16!$A1926)</f>
        <v>0</v>
      </c>
      <c r="E1926" s="3">
        <f>SUMIFS(Data!Q:Q,Data!$B:$B,Figure16!$B1926,Data!$A:$A,Figure16!$A1926)</f>
        <v>64328000000</v>
      </c>
      <c r="F1926" s="1">
        <f t="shared" si="64"/>
        <v>0</v>
      </c>
      <c r="G1926" s="1">
        <f t="shared" si="65"/>
        <v>0</v>
      </c>
      <c r="H1926">
        <f>SUMIFS(Data!Z:Z,Data!B:B,Figure16!B1926,Data!A:A,Figure16!A1926)</f>
        <v>0</v>
      </c>
    </row>
    <row r="1927" spans="1:8">
      <c r="A1927" s="27">
        <v>2011</v>
      </c>
      <c r="B1927" t="s">
        <v>110</v>
      </c>
      <c r="C1927" s="3">
        <f>SUMIFS(Data!F:F,Data!$B:$B,Figure16!$B1927,Data!$A:$A,Figure16!$A1927)</f>
        <v>0</v>
      </c>
      <c r="D1927" s="3">
        <f>SUMIFS(Data!Y:Y,Data!$B:$B,Figure16!$B1927,Data!$A:$A,Figure16!$A1927)</f>
        <v>0</v>
      </c>
      <c r="E1927" s="3">
        <f>SUMIFS(Data!Q:Q,Data!$B:$B,Figure16!$B1927,Data!$A:$A,Figure16!$A1927)</f>
        <v>68990000000</v>
      </c>
      <c r="F1927" s="1">
        <f t="shared" si="64"/>
        <v>0</v>
      </c>
      <c r="G1927" s="1">
        <f t="shared" si="65"/>
        <v>0</v>
      </c>
      <c r="H1927">
        <f>SUMIFS(Data!Z:Z,Data!B:B,Figure16!B1927,Data!A:A,Figure16!A1927)</f>
        <v>0</v>
      </c>
    </row>
    <row r="1928" spans="1:8">
      <c r="A1928" s="27">
        <v>2012</v>
      </c>
      <c r="B1928" t="s">
        <v>110</v>
      </c>
      <c r="C1928" s="3">
        <f>SUMIFS(Data!F:F,Data!$B:$B,Figure16!$B1928,Data!$A:$A,Figure16!$A1928)</f>
        <v>400000</v>
      </c>
      <c r="D1928" s="3">
        <f>SUMIFS(Data!Y:Y,Data!$B:$B,Figure16!$B1928,Data!$A:$A,Figure16!$A1928)</f>
        <v>0</v>
      </c>
      <c r="E1928" s="3">
        <f>SUMIFS(Data!Q:Q,Data!$B:$B,Figure16!$B1928,Data!$A:$A,Figure16!$A1928)</f>
        <v>73141000000</v>
      </c>
      <c r="F1928" s="1">
        <f t="shared" si="64"/>
        <v>5.4688888585061729E-4</v>
      </c>
      <c r="G1928" s="1">
        <f t="shared" si="65"/>
        <v>0</v>
      </c>
      <c r="H1928">
        <f>SUMIFS(Data!Z:Z,Data!B:B,Figure16!B1928,Data!A:A,Figure16!A1928)</f>
        <v>0</v>
      </c>
    </row>
    <row r="1929" spans="1:8">
      <c r="A1929" s="27">
        <v>2013</v>
      </c>
      <c r="B1929" t="s">
        <v>110</v>
      </c>
      <c r="C1929" s="3">
        <f>SUMIFS(Data!F:F,Data!$B:$B,Figure16!$B1929,Data!$A:$A,Figure16!$A1929)</f>
        <v>0</v>
      </c>
      <c r="D1929" s="3">
        <f>SUMIFS(Data!Y:Y,Data!$B:$B,Figure16!$B1929,Data!$A:$A,Figure16!$A1929)</f>
        <v>0</v>
      </c>
      <c r="E1929" s="3">
        <f>SUMIFS(Data!Q:Q,Data!$B:$B,Figure16!$B1929,Data!$A:$A,Figure16!$A1929)</f>
        <v>77148000000</v>
      </c>
      <c r="F1929" s="1">
        <f t="shared" si="64"/>
        <v>0</v>
      </c>
      <c r="G1929" s="1">
        <f t="shared" si="65"/>
        <v>0</v>
      </c>
      <c r="H1929">
        <f>SUMIFS(Data!Z:Z,Data!B:B,Figure16!B1929,Data!A:A,Figure16!A1929)</f>
        <v>0</v>
      </c>
    </row>
    <row r="1930" spans="1:8">
      <c r="A1930" s="27">
        <v>2014</v>
      </c>
      <c r="B1930" t="s">
        <v>110</v>
      </c>
      <c r="C1930" s="3">
        <f>SUMIFS(Data!F:F,Data!$B:$B,Figure16!$B1930,Data!$A:$A,Figure16!$A1930)</f>
        <v>0</v>
      </c>
      <c r="D1930" s="3">
        <f>SUMIFS(Data!Y:Y,Data!$B:$B,Figure16!$B1930,Data!$A:$A,Figure16!$A1930)</f>
        <v>0</v>
      </c>
      <c r="E1930" s="3">
        <f>SUMIFS(Data!Q:Q,Data!$B:$B,Figure16!$B1930,Data!$A:$A,Figure16!$A1930)</f>
        <v>80656000000</v>
      </c>
      <c r="F1930" s="1">
        <f t="shared" si="64"/>
        <v>0</v>
      </c>
      <c r="G1930" s="1">
        <f t="shared" si="65"/>
        <v>0</v>
      </c>
      <c r="H1930">
        <f>SUMIFS(Data!Z:Z,Data!B:B,Figure16!B1930,Data!A:A,Figure16!A1930)</f>
        <v>0</v>
      </c>
    </row>
    <row r="1931" spans="1:8">
      <c r="A1931" s="27">
        <v>2015</v>
      </c>
      <c r="B1931" t="s">
        <v>110</v>
      </c>
      <c r="C1931" s="3">
        <f>SUMIFS(Data!F:F,Data!$B:$B,Figure16!$B1931,Data!$A:$A,Figure16!$A1931)</f>
        <v>60000000</v>
      </c>
      <c r="D1931" s="3">
        <f>SUMIFS(Data!Y:Y,Data!$B:$B,Figure16!$B1931,Data!$A:$A,Figure16!$A1931)</f>
        <v>0</v>
      </c>
      <c r="E1931" s="3">
        <f>SUMIFS(Data!Q:Q,Data!$B:$B,Figure16!$B1931,Data!$A:$A,Figure16!$A1931)</f>
        <v>87133000000</v>
      </c>
      <c r="F1931" s="1">
        <f t="shared" si="64"/>
        <v>6.8860248126427423E-2</v>
      </c>
      <c r="G1931" s="1">
        <f t="shared" si="65"/>
        <v>0</v>
      </c>
      <c r="H1931">
        <f>SUMIFS(Data!Z:Z,Data!B:B,Figure16!B1931,Data!A:A,Figure16!A1931)</f>
        <v>0</v>
      </c>
    </row>
    <row r="1932" spans="1:8">
      <c r="A1932" s="27">
        <v>2016</v>
      </c>
      <c r="B1932" t="s">
        <v>110</v>
      </c>
      <c r="C1932" s="3">
        <f>SUMIFS(Data!F:F,Data!$B:$B,Figure16!$B1932,Data!$A:$A,Figure16!$A1932)</f>
        <v>120000000</v>
      </c>
      <c r="D1932" s="3">
        <f>SUMIFS(Data!Y:Y,Data!$B:$B,Figure16!$B1932,Data!$A:$A,Figure16!$A1932)</f>
        <v>0</v>
      </c>
      <c r="E1932" s="3">
        <f>SUMIFS(Data!Q:Q,Data!$B:$B,Figure16!$B1932,Data!$A:$A,Figure16!$A1932)</f>
        <v>91370000000</v>
      </c>
      <c r="F1932" s="1">
        <f t="shared" si="64"/>
        <v>0.13133413593083068</v>
      </c>
      <c r="G1932" s="1">
        <f t="shared" si="65"/>
        <v>0</v>
      </c>
      <c r="H1932">
        <f>SUMIFS(Data!Z:Z,Data!B:B,Figure16!B1932,Data!A:A,Figure16!A1932)</f>
        <v>0</v>
      </c>
    </row>
    <row r="1933" spans="1:8">
      <c r="A1933" s="27">
        <v>2017</v>
      </c>
      <c r="B1933" t="s">
        <v>110</v>
      </c>
      <c r="C1933" s="3">
        <f>SUMIFS(Data!F:F,Data!$B:$B,Figure16!$B1933,Data!$A:$A,Figure16!$A1933)</f>
        <v>60000000</v>
      </c>
      <c r="D1933" s="3">
        <f>SUMIFS(Data!Y:Y,Data!$B:$B,Figure16!$B1933,Data!$A:$A,Figure16!$A1933)</f>
        <v>0</v>
      </c>
      <c r="E1933" s="3">
        <f>SUMIFS(Data!Q:Q,Data!$B:$B,Figure16!$B1933,Data!$A:$A,Figure16!$A1933)</f>
        <v>96851000000</v>
      </c>
      <c r="F1933" s="1">
        <f t="shared" si="64"/>
        <v>6.1950831689915435E-2</v>
      </c>
      <c r="G1933" s="1">
        <f t="shared" si="65"/>
        <v>0</v>
      </c>
      <c r="H1933">
        <f>SUMIFS(Data!Z:Z,Data!B:B,Figure16!B1933,Data!A:A,Figure16!A1933)</f>
        <v>0</v>
      </c>
    </row>
    <row r="1934" spans="1:8">
      <c r="A1934" s="27">
        <v>1977</v>
      </c>
      <c r="B1934" t="s">
        <v>94</v>
      </c>
      <c r="C1934" s="3">
        <f>SUMIFS(Data!F:F,Data!$B:$B,Figure16!$B1934,Data!$A:$A,Figure16!$A1934)</f>
        <v>0</v>
      </c>
      <c r="D1934" s="3">
        <f>SUMIFS(Data!Y:Y,Data!$B:$B,Figure16!$B1934,Data!$A:$A,Figure16!$A1934)</f>
        <v>0</v>
      </c>
      <c r="E1934" s="3">
        <f>SUMIFS(Data!Q:Q,Data!$B:$B,Figure16!$B1934,Data!$A:$A,Figure16!$A1934)</f>
        <v>0</v>
      </c>
      <c r="F1934" s="1" t="str">
        <f t="shared" si="64"/>
        <v/>
      </c>
      <c r="G1934" s="1" t="str">
        <f t="shared" si="65"/>
        <v/>
      </c>
      <c r="H1934">
        <f>SUMIFS(Data!Z:Z,Data!B:B,Figure16!B1934,Data!A:A,Figure16!A1934)</f>
        <v>1</v>
      </c>
    </row>
    <row r="1935" spans="1:8">
      <c r="A1935" s="27">
        <v>1978</v>
      </c>
      <c r="B1935" t="s">
        <v>94</v>
      </c>
      <c r="C1935" s="3">
        <f>SUMIFS(Data!F:F,Data!$B:$B,Figure16!$B1935,Data!$A:$A,Figure16!$A1935)</f>
        <v>0</v>
      </c>
      <c r="D1935" s="3">
        <f>SUMIFS(Data!Y:Y,Data!$B:$B,Figure16!$B1935,Data!$A:$A,Figure16!$A1935)</f>
        <v>0</v>
      </c>
      <c r="E1935" s="3">
        <f>SUMIFS(Data!Q:Q,Data!$B:$B,Figure16!$B1935,Data!$A:$A,Figure16!$A1935)</f>
        <v>0</v>
      </c>
      <c r="F1935" s="1" t="str">
        <f t="shared" si="64"/>
        <v/>
      </c>
      <c r="G1935" s="1" t="str">
        <f t="shared" si="65"/>
        <v/>
      </c>
      <c r="H1935">
        <f>SUMIFS(Data!Z:Z,Data!B:B,Figure16!B1935,Data!A:A,Figure16!A1935)</f>
        <v>1</v>
      </c>
    </row>
    <row r="1936" spans="1:8">
      <c r="A1936" s="27">
        <v>1979</v>
      </c>
      <c r="B1936" t="s">
        <v>94</v>
      </c>
      <c r="C1936" s="3">
        <f>SUMIFS(Data!F:F,Data!$B:$B,Figure16!$B1936,Data!$A:$A,Figure16!$A1936)</f>
        <v>12900000</v>
      </c>
      <c r="D1936" s="3">
        <f>SUMIFS(Data!Y:Y,Data!$B:$B,Figure16!$B1936,Data!$A:$A,Figure16!$A1936)</f>
        <v>0</v>
      </c>
      <c r="E1936" s="3">
        <f>SUMIFS(Data!Q:Q,Data!$B:$B,Figure16!$B1936,Data!$A:$A,Figure16!$A1936)</f>
        <v>0</v>
      </c>
      <c r="F1936" s="1" t="str">
        <f t="shared" si="64"/>
        <v/>
      </c>
      <c r="G1936" s="1" t="str">
        <f t="shared" si="65"/>
        <v/>
      </c>
      <c r="H1936">
        <f>SUMIFS(Data!Z:Z,Data!B:B,Figure16!B1936,Data!A:A,Figure16!A1936)</f>
        <v>1</v>
      </c>
    </row>
    <row r="1937" spans="1:8">
      <c r="A1937" s="27">
        <v>1980</v>
      </c>
      <c r="B1937" t="s">
        <v>94</v>
      </c>
      <c r="C1937" s="3">
        <f>SUMIFS(Data!F:F,Data!$B:$B,Figure16!$B1937,Data!$A:$A,Figure16!$A1937)</f>
        <v>0</v>
      </c>
      <c r="D1937" s="3">
        <f>SUMIFS(Data!Y:Y,Data!$B:$B,Figure16!$B1937,Data!$A:$A,Figure16!$A1937)</f>
        <v>0</v>
      </c>
      <c r="E1937" s="3">
        <f>SUMIFS(Data!Q:Q,Data!$B:$B,Figure16!$B1937,Data!$A:$A,Figure16!$A1937)</f>
        <v>0</v>
      </c>
      <c r="F1937" s="1" t="str">
        <f t="shared" si="64"/>
        <v/>
      </c>
      <c r="G1937" s="1" t="str">
        <f t="shared" si="65"/>
        <v/>
      </c>
      <c r="H1937">
        <f>SUMIFS(Data!Z:Z,Data!B:B,Figure16!B1937,Data!A:A,Figure16!A1937)</f>
        <v>1</v>
      </c>
    </row>
    <row r="1938" spans="1:8">
      <c r="A1938" s="27">
        <v>1981</v>
      </c>
      <c r="B1938" t="s">
        <v>94</v>
      </c>
      <c r="C1938" s="3">
        <f>SUMIFS(Data!F:F,Data!$B:$B,Figure16!$B1938,Data!$A:$A,Figure16!$A1938)</f>
        <v>0</v>
      </c>
      <c r="D1938" s="3">
        <f>SUMIFS(Data!Y:Y,Data!$B:$B,Figure16!$B1938,Data!$A:$A,Figure16!$A1938)</f>
        <v>0</v>
      </c>
      <c r="E1938" s="3">
        <f>SUMIFS(Data!Q:Q,Data!$B:$B,Figure16!$B1938,Data!$A:$A,Figure16!$A1938)</f>
        <v>0</v>
      </c>
      <c r="F1938" s="1" t="str">
        <f t="shared" si="64"/>
        <v/>
      </c>
      <c r="G1938" s="1" t="str">
        <f t="shared" si="65"/>
        <v/>
      </c>
      <c r="H1938">
        <f>SUMIFS(Data!Z:Z,Data!B:B,Figure16!B1938,Data!A:A,Figure16!A1938)</f>
        <v>1</v>
      </c>
    </row>
    <row r="1939" spans="1:8">
      <c r="A1939" s="27">
        <v>1982</v>
      </c>
      <c r="B1939" t="s">
        <v>94</v>
      </c>
      <c r="C1939" s="3">
        <f>SUMIFS(Data!F:F,Data!$B:$B,Figure16!$B1939,Data!$A:$A,Figure16!$A1939)</f>
        <v>0</v>
      </c>
      <c r="D1939" s="3">
        <f>SUMIFS(Data!Y:Y,Data!$B:$B,Figure16!$B1939,Data!$A:$A,Figure16!$A1939)</f>
        <v>0</v>
      </c>
      <c r="E1939" s="3">
        <f>SUMIFS(Data!Q:Q,Data!$B:$B,Figure16!$B1939,Data!$A:$A,Figure16!$A1939)</f>
        <v>0</v>
      </c>
      <c r="F1939" s="1" t="str">
        <f t="shared" si="64"/>
        <v/>
      </c>
      <c r="G1939" s="1" t="str">
        <f t="shared" si="65"/>
        <v/>
      </c>
      <c r="H1939">
        <f>SUMIFS(Data!Z:Z,Data!B:B,Figure16!B1939,Data!A:A,Figure16!A1939)</f>
        <v>1</v>
      </c>
    </row>
    <row r="1940" spans="1:8">
      <c r="A1940" s="27">
        <v>1983</v>
      </c>
      <c r="B1940" t="s">
        <v>94</v>
      </c>
      <c r="C1940" s="3">
        <f>SUMIFS(Data!F:F,Data!$B:$B,Figure16!$B1940,Data!$A:$A,Figure16!$A1940)</f>
        <v>0</v>
      </c>
      <c r="D1940" s="3">
        <f>SUMIFS(Data!Y:Y,Data!$B:$B,Figure16!$B1940,Data!$A:$A,Figure16!$A1940)</f>
        <v>0</v>
      </c>
      <c r="E1940" s="3">
        <f>SUMIFS(Data!Q:Q,Data!$B:$B,Figure16!$B1940,Data!$A:$A,Figure16!$A1940)</f>
        <v>0</v>
      </c>
      <c r="F1940" s="1" t="str">
        <f t="shared" si="64"/>
        <v/>
      </c>
      <c r="G1940" s="1" t="str">
        <f t="shared" si="65"/>
        <v/>
      </c>
      <c r="H1940">
        <f>SUMIFS(Data!Z:Z,Data!B:B,Figure16!B1940,Data!A:A,Figure16!A1940)</f>
        <v>1</v>
      </c>
    </row>
    <row r="1941" spans="1:8">
      <c r="A1941" s="27">
        <v>1984</v>
      </c>
      <c r="B1941" t="s">
        <v>94</v>
      </c>
      <c r="C1941" s="3">
        <f>SUMIFS(Data!F:F,Data!$B:$B,Figure16!$B1941,Data!$A:$A,Figure16!$A1941)</f>
        <v>0</v>
      </c>
      <c r="D1941" s="3">
        <f>SUMIFS(Data!Y:Y,Data!$B:$B,Figure16!$B1941,Data!$A:$A,Figure16!$A1941)</f>
        <v>0</v>
      </c>
      <c r="E1941" s="3">
        <f>SUMIFS(Data!Q:Q,Data!$B:$B,Figure16!$B1941,Data!$A:$A,Figure16!$A1941)</f>
        <v>0</v>
      </c>
      <c r="F1941" s="1" t="str">
        <f t="shared" si="64"/>
        <v/>
      </c>
      <c r="G1941" s="1" t="str">
        <f t="shared" si="65"/>
        <v/>
      </c>
      <c r="H1941">
        <f>SUMIFS(Data!Z:Z,Data!B:B,Figure16!B1941,Data!A:A,Figure16!A1941)</f>
        <v>1</v>
      </c>
    </row>
    <row r="1942" spans="1:8">
      <c r="A1942" s="27">
        <v>1985</v>
      </c>
      <c r="B1942" t="s">
        <v>94</v>
      </c>
      <c r="C1942" s="3">
        <f>SUMIFS(Data!F:F,Data!$B:$B,Figure16!$B1942,Data!$A:$A,Figure16!$A1942)</f>
        <v>0</v>
      </c>
      <c r="D1942" s="3">
        <f>SUMIFS(Data!Y:Y,Data!$B:$B,Figure16!$B1942,Data!$A:$A,Figure16!$A1942)</f>
        <v>0</v>
      </c>
      <c r="E1942" s="3">
        <f>SUMIFS(Data!Q:Q,Data!$B:$B,Figure16!$B1942,Data!$A:$A,Figure16!$A1942)</f>
        <v>340989527.96799481</v>
      </c>
      <c r="F1942" s="1">
        <f t="shared" si="64"/>
        <v>0</v>
      </c>
      <c r="G1942" s="1">
        <f t="shared" si="65"/>
        <v>0</v>
      </c>
      <c r="H1942">
        <f>SUMIFS(Data!Z:Z,Data!B:B,Figure16!B1942,Data!A:A,Figure16!A1942)</f>
        <v>1</v>
      </c>
    </row>
    <row r="1943" spans="1:8">
      <c r="A1943" s="27">
        <v>1986</v>
      </c>
      <c r="B1943" t="s">
        <v>94</v>
      </c>
      <c r="C1943" s="3">
        <f>SUMIFS(Data!F:F,Data!$B:$B,Figure16!$B1943,Data!$A:$A,Figure16!$A1943)</f>
        <v>0</v>
      </c>
      <c r="D1943" s="3">
        <f>SUMIFS(Data!Y:Y,Data!$B:$B,Figure16!$B1943,Data!$A:$A,Figure16!$A1943)</f>
        <v>0</v>
      </c>
      <c r="E1943" s="3">
        <f>SUMIFS(Data!Q:Q,Data!$B:$B,Figure16!$B1943,Data!$A:$A,Figure16!$A1943)</f>
        <v>0</v>
      </c>
      <c r="F1943" s="1" t="str">
        <f t="shared" si="64"/>
        <v/>
      </c>
      <c r="G1943" s="1" t="str">
        <f t="shared" si="65"/>
        <v/>
      </c>
      <c r="H1943">
        <f>SUMIFS(Data!Z:Z,Data!B:B,Figure16!B1943,Data!A:A,Figure16!A1943)</f>
        <v>1</v>
      </c>
    </row>
    <row r="1944" spans="1:8">
      <c r="A1944" s="27">
        <v>1987</v>
      </c>
      <c r="B1944" t="s">
        <v>94</v>
      </c>
      <c r="C1944" s="3">
        <f>SUMIFS(Data!F:F,Data!$B:$B,Figure16!$B1944,Data!$A:$A,Figure16!$A1944)</f>
        <v>0</v>
      </c>
      <c r="D1944" s="3">
        <f>SUMIFS(Data!Y:Y,Data!$B:$B,Figure16!$B1944,Data!$A:$A,Figure16!$A1944)</f>
        <v>0</v>
      </c>
      <c r="E1944" s="3">
        <f>SUMIFS(Data!Q:Q,Data!$B:$B,Figure16!$B1944,Data!$A:$A,Figure16!$A1944)</f>
        <v>373371738.28641522</v>
      </c>
      <c r="F1944" s="1">
        <f t="shared" si="64"/>
        <v>0</v>
      </c>
      <c r="G1944" s="1">
        <f t="shared" si="65"/>
        <v>0</v>
      </c>
      <c r="H1944">
        <f>SUMIFS(Data!Z:Z,Data!B:B,Figure16!B1944,Data!A:A,Figure16!A1944)</f>
        <v>1</v>
      </c>
    </row>
    <row r="1945" spans="1:8">
      <c r="A1945" s="27">
        <v>1988</v>
      </c>
      <c r="B1945" t="s">
        <v>94</v>
      </c>
      <c r="C1945" s="3">
        <f>SUMIFS(Data!F:F,Data!$B:$B,Figure16!$B1945,Data!$A:$A,Figure16!$A1945)</f>
        <v>0</v>
      </c>
      <c r="D1945" s="3">
        <f>SUMIFS(Data!Y:Y,Data!$B:$B,Figure16!$B1945,Data!$A:$A,Figure16!$A1945)</f>
        <v>0</v>
      </c>
      <c r="E1945" s="3">
        <f>SUMIFS(Data!Q:Q,Data!$B:$B,Figure16!$B1945,Data!$A:$A,Figure16!$A1945)</f>
        <v>395794538.63077521</v>
      </c>
      <c r="F1945" s="1">
        <f t="shared" si="64"/>
        <v>0</v>
      </c>
      <c r="G1945" s="1">
        <f t="shared" si="65"/>
        <v>0</v>
      </c>
      <c r="H1945">
        <f>SUMIFS(Data!Z:Z,Data!B:B,Figure16!B1945,Data!A:A,Figure16!A1945)</f>
        <v>1</v>
      </c>
    </row>
    <row r="1946" spans="1:8">
      <c r="A1946" s="27">
        <v>1989</v>
      </c>
      <c r="B1946" t="s">
        <v>94</v>
      </c>
      <c r="C1946" s="3">
        <f>SUMIFS(Data!F:F,Data!$B:$B,Figure16!$B1946,Data!$A:$A,Figure16!$A1946)</f>
        <v>0</v>
      </c>
      <c r="D1946" s="3">
        <f>SUMIFS(Data!Y:Y,Data!$B:$B,Figure16!$B1946,Data!$A:$A,Figure16!$A1946)</f>
        <v>0</v>
      </c>
      <c r="E1946" s="3">
        <f>SUMIFS(Data!Q:Q,Data!$B:$B,Figure16!$B1946,Data!$A:$A,Figure16!$A1946)</f>
        <v>409220087.10281843</v>
      </c>
      <c r="F1946" s="1">
        <f t="shared" si="64"/>
        <v>0</v>
      </c>
      <c r="G1946" s="1">
        <f t="shared" si="65"/>
        <v>0</v>
      </c>
      <c r="H1946">
        <f>SUMIFS(Data!Z:Z,Data!B:B,Figure16!B1946,Data!A:A,Figure16!A1946)</f>
        <v>1</v>
      </c>
    </row>
    <row r="1947" spans="1:8">
      <c r="A1947" s="27">
        <v>1990</v>
      </c>
      <c r="B1947" t="s">
        <v>94</v>
      </c>
      <c r="C1947" s="3">
        <f>SUMIFS(Data!F:F,Data!$B:$B,Figure16!$B1947,Data!$A:$A,Figure16!$A1947)</f>
        <v>0</v>
      </c>
      <c r="D1947" s="3">
        <f>SUMIFS(Data!Y:Y,Data!$B:$B,Figure16!$B1947,Data!$A:$A,Figure16!$A1947)</f>
        <v>0</v>
      </c>
      <c r="E1947" s="3">
        <f>SUMIFS(Data!Q:Q,Data!$B:$B,Figure16!$B1947,Data!$A:$A,Figure16!$A1947)</f>
        <v>452328087.28287596</v>
      </c>
      <c r="F1947" s="1">
        <f t="shared" si="64"/>
        <v>0</v>
      </c>
      <c r="G1947" s="1">
        <f t="shared" si="65"/>
        <v>0</v>
      </c>
      <c r="H1947">
        <f>SUMIFS(Data!Z:Z,Data!B:B,Figure16!B1947,Data!A:A,Figure16!A1947)</f>
        <v>1</v>
      </c>
    </row>
    <row r="1948" spans="1:8">
      <c r="A1948" s="27">
        <v>1991</v>
      </c>
      <c r="B1948" t="s">
        <v>94</v>
      </c>
      <c r="C1948" s="3">
        <f>SUMIFS(Data!F:F,Data!$B:$B,Figure16!$B1948,Data!$A:$A,Figure16!$A1948)</f>
        <v>0</v>
      </c>
      <c r="D1948" s="3">
        <f>SUMIFS(Data!Y:Y,Data!$B:$B,Figure16!$B1948,Data!$A:$A,Figure16!$A1948)</f>
        <v>0</v>
      </c>
      <c r="E1948" s="3">
        <f>SUMIFS(Data!Q:Q,Data!$B:$B,Figure16!$B1948,Data!$A:$A,Figure16!$A1948)</f>
        <v>462421998.52577925</v>
      </c>
      <c r="F1948" s="1">
        <f t="shared" si="64"/>
        <v>0</v>
      </c>
      <c r="G1948" s="1">
        <f t="shared" si="65"/>
        <v>0</v>
      </c>
      <c r="H1948">
        <f>SUMIFS(Data!Z:Z,Data!B:B,Figure16!B1948,Data!A:A,Figure16!A1948)</f>
        <v>1</v>
      </c>
    </row>
    <row r="1949" spans="1:8">
      <c r="A1949" s="27">
        <v>1992</v>
      </c>
      <c r="B1949" t="s">
        <v>94</v>
      </c>
      <c r="C1949" s="3">
        <f>SUMIFS(Data!F:F,Data!$B:$B,Figure16!$B1949,Data!$A:$A,Figure16!$A1949)</f>
        <v>0</v>
      </c>
      <c r="D1949" s="3">
        <f>SUMIFS(Data!Y:Y,Data!$B:$B,Figure16!$B1949,Data!$A:$A,Figure16!$A1949)</f>
        <v>0</v>
      </c>
      <c r="E1949" s="3">
        <f>SUMIFS(Data!Q:Q,Data!$B:$B,Figure16!$B1949,Data!$A:$A,Figure16!$A1949)</f>
        <v>478058304.87111819</v>
      </c>
      <c r="F1949" s="1">
        <f t="shared" si="64"/>
        <v>0</v>
      </c>
      <c r="G1949" s="1">
        <f t="shared" si="65"/>
        <v>0</v>
      </c>
      <c r="H1949">
        <f>SUMIFS(Data!Z:Z,Data!B:B,Figure16!B1949,Data!A:A,Figure16!A1949)</f>
        <v>1</v>
      </c>
    </row>
    <row r="1950" spans="1:8">
      <c r="A1950" s="27">
        <v>1993</v>
      </c>
      <c r="B1950" t="s">
        <v>94</v>
      </c>
      <c r="C1950" s="3">
        <f>SUMIFS(Data!F:F,Data!$B:$B,Figure16!$B1950,Data!$A:$A,Figure16!$A1950)</f>
        <v>0</v>
      </c>
      <c r="D1950" s="3">
        <f>SUMIFS(Data!Y:Y,Data!$B:$B,Figure16!$B1950,Data!$A:$A,Figure16!$A1950)</f>
        <v>0</v>
      </c>
      <c r="E1950" s="3">
        <f>SUMIFS(Data!Q:Q,Data!$B:$B,Figure16!$B1950,Data!$A:$A,Figure16!$A1950)</f>
        <v>466048469.22986031</v>
      </c>
      <c r="F1950" s="1">
        <f t="shared" si="64"/>
        <v>0</v>
      </c>
      <c r="G1950" s="1">
        <f t="shared" si="65"/>
        <v>0</v>
      </c>
      <c r="H1950">
        <f>SUMIFS(Data!Z:Z,Data!B:B,Figure16!B1950,Data!A:A,Figure16!A1950)</f>
        <v>1</v>
      </c>
    </row>
    <row r="1951" spans="1:8">
      <c r="A1951" s="27">
        <v>1994</v>
      </c>
      <c r="B1951" t="s">
        <v>94</v>
      </c>
      <c r="C1951" s="3">
        <f>SUMIFS(Data!F:F,Data!$B:$B,Figure16!$B1951,Data!$A:$A,Figure16!$A1951)</f>
        <v>0</v>
      </c>
      <c r="D1951" s="3">
        <f>SUMIFS(Data!Y:Y,Data!$B:$B,Figure16!$B1951,Data!$A:$A,Figure16!$A1951)</f>
        <v>0</v>
      </c>
      <c r="E1951" s="3">
        <f>SUMIFS(Data!Q:Q,Data!$B:$B,Figure16!$B1951,Data!$A:$A,Figure16!$A1951)</f>
        <v>491689220.74487537</v>
      </c>
      <c r="F1951" s="1">
        <f t="shared" si="64"/>
        <v>0</v>
      </c>
      <c r="G1951" s="1">
        <f t="shared" si="65"/>
        <v>0</v>
      </c>
      <c r="H1951">
        <f>SUMIFS(Data!Z:Z,Data!B:B,Figure16!B1951,Data!A:A,Figure16!A1951)</f>
        <v>1</v>
      </c>
    </row>
    <row r="1952" spans="1:8">
      <c r="A1952" s="27">
        <v>1995</v>
      </c>
      <c r="B1952" t="s">
        <v>94</v>
      </c>
      <c r="C1952" s="3">
        <f>SUMIFS(Data!F:F,Data!$B:$B,Figure16!$B1952,Data!$A:$A,Figure16!$A1952)</f>
        <v>0</v>
      </c>
      <c r="D1952" s="3">
        <f>SUMIFS(Data!Y:Y,Data!$B:$B,Figure16!$B1952,Data!$A:$A,Figure16!$A1952)</f>
        <v>0</v>
      </c>
      <c r="E1952" s="3">
        <f>SUMIFS(Data!Q:Q,Data!$B:$B,Figure16!$B1952,Data!$A:$A,Figure16!$A1952)</f>
        <v>497723960.58991337</v>
      </c>
      <c r="F1952" s="1">
        <f t="shared" si="64"/>
        <v>0</v>
      </c>
      <c r="G1952" s="1">
        <f t="shared" si="65"/>
        <v>0</v>
      </c>
      <c r="H1952">
        <f>SUMIFS(Data!Z:Z,Data!B:B,Figure16!B1952,Data!A:A,Figure16!A1952)</f>
        <v>1</v>
      </c>
    </row>
    <row r="1953" spans="1:8">
      <c r="A1953" s="27">
        <v>1996</v>
      </c>
      <c r="B1953" t="s">
        <v>94</v>
      </c>
      <c r="C1953" s="3">
        <f>SUMIFS(Data!F:F,Data!$B:$B,Figure16!$B1953,Data!$A:$A,Figure16!$A1953)</f>
        <v>0</v>
      </c>
      <c r="D1953" s="3">
        <f>SUMIFS(Data!Y:Y,Data!$B:$B,Figure16!$B1953,Data!$A:$A,Figure16!$A1953)</f>
        <v>0</v>
      </c>
      <c r="E1953" s="3">
        <f>SUMIFS(Data!Q:Q,Data!$B:$B,Figure16!$B1953,Data!$A:$A,Figure16!$A1953)</f>
        <v>494004647.73437017</v>
      </c>
      <c r="F1953" s="1">
        <f t="shared" si="64"/>
        <v>0</v>
      </c>
      <c r="G1953" s="1">
        <f t="shared" si="65"/>
        <v>0</v>
      </c>
      <c r="H1953">
        <f>SUMIFS(Data!Z:Z,Data!B:B,Figure16!B1953,Data!A:A,Figure16!A1953)</f>
        <v>1</v>
      </c>
    </row>
    <row r="1954" spans="1:8">
      <c r="A1954" s="27">
        <v>1997</v>
      </c>
      <c r="B1954" t="s">
        <v>94</v>
      </c>
      <c r="C1954" s="3">
        <f>SUMIFS(Data!F:F,Data!$B:$B,Figure16!$B1954,Data!$A:$A,Figure16!$A1954)</f>
        <v>0</v>
      </c>
      <c r="D1954" s="3">
        <f>SUMIFS(Data!Y:Y,Data!$B:$B,Figure16!$B1954,Data!$A:$A,Figure16!$A1954)</f>
        <v>0</v>
      </c>
      <c r="E1954" s="3">
        <f>SUMIFS(Data!Q:Q,Data!$B:$B,Figure16!$B1954,Data!$A:$A,Figure16!$A1954)</f>
        <v>502675542.0012266</v>
      </c>
      <c r="F1954" s="1">
        <f t="shared" si="64"/>
        <v>0</v>
      </c>
      <c r="G1954" s="1">
        <f t="shared" si="65"/>
        <v>0</v>
      </c>
      <c r="H1954">
        <f>SUMIFS(Data!Z:Z,Data!B:B,Figure16!B1954,Data!A:A,Figure16!A1954)</f>
        <v>1</v>
      </c>
    </row>
    <row r="1955" spans="1:8">
      <c r="A1955" s="27">
        <v>1998</v>
      </c>
      <c r="B1955" t="s">
        <v>94</v>
      </c>
      <c r="C1955" s="3">
        <f>SUMIFS(Data!F:F,Data!$B:$B,Figure16!$B1955,Data!$A:$A,Figure16!$A1955)</f>
        <v>0</v>
      </c>
      <c r="D1955" s="3">
        <f>SUMIFS(Data!Y:Y,Data!$B:$B,Figure16!$B1955,Data!$A:$A,Figure16!$A1955)</f>
        <v>0</v>
      </c>
      <c r="E1955" s="3">
        <f>SUMIFS(Data!Q:Q,Data!$B:$B,Figure16!$B1955,Data!$A:$A,Figure16!$A1955)</f>
        <v>514267869.30075783</v>
      </c>
      <c r="F1955" s="1">
        <f t="shared" si="64"/>
        <v>0</v>
      </c>
      <c r="G1955" s="1">
        <f t="shared" si="65"/>
        <v>0</v>
      </c>
      <c r="H1955">
        <f>SUMIFS(Data!Z:Z,Data!B:B,Figure16!B1955,Data!A:A,Figure16!A1955)</f>
        <v>1</v>
      </c>
    </row>
    <row r="1956" spans="1:8">
      <c r="A1956" s="27">
        <v>1999</v>
      </c>
      <c r="B1956" t="s">
        <v>94</v>
      </c>
      <c r="C1956" s="3">
        <f>SUMIFS(Data!F:F,Data!$B:$B,Figure16!$B1956,Data!$A:$A,Figure16!$A1956)</f>
        <v>0</v>
      </c>
      <c r="D1956" s="3">
        <f>SUMIFS(Data!Y:Y,Data!$B:$B,Figure16!$B1956,Data!$A:$A,Figure16!$A1956)</f>
        <v>0</v>
      </c>
      <c r="E1956" s="3">
        <f>SUMIFS(Data!Q:Q,Data!$B:$B,Figure16!$B1956,Data!$A:$A,Figure16!$A1956)</f>
        <v>536080148.09729856</v>
      </c>
      <c r="F1956" s="1">
        <f t="shared" si="64"/>
        <v>0</v>
      </c>
      <c r="G1956" s="1">
        <f t="shared" si="65"/>
        <v>0</v>
      </c>
      <c r="H1956">
        <f>SUMIFS(Data!Z:Z,Data!B:B,Figure16!B1956,Data!A:A,Figure16!A1956)</f>
        <v>1</v>
      </c>
    </row>
    <row r="1957" spans="1:8">
      <c r="A1957" s="27">
        <v>2000</v>
      </c>
      <c r="B1957" t="s">
        <v>94</v>
      </c>
      <c r="C1957" s="3">
        <f>SUMIFS(Data!F:F,Data!$B:$B,Figure16!$B1957,Data!$A:$A,Figure16!$A1957)</f>
        <v>0</v>
      </c>
      <c r="D1957" s="3">
        <f>SUMIFS(Data!Y:Y,Data!$B:$B,Figure16!$B1957,Data!$A:$A,Figure16!$A1957)</f>
        <v>0</v>
      </c>
      <c r="E1957" s="3">
        <f>SUMIFS(Data!Q:Q,Data!$B:$B,Figure16!$B1957,Data!$A:$A,Figure16!$A1957)</f>
        <v>551230861.85650551</v>
      </c>
      <c r="F1957" s="1">
        <f t="shared" si="64"/>
        <v>0</v>
      </c>
      <c r="G1957" s="1">
        <f t="shared" si="65"/>
        <v>0</v>
      </c>
      <c r="H1957">
        <f>SUMIFS(Data!Z:Z,Data!B:B,Figure16!B1957,Data!A:A,Figure16!A1957)</f>
        <v>1</v>
      </c>
    </row>
    <row r="1958" spans="1:8">
      <c r="A1958" s="27">
        <v>2001</v>
      </c>
      <c r="B1958" t="s">
        <v>94</v>
      </c>
      <c r="C1958" s="3">
        <f>SUMIFS(Data!F:F,Data!$B:$B,Figure16!$B1958,Data!$A:$A,Figure16!$A1958)</f>
        <v>24129573</v>
      </c>
      <c r="D1958" s="3">
        <f>SUMIFS(Data!Y:Y,Data!$B:$B,Figure16!$B1958,Data!$A:$A,Figure16!$A1958)</f>
        <v>0</v>
      </c>
      <c r="E1958" s="3">
        <f>SUMIFS(Data!Q:Q,Data!$B:$B,Figure16!$B1958,Data!$A:$A,Figure16!$A1958)</f>
        <v>572417440.82016194</v>
      </c>
      <c r="F1958" s="1">
        <f t="shared" si="64"/>
        <v>4.2153804687409684</v>
      </c>
      <c r="G1958" s="1">
        <f t="shared" si="65"/>
        <v>0</v>
      </c>
      <c r="H1958">
        <f>SUMIFS(Data!Z:Z,Data!B:B,Figure16!B1958,Data!A:A,Figure16!A1958)</f>
        <v>1</v>
      </c>
    </row>
    <row r="1959" spans="1:8">
      <c r="A1959" s="27">
        <v>2002</v>
      </c>
      <c r="B1959" t="s">
        <v>94</v>
      </c>
      <c r="C1959" s="3">
        <f>SUMIFS(Data!F:F,Data!$B:$B,Figure16!$B1959,Data!$A:$A,Figure16!$A1959)</f>
        <v>0</v>
      </c>
      <c r="D1959" s="3">
        <f>SUMIFS(Data!Y:Y,Data!$B:$B,Figure16!$B1959,Data!$A:$A,Figure16!$A1959)</f>
        <v>0</v>
      </c>
      <c r="E1959" s="3">
        <f>SUMIFS(Data!Q:Q,Data!$B:$B,Figure16!$B1959,Data!$A:$A,Figure16!$A1959)</f>
        <v>591122039.60139763</v>
      </c>
      <c r="F1959" s="1">
        <f t="shared" si="64"/>
        <v>0</v>
      </c>
      <c r="G1959" s="1">
        <f t="shared" si="65"/>
        <v>0</v>
      </c>
      <c r="H1959">
        <f>SUMIFS(Data!Z:Z,Data!B:B,Figure16!B1959,Data!A:A,Figure16!A1959)</f>
        <v>1</v>
      </c>
    </row>
    <row r="1960" spans="1:8">
      <c r="A1960" s="27">
        <v>2003</v>
      </c>
      <c r="B1960" t="s">
        <v>94</v>
      </c>
      <c r="C1960" s="3">
        <f>SUMIFS(Data!F:F,Data!$B:$B,Figure16!$B1960,Data!$A:$A,Figure16!$A1960)</f>
        <v>0</v>
      </c>
      <c r="D1960" s="3">
        <f>SUMIFS(Data!Y:Y,Data!$B:$B,Figure16!$B1960,Data!$A:$A,Figure16!$A1960)</f>
        <v>0</v>
      </c>
      <c r="E1960" s="3">
        <f>SUMIFS(Data!Q:Q,Data!$B:$B,Figure16!$B1960,Data!$A:$A,Figure16!$A1960)</f>
        <v>622044665.51504886</v>
      </c>
      <c r="F1960" s="1">
        <f t="shared" si="64"/>
        <v>0</v>
      </c>
      <c r="G1960" s="1">
        <f t="shared" si="65"/>
        <v>0</v>
      </c>
      <c r="H1960">
        <f>SUMIFS(Data!Z:Z,Data!B:B,Figure16!B1960,Data!A:A,Figure16!A1960)</f>
        <v>1</v>
      </c>
    </row>
    <row r="1961" spans="1:8">
      <c r="A1961" s="27">
        <v>2004</v>
      </c>
      <c r="B1961" t="s">
        <v>94</v>
      </c>
      <c r="C1961" s="3">
        <f>SUMIFS(Data!F:F,Data!$B:$B,Figure16!$B1961,Data!$A:$A,Figure16!$A1961)</f>
        <v>0</v>
      </c>
      <c r="D1961" s="3">
        <f>SUMIFS(Data!Y:Y,Data!$B:$B,Figure16!$B1961,Data!$A:$A,Figure16!$A1961)</f>
        <v>0</v>
      </c>
      <c r="E1961" s="3">
        <f>SUMIFS(Data!Q:Q,Data!$B:$B,Figure16!$B1961,Data!$A:$A,Figure16!$A1961)</f>
        <v>666072101.77750516</v>
      </c>
      <c r="F1961" s="1">
        <f t="shared" si="64"/>
        <v>0</v>
      </c>
      <c r="G1961" s="1">
        <f t="shared" si="65"/>
        <v>0</v>
      </c>
      <c r="H1961">
        <f>SUMIFS(Data!Z:Z,Data!B:B,Figure16!B1961,Data!A:A,Figure16!A1961)</f>
        <v>1</v>
      </c>
    </row>
    <row r="1962" spans="1:8">
      <c r="A1962" s="27">
        <v>2005</v>
      </c>
      <c r="B1962" t="s">
        <v>94</v>
      </c>
      <c r="C1962" s="3">
        <f>SUMIFS(Data!F:F,Data!$B:$B,Figure16!$B1962,Data!$A:$A,Figure16!$A1962)</f>
        <v>0</v>
      </c>
      <c r="D1962" s="3">
        <f>SUMIFS(Data!Y:Y,Data!$B:$B,Figure16!$B1962,Data!$A:$A,Figure16!$A1962)</f>
        <v>0</v>
      </c>
      <c r="E1962" s="3">
        <f>SUMIFS(Data!Q:Q,Data!$B:$B,Figure16!$B1962,Data!$A:$A,Figure16!$A1962)</f>
        <v>708633194.72656584</v>
      </c>
      <c r="F1962" s="1">
        <f t="shared" si="64"/>
        <v>0</v>
      </c>
      <c r="G1962" s="1">
        <f t="shared" si="65"/>
        <v>0</v>
      </c>
      <c r="H1962">
        <f>SUMIFS(Data!Z:Z,Data!B:B,Figure16!B1962,Data!A:A,Figure16!A1962)</f>
        <v>1</v>
      </c>
    </row>
    <row r="1963" spans="1:8">
      <c r="A1963" s="27">
        <v>2006</v>
      </c>
      <c r="B1963" t="s">
        <v>94</v>
      </c>
      <c r="C1963" s="3">
        <f>SUMIFS(Data!F:F,Data!$B:$B,Figure16!$B1963,Data!$A:$A,Figure16!$A1963)</f>
        <v>0</v>
      </c>
      <c r="D1963" s="3">
        <f>SUMIFS(Data!Y:Y,Data!$B:$B,Figure16!$B1963,Data!$A:$A,Figure16!$A1963)</f>
        <v>0</v>
      </c>
      <c r="E1963" s="3">
        <f>SUMIFS(Data!Q:Q,Data!$B:$B,Figure16!$B1963,Data!$A:$A,Figure16!$A1963)</f>
        <v>768873684.03283799</v>
      </c>
      <c r="F1963" s="1">
        <f t="shared" si="64"/>
        <v>0</v>
      </c>
      <c r="G1963" s="1">
        <f t="shared" si="65"/>
        <v>0</v>
      </c>
      <c r="H1963">
        <f>SUMIFS(Data!Z:Z,Data!B:B,Figure16!B1963,Data!A:A,Figure16!A1963)</f>
        <v>1</v>
      </c>
    </row>
    <row r="1964" spans="1:8">
      <c r="A1964" s="27">
        <v>2007</v>
      </c>
      <c r="B1964" t="s">
        <v>94</v>
      </c>
      <c r="C1964" s="3">
        <f>SUMIFS(Data!F:F,Data!$B:$B,Figure16!$B1964,Data!$A:$A,Figure16!$A1964)</f>
        <v>0</v>
      </c>
      <c r="D1964" s="3">
        <f>SUMIFS(Data!Y:Y,Data!$B:$B,Figure16!$B1964,Data!$A:$A,Figure16!$A1964)</f>
        <v>0</v>
      </c>
      <c r="E1964" s="3">
        <f>SUMIFS(Data!Q:Q,Data!$B:$B,Figure16!$B1964,Data!$A:$A,Figure16!$A1964)</f>
        <v>847918929.10798383</v>
      </c>
      <c r="F1964" s="1">
        <f t="shared" si="64"/>
        <v>0</v>
      </c>
      <c r="G1964" s="1">
        <f t="shared" si="65"/>
        <v>0</v>
      </c>
      <c r="H1964">
        <f>SUMIFS(Data!Z:Z,Data!B:B,Figure16!B1964,Data!A:A,Figure16!A1964)</f>
        <v>1</v>
      </c>
    </row>
    <row r="1965" spans="1:8">
      <c r="A1965" s="27">
        <v>2008</v>
      </c>
      <c r="B1965" t="s">
        <v>94</v>
      </c>
      <c r="C1965" s="3">
        <f>SUMIFS(Data!F:F,Data!$B:$B,Figure16!$B1965,Data!$A:$A,Figure16!$A1965)</f>
        <v>0</v>
      </c>
      <c r="D1965" s="3">
        <f>SUMIFS(Data!Y:Y,Data!$B:$B,Figure16!$B1965,Data!$A:$A,Figure16!$A1965)</f>
        <v>0</v>
      </c>
      <c r="E1965" s="3">
        <f>SUMIFS(Data!Q:Q,Data!$B:$B,Figure16!$B1965,Data!$A:$A,Figure16!$A1965)</f>
        <v>999105339.26772857</v>
      </c>
      <c r="F1965" s="1">
        <f t="shared" si="64"/>
        <v>0</v>
      </c>
      <c r="G1965" s="1">
        <f t="shared" si="65"/>
        <v>0</v>
      </c>
      <c r="H1965">
        <f>SUMIFS(Data!Z:Z,Data!B:B,Figure16!B1965,Data!A:A,Figure16!A1965)</f>
        <v>1</v>
      </c>
    </row>
    <row r="1966" spans="1:8">
      <c r="A1966" s="27">
        <v>2009</v>
      </c>
      <c r="B1966" t="s">
        <v>94</v>
      </c>
      <c r="C1966" s="3">
        <f>SUMIFS(Data!F:F,Data!$B:$B,Figure16!$B1966,Data!$A:$A,Figure16!$A1966)</f>
        <v>0</v>
      </c>
      <c r="D1966" s="3">
        <f>SUMIFS(Data!Y:Y,Data!$B:$B,Figure16!$B1966,Data!$A:$A,Figure16!$A1966)</f>
        <v>0</v>
      </c>
      <c r="E1966" s="3">
        <f>SUMIFS(Data!Q:Q,Data!$B:$B,Figure16!$B1966,Data!$A:$A,Figure16!$A1966)</f>
        <v>1049110684.724934</v>
      </c>
      <c r="F1966" s="1">
        <f t="shared" si="64"/>
        <v>0</v>
      </c>
      <c r="G1966" s="1">
        <f t="shared" si="65"/>
        <v>0</v>
      </c>
      <c r="H1966">
        <f>SUMIFS(Data!Z:Z,Data!B:B,Figure16!B1966,Data!A:A,Figure16!A1966)</f>
        <v>1</v>
      </c>
    </row>
    <row r="1967" spans="1:8">
      <c r="A1967" s="27">
        <v>2010</v>
      </c>
      <c r="B1967" t="s">
        <v>94</v>
      </c>
      <c r="C1967" s="3">
        <f>SUMIFS(Data!F:F,Data!$B:$B,Figure16!$B1967,Data!$A:$A,Figure16!$A1967)</f>
        <v>36000000</v>
      </c>
      <c r="D1967" s="3">
        <f>SUMIFS(Data!Y:Y,Data!$B:$B,Figure16!$B1967,Data!$A:$A,Figure16!$A1967)</f>
        <v>0</v>
      </c>
      <c r="E1967" s="3">
        <f>SUMIFS(Data!Q:Q,Data!$B:$B,Figure16!$B1967,Data!$A:$A,Figure16!$A1967)</f>
        <v>1128611700.3618031</v>
      </c>
      <c r="F1967" s="1">
        <f t="shared" si="64"/>
        <v>3.189759594771111</v>
      </c>
      <c r="G1967" s="1">
        <f t="shared" si="65"/>
        <v>0</v>
      </c>
      <c r="H1967">
        <f>SUMIFS(Data!Z:Z,Data!B:B,Figure16!B1967,Data!A:A,Figure16!A1967)</f>
        <v>1</v>
      </c>
    </row>
    <row r="1968" spans="1:8">
      <c r="A1968" s="27">
        <v>2011</v>
      </c>
      <c r="B1968" t="s">
        <v>94</v>
      </c>
      <c r="C1968" s="3">
        <f>SUMIFS(Data!F:F,Data!$B:$B,Figure16!$B1968,Data!$A:$A,Figure16!$A1968)</f>
        <v>8000000</v>
      </c>
      <c r="D1968" s="3">
        <f>SUMIFS(Data!Y:Y,Data!$B:$B,Figure16!$B1968,Data!$A:$A,Figure16!$A1968)</f>
        <v>0</v>
      </c>
      <c r="E1968" s="3">
        <f>SUMIFS(Data!Q:Q,Data!$B:$B,Figure16!$B1968,Data!$A:$A,Figure16!$A1968)</f>
        <v>1239144501.7752545</v>
      </c>
      <c r="F1968" s="1">
        <f t="shared" si="64"/>
        <v>0.64560670596034908</v>
      </c>
      <c r="G1968" s="1">
        <f t="shared" si="65"/>
        <v>0</v>
      </c>
      <c r="H1968">
        <f>SUMIFS(Data!Z:Z,Data!B:B,Figure16!B1968,Data!A:A,Figure16!A1968)</f>
        <v>1</v>
      </c>
    </row>
    <row r="1969" spans="1:8">
      <c r="A1969" s="27">
        <v>2012</v>
      </c>
      <c r="B1969" t="s">
        <v>94</v>
      </c>
      <c r="C1969" s="3">
        <f>SUMIFS(Data!F:F,Data!$B:$B,Figure16!$B1969,Data!$A:$A,Figure16!$A1969)</f>
        <v>64000000</v>
      </c>
      <c r="D1969" s="3">
        <f>SUMIFS(Data!Y:Y,Data!$B:$B,Figure16!$B1969,Data!$A:$A,Figure16!$A1969)</f>
        <v>0</v>
      </c>
      <c r="E1969" s="3">
        <f>SUMIFS(Data!Q:Q,Data!$B:$B,Figure16!$B1969,Data!$A:$A,Figure16!$A1969)</f>
        <v>1353632941.5206981</v>
      </c>
      <c r="F1969" s="1">
        <f t="shared" si="64"/>
        <v>4.7280173255905789</v>
      </c>
      <c r="G1969" s="1">
        <f t="shared" si="65"/>
        <v>0</v>
      </c>
      <c r="H1969">
        <f>SUMIFS(Data!Z:Z,Data!B:B,Figure16!B1969,Data!A:A,Figure16!A1969)</f>
        <v>1</v>
      </c>
    </row>
    <row r="1970" spans="1:8">
      <c r="A1970" s="27">
        <v>2013</v>
      </c>
      <c r="B1970" t="s">
        <v>94</v>
      </c>
      <c r="C1970" s="3">
        <f>SUMIFS(Data!F:F,Data!$B:$B,Figure16!$B1970,Data!$A:$A,Figure16!$A1970)</f>
        <v>812000000</v>
      </c>
      <c r="D1970" s="3">
        <f>SUMIFS(Data!Y:Y,Data!$B:$B,Figure16!$B1970,Data!$A:$A,Figure16!$A1970)</f>
        <v>0</v>
      </c>
      <c r="E1970" s="3">
        <f>SUMIFS(Data!Q:Q,Data!$B:$B,Figure16!$B1970,Data!$A:$A,Figure16!$A1970)</f>
        <v>1324733711.8292155</v>
      </c>
      <c r="F1970" s="1">
        <f t="shared" si="64"/>
        <v>61.295337527024671</v>
      </c>
      <c r="G1970" s="1">
        <f t="shared" si="65"/>
        <v>0</v>
      </c>
      <c r="H1970">
        <f>SUMIFS(Data!Z:Z,Data!B:B,Figure16!B1970,Data!A:A,Figure16!A1970)</f>
        <v>1</v>
      </c>
    </row>
    <row r="1971" spans="1:8">
      <c r="A1971" s="27">
        <v>2014</v>
      </c>
      <c r="B1971" t="s">
        <v>94</v>
      </c>
      <c r="C1971" s="3">
        <f>SUMIFS(Data!F:F,Data!$B:$B,Figure16!$B1971,Data!$A:$A,Figure16!$A1971)</f>
        <v>0</v>
      </c>
      <c r="D1971" s="3">
        <f>SUMIFS(Data!Y:Y,Data!$B:$B,Figure16!$B1971,Data!$A:$A,Figure16!$A1971)</f>
        <v>0</v>
      </c>
      <c r="E1971" s="3">
        <f>SUMIFS(Data!Q:Q,Data!$B:$B,Figure16!$B1971,Data!$A:$A,Figure16!$A1971)</f>
        <v>1455035088.7459431</v>
      </c>
      <c r="F1971" s="1">
        <f t="shared" si="64"/>
        <v>0</v>
      </c>
      <c r="G1971" s="1">
        <f t="shared" si="65"/>
        <v>0</v>
      </c>
      <c r="H1971">
        <f>SUMIFS(Data!Z:Z,Data!B:B,Figure16!B1971,Data!A:A,Figure16!A1971)</f>
        <v>1</v>
      </c>
    </row>
    <row r="1972" spans="1:8">
      <c r="A1972" s="27">
        <v>2015</v>
      </c>
      <c r="B1972" t="s">
        <v>94</v>
      </c>
      <c r="C1972" s="3">
        <f>SUMIFS(Data!F:F,Data!$B:$B,Figure16!$B1972,Data!$A:$A,Figure16!$A1972)</f>
        <v>0</v>
      </c>
      <c r="D1972" s="3">
        <f>SUMIFS(Data!Y:Y,Data!$B:$B,Figure16!$B1972,Data!$A:$A,Figure16!$A1972)</f>
        <v>0</v>
      </c>
      <c r="E1972" s="3">
        <f>SUMIFS(Data!Q:Q,Data!$B:$B,Figure16!$B1972,Data!$A:$A,Figure16!$A1972)</f>
        <v>1633741922.6873736</v>
      </c>
      <c r="F1972" s="1">
        <f t="shared" si="64"/>
        <v>0</v>
      </c>
      <c r="G1972" s="1">
        <f t="shared" si="65"/>
        <v>0</v>
      </c>
      <c r="H1972">
        <f>SUMIFS(Data!Z:Z,Data!B:B,Figure16!B1972,Data!A:A,Figure16!A1972)</f>
        <v>1</v>
      </c>
    </row>
    <row r="1973" spans="1:8">
      <c r="A1973" s="27">
        <v>2016</v>
      </c>
      <c r="B1973" t="s">
        <v>94</v>
      </c>
      <c r="C1973" s="3">
        <f>SUMIFS(Data!F:F,Data!$B:$B,Figure16!$B1973,Data!$A:$A,Figure16!$A1973)</f>
        <v>364000000</v>
      </c>
      <c r="D1973" s="3">
        <f>SUMIFS(Data!Y:Y,Data!$B:$B,Figure16!$B1973,Data!$A:$A,Figure16!$A1973)</f>
        <v>0</v>
      </c>
      <c r="E1973" s="3">
        <f>SUMIFS(Data!Q:Q,Data!$B:$B,Figure16!$B1973,Data!$A:$A,Figure16!$A1973)</f>
        <v>1764268468.9399052</v>
      </c>
      <c r="F1973" s="1">
        <f t="shared" si="64"/>
        <v>20.631780616626699</v>
      </c>
      <c r="G1973" s="1">
        <f t="shared" si="65"/>
        <v>0</v>
      </c>
      <c r="H1973">
        <f>SUMIFS(Data!Z:Z,Data!B:B,Figure16!B1973,Data!A:A,Figure16!A1973)</f>
        <v>1</v>
      </c>
    </row>
    <row r="1974" spans="1:8">
      <c r="A1974" s="27">
        <v>2017</v>
      </c>
      <c r="B1974" t="s">
        <v>94</v>
      </c>
      <c r="C1974" s="3">
        <f>SUMIFS(Data!F:F,Data!$B:$B,Figure16!$B1974,Data!$A:$A,Figure16!$A1974)</f>
        <v>115000000</v>
      </c>
      <c r="D1974" s="3">
        <f>SUMIFS(Data!Y:Y,Data!$B:$B,Figure16!$B1974,Data!$A:$A,Figure16!$A1974)</f>
        <v>0</v>
      </c>
      <c r="E1974" s="3">
        <f>SUMIFS(Data!Q:Q,Data!$B:$B,Figure16!$B1974,Data!$A:$A,Figure16!$A1974)</f>
        <v>1844674434.5037134</v>
      </c>
      <c r="F1974" s="1">
        <f t="shared" si="64"/>
        <v>6.23416240009524</v>
      </c>
      <c r="G1974" s="1">
        <f t="shared" si="65"/>
        <v>0</v>
      </c>
      <c r="H1974">
        <f>SUMIFS(Data!Z:Z,Data!B:B,Figure16!B1974,Data!A:A,Figure16!A1974)</f>
        <v>1</v>
      </c>
    </row>
    <row r="1975" spans="1:8">
      <c r="A1975" s="27">
        <v>1978</v>
      </c>
      <c r="B1975" t="s">
        <v>104</v>
      </c>
      <c r="C1975" s="3">
        <f>SUMIFS(Data!F:F,Data!$B:$B,Figure16!$B1975,Data!$A:$A,Figure16!$A1975)</f>
        <v>0</v>
      </c>
      <c r="D1975" s="3">
        <f>SUMIFS(Data!Y:Y,Data!$B:$B,Figure16!$B1975,Data!$A:$A,Figure16!$A1975)</f>
        <v>0</v>
      </c>
      <c r="E1975" s="3">
        <f>SUMIFS(Data!Q:Q,Data!$B:$B,Figure16!$B1975,Data!$A:$A,Figure16!$A1975)</f>
        <v>57130215.555555552</v>
      </c>
      <c r="F1975" s="1">
        <f t="shared" si="64"/>
        <v>0</v>
      </c>
      <c r="G1975" s="1">
        <f t="shared" si="65"/>
        <v>0</v>
      </c>
      <c r="H1975">
        <f>SUMIFS(Data!Z:Z,Data!B:B,Figure16!B1975,Data!A:A,Figure16!A1975)</f>
        <v>1</v>
      </c>
    </row>
    <row r="1976" spans="1:8">
      <c r="A1976" s="27">
        <v>1979</v>
      </c>
      <c r="B1976" t="s">
        <v>104</v>
      </c>
      <c r="C1976" s="3">
        <f>SUMIFS(Data!F:F,Data!$B:$B,Figure16!$B1976,Data!$A:$A,Figure16!$A1976)</f>
        <v>0</v>
      </c>
      <c r="D1976" s="3">
        <f>SUMIFS(Data!Y:Y,Data!$B:$B,Figure16!$B1976,Data!$A:$A,Figure16!$A1976)</f>
        <v>0</v>
      </c>
      <c r="E1976" s="3">
        <f>SUMIFS(Data!Q:Q,Data!$B:$B,Figure16!$B1976,Data!$A:$A,Figure16!$A1976)</f>
        <v>55017758.888888888</v>
      </c>
      <c r="F1976" s="1">
        <f t="shared" si="64"/>
        <v>0</v>
      </c>
      <c r="G1976" s="1">
        <f t="shared" si="65"/>
        <v>0</v>
      </c>
      <c r="H1976">
        <f>SUMIFS(Data!Z:Z,Data!B:B,Figure16!B1976,Data!A:A,Figure16!A1976)</f>
        <v>1</v>
      </c>
    </row>
    <row r="1977" spans="1:8">
      <c r="A1977" s="27">
        <v>1980</v>
      </c>
      <c r="B1977" t="s">
        <v>104</v>
      </c>
      <c r="C1977" s="3">
        <f>SUMIFS(Data!F:F,Data!$B:$B,Figure16!$B1977,Data!$A:$A,Figure16!$A1977)</f>
        <v>0</v>
      </c>
      <c r="D1977" s="3">
        <f>SUMIFS(Data!Y:Y,Data!$B:$B,Figure16!$B1977,Data!$A:$A,Figure16!$A1977)</f>
        <v>0</v>
      </c>
      <c r="E1977" s="3">
        <f>SUMIFS(Data!Q:Q,Data!$B:$B,Figure16!$B1977,Data!$A:$A,Figure16!$A1977)</f>
        <v>72804653.333333328</v>
      </c>
      <c r="F1977" s="1">
        <f t="shared" si="64"/>
        <v>0</v>
      </c>
      <c r="G1977" s="1">
        <f t="shared" si="65"/>
        <v>0</v>
      </c>
      <c r="H1977">
        <f>SUMIFS(Data!Z:Z,Data!B:B,Figure16!B1977,Data!A:A,Figure16!A1977)</f>
        <v>1</v>
      </c>
    </row>
    <row r="1978" spans="1:8">
      <c r="A1978" s="27">
        <v>1981</v>
      </c>
      <c r="B1978" t="s">
        <v>104</v>
      </c>
      <c r="C1978" s="3">
        <f>SUMIFS(Data!F:F,Data!$B:$B,Figure16!$B1978,Data!$A:$A,Figure16!$A1978)</f>
        <v>0</v>
      </c>
      <c r="D1978" s="3">
        <f>SUMIFS(Data!Y:Y,Data!$B:$B,Figure16!$B1978,Data!$A:$A,Figure16!$A1978)</f>
        <v>0</v>
      </c>
      <c r="E1978" s="3">
        <f>SUMIFS(Data!Q:Q,Data!$B:$B,Figure16!$B1978,Data!$A:$A,Figure16!$A1978)</f>
        <v>82107391.111111104</v>
      </c>
      <c r="F1978" s="1">
        <f t="shared" si="64"/>
        <v>0</v>
      </c>
      <c r="G1978" s="1">
        <f t="shared" si="65"/>
        <v>0</v>
      </c>
      <c r="H1978">
        <f>SUMIFS(Data!Z:Z,Data!B:B,Figure16!B1978,Data!A:A,Figure16!A1978)</f>
        <v>1</v>
      </c>
    </row>
    <row r="1979" spans="1:8">
      <c r="A1979" s="27">
        <v>1982</v>
      </c>
      <c r="B1979" t="s">
        <v>104</v>
      </c>
      <c r="C1979" s="3">
        <f>SUMIFS(Data!F:F,Data!$B:$B,Figure16!$B1979,Data!$A:$A,Figure16!$A1979)</f>
        <v>0</v>
      </c>
      <c r="D1979" s="3">
        <f>SUMIFS(Data!Y:Y,Data!$B:$B,Figure16!$B1979,Data!$A:$A,Figure16!$A1979)</f>
        <v>0</v>
      </c>
      <c r="E1979" s="3">
        <f>SUMIFS(Data!Q:Q,Data!$B:$B,Figure16!$B1979,Data!$A:$A,Figure16!$A1979)</f>
        <v>89527576.666666657</v>
      </c>
      <c r="F1979" s="1">
        <f t="shared" si="64"/>
        <v>0</v>
      </c>
      <c r="G1979" s="1">
        <f t="shared" si="65"/>
        <v>0</v>
      </c>
      <c r="H1979">
        <f>SUMIFS(Data!Z:Z,Data!B:B,Figure16!B1979,Data!A:A,Figure16!A1979)</f>
        <v>1</v>
      </c>
    </row>
    <row r="1980" spans="1:8">
      <c r="A1980" s="27">
        <v>1983</v>
      </c>
      <c r="B1980" t="s">
        <v>104</v>
      </c>
      <c r="C1980" s="3">
        <f>SUMIFS(Data!F:F,Data!$B:$B,Figure16!$B1980,Data!$A:$A,Figure16!$A1980)</f>
        <v>0</v>
      </c>
      <c r="D1980" s="3">
        <f>SUMIFS(Data!Y:Y,Data!$B:$B,Figure16!$B1980,Data!$A:$A,Figure16!$A1980)</f>
        <v>0</v>
      </c>
      <c r="E1980" s="3">
        <f>SUMIFS(Data!Q:Q,Data!$B:$B,Figure16!$B1980,Data!$A:$A,Figure16!$A1980)</f>
        <v>98665191.481481448</v>
      </c>
      <c r="F1980" s="1">
        <f t="shared" si="64"/>
        <v>0</v>
      </c>
      <c r="G1980" s="1">
        <f t="shared" si="65"/>
        <v>0</v>
      </c>
      <c r="H1980">
        <f>SUMIFS(Data!Z:Z,Data!B:B,Figure16!B1980,Data!A:A,Figure16!A1980)</f>
        <v>1</v>
      </c>
    </row>
    <row r="1981" spans="1:8">
      <c r="A1981" s="27">
        <v>1984</v>
      </c>
      <c r="B1981" t="s">
        <v>104</v>
      </c>
      <c r="C1981" s="3">
        <f>SUMIFS(Data!F:F,Data!$B:$B,Figure16!$B1981,Data!$A:$A,Figure16!$A1981)</f>
        <v>0</v>
      </c>
      <c r="D1981" s="3">
        <f>SUMIFS(Data!Y:Y,Data!$B:$B,Figure16!$B1981,Data!$A:$A,Figure16!$A1981)</f>
        <v>0</v>
      </c>
      <c r="E1981" s="3">
        <f>SUMIFS(Data!Q:Q,Data!$B:$B,Figure16!$B1981,Data!$A:$A,Figure16!$A1981)</f>
        <v>109157070.74074073</v>
      </c>
      <c r="F1981" s="1">
        <f t="shared" si="64"/>
        <v>0</v>
      </c>
      <c r="G1981" s="1">
        <f t="shared" si="65"/>
        <v>0</v>
      </c>
      <c r="H1981">
        <f>SUMIFS(Data!Z:Z,Data!B:B,Figure16!B1981,Data!A:A,Figure16!A1981)</f>
        <v>1</v>
      </c>
    </row>
    <row r="1982" spans="1:8">
      <c r="A1982" s="27">
        <v>1985</v>
      </c>
      <c r="B1982" t="s">
        <v>104</v>
      </c>
      <c r="C1982" s="3">
        <f>SUMIFS(Data!F:F,Data!$B:$B,Figure16!$B1982,Data!$A:$A,Figure16!$A1982)</f>
        <v>0</v>
      </c>
      <c r="D1982" s="3">
        <f>SUMIFS(Data!Y:Y,Data!$B:$B,Figure16!$B1982,Data!$A:$A,Figure16!$A1982)</f>
        <v>0</v>
      </c>
      <c r="E1982" s="3">
        <f>SUMIFS(Data!Q:Q,Data!$B:$B,Figure16!$B1982,Data!$A:$A,Figure16!$A1982)</f>
        <v>119491932.96296296</v>
      </c>
      <c r="F1982" s="1">
        <f t="shared" si="64"/>
        <v>0</v>
      </c>
      <c r="G1982" s="1">
        <f t="shared" si="65"/>
        <v>0</v>
      </c>
      <c r="H1982">
        <f>SUMIFS(Data!Z:Z,Data!B:B,Figure16!B1982,Data!A:A,Figure16!A1982)</f>
        <v>1</v>
      </c>
    </row>
    <row r="1983" spans="1:8">
      <c r="A1983" s="27">
        <v>1986</v>
      </c>
      <c r="B1983" t="s">
        <v>104</v>
      </c>
      <c r="C1983" s="3">
        <f>SUMIFS(Data!F:F,Data!$B:$B,Figure16!$B1983,Data!$A:$A,Figure16!$A1983)</f>
        <v>0</v>
      </c>
      <c r="D1983" s="3">
        <f>SUMIFS(Data!Y:Y,Data!$B:$B,Figure16!$B1983,Data!$A:$A,Figure16!$A1983)</f>
        <v>0</v>
      </c>
      <c r="E1983" s="3">
        <f>SUMIFS(Data!Q:Q,Data!$B:$B,Figure16!$B1983,Data!$A:$A,Figure16!$A1983)</f>
        <v>135161958.51851851</v>
      </c>
      <c r="F1983" s="1">
        <f t="shared" si="64"/>
        <v>0</v>
      </c>
      <c r="G1983" s="1">
        <f t="shared" si="65"/>
        <v>0</v>
      </c>
      <c r="H1983">
        <f>SUMIFS(Data!Z:Z,Data!B:B,Figure16!B1983,Data!A:A,Figure16!A1983)</f>
        <v>1</v>
      </c>
    </row>
    <row r="1984" spans="1:8">
      <c r="A1984" s="27">
        <v>1987</v>
      </c>
      <c r="B1984" t="s">
        <v>104</v>
      </c>
      <c r="C1984" s="3">
        <f>SUMIFS(Data!F:F,Data!$B:$B,Figure16!$B1984,Data!$A:$A,Figure16!$A1984)</f>
        <v>0</v>
      </c>
      <c r="D1984" s="3">
        <f>SUMIFS(Data!Y:Y,Data!$B:$B,Figure16!$B1984,Data!$A:$A,Figure16!$A1984)</f>
        <v>0</v>
      </c>
      <c r="E1984" s="3">
        <f>SUMIFS(Data!Q:Q,Data!$B:$B,Figure16!$B1984,Data!$A:$A,Figure16!$A1984)</f>
        <v>151868754.44444445</v>
      </c>
      <c r="F1984" s="1">
        <f t="shared" si="64"/>
        <v>0</v>
      </c>
      <c r="G1984" s="1">
        <f t="shared" si="65"/>
        <v>0</v>
      </c>
      <c r="H1984">
        <f>SUMIFS(Data!Z:Z,Data!B:B,Figure16!B1984,Data!A:A,Figure16!A1984)</f>
        <v>1</v>
      </c>
    </row>
    <row r="1985" spans="1:8">
      <c r="A1985" s="27">
        <v>1988</v>
      </c>
      <c r="B1985" t="s">
        <v>104</v>
      </c>
      <c r="C1985" s="3">
        <f>SUMIFS(Data!F:F,Data!$B:$B,Figure16!$B1985,Data!$A:$A,Figure16!$A1985)</f>
        <v>0</v>
      </c>
      <c r="D1985" s="3">
        <f>SUMIFS(Data!Y:Y,Data!$B:$B,Figure16!$B1985,Data!$A:$A,Figure16!$A1985)</f>
        <v>0</v>
      </c>
      <c r="E1985" s="3">
        <f>SUMIFS(Data!Q:Q,Data!$B:$B,Figure16!$B1985,Data!$A:$A,Figure16!$A1985)</f>
        <v>171106184.07407403</v>
      </c>
      <c r="F1985" s="1">
        <f t="shared" si="64"/>
        <v>0</v>
      </c>
      <c r="G1985" s="1">
        <f t="shared" si="65"/>
        <v>0</v>
      </c>
      <c r="H1985">
        <f>SUMIFS(Data!Z:Z,Data!B:B,Figure16!B1985,Data!A:A,Figure16!A1985)</f>
        <v>1</v>
      </c>
    </row>
    <row r="1986" spans="1:8">
      <c r="A1986" s="27">
        <v>1989</v>
      </c>
      <c r="B1986" t="s">
        <v>104</v>
      </c>
      <c r="C1986" s="3">
        <f>SUMIFS(Data!F:F,Data!$B:$B,Figure16!$B1986,Data!$A:$A,Figure16!$A1986)</f>
        <v>0</v>
      </c>
      <c r="D1986" s="3">
        <f>SUMIFS(Data!Y:Y,Data!$B:$B,Figure16!$B1986,Data!$A:$A,Figure16!$A1986)</f>
        <v>0</v>
      </c>
      <c r="E1986" s="3">
        <f>SUMIFS(Data!Q:Q,Data!$B:$B,Figure16!$B1986,Data!$A:$A,Figure16!$A1986)</f>
        <v>185137242.96296296</v>
      </c>
      <c r="F1986" s="1">
        <f t="shared" si="64"/>
        <v>0</v>
      </c>
      <c r="G1986" s="1">
        <f t="shared" si="65"/>
        <v>0</v>
      </c>
      <c r="H1986">
        <f>SUMIFS(Data!Z:Z,Data!B:B,Figure16!B1986,Data!A:A,Figure16!A1986)</f>
        <v>1</v>
      </c>
    </row>
    <row r="1987" spans="1:8">
      <c r="A1987" s="27">
        <v>1990</v>
      </c>
      <c r="B1987" t="s">
        <v>104</v>
      </c>
      <c r="C1987" s="3">
        <f>SUMIFS(Data!F:F,Data!$B:$B,Figure16!$B1987,Data!$A:$A,Figure16!$A1987)</f>
        <v>0</v>
      </c>
      <c r="D1987" s="3">
        <f>SUMIFS(Data!Y:Y,Data!$B:$B,Figure16!$B1987,Data!$A:$A,Figure16!$A1987)</f>
        <v>0</v>
      </c>
      <c r="E1987" s="3">
        <f>SUMIFS(Data!Q:Q,Data!$B:$B,Figure16!$B1987,Data!$A:$A,Figure16!$A1987)</f>
        <v>201428730</v>
      </c>
      <c r="F1987" s="1">
        <f t="shared" ref="F1987:F2050" si="66">IF(E1987&gt;0,C1987/E1987*100,"")</f>
        <v>0</v>
      </c>
      <c r="G1987" s="1">
        <f t="shared" ref="G1987:G2050" si="67">IF($E1987&gt;0,D1987/$E1987*100,"")</f>
        <v>0</v>
      </c>
      <c r="H1987">
        <f>SUMIFS(Data!Z:Z,Data!B:B,Figure16!B1987,Data!A:A,Figure16!A1987)</f>
        <v>1</v>
      </c>
    </row>
    <row r="1988" spans="1:8">
      <c r="A1988" s="27">
        <v>1991</v>
      </c>
      <c r="B1988" t="s">
        <v>104</v>
      </c>
      <c r="C1988" s="3">
        <f>SUMIFS(Data!F:F,Data!$B:$B,Figure16!$B1988,Data!$A:$A,Figure16!$A1988)</f>
        <v>0</v>
      </c>
      <c r="D1988" s="3">
        <f>SUMIFS(Data!Y:Y,Data!$B:$B,Figure16!$B1988,Data!$A:$A,Figure16!$A1988)</f>
        <v>0</v>
      </c>
      <c r="E1988" s="3">
        <f>SUMIFS(Data!Q:Q,Data!$B:$B,Figure16!$B1988,Data!$A:$A,Figure16!$A1988)</f>
        <v>219763222.22222215</v>
      </c>
      <c r="F1988" s="1">
        <f t="shared" si="66"/>
        <v>0</v>
      </c>
      <c r="G1988" s="1">
        <f t="shared" si="67"/>
        <v>0</v>
      </c>
      <c r="H1988">
        <f>SUMIFS(Data!Z:Z,Data!B:B,Figure16!B1988,Data!A:A,Figure16!A1988)</f>
        <v>1</v>
      </c>
    </row>
    <row r="1989" spans="1:8">
      <c r="A1989" s="27">
        <v>1992</v>
      </c>
      <c r="B1989" t="s">
        <v>104</v>
      </c>
      <c r="C1989" s="3">
        <f>SUMIFS(Data!F:F,Data!$B:$B,Figure16!$B1989,Data!$A:$A,Figure16!$A1989)</f>
        <v>0</v>
      </c>
      <c r="D1989" s="3">
        <f>SUMIFS(Data!Y:Y,Data!$B:$B,Figure16!$B1989,Data!$A:$A,Figure16!$A1989)</f>
        <v>0</v>
      </c>
      <c r="E1989" s="3">
        <f>SUMIFS(Data!Q:Q,Data!$B:$B,Figure16!$B1989,Data!$A:$A,Figure16!$A1989)</f>
        <v>234058259.25925928</v>
      </c>
      <c r="F1989" s="1">
        <f t="shared" si="66"/>
        <v>0</v>
      </c>
      <c r="G1989" s="1">
        <f t="shared" si="67"/>
        <v>0</v>
      </c>
      <c r="H1989">
        <f>SUMIFS(Data!Z:Z,Data!B:B,Figure16!B1989,Data!A:A,Figure16!A1989)</f>
        <v>1</v>
      </c>
    </row>
    <row r="1990" spans="1:8">
      <c r="A1990" s="27">
        <v>1993</v>
      </c>
      <c r="B1990" t="s">
        <v>104</v>
      </c>
      <c r="C1990" s="3">
        <f>SUMIFS(Data!F:F,Data!$B:$B,Figure16!$B1990,Data!$A:$A,Figure16!$A1990)</f>
        <v>0</v>
      </c>
      <c r="D1990" s="3">
        <f>SUMIFS(Data!Y:Y,Data!$B:$B,Figure16!$B1990,Data!$A:$A,Figure16!$A1990)</f>
        <v>0</v>
      </c>
      <c r="E1990" s="3">
        <f>SUMIFS(Data!Q:Q,Data!$B:$B,Figure16!$B1990,Data!$A:$A,Figure16!$A1990)</f>
        <v>245527592.59259254</v>
      </c>
      <c r="F1990" s="1">
        <f t="shared" si="66"/>
        <v>0</v>
      </c>
      <c r="G1990" s="1">
        <f t="shared" si="67"/>
        <v>0</v>
      </c>
      <c r="H1990">
        <f>SUMIFS(Data!Z:Z,Data!B:B,Figure16!B1990,Data!A:A,Figure16!A1990)</f>
        <v>1</v>
      </c>
    </row>
    <row r="1991" spans="1:8">
      <c r="A1991" s="27">
        <v>1994</v>
      </c>
      <c r="B1991" t="s">
        <v>104</v>
      </c>
      <c r="C1991" s="3">
        <f>SUMIFS(Data!F:F,Data!$B:$B,Figure16!$B1991,Data!$A:$A,Figure16!$A1991)</f>
        <v>0</v>
      </c>
      <c r="D1991" s="3">
        <f>SUMIFS(Data!Y:Y,Data!$B:$B,Figure16!$B1991,Data!$A:$A,Figure16!$A1991)</f>
        <v>0</v>
      </c>
      <c r="E1991" s="3">
        <f>SUMIFS(Data!Q:Q,Data!$B:$B,Figure16!$B1991,Data!$A:$A,Figure16!$A1991)</f>
        <v>264375666.66666666</v>
      </c>
      <c r="F1991" s="1">
        <f t="shared" si="66"/>
        <v>0</v>
      </c>
      <c r="G1991" s="1">
        <f t="shared" si="67"/>
        <v>0</v>
      </c>
      <c r="H1991">
        <f>SUMIFS(Data!Z:Z,Data!B:B,Figure16!B1991,Data!A:A,Figure16!A1991)</f>
        <v>1</v>
      </c>
    </row>
    <row r="1992" spans="1:8">
      <c r="A1992" s="27">
        <v>1995</v>
      </c>
      <c r="B1992" t="s">
        <v>104</v>
      </c>
      <c r="C1992" s="3">
        <f>SUMIFS(Data!F:F,Data!$B:$B,Figure16!$B1992,Data!$A:$A,Figure16!$A1992)</f>
        <v>0</v>
      </c>
      <c r="D1992" s="3">
        <f>SUMIFS(Data!Y:Y,Data!$B:$B,Figure16!$B1992,Data!$A:$A,Figure16!$A1992)</f>
        <v>0</v>
      </c>
      <c r="E1992" s="3">
        <f>SUMIFS(Data!Q:Q,Data!$B:$B,Figure16!$B1992,Data!$A:$A,Figure16!$A1992)</f>
        <v>274522148.14814812</v>
      </c>
      <c r="F1992" s="1">
        <f t="shared" si="66"/>
        <v>0</v>
      </c>
      <c r="G1992" s="1">
        <f t="shared" si="67"/>
        <v>0</v>
      </c>
      <c r="H1992">
        <f>SUMIFS(Data!Z:Z,Data!B:B,Figure16!B1992,Data!A:A,Figure16!A1992)</f>
        <v>1</v>
      </c>
    </row>
    <row r="1993" spans="1:8">
      <c r="A1993" s="27">
        <v>1996</v>
      </c>
      <c r="B1993" t="s">
        <v>104</v>
      </c>
      <c r="C1993" s="3">
        <f>SUMIFS(Data!F:F,Data!$B:$B,Figure16!$B1993,Data!$A:$A,Figure16!$A1993)</f>
        <v>0</v>
      </c>
      <c r="D1993" s="3">
        <f>SUMIFS(Data!Y:Y,Data!$B:$B,Figure16!$B1993,Data!$A:$A,Figure16!$A1993)</f>
        <v>0</v>
      </c>
      <c r="E1993" s="3">
        <f>SUMIFS(Data!Q:Q,Data!$B:$B,Figure16!$B1993,Data!$A:$A,Figure16!$A1993)</f>
        <v>292286000</v>
      </c>
      <c r="F1993" s="1">
        <f t="shared" si="66"/>
        <v>0</v>
      </c>
      <c r="G1993" s="1">
        <f t="shared" si="67"/>
        <v>0</v>
      </c>
      <c r="H1993">
        <f>SUMIFS(Data!Z:Z,Data!B:B,Figure16!B1993,Data!A:A,Figure16!A1993)</f>
        <v>1</v>
      </c>
    </row>
    <row r="1994" spans="1:8">
      <c r="A1994" s="27">
        <v>1997</v>
      </c>
      <c r="B1994" t="s">
        <v>104</v>
      </c>
      <c r="C1994" s="3">
        <f>SUMIFS(Data!F:F,Data!$B:$B,Figure16!$B1994,Data!$A:$A,Figure16!$A1994)</f>
        <v>0</v>
      </c>
      <c r="D1994" s="3">
        <f>SUMIFS(Data!Y:Y,Data!$B:$B,Figure16!$B1994,Data!$A:$A,Figure16!$A1994)</f>
        <v>0</v>
      </c>
      <c r="E1994" s="3">
        <f>SUMIFS(Data!Q:Q,Data!$B:$B,Figure16!$B1994,Data!$A:$A,Figure16!$A1994)</f>
        <v>302989185.18518513</v>
      </c>
      <c r="F1994" s="1">
        <f t="shared" si="66"/>
        <v>0</v>
      </c>
      <c r="G1994" s="1">
        <f t="shared" si="67"/>
        <v>0</v>
      </c>
      <c r="H1994">
        <f>SUMIFS(Data!Z:Z,Data!B:B,Figure16!B1994,Data!A:A,Figure16!A1994)</f>
        <v>1</v>
      </c>
    </row>
    <row r="1995" spans="1:8">
      <c r="A1995" s="27">
        <v>1998</v>
      </c>
      <c r="B1995" t="s">
        <v>104</v>
      </c>
      <c r="C1995" s="3">
        <f>SUMIFS(Data!F:F,Data!$B:$B,Figure16!$B1995,Data!$A:$A,Figure16!$A1995)</f>
        <v>0</v>
      </c>
      <c r="D1995" s="3">
        <f>SUMIFS(Data!Y:Y,Data!$B:$B,Figure16!$B1995,Data!$A:$A,Figure16!$A1995)</f>
        <v>0</v>
      </c>
      <c r="E1995" s="3">
        <f>SUMIFS(Data!Q:Q,Data!$B:$B,Figure16!$B1995,Data!$A:$A,Figure16!$A1995)</f>
        <v>322409851.85185182</v>
      </c>
      <c r="F1995" s="1">
        <f t="shared" si="66"/>
        <v>0</v>
      </c>
      <c r="G1995" s="1">
        <f t="shared" si="67"/>
        <v>0</v>
      </c>
      <c r="H1995">
        <f>SUMIFS(Data!Z:Z,Data!B:B,Figure16!B1995,Data!A:A,Figure16!A1995)</f>
        <v>1</v>
      </c>
    </row>
    <row r="1996" spans="1:8">
      <c r="A1996" s="27">
        <v>1999</v>
      </c>
      <c r="B1996" t="s">
        <v>104</v>
      </c>
      <c r="C1996" s="3">
        <f>SUMIFS(Data!F:F,Data!$B:$B,Figure16!$B1996,Data!$A:$A,Figure16!$A1996)</f>
        <v>0</v>
      </c>
      <c r="D1996" s="3">
        <f>SUMIFS(Data!Y:Y,Data!$B:$B,Figure16!$B1996,Data!$A:$A,Figure16!$A1996)</f>
        <v>0</v>
      </c>
      <c r="E1996" s="3">
        <f>SUMIFS(Data!Q:Q,Data!$B:$B,Figure16!$B1996,Data!$A:$A,Figure16!$A1996)</f>
        <v>331758999.99999994</v>
      </c>
      <c r="F1996" s="1">
        <f t="shared" si="66"/>
        <v>0</v>
      </c>
      <c r="G1996" s="1">
        <f t="shared" si="67"/>
        <v>0</v>
      </c>
      <c r="H1996">
        <f>SUMIFS(Data!Z:Z,Data!B:B,Figure16!B1996,Data!A:A,Figure16!A1996)</f>
        <v>1</v>
      </c>
    </row>
    <row r="1997" spans="1:8">
      <c r="A1997" s="27">
        <v>2000</v>
      </c>
      <c r="B1997" t="s">
        <v>104</v>
      </c>
      <c r="C1997" s="3">
        <f>SUMIFS(Data!F:F,Data!$B:$B,Figure16!$B1997,Data!$A:$A,Figure16!$A1997)</f>
        <v>0</v>
      </c>
      <c r="D1997" s="3">
        <f>SUMIFS(Data!Y:Y,Data!$B:$B,Figure16!$B1997,Data!$A:$A,Figure16!$A1997)</f>
        <v>0</v>
      </c>
      <c r="E1997" s="3">
        <f>SUMIFS(Data!Q:Q,Data!$B:$B,Figure16!$B1997,Data!$A:$A,Figure16!$A1997)</f>
        <v>333468888.88888884</v>
      </c>
      <c r="F1997" s="1">
        <f t="shared" si="66"/>
        <v>0</v>
      </c>
      <c r="G1997" s="1">
        <f t="shared" si="67"/>
        <v>0</v>
      </c>
      <c r="H1997">
        <f>SUMIFS(Data!Z:Z,Data!B:B,Figure16!B1997,Data!A:A,Figure16!A1997)</f>
        <v>1</v>
      </c>
    </row>
    <row r="1998" spans="1:8">
      <c r="A1998" s="27">
        <v>2001</v>
      </c>
      <c r="B1998" t="s">
        <v>104</v>
      </c>
      <c r="C1998" s="3">
        <f>SUMIFS(Data!F:F,Data!$B:$B,Figure16!$B1998,Data!$A:$A,Figure16!$A1998)</f>
        <v>0</v>
      </c>
      <c r="D1998" s="3">
        <f>SUMIFS(Data!Y:Y,Data!$B:$B,Figure16!$B1998,Data!$A:$A,Figure16!$A1998)</f>
        <v>0</v>
      </c>
      <c r="E1998" s="3">
        <f>SUMIFS(Data!Q:Q,Data!$B:$B,Figure16!$B1998,Data!$A:$A,Figure16!$A1998)</f>
        <v>340205074.07407409</v>
      </c>
      <c r="F1998" s="1">
        <f t="shared" si="66"/>
        <v>0</v>
      </c>
      <c r="G1998" s="1">
        <f t="shared" si="67"/>
        <v>0</v>
      </c>
      <c r="H1998">
        <f>SUMIFS(Data!Z:Z,Data!B:B,Figure16!B1998,Data!A:A,Figure16!A1998)</f>
        <v>1</v>
      </c>
    </row>
    <row r="1999" spans="1:8">
      <c r="A1999" s="27">
        <v>2002</v>
      </c>
      <c r="B1999" t="s">
        <v>104</v>
      </c>
      <c r="C1999" s="3">
        <f>SUMIFS(Data!F:F,Data!$B:$B,Figure16!$B1999,Data!$A:$A,Figure16!$A1999)</f>
        <v>0</v>
      </c>
      <c r="D1999" s="3">
        <f>SUMIFS(Data!Y:Y,Data!$B:$B,Figure16!$B1999,Data!$A:$A,Figure16!$A1999)</f>
        <v>0</v>
      </c>
      <c r="E1999" s="3">
        <f>SUMIFS(Data!Q:Q,Data!$B:$B,Figure16!$B1999,Data!$A:$A,Figure16!$A1999)</f>
        <v>333195185.18518513</v>
      </c>
      <c r="F1999" s="1">
        <f t="shared" si="66"/>
        <v>0</v>
      </c>
      <c r="G1999" s="1">
        <f t="shared" si="67"/>
        <v>0</v>
      </c>
      <c r="H1999">
        <f>SUMIFS(Data!Z:Z,Data!B:B,Figure16!B1999,Data!A:A,Figure16!A1999)</f>
        <v>1</v>
      </c>
    </row>
    <row r="2000" spans="1:8">
      <c r="A2000" s="27">
        <v>2003</v>
      </c>
      <c r="B2000" t="s">
        <v>104</v>
      </c>
      <c r="C2000" s="3">
        <f>SUMIFS(Data!F:F,Data!$B:$B,Figure16!$B2000,Data!$A:$A,Figure16!$A2000)</f>
        <v>0</v>
      </c>
      <c r="D2000" s="3">
        <f>SUMIFS(Data!Y:Y,Data!$B:$B,Figure16!$B2000,Data!$A:$A,Figure16!$A2000)</f>
        <v>0</v>
      </c>
      <c r="E2000" s="3">
        <f>SUMIFS(Data!Q:Q,Data!$B:$B,Figure16!$B2000,Data!$A:$A,Figure16!$A2000)</f>
        <v>343310666.66666663</v>
      </c>
      <c r="F2000" s="1">
        <f t="shared" si="66"/>
        <v>0</v>
      </c>
      <c r="G2000" s="1">
        <f t="shared" si="67"/>
        <v>0</v>
      </c>
      <c r="H2000">
        <f>SUMIFS(Data!Z:Z,Data!B:B,Figure16!B2000,Data!A:A,Figure16!A2000)</f>
        <v>1</v>
      </c>
    </row>
    <row r="2001" spans="1:8">
      <c r="A2001" s="27">
        <v>2004</v>
      </c>
      <c r="B2001" t="s">
        <v>104</v>
      </c>
      <c r="C2001" s="3">
        <f>SUMIFS(Data!F:F,Data!$B:$B,Figure16!$B2001,Data!$A:$A,Figure16!$A2001)</f>
        <v>4900000</v>
      </c>
      <c r="D2001" s="3">
        <f>SUMIFS(Data!Y:Y,Data!$B:$B,Figure16!$B2001,Data!$A:$A,Figure16!$A2001)</f>
        <v>0</v>
      </c>
      <c r="E2001" s="3">
        <f>SUMIFS(Data!Q:Q,Data!$B:$B,Figure16!$B2001,Data!$A:$A,Figure16!$A2001)</f>
        <v>367199111.1111111</v>
      </c>
      <c r="F2001" s="1">
        <f t="shared" si="66"/>
        <v>1.3344258882253408</v>
      </c>
      <c r="G2001" s="1">
        <f t="shared" si="67"/>
        <v>0</v>
      </c>
      <c r="H2001">
        <f>SUMIFS(Data!Z:Z,Data!B:B,Figure16!B2001,Data!A:A,Figure16!A2001)</f>
        <v>1</v>
      </c>
    </row>
    <row r="2002" spans="1:8">
      <c r="A2002" s="27">
        <v>2005</v>
      </c>
      <c r="B2002" t="s">
        <v>104</v>
      </c>
      <c r="C2002" s="3">
        <f>SUMIFS(Data!F:F,Data!$B:$B,Figure16!$B2002,Data!$A:$A,Figure16!$A2002)</f>
        <v>15100000</v>
      </c>
      <c r="D2002" s="3">
        <f>SUMIFS(Data!Y:Y,Data!$B:$B,Figure16!$B2002,Data!$A:$A,Figure16!$A2002)</f>
        <v>0</v>
      </c>
      <c r="E2002" s="3">
        <f>SUMIFS(Data!Q:Q,Data!$B:$B,Figure16!$B2002,Data!$A:$A,Figure16!$A2002)</f>
        <v>364255074.07407403</v>
      </c>
      <c r="F2002" s="1">
        <f t="shared" si="66"/>
        <v>4.1454467143343905</v>
      </c>
      <c r="G2002" s="1">
        <f t="shared" si="67"/>
        <v>0</v>
      </c>
      <c r="H2002">
        <f>SUMIFS(Data!Z:Z,Data!B:B,Figure16!B2002,Data!A:A,Figure16!A2002)</f>
        <v>1</v>
      </c>
    </row>
    <row r="2003" spans="1:8">
      <c r="A2003" s="27">
        <v>2006</v>
      </c>
      <c r="B2003" t="s">
        <v>104</v>
      </c>
      <c r="C2003" s="3">
        <f>SUMIFS(Data!F:F,Data!$B:$B,Figure16!$B2003,Data!$A:$A,Figure16!$A2003)</f>
        <v>0</v>
      </c>
      <c r="D2003" s="3">
        <f>SUMIFS(Data!Y:Y,Data!$B:$B,Figure16!$B2003,Data!$A:$A,Figure16!$A2003)</f>
        <v>0</v>
      </c>
      <c r="E2003" s="3">
        <f>SUMIFS(Data!Q:Q,Data!$B:$B,Figure16!$B2003,Data!$A:$A,Figure16!$A2003)</f>
        <v>390250148.14814818</v>
      </c>
      <c r="F2003" s="1">
        <f t="shared" si="66"/>
        <v>0</v>
      </c>
      <c r="G2003" s="1">
        <f t="shared" si="67"/>
        <v>0</v>
      </c>
      <c r="H2003">
        <f>SUMIFS(Data!Z:Z,Data!B:B,Figure16!B2003,Data!A:A,Figure16!A2003)</f>
        <v>1</v>
      </c>
    </row>
    <row r="2004" spans="1:8">
      <c r="A2004" s="27">
        <v>2007</v>
      </c>
      <c r="B2004" t="s">
        <v>104</v>
      </c>
      <c r="C2004" s="3">
        <f>SUMIFS(Data!F:F,Data!$B:$B,Figure16!$B2004,Data!$A:$A,Figure16!$A2004)</f>
        <v>100000</v>
      </c>
      <c r="D2004" s="3">
        <f>SUMIFS(Data!Y:Y,Data!$B:$B,Figure16!$B2004,Data!$A:$A,Figure16!$A2004)</f>
        <v>0</v>
      </c>
      <c r="E2004" s="3">
        <f>SUMIFS(Data!Q:Q,Data!$B:$B,Figure16!$B2004,Data!$A:$A,Figure16!$A2004)</f>
        <v>421375851.85185182</v>
      </c>
      <c r="F2004" s="1">
        <f t="shared" si="66"/>
        <v>2.37317823412335E-2</v>
      </c>
      <c r="G2004" s="1">
        <f t="shared" si="67"/>
        <v>0</v>
      </c>
      <c r="H2004">
        <f>SUMIFS(Data!Z:Z,Data!B:B,Figure16!B2004,Data!A:A,Figure16!A2004)</f>
        <v>1</v>
      </c>
    </row>
    <row r="2005" spans="1:8">
      <c r="A2005" s="27">
        <v>2008</v>
      </c>
      <c r="B2005" t="s">
        <v>104</v>
      </c>
      <c r="C2005" s="3">
        <f>SUMIFS(Data!F:F,Data!$B:$B,Figure16!$B2005,Data!$A:$A,Figure16!$A2005)</f>
        <v>0</v>
      </c>
      <c r="D2005" s="3">
        <f>SUMIFS(Data!Y:Y,Data!$B:$B,Figure16!$B2005,Data!$A:$A,Figure16!$A2005)</f>
        <v>0</v>
      </c>
      <c r="E2005" s="3">
        <f>SUMIFS(Data!Q:Q,Data!$B:$B,Figure16!$B2005,Data!$A:$A,Figure16!$A2005)</f>
        <v>458190185.18518513</v>
      </c>
      <c r="F2005" s="1">
        <f t="shared" si="66"/>
        <v>0</v>
      </c>
      <c r="G2005" s="1">
        <f t="shared" si="67"/>
        <v>0</v>
      </c>
      <c r="H2005">
        <f>SUMIFS(Data!Z:Z,Data!B:B,Figure16!B2005,Data!A:A,Figure16!A2005)</f>
        <v>1</v>
      </c>
    </row>
    <row r="2006" spans="1:8">
      <c r="A2006" s="27">
        <v>2009</v>
      </c>
      <c r="B2006" t="s">
        <v>104</v>
      </c>
      <c r="C2006" s="3">
        <f>SUMIFS(Data!F:F,Data!$B:$B,Figure16!$B2006,Data!$A:$A,Figure16!$A2006)</f>
        <v>40000000</v>
      </c>
      <c r="D2006" s="3">
        <f>SUMIFS(Data!Y:Y,Data!$B:$B,Figure16!$B2006,Data!$A:$A,Figure16!$A2006)</f>
        <v>0</v>
      </c>
      <c r="E2006" s="3">
        <f>SUMIFS(Data!Q:Q,Data!$B:$B,Figure16!$B2006,Data!$A:$A,Figure16!$A2006)</f>
        <v>489074333.33333331</v>
      </c>
      <c r="F2006" s="1">
        <f t="shared" si="66"/>
        <v>8.1787158461937963</v>
      </c>
      <c r="G2006" s="1">
        <f t="shared" si="67"/>
        <v>0</v>
      </c>
      <c r="H2006">
        <f>SUMIFS(Data!Z:Z,Data!B:B,Figure16!B2006,Data!A:A,Figure16!A2006)</f>
        <v>1</v>
      </c>
    </row>
    <row r="2007" spans="1:8">
      <c r="A2007" s="27">
        <v>2010</v>
      </c>
      <c r="B2007" t="s">
        <v>104</v>
      </c>
      <c r="C2007" s="3">
        <f>SUMIFS(Data!F:F,Data!$B:$B,Figure16!$B2007,Data!$A:$A,Figure16!$A2007)</f>
        <v>37000000</v>
      </c>
      <c r="D2007" s="3">
        <f>SUMIFS(Data!Y:Y,Data!$B:$B,Figure16!$B2007,Data!$A:$A,Figure16!$A2007)</f>
        <v>0</v>
      </c>
      <c r="E2007" s="3">
        <f>SUMIFS(Data!Q:Q,Data!$B:$B,Figure16!$B2007,Data!$A:$A,Figure16!$A2007)</f>
        <v>493824407.40740746</v>
      </c>
      <c r="F2007" s="1">
        <f t="shared" si="66"/>
        <v>7.4925417709203721</v>
      </c>
      <c r="G2007" s="1">
        <f t="shared" si="67"/>
        <v>0</v>
      </c>
      <c r="H2007">
        <f>SUMIFS(Data!Z:Z,Data!B:B,Figure16!B2007,Data!A:A,Figure16!A2007)</f>
        <v>1</v>
      </c>
    </row>
    <row r="2008" spans="1:8">
      <c r="A2008" s="27">
        <v>2011</v>
      </c>
      <c r="B2008" t="s">
        <v>104</v>
      </c>
      <c r="C2008" s="3">
        <f>SUMIFS(Data!F:F,Data!$B:$B,Figure16!$B2008,Data!$A:$A,Figure16!$A2008)</f>
        <v>0</v>
      </c>
      <c r="D2008" s="3">
        <f>SUMIFS(Data!Y:Y,Data!$B:$B,Figure16!$B2008,Data!$A:$A,Figure16!$A2008)</f>
        <v>0</v>
      </c>
      <c r="E2008" s="3">
        <f>SUMIFS(Data!Q:Q,Data!$B:$B,Figure16!$B2008,Data!$A:$A,Figure16!$A2008)</f>
        <v>501025296.29629618</v>
      </c>
      <c r="F2008" s="1">
        <f t="shared" si="66"/>
        <v>0</v>
      </c>
      <c r="G2008" s="1">
        <f t="shared" si="67"/>
        <v>0</v>
      </c>
      <c r="H2008">
        <f>SUMIFS(Data!Z:Z,Data!B:B,Figure16!B2008,Data!A:A,Figure16!A2008)</f>
        <v>1</v>
      </c>
    </row>
    <row r="2009" spans="1:8">
      <c r="A2009" s="27">
        <v>2012</v>
      </c>
      <c r="B2009" t="s">
        <v>104</v>
      </c>
      <c r="C2009" s="3">
        <f>SUMIFS(Data!F:F,Data!$B:$B,Figure16!$B2009,Data!$A:$A,Figure16!$A2009)</f>
        <v>11089403</v>
      </c>
      <c r="D2009" s="3">
        <f>SUMIFS(Data!Y:Y,Data!$B:$B,Figure16!$B2009,Data!$A:$A,Figure16!$A2009)</f>
        <v>0</v>
      </c>
      <c r="E2009" s="3">
        <f>SUMIFS(Data!Q:Q,Data!$B:$B,Figure16!$B2009,Data!$A:$A,Figure16!$A2009)</f>
        <v>485997999.99999988</v>
      </c>
      <c r="F2009" s="1">
        <f t="shared" si="66"/>
        <v>2.2817795546483737</v>
      </c>
      <c r="G2009" s="1">
        <f t="shared" si="67"/>
        <v>0</v>
      </c>
      <c r="H2009">
        <f>SUMIFS(Data!Z:Z,Data!B:B,Figure16!B2009,Data!A:A,Figure16!A2009)</f>
        <v>1</v>
      </c>
    </row>
    <row r="2010" spans="1:8">
      <c r="A2010" s="27">
        <v>2013</v>
      </c>
      <c r="B2010" t="s">
        <v>104</v>
      </c>
      <c r="C2010" s="3">
        <f>SUMIFS(Data!F:F,Data!$B:$B,Figure16!$B2010,Data!$A:$A,Figure16!$A2010)</f>
        <v>76800000</v>
      </c>
      <c r="D2010" s="3">
        <f>SUMIFS(Data!Y:Y,Data!$B:$B,Figure16!$B2010,Data!$A:$A,Figure16!$A2010)</f>
        <v>0</v>
      </c>
      <c r="E2010" s="3">
        <f>SUMIFS(Data!Q:Q,Data!$B:$B,Figure16!$B2010,Data!$A:$A,Figure16!$A2010)</f>
        <v>501979148.148148</v>
      </c>
      <c r="F2010" s="1">
        <f t="shared" si="66"/>
        <v>15.299440282195583</v>
      </c>
      <c r="G2010" s="1">
        <f t="shared" si="67"/>
        <v>0</v>
      </c>
      <c r="H2010">
        <f>SUMIFS(Data!Z:Z,Data!B:B,Figure16!B2010,Data!A:A,Figure16!A2010)</f>
        <v>1</v>
      </c>
    </row>
    <row r="2011" spans="1:8">
      <c r="A2011" s="27">
        <v>2014</v>
      </c>
      <c r="B2011" t="s">
        <v>104</v>
      </c>
      <c r="C2011" s="3">
        <f>SUMIFS(Data!F:F,Data!$B:$B,Figure16!$B2011,Data!$A:$A,Figure16!$A2011)</f>
        <v>0</v>
      </c>
      <c r="D2011" s="3">
        <f>SUMIFS(Data!Y:Y,Data!$B:$B,Figure16!$B2011,Data!$A:$A,Figure16!$A2011)</f>
        <v>0</v>
      </c>
      <c r="E2011" s="3">
        <f>SUMIFS(Data!Q:Q,Data!$B:$B,Figure16!$B2011,Data!$A:$A,Figure16!$A2011)</f>
        <v>523540777.77777767</v>
      </c>
      <c r="F2011" s="1">
        <f t="shared" si="66"/>
        <v>0</v>
      </c>
      <c r="G2011" s="1">
        <f t="shared" si="67"/>
        <v>0</v>
      </c>
      <c r="H2011">
        <f>SUMIFS(Data!Z:Z,Data!B:B,Figure16!B2011,Data!A:A,Figure16!A2011)</f>
        <v>1</v>
      </c>
    </row>
    <row r="2012" spans="1:8">
      <c r="A2012" s="27">
        <v>2015</v>
      </c>
      <c r="B2012" t="s">
        <v>104</v>
      </c>
      <c r="C2012" s="3">
        <f>SUMIFS(Data!F:F,Data!$B:$B,Figure16!$B2012,Data!$A:$A,Figure16!$A2012)</f>
        <v>0</v>
      </c>
      <c r="D2012" s="3">
        <f>SUMIFS(Data!Y:Y,Data!$B:$B,Figure16!$B2012,Data!$A:$A,Figure16!$A2012)</f>
        <v>0</v>
      </c>
      <c r="E2012" s="3">
        <f>SUMIFS(Data!Q:Q,Data!$B:$B,Figure16!$B2012,Data!$A:$A,Figure16!$A2012)</f>
        <v>540830666.66666663</v>
      </c>
      <c r="F2012" s="1">
        <f t="shared" si="66"/>
        <v>0</v>
      </c>
      <c r="G2012" s="1">
        <f t="shared" si="67"/>
        <v>0</v>
      </c>
      <c r="H2012">
        <f>SUMIFS(Data!Z:Z,Data!B:B,Figure16!B2012,Data!A:A,Figure16!A2012)</f>
        <v>1</v>
      </c>
    </row>
    <row r="2013" spans="1:8">
      <c r="A2013" s="27">
        <v>2016</v>
      </c>
      <c r="B2013" t="s">
        <v>104</v>
      </c>
      <c r="C2013" s="3">
        <f>SUMIFS(Data!F:F,Data!$B:$B,Figure16!$B2013,Data!$A:$A,Figure16!$A2013)</f>
        <v>0</v>
      </c>
      <c r="D2013" s="3">
        <f>SUMIFS(Data!Y:Y,Data!$B:$B,Figure16!$B2013,Data!$A:$A,Figure16!$A2013)</f>
        <v>0</v>
      </c>
      <c r="E2013" s="3">
        <f>SUMIFS(Data!Q:Q,Data!$B:$B,Figure16!$B2013,Data!$A:$A,Figure16!$A2013)</f>
        <v>575468222.22222221</v>
      </c>
      <c r="F2013" s="1">
        <f t="shared" si="66"/>
        <v>0</v>
      </c>
      <c r="G2013" s="1">
        <f t="shared" si="67"/>
        <v>0</v>
      </c>
      <c r="H2013">
        <f>SUMIFS(Data!Z:Z,Data!B:B,Figure16!B2013,Data!A:A,Figure16!A2013)</f>
        <v>1</v>
      </c>
    </row>
    <row r="2014" spans="1:8">
      <c r="A2014" s="27">
        <v>2017</v>
      </c>
      <c r="B2014" t="s">
        <v>104</v>
      </c>
      <c r="C2014" s="3">
        <f>SUMIFS(Data!F:F,Data!$B:$B,Figure16!$B2014,Data!$A:$A,Figure16!$A2014)</f>
        <v>0</v>
      </c>
      <c r="D2014" s="3">
        <f>SUMIFS(Data!Y:Y,Data!$B:$B,Figure16!$B2014,Data!$A:$A,Figure16!$A2014)</f>
        <v>0</v>
      </c>
      <c r="E2014" s="3">
        <f>SUMIFS(Data!Q:Q,Data!$B:$B,Figure16!$B2014,Data!$A:$A,Figure16!$A2014)</f>
        <v>496726999.99999994</v>
      </c>
      <c r="F2014" s="1">
        <f t="shared" si="66"/>
        <v>0</v>
      </c>
      <c r="G2014" s="1">
        <f t="shared" si="67"/>
        <v>0</v>
      </c>
      <c r="H2014">
        <f>SUMIFS(Data!Z:Z,Data!B:B,Figure16!B2014,Data!A:A,Figure16!A2014)</f>
        <v>1</v>
      </c>
    </row>
    <row r="2015" spans="1:8">
      <c r="A2015" s="27">
        <v>1950</v>
      </c>
      <c r="B2015" t="s">
        <v>48</v>
      </c>
      <c r="C2015" s="3">
        <f>SUMIFS(Data!F:F,Data!$B:$B,Figure16!$B2015,Data!$A:$A,Figure16!$A2015)</f>
        <v>0</v>
      </c>
      <c r="D2015" s="3">
        <f>SUMIFS(Data!Y:Y,Data!$B:$B,Figure16!$B2015,Data!$A:$A,Figure16!$A2015)</f>
        <v>0</v>
      </c>
      <c r="E2015" s="3">
        <f>SUMIFS(Data!Q:Q,Data!$B:$B,Figure16!$B2015,Data!$A:$A,Figure16!$A2015)</f>
        <v>0</v>
      </c>
      <c r="F2015" s="1" t="str">
        <f t="shared" si="66"/>
        <v/>
      </c>
      <c r="G2015" s="1" t="str">
        <f t="shared" si="67"/>
        <v/>
      </c>
      <c r="H2015">
        <f>SUMIFS(Data!Z:Z,Data!B:B,Figure16!B2015,Data!A:A,Figure16!A2015)</f>
        <v>1</v>
      </c>
    </row>
    <row r="2016" spans="1:8">
      <c r="A2016" s="27">
        <v>1951</v>
      </c>
      <c r="B2016" t="s">
        <v>48</v>
      </c>
      <c r="C2016" s="3">
        <f>SUMIFS(Data!F:F,Data!$B:$B,Figure16!$B2016,Data!$A:$A,Figure16!$A2016)</f>
        <v>0</v>
      </c>
      <c r="D2016" s="3">
        <f>SUMIFS(Data!Y:Y,Data!$B:$B,Figure16!$B2016,Data!$A:$A,Figure16!$A2016)</f>
        <v>0</v>
      </c>
      <c r="E2016" s="3">
        <f>SUMIFS(Data!Q:Q,Data!$B:$B,Figure16!$B2016,Data!$A:$A,Figure16!$A2016)</f>
        <v>0</v>
      </c>
      <c r="F2016" s="1" t="str">
        <f t="shared" si="66"/>
        <v/>
      </c>
      <c r="G2016" s="1" t="str">
        <f t="shared" si="67"/>
        <v/>
      </c>
      <c r="H2016">
        <f>SUMIFS(Data!Z:Z,Data!B:B,Figure16!B2016,Data!A:A,Figure16!A2016)</f>
        <v>1</v>
      </c>
    </row>
    <row r="2017" spans="1:8">
      <c r="A2017" s="27">
        <v>1952</v>
      </c>
      <c r="B2017" t="s">
        <v>48</v>
      </c>
      <c r="C2017" s="3">
        <f>SUMIFS(Data!F:F,Data!$B:$B,Figure16!$B2017,Data!$A:$A,Figure16!$A2017)</f>
        <v>0</v>
      </c>
      <c r="D2017" s="3">
        <f>SUMIFS(Data!Y:Y,Data!$B:$B,Figure16!$B2017,Data!$A:$A,Figure16!$A2017)</f>
        <v>0</v>
      </c>
      <c r="E2017" s="3">
        <f>SUMIFS(Data!Q:Q,Data!$B:$B,Figure16!$B2017,Data!$A:$A,Figure16!$A2017)</f>
        <v>0</v>
      </c>
      <c r="F2017" s="1" t="str">
        <f t="shared" si="66"/>
        <v/>
      </c>
      <c r="G2017" s="1" t="str">
        <f t="shared" si="67"/>
        <v/>
      </c>
      <c r="H2017">
        <f>SUMIFS(Data!Z:Z,Data!B:B,Figure16!B2017,Data!A:A,Figure16!A2017)</f>
        <v>1</v>
      </c>
    </row>
    <row r="2018" spans="1:8">
      <c r="A2018" s="27">
        <v>1953</v>
      </c>
      <c r="B2018" t="s">
        <v>48</v>
      </c>
      <c r="C2018" s="3">
        <f>SUMIFS(Data!F:F,Data!$B:$B,Figure16!$B2018,Data!$A:$A,Figure16!$A2018)</f>
        <v>0</v>
      </c>
      <c r="D2018" s="3">
        <f>SUMIFS(Data!Y:Y,Data!$B:$B,Figure16!$B2018,Data!$A:$A,Figure16!$A2018)</f>
        <v>0</v>
      </c>
      <c r="E2018" s="3">
        <f>SUMIFS(Data!Q:Q,Data!$B:$B,Figure16!$B2018,Data!$A:$A,Figure16!$A2018)</f>
        <v>0</v>
      </c>
      <c r="F2018" s="1" t="str">
        <f t="shared" si="66"/>
        <v/>
      </c>
      <c r="G2018" s="1" t="str">
        <f t="shared" si="67"/>
        <v/>
      </c>
      <c r="H2018">
        <f>SUMIFS(Data!Z:Z,Data!B:B,Figure16!B2018,Data!A:A,Figure16!A2018)</f>
        <v>1</v>
      </c>
    </row>
    <row r="2019" spans="1:8">
      <c r="A2019" s="27">
        <v>1954</v>
      </c>
      <c r="B2019" t="s">
        <v>48</v>
      </c>
      <c r="C2019" s="3">
        <f>SUMIFS(Data!F:F,Data!$B:$B,Figure16!$B2019,Data!$A:$A,Figure16!$A2019)</f>
        <v>0</v>
      </c>
      <c r="D2019" s="3">
        <f>SUMIFS(Data!Y:Y,Data!$B:$B,Figure16!$B2019,Data!$A:$A,Figure16!$A2019)</f>
        <v>0</v>
      </c>
      <c r="E2019" s="3">
        <f>SUMIFS(Data!Q:Q,Data!$B:$B,Figure16!$B2019,Data!$A:$A,Figure16!$A2019)</f>
        <v>0</v>
      </c>
      <c r="F2019" s="1" t="str">
        <f t="shared" si="66"/>
        <v/>
      </c>
      <c r="G2019" s="1" t="str">
        <f t="shared" si="67"/>
        <v/>
      </c>
      <c r="H2019">
        <f>SUMIFS(Data!Z:Z,Data!B:B,Figure16!B2019,Data!A:A,Figure16!A2019)</f>
        <v>1</v>
      </c>
    </row>
    <row r="2020" spans="1:8">
      <c r="A2020" s="27">
        <v>1955</v>
      </c>
      <c r="B2020" t="s">
        <v>48</v>
      </c>
      <c r="C2020" s="3">
        <f>SUMIFS(Data!F:F,Data!$B:$B,Figure16!$B2020,Data!$A:$A,Figure16!$A2020)</f>
        <v>0</v>
      </c>
      <c r="D2020" s="3">
        <f>SUMIFS(Data!Y:Y,Data!$B:$B,Figure16!$B2020,Data!$A:$A,Figure16!$A2020)</f>
        <v>0</v>
      </c>
      <c r="E2020" s="3">
        <f>SUMIFS(Data!Q:Q,Data!$B:$B,Figure16!$B2020,Data!$A:$A,Figure16!$A2020)</f>
        <v>0</v>
      </c>
      <c r="F2020" s="1" t="str">
        <f t="shared" si="66"/>
        <v/>
      </c>
      <c r="G2020" s="1" t="str">
        <f t="shared" si="67"/>
        <v/>
      </c>
      <c r="H2020">
        <f>SUMIFS(Data!Z:Z,Data!B:B,Figure16!B2020,Data!A:A,Figure16!A2020)</f>
        <v>1</v>
      </c>
    </row>
    <row r="2021" spans="1:8">
      <c r="A2021" s="27">
        <v>1956</v>
      </c>
      <c r="B2021" t="s">
        <v>48</v>
      </c>
      <c r="C2021" s="3">
        <f>SUMIFS(Data!F:F,Data!$B:$B,Figure16!$B2021,Data!$A:$A,Figure16!$A2021)</f>
        <v>0</v>
      </c>
      <c r="D2021" s="3">
        <f>SUMIFS(Data!Y:Y,Data!$B:$B,Figure16!$B2021,Data!$A:$A,Figure16!$A2021)</f>
        <v>0</v>
      </c>
      <c r="E2021" s="3">
        <f>SUMIFS(Data!Q:Q,Data!$B:$B,Figure16!$B2021,Data!$A:$A,Figure16!$A2021)</f>
        <v>0</v>
      </c>
      <c r="F2021" s="1" t="str">
        <f t="shared" si="66"/>
        <v/>
      </c>
      <c r="G2021" s="1" t="str">
        <f t="shared" si="67"/>
        <v/>
      </c>
      <c r="H2021">
        <f>SUMIFS(Data!Z:Z,Data!B:B,Figure16!B2021,Data!A:A,Figure16!A2021)</f>
        <v>1</v>
      </c>
    </row>
    <row r="2022" spans="1:8">
      <c r="A2022" s="27">
        <v>1957</v>
      </c>
      <c r="B2022" t="s">
        <v>48</v>
      </c>
      <c r="C2022" s="3">
        <f>SUMIFS(Data!F:F,Data!$B:$B,Figure16!$B2022,Data!$A:$A,Figure16!$A2022)</f>
        <v>0</v>
      </c>
      <c r="D2022" s="3">
        <f>SUMIFS(Data!Y:Y,Data!$B:$B,Figure16!$B2022,Data!$A:$A,Figure16!$A2022)</f>
        <v>0</v>
      </c>
      <c r="E2022" s="3">
        <f>SUMIFS(Data!Q:Q,Data!$B:$B,Figure16!$B2022,Data!$A:$A,Figure16!$A2022)</f>
        <v>0</v>
      </c>
      <c r="F2022" s="1" t="str">
        <f t="shared" si="66"/>
        <v/>
      </c>
      <c r="G2022" s="1" t="str">
        <f t="shared" si="67"/>
        <v/>
      </c>
      <c r="H2022">
        <f>SUMIFS(Data!Z:Z,Data!B:B,Figure16!B2022,Data!A:A,Figure16!A2022)</f>
        <v>1</v>
      </c>
    </row>
    <row r="2023" spans="1:8">
      <c r="A2023" s="27">
        <v>1958</v>
      </c>
      <c r="B2023" t="s">
        <v>48</v>
      </c>
      <c r="C2023" s="3">
        <f>SUMIFS(Data!F:F,Data!$B:$B,Figure16!$B2023,Data!$A:$A,Figure16!$A2023)</f>
        <v>0</v>
      </c>
      <c r="D2023" s="3">
        <f>SUMIFS(Data!Y:Y,Data!$B:$B,Figure16!$B2023,Data!$A:$A,Figure16!$A2023)</f>
        <v>0</v>
      </c>
      <c r="E2023" s="3">
        <f>SUMIFS(Data!Q:Q,Data!$B:$B,Figure16!$B2023,Data!$A:$A,Figure16!$A2023)</f>
        <v>0</v>
      </c>
      <c r="F2023" s="1" t="str">
        <f t="shared" si="66"/>
        <v/>
      </c>
      <c r="G2023" s="1" t="str">
        <f t="shared" si="67"/>
        <v/>
      </c>
      <c r="H2023">
        <f>SUMIFS(Data!Z:Z,Data!B:B,Figure16!B2023,Data!A:A,Figure16!A2023)</f>
        <v>1</v>
      </c>
    </row>
    <row r="2024" spans="1:8">
      <c r="A2024" s="27">
        <v>1959</v>
      </c>
      <c r="B2024" t="s">
        <v>48</v>
      </c>
      <c r="C2024" s="3">
        <f>SUMIFS(Data!F:F,Data!$B:$B,Figure16!$B2024,Data!$A:$A,Figure16!$A2024)</f>
        <v>0</v>
      </c>
      <c r="D2024" s="3">
        <f>SUMIFS(Data!Y:Y,Data!$B:$B,Figure16!$B2024,Data!$A:$A,Figure16!$A2024)</f>
        <v>0</v>
      </c>
      <c r="E2024" s="3">
        <f>SUMIFS(Data!Q:Q,Data!$B:$B,Figure16!$B2024,Data!$A:$A,Figure16!$A2024)</f>
        <v>0</v>
      </c>
      <c r="F2024" s="1" t="str">
        <f t="shared" si="66"/>
        <v/>
      </c>
      <c r="G2024" s="1" t="str">
        <f t="shared" si="67"/>
        <v/>
      </c>
      <c r="H2024">
        <f>SUMIFS(Data!Z:Z,Data!B:B,Figure16!B2024,Data!A:A,Figure16!A2024)</f>
        <v>1</v>
      </c>
    </row>
    <row r="2025" spans="1:8">
      <c r="A2025" s="27">
        <v>1960</v>
      </c>
      <c r="B2025" t="s">
        <v>48</v>
      </c>
      <c r="C2025" s="3">
        <f>SUMIFS(Data!F:F,Data!$B:$B,Figure16!$B2025,Data!$A:$A,Figure16!$A2025)</f>
        <v>0</v>
      </c>
      <c r="D2025" s="3">
        <f>SUMIFS(Data!Y:Y,Data!$B:$B,Figure16!$B2025,Data!$A:$A,Figure16!$A2025)</f>
        <v>0</v>
      </c>
      <c r="E2025" s="3">
        <f>SUMIFS(Data!Q:Q,Data!$B:$B,Figure16!$B2025,Data!$A:$A,Figure16!$A2025)</f>
        <v>672399700.00000012</v>
      </c>
      <c r="F2025" s="1">
        <f t="shared" si="66"/>
        <v>0</v>
      </c>
      <c r="G2025" s="1">
        <f t="shared" si="67"/>
        <v>0</v>
      </c>
      <c r="H2025">
        <f>SUMIFS(Data!Z:Z,Data!B:B,Figure16!B2025,Data!A:A,Figure16!A2025)</f>
        <v>1</v>
      </c>
    </row>
    <row r="2026" spans="1:8">
      <c r="A2026" s="27">
        <v>1961</v>
      </c>
      <c r="B2026" t="s">
        <v>48</v>
      </c>
      <c r="C2026" s="3">
        <f>SUMIFS(Data!F:F,Data!$B:$B,Figure16!$B2026,Data!$A:$A,Figure16!$A2026)</f>
        <v>0</v>
      </c>
      <c r="D2026" s="3">
        <f>SUMIFS(Data!Y:Y,Data!$B:$B,Figure16!$B2026,Data!$A:$A,Figure16!$A2026)</f>
        <v>0</v>
      </c>
      <c r="E2026" s="3">
        <f>SUMIFS(Data!Q:Q,Data!$B:$B,Figure16!$B2026,Data!$A:$A,Figure16!$A2026)</f>
        <v>654100200</v>
      </c>
      <c r="F2026" s="1">
        <f t="shared" si="66"/>
        <v>0</v>
      </c>
      <c r="G2026" s="1">
        <f t="shared" si="67"/>
        <v>0</v>
      </c>
      <c r="H2026">
        <f>SUMIFS(Data!Z:Z,Data!B:B,Figure16!B2026,Data!A:A,Figure16!A2026)</f>
        <v>1</v>
      </c>
    </row>
    <row r="2027" spans="1:8">
      <c r="A2027" s="27">
        <v>1962</v>
      </c>
      <c r="B2027" t="s">
        <v>48</v>
      </c>
      <c r="C2027" s="3">
        <f>SUMIFS(Data!F:F,Data!$B:$B,Figure16!$B2027,Data!$A:$A,Figure16!$A2027)</f>
        <v>0</v>
      </c>
      <c r="D2027" s="3">
        <f>SUMIFS(Data!Y:Y,Data!$B:$B,Figure16!$B2027,Data!$A:$A,Figure16!$A2027)</f>
        <v>0</v>
      </c>
      <c r="E2027" s="3">
        <f>SUMIFS(Data!Q:Q,Data!$B:$B,Figure16!$B2027,Data!$A:$A,Figure16!$A2027)</f>
        <v>824100000</v>
      </c>
      <c r="F2027" s="1">
        <f t="shared" si="66"/>
        <v>0</v>
      </c>
      <c r="G2027" s="1">
        <f t="shared" si="67"/>
        <v>0</v>
      </c>
      <c r="H2027">
        <f>SUMIFS(Data!Z:Z,Data!B:B,Figure16!B2027,Data!A:A,Figure16!A2027)</f>
        <v>1</v>
      </c>
    </row>
    <row r="2028" spans="1:8">
      <c r="A2028" s="27">
        <v>1963</v>
      </c>
      <c r="B2028" t="s">
        <v>48</v>
      </c>
      <c r="C2028" s="3">
        <f>SUMIFS(Data!F:F,Data!$B:$B,Figure16!$B2028,Data!$A:$A,Figure16!$A2028)</f>
        <v>0</v>
      </c>
      <c r="D2028" s="3">
        <f>SUMIFS(Data!Y:Y,Data!$B:$B,Figure16!$B2028,Data!$A:$A,Figure16!$A2028)</f>
        <v>0</v>
      </c>
      <c r="E2028" s="3">
        <f>SUMIFS(Data!Q:Q,Data!$B:$B,Figure16!$B2028,Data!$A:$A,Figure16!$A2028)</f>
        <v>940799900</v>
      </c>
      <c r="F2028" s="1">
        <f t="shared" si="66"/>
        <v>0</v>
      </c>
      <c r="G2028" s="1">
        <f t="shared" si="67"/>
        <v>0</v>
      </c>
      <c r="H2028">
        <f>SUMIFS(Data!Z:Z,Data!B:B,Figure16!B2028,Data!A:A,Figure16!A2028)</f>
        <v>1</v>
      </c>
    </row>
    <row r="2029" spans="1:8">
      <c r="A2029" s="27">
        <v>1964</v>
      </c>
      <c r="B2029" t="s">
        <v>48</v>
      </c>
      <c r="C2029" s="3">
        <f>SUMIFS(Data!F:F,Data!$B:$B,Figure16!$B2029,Data!$A:$A,Figure16!$A2029)</f>
        <v>0</v>
      </c>
      <c r="D2029" s="3">
        <f>SUMIFS(Data!Y:Y,Data!$B:$B,Figure16!$B2029,Data!$A:$A,Figure16!$A2029)</f>
        <v>0</v>
      </c>
      <c r="E2029" s="3">
        <f>SUMIFS(Data!Q:Q,Data!$B:$B,Figure16!$B2029,Data!$A:$A,Figure16!$A2029)</f>
        <v>1025599899.9999999</v>
      </c>
      <c r="F2029" s="1">
        <f t="shared" si="66"/>
        <v>0</v>
      </c>
      <c r="G2029" s="1">
        <f t="shared" si="67"/>
        <v>0</v>
      </c>
      <c r="H2029">
        <f>SUMIFS(Data!Z:Z,Data!B:B,Figure16!B2029,Data!A:A,Figure16!A2029)</f>
        <v>1</v>
      </c>
    </row>
    <row r="2030" spans="1:8">
      <c r="A2030" s="27">
        <v>1965</v>
      </c>
      <c r="B2030" t="s">
        <v>48</v>
      </c>
      <c r="C2030" s="3">
        <f>SUMIFS(Data!F:F,Data!$B:$B,Figure16!$B2030,Data!$A:$A,Figure16!$A2030)</f>
        <v>0</v>
      </c>
      <c r="D2030" s="3">
        <f>SUMIFS(Data!Y:Y,Data!$B:$B,Figure16!$B2030,Data!$A:$A,Figure16!$A2030)</f>
        <v>0</v>
      </c>
      <c r="E2030" s="3">
        <f>SUMIFS(Data!Q:Q,Data!$B:$B,Figure16!$B2030,Data!$A:$A,Figure16!$A2030)</f>
        <v>888100000.00000012</v>
      </c>
      <c r="F2030" s="1">
        <f t="shared" si="66"/>
        <v>0</v>
      </c>
      <c r="G2030" s="1">
        <f t="shared" si="67"/>
        <v>0</v>
      </c>
      <c r="H2030">
        <f>SUMIFS(Data!Z:Z,Data!B:B,Figure16!B2030,Data!A:A,Figure16!A2030)</f>
        <v>1</v>
      </c>
    </row>
    <row r="2031" spans="1:8">
      <c r="A2031" s="27">
        <v>1966</v>
      </c>
      <c r="B2031" t="s">
        <v>48</v>
      </c>
      <c r="C2031" s="3">
        <f>SUMIFS(Data!F:F,Data!$B:$B,Figure16!$B2031,Data!$A:$A,Figure16!$A2031)</f>
        <v>0</v>
      </c>
      <c r="D2031" s="3">
        <f>SUMIFS(Data!Y:Y,Data!$B:$B,Figure16!$B2031,Data!$A:$A,Figure16!$A2031)</f>
        <v>0</v>
      </c>
      <c r="E2031" s="3">
        <f>SUMIFS(Data!Q:Q,Data!$B:$B,Figure16!$B2031,Data!$A:$A,Figure16!$A2031)</f>
        <v>983900000</v>
      </c>
      <c r="F2031" s="1">
        <f t="shared" si="66"/>
        <v>0</v>
      </c>
      <c r="G2031" s="1">
        <f t="shared" si="67"/>
        <v>0</v>
      </c>
      <c r="H2031">
        <f>SUMIFS(Data!Z:Z,Data!B:B,Figure16!B2031,Data!A:A,Figure16!A2031)</f>
        <v>1</v>
      </c>
    </row>
    <row r="2032" spans="1:8">
      <c r="A2032" s="27">
        <v>1967</v>
      </c>
      <c r="B2032" t="s">
        <v>48</v>
      </c>
      <c r="C2032" s="3">
        <f>SUMIFS(Data!F:F,Data!$B:$B,Figure16!$B2032,Data!$A:$A,Figure16!$A2032)</f>
        <v>0</v>
      </c>
      <c r="D2032" s="3">
        <f>SUMIFS(Data!Y:Y,Data!$B:$B,Figure16!$B2032,Data!$A:$A,Figure16!$A2032)</f>
        <v>0</v>
      </c>
      <c r="E2032" s="3">
        <f>SUMIFS(Data!Q:Q,Data!$B:$B,Figure16!$B2032,Data!$A:$A,Figure16!$A2032)</f>
        <v>1034800000</v>
      </c>
      <c r="F2032" s="1">
        <f t="shared" si="66"/>
        <v>0</v>
      </c>
      <c r="G2032" s="1">
        <f t="shared" si="67"/>
        <v>0</v>
      </c>
      <c r="H2032">
        <f>SUMIFS(Data!Z:Z,Data!B:B,Figure16!B2032,Data!A:A,Figure16!A2032)</f>
        <v>1</v>
      </c>
    </row>
    <row r="2033" spans="1:8">
      <c r="A2033" s="27">
        <v>1968</v>
      </c>
      <c r="B2033" t="s">
        <v>48</v>
      </c>
      <c r="C2033" s="3">
        <f>SUMIFS(Data!F:F,Data!$B:$B,Figure16!$B2033,Data!$A:$A,Figure16!$A2033)</f>
        <v>0</v>
      </c>
      <c r="D2033" s="3">
        <f>SUMIFS(Data!Y:Y,Data!$B:$B,Figure16!$B2033,Data!$A:$A,Figure16!$A2033)</f>
        <v>0</v>
      </c>
      <c r="E2033" s="3">
        <f>SUMIFS(Data!Q:Q,Data!$B:$B,Figure16!$B2033,Data!$A:$A,Figure16!$A2033)</f>
        <v>1079099999.9999998</v>
      </c>
      <c r="F2033" s="1">
        <f t="shared" si="66"/>
        <v>0</v>
      </c>
      <c r="G2033" s="1">
        <f t="shared" si="67"/>
        <v>0</v>
      </c>
      <c r="H2033">
        <f>SUMIFS(Data!Z:Z,Data!B:B,Figure16!B2033,Data!A:A,Figure16!A2033)</f>
        <v>1</v>
      </c>
    </row>
    <row r="2034" spans="1:8">
      <c r="A2034" s="27">
        <v>1969</v>
      </c>
      <c r="B2034" t="s">
        <v>48</v>
      </c>
      <c r="C2034" s="3">
        <f>SUMIFS(Data!F:F,Data!$B:$B,Figure16!$B2034,Data!$A:$A,Figure16!$A2034)</f>
        <v>0</v>
      </c>
      <c r="D2034" s="3">
        <f>SUMIFS(Data!Y:Y,Data!$B:$B,Figure16!$B2034,Data!$A:$A,Figure16!$A2034)</f>
        <v>0</v>
      </c>
      <c r="E2034" s="3">
        <f>SUMIFS(Data!Q:Q,Data!$B:$B,Figure16!$B2034,Data!$A:$A,Figure16!$A2034)</f>
        <v>1230500000</v>
      </c>
      <c r="F2034" s="1">
        <f t="shared" si="66"/>
        <v>0</v>
      </c>
      <c r="G2034" s="1">
        <f t="shared" si="67"/>
        <v>0</v>
      </c>
      <c r="H2034">
        <f>SUMIFS(Data!Z:Z,Data!B:B,Figure16!B2034,Data!A:A,Figure16!A2034)</f>
        <v>1</v>
      </c>
    </row>
    <row r="2035" spans="1:8">
      <c r="A2035" s="27">
        <v>1970</v>
      </c>
      <c r="B2035" t="s">
        <v>48</v>
      </c>
      <c r="C2035" s="3">
        <f>SUMIFS(Data!F:F,Data!$B:$B,Figure16!$B2035,Data!$A:$A,Figure16!$A2035)</f>
        <v>0</v>
      </c>
      <c r="D2035" s="3">
        <f>SUMIFS(Data!Y:Y,Data!$B:$B,Figure16!$B2035,Data!$A:$A,Figure16!$A2035)</f>
        <v>0</v>
      </c>
      <c r="E2035" s="3">
        <f>SUMIFS(Data!Q:Q,Data!$B:$B,Figure16!$B2035,Data!$A:$A,Figure16!$A2035)</f>
        <v>1485500000</v>
      </c>
      <c r="F2035" s="1">
        <f t="shared" si="66"/>
        <v>0</v>
      </c>
      <c r="G2035" s="1">
        <f t="shared" si="67"/>
        <v>0</v>
      </c>
      <c r="H2035">
        <f>SUMIFS(Data!Z:Z,Data!B:B,Figure16!B2035,Data!A:A,Figure16!A2035)</f>
        <v>1</v>
      </c>
    </row>
    <row r="2036" spans="1:8">
      <c r="A2036" s="27">
        <v>1971</v>
      </c>
      <c r="B2036" t="s">
        <v>48</v>
      </c>
      <c r="C2036" s="3">
        <f>SUMIFS(Data!F:F,Data!$B:$B,Figure16!$B2036,Data!$A:$A,Figure16!$A2036)</f>
        <v>0</v>
      </c>
      <c r="D2036" s="3">
        <f>SUMIFS(Data!Y:Y,Data!$B:$B,Figure16!$B2036,Data!$A:$A,Figure16!$A2036)</f>
        <v>0</v>
      </c>
      <c r="E2036" s="3">
        <f>SUMIFS(Data!Q:Q,Data!$B:$B,Figure16!$B2036,Data!$A:$A,Figure16!$A2036)</f>
        <v>1666500000</v>
      </c>
      <c r="F2036" s="1">
        <f t="shared" si="66"/>
        <v>0</v>
      </c>
      <c r="G2036" s="1">
        <f t="shared" si="67"/>
        <v>0</v>
      </c>
      <c r="H2036">
        <f>SUMIFS(Data!Z:Z,Data!B:B,Figure16!B2036,Data!A:A,Figure16!A2036)</f>
        <v>1</v>
      </c>
    </row>
    <row r="2037" spans="1:8">
      <c r="A2037" s="27">
        <v>1972</v>
      </c>
      <c r="B2037" t="s">
        <v>48</v>
      </c>
      <c r="C2037" s="3">
        <f>SUMIFS(Data!F:F,Data!$B:$B,Figure16!$B2037,Data!$A:$A,Figure16!$A2037)</f>
        <v>0</v>
      </c>
      <c r="D2037" s="3">
        <f>SUMIFS(Data!Y:Y,Data!$B:$B,Figure16!$B2037,Data!$A:$A,Figure16!$A2037)</f>
        <v>4000000</v>
      </c>
      <c r="E2037" s="3">
        <f>SUMIFS(Data!Q:Q,Data!$B:$B,Figure16!$B2037,Data!$A:$A,Figure16!$A2037)</f>
        <v>1987400000.0000002</v>
      </c>
      <c r="F2037" s="1">
        <f t="shared" si="66"/>
        <v>0</v>
      </c>
      <c r="G2037" s="1">
        <f t="shared" si="67"/>
        <v>0.20126798832645665</v>
      </c>
      <c r="H2037">
        <f>SUMIFS(Data!Z:Z,Data!B:B,Figure16!B2037,Data!A:A,Figure16!A2037)</f>
        <v>1</v>
      </c>
    </row>
    <row r="2038" spans="1:8">
      <c r="A2038" s="27">
        <v>1973</v>
      </c>
      <c r="B2038" t="s">
        <v>48</v>
      </c>
      <c r="C2038" s="3">
        <f>SUMIFS(Data!F:F,Data!$B:$B,Figure16!$B2038,Data!$A:$A,Figure16!$A2038)</f>
        <v>0</v>
      </c>
      <c r="D2038" s="3">
        <f>SUMIFS(Data!Y:Y,Data!$B:$B,Figure16!$B2038,Data!$A:$A,Figure16!$A2038)</f>
        <v>0</v>
      </c>
      <c r="E2038" s="3">
        <f>SUMIFS(Data!Q:Q,Data!$B:$B,Figure16!$B2038,Data!$A:$A,Figure16!$A2038)</f>
        <v>2344800000</v>
      </c>
      <c r="F2038" s="1">
        <f t="shared" si="66"/>
        <v>0</v>
      </c>
      <c r="G2038" s="1">
        <f t="shared" si="67"/>
        <v>0</v>
      </c>
      <c r="H2038">
        <f>SUMIFS(Data!Z:Z,Data!B:B,Figure16!B2038,Data!A:A,Figure16!A2038)</f>
        <v>1</v>
      </c>
    </row>
    <row r="2039" spans="1:8">
      <c r="A2039" s="27">
        <v>1974</v>
      </c>
      <c r="B2039" t="s">
        <v>48</v>
      </c>
      <c r="C2039" s="3">
        <f>SUMIFS(Data!F:F,Data!$B:$B,Figure16!$B2039,Data!$A:$A,Figure16!$A2039)</f>
        <v>0</v>
      </c>
      <c r="D2039" s="3">
        <f>SUMIFS(Data!Y:Y,Data!$B:$B,Figure16!$B2039,Data!$A:$A,Figure16!$A2039)</f>
        <v>20000000</v>
      </c>
      <c r="E2039" s="3">
        <f>SUMIFS(Data!Q:Q,Data!$B:$B,Figure16!$B2039,Data!$A:$A,Figure16!$A2039)</f>
        <v>2925700000</v>
      </c>
      <c r="F2039" s="1">
        <f t="shared" si="66"/>
        <v>0</v>
      </c>
      <c r="G2039" s="1">
        <f t="shared" si="67"/>
        <v>0.68359708787640561</v>
      </c>
      <c r="H2039">
        <f>SUMIFS(Data!Z:Z,Data!B:B,Figure16!B2039,Data!A:A,Figure16!A2039)</f>
        <v>1</v>
      </c>
    </row>
    <row r="2040" spans="1:8">
      <c r="A2040" s="27">
        <v>1975</v>
      </c>
      <c r="B2040" t="s">
        <v>48</v>
      </c>
      <c r="C2040" s="3">
        <f>SUMIFS(Data!F:F,Data!$B:$B,Figure16!$B2040,Data!$A:$A,Figure16!$A2040)</f>
        <v>0</v>
      </c>
      <c r="D2040" s="3">
        <f>SUMIFS(Data!Y:Y,Data!$B:$B,Figure16!$B2040,Data!$A:$A,Figure16!$A2040)</f>
        <v>0</v>
      </c>
      <c r="E2040" s="3">
        <f>SUMIFS(Data!Q:Q,Data!$B:$B,Figure16!$B2040,Data!$A:$A,Figure16!$A2040)</f>
        <v>3599199999.9999995</v>
      </c>
      <c r="F2040" s="1">
        <f t="shared" si="66"/>
        <v>0</v>
      </c>
      <c r="G2040" s="1">
        <f t="shared" si="67"/>
        <v>0</v>
      </c>
      <c r="H2040">
        <f>SUMIFS(Data!Z:Z,Data!B:B,Figure16!B2040,Data!A:A,Figure16!A2040)</f>
        <v>1</v>
      </c>
    </row>
    <row r="2041" spans="1:8">
      <c r="A2041" s="27">
        <v>1976</v>
      </c>
      <c r="B2041" t="s">
        <v>48</v>
      </c>
      <c r="C2041" s="3">
        <f>SUMIFS(Data!F:F,Data!$B:$B,Figure16!$B2041,Data!$A:$A,Figure16!$A2041)</f>
        <v>0</v>
      </c>
      <c r="D2041" s="3">
        <f>SUMIFS(Data!Y:Y,Data!$B:$B,Figure16!$B2041,Data!$A:$A,Figure16!$A2041)</f>
        <v>0</v>
      </c>
      <c r="E2041" s="3">
        <f>SUMIFS(Data!Q:Q,Data!$B:$B,Figure16!$B2041,Data!$A:$A,Figure16!$A2041)</f>
        <v>3951500000</v>
      </c>
      <c r="F2041" s="1">
        <f t="shared" si="66"/>
        <v>0</v>
      </c>
      <c r="G2041" s="1">
        <f t="shared" si="67"/>
        <v>0</v>
      </c>
      <c r="H2041">
        <f>SUMIFS(Data!Z:Z,Data!B:B,Figure16!B2041,Data!A:A,Figure16!A2041)</f>
        <v>1</v>
      </c>
    </row>
    <row r="2042" spans="1:8">
      <c r="A2042" s="27">
        <v>1977</v>
      </c>
      <c r="B2042" t="s">
        <v>48</v>
      </c>
      <c r="C2042" s="3">
        <f>SUMIFS(Data!F:F,Data!$B:$B,Figure16!$B2042,Data!$A:$A,Figure16!$A2042)</f>
        <v>0</v>
      </c>
      <c r="D2042" s="3">
        <f>SUMIFS(Data!Y:Y,Data!$B:$B,Figure16!$B2042,Data!$A:$A,Figure16!$A2042)</f>
        <v>0</v>
      </c>
      <c r="E2042" s="3">
        <f>SUMIFS(Data!Q:Q,Data!$B:$B,Figure16!$B2042,Data!$A:$A,Figure16!$A2042)</f>
        <v>4587100000</v>
      </c>
      <c r="F2042" s="1">
        <f t="shared" si="66"/>
        <v>0</v>
      </c>
      <c r="G2042" s="1">
        <f t="shared" si="67"/>
        <v>0</v>
      </c>
      <c r="H2042">
        <f>SUMIFS(Data!Z:Z,Data!B:B,Figure16!B2042,Data!A:A,Figure16!A2042)</f>
        <v>1</v>
      </c>
    </row>
    <row r="2043" spans="1:8">
      <c r="A2043" s="27">
        <v>1978</v>
      </c>
      <c r="B2043" t="s">
        <v>48</v>
      </c>
      <c r="C2043" s="3">
        <f>SUMIFS(Data!F:F,Data!$B:$B,Figure16!$B2043,Data!$A:$A,Figure16!$A2043)</f>
        <v>0</v>
      </c>
      <c r="D2043" s="3">
        <f>SUMIFS(Data!Y:Y,Data!$B:$B,Figure16!$B2043,Data!$A:$A,Figure16!$A2043)</f>
        <v>60000000</v>
      </c>
      <c r="E2043" s="3">
        <f>SUMIFS(Data!Q:Q,Data!$B:$B,Figure16!$B2043,Data!$A:$A,Figure16!$A2043)</f>
        <v>4734399999.999999</v>
      </c>
      <c r="F2043" s="1">
        <f t="shared" si="66"/>
        <v>0</v>
      </c>
      <c r="G2043" s="1">
        <f t="shared" si="67"/>
        <v>1.2673200405542415</v>
      </c>
      <c r="H2043">
        <f>SUMIFS(Data!Z:Z,Data!B:B,Figure16!B2043,Data!A:A,Figure16!A2043)</f>
        <v>1</v>
      </c>
    </row>
    <row r="2044" spans="1:8">
      <c r="A2044" s="27">
        <v>1979</v>
      </c>
      <c r="B2044" t="s">
        <v>48</v>
      </c>
      <c r="C2044" s="3">
        <f>SUMIFS(Data!F:F,Data!$B:$B,Figure16!$B2044,Data!$A:$A,Figure16!$A2044)</f>
        <v>0</v>
      </c>
      <c r="D2044" s="3">
        <f>SUMIFS(Data!Y:Y,Data!$B:$B,Figure16!$B2044,Data!$A:$A,Figure16!$A2044)</f>
        <v>205000000</v>
      </c>
      <c r="E2044" s="3">
        <f>SUMIFS(Data!Q:Q,Data!$B:$B,Figure16!$B2044,Data!$A:$A,Figure16!$A2044)</f>
        <v>5498800000</v>
      </c>
      <c r="F2044" s="1">
        <f t="shared" si="66"/>
        <v>0</v>
      </c>
      <c r="G2044" s="1">
        <f t="shared" si="67"/>
        <v>3.7280861278824471</v>
      </c>
      <c r="H2044">
        <f>SUMIFS(Data!Z:Z,Data!B:B,Figure16!B2044,Data!A:A,Figure16!A2044)</f>
        <v>1</v>
      </c>
    </row>
    <row r="2045" spans="1:8">
      <c r="A2045" s="27">
        <v>1980</v>
      </c>
      <c r="B2045" t="s">
        <v>48</v>
      </c>
      <c r="C2045" s="3">
        <f>SUMIFS(Data!F:F,Data!$B:$B,Figure16!$B2045,Data!$A:$A,Figure16!$A2045)</f>
        <v>0</v>
      </c>
      <c r="D2045" s="3">
        <f>SUMIFS(Data!Y:Y,Data!$B:$B,Figure16!$B2045,Data!$A:$A,Figure16!$A2045)</f>
        <v>150000000</v>
      </c>
      <c r="E2045" s="3">
        <f>SUMIFS(Data!Q:Q,Data!$B:$B,Figure16!$B2045,Data!$A:$A,Figure16!$A2045)</f>
        <v>6761300000</v>
      </c>
      <c r="F2045" s="1">
        <f t="shared" si="66"/>
        <v>0</v>
      </c>
      <c r="G2045" s="1">
        <f t="shared" si="67"/>
        <v>2.218508275035866</v>
      </c>
      <c r="H2045">
        <f>SUMIFS(Data!Z:Z,Data!B:B,Figure16!B2045,Data!A:A,Figure16!A2045)</f>
        <v>1</v>
      </c>
    </row>
    <row r="2046" spans="1:8">
      <c r="A2046" s="27">
        <v>1981</v>
      </c>
      <c r="B2046" t="s">
        <v>48</v>
      </c>
      <c r="C2046" s="3">
        <f>SUMIFS(Data!F:F,Data!$B:$B,Figure16!$B2046,Data!$A:$A,Figure16!$A2046)</f>
        <v>0</v>
      </c>
      <c r="D2046" s="3">
        <f>SUMIFS(Data!Y:Y,Data!$B:$B,Figure16!$B2046,Data!$A:$A,Figure16!$A2046)</f>
        <v>76000000</v>
      </c>
      <c r="E2046" s="3">
        <f>SUMIFS(Data!Q:Q,Data!$B:$B,Figure16!$B2046,Data!$A:$A,Figure16!$A2046)</f>
        <v>7561300000</v>
      </c>
      <c r="F2046" s="1">
        <f t="shared" si="66"/>
        <v>0</v>
      </c>
      <c r="G2046" s="1">
        <f t="shared" si="67"/>
        <v>1.0051181675108778</v>
      </c>
      <c r="H2046">
        <f>SUMIFS(Data!Z:Z,Data!B:B,Figure16!B2046,Data!A:A,Figure16!A2046)</f>
        <v>1</v>
      </c>
    </row>
    <row r="2047" spans="1:8">
      <c r="A2047" s="27">
        <v>1982</v>
      </c>
      <c r="B2047" t="s">
        <v>48</v>
      </c>
      <c r="C2047" s="3">
        <f>SUMIFS(Data!F:F,Data!$B:$B,Figure16!$B2047,Data!$A:$A,Figure16!$A2047)</f>
        <v>0</v>
      </c>
      <c r="D2047" s="3">
        <f>SUMIFS(Data!Y:Y,Data!$B:$B,Figure16!$B2047,Data!$A:$A,Figure16!$A2047)</f>
        <v>0</v>
      </c>
      <c r="E2047" s="3">
        <f>SUMIFS(Data!Q:Q,Data!$B:$B,Figure16!$B2047,Data!$A:$A,Figure16!$A2047)</f>
        <v>8267400000</v>
      </c>
      <c r="F2047" s="1">
        <f t="shared" si="66"/>
        <v>0</v>
      </c>
      <c r="G2047" s="1">
        <f t="shared" si="67"/>
        <v>0</v>
      </c>
      <c r="H2047">
        <f>SUMIFS(Data!Z:Z,Data!B:B,Figure16!B2047,Data!A:A,Figure16!A2047)</f>
        <v>1</v>
      </c>
    </row>
    <row r="2048" spans="1:8">
      <c r="A2048" s="27">
        <v>1983</v>
      </c>
      <c r="B2048" t="s">
        <v>48</v>
      </c>
      <c r="C2048" s="3">
        <f>SUMIFS(Data!F:F,Data!$B:$B,Figure16!$B2048,Data!$A:$A,Figure16!$A2048)</f>
        <v>0</v>
      </c>
      <c r="D2048" s="3">
        <f>SUMIFS(Data!Y:Y,Data!$B:$B,Figure16!$B2048,Data!$A:$A,Figure16!$A2048)</f>
        <v>0</v>
      </c>
      <c r="E2048" s="3">
        <f>SUMIFS(Data!Q:Q,Data!$B:$B,Figure16!$B2048,Data!$A:$A,Figure16!$A2048)</f>
        <v>9220600000</v>
      </c>
      <c r="F2048" s="1">
        <f t="shared" si="66"/>
        <v>0</v>
      </c>
      <c r="G2048" s="1">
        <f t="shared" si="67"/>
        <v>0</v>
      </c>
      <c r="H2048">
        <f>SUMIFS(Data!Z:Z,Data!B:B,Figure16!B2048,Data!A:A,Figure16!A2048)</f>
        <v>1</v>
      </c>
    </row>
    <row r="2049" spans="1:8">
      <c r="A2049" s="27">
        <v>1984</v>
      </c>
      <c r="B2049" t="s">
        <v>48</v>
      </c>
      <c r="C2049" s="3">
        <f>SUMIFS(Data!F:F,Data!$B:$B,Figure16!$B2049,Data!$A:$A,Figure16!$A2049)</f>
        <v>0</v>
      </c>
      <c r="D2049" s="3">
        <f>SUMIFS(Data!Y:Y,Data!$B:$B,Figure16!$B2049,Data!$A:$A,Figure16!$A2049)</f>
        <v>0</v>
      </c>
      <c r="E2049" s="3">
        <f>SUMIFS(Data!Q:Q,Data!$B:$B,Figure16!$B2049,Data!$A:$A,Figure16!$A2049)</f>
        <v>11594000000</v>
      </c>
      <c r="F2049" s="1">
        <f t="shared" si="66"/>
        <v>0</v>
      </c>
      <c r="G2049" s="1">
        <f t="shared" si="67"/>
        <v>0</v>
      </c>
      <c r="H2049">
        <f>SUMIFS(Data!Z:Z,Data!B:B,Figure16!B2049,Data!A:A,Figure16!A2049)</f>
        <v>1</v>
      </c>
    </row>
    <row r="2050" spans="1:8">
      <c r="A2050" s="27">
        <v>1985</v>
      </c>
      <c r="B2050" t="s">
        <v>48</v>
      </c>
      <c r="C2050" s="3">
        <f>SUMIFS(Data!F:F,Data!$B:$B,Figure16!$B2050,Data!$A:$A,Figure16!$A2050)</f>
        <v>0</v>
      </c>
      <c r="D2050" s="3">
        <f>SUMIFS(Data!Y:Y,Data!$B:$B,Figure16!$B2050,Data!$A:$A,Figure16!$A2050)</f>
        <v>0</v>
      </c>
      <c r="E2050" s="3">
        <f>SUMIFS(Data!Q:Q,Data!$B:$B,Figure16!$B2050,Data!$A:$A,Figure16!$A2050)</f>
        <v>5044592944.804986</v>
      </c>
      <c r="F2050" s="1">
        <f t="shared" si="66"/>
        <v>0</v>
      </c>
      <c r="G2050" s="1">
        <f t="shared" si="67"/>
        <v>0</v>
      </c>
      <c r="H2050">
        <f>SUMIFS(Data!Z:Z,Data!B:B,Figure16!B2050,Data!A:A,Figure16!A2050)</f>
        <v>1</v>
      </c>
    </row>
    <row r="2051" spans="1:8">
      <c r="A2051" s="27">
        <v>1986</v>
      </c>
      <c r="B2051" t="s">
        <v>48</v>
      </c>
      <c r="C2051" s="3">
        <f>SUMIFS(Data!F:F,Data!$B:$B,Figure16!$B2051,Data!$A:$A,Figure16!$A2051)</f>
        <v>0</v>
      </c>
      <c r="D2051" s="3">
        <f>SUMIFS(Data!Y:Y,Data!$B:$B,Figure16!$B2051,Data!$A:$A,Figure16!$A2051)</f>
        <v>0</v>
      </c>
      <c r="E2051" s="3">
        <f>SUMIFS(Data!Q:Q,Data!$B:$B,Figure16!$B2051,Data!$A:$A,Figure16!$A2051)</f>
        <v>6122198120.0289221</v>
      </c>
      <c r="F2051" s="1">
        <f t="shared" ref="F2051:F2114" si="68">IF(E2051&gt;0,C2051/E2051*100,"")</f>
        <v>0</v>
      </c>
      <c r="G2051" s="1">
        <f t="shared" ref="G2051:G2114" si="69">IF($E2051&gt;0,D2051/$E2051*100,"")</f>
        <v>0</v>
      </c>
      <c r="H2051">
        <f>SUMIFS(Data!Z:Z,Data!B:B,Figure16!B2051,Data!A:A,Figure16!A2051)</f>
        <v>1</v>
      </c>
    </row>
    <row r="2052" spans="1:8">
      <c r="A2052" s="27">
        <v>1987</v>
      </c>
      <c r="B2052" t="s">
        <v>48</v>
      </c>
      <c r="C2052" s="3">
        <f>SUMIFS(Data!F:F,Data!$B:$B,Figure16!$B2052,Data!$A:$A,Figure16!$A2052)</f>
        <v>0</v>
      </c>
      <c r="D2052" s="3">
        <f>SUMIFS(Data!Y:Y,Data!$B:$B,Figure16!$B2052,Data!$A:$A,Figure16!$A2052)</f>
        <v>0</v>
      </c>
      <c r="E2052" s="3">
        <f>SUMIFS(Data!Q:Q,Data!$B:$B,Figure16!$B2052,Data!$A:$A,Figure16!$A2052)</f>
        <v>5826987099.4590092</v>
      </c>
      <c r="F2052" s="1">
        <f t="shared" si="68"/>
        <v>0</v>
      </c>
      <c r="G2052" s="1">
        <f t="shared" si="69"/>
        <v>0</v>
      </c>
      <c r="H2052">
        <f>SUMIFS(Data!Z:Z,Data!B:B,Figure16!B2052,Data!A:A,Figure16!A2052)</f>
        <v>1</v>
      </c>
    </row>
    <row r="2053" spans="1:8">
      <c r="A2053" s="27">
        <v>1988</v>
      </c>
      <c r="B2053" t="s">
        <v>48</v>
      </c>
      <c r="C2053" s="3">
        <f>SUMIFS(Data!F:F,Data!$B:$B,Figure16!$B2053,Data!$A:$A,Figure16!$A2053)</f>
        <v>0</v>
      </c>
      <c r="D2053" s="3">
        <f>SUMIFS(Data!Y:Y,Data!$B:$B,Figure16!$B2053,Data!$A:$A,Figure16!$A2053)</f>
        <v>0</v>
      </c>
      <c r="E2053" s="3">
        <f>SUMIFS(Data!Q:Q,Data!$B:$B,Figure16!$B2053,Data!$A:$A,Figure16!$A2053)</f>
        <v>5374314928.4253578</v>
      </c>
      <c r="F2053" s="1">
        <f t="shared" si="68"/>
        <v>0</v>
      </c>
      <c r="G2053" s="1">
        <f t="shared" si="69"/>
        <v>0</v>
      </c>
      <c r="H2053">
        <f>SUMIFS(Data!Z:Z,Data!B:B,Figure16!B2053,Data!A:A,Figure16!A2053)</f>
        <v>1</v>
      </c>
    </row>
    <row r="2054" spans="1:8">
      <c r="A2054" s="27">
        <v>1989</v>
      </c>
      <c r="B2054" t="s">
        <v>48</v>
      </c>
      <c r="C2054" s="3">
        <f>SUMIFS(Data!F:F,Data!$B:$B,Figure16!$B2054,Data!$A:$A,Figure16!$A2054)</f>
        <v>0</v>
      </c>
      <c r="D2054" s="3">
        <f>SUMIFS(Data!Y:Y,Data!$B:$B,Figure16!$B2054,Data!$A:$A,Figure16!$A2054)</f>
        <v>0</v>
      </c>
      <c r="E2054" s="3">
        <f>SUMIFS(Data!Q:Q,Data!$B:$B,Figure16!$B2054,Data!$A:$A,Figure16!$A2054)</f>
        <v>6686593059.9369087</v>
      </c>
      <c r="F2054" s="1">
        <f t="shared" si="68"/>
        <v>0</v>
      </c>
      <c r="G2054" s="1">
        <f t="shared" si="69"/>
        <v>0</v>
      </c>
      <c r="H2054">
        <f>SUMIFS(Data!Z:Z,Data!B:B,Figure16!B2054,Data!A:A,Figure16!A2054)</f>
        <v>1</v>
      </c>
    </row>
    <row r="2055" spans="1:8">
      <c r="A2055" s="27">
        <v>1990</v>
      </c>
      <c r="B2055" t="s">
        <v>48</v>
      </c>
      <c r="C2055" s="3">
        <f>SUMIFS(Data!F:F,Data!$B:$B,Figure16!$B2055,Data!$A:$A,Figure16!$A2055)</f>
        <v>0</v>
      </c>
      <c r="D2055" s="3">
        <f>SUMIFS(Data!Y:Y,Data!$B:$B,Figure16!$B2055,Data!$A:$A,Figure16!$A2055)</f>
        <v>0</v>
      </c>
      <c r="E2055" s="3">
        <f>SUMIFS(Data!Q:Q,Data!$B:$B,Figure16!$B2055,Data!$A:$A,Figure16!$A2055)</f>
        <v>7073675544.808465</v>
      </c>
      <c r="F2055" s="1">
        <f t="shared" si="68"/>
        <v>0</v>
      </c>
      <c r="G2055" s="1">
        <f t="shared" si="69"/>
        <v>0</v>
      </c>
      <c r="H2055">
        <f>SUMIFS(Data!Z:Z,Data!B:B,Figure16!B2055,Data!A:A,Figure16!A2055)</f>
        <v>1</v>
      </c>
    </row>
    <row r="2056" spans="1:8">
      <c r="A2056" s="27">
        <v>1991</v>
      </c>
      <c r="B2056" t="s">
        <v>48</v>
      </c>
      <c r="C2056" s="3">
        <f>SUMIFS(Data!F:F,Data!$B:$B,Figure16!$B2056,Data!$A:$A,Figure16!$A2056)</f>
        <v>0</v>
      </c>
      <c r="D2056" s="3">
        <f>SUMIFS(Data!Y:Y,Data!$B:$B,Figure16!$B2056,Data!$A:$A,Figure16!$A2056)</f>
        <v>0</v>
      </c>
      <c r="E2056" s="3">
        <f>SUMIFS(Data!Q:Q,Data!$B:$B,Figure16!$B2056,Data!$A:$A,Figure16!$A2056)</f>
        <v>9734321854.0228825</v>
      </c>
      <c r="F2056" s="1">
        <f t="shared" si="68"/>
        <v>0</v>
      </c>
      <c r="G2056" s="1">
        <f t="shared" si="69"/>
        <v>0</v>
      </c>
      <c r="H2056">
        <f>SUMIFS(Data!Z:Z,Data!B:B,Figure16!B2056,Data!A:A,Figure16!A2056)</f>
        <v>1</v>
      </c>
    </row>
    <row r="2057" spans="1:8">
      <c r="A2057" s="27">
        <v>1992</v>
      </c>
      <c r="B2057" t="s">
        <v>48</v>
      </c>
      <c r="C2057" s="3">
        <f>SUMIFS(Data!F:F,Data!$B:$B,Figure16!$B2057,Data!$A:$A,Figure16!$A2057)</f>
        <v>0</v>
      </c>
      <c r="D2057" s="3">
        <f>SUMIFS(Data!Y:Y,Data!$B:$B,Figure16!$B2057,Data!$A:$A,Figure16!$A2057)</f>
        <v>0</v>
      </c>
      <c r="E2057" s="3">
        <f>SUMIFS(Data!Q:Q,Data!$B:$B,Figure16!$B2057,Data!$A:$A,Figure16!$A2057)</f>
        <v>11356271335.974072</v>
      </c>
      <c r="F2057" s="1">
        <f t="shared" si="68"/>
        <v>0</v>
      </c>
      <c r="G2057" s="1">
        <f t="shared" si="69"/>
        <v>0</v>
      </c>
      <c r="H2057">
        <f>SUMIFS(Data!Z:Z,Data!B:B,Figure16!B2057,Data!A:A,Figure16!A2057)</f>
        <v>1</v>
      </c>
    </row>
    <row r="2058" spans="1:8">
      <c r="A2058" s="27">
        <v>1993</v>
      </c>
      <c r="B2058" t="s">
        <v>48</v>
      </c>
      <c r="C2058" s="3">
        <f>SUMIFS(Data!F:F,Data!$B:$B,Figure16!$B2058,Data!$A:$A,Figure16!$A2058)</f>
        <v>0</v>
      </c>
      <c r="D2058" s="3">
        <f>SUMIFS(Data!Y:Y,Data!$B:$B,Figure16!$B2058,Data!$A:$A,Figure16!$A2058)</f>
        <v>0</v>
      </c>
      <c r="E2058" s="3">
        <f>SUMIFS(Data!Q:Q,Data!$B:$B,Figure16!$B2058,Data!$A:$A,Figure16!$A2058)</f>
        <v>13081042400</v>
      </c>
      <c r="F2058" s="1">
        <f t="shared" si="68"/>
        <v>0</v>
      </c>
      <c r="G2058" s="1">
        <f t="shared" si="69"/>
        <v>0</v>
      </c>
      <c r="H2058">
        <f>SUMIFS(Data!Z:Z,Data!B:B,Figure16!B2058,Data!A:A,Figure16!A2058)</f>
        <v>1</v>
      </c>
    </row>
    <row r="2059" spans="1:8">
      <c r="A2059" s="27">
        <v>1994</v>
      </c>
      <c r="B2059" t="s">
        <v>48</v>
      </c>
      <c r="C2059" s="3">
        <f>SUMIFS(Data!F:F,Data!$B:$B,Figure16!$B2059,Data!$A:$A,Figure16!$A2059)</f>
        <v>0</v>
      </c>
      <c r="D2059" s="3">
        <f>SUMIFS(Data!Y:Y,Data!$B:$B,Figure16!$B2059,Data!$A:$A,Figure16!$A2059)</f>
        <v>0</v>
      </c>
      <c r="E2059" s="3">
        <f>SUMIFS(Data!Q:Q,Data!$B:$B,Figure16!$B2059,Data!$A:$A,Figure16!$A2059)</f>
        <v>14664237666.666668</v>
      </c>
      <c r="F2059" s="1">
        <f t="shared" si="68"/>
        <v>0</v>
      </c>
      <c r="G2059" s="1">
        <f t="shared" si="69"/>
        <v>0</v>
      </c>
      <c r="H2059">
        <f>SUMIFS(Data!Z:Z,Data!B:B,Figure16!B2059,Data!A:A,Figure16!A2059)</f>
        <v>1</v>
      </c>
    </row>
    <row r="2060" spans="1:8">
      <c r="A2060" s="27">
        <v>1995</v>
      </c>
      <c r="B2060" t="s">
        <v>48</v>
      </c>
      <c r="C2060" s="3">
        <f>SUMIFS(Data!F:F,Data!$B:$B,Figure16!$B2060,Data!$A:$A,Figure16!$A2060)</f>
        <v>0</v>
      </c>
      <c r="D2060" s="3">
        <f>SUMIFS(Data!Y:Y,Data!$B:$B,Figure16!$B2060,Data!$A:$A,Figure16!$A2060)</f>
        <v>0</v>
      </c>
      <c r="E2060" s="3">
        <f>SUMIFS(Data!Q:Q,Data!$B:$B,Figure16!$B2060,Data!$A:$A,Figure16!$A2060)</f>
        <v>16598679279.069769</v>
      </c>
      <c r="F2060" s="1">
        <f t="shared" si="68"/>
        <v>0</v>
      </c>
      <c r="G2060" s="1">
        <f t="shared" si="69"/>
        <v>0</v>
      </c>
      <c r="H2060">
        <f>SUMIFS(Data!Z:Z,Data!B:B,Figure16!B2060,Data!A:A,Figure16!A2060)</f>
        <v>1</v>
      </c>
    </row>
    <row r="2061" spans="1:8">
      <c r="A2061" s="27">
        <v>1996</v>
      </c>
      <c r="B2061" t="s">
        <v>48</v>
      </c>
      <c r="C2061" s="3">
        <f>SUMIFS(Data!F:F,Data!$B:$B,Figure16!$B2061,Data!$A:$A,Figure16!$A2061)</f>
        <v>0</v>
      </c>
      <c r="D2061" s="3">
        <f>SUMIFS(Data!Y:Y,Data!$B:$B,Figure16!$B2061,Data!$A:$A,Figure16!$A2061)</f>
        <v>0</v>
      </c>
      <c r="E2061" s="3">
        <f>SUMIFS(Data!Q:Q,Data!$B:$B,Figure16!$B2061,Data!$A:$A,Figure16!$A2061)</f>
        <v>18241691857.354435</v>
      </c>
      <c r="F2061" s="1">
        <f t="shared" si="68"/>
        <v>0</v>
      </c>
      <c r="G2061" s="1">
        <f t="shared" si="69"/>
        <v>0</v>
      </c>
      <c r="H2061">
        <f>SUMIFS(Data!Z:Z,Data!B:B,Figure16!B2061,Data!A:A,Figure16!A2061)</f>
        <v>1</v>
      </c>
    </row>
    <row r="2062" spans="1:8">
      <c r="A2062" s="27">
        <v>1997</v>
      </c>
      <c r="B2062" t="s">
        <v>48</v>
      </c>
      <c r="C2062" s="3">
        <f>SUMIFS(Data!F:F,Data!$B:$B,Figure16!$B2062,Data!$A:$A,Figure16!$A2062)</f>
        <v>0</v>
      </c>
      <c r="D2062" s="3">
        <f>SUMIFS(Data!Y:Y,Data!$B:$B,Figure16!$B2062,Data!$A:$A,Figure16!$A2062)</f>
        <v>0</v>
      </c>
      <c r="E2062" s="3">
        <f>SUMIFS(Data!Q:Q,Data!$B:$B,Figure16!$B2062,Data!$A:$A,Figure16!$A2062)</f>
        <v>20017908829.325417</v>
      </c>
      <c r="F2062" s="1">
        <f t="shared" si="68"/>
        <v>0</v>
      </c>
      <c r="G2062" s="1">
        <f t="shared" si="69"/>
        <v>0</v>
      </c>
      <c r="H2062">
        <f>SUMIFS(Data!Z:Z,Data!B:B,Figure16!B2062,Data!A:A,Figure16!A2062)</f>
        <v>1</v>
      </c>
    </row>
    <row r="2063" spans="1:8">
      <c r="A2063" s="27">
        <v>1998</v>
      </c>
      <c r="B2063" t="s">
        <v>48</v>
      </c>
      <c r="C2063" s="3">
        <f>SUMIFS(Data!F:F,Data!$B:$B,Figure16!$B2063,Data!$A:$A,Figure16!$A2063)</f>
        <v>0</v>
      </c>
      <c r="D2063" s="3">
        <f>SUMIFS(Data!Y:Y,Data!$B:$B,Figure16!$B2063,Data!$A:$A,Figure16!$A2063)</f>
        <v>0</v>
      </c>
      <c r="E2063" s="3">
        <f>SUMIFS(Data!Q:Q,Data!$B:$B,Figure16!$B2063,Data!$A:$A,Figure16!$A2063)</f>
        <v>21672526562.786934</v>
      </c>
      <c r="F2063" s="1">
        <f t="shared" si="68"/>
        <v>0</v>
      </c>
      <c r="G2063" s="1">
        <f t="shared" si="69"/>
        <v>0</v>
      </c>
      <c r="H2063">
        <f>SUMIFS(Data!Z:Z,Data!B:B,Figure16!B2063,Data!A:A,Figure16!A2063)</f>
        <v>1</v>
      </c>
    </row>
    <row r="2064" spans="1:8">
      <c r="A2064" s="27">
        <v>1999</v>
      </c>
      <c r="B2064" t="s">
        <v>48</v>
      </c>
      <c r="C2064" s="3">
        <f>SUMIFS(Data!F:F,Data!$B:$B,Figure16!$B2064,Data!$A:$A,Figure16!$A2064)</f>
        <v>0</v>
      </c>
      <c r="D2064" s="3">
        <f>SUMIFS(Data!Y:Y,Data!$B:$B,Figure16!$B2064,Data!$A:$A,Figure16!$A2064)</f>
        <v>0</v>
      </c>
      <c r="E2064" s="3">
        <f>SUMIFS(Data!Q:Q,Data!$B:$B,Figure16!$B2064,Data!$A:$A,Figure16!$A2064)</f>
        <v>22137599986.105587</v>
      </c>
      <c r="F2064" s="1">
        <f t="shared" si="68"/>
        <v>0</v>
      </c>
      <c r="G2064" s="1">
        <f t="shared" si="69"/>
        <v>0</v>
      </c>
      <c r="H2064">
        <f>SUMIFS(Data!Z:Z,Data!B:B,Figure16!B2064,Data!A:A,Figure16!A2064)</f>
        <v>1</v>
      </c>
    </row>
    <row r="2065" spans="1:8">
      <c r="A2065" s="27">
        <v>2000</v>
      </c>
      <c r="B2065" t="s">
        <v>48</v>
      </c>
      <c r="C2065" s="3">
        <f>SUMIFS(Data!F:F,Data!$B:$B,Figure16!$B2065,Data!$A:$A,Figure16!$A2065)</f>
        <v>0</v>
      </c>
      <c r="D2065" s="3">
        <f>SUMIFS(Data!Y:Y,Data!$B:$B,Figure16!$B2065,Data!$A:$A,Figure16!$A2065)</f>
        <v>0</v>
      </c>
      <c r="E2065" s="3">
        <f>SUMIFS(Data!Q:Q,Data!$B:$B,Figure16!$B2065,Data!$A:$A,Figure16!$A2065)</f>
        <v>24305116729.185078</v>
      </c>
      <c r="F2065" s="1">
        <f t="shared" si="68"/>
        <v>0</v>
      </c>
      <c r="G2065" s="1">
        <f t="shared" si="69"/>
        <v>0</v>
      </c>
      <c r="H2065">
        <f>SUMIFS(Data!Z:Z,Data!B:B,Figure16!B2065,Data!A:A,Figure16!A2065)</f>
        <v>1</v>
      </c>
    </row>
    <row r="2066" spans="1:8">
      <c r="A2066" s="27">
        <v>2001</v>
      </c>
      <c r="B2066" t="s">
        <v>48</v>
      </c>
      <c r="C2066" s="3">
        <f>SUMIFS(Data!F:F,Data!$B:$B,Figure16!$B2066,Data!$A:$A,Figure16!$A2066)</f>
        <v>0</v>
      </c>
      <c r="D2066" s="3">
        <f>SUMIFS(Data!Y:Y,Data!$B:$B,Figure16!$B2066,Data!$A:$A,Figure16!$A2066)</f>
        <v>0</v>
      </c>
      <c r="E2066" s="3">
        <f>SUMIFS(Data!Q:Q,Data!$B:$B,Figure16!$B2066,Data!$A:$A,Figure16!$A2066)</f>
        <v>25599311449.384758</v>
      </c>
      <c r="F2066" s="1">
        <f t="shared" si="68"/>
        <v>0</v>
      </c>
      <c r="G2066" s="1">
        <f t="shared" si="69"/>
        <v>0</v>
      </c>
      <c r="H2066">
        <f>SUMIFS(Data!Z:Z,Data!B:B,Figure16!B2066,Data!A:A,Figure16!A2066)</f>
        <v>1</v>
      </c>
    </row>
    <row r="2067" spans="1:8">
      <c r="A2067" s="27">
        <v>2002</v>
      </c>
      <c r="B2067" t="s">
        <v>48</v>
      </c>
      <c r="C2067" s="3">
        <f>SUMIFS(Data!F:F,Data!$B:$B,Figure16!$B2067,Data!$A:$A,Figure16!$A2067)</f>
        <v>0</v>
      </c>
      <c r="D2067" s="3">
        <f>SUMIFS(Data!Y:Y,Data!$B:$B,Figure16!$B2067,Data!$A:$A,Figure16!$A2067)</f>
        <v>0</v>
      </c>
      <c r="E2067" s="3">
        <f>SUMIFS(Data!Q:Q,Data!$B:$B,Figure16!$B2067,Data!$A:$A,Figure16!$A2067)</f>
        <v>27362875602.501129</v>
      </c>
      <c r="F2067" s="1">
        <f t="shared" si="68"/>
        <v>0</v>
      </c>
      <c r="G2067" s="1">
        <f t="shared" si="69"/>
        <v>0</v>
      </c>
      <c r="H2067">
        <f>SUMIFS(Data!Z:Z,Data!B:B,Figure16!B2067,Data!A:A,Figure16!A2067)</f>
        <v>1</v>
      </c>
    </row>
    <row r="2068" spans="1:8">
      <c r="A2068" s="27">
        <v>2003</v>
      </c>
      <c r="B2068" t="s">
        <v>48</v>
      </c>
      <c r="C2068" s="3">
        <f>SUMIFS(Data!F:F,Data!$B:$B,Figure16!$B2068,Data!$A:$A,Figure16!$A2068)</f>
        <v>0</v>
      </c>
      <c r="D2068" s="3">
        <f>SUMIFS(Data!Y:Y,Data!$B:$B,Figure16!$B2068,Data!$A:$A,Figure16!$A2068)</f>
        <v>0</v>
      </c>
      <c r="E2068" s="3">
        <f>SUMIFS(Data!Q:Q,Data!$B:$B,Figure16!$B2068,Data!$A:$A,Figure16!$A2068)</f>
        <v>21642882856.424747</v>
      </c>
      <c r="F2068" s="1">
        <f t="shared" si="68"/>
        <v>0</v>
      </c>
      <c r="G2068" s="1">
        <f t="shared" si="69"/>
        <v>0</v>
      </c>
      <c r="H2068">
        <f>SUMIFS(Data!Z:Z,Data!B:B,Figure16!B2068,Data!A:A,Figure16!A2068)</f>
        <v>1</v>
      </c>
    </row>
    <row r="2069" spans="1:8">
      <c r="A2069" s="27">
        <v>2004</v>
      </c>
      <c r="B2069" t="s">
        <v>48</v>
      </c>
      <c r="C2069" s="3">
        <f>SUMIFS(Data!F:F,Data!$B:$B,Figure16!$B2069,Data!$A:$A,Figure16!$A2069)</f>
        <v>0</v>
      </c>
      <c r="D2069" s="3">
        <f>SUMIFS(Data!Y:Y,Data!$B:$B,Figure16!$B2069,Data!$A:$A,Figure16!$A2069)</f>
        <v>0</v>
      </c>
      <c r="E2069" s="3">
        <f>SUMIFS(Data!Q:Q,Data!$B:$B,Figure16!$B2069,Data!$A:$A,Figure16!$A2069)</f>
        <v>22692574473.346703</v>
      </c>
      <c r="F2069" s="1">
        <f t="shared" si="68"/>
        <v>0</v>
      </c>
      <c r="G2069" s="1">
        <f t="shared" si="69"/>
        <v>0</v>
      </c>
      <c r="H2069">
        <f>SUMIFS(Data!Z:Z,Data!B:B,Figure16!B2069,Data!A:A,Figure16!A2069)</f>
        <v>1</v>
      </c>
    </row>
    <row r="2070" spans="1:8">
      <c r="A2070" s="27">
        <v>2005</v>
      </c>
      <c r="B2070" t="s">
        <v>48</v>
      </c>
      <c r="C2070" s="3">
        <f>SUMIFS(Data!F:F,Data!$B:$B,Figure16!$B2070,Data!$A:$A,Figure16!$A2070)</f>
        <v>0</v>
      </c>
      <c r="D2070" s="3">
        <f>SUMIFS(Data!Y:Y,Data!$B:$B,Figure16!$B2070,Data!$A:$A,Figure16!$A2070)</f>
        <v>0</v>
      </c>
      <c r="E2070" s="3">
        <f>SUMIFS(Data!Q:Q,Data!$B:$B,Figure16!$B2070,Data!$A:$A,Figure16!$A2070)</f>
        <v>36119047252.17942</v>
      </c>
      <c r="F2070" s="1">
        <f t="shared" si="68"/>
        <v>0</v>
      </c>
      <c r="G2070" s="1">
        <f t="shared" si="69"/>
        <v>0</v>
      </c>
      <c r="H2070">
        <f>SUMIFS(Data!Z:Z,Data!B:B,Figure16!B2070,Data!A:A,Figure16!A2070)</f>
        <v>1</v>
      </c>
    </row>
    <row r="2071" spans="1:8">
      <c r="A2071" s="27">
        <v>2006</v>
      </c>
      <c r="B2071" t="s">
        <v>48</v>
      </c>
      <c r="C2071" s="3">
        <f>SUMIFS(Data!F:F,Data!$B:$B,Figure16!$B2071,Data!$A:$A,Figure16!$A2071)</f>
        <v>0</v>
      </c>
      <c r="D2071" s="3">
        <f>SUMIFS(Data!Y:Y,Data!$B:$B,Figure16!$B2071,Data!$A:$A,Figure16!$A2071)</f>
        <v>0</v>
      </c>
      <c r="E2071" s="3">
        <f>SUMIFS(Data!Q:Q,Data!$B:$B,Figure16!$B2071,Data!$A:$A,Figure16!$A2071)</f>
        <v>38116351526.286201</v>
      </c>
      <c r="F2071" s="1">
        <f t="shared" si="68"/>
        <v>0</v>
      </c>
      <c r="G2071" s="1">
        <f t="shared" si="69"/>
        <v>0</v>
      </c>
      <c r="H2071">
        <f>SUMIFS(Data!Z:Z,Data!B:B,Figure16!B2071,Data!A:A,Figure16!A2071)</f>
        <v>1</v>
      </c>
    </row>
    <row r="2072" spans="1:8">
      <c r="A2072" s="27">
        <v>2007</v>
      </c>
      <c r="B2072" t="s">
        <v>48</v>
      </c>
      <c r="C2072" s="3">
        <f>SUMIFS(Data!F:F,Data!$B:$B,Figure16!$B2072,Data!$A:$A,Figure16!$A2072)</f>
        <v>0</v>
      </c>
      <c r="D2072" s="3">
        <f>SUMIFS(Data!Y:Y,Data!$B:$B,Figure16!$B2072,Data!$A:$A,Figure16!$A2072)</f>
        <v>0</v>
      </c>
      <c r="E2072" s="3">
        <f>SUMIFS(Data!Q:Q,Data!$B:$B,Figure16!$B2072,Data!$A:$A,Figure16!$A2072)</f>
        <v>44169678153.156563</v>
      </c>
      <c r="F2072" s="1">
        <f t="shared" si="68"/>
        <v>0</v>
      </c>
      <c r="G2072" s="1">
        <f t="shared" si="69"/>
        <v>0</v>
      </c>
      <c r="H2072">
        <f>SUMIFS(Data!Z:Z,Data!B:B,Figure16!B2072,Data!A:A,Figure16!A2072)</f>
        <v>1</v>
      </c>
    </row>
    <row r="2073" spans="1:8">
      <c r="A2073" s="27">
        <v>2008</v>
      </c>
      <c r="B2073" t="s">
        <v>48</v>
      </c>
      <c r="C2073" s="3">
        <f>SUMIFS(Data!F:F,Data!$B:$B,Figure16!$B2073,Data!$A:$A,Figure16!$A2073)</f>
        <v>0</v>
      </c>
      <c r="D2073" s="3">
        <f>SUMIFS(Data!Y:Y,Data!$B:$B,Figure16!$B2073,Data!$A:$A,Figure16!$A2073)</f>
        <v>0</v>
      </c>
      <c r="E2073" s="3">
        <f>SUMIFS(Data!Q:Q,Data!$B:$B,Figure16!$B2073,Data!$A:$A,Figure16!$A2073)</f>
        <v>48288967303.489639</v>
      </c>
      <c r="F2073" s="1">
        <f t="shared" si="68"/>
        <v>0</v>
      </c>
      <c r="G2073" s="1">
        <f t="shared" si="69"/>
        <v>0</v>
      </c>
      <c r="H2073">
        <f>SUMIFS(Data!Z:Z,Data!B:B,Figure16!B2073,Data!A:A,Figure16!A2073)</f>
        <v>1</v>
      </c>
    </row>
    <row r="2074" spans="1:8">
      <c r="A2074" s="27">
        <v>2009</v>
      </c>
      <c r="B2074" t="s">
        <v>48</v>
      </c>
      <c r="C2074" s="3">
        <f>SUMIFS(Data!F:F,Data!$B:$B,Figure16!$B2074,Data!$A:$A,Figure16!$A2074)</f>
        <v>0</v>
      </c>
      <c r="D2074" s="3">
        <f>SUMIFS(Data!Y:Y,Data!$B:$B,Figure16!$B2074,Data!$A:$A,Figure16!$A2074)</f>
        <v>0</v>
      </c>
      <c r="E2074" s="3">
        <f>SUMIFS(Data!Q:Q,Data!$B:$B,Figure16!$B2074,Data!$A:$A,Figure16!$A2074)</f>
        <v>48376555305.690239</v>
      </c>
      <c r="F2074" s="1">
        <f t="shared" si="68"/>
        <v>0</v>
      </c>
      <c r="G2074" s="1">
        <f t="shared" si="69"/>
        <v>0</v>
      </c>
      <c r="H2074">
        <f>SUMIFS(Data!Z:Z,Data!B:B,Figure16!B2074,Data!A:A,Figure16!A2074)</f>
        <v>1</v>
      </c>
    </row>
    <row r="2075" spans="1:8">
      <c r="A2075" s="27">
        <v>2010</v>
      </c>
      <c r="B2075" t="s">
        <v>48</v>
      </c>
      <c r="C2075" s="3">
        <f>SUMIFS(Data!F:F,Data!$B:$B,Figure16!$B2075,Data!$A:$A,Figure16!$A2075)</f>
        <v>0</v>
      </c>
      <c r="D2075" s="3">
        <f>SUMIFS(Data!Y:Y,Data!$B:$B,Figure16!$B2075,Data!$A:$A,Figure16!$A2075)</f>
        <v>0</v>
      </c>
      <c r="E2075" s="3">
        <f>SUMIFS(Data!Q:Q,Data!$B:$B,Figure16!$B2075,Data!$A:$A,Figure16!$A2075)</f>
        <v>53982886258.220459</v>
      </c>
      <c r="F2075" s="1">
        <f t="shared" si="68"/>
        <v>0</v>
      </c>
      <c r="G2075" s="1">
        <f t="shared" si="69"/>
        <v>0</v>
      </c>
      <c r="H2075">
        <f>SUMIFS(Data!Z:Z,Data!B:B,Figure16!B2075,Data!A:A,Figure16!A2075)</f>
        <v>1</v>
      </c>
    </row>
    <row r="2076" spans="1:8">
      <c r="A2076" s="27">
        <v>2011</v>
      </c>
      <c r="B2076" t="s">
        <v>48</v>
      </c>
      <c r="C2076" s="3">
        <f>SUMIFS(Data!F:F,Data!$B:$B,Figure16!$B2076,Data!$A:$A,Figure16!$A2076)</f>
        <v>0</v>
      </c>
      <c r="D2076" s="3">
        <f>SUMIFS(Data!Y:Y,Data!$B:$B,Figure16!$B2076,Data!$A:$A,Figure16!$A2076)</f>
        <v>0</v>
      </c>
      <c r="E2076" s="3">
        <f>SUMIFS(Data!Q:Q,Data!$B:$B,Figure16!$B2076,Data!$A:$A,Figure16!$A2076)</f>
        <v>57811180659.454483</v>
      </c>
      <c r="F2076" s="1">
        <f t="shared" si="68"/>
        <v>0</v>
      </c>
      <c r="G2076" s="1">
        <f t="shared" si="69"/>
        <v>0</v>
      </c>
      <c r="H2076">
        <f>SUMIFS(Data!Z:Z,Data!B:B,Figure16!B2076,Data!A:A,Figure16!A2076)</f>
        <v>1</v>
      </c>
    </row>
    <row r="2077" spans="1:8">
      <c r="A2077" s="27">
        <v>2012</v>
      </c>
      <c r="B2077" t="s">
        <v>48</v>
      </c>
      <c r="C2077" s="3">
        <f>SUMIFS(Data!F:F,Data!$B:$B,Figure16!$B2077,Data!$A:$A,Figure16!$A2077)</f>
        <v>0</v>
      </c>
      <c r="D2077" s="3">
        <f>SUMIFS(Data!Y:Y,Data!$B:$B,Figure16!$B2077,Data!$A:$A,Figure16!$A2077)</f>
        <v>0</v>
      </c>
      <c r="E2077" s="3">
        <f>SUMIFS(Data!Q:Q,Data!$B:$B,Figure16!$B2077,Data!$A:$A,Figure16!$A2077)</f>
        <v>60657780260.67923</v>
      </c>
      <c r="F2077" s="1">
        <f t="shared" si="68"/>
        <v>0</v>
      </c>
      <c r="G2077" s="1">
        <f t="shared" si="69"/>
        <v>0</v>
      </c>
      <c r="H2077">
        <f>SUMIFS(Data!Z:Z,Data!B:B,Figure16!B2077,Data!A:A,Figure16!A2077)</f>
        <v>1</v>
      </c>
    </row>
    <row r="2078" spans="1:8">
      <c r="A2078" s="27">
        <v>2013</v>
      </c>
      <c r="B2078" t="s">
        <v>48</v>
      </c>
      <c r="C2078" s="3">
        <f>SUMIFS(Data!F:F,Data!$B:$B,Figure16!$B2078,Data!$A:$A,Figure16!$A2078)</f>
        <v>0</v>
      </c>
      <c r="D2078" s="3">
        <f>SUMIFS(Data!Y:Y,Data!$B:$B,Figure16!$B2078,Data!$A:$A,Figure16!$A2078)</f>
        <v>0</v>
      </c>
      <c r="E2078" s="3">
        <f>SUMIFS(Data!Q:Q,Data!$B:$B,Figure16!$B2078,Data!$A:$A,Figure16!$A2078)</f>
        <v>62661773591.720268</v>
      </c>
      <c r="F2078" s="1">
        <f t="shared" si="68"/>
        <v>0</v>
      </c>
      <c r="G2078" s="1">
        <f t="shared" si="69"/>
        <v>0</v>
      </c>
      <c r="H2078">
        <f>SUMIFS(Data!Z:Z,Data!B:B,Figure16!B2078,Data!A:A,Figure16!A2078)</f>
        <v>1</v>
      </c>
    </row>
    <row r="2079" spans="1:8">
      <c r="A2079" s="27">
        <v>2014</v>
      </c>
      <c r="B2079" t="s">
        <v>48</v>
      </c>
      <c r="C2079" s="3">
        <f>SUMIFS(Data!F:F,Data!$B:$B,Figure16!$B2079,Data!$A:$A,Figure16!$A2079)</f>
        <v>0</v>
      </c>
      <c r="D2079" s="3">
        <f>SUMIFS(Data!Y:Y,Data!$B:$B,Figure16!$B2079,Data!$A:$A,Figure16!$A2079)</f>
        <v>0</v>
      </c>
      <c r="E2079" s="3">
        <f>SUMIFS(Data!Q:Q,Data!$B:$B,Figure16!$B2079,Data!$A:$A,Figure16!$A2079)</f>
        <v>66065015410.046829</v>
      </c>
      <c r="F2079" s="1">
        <f t="shared" si="68"/>
        <v>0</v>
      </c>
      <c r="G2079" s="1">
        <f t="shared" si="69"/>
        <v>0</v>
      </c>
      <c r="H2079">
        <f>SUMIFS(Data!Z:Z,Data!B:B,Figure16!B2079,Data!A:A,Figure16!A2079)</f>
        <v>1</v>
      </c>
    </row>
    <row r="2080" spans="1:8">
      <c r="A2080" s="27">
        <v>2015</v>
      </c>
      <c r="B2080" t="s">
        <v>48</v>
      </c>
      <c r="C2080" s="3">
        <f>SUMIFS(Data!F:F,Data!$B:$B,Figure16!$B2080,Data!$A:$A,Figure16!$A2080)</f>
        <v>0</v>
      </c>
      <c r="D2080" s="3">
        <f>SUMIFS(Data!Y:Y,Data!$B:$B,Figure16!$B2080,Data!$A:$A,Figure16!$A2080)</f>
        <v>0</v>
      </c>
      <c r="E2080" s="3">
        <f>SUMIFS(Data!Q:Q,Data!$B:$B,Figure16!$B2080,Data!$A:$A,Figure16!$A2080)</f>
        <v>68802092020.944824</v>
      </c>
      <c r="F2080" s="1">
        <f t="shared" si="68"/>
        <v>0</v>
      </c>
      <c r="G2080" s="1">
        <f t="shared" si="69"/>
        <v>0</v>
      </c>
      <c r="H2080">
        <f>SUMIFS(Data!Z:Z,Data!B:B,Figure16!B2080,Data!A:A,Figure16!A2080)</f>
        <v>1</v>
      </c>
    </row>
    <row r="2081" spans="1:8">
      <c r="A2081" s="27">
        <v>2016</v>
      </c>
      <c r="B2081" t="s">
        <v>48</v>
      </c>
      <c r="C2081" s="3">
        <f>SUMIFS(Data!F:F,Data!$B:$B,Figure16!$B2081,Data!$A:$A,Figure16!$A2081)</f>
        <v>0</v>
      </c>
      <c r="D2081" s="3">
        <f>SUMIFS(Data!Y:Y,Data!$B:$B,Figure16!$B2081,Data!$A:$A,Figure16!$A2081)</f>
        <v>0</v>
      </c>
      <c r="E2081" s="3">
        <f>SUMIFS(Data!Q:Q,Data!$B:$B,Figure16!$B2081,Data!$A:$A,Figure16!$A2081)</f>
        <v>72342967648.335434</v>
      </c>
      <c r="F2081" s="1">
        <f t="shared" si="68"/>
        <v>0</v>
      </c>
      <c r="G2081" s="1">
        <f t="shared" si="69"/>
        <v>0</v>
      </c>
      <c r="H2081">
        <f>SUMIFS(Data!Z:Z,Data!B:B,Figure16!B2081,Data!A:A,Figure16!A2081)</f>
        <v>1</v>
      </c>
    </row>
    <row r="2082" spans="1:8">
      <c r="A2082" s="27">
        <v>2017</v>
      </c>
      <c r="B2082" t="s">
        <v>48</v>
      </c>
      <c r="C2082" s="3">
        <f>SUMIFS(Data!F:F,Data!$B:$B,Figure16!$B2082,Data!$A:$A,Figure16!$A2082)</f>
        <v>0</v>
      </c>
      <c r="D2082" s="3">
        <f>SUMIFS(Data!Y:Y,Data!$B:$B,Figure16!$B2082,Data!$A:$A,Figure16!$A2082)</f>
        <v>0</v>
      </c>
      <c r="E2082" s="3">
        <f>SUMIFS(Data!Q:Q,Data!$B:$B,Figure16!$B2082,Data!$A:$A,Figure16!$A2082)</f>
        <v>75931656814.656967</v>
      </c>
      <c r="F2082" s="1">
        <f t="shared" si="68"/>
        <v>0</v>
      </c>
      <c r="G2082" s="1">
        <f t="shared" si="69"/>
        <v>0</v>
      </c>
      <c r="H2082">
        <f>SUMIFS(Data!Z:Z,Data!B:B,Figure16!B2082,Data!A:A,Figure16!A2082)</f>
        <v>1</v>
      </c>
    </row>
    <row r="2083" spans="1:8">
      <c r="A2083" s="27">
        <v>1950</v>
      </c>
      <c r="B2083" t="s">
        <v>46</v>
      </c>
      <c r="C2083" s="3">
        <f>SUMIFS(Data!F:F,Data!$B:$B,Figure16!$B2083,Data!$A:$A,Figure16!$A2083)</f>
        <v>0</v>
      </c>
      <c r="D2083" s="3">
        <f>SUMIFS(Data!Y:Y,Data!$B:$B,Figure16!$B2083,Data!$A:$A,Figure16!$A2083)</f>
        <v>0</v>
      </c>
      <c r="E2083" s="3">
        <f>SUMIFS(Data!Q:Q,Data!$B:$B,Figure16!$B2083,Data!$A:$A,Figure16!$A2083)</f>
        <v>0</v>
      </c>
      <c r="F2083" s="1" t="str">
        <f t="shared" si="68"/>
        <v/>
      </c>
      <c r="G2083" s="1" t="str">
        <f t="shared" si="69"/>
        <v/>
      </c>
      <c r="H2083">
        <f>SUMIFS(Data!Z:Z,Data!B:B,Figure16!B2083,Data!A:A,Figure16!A2083)</f>
        <v>1</v>
      </c>
    </row>
    <row r="2084" spans="1:8">
      <c r="A2084" s="27">
        <v>1951</v>
      </c>
      <c r="B2084" t="s">
        <v>46</v>
      </c>
      <c r="C2084" s="3">
        <f>SUMIFS(Data!F:F,Data!$B:$B,Figure16!$B2084,Data!$A:$A,Figure16!$A2084)</f>
        <v>0</v>
      </c>
      <c r="D2084" s="3">
        <f>SUMIFS(Data!Y:Y,Data!$B:$B,Figure16!$B2084,Data!$A:$A,Figure16!$A2084)</f>
        <v>0</v>
      </c>
      <c r="E2084" s="3">
        <f>SUMIFS(Data!Q:Q,Data!$B:$B,Figure16!$B2084,Data!$A:$A,Figure16!$A2084)</f>
        <v>0</v>
      </c>
      <c r="F2084" s="1" t="str">
        <f t="shared" si="68"/>
        <v/>
      </c>
      <c r="G2084" s="1" t="str">
        <f t="shared" si="69"/>
        <v/>
      </c>
      <c r="H2084">
        <f>SUMIFS(Data!Z:Z,Data!B:B,Figure16!B2084,Data!A:A,Figure16!A2084)</f>
        <v>1</v>
      </c>
    </row>
    <row r="2085" spans="1:8">
      <c r="A2085" s="27">
        <v>1952</v>
      </c>
      <c r="B2085" t="s">
        <v>46</v>
      </c>
      <c r="C2085" s="3">
        <f>SUMIFS(Data!F:F,Data!$B:$B,Figure16!$B2085,Data!$A:$A,Figure16!$A2085)</f>
        <v>0</v>
      </c>
      <c r="D2085" s="3">
        <f>SUMIFS(Data!Y:Y,Data!$B:$B,Figure16!$B2085,Data!$A:$A,Figure16!$A2085)</f>
        <v>0</v>
      </c>
      <c r="E2085" s="3">
        <f>SUMIFS(Data!Q:Q,Data!$B:$B,Figure16!$B2085,Data!$A:$A,Figure16!$A2085)</f>
        <v>0</v>
      </c>
      <c r="F2085" s="1" t="str">
        <f t="shared" si="68"/>
        <v/>
      </c>
      <c r="G2085" s="1" t="str">
        <f t="shared" si="69"/>
        <v/>
      </c>
      <c r="H2085">
        <f>SUMIFS(Data!Z:Z,Data!B:B,Figure16!B2085,Data!A:A,Figure16!A2085)</f>
        <v>1</v>
      </c>
    </row>
    <row r="2086" spans="1:8">
      <c r="A2086" s="27">
        <v>1953</v>
      </c>
      <c r="B2086" t="s">
        <v>46</v>
      </c>
      <c r="C2086" s="3">
        <f>SUMIFS(Data!F:F,Data!$B:$B,Figure16!$B2086,Data!$A:$A,Figure16!$A2086)</f>
        <v>0</v>
      </c>
      <c r="D2086" s="3">
        <f>SUMIFS(Data!Y:Y,Data!$B:$B,Figure16!$B2086,Data!$A:$A,Figure16!$A2086)</f>
        <v>0</v>
      </c>
      <c r="E2086" s="3">
        <f>SUMIFS(Data!Q:Q,Data!$B:$B,Figure16!$B2086,Data!$A:$A,Figure16!$A2086)</f>
        <v>0</v>
      </c>
      <c r="F2086" s="1" t="str">
        <f t="shared" si="68"/>
        <v/>
      </c>
      <c r="G2086" s="1" t="str">
        <f t="shared" si="69"/>
        <v/>
      </c>
      <c r="H2086">
        <f>SUMIFS(Data!Z:Z,Data!B:B,Figure16!B2086,Data!A:A,Figure16!A2086)</f>
        <v>1</v>
      </c>
    </row>
    <row r="2087" spans="1:8">
      <c r="A2087" s="27">
        <v>1954</v>
      </c>
      <c r="B2087" t="s">
        <v>46</v>
      </c>
      <c r="C2087" s="3">
        <f>SUMIFS(Data!F:F,Data!$B:$B,Figure16!$B2087,Data!$A:$A,Figure16!$A2087)</f>
        <v>0</v>
      </c>
      <c r="D2087" s="3">
        <f>SUMIFS(Data!Y:Y,Data!$B:$B,Figure16!$B2087,Data!$A:$A,Figure16!$A2087)</f>
        <v>0</v>
      </c>
      <c r="E2087" s="3">
        <f>SUMIFS(Data!Q:Q,Data!$B:$B,Figure16!$B2087,Data!$A:$A,Figure16!$A2087)</f>
        <v>0</v>
      </c>
      <c r="F2087" s="1" t="str">
        <f t="shared" si="68"/>
        <v/>
      </c>
      <c r="G2087" s="1" t="str">
        <f t="shared" si="69"/>
        <v/>
      </c>
      <c r="H2087">
        <f>SUMIFS(Data!Z:Z,Data!B:B,Figure16!B2087,Data!A:A,Figure16!A2087)</f>
        <v>1</v>
      </c>
    </row>
    <row r="2088" spans="1:8">
      <c r="A2088" s="27">
        <v>1955</v>
      </c>
      <c r="B2088" t="s">
        <v>46</v>
      </c>
      <c r="C2088" s="3">
        <f>SUMIFS(Data!F:F,Data!$B:$B,Figure16!$B2088,Data!$A:$A,Figure16!$A2088)</f>
        <v>0</v>
      </c>
      <c r="D2088" s="3">
        <f>SUMIFS(Data!Y:Y,Data!$B:$B,Figure16!$B2088,Data!$A:$A,Figure16!$A2088)</f>
        <v>0</v>
      </c>
      <c r="E2088" s="3">
        <f>SUMIFS(Data!Q:Q,Data!$B:$B,Figure16!$B2088,Data!$A:$A,Figure16!$A2088)</f>
        <v>0</v>
      </c>
      <c r="F2088" s="1" t="str">
        <f t="shared" si="68"/>
        <v/>
      </c>
      <c r="G2088" s="1" t="str">
        <f t="shared" si="69"/>
        <v/>
      </c>
      <c r="H2088">
        <f>SUMIFS(Data!Z:Z,Data!B:B,Figure16!B2088,Data!A:A,Figure16!A2088)</f>
        <v>1</v>
      </c>
    </row>
    <row r="2089" spans="1:8">
      <c r="A2089" s="27">
        <v>1956</v>
      </c>
      <c r="B2089" t="s">
        <v>46</v>
      </c>
      <c r="C2089" s="3">
        <f>SUMIFS(Data!F:F,Data!$B:$B,Figure16!$B2089,Data!$A:$A,Figure16!$A2089)</f>
        <v>0</v>
      </c>
      <c r="D2089" s="3">
        <f>SUMIFS(Data!Y:Y,Data!$B:$B,Figure16!$B2089,Data!$A:$A,Figure16!$A2089)</f>
        <v>0</v>
      </c>
      <c r="E2089" s="3">
        <f>SUMIFS(Data!Q:Q,Data!$B:$B,Figure16!$B2089,Data!$A:$A,Figure16!$A2089)</f>
        <v>0</v>
      </c>
      <c r="F2089" s="1" t="str">
        <f t="shared" si="68"/>
        <v/>
      </c>
      <c r="G2089" s="1" t="str">
        <f t="shared" si="69"/>
        <v/>
      </c>
      <c r="H2089">
        <f>SUMIFS(Data!Z:Z,Data!B:B,Figure16!B2089,Data!A:A,Figure16!A2089)</f>
        <v>1</v>
      </c>
    </row>
    <row r="2090" spans="1:8">
      <c r="A2090" s="27">
        <v>1957</v>
      </c>
      <c r="B2090" t="s">
        <v>46</v>
      </c>
      <c r="C2090" s="3">
        <f>SUMIFS(Data!F:F,Data!$B:$B,Figure16!$B2090,Data!$A:$A,Figure16!$A2090)</f>
        <v>0</v>
      </c>
      <c r="D2090" s="3">
        <f>SUMIFS(Data!Y:Y,Data!$B:$B,Figure16!$B2090,Data!$A:$A,Figure16!$A2090)</f>
        <v>0</v>
      </c>
      <c r="E2090" s="3">
        <f>SUMIFS(Data!Q:Q,Data!$B:$B,Figure16!$B2090,Data!$A:$A,Figure16!$A2090)</f>
        <v>0</v>
      </c>
      <c r="F2090" s="1" t="str">
        <f t="shared" si="68"/>
        <v/>
      </c>
      <c r="G2090" s="1" t="str">
        <f t="shared" si="69"/>
        <v/>
      </c>
      <c r="H2090">
        <f>SUMIFS(Data!Z:Z,Data!B:B,Figure16!B2090,Data!A:A,Figure16!A2090)</f>
        <v>1</v>
      </c>
    </row>
    <row r="2091" spans="1:8">
      <c r="A2091" s="27">
        <v>1958</v>
      </c>
      <c r="B2091" t="s">
        <v>46</v>
      </c>
      <c r="C2091" s="3">
        <f>SUMIFS(Data!F:F,Data!$B:$B,Figure16!$B2091,Data!$A:$A,Figure16!$A2091)</f>
        <v>0</v>
      </c>
      <c r="D2091" s="3">
        <f>SUMIFS(Data!Y:Y,Data!$B:$B,Figure16!$B2091,Data!$A:$A,Figure16!$A2091)</f>
        <v>0</v>
      </c>
      <c r="E2091" s="3">
        <f>SUMIFS(Data!Q:Q,Data!$B:$B,Figure16!$B2091,Data!$A:$A,Figure16!$A2091)</f>
        <v>0</v>
      </c>
      <c r="F2091" s="1" t="str">
        <f t="shared" si="68"/>
        <v/>
      </c>
      <c r="G2091" s="1" t="str">
        <f t="shared" si="69"/>
        <v/>
      </c>
      <c r="H2091">
        <f>SUMIFS(Data!Z:Z,Data!B:B,Figure16!B2091,Data!A:A,Figure16!A2091)</f>
        <v>1</v>
      </c>
    </row>
    <row r="2092" spans="1:8">
      <c r="A2092" s="27">
        <v>1959</v>
      </c>
      <c r="B2092" t="s">
        <v>46</v>
      </c>
      <c r="C2092" s="3">
        <f>SUMIFS(Data!F:F,Data!$B:$B,Figure16!$B2092,Data!$A:$A,Figure16!$A2092)</f>
        <v>0</v>
      </c>
      <c r="D2092" s="3">
        <f>SUMIFS(Data!Y:Y,Data!$B:$B,Figure16!$B2092,Data!$A:$A,Figure16!$A2092)</f>
        <v>0</v>
      </c>
      <c r="E2092" s="3">
        <f>SUMIFS(Data!Q:Q,Data!$B:$B,Figure16!$B2092,Data!$A:$A,Figure16!$A2092)</f>
        <v>0</v>
      </c>
      <c r="F2092" s="1" t="str">
        <f t="shared" si="68"/>
        <v/>
      </c>
      <c r="G2092" s="1" t="str">
        <f t="shared" si="69"/>
        <v/>
      </c>
      <c r="H2092">
        <f>SUMIFS(Data!Z:Z,Data!B:B,Figure16!B2092,Data!A:A,Figure16!A2092)</f>
        <v>1</v>
      </c>
    </row>
    <row r="2093" spans="1:8">
      <c r="A2093" s="27">
        <v>1960</v>
      </c>
      <c r="B2093" t="s">
        <v>46</v>
      </c>
      <c r="C2093" s="3">
        <f>SUMIFS(Data!F:F,Data!$B:$B,Figure16!$B2093,Data!$A:$A,Figure16!$A2093)</f>
        <v>0</v>
      </c>
      <c r="D2093" s="3">
        <f>SUMIFS(Data!Y:Y,Data!$B:$B,Figure16!$B2093,Data!$A:$A,Figure16!$A2093)</f>
        <v>0</v>
      </c>
      <c r="E2093" s="3">
        <f>SUMIFS(Data!Q:Q,Data!$B:$B,Figure16!$B2093,Data!$A:$A,Figure16!$A2093)</f>
        <v>2069465326.4188159</v>
      </c>
      <c r="F2093" s="1">
        <f t="shared" si="68"/>
        <v>0</v>
      </c>
      <c r="G2093" s="1">
        <f t="shared" si="69"/>
        <v>0</v>
      </c>
      <c r="H2093">
        <f>SUMIFS(Data!Z:Z,Data!B:B,Figure16!B2093,Data!A:A,Figure16!A2093)</f>
        <v>1</v>
      </c>
    </row>
    <row r="2094" spans="1:8">
      <c r="A2094" s="27">
        <v>1961</v>
      </c>
      <c r="B2094" t="s">
        <v>46</v>
      </c>
      <c r="C2094" s="3">
        <f>SUMIFS(Data!F:F,Data!$B:$B,Figure16!$B2094,Data!$A:$A,Figure16!$A2094)</f>
        <v>0</v>
      </c>
      <c r="D2094" s="3">
        <f>SUMIFS(Data!Y:Y,Data!$B:$B,Figure16!$B2094,Data!$A:$A,Figure16!$A2094)</f>
        <v>0</v>
      </c>
      <c r="E2094" s="3">
        <f>SUMIFS(Data!Q:Q,Data!$B:$B,Figure16!$B2094,Data!$A:$A,Figure16!$A2094)</f>
        <v>1753850416.7082589</v>
      </c>
      <c r="F2094" s="1">
        <f t="shared" si="68"/>
        <v>0</v>
      </c>
      <c r="G2094" s="1">
        <f t="shared" si="69"/>
        <v>0</v>
      </c>
      <c r="H2094">
        <f>SUMIFS(Data!Z:Z,Data!B:B,Figure16!B2094,Data!A:A,Figure16!A2094)</f>
        <v>1</v>
      </c>
    </row>
    <row r="2095" spans="1:8">
      <c r="A2095" s="27">
        <v>1962</v>
      </c>
      <c r="B2095" t="s">
        <v>46</v>
      </c>
      <c r="C2095" s="3">
        <f>SUMIFS(Data!F:F,Data!$B:$B,Figure16!$B2095,Data!$A:$A,Figure16!$A2095)</f>
        <v>0</v>
      </c>
      <c r="D2095" s="3">
        <f>SUMIFS(Data!Y:Y,Data!$B:$B,Figure16!$B2095,Data!$A:$A,Figure16!$A2095)</f>
        <v>0</v>
      </c>
      <c r="E2095" s="3">
        <f>SUMIFS(Data!Q:Q,Data!$B:$B,Figure16!$B2095,Data!$A:$A,Figure16!$A2095)</f>
        <v>1518208221.2305195</v>
      </c>
      <c r="F2095" s="1">
        <f t="shared" si="68"/>
        <v>0</v>
      </c>
      <c r="G2095" s="1">
        <f t="shared" si="69"/>
        <v>0</v>
      </c>
      <c r="H2095">
        <f>SUMIFS(Data!Z:Z,Data!B:B,Figure16!B2095,Data!A:A,Figure16!A2095)</f>
        <v>1</v>
      </c>
    </row>
    <row r="2096" spans="1:8">
      <c r="A2096" s="27">
        <v>1963</v>
      </c>
      <c r="B2096" t="s">
        <v>46</v>
      </c>
      <c r="C2096" s="3">
        <f>SUMIFS(Data!F:F,Data!$B:$B,Figure16!$B2096,Data!$A:$A,Figure16!$A2096)</f>
        <v>0</v>
      </c>
      <c r="D2096" s="3">
        <f>SUMIFS(Data!Y:Y,Data!$B:$B,Figure16!$B2096,Data!$A:$A,Figure16!$A2096)</f>
        <v>0</v>
      </c>
      <c r="E2096" s="3">
        <f>SUMIFS(Data!Q:Q,Data!$B:$B,Figure16!$B2096,Data!$A:$A,Figure16!$A2096)</f>
        <v>1824344492.0716863</v>
      </c>
      <c r="F2096" s="1">
        <f t="shared" si="68"/>
        <v>0</v>
      </c>
      <c r="G2096" s="1">
        <f t="shared" si="69"/>
        <v>0</v>
      </c>
      <c r="H2096">
        <f>SUMIFS(Data!Z:Z,Data!B:B,Figure16!B2096,Data!A:A,Figure16!A2096)</f>
        <v>1</v>
      </c>
    </row>
    <row r="2097" spans="1:8">
      <c r="A2097" s="27">
        <v>1964</v>
      </c>
      <c r="B2097" t="s">
        <v>46</v>
      </c>
      <c r="C2097" s="3">
        <f>SUMIFS(Data!F:F,Data!$B:$B,Figure16!$B2097,Data!$A:$A,Figure16!$A2097)</f>
        <v>0</v>
      </c>
      <c r="D2097" s="3">
        <f>SUMIFS(Data!Y:Y,Data!$B:$B,Figure16!$B2097,Data!$A:$A,Figure16!$A2097)</f>
        <v>0</v>
      </c>
      <c r="E2097" s="3">
        <f>SUMIFS(Data!Q:Q,Data!$B:$B,Figure16!$B2097,Data!$A:$A,Figure16!$A2097)</f>
        <v>2244146867.9019485</v>
      </c>
      <c r="F2097" s="1">
        <f t="shared" si="68"/>
        <v>0</v>
      </c>
      <c r="G2097" s="1">
        <f t="shared" si="69"/>
        <v>0</v>
      </c>
      <c r="H2097">
        <f>SUMIFS(Data!Z:Z,Data!B:B,Figure16!B2097,Data!A:A,Figure16!A2097)</f>
        <v>1</v>
      </c>
    </row>
    <row r="2098" spans="1:8">
      <c r="A2098" s="27">
        <v>1965</v>
      </c>
      <c r="B2098" t="s">
        <v>46</v>
      </c>
      <c r="C2098" s="3">
        <f>SUMIFS(Data!F:F,Data!$B:$B,Figure16!$B2098,Data!$A:$A,Figure16!$A2098)</f>
        <v>0</v>
      </c>
      <c r="D2098" s="3">
        <f>SUMIFS(Data!Y:Y,Data!$B:$B,Figure16!$B2098,Data!$A:$A,Figure16!$A2098)</f>
        <v>0</v>
      </c>
      <c r="E2098" s="3">
        <f>SUMIFS(Data!Q:Q,Data!$B:$B,Figure16!$B2098,Data!$A:$A,Figure16!$A2098)</f>
        <v>2387048255.4517336</v>
      </c>
      <c r="F2098" s="1">
        <f t="shared" si="68"/>
        <v>0</v>
      </c>
      <c r="G2098" s="1">
        <f t="shared" si="69"/>
        <v>0</v>
      </c>
      <c r="H2098">
        <f>SUMIFS(Data!Z:Z,Data!B:B,Figure16!B2098,Data!A:A,Figure16!A2098)</f>
        <v>1</v>
      </c>
    </row>
    <row r="2099" spans="1:8">
      <c r="A2099" s="27">
        <v>1966</v>
      </c>
      <c r="B2099" t="s">
        <v>46</v>
      </c>
      <c r="C2099" s="3">
        <f>SUMIFS(Data!F:F,Data!$B:$B,Figure16!$B2099,Data!$A:$A,Figure16!$A2099)</f>
        <v>0</v>
      </c>
      <c r="D2099" s="3">
        <f>SUMIFS(Data!Y:Y,Data!$B:$B,Figure16!$B2099,Data!$A:$A,Figure16!$A2099)</f>
        <v>0</v>
      </c>
      <c r="E2099" s="3">
        <f>SUMIFS(Data!Q:Q,Data!$B:$B,Figure16!$B2099,Data!$A:$A,Figure16!$A2099)</f>
        <v>2429309513.8085394</v>
      </c>
      <c r="F2099" s="1">
        <f t="shared" si="68"/>
        <v>0</v>
      </c>
      <c r="G2099" s="1">
        <f t="shared" si="69"/>
        <v>0</v>
      </c>
      <c r="H2099">
        <f>SUMIFS(Data!Z:Z,Data!B:B,Figure16!B2099,Data!A:A,Figure16!A2099)</f>
        <v>1</v>
      </c>
    </row>
    <row r="2100" spans="1:8">
      <c r="A2100" s="27">
        <v>1967</v>
      </c>
      <c r="B2100" t="s">
        <v>46</v>
      </c>
      <c r="C2100" s="3">
        <f>SUMIFS(Data!F:F,Data!$B:$B,Figure16!$B2100,Data!$A:$A,Figure16!$A2100)</f>
        <v>0</v>
      </c>
      <c r="D2100" s="3">
        <f>SUMIFS(Data!Y:Y,Data!$B:$B,Figure16!$B2100,Data!$A:$A,Figure16!$A2100)</f>
        <v>0</v>
      </c>
      <c r="E2100" s="3">
        <f>SUMIFS(Data!Q:Q,Data!$B:$B,Figure16!$B2100,Data!$A:$A,Figure16!$A2100)</f>
        <v>2553596091.8225756</v>
      </c>
      <c r="F2100" s="1">
        <f t="shared" si="68"/>
        <v>0</v>
      </c>
      <c r="G2100" s="1">
        <f t="shared" si="69"/>
        <v>0</v>
      </c>
      <c r="H2100">
        <f>SUMIFS(Data!Z:Z,Data!B:B,Figure16!B2100,Data!A:A,Figure16!A2100)</f>
        <v>1</v>
      </c>
    </row>
    <row r="2101" spans="1:8">
      <c r="A2101" s="27">
        <v>1968</v>
      </c>
      <c r="B2101" t="s">
        <v>46</v>
      </c>
      <c r="C2101" s="3">
        <f>SUMIFS(Data!F:F,Data!$B:$B,Figure16!$B2101,Data!$A:$A,Figure16!$A2101)</f>
        <v>0</v>
      </c>
      <c r="D2101" s="3">
        <f>SUMIFS(Data!Y:Y,Data!$B:$B,Figure16!$B2101,Data!$A:$A,Figure16!$A2101)</f>
        <v>0</v>
      </c>
      <c r="E2101" s="3">
        <f>SUMIFS(Data!Q:Q,Data!$B:$B,Figure16!$B2101,Data!$A:$A,Figure16!$A2101)</f>
        <v>2582180794.1855016</v>
      </c>
      <c r="F2101" s="1">
        <f t="shared" si="68"/>
        <v>0</v>
      </c>
      <c r="G2101" s="1">
        <f t="shared" si="69"/>
        <v>0</v>
      </c>
      <c r="H2101">
        <f>SUMIFS(Data!Z:Z,Data!B:B,Figure16!B2101,Data!A:A,Figure16!A2101)</f>
        <v>1</v>
      </c>
    </row>
    <row r="2102" spans="1:8">
      <c r="A2102" s="27">
        <v>1969</v>
      </c>
      <c r="B2102" t="s">
        <v>46</v>
      </c>
      <c r="C2102" s="3">
        <f>SUMIFS(Data!F:F,Data!$B:$B,Figure16!$B2102,Data!$A:$A,Figure16!$A2102)</f>
        <v>0</v>
      </c>
      <c r="D2102" s="3">
        <f>SUMIFS(Data!Y:Y,Data!$B:$B,Figure16!$B2102,Data!$A:$A,Figure16!$A2102)</f>
        <v>0</v>
      </c>
      <c r="E2102" s="3">
        <f>SUMIFS(Data!Q:Q,Data!$B:$B,Figure16!$B2102,Data!$A:$A,Figure16!$A2102)</f>
        <v>3112166848.3004012</v>
      </c>
      <c r="F2102" s="1">
        <f t="shared" si="68"/>
        <v>0</v>
      </c>
      <c r="G2102" s="1">
        <f t="shared" si="69"/>
        <v>0</v>
      </c>
      <c r="H2102">
        <f>SUMIFS(Data!Z:Z,Data!B:B,Figure16!B2102,Data!A:A,Figure16!A2102)</f>
        <v>1</v>
      </c>
    </row>
    <row r="2103" spans="1:8">
      <c r="A2103" s="27">
        <v>1970</v>
      </c>
      <c r="B2103" t="s">
        <v>46</v>
      </c>
      <c r="C2103" s="3">
        <f>SUMIFS(Data!F:F,Data!$B:$B,Figure16!$B2103,Data!$A:$A,Figure16!$A2103)</f>
        <v>0</v>
      </c>
      <c r="D2103" s="3">
        <f>SUMIFS(Data!Y:Y,Data!$B:$B,Figure16!$B2103,Data!$A:$A,Figure16!$A2103)</f>
        <v>0</v>
      </c>
      <c r="E2103" s="3">
        <f>SUMIFS(Data!Q:Q,Data!$B:$B,Figure16!$B2103,Data!$A:$A,Figure16!$A2103)</f>
        <v>2862504169.9989314</v>
      </c>
      <c r="F2103" s="1">
        <f t="shared" si="68"/>
        <v>0</v>
      </c>
      <c r="G2103" s="1">
        <f t="shared" si="69"/>
        <v>0</v>
      </c>
      <c r="H2103">
        <f>SUMIFS(Data!Z:Z,Data!B:B,Figure16!B2103,Data!A:A,Figure16!A2103)</f>
        <v>1</v>
      </c>
    </row>
    <row r="2104" spans="1:8">
      <c r="A2104" s="27">
        <v>1971</v>
      </c>
      <c r="B2104" t="s">
        <v>46</v>
      </c>
      <c r="C2104" s="3">
        <f>SUMIFS(Data!F:F,Data!$B:$B,Figure16!$B2104,Data!$A:$A,Figure16!$A2104)</f>
        <v>0</v>
      </c>
      <c r="D2104" s="3">
        <f>SUMIFS(Data!Y:Y,Data!$B:$B,Figure16!$B2104,Data!$A:$A,Figure16!$A2104)</f>
        <v>0</v>
      </c>
      <c r="E2104" s="3">
        <f>SUMIFS(Data!Q:Q,Data!$B:$B,Figure16!$B2104,Data!$A:$A,Figure16!$A2104)</f>
        <v>2754220263.0252838</v>
      </c>
      <c r="F2104" s="1">
        <f t="shared" si="68"/>
        <v>0</v>
      </c>
      <c r="G2104" s="1">
        <f t="shared" si="69"/>
        <v>0</v>
      </c>
      <c r="H2104">
        <f>SUMIFS(Data!Z:Z,Data!B:B,Figure16!B2104,Data!A:A,Figure16!A2104)</f>
        <v>1</v>
      </c>
    </row>
    <row r="2105" spans="1:8">
      <c r="A2105" s="27">
        <v>1972</v>
      </c>
      <c r="B2105" t="s">
        <v>46</v>
      </c>
      <c r="C2105" s="3">
        <f>SUMIFS(Data!F:F,Data!$B:$B,Figure16!$B2105,Data!$A:$A,Figure16!$A2105)</f>
        <v>0</v>
      </c>
      <c r="D2105" s="3">
        <f>SUMIFS(Data!Y:Y,Data!$B:$B,Figure16!$B2105,Data!$A:$A,Figure16!$A2105)</f>
        <v>90000000</v>
      </c>
      <c r="E2105" s="3">
        <f>SUMIFS(Data!Q:Q,Data!$B:$B,Figure16!$B2105,Data!$A:$A,Figure16!$A2105)</f>
        <v>3185987234.8408933</v>
      </c>
      <c r="F2105" s="1">
        <f t="shared" si="68"/>
        <v>0</v>
      </c>
      <c r="G2105" s="1">
        <f t="shared" si="69"/>
        <v>2.8248700753031915</v>
      </c>
      <c r="H2105">
        <f>SUMIFS(Data!Z:Z,Data!B:B,Figure16!B2105,Data!A:A,Figure16!A2105)</f>
        <v>1</v>
      </c>
    </row>
    <row r="2106" spans="1:8">
      <c r="A2106" s="27">
        <v>1973</v>
      </c>
      <c r="B2106" t="s">
        <v>46</v>
      </c>
      <c r="C2106" s="3">
        <f>SUMIFS(Data!F:F,Data!$B:$B,Figure16!$B2106,Data!$A:$A,Figure16!$A2106)</f>
        <v>0</v>
      </c>
      <c r="D2106" s="3">
        <f>SUMIFS(Data!Y:Y,Data!$B:$B,Figure16!$B2106,Data!$A:$A,Figure16!$A2106)</f>
        <v>8000000</v>
      </c>
      <c r="E2106" s="3">
        <f>SUMIFS(Data!Q:Q,Data!$B:$B,Figure16!$B2106,Data!$A:$A,Figure16!$A2106)</f>
        <v>3891755551.9413781</v>
      </c>
      <c r="F2106" s="1">
        <f t="shared" si="68"/>
        <v>0</v>
      </c>
      <c r="G2106" s="1">
        <f t="shared" si="69"/>
        <v>0.20556275678746705</v>
      </c>
      <c r="H2106">
        <f>SUMIFS(Data!Z:Z,Data!B:B,Figure16!B2106,Data!A:A,Figure16!A2106)</f>
        <v>1</v>
      </c>
    </row>
    <row r="2107" spans="1:8">
      <c r="A2107" s="27">
        <v>1974</v>
      </c>
      <c r="B2107" t="s">
        <v>46</v>
      </c>
      <c r="C2107" s="3">
        <f>SUMIFS(Data!F:F,Data!$B:$B,Figure16!$B2107,Data!$A:$A,Figure16!$A2107)</f>
        <v>0</v>
      </c>
      <c r="D2107" s="3">
        <f>SUMIFS(Data!Y:Y,Data!$B:$B,Figure16!$B2107,Data!$A:$A,Figure16!$A2107)</f>
        <v>0</v>
      </c>
      <c r="E2107" s="3">
        <f>SUMIFS(Data!Q:Q,Data!$B:$B,Figure16!$B2107,Data!$A:$A,Figure16!$A2107)</f>
        <v>6599259420.996048</v>
      </c>
      <c r="F2107" s="1">
        <f t="shared" si="68"/>
        <v>0</v>
      </c>
      <c r="G2107" s="1">
        <f t="shared" si="69"/>
        <v>0</v>
      </c>
      <c r="H2107">
        <f>SUMIFS(Data!Z:Z,Data!B:B,Figure16!B2107,Data!A:A,Figure16!A2107)</f>
        <v>1</v>
      </c>
    </row>
    <row r="2108" spans="1:8">
      <c r="A2108" s="27">
        <v>1975</v>
      </c>
      <c r="B2108" t="s">
        <v>46</v>
      </c>
      <c r="C2108" s="3">
        <f>SUMIFS(Data!F:F,Data!$B:$B,Figure16!$B2108,Data!$A:$A,Figure16!$A2108)</f>
        <v>0</v>
      </c>
      <c r="D2108" s="3">
        <f>SUMIFS(Data!Y:Y,Data!$B:$B,Figure16!$B2108,Data!$A:$A,Figure16!$A2108)</f>
        <v>55000000</v>
      </c>
      <c r="E2108" s="3">
        <f>SUMIFS(Data!Q:Q,Data!$B:$B,Figure16!$B2108,Data!$A:$A,Figure16!$A2108)</f>
        <v>7731677256.8098249</v>
      </c>
      <c r="F2108" s="1">
        <f t="shared" si="68"/>
        <v>0</v>
      </c>
      <c r="G2108" s="1">
        <f t="shared" si="69"/>
        <v>0.71135923258511191</v>
      </c>
      <c r="H2108">
        <f>SUMIFS(Data!Z:Z,Data!B:B,Figure16!B2108,Data!A:A,Figure16!A2108)</f>
        <v>1</v>
      </c>
    </row>
    <row r="2109" spans="1:8">
      <c r="A2109" s="27">
        <v>1976</v>
      </c>
      <c r="B2109" t="s">
        <v>46</v>
      </c>
      <c r="C2109" s="3">
        <f>SUMIFS(Data!F:F,Data!$B:$B,Figure16!$B2109,Data!$A:$A,Figure16!$A2109)</f>
        <v>0</v>
      </c>
      <c r="D2109" s="3">
        <f>SUMIFS(Data!Y:Y,Data!$B:$B,Figure16!$B2109,Data!$A:$A,Figure16!$A2109)</f>
        <v>107000000</v>
      </c>
      <c r="E2109" s="3">
        <f>SUMIFS(Data!Q:Q,Data!$B:$B,Figure16!$B2109,Data!$A:$A,Figure16!$A2109)</f>
        <v>9091924304.8347664</v>
      </c>
      <c r="F2109" s="1">
        <f t="shared" si="68"/>
        <v>0</v>
      </c>
      <c r="G2109" s="1">
        <f t="shared" si="69"/>
        <v>1.1768685749297447</v>
      </c>
      <c r="H2109">
        <f>SUMIFS(Data!Z:Z,Data!B:B,Figure16!B2109,Data!A:A,Figure16!A2109)</f>
        <v>1</v>
      </c>
    </row>
    <row r="2110" spans="1:8">
      <c r="A2110" s="27">
        <v>1977</v>
      </c>
      <c r="B2110" t="s">
        <v>46</v>
      </c>
      <c r="C2110" s="3">
        <f>SUMIFS(Data!F:F,Data!$B:$B,Figure16!$B2110,Data!$A:$A,Figure16!$A2110)</f>
        <v>0</v>
      </c>
      <c r="D2110" s="3">
        <f>SUMIFS(Data!Y:Y,Data!$B:$B,Figure16!$B2110,Data!$A:$A,Figure16!$A2110)</f>
        <v>454000000</v>
      </c>
      <c r="E2110" s="3">
        <f>SUMIFS(Data!Q:Q,Data!$B:$B,Figure16!$B2110,Data!$A:$A,Figure16!$A2110)</f>
        <v>11026346589.501144</v>
      </c>
      <c r="F2110" s="1">
        <f t="shared" si="68"/>
        <v>0</v>
      </c>
      <c r="G2110" s="1">
        <f t="shared" si="69"/>
        <v>4.1174109331215929</v>
      </c>
      <c r="H2110">
        <f>SUMIFS(Data!Z:Z,Data!B:B,Figure16!B2110,Data!A:A,Figure16!A2110)</f>
        <v>1</v>
      </c>
    </row>
    <row r="2111" spans="1:8">
      <c r="A2111" s="27">
        <v>1978</v>
      </c>
      <c r="B2111" t="s">
        <v>46</v>
      </c>
      <c r="C2111" s="3">
        <f>SUMIFS(Data!F:F,Data!$B:$B,Figure16!$B2111,Data!$A:$A,Figure16!$A2111)</f>
        <v>0</v>
      </c>
      <c r="D2111" s="3">
        <f>SUMIFS(Data!Y:Y,Data!$B:$B,Figure16!$B2111,Data!$A:$A,Figure16!$A2111)</f>
        <v>100000000</v>
      </c>
      <c r="E2111" s="3">
        <f>SUMIFS(Data!Q:Q,Data!$B:$B,Figure16!$B2111,Data!$A:$A,Figure16!$A2111)</f>
        <v>11922502170.640518</v>
      </c>
      <c r="F2111" s="1">
        <f t="shared" si="68"/>
        <v>0</v>
      </c>
      <c r="G2111" s="1">
        <f t="shared" si="69"/>
        <v>0.83875010940448969</v>
      </c>
      <c r="H2111">
        <f>SUMIFS(Data!Z:Z,Data!B:B,Figure16!B2111,Data!A:A,Figure16!A2111)</f>
        <v>1</v>
      </c>
    </row>
    <row r="2112" spans="1:8">
      <c r="A2112" s="27">
        <v>1979</v>
      </c>
      <c r="B2112" t="s">
        <v>46</v>
      </c>
      <c r="C2112" s="3">
        <f>SUMIFS(Data!F:F,Data!$B:$B,Figure16!$B2112,Data!$A:$A,Figure16!$A2112)</f>
        <v>0</v>
      </c>
      <c r="D2112" s="3">
        <f>SUMIFS(Data!Y:Y,Data!$B:$B,Figure16!$B2112,Data!$A:$A,Figure16!$A2112)</f>
        <v>885500032</v>
      </c>
      <c r="E2112" s="3">
        <f>SUMIFS(Data!Q:Q,Data!$B:$B,Figure16!$B2112,Data!$A:$A,Figure16!$A2112)</f>
        <v>14175166007.577391</v>
      </c>
      <c r="F2112" s="1">
        <f t="shared" si="68"/>
        <v>0</v>
      </c>
      <c r="G2112" s="1">
        <f t="shared" si="69"/>
        <v>6.2468406474157163</v>
      </c>
      <c r="H2112">
        <f>SUMIFS(Data!Z:Z,Data!B:B,Figure16!B2112,Data!A:A,Figure16!A2112)</f>
        <v>1</v>
      </c>
    </row>
    <row r="2113" spans="1:8">
      <c r="A2113" s="27">
        <v>1980</v>
      </c>
      <c r="B2113" t="s">
        <v>46</v>
      </c>
      <c r="C2113" s="3">
        <f>SUMIFS(Data!F:F,Data!$B:$B,Figure16!$B2113,Data!$A:$A,Figure16!$A2113)</f>
        <v>0</v>
      </c>
      <c r="D2113" s="3">
        <f>SUMIFS(Data!Y:Y,Data!$B:$B,Figure16!$B2113,Data!$A:$A,Figure16!$A2113)</f>
        <v>923200000</v>
      </c>
      <c r="E2113" s="3">
        <f>SUMIFS(Data!Q:Q,Data!$B:$B,Figure16!$B2113,Data!$A:$A,Figure16!$A2113)</f>
        <v>17881514682.878384</v>
      </c>
      <c r="F2113" s="1">
        <f t="shared" si="68"/>
        <v>0</v>
      </c>
      <c r="G2113" s="1">
        <f t="shared" si="69"/>
        <v>5.1628735952887004</v>
      </c>
      <c r="H2113">
        <f>SUMIFS(Data!Z:Z,Data!B:B,Figure16!B2113,Data!A:A,Figure16!A2113)</f>
        <v>1</v>
      </c>
    </row>
    <row r="2114" spans="1:8">
      <c r="A2114" s="27">
        <v>1981</v>
      </c>
      <c r="B2114" t="s">
        <v>46</v>
      </c>
      <c r="C2114" s="3">
        <f>SUMIFS(Data!F:F,Data!$B:$B,Figure16!$B2114,Data!$A:$A,Figure16!$A2114)</f>
        <v>0</v>
      </c>
      <c r="D2114" s="3">
        <f>SUMIFS(Data!Y:Y,Data!$B:$B,Figure16!$B2114,Data!$A:$A,Figure16!$A2114)</f>
        <v>801400000</v>
      </c>
      <c r="E2114" s="3">
        <f>SUMIFS(Data!Q:Q,Data!$B:$B,Figure16!$B2114,Data!$A:$A,Figure16!$A2114)</f>
        <v>21810767209.369488</v>
      </c>
      <c r="F2114" s="1">
        <f t="shared" si="68"/>
        <v>0</v>
      </c>
      <c r="G2114" s="1">
        <f t="shared" si="69"/>
        <v>3.6743320044960814</v>
      </c>
      <c r="H2114">
        <f>SUMIFS(Data!Z:Z,Data!B:B,Figure16!B2114,Data!A:A,Figure16!A2114)</f>
        <v>1</v>
      </c>
    </row>
    <row r="2115" spans="1:8">
      <c r="A2115" s="27">
        <v>1982</v>
      </c>
      <c r="B2115" t="s">
        <v>46</v>
      </c>
      <c r="C2115" s="3">
        <f>SUMIFS(Data!F:F,Data!$B:$B,Figure16!$B2115,Data!$A:$A,Figure16!$A2115)</f>
        <v>0</v>
      </c>
      <c r="D2115" s="3">
        <f>SUMIFS(Data!Y:Y,Data!$B:$B,Figure16!$B2115,Data!$A:$A,Figure16!$A2115)</f>
        <v>470000000</v>
      </c>
      <c r="E2115" s="3">
        <f>SUMIFS(Data!Q:Q,Data!$B:$B,Figure16!$B2115,Data!$A:$A,Figure16!$A2115)</f>
        <v>19929853574.60952</v>
      </c>
      <c r="F2115" s="1">
        <f t="shared" ref="F2115:F2178" si="70">IF(E2115&gt;0,C2115/E2115*100,"")</f>
        <v>0</v>
      </c>
      <c r="G2115" s="1">
        <f t="shared" ref="G2115:G2178" si="71">IF($E2115&gt;0,D2115/$E2115*100,"")</f>
        <v>2.3582712147909426</v>
      </c>
      <c r="H2115">
        <f>SUMIFS(Data!Z:Z,Data!B:B,Figure16!B2115,Data!A:A,Figure16!A2115)</f>
        <v>1</v>
      </c>
    </row>
    <row r="2116" spans="1:8">
      <c r="A2116" s="27">
        <v>1983</v>
      </c>
      <c r="B2116" t="s">
        <v>46</v>
      </c>
      <c r="C2116" s="3">
        <f>SUMIFS(Data!F:F,Data!$B:$B,Figure16!$B2116,Data!$A:$A,Figure16!$A2116)</f>
        <v>2050000</v>
      </c>
      <c r="D2116" s="3">
        <f>SUMIFS(Data!Y:Y,Data!$B:$B,Figure16!$B2116,Data!$A:$A,Figure16!$A2116)</f>
        <v>25200000</v>
      </c>
      <c r="E2116" s="3">
        <f>SUMIFS(Data!Q:Q,Data!$B:$B,Figure16!$B2116,Data!$A:$A,Figure16!$A2116)</f>
        <v>17152483214.353634</v>
      </c>
      <c r="F2116" s="1">
        <f t="shared" si="70"/>
        <v>1.1951622248401374E-2</v>
      </c>
      <c r="G2116" s="1">
        <f t="shared" si="71"/>
        <v>0.1469175027608364</v>
      </c>
      <c r="H2116">
        <f>SUMIFS(Data!Z:Z,Data!B:B,Figure16!B2116,Data!A:A,Figure16!A2116)</f>
        <v>1</v>
      </c>
    </row>
    <row r="2117" spans="1:8">
      <c r="A2117" s="27">
        <v>1984</v>
      </c>
      <c r="B2117" t="s">
        <v>46</v>
      </c>
      <c r="C2117" s="3">
        <f>SUMIFS(Data!F:F,Data!$B:$B,Figure16!$B2117,Data!$A:$A,Figure16!$A2117)</f>
        <v>5000000</v>
      </c>
      <c r="D2117" s="3">
        <f>SUMIFS(Data!Y:Y,Data!$B:$B,Figure16!$B2117,Data!$A:$A,Figure16!$A2117)</f>
        <v>0</v>
      </c>
      <c r="E2117" s="3">
        <f>SUMIFS(Data!Q:Q,Data!$B:$B,Figure16!$B2117,Data!$A:$A,Figure16!$A2117)</f>
        <v>16912515183.278257</v>
      </c>
      <c r="F2117" s="1">
        <f t="shared" si="70"/>
        <v>2.9563905461818002E-2</v>
      </c>
      <c r="G2117" s="1">
        <f t="shared" si="71"/>
        <v>0</v>
      </c>
      <c r="H2117">
        <f>SUMIFS(Data!Z:Z,Data!B:B,Figure16!B2117,Data!A:A,Figure16!A2117)</f>
        <v>1</v>
      </c>
    </row>
    <row r="2118" spans="1:8">
      <c r="A2118" s="27">
        <v>1985</v>
      </c>
      <c r="B2118" t="s">
        <v>46</v>
      </c>
      <c r="C2118" s="3">
        <f>SUMIFS(Data!F:F,Data!$B:$B,Figure16!$B2118,Data!$A:$A,Figure16!$A2118)</f>
        <v>0</v>
      </c>
      <c r="D2118" s="3">
        <f>SUMIFS(Data!Y:Y,Data!$B:$B,Figure16!$B2118,Data!$A:$A,Figure16!$A2118)</f>
        <v>0</v>
      </c>
      <c r="E2118" s="3">
        <f>SUMIFS(Data!Q:Q,Data!$B:$B,Figure16!$B2118,Data!$A:$A,Figure16!$A2118)</f>
        <v>17149094589.982655</v>
      </c>
      <c r="F2118" s="1">
        <f t="shared" si="70"/>
        <v>0</v>
      </c>
      <c r="G2118" s="1">
        <f t="shared" si="71"/>
        <v>0</v>
      </c>
      <c r="H2118">
        <f>SUMIFS(Data!Z:Z,Data!B:B,Figure16!B2118,Data!A:A,Figure16!A2118)</f>
        <v>1</v>
      </c>
    </row>
    <row r="2119" spans="1:8">
      <c r="A2119" s="27">
        <v>1986</v>
      </c>
      <c r="B2119" t="s">
        <v>46</v>
      </c>
      <c r="C2119" s="3">
        <f>SUMIFS(Data!F:F,Data!$B:$B,Figure16!$B2119,Data!$A:$A,Figure16!$A2119)</f>
        <v>0</v>
      </c>
      <c r="D2119" s="3">
        <f>SUMIFS(Data!Y:Y,Data!$B:$B,Figure16!$B2119,Data!$A:$A,Figure16!$A2119)</f>
        <v>0</v>
      </c>
      <c r="E2119" s="3">
        <f>SUMIFS(Data!Q:Q,Data!$B:$B,Figure16!$B2119,Data!$A:$A,Figure16!$A2119)</f>
        <v>15314143988.062119</v>
      </c>
      <c r="F2119" s="1">
        <f t="shared" si="70"/>
        <v>0</v>
      </c>
      <c r="G2119" s="1">
        <f t="shared" si="71"/>
        <v>0</v>
      </c>
      <c r="H2119">
        <f>SUMIFS(Data!Z:Z,Data!B:B,Figure16!B2119,Data!A:A,Figure16!A2119)</f>
        <v>1</v>
      </c>
    </row>
    <row r="2120" spans="1:8">
      <c r="A2120" s="27">
        <v>1987</v>
      </c>
      <c r="B2120" t="s">
        <v>46</v>
      </c>
      <c r="C2120" s="3">
        <f>SUMIFS(Data!F:F,Data!$B:$B,Figure16!$B2120,Data!$A:$A,Figure16!$A2120)</f>
        <v>50000</v>
      </c>
      <c r="D2120" s="3">
        <f>SUMIFS(Data!Y:Y,Data!$B:$B,Figure16!$B2120,Data!$A:$A,Figure16!$A2120)</f>
        <v>0</v>
      </c>
      <c r="E2120" s="3">
        <f>SUMIFS(Data!Q:Q,Data!$B:$B,Figure16!$B2120,Data!$A:$A,Figure16!$A2120)</f>
        <v>13945431882.227064</v>
      </c>
      <c r="F2120" s="1">
        <f t="shared" si="70"/>
        <v>3.5854034799541164E-4</v>
      </c>
      <c r="G2120" s="1">
        <f t="shared" si="71"/>
        <v>0</v>
      </c>
      <c r="H2120">
        <f>SUMIFS(Data!Z:Z,Data!B:B,Figure16!B2120,Data!A:A,Figure16!A2120)</f>
        <v>1</v>
      </c>
    </row>
    <row r="2121" spans="1:8">
      <c r="A2121" s="27">
        <v>1988</v>
      </c>
      <c r="B2121" t="s">
        <v>46</v>
      </c>
      <c r="C2121" s="3">
        <f>SUMIFS(Data!F:F,Data!$B:$B,Figure16!$B2121,Data!$A:$A,Figure16!$A2121)</f>
        <v>0</v>
      </c>
      <c r="D2121" s="3">
        <f>SUMIFS(Data!Y:Y,Data!$B:$B,Figure16!$B2121,Data!$A:$A,Figure16!$A2121)</f>
        <v>0</v>
      </c>
      <c r="E2121" s="3">
        <f>SUMIFS(Data!Q:Q,Data!$B:$B,Figure16!$B2121,Data!$A:$A,Figure16!$A2121)</f>
        <v>13051886552.337727</v>
      </c>
      <c r="F2121" s="1">
        <f t="shared" si="70"/>
        <v>0</v>
      </c>
      <c r="G2121" s="1">
        <f t="shared" si="71"/>
        <v>0</v>
      </c>
      <c r="H2121">
        <f>SUMIFS(Data!Z:Z,Data!B:B,Figure16!B2121,Data!A:A,Figure16!A2121)</f>
        <v>1</v>
      </c>
    </row>
    <row r="2122" spans="1:8">
      <c r="A2122" s="27">
        <v>1989</v>
      </c>
      <c r="B2122" t="s">
        <v>46</v>
      </c>
      <c r="C2122" s="3">
        <f>SUMIFS(Data!F:F,Data!$B:$B,Figure16!$B2122,Data!$A:$A,Figure16!$A2122)</f>
        <v>0</v>
      </c>
      <c r="D2122" s="3">
        <f>SUMIFS(Data!Y:Y,Data!$B:$B,Figure16!$B2122,Data!$A:$A,Figure16!$A2122)</f>
        <v>0</v>
      </c>
      <c r="E2122" s="3">
        <f>SUMIFS(Data!Q:Q,Data!$B:$B,Figure16!$B2122,Data!$A:$A,Figure16!$A2122)</f>
        <v>13890828707.649302</v>
      </c>
      <c r="F2122" s="1">
        <f t="shared" si="70"/>
        <v>0</v>
      </c>
      <c r="G2122" s="1">
        <f t="shared" si="71"/>
        <v>0</v>
      </c>
      <c r="H2122">
        <f>SUMIFS(Data!Z:Z,Data!B:B,Figure16!B2122,Data!A:A,Figure16!A2122)</f>
        <v>1</v>
      </c>
    </row>
    <row r="2123" spans="1:8">
      <c r="A2123" s="27">
        <v>1990</v>
      </c>
      <c r="B2123" t="s">
        <v>46</v>
      </c>
      <c r="C2123" s="3">
        <f>SUMIFS(Data!F:F,Data!$B:$B,Figure16!$B2123,Data!$A:$A,Figure16!$A2123)</f>
        <v>0</v>
      </c>
      <c r="D2123" s="3">
        <f>SUMIFS(Data!Y:Y,Data!$B:$B,Figure16!$B2123,Data!$A:$A,Figure16!$A2123)</f>
        <v>0</v>
      </c>
      <c r="E2123" s="3">
        <f>SUMIFS(Data!Q:Q,Data!$B:$B,Figure16!$B2123,Data!$A:$A,Figure16!$A2123)</f>
        <v>15239278100.350187</v>
      </c>
      <c r="F2123" s="1">
        <f t="shared" si="70"/>
        <v>0</v>
      </c>
      <c r="G2123" s="1">
        <f t="shared" si="71"/>
        <v>0</v>
      </c>
      <c r="H2123">
        <f>SUMIFS(Data!Z:Z,Data!B:B,Figure16!B2123,Data!A:A,Figure16!A2123)</f>
        <v>1</v>
      </c>
    </row>
    <row r="2124" spans="1:8">
      <c r="A2124" s="27">
        <v>1991</v>
      </c>
      <c r="B2124" t="s">
        <v>46</v>
      </c>
      <c r="C2124" s="3">
        <f>SUMIFS(Data!F:F,Data!$B:$B,Figure16!$B2124,Data!$A:$A,Figure16!$A2124)</f>
        <v>0</v>
      </c>
      <c r="D2124" s="3">
        <f>SUMIFS(Data!Y:Y,Data!$B:$B,Figure16!$B2124,Data!$A:$A,Figure16!$A2124)</f>
        <v>0</v>
      </c>
      <c r="E2124" s="3">
        <f>SUMIFS(Data!Q:Q,Data!$B:$B,Figure16!$B2124,Data!$A:$A,Figure16!$A2124)</f>
        <v>16988535267.633818</v>
      </c>
      <c r="F2124" s="1">
        <f t="shared" si="70"/>
        <v>0</v>
      </c>
      <c r="G2124" s="1">
        <f t="shared" si="71"/>
        <v>0</v>
      </c>
      <c r="H2124">
        <f>SUMIFS(Data!Z:Z,Data!B:B,Figure16!B2124,Data!A:A,Figure16!A2124)</f>
        <v>1</v>
      </c>
    </row>
    <row r="2125" spans="1:8">
      <c r="A2125" s="27">
        <v>1992</v>
      </c>
      <c r="B2125" t="s">
        <v>46</v>
      </c>
      <c r="C2125" s="3">
        <f>SUMIFS(Data!F:F,Data!$B:$B,Figure16!$B2125,Data!$A:$A,Figure16!$A2125)</f>
        <v>0</v>
      </c>
      <c r="D2125" s="3">
        <f>SUMIFS(Data!Y:Y,Data!$B:$B,Figure16!$B2125,Data!$A:$A,Figure16!$A2125)</f>
        <v>0</v>
      </c>
      <c r="E2125" s="3">
        <f>SUMIFS(Data!Q:Q,Data!$B:$B,Figure16!$B2125,Data!$A:$A,Figure16!$A2125)</f>
        <v>18094238119.059525</v>
      </c>
      <c r="F2125" s="1">
        <f t="shared" si="70"/>
        <v>0</v>
      </c>
      <c r="G2125" s="1">
        <f t="shared" si="71"/>
        <v>0</v>
      </c>
      <c r="H2125">
        <f>SUMIFS(Data!Z:Z,Data!B:B,Figure16!B2125,Data!A:A,Figure16!A2125)</f>
        <v>1</v>
      </c>
    </row>
    <row r="2126" spans="1:8">
      <c r="A2126" s="27">
        <v>1993</v>
      </c>
      <c r="B2126" t="s">
        <v>46</v>
      </c>
      <c r="C2126" s="3">
        <f>SUMIFS(Data!F:F,Data!$B:$B,Figure16!$B2126,Data!$A:$A,Figure16!$A2126)</f>
        <v>0</v>
      </c>
      <c r="D2126" s="3">
        <f>SUMIFS(Data!Y:Y,Data!$B:$B,Figure16!$B2126,Data!$A:$A,Figure16!$A2126)</f>
        <v>0</v>
      </c>
      <c r="E2126" s="3">
        <f>SUMIFS(Data!Q:Q,Data!$B:$B,Figure16!$B2126,Data!$A:$A,Figure16!$A2126)</f>
        <v>18938717358.67934</v>
      </c>
      <c r="F2126" s="1">
        <f t="shared" si="70"/>
        <v>0</v>
      </c>
      <c r="G2126" s="1">
        <f t="shared" si="71"/>
        <v>0</v>
      </c>
      <c r="H2126">
        <f>SUMIFS(Data!Z:Z,Data!B:B,Figure16!B2126,Data!A:A,Figure16!A2126)</f>
        <v>1</v>
      </c>
    </row>
    <row r="2127" spans="1:8">
      <c r="A2127" s="27">
        <v>1994</v>
      </c>
      <c r="B2127" t="s">
        <v>46</v>
      </c>
      <c r="C2127" s="3">
        <f>SUMIFS(Data!F:F,Data!$B:$B,Figure16!$B2127,Data!$A:$A,Figure16!$A2127)</f>
        <v>0</v>
      </c>
      <c r="D2127" s="3">
        <f>SUMIFS(Data!Y:Y,Data!$B:$B,Figure16!$B2127,Data!$A:$A,Figure16!$A2127)</f>
        <v>0</v>
      </c>
      <c r="E2127" s="3">
        <f>SUMIFS(Data!Q:Q,Data!$B:$B,Figure16!$B2127,Data!$A:$A,Figure16!$A2127)</f>
        <v>22708673336.668327</v>
      </c>
      <c r="F2127" s="1">
        <f t="shared" si="70"/>
        <v>0</v>
      </c>
      <c r="G2127" s="1">
        <f t="shared" si="71"/>
        <v>0</v>
      </c>
      <c r="H2127">
        <f>SUMIFS(Data!Z:Z,Data!B:B,Figure16!B2127,Data!A:A,Figure16!A2127)</f>
        <v>1</v>
      </c>
    </row>
    <row r="2128" spans="1:8">
      <c r="A2128" s="27">
        <v>1995</v>
      </c>
      <c r="B2128" t="s">
        <v>46</v>
      </c>
      <c r="C2128" s="3">
        <f>SUMIFS(Data!F:F,Data!$B:$B,Figure16!$B2128,Data!$A:$A,Figure16!$A2128)</f>
        <v>0</v>
      </c>
      <c r="D2128" s="3">
        <f>SUMIFS(Data!Y:Y,Data!$B:$B,Figure16!$B2128,Data!$A:$A,Figure16!$A2128)</f>
        <v>0</v>
      </c>
      <c r="E2128" s="3">
        <f>SUMIFS(Data!Q:Q,Data!$B:$B,Figure16!$B2128,Data!$A:$A,Figure16!$A2128)</f>
        <v>24432884442.221107</v>
      </c>
      <c r="F2128" s="1">
        <f t="shared" si="70"/>
        <v>0</v>
      </c>
      <c r="G2128" s="1">
        <f t="shared" si="71"/>
        <v>0</v>
      </c>
      <c r="H2128">
        <f>SUMIFS(Data!Z:Z,Data!B:B,Figure16!B2128,Data!A:A,Figure16!A2128)</f>
        <v>1</v>
      </c>
    </row>
    <row r="2129" spans="1:8">
      <c r="A2129" s="27">
        <v>1996</v>
      </c>
      <c r="B2129" t="s">
        <v>46</v>
      </c>
      <c r="C2129" s="3">
        <f>SUMIFS(Data!F:F,Data!$B:$B,Figure16!$B2129,Data!$A:$A,Figure16!$A2129)</f>
        <v>0</v>
      </c>
      <c r="D2129" s="3">
        <f>SUMIFS(Data!Y:Y,Data!$B:$B,Figure16!$B2129,Data!$A:$A,Figure16!$A2129)</f>
        <v>0</v>
      </c>
      <c r="E2129" s="3">
        <f>SUMIFS(Data!Q:Q,Data!$B:$B,Figure16!$B2129,Data!$A:$A,Figure16!$A2129)</f>
        <v>25226393196.598293</v>
      </c>
      <c r="F2129" s="1">
        <f t="shared" si="70"/>
        <v>0</v>
      </c>
      <c r="G2129" s="1">
        <f t="shared" si="71"/>
        <v>0</v>
      </c>
      <c r="H2129">
        <f>SUMIFS(Data!Z:Z,Data!B:B,Figure16!B2129,Data!A:A,Figure16!A2129)</f>
        <v>1</v>
      </c>
    </row>
    <row r="2130" spans="1:8">
      <c r="A2130" s="27">
        <v>1997</v>
      </c>
      <c r="B2130" t="s">
        <v>46</v>
      </c>
      <c r="C2130" s="3">
        <f>SUMIFS(Data!F:F,Data!$B:$B,Figure16!$B2130,Data!$A:$A,Figure16!$A2130)</f>
        <v>0</v>
      </c>
      <c r="D2130" s="3">
        <f>SUMIFS(Data!Y:Y,Data!$B:$B,Figure16!$B2130,Data!$A:$A,Figure16!$A2130)</f>
        <v>0</v>
      </c>
      <c r="E2130" s="3">
        <f>SUMIFS(Data!Q:Q,Data!$B:$B,Figure16!$B2130,Data!$A:$A,Figure16!$A2130)</f>
        <v>28162053026.513256</v>
      </c>
      <c r="F2130" s="1">
        <f t="shared" si="70"/>
        <v>0</v>
      </c>
      <c r="G2130" s="1">
        <f t="shared" si="71"/>
        <v>0</v>
      </c>
      <c r="H2130">
        <f>SUMIFS(Data!Z:Z,Data!B:B,Figure16!B2130,Data!A:A,Figure16!A2130)</f>
        <v>1</v>
      </c>
    </row>
    <row r="2131" spans="1:8">
      <c r="A2131" s="27">
        <v>1998</v>
      </c>
      <c r="B2131" t="s">
        <v>46</v>
      </c>
      <c r="C2131" s="3">
        <f>SUMIFS(Data!F:F,Data!$B:$B,Figure16!$B2131,Data!$A:$A,Figure16!$A2131)</f>
        <v>0</v>
      </c>
      <c r="D2131" s="3">
        <f>SUMIFS(Data!Y:Y,Data!$B:$B,Figure16!$B2131,Data!$A:$A,Figure16!$A2131)</f>
        <v>0</v>
      </c>
      <c r="E2131" s="3">
        <f>SUMIFS(Data!Q:Q,Data!$B:$B,Figure16!$B2131,Data!$A:$A,Figure16!$A2131)</f>
        <v>27981896948.474232</v>
      </c>
      <c r="F2131" s="1">
        <f t="shared" si="70"/>
        <v>0</v>
      </c>
      <c r="G2131" s="1">
        <f t="shared" si="71"/>
        <v>0</v>
      </c>
      <c r="H2131">
        <f>SUMIFS(Data!Z:Z,Data!B:B,Figure16!B2131,Data!A:A,Figure16!A2131)</f>
        <v>1</v>
      </c>
    </row>
    <row r="2132" spans="1:8">
      <c r="A2132" s="27">
        <v>1999</v>
      </c>
      <c r="B2132" t="s">
        <v>46</v>
      </c>
      <c r="C2132" s="3">
        <f>SUMIFS(Data!F:F,Data!$B:$B,Figure16!$B2132,Data!$A:$A,Figure16!$A2132)</f>
        <v>0</v>
      </c>
      <c r="D2132" s="3">
        <f>SUMIFS(Data!Y:Y,Data!$B:$B,Figure16!$B2132,Data!$A:$A,Figure16!$A2132)</f>
        <v>0</v>
      </c>
      <c r="E2132" s="3">
        <f>SUMIFS(Data!Q:Q,Data!$B:$B,Figure16!$B2132,Data!$A:$A,Figure16!$A2132)</f>
        <v>19645272636.318157</v>
      </c>
      <c r="F2132" s="1">
        <f t="shared" si="70"/>
        <v>0</v>
      </c>
      <c r="G2132" s="1">
        <f t="shared" si="71"/>
        <v>0</v>
      </c>
      <c r="H2132">
        <f>SUMIFS(Data!Z:Z,Data!B:B,Figure16!B2132,Data!A:A,Figure16!A2132)</f>
        <v>1</v>
      </c>
    </row>
    <row r="2133" spans="1:8">
      <c r="A2133" s="27">
        <v>2000</v>
      </c>
      <c r="B2133" t="s">
        <v>46</v>
      </c>
      <c r="C2133" s="3">
        <f>SUMIFS(Data!F:F,Data!$B:$B,Figure16!$B2133,Data!$A:$A,Figure16!$A2133)</f>
        <v>0</v>
      </c>
      <c r="D2133" s="3">
        <f>SUMIFS(Data!Y:Y,Data!$B:$B,Figure16!$B2133,Data!$A:$A,Figure16!$A2133)</f>
        <v>0</v>
      </c>
      <c r="E2133" s="3">
        <f>SUMIFS(Data!Q:Q,Data!$B:$B,Figure16!$B2133,Data!$A:$A,Figure16!$A2133)</f>
        <v>18327764882.441219</v>
      </c>
      <c r="F2133" s="1">
        <f t="shared" si="70"/>
        <v>0</v>
      </c>
      <c r="G2133" s="1">
        <f t="shared" si="71"/>
        <v>0</v>
      </c>
      <c r="H2133">
        <f>SUMIFS(Data!Z:Z,Data!B:B,Figure16!B2133,Data!A:A,Figure16!A2133)</f>
        <v>1</v>
      </c>
    </row>
    <row r="2134" spans="1:8">
      <c r="A2134" s="27">
        <v>2001</v>
      </c>
      <c r="B2134" t="s">
        <v>46</v>
      </c>
      <c r="C2134" s="3">
        <f>SUMIFS(Data!F:F,Data!$B:$B,Figure16!$B2134,Data!$A:$A,Figure16!$A2134)</f>
        <v>0</v>
      </c>
      <c r="D2134" s="3">
        <f>SUMIFS(Data!Y:Y,Data!$B:$B,Figure16!$B2134,Data!$A:$A,Figure16!$A2134)</f>
        <v>0</v>
      </c>
      <c r="E2134" s="3">
        <f>SUMIFS(Data!Q:Q,Data!$B:$B,Figure16!$B2134,Data!$A:$A,Figure16!$A2134)</f>
        <v>24468324000</v>
      </c>
      <c r="F2134" s="1">
        <f t="shared" si="70"/>
        <v>0</v>
      </c>
      <c r="G2134" s="1">
        <f t="shared" si="71"/>
        <v>0</v>
      </c>
      <c r="H2134">
        <f>SUMIFS(Data!Z:Z,Data!B:B,Figure16!B2134,Data!A:A,Figure16!A2134)</f>
        <v>1</v>
      </c>
    </row>
    <row r="2135" spans="1:8">
      <c r="A2135" s="27">
        <v>2002</v>
      </c>
      <c r="B2135" t="s">
        <v>46</v>
      </c>
      <c r="C2135" s="3">
        <f>SUMIFS(Data!F:F,Data!$B:$B,Figure16!$B2135,Data!$A:$A,Figure16!$A2135)</f>
        <v>0</v>
      </c>
      <c r="D2135" s="3">
        <f>SUMIFS(Data!Y:Y,Data!$B:$B,Figure16!$B2135,Data!$A:$A,Figure16!$A2135)</f>
        <v>0</v>
      </c>
      <c r="E2135" s="3">
        <f>SUMIFS(Data!Q:Q,Data!$B:$B,Figure16!$B2135,Data!$A:$A,Figure16!$A2135)</f>
        <v>28548945000</v>
      </c>
      <c r="F2135" s="1">
        <f t="shared" si="70"/>
        <v>0</v>
      </c>
      <c r="G2135" s="1">
        <f t="shared" si="71"/>
        <v>0</v>
      </c>
      <c r="H2135">
        <f>SUMIFS(Data!Z:Z,Data!B:B,Figure16!B2135,Data!A:A,Figure16!A2135)</f>
        <v>1</v>
      </c>
    </row>
    <row r="2136" spans="1:8">
      <c r="A2136" s="27">
        <v>2003</v>
      </c>
      <c r="B2136" t="s">
        <v>46</v>
      </c>
      <c r="C2136" s="3">
        <f>SUMIFS(Data!F:F,Data!$B:$B,Figure16!$B2136,Data!$A:$A,Figure16!$A2136)</f>
        <v>2500000</v>
      </c>
      <c r="D2136" s="3">
        <f>SUMIFS(Data!Y:Y,Data!$B:$B,Figure16!$B2136,Data!$A:$A,Figure16!$A2136)</f>
        <v>0</v>
      </c>
      <c r="E2136" s="3">
        <f>SUMIFS(Data!Q:Q,Data!$B:$B,Figure16!$B2136,Data!$A:$A,Figure16!$A2136)</f>
        <v>32432857999.999996</v>
      </c>
      <c r="F2136" s="1">
        <f t="shared" si="70"/>
        <v>7.7082321884799675E-3</v>
      </c>
      <c r="G2136" s="1">
        <f t="shared" si="71"/>
        <v>0</v>
      </c>
      <c r="H2136">
        <f>SUMIFS(Data!Z:Z,Data!B:B,Figure16!B2136,Data!A:A,Figure16!A2136)</f>
        <v>1</v>
      </c>
    </row>
    <row r="2137" spans="1:8">
      <c r="A2137" s="27">
        <v>2004</v>
      </c>
      <c r="B2137" t="s">
        <v>46</v>
      </c>
      <c r="C2137" s="3">
        <f>SUMIFS(Data!F:F,Data!$B:$B,Figure16!$B2137,Data!$A:$A,Figure16!$A2137)</f>
        <v>0</v>
      </c>
      <c r="D2137" s="3">
        <f>SUMIFS(Data!Y:Y,Data!$B:$B,Figure16!$B2137,Data!$A:$A,Figure16!$A2137)</f>
        <v>0</v>
      </c>
      <c r="E2137" s="3">
        <f>SUMIFS(Data!Q:Q,Data!$B:$B,Figure16!$B2137,Data!$A:$A,Figure16!$A2137)</f>
        <v>36591661000</v>
      </c>
      <c r="F2137" s="1">
        <f t="shared" si="70"/>
        <v>0</v>
      </c>
      <c r="G2137" s="1">
        <f t="shared" si="71"/>
        <v>0</v>
      </c>
      <c r="H2137">
        <f>SUMIFS(Data!Z:Z,Data!B:B,Figure16!B2137,Data!A:A,Figure16!A2137)</f>
        <v>1</v>
      </c>
    </row>
    <row r="2138" spans="1:8">
      <c r="A2138" s="27">
        <v>2005</v>
      </c>
      <c r="B2138" t="s">
        <v>46</v>
      </c>
      <c r="C2138" s="3">
        <f>SUMIFS(Data!F:F,Data!$B:$B,Figure16!$B2138,Data!$A:$A,Figure16!$A2138)</f>
        <v>0</v>
      </c>
      <c r="D2138" s="3">
        <f>SUMIFS(Data!Y:Y,Data!$B:$B,Figure16!$B2138,Data!$A:$A,Figure16!$A2138)</f>
        <v>0</v>
      </c>
      <c r="E2138" s="3">
        <f>SUMIFS(Data!Q:Q,Data!$B:$B,Figure16!$B2138,Data!$A:$A,Figure16!$A2138)</f>
        <v>41507085000</v>
      </c>
      <c r="F2138" s="1">
        <f t="shared" si="70"/>
        <v>0</v>
      </c>
      <c r="G2138" s="1">
        <f t="shared" si="71"/>
        <v>0</v>
      </c>
      <c r="H2138">
        <f>SUMIFS(Data!Z:Z,Data!B:B,Figure16!B2138,Data!A:A,Figure16!A2138)</f>
        <v>1</v>
      </c>
    </row>
    <row r="2139" spans="1:8">
      <c r="A2139" s="27">
        <v>2006</v>
      </c>
      <c r="B2139" t="s">
        <v>46</v>
      </c>
      <c r="C2139" s="3">
        <f>SUMIFS(Data!F:F,Data!$B:$B,Figure16!$B2139,Data!$A:$A,Figure16!$A2139)</f>
        <v>0</v>
      </c>
      <c r="D2139" s="3">
        <f>SUMIFS(Data!Y:Y,Data!$B:$B,Figure16!$B2139,Data!$A:$A,Figure16!$A2139)</f>
        <v>0</v>
      </c>
      <c r="E2139" s="3">
        <f>SUMIFS(Data!Q:Q,Data!$B:$B,Figure16!$B2139,Data!$A:$A,Figure16!$A2139)</f>
        <v>46802044000</v>
      </c>
      <c r="F2139" s="1">
        <f t="shared" si="70"/>
        <v>0</v>
      </c>
      <c r="G2139" s="1">
        <f t="shared" si="71"/>
        <v>0</v>
      </c>
      <c r="H2139">
        <f>SUMIFS(Data!Z:Z,Data!B:B,Figure16!B2139,Data!A:A,Figure16!A2139)</f>
        <v>1</v>
      </c>
    </row>
    <row r="2140" spans="1:8">
      <c r="A2140" s="27">
        <v>2007</v>
      </c>
      <c r="B2140" t="s">
        <v>46</v>
      </c>
      <c r="C2140" s="3">
        <f>SUMIFS(Data!F:F,Data!$B:$B,Figure16!$B2140,Data!$A:$A,Figure16!$A2140)</f>
        <v>0</v>
      </c>
      <c r="D2140" s="3">
        <f>SUMIFS(Data!Y:Y,Data!$B:$B,Figure16!$B2140,Data!$A:$A,Figure16!$A2140)</f>
        <v>0</v>
      </c>
      <c r="E2140" s="3">
        <f>SUMIFS(Data!Q:Q,Data!$B:$B,Figure16!$B2140,Data!$A:$A,Figure16!$A2140)</f>
        <v>51007777000.000008</v>
      </c>
      <c r="F2140" s="1">
        <f t="shared" si="70"/>
        <v>0</v>
      </c>
      <c r="G2140" s="1">
        <f t="shared" si="71"/>
        <v>0</v>
      </c>
      <c r="H2140">
        <f>SUMIFS(Data!Z:Z,Data!B:B,Figure16!B2140,Data!A:A,Figure16!A2140)</f>
        <v>1</v>
      </c>
    </row>
    <row r="2141" spans="1:8">
      <c r="A2141" s="27">
        <v>2008</v>
      </c>
      <c r="B2141" t="s">
        <v>46</v>
      </c>
      <c r="C2141" s="3">
        <f>SUMIFS(Data!F:F,Data!$B:$B,Figure16!$B2141,Data!$A:$A,Figure16!$A2141)</f>
        <v>0</v>
      </c>
      <c r="D2141" s="3">
        <f>SUMIFS(Data!Y:Y,Data!$B:$B,Figure16!$B2141,Data!$A:$A,Figure16!$A2141)</f>
        <v>0</v>
      </c>
      <c r="E2141" s="3">
        <f>SUMIFS(Data!Q:Q,Data!$B:$B,Figure16!$B2141,Data!$A:$A,Figure16!$A2141)</f>
        <v>61762635000.000008</v>
      </c>
      <c r="F2141" s="1">
        <f t="shared" si="70"/>
        <v>0</v>
      </c>
      <c r="G2141" s="1">
        <f t="shared" si="71"/>
        <v>0</v>
      </c>
      <c r="H2141">
        <f>SUMIFS(Data!Z:Z,Data!B:B,Figure16!B2141,Data!A:A,Figure16!A2141)</f>
        <v>1</v>
      </c>
    </row>
    <row r="2142" spans="1:8">
      <c r="A2142" s="27">
        <v>2009</v>
      </c>
      <c r="B2142" t="s">
        <v>46</v>
      </c>
      <c r="C2142" s="3">
        <f>SUMIFS(Data!F:F,Data!$B:$B,Figure16!$B2142,Data!$A:$A,Figure16!$A2142)</f>
        <v>1001400000</v>
      </c>
      <c r="D2142" s="3">
        <f>SUMIFS(Data!Y:Y,Data!$B:$B,Figure16!$B2142,Data!$A:$A,Figure16!$A2142)</f>
        <v>0</v>
      </c>
      <c r="E2142" s="3">
        <f>SUMIFS(Data!Q:Q,Data!$B:$B,Figure16!$B2142,Data!$A:$A,Figure16!$A2142)</f>
        <v>62519686000</v>
      </c>
      <c r="F2142" s="1">
        <f t="shared" si="70"/>
        <v>1.601735491761747</v>
      </c>
      <c r="G2142" s="1">
        <f t="shared" si="71"/>
        <v>0</v>
      </c>
      <c r="H2142">
        <f>SUMIFS(Data!Z:Z,Data!B:B,Figure16!B2142,Data!A:A,Figure16!A2142)</f>
        <v>1</v>
      </c>
    </row>
    <row r="2143" spans="1:8">
      <c r="A2143" s="27">
        <v>2010</v>
      </c>
      <c r="B2143" t="s">
        <v>46</v>
      </c>
      <c r="C2143" s="3">
        <f>SUMIFS(Data!F:F,Data!$B:$B,Figure16!$B2143,Data!$A:$A,Figure16!$A2143)</f>
        <v>3273954092.5</v>
      </c>
      <c r="D2143" s="3">
        <f>SUMIFS(Data!Y:Y,Data!$B:$B,Figure16!$B2143,Data!$A:$A,Figure16!$A2143)</f>
        <v>0</v>
      </c>
      <c r="E2143" s="3">
        <f>SUMIFS(Data!Q:Q,Data!$B:$B,Figure16!$B2143,Data!$A:$A,Figure16!$A2143)</f>
        <v>69555367000</v>
      </c>
      <c r="F2143" s="1">
        <f t="shared" si="70"/>
        <v>4.706975512759497</v>
      </c>
      <c r="G2143" s="1">
        <f t="shared" si="71"/>
        <v>0</v>
      </c>
      <c r="H2143">
        <f>SUMIFS(Data!Z:Z,Data!B:B,Figure16!B2143,Data!A:A,Figure16!A2143)</f>
        <v>1</v>
      </c>
    </row>
    <row r="2144" spans="1:8">
      <c r="A2144" s="27">
        <v>2011</v>
      </c>
      <c r="B2144" t="s">
        <v>46</v>
      </c>
      <c r="C2144" s="3">
        <f>SUMIFS(Data!F:F,Data!$B:$B,Figure16!$B2144,Data!$A:$A,Figure16!$A2144)</f>
        <v>3442500000</v>
      </c>
      <c r="D2144" s="3">
        <f>SUMIFS(Data!Y:Y,Data!$B:$B,Figure16!$B2144,Data!$A:$A,Figure16!$A2144)</f>
        <v>0</v>
      </c>
      <c r="E2144" s="3">
        <f>SUMIFS(Data!Q:Q,Data!$B:$B,Figure16!$B2144,Data!$A:$A,Figure16!$A2144)</f>
        <v>79276664000</v>
      </c>
      <c r="F2144" s="1">
        <f t="shared" si="70"/>
        <v>4.3423875656523583</v>
      </c>
      <c r="G2144" s="1">
        <f t="shared" si="71"/>
        <v>0</v>
      </c>
      <c r="H2144">
        <f>SUMIFS(Data!Z:Z,Data!B:B,Figure16!B2144,Data!A:A,Figure16!A2144)</f>
        <v>1</v>
      </c>
    </row>
    <row r="2145" spans="1:8">
      <c r="A2145" s="27">
        <v>2012</v>
      </c>
      <c r="B2145" t="s">
        <v>46</v>
      </c>
      <c r="C2145" s="3">
        <f>SUMIFS(Data!F:F,Data!$B:$B,Figure16!$B2145,Data!$A:$A,Figure16!$A2145)</f>
        <v>240000000</v>
      </c>
      <c r="D2145" s="3">
        <f>SUMIFS(Data!Y:Y,Data!$B:$B,Figure16!$B2145,Data!$A:$A,Figure16!$A2145)</f>
        <v>0</v>
      </c>
      <c r="E2145" s="3">
        <f>SUMIFS(Data!Q:Q,Data!$B:$B,Figure16!$B2145,Data!$A:$A,Figure16!$A2145)</f>
        <v>87924544000</v>
      </c>
      <c r="F2145" s="1">
        <f t="shared" si="70"/>
        <v>0.27296132465583217</v>
      </c>
      <c r="G2145" s="1">
        <f t="shared" si="71"/>
        <v>0</v>
      </c>
      <c r="H2145">
        <f>SUMIFS(Data!Z:Z,Data!B:B,Figure16!B2145,Data!A:A,Figure16!A2145)</f>
        <v>1</v>
      </c>
    </row>
    <row r="2146" spans="1:8">
      <c r="A2146" s="27">
        <v>2013</v>
      </c>
      <c r="B2146" t="s">
        <v>46</v>
      </c>
      <c r="C2146" s="3">
        <f>SUMIFS(Data!F:F,Data!$B:$B,Figure16!$B2146,Data!$A:$A,Figure16!$A2146)</f>
        <v>1778900000</v>
      </c>
      <c r="D2146" s="3">
        <f>SUMIFS(Data!Y:Y,Data!$B:$B,Figure16!$B2146,Data!$A:$A,Figure16!$A2146)</f>
        <v>0</v>
      </c>
      <c r="E2146" s="3">
        <f>SUMIFS(Data!Q:Q,Data!$B:$B,Figure16!$B2146,Data!$A:$A,Figure16!$A2146)</f>
        <v>95129659000</v>
      </c>
      <c r="F2146" s="1">
        <f t="shared" si="70"/>
        <v>1.8699741160640553</v>
      </c>
      <c r="G2146" s="1">
        <f t="shared" si="71"/>
        <v>0</v>
      </c>
      <c r="H2146">
        <f>SUMIFS(Data!Z:Z,Data!B:B,Figure16!B2146,Data!A:A,Figure16!A2146)</f>
        <v>1</v>
      </c>
    </row>
    <row r="2147" spans="1:8">
      <c r="A2147" s="27">
        <v>2014</v>
      </c>
      <c r="B2147" t="s">
        <v>46</v>
      </c>
      <c r="C2147" s="3">
        <f>SUMIFS(Data!F:F,Data!$B:$B,Figure16!$B2147,Data!$A:$A,Figure16!$A2147)</f>
        <v>727000000</v>
      </c>
      <c r="D2147" s="3">
        <f>SUMIFS(Data!Y:Y,Data!$B:$B,Figure16!$B2147,Data!$A:$A,Figure16!$A2147)</f>
        <v>0</v>
      </c>
      <c r="E2147" s="3">
        <f>SUMIFS(Data!Q:Q,Data!$B:$B,Figure16!$B2147,Data!$A:$A,Figure16!$A2147)</f>
        <v>101726331000.00002</v>
      </c>
      <c r="F2147" s="1">
        <f t="shared" si="70"/>
        <v>0.71466255870370465</v>
      </c>
      <c r="G2147" s="1">
        <f t="shared" si="71"/>
        <v>0</v>
      </c>
      <c r="H2147">
        <f>SUMIFS(Data!Z:Z,Data!B:B,Figure16!B2147,Data!A:A,Figure16!A2147)</f>
        <v>1</v>
      </c>
    </row>
    <row r="2148" spans="1:8">
      <c r="A2148" s="27">
        <v>2015</v>
      </c>
      <c r="B2148" t="s">
        <v>46</v>
      </c>
      <c r="C2148" s="3">
        <f>SUMIFS(Data!F:F,Data!$B:$B,Figure16!$B2148,Data!$A:$A,Figure16!$A2148)</f>
        <v>1750000000</v>
      </c>
      <c r="D2148" s="3">
        <f>SUMIFS(Data!Y:Y,Data!$B:$B,Figure16!$B2148,Data!$A:$A,Figure16!$A2148)</f>
        <v>0</v>
      </c>
      <c r="E2148" s="3">
        <f>SUMIFS(Data!Q:Q,Data!$B:$B,Figure16!$B2148,Data!$A:$A,Figure16!$A2148)</f>
        <v>99290380999.999985</v>
      </c>
      <c r="F2148" s="1">
        <f t="shared" si="70"/>
        <v>1.762507085152589</v>
      </c>
      <c r="G2148" s="1">
        <f t="shared" si="71"/>
        <v>0</v>
      </c>
      <c r="H2148">
        <f>SUMIFS(Data!Z:Z,Data!B:B,Figure16!B2148,Data!A:A,Figure16!A2148)</f>
        <v>1</v>
      </c>
    </row>
    <row r="2149" spans="1:8">
      <c r="A2149" s="27">
        <v>2016</v>
      </c>
      <c r="B2149" t="s">
        <v>46</v>
      </c>
      <c r="C2149" s="3">
        <f>SUMIFS(Data!F:F,Data!$B:$B,Figure16!$B2149,Data!$A:$A,Figure16!$A2149)</f>
        <v>2198000000</v>
      </c>
      <c r="D2149" s="3">
        <f>SUMIFS(Data!Y:Y,Data!$B:$B,Figure16!$B2149,Data!$A:$A,Figure16!$A2149)</f>
        <v>0</v>
      </c>
      <c r="E2149" s="3">
        <f>SUMIFS(Data!Q:Q,Data!$B:$B,Figure16!$B2149,Data!$A:$A,Figure16!$A2149)</f>
        <v>99937695999.999985</v>
      </c>
      <c r="F2149" s="1">
        <f t="shared" si="70"/>
        <v>2.1993702956690142</v>
      </c>
      <c r="G2149" s="1">
        <f t="shared" si="71"/>
        <v>0</v>
      </c>
      <c r="H2149">
        <f>SUMIFS(Data!Z:Z,Data!B:B,Figure16!B2149,Data!A:A,Figure16!A2149)</f>
        <v>1</v>
      </c>
    </row>
    <row r="2150" spans="1:8">
      <c r="A2150" s="27">
        <v>2017</v>
      </c>
      <c r="B2150" t="s">
        <v>46</v>
      </c>
      <c r="C2150" s="3">
        <f>SUMIFS(Data!F:F,Data!$B:$B,Figure16!$B2150,Data!$A:$A,Figure16!$A2150)</f>
        <v>0</v>
      </c>
      <c r="D2150" s="3">
        <f>SUMIFS(Data!Y:Y,Data!$B:$B,Figure16!$B2150,Data!$A:$A,Figure16!$A2150)</f>
        <v>0</v>
      </c>
      <c r="E2150" s="3">
        <f>SUMIFS(Data!Q:Q,Data!$B:$B,Figure16!$B2150,Data!$A:$A,Figure16!$A2150)</f>
        <v>104295861999.99998</v>
      </c>
      <c r="F2150" s="1">
        <f t="shared" si="70"/>
        <v>0</v>
      </c>
      <c r="G2150" s="1">
        <f t="shared" si="71"/>
        <v>0</v>
      </c>
      <c r="H2150">
        <f>SUMIFS(Data!Z:Z,Data!B:B,Figure16!B2150,Data!A:A,Figure16!A2150)</f>
        <v>1</v>
      </c>
    </row>
    <row r="2151" spans="1:8">
      <c r="A2151" s="27">
        <v>1950</v>
      </c>
      <c r="B2151" t="s">
        <v>114</v>
      </c>
      <c r="C2151" s="3">
        <f>SUMIFS(Data!F:F,Data!$B:$B,Figure16!$B2151,Data!$A:$A,Figure16!$A2151)</f>
        <v>0</v>
      </c>
      <c r="D2151" s="3">
        <f>SUMIFS(Data!Y:Y,Data!$B:$B,Figure16!$B2151,Data!$A:$A,Figure16!$A2151)</f>
        <v>0</v>
      </c>
      <c r="E2151" s="3">
        <f>SUMIFS(Data!Q:Q,Data!$B:$B,Figure16!$B2151,Data!$A:$A,Figure16!$A2151)</f>
        <v>0</v>
      </c>
      <c r="F2151" s="1" t="str">
        <f t="shared" si="70"/>
        <v/>
      </c>
      <c r="G2151" s="1" t="str">
        <f t="shared" si="71"/>
        <v/>
      </c>
      <c r="H2151">
        <f>SUMIFS(Data!Z:Z,Data!B:B,Figure16!B2151,Data!A:A,Figure16!A2151)</f>
        <v>1</v>
      </c>
    </row>
    <row r="2152" spans="1:8">
      <c r="A2152" s="27">
        <v>1951</v>
      </c>
      <c r="B2152" t="s">
        <v>114</v>
      </c>
      <c r="C2152" s="3">
        <f>SUMIFS(Data!F:F,Data!$B:$B,Figure16!$B2152,Data!$A:$A,Figure16!$A2152)</f>
        <v>0</v>
      </c>
      <c r="D2152" s="3">
        <f>SUMIFS(Data!Y:Y,Data!$B:$B,Figure16!$B2152,Data!$A:$A,Figure16!$A2152)</f>
        <v>0</v>
      </c>
      <c r="E2152" s="3">
        <f>SUMIFS(Data!Q:Q,Data!$B:$B,Figure16!$B2152,Data!$A:$A,Figure16!$A2152)</f>
        <v>0</v>
      </c>
      <c r="F2152" s="1" t="str">
        <f t="shared" si="70"/>
        <v/>
      </c>
      <c r="G2152" s="1" t="str">
        <f t="shared" si="71"/>
        <v/>
      </c>
      <c r="H2152">
        <f>SUMIFS(Data!Z:Z,Data!B:B,Figure16!B2152,Data!A:A,Figure16!A2152)</f>
        <v>1</v>
      </c>
    </row>
    <row r="2153" spans="1:8">
      <c r="A2153" s="27">
        <v>1952</v>
      </c>
      <c r="B2153" t="s">
        <v>114</v>
      </c>
      <c r="C2153" s="3">
        <f>SUMIFS(Data!F:F,Data!$B:$B,Figure16!$B2153,Data!$A:$A,Figure16!$A2153)</f>
        <v>0</v>
      </c>
      <c r="D2153" s="3">
        <f>SUMIFS(Data!Y:Y,Data!$B:$B,Figure16!$B2153,Data!$A:$A,Figure16!$A2153)</f>
        <v>0</v>
      </c>
      <c r="E2153" s="3">
        <f>SUMIFS(Data!Q:Q,Data!$B:$B,Figure16!$B2153,Data!$A:$A,Figure16!$A2153)</f>
        <v>0</v>
      </c>
      <c r="F2153" s="1" t="str">
        <f t="shared" si="70"/>
        <v/>
      </c>
      <c r="G2153" s="1" t="str">
        <f t="shared" si="71"/>
        <v/>
      </c>
      <c r="H2153">
        <f>SUMIFS(Data!Z:Z,Data!B:B,Figure16!B2153,Data!A:A,Figure16!A2153)</f>
        <v>1</v>
      </c>
    </row>
    <row r="2154" spans="1:8">
      <c r="A2154" s="27">
        <v>1953</v>
      </c>
      <c r="B2154" t="s">
        <v>114</v>
      </c>
      <c r="C2154" s="3">
        <f>SUMIFS(Data!F:F,Data!$B:$B,Figure16!$B2154,Data!$A:$A,Figure16!$A2154)</f>
        <v>0</v>
      </c>
      <c r="D2154" s="3">
        <f>SUMIFS(Data!Y:Y,Data!$B:$B,Figure16!$B2154,Data!$A:$A,Figure16!$A2154)</f>
        <v>0</v>
      </c>
      <c r="E2154" s="3">
        <f>SUMIFS(Data!Q:Q,Data!$B:$B,Figure16!$B2154,Data!$A:$A,Figure16!$A2154)</f>
        <v>0</v>
      </c>
      <c r="F2154" s="1" t="str">
        <f t="shared" si="70"/>
        <v/>
      </c>
      <c r="G2154" s="1" t="str">
        <f t="shared" si="71"/>
        <v/>
      </c>
      <c r="H2154">
        <f>SUMIFS(Data!Z:Z,Data!B:B,Figure16!B2154,Data!A:A,Figure16!A2154)</f>
        <v>1</v>
      </c>
    </row>
    <row r="2155" spans="1:8">
      <c r="A2155" s="27">
        <v>1954</v>
      </c>
      <c r="B2155" t="s">
        <v>114</v>
      </c>
      <c r="C2155" s="3">
        <f>SUMIFS(Data!F:F,Data!$B:$B,Figure16!$B2155,Data!$A:$A,Figure16!$A2155)</f>
        <v>0</v>
      </c>
      <c r="D2155" s="3">
        <f>SUMIFS(Data!Y:Y,Data!$B:$B,Figure16!$B2155,Data!$A:$A,Figure16!$A2155)</f>
        <v>0</v>
      </c>
      <c r="E2155" s="3">
        <f>SUMIFS(Data!Q:Q,Data!$B:$B,Figure16!$B2155,Data!$A:$A,Figure16!$A2155)</f>
        <v>0</v>
      </c>
      <c r="F2155" s="1" t="str">
        <f t="shared" si="70"/>
        <v/>
      </c>
      <c r="G2155" s="1" t="str">
        <f t="shared" si="71"/>
        <v/>
      </c>
      <c r="H2155">
        <f>SUMIFS(Data!Z:Z,Data!B:B,Figure16!B2155,Data!A:A,Figure16!A2155)</f>
        <v>1</v>
      </c>
    </row>
    <row r="2156" spans="1:8">
      <c r="A2156" s="27">
        <v>1955</v>
      </c>
      <c r="B2156" t="s">
        <v>114</v>
      </c>
      <c r="C2156" s="3">
        <f>SUMIFS(Data!F:F,Data!$B:$B,Figure16!$B2156,Data!$A:$A,Figure16!$A2156)</f>
        <v>0</v>
      </c>
      <c r="D2156" s="3">
        <f>SUMIFS(Data!Y:Y,Data!$B:$B,Figure16!$B2156,Data!$A:$A,Figure16!$A2156)</f>
        <v>0</v>
      </c>
      <c r="E2156" s="3">
        <f>SUMIFS(Data!Q:Q,Data!$B:$B,Figure16!$B2156,Data!$A:$A,Figure16!$A2156)</f>
        <v>0</v>
      </c>
      <c r="F2156" s="1" t="str">
        <f t="shared" si="70"/>
        <v/>
      </c>
      <c r="G2156" s="1" t="str">
        <f t="shared" si="71"/>
        <v/>
      </c>
      <c r="H2156">
        <f>SUMIFS(Data!Z:Z,Data!B:B,Figure16!B2156,Data!A:A,Figure16!A2156)</f>
        <v>1</v>
      </c>
    </row>
    <row r="2157" spans="1:8">
      <c r="A2157" s="27">
        <v>1956</v>
      </c>
      <c r="B2157" t="s">
        <v>114</v>
      </c>
      <c r="C2157" s="3">
        <f>SUMIFS(Data!F:F,Data!$B:$B,Figure16!$B2157,Data!$A:$A,Figure16!$A2157)</f>
        <v>4400000</v>
      </c>
      <c r="D2157" s="3">
        <f>SUMIFS(Data!Y:Y,Data!$B:$B,Figure16!$B2157,Data!$A:$A,Figure16!$A2157)</f>
        <v>0</v>
      </c>
      <c r="E2157" s="3">
        <f>SUMIFS(Data!Q:Q,Data!$B:$B,Figure16!$B2157,Data!$A:$A,Figure16!$A2157)</f>
        <v>0</v>
      </c>
      <c r="F2157" s="1" t="str">
        <f t="shared" si="70"/>
        <v/>
      </c>
      <c r="G2157" s="1" t="str">
        <f t="shared" si="71"/>
        <v/>
      </c>
      <c r="H2157">
        <f>SUMIFS(Data!Z:Z,Data!B:B,Figure16!B2157,Data!A:A,Figure16!A2157)</f>
        <v>1</v>
      </c>
    </row>
    <row r="2158" spans="1:8">
      <c r="A2158" s="27">
        <v>1957</v>
      </c>
      <c r="B2158" t="s">
        <v>114</v>
      </c>
      <c r="C2158" s="3">
        <f>SUMIFS(Data!F:F,Data!$B:$B,Figure16!$B2158,Data!$A:$A,Figure16!$A2158)</f>
        <v>0</v>
      </c>
      <c r="D2158" s="3">
        <f>SUMIFS(Data!Y:Y,Data!$B:$B,Figure16!$B2158,Data!$A:$A,Figure16!$A2158)</f>
        <v>0</v>
      </c>
      <c r="E2158" s="3">
        <f>SUMIFS(Data!Q:Q,Data!$B:$B,Figure16!$B2158,Data!$A:$A,Figure16!$A2158)</f>
        <v>0</v>
      </c>
      <c r="F2158" s="1" t="str">
        <f t="shared" si="70"/>
        <v/>
      </c>
      <c r="G2158" s="1" t="str">
        <f t="shared" si="71"/>
        <v/>
      </c>
      <c r="H2158">
        <f>SUMIFS(Data!Z:Z,Data!B:B,Figure16!B2158,Data!A:A,Figure16!A2158)</f>
        <v>1</v>
      </c>
    </row>
    <row r="2159" spans="1:8">
      <c r="A2159" s="27">
        <v>1958</v>
      </c>
      <c r="B2159" t="s">
        <v>114</v>
      </c>
      <c r="C2159" s="3">
        <f>SUMIFS(Data!F:F,Data!$B:$B,Figure16!$B2159,Data!$A:$A,Figure16!$A2159)</f>
        <v>0</v>
      </c>
      <c r="D2159" s="3">
        <f>SUMIFS(Data!Y:Y,Data!$B:$B,Figure16!$B2159,Data!$A:$A,Figure16!$A2159)</f>
        <v>0</v>
      </c>
      <c r="E2159" s="3">
        <f>SUMIFS(Data!Q:Q,Data!$B:$B,Figure16!$B2159,Data!$A:$A,Figure16!$A2159)</f>
        <v>0</v>
      </c>
      <c r="F2159" s="1" t="str">
        <f t="shared" si="70"/>
        <v/>
      </c>
      <c r="G2159" s="1" t="str">
        <f t="shared" si="71"/>
        <v/>
      </c>
      <c r="H2159">
        <f>SUMIFS(Data!Z:Z,Data!B:B,Figure16!B2159,Data!A:A,Figure16!A2159)</f>
        <v>1</v>
      </c>
    </row>
    <row r="2160" spans="1:8">
      <c r="A2160" s="27">
        <v>1959</v>
      </c>
      <c r="B2160" t="s">
        <v>114</v>
      </c>
      <c r="C2160" s="3">
        <f>SUMIFS(Data!F:F,Data!$B:$B,Figure16!$B2160,Data!$A:$A,Figure16!$A2160)</f>
        <v>0</v>
      </c>
      <c r="D2160" s="3">
        <f>SUMIFS(Data!Y:Y,Data!$B:$B,Figure16!$B2160,Data!$A:$A,Figure16!$A2160)</f>
        <v>0</v>
      </c>
      <c r="E2160" s="3">
        <f>SUMIFS(Data!Q:Q,Data!$B:$B,Figure16!$B2160,Data!$A:$A,Figure16!$A2160)</f>
        <v>0</v>
      </c>
      <c r="F2160" s="1" t="str">
        <f t="shared" si="70"/>
        <v/>
      </c>
      <c r="G2160" s="1" t="str">
        <f t="shared" si="71"/>
        <v/>
      </c>
      <c r="H2160">
        <f>SUMIFS(Data!Z:Z,Data!B:B,Figure16!B2160,Data!A:A,Figure16!A2160)</f>
        <v>1</v>
      </c>
    </row>
    <row r="2161" spans="1:8">
      <c r="A2161" s="27">
        <v>1960</v>
      </c>
      <c r="B2161" t="s">
        <v>114</v>
      </c>
      <c r="C2161" s="3">
        <f>SUMIFS(Data!F:F,Data!$B:$B,Figure16!$B2161,Data!$A:$A,Figure16!$A2161)</f>
        <v>0</v>
      </c>
      <c r="D2161" s="3">
        <f>SUMIFS(Data!Y:Y,Data!$B:$B,Figure16!$B2161,Data!$A:$A,Figure16!$A2161)</f>
        <v>0</v>
      </c>
      <c r="E2161" s="3">
        <f>SUMIFS(Data!Q:Q,Data!$B:$B,Figure16!$B2161,Data!$A:$A,Figure16!$A2161)</f>
        <v>0</v>
      </c>
      <c r="F2161" s="1" t="str">
        <f t="shared" si="70"/>
        <v/>
      </c>
      <c r="G2161" s="1" t="str">
        <f t="shared" si="71"/>
        <v/>
      </c>
      <c r="H2161">
        <f>SUMIFS(Data!Z:Z,Data!B:B,Figure16!B2161,Data!A:A,Figure16!A2161)</f>
        <v>1</v>
      </c>
    </row>
    <row r="2162" spans="1:8">
      <c r="A2162" s="27">
        <v>1961</v>
      </c>
      <c r="B2162" t="s">
        <v>114</v>
      </c>
      <c r="C2162" s="3">
        <f>SUMIFS(Data!F:F,Data!$B:$B,Figure16!$B2162,Data!$A:$A,Figure16!$A2162)</f>
        <v>0</v>
      </c>
      <c r="D2162" s="3">
        <f>SUMIFS(Data!Y:Y,Data!$B:$B,Figure16!$B2162,Data!$A:$A,Figure16!$A2162)</f>
        <v>0</v>
      </c>
      <c r="E2162" s="3">
        <f>SUMIFS(Data!Q:Q,Data!$B:$B,Figure16!$B2162,Data!$A:$A,Figure16!$A2162)</f>
        <v>0</v>
      </c>
      <c r="F2162" s="1" t="str">
        <f t="shared" si="70"/>
        <v/>
      </c>
      <c r="G2162" s="1" t="str">
        <f t="shared" si="71"/>
        <v/>
      </c>
      <c r="H2162">
        <f>SUMIFS(Data!Z:Z,Data!B:B,Figure16!B2162,Data!A:A,Figure16!A2162)</f>
        <v>1</v>
      </c>
    </row>
    <row r="2163" spans="1:8">
      <c r="A2163" s="27">
        <v>1962</v>
      </c>
      <c r="B2163" t="s">
        <v>114</v>
      </c>
      <c r="C2163" s="3">
        <f>SUMIFS(Data!F:F,Data!$B:$B,Figure16!$B2163,Data!$A:$A,Figure16!$A2163)</f>
        <v>0</v>
      </c>
      <c r="D2163" s="3">
        <f>SUMIFS(Data!Y:Y,Data!$B:$B,Figure16!$B2163,Data!$A:$A,Figure16!$A2163)</f>
        <v>0</v>
      </c>
      <c r="E2163" s="3">
        <f>SUMIFS(Data!Q:Q,Data!$B:$B,Figure16!$B2163,Data!$A:$A,Figure16!$A2163)</f>
        <v>0</v>
      </c>
      <c r="F2163" s="1" t="str">
        <f t="shared" si="70"/>
        <v/>
      </c>
      <c r="G2163" s="1" t="str">
        <f t="shared" si="71"/>
        <v/>
      </c>
      <c r="H2163">
        <f>SUMIFS(Data!Z:Z,Data!B:B,Figure16!B2163,Data!A:A,Figure16!A2163)</f>
        <v>1</v>
      </c>
    </row>
    <row r="2164" spans="1:8">
      <c r="A2164" s="27">
        <v>1963</v>
      </c>
      <c r="B2164" t="s">
        <v>114</v>
      </c>
      <c r="C2164" s="3">
        <f>SUMIFS(Data!F:F,Data!$B:$B,Figure16!$B2164,Data!$A:$A,Figure16!$A2164)</f>
        <v>0</v>
      </c>
      <c r="D2164" s="3">
        <f>SUMIFS(Data!Y:Y,Data!$B:$B,Figure16!$B2164,Data!$A:$A,Figure16!$A2164)</f>
        <v>0</v>
      </c>
      <c r="E2164" s="3">
        <f>SUMIFS(Data!Q:Q,Data!$B:$B,Figure16!$B2164,Data!$A:$A,Figure16!$A2164)</f>
        <v>0</v>
      </c>
      <c r="F2164" s="1" t="str">
        <f t="shared" si="70"/>
        <v/>
      </c>
      <c r="G2164" s="1" t="str">
        <f t="shared" si="71"/>
        <v/>
      </c>
      <c r="H2164">
        <f>SUMIFS(Data!Z:Z,Data!B:B,Figure16!B2164,Data!A:A,Figure16!A2164)</f>
        <v>1</v>
      </c>
    </row>
    <row r="2165" spans="1:8">
      <c r="A2165" s="27">
        <v>1964</v>
      </c>
      <c r="B2165" t="s">
        <v>114</v>
      </c>
      <c r="C2165" s="3">
        <f>SUMIFS(Data!F:F,Data!$B:$B,Figure16!$B2165,Data!$A:$A,Figure16!$A2165)</f>
        <v>80000000</v>
      </c>
      <c r="D2165" s="3">
        <f>SUMIFS(Data!Y:Y,Data!$B:$B,Figure16!$B2165,Data!$A:$A,Figure16!$A2165)</f>
        <v>0</v>
      </c>
      <c r="E2165" s="3">
        <f>SUMIFS(Data!Q:Q,Data!$B:$B,Figure16!$B2165,Data!$A:$A,Figure16!$A2165)</f>
        <v>0</v>
      </c>
      <c r="F2165" s="1" t="str">
        <f t="shared" si="70"/>
        <v/>
      </c>
      <c r="G2165" s="1" t="str">
        <f t="shared" si="71"/>
        <v/>
      </c>
      <c r="H2165">
        <f>SUMIFS(Data!Z:Z,Data!B:B,Figure16!B2165,Data!A:A,Figure16!A2165)</f>
        <v>1</v>
      </c>
    </row>
    <row r="2166" spans="1:8">
      <c r="A2166" s="27">
        <v>1965</v>
      </c>
      <c r="B2166" t="s">
        <v>114</v>
      </c>
      <c r="C2166" s="3">
        <f>SUMIFS(Data!F:F,Data!$B:$B,Figure16!$B2166,Data!$A:$A,Figure16!$A2166)</f>
        <v>0</v>
      </c>
      <c r="D2166" s="3">
        <f>SUMIFS(Data!Y:Y,Data!$B:$B,Figure16!$B2166,Data!$A:$A,Figure16!$A2166)</f>
        <v>0</v>
      </c>
      <c r="E2166" s="3">
        <f>SUMIFS(Data!Q:Q,Data!$B:$B,Figure16!$B2166,Data!$A:$A,Figure16!$A2166)</f>
        <v>4948667540.4106598</v>
      </c>
      <c r="F2166" s="1">
        <f t="shared" si="70"/>
        <v>0</v>
      </c>
      <c r="G2166" s="1">
        <f t="shared" si="71"/>
        <v>0</v>
      </c>
      <c r="H2166">
        <f>SUMIFS(Data!Z:Z,Data!B:B,Figure16!B2166,Data!A:A,Figure16!A2166)</f>
        <v>1</v>
      </c>
    </row>
    <row r="2167" spans="1:8">
      <c r="A2167" s="27">
        <v>1966</v>
      </c>
      <c r="B2167" t="s">
        <v>114</v>
      </c>
      <c r="C2167" s="3">
        <f>SUMIFS(Data!F:F,Data!$B:$B,Figure16!$B2167,Data!$A:$A,Figure16!$A2167)</f>
        <v>0</v>
      </c>
      <c r="D2167" s="3">
        <f>SUMIFS(Data!Y:Y,Data!$B:$B,Figure16!$B2167,Data!$A:$A,Figure16!$A2167)</f>
        <v>0</v>
      </c>
      <c r="E2167" s="3">
        <f>SUMIFS(Data!Q:Q,Data!$B:$B,Figure16!$B2167,Data!$A:$A,Figure16!$A2167)</f>
        <v>5278005611.914526</v>
      </c>
      <c r="F2167" s="1">
        <f t="shared" si="70"/>
        <v>0</v>
      </c>
      <c r="G2167" s="1">
        <f t="shared" si="71"/>
        <v>0</v>
      </c>
      <c r="H2167">
        <f>SUMIFS(Data!Z:Z,Data!B:B,Figure16!B2167,Data!A:A,Figure16!A2167)</f>
        <v>1</v>
      </c>
    </row>
    <row r="2168" spans="1:8">
      <c r="A2168" s="27">
        <v>1967</v>
      </c>
      <c r="B2168" t="s">
        <v>114</v>
      </c>
      <c r="C2168" s="3">
        <f>SUMIFS(Data!F:F,Data!$B:$B,Figure16!$B2168,Data!$A:$A,Figure16!$A2168)</f>
        <v>10000000</v>
      </c>
      <c r="D2168" s="3">
        <f>SUMIFS(Data!Y:Y,Data!$B:$B,Figure16!$B2168,Data!$A:$A,Figure16!$A2168)</f>
        <v>0</v>
      </c>
      <c r="E2168" s="3">
        <f>SUMIFS(Data!Q:Q,Data!$B:$B,Figure16!$B2168,Data!$A:$A,Figure16!$A2168)</f>
        <v>5605484298.9827509</v>
      </c>
      <c r="F2168" s="1">
        <f t="shared" si="70"/>
        <v>0.17839671768975857</v>
      </c>
      <c r="G2168" s="1">
        <f t="shared" si="71"/>
        <v>0</v>
      </c>
      <c r="H2168">
        <f>SUMIFS(Data!Z:Z,Data!B:B,Figure16!B2168,Data!A:A,Figure16!A2168)</f>
        <v>1</v>
      </c>
    </row>
    <row r="2169" spans="1:8">
      <c r="A2169" s="27">
        <v>1968</v>
      </c>
      <c r="B2169" t="s">
        <v>114</v>
      </c>
      <c r="C2169" s="3">
        <f>SUMIFS(Data!F:F,Data!$B:$B,Figure16!$B2169,Data!$A:$A,Figure16!$A2169)</f>
        <v>0</v>
      </c>
      <c r="D2169" s="3">
        <f>SUMIFS(Data!Y:Y,Data!$B:$B,Figure16!$B2169,Data!$A:$A,Figure16!$A2169)</f>
        <v>0</v>
      </c>
      <c r="E2169" s="3">
        <f>SUMIFS(Data!Q:Q,Data!$B:$B,Figure16!$B2169,Data!$A:$A,Figure16!$A2169)</f>
        <v>5932242990.6542053</v>
      </c>
      <c r="F2169" s="1">
        <f t="shared" si="70"/>
        <v>0</v>
      </c>
      <c r="G2169" s="1">
        <f t="shared" si="71"/>
        <v>0</v>
      </c>
      <c r="H2169">
        <f>SUMIFS(Data!Z:Z,Data!B:B,Figure16!B2169,Data!A:A,Figure16!A2169)</f>
        <v>1</v>
      </c>
    </row>
    <row r="2170" spans="1:8">
      <c r="A2170" s="27">
        <v>1969</v>
      </c>
      <c r="B2170" t="s">
        <v>114</v>
      </c>
      <c r="C2170" s="3">
        <f>SUMIFS(Data!F:F,Data!$B:$B,Figure16!$B2170,Data!$A:$A,Figure16!$A2170)</f>
        <v>0</v>
      </c>
      <c r="D2170" s="3">
        <f>SUMIFS(Data!Y:Y,Data!$B:$B,Figure16!$B2170,Data!$A:$A,Figure16!$A2170)</f>
        <v>0</v>
      </c>
      <c r="E2170" s="3">
        <f>SUMIFS(Data!Q:Q,Data!$B:$B,Figure16!$B2170,Data!$A:$A,Figure16!$A2170)</f>
        <v>6524455205.8111382</v>
      </c>
      <c r="F2170" s="1">
        <f t="shared" si="70"/>
        <v>0</v>
      </c>
      <c r="G2170" s="1">
        <f t="shared" si="71"/>
        <v>0</v>
      </c>
      <c r="H2170">
        <f>SUMIFS(Data!Z:Z,Data!B:B,Figure16!B2170,Data!A:A,Figure16!A2170)</f>
        <v>1</v>
      </c>
    </row>
    <row r="2171" spans="1:8">
      <c r="A2171" s="27">
        <v>1970</v>
      </c>
      <c r="B2171" t="s">
        <v>114</v>
      </c>
      <c r="C2171" s="3">
        <f>SUMIFS(Data!F:F,Data!$B:$B,Figure16!$B2171,Data!$A:$A,Figure16!$A2171)</f>
        <v>0</v>
      </c>
      <c r="D2171" s="3">
        <f>SUMIFS(Data!Y:Y,Data!$B:$B,Figure16!$B2171,Data!$A:$A,Figure16!$A2171)</f>
        <v>0</v>
      </c>
      <c r="E2171" s="3">
        <f>SUMIFS(Data!Q:Q,Data!$B:$B,Figure16!$B2171,Data!$A:$A,Figure16!$A2171)</f>
        <v>8042200452.1477013</v>
      </c>
      <c r="F2171" s="1">
        <f t="shared" si="70"/>
        <v>0</v>
      </c>
      <c r="G2171" s="1">
        <f t="shared" si="71"/>
        <v>0</v>
      </c>
      <c r="H2171">
        <f>SUMIFS(Data!Z:Z,Data!B:B,Figure16!B2171,Data!A:A,Figure16!A2171)</f>
        <v>1</v>
      </c>
    </row>
    <row r="2172" spans="1:8">
      <c r="A2172" s="27">
        <v>1971</v>
      </c>
      <c r="B2172" t="s">
        <v>114</v>
      </c>
      <c r="C2172" s="3">
        <f>SUMIFS(Data!F:F,Data!$B:$B,Figure16!$B2172,Data!$A:$A,Figure16!$A2172)</f>
        <v>0</v>
      </c>
      <c r="D2172" s="3">
        <f>SUMIFS(Data!Y:Y,Data!$B:$B,Figure16!$B2172,Data!$A:$A,Figure16!$A2172)</f>
        <v>0</v>
      </c>
      <c r="E2172" s="3">
        <f>SUMIFS(Data!Q:Q,Data!$B:$B,Figure16!$B2172,Data!$A:$A,Figure16!$A2172)</f>
        <v>8609283346.0851803</v>
      </c>
      <c r="F2172" s="1">
        <f t="shared" si="70"/>
        <v>0</v>
      </c>
      <c r="G2172" s="1">
        <f t="shared" si="71"/>
        <v>0</v>
      </c>
      <c r="H2172">
        <f>SUMIFS(Data!Z:Z,Data!B:B,Figure16!B2172,Data!A:A,Figure16!A2172)</f>
        <v>1</v>
      </c>
    </row>
    <row r="2173" spans="1:8">
      <c r="A2173" s="27">
        <v>1972</v>
      </c>
      <c r="B2173" t="s">
        <v>114</v>
      </c>
      <c r="C2173" s="3">
        <f>SUMIFS(Data!F:F,Data!$B:$B,Figure16!$B2173,Data!$A:$A,Figure16!$A2173)</f>
        <v>80500000</v>
      </c>
      <c r="D2173" s="3">
        <f>SUMIFS(Data!Y:Y,Data!$B:$B,Figure16!$B2173,Data!$A:$A,Figure16!$A2173)</f>
        <v>0</v>
      </c>
      <c r="E2173" s="3">
        <f>SUMIFS(Data!Q:Q,Data!$B:$B,Figure16!$B2173,Data!$A:$A,Figure16!$A2173)</f>
        <v>9299638055.8428135</v>
      </c>
      <c r="F2173" s="1">
        <f t="shared" si="70"/>
        <v>0.86562508687553863</v>
      </c>
      <c r="G2173" s="1">
        <f t="shared" si="71"/>
        <v>0</v>
      </c>
      <c r="H2173">
        <f>SUMIFS(Data!Z:Z,Data!B:B,Figure16!B2173,Data!A:A,Figure16!A2173)</f>
        <v>1</v>
      </c>
    </row>
    <row r="2174" spans="1:8">
      <c r="A2174" s="27">
        <v>1973</v>
      </c>
      <c r="B2174" t="s">
        <v>114</v>
      </c>
      <c r="C2174" s="3">
        <f>SUMIFS(Data!F:F,Data!$B:$B,Figure16!$B2174,Data!$A:$A,Figure16!$A2174)</f>
        <v>0</v>
      </c>
      <c r="D2174" s="3">
        <f>SUMIFS(Data!Y:Y,Data!$B:$B,Figure16!$B2174,Data!$A:$A,Figure16!$A2174)</f>
        <v>0</v>
      </c>
      <c r="E2174" s="3">
        <f>SUMIFS(Data!Q:Q,Data!$B:$B,Figure16!$B2174,Data!$A:$A,Figure16!$A2174)</f>
        <v>10098534613.441132</v>
      </c>
      <c r="F2174" s="1">
        <f t="shared" si="70"/>
        <v>0</v>
      </c>
      <c r="G2174" s="1">
        <f t="shared" si="71"/>
        <v>0</v>
      </c>
      <c r="H2174">
        <f>SUMIFS(Data!Z:Z,Data!B:B,Figure16!B2174,Data!A:A,Figure16!A2174)</f>
        <v>1</v>
      </c>
    </row>
    <row r="2175" spans="1:8">
      <c r="A2175" s="27">
        <v>1974</v>
      </c>
      <c r="B2175" t="s">
        <v>114</v>
      </c>
      <c r="C2175" s="3">
        <f>SUMIFS(Data!F:F,Data!$B:$B,Figure16!$B2175,Data!$A:$A,Figure16!$A2175)</f>
        <v>0</v>
      </c>
      <c r="D2175" s="3">
        <f>SUMIFS(Data!Y:Y,Data!$B:$B,Figure16!$B2175,Data!$A:$A,Figure16!$A2175)</f>
        <v>230000000</v>
      </c>
      <c r="E2175" s="3">
        <f>SUMIFS(Data!Q:Q,Data!$B:$B,Figure16!$B2175,Data!$A:$A,Figure16!$A2175)</f>
        <v>9228963224.6000385</v>
      </c>
      <c r="F2175" s="1">
        <f t="shared" si="70"/>
        <v>0</v>
      </c>
      <c r="G2175" s="1">
        <f t="shared" si="71"/>
        <v>2.4921542583128851</v>
      </c>
      <c r="H2175">
        <f>SUMIFS(Data!Z:Z,Data!B:B,Figure16!B2175,Data!A:A,Figure16!A2175)</f>
        <v>1</v>
      </c>
    </row>
    <row r="2176" spans="1:8">
      <c r="A2176" s="27">
        <v>1975</v>
      </c>
      <c r="B2176" t="s">
        <v>114</v>
      </c>
      <c r="C2176" s="3">
        <f>SUMIFS(Data!F:F,Data!$B:$B,Figure16!$B2176,Data!$A:$A,Figure16!$A2176)</f>
        <v>0</v>
      </c>
      <c r="D2176" s="3">
        <f>SUMIFS(Data!Y:Y,Data!$B:$B,Figure16!$B2176,Data!$A:$A,Figure16!$A2176)</f>
        <v>0</v>
      </c>
      <c r="E2176" s="3">
        <f>SUMIFS(Data!Q:Q,Data!$B:$B,Figure16!$B2176,Data!$A:$A,Figure16!$A2176)</f>
        <v>11632178868.917141</v>
      </c>
      <c r="F2176" s="1">
        <f t="shared" si="70"/>
        <v>0</v>
      </c>
      <c r="G2176" s="1">
        <f t="shared" si="71"/>
        <v>0</v>
      </c>
      <c r="H2176">
        <f>SUMIFS(Data!Z:Z,Data!B:B,Figure16!B2176,Data!A:A,Figure16!A2176)</f>
        <v>1</v>
      </c>
    </row>
    <row r="2177" spans="1:8">
      <c r="A2177" s="27">
        <v>1976</v>
      </c>
      <c r="B2177" t="s">
        <v>114</v>
      </c>
      <c r="C2177" s="3">
        <f>SUMIFS(Data!F:F,Data!$B:$B,Figure16!$B2177,Data!$A:$A,Figure16!$A2177)</f>
        <v>0</v>
      </c>
      <c r="D2177" s="3">
        <f>SUMIFS(Data!Y:Y,Data!$B:$B,Figure16!$B2177,Data!$A:$A,Figure16!$A2177)</f>
        <v>0</v>
      </c>
      <c r="E2177" s="3">
        <f>SUMIFS(Data!Q:Q,Data!$B:$B,Figure16!$B2177,Data!$A:$A,Figure16!$A2177)</f>
        <v>13315988083.416088</v>
      </c>
      <c r="F2177" s="1">
        <f t="shared" si="70"/>
        <v>0</v>
      </c>
      <c r="G2177" s="1">
        <f t="shared" si="71"/>
        <v>0</v>
      </c>
      <c r="H2177">
        <f>SUMIFS(Data!Z:Z,Data!B:B,Figure16!B2177,Data!A:A,Figure16!A2177)</f>
        <v>1</v>
      </c>
    </row>
    <row r="2178" spans="1:8">
      <c r="A2178" s="27">
        <v>1977</v>
      </c>
      <c r="B2178" t="s">
        <v>114</v>
      </c>
      <c r="C2178" s="3">
        <f>SUMIFS(Data!F:F,Data!$B:$B,Figure16!$B2178,Data!$A:$A,Figure16!$A2178)</f>
        <v>0</v>
      </c>
      <c r="D2178" s="3">
        <f>SUMIFS(Data!Y:Y,Data!$B:$B,Figure16!$B2178,Data!$A:$A,Figure16!$A2178)</f>
        <v>250000000</v>
      </c>
      <c r="E2178" s="3">
        <f>SUMIFS(Data!Q:Q,Data!$B:$B,Figure16!$B2178,Data!$A:$A,Figure16!$A2178)</f>
        <v>14400806875.986666</v>
      </c>
      <c r="F2178" s="1">
        <f t="shared" si="70"/>
        <v>0</v>
      </c>
      <c r="G2178" s="1">
        <f t="shared" si="71"/>
        <v>1.7360138369529474</v>
      </c>
      <c r="H2178">
        <f>SUMIFS(Data!Z:Z,Data!B:B,Figure16!B2178,Data!A:A,Figure16!A2178)</f>
        <v>1</v>
      </c>
    </row>
    <row r="2179" spans="1:8">
      <c r="A2179" s="27">
        <v>1978</v>
      </c>
      <c r="B2179" t="s">
        <v>114</v>
      </c>
      <c r="C2179" s="3">
        <f>SUMIFS(Data!F:F,Data!$B:$B,Figure16!$B2179,Data!$A:$A,Figure16!$A2179)</f>
        <v>0</v>
      </c>
      <c r="D2179" s="3">
        <f>SUMIFS(Data!Y:Y,Data!$B:$B,Figure16!$B2179,Data!$A:$A,Figure16!$A2179)</f>
        <v>48500000</v>
      </c>
      <c r="E2179" s="3">
        <f>SUMIFS(Data!Q:Q,Data!$B:$B,Figure16!$B2179,Data!$A:$A,Figure16!$A2179)</f>
        <v>14811704063.068527</v>
      </c>
      <c r="F2179" s="1">
        <f t="shared" ref="F2179:F2242" si="72">IF(E2179&gt;0,C2179/E2179*100,"")</f>
        <v>0</v>
      </c>
      <c r="G2179" s="1">
        <f t="shared" ref="G2179:G2242" si="73">IF($E2179&gt;0,D2179/$E2179*100,"")</f>
        <v>0.32744375524575731</v>
      </c>
      <c r="H2179">
        <f>SUMIFS(Data!Z:Z,Data!B:B,Figure16!B2179,Data!A:A,Figure16!A2179)</f>
        <v>1</v>
      </c>
    </row>
    <row r="2180" spans="1:8">
      <c r="A2180" s="27">
        <v>1979</v>
      </c>
      <c r="B2180" t="s">
        <v>114</v>
      </c>
      <c r="C2180" s="3">
        <f>SUMIFS(Data!F:F,Data!$B:$B,Figure16!$B2180,Data!$A:$A,Figure16!$A2180)</f>
        <v>0</v>
      </c>
      <c r="D2180" s="3">
        <f>SUMIFS(Data!Y:Y,Data!$B:$B,Figure16!$B2180,Data!$A:$A,Figure16!$A2180)</f>
        <v>6500000</v>
      </c>
      <c r="E2180" s="3">
        <f>SUMIFS(Data!Q:Q,Data!$B:$B,Figure16!$B2180,Data!$A:$A,Figure16!$A2180)</f>
        <v>18020571428.57143</v>
      </c>
      <c r="F2180" s="1">
        <f t="shared" si="72"/>
        <v>0</v>
      </c>
      <c r="G2180" s="1">
        <f t="shared" si="73"/>
        <v>3.6069888381532217E-2</v>
      </c>
      <c r="H2180">
        <f>SUMIFS(Data!Z:Z,Data!B:B,Figure16!B2180,Data!A:A,Figure16!A2180)</f>
        <v>1</v>
      </c>
    </row>
    <row r="2181" spans="1:8">
      <c r="A2181" s="27">
        <v>1980</v>
      </c>
      <c r="B2181" t="s">
        <v>114</v>
      </c>
      <c r="C2181" s="3">
        <f>SUMIFS(Data!F:F,Data!$B:$B,Figure16!$B2181,Data!$A:$A,Figure16!$A2181)</f>
        <v>0</v>
      </c>
      <c r="D2181" s="3">
        <f>SUMIFS(Data!Y:Y,Data!$B:$B,Figure16!$B2181,Data!$A:$A,Figure16!$A2181)</f>
        <v>160200000</v>
      </c>
      <c r="E2181" s="3">
        <f>SUMIFS(Data!Q:Q,Data!$B:$B,Figure16!$B2181,Data!$A:$A,Figure16!$A2181)</f>
        <v>22912500555.555557</v>
      </c>
      <c r="F2181" s="1">
        <f t="shared" si="72"/>
        <v>0</v>
      </c>
      <c r="G2181" s="1">
        <f t="shared" si="73"/>
        <v>0.69918165244149466</v>
      </c>
      <c r="H2181">
        <f>SUMIFS(Data!Z:Z,Data!B:B,Figure16!B2181,Data!A:A,Figure16!A2181)</f>
        <v>1</v>
      </c>
    </row>
    <row r="2182" spans="1:8">
      <c r="A2182" s="27">
        <v>1981</v>
      </c>
      <c r="B2182" t="s">
        <v>114</v>
      </c>
      <c r="C2182" s="3">
        <f>SUMIFS(Data!F:F,Data!$B:$B,Figure16!$B2182,Data!$A:$A,Figure16!$A2182)</f>
        <v>0</v>
      </c>
      <c r="D2182" s="3">
        <f>SUMIFS(Data!Y:Y,Data!$B:$B,Figure16!$B2182,Data!$A:$A,Figure16!$A2182)</f>
        <v>317420000</v>
      </c>
      <c r="E2182" s="3">
        <f>SUMIFS(Data!Q:Q,Data!$B:$B,Figure16!$B2182,Data!$A:$A,Figure16!$A2182)</f>
        <v>22136081081.081081</v>
      </c>
      <c r="F2182" s="1">
        <f t="shared" si="72"/>
        <v>0</v>
      </c>
      <c r="G2182" s="1">
        <f t="shared" si="73"/>
        <v>1.4339484881598465</v>
      </c>
      <c r="H2182">
        <f>SUMIFS(Data!Z:Z,Data!B:B,Figure16!B2182,Data!A:A,Figure16!A2182)</f>
        <v>1</v>
      </c>
    </row>
    <row r="2183" spans="1:8">
      <c r="A2183" s="27">
        <v>1982</v>
      </c>
      <c r="B2183" t="s">
        <v>114</v>
      </c>
      <c r="C2183" s="3">
        <f>SUMIFS(Data!F:F,Data!$B:$B,Figure16!$B2183,Data!$A:$A,Figure16!$A2183)</f>
        <v>0</v>
      </c>
      <c r="D2183" s="3">
        <f>SUMIFS(Data!Y:Y,Data!$B:$B,Figure16!$B2183,Data!$A:$A,Figure16!$A2183)</f>
        <v>399001984</v>
      </c>
      <c r="E2183" s="3">
        <f>SUMIFS(Data!Q:Q,Data!$B:$B,Figure16!$B2183,Data!$A:$A,Figure16!$A2183)</f>
        <v>27655172413.793102</v>
      </c>
      <c r="F2183" s="1">
        <f t="shared" si="72"/>
        <v>0</v>
      </c>
      <c r="G2183" s="1">
        <f t="shared" si="73"/>
        <v>1.4427752538653367</v>
      </c>
      <c r="H2183">
        <f>SUMIFS(Data!Z:Z,Data!B:B,Figure16!B2183,Data!A:A,Figure16!A2183)</f>
        <v>1</v>
      </c>
    </row>
    <row r="2184" spans="1:8">
      <c r="A2184" s="27">
        <v>1983</v>
      </c>
      <c r="B2184" t="s">
        <v>114</v>
      </c>
      <c r="C2184" s="3">
        <f>SUMIFS(Data!F:F,Data!$B:$B,Figure16!$B2184,Data!$A:$A,Figure16!$A2184)</f>
        <v>0</v>
      </c>
      <c r="D2184" s="3">
        <f>SUMIFS(Data!Y:Y,Data!$B:$B,Figure16!$B2184,Data!$A:$A,Figure16!$A2184)</f>
        <v>177390000</v>
      </c>
      <c r="E2184" s="3">
        <f>SUMIFS(Data!Q:Q,Data!$B:$B,Figure16!$B2184,Data!$A:$A,Figure16!$A2184)</f>
        <v>30966239813.736904</v>
      </c>
      <c r="F2184" s="1">
        <f t="shared" si="72"/>
        <v>0</v>
      </c>
      <c r="G2184" s="1">
        <f t="shared" si="73"/>
        <v>0.57284966165413531</v>
      </c>
      <c r="H2184">
        <f>SUMIFS(Data!Z:Z,Data!B:B,Figure16!B2184,Data!A:A,Figure16!A2184)</f>
        <v>1</v>
      </c>
    </row>
    <row r="2185" spans="1:8">
      <c r="A2185" s="27">
        <v>1984</v>
      </c>
      <c r="B2185" t="s">
        <v>114</v>
      </c>
      <c r="C2185" s="3">
        <f>SUMIFS(Data!F:F,Data!$B:$B,Figure16!$B2185,Data!$A:$A,Figure16!$A2185)</f>
        <v>0</v>
      </c>
      <c r="D2185" s="3">
        <f>SUMIFS(Data!Y:Y,Data!$B:$B,Figure16!$B2185,Data!$A:$A,Figure16!$A2185)</f>
        <v>0</v>
      </c>
      <c r="E2185" s="3">
        <f>SUMIFS(Data!Q:Q,Data!$B:$B,Figure16!$B2185,Data!$A:$A,Figure16!$A2185)</f>
        <v>33971188991.614704</v>
      </c>
      <c r="F2185" s="1">
        <f t="shared" si="72"/>
        <v>0</v>
      </c>
      <c r="G2185" s="1">
        <f t="shared" si="73"/>
        <v>0</v>
      </c>
      <c r="H2185">
        <f>SUMIFS(Data!Z:Z,Data!B:B,Figure16!B2185,Data!A:A,Figure16!A2185)</f>
        <v>1</v>
      </c>
    </row>
    <row r="2186" spans="1:8">
      <c r="A2186" s="27">
        <v>1985</v>
      </c>
      <c r="B2186" t="s">
        <v>114</v>
      </c>
      <c r="C2186" s="3">
        <f>SUMIFS(Data!F:F,Data!$B:$B,Figure16!$B2186,Data!$A:$A,Figure16!$A2186)</f>
        <v>0</v>
      </c>
      <c r="D2186" s="3">
        <f>SUMIFS(Data!Y:Y,Data!$B:$B,Figure16!$B2186,Data!$A:$A,Figure16!$A2186)</f>
        <v>0</v>
      </c>
      <c r="E2186" s="3">
        <f>SUMIFS(Data!Q:Q,Data!$B:$B,Figure16!$B2186,Data!$A:$A,Figure16!$A2186)</f>
        <v>39053502251.073189</v>
      </c>
      <c r="F2186" s="1">
        <f t="shared" si="72"/>
        <v>0</v>
      </c>
      <c r="G2186" s="1">
        <f t="shared" si="73"/>
        <v>0</v>
      </c>
      <c r="H2186">
        <f>SUMIFS(Data!Z:Z,Data!B:B,Figure16!B2186,Data!A:A,Figure16!A2186)</f>
        <v>1</v>
      </c>
    </row>
    <row r="2187" spans="1:8">
      <c r="A2187" s="27">
        <v>1986</v>
      </c>
      <c r="B2187" t="s">
        <v>114</v>
      </c>
      <c r="C2187" s="3">
        <f>SUMIFS(Data!F:F,Data!$B:$B,Figure16!$B2187,Data!$A:$A,Figure16!$A2187)</f>
        <v>0</v>
      </c>
      <c r="D2187" s="3">
        <f>SUMIFS(Data!Y:Y,Data!$B:$B,Figure16!$B2187,Data!$A:$A,Figure16!$A2187)</f>
        <v>0</v>
      </c>
      <c r="E2187" s="3">
        <f>SUMIFS(Data!Q:Q,Data!$B:$B,Figure16!$B2187,Data!$A:$A,Figure16!$A2187)</f>
        <v>41253507951.356407</v>
      </c>
      <c r="F2187" s="1">
        <f t="shared" si="72"/>
        <v>0</v>
      </c>
      <c r="G2187" s="1">
        <f t="shared" si="73"/>
        <v>0</v>
      </c>
      <c r="H2187">
        <f>SUMIFS(Data!Z:Z,Data!B:B,Figure16!B2187,Data!A:A,Figure16!A2187)</f>
        <v>1</v>
      </c>
    </row>
    <row r="2188" spans="1:8">
      <c r="A2188" s="27">
        <v>1987</v>
      </c>
      <c r="B2188" t="s">
        <v>114</v>
      </c>
      <c r="C2188" s="3">
        <f>SUMIFS(Data!F:F,Data!$B:$B,Figure16!$B2188,Data!$A:$A,Figure16!$A2188)</f>
        <v>0</v>
      </c>
      <c r="D2188" s="3">
        <f>SUMIFS(Data!Y:Y,Data!$B:$B,Figure16!$B2188,Data!$A:$A,Figure16!$A2188)</f>
        <v>0</v>
      </c>
      <c r="E2188" s="3">
        <f>SUMIFS(Data!Q:Q,Data!$B:$B,Figure16!$B2188,Data!$A:$A,Figure16!$A2188)</f>
        <v>40455616653.574242</v>
      </c>
      <c r="F2188" s="1">
        <f t="shared" si="72"/>
        <v>0</v>
      </c>
      <c r="G2188" s="1">
        <f t="shared" si="73"/>
        <v>0</v>
      </c>
      <c r="H2188">
        <f>SUMIFS(Data!Z:Z,Data!B:B,Figure16!B2188,Data!A:A,Figure16!A2188)</f>
        <v>1</v>
      </c>
    </row>
    <row r="2189" spans="1:8">
      <c r="A2189" s="27">
        <v>1988</v>
      </c>
      <c r="B2189" t="s">
        <v>114</v>
      </c>
      <c r="C2189" s="3">
        <f>SUMIFS(Data!F:F,Data!$B:$B,Figure16!$B2189,Data!$A:$A,Figure16!$A2189)</f>
        <v>0</v>
      </c>
      <c r="D2189" s="3">
        <f>SUMIFS(Data!Y:Y,Data!$B:$B,Figure16!$B2189,Data!$A:$A,Figure16!$A2189)</f>
        <v>0</v>
      </c>
      <c r="E2189" s="3">
        <f>SUMIFS(Data!Q:Q,Data!$B:$B,Figure16!$B2189,Data!$A:$A,Figure16!$A2189)</f>
        <v>34980124929.017609</v>
      </c>
      <c r="F2189" s="1">
        <f t="shared" si="72"/>
        <v>0</v>
      </c>
      <c r="G2189" s="1">
        <f t="shared" si="73"/>
        <v>0</v>
      </c>
      <c r="H2189">
        <f>SUMIFS(Data!Z:Z,Data!B:B,Figure16!B2189,Data!A:A,Figure16!A2189)</f>
        <v>1</v>
      </c>
    </row>
    <row r="2190" spans="1:8">
      <c r="A2190" s="27">
        <v>1989</v>
      </c>
      <c r="B2190" t="s">
        <v>114</v>
      </c>
      <c r="C2190" s="3">
        <f>SUMIFS(Data!F:F,Data!$B:$B,Figure16!$B2190,Data!$A:$A,Figure16!$A2190)</f>
        <v>0</v>
      </c>
      <c r="D2190" s="3">
        <f>SUMIFS(Data!Y:Y,Data!$B:$B,Figure16!$B2190,Data!$A:$A,Figure16!$A2190)</f>
        <v>0</v>
      </c>
      <c r="E2190" s="3">
        <f>SUMIFS(Data!Q:Q,Data!$B:$B,Figure16!$B2190,Data!$A:$A,Figure16!$A2190)</f>
        <v>39756299049.979347</v>
      </c>
      <c r="F2190" s="1">
        <f t="shared" si="72"/>
        <v>0</v>
      </c>
      <c r="G2190" s="1">
        <f t="shared" si="73"/>
        <v>0</v>
      </c>
      <c r="H2190">
        <f>SUMIFS(Data!Z:Z,Data!B:B,Figure16!B2190,Data!A:A,Figure16!A2190)</f>
        <v>1</v>
      </c>
    </row>
    <row r="2191" spans="1:8">
      <c r="A2191" s="27">
        <v>1990</v>
      </c>
      <c r="B2191" t="s">
        <v>114</v>
      </c>
      <c r="C2191" s="3">
        <f>SUMIFS(Data!F:F,Data!$B:$B,Figure16!$B2191,Data!$A:$A,Figure16!$A2191)</f>
        <v>0</v>
      </c>
      <c r="D2191" s="3">
        <f>SUMIFS(Data!Y:Y,Data!$B:$B,Figure16!$B2191,Data!$A:$A,Figure16!$A2191)</f>
        <v>0</v>
      </c>
      <c r="E2191" s="3">
        <f>SUMIFS(Data!Q:Q,Data!$B:$B,Figure16!$B2191,Data!$A:$A,Figure16!$A2191)</f>
        <v>42978914311.35038</v>
      </c>
      <c r="F2191" s="1">
        <f t="shared" si="72"/>
        <v>0</v>
      </c>
      <c r="G2191" s="1">
        <f t="shared" si="73"/>
        <v>0</v>
      </c>
      <c r="H2191">
        <f>SUMIFS(Data!Z:Z,Data!B:B,Figure16!B2191,Data!A:A,Figure16!A2191)</f>
        <v>1</v>
      </c>
    </row>
    <row r="2192" spans="1:8">
      <c r="A2192" s="27">
        <v>1991</v>
      </c>
      <c r="B2192" t="s">
        <v>114</v>
      </c>
      <c r="C2192" s="3">
        <f>SUMIFS(Data!F:F,Data!$B:$B,Figure16!$B2192,Data!$A:$A,Figure16!$A2192)</f>
        <v>0</v>
      </c>
      <c r="D2192" s="3">
        <f>SUMIFS(Data!Y:Y,Data!$B:$B,Figure16!$B2192,Data!$A:$A,Figure16!$A2192)</f>
        <v>0</v>
      </c>
      <c r="E2192" s="3">
        <f>SUMIFS(Data!Q:Q,Data!$B:$B,Figure16!$B2192,Data!$A:$A,Figure16!$A2192)</f>
        <v>37387836490.528419</v>
      </c>
      <c r="F2192" s="1">
        <f t="shared" si="72"/>
        <v>0</v>
      </c>
      <c r="G2192" s="1">
        <f t="shared" si="73"/>
        <v>0</v>
      </c>
      <c r="H2192">
        <f>SUMIFS(Data!Z:Z,Data!B:B,Figure16!B2192,Data!A:A,Figure16!A2192)</f>
        <v>1</v>
      </c>
    </row>
    <row r="2193" spans="1:8">
      <c r="A2193" s="27">
        <v>1992</v>
      </c>
      <c r="B2193" t="s">
        <v>114</v>
      </c>
      <c r="C2193" s="3">
        <f>SUMIFS(Data!F:F,Data!$B:$B,Figure16!$B2193,Data!$A:$A,Figure16!$A2193)</f>
        <v>18500000</v>
      </c>
      <c r="D2193" s="3">
        <f>SUMIFS(Data!Y:Y,Data!$B:$B,Figure16!$B2193,Data!$A:$A,Figure16!$A2193)</f>
        <v>0</v>
      </c>
      <c r="E2193" s="3">
        <f>SUMIFS(Data!Q:Q,Data!$B:$B,Figure16!$B2193,Data!$A:$A,Figure16!$A2193)</f>
        <v>41855986519.423462</v>
      </c>
      <c r="F2193" s="1">
        <f t="shared" si="72"/>
        <v>4.4199173256649897E-2</v>
      </c>
      <c r="G2193" s="1">
        <f t="shared" si="73"/>
        <v>0</v>
      </c>
      <c r="H2193">
        <f>SUMIFS(Data!Z:Z,Data!B:B,Figure16!B2193,Data!A:A,Figure16!A2193)</f>
        <v>1</v>
      </c>
    </row>
    <row r="2194" spans="1:8">
      <c r="A2194" s="27">
        <v>1993</v>
      </c>
      <c r="B2194" t="s">
        <v>114</v>
      </c>
      <c r="C2194" s="3">
        <f>SUMIFS(Data!F:F,Data!$B:$B,Figure16!$B2194,Data!$A:$A,Figure16!$A2194)</f>
        <v>0</v>
      </c>
      <c r="D2194" s="3">
        <f>SUMIFS(Data!Y:Y,Data!$B:$B,Figure16!$B2194,Data!$A:$A,Figure16!$A2194)</f>
        <v>0</v>
      </c>
      <c r="E2194" s="3">
        <f>SUMIFS(Data!Q:Q,Data!$B:$B,Figure16!$B2194,Data!$A:$A,Figure16!$A2194)</f>
        <v>46578631452.581032</v>
      </c>
      <c r="F2194" s="1">
        <f t="shared" si="72"/>
        <v>0</v>
      </c>
      <c r="G2194" s="1">
        <f t="shared" si="73"/>
        <v>0</v>
      </c>
      <c r="H2194">
        <f>SUMIFS(Data!Z:Z,Data!B:B,Figure16!B2194,Data!A:A,Figure16!A2194)</f>
        <v>1</v>
      </c>
    </row>
    <row r="2195" spans="1:8">
      <c r="A2195" s="27">
        <v>1994</v>
      </c>
      <c r="B2195" t="s">
        <v>114</v>
      </c>
      <c r="C2195" s="3">
        <f>SUMIFS(Data!F:F,Data!$B:$B,Figure16!$B2195,Data!$A:$A,Figure16!$A2195)</f>
        <v>0</v>
      </c>
      <c r="D2195" s="3">
        <f>SUMIFS(Data!Y:Y,Data!$B:$B,Figure16!$B2195,Data!$A:$A,Figure16!$A2195)</f>
        <v>0</v>
      </c>
      <c r="E2195" s="3">
        <f>SUMIFS(Data!Q:Q,Data!$B:$B,Figure16!$B2195,Data!$A:$A,Figure16!$A2195)</f>
        <v>51897983392.645317</v>
      </c>
      <c r="F2195" s="1">
        <f t="shared" si="72"/>
        <v>0</v>
      </c>
      <c r="G2195" s="1">
        <f t="shared" si="73"/>
        <v>0</v>
      </c>
      <c r="H2195">
        <f>SUMIFS(Data!Z:Z,Data!B:B,Figure16!B2195,Data!A:A,Figure16!A2195)</f>
        <v>1</v>
      </c>
    </row>
    <row r="2196" spans="1:8">
      <c r="A2196" s="27">
        <v>1995</v>
      </c>
      <c r="B2196" t="s">
        <v>114</v>
      </c>
      <c r="C2196" s="3">
        <f>SUMIFS(Data!F:F,Data!$B:$B,Figure16!$B2196,Data!$A:$A,Figure16!$A2196)</f>
        <v>0</v>
      </c>
      <c r="D2196" s="3">
        <f>SUMIFS(Data!Y:Y,Data!$B:$B,Figure16!$B2196,Data!$A:$A,Figure16!$A2196)</f>
        <v>0</v>
      </c>
      <c r="E2196" s="3">
        <f>SUMIFS(Data!Q:Q,Data!$B:$B,Figure16!$B2196,Data!$A:$A,Figure16!$A2196)</f>
        <v>60159245060.454155</v>
      </c>
      <c r="F2196" s="1">
        <f t="shared" si="72"/>
        <v>0</v>
      </c>
      <c r="G2196" s="1">
        <f t="shared" si="73"/>
        <v>0</v>
      </c>
      <c r="H2196">
        <f>SUMIFS(Data!Z:Z,Data!B:B,Figure16!B2196,Data!A:A,Figure16!A2196)</f>
        <v>1</v>
      </c>
    </row>
    <row r="2197" spans="1:8">
      <c r="A2197" s="27">
        <v>1996</v>
      </c>
      <c r="B2197" t="s">
        <v>114</v>
      </c>
      <c r="C2197" s="3">
        <f>SUMIFS(Data!F:F,Data!$B:$B,Figure16!$B2197,Data!$A:$A,Figure16!$A2197)</f>
        <v>0</v>
      </c>
      <c r="D2197" s="3">
        <f>SUMIFS(Data!Y:Y,Data!$B:$B,Figure16!$B2197,Data!$A:$A,Figure16!$A2197)</f>
        <v>0</v>
      </c>
      <c r="E2197" s="3">
        <f>SUMIFS(Data!Q:Q,Data!$B:$B,Figure16!$B2197,Data!$A:$A,Figure16!$A2197)</f>
        <v>67629716981.13208</v>
      </c>
      <c r="F2197" s="1">
        <f t="shared" si="72"/>
        <v>0</v>
      </c>
      <c r="G2197" s="1">
        <f t="shared" si="73"/>
        <v>0</v>
      </c>
      <c r="H2197">
        <f>SUMIFS(Data!Z:Z,Data!B:B,Figure16!B2197,Data!A:A,Figure16!A2197)</f>
        <v>1</v>
      </c>
    </row>
    <row r="2198" spans="1:8">
      <c r="A2198" s="27">
        <v>1997</v>
      </c>
      <c r="B2198" t="s">
        <v>114</v>
      </c>
      <c r="C2198" s="3">
        <f>SUMIFS(Data!F:F,Data!$B:$B,Figure16!$B2198,Data!$A:$A,Figure16!$A2198)</f>
        <v>0</v>
      </c>
      <c r="D2198" s="3">
        <f>SUMIFS(Data!Y:Y,Data!$B:$B,Figure16!$B2198,Data!$A:$A,Figure16!$A2198)</f>
        <v>0</v>
      </c>
      <c r="E2198" s="3">
        <f>SUMIFS(Data!Q:Q,Data!$B:$B,Figure16!$B2198,Data!$A:$A,Figure16!$A2198)</f>
        <v>78436578171.091446</v>
      </c>
      <c r="F2198" s="1">
        <f t="shared" si="72"/>
        <v>0</v>
      </c>
      <c r="G2198" s="1">
        <f t="shared" si="73"/>
        <v>0</v>
      </c>
      <c r="H2198">
        <f>SUMIFS(Data!Z:Z,Data!B:B,Figure16!B2198,Data!A:A,Figure16!A2198)</f>
        <v>1</v>
      </c>
    </row>
    <row r="2199" spans="1:8">
      <c r="A2199" s="27">
        <v>1998</v>
      </c>
      <c r="B2199" t="s">
        <v>114</v>
      </c>
      <c r="C2199" s="3">
        <f>SUMIFS(Data!F:F,Data!$B:$B,Figure16!$B2199,Data!$A:$A,Figure16!$A2199)</f>
        <v>0</v>
      </c>
      <c r="D2199" s="3">
        <f>SUMIFS(Data!Y:Y,Data!$B:$B,Figure16!$B2199,Data!$A:$A,Figure16!$A2199)</f>
        <v>0</v>
      </c>
      <c r="E2199" s="3">
        <f>SUMIFS(Data!Q:Q,Data!$B:$B,Figure16!$B2199,Data!$A:$A,Figure16!$A2199)</f>
        <v>84828807556.080292</v>
      </c>
      <c r="F2199" s="1">
        <f t="shared" si="72"/>
        <v>0</v>
      </c>
      <c r="G2199" s="1">
        <f t="shared" si="73"/>
        <v>0</v>
      </c>
      <c r="H2199">
        <f>SUMIFS(Data!Z:Z,Data!B:B,Figure16!B2199,Data!A:A,Figure16!A2199)</f>
        <v>1</v>
      </c>
    </row>
    <row r="2200" spans="1:8">
      <c r="A2200" s="27">
        <v>1999</v>
      </c>
      <c r="B2200" t="s">
        <v>114</v>
      </c>
      <c r="C2200" s="3">
        <f>SUMIFS(Data!F:F,Data!$B:$B,Figure16!$B2200,Data!$A:$A,Figure16!$A2200)</f>
        <v>0</v>
      </c>
      <c r="D2200" s="3">
        <f>SUMIFS(Data!Y:Y,Data!$B:$B,Figure16!$B2200,Data!$A:$A,Figure16!$A2200)</f>
        <v>0</v>
      </c>
      <c r="E2200" s="3">
        <f>SUMIFS(Data!Q:Q,Data!$B:$B,Figure16!$B2200,Data!$A:$A,Figure16!$A2200)</f>
        <v>90710704806.841644</v>
      </c>
      <c r="F2200" s="1">
        <f t="shared" si="72"/>
        <v>0</v>
      </c>
      <c r="G2200" s="1">
        <f t="shared" si="73"/>
        <v>0</v>
      </c>
      <c r="H2200">
        <f>SUMIFS(Data!Z:Z,Data!B:B,Figure16!B2200,Data!A:A,Figure16!A2200)</f>
        <v>1</v>
      </c>
    </row>
    <row r="2201" spans="1:8">
      <c r="A2201" s="27">
        <v>2000</v>
      </c>
      <c r="B2201" t="s">
        <v>114</v>
      </c>
      <c r="C2201" s="3">
        <f>SUMIFS(Data!F:F,Data!$B:$B,Figure16!$B2201,Data!$A:$A,Figure16!$A2201)</f>
        <v>0</v>
      </c>
      <c r="D2201" s="3">
        <f>SUMIFS(Data!Y:Y,Data!$B:$B,Figure16!$B2201,Data!$A:$A,Figure16!$A2201)</f>
        <v>0</v>
      </c>
      <c r="E2201" s="3">
        <f>SUMIFS(Data!Q:Q,Data!$B:$B,Figure16!$B2201,Data!$A:$A,Figure16!$A2201)</f>
        <v>99838543960.076309</v>
      </c>
      <c r="F2201" s="1">
        <f t="shared" si="72"/>
        <v>0</v>
      </c>
      <c r="G2201" s="1">
        <f t="shared" si="73"/>
        <v>0</v>
      </c>
      <c r="H2201">
        <f>SUMIFS(Data!Z:Z,Data!B:B,Figure16!B2201,Data!A:A,Figure16!A2201)</f>
        <v>1</v>
      </c>
    </row>
    <row r="2202" spans="1:8">
      <c r="A2202" s="27">
        <v>2001</v>
      </c>
      <c r="B2202" t="s">
        <v>114</v>
      </c>
      <c r="C2202" s="3">
        <f>SUMIFS(Data!F:F,Data!$B:$B,Figure16!$B2202,Data!$A:$A,Figure16!$A2202)</f>
        <v>0</v>
      </c>
      <c r="D2202" s="3">
        <f>SUMIFS(Data!Y:Y,Data!$B:$B,Figure16!$B2202,Data!$A:$A,Figure16!$A2202)</f>
        <v>0</v>
      </c>
      <c r="E2202" s="3">
        <f>SUMIFS(Data!Q:Q,Data!$B:$B,Figure16!$B2202,Data!$A:$A,Figure16!$A2202)</f>
        <v>97632008709.853027</v>
      </c>
      <c r="F2202" s="1">
        <f t="shared" si="72"/>
        <v>0</v>
      </c>
      <c r="G2202" s="1">
        <f t="shared" si="73"/>
        <v>0</v>
      </c>
      <c r="H2202">
        <f>SUMIFS(Data!Z:Z,Data!B:B,Figure16!B2202,Data!A:A,Figure16!A2202)</f>
        <v>1</v>
      </c>
    </row>
    <row r="2203" spans="1:8">
      <c r="A2203" s="27">
        <v>2002</v>
      </c>
      <c r="B2203" t="s">
        <v>114</v>
      </c>
      <c r="C2203" s="3">
        <f>SUMIFS(Data!F:F,Data!$B:$B,Figure16!$B2203,Data!$A:$A,Figure16!$A2203)</f>
        <v>28000000</v>
      </c>
      <c r="D2203" s="3">
        <f>SUMIFS(Data!Y:Y,Data!$B:$B,Figure16!$B2203,Data!$A:$A,Figure16!$A2203)</f>
        <v>0</v>
      </c>
      <c r="E2203" s="3">
        <f>SUMIFS(Data!Q:Q,Data!$B:$B,Figure16!$B2203,Data!$A:$A,Figure16!$A2203)</f>
        <v>87850683978.669144</v>
      </c>
      <c r="F2203" s="1">
        <f t="shared" si="72"/>
        <v>3.1872261810504093E-2</v>
      </c>
      <c r="G2203" s="1">
        <f t="shared" si="73"/>
        <v>0</v>
      </c>
      <c r="H2203">
        <f>SUMIFS(Data!Z:Z,Data!B:B,Figure16!B2203,Data!A:A,Figure16!A2203)</f>
        <v>1</v>
      </c>
    </row>
    <row r="2204" spans="1:8">
      <c r="A2204" s="27">
        <v>2003</v>
      </c>
      <c r="B2204" t="s">
        <v>114</v>
      </c>
      <c r="C2204" s="3">
        <f>SUMIFS(Data!F:F,Data!$B:$B,Figure16!$B2204,Data!$A:$A,Figure16!$A2204)</f>
        <v>0</v>
      </c>
      <c r="D2204" s="3">
        <f>SUMIFS(Data!Y:Y,Data!$B:$B,Figure16!$B2204,Data!$A:$A,Figure16!$A2204)</f>
        <v>0</v>
      </c>
      <c r="E2204" s="3">
        <f>SUMIFS(Data!Q:Q,Data!$B:$B,Figure16!$B2204,Data!$A:$A,Figure16!$A2204)</f>
        <v>82924503942.638107</v>
      </c>
      <c r="F2204" s="1">
        <f t="shared" si="72"/>
        <v>0</v>
      </c>
      <c r="G2204" s="1">
        <f t="shared" si="73"/>
        <v>0</v>
      </c>
      <c r="H2204">
        <f>SUMIFS(Data!Z:Z,Data!B:B,Figure16!B2204,Data!A:A,Figure16!A2204)</f>
        <v>1</v>
      </c>
    </row>
    <row r="2205" spans="1:8">
      <c r="A2205" s="27">
        <v>2004</v>
      </c>
      <c r="B2205" t="s">
        <v>114</v>
      </c>
      <c r="C2205" s="3">
        <f>SUMIFS(Data!F:F,Data!$B:$B,Figure16!$B2205,Data!$A:$A,Figure16!$A2205)</f>
        <v>33624588.75</v>
      </c>
      <c r="D2205" s="3">
        <f>SUMIFS(Data!Y:Y,Data!$B:$B,Figure16!$B2205,Data!$A:$A,Figure16!$A2205)</f>
        <v>0</v>
      </c>
      <c r="E2205" s="3">
        <f>SUMIFS(Data!Q:Q,Data!$B:$B,Figure16!$B2205,Data!$A:$A,Figure16!$A2205)</f>
        <v>78845185293.496445</v>
      </c>
      <c r="F2205" s="1">
        <f t="shared" si="72"/>
        <v>4.2646343749253038E-2</v>
      </c>
      <c r="G2205" s="1">
        <f t="shared" si="73"/>
        <v>0</v>
      </c>
      <c r="H2205">
        <f>SUMIFS(Data!Z:Z,Data!B:B,Figure16!B2205,Data!A:A,Figure16!A2205)</f>
        <v>1</v>
      </c>
    </row>
    <row r="2206" spans="1:8">
      <c r="A2206" s="27">
        <v>2005</v>
      </c>
      <c r="B2206" t="s">
        <v>114</v>
      </c>
      <c r="C2206" s="3">
        <f>SUMIFS(Data!F:F,Data!$B:$B,Figure16!$B2206,Data!$A:$A,Figure16!$A2206)</f>
        <v>16300000</v>
      </c>
      <c r="D2206" s="3">
        <f>SUMIFS(Data!Y:Y,Data!$B:$B,Figure16!$B2206,Data!$A:$A,Figure16!$A2206)</f>
        <v>0</v>
      </c>
      <c r="E2206" s="3">
        <f>SUMIFS(Data!Q:Q,Data!$B:$B,Figure16!$B2206,Data!$A:$A,Figure16!$A2206)</f>
        <v>89685725230.251663</v>
      </c>
      <c r="F2206" s="1">
        <f t="shared" si="72"/>
        <v>1.8174575673166202E-2</v>
      </c>
      <c r="G2206" s="1">
        <f t="shared" si="73"/>
        <v>0</v>
      </c>
      <c r="H2206">
        <f>SUMIFS(Data!Z:Z,Data!B:B,Figure16!B2206,Data!A:A,Figure16!A2206)</f>
        <v>1</v>
      </c>
    </row>
    <row r="2207" spans="1:8">
      <c r="A2207" s="27">
        <v>2006</v>
      </c>
      <c r="B2207" t="s">
        <v>114</v>
      </c>
      <c r="C2207" s="3">
        <f>SUMIFS(Data!F:F,Data!$B:$B,Figure16!$B2207,Data!$A:$A,Figure16!$A2207)</f>
        <v>71000000</v>
      </c>
      <c r="D2207" s="3">
        <f>SUMIFS(Data!Y:Y,Data!$B:$B,Figure16!$B2207,Data!$A:$A,Figure16!$A2207)</f>
        <v>0</v>
      </c>
      <c r="E2207" s="3">
        <f>SUMIFS(Data!Q:Q,Data!$B:$B,Figure16!$B2207,Data!$A:$A,Figure16!$A2207)</f>
        <v>107484034870.97391</v>
      </c>
      <c r="F2207" s="1">
        <f t="shared" si="72"/>
        <v>6.6056321839080459E-2</v>
      </c>
      <c r="G2207" s="1">
        <f t="shared" si="73"/>
        <v>0</v>
      </c>
      <c r="H2207">
        <f>SUMIFS(Data!Z:Z,Data!B:B,Figure16!B2207,Data!A:A,Figure16!A2207)</f>
        <v>1</v>
      </c>
    </row>
    <row r="2208" spans="1:8">
      <c r="A2208" s="27">
        <v>2007</v>
      </c>
      <c r="B2208" t="s">
        <v>114</v>
      </c>
      <c r="C2208" s="3">
        <f>SUMIFS(Data!F:F,Data!$B:$B,Figure16!$B2208,Data!$A:$A,Figure16!$A2208)</f>
        <v>657243.3125</v>
      </c>
      <c r="D2208" s="3">
        <f>SUMIFS(Data!Y:Y,Data!$B:$B,Figure16!$B2208,Data!$A:$A,Figure16!$A2208)</f>
        <v>0</v>
      </c>
      <c r="E2208" s="3">
        <f>SUMIFS(Data!Q:Q,Data!$B:$B,Figure16!$B2208,Data!$A:$A,Figure16!$A2208)</f>
        <v>130478960092.49852</v>
      </c>
      <c r="F2208" s="1">
        <f t="shared" si="72"/>
        <v>5.0371593399738189E-4</v>
      </c>
      <c r="G2208" s="1">
        <f t="shared" si="73"/>
        <v>0</v>
      </c>
      <c r="H2208">
        <f>SUMIFS(Data!Z:Z,Data!B:B,Figure16!B2208,Data!A:A,Figure16!A2208)</f>
        <v>1</v>
      </c>
    </row>
    <row r="2209" spans="1:8">
      <c r="A2209" s="27">
        <v>2008</v>
      </c>
      <c r="B2209" t="s">
        <v>114</v>
      </c>
      <c r="C2209" s="3">
        <f>SUMIFS(Data!F:F,Data!$B:$B,Figure16!$B2209,Data!$A:$A,Figure16!$A2209)</f>
        <v>3600000</v>
      </c>
      <c r="D2209" s="3">
        <f>SUMIFS(Data!Y:Y,Data!$B:$B,Figure16!$B2209,Data!$A:$A,Figure16!$A2209)</f>
        <v>0</v>
      </c>
      <c r="E2209" s="3">
        <f>SUMIFS(Data!Q:Q,Data!$B:$B,Figure16!$B2209,Data!$A:$A,Figure16!$A2209)</f>
        <v>162818181818.18182</v>
      </c>
      <c r="F2209" s="1">
        <f t="shared" si="72"/>
        <v>2.2110552763819095E-3</v>
      </c>
      <c r="G2209" s="1">
        <f t="shared" si="73"/>
        <v>0</v>
      </c>
      <c r="H2209">
        <f>SUMIFS(Data!Z:Z,Data!B:B,Figure16!B2209,Data!A:A,Figure16!A2209)</f>
        <v>1</v>
      </c>
    </row>
    <row r="2210" spans="1:8">
      <c r="A2210" s="27">
        <v>2009</v>
      </c>
      <c r="B2210" t="s">
        <v>114</v>
      </c>
      <c r="C2210" s="3">
        <f>SUMIFS(Data!F:F,Data!$B:$B,Figure16!$B2210,Data!$A:$A,Figure16!$A2210)</f>
        <v>76000</v>
      </c>
      <c r="D2210" s="3">
        <f>SUMIFS(Data!Y:Y,Data!$B:$B,Figure16!$B2210,Data!$A:$A,Figure16!$A2210)</f>
        <v>0</v>
      </c>
      <c r="E2210" s="3">
        <f>SUMIFS(Data!Q:Q,Data!$B:$B,Figure16!$B2210,Data!$A:$A,Figure16!$A2210)</f>
        <v>188982374700.80511</v>
      </c>
      <c r="F2210" s="1">
        <f t="shared" si="72"/>
        <v>4.0215390520053727E-5</v>
      </c>
      <c r="G2210" s="1">
        <f t="shared" si="73"/>
        <v>0</v>
      </c>
      <c r="H2210">
        <f>SUMIFS(Data!Z:Z,Data!B:B,Figure16!B2210,Data!A:A,Figure16!A2210)</f>
        <v>1</v>
      </c>
    </row>
    <row r="2211" spans="1:8">
      <c r="A2211" s="27">
        <v>2010</v>
      </c>
      <c r="B2211" t="s">
        <v>114</v>
      </c>
      <c r="C2211" s="3">
        <f>SUMIFS(Data!F:F,Data!$B:$B,Figure16!$B2211,Data!$A:$A,Figure16!$A2211)</f>
        <v>0</v>
      </c>
      <c r="D2211" s="3">
        <f>SUMIFS(Data!Y:Y,Data!$B:$B,Figure16!$B2211,Data!$A:$A,Figure16!$A2211)</f>
        <v>0</v>
      </c>
      <c r="E2211" s="3">
        <f>SUMIFS(Data!Q:Q,Data!$B:$B,Figure16!$B2211,Data!$A:$A,Figure16!$A2211)</f>
        <v>218888324504.7529</v>
      </c>
      <c r="F2211" s="1">
        <f t="shared" si="72"/>
        <v>0</v>
      </c>
      <c r="G2211" s="1">
        <f t="shared" si="73"/>
        <v>0</v>
      </c>
      <c r="H2211">
        <f>SUMIFS(Data!Z:Z,Data!B:B,Figure16!B2211,Data!A:A,Figure16!A2211)</f>
        <v>1</v>
      </c>
    </row>
    <row r="2212" spans="1:8">
      <c r="A2212" s="27">
        <v>2011</v>
      </c>
      <c r="B2212" t="s">
        <v>114</v>
      </c>
      <c r="C2212" s="3">
        <f>SUMIFS(Data!F:F,Data!$B:$B,Figure16!$B2212,Data!$A:$A,Figure16!$A2212)</f>
        <v>9285825</v>
      </c>
      <c r="D2212" s="3">
        <f>SUMIFS(Data!Y:Y,Data!$B:$B,Figure16!$B2212,Data!$A:$A,Figure16!$A2212)</f>
        <v>0</v>
      </c>
      <c r="E2212" s="3">
        <f>SUMIFS(Data!Q:Q,Data!$B:$B,Figure16!$B2212,Data!$A:$A,Figure16!$A2212)</f>
        <v>236001858960.01514</v>
      </c>
      <c r="F2212" s="1">
        <f t="shared" si="72"/>
        <v>3.9346406172051642E-3</v>
      </c>
      <c r="G2212" s="1">
        <f t="shared" si="73"/>
        <v>0</v>
      </c>
      <c r="H2212">
        <f>SUMIFS(Data!Z:Z,Data!B:B,Figure16!B2212,Data!A:A,Figure16!A2212)</f>
        <v>1</v>
      </c>
    </row>
    <row r="2213" spans="1:8">
      <c r="A2213" s="27">
        <v>2012</v>
      </c>
      <c r="B2213" t="s">
        <v>114</v>
      </c>
      <c r="C2213" s="3">
        <f>SUMIFS(Data!F:F,Data!$B:$B,Figure16!$B2213,Data!$A:$A,Figure16!$A2213)</f>
        <v>200000000</v>
      </c>
      <c r="D2213" s="3">
        <f>SUMIFS(Data!Y:Y,Data!$B:$B,Figure16!$B2213,Data!$A:$A,Figure16!$A2213)</f>
        <v>0</v>
      </c>
      <c r="E2213" s="3">
        <f>SUMIFS(Data!Q:Q,Data!$B:$B,Figure16!$B2213,Data!$A:$A,Figure16!$A2213)</f>
        <v>279372758361.83167</v>
      </c>
      <c r="F2213" s="1">
        <f t="shared" si="72"/>
        <v>7.1588941302919928E-2</v>
      </c>
      <c r="G2213" s="1">
        <f t="shared" si="73"/>
        <v>0</v>
      </c>
      <c r="H2213">
        <f>SUMIFS(Data!Z:Z,Data!B:B,Figure16!B2213,Data!A:A,Figure16!A2213)</f>
        <v>1</v>
      </c>
    </row>
    <row r="2214" spans="1:8">
      <c r="A2214" s="27">
        <v>2013</v>
      </c>
      <c r="B2214" t="s">
        <v>114</v>
      </c>
      <c r="C2214" s="3">
        <f>SUMIFS(Data!F:F,Data!$B:$B,Figure16!$B2214,Data!$A:$A,Figure16!$A2214)</f>
        <v>0</v>
      </c>
      <c r="D2214" s="3">
        <f>SUMIFS(Data!Y:Y,Data!$B:$B,Figure16!$B2214,Data!$A:$A,Figure16!$A2214)</f>
        <v>0</v>
      </c>
      <c r="E2214" s="3">
        <f>SUMIFS(Data!Q:Q,Data!$B:$B,Figure16!$B2214,Data!$A:$A,Figure16!$A2214)</f>
        <v>288586231501.87695</v>
      </c>
      <c r="F2214" s="1">
        <f t="shared" si="72"/>
        <v>0</v>
      </c>
      <c r="G2214" s="1">
        <f t="shared" si="73"/>
        <v>0</v>
      </c>
      <c r="H2214">
        <f>SUMIFS(Data!Z:Z,Data!B:B,Figure16!B2214,Data!A:A,Figure16!A2214)</f>
        <v>1</v>
      </c>
    </row>
    <row r="2215" spans="1:8">
      <c r="A2215" s="27">
        <v>2014</v>
      </c>
      <c r="B2215" t="s">
        <v>114</v>
      </c>
      <c r="C2215" s="3">
        <f>SUMIFS(Data!F:F,Data!$B:$B,Figure16!$B2215,Data!$A:$A,Figure16!$A2215)</f>
        <v>24416312</v>
      </c>
      <c r="D2215" s="3">
        <f>SUMIFS(Data!Y:Y,Data!$B:$B,Figure16!$B2215,Data!$A:$A,Figure16!$A2215)</f>
        <v>0</v>
      </c>
      <c r="E2215" s="3">
        <f>SUMIFS(Data!Q:Q,Data!$B:$B,Figure16!$B2215,Data!$A:$A,Figure16!$A2215)</f>
        <v>305529656458.43793</v>
      </c>
      <c r="F2215" s="1">
        <f t="shared" si="72"/>
        <v>7.9914703806572771E-3</v>
      </c>
      <c r="G2215" s="1">
        <f t="shared" si="73"/>
        <v>0</v>
      </c>
      <c r="H2215">
        <f>SUMIFS(Data!Z:Z,Data!B:B,Figure16!B2215,Data!A:A,Figure16!A2215)</f>
        <v>1</v>
      </c>
    </row>
    <row r="2216" spans="1:8">
      <c r="A2216" s="27">
        <v>2015</v>
      </c>
      <c r="B2216" t="s">
        <v>114</v>
      </c>
      <c r="C2216" s="3">
        <f>SUMIFS(Data!F:F,Data!$B:$B,Figure16!$B2216,Data!$A:$A,Figure16!$A2216)</f>
        <v>100000000</v>
      </c>
      <c r="D2216" s="3">
        <f>SUMIFS(Data!Y:Y,Data!$B:$B,Figure16!$B2216,Data!$A:$A,Figure16!$A2216)</f>
        <v>0</v>
      </c>
      <c r="E2216" s="3">
        <f>SUMIFS(Data!Q:Q,Data!$B:$B,Figure16!$B2216,Data!$A:$A,Figure16!$A2216)</f>
        <v>332698041030.80713</v>
      </c>
      <c r="F2216" s="1">
        <f t="shared" si="72"/>
        <v>3.0057285486312861E-2</v>
      </c>
      <c r="G2216" s="1">
        <f t="shared" si="73"/>
        <v>0</v>
      </c>
      <c r="H2216">
        <f>SUMIFS(Data!Z:Z,Data!B:B,Figure16!B2216,Data!A:A,Figure16!A2216)</f>
        <v>1</v>
      </c>
    </row>
    <row r="2217" spans="1:8">
      <c r="A2217" s="27">
        <v>2016</v>
      </c>
      <c r="B2217" t="s">
        <v>114</v>
      </c>
      <c r="C2217" s="3">
        <f>SUMIFS(Data!F:F,Data!$B:$B,Figure16!$B2217,Data!$A:$A,Figure16!$A2217)</f>
        <v>2490000000</v>
      </c>
      <c r="D2217" s="3">
        <f>SUMIFS(Data!Y:Y,Data!$B:$B,Figure16!$B2217,Data!$A:$A,Figure16!$A2217)</f>
        <v>0</v>
      </c>
      <c r="E2217" s="3">
        <f>SUMIFS(Data!Q:Q,Data!$B:$B,Figure16!$B2217,Data!$A:$A,Figure16!$A2217)</f>
        <v>332927833278.0379</v>
      </c>
      <c r="F2217" s="1">
        <f t="shared" si="72"/>
        <v>0.74790983243522546</v>
      </c>
      <c r="G2217" s="1">
        <f t="shared" si="73"/>
        <v>0</v>
      </c>
      <c r="H2217">
        <f>SUMIFS(Data!Z:Z,Data!B:B,Figure16!B2217,Data!A:A,Figure16!A2217)</f>
        <v>1</v>
      </c>
    </row>
    <row r="2218" spans="1:8">
      <c r="A2218" s="27">
        <v>2017</v>
      </c>
      <c r="B2218" t="s">
        <v>114</v>
      </c>
      <c r="C2218" s="3">
        <f>SUMIFS(Data!F:F,Data!$B:$B,Figure16!$B2218,Data!$A:$A,Figure16!$A2218)</f>
        <v>540000000</v>
      </c>
      <c r="D2218" s="3">
        <f>SUMIFS(Data!Y:Y,Data!$B:$B,Figure16!$B2218,Data!$A:$A,Figure16!$A2218)</f>
        <v>0</v>
      </c>
      <c r="E2218" s="3">
        <f>SUMIFS(Data!Q:Q,Data!$B:$B,Figure16!$B2218,Data!$A:$A,Figure16!$A2218)</f>
        <v>235369129337.7106</v>
      </c>
      <c r="F2218" s="1">
        <f t="shared" si="72"/>
        <v>0.22942685878962538</v>
      </c>
      <c r="G2218" s="1">
        <f t="shared" si="73"/>
        <v>0</v>
      </c>
      <c r="H2218">
        <f>SUMIFS(Data!Z:Z,Data!B:B,Figure16!B2218,Data!A:A,Figure16!A2218)</f>
        <v>1</v>
      </c>
    </row>
    <row r="2219" spans="1:8">
      <c r="A2219" s="27">
        <v>1950</v>
      </c>
      <c r="B2219" t="s">
        <v>28</v>
      </c>
      <c r="C2219" s="3">
        <f>SUMIFS(Data!F:F,Data!$B:$B,Figure16!$B2219,Data!$A:$A,Figure16!$A2219)</f>
        <v>0</v>
      </c>
      <c r="D2219" s="3">
        <f>SUMIFS(Data!Y:Y,Data!$B:$B,Figure16!$B2219,Data!$A:$A,Figure16!$A2219)</f>
        <v>0</v>
      </c>
      <c r="E2219" s="3">
        <f>SUMIFS(Data!Q:Q,Data!$B:$B,Figure16!$B2219,Data!$A:$A,Figure16!$A2219)</f>
        <v>0</v>
      </c>
      <c r="F2219" s="1" t="str">
        <f t="shared" si="72"/>
        <v/>
      </c>
      <c r="G2219" s="1" t="str">
        <f t="shared" si="73"/>
        <v/>
      </c>
      <c r="H2219">
        <f>SUMIFS(Data!Z:Z,Data!B:B,Figure16!B2219,Data!A:A,Figure16!A2219)</f>
        <v>1</v>
      </c>
    </row>
    <row r="2220" spans="1:8">
      <c r="A2220" s="27">
        <v>1951</v>
      </c>
      <c r="B2220" t="s">
        <v>28</v>
      </c>
      <c r="C2220" s="3">
        <f>SUMIFS(Data!F:F,Data!$B:$B,Figure16!$B2220,Data!$A:$A,Figure16!$A2220)</f>
        <v>0</v>
      </c>
      <c r="D2220" s="3">
        <f>SUMIFS(Data!Y:Y,Data!$B:$B,Figure16!$B2220,Data!$A:$A,Figure16!$A2220)</f>
        <v>0</v>
      </c>
      <c r="E2220" s="3">
        <f>SUMIFS(Data!Q:Q,Data!$B:$B,Figure16!$B2220,Data!$A:$A,Figure16!$A2220)</f>
        <v>0</v>
      </c>
      <c r="F2220" s="1" t="str">
        <f t="shared" si="72"/>
        <v/>
      </c>
      <c r="G2220" s="1" t="str">
        <f t="shared" si="73"/>
        <v/>
      </c>
      <c r="H2220">
        <f>SUMIFS(Data!Z:Z,Data!B:B,Figure16!B2220,Data!A:A,Figure16!A2220)</f>
        <v>1</v>
      </c>
    </row>
    <row r="2221" spans="1:8">
      <c r="A2221" s="27">
        <v>1952</v>
      </c>
      <c r="B2221" t="s">
        <v>28</v>
      </c>
      <c r="C2221" s="3">
        <f>SUMIFS(Data!F:F,Data!$B:$B,Figure16!$B2221,Data!$A:$A,Figure16!$A2221)</f>
        <v>0</v>
      </c>
      <c r="D2221" s="3">
        <f>SUMIFS(Data!Y:Y,Data!$B:$B,Figure16!$B2221,Data!$A:$A,Figure16!$A2221)</f>
        <v>0</v>
      </c>
      <c r="E2221" s="3">
        <f>SUMIFS(Data!Q:Q,Data!$B:$B,Figure16!$B2221,Data!$A:$A,Figure16!$A2221)</f>
        <v>0</v>
      </c>
      <c r="F2221" s="1" t="str">
        <f t="shared" si="72"/>
        <v/>
      </c>
      <c r="G2221" s="1" t="str">
        <f t="shared" si="73"/>
        <v/>
      </c>
      <c r="H2221">
        <f>SUMIFS(Data!Z:Z,Data!B:B,Figure16!B2221,Data!A:A,Figure16!A2221)</f>
        <v>1</v>
      </c>
    </row>
    <row r="2222" spans="1:8">
      <c r="A2222" s="27">
        <v>1953</v>
      </c>
      <c r="B2222" t="s">
        <v>28</v>
      </c>
      <c r="C2222" s="3">
        <f>SUMIFS(Data!F:F,Data!$B:$B,Figure16!$B2222,Data!$A:$A,Figure16!$A2222)</f>
        <v>0</v>
      </c>
      <c r="D2222" s="3">
        <f>SUMIFS(Data!Y:Y,Data!$B:$B,Figure16!$B2222,Data!$A:$A,Figure16!$A2222)</f>
        <v>0</v>
      </c>
      <c r="E2222" s="3">
        <f>SUMIFS(Data!Q:Q,Data!$B:$B,Figure16!$B2222,Data!$A:$A,Figure16!$A2222)</f>
        <v>0</v>
      </c>
      <c r="F2222" s="1" t="str">
        <f t="shared" si="72"/>
        <v/>
      </c>
      <c r="G2222" s="1" t="str">
        <f t="shared" si="73"/>
        <v/>
      </c>
      <c r="H2222">
        <f>SUMIFS(Data!Z:Z,Data!B:B,Figure16!B2222,Data!A:A,Figure16!A2222)</f>
        <v>1</v>
      </c>
    </row>
    <row r="2223" spans="1:8">
      <c r="A2223" s="27">
        <v>1954</v>
      </c>
      <c r="B2223" t="s">
        <v>28</v>
      </c>
      <c r="C2223" s="3">
        <f>SUMIFS(Data!F:F,Data!$B:$B,Figure16!$B2223,Data!$A:$A,Figure16!$A2223)</f>
        <v>0</v>
      </c>
      <c r="D2223" s="3">
        <f>SUMIFS(Data!Y:Y,Data!$B:$B,Figure16!$B2223,Data!$A:$A,Figure16!$A2223)</f>
        <v>0</v>
      </c>
      <c r="E2223" s="3">
        <f>SUMIFS(Data!Q:Q,Data!$B:$B,Figure16!$B2223,Data!$A:$A,Figure16!$A2223)</f>
        <v>0</v>
      </c>
      <c r="F2223" s="1" t="str">
        <f t="shared" si="72"/>
        <v/>
      </c>
      <c r="G2223" s="1" t="str">
        <f t="shared" si="73"/>
        <v/>
      </c>
      <c r="H2223">
        <f>SUMIFS(Data!Z:Z,Data!B:B,Figure16!B2223,Data!A:A,Figure16!A2223)</f>
        <v>1</v>
      </c>
    </row>
    <row r="2224" spans="1:8">
      <c r="A2224" s="27">
        <v>1955</v>
      </c>
      <c r="B2224" t="s">
        <v>28</v>
      </c>
      <c r="C2224" s="3">
        <f>SUMIFS(Data!F:F,Data!$B:$B,Figure16!$B2224,Data!$A:$A,Figure16!$A2224)</f>
        <v>0</v>
      </c>
      <c r="D2224" s="3">
        <f>SUMIFS(Data!Y:Y,Data!$B:$B,Figure16!$B2224,Data!$A:$A,Figure16!$A2224)</f>
        <v>0</v>
      </c>
      <c r="E2224" s="3">
        <f>SUMIFS(Data!Q:Q,Data!$B:$B,Figure16!$B2224,Data!$A:$A,Figure16!$A2224)</f>
        <v>0</v>
      </c>
      <c r="F2224" s="1" t="str">
        <f t="shared" si="72"/>
        <v/>
      </c>
      <c r="G2224" s="1" t="str">
        <f t="shared" si="73"/>
        <v/>
      </c>
      <c r="H2224">
        <f>SUMIFS(Data!Z:Z,Data!B:B,Figure16!B2224,Data!A:A,Figure16!A2224)</f>
        <v>1</v>
      </c>
    </row>
    <row r="2225" spans="1:8">
      <c r="A2225" s="27">
        <v>1956</v>
      </c>
      <c r="B2225" t="s">
        <v>28</v>
      </c>
      <c r="C2225" s="3">
        <f>SUMIFS(Data!F:F,Data!$B:$B,Figure16!$B2225,Data!$A:$A,Figure16!$A2225)</f>
        <v>0</v>
      </c>
      <c r="D2225" s="3">
        <f>SUMIFS(Data!Y:Y,Data!$B:$B,Figure16!$B2225,Data!$A:$A,Figure16!$A2225)</f>
        <v>0</v>
      </c>
      <c r="E2225" s="3">
        <f>SUMIFS(Data!Q:Q,Data!$B:$B,Figure16!$B2225,Data!$A:$A,Figure16!$A2225)</f>
        <v>0</v>
      </c>
      <c r="F2225" s="1" t="str">
        <f t="shared" si="72"/>
        <v/>
      </c>
      <c r="G2225" s="1" t="str">
        <f t="shared" si="73"/>
        <v/>
      </c>
      <c r="H2225">
        <f>SUMIFS(Data!Z:Z,Data!B:B,Figure16!B2225,Data!A:A,Figure16!A2225)</f>
        <v>1</v>
      </c>
    </row>
    <row r="2226" spans="1:8">
      <c r="A2226" s="27">
        <v>1957</v>
      </c>
      <c r="B2226" t="s">
        <v>28</v>
      </c>
      <c r="C2226" s="3">
        <f>SUMIFS(Data!F:F,Data!$B:$B,Figure16!$B2226,Data!$A:$A,Figure16!$A2226)</f>
        <v>0</v>
      </c>
      <c r="D2226" s="3">
        <f>SUMIFS(Data!Y:Y,Data!$B:$B,Figure16!$B2226,Data!$A:$A,Figure16!$A2226)</f>
        <v>0</v>
      </c>
      <c r="E2226" s="3">
        <f>SUMIFS(Data!Q:Q,Data!$B:$B,Figure16!$B2226,Data!$A:$A,Figure16!$A2226)</f>
        <v>0</v>
      </c>
      <c r="F2226" s="1" t="str">
        <f t="shared" si="72"/>
        <v/>
      </c>
      <c r="G2226" s="1" t="str">
        <f t="shared" si="73"/>
        <v/>
      </c>
      <c r="H2226">
        <f>SUMIFS(Data!Z:Z,Data!B:B,Figure16!B2226,Data!A:A,Figure16!A2226)</f>
        <v>1</v>
      </c>
    </row>
    <row r="2227" spans="1:8">
      <c r="A2227" s="27">
        <v>1958</v>
      </c>
      <c r="B2227" t="s">
        <v>28</v>
      </c>
      <c r="C2227" s="3">
        <f>SUMIFS(Data!F:F,Data!$B:$B,Figure16!$B2227,Data!$A:$A,Figure16!$A2227)</f>
        <v>0</v>
      </c>
      <c r="D2227" s="3">
        <f>SUMIFS(Data!Y:Y,Data!$B:$B,Figure16!$B2227,Data!$A:$A,Figure16!$A2227)</f>
        <v>0</v>
      </c>
      <c r="E2227" s="3">
        <f>SUMIFS(Data!Q:Q,Data!$B:$B,Figure16!$B2227,Data!$A:$A,Figure16!$A2227)</f>
        <v>0</v>
      </c>
      <c r="F2227" s="1" t="str">
        <f t="shared" si="72"/>
        <v/>
      </c>
      <c r="G2227" s="1" t="str">
        <f t="shared" si="73"/>
        <v/>
      </c>
      <c r="H2227">
        <f>SUMIFS(Data!Z:Z,Data!B:B,Figure16!B2227,Data!A:A,Figure16!A2227)</f>
        <v>1</v>
      </c>
    </row>
    <row r="2228" spans="1:8">
      <c r="A2228" s="27">
        <v>1959</v>
      </c>
      <c r="B2228" t="s">
        <v>28</v>
      </c>
      <c r="C2228" s="3">
        <f>SUMIFS(Data!F:F,Data!$B:$B,Figure16!$B2228,Data!$A:$A,Figure16!$A2228)</f>
        <v>0</v>
      </c>
      <c r="D2228" s="3">
        <f>SUMIFS(Data!Y:Y,Data!$B:$B,Figure16!$B2228,Data!$A:$A,Figure16!$A2228)</f>
        <v>0</v>
      </c>
      <c r="E2228" s="3">
        <f>SUMIFS(Data!Q:Q,Data!$B:$B,Figure16!$B2228,Data!$A:$A,Figure16!$A2228)</f>
        <v>0</v>
      </c>
      <c r="F2228" s="1" t="str">
        <f t="shared" si="72"/>
        <v/>
      </c>
      <c r="G2228" s="1" t="str">
        <f t="shared" si="73"/>
        <v/>
      </c>
      <c r="H2228">
        <f>SUMIFS(Data!Z:Z,Data!B:B,Figure16!B2228,Data!A:A,Figure16!A2228)</f>
        <v>1</v>
      </c>
    </row>
    <row r="2229" spans="1:8">
      <c r="A2229" s="27">
        <v>1960</v>
      </c>
      <c r="B2229" t="s">
        <v>28</v>
      </c>
      <c r="C2229" s="3">
        <f>SUMIFS(Data!F:F,Data!$B:$B,Figure16!$B2229,Data!$A:$A,Figure16!$A2229)</f>
        <v>0</v>
      </c>
      <c r="D2229" s="3">
        <f>SUMIFS(Data!Y:Y,Data!$B:$B,Figure16!$B2229,Data!$A:$A,Figure16!$A2229)</f>
        <v>0</v>
      </c>
      <c r="E2229" s="3">
        <f>SUMIFS(Data!Q:Q,Data!$B:$B,Figure16!$B2229,Data!$A:$A,Figure16!$A2229)</f>
        <v>0</v>
      </c>
      <c r="F2229" s="1" t="str">
        <f t="shared" si="72"/>
        <v/>
      </c>
      <c r="G2229" s="1" t="str">
        <f t="shared" si="73"/>
        <v/>
      </c>
      <c r="H2229">
        <f>SUMIFS(Data!Z:Z,Data!B:B,Figure16!B2229,Data!A:A,Figure16!A2229)</f>
        <v>1</v>
      </c>
    </row>
    <row r="2230" spans="1:8">
      <c r="A2230" s="27">
        <v>1961</v>
      </c>
      <c r="B2230" t="s">
        <v>28</v>
      </c>
      <c r="C2230" s="3">
        <f>SUMIFS(Data!F:F,Data!$B:$B,Figure16!$B2230,Data!$A:$A,Figure16!$A2230)</f>
        <v>0</v>
      </c>
      <c r="D2230" s="3">
        <f>SUMIFS(Data!Y:Y,Data!$B:$B,Figure16!$B2230,Data!$A:$A,Figure16!$A2230)</f>
        <v>0</v>
      </c>
      <c r="E2230" s="3">
        <f>SUMIFS(Data!Q:Q,Data!$B:$B,Figure16!$B2230,Data!$A:$A,Figure16!$A2230)</f>
        <v>0</v>
      </c>
      <c r="F2230" s="1" t="str">
        <f t="shared" si="72"/>
        <v/>
      </c>
      <c r="G2230" s="1" t="str">
        <f t="shared" si="73"/>
        <v/>
      </c>
      <c r="H2230">
        <f>SUMIFS(Data!Z:Z,Data!B:B,Figure16!B2230,Data!A:A,Figure16!A2230)</f>
        <v>1</v>
      </c>
    </row>
    <row r="2231" spans="1:8">
      <c r="A2231" s="27">
        <v>1962</v>
      </c>
      <c r="B2231" t="s">
        <v>28</v>
      </c>
      <c r="C2231" s="3">
        <f>SUMIFS(Data!F:F,Data!$B:$B,Figure16!$B2231,Data!$A:$A,Figure16!$A2231)</f>
        <v>0</v>
      </c>
      <c r="D2231" s="3">
        <f>SUMIFS(Data!Y:Y,Data!$B:$B,Figure16!$B2231,Data!$A:$A,Figure16!$A2231)</f>
        <v>0</v>
      </c>
      <c r="E2231" s="3">
        <f>SUMIFS(Data!Q:Q,Data!$B:$B,Figure16!$B2231,Data!$A:$A,Figure16!$A2231)</f>
        <v>0</v>
      </c>
      <c r="F2231" s="1" t="str">
        <f t="shared" si="72"/>
        <v/>
      </c>
      <c r="G2231" s="1" t="str">
        <f t="shared" si="73"/>
        <v/>
      </c>
      <c r="H2231">
        <f>SUMIFS(Data!Z:Z,Data!B:B,Figure16!B2231,Data!A:A,Figure16!A2231)</f>
        <v>1</v>
      </c>
    </row>
    <row r="2232" spans="1:8">
      <c r="A2232" s="27">
        <v>1963</v>
      </c>
      <c r="B2232" t="s">
        <v>28</v>
      </c>
      <c r="C2232" s="3">
        <f>SUMIFS(Data!F:F,Data!$B:$B,Figure16!$B2232,Data!$A:$A,Figure16!$A2232)</f>
        <v>0</v>
      </c>
      <c r="D2232" s="3">
        <f>SUMIFS(Data!Y:Y,Data!$B:$B,Figure16!$B2232,Data!$A:$A,Figure16!$A2232)</f>
        <v>0</v>
      </c>
      <c r="E2232" s="3">
        <f>SUMIFS(Data!Q:Q,Data!$B:$B,Figure16!$B2232,Data!$A:$A,Figure16!$A2232)</f>
        <v>0</v>
      </c>
      <c r="F2232" s="1" t="str">
        <f t="shared" si="72"/>
        <v/>
      </c>
      <c r="G2232" s="1" t="str">
        <f t="shared" si="73"/>
        <v/>
      </c>
      <c r="H2232">
        <f>SUMIFS(Data!Z:Z,Data!B:B,Figure16!B2232,Data!A:A,Figure16!A2232)</f>
        <v>1</v>
      </c>
    </row>
    <row r="2233" spans="1:8">
      <c r="A2233" s="27">
        <v>1964</v>
      </c>
      <c r="B2233" t="s">
        <v>28</v>
      </c>
      <c r="C2233" s="3">
        <f>SUMIFS(Data!F:F,Data!$B:$B,Figure16!$B2233,Data!$A:$A,Figure16!$A2233)</f>
        <v>0</v>
      </c>
      <c r="D2233" s="3">
        <f>SUMIFS(Data!Y:Y,Data!$B:$B,Figure16!$B2233,Data!$A:$A,Figure16!$A2233)</f>
        <v>0</v>
      </c>
      <c r="E2233" s="3">
        <f>SUMIFS(Data!Q:Q,Data!$B:$B,Figure16!$B2233,Data!$A:$A,Figure16!$A2233)</f>
        <v>0</v>
      </c>
      <c r="F2233" s="1" t="str">
        <f t="shared" si="72"/>
        <v/>
      </c>
      <c r="G2233" s="1" t="str">
        <f t="shared" si="73"/>
        <v/>
      </c>
      <c r="H2233">
        <f>SUMIFS(Data!Z:Z,Data!B:B,Figure16!B2233,Data!A:A,Figure16!A2233)</f>
        <v>1</v>
      </c>
    </row>
    <row r="2234" spans="1:8">
      <c r="A2234" s="27">
        <v>1965</v>
      </c>
      <c r="B2234" t="s">
        <v>28</v>
      </c>
      <c r="C2234" s="3">
        <f>SUMIFS(Data!F:F,Data!$B:$B,Figure16!$B2234,Data!$A:$A,Figure16!$A2234)</f>
        <v>0</v>
      </c>
      <c r="D2234" s="3">
        <f>SUMIFS(Data!Y:Y,Data!$B:$B,Figure16!$B2234,Data!$A:$A,Figure16!$A2234)</f>
        <v>0</v>
      </c>
      <c r="E2234" s="3">
        <f>SUMIFS(Data!Q:Q,Data!$B:$B,Figure16!$B2234,Data!$A:$A,Figure16!$A2234)</f>
        <v>877720000</v>
      </c>
      <c r="F2234" s="1">
        <f t="shared" si="72"/>
        <v>0</v>
      </c>
      <c r="G2234" s="1">
        <f t="shared" si="73"/>
        <v>0</v>
      </c>
      <c r="H2234">
        <f>SUMIFS(Data!Z:Z,Data!B:B,Figure16!B2234,Data!A:A,Figure16!A2234)</f>
        <v>1</v>
      </c>
    </row>
    <row r="2235" spans="1:8">
      <c r="A2235" s="27">
        <v>1966</v>
      </c>
      <c r="B2235" t="s">
        <v>28</v>
      </c>
      <c r="C2235" s="3">
        <f>SUMIFS(Data!F:F,Data!$B:$B,Figure16!$B2235,Data!$A:$A,Figure16!$A2235)</f>
        <v>0</v>
      </c>
      <c r="D2235" s="3">
        <f>SUMIFS(Data!Y:Y,Data!$B:$B,Figure16!$B2235,Data!$A:$A,Figure16!$A2235)</f>
        <v>0</v>
      </c>
      <c r="E2235" s="3">
        <f>SUMIFS(Data!Q:Q,Data!$B:$B,Figure16!$B2235,Data!$A:$A,Figure16!$A2235)</f>
        <v>929520000</v>
      </c>
      <c r="F2235" s="1">
        <f t="shared" si="72"/>
        <v>0</v>
      </c>
      <c r="G2235" s="1">
        <f t="shared" si="73"/>
        <v>0</v>
      </c>
      <c r="H2235">
        <f>SUMIFS(Data!Z:Z,Data!B:B,Figure16!B2235,Data!A:A,Figure16!A2235)</f>
        <v>1</v>
      </c>
    </row>
    <row r="2236" spans="1:8">
      <c r="A2236" s="27">
        <v>1967</v>
      </c>
      <c r="B2236" t="s">
        <v>28</v>
      </c>
      <c r="C2236" s="3">
        <f>SUMIFS(Data!F:F,Data!$B:$B,Figure16!$B2236,Data!$A:$A,Figure16!$A2236)</f>
        <v>0</v>
      </c>
      <c r="D2236" s="3">
        <f>SUMIFS(Data!Y:Y,Data!$B:$B,Figure16!$B2236,Data!$A:$A,Figure16!$A2236)</f>
        <v>0</v>
      </c>
      <c r="E2236" s="3">
        <f>SUMIFS(Data!Q:Q,Data!$B:$B,Figure16!$B2236,Data!$A:$A,Figure16!$A2236)</f>
        <v>976200000.00000012</v>
      </c>
      <c r="F2236" s="1">
        <f t="shared" si="72"/>
        <v>0</v>
      </c>
      <c r="G2236" s="1">
        <f t="shared" si="73"/>
        <v>0</v>
      </c>
      <c r="H2236">
        <f>SUMIFS(Data!Z:Z,Data!B:B,Figure16!B2236,Data!A:A,Figure16!A2236)</f>
        <v>1</v>
      </c>
    </row>
    <row r="2237" spans="1:8">
      <c r="A2237" s="27">
        <v>1968</v>
      </c>
      <c r="B2237" t="s">
        <v>28</v>
      </c>
      <c r="C2237" s="3">
        <f>SUMIFS(Data!F:F,Data!$B:$B,Figure16!$B2237,Data!$A:$A,Figure16!$A2237)</f>
        <v>0</v>
      </c>
      <c r="D2237" s="3">
        <f>SUMIFS(Data!Y:Y,Data!$B:$B,Figure16!$B2237,Data!$A:$A,Figure16!$A2237)</f>
        <v>0</v>
      </c>
      <c r="E2237" s="3">
        <f>SUMIFS(Data!Q:Q,Data!$B:$B,Figure16!$B2237,Data!$A:$A,Figure16!$A2237)</f>
        <v>1009760100.0000001</v>
      </c>
      <c r="F2237" s="1">
        <f t="shared" si="72"/>
        <v>0</v>
      </c>
      <c r="G2237" s="1">
        <f t="shared" si="73"/>
        <v>0</v>
      </c>
      <c r="H2237">
        <f>SUMIFS(Data!Z:Z,Data!B:B,Figure16!B2237,Data!A:A,Figure16!A2237)</f>
        <v>1</v>
      </c>
    </row>
    <row r="2238" spans="1:8">
      <c r="A2238" s="27">
        <v>1969</v>
      </c>
      <c r="B2238" t="s">
        <v>28</v>
      </c>
      <c r="C2238" s="3">
        <f>SUMIFS(Data!F:F,Data!$B:$B,Figure16!$B2238,Data!$A:$A,Figure16!$A2238)</f>
        <v>0</v>
      </c>
      <c r="D2238" s="3">
        <f>SUMIFS(Data!Y:Y,Data!$B:$B,Figure16!$B2238,Data!$A:$A,Figure16!$A2238)</f>
        <v>0</v>
      </c>
      <c r="E2238" s="3">
        <f>SUMIFS(Data!Q:Q,Data!$B:$B,Figure16!$B2238,Data!$A:$A,Figure16!$A2238)</f>
        <v>1049400000.0000001</v>
      </c>
      <c r="F2238" s="1">
        <f t="shared" si="72"/>
        <v>0</v>
      </c>
      <c r="G2238" s="1">
        <f t="shared" si="73"/>
        <v>0</v>
      </c>
      <c r="H2238">
        <f>SUMIFS(Data!Z:Z,Data!B:B,Figure16!B2238,Data!A:A,Figure16!A2238)</f>
        <v>1</v>
      </c>
    </row>
    <row r="2239" spans="1:8">
      <c r="A2239" s="27">
        <v>1970</v>
      </c>
      <c r="B2239" t="s">
        <v>28</v>
      </c>
      <c r="C2239" s="3">
        <f>SUMIFS(Data!F:F,Data!$B:$B,Figure16!$B2239,Data!$A:$A,Figure16!$A2239)</f>
        <v>0</v>
      </c>
      <c r="D2239" s="3">
        <f>SUMIFS(Data!Y:Y,Data!$B:$B,Figure16!$B2239,Data!$A:$A,Figure16!$A2239)</f>
        <v>0</v>
      </c>
      <c r="E2239" s="3">
        <f>SUMIFS(Data!Q:Q,Data!$B:$B,Figure16!$B2239,Data!$A:$A,Figure16!$A2239)</f>
        <v>1132920000.0000002</v>
      </c>
      <c r="F2239" s="1">
        <f t="shared" si="72"/>
        <v>0</v>
      </c>
      <c r="G2239" s="1">
        <f t="shared" si="73"/>
        <v>0</v>
      </c>
      <c r="H2239">
        <f>SUMIFS(Data!Z:Z,Data!B:B,Figure16!B2239,Data!A:A,Figure16!A2239)</f>
        <v>1</v>
      </c>
    </row>
    <row r="2240" spans="1:8">
      <c r="A2240" s="27">
        <v>1971</v>
      </c>
      <c r="B2240" t="s">
        <v>28</v>
      </c>
      <c r="C2240" s="3">
        <f>SUMIFS(Data!F:F,Data!$B:$B,Figure16!$B2240,Data!$A:$A,Figure16!$A2240)</f>
        <v>0</v>
      </c>
      <c r="D2240" s="3">
        <f>SUMIFS(Data!Y:Y,Data!$B:$B,Figure16!$B2240,Data!$A:$A,Figure16!$A2240)</f>
        <v>0</v>
      </c>
      <c r="E2240" s="3">
        <f>SUMIFS(Data!Q:Q,Data!$B:$B,Figure16!$B2240,Data!$A:$A,Figure16!$A2240)</f>
        <v>1186119999.9999998</v>
      </c>
      <c r="F2240" s="1">
        <f t="shared" si="72"/>
        <v>0</v>
      </c>
      <c r="G2240" s="1">
        <f t="shared" si="73"/>
        <v>0</v>
      </c>
      <c r="H2240">
        <f>SUMIFS(Data!Z:Z,Data!B:B,Figure16!B2240,Data!A:A,Figure16!A2240)</f>
        <v>1</v>
      </c>
    </row>
    <row r="2241" spans="1:8">
      <c r="A2241" s="27">
        <v>1972</v>
      </c>
      <c r="B2241" t="s">
        <v>28</v>
      </c>
      <c r="C2241" s="3">
        <f>SUMIFS(Data!F:F,Data!$B:$B,Figure16!$B2241,Data!$A:$A,Figure16!$A2241)</f>
        <v>0</v>
      </c>
      <c r="D2241" s="3">
        <f>SUMIFS(Data!Y:Y,Data!$B:$B,Figure16!$B2241,Data!$A:$A,Figure16!$A2241)</f>
        <v>0</v>
      </c>
      <c r="E2241" s="3">
        <f>SUMIFS(Data!Q:Q,Data!$B:$B,Figure16!$B2241,Data!$A:$A,Figure16!$A2241)</f>
        <v>1263719999.9999998</v>
      </c>
      <c r="F2241" s="1">
        <f t="shared" si="72"/>
        <v>0</v>
      </c>
      <c r="G2241" s="1">
        <f t="shared" si="73"/>
        <v>0</v>
      </c>
      <c r="H2241">
        <f>SUMIFS(Data!Z:Z,Data!B:B,Figure16!B2241,Data!A:A,Figure16!A2241)</f>
        <v>1</v>
      </c>
    </row>
    <row r="2242" spans="1:8">
      <c r="A2242" s="27">
        <v>1973</v>
      </c>
      <c r="B2242" t="s">
        <v>28</v>
      </c>
      <c r="C2242" s="3">
        <f>SUMIFS(Data!F:F,Data!$B:$B,Figure16!$B2242,Data!$A:$A,Figure16!$A2242)</f>
        <v>0</v>
      </c>
      <c r="D2242" s="3">
        <f>SUMIFS(Data!Y:Y,Data!$B:$B,Figure16!$B2242,Data!$A:$A,Figure16!$A2242)</f>
        <v>0</v>
      </c>
      <c r="E2242" s="3">
        <f>SUMIFS(Data!Q:Q,Data!$B:$B,Figure16!$B2242,Data!$A:$A,Figure16!$A2242)</f>
        <v>1442320000</v>
      </c>
      <c r="F2242" s="1">
        <f t="shared" si="72"/>
        <v>0</v>
      </c>
      <c r="G2242" s="1">
        <f t="shared" si="73"/>
        <v>0</v>
      </c>
      <c r="H2242">
        <f>SUMIFS(Data!Z:Z,Data!B:B,Figure16!B2242,Data!A:A,Figure16!A2242)</f>
        <v>1</v>
      </c>
    </row>
    <row r="2243" spans="1:8">
      <c r="A2243" s="27">
        <v>1974</v>
      </c>
      <c r="B2243" t="s">
        <v>28</v>
      </c>
      <c r="C2243" s="3">
        <f>SUMIFS(Data!F:F,Data!$B:$B,Figure16!$B2243,Data!$A:$A,Figure16!$A2243)</f>
        <v>0</v>
      </c>
      <c r="D2243" s="3">
        <f>SUMIFS(Data!Y:Y,Data!$B:$B,Figure16!$B2243,Data!$A:$A,Figure16!$A2243)</f>
        <v>50000000</v>
      </c>
      <c r="E2243" s="3">
        <f>SUMIFS(Data!Q:Q,Data!$B:$B,Figure16!$B2243,Data!$A:$A,Figure16!$A2243)</f>
        <v>1665880000</v>
      </c>
      <c r="F2243" s="1">
        <f t="shared" ref="F2243:F2306" si="74">IF(E2243&gt;0,C2243/E2243*100,"")</f>
        <v>0</v>
      </c>
      <c r="G2243" s="1">
        <f t="shared" ref="G2243:G2306" si="75">IF($E2243&gt;0,D2243/$E2243*100,"")</f>
        <v>3.0014166686676109</v>
      </c>
      <c r="H2243">
        <f>SUMIFS(Data!Z:Z,Data!B:B,Figure16!B2243,Data!A:A,Figure16!A2243)</f>
        <v>1</v>
      </c>
    </row>
    <row r="2244" spans="1:8">
      <c r="A2244" s="27">
        <v>1975</v>
      </c>
      <c r="B2244" t="s">
        <v>28</v>
      </c>
      <c r="C2244" s="3">
        <f>SUMIFS(Data!F:F,Data!$B:$B,Figure16!$B2244,Data!$A:$A,Figure16!$A2244)</f>
        <v>0</v>
      </c>
      <c r="D2244" s="3">
        <f>SUMIFS(Data!Y:Y,Data!$B:$B,Figure16!$B2244,Data!$A:$A,Figure16!$A2244)</f>
        <v>45000000</v>
      </c>
      <c r="E2244" s="3">
        <f>SUMIFS(Data!Q:Q,Data!$B:$B,Figure16!$B2244,Data!$A:$A,Figure16!$A2244)</f>
        <v>1884120100</v>
      </c>
      <c r="F2244" s="1">
        <f t="shared" si="74"/>
        <v>0</v>
      </c>
      <c r="G2244" s="1">
        <f t="shared" si="75"/>
        <v>2.3883827787835816</v>
      </c>
      <c r="H2244">
        <f>SUMIFS(Data!Z:Z,Data!B:B,Figure16!B2244,Data!A:A,Figure16!A2244)</f>
        <v>1</v>
      </c>
    </row>
    <row r="2245" spans="1:8">
      <c r="A2245" s="27">
        <v>1976</v>
      </c>
      <c r="B2245" t="s">
        <v>28</v>
      </c>
      <c r="C2245" s="3">
        <f>SUMIFS(Data!F:F,Data!$B:$B,Figure16!$B2245,Data!$A:$A,Figure16!$A2245)</f>
        <v>0</v>
      </c>
      <c r="D2245" s="3">
        <f>SUMIFS(Data!Y:Y,Data!$B:$B,Figure16!$B2245,Data!$A:$A,Figure16!$A2245)</f>
        <v>7200000</v>
      </c>
      <c r="E2245" s="3">
        <f>SUMIFS(Data!Q:Q,Data!$B:$B,Figure16!$B2245,Data!$A:$A,Figure16!$A2245)</f>
        <v>2328280100</v>
      </c>
      <c r="F2245" s="1">
        <f t="shared" si="74"/>
        <v>0</v>
      </c>
      <c r="G2245" s="1">
        <f t="shared" si="75"/>
        <v>0.30924114327996877</v>
      </c>
      <c r="H2245">
        <f>SUMIFS(Data!Z:Z,Data!B:B,Figure16!B2245,Data!A:A,Figure16!A2245)</f>
        <v>1</v>
      </c>
    </row>
    <row r="2246" spans="1:8">
      <c r="A2246" s="27">
        <v>1977</v>
      </c>
      <c r="B2246" t="s">
        <v>28</v>
      </c>
      <c r="C2246" s="3">
        <f>SUMIFS(Data!F:F,Data!$B:$B,Figure16!$B2246,Data!$A:$A,Figure16!$A2246)</f>
        <v>0</v>
      </c>
      <c r="D2246" s="3">
        <f>SUMIFS(Data!Y:Y,Data!$B:$B,Figure16!$B2246,Data!$A:$A,Figure16!$A2246)</f>
        <v>0</v>
      </c>
      <c r="E2246" s="3">
        <f>SUMIFS(Data!Q:Q,Data!$B:$B,Figure16!$B2246,Data!$A:$A,Figure16!$A2246)</f>
        <v>2941640100</v>
      </c>
      <c r="F2246" s="1">
        <f t="shared" si="74"/>
        <v>0</v>
      </c>
      <c r="G2246" s="1">
        <f t="shared" si="75"/>
        <v>0</v>
      </c>
      <c r="H2246">
        <f>SUMIFS(Data!Z:Z,Data!B:B,Figure16!B2246,Data!A:A,Figure16!A2246)</f>
        <v>1</v>
      </c>
    </row>
    <row r="2247" spans="1:8">
      <c r="A2247" s="27">
        <v>1978</v>
      </c>
      <c r="B2247" t="s">
        <v>28</v>
      </c>
      <c r="C2247" s="3">
        <f>SUMIFS(Data!F:F,Data!$B:$B,Figure16!$B2247,Data!$A:$A,Figure16!$A2247)</f>
        <v>0</v>
      </c>
      <c r="D2247" s="3">
        <f>SUMIFS(Data!Y:Y,Data!$B:$B,Figure16!$B2247,Data!$A:$A,Figure16!$A2247)</f>
        <v>0</v>
      </c>
      <c r="E2247" s="3">
        <f>SUMIFS(Data!Q:Q,Data!$B:$B,Figure16!$B2247,Data!$A:$A,Figure16!$A2247)</f>
        <v>3127960000</v>
      </c>
      <c r="F2247" s="1">
        <f t="shared" si="74"/>
        <v>0</v>
      </c>
      <c r="G2247" s="1">
        <f t="shared" si="75"/>
        <v>0</v>
      </c>
      <c r="H2247">
        <f>SUMIFS(Data!Z:Z,Data!B:B,Figure16!B2247,Data!A:A,Figure16!A2247)</f>
        <v>1</v>
      </c>
    </row>
    <row r="2248" spans="1:8">
      <c r="A2248" s="27">
        <v>1979</v>
      </c>
      <c r="B2248" t="s">
        <v>28</v>
      </c>
      <c r="C2248" s="3">
        <f>SUMIFS(Data!F:F,Data!$B:$B,Figure16!$B2248,Data!$A:$A,Figure16!$A2248)</f>
        <v>0</v>
      </c>
      <c r="D2248" s="3">
        <f>SUMIFS(Data!Y:Y,Data!$B:$B,Figure16!$B2248,Data!$A:$A,Figure16!$A2248)</f>
        <v>0</v>
      </c>
      <c r="E2248" s="3">
        <f>SUMIFS(Data!Q:Q,Data!$B:$B,Figure16!$B2248,Data!$A:$A,Figure16!$A2248)</f>
        <v>3463639900</v>
      </c>
      <c r="F2248" s="1">
        <f t="shared" si="74"/>
        <v>0</v>
      </c>
      <c r="G2248" s="1">
        <f t="shared" si="75"/>
        <v>0</v>
      </c>
      <c r="H2248">
        <f>SUMIFS(Data!Z:Z,Data!B:B,Figure16!B2248,Data!A:A,Figure16!A2248)</f>
        <v>1</v>
      </c>
    </row>
    <row r="2249" spans="1:8">
      <c r="A2249" s="27">
        <v>1980</v>
      </c>
      <c r="B2249" t="s">
        <v>28</v>
      </c>
      <c r="C2249" s="3">
        <f>SUMIFS(Data!F:F,Data!$B:$B,Figure16!$B2249,Data!$A:$A,Figure16!$A2249)</f>
        <v>0</v>
      </c>
      <c r="D2249" s="3">
        <f>SUMIFS(Data!Y:Y,Data!$B:$B,Figure16!$B2249,Data!$A:$A,Figure16!$A2249)</f>
        <v>0</v>
      </c>
      <c r="E2249" s="3">
        <f>SUMIFS(Data!Q:Q,Data!$B:$B,Figure16!$B2249,Data!$A:$A,Figure16!$A2249)</f>
        <v>3573959899.9999995</v>
      </c>
      <c r="F2249" s="1">
        <f t="shared" si="74"/>
        <v>0</v>
      </c>
      <c r="G2249" s="1">
        <f t="shared" si="75"/>
        <v>0</v>
      </c>
      <c r="H2249">
        <f>SUMIFS(Data!Z:Z,Data!B:B,Figure16!B2249,Data!A:A,Figure16!A2249)</f>
        <v>1</v>
      </c>
    </row>
    <row r="2250" spans="1:8">
      <c r="A2250" s="27">
        <v>1981</v>
      </c>
      <c r="B2250" t="s">
        <v>28</v>
      </c>
      <c r="C2250" s="3">
        <f>SUMIFS(Data!F:F,Data!$B:$B,Figure16!$B2250,Data!$A:$A,Figure16!$A2250)</f>
        <v>0</v>
      </c>
      <c r="D2250" s="3">
        <f>SUMIFS(Data!Y:Y,Data!$B:$B,Figure16!$B2250,Data!$A:$A,Figure16!$A2250)</f>
        <v>0</v>
      </c>
      <c r="E2250" s="3">
        <f>SUMIFS(Data!Q:Q,Data!$B:$B,Figure16!$B2250,Data!$A:$A,Figure16!$A2250)</f>
        <v>3437200200</v>
      </c>
      <c r="F2250" s="1">
        <f t="shared" si="74"/>
        <v>0</v>
      </c>
      <c r="G2250" s="1">
        <f t="shared" si="75"/>
        <v>0</v>
      </c>
      <c r="H2250">
        <f>SUMIFS(Data!Z:Z,Data!B:B,Figure16!B2250,Data!A:A,Figure16!A2250)</f>
        <v>1</v>
      </c>
    </row>
    <row r="2251" spans="1:8">
      <c r="A2251" s="27">
        <v>1982</v>
      </c>
      <c r="B2251" t="s">
        <v>28</v>
      </c>
      <c r="C2251" s="3">
        <f>SUMIFS(Data!F:F,Data!$B:$B,Figure16!$B2251,Data!$A:$A,Figure16!$A2251)</f>
        <v>0</v>
      </c>
      <c r="D2251" s="3">
        <f>SUMIFS(Data!Y:Y,Data!$B:$B,Figure16!$B2251,Data!$A:$A,Figure16!$A2251)</f>
        <v>0</v>
      </c>
      <c r="E2251" s="3">
        <f>SUMIFS(Data!Q:Q,Data!$B:$B,Figure16!$B2251,Data!$A:$A,Figure16!$A2251)</f>
        <v>3399189100</v>
      </c>
      <c r="F2251" s="1">
        <f t="shared" si="74"/>
        <v>0</v>
      </c>
      <c r="G2251" s="1">
        <f t="shared" si="75"/>
        <v>0</v>
      </c>
      <c r="H2251">
        <f>SUMIFS(Data!Z:Z,Data!B:B,Figure16!B2251,Data!A:A,Figure16!A2251)</f>
        <v>1</v>
      </c>
    </row>
    <row r="2252" spans="1:8">
      <c r="A2252" s="27">
        <v>1983</v>
      </c>
      <c r="B2252" t="s">
        <v>28</v>
      </c>
      <c r="C2252" s="3">
        <f>SUMIFS(Data!F:F,Data!$B:$B,Figure16!$B2252,Data!$A:$A,Figure16!$A2252)</f>
        <v>0</v>
      </c>
      <c r="D2252" s="3">
        <f>SUMIFS(Data!Y:Y,Data!$B:$B,Figure16!$B2252,Data!$A:$A,Figure16!$A2252)</f>
        <v>0</v>
      </c>
      <c r="E2252" s="3">
        <f>SUMIFS(Data!Q:Q,Data!$B:$B,Figure16!$B2252,Data!$A:$A,Figure16!$A2252)</f>
        <v>3506347800</v>
      </c>
      <c r="F2252" s="1">
        <f t="shared" si="74"/>
        <v>0</v>
      </c>
      <c r="G2252" s="1">
        <f t="shared" si="75"/>
        <v>0</v>
      </c>
      <c r="H2252">
        <f>SUMIFS(Data!Z:Z,Data!B:B,Figure16!B2252,Data!A:A,Figure16!A2252)</f>
        <v>1</v>
      </c>
    </row>
    <row r="2253" spans="1:8">
      <c r="A2253" s="27">
        <v>1984</v>
      </c>
      <c r="B2253" t="s">
        <v>28</v>
      </c>
      <c r="C2253" s="3">
        <f>SUMIFS(Data!F:F,Data!$B:$B,Figure16!$B2253,Data!$A:$A,Figure16!$A2253)</f>
        <v>0</v>
      </c>
      <c r="D2253" s="3">
        <f>SUMIFS(Data!Y:Y,Data!$B:$B,Figure16!$B2253,Data!$A:$A,Figure16!$A2253)</f>
        <v>0</v>
      </c>
      <c r="E2253" s="3">
        <f>SUMIFS(Data!Q:Q,Data!$B:$B,Figure16!$B2253,Data!$A:$A,Figure16!$A2253)</f>
        <v>3661683400</v>
      </c>
      <c r="F2253" s="1">
        <f t="shared" si="74"/>
        <v>0</v>
      </c>
      <c r="G2253" s="1">
        <f t="shared" si="75"/>
        <v>0</v>
      </c>
      <c r="H2253">
        <f>SUMIFS(Data!Z:Z,Data!B:B,Figure16!B2253,Data!A:A,Figure16!A2253)</f>
        <v>1</v>
      </c>
    </row>
    <row r="2254" spans="1:8">
      <c r="A2254" s="27">
        <v>1985</v>
      </c>
      <c r="B2254" t="s">
        <v>28</v>
      </c>
      <c r="C2254" s="3">
        <f>SUMIFS(Data!F:F,Data!$B:$B,Figure16!$B2254,Data!$A:$A,Figure16!$A2254)</f>
        <v>0</v>
      </c>
      <c r="D2254" s="3">
        <f>SUMIFS(Data!Y:Y,Data!$B:$B,Figure16!$B2254,Data!$A:$A,Figure16!$A2254)</f>
        <v>0</v>
      </c>
      <c r="E2254" s="3">
        <f>SUMIFS(Data!Q:Q,Data!$B:$B,Figure16!$B2254,Data!$A:$A,Figure16!$A2254)</f>
        <v>3800368599.9999995</v>
      </c>
      <c r="F2254" s="1">
        <f t="shared" si="74"/>
        <v>0</v>
      </c>
      <c r="G2254" s="1">
        <f t="shared" si="75"/>
        <v>0</v>
      </c>
      <c r="H2254">
        <f>SUMIFS(Data!Z:Z,Data!B:B,Figure16!B2254,Data!A:A,Figure16!A2254)</f>
        <v>1</v>
      </c>
    </row>
    <row r="2255" spans="1:8">
      <c r="A2255" s="27">
        <v>1986</v>
      </c>
      <c r="B2255" t="s">
        <v>28</v>
      </c>
      <c r="C2255" s="3">
        <f>SUMIFS(Data!F:F,Data!$B:$B,Figure16!$B2255,Data!$A:$A,Figure16!$A2255)</f>
        <v>0</v>
      </c>
      <c r="D2255" s="3">
        <f>SUMIFS(Data!Y:Y,Data!$B:$B,Figure16!$B2255,Data!$A:$A,Figure16!$A2255)</f>
        <v>0</v>
      </c>
      <c r="E2255" s="3">
        <f>SUMIFS(Data!Q:Q,Data!$B:$B,Figure16!$B2255,Data!$A:$A,Figure16!$A2255)</f>
        <v>3771663200</v>
      </c>
      <c r="F2255" s="1">
        <f t="shared" si="74"/>
        <v>0</v>
      </c>
      <c r="G2255" s="1">
        <f t="shared" si="75"/>
        <v>0</v>
      </c>
      <c r="H2255">
        <f>SUMIFS(Data!Z:Z,Data!B:B,Figure16!B2255,Data!A:A,Figure16!A2255)</f>
        <v>1</v>
      </c>
    </row>
    <row r="2256" spans="1:8">
      <c r="A2256" s="27">
        <v>1987</v>
      </c>
      <c r="B2256" t="s">
        <v>28</v>
      </c>
      <c r="C2256" s="3">
        <f>SUMIFS(Data!F:F,Data!$B:$B,Figure16!$B2256,Data!$A:$A,Figure16!$A2256)</f>
        <v>0</v>
      </c>
      <c r="D2256" s="3">
        <f>SUMIFS(Data!Y:Y,Data!$B:$B,Figure16!$B2256,Data!$A:$A,Figure16!$A2256)</f>
        <v>0</v>
      </c>
      <c r="E2256" s="3">
        <f>SUMIFS(Data!Q:Q,Data!$B:$B,Figure16!$B2256,Data!$A:$A,Figure16!$A2256)</f>
        <v>3958045800</v>
      </c>
      <c r="F2256" s="1">
        <f t="shared" si="74"/>
        <v>0</v>
      </c>
      <c r="G2256" s="1">
        <f t="shared" si="75"/>
        <v>0</v>
      </c>
      <c r="H2256">
        <f>SUMIFS(Data!Z:Z,Data!B:B,Figure16!B2256,Data!A:A,Figure16!A2256)</f>
        <v>1</v>
      </c>
    </row>
    <row r="2257" spans="1:8">
      <c r="A2257" s="27">
        <v>1988</v>
      </c>
      <c r="B2257" t="s">
        <v>28</v>
      </c>
      <c r="C2257" s="3">
        <f>SUMIFS(Data!F:F,Data!$B:$B,Figure16!$B2257,Data!$A:$A,Figure16!$A2257)</f>
        <v>0</v>
      </c>
      <c r="D2257" s="3">
        <f>SUMIFS(Data!Y:Y,Data!$B:$B,Figure16!$B2257,Data!$A:$A,Figure16!$A2257)</f>
        <v>0</v>
      </c>
      <c r="E2257" s="3">
        <f>SUMIFS(Data!Q:Q,Data!$B:$B,Figure16!$B2257,Data!$A:$A,Figure16!$A2257)</f>
        <v>4189880000</v>
      </c>
      <c r="F2257" s="1">
        <f t="shared" si="74"/>
        <v>0</v>
      </c>
      <c r="G2257" s="1">
        <f t="shared" si="75"/>
        <v>0</v>
      </c>
      <c r="H2257">
        <f>SUMIFS(Data!Z:Z,Data!B:B,Figure16!B2257,Data!A:A,Figure16!A2257)</f>
        <v>1</v>
      </c>
    </row>
    <row r="2258" spans="1:8">
      <c r="A2258" s="27">
        <v>1989</v>
      </c>
      <c r="B2258" t="s">
        <v>28</v>
      </c>
      <c r="C2258" s="3">
        <f>SUMIFS(Data!F:F,Data!$B:$B,Figure16!$B2258,Data!$A:$A,Figure16!$A2258)</f>
        <v>0</v>
      </c>
      <c r="D2258" s="3">
        <f>SUMIFS(Data!Y:Y,Data!$B:$B,Figure16!$B2258,Data!$A:$A,Figure16!$A2258)</f>
        <v>0</v>
      </c>
      <c r="E2258" s="3">
        <f>SUMIFS(Data!Q:Q,Data!$B:$B,Figure16!$B2258,Data!$A:$A,Figure16!$A2258)</f>
        <v>4372215300</v>
      </c>
      <c r="F2258" s="1">
        <f t="shared" si="74"/>
        <v>0</v>
      </c>
      <c r="G2258" s="1">
        <f t="shared" si="75"/>
        <v>0</v>
      </c>
      <c r="H2258">
        <f>SUMIFS(Data!Z:Z,Data!B:B,Figure16!B2258,Data!A:A,Figure16!A2258)</f>
        <v>1</v>
      </c>
    </row>
    <row r="2259" spans="1:8">
      <c r="A2259" s="27">
        <v>1990</v>
      </c>
      <c r="B2259" t="s">
        <v>28</v>
      </c>
      <c r="C2259" s="3">
        <f>SUMIFS(Data!F:F,Data!$B:$B,Figure16!$B2259,Data!$A:$A,Figure16!$A2259)</f>
        <v>0</v>
      </c>
      <c r="D2259" s="3">
        <f>SUMIFS(Data!Y:Y,Data!$B:$B,Figure16!$B2259,Data!$A:$A,Figure16!$A2259)</f>
        <v>0</v>
      </c>
      <c r="E2259" s="3">
        <f>SUMIFS(Data!Q:Q,Data!$B:$B,Figure16!$B2259,Data!$A:$A,Figure16!$A2259)</f>
        <v>4817542204.0267305</v>
      </c>
      <c r="F2259" s="1">
        <f t="shared" si="74"/>
        <v>0</v>
      </c>
      <c r="G2259" s="1">
        <f t="shared" si="75"/>
        <v>0</v>
      </c>
      <c r="H2259">
        <f>SUMIFS(Data!Z:Z,Data!B:B,Figure16!B2259,Data!A:A,Figure16!A2259)</f>
        <v>1</v>
      </c>
    </row>
    <row r="2260" spans="1:8">
      <c r="A2260" s="27">
        <v>1991</v>
      </c>
      <c r="B2260" t="s">
        <v>28</v>
      </c>
      <c r="C2260" s="3">
        <f>SUMIFS(Data!F:F,Data!$B:$B,Figure16!$B2260,Data!$A:$A,Figure16!$A2260)</f>
        <v>0</v>
      </c>
      <c r="D2260" s="3">
        <f>SUMIFS(Data!Y:Y,Data!$B:$B,Figure16!$B2260,Data!$A:$A,Figure16!$A2260)</f>
        <v>0</v>
      </c>
      <c r="E2260" s="3">
        <f>SUMIFS(Data!Q:Q,Data!$B:$B,Figure16!$B2260,Data!$A:$A,Figure16!$A2260)</f>
        <v>5252342400.000001</v>
      </c>
      <c r="F2260" s="1">
        <f t="shared" si="74"/>
        <v>0</v>
      </c>
      <c r="G2260" s="1">
        <f t="shared" si="75"/>
        <v>0</v>
      </c>
      <c r="H2260">
        <f>SUMIFS(Data!Z:Z,Data!B:B,Figure16!B2260,Data!A:A,Figure16!A2260)</f>
        <v>1</v>
      </c>
    </row>
    <row r="2261" spans="1:8">
      <c r="A2261" s="27">
        <v>1992</v>
      </c>
      <c r="B2261" t="s">
        <v>28</v>
      </c>
      <c r="C2261" s="3">
        <f>SUMIFS(Data!F:F,Data!$B:$B,Figure16!$B2261,Data!$A:$A,Figure16!$A2261)</f>
        <v>0</v>
      </c>
      <c r="D2261" s="3">
        <f>SUMIFS(Data!Y:Y,Data!$B:$B,Figure16!$B2261,Data!$A:$A,Figure16!$A2261)</f>
        <v>0</v>
      </c>
      <c r="E2261" s="3">
        <f>SUMIFS(Data!Q:Q,Data!$B:$B,Figure16!$B2261,Data!$A:$A,Figure16!$A2261)</f>
        <v>5813399300</v>
      </c>
      <c r="F2261" s="1">
        <f t="shared" si="74"/>
        <v>0</v>
      </c>
      <c r="G2261" s="1">
        <f t="shared" si="75"/>
        <v>0</v>
      </c>
      <c r="H2261">
        <f>SUMIFS(Data!Z:Z,Data!B:B,Figure16!B2261,Data!A:A,Figure16!A2261)</f>
        <v>1</v>
      </c>
    </row>
    <row r="2262" spans="1:8">
      <c r="A2262" s="27">
        <v>1993</v>
      </c>
      <c r="B2262" t="s">
        <v>28</v>
      </c>
      <c r="C2262" s="3">
        <f>SUMIFS(Data!F:F,Data!$B:$B,Figure16!$B2262,Data!$A:$A,Figure16!$A2262)</f>
        <v>0</v>
      </c>
      <c r="D2262" s="3">
        <f>SUMIFS(Data!Y:Y,Data!$B:$B,Figure16!$B2262,Data!$A:$A,Figure16!$A2262)</f>
        <v>0</v>
      </c>
      <c r="E2262" s="3">
        <f>SUMIFS(Data!Q:Q,Data!$B:$B,Figure16!$B2262,Data!$A:$A,Figure16!$A2262)</f>
        <v>6680269200</v>
      </c>
      <c r="F2262" s="1">
        <f t="shared" si="74"/>
        <v>0</v>
      </c>
      <c r="G2262" s="1">
        <f t="shared" si="75"/>
        <v>0</v>
      </c>
      <c r="H2262">
        <f>SUMIFS(Data!Z:Z,Data!B:B,Figure16!B2262,Data!A:A,Figure16!A2262)</f>
        <v>1</v>
      </c>
    </row>
    <row r="2263" spans="1:8">
      <c r="A2263" s="27">
        <v>1994</v>
      </c>
      <c r="B2263" t="s">
        <v>28</v>
      </c>
      <c r="C2263" s="3">
        <f>SUMIFS(Data!F:F,Data!$B:$B,Figure16!$B2263,Data!$A:$A,Figure16!$A2263)</f>
        <v>0</v>
      </c>
      <c r="D2263" s="3">
        <f>SUMIFS(Data!Y:Y,Data!$B:$B,Figure16!$B2263,Data!$A:$A,Figure16!$A2263)</f>
        <v>0</v>
      </c>
      <c r="E2263" s="3">
        <f>SUMIFS(Data!Q:Q,Data!$B:$B,Figure16!$B2263,Data!$A:$A,Figure16!$A2263)</f>
        <v>7679384000</v>
      </c>
      <c r="F2263" s="1">
        <f t="shared" si="74"/>
        <v>0</v>
      </c>
      <c r="G2263" s="1">
        <f t="shared" si="75"/>
        <v>0</v>
      </c>
      <c r="H2263">
        <f>SUMIFS(Data!Z:Z,Data!B:B,Figure16!B2263,Data!A:A,Figure16!A2263)</f>
        <v>1</v>
      </c>
    </row>
    <row r="2264" spans="1:8">
      <c r="A2264" s="27">
        <v>1995</v>
      </c>
      <c r="B2264" t="s">
        <v>28</v>
      </c>
      <c r="C2264" s="3">
        <f>SUMIFS(Data!F:F,Data!$B:$B,Figure16!$B2264,Data!$A:$A,Figure16!$A2264)</f>
        <v>0</v>
      </c>
      <c r="D2264" s="3">
        <f>SUMIFS(Data!Y:Y,Data!$B:$B,Figure16!$B2264,Data!$A:$A,Figure16!$A2264)</f>
        <v>0</v>
      </c>
      <c r="E2264" s="3">
        <f>SUMIFS(Data!Q:Q,Data!$B:$B,Figure16!$B2264,Data!$A:$A,Figure16!$A2264)</f>
        <v>8921947099.9999981</v>
      </c>
      <c r="F2264" s="1">
        <f t="shared" si="74"/>
        <v>0</v>
      </c>
      <c r="G2264" s="1">
        <f t="shared" si="75"/>
        <v>0</v>
      </c>
      <c r="H2264">
        <f>SUMIFS(Data!Z:Z,Data!B:B,Figure16!B2264,Data!A:A,Figure16!A2264)</f>
        <v>1</v>
      </c>
    </row>
    <row r="2265" spans="1:8">
      <c r="A2265" s="27">
        <v>1996</v>
      </c>
      <c r="B2265" t="s">
        <v>28</v>
      </c>
      <c r="C2265" s="3">
        <f>SUMIFS(Data!F:F,Data!$B:$B,Figure16!$B2265,Data!$A:$A,Figure16!$A2265)</f>
        <v>0</v>
      </c>
      <c r="D2265" s="3">
        <f>SUMIFS(Data!Y:Y,Data!$B:$B,Figure16!$B2265,Data!$A:$A,Figure16!$A2265)</f>
        <v>0</v>
      </c>
      <c r="E2265" s="3">
        <f>SUMIFS(Data!Q:Q,Data!$B:$B,Figure16!$B2265,Data!$A:$A,Figure16!$A2265)</f>
        <v>9586327799.9999981</v>
      </c>
      <c r="F2265" s="1">
        <f t="shared" si="74"/>
        <v>0</v>
      </c>
      <c r="G2265" s="1">
        <f t="shared" si="75"/>
        <v>0</v>
      </c>
      <c r="H2265">
        <f>SUMIFS(Data!Z:Z,Data!B:B,Figure16!B2265,Data!A:A,Figure16!A2265)</f>
        <v>1</v>
      </c>
    </row>
    <row r="2266" spans="1:8">
      <c r="A2266" s="27">
        <v>1997</v>
      </c>
      <c r="B2266" t="s">
        <v>28</v>
      </c>
      <c r="C2266" s="3">
        <f>SUMIFS(Data!F:F,Data!$B:$B,Figure16!$B2266,Data!$A:$A,Figure16!$A2266)</f>
        <v>0</v>
      </c>
      <c r="D2266" s="3">
        <f>SUMIFS(Data!Y:Y,Data!$B:$B,Figure16!$B2266,Data!$A:$A,Figure16!$A2266)</f>
        <v>0</v>
      </c>
      <c r="E2266" s="3">
        <f>SUMIFS(Data!Q:Q,Data!$B:$B,Figure16!$B2266,Data!$A:$A,Figure16!$A2266)</f>
        <v>10221705900.000002</v>
      </c>
      <c r="F2266" s="1">
        <f t="shared" si="74"/>
        <v>0</v>
      </c>
      <c r="G2266" s="1">
        <f t="shared" si="75"/>
        <v>0</v>
      </c>
      <c r="H2266">
        <f>SUMIFS(Data!Z:Z,Data!B:B,Figure16!B2266,Data!A:A,Figure16!A2266)</f>
        <v>1</v>
      </c>
    </row>
    <row r="2267" spans="1:8">
      <c r="A2267" s="27">
        <v>1998</v>
      </c>
      <c r="B2267" t="s">
        <v>28</v>
      </c>
      <c r="C2267" s="3">
        <f>SUMIFS(Data!F:F,Data!$B:$B,Figure16!$B2267,Data!$A:$A,Figure16!$A2267)</f>
        <v>0</v>
      </c>
      <c r="D2267" s="3">
        <f>SUMIFS(Data!Y:Y,Data!$B:$B,Figure16!$B2267,Data!$A:$A,Figure16!$A2267)</f>
        <v>0</v>
      </c>
      <c r="E2267" s="3">
        <f>SUMIFS(Data!Q:Q,Data!$B:$B,Figure16!$B2267,Data!$A:$A,Figure16!$A2267)</f>
        <v>10936669900.000002</v>
      </c>
      <c r="F2267" s="1">
        <f t="shared" si="74"/>
        <v>0</v>
      </c>
      <c r="G2267" s="1">
        <f t="shared" si="75"/>
        <v>0</v>
      </c>
      <c r="H2267">
        <f>SUMIFS(Data!Z:Z,Data!B:B,Figure16!B2267,Data!A:A,Figure16!A2267)</f>
        <v>1</v>
      </c>
    </row>
    <row r="2268" spans="1:8">
      <c r="A2268" s="27">
        <v>1999</v>
      </c>
      <c r="B2268" t="s">
        <v>28</v>
      </c>
      <c r="C2268" s="3">
        <f>SUMIFS(Data!F:F,Data!$B:$B,Figure16!$B2268,Data!$A:$A,Figure16!$A2268)</f>
        <v>0</v>
      </c>
      <c r="D2268" s="3">
        <f>SUMIFS(Data!Y:Y,Data!$B:$B,Figure16!$B2268,Data!$A:$A,Figure16!$A2268)</f>
        <v>0</v>
      </c>
      <c r="E2268" s="3">
        <f>SUMIFS(Data!Q:Q,Data!$B:$B,Figure16!$B2268,Data!$A:$A,Figure16!$A2268)</f>
        <v>11284197000</v>
      </c>
      <c r="F2268" s="1">
        <f t="shared" si="74"/>
        <v>0</v>
      </c>
      <c r="G2268" s="1">
        <f t="shared" si="75"/>
        <v>0</v>
      </c>
      <c r="H2268">
        <f>SUMIFS(Data!Z:Z,Data!B:B,Figure16!B2268,Data!A:A,Figure16!A2268)</f>
        <v>1</v>
      </c>
    </row>
    <row r="2269" spans="1:8">
      <c r="A2269" s="27">
        <v>2000</v>
      </c>
      <c r="B2269" t="s">
        <v>28</v>
      </c>
      <c r="C2269" s="3">
        <f>SUMIFS(Data!F:F,Data!$B:$B,Figure16!$B2269,Data!$A:$A,Figure16!$A2269)</f>
        <v>0</v>
      </c>
      <c r="D2269" s="3">
        <f>SUMIFS(Data!Y:Y,Data!$B:$B,Figure16!$B2269,Data!$A:$A,Figure16!$A2269)</f>
        <v>0</v>
      </c>
      <c r="E2269" s="3">
        <f>SUMIFS(Data!Q:Q,Data!$B:$B,Figure16!$B2269,Data!$A:$A,Figure16!$A2269)</f>
        <v>11784927700.000002</v>
      </c>
      <c r="F2269" s="1">
        <f t="shared" si="74"/>
        <v>0</v>
      </c>
      <c r="G2269" s="1">
        <f t="shared" si="75"/>
        <v>0</v>
      </c>
      <c r="H2269">
        <f>SUMIFS(Data!Z:Z,Data!B:B,Figure16!B2269,Data!A:A,Figure16!A2269)</f>
        <v>1</v>
      </c>
    </row>
    <row r="2270" spans="1:8">
      <c r="A2270" s="27">
        <v>2001</v>
      </c>
      <c r="B2270" t="s">
        <v>28</v>
      </c>
      <c r="C2270" s="3">
        <f>SUMIFS(Data!F:F,Data!$B:$B,Figure16!$B2270,Data!$A:$A,Figure16!$A2270)</f>
        <v>0</v>
      </c>
      <c r="D2270" s="3">
        <f>SUMIFS(Data!Y:Y,Data!$B:$B,Figure16!$B2270,Data!$A:$A,Figure16!$A2270)</f>
        <v>0</v>
      </c>
      <c r="E2270" s="3">
        <f>SUMIFS(Data!Q:Q,Data!$B:$B,Figure16!$B2270,Data!$A:$A,Figure16!$A2270)</f>
        <v>12282533600.000002</v>
      </c>
      <c r="F2270" s="1">
        <f t="shared" si="74"/>
        <v>0</v>
      </c>
      <c r="G2270" s="1">
        <f t="shared" si="75"/>
        <v>0</v>
      </c>
      <c r="H2270">
        <f>SUMIFS(Data!Z:Z,Data!B:B,Figure16!B2270,Data!A:A,Figure16!A2270)</f>
        <v>1</v>
      </c>
    </row>
    <row r="2271" spans="1:8">
      <c r="A2271" s="27">
        <v>2002</v>
      </c>
      <c r="B2271" t="s">
        <v>28</v>
      </c>
      <c r="C2271" s="3">
        <f>SUMIFS(Data!F:F,Data!$B:$B,Figure16!$B2271,Data!$A:$A,Figure16!$A2271)</f>
        <v>0</v>
      </c>
      <c r="D2271" s="3">
        <f>SUMIFS(Data!Y:Y,Data!$B:$B,Figure16!$B2271,Data!$A:$A,Figure16!$A2271)</f>
        <v>0</v>
      </c>
      <c r="E2271" s="3">
        <f>SUMIFS(Data!Q:Q,Data!$B:$B,Figure16!$B2271,Data!$A:$A,Figure16!$A2271)</f>
        <v>12664190300</v>
      </c>
      <c r="F2271" s="1">
        <f t="shared" si="74"/>
        <v>0</v>
      </c>
      <c r="G2271" s="1">
        <f t="shared" si="75"/>
        <v>0</v>
      </c>
      <c r="H2271">
        <f>SUMIFS(Data!Z:Z,Data!B:B,Figure16!B2271,Data!A:A,Figure16!A2271)</f>
        <v>1</v>
      </c>
    </row>
    <row r="2272" spans="1:8">
      <c r="A2272" s="27">
        <v>2003</v>
      </c>
      <c r="B2272" t="s">
        <v>28</v>
      </c>
      <c r="C2272" s="3">
        <f>SUMIFS(Data!F:F,Data!$B:$B,Figure16!$B2272,Data!$A:$A,Figure16!$A2272)</f>
        <v>0</v>
      </c>
      <c r="D2272" s="3">
        <f>SUMIFS(Data!Y:Y,Data!$B:$B,Figure16!$B2272,Data!$A:$A,Figure16!$A2272)</f>
        <v>0</v>
      </c>
      <c r="E2272" s="3">
        <f>SUMIFS(Data!Q:Q,Data!$B:$B,Figure16!$B2272,Data!$A:$A,Figure16!$A2272)</f>
        <v>13243892200</v>
      </c>
      <c r="F2272" s="1">
        <f t="shared" si="74"/>
        <v>0</v>
      </c>
      <c r="G2272" s="1">
        <f t="shared" si="75"/>
        <v>0</v>
      </c>
      <c r="H2272">
        <f>SUMIFS(Data!Z:Z,Data!B:B,Figure16!B2272,Data!A:A,Figure16!A2272)</f>
        <v>1</v>
      </c>
    </row>
    <row r="2273" spans="1:8">
      <c r="A2273" s="27">
        <v>2004</v>
      </c>
      <c r="B2273" t="s">
        <v>28</v>
      </c>
      <c r="C2273" s="3">
        <f>SUMIFS(Data!F:F,Data!$B:$B,Figure16!$B2273,Data!$A:$A,Figure16!$A2273)</f>
        <v>0</v>
      </c>
      <c r="D2273" s="3">
        <f>SUMIFS(Data!Y:Y,Data!$B:$B,Figure16!$B2273,Data!$A:$A,Figure16!$A2273)</f>
        <v>0</v>
      </c>
      <c r="E2273" s="3">
        <f>SUMIFS(Data!Q:Q,Data!$B:$B,Figure16!$B2273,Data!$A:$A,Figure16!$A2273)</f>
        <v>13724810900</v>
      </c>
      <c r="F2273" s="1">
        <f t="shared" si="74"/>
        <v>0</v>
      </c>
      <c r="G2273" s="1">
        <f t="shared" si="75"/>
        <v>0</v>
      </c>
      <c r="H2273">
        <f>SUMIFS(Data!Z:Z,Data!B:B,Figure16!B2273,Data!A:A,Figure16!A2273)</f>
        <v>1</v>
      </c>
    </row>
    <row r="2274" spans="1:8">
      <c r="A2274" s="27">
        <v>2005</v>
      </c>
      <c r="B2274" t="s">
        <v>28</v>
      </c>
      <c r="C2274" s="3">
        <f>SUMIFS(Data!F:F,Data!$B:$B,Figure16!$B2274,Data!$A:$A,Figure16!$A2274)</f>
        <v>0</v>
      </c>
      <c r="D2274" s="3">
        <f>SUMIFS(Data!Y:Y,Data!$B:$B,Figure16!$B2274,Data!$A:$A,Figure16!$A2274)</f>
        <v>0</v>
      </c>
      <c r="E2274" s="3">
        <f>SUMIFS(Data!Q:Q,Data!$B:$B,Figure16!$B2274,Data!$A:$A,Figure16!$A2274)</f>
        <v>14698001399.999998</v>
      </c>
      <c r="F2274" s="1">
        <f t="shared" si="74"/>
        <v>0</v>
      </c>
      <c r="G2274" s="1">
        <f t="shared" si="75"/>
        <v>0</v>
      </c>
      <c r="H2274">
        <f>SUMIFS(Data!Z:Z,Data!B:B,Figure16!B2274,Data!A:A,Figure16!A2274)</f>
        <v>1</v>
      </c>
    </row>
    <row r="2275" spans="1:8">
      <c r="A2275" s="27">
        <v>2006</v>
      </c>
      <c r="B2275" t="s">
        <v>28</v>
      </c>
      <c r="C2275" s="3">
        <f>SUMIFS(Data!F:F,Data!$B:$B,Figure16!$B2275,Data!$A:$A,Figure16!$A2275)</f>
        <v>0</v>
      </c>
      <c r="D2275" s="3">
        <f>SUMIFS(Data!Y:Y,Data!$B:$B,Figure16!$B2275,Data!$A:$A,Figure16!$A2275)</f>
        <v>0</v>
      </c>
      <c r="E2275" s="3">
        <f>SUMIFS(Data!Q:Q,Data!$B:$B,Figure16!$B2275,Data!$A:$A,Figure16!$A2275)</f>
        <v>15999886400</v>
      </c>
      <c r="F2275" s="1">
        <f t="shared" si="74"/>
        <v>0</v>
      </c>
      <c r="G2275" s="1">
        <f t="shared" si="75"/>
        <v>0</v>
      </c>
      <c r="H2275">
        <f>SUMIFS(Data!Z:Z,Data!B:B,Figure16!B2275,Data!A:A,Figure16!A2275)</f>
        <v>1</v>
      </c>
    </row>
    <row r="2276" spans="1:8">
      <c r="A2276" s="27">
        <v>2007</v>
      </c>
      <c r="B2276" t="s">
        <v>28</v>
      </c>
      <c r="C2276" s="3">
        <f>SUMIFS(Data!F:F,Data!$B:$B,Figure16!$B2276,Data!$A:$A,Figure16!$A2276)</f>
        <v>0</v>
      </c>
      <c r="D2276" s="3">
        <f>SUMIFS(Data!Y:Y,Data!$B:$B,Figure16!$B2276,Data!$A:$A,Figure16!$A2276)</f>
        <v>0</v>
      </c>
      <c r="E2276" s="3">
        <f>SUMIFS(Data!Q:Q,Data!$B:$B,Figure16!$B2276,Data!$A:$A,Figure16!$A2276)</f>
        <v>17011750899.999998</v>
      </c>
      <c r="F2276" s="1">
        <f t="shared" si="74"/>
        <v>0</v>
      </c>
      <c r="G2276" s="1">
        <f t="shared" si="75"/>
        <v>0</v>
      </c>
      <c r="H2276">
        <f>SUMIFS(Data!Z:Z,Data!B:B,Figure16!B2276,Data!A:A,Figure16!A2276)</f>
        <v>1</v>
      </c>
    </row>
    <row r="2277" spans="1:8">
      <c r="A2277" s="27">
        <v>2008</v>
      </c>
      <c r="B2277" t="s">
        <v>28</v>
      </c>
      <c r="C2277" s="3">
        <f>SUMIFS(Data!F:F,Data!$B:$B,Figure16!$B2277,Data!$A:$A,Figure16!$A2277)</f>
        <v>0</v>
      </c>
      <c r="D2277" s="3">
        <f>SUMIFS(Data!Y:Y,Data!$B:$B,Figure16!$B2277,Data!$A:$A,Figure16!$A2277)</f>
        <v>0</v>
      </c>
      <c r="E2277" s="3">
        <f>SUMIFS(Data!Q:Q,Data!$B:$B,Figure16!$B2277,Data!$A:$A,Figure16!$A2277)</f>
        <v>17986886200</v>
      </c>
      <c r="F2277" s="1">
        <f t="shared" si="74"/>
        <v>0</v>
      </c>
      <c r="G2277" s="1">
        <f t="shared" si="75"/>
        <v>0</v>
      </c>
      <c r="H2277">
        <f>SUMIFS(Data!Z:Z,Data!B:B,Figure16!B2277,Data!A:A,Figure16!A2277)</f>
        <v>1</v>
      </c>
    </row>
    <row r="2278" spans="1:8">
      <c r="A2278" s="27">
        <v>2009</v>
      </c>
      <c r="B2278" t="s">
        <v>28</v>
      </c>
      <c r="C2278" s="3">
        <f>SUMIFS(Data!F:F,Data!$B:$B,Figure16!$B2278,Data!$A:$A,Figure16!$A2278)</f>
        <v>0</v>
      </c>
      <c r="D2278" s="3">
        <f>SUMIFS(Data!Y:Y,Data!$B:$B,Figure16!$B2278,Data!$A:$A,Figure16!$A2278)</f>
        <v>0</v>
      </c>
      <c r="E2278" s="3">
        <f>SUMIFS(Data!Q:Q,Data!$B:$B,Figure16!$B2278,Data!$A:$A,Figure16!$A2278)</f>
        <v>17601616000.000004</v>
      </c>
      <c r="F2278" s="1">
        <f t="shared" si="74"/>
        <v>0</v>
      </c>
      <c r="G2278" s="1">
        <f t="shared" si="75"/>
        <v>0</v>
      </c>
      <c r="H2278">
        <f>SUMIFS(Data!Z:Z,Data!B:B,Figure16!B2278,Data!A:A,Figure16!A2278)</f>
        <v>1</v>
      </c>
    </row>
    <row r="2279" spans="1:8">
      <c r="A2279" s="27">
        <v>2010</v>
      </c>
      <c r="B2279" t="s">
        <v>28</v>
      </c>
      <c r="C2279" s="3">
        <f>SUMIFS(Data!F:F,Data!$B:$B,Figure16!$B2279,Data!$A:$A,Figure16!$A2279)</f>
        <v>0</v>
      </c>
      <c r="D2279" s="3">
        <f>SUMIFS(Data!Y:Y,Data!$B:$B,Figure16!$B2279,Data!$A:$A,Figure16!$A2279)</f>
        <v>0</v>
      </c>
      <c r="E2279" s="3">
        <f>SUMIFS(Data!Q:Q,Data!$B:$B,Figure16!$B2279,Data!$A:$A,Figure16!$A2279)</f>
        <v>18447922400</v>
      </c>
      <c r="F2279" s="1">
        <f t="shared" si="74"/>
        <v>0</v>
      </c>
      <c r="G2279" s="1">
        <f t="shared" si="75"/>
        <v>0</v>
      </c>
      <c r="H2279">
        <f>SUMIFS(Data!Z:Z,Data!B:B,Figure16!B2279,Data!A:A,Figure16!A2279)</f>
        <v>1</v>
      </c>
    </row>
    <row r="2280" spans="1:8">
      <c r="A2280" s="27">
        <v>2011</v>
      </c>
      <c r="B2280" t="s">
        <v>28</v>
      </c>
      <c r="C2280" s="3">
        <f>SUMIFS(Data!F:F,Data!$B:$B,Figure16!$B2280,Data!$A:$A,Figure16!$A2280)</f>
        <v>0</v>
      </c>
      <c r="D2280" s="3">
        <f>SUMIFS(Data!Y:Y,Data!$B:$B,Figure16!$B2280,Data!$A:$A,Figure16!$A2280)</f>
        <v>0</v>
      </c>
      <c r="E2280" s="3">
        <f>SUMIFS(Data!Q:Q,Data!$B:$B,Figure16!$B2280,Data!$A:$A,Figure16!$A2280)</f>
        <v>20283783700</v>
      </c>
      <c r="F2280" s="1">
        <f t="shared" si="74"/>
        <v>0</v>
      </c>
      <c r="G2280" s="1">
        <f t="shared" si="75"/>
        <v>0</v>
      </c>
      <c r="H2280">
        <f>SUMIFS(Data!Z:Z,Data!B:B,Figure16!B2280,Data!A:A,Figure16!A2280)</f>
        <v>1</v>
      </c>
    </row>
    <row r="2281" spans="1:8">
      <c r="A2281" s="27">
        <v>2012</v>
      </c>
      <c r="B2281" t="s">
        <v>28</v>
      </c>
      <c r="C2281" s="3">
        <f>SUMIFS(Data!F:F,Data!$B:$B,Figure16!$B2281,Data!$A:$A,Figure16!$A2281)</f>
        <v>0</v>
      </c>
      <c r="D2281" s="3">
        <f>SUMIFS(Data!Y:Y,Data!$B:$B,Figure16!$B2281,Data!$A:$A,Figure16!$A2281)</f>
        <v>0</v>
      </c>
      <c r="E2281" s="3">
        <f>SUMIFS(Data!Q:Q,Data!$B:$B,Figure16!$B2281,Data!$A:$A,Figure16!$A2281)</f>
        <v>21386152999.999996</v>
      </c>
      <c r="F2281" s="1">
        <f t="shared" si="74"/>
        <v>0</v>
      </c>
      <c r="G2281" s="1">
        <f t="shared" si="75"/>
        <v>0</v>
      </c>
      <c r="H2281">
        <f>SUMIFS(Data!Z:Z,Data!B:B,Figure16!B2281,Data!A:A,Figure16!A2281)</f>
        <v>1</v>
      </c>
    </row>
    <row r="2282" spans="1:8">
      <c r="A2282" s="27">
        <v>2013</v>
      </c>
      <c r="B2282" t="s">
        <v>28</v>
      </c>
      <c r="C2282" s="3">
        <f>SUMIFS(Data!F:F,Data!$B:$B,Figure16!$B2282,Data!$A:$A,Figure16!$A2282)</f>
        <v>0</v>
      </c>
      <c r="D2282" s="3">
        <f>SUMIFS(Data!Y:Y,Data!$B:$B,Figure16!$B2282,Data!$A:$A,Figure16!$A2282)</f>
        <v>0</v>
      </c>
      <c r="E2282" s="3">
        <f>SUMIFS(Data!Q:Q,Data!$B:$B,Figure16!$B2282,Data!$A:$A,Figure16!$A2282)</f>
        <v>21977401900</v>
      </c>
      <c r="F2282" s="1">
        <f t="shared" si="74"/>
        <v>0</v>
      </c>
      <c r="G2282" s="1">
        <f t="shared" si="75"/>
        <v>0</v>
      </c>
      <c r="H2282">
        <f>SUMIFS(Data!Z:Z,Data!B:B,Figure16!B2282,Data!A:A,Figure16!A2282)</f>
        <v>1</v>
      </c>
    </row>
    <row r="2283" spans="1:8">
      <c r="A2283" s="27">
        <v>2014</v>
      </c>
      <c r="B2283" t="s">
        <v>28</v>
      </c>
      <c r="C2283" s="3">
        <f>SUMIFS(Data!F:F,Data!$B:$B,Figure16!$B2283,Data!$A:$A,Figure16!$A2283)</f>
        <v>0</v>
      </c>
      <c r="D2283" s="3">
        <f>SUMIFS(Data!Y:Y,Data!$B:$B,Figure16!$B2283,Data!$A:$A,Figure16!$A2283)</f>
        <v>0</v>
      </c>
      <c r="E2283" s="3">
        <f>SUMIFS(Data!Q:Q,Data!$B:$B,Figure16!$B2283,Data!$A:$A,Figure16!$A2283)</f>
        <v>22585841200</v>
      </c>
      <c r="F2283" s="1">
        <f t="shared" si="74"/>
        <v>0</v>
      </c>
      <c r="G2283" s="1">
        <f t="shared" si="75"/>
        <v>0</v>
      </c>
      <c r="H2283">
        <f>SUMIFS(Data!Z:Z,Data!B:B,Figure16!B2283,Data!A:A,Figure16!A2283)</f>
        <v>1</v>
      </c>
    </row>
    <row r="2284" spans="1:8">
      <c r="A2284" s="27">
        <v>2015</v>
      </c>
      <c r="B2284" t="s">
        <v>28</v>
      </c>
      <c r="C2284" s="3">
        <f>SUMIFS(Data!F:F,Data!$B:$B,Figure16!$B2284,Data!$A:$A,Figure16!$A2284)</f>
        <v>0</v>
      </c>
      <c r="D2284" s="3">
        <f>SUMIFS(Data!Y:Y,Data!$B:$B,Figure16!$B2284,Data!$A:$A,Figure16!$A2284)</f>
        <v>0</v>
      </c>
      <c r="E2284" s="3">
        <f>SUMIFS(Data!Q:Q,Data!$B:$B,Figure16!$B2284,Data!$A:$A,Figure16!$A2284)</f>
        <v>23166030400</v>
      </c>
      <c r="F2284" s="1">
        <f t="shared" si="74"/>
        <v>0</v>
      </c>
      <c r="G2284" s="1">
        <f t="shared" si="75"/>
        <v>0</v>
      </c>
      <c r="H2284">
        <f>SUMIFS(Data!Z:Z,Data!B:B,Figure16!B2284,Data!A:A,Figure16!A2284)</f>
        <v>1</v>
      </c>
    </row>
    <row r="2285" spans="1:8">
      <c r="A2285" s="27">
        <v>2016</v>
      </c>
      <c r="B2285" t="s">
        <v>28</v>
      </c>
      <c r="C2285" s="3">
        <f>SUMIFS(Data!F:F,Data!$B:$B,Figure16!$B2285,Data!$A:$A,Figure16!$A2285)</f>
        <v>0</v>
      </c>
      <c r="D2285" s="3">
        <f>SUMIFS(Data!Y:Y,Data!$B:$B,Figure16!$B2285,Data!$A:$A,Figure16!$A2285)</f>
        <v>0</v>
      </c>
      <c r="E2285" s="3">
        <f>SUMIFS(Data!Q:Q,Data!$B:$B,Figure16!$B2285,Data!$A:$A,Figure16!$A2285)</f>
        <v>23912227500.000004</v>
      </c>
      <c r="F2285" s="1">
        <f t="shared" si="74"/>
        <v>0</v>
      </c>
      <c r="G2285" s="1">
        <f t="shared" si="75"/>
        <v>0</v>
      </c>
      <c r="H2285">
        <f>SUMIFS(Data!Z:Z,Data!B:B,Figure16!B2285,Data!A:A,Figure16!A2285)</f>
        <v>1</v>
      </c>
    </row>
    <row r="2286" spans="1:8">
      <c r="A2286" s="27">
        <v>2017</v>
      </c>
      <c r="B2286" t="s">
        <v>28</v>
      </c>
      <c r="C2286" s="3">
        <f>SUMIFS(Data!F:F,Data!$B:$B,Figure16!$B2286,Data!$A:$A,Figure16!$A2286)</f>
        <v>0</v>
      </c>
      <c r="D2286" s="3">
        <f>SUMIFS(Data!Y:Y,Data!$B:$B,Figure16!$B2286,Data!$A:$A,Figure16!$A2286)</f>
        <v>0</v>
      </c>
      <c r="E2286" s="3">
        <f>SUMIFS(Data!Q:Q,Data!$B:$B,Figure16!$B2286,Data!$A:$A,Figure16!$A2286)</f>
        <v>24805439600.000004</v>
      </c>
      <c r="F2286" s="1">
        <f t="shared" si="74"/>
        <v>0</v>
      </c>
      <c r="G2286" s="1">
        <f t="shared" si="75"/>
        <v>0</v>
      </c>
      <c r="H2286">
        <f>SUMIFS(Data!Z:Z,Data!B:B,Figure16!B2286,Data!A:A,Figure16!A2286)</f>
        <v>1</v>
      </c>
    </row>
    <row r="2287" spans="1:8">
      <c r="A2287" s="27">
        <v>1968</v>
      </c>
      <c r="B2287" t="s">
        <v>88</v>
      </c>
      <c r="C2287" s="3">
        <f>SUMIFS(Data!F:F,Data!$B:$B,Figure16!$B2287,Data!$A:$A,Figure16!$A2287)</f>
        <v>0</v>
      </c>
      <c r="D2287" s="3">
        <f>SUMIFS(Data!Y:Y,Data!$B:$B,Figure16!$B2287,Data!$A:$A,Figure16!$A2287)</f>
        <v>0</v>
      </c>
      <c r="E2287" s="3">
        <f>SUMIFS(Data!Q:Q,Data!$B:$B,Figure16!$B2287,Data!$A:$A,Figure16!$A2287)</f>
        <v>67514285.714285716</v>
      </c>
      <c r="F2287" s="1">
        <f t="shared" si="74"/>
        <v>0</v>
      </c>
      <c r="G2287" s="1">
        <f t="shared" si="75"/>
        <v>0</v>
      </c>
      <c r="H2287">
        <f>SUMIFS(Data!Z:Z,Data!B:B,Figure16!B2287,Data!A:A,Figure16!A2287)</f>
        <v>0</v>
      </c>
    </row>
    <row r="2288" spans="1:8">
      <c r="A2288" s="27">
        <v>1969</v>
      </c>
      <c r="B2288" t="s">
        <v>88</v>
      </c>
      <c r="C2288" s="3">
        <f>SUMIFS(Data!F:F,Data!$B:$B,Figure16!$B2288,Data!$A:$A,Figure16!$A2288)</f>
        <v>0</v>
      </c>
      <c r="D2288" s="3">
        <f>SUMIFS(Data!Y:Y,Data!$B:$B,Figure16!$B2288,Data!$A:$A,Figure16!$A2288)</f>
        <v>0</v>
      </c>
      <c r="E2288" s="3">
        <f>SUMIFS(Data!Q:Q,Data!$B:$B,Figure16!$B2288,Data!$A:$A,Figure16!$A2288)</f>
        <v>67225714.285714284</v>
      </c>
      <c r="F2288" s="1">
        <f t="shared" si="74"/>
        <v>0</v>
      </c>
      <c r="G2288" s="1">
        <f t="shared" si="75"/>
        <v>0</v>
      </c>
      <c r="H2288">
        <f>SUMIFS(Data!Z:Z,Data!B:B,Figure16!B2288,Data!A:A,Figure16!A2288)</f>
        <v>0</v>
      </c>
    </row>
    <row r="2289" spans="1:8">
      <c r="A2289" s="27">
        <v>1970</v>
      </c>
      <c r="B2289" t="s">
        <v>88</v>
      </c>
      <c r="C2289" s="3">
        <f>SUMIFS(Data!F:F,Data!$B:$B,Figure16!$B2289,Data!$A:$A,Figure16!$A2289)</f>
        <v>0</v>
      </c>
      <c r="D2289" s="3">
        <f>SUMIFS(Data!Y:Y,Data!$B:$B,Figure16!$B2289,Data!$A:$A,Figure16!$A2289)</f>
        <v>0</v>
      </c>
      <c r="E2289" s="3">
        <f>SUMIFS(Data!Q:Q,Data!$B:$B,Figure16!$B2289,Data!$A:$A,Figure16!$A2289)</f>
        <v>66331428.571428575</v>
      </c>
      <c r="F2289" s="1">
        <f t="shared" si="74"/>
        <v>0</v>
      </c>
      <c r="G2289" s="1">
        <f t="shared" si="75"/>
        <v>0</v>
      </c>
      <c r="H2289">
        <f>SUMIFS(Data!Z:Z,Data!B:B,Figure16!B2289,Data!A:A,Figure16!A2289)</f>
        <v>0</v>
      </c>
    </row>
    <row r="2290" spans="1:8">
      <c r="A2290" s="27">
        <v>1971</v>
      </c>
      <c r="B2290" t="s">
        <v>88</v>
      </c>
      <c r="C2290" s="3">
        <f>SUMIFS(Data!F:F,Data!$B:$B,Figure16!$B2290,Data!$A:$A,Figure16!$A2290)</f>
        <v>10000000</v>
      </c>
      <c r="D2290" s="3">
        <f>SUMIFS(Data!Y:Y,Data!$B:$B,Figure16!$B2290,Data!$A:$A,Figure16!$A2290)</f>
        <v>0</v>
      </c>
      <c r="E2290" s="3">
        <f>SUMIFS(Data!Q:Q,Data!$B:$B,Figure16!$B2290,Data!$A:$A,Figure16!$A2290)</f>
        <v>64946954.756797999</v>
      </c>
      <c r="F2290" s="1">
        <f t="shared" si="74"/>
        <v>15.397180726096012</v>
      </c>
      <c r="G2290" s="1">
        <f t="shared" si="75"/>
        <v>0</v>
      </c>
      <c r="H2290">
        <f>SUMIFS(Data!Z:Z,Data!B:B,Figure16!B2290,Data!A:A,Figure16!A2290)</f>
        <v>0</v>
      </c>
    </row>
    <row r="2291" spans="1:8">
      <c r="A2291" s="27">
        <v>1972</v>
      </c>
      <c r="B2291" t="s">
        <v>88</v>
      </c>
      <c r="C2291" s="3">
        <f>SUMIFS(Data!F:F,Data!$B:$B,Figure16!$B2291,Data!$A:$A,Figure16!$A2291)</f>
        <v>0</v>
      </c>
      <c r="D2291" s="3">
        <f>SUMIFS(Data!Y:Y,Data!$B:$B,Figure16!$B2291,Data!$A:$A,Figure16!$A2291)</f>
        <v>0</v>
      </c>
      <c r="E2291" s="3">
        <f>SUMIFS(Data!Q:Q,Data!$B:$B,Figure16!$B2291,Data!$A:$A,Figure16!$A2291)</f>
        <v>65429198.23870796</v>
      </c>
      <c r="F2291" s="1">
        <f t="shared" si="74"/>
        <v>0</v>
      </c>
      <c r="G2291" s="1">
        <f t="shared" si="75"/>
        <v>0</v>
      </c>
      <c r="H2291">
        <f>SUMIFS(Data!Z:Z,Data!B:B,Figure16!B2291,Data!A:A,Figure16!A2291)</f>
        <v>0</v>
      </c>
    </row>
    <row r="2292" spans="1:8">
      <c r="A2292" s="27">
        <v>1973</v>
      </c>
      <c r="B2292" t="s">
        <v>88</v>
      </c>
      <c r="C2292" s="3">
        <f>SUMIFS(Data!F:F,Data!$B:$B,Figure16!$B2292,Data!$A:$A,Figure16!$A2292)</f>
        <v>0</v>
      </c>
      <c r="D2292" s="3">
        <f>SUMIFS(Data!Y:Y,Data!$B:$B,Figure16!$B2292,Data!$A:$A,Figure16!$A2292)</f>
        <v>0</v>
      </c>
      <c r="E2292" s="3">
        <f>SUMIFS(Data!Q:Q,Data!$B:$B,Figure16!$B2292,Data!$A:$A,Figure16!$A2292)</f>
        <v>81203226.913834542</v>
      </c>
      <c r="F2292" s="1">
        <f t="shared" si="74"/>
        <v>0</v>
      </c>
      <c r="G2292" s="1">
        <f t="shared" si="75"/>
        <v>0</v>
      </c>
      <c r="H2292">
        <f>SUMIFS(Data!Z:Z,Data!B:B,Figure16!B2292,Data!A:A,Figure16!A2292)</f>
        <v>0</v>
      </c>
    </row>
    <row r="2293" spans="1:8">
      <c r="A2293" s="27">
        <v>1974</v>
      </c>
      <c r="B2293" t="s">
        <v>88</v>
      </c>
      <c r="C2293" s="3">
        <f>SUMIFS(Data!F:F,Data!$B:$B,Figure16!$B2293,Data!$A:$A,Figure16!$A2293)</f>
        <v>0</v>
      </c>
      <c r="D2293" s="3">
        <f>SUMIFS(Data!Y:Y,Data!$B:$B,Figure16!$B2293,Data!$A:$A,Figure16!$A2293)</f>
        <v>0</v>
      </c>
      <c r="E2293" s="3">
        <f>SUMIFS(Data!Q:Q,Data!$B:$B,Figure16!$B2293,Data!$A:$A,Figure16!$A2293)</f>
        <v>94159862.707369089</v>
      </c>
      <c r="F2293" s="1">
        <f t="shared" si="74"/>
        <v>0</v>
      </c>
      <c r="G2293" s="1">
        <f t="shared" si="75"/>
        <v>0</v>
      </c>
      <c r="H2293">
        <f>SUMIFS(Data!Z:Z,Data!B:B,Figure16!B2293,Data!A:A,Figure16!A2293)</f>
        <v>0</v>
      </c>
    </row>
    <row r="2294" spans="1:8">
      <c r="A2294" s="27">
        <v>1975</v>
      </c>
      <c r="B2294" t="s">
        <v>88</v>
      </c>
      <c r="C2294" s="3">
        <f>SUMIFS(Data!F:F,Data!$B:$B,Figure16!$B2294,Data!$A:$A,Figure16!$A2294)</f>
        <v>0</v>
      </c>
      <c r="D2294" s="3">
        <f>SUMIFS(Data!Y:Y,Data!$B:$B,Figure16!$B2294,Data!$A:$A,Figure16!$A2294)</f>
        <v>0</v>
      </c>
      <c r="E2294" s="3">
        <f>SUMIFS(Data!Q:Q,Data!$B:$B,Figure16!$B2294,Data!$A:$A,Figure16!$A2294)</f>
        <v>104295643.38843696</v>
      </c>
      <c r="F2294" s="1">
        <f t="shared" si="74"/>
        <v>0</v>
      </c>
      <c r="G2294" s="1">
        <f t="shared" si="75"/>
        <v>0</v>
      </c>
      <c r="H2294">
        <f>SUMIFS(Data!Z:Z,Data!B:B,Figure16!B2294,Data!A:A,Figure16!A2294)</f>
        <v>0</v>
      </c>
    </row>
    <row r="2295" spans="1:8">
      <c r="A2295" s="27">
        <v>1976</v>
      </c>
      <c r="B2295" t="s">
        <v>88</v>
      </c>
      <c r="C2295" s="3">
        <f>SUMIFS(Data!F:F,Data!$B:$B,Figure16!$B2295,Data!$A:$A,Figure16!$A2295)</f>
        <v>0</v>
      </c>
      <c r="D2295" s="3">
        <f>SUMIFS(Data!Y:Y,Data!$B:$B,Figure16!$B2295,Data!$A:$A,Figure16!$A2295)</f>
        <v>0</v>
      </c>
      <c r="E2295" s="3">
        <f>SUMIFS(Data!Q:Q,Data!$B:$B,Figure16!$B2295,Data!$A:$A,Figure16!$A2295)</f>
        <v>103653049.93796988</v>
      </c>
      <c r="F2295" s="1">
        <f t="shared" si="74"/>
        <v>0</v>
      </c>
      <c r="G2295" s="1">
        <f t="shared" si="75"/>
        <v>0</v>
      </c>
      <c r="H2295">
        <f>SUMIFS(Data!Z:Z,Data!B:B,Figure16!B2295,Data!A:A,Figure16!A2295)</f>
        <v>0</v>
      </c>
    </row>
    <row r="2296" spans="1:8">
      <c r="A2296" s="27">
        <v>1977</v>
      </c>
      <c r="B2296" t="s">
        <v>88</v>
      </c>
      <c r="C2296" s="3">
        <f>SUMIFS(Data!F:F,Data!$B:$B,Figure16!$B2296,Data!$A:$A,Figure16!$A2296)</f>
        <v>0</v>
      </c>
      <c r="D2296" s="3">
        <f>SUMIFS(Data!Y:Y,Data!$B:$B,Figure16!$B2296,Data!$A:$A,Figure16!$A2296)</f>
        <v>0</v>
      </c>
      <c r="E2296" s="3">
        <f>SUMIFS(Data!Q:Q,Data!$B:$B,Figure16!$B2296,Data!$A:$A,Figure16!$A2296)</f>
        <v>103987520.07582739</v>
      </c>
      <c r="F2296" s="1">
        <f t="shared" si="74"/>
        <v>0</v>
      </c>
      <c r="G2296" s="1">
        <f t="shared" si="75"/>
        <v>0</v>
      </c>
      <c r="H2296">
        <f>SUMIFS(Data!Z:Z,Data!B:B,Figure16!B2296,Data!A:A,Figure16!A2296)</f>
        <v>0</v>
      </c>
    </row>
    <row r="2297" spans="1:8">
      <c r="A2297" s="27">
        <v>1978</v>
      </c>
      <c r="B2297" t="s">
        <v>88</v>
      </c>
      <c r="C2297" s="3">
        <f>SUMIFS(Data!F:F,Data!$B:$B,Figure16!$B2297,Data!$A:$A,Figure16!$A2297)</f>
        <v>0</v>
      </c>
      <c r="D2297" s="3">
        <f>SUMIFS(Data!Y:Y,Data!$B:$B,Figure16!$B2297,Data!$A:$A,Figure16!$A2297)</f>
        <v>0</v>
      </c>
      <c r="E2297" s="3">
        <f>SUMIFS(Data!Q:Q,Data!$B:$B,Figure16!$B2297,Data!$A:$A,Figure16!$A2297)</f>
        <v>0</v>
      </c>
      <c r="F2297" s="1" t="str">
        <f t="shared" si="74"/>
        <v/>
      </c>
      <c r="G2297" s="1" t="str">
        <f t="shared" si="75"/>
        <v/>
      </c>
      <c r="H2297">
        <f>SUMIFS(Data!Z:Z,Data!B:B,Figure16!B2297,Data!A:A,Figure16!A2297)</f>
        <v>0</v>
      </c>
    </row>
    <row r="2298" spans="1:8">
      <c r="A2298" s="27">
        <v>1979</v>
      </c>
      <c r="B2298" t="s">
        <v>88</v>
      </c>
      <c r="C2298" s="3">
        <f>SUMIFS(Data!F:F,Data!$B:$B,Figure16!$B2298,Data!$A:$A,Figure16!$A2298)</f>
        <v>0</v>
      </c>
      <c r="D2298" s="3">
        <f>SUMIFS(Data!Y:Y,Data!$B:$B,Figure16!$B2298,Data!$A:$A,Figure16!$A2298)</f>
        <v>0</v>
      </c>
      <c r="E2298" s="3">
        <f>SUMIFS(Data!Q:Q,Data!$B:$B,Figure16!$B2298,Data!$A:$A,Figure16!$A2298)</f>
        <v>0</v>
      </c>
      <c r="F2298" s="1" t="str">
        <f t="shared" si="74"/>
        <v/>
      </c>
      <c r="G2298" s="1" t="str">
        <f t="shared" si="75"/>
        <v/>
      </c>
      <c r="H2298">
        <f>SUMIFS(Data!Z:Z,Data!B:B,Figure16!B2298,Data!A:A,Figure16!A2298)</f>
        <v>0</v>
      </c>
    </row>
    <row r="2299" spans="1:8">
      <c r="A2299" s="27">
        <v>1980</v>
      </c>
      <c r="B2299" t="s">
        <v>88</v>
      </c>
      <c r="C2299" s="3">
        <f>SUMIFS(Data!F:F,Data!$B:$B,Figure16!$B2299,Data!$A:$A,Figure16!$A2299)</f>
        <v>0</v>
      </c>
      <c r="D2299" s="3">
        <f>SUMIFS(Data!Y:Y,Data!$B:$B,Figure16!$B2299,Data!$A:$A,Figure16!$A2299)</f>
        <v>0</v>
      </c>
      <c r="E2299" s="3">
        <f>SUMIFS(Data!Q:Q,Data!$B:$B,Figure16!$B2299,Data!$A:$A,Figure16!$A2299)</f>
        <v>50642880.773750342</v>
      </c>
      <c r="F2299" s="1">
        <f t="shared" si="74"/>
        <v>0</v>
      </c>
      <c r="G2299" s="1">
        <f t="shared" si="75"/>
        <v>0</v>
      </c>
      <c r="H2299">
        <f>SUMIFS(Data!Z:Z,Data!B:B,Figure16!B2299,Data!A:A,Figure16!A2299)</f>
        <v>0</v>
      </c>
    </row>
    <row r="2300" spans="1:8">
      <c r="A2300" s="27">
        <v>1981</v>
      </c>
      <c r="B2300" t="s">
        <v>88</v>
      </c>
      <c r="C2300" s="3">
        <f>SUMIFS(Data!F:F,Data!$B:$B,Figure16!$B2300,Data!$A:$A,Figure16!$A2300)</f>
        <v>0</v>
      </c>
      <c r="D2300" s="3">
        <f>SUMIFS(Data!Y:Y,Data!$B:$B,Figure16!$B2300,Data!$A:$A,Figure16!$A2300)</f>
        <v>0</v>
      </c>
      <c r="E2300" s="3">
        <f>SUMIFS(Data!Q:Q,Data!$B:$B,Figure16!$B2300,Data!$A:$A,Figure16!$A2300)</f>
        <v>36731422.84569139</v>
      </c>
      <c r="F2300" s="1">
        <f t="shared" si="74"/>
        <v>0</v>
      </c>
      <c r="G2300" s="1">
        <f t="shared" si="75"/>
        <v>0</v>
      </c>
      <c r="H2300">
        <f>SUMIFS(Data!Z:Z,Data!B:B,Figure16!B2300,Data!A:A,Figure16!A2300)</f>
        <v>0</v>
      </c>
    </row>
    <row r="2301" spans="1:8">
      <c r="A2301" s="27">
        <v>1982</v>
      </c>
      <c r="B2301" t="s">
        <v>88</v>
      </c>
      <c r="C2301" s="3">
        <f>SUMIFS(Data!F:F,Data!$B:$B,Figure16!$B2301,Data!$A:$A,Figure16!$A2301)</f>
        <v>0</v>
      </c>
      <c r="D2301" s="3">
        <f>SUMIFS(Data!Y:Y,Data!$B:$B,Figure16!$B2301,Data!$A:$A,Figure16!$A2301)</f>
        <v>0</v>
      </c>
      <c r="E2301" s="3">
        <f>SUMIFS(Data!Q:Q,Data!$B:$B,Figure16!$B2301,Data!$A:$A,Figure16!$A2301)</f>
        <v>44294647.733478971</v>
      </c>
      <c r="F2301" s="1">
        <f t="shared" si="74"/>
        <v>0</v>
      </c>
      <c r="G2301" s="1">
        <f t="shared" si="75"/>
        <v>0</v>
      </c>
      <c r="H2301">
        <f>SUMIFS(Data!Z:Z,Data!B:B,Figure16!B2301,Data!A:A,Figure16!A2301)</f>
        <v>0</v>
      </c>
    </row>
    <row r="2302" spans="1:8">
      <c r="A2302" s="27">
        <v>1983</v>
      </c>
      <c r="B2302" t="s">
        <v>88</v>
      </c>
      <c r="C2302" s="3">
        <f>SUMIFS(Data!F:F,Data!$B:$B,Figure16!$B2302,Data!$A:$A,Figure16!$A2302)</f>
        <v>0</v>
      </c>
      <c r="D2302" s="3">
        <f>SUMIFS(Data!Y:Y,Data!$B:$B,Figure16!$B2302,Data!$A:$A,Figure16!$A2302)</f>
        <v>0</v>
      </c>
      <c r="E2302" s="3">
        <f>SUMIFS(Data!Q:Q,Data!$B:$B,Figure16!$B2302,Data!$A:$A,Figure16!$A2302)</f>
        <v>44442456.947639965</v>
      </c>
      <c r="F2302" s="1">
        <f t="shared" si="74"/>
        <v>0</v>
      </c>
      <c r="G2302" s="1">
        <f t="shared" si="75"/>
        <v>0</v>
      </c>
      <c r="H2302">
        <f>SUMIFS(Data!Z:Z,Data!B:B,Figure16!B2302,Data!A:A,Figure16!A2302)</f>
        <v>0</v>
      </c>
    </row>
    <row r="2303" spans="1:8">
      <c r="A2303" s="27">
        <v>1984</v>
      </c>
      <c r="B2303" t="s">
        <v>88</v>
      </c>
      <c r="C2303" s="3">
        <f>SUMIFS(Data!F:F,Data!$B:$B,Figure16!$B2303,Data!$A:$A,Figure16!$A2303)</f>
        <v>8700000</v>
      </c>
      <c r="D2303" s="3">
        <f>SUMIFS(Data!Y:Y,Data!$B:$B,Figure16!$B2303,Data!$A:$A,Figure16!$A2303)</f>
        <v>0</v>
      </c>
      <c r="E2303" s="3">
        <f>SUMIFS(Data!Q:Q,Data!$B:$B,Figure16!$B2303,Data!$A:$A,Figure16!$A2303)</f>
        <v>50320914.406568795</v>
      </c>
      <c r="F2303" s="1">
        <f t="shared" si="74"/>
        <v>17.289033998285845</v>
      </c>
      <c r="G2303" s="1">
        <f t="shared" si="75"/>
        <v>0</v>
      </c>
      <c r="H2303">
        <f>SUMIFS(Data!Z:Z,Data!B:B,Figure16!B2303,Data!A:A,Figure16!A2303)</f>
        <v>0</v>
      </c>
    </row>
    <row r="2304" spans="1:8">
      <c r="A2304" s="27">
        <v>1985</v>
      </c>
      <c r="B2304" t="s">
        <v>88</v>
      </c>
      <c r="C2304" s="3">
        <f>SUMIFS(Data!F:F,Data!$B:$B,Figure16!$B2304,Data!$A:$A,Figure16!$A2304)</f>
        <v>0</v>
      </c>
      <c r="D2304" s="3">
        <f>SUMIFS(Data!Y:Y,Data!$B:$B,Figure16!$B2304,Data!$A:$A,Figure16!$A2304)</f>
        <v>0</v>
      </c>
      <c r="E2304" s="3">
        <f>SUMIFS(Data!Q:Q,Data!$B:$B,Figure16!$B2304,Data!$A:$A,Figure16!$A2304)</f>
        <v>62118564.849542476</v>
      </c>
      <c r="F2304" s="1">
        <f t="shared" si="74"/>
        <v>0</v>
      </c>
      <c r="G2304" s="1">
        <f t="shared" si="75"/>
        <v>0</v>
      </c>
      <c r="H2304">
        <f>SUMIFS(Data!Z:Z,Data!B:B,Figure16!B2304,Data!A:A,Figure16!A2304)</f>
        <v>0</v>
      </c>
    </row>
    <row r="2305" spans="1:8">
      <c r="A2305" s="27">
        <v>1986</v>
      </c>
      <c r="B2305" t="s">
        <v>88</v>
      </c>
      <c r="C2305" s="3">
        <f>SUMIFS(Data!F:F,Data!$B:$B,Figure16!$B2305,Data!$A:$A,Figure16!$A2305)</f>
        <v>0</v>
      </c>
      <c r="D2305" s="3">
        <f>SUMIFS(Data!Y:Y,Data!$B:$B,Figure16!$B2305,Data!$A:$A,Figure16!$A2305)</f>
        <v>0</v>
      </c>
      <c r="E2305" s="3">
        <f>SUMIFS(Data!Q:Q,Data!$B:$B,Figure16!$B2305,Data!$A:$A,Figure16!$A2305)</f>
        <v>76407396.755296394</v>
      </c>
      <c r="F2305" s="1">
        <f t="shared" si="74"/>
        <v>0</v>
      </c>
      <c r="G2305" s="1">
        <f t="shared" si="75"/>
        <v>0</v>
      </c>
      <c r="H2305">
        <f>SUMIFS(Data!Z:Z,Data!B:B,Figure16!B2305,Data!A:A,Figure16!A2305)</f>
        <v>0</v>
      </c>
    </row>
    <row r="2306" spans="1:8">
      <c r="A2306" s="27">
        <v>1987</v>
      </c>
      <c r="B2306" t="s">
        <v>88</v>
      </c>
      <c r="C2306" s="3">
        <f>SUMIFS(Data!F:F,Data!$B:$B,Figure16!$B2306,Data!$A:$A,Figure16!$A2306)</f>
        <v>0</v>
      </c>
      <c r="D2306" s="3">
        <f>SUMIFS(Data!Y:Y,Data!$B:$B,Figure16!$B2306,Data!$A:$A,Figure16!$A2306)</f>
        <v>0</v>
      </c>
      <c r="E2306" s="3">
        <f>SUMIFS(Data!Q:Q,Data!$B:$B,Figure16!$B2306,Data!$A:$A,Figure16!$A2306)</f>
        <v>93345847.727032259</v>
      </c>
      <c r="F2306" s="1">
        <f t="shared" si="74"/>
        <v>0</v>
      </c>
      <c r="G2306" s="1">
        <f t="shared" si="75"/>
        <v>0</v>
      </c>
      <c r="H2306">
        <f>SUMIFS(Data!Z:Z,Data!B:B,Figure16!B2306,Data!A:A,Figure16!A2306)</f>
        <v>0</v>
      </c>
    </row>
    <row r="2307" spans="1:8">
      <c r="A2307" s="27">
        <v>1988</v>
      </c>
      <c r="B2307" t="s">
        <v>88</v>
      </c>
      <c r="C2307" s="3">
        <f>SUMIFS(Data!F:F,Data!$B:$B,Figure16!$B2307,Data!$A:$A,Figure16!$A2307)</f>
        <v>0</v>
      </c>
      <c r="D2307" s="3">
        <f>SUMIFS(Data!Y:Y,Data!$B:$B,Figure16!$B2307,Data!$A:$A,Figure16!$A2307)</f>
        <v>0</v>
      </c>
      <c r="E2307" s="3">
        <f>SUMIFS(Data!Q:Q,Data!$B:$B,Figure16!$B2307,Data!$A:$A,Figure16!$A2307)</f>
        <v>100534663.29492673</v>
      </c>
      <c r="F2307" s="1">
        <f t="shared" ref="F2307:F2370" si="76">IF(E2307&gt;0,C2307/E2307*100,"")</f>
        <v>0</v>
      </c>
      <c r="G2307" s="1">
        <f t="shared" ref="G2307:G2370" si="77">IF($E2307&gt;0,D2307/$E2307*100,"")</f>
        <v>0</v>
      </c>
      <c r="H2307">
        <f>SUMIFS(Data!Z:Z,Data!B:B,Figure16!B2307,Data!A:A,Figure16!A2307)</f>
        <v>0</v>
      </c>
    </row>
    <row r="2308" spans="1:8">
      <c r="A2308" s="27">
        <v>1989</v>
      </c>
      <c r="B2308" t="s">
        <v>88</v>
      </c>
      <c r="C2308" s="3">
        <f>SUMIFS(Data!F:F,Data!$B:$B,Figure16!$B2308,Data!$A:$A,Figure16!$A2308)</f>
        <v>0</v>
      </c>
      <c r="D2308" s="3">
        <f>SUMIFS(Data!Y:Y,Data!$B:$B,Figure16!$B2308,Data!$A:$A,Figure16!$A2308)</f>
        <v>0</v>
      </c>
      <c r="E2308" s="3">
        <f>SUMIFS(Data!Q:Q,Data!$B:$B,Figure16!$B2308,Data!$A:$A,Figure16!$A2308)</f>
        <v>88265974.584360346</v>
      </c>
      <c r="F2308" s="1">
        <f t="shared" si="76"/>
        <v>0</v>
      </c>
      <c r="G2308" s="1">
        <f t="shared" si="77"/>
        <v>0</v>
      </c>
      <c r="H2308">
        <f>SUMIFS(Data!Z:Z,Data!B:B,Figure16!B2308,Data!A:A,Figure16!A2308)</f>
        <v>0</v>
      </c>
    </row>
    <row r="2309" spans="1:8">
      <c r="A2309" s="27">
        <v>1990</v>
      </c>
      <c r="B2309" t="s">
        <v>88</v>
      </c>
      <c r="C2309" s="3">
        <f>SUMIFS(Data!F:F,Data!$B:$B,Figure16!$B2309,Data!$A:$A,Figure16!$A2309)</f>
        <v>0</v>
      </c>
      <c r="D2309" s="3">
        <f>SUMIFS(Data!Y:Y,Data!$B:$B,Figure16!$B2309,Data!$A:$A,Figure16!$A2309)</f>
        <v>0</v>
      </c>
      <c r="E2309" s="3">
        <f>SUMIFS(Data!Q:Q,Data!$B:$B,Figure16!$B2309,Data!$A:$A,Figure16!$A2309)</f>
        <v>112119406.5483309</v>
      </c>
      <c r="F2309" s="1">
        <f t="shared" si="76"/>
        <v>0</v>
      </c>
      <c r="G2309" s="1">
        <f t="shared" si="77"/>
        <v>0</v>
      </c>
      <c r="H2309">
        <f>SUMIFS(Data!Z:Z,Data!B:B,Figure16!B2309,Data!A:A,Figure16!A2309)</f>
        <v>0</v>
      </c>
    </row>
    <row r="2310" spans="1:8">
      <c r="A2310" s="27">
        <v>1991</v>
      </c>
      <c r="B2310" t="s">
        <v>88</v>
      </c>
      <c r="C2310" s="3">
        <f>SUMIFS(Data!F:F,Data!$B:$B,Figure16!$B2310,Data!$A:$A,Figure16!$A2310)</f>
        <v>0</v>
      </c>
      <c r="D2310" s="3">
        <f>SUMIFS(Data!Y:Y,Data!$B:$B,Figure16!$B2310,Data!$A:$A,Figure16!$A2310)</f>
        <v>0</v>
      </c>
      <c r="E2310" s="3">
        <f>SUMIFS(Data!Q:Q,Data!$B:$B,Figure16!$B2310,Data!$A:$A,Figure16!$A2310)</f>
        <v>110906032.07507509</v>
      </c>
      <c r="F2310" s="1">
        <f t="shared" si="76"/>
        <v>0</v>
      </c>
      <c r="G2310" s="1">
        <f t="shared" si="77"/>
        <v>0</v>
      </c>
      <c r="H2310">
        <f>SUMIFS(Data!Z:Z,Data!B:B,Figure16!B2310,Data!A:A,Figure16!A2310)</f>
        <v>0</v>
      </c>
    </row>
    <row r="2311" spans="1:8">
      <c r="A2311" s="27">
        <v>1992</v>
      </c>
      <c r="B2311" t="s">
        <v>88</v>
      </c>
      <c r="C2311" s="3">
        <f>SUMIFS(Data!F:F,Data!$B:$B,Figure16!$B2311,Data!$A:$A,Figure16!$A2311)</f>
        <v>0</v>
      </c>
      <c r="D2311" s="3">
        <f>SUMIFS(Data!Y:Y,Data!$B:$B,Figure16!$B2311,Data!$A:$A,Figure16!$A2311)</f>
        <v>0</v>
      </c>
      <c r="E2311" s="3">
        <f>SUMIFS(Data!Q:Q,Data!$B:$B,Figure16!$B2311,Data!$A:$A,Figure16!$A2311)</f>
        <v>134707184.35554105</v>
      </c>
      <c r="F2311" s="1">
        <f t="shared" si="76"/>
        <v>0</v>
      </c>
      <c r="G2311" s="1">
        <f t="shared" si="77"/>
        <v>0</v>
      </c>
      <c r="H2311">
        <f>SUMIFS(Data!Z:Z,Data!B:B,Figure16!B2311,Data!A:A,Figure16!A2311)</f>
        <v>0</v>
      </c>
    </row>
    <row r="2312" spans="1:8">
      <c r="A2312" s="27">
        <v>1993</v>
      </c>
      <c r="B2312" t="s">
        <v>88</v>
      </c>
      <c r="C2312" s="3">
        <f>SUMIFS(Data!F:F,Data!$B:$B,Figure16!$B2312,Data!$A:$A,Figure16!$A2312)</f>
        <v>0</v>
      </c>
      <c r="D2312" s="3">
        <f>SUMIFS(Data!Y:Y,Data!$B:$B,Figure16!$B2312,Data!$A:$A,Figure16!$A2312)</f>
        <v>0</v>
      </c>
      <c r="E2312" s="3">
        <f>SUMIFS(Data!Q:Q,Data!$B:$B,Figure16!$B2312,Data!$A:$A,Figure16!$A2312)</f>
        <v>136047896.15577763</v>
      </c>
      <c r="F2312" s="1">
        <f t="shared" si="76"/>
        <v>0</v>
      </c>
      <c r="G2312" s="1">
        <f t="shared" si="77"/>
        <v>0</v>
      </c>
      <c r="H2312">
        <f>SUMIFS(Data!Z:Z,Data!B:B,Figure16!B2312,Data!A:A,Figure16!A2312)</f>
        <v>0</v>
      </c>
    </row>
    <row r="2313" spans="1:8">
      <c r="A2313" s="27">
        <v>1994</v>
      </c>
      <c r="B2313" t="s">
        <v>88</v>
      </c>
      <c r="C2313" s="3">
        <f>SUMIFS(Data!F:F,Data!$B:$B,Figure16!$B2313,Data!$A:$A,Figure16!$A2313)</f>
        <v>0</v>
      </c>
      <c r="D2313" s="3">
        <f>SUMIFS(Data!Y:Y,Data!$B:$B,Figure16!$B2313,Data!$A:$A,Figure16!$A2313)</f>
        <v>0</v>
      </c>
      <c r="E2313" s="3">
        <f>SUMIFS(Data!Q:Q,Data!$B:$B,Figure16!$B2313,Data!$A:$A,Figure16!$A2313)</f>
        <v>100807001.81392558</v>
      </c>
      <c r="F2313" s="1">
        <f t="shared" si="76"/>
        <v>0</v>
      </c>
      <c r="G2313" s="1">
        <f t="shared" si="77"/>
        <v>0</v>
      </c>
      <c r="H2313">
        <f>SUMIFS(Data!Z:Z,Data!B:B,Figure16!B2313,Data!A:A,Figure16!A2313)</f>
        <v>0</v>
      </c>
    </row>
    <row r="2314" spans="1:8">
      <c r="A2314" s="27">
        <v>1995</v>
      </c>
      <c r="B2314" t="s">
        <v>88</v>
      </c>
      <c r="C2314" s="3">
        <f>SUMIFS(Data!F:F,Data!$B:$B,Figure16!$B2314,Data!$A:$A,Figure16!$A2314)</f>
        <v>5750000</v>
      </c>
      <c r="D2314" s="3">
        <f>SUMIFS(Data!Y:Y,Data!$B:$B,Figure16!$B2314,Data!$A:$A,Figure16!$A2314)</f>
        <v>0</v>
      </c>
      <c r="E2314" s="3">
        <f>SUMIFS(Data!Q:Q,Data!$B:$B,Figure16!$B2314,Data!$A:$A,Figure16!$A2314)</f>
        <v>141853368.25681502</v>
      </c>
      <c r="F2314" s="1">
        <f t="shared" si="76"/>
        <v>4.0534814722129484</v>
      </c>
      <c r="G2314" s="1">
        <f t="shared" si="77"/>
        <v>0</v>
      </c>
      <c r="H2314">
        <f>SUMIFS(Data!Z:Z,Data!B:B,Figure16!B2314,Data!A:A,Figure16!A2314)</f>
        <v>0</v>
      </c>
    </row>
    <row r="2315" spans="1:8">
      <c r="A2315" s="27">
        <v>1996</v>
      </c>
      <c r="B2315" t="s">
        <v>88</v>
      </c>
      <c r="C2315" s="3">
        <f>SUMIFS(Data!F:F,Data!$B:$B,Figure16!$B2315,Data!$A:$A,Figure16!$A2315)</f>
        <v>0</v>
      </c>
      <c r="D2315" s="3">
        <f>SUMIFS(Data!Y:Y,Data!$B:$B,Figure16!$B2315,Data!$A:$A,Figure16!$A2315)</f>
        <v>0</v>
      </c>
      <c r="E2315" s="3">
        <f>SUMIFS(Data!Q:Q,Data!$B:$B,Figure16!$B2315,Data!$A:$A,Figure16!$A2315)</f>
        <v>232463036.4357591</v>
      </c>
      <c r="F2315" s="1">
        <f t="shared" si="76"/>
        <v>0</v>
      </c>
      <c r="G2315" s="1">
        <f t="shared" si="77"/>
        <v>0</v>
      </c>
      <c r="H2315">
        <f>SUMIFS(Data!Z:Z,Data!B:B,Figure16!B2315,Data!A:A,Figure16!A2315)</f>
        <v>0</v>
      </c>
    </row>
    <row r="2316" spans="1:8">
      <c r="A2316" s="27">
        <v>1997</v>
      </c>
      <c r="B2316" t="s">
        <v>88</v>
      </c>
      <c r="C2316" s="3">
        <f>SUMIFS(Data!F:F,Data!$B:$B,Figure16!$B2316,Data!$A:$A,Figure16!$A2316)</f>
        <v>0</v>
      </c>
      <c r="D2316" s="3">
        <f>SUMIFS(Data!Y:Y,Data!$B:$B,Figure16!$B2316,Data!$A:$A,Figure16!$A2316)</f>
        <v>0</v>
      </c>
      <c r="E2316" s="3">
        <f>SUMIFS(Data!Q:Q,Data!$B:$B,Figure16!$B2316,Data!$A:$A,Figure16!$A2316)</f>
        <v>442337849.4743771</v>
      </c>
      <c r="F2316" s="1">
        <f t="shared" si="76"/>
        <v>0</v>
      </c>
      <c r="G2316" s="1">
        <f t="shared" si="77"/>
        <v>0</v>
      </c>
      <c r="H2316">
        <f>SUMIFS(Data!Z:Z,Data!B:B,Figure16!B2316,Data!A:A,Figure16!A2316)</f>
        <v>0</v>
      </c>
    </row>
    <row r="2317" spans="1:8">
      <c r="A2317" s="27">
        <v>1998</v>
      </c>
      <c r="B2317" t="s">
        <v>88</v>
      </c>
      <c r="C2317" s="3">
        <f>SUMIFS(Data!F:F,Data!$B:$B,Figure16!$B2317,Data!$A:$A,Figure16!$A2317)</f>
        <v>0</v>
      </c>
      <c r="D2317" s="3">
        <f>SUMIFS(Data!Y:Y,Data!$B:$B,Figure16!$B2317,Data!$A:$A,Figure16!$A2317)</f>
        <v>0</v>
      </c>
      <c r="E2317" s="3">
        <f>SUMIFS(Data!Q:Q,Data!$B:$B,Figure16!$B2317,Data!$A:$A,Figure16!$A2317)</f>
        <v>370687618.71732569</v>
      </c>
      <c r="F2317" s="1">
        <f t="shared" si="76"/>
        <v>0</v>
      </c>
      <c r="G2317" s="1">
        <f t="shared" si="77"/>
        <v>0</v>
      </c>
      <c r="H2317">
        <f>SUMIFS(Data!Z:Z,Data!B:B,Figure16!B2317,Data!A:A,Figure16!A2317)</f>
        <v>0</v>
      </c>
    </row>
    <row r="2318" spans="1:8">
      <c r="A2318" s="27">
        <v>1999</v>
      </c>
      <c r="B2318" t="s">
        <v>88</v>
      </c>
      <c r="C2318" s="3">
        <f>SUMIFS(Data!F:F,Data!$B:$B,Figure16!$B2318,Data!$A:$A,Figure16!$A2318)</f>
        <v>0</v>
      </c>
      <c r="D2318" s="3">
        <f>SUMIFS(Data!Y:Y,Data!$B:$B,Figure16!$B2318,Data!$A:$A,Figure16!$A2318)</f>
        <v>0</v>
      </c>
      <c r="E2318" s="3">
        <f>SUMIFS(Data!Q:Q,Data!$B:$B,Figure16!$B2318,Data!$A:$A,Figure16!$A2318)</f>
        <v>621117885.66850269</v>
      </c>
      <c r="F2318" s="1">
        <f t="shared" si="76"/>
        <v>0</v>
      </c>
      <c r="G2318" s="1">
        <f t="shared" si="77"/>
        <v>0</v>
      </c>
      <c r="H2318">
        <f>SUMIFS(Data!Z:Z,Data!B:B,Figure16!B2318,Data!A:A,Figure16!A2318)</f>
        <v>0</v>
      </c>
    </row>
    <row r="2319" spans="1:8">
      <c r="A2319" s="27">
        <v>2000</v>
      </c>
      <c r="B2319" t="s">
        <v>88</v>
      </c>
      <c r="C2319" s="3">
        <f>SUMIFS(Data!F:F,Data!$B:$B,Figure16!$B2319,Data!$A:$A,Figure16!$A2319)</f>
        <v>0</v>
      </c>
      <c r="D2319" s="3">
        <f>SUMIFS(Data!Y:Y,Data!$B:$B,Figure16!$B2319,Data!$A:$A,Figure16!$A2319)</f>
        <v>0</v>
      </c>
      <c r="E2319" s="3">
        <f>SUMIFS(Data!Q:Q,Data!$B:$B,Figure16!$B2319,Data!$A:$A,Figure16!$A2319)</f>
        <v>1045998496.4387157</v>
      </c>
      <c r="F2319" s="1">
        <f t="shared" si="76"/>
        <v>0</v>
      </c>
      <c r="G2319" s="1">
        <f t="shared" si="77"/>
        <v>0</v>
      </c>
      <c r="H2319">
        <f>SUMIFS(Data!Z:Z,Data!B:B,Figure16!B2319,Data!A:A,Figure16!A2319)</f>
        <v>0</v>
      </c>
    </row>
    <row r="2320" spans="1:8">
      <c r="A2320" s="27">
        <v>2001</v>
      </c>
      <c r="B2320" t="s">
        <v>88</v>
      </c>
      <c r="C2320" s="3">
        <f>SUMIFS(Data!F:F,Data!$B:$B,Figure16!$B2320,Data!$A:$A,Figure16!$A2320)</f>
        <v>11380000</v>
      </c>
      <c r="D2320" s="3">
        <f>SUMIFS(Data!Y:Y,Data!$B:$B,Figure16!$B2320,Data!$A:$A,Figure16!$A2320)</f>
        <v>0</v>
      </c>
      <c r="E2320" s="3">
        <f>SUMIFS(Data!Q:Q,Data!$B:$B,Figure16!$B2320,Data!$A:$A,Figure16!$A2320)</f>
        <v>1461139022.0295386</v>
      </c>
      <c r="F2320" s="1">
        <f t="shared" si="76"/>
        <v>0.77884443769033362</v>
      </c>
      <c r="G2320" s="1">
        <f t="shared" si="77"/>
        <v>0</v>
      </c>
      <c r="H2320">
        <f>SUMIFS(Data!Z:Z,Data!B:B,Figure16!B2320,Data!A:A,Figure16!A2320)</f>
        <v>0</v>
      </c>
    </row>
    <row r="2321" spans="1:8">
      <c r="A2321" s="27">
        <v>2002</v>
      </c>
      <c r="B2321" t="s">
        <v>88</v>
      </c>
      <c r="C2321" s="3">
        <f>SUMIFS(Data!F:F,Data!$B:$B,Figure16!$B2321,Data!$A:$A,Figure16!$A2321)</f>
        <v>6250000</v>
      </c>
      <c r="D2321" s="3">
        <f>SUMIFS(Data!Y:Y,Data!$B:$B,Figure16!$B2321,Data!$A:$A,Figure16!$A2321)</f>
        <v>0</v>
      </c>
      <c r="E2321" s="3">
        <f>SUMIFS(Data!Q:Q,Data!$B:$B,Figure16!$B2321,Data!$A:$A,Figure16!$A2321)</f>
        <v>1806742742.2731121</v>
      </c>
      <c r="F2321" s="1">
        <f t="shared" si="76"/>
        <v>0.34592639304789491</v>
      </c>
      <c r="G2321" s="1">
        <f t="shared" si="77"/>
        <v>0</v>
      </c>
      <c r="H2321">
        <f>SUMIFS(Data!Z:Z,Data!B:B,Figure16!B2321,Data!A:A,Figure16!A2321)</f>
        <v>0</v>
      </c>
    </row>
    <row r="2322" spans="1:8">
      <c r="A2322" s="27">
        <v>2003</v>
      </c>
      <c r="B2322" t="s">
        <v>88</v>
      </c>
      <c r="C2322" s="3">
        <f>SUMIFS(Data!F:F,Data!$B:$B,Figure16!$B2322,Data!$A:$A,Figure16!$A2322)</f>
        <v>5920000</v>
      </c>
      <c r="D2322" s="3">
        <f>SUMIFS(Data!Y:Y,Data!$B:$B,Figure16!$B2322,Data!$A:$A,Figure16!$A2322)</f>
        <v>0</v>
      </c>
      <c r="E2322" s="3">
        <f>SUMIFS(Data!Q:Q,Data!$B:$B,Figure16!$B2322,Data!$A:$A,Figure16!$A2322)</f>
        <v>2484745935.0932889</v>
      </c>
      <c r="F2322" s="1">
        <f t="shared" si="76"/>
        <v>0.238253735176258</v>
      </c>
      <c r="G2322" s="1">
        <f t="shared" si="77"/>
        <v>0</v>
      </c>
      <c r="H2322">
        <f>SUMIFS(Data!Z:Z,Data!B:B,Figure16!B2322,Data!A:A,Figure16!A2322)</f>
        <v>0</v>
      </c>
    </row>
    <row r="2323" spans="1:8">
      <c r="A2323" s="27">
        <v>2004</v>
      </c>
      <c r="B2323" t="s">
        <v>88</v>
      </c>
      <c r="C2323" s="3">
        <f>SUMIFS(Data!F:F,Data!$B:$B,Figure16!$B2323,Data!$A:$A,Figure16!$A2323)</f>
        <v>0</v>
      </c>
      <c r="D2323" s="3">
        <f>SUMIFS(Data!Y:Y,Data!$B:$B,Figure16!$B2323,Data!$A:$A,Figure16!$A2323)</f>
        <v>0</v>
      </c>
      <c r="E2323" s="3">
        <f>SUMIFS(Data!Q:Q,Data!$B:$B,Figure16!$B2323,Data!$A:$A,Figure16!$A2323)</f>
        <v>4410764338.667325</v>
      </c>
      <c r="F2323" s="1">
        <f t="shared" si="76"/>
        <v>0</v>
      </c>
      <c r="G2323" s="1">
        <f t="shared" si="77"/>
        <v>0</v>
      </c>
      <c r="H2323">
        <f>SUMIFS(Data!Z:Z,Data!B:B,Figure16!B2323,Data!A:A,Figure16!A2323)</f>
        <v>0</v>
      </c>
    </row>
    <row r="2324" spans="1:8">
      <c r="A2324" s="27">
        <v>2005</v>
      </c>
      <c r="B2324" t="s">
        <v>88</v>
      </c>
      <c r="C2324" s="3">
        <f>SUMIFS(Data!F:F,Data!$B:$B,Figure16!$B2324,Data!$A:$A,Figure16!$A2324)</f>
        <v>0</v>
      </c>
      <c r="D2324" s="3">
        <f>SUMIFS(Data!Y:Y,Data!$B:$B,Figure16!$B2324,Data!$A:$A,Figure16!$A2324)</f>
        <v>0</v>
      </c>
      <c r="E2324" s="3">
        <f>SUMIFS(Data!Q:Q,Data!$B:$B,Figure16!$B2324,Data!$A:$A,Figure16!$A2324)</f>
        <v>8217369092.6522369</v>
      </c>
      <c r="F2324" s="1">
        <f t="shared" si="76"/>
        <v>0</v>
      </c>
      <c r="G2324" s="1">
        <f t="shared" si="77"/>
        <v>0</v>
      </c>
      <c r="H2324">
        <f>SUMIFS(Data!Z:Z,Data!B:B,Figure16!B2324,Data!A:A,Figure16!A2324)</f>
        <v>0</v>
      </c>
    </row>
    <row r="2325" spans="1:8">
      <c r="A2325" s="27">
        <v>2006</v>
      </c>
      <c r="B2325" t="s">
        <v>88</v>
      </c>
      <c r="C2325" s="3">
        <f>SUMIFS(Data!F:F,Data!$B:$B,Figure16!$B2325,Data!$A:$A,Figure16!$A2325)</f>
        <v>2500000</v>
      </c>
      <c r="D2325" s="3">
        <f>SUMIFS(Data!Y:Y,Data!$B:$B,Figure16!$B2325,Data!$A:$A,Figure16!$A2325)</f>
        <v>0</v>
      </c>
      <c r="E2325" s="3">
        <f>SUMIFS(Data!Q:Q,Data!$B:$B,Figure16!$B2325,Data!$A:$A,Figure16!$A2325)</f>
        <v>10086528698.86043</v>
      </c>
      <c r="F2325" s="1">
        <f t="shared" si="76"/>
        <v>2.4785533999248408E-2</v>
      </c>
      <c r="G2325" s="1">
        <f t="shared" si="77"/>
        <v>0</v>
      </c>
      <c r="H2325">
        <f>SUMIFS(Data!Z:Z,Data!B:B,Figure16!B2325,Data!A:A,Figure16!A2325)</f>
        <v>0</v>
      </c>
    </row>
    <row r="2326" spans="1:8">
      <c r="A2326" s="27">
        <v>2007</v>
      </c>
      <c r="B2326" t="s">
        <v>88</v>
      </c>
      <c r="C2326" s="3">
        <f>SUMIFS(Data!F:F,Data!$B:$B,Figure16!$B2326,Data!$A:$A,Figure16!$A2326)</f>
        <v>131448.671875</v>
      </c>
      <c r="D2326" s="3">
        <f>SUMIFS(Data!Y:Y,Data!$B:$B,Figure16!$B2326,Data!$A:$A,Figure16!$A2326)</f>
        <v>0</v>
      </c>
      <c r="E2326" s="3">
        <f>SUMIFS(Data!Q:Q,Data!$B:$B,Figure16!$B2326,Data!$A:$A,Figure16!$A2326)</f>
        <v>13071718758.737305</v>
      </c>
      <c r="F2326" s="1">
        <f t="shared" si="76"/>
        <v>1.0055959304291031E-3</v>
      </c>
      <c r="G2326" s="1">
        <f t="shared" si="77"/>
        <v>0</v>
      </c>
      <c r="H2326">
        <f>SUMIFS(Data!Z:Z,Data!B:B,Figure16!B2326,Data!A:A,Figure16!A2326)</f>
        <v>0</v>
      </c>
    </row>
    <row r="2327" spans="1:8">
      <c r="A2327" s="27">
        <v>2008</v>
      </c>
      <c r="B2327" t="s">
        <v>88</v>
      </c>
      <c r="C2327" s="3">
        <f>SUMIFS(Data!F:F,Data!$B:$B,Figure16!$B2327,Data!$A:$A,Figure16!$A2327)</f>
        <v>521143912.734375</v>
      </c>
      <c r="D2327" s="3">
        <f>SUMIFS(Data!Y:Y,Data!$B:$B,Figure16!$B2327,Data!$A:$A,Figure16!$A2327)</f>
        <v>0</v>
      </c>
      <c r="E2327" s="3">
        <f>SUMIFS(Data!Q:Q,Data!$B:$B,Figure16!$B2327,Data!$A:$A,Figure16!$A2327)</f>
        <v>19749893536.320362</v>
      </c>
      <c r="F2327" s="1">
        <f t="shared" si="76"/>
        <v>2.6387175797985098</v>
      </c>
      <c r="G2327" s="1">
        <f t="shared" si="77"/>
        <v>0</v>
      </c>
      <c r="H2327">
        <f>SUMIFS(Data!Z:Z,Data!B:B,Figure16!B2327,Data!A:A,Figure16!A2327)</f>
        <v>0</v>
      </c>
    </row>
    <row r="2328" spans="1:8">
      <c r="A2328" s="27">
        <v>2009</v>
      </c>
      <c r="B2328" t="s">
        <v>88</v>
      </c>
      <c r="C2328" s="3">
        <f>SUMIFS(Data!F:F,Data!$B:$B,Figure16!$B2328,Data!$A:$A,Figure16!$A2328)</f>
        <v>389000000</v>
      </c>
      <c r="D2328" s="3">
        <f>SUMIFS(Data!Y:Y,Data!$B:$B,Figure16!$B2328,Data!$A:$A,Figure16!$A2328)</f>
        <v>0</v>
      </c>
      <c r="E2328" s="3">
        <f>SUMIFS(Data!Q:Q,Data!$B:$B,Figure16!$B2328,Data!$A:$A,Figure16!$A2328)</f>
        <v>15027795173.218706</v>
      </c>
      <c r="F2328" s="1">
        <f t="shared" si="76"/>
        <v>2.5885367448529215</v>
      </c>
      <c r="G2328" s="1">
        <f t="shared" si="77"/>
        <v>0</v>
      </c>
      <c r="H2328">
        <f>SUMIFS(Data!Z:Z,Data!B:B,Figure16!B2328,Data!A:A,Figure16!A2328)</f>
        <v>0</v>
      </c>
    </row>
    <row r="2329" spans="1:8">
      <c r="A2329" s="27">
        <v>2010</v>
      </c>
      <c r="B2329" t="s">
        <v>88</v>
      </c>
      <c r="C2329" s="3">
        <f>SUMIFS(Data!F:F,Data!$B:$B,Figure16!$B2329,Data!$A:$A,Figure16!$A2329)</f>
        <v>380147704.625</v>
      </c>
      <c r="D2329" s="3">
        <f>SUMIFS(Data!Y:Y,Data!$B:$B,Figure16!$B2329,Data!$A:$A,Figure16!$A2329)</f>
        <v>0</v>
      </c>
      <c r="E2329" s="3">
        <f>SUMIFS(Data!Q:Q,Data!$B:$B,Figure16!$B2329,Data!$A:$A,Figure16!$A2329)</f>
        <v>16298542027.996454</v>
      </c>
      <c r="F2329" s="1">
        <f t="shared" si="76"/>
        <v>2.332403131347637</v>
      </c>
      <c r="G2329" s="1">
        <f t="shared" si="77"/>
        <v>0</v>
      </c>
      <c r="H2329">
        <f>SUMIFS(Data!Z:Z,Data!B:B,Figure16!B2329,Data!A:A,Figure16!A2329)</f>
        <v>0</v>
      </c>
    </row>
    <row r="2330" spans="1:8">
      <c r="A2330" s="27">
        <v>2011</v>
      </c>
      <c r="B2330" t="s">
        <v>88</v>
      </c>
      <c r="C2330" s="3">
        <f>SUMIFS(Data!F:F,Data!$B:$B,Figure16!$B2330,Data!$A:$A,Figure16!$A2330)</f>
        <v>0</v>
      </c>
      <c r="D2330" s="3">
        <f>SUMIFS(Data!Y:Y,Data!$B:$B,Figure16!$B2330,Data!$A:$A,Figure16!$A2330)</f>
        <v>0</v>
      </c>
      <c r="E2330" s="3">
        <f>SUMIFS(Data!Q:Q,Data!$B:$B,Figure16!$B2330,Data!$A:$A,Figure16!$A2330)</f>
        <v>21329395900.871029</v>
      </c>
      <c r="F2330" s="1">
        <f t="shared" si="76"/>
        <v>0</v>
      </c>
      <c r="G2330" s="1">
        <f t="shared" si="77"/>
        <v>0</v>
      </c>
      <c r="H2330">
        <f>SUMIFS(Data!Z:Z,Data!B:B,Figure16!B2330,Data!A:A,Figure16!A2330)</f>
        <v>0</v>
      </c>
    </row>
    <row r="2331" spans="1:8">
      <c r="A2331" s="27">
        <v>2012</v>
      </c>
      <c r="B2331" t="s">
        <v>88</v>
      </c>
      <c r="C2331" s="3">
        <f>SUMIFS(Data!F:F,Data!$B:$B,Figure16!$B2331,Data!$A:$A,Figure16!$A2331)</f>
        <v>346000000</v>
      </c>
      <c r="D2331" s="3">
        <f>SUMIFS(Data!Y:Y,Data!$B:$B,Figure16!$B2331,Data!$A:$A,Figure16!$A2331)</f>
        <v>0</v>
      </c>
      <c r="E2331" s="3">
        <f>SUMIFS(Data!Q:Q,Data!$B:$B,Figure16!$B2331,Data!$A:$A,Figure16!$A2331)</f>
        <v>22389626329.336876</v>
      </c>
      <c r="F2331" s="1">
        <f t="shared" si="76"/>
        <v>1.5453585285907165</v>
      </c>
      <c r="G2331" s="1">
        <f t="shared" si="77"/>
        <v>0</v>
      </c>
      <c r="H2331">
        <f>SUMIFS(Data!Z:Z,Data!B:B,Figure16!B2331,Data!A:A,Figure16!A2331)</f>
        <v>0</v>
      </c>
    </row>
    <row r="2332" spans="1:8">
      <c r="A2332" s="27">
        <v>2013</v>
      </c>
      <c r="B2332" t="s">
        <v>88</v>
      </c>
      <c r="C2332" s="3">
        <f>SUMIFS(Data!F:F,Data!$B:$B,Figure16!$B2332,Data!$A:$A,Figure16!$A2332)</f>
        <v>18561086</v>
      </c>
      <c r="D2332" s="3">
        <f>SUMIFS(Data!Y:Y,Data!$B:$B,Figure16!$B2332,Data!$A:$A,Figure16!$A2332)</f>
        <v>0</v>
      </c>
      <c r="E2332" s="3">
        <f>SUMIFS(Data!Q:Q,Data!$B:$B,Figure16!$B2332,Data!$A:$A,Figure16!$A2332)</f>
        <v>21942597765.363129</v>
      </c>
      <c r="F2332" s="1">
        <f t="shared" si="76"/>
        <v>8.4589282447218167E-2</v>
      </c>
      <c r="G2332" s="1">
        <f t="shared" si="77"/>
        <v>0</v>
      </c>
      <c r="H2332">
        <f>SUMIFS(Data!Z:Z,Data!B:B,Figure16!B2332,Data!A:A,Figure16!A2332)</f>
        <v>0</v>
      </c>
    </row>
    <row r="2333" spans="1:8">
      <c r="A2333" s="27">
        <v>2014</v>
      </c>
      <c r="B2333" t="s">
        <v>88</v>
      </c>
      <c r="C2333" s="3">
        <f>SUMIFS(Data!F:F,Data!$B:$B,Figure16!$B2333,Data!$A:$A,Figure16!$A2333)</f>
        <v>0</v>
      </c>
      <c r="D2333" s="3">
        <f>SUMIFS(Data!Y:Y,Data!$B:$B,Figure16!$B2333,Data!$A:$A,Figure16!$A2333)</f>
        <v>0</v>
      </c>
      <c r="E2333" s="3">
        <f>SUMIFS(Data!Q:Q,Data!$B:$B,Figure16!$B2333,Data!$A:$A,Figure16!$A2333)</f>
        <v>21736500712.963806</v>
      </c>
      <c r="F2333" s="1">
        <f t="shared" si="76"/>
        <v>0</v>
      </c>
      <c r="G2333" s="1">
        <f t="shared" si="77"/>
        <v>0</v>
      </c>
      <c r="H2333">
        <f>SUMIFS(Data!Z:Z,Data!B:B,Figure16!B2333,Data!A:A,Figure16!A2333)</f>
        <v>0</v>
      </c>
    </row>
    <row r="2334" spans="1:8">
      <c r="A2334" s="27">
        <v>2015</v>
      </c>
      <c r="B2334" t="s">
        <v>88</v>
      </c>
      <c r="C2334" s="3">
        <f>SUMIFS(Data!F:F,Data!$B:$B,Figure16!$B2334,Data!$A:$A,Figure16!$A2334)</f>
        <v>261000000</v>
      </c>
      <c r="D2334" s="3">
        <f>SUMIFS(Data!Y:Y,Data!$B:$B,Figure16!$B2334,Data!$A:$A,Figure16!$A2334)</f>
        <v>0</v>
      </c>
      <c r="E2334" s="3">
        <f>SUMIFS(Data!Q:Q,Data!$B:$B,Figure16!$B2334,Data!$A:$A,Figure16!$A2334)</f>
        <v>13180195435.113224</v>
      </c>
      <c r="F2334" s="1">
        <f t="shared" si="76"/>
        <v>1.980243777756683</v>
      </c>
      <c r="G2334" s="1">
        <f t="shared" si="77"/>
        <v>0</v>
      </c>
      <c r="H2334">
        <f>SUMIFS(Data!Z:Z,Data!B:B,Figure16!B2334,Data!A:A,Figure16!A2334)</f>
        <v>0</v>
      </c>
    </row>
    <row r="2335" spans="1:8">
      <c r="A2335" s="27">
        <v>2016</v>
      </c>
      <c r="B2335" t="s">
        <v>88</v>
      </c>
      <c r="C2335" s="3">
        <f>SUMIFS(Data!F:F,Data!$B:$B,Figure16!$B2335,Data!$A:$A,Figure16!$A2335)</f>
        <v>0</v>
      </c>
      <c r="D2335" s="3">
        <f>SUMIFS(Data!Y:Y,Data!$B:$B,Figure16!$B2335,Data!$A:$A,Figure16!$A2335)</f>
        <v>0</v>
      </c>
      <c r="E2335" s="3">
        <f>SUMIFS(Data!Q:Q,Data!$B:$B,Figure16!$B2335,Data!$A:$A,Figure16!$A2335)</f>
        <v>11260900825.823318</v>
      </c>
      <c r="F2335" s="1">
        <f t="shared" si="76"/>
        <v>0</v>
      </c>
      <c r="G2335" s="1">
        <f t="shared" si="77"/>
        <v>0</v>
      </c>
      <c r="H2335">
        <f>SUMIFS(Data!Z:Z,Data!B:B,Figure16!B2335,Data!A:A,Figure16!A2335)</f>
        <v>0</v>
      </c>
    </row>
    <row r="2336" spans="1:8">
      <c r="A2336" s="27">
        <v>2017</v>
      </c>
      <c r="B2336" t="s">
        <v>88</v>
      </c>
      <c r="C2336" s="3">
        <f>SUMIFS(Data!F:F,Data!$B:$B,Figure16!$B2336,Data!$A:$A,Figure16!$A2336)</f>
        <v>510000000</v>
      </c>
      <c r="D2336" s="3">
        <f>SUMIFS(Data!Y:Y,Data!$B:$B,Figure16!$B2336,Data!$A:$A,Figure16!$A2336)</f>
        <v>0</v>
      </c>
      <c r="E2336" s="3">
        <f>SUMIFS(Data!Q:Q,Data!$B:$B,Figure16!$B2336,Data!$A:$A,Figure16!$A2336)</f>
        <v>12293579173.213427</v>
      </c>
      <c r="F2336" s="1">
        <f t="shared" si="76"/>
        <v>4.1485070605901564</v>
      </c>
      <c r="G2336" s="1">
        <f t="shared" si="77"/>
        <v>0</v>
      </c>
      <c r="H2336">
        <f>SUMIFS(Data!Z:Z,Data!B:B,Figure16!B2336,Data!A:A,Figure16!A2336)</f>
        <v>0</v>
      </c>
    </row>
    <row r="2337" spans="1:8">
      <c r="A2337" s="27">
        <v>1993</v>
      </c>
      <c r="B2337" t="s">
        <v>148</v>
      </c>
      <c r="C2337" s="3">
        <f>SUMIFS(Data!F:F,Data!$B:$B,Figure16!$B2337,Data!$A:$A,Figure16!$A2337)</f>
        <v>0</v>
      </c>
      <c r="D2337" s="3">
        <f>SUMIFS(Data!Y:Y,Data!$B:$B,Figure16!$B2337,Data!$A:$A,Figure16!$A2337)</f>
        <v>0</v>
      </c>
      <c r="E2337" s="3">
        <f>SUMIFS(Data!Q:Q,Data!$B:$B,Figure16!$B2337,Data!$A:$A,Figure16!$A2337)</f>
        <v>467872714.75560319</v>
      </c>
      <c r="F2337" s="1">
        <f t="shared" si="76"/>
        <v>0</v>
      </c>
      <c r="G2337" s="1">
        <f t="shared" si="77"/>
        <v>0</v>
      </c>
      <c r="H2337">
        <f>SUMIFS(Data!Z:Z,Data!B:B,Figure16!B2337,Data!A:A,Figure16!A2337)</f>
        <v>1</v>
      </c>
    </row>
    <row r="2338" spans="1:8">
      <c r="A2338" s="27">
        <v>1994</v>
      </c>
      <c r="B2338" t="s">
        <v>148</v>
      </c>
      <c r="C2338" s="3">
        <f>SUMIFS(Data!F:F,Data!$B:$B,Figure16!$B2338,Data!$A:$A,Figure16!$A2338)</f>
        <v>3000000</v>
      </c>
      <c r="D2338" s="3">
        <f>SUMIFS(Data!Y:Y,Data!$B:$B,Figure16!$B2338,Data!$A:$A,Figure16!$A2338)</f>
        <v>0</v>
      </c>
      <c r="E2338" s="3">
        <f>SUMIFS(Data!Q:Q,Data!$B:$B,Figure16!$B2338,Data!$A:$A,Figure16!$A2338)</f>
        <v>531688311.6883117</v>
      </c>
      <c r="F2338" s="1">
        <f t="shared" si="76"/>
        <v>0.56424035173424525</v>
      </c>
      <c r="G2338" s="1">
        <f t="shared" si="77"/>
        <v>0</v>
      </c>
      <c r="H2338">
        <f>SUMIFS(Data!Z:Z,Data!B:B,Figure16!B2338,Data!A:A,Figure16!A2338)</f>
        <v>1</v>
      </c>
    </row>
    <row r="2339" spans="1:8">
      <c r="A2339" s="27">
        <v>1995</v>
      </c>
      <c r="B2339" t="s">
        <v>148</v>
      </c>
      <c r="C2339" s="3">
        <f>SUMIFS(Data!F:F,Data!$B:$B,Figure16!$B2339,Data!$A:$A,Figure16!$A2339)</f>
        <v>0</v>
      </c>
      <c r="D2339" s="3">
        <f>SUMIFS(Data!Y:Y,Data!$B:$B,Figure16!$B2339,Data!$A:$A,Figure16!$A2339)</f>
        <v>0</v>
      </c>
      <c r="E2339" s="3">
        <f>SUMIFS(Data!Q:Q,Data!$B:$B,Figure16!$B2339,Data!$A:$A,Figure16!$A2339)</f>
        <v>578015625</v>
      </c>
      <c r="F2339" s="1">
        <f t="shared" si="76"/>
        <v>0</v>
      </c>
      <c r="G2339" s="1">
        <f t="shared" si="77"/>
        <v>0</v>
      </c>
      <c r="H2339">
        <f>SUMIFS(Data!Z:Z,Data!B:B,Figure16!B2339,Data!A:A,Figure16!A2339)</f>
        <v>1</v>
      </c>
    </row>
    <row r="2340" spans="1:8">
      <c r="A2340" s="27">
        <v>1996</v>
      </c>
      <c r="B2340" t="s">
        <v>148</v>
      </c>
      <c r="C2340" s="3">
        <f>SUMIFS(Data!F:F,Data!$B:$B,Figure16!$B2340,Data!$A:$A,Figure16!$A2340)</f>
        <v>0</v>
      </c>
      <c r="D2340" s="3">
        <f>SUMIFS(Data!Y:Y,Data!$B:$B,Figure16!$B2340,Data!$A:$A,Figure16!$A2340)</f>
        <v>0</v>
      </c>
      <c r="E2340" s="3">
        <f>SUMIFS(Data!Q:Q,Data!$B:$B,Figure16!$B2340,Data!$A:$A,Figure16!$A2340)</f>
        <v>693535954.19006717</v>
      </c>
      <c r="F2340" s="1">
        <f t="shared" si="76"/>
        <v>0</v>
      </c>
      <c r="G2340" s="1">
        <f t="shared" si="77"/>
        <v>0</v>
      </c>
      <c r="H2340">
        <f>SUMIFS(Data!Z:Z,Data!B:B,Figure16!B2340,Data!A:A,Figure16!A2340)</f>
        <v>1</v>
      </c>
    </row>
    <row r="2341" spans="1:8">
      <c r="A2341" s="27">
        <v>1997</v>
      </c>
      <c r="B2341" t="s">
        <v>148</v>
      </c>
      <c r="C2341" s="3">
        <f>SUMIFS(Data!F:F,Data!$B:$B,Figure16!$B2341,Data!$A:$A,Figure16!$A2341)</f>
        <v>0</v>
      </c>
      <c r="D2341" s="3">
        <f>SUMIFS(Data!Y:Y,Data!$B:$B,Figure16!$B2341,Data!$A:$A,Figure16!$A2341)</f>
        <v>0</v>
      </c>
      <c r="E2341" s="3">
        <f>SUMIFS(Data!Q:Q,Data!$B:$B,Figure16!$B2341,Data!$A:$A,Figure16!$A2341)</f>
        <v>686490090.14014077</v>
      </c>
      <c r="F2341" s="1">
        <f t="shared" si="76"/>
        <v>0</v>
      </c>
      <c r="G2341" s="1">
        <f t="shared" si="77"/>
        <v>0</v>
      </c>
      <c r="H2341">
        <f>SUMIFS(Data!Z:Z,Data!B:B,Figure16!B2341,Data!A:A,Figure16!A2341)</f>
        <v>1</v>
      </c>
    </row>
    <row r="2342" spans="1:8">
      <c r="A2342" s="27">
        <v>1998</v>
      </c>
      <c r="B2342" t="s">
        <v>148</v>
      </c>
      <c r="C2342" s="3">
        <f>SUMIFS(Data!F:F,Data!$B:$B,Figure16!$B2342,Data!$A:$A,Figure16!$A2342)</f>
        <v>0</v>
      </c>
      <c r="D2342" s="3">
        <f>SUMIFS(Data!Y:Y,Data!$B:$B,Figure16!$B2342,Data!$A:$A,Figure16!$A2342)</f>
        <v>0</v>
      </c>
      <c r="E2342" s="3">
        <f>SUMIFS(Data!Q:Q,Data!$B:$B,Figure16!$B2342,Data!$A:$A,Figure16!$A2342)</f>
        <v>745526154.93282986</v>
      </c>
      <c r="F2342" s="1">
        <f t="shared" si="76"/>
        <v>0</v>
      </c>
      <c r="G2342" s="1">
        <f t="shared" si="77"/>
        <v>0</v>
      </c>
      <c r="H2342">
        <f>SUMIFS(Data!Z:Z,Data!B:B,Figure16!B2342,Data!A:A,Figure16!A2342)</f>
        <v>1</v>
      </c>
    </row>
    <row r="2343" spans="1:8">
      <c r="A2343" s="27">
        <v>1999</v>
      </c>
      <c r="B2343" t="s">
        <v>148</v>
      </c>
      <c r="C2343" s="3">
        <f>SUMIFS(Data!F:F,Data!$B:$B,Figure16!$B2343,Data!$A:$A,Figure16!$A2343)</f>
        <v>0</v>
      </c>
      <c r="D2343" s="3">
        <f>SUMIFS(Data!Y:Y,Data!$B:$B,Figure16!$B2343,Data!$A:$A,Figure16!$A2343)</f>
        <v>0</v>
      </c>
      <c r="E2343" s="3">
        <f>SUMIFS(Data!Q:Q,Data!$B:$B,Figure16!$B2343,Data!$A:$A,Figure16!$A2343)</f>
        <v>688921325.71204281</v>
      </c>
      <c r="F2343" s="1">
        <f t="shared" si="76"/>
        <v>0</v>
      </c>
      <c r="G2343" s="1">
        <f t="shared" si="77"/>
        <v>0</v>
      </c>
      <c r="H2343">
        <f>SUMIFS(Data!Z:Z,Data!B:B,Figure16!B2343,Data!A:A,Figure16!A2343)</f>
        <v>1</v>
      </c>
    </row>
    <row r="2344" spans="1:8">
      <c r="A2344" s="27">
        <v>2000</v>
      </c>
      <c r="B2344" t="s">
        <v>148</v>
      </c>
      <c r="C2344" s="3">
        <f>SUMIFS(Data!F:F,Data!$B:$B,Figure16!$B2344,Data!$A:$A,Figure16!$A2344)</f>
        <v>10000000</v>
      </c>
      <c r="D2344" s="3">
        <f>SUMIFS(Data!Y:Y,Data!$B:$B,Figure16!$B2344,Data!$A:$A,Figure16!$A2344)</f>
        <v>0</v>
      </c>
      <c r="E2344" s="3">
        <f>SUMIFS(Data!Q:Q,Data!$B:$B,Figure16!$B2344,Data!$A:$A,Figure16!$A2344)</f>
        <v>706370815.58441556</v>
      </c>
      <c r="F2344" s="1">
        <f t="shared" si="76"/>
        <v>1.4156870271779993</v>
      </c>
      <c r="G2344" s="1">
        <f t="shared" si="77"/>
        <v>0</v>
      </c>
      <c r="H2344">
        <f>SUMIFS(Data!Z:Z,Data!B:B,Figure16!B2344,Data!A:A,Figure16!A2344)</f>
        <v>1</v>
      </c>
    </row>
    <row r="2345" spans="1:8">
      <c r="A2345" s="27">
        <v>2001</v>
      </c>
      <c r="B2345" t="s">
        <v>148</v>
      </c>
      <c r="C2345" s="3">
        <f>SUMIFS(Data!F:F,Data!$B:$B,Figure16!$B2345,Data!$A:$A,Figure16!$A2345)</f>
        <v>3000000</v>
      </c>
      <c r="D2345" s="3">
        <f>SUMIFS(Data!Y:Y,Data!$B:$B,Figure16!$B2345,Data!$A:$A,Figure16!$A2345)</f>
        <v>0</v>
      </c>
      <c r="E2345" s="3">
        <f>SUMIFS(Data!Q:Q,Data!$B:$B,Figure16!$B2345,Data!$A:$A,Figure16!$A2345)</f>
        <v>752368495.51262212</v>
      </c>
      <c r="F2345" s="1">
        <f t="shared" si="76"/>
        <v>0.39874077900563426</v>
      </c>
      <c r="G2345" s="1">
        <f t="shared" si="77"/>
        <v>0</v>
      </c>
      <c r="H2345">
        <f>SUMIFS(Data!Z:Z,Data!B:B,Figure16!B2345,Data!A:A,Figure16!A2345)</f>
        <v>1</v>
      </c>
    </row>
    <row r="2346" spans="1:8">
      <c r="A2346" s="27">
        <v>2002</v>
      </c>
      <c r="B2346" t="s">
        <v>148</v>
      </c>
      <c r="C2346" s="3">
        <f>SUMIFS(Data!F:F,Data!$B:$B,Figure16!$B2346,Data!$A:$A,Figure16!$A2346)</f>
        <v>2400000</v>
      </c>
      <c r="D2346" s="3">
        <f>SUMIFS(Data!Y:Y,Data!$B:$B,Figure16!$B2346,Data!$A:$A,Figure16!$A2346)</f>
        <v>0</v>
      </c>
      <c r="E2346" s="3">
        <f>SUMIFS(Data!Q:Q,Data!$B:$B,Figure16!$B2346,Data!$A:$A,Figure16!$A2346)</f>
        <v>729321366.65186059</v>
      </c>
      <c r="F2346" s="1">
        <f t="shared" si="76"/>
        <v>0.32907304101315776</v>
      </c>
      <c r="G2346" s="1">
        <f t="shared" si="77"/>
        <v>0</v>
      </c>
      <c r="H2346">
        <f>SUMIFS(Data!Z:Z,Data!B:B,Figure16!B2346,Data!A:A,Figure16!A2346)</f>
        <v>1</v>
      </c>
    </row>
    <row r="2347" spans="1:8">
      <c r="A2347" s="27">
        <v>2003</v>
      </c>
      <c r="B2347" t="s">
        <v>148</v>
      </c>
      <c r="C2347" s="3">
        <f>SUMIFS(Data!F:F,Data!$B:$B,Figure16!$B2347,Data!$A:$A,Figure16!$A2347)</f>
        <v>2000000</v>
      </c>
      <c r="D2347" s="3">
        <f>SUMIFS(Data!Y:Y,Data!$B:$B,Figure16!$B2347,Data!$A:$A,Figure16!$A2347)</f>
        <v>0</v>
      </c>
      <c r="E2347" s="3">
        <f>SUMIFS(Data!Q:Q,Data!$B:$B,Figure16!$B2347,Data!$A:$A,Figure16!$A2347)</f>
        <v>870247703.18275821</v>
      </c>
      <c r="F2347" s="1">
        <f t="shared" si="76"/>
        <v>0.2298196240777651</v>
      </c>
      <c r="G2347" s="1">
        <f t="shared" si="77"/>
        <v>0</v>
      </c>
      <c r="H2347">
        <f>SUMIFS(Data!Z:Z,Data!B:B,Figure16!B2347,Data!A:A,Figure16!A2347)</f>
        <v>1</v>
      </c>
    </row>
    <row r="2348" spans="1:8">
      <c r="A2348" s="27">
        <v>2004</v>
      </c>
      <c r="B2348" t="s">
        <v>148</v>
      </c>
      <c r="C2348" s="3">
        <f>SUMIFS(Data!F:F,Data!$B:$B,Figure16!$B2348,Data!$A:$A,Figure16!$A2348)</f>
        <v>1812294.375</v>
      </c>
      <c r="D2348" s="3">
        <f>SUMIFS(Data!Y:Y,Data!$B:$B,Figure16!$B2348,Data!$A:$A,Figure16!$A2348)</f>
        <v>0</v>
      </c>
      <c r="E2348" s="3">
        <f>SUMIFS(Data!Q:Q,Data!$B:$B,Figure16!$B2348,Data!$A:$A,Figure16!$A2348)</f>
        <v>1109054005.4397099</v>
      </c>
      <c r="F2348" s="1">
        <f t="shared" si="76"/>
        <v>0.16340902842521851</v>
      </c>
      <c r="G2348" s="1">
        <f t="shared" si="77"/>
        <v>0</v>
      </c>
      <c r="H2348">
        <f>SUMIFS(Data!Z:Z,Data!B:B,Figure16!B2348,Data!A:A,Figure16!A2348)</f>
        <v>1</v>
      </c>
    </row>
    <row r="2349" spans="1:8">
      <c r="A2349" s="27">
        <v>2005</v>
      </c>
      <c r="B2349" t="s">
        <v>148</v>
      </c>
      <c r="C2349" s="3">
        <f>SUMIFS(Data!F:F,Data!$B:$B,Figure16!$B2349,Data!$A:$A,Figure16!$A2349)</f>
        <v>0</v>
      </c>
      <c r="D2349" s="3">
        <f>SUMIFS(Data!Y:Y,Data!$B:$B,Figure16!$B2349,Data!$A:$A,Figure16!$A2349)</f>
        <v>0</v>
      </c>
      <c r="E2349" s="3">
        <f>SUMIFS(Data!Q:Q,Data!$B:$B,Figure16!$B2349,Data!$A:$A,Figure16!$A2349)</f>
        <v>1098425900.7411551</v>
      </c>
      <c r="F2349" s="1">
        <f t="shared" si="76"/>
        <v>0</v>
      </c>
      <c r="G2349" s="1">
        <f t="shared" si="77"/>
        <v>0</v>
      </c>
      <c r="H2349">
        <f>SUMIFS(Data!Z:Z,Data!B:B,Figure16!B2349,Data!A:A,Figure16!A2349)</f>
        <v>1</v>
      </c>
    </row>
    <row r="2350" spans="1:8">
      <c r="A2350" s="27">
        <v>2006</v>
      </c>
      <c r="B2350" t="s">
        <v>148</v>
      </c>
      <c r="C2350" s="3">
        <f>SUMIFS(Data!F:F,Data!$B:$B,Figure16!$B2350,Data!$A:$A,Figure16!$A2350)</f>
        <v>68800000</v>
      </c>
      <c r="D2350" s="3">
        <f>SUMIFS(Data!Y:Y,Data!$B:$B,Figure16!$B2350,Data!$A:$A,Figure16!$A2350)</f>
        <v>0</v>
      </c>
      <c r="E2350" s="3">
        <f>SUMIFS(Data!Q:Q,Data!$B:$B,Figure16!$B2350,Data!$A:$A,Figure16!$A2350)</f>
        <v>1211161879.6747968</v>
      </c>
      <c r="F2350" s="1">
        <f t="shared" si="76"/>
        <v>5.6804958242636525</v>
      </c>
      <c r="G2350" s="1">
        <f t="shared" si="77"/>
        <v>0</v>
      </c>
      <c r="H2350">
        <f>SUMIFS(Data!Z:Z,Data!B:B,Figure16!B2350,Data!A:A,Figure16!A2350)</f>
        <v>1</v>
      </c>
    </row>
    <row r="2351" spans="1:8">
      <c r="A2351" s="27">
        <v>2007</v>
      </c>
      <c r="B2351" t="s">
        <v>148</v>
      </c>
      <c r="C2351" s="3">
        <f>SUMIFS(Data!F:F,Data!$B:$B,Figure16!$B2351,Data!$A:$A,Figure16!$A2351)</f>
        <v>60000000</v>
      </c>
      <c r="D2351" s="3">
        <f>SUMIFS(Data!Y:Y,Data!$B:$B,Figure16!$B2351,Data!$A:$A,Figure16!$A2351)</f>
        <v>0</v>
      </c>
      <c r="E2351" s="3">
        <f>SUMIFS(Data!Q:Q,Data!$B:$B,Figure16!$B2351,Data!$A:$A,Figure16!$A2351)</f>
        <v>1317974491.0569105</v>
      </c>
      <c r="F2351" s="1">
        <f t="shared" si="76"/>
        <v>4.5524401577669975</v>
      </c>
      <c r="G2351" s="1">
        <f t="shared" si="77"/>
        <v>0</v>
      </c>
      <c r="H2351">
        <f>SUMIFS(Data!Z:Z,Data!B:B,Figure16!B2351,Data!A:A,Figure16!A2351)</f>
        <v>1</v>
      </c>
    </row>
    <row r="2352" spans="1:8">
      <c r="A2352" s="27">
        <v>2008</v>
      </c>
      <c r="B2352" t="s">
        <v>148</v>
      </c>
      <c r="C2352" s="3">
        <f>SUMIFS(Data!F:F,Data!$B:$B,Figure16!$B2352,Data!$A:$A,Figure16!$A2352)</f>
        <v>0</v>
      </c>
      <c r="D2352" s="3">
        <f>SUMIFS(Data!Y:Y,Data!$B:$B,Figure16!$B2352,Data!$A:$A,Figure16!$A2352)</f>
        <v>0</v>
      </c>
      <c r="E2352" s="3">
        <f>SUMIFS(Data!Q:Q,Data!$B:$B,Figure16!$B2352,Data!$A:$A,Figure16!$A2352)</f>
        <v>1380188800</v>
      </c>
      <c r="F2352" s="1">
        <f t="shared" si="76"/>
        <v>0</v>
      </c>
      <c r="G2352" s="1">
        <f t="shared" si="77"/>
        <v>0</v>
      </c>
      <c r="H2352">
        <f>SUMIFS(Data!Z:Z,Data!B:B,Figure16!B2352,Data!A:A,Figure16!A2352)</f>
        <v>1</v>
      </c>
    </row>
    <row r="2353" spans="1:8">
      <c r="A2353" s="27">
        <v>2009</v>
      </c>
      <c r="B2353" t="s">
        <v>148</v>
      </c>
      <c r="C2353" s="3">
        <f>SUMIFS(Data!F:F,Data!$B:$B,Figure16!$B2353,Data!$A:$A,Figure16!$A2353)</f>
        <v>0</v>
      </c>
      <c r="D2353" s="3">
        <f>SUMIFS(Data!Y:Y,Data!$B:$B,Figure16!$B2353,Data!$A:$A,Figure16!$A2353)</f>
        <v>0</v>
      </c>
      <c r="E2353" s="3">
        <f>SUMIFS(Data!Q:Q,Data!$B:$B,Figure16!$B2353,Data!$A:$A,Figure16!$A2353)</f>
        <v>1856695551.2195122</v>
      </c>
      <c r="F2353" s="1">
        <f t="shared" si="76"/>
        <v>0</v>
      </c>
      <c r="G2353" s="1">
        <f t="shared" si="77"/>
        <v>0</v>
      </c>
      <c r="H2353">
        <f>SUMIFS(Data!Z:Z,Data!B:B,Figure16!B2353,Data!A:A,Figure16!A2353)</f>
        <v>1</v>
      </c>
    </row>
    <row r="2354" spans="1:8">
      <c r="A2354" s="27">
        <v>2010</v>
      </c>
      <c r="B2354" t="s">
        <v>148</v>
      </c>
      <c r="C2354" s="3">
        <f>SUMIFS(Data!F:F,Data!$B:$B,Figure16!$B2354,Data!$A:$A,Figure16!$A2354)</f>
        <v>6000000</v>
      </c>
      <c r="D2354" s="3">
        <f>SUMIFS(Data!Y:Y,Data!$B:$B,Figure16!$B2354,Data!$A:$A,Figure16!$A2354)</f>
        <v>0</v>
      </c>
      <c r="E2354" s="3">
        <f>SUMIFS(Data!Q:Q,Data!$B:$B,Figure16!$B2354,Data!$A:$A,Figure16!$A2354)</f>
        <v>2117039512.195122</v>
      </c>
      <c r="F2354" s="1">
        <f t="shared" si="76"/>
        <v>0.28341464414987244</v>
      </c>
      <c r="G2354" s="1">
        <f t="shared" si="77"/>
        <v>0</v>
      </c>
      <c r="H2354">
        <f>SUMIFS(Data!Z:Z,Data!B:B,Figure16!B2354,Data!A:A,Figure16!A2354)</f>
        <v>1</v>
      </c>
    </row>
    <row r="2355" spans="1:8">
      <c r="A2355" s="27">
        <v>2011</v>
      </c>
      <c r="B2355" t="s">
        <v>148</v>
      </c>
      <c r="C2355" s="3">
        <f>SUMIFS(Data!F:F,Data!$B:$B,Figure16!$B2355,Data!$A:$A,Figure16!$A2355)</f>
        <v>100000000</v>
      </c>
      <c r="D2355" s="3">
        <f>SUMIFS(Data!Y:Y,Data!$B:$B,Figure16!$B2355,Data!$A:$A,Figure16!$A2355)</f>
        <v>0</v>
      </c>
      <c r="E2355" s="3">
        <f>SUMIFS(Data!Q:Q,Data!$B:$B,Figure16!$B2355,Data!$A:$A,Figure16!$A2355)</f>
        <v>2607739837.3983741</v>
      </c>
      <c r="F2355" s="1">
        <f t="shared" si="76"/>
        <v>3.8347383648426199</v>
      </c>
      <c r="G2355" s="1">
        <f t="shared" si="77"/>
        <v>0</v>
      </c>
      <c r="H2355">
        <f>SUMIFS(Data!Z:Z,Data!B:B,Figure16!B2355,Data!A:A,Figure16!A2355)</f>
        <v>1</v>
      </c>
    </row>
    <row r="2356" spans="1:8">
      <c r="A2356" s="27">
        <v>2012</v>
      </c>
      <c r="B2356" t="s">
        <v>148</v>
      </c>
      <c r="C2356" s="3">
        <f>SUMIFS(Data!F:F,Data!$B:$B,Figure16!$B2356,Data!$A:$A,Figure16!$A2356)</f>
        <v>162000000</v>
      </c>
      <c r="D2356" s="3">
        <f>SUMIFS(Data!Y:Y,Data!$B:$B,Figure16!$B2356,Data!$A:$A,Figure16!$A2356)</f>
        <v>0</v>
      </c>
      <c r="E2356" s="3">
        <f>SUMIFS(Data!Q:Q,Data!$B:$B,Figure16!$B2356,Data!$A:$A,Figure16!$A2356)</f>
        <v>0</v>
      </c>
      <c r="F2356" s="1" t="str">
        <f t="shared" si="76"/>
        <v/>
      </c>
      <c r="G2356" s="1" t="str">
        <f t="shared" si="77"/>
        <v/>
      </c>
      <c r="H2356">
        <f>SUMIFS(Data!Z:Z,Data!B:B,Figure16!B2356,Data!A:A,Figure16!A2356)</f>
        <v>1</v>
      </c>
    </row>
    <row r="2357" spans="1:8">
      <c r="A2357" s="27">
        <v>2013</v>
      </c>
      <c r="B2357" t="s">
        <v>148</v>
      </c>
      <c r="C2357" s="3">
        <f>SUMIFS(Data!F:F,Data!$B:$B,Figure16!$B2357,Data!$A:$A,Figure16!$A2357)</f>
        <v>0</v>
      </c>
      <c r="D2357" s="3">
        <f>SUMIFS(Data!Y:Y,Data!$B:$B,Figure16!$B2357,Data!$A:$A,Figure16!$A2357)</f>
        <v>0</v>
      </c>
      <c r="E2357" s="3">
        <f>SUMIFS(Data!Q:Q,Data!$B:$B,Figure16!$B2357,Data!$A:$A,Figure16!$A2357)</f>
        <v>0</v>
      </c>
      <c r="F2357" s="1" t="str">
        <f t="shared" si="76"/>
        <v/>
      </c>
      <c r="G2357" s="1" t="str">
        <f t="shared" si="77"/>
        <v/>
      </c>
      <c r="H2357">
        <f>SUMIFS(Data!Z:Z,Data!B:B,Figure16!B2357,Data!A:A,Figure16!A2357)</f>
        <v>1</v>
      </c>
    </row>
    <row r="2358" spans="1:8">
      <c r="A2358" s="27">
        <v>2014</v>
      </c>
      <c r="B2358" t="s">
        <v>148</v>
      </c>
      <c r="C2358" s="3">
        <f>SUMIFS(Data!F:F,Data!$B:$B,Figure16!$B2358,Data!$A:$A,Figure16!$A2358)</f>
        <v>100000000</v>
      </c>
      <c r="D2358" s="3">
        <f>SUMIFS(Data!Y:Y,Data!$B:$B,Figure16!$B2358,Data!$A:$A,Figure16!$A2358)</f>
        <v>0</v>
      </c>
      <c r="E2358" s="3">
        <f>SUMIFS(Data!Q:Q,Data!$B:$B,Figure16!$B2358,Data!$A:$A,Figure16!$A2358)</f>
        <v>0</v>
      </c>
      <c r="F2358" s="1" t="str">
        <f t="shared" si="76"/>
        <v/>
      </c>
      <c r="G2358" s="1" t="str">
        <f t="shared" si="77"/>
        <v/>
      </c>
      <c r="H2358">
        <f>SUMIFS(Data!Z:Z,Data!B:B,Figure16!B2358,Data!A:A,Figure16!A2358)</f>
        <v>1</v>
      </c>
    </row>
    <row r="2359" spans="1:8">
      <c r="A2359" s="27">
        <v>2015</v>
      </c>
      <c r="B2359" t="s">
        <v>148</v>
      </c>
      <c r="C2359" s="3">
        <f>SUMIFS(Data!F:F,Data!$B:$B,Figure16!$B2359,Data!$A:$A,Figure16!$A2359)</f>
        <v>96500000</v>
      </c>
      <c r="D2359" s="3">
        <f>SUMIFS(Data!Y:Y,Data!$B:$B,Figure16!$B2359,Data!$A:$A,Figure16!$A2359)</f>
        <v>0</v>
      </c>
      <c r="E2359" s="3">
        <f>SUMIFS(Data!Q:Q,Data!$B:$B,Figure16!$B2359,Data!$A:$A,Figure16!$A2359)</f>
        <v>0</v>
      </c>
      <c r="F2359" s="1" t="str">
        <f t="shared" si="76"/>
        <v/>
      </c>
      <c r="G2359" s="1" t="str">
        <f t="shared" si="77"/>
        <v/>
      </c>
      <c r="H2359">
        <f>SUMIFS(Data!Z:Z,Data!B:B,Figure16!B2359,Data!A:A,Figure16!A2359)</f>
        <v>1</v>
      </c>
    </row>
    <row r="2360" spans="1:8">
      <c r="A2360" s="27">
        <v>2016</v>
      </c>
      <c r="B2360" t="s">
        <v>148</v>
      </c>
      <c r="C2360" s="3">
        <f>SUMIFS(Data!F:F,Data!$B:$B,Figure16!$B2360,Data!$A:$A,Figure16!$A2360)</f>
        <v>0</v>
      </c>
      <c r="D2360" s="3">
        <f>SUMIFS(Data!Y:Y,Data!$B:$B,Figure16!$B2360,Data!$A:$A,Figure16!$A2360)</f>
        <v>0</v>
      </c>
      <c r="E2360" s="3">
        <f>SUMIFS(Data!Q:Q,Data!$B:$B,Figure16!$B2360,Data!$A:$A,Figure16!$A2360)</f>
        <v>0</v>
      </c>
      <c r="F2360" s="1" t="str">
        <f t="shared" si="76"/>
        <v/>
      </c>
      <c r="G2360" s="1" t="str">
        <f t="shared" si="77"/>
        <v/>
      </c>
      <c r="H2360">
        <f>SUMIFS(Data!Z:Z,Data!B:B,Figure16!B2360,Data!A:A,Figure16!A2360)</f>
        <v>1</v>
      </c>
    </row>
    <row r="2361" spans="1:8">
      <c r="A2361" s="27">
        <v>2017</v>
      </c>
      <c r="B2361" t="s">
        <v>148</v>
      </c>
      <c r="C2361" s="3">
        <f>SUMIFS(Data!F:F,Data!$B:$B,Figure16!$B2361,Data!$A:$A,Figure16!$A2361)</f>
        <v>0</v>
      </c>
      <c r="D2361" s="3">
        <f>SUMIFS(Data!Y:Y,Data!$B:$B,Figure16!$B2361,Data!$A:$A,Figure16!$A2361)</f>
        <v>0</v>
      </c>
      <c r="E2361" s="3">
        <f>SUMIFS(Data!Q:Q,Data!$B:$B,Figure16!$B2361,Data!$A:$A,Figure16!$A2361)</f>
        <v>0</v>
      </c>
      <c r="F2361" s="1" t="str">
        <f t="shared" si="76"/>
        <v/>
      </c>
      <c r="G2361" s="1" t="str">
        <f t="shared" si="77"/>
        <v/>
      </c>
      <c r="H2361">
        <f>SUMIFS(Data!Z:Z,Data!B:B,Figure16!B2361,Data!A:A,Figure16!A2361)</f>
        <v>1</v>
      </c>
    </row>
    <row r="2362" spans="1:8">
      <c r="A2362" s="27">
        <v>1968</v>
      </c>
      <c r="B2362" t="s">
        <v>181</v>
      </c>
      <c r="C2362" s="3">
        <f>SUMIFS(Data!F:F,Data!$B:$B,Figure16!$B2362,Data!$A:$A,Figure16!$A2362)</f>
        <v>0</v>
      </c>
      <c r="D2362" s="3">
        <f>SUMIFS(Data!Y:Y,Data!$B:$B,Figure16!$B2362,Data!$A:$A,Figure16!$A2362)</f>
        <v>0</v>
      </c>
      <c r="E2362" s="3">
        <f>SUMIFS(Data!Q:Q,Data!$B:$B,Figure16!$B2362,Data!$A:$A,Figure16!$A2362)</f>
        <v>0</v>
      </c>
      <c r="F2362" s="1" t="str">
        <f t="shared" si="76"/>
        <v/>
      </c>
      <c r="G2362" s="1" t="str">
        <f t="shared" si="77"/>
        <v/>
      </c>
      <c r="H2362">
        <f>SUMIFS(Data!Z:Z,Data!B:B,Figure16!B2362,Data!A:A,Figure16!A2362)</f>
        <v>1</v>
      </c>
    </row>
    <row r="2363" spans="1:8">
      <c r="A2363" s="27">
        <v>1969</v>
      </c>
      <c r="B2363" t="s">
        <v>181</v>
      </c>
      <c r="C2363" s="3">
        <f>SUMIFS(Data!F:F,Data!$B:$B,Figure16!$B2363,Data!$A:$A,Figure16!$A2363)</f>
        <v>0</v>
      </c>
      <c r="D2363" s="3">
        <f>SUMIFS(Data!Y:Y,Data!$B:$B,Figure16!$B2363,Data!$A:$A,Figure16!$A2363)</f>
        <v>0</v>
      </c>
      <c r="E2363" s="3">
        <f>SUMIFS(Data!Q:Q,Data!$B:$B,Figure16!$B2363,Data!$A:$A,Figure16!$A2363)</f>
        <v>0</v>
      </c>
      <c r="F2363" s="1" t="str">
        <f t="shared" si="76"/>
        <v/>
      </c>
      <c r="G2363" s="1" t="str">
        <f t="shared" si="77"/>
        <v/>
      </c>
      <c r="H2363">
        <f>SUMIFS(Data!Z:Z,Data!B:B,Figure16!B2363,Data!A:A,Figure16!A2363)</f>
        <v>1</v>
      </c>
    </row>
    <row r="2364" spans="1:8">
      <c r="A2364" s="27">
        <v>1970</v>
      </c>
      <c r="B2364" t="s">
        <v>181</v>
      </c>
      <c r="C2364" s="3">
        <f>SUMIFS(Data!F:F,Data!$B:$B,Figure16!$B2364,Data!$A:$A,Figure16!$A2364)</f>
        <v>0</v>
      </c>
      <c r="D2364" s="3">
        <f>SUMIFS(Data!Y:Y,Data!$B:$B,Figure16!$B2364,Data!$A:$A,Figure16!$A2364)</f>
        <v>0</v>
      </c>
      <c r="E2364" s="3">
        <f>SUMIFS(Data!Q:Q,Data!$B:$B,Figure16!$B2364,Data!$A:$A,Figure16!$A2364)</f>
        <v>0</v>
      </c>
      <c r="F2364" s="1" t="str">
        <f t="shared" si="76"/>
        <v/>
      </c>
      <c r="G2364" s="1" t="str">
        <f t="shared" si="77"/>
        <v/>
      </c>
      <c r="H2364">
        <f>SUMIFS(Data!Z:Z,Data!B:B,Figure16!B2364,Data!A:A,Figure16!A2364)</f>
        <v>1</v>
      </c>
    </row>
    <row r="2365" spans="1:8">
      <c r="A2365" s="27">
        <v>1971</v>
      </c>
      <c r="B2365" t="s">
        <v>181</v>
      </c>
      <c r="C2365" s="3">
        <f>SUMIFS(Data!F:F,Data!$B:$B,Figure16!$B2365,Data!$A:$A,Figure16!$A2365)</f>
        <v>0</v>
      </c>
      <c r="D2365" s="3">
        <f>SUMIFS(Data!Y:Y,Data!$B:$B,Figure16!$B2365,Data!$A:$A,Figure16!$A2365)</f>
        <v>0</v>
      </c>
      <c r="E2365" s="3">
        <f>SUMIFS(Data!Q:Q,Data!$B:$B,Figure16!$B2365,Data!$A:$A,Figure16!$A2365)</f>
        <v>0</v>
      </c>
      <c r="F2365" s="1" t="str">
        <f t="shared" si="76"/>
        <v/>
      </c>
      <c r="G2365" s="1" t="str">
        <f t="shared" si="77"/>
        <v/>
      </c>
      <c r="H2365">
        <f>SUMIFS(Data!Z:Z,Data!B:B,Figure16!B2365,Data!A:A,Figure16!A2365)</f>
        <v>1</v>
      </c>
    </row>
    <row r="2366" spans="1:8">
      <c r="A2366" s="27">
        <v>1972</v>
      </c>
      <c r="B2366" t="s">
        <v>181</v>
      </c>
      <c r="C2366" s="3">
        <f>SUMIFS(Data!F:F,Data!$B:$B,Figure16!$B2366,Data!$A:$A,Figure16!$A2366)</f>
        <v>0</v>
      </c>
      <c r="D2366" s="3">
        <f>SUMIFS(Data!Y:Y,Data!$B:$B,Figure16!$B2366,Data!$A:$A,Figure16!$A2366)</f>
        <v>0</v>
      </c>
      <c r="E2366" s="3">
        <f>SUMIFS(Data!Q:Q,Data!$B:$B,Figure16!$B2366,Data!$A:$A,Figure16!$A2366)</f>
        <v>0</v>
      </c>
      <c r="F2366" s="1" t="str">
        <f t="shared" si="76"/>
        <v/>
      </c>
      <c r="G2366" s="1" t="str">
        <f t="shared" si="77"/>
        <v/>
      </c>
      <c r="H2366">
        <f>SUMIFS(Data!Z:Z,Data!B:B,Figure16!B2366,Data!A:A,Figure16!A2366)</f>
        <v>1</v>
      </c>
    </row>
    <row r="2367" spans="1:8">
      <c r="A2367" s="27">
        <v>1973</v>
      </c>
      <c r="B2367" t="s">
        <v>181</v>
      </c>
      <c r="C2367" s="3">
        <f>SUMIFS(Data!F:F,Data!$B:$B,Figure16!$B2367,Data!$A:$A,Figure16!$A2367)</f>
        <v>0</v>
      </c>
      <c r="D2367" s="3">
        <f>SUMIFS(Data!Y:Y,Data!$B:$B,Figure16!$B2367,Data!$A:$A,Figure16!$A2367)</f>
        <v>0</v>
      </c>
      <c r="E2367" s="3">
        <f>SUMIFS(Data!Q:Q,Data!$B:$B,Figure16!$B2367,Data!$A:$A,Figure16!$A2367)</f>
        <v>0</v>
      </c>
      <c r="F2367" s="1" t="str">
        <f t="shared" si="76"/>
        <v/>
      </c>
      <c r="G2367" s="1" t="str">
        <f t="shared" si="77"/>
        <v/>
      </c>
      <c r="H2367">
        <f>SUMIFS(Data!Z:Z,Data!B:B,Figure16!B2367,Data!A:A,Figure16!A2367)</f>
        <v>1</v>
      </c>
    </row>
    <row r="2368" spans="1:8">
      <c r="A2368" s="27">
        <v>1974</v>
      </c>
      <c r="B2368" t="s">
        <v>181</v>
      </c>
      <c r="C2368" s="3">
        <f>SUMIFS(Data!F:F,Data!$B:$B,Figure16!$B2368,Data!$A:$A,Figure16!$A2368)</f>
        <v>0</v>
      </c>
      <c r="D2368" s="3">
        <f>SUMIFS(Data!Y:Y,Data!$B:$B,Figure16!$B2368,Data!$A:$A,Figure16!$A2368)</f>
        <v>0</v>
      </c>
      <c r="E2368" s="3">
        <f>SUMIFS(Data!Q:Q,Data!$B:$B,Figure16!$B2368,Data!$A:$A,Figure16!$A2368)</f>
        <v>0</v>
      </c>
      <c r="F2368" s="1" t="str">
        <f t="shared" si="76"/>
        <v/>
      </c>
      <c r="G2368" s="1" t="str">
        <f t="shared" si="77"/>
        <v/>
      </c>
      <c r="H2368">
        <f>SUMIFS(Data!Z:Z,Data!B:B,Figure16!B2368,Data!A:A,Figure16!A2368)</f>
        <v>1</v>
      </c>
    </row>
    <row r="2369" spans="1:8">
      <c r="A2369" s="27">
        <v>1975</v>
      </c>
      <c r="B2369" t="s">
        <v>181</v>
      </c>
      <c r="C2369" s="3">
        <f>SUMIFS(Data!F:F,Data!$B:$B,Figure16!$B2369,Data!$A:$A,Figure16!$A2369)</f>
        <v>0</v>
      </c>
      <c r="D2369" s="3">
        <f>SUMIFS(Data!Y:Y,Data!$B:$B,Figure16!$B2369,Data!$A:$A,Figure16!$A2369)</f>
        <v>0</v>
      </c>
      <c r="E2369" s="3">
        <f>SUMIFS(Data!Q:Q,Data!$B:$B,Figure16!$B2369,Data!$A:$A,Figure16!$A2369)</f>
        <v>0</v>
      </c>
      <c r="F2369" s="1" t="str">
        <f t="shared" si="76"/>
        <v/>
      </c>
      <c r="G2369" s="1" t="str">
        <f t="shared" si="77"/>
        <v/>
      </c>
      <c r="H2369">
        <f>SUMIFS(Data!Z:Z,Data!B:B,Figure16!B2369,Data!A:A,Figure16!A2369)</f>
        <v>1</v>
      </c>
    </row>
    <row r="2370" spans="1:8">
      <c r="A2370" s="27">
        <v>1976</v>
      </c>
      <c r="B2370" t="s">
        <v>181</v>
      </c>
      <c r="C2370" s="3">
        <f>SUMIFS(Data!F:F,Data!$B:$B,Figure16!$B2370,Data!$A:$A,Figure16!$A2370)</f>
        <v>0</v>
      </c>
      <c r="D2370" s="3">
        <f>SUMIFS(Data!Y:Y,Data!$B:$B,Figure16!$B2370,Data!$A:$A,Figure16!$A2370)</f>
        <v>0</v>
      </c>
      <c r="E2370" s="3">
        <f>SUMIFS(Data!Q:Q,Data!$B:$B,Figure16!$B2370,Data!$A:$A,Figure16!$A2370)</f>
        <v>0</v>
      </c>
      <c r="F2370" s="1" t="str">
        <f t="shared" si="76"/>
        <v/>
      </c>
      <c r="G2370" s="1" t="str">
        <f t="shared" si="77"/>
        <v/>
      </c>
      <c r="H2370">
        <f>SUMIFS(Data!Z:Z,Data!B:B,Figure16!B2370,Data!A:A,Figure16!A2370)</f>
        <v>1</v>
      </c>
    </row>
    <row r="2371" spans="1:8">
      <c r="A2371" s="27">
        <v>1977</v>
      </c>
      <c r="B2371" t="s">
        <v>181</v>
      </c>
      <c r="C2371" s="3">
        <f>SUMIFS(Data!F:F,Data!$B:$B,Figure16!$B2371,Data!$A:$A,Figure16!$A2371)</f>
        <v>0</v>
      </c>
      <c r="D2371" s="3">
        <f>SUMIFS(Data!Y:Y,Data!$B:$B,Figure16!$B2371,Data!$A:$A,Figure16!$A2371)</f>
        <v>0</v>
      </c>
      <c r="E2371" s="3">
        <f>SUMIFS(Data!Q:Q,Data!$B:$B,Figure16!$B2371,Data!$A:$A,Figure16!$A2371)</f>
        <v>0</v>
      </c>
      <c r="F2371" s="1" t="str">
        <f t="shared" ref="F2371:F2434" si="78">IF(E2371&gt;0,C2371/E2371*100,"")</f>
        <v/>
      </c>
      <c r="G2371" s="1" t="str">
        <f t="shared" ref="G2371:G2434" si="79">IF($E2371&gt;0,D2371/$E2371*100,"")</f>
        <v/>
      </c>
      <c r="H2371">
        <f>SUMIFS(Data!Z:Z,Data!B:B,Figure16!B2371,Data!A:A,Figure16!A2371)</f>
        <v>1</v>
      </c>
    </row>
    <row r="2372" spans="1:8">
      <c r="A2372" s="27">
        <v>1978</v>
      </c>
      <c r="B2372" t="s">
        <v>181</v>
      </c>
      <c r="C2372" s="3">
        <f>SUMIFS(Data!F:F,Data!$B:$B,Figure16!$B2372,Data!$A:$A,Figure16!$A2372)</f>
        <v>0</v>
      </c>
      <c r="D2372" s="3">
        <f>SUMIFS(Data!Y:Y,Data!$B:$B,Figure16!$B2372,Data!$A:$A,Figure16!$A2372)</f>
        <v>0</v>
      </c>
      <c r="E2372" s="3">
        <f>SUMIFS(Data!Q:Q,Data!$B:$B,Figure16!$B2372,Data!$A:$A,Figure16!$A2372)</f>
        <v>0</v>
      </c>
      <c r="F2372" s="1" t="str">
        <f t="shared" si="78"/>
        <v/>
      </c>
      <c r="G2372" s="1" t="str">
        <f t="shared" si="79"/>
        <v/>
      </c>
      <c r="H2372">
        <f>SUMIFS(Data!Z:Z,Data!B:B,Figure16!B2372,Data!A:A,Figure16!A2372)</f>
        <v>1</v>
      </c>
    </row>
    <row r="2373" spans="1:8">
      <c r="A2373" s="27">
        <v>1979</v>
      </c>
      <c r="B2373" t="s">
        <v>181</v>
      </c>
      <c r="C2373" s="3">
        <f>SUMIFS(Data!F:F,Data!$B:$B,Figure16!$B2373,Data!$A:$A,Figure16!$A2373)</f>
        <v>0</v>
      </c>
      <c r="D2373" s="3">
        <f>SUMIFS(Data!Y:Y,Data!$B:$B,Figure16!$B2373,Data!$A:$A,Figure16!$A2373)</f>
        <v>0</v>
      </c>
      <c r="E2373" s="3">
        <f>SUMIFS(Data!Q:Q,Data!$B:$B,Figure16!$B2373,Data!$A:$A,Figure16!$A2373)</f>
        <v>0</v>
      </c>
      <c r="F2373" s="1" t="str">
        <f t="shared" si="78"/>
        <v/>
      </c>
      <c r="G2373" s="1" t="str">
        <f t="shared" si="79"/>
        <v/>
      </c>
      <c r="H2373">
        <f>SUMIFS(Data!Z:Z,Data!B:B,Figure16!B2373,Data!A:A,Figure16!A2373)</f>
        <v>1</v>
      </c>
    </row>
    <row r="2374" spans="1:8">
      <c r="A2374" s="27">
        <v>1980</v>
      </c>
      <c r="B2374" t="s">
        <v>181</v>
      </c>
      <c r="C2374" s="3">
        <f>SUMIFS(Data!F:F,Data!$B:$B,Figure16!$B2374,Data!$A:$A,Figure16!$A2374)</f>
        <v>0</v>
      </c>
      <c r="D2374" s="3">
        <f>SUMIFS(Data!Y:Y,Data!$B:$B,Figure16!$B2374,Data!$A:$A,Figure16!$A2374)</f>
        <v>0</v>
      </c>
      <c r="E2374" s="3">
        <f>SUMIFS(Data!Q:Q,Data!$B:$B,Figure16!$B2374,Data!$A:$A,Figure16!$A2374)</f>
        <v>0</v>
      </c>
      <c r="F2374" s="1" t="str">
        <f t="shared" si="78"/>
        <v/>
      </c>
      <c r="G2374" s="1" t="str">
        <f t="shared" si="79"/>
        <v/>
      </c>
      <c r="H2374">
        <f>SUMIFS(Data!Z:Z,Data!B:B,Figure16!B2374,Data!A:A,Figure16!A2374)</f>
        <v>1</v>
      </c>
    </row>
    <row r="2375" spans="1:8">
      <c r="A2375" s="27">
        <v>1981</v>
      </c>
      <c r="B2375" t="s">
        <v>181</v>
      </c>
      <c r="C2375" s="3">
        <f>SUMIFS(Data!F:F,Data!$B:$B,Figure16!$B2375,Data!$A:$A,Figure16!$A2375)</f>
        <v>0</v>
      </c>
      <c r="D2375" s="3">
        <f>SUMIFS(Data!Y:Y,Data!$B:$B,Figure16!$B2375,Data!$A:$A,Figure16!$A2375)</f>
        <v>0</v>
      </c>
      <c r="E2375" s="3">
        <f>SUMIFS(Data!Q:Q,Data!$B:$B,Figure16!$B2375,Data!$A:$A,Figure16!$A2375)</f>
        <v>0</v>
      </c>
      <c r="F2375" s="1" t="str">
        <f t="shared" si="78"/>
        <v/>
      </c>
      <c r="G2375" s="1" t="str">
        <f t="shared" si="79"/>
        <v/>
      </c>
      <c r="H2375">
        <f>SUMIFS(Data!Z:Z,Data!B:B,Figure16!B2375,Data!A:A,Figure16!A2375)</f>
        <v>1</v>
      </c>
    </row>
    <row r="2376" spans="1:8">
      <c r="A2376" s="27">
        <v>1982</v>
      </c>
      <c r="B2376" t="s">
        <v>181</v>
      </c>
      <c r="C2376" s="3">
        <f>SUMIFS(Data!F:F,Data!$B:$B,Figure16!$B2376,Data!$A:$A,Figure16!$A2376)</f>
        <v>0</v>
      </c>
      <c r="D2376" s="3">
        <f>SUMIFS(Data!Y:Y,Data!$B:$B,Figure16!$B2376,Data!$A:$A,Figure16!$A2376)</f>
        <v>0</v>
      </c>
      <c r="E2376" s="3">
        <f>SUMIFS(Data!Q:Q,Data!$B:$B,Figure16!$B2376,Data!$A:$A,Figure16!$A2376)</f>
        <v>0</v>
      </c>
      <c r="F2376" s="1" t="str">
        <f t="shared" si="78"/>
        <v/>
      </c>
      <c r="G2376" s="1" t="str">
        <f t="shared" si="79"/>
        <v/>
      </c>
      <c r="H2376">
        <f>SUMIFS(Data!Z:Z,Data!B:B,Figure16!B2376,Data!A:A,Figure16!A2376)</f>
        <v>1</v>
      </c>
    </row>
    <row r="2377" spans="1:8">
      <c r="A2377" s="27">
        <v>1983</v>
      </c>
      <c r="B2377" t="s">
        <v>181</v>
      </c>
      <c r="C2377" s="3">
        <f>SUMIFS(Data!F:F,Data!$B:$B,Figure16!$B2377,Data!$A:$A,Figure16!$A2377)</f>
        <v>40000</v>
      </c>
      <c r="D2377" s="3">
        <f>SUMIFS(Data!Y:Y,Data!$B:$B,Figure16!$B2377,Data!$A:$A,Figure16!$A2377)</f>
        <v>0</v>
      </c>
      <c r="E2377" s="3">
        <f>SUMIFS(Data!Q:Q,Data!$B:$B,Figure16!$B2377,Data!$A:$A,Figure16!$A2377)</f>
        <v>0</v>
      </c>
      <c r="F2377" s="1" t="str">
        <f t="shared" si="78"/>
        <v/>
      </c>
      <c r="G2377" s="1" t="str">
        <f t="shared" si="79"/>
        <v/>
      </c>
      <c r="H2377">
        <f>SUMIFS(Data!Z:Z,Data!B:B,Figure16!B2377,Data!A:A,Figure16!A2377)</f>
        <v>1</v>
      </c>
    </row>
    <row r="2378" spans="1:8">
      <c r="A2378" s="27">
        <v>1984</v>
      </c>
      <c r="B2378" t="s">
        <v>181</v>
      </c>
      <c r="C2378" s="3">
        <f>SUMIFS(Data!F:F,Data!$B:$B,Figure16!$B2378,Data!$A:$A,Figure16!$A2378)</f>
        <v>0</v>
      </c>
      <c r="D2378" s="3">
        <f>SUMIFS(Data!Y:Y,Data!$B:$B,Figure16!$B2378,Data!$A:$A,Figure16!$A2378)</f>
        <v>0</v>
      </c>
      <c r="E2378" s="3">
        <f>SUMIFS(Data!Q:Q,Data!$B:$B,Figure16!$B2378,Data!$A:$A,Figure16!$A2378)</f>
        <v>0</v>
      </c>
      <c r="F2378" s="1" t="str">
        <f t="shared" si="78"/>
        <v/>
      </c>
      <c r="G2378" s="1" t="str">
        <f t="shared" si="79"/>
        <v/>
      </c>
      <c r="H2378">
        <f>SUMIFS(Data!Z:Z,Data!B:B,Figure16!B2378,Data!A:A,Figure16!A2378)</f>
        <v>1</v>
      </c>
    </row>
    <row r="2379" spans="1:8">
      <c r="A2379" s="27">
        <v>1985</v>
      </c>
      <c r="B2379" t="s">
        <v>181</v>
      </c>
      <c r="C2379" s="3">
        <f>SUMIFS(Data!F:F,Data!$B:$B,Figure16!$B2379,Data!$A:$A,Figure16!$A2379)</f>
        <v>0</v>
      </c>
      <c r="D2379" s="3">
        <f>SUMIFS(Data!Y:Y,Data!$B:$B,Figure16!$B2379,Data!$A:$A,Figure16!$A2379)</f>
        <v>0</v>
      </c>
      <c r="E2379" s="3">
        <f>SUMIFS(Data!Q:Q,Data!$B:$B,Figure16!$B2379,Data!$A:$A,Figure16!$A2379)</f>
        <v>0</v>
      </c>
      <c r="F2379" s="1" t="str">
        <f t="shared" si="78"/>
        <v/>
      </c>
      <c r="G2379" s="1" t="str">
        <f t="shared" si="79"/>
        <v/>
      </c>
      <c r="H2379">
        <f>SUMIFS(Data!Z:Z,Data!B:B,Figure16!B2379,Data!A:A,Figure16!A2379)</f>
        <v>1</v>
      </c>
    </row>
    <row r="2380" spans="1:8">
      <c r="A2380" s="27">
        <v>1986</v>
      </c>
      <c r="B2380" t="s">
        <v>181</v>
      </c>
      <c r="C2380" s="3">
        <f>SUMIFS(Data!F:F,Data!$B:$B,Figure16!$B2380,Data!$A:$A,Figure16!$A2380)</f>
        <v>0</v>
      </c>
      <c r="D2380" s="3">
        <f>SUMIFS(Data!Y:Y,Data!$B:$B,Figure16!$B2380,Data!$A:$A,Figure16!$A2380)</f>
        <v>0</v>
      </c>
      <c r="E2380" s="3">
        <f>SUMIFS(Data!Q:Q,Data!$B:$B,Figure16!$B2380,Data!$A:$A,Figure16!$A2380)</f>
        <v>0</v>
      </c>
      <c r="F2380" s="1" t="str">
        <f t="shared" si="78"/>
        <v/>
      </c>
      <c r="G2380" s="1" t="str">
        <f t="shared" si="79"/>
        <v/>
      </c>
      <c r="H2380">
        <f>SUMIFS(Data!Z:Z,Data!B:B,Figure16!B2380,Data!A:A,Figure16!A2380)</f>
        <v>1</v>
      </c>
    </row>
    <row r="2381" spans="1:8">
      <c r="A2381" s="27">
        <v>1987</v>
      </c>
      <c r="B2381" t="s">
        <v>181</v>
      </c>
      <c r="C2381" s="3">
        <f>SUMIFS(Data!F:F,Data!$B:$B,Figure16!$B2381,Data!$A:$A,Figure16!$A2381)</f>
        <v>0</v>
      </c>
      <c r="D2381" s="3">
        <f>SUMIFS(Data!Y:Y,Data!$B:$B,Figure16!$B2381,Data!$A:$A,Figure16!$A2381)</f>
        <v>0</v>
      </c>
      <c r="E2381" s="3">
        <f>SUMIFS(Data!Q:Q,Data!$B:$B,Figure16!$B2381,Data!$A:$A,Figure16!$A2381)</f>
        <v>0</v>
      </c>
      <c r="F2381" s="1" t="str">
        <f t="shared" si="78"/>
        <v/>
      </c>
      <c r="G2381" s="1" t="str">
        <f t="shared" si="79"/>
        <v/>
      </c>
      <c r="H2381">
        <f>SUMIFS(Data!Z:Z,Data!B:B,Figure16!B2381,Data!A:A,Figure16!A2381)</f>
        <v>1</v>
      </c>
    </row>
    <row r="2382" spans="1:8">
      <c r="A2382" s="27">
        <v>1988</v>
      </c>
      <c r="B2382" t="s">
        <v>181</v>
      </c>
      <c r="C2382" s="3">
        <f>SUMIFS(Data!F:F,Data!$B:$B,Figure16!$B2382,Data!$A:$A,Figure16!$A2382)</f>
        <v>0</v>
      </c>
      <c r="D2382" s="3">
        <f>SUMIFS(Data!Y:Y,Data!$B:$B,Figure16!$B2382,Data!$A:$A,Figure16!$A2382)</f>
        <v>0</v>
      </c>
      <c r="E2382" s="3">
        <f>SUMIFS(Data!Q:Q,Data!$B:$B,Figure16!$B2382,Data!$A:$A,Figure16!$A2382)</f>
        <v>0</v>
      </c>
      <c r="F2382" s="1" t="str">
        <f t="shared" si="78"/>
        <v/>
      </c>
      <c r="G2382" s="1" t="str">
        <f t="shared" si="79"/>
        <v/>
      </c>
      <c r="H2382">
        <f>SUMIFS(Data!Z:Z,Data!B:B,Figure16!B2382,Data!A:A,Figure16!A2382)</f>
        <v>1</v>
      </c>
    </row>
    <row r="2383" spans="1:8">
      <c r="A2383" s="27">
        <v>1989</v>
      </c>
      <c r="B2383" t="s">
        <v>181</v>
      </c>
      <c r="C2383" s="3">
        <f>SUMIFS(Data!F:F,Data!$B:$B,Figure16!$B2383,Data!$A:$A,Figure16!$A2383)</f>
        <v>0</v>
      </c>
      <c r="D2383" s="3">
        <f>SUMIFS(Data!Y:Y,Data!$B:$B,Figure16!$B2383,Data!$A:$A,Figure16!$A2383)</f>
        <v>0</v>
      </c>
      <c r="E2383" s="3">
        <f>SUMIFS(Data!Q:Q,Data!$B:$B,Figure16!$B2383,Data!$A:$A,Figure16!$A2383)</f>
        <v>0</v>
      </c>
      <c r="F2383" s="1" t="str">
        <f t="shared" si="78"/>
        <v/>
      </c>
      <c r="G2383" s="1" t="str">
        <f t="shared" si="79"/>
        <v/>
      </c>
      <c r="H2383">
        <f>SUMIFS(Data!Z:Z,Data!B:B,Figure16!B2383,Data!A:A,Figure16!A2383)</f>
        <v>1</v>
      </c>
    </row>
    <row r="2384" spans="1:8">
      <c r="A2384" s="27">
        <v>1990</v>
      </c>
      <c r="B2384" t="s">
        <v>181</v>
      </c>
      <c r="C2384" s="3">
        <f>SUMIFS(Data!F:F,Data!$B:$B,Figure16!$B2384,Data!$A:$A,Figure16!$A2384)</f>
        <v>0</v>
      </c>
      <c r="D2384" s="3">
        <f>SUMIFS(Data!Y:Y,Data!$B:$B,Figure16!$B2384,Data!$A:$A,Figure16!$A2384)</f>
        <v>0</v>
      </c>
      <c r="E2384" s="3">
        <f>SUMIFS(Data!Q:Q,Data!$B:$B,Figure16!$B2384,Data!$A:$A,Figure16!$A2384)</f>
        <v>0</v>
      </c>
      <c r="F2384" s="1" t="str">
        <f t="shared" si="78"/>
        <v/>
      </c>
      <c r="G2384" s="1" t="str">
        <f t="shared" si="79"/>
        <v/>
      </c>
      <c r="H2384">
        <f>SUMIFS(Data!Z:Z,Data!B:B,Figure16!B2384,Data!A:A,Figure16!A2384)</f>
        <v>1</v>
      </c>
    </row>
    <row r="2385" spans="1:8">
      <c r="A2385" s="27">
        <v>1991</v>
      </c>
      <c r="B2385" t="s">
        <v>181</v>
      </c>
      <c r="C2385" s="3">
        <f>SUMIFS(Data!F:F,Data!$B:$B,Figure16!$B2385,Data!$A:$A,Figure16!$A2385)</f>
        <v>0</v>
      </c>
      <c r="D2385" s="3">
        <f>SUMIFS(Data!Y:Y,Data!$B:$B,Figure16!$B2385,Data!$A:$A,Figure16!$A2385)</f>
        <v>0</v>
      </c>
      <c r="E2385" s="3">
        <f>SUMIFS(Data!Q:Q,Data!$B:$B,Figure16!$B2385,Data!$A:$A,Figure16!$A2385)</f>
        <v>0</v>
      </c>
      <c r="F2385" s="1" t="str">
        <f t="shared" si="78"/>
        <v/>
      </c>
      <c r="G2385" s="1" t="str">
        <f t="shared" si="79"/>
        <v/>
      </c>
      <c r="H2385">
        <f>SUMIFS(Data!Z:Z,Data!B:B,Figure16!B2385,Data!A:A,Figure16!A2385)</f>
        <v>1</v>
      </c>
    </row>
    <row r="2386" spans="1:8">
      <c r="A2386" s="27">
        <v>1992</v>
      </c>
      <c r="B2386" t="s">
        <v>181</v>
      </c>
      <c r="C2386" s="3">
        <f>SUMIFS(Data!F:F,Data!$B:$B,Figure16!$B2386,Data!$A:$A,Figure16!$A2386)</f>
        <v>0</v>
      </c>
      <c r="D2386" s="3">
        <f>SUMIFS(Data!Y:Y,Data!$B:$B,Figure16!$B2386,Data!$A:$A,Figure16!$A2386)</f>
        <v>0</v>
      </c>
      <c r="E2386" s="3">
        <f>SUMIFS(Data!Q:Q,Data!$B:$B,Figure16!$B2386,Data!$A:$A,Figure16!$A2386)</f>
        <v>0</v>
      </c>
      <c r="F2386" s="1" t="str">
        <f t="shared" si="78"/>
        <v/>
      </c>
      <c r="G2386" s="1" t="str">
        <f t="shared" si="79"/>
        <v/>
      </c>
      <c r="H2386">
        <f>SUMIFS(Data!Z:Z,Data!B:B,Figure16!B2386,Data!A:A,Figure16!A2386)</f>
        <v>1</v>
      </c>
    </row>
    <row r="2387" spans="1:8">
      <c r="A2387" s="27">
        <v>1993</v>
      </c>
      <c r="B2387" t="s">
        <v>181</v>
      </c>
      <c r="C2387" s="3">
        <f>SUMIFS(Data!F:F,Data!$B:$B,Figure16!$B2387,Data!$A:$A,Figure16!$A2387)</f>
        <v>0</v>
      </c>
      <c r="D2387" s="3">
        <f>SUMIFS(Data!Y:Y,Data!$B:$B,Figure16!$B2387,Data!$A:$A,Figure16!$A2387)</f>
        <v>0</v>
      </c>
      <c r="E2387" s="3">
        <f>SUMIFS(Data!Q:Q,Data!$B:$B,Figure16!$B2387,Data!$A:$A,Figure16!$A2387)</f>
        <v>0</v>
      </c>
      <c r="F2387" s="1" t="str">
        <f t="shared" si="78"/>
        <v/>
      </c>
      <c r="G2387" s="1" t="str">
        <f t="shared" si="79"/>
        <v/>
      </c>
      <c r="H2387">
        <f>SUMIFS(Data!Z:Z,Data!B:B,Figure16!B2387,Data!A:A,Figure16!A2387)</f>
        <v>1</v>
      </c>
    </row>
    <row r="2388" spans="1:8">
      <c r="A2388" s="27">
        <v>1994</v>
      </c>
      <c r="B2388" t="s">
        <v>181</v>
      </c>
      <c r="C2388" s="3">
        <f>SUMIFS(Data!F:F,Data!$B:$B,Figure16!$B2388,Data!$A:$A,Figure16!$A2388)</f>
        <v>0</v>
      </c>
      <c r="D2388" s="3">
        <f>SUMIFS(Data!Y:Y,Data!$B:$B,Figure16!$B2388,Data!$A:$A,Figure16!$A2388)</f>
        <v>0</v>
      </c>
      <c r="E2388" s="3">
        <f>SUMIFS(Data!Q:Q,Data!$B:$B,Figure16!$B2388,Data!$A:$A,Figure16!$A2388)</f>
        <v>0</v>
      </c>
      <c r="F2388" s="1" t="str">
        <f t="shared" si="78"/>
        <v/>
      </c>
      <c r="G2388" s="1" t="str">
        <f t="shared" si="79"/>
        <v/>
      </c>
      <c r="H2388">
        <f>SUMIFS(Data!Z:Z,Data!B:B,Figure16!B2388,Data!A:A,Figure16!A2388)</f>
        <v>1</v>
      </c>
    </row>
    <row r="2389" spans="1:8">
      <c r="A2389" s="27">
        <v>1995</v>
      </c>
      <c r="B2389" t="s">
        <v>181</v>
      </c>
      <c r="C2389" s="3">
        <f>SUMIFS(Data!F:F,Data!$B:$B,Figure16!$B2389,Data!$A:$A,Figure16!$A2389)</f>
        <v>0</v>
      </c>
      <c r="D2389" s="3">
        <f>SUMIFS(Data!Y:Y,Data!$B:$B,Figure16!$B2389,Data!$A:$A,Figure16!$A2389)</f>
        <v>0</v>
      </c>
      <c r="E2389" s="3">
        <f>SUMIFS(Data!Q:Q,Data!$B:$B,Figure16!$B2389,Data!$A:$A,Figure16!$A2389)</f>
        <v>0</v>
      </c>
      <c r="F2389" s="1" t="str">
        <f t="shared" si="78"/>
        <v/>
      </c>
      <c r="G2389" s="1" t="str">
        <f t="shared" si="79"/>
        <v/>
      </c>
      <c r="H2389">
        <f>SUMIFS(Data!Z:Z,Data!B:B,Figure16!B2389,Data!A:A,Figure16!A2389)</f>
        <v>1</v>
      </c>
    </row>
    <row r="2390" spans="1:8">
      <c r="A2390" s="27">
        <v>1996</v>
      </c>
      <c r="B2390" t="s">
        <v>181</v>
      </c>
      <c r="C2390" s="3">
        <f>SUMIFS(Data!F:F,Data!$B:$B,Figure16!$B2390,Data!$A:$A,Figure16!$A2390)</f>
        <v>0</v>
      </c>
      <c r="D2390" s="3">
        <f>SUMIFS(Data!Y:Y,Data!$B:$B,Figure16!$B2390,Data!$A:$A,Figure16!$A2390)</f>
        <v>0</v>
      </c>
      <c r="E2390" s="3">
        <f>SUMIFS(Data!Q:Q,Data!$B:$B,Figure16!$B2390,Data!$A:$A,Figure16!$A2390)</f>
        <v>0</v>
      </c>
      <c r="F2390" s="1" t="str">
        <f t="shared" si="78"/>
        <v/>
      </c>
      <c r="G2390" s="1" t="str">
        <f t="shared" si="79"/>
        <v/>
      </c>
      <c r="H2390">
        <f>SUMIFS(Data!Z:Z,Data!B:B,Figure16!B2390,Data!A:A,Figure16!A2390)</f>
        <v>1</v>
      </c>
    </row>
    <row r="2391" spans="1:8">
      <c r="A2391" s="27">
        <v>1997</v>
      </c>
      <c r="B2391" t="s">
        <v>181</v>
      </c>
      <c r="C2391" s="3">
        <f>SUMIFS(Data!F:F,Data!$B:$B,Figure16!$B2391,Data!$A:$A,Figure16!$A2391)</f>
        <v>0</v>
      </c>
      <c r="D2391" s="3">
        <f>SUMIFS(Data!Y:Y,Data!$B:$B,Figure16!$B2391,Data!$A:$A,Figure16!$A2391)</f>
        <v>0</v>
      </c>
      <c r="E2391" s="3">
        <f>SUMIFS(Data!Q:Q,Data!$B:$B,Figure16!$B2391,Data!$A:$A,Figure16!$A2391)</f>
        <v>0</v>
      </c>
      <c r="F2391" s="1" t="str">
        <f t="shared" si="78"/>
        <v/>
      </c>
      <c r="G2391" s="1" t="str">
        <f t="shared" si="79"/>
        <v/>
      </c>
      <c r="H2391">
        <f>SUMIFS(Data!Z:Z,Data!B:B,Figure16!B2391,Data!A:A,Figure16!A2391)</f>
        <v>1</v>
      </c>
    </row>
    <row r="2392" spans="1:8">
      <c r="A2392" s="27">
        <v>1998</v>
      </c>
      <c r="B2392" t="s">
        <v>181</v>
      </c>
      <c r="C2392" s="3">
        <f>SUMIFS(Data!F:F,Data!$B:$B,Figure16!$B2392,Data!$A:$A,Figure16!$A2392)</f>
        <v>0</v>
      </c>
      <c r="D2392" s="3">
        <f>SUMIFS(Data!Y:Y,Data!$B:$B,Figure16!$B2392,Data!$A:$A,Figure16!$A2392)</f>
        <v>0</v>
      </c>
      <c r="E2392" s="3">
        <f>SUMIFS(Data!Q:Q,Data!$B:$B,Figure16!$B2392,Data!$A:$A,Figure16!$A2392)</f>
        <v>0</v>
      </c>
      <c r="F2392" s="1" t="str">
        <f t="shared" si="78"/>
        <v/>
      </c>
      <c r="G2392" s="1" t="str">
        <f t="shared" si="79"/>
        <v/>
      </c>
      <c r="H2392">
        <f>SUMIFS(Data!Z:Z,Data!B:B,Figure16!B2392,Data!A:A,Figure16!A2392)</f>
        <v>1</v>
      </c>
    </row>
    <row r="2393" spans="1:8">
      <c r="A2393" s="27">
        <v>1999</v>
      </c>
      <c r="B2393" t="s">
        <v>181</v>
      </c>
      <c r="C2393" s="3">
        <f>SUMIFS(Data!F:F,Data!$B:$B,Figure16!$B2393,Data!$A:$A,Figure16!$A2393)</f>
        <v>0</v>
      </c>
      <c r="D2393" s="3">
        <f>SUMIFS(Data!Y:Y,Data!$B:$B,Figure16!$B2393,Data!$A:$A,Figure16!$A2393)</f>
        <v>0</v>
      </c>
      <c r="E2393" s="3">
        <f>SUMIFS(Data!Q:Q,Data!$B:$B,Figure16!$B2393,Data!$A:$A,Figure16!$A2393)</f>
        <v>0</v>
      </c>
      <c r="F2393" s="1" t="str">
        <f t="shared" si="78"/>
        <v/>
      </c>
      <c r="G2393" s="1" t="str">
        <f t="shared" si="79"/>
        <v/>
      </c>
      <c r="H2393">
        <f>SUMIFS(Data!Z:Z,Data!B:B,Figure16!B2393,Data!A:A,Figure16!A2393)</f>
        <v>1</v>
      </c>
    </row>
    <row r="2394" spans="1:8">
      <c r="A2394" s="27">
        <v>2000</v>
      </c>
      <c r="B2394" t="s">
        <v>181</v>
      </c>
      <c r="C2394" s="3">
        <f>SUMIFS(Data!F:F,Data!$B:$B,Figure16!$B2394,Data!$A:$A,Figure16!$A2394)</f>
        <v>0</v>
      </c>
      <c r="D2394" s="3">
        <f>SUMIFS(Data!Y:Y,Data!$B:$B,Figure16!$B2394,Data!$A:$A,Figure16!$A2394)</f>
        <v>0</v>
      </c>
      <c r="E2394" s="3">
        <f>SUMIFS(Data!Q:Q,Data!$B:$B,Figure16!$B2394,Data!$A:$A,Figure16!$A2394)</f>
        <v>0</v>
      </c>
      <c r="F2394" s="1" t="str">
        <f t="shared" si="78"/>
        <v/>
      </c>
      <c r="G2394" s="1" t="str">
        <f t="shared" si="79"/>
        <v/>
      </c>
      <c r="H2394">
        <f>SUMIFS(Data!Z:Z,Data!B:B,Figure16!B2394,Data!A:A,Figure16!A2394)</f>
        <v>1</v>
      </c>
    </row>
    <row r="2395" spans="1:8">
      <c r="A2395" s="27">
        <v>2001</v>
      </c>
      <c r="B2395" t="s">
        <v>181</v>
      </c>
      <c r="C2395" s="3">
        <f>SUMIFS(Data!F:F,Data!$B:$B,Figure16!$B2395,Data!$A:$A,Figure16!$A2395)</f>
        <v>0</v>
      </c>
      <c r="D2395" s="3">
        <f>SUMIFS(Data!Y:Y,Data!$B:$B,Figure16!$B2395,Data!$A:$A,Figure16!$A2395)</f>
        <v>0</v>
      </c>
      <c r="E2395" s="3">
        <f>SUMIFS(Data!Q:Q,Data!$B:$B,Figure16!$B2395,Data!$A:$A,Figure16!$A2395)</f>
        <v>0</v>
      </c>
      <c r="F2395" s="1" t="str">
        <f t="shared" si="78"/>
        <v/>
      </c>
      <c r="G2395" s="1" t="str">
        <f t="shared" si="79"/>
        <v/>
      </c>
      <c r="H2395">
        <f>SUMIFS(Data!Z:Z,Data!B:B,Figure16!B2395,Data!A:A,Figure16!A2395)</f>
        <v>1</v>
      </c>
    </row>
    <row r="2396" spans="1:8">
      <c r="A2396" s="27">
        <v>2002</v>
      </c>
      <c r="B2396" t="s">
        <v>181</v>
      </c>
      <c r="C2396" s="3">
        <f>SUMIFS(Data!F:F,Data!$B:$B,Figure16!$B2396,Data!$A:$A,Figure16!$A2396)</f>
        <v>0</v>
      </c>
      <c r="D2396" s="3">
        <f>SUMIFS(Data!Y:Y,Data!$B:$B,Figure16!$B2396,Data!$A:$A,Figure16!$A2396)</f>
        <v>0</v>
      </c>
      <c r="E2396" s="3">
        <f>SUMIFS(Data!Q:Q,Data!$B:$B,Figure16!$B2396,Data!$A:$A,Figure16!$A2396)</f>
        <v>0</v>
      </c>
      <c r="F2396" s="1" t="str">
        <f t="shared" si="78"/>
        <v/>
      </c>
      <c r="G2396" s="1" t="str">
        <f t="shared" si="79"/>
        <v/>
      </c>
      <c r="H2396">
        <f>SUMIFS(Data!Z:Z,Data!B:B,Figure16!B2396,Data!A:A,Figure16!A2396)</f>
        <v>1</v>
      </c>
    </row>
    <row r="2397" spans="1:8">
      <c r="A2397" s="27">
        <v>2003</v>
      </c>
      <c r="B2397" t="s">
        <v>181</v>
      </c>
      <c r="C2397" s="3">
        <f>SUMIFS(Data!F:F,Data!$B:$B,Figure16!$B2397,Data!$A:$A,Figure16!$A2397)</f>
        <v>0</v>
      </c>
      <c r="D2397" s="3">
        <f>SUMIFS(Data!Y:Y,Data!$B:$B,Figure16!$B2397,Data!$A:$A,Figure16!$A2397)</f>
        <v>0</v>
      </c>
      <c r="E2397" s="3">
        <f>SUMIFS(Data!Q:Q,Data!$B:$B,Figure16!$B2397,Data!$A:$A,Figure16!$A2397)</f>
        <v>0</v>
      </c>
      <c r="F2397" s="1" t="str">
        <f t="shared" si="78"/>
        <v/>
      </c>
      <c r="G2397" s="1" t="str">
        <f t="shared" si="79"/>
        <v/>
      </c>
      <c r="H2397">
        <f>SUMIFS(Data!Z:Z,Data!B:B,Figure16!B2397,Data!A:A,Figure16!A2397)</f>
        <v>1</v>
      </c>
    </row>
    <row r="2398" spans="1:8">
      <c r="A2398" s="27">
        <v>2004</v>
      </c>
      <c r="B2398" t="s">
        <v>181</v>
      </c>
      <c r="C2398" s="3">
        <f>SUMIFS(Data!F:F,Data!$B:$B,Figure16!$B2398,Data!$A:$A,Figure16!$A2398)</f>
        <v>0</v>
      </c>
      <c r="D2398" s="3">
        <f>SUMIFS(Data!Y:Y,Data!$B:$B,Figure16!$B2398,Data!$A:$A,Figure16!$A2398)</f>
        <v>0</v>
      </c>
      <c r="E2398" s="3">
        <f>SUMIFS(Data!Q:Q,Data!$B:$B,Figure16!$B2398,Data!$A:$A,Figure16!$A2398)</f>
        <v>0</v>
      </c>
      <c r="F2398" s="1" t="str">
        <f t="shared" si="78"/>
        <v/>
      </c>
      <c r="G2398" s="1" t="str">
        <f t="shared" si="79"/>
        <v/>
      </c>
      <c r="H2398">
        <f>SUMIFS(Data!Z:Z,Data!B:B,Figure16!B2398,Data!A:A,Figure16!A2398)</f>
        <v>1</v>
      </c>
    </row>
    <row r="2399" spans="1:8">
      <c r="A2399" s="27">
        <v>2005</v>
      </c>
      <c r="B2399" t="s">
        <v>181</v>
      </c>
      <c r="C2399" s="3">
        <f>SUMIFS(Data!F:F,Data!$B:$B,Figure16!$B2399,Data!$A:$A,Figure16!$A2399)</f>
        <v>0</v>
      </c>
      <c r="D2399" s="3">
        <f>SUMIFS(Data!Y:Y,Data!$B:$B,Figure16!$B2399,Data!$A:$A,Figure16!$A2399)</f>
        <v>0</v>
      </c>
      <c r="E2399" s="3">
        <f>SUMIFS(Data!Q:Q,Data!$B:$B,Figure16!$B2399,Data!$A:$A,Figure16!$A2399)</f>
        <v>0</v>
      </c>
      <c r="F2399" s="1" t="str">
        <f t="shared" si="78"/>
        <v/>
      </c>
      <c r="G2399" s="1" t="str">
        <f t="shared" si="79"/>
        <v/>
      </c>
      <c r="H2399">
        <f>SUMIFS(Data!Z:Z,Data!B:B,Figure16!B2399,Data!A:A,Figure16!A2399)</f>
        <v>1</v>
      </c>
    </row>
    <row r="2400" spans="1:8">
      <c r="A2400" s="27">
        <v>2006</v>
      </c>
      <c r="B2400" t="s">
        <v>181</v>
      </c>
      <c r="C2400" s="3">
        <f>SUMIFS(Data!F:F,Data!$B:$B,Figure16!$B2400,Data!$A:$A,Figure16!$A2400)</f>
        <v>0</v>
      </c>
      <c r="D2400" s="3">
        <f>SUMIFS(Data!Y:Y,Data!$B:$B,Figure16!$B2400,Data!$A:$A,Figure16!$A2400)</f>
        <v>0</v>
      </c>
      <c r="E2400" s="3">
        <f>SUMIFS(Data!Q:Q,Data!$B:$B,Figure16!$B2400,Data!$A:$A,Figure16!$A2400)</f>
        <v>0</v>
      </c>
      <c r="F2400" s="1" t="str">
        <f t="shared" si="78"/>
        <v/>
      </c>
      <c r="G2400" s="1" t="str">
        <f t="shared" si="79"/>
        <v/>
      </c>
      <c r="H2400">
        <f>SUMIFS(Data!Z:Z,Data!B:B,Figure16!B2400,Data!A:A,Figure16!A2400)</f>
        <v>1</v>
      </c>
    </row>
    <row r="2401" spans="1:8">
      <c r="A2401" s="27">
        <v>2007</v>
      </c>
      <c r="B2401" t="s">
        <v>181</v>
      </c>
      <c r="C2401" s="3">
        <f>SUMIFS(Data!F:F,Data!$B:$B,Figure16!$B2401,Data!$A:$A,Figure16!$A2401)</f>
        <v>0</v>
      </c>
      <c r="D2401" s="3">
        <f>SUMIFS(Data!Y:Y,Data!$B:$B,Figure16!$B2401,Data!$A:$A,Figure16!$A2401)</f>
        <v>0</v>
      </c>
      <c r="E2401" s="3">
        <f>SUMIFS(Data!Q:Q,Data!$B:$B,Figure16!$B2401,Data!$A:$A,Figure16!$A2401)</f>
        <v>0</v>
      </c>
      <c r="F2401" s="1" t="str">
        <f t="shared" si="78"/>
        <v/>
      </c>
      <c r="G2401" s="1" t="str">
        <f t="shared" si="79"/>
        <v/>
      </c>
      <c r="H2401">
        <f>SUMIFS(Data!Z:Z,Data!B:B,Figure16!B2401,Data!A:A,Figure16!A2401)</f>
        <v>1</v>
      </c>
    </row>
    <row r="2402" spans="1:8">
      <c r="A2402" s="27">
        <v>2008</v>
      </c>
      <c r="B2402" t="s">
        <v>181</v>
      </c>
      <c r="C2402" s="3">
        <f>SUMIFS(Data!F:F,Data!$B:$B,Figure16!$B2402,Data!$A:$A,Figure16!$A2402)</f>
        <v>0</v>
      </c>
      <c r="D2402" s="3">
        <f>SUMIFS(Data!Y:Y,Data!$B:$B,Figure16!$B2402,Data!$A:$A,Figure16!$A2402)</f>
        <v>0</v>
      </c>
      <c r="E2402" s="3">
        <f>SUMIFS(Data!Q:Q,Data!$B:$B,Figure16!$B2402,Data!$A:$A,Figure16!$A2402)</f>
        <v>0</v>
      </c>
      <c r="F2402" s="1" t="str">
        <f t="shared" si="78"/>
        <v/>
      </c>
      <c r="G2402" s="1" t="str">
        <f t="shared" si="79"/>
        <v/>
      </c>
      <c r="H2402">
        <f>SUMIFS(Data!Z:Z,Data!B:B,Figure16!B2402,Data!A:A,Figure16!A2402)</f>
        <v>1</v>
      </c>
    </row>
    <row r="2403" spans="1:8">
      <c r="A2403" s="27">
        <v>2009</v>
      </c>
      <c r="B2403" t="s">
        <v>181</v>
      </c>
      <c r="C2403" s="3">
        <f>SUMIFS(Data!F:F,Data!$B:$B,Figure16!$B2403,Data!$A:$A,Figure16!$A2403)</f>
        <v>0</v>
      </c>
      <c r="D2403" s="3">
        <f>SUMIFS(Data!Y:Y,Data!$B:$B,Figure16!$B2403,Data!$A:$A,Figure16!$A2403)</f>
        <v>0</v>
      </c>
      <c r="E2403" s="3">
        <f>SUMIFS(Data!Q:Q,Data!$B:$B,Figure16!$B2403,Data!$A:$A,Figure16!$A2403)</f>
        <v>0</v>
      </c>
      <c r="F2403" s="1" t="str">
        <f t="shared" si="78"/>
        <v/>
      </c>
      <c r="G2403" s="1" t="str">
        <f t="shared" si="79"/>
        <v/>
      </c>
      <c r="H2403">
        <f>SUMIFS(Data!Z:Z,Data!B:B,Figure16!B2403,Data!A:A,Figure16!A2403)</f>
        <v>1</v>
      </c>
    </row>
    <row r="2404" spans="1:8">
      <c r="A2404" s="27">
        <v>2010</v>
      </c>
      <c r="B2404" t="s">
        <v>181</v>
      </c>
      <c r="C2404" s="3">
        <f>SUMIFS(Data!F:F,Data!$B:$B,Figure16!$B2404,Data!$A:$A,Figure16!$A2404)</f>
        <v>0</v>
      </c>
      <c r="D2404" s="3">
        <f>SUMIFS(Data!Y:Y,Data!$B:$B,Figure16!$B2404,Data!$A:$A,Figure16!$A2404)</f>
        <v>0</v>
      </c>
      <c r="E2404" s="3">
        <f>SUMIFS(Data!Q:Q,Data!$B:$B,Figure16!$B2404,Data!$A:$A,Figure16!$A2404)</f>
        <v>0</v>
      </c>
      <c r="F2404" s="1" t="str">
        <f t="shared" si="78"/>
        <v/>
      </c>
      <c r="G2404" s="1" t="str">
        <f t="shared" si="79"/>
        <v/>
      </c>
      <c r="H2404">
        <f>SUMIFS(Data!Z:Z,Data!B:B,Figure16!B2404,Data!A:A,Figure16!A2404)</f>
        <v>1</v>
      </c>
    </row>
    <row r="2405" spans="1:8">
      <c r="A2405" s="27">
        <v>2011</v>
      </c>
      <c r="B2405" t="s">
        <v>181</v>
      </c>
      <c r="C2405" s="3">
        <f>SUMIFS(Data!F:F,Data!$B:$B,Figure16!$B2405,Data!$A:$A,Figure16!$A2405)</f>
        <v>0</v>
      </c>
      <c r="D2405" s="3">
        <f>SUMIFS(Data!Y:Y,Data!$B:$B,Figure16!$B2405,Data!$A:$A,Figure16!$A2405)</f>
        <v>0</v>
      </c>
      <c r="E2405" s="3">
        <f>SUMIFS(Data!Q:Q,Data!$B:$B,Figure16!$B2405,Data!$A:$A,Figure16!$A2405)</f>
        <v>0</v>
      </c>
      <c r="F2405" s="1" t="str">
        <f t="shared" si="78"/>
        <v/>
      </c>
      <c r="G2405" s="1" t="str">
        <f t="shared" si="79"/>
        <v/>
      </c>
      <c r="H2405">
        <f>SUMIFS(Data!Z:Z,Data!B:B,Figure16!B2405,Data!A:A,Figure16!A2405)</f>
        <v>1</v>
      </c>
    </row>
    <row r="2406" spans="1:8">
      <c r="A2406" s="27">
        <v>2012</v>
      </c>
      <c r="B2406" t="s">
        <v>181</v>
      </c>
      <c r="C2406" s="3">
        <f>SUMIFS(Data!F:F,Data!$B:$B,Figure16!$B2406,Data!$A:$A,Figure16!$A2406)</f>
        <v>0</v>
      </c>
      <c r="D2406" s="3">
        <f>SUMIFS(Data!Y:Y,Data!$B:$B,Figure16!$B2406,Data!$A:$A,Figure16!$A2406)</f>
        <v>0</v>
      </c>
      <c r="E2406" s="3">
        <f>SUMIFS(Data!Q:Q,Data!$B:$B,Figure16!$B2406,Data!$A:$A,Figure16!$A2406)</f>
        <v>0</v>
      </c>
      <c r="F2406" s="1" t="str">
        <f t="shared" si="78"/>
        <v/>
      </c>
      <c r="G2406" s="1" t="str">
        <f t="shared" si="79"/>
        <v/>
      </c>
      <c r="H2406">
        <f>SUMIFS(Data!Z:Z,Data!B:B,Figure16!B2406,Data!A:A,Figure16!A2406)</f>
        <v>1</v>
      </c>
    </row>
    <row r="2407" spans="1:8">
      <c r="A2407" s="27">
        <v>2013</v>
      </c>
      <c r="B2407" t="s">
        <v>181</v>
      </c>
      <c r="C2407" s="3">
        <f>SUMIFS(Data!F:F,Data!$B:$B,Figure16!$B2407,Data!$A:$A,Figure16!$A2407)</f>
        <v>0</v>
      </c>
      <c r="D2407" s="3">
        <f>SUMIFS(Data!Y:Y,Data!$B:$B,Figure16!$B2407,Data!$A:$A,Figure16!$A2407)</f>
        <v>0</v>
      </c>
      <c r="E2407" s="3">
        <f>SUMIFS(Data!Q:Q,Data!$B:$B,Figure16!$B2407,Data!$A:$A,Figure16!$A2407)</f>
        <v>0</v>
      </c>
      <c r="F2407" s="1" t="str">
        <f t="shared" si="78"/>
        <v/>
      </c>
      <c r="G2407" s="1" t="str">
        <f t="shared" si="79"/>
        <v/>
      </c>
      <c r="H2407">
        <f>SUMIFS(Data!Z:Z,Data!B:B,Figure16!B2407,Data!A:A,Figure16!A2407)</f>
        <v>1</v>
      </c>
    </row>
    <row r="2408" spans="1:8">
      <c r="A2408" s="27">
        <v>2014</v>
      </c>
      <c r="B2408" t="s">
        <v>181</v>
      </c>
      <c r="C2408" s="3">
        <f>SUMIFS(Data!F:F,Data!$B:$B,Figure16!$B2408,Data!$A:$A,Figure16!$A2408)</f>
        <v>0</v>
      </c>
      <c r="D2408" s="3">
        <f>SUMIFS(Data!Y:Y,Data!$B:$B,Figure16!$B2408,Data!$A:$A,Figure16!$A2408)</f>
        <v>0</v>
      </c>
      <c r="E2408" s="3">
        <f>SUMIFS(Data!Q:Q,Data!$B:$B,Figure16!$B2408,Data!$A:$A,Figure16!$A2408)</f>
        <v>0</v>
      </c>
      <c r="F2408" s="1" t="str">
        <f t="shared" si="78"/>
        <v/>
      </c>
      <c r="G2408" s="1" t="str">
        <f t="shared" si="79"/>
        <v/>
      </c>
      <c r="H2408">
        <f>SUMIFS(Data!Z:Z,Data!B:B,Figure16!B2408,Data!A:A,Figure16!A2408)</f>
        <v>1</v>
      </c>
    </row>
    <row r="2409" spans="1:8">
      <c r="A2409" s="27">
        <v>2015</v>
      </c>
      <c r="B2409" t="s">
        <v>181</v>
      </c>
      <c r="C2409" s="3">
        <f>SUMIFS(Data!F:F,Data!$B:$B,Figure16!$B2409,Data!$A:$A,Figure16!$A2409)</f>
        <v>0</v>
      </c>
      <c r="D2409" s="3">
        <f>SUMIFS(Data!Y:Y,Data!$B:$B,Figure16!$B2409,Data!$A:$A,Figure16!$A2409)</f>
        <v>0</v>
      </c>
      <c r="E2409" s="3">
        <f>SUMIFS(Data!Q:Q,Data!$B:$B,Figure16!$B2409,Data!$A:$A,Figure16!$A2409)</f>
        <v>0</v>
      </c>
      <c r="F2409" s="1" t="str">
        <f t="shared" si="78"/>
        <v/>
      </c>
      <c r="G2409" s="1" t="str">
        <f t="shared" si="79"/>
        <v/>
      </c>
      <c r="H2409">
        <f>SUMIFS(Data!Z:Z,Data!B:B,Figure16!B2409,Data!A:A,Figure16!A2409)</f>
        <v>1</v>
      </c>
    </row>
    <row r="2410" spans="1:8">
      <c r="A2410" s="27">
        <v>2016</v>
      </c>
      <c r="B2410" t="s">
        <v>181</v>
      </c>
      <c r="C2410" s="3">
        <f>SUMIFS(Data!F:F,Data!$B:$B,Figure16!$B2410,Data!$A:$A,Figure16!$A2410)</f>
        <v>0</v>
      </c>
      <c r="D2410" s="3">
        <f>SUMIFS(Data!Y:Y,Data!$B:$B,Figure16!$B2410,Data!$A:$A,Figure16!$A2410)</f>
        <v>0</v>
      </c>
      <c r="E2410" s="3">
        <f>SUMIFS(Data!Q:Q,Data!$B:$B,Figure16!$B2410,Data!$A:$A,Figure16!$A2410)</f>
        <v>0</v>
      </c>
      <c r="F2410" s="1" t="str">
        <f t="shared" si="78"/>
        <v/>
      </c>
      <c r="G2410" s="1" t="str">
        <f t="shared" si="79"/>
        <v/>
      </c>
      <c r="H2410">
        <f>SUMIFS(Data!Z:Z,Data!B:B,Figure16!B2410,Data!A:A,Figure16!A2410)</f>
        <v>1</v>
      </c>
    </row>
    <row r="2411" spans="1:8">
      <c r="A2411" s="27">
        <v>2017</v>
      </c>
      <c r="B2411" t="s">
        <v>181</v>
      </c>
      <c r="C2411" s="3">
        <f>SUMIFS(Data!F:F,Data!$B:$B,Figure16!$B2411,Data!$A:$A,Figure16!$A2411)</f>
        <v>0</v>
      </c>
      <c r="D2411" s="3">
        <f>SUMIFS(Data!Y:Y,Data!$B:$B,Figure16!$B2411,Data!$A:$A,Figure16!$A2411)</f>
        <v>0</v>
      </c>
      <c r="E2411" s="3">
        <f>SUMIFS(Data!Q:Q,Data!$B:$B,Figure16!$B2411,Data!$A:$A,Figure16!$A2411)</f>
        <v>0</v>
      </c>
      <c r="F2411" s="1" t="str">
        <f t="shared" si="78"/>
        <v/>
      </c>
      <c r="G2411" s="1" t="str">
        <f t="shared" si="79"/>
        <v/>
      </c>
      <c r="H2411">
        <f>SUMIFS(Data!Z:Z,Data!B:B,Figure16!B2411,Data!A:A,Figure16!A2411)</f>
        <v>1</v>
      </c>
    </row>
    <row r="2412" spans="1:8">
      <c r="A2412" s="27">
        <v>1950</v>
      </c>
      <c r="B2412" t="s">
        <v>109</v>
      </c>
      <c r="C2412" s="3">
        <f>SUMIFS(Data!F:F,Data!$B:$B,Figure16!$B2412,Data!$A:$A,Figure16!$A2412)</f>
        <v>0</v>
      </c>
      <c r="D2412" s="3">
        <f>SUMIFS(Data!Y:Y,Data!$B:$B,Figure16!$B2412,Data!$A:$A,Figure16!$A2412)</f>
        <v>0</v>
      </c>
      <c r="E2412" s="3">
        <f>SUMIFS(Data!Q:Q,Data!$B:$B,Figure16!$B2412,Data!$A:$A,Figure16!$A2412)</f>
        <v>0</v>
      </c>
      <c r="F2412" s="1" t="str">
        <f t="shared" si="78"/>
        <v/>
      </c>
      <c r="G2412" s="1" t="str">
        <f t="shared" si="79"/>
        <v/>
      </c>
      <c r="H2412">
        <f>SUMIFS(Data!Z:Z,Data!B:B,Figure16!B2412,Data!A:A,Figure16!A2412)</f>
        <v>1</v>
      </c>
    </row>
    <row r="2413" spans="1:8">
      <c r="A2413" s="27">
        <v>1951</v>
      </c>
      <c r="B2413" t="s">
        <v>109</v>
      </c>
      <c r="C2413" s="3">
        <f>SUMIFS(Data!F:F,Data!$B:$B,Figure16!$B2413,Data!$A:$A,Figure16!$A2413)</f>
        <v>0</v>
      </c>
      <c r="D2413" s="3">
        <f>SUMIFS(Data!Y:Y,Data!$B:$B,Figure16!$B2413,Data!$A:$A,Figure16!$A2413)</f>
        <v>0</v>
      </c>
      <c r="E2413" s="3">
        <f>SUMIFS(Data!Q:Q,Data!$B:$B,Figure16!$B2413,Data!$A:$A,Figure16!$A2413)</f>
        <v>0</v>
      </c>
      <c r="F2413" s="1" t="str">
        <f t="shared" si="78"/>
        <v/>
      </c>
      <c r="G2413" s="1" t="str">
        <f t="shared" si="79"/>
        <v/>
      </c>
      <c r="H2413">
        <f>SUMIFS(Data!Z:Z,Data!B:B,Figure16!B2413,Data!A:A,Figure16!A2413)</f>
        <v>1</v>
      </c>
    </row>
    <row r="2414" spans="1:8">
      <c r="A2414" s="27">
        <v>1952</v>
      </c>
      <c r="B2414" t="s">
        <v>109</v>
      </c>
      <c r="C2414" s="3">
        <f>SUMIFS(Data!F:F,Data!$B:$B,Figure16!$B2414,Data!$A:$A,Figure16!$A2414)</f>
        <v>0</v>
      </c>
      <c r="D2414" s="3">
        <f>SUMIFS(Data!Y:Y,Data!$B:$B,Figure16!$B2414,Data!$A:$A,Figure16!$A2414)</f>
        <v>0</v>
      </c>
      <c r="E2414" s="3">
        <f>SUMIFS(Data!Q:Q,Data!$B:$B,Figure16!$B2414,Data!$A:$A,Figure16!$A2414)</f>
        <v>0</v>
      </c>
      <c r="F2414" s="1" t="str">
        <f t="shared" si="78"/>
        <v/>
      </c>
      <c r="G2414" s="1" t="str">
        <f t="shared" si="79"/>
        <v/>
      </c>
      <c r="H2414">
        <f>SUMIFS(Data!Z:Z,Data!B:B,Figure16!B2414,Data!A:A,Figure16!A2414)</f>
        <v>1</v>
      </c>
    </row>
    <row r="2415" spans="1:8">
      <c r="A2415" s="27">
        <v>1953</v>
      </c>
      <c r="B2415" t="s">
        <v>109</v>
      </c>
      <c r="C2415" s="3">
        <f>SUMIFS(Data!F:F,Data!$B:$B,Figure16!$B2415,Data!$A:$A,Figure16!$A2415)</f>
        <v>0</v>
      </c>
      <c r="D2415" s="3">
        <f>SUMIFS(Data!Y:Y,Data!$B:$B,Figure16!$B2415,Data!$A:$A,Figure16!$A2415)</f>
        <v>0</v>
      </c>
      <c r="E2415" s="3">
        <f>SUMIFS(Data!Q:Q,Data!$B:$B,Figure16!$B2415,Data!$A:$A,Figure16!$A2415)</f>
        <v>0</v>
      </c>
      <c r="F2415" s="1" t="str">
        <f t="shared" si="78"/>
        <v/>
      </c>
      <c r="G2415" s="1" t="str">
        <f t="shared" si="79"/>
        <v/>
      </c>
      <c r="H2415">
        <f>SUMIFS(Data!Z:Z,Data!B:B,Figure16!B2415,Data!A:A,Figure16!A2415)</f>
        <v>1</v>
      </c>
    </row>
    <row r="2416" spans="1:8">
      <c r="A2416" s="27">
        <v>1954</v>
      </c>
      <c r="B2416" t="s">
        <v>109</v>
      </c>
      <c r="C2416" s="3">
        <f>SUMIFS(Data!F:F,Data!$B:$B,Figure16!$B2416,Data!$A:$A,Figure16!$A2416)</f>
        <v>0</v>
      </c>
      <c r="D2416" s="3">
        <f>SUMIFS(Data!Y:Y,Data!$B:$B,Figure16!$B2416,Data!$A:$A,Figure16!$A2416)</f>
        <v>0</v>
      </c>
      <c r="E2416" s="3">
        <f>SUMIFS(Data!Q:Q,Data!$B:$B,Figure16!$B2416,Data!$A:$A,Figure16!$A2416)</f>
        <v>0</v>
      </c>
      <c r="F2416" s="1" t="str">
        <f t="shared" si="78"/>
        <v/>
      </c>
      <c r="G2416" s="1" t="str">
        <f t="shared" si="79"/>
        <v/>
      </c>
      <c r="H2416">
        <f>SUMIFS(Data!Z:Z,Data!B:B,Figure16!B2416,Data!A:A,Figure16!A2416)</f>
        <v>1</v>
      </c>
    </row>
    <row r="2417" spans="1:8">
      <c r="A2417" s="27">
        <v>1955</v>
      </c>
      <c r="B2417" t="s">
        <v>109</v>
      </c>
      <c r="C2417" s="3">
        <f>SUMIFS(Data!F:F,Data!$B:$B,Figure16!$B2417,Data!$A:$A,Figure16!$A2417)</f>
        <v>0</v>
      </c>
      <c r="D2417" s="3">
        <f>SUMIFS(Data!Y:Y,Data!$B:$B,Figure16!$B2417,Data!$A:$A,Figure16!$A2417)</f>
        <v>0</v>
      </c>
      <c r="E2417" s="3">
        <f>SUMIFS(Data!Q:Q,Data!$B:$B,Figure16!$B2417,Data!$A:$A,Figure16!$A2417)</f>
        <v>0</v>
      </c>
      <c r="F2417" s="1" t="str">
        <f t="shared" si="78"/>
        <v/>
      </c>
      <c r="G2417" s="1" t="str">
        <f t="shared" si="79"/>
        <v/>
      </c>
      <c r="H2417">
        <f>SUMIFS(Data!Z:Z,Data!B:B,Figure16!B2417,Data!A:A,Figure16!A2417)</f>
        <v>1</v>
      </c>
    </row>
    <row r="2418" spans="1:8">
      <c r="A2418" s="27">
        <v>1956</v>
      </c>
      <c r="B2418" t="s">
        <v>109</v>
      </c>
      <c r="C2418" s="3">
        <f>SUMIFS(Data!F:F,Data!$B:$B,Figure16!$B2418,Data!$A:$A,Figure16!$A2418)</f>
        <v>0</v>
      </c>
      <c r="D2418" s="3">
        <f>SUMIFS(Data!Y:Y,Data!$B:$B,Figure16!$B2418,Data!$A:$A,Figure16!$A2418)</f>
        <v>0</v>
      </c>
      <c r="E2418" s="3">
        <f>SUMIFS(Data!Q:Q,Data!$B:$B,Figure16!$B2418,Data!$A:$A,Figure16!$A2418)</f>
        <v>0</v>
      </c>
      <c r="F2418" s="1" t="str">
        <f t="shared" si="78"/>
        <v/>
      </c>
      <c r="G2418" s="1" t="str">
        <f t="shared" si="79"/>
        <v/>
      </c>
      <c r="H2418">
        <f>SUMIFS(Data!Z:Z,Data!B:B,Figure16!B2418,Data!A:A,Figure16!A2418)</f>
        <v>1</v>
      </c>
    </row>
    <row r="2419" spans="1:8">
      <c r="A2419" s="27">
        <v>1957</v>
      </c>
      <c r="B2419" t="s">
        <v>109</v>
      </c>
      <c r="C2419" s="3">
        <f>SUMIFS(Data!F:F,Data!$B:$B,Figure16!$B2419,Data!$A:$A,Figure16!$A2419)</f>
        <v>0</v>
      </c>
      <c r="D2419" s="3">
        <f>SUMIFS(Data!Y:Y,Data!$B:$B,Figure16!$B2419,Data!$A:$A,Figure16!$A2419)</f>
        <v>0</v>
      </c>
      <c r="E2419" s="3">
        <f>SUMIFS(Data!Q:Q,Data!$B:$B,Figure16!$B2419,Data!$A:$A,Figure16!$A2419)</f>
        <v>0</v>
      </c>
      <c r="F2419" s="1" t="str">
        <f t="shared" si="78"/>
        <v/>
      </c>
      <c r="G2419" s="1" t="str">
        <f t="shared" si="79"/>
        <v/>
      </c>
      <c r="H2419">
        <f>SUMIFS(Data!Z:Z,Data!B:B,Figure16!B2419,Data!A:A,Figure16!A2419)</f>
        <v>1</v>
      </c>
    </row>
    <row r="2420" spans="1:8">
      <c r="A2420" s="27">
        <v>1958</v>
      </c>
      <c r="B2420" t="s">
        <v>109</v>
      </c>
      <c r="C2420" s="3">
        <f>SUMIFS(Data!F:F,Data!$B:$B,Figure16!$B2420,Data!$A:$A,Figure16!$A2420)</f>
        <v>0</v>
      </c>
      <c r="D2420" s="3">
        <f>SUMIFS(Data!Y:Y,Data!$B:$B,Figure16!$B2420,Data!$A:$A,Figure16!$A2420)</f>
        <v>0</v>
      </c>
      <c r="E2420" s="3">
        <f>SUMIFS(Data!Q:Q,Data!$B:$B,Figure16!$B2420,Data!$A:$A,Figure16!$A2420)</f>
        <v>0</v>
      </c>
      <c r="F2420" s="1" t="str">
        <f t="shared" si="78"/>
        <v/>
      </c>
      <c r="G2420" s="1" t="str">
        <f t="shared" si="79"/>
        <v/>
      </c>
      <c r="H2420">
        <f>SUMIFS(Data!Z:Z,Data!B:B,Figure16!B2420,Data!A:A,Figure16!A2420)</f>
        <v>1</v>
      </c>
    </row>
    <row r="2421" spans="1:8">
      <c r="A2421" s="27">
        <v>1959</v>
      </c>
      <c r="B2421" t="s">
        <v>109</v>
      </c>
      <c r="C2421" s="3">
        <f>SUMIFS(Data!F:F,Data!$B:$B,Figure16!$B2421,Data!$A:$A,Figure16!$A2421)</f>
        <v>0</v>
      </c>
      <c r="D2421" s="3">
        <f>SUMIFS(Data!Y:Y,Data!$B:$B,Figure16!$B2421,Data!$A:$A,Figure16!$A2421)</f>
        <v>0</v>
      </c>
      <c r="E2421" s="3">
        <f>SUMIFS(Data!Q:Q,Data!$B:$B,Figure16!$B2421,Data!$A:$A,Figure16!$A2421)</f>
        <v>0</v>
      </c>
      <c r="F2421" s="1" t="str">
        <f t="shared" si="78"/>
        <v/>
      </c>
      <c r="G2421" s="1" t="str">
        <f t="shared" si="79"/>
        <v/>
      </c>
      <c r="H2421">
        <f>SUMIFS(Data!Z:Z,Data!B:B,Figure16!B2421,Data!A:A,Figure16!A2421)</f>
        <v>1</v>
      </c>
    </row>
    <row r="2422" spans="1:8">
      <c r="A2422" s="27">
        <v>1960</v>
      </c>
      <c r="B2422" t="s">
        <v>109</v>
      </c>
      <c r="C2422" s="3">
        <f>SUMIFS(Data!F:F,Data!$B:$B,Figure16!$B2422,Data!$A:$A,Figure16!$A2422)</f>
        <v>0</v>
      </c>
      <c r="D2422" s="3">
        <f>SUMIFS(Data!Y:Y,Data!$B:$B,Figure16!$B2422,Data!$A:$A,Figure16!$A2422)</f>
        <v>0</v>
      </c>
      <c r="E2422" s="3">
        <f>SUMIFS(Data!Q:Q,Data!$B:$B,Figure16!$B2422,Data!$A:$A,Figure16!$A2422)</f>
        <v>0</v>
      </c>
      <c r="F2422" s="1" t="str">
        <f t="shared" si="78"/>
        <v/>
      </c>
      <c r="G2422" s="1" t="str">
        <f t="shared" si="79"/>
        <v/>
      </c>
      <c r="H2422">
        <f>SUMIFS(Data!Z:Z,Data!B:B,Figure16!B2422,Data!A:A,Figure16!A2422)</f>
        <v>1</v>
      </c>
    </row>
    <row r="2423" spans="1:8">
      <c r="A2423" s="27">
        <v>1961</v>
      </c>
      <c r="B2423" t="s">
        <v>109</v>
      </c>
      <c r="C2423" s="3">
        <f>SUMIFS(Data!F:F,Data!$B:$B,Figure16!$B2423,Data!$A:$A,Figure16!$A2423)</f>
        <v>0</v>
      </c>
      <c r="D2423" s="3">
        <f>SUMIFS(Data!Y:Y,Data!$B:$B,Figure16!$B2423,Data!$A:$A,Figure16!$A2423)</f>
        <v>0</v>
      </c>
      <c r="E2423" s="3">
        <f>SUMIFS(Data!Q:Q,Data!$B:$B,Figure16!$B2423,Data!$A:$A,Figure16!$A2423)</f>
        <v>0</v>
      </c>
      <c r="F2423" s="1" t="str">
        <f t="shared" si="78"/>
        <v/>
      </c>
      <c r="G2423" s="1" t="str">
        <f t="shared" si="79"/>
        <v/>
      </c>
      <c r="H2423">
        <f>SUMIFS(Data!Z:Z,Data!B:B,Figure16!B2423,Data!A:A,Figure16!A2423)</f>
        <v>1</v>
      </c>
    </row>
    <row r="2424" spans="1:8">
      <c r="A2424" s="27">
        <v>1962</v>
      </c>
      <c r="B2424" t="s">
        <v>109</v>
      </c>
      <c r="C2424" s="3">
        <f>SUMIFS(Data!F:F,Data!$B:$B,Figure16!$B2424,Data!$A:$A,Figure16!$A2424)</f>
        <v>0</v>
      </c>
      <c r="D2424" s="3">
        <f>SUMIFS(Data!Y:Y,Data!$B:$B,Figure16!$B2424,Data!$A:$A,Figure16!$A2424)</f>
        <v>0</v>
      </c>
      <c r="E2424" s="3">
        <f>SUMIFS(Data!Q:Q,Data!$B:$B,Figure16!$B2424,Data!$A:$A,Figure16!$A2424)</f>
        <v>0</v>
      </c>
      <c r="F2424" s="1" t="str">
        <f t="shared" si="78"/>
        <v/>
      </c>
      <c r="G2424" s="1" t="str">
        <f t="shared" si="79"/>
        <v/>
      </c>
      <c r="H2424">
        <f>SUMIFS(Data!Z:Z,Data!B:B,Figure16!B2424,Data!A:A,Figure16!A2424)</f>
        <v>1</v>
      </c>
    </row>
    <row r="2425" spans="1:8">
      <c r="A2425" s="27">
        <v>1963</v>
      </c>
      <c r="B2425" t="s">
        <v>109</v>
      </c>
      <c r="C2425" s="3">
        <f>SUMIFS(Data!F:F,Data!$B:$B,Figure16!$B2425,Data!$A:$A,Figure16!$A2425)</f>
        <v>0</v>
      </c>
      <c r="D2425" s="3">
        <f>SUMIFS(Data!Y:Y,Data!$B:$B,Figure16!$B2425,Data!$A:$A,Figure16!$A2425)</f>
        <v>0</v>
      </c>
      <c r="E2425" s="3">
        <f>SUMIFS(Data!Q:Q,Data!$B:$B,Figure16!$B2425,Data!$A:$A,Figure16!$A2425)</f>
        <v>0</v>
      </c>
      <c r="F2425" s="1" t="str">
        <f t="shared" si="78"/>
        <v/>
      </c>
      <c r="G2425" s="1" t="str">
        <f t="shared" si="79"/>
        <v/>
      </c>
      <c r="H2425">
        <f>SUMIFS(Data!Z:Z,Data!B:B,Figure16!B2425,Data!A:A,Figure16!A2425)</f>
        <v>1</v>
      </c>
    </row>
    <row r="2426" spans="1:8">
      <c r="A2426" s="27">
        <v>1964</v>
      </c>
      <c r="B2426" t="s">
        <v>109</v>
      </c>
      <c r="C2426" s="3">
        <f>SUMIFS(Data!F:F,Data!$B:$B,Figure16!$B2426,Data!$A:$A,Figure16!$A2426)</f>
        <v>0</v>
      </c>
      <c r="D2426" s="3">
        <f>SUMIFS(Data!Y:Y,Data!$B:$B,Figure16!$B2426,Data!$A:$A,Figure16!$A2426)</f>
        <v>0</v>
      </c>
      <c r="E2426" s="3">
        <f>SUMIFS(Data!Q:Q,Data!$B:$B,Figure16!$B2426,Data!$A:$A,Figure16!$A2426)</f>
        <v>0</v>
      </c>
      <c r="F2426" s="1" t="str">
        <f t="shared" si="78"/>
        <v/>
      </c>
      <c r="G2426" s="1" t="str">
        <f t="shared" si="79"/>
        <v/>
      </c>
      <c r="H2426">
        <f>SUMIFS(Data!Z:Z,Data!B:B,Figure16!B2426,Data!A:A,Figure16!A2426)</f>
        <v>1</v>
      </c>
    </row>
    <row r="2427" spans="1:8">
      <c r="A2427" s="27">
        <v>1965</v>
      </c>
      <c r="B2427" t="s">
        <v>109</v>
      </c>
      <c r="C2427" s="3">
        <f>SUMIFS(Data!F:F,Data!$B:$B,Figure16!$B2427,Data!$A:$A,Figure16!$A2427)</f>
        <v>0</v>
      </c>
      <c r="D2427" s="3">
        <f>SUMIFS(Data!Y:Y,Data!$B:$B,Figure16!$B2427,Data!$A:$A,Figure16!$A2427)</f>
        <v>0</v>
      </c>
      <c r="E2427" s="3">
        <f>SUMIFS(Data!Q:Q,Data!$B:$B,Figure16!$B2427,Data!$A:$A,Figure16!$A2427)</f>
        <v>0</v>
      </c>
      <c r="F2427" s="1" t="str">
        <f t="shared" si="78"/>
        <v/>
      </c>
      <c r="G2427" s="1" t="str">
        <f t="shared" si="79"/>
        <v/>
      </c>
      <c r="H2427">
        <f>SUMIFS(Data!Z:Z,Data!B:B,Figure16!B2427,Data!A:A,Figure16!A2427)</f>
        <v>1</v>
      </c>
    </row>
    <row r="2428" spans="1:8">
      <c r="A2428" s="27">
        <v>1966</v>
      </c>
      <c r="B2428" t="s">
        <v>109</v>
      </c>
      <c r="C2428" s="3">
        <f>SUMIFS(Data!F:F,Data!$B:$B,Figure16!$B2428,Data!$A:$A,Figure16!$A2428)</f>
        <v>0</v>
      </c>
      <c r="D2428" s="3">
        <f>SUMIFS(Data!Y:Y,Data!$B:$B,Figure16!$B2428,Data!$A:$A,Figure16!$A2428)</f>
        <v>0</v>
      </c>
      <c r="E2428" s="3">
        <f>SUMIFS(Data!Q:Q,Data!$B:$B,Figure16!$B2428,Data!$A:$A,Figure16!$A2428)</f>
        <v>0</v>
      </c>
      <c r="F2428" s="1" t="str">
        <f t="shared" si="78"/>
        <v/>
      </c>
      <c r="G2428" s="1" t="str">
        <f t="shared" si="79"/>
        <v/>
      </c>
      <c r="H2428">
        <f>SUMIFS(Data!Z:Z,Data!B:B,Figure16!B2428,Data!A:A,Figure16!A2428)</f>
        <v>1</v>
      </c>
    </row>
    <row r="2429" spans="1:8">
      <c r="A2429" s="27">
        <v>1967</v>
      </c>
      <c r="B2429" t="s">
        <v>109</v>
      </c>
      <c r="C2429" s="3">
        <f>SUMIFS(Data!F:F,Data!$B:$B,Figure16!$B2429,Data!$A:$A,Figure16!$A2429)</f>
        <v>0</v>
      </c>
      <c r="D2429" s="3">
        <f>SUMIFS(Data!Y:Y,Data!$B:$B,Figure16!$B2429,Data!$A:$A,Figure16!$A2429)</f>
        <v>0</v>
      </c>
      <c r="E2429" s="3">
        <f>SUMIFS(Data!Q:Q,Data!$B:$B,Figure16!$B2429,Data!$A:$A,Figure16!$A2429)</f>
        <v>0</v>
      </c>
      <c r="F2429" s="1" t="str">
        <f t="shared" si="78"/>
        <v/>
      </c>
      <c r="G2429" s="1" t="str">
        <f t="shared" si="79"/>
        <v/>
      </c>
      <c r="H2429">
        <f>SUMIFS(Data!Z:Z,Data!B:B,Figure16!B2429,Data!A:A,Figure16!A2429)</f>
        <v>1</v>
      </c>
    </row>
    <row r="2430" spans="1:8">
      <c r="A2430" s="27">
        <v>1968</v>
      </c>
      <c r="B2430" t="s">
        <v>109</v>
      </c>
      <c r="C2430" s="3">
        <f>SUMIFS(Data!F:F,Data!$B:$B,Figure16!$B2430,Data!$A:$A,Figure16!$A2430)</f>
        <v>0</v>
      </c>
      <c r="D2430" s="3">
        <f>SUMIFS(Data!Y:Y,Data!$B:$B,Figure16!$B2430,Data!$A:$A,Figure16!$A2430)</f>
        <v>0</v>
      </c>
      <c r="E2430" s="3">
        <f>SUMIFS(Data!Q:Q,Data!$B:$B,Figure16!$B2430,Data!$A:$A,Figure16!$A2430)</f>
        <v>0</v>
      </c>
      <c r="F2430" s="1" t="str">
        <f t="shared" si="78"/>
        <v/>
      </c>
      <c r="G2430" s="1" t="str">
        <f t="shared" si="79"/>
        <v/>
      </c>
      <c r="H2430">
        <f>SUMIFS(Data!Z:Z,Data!B:B,Figure16!B2430,Data!A:A,Figure16!A2430)</f>
        <v>1</v>
      </c>
    </row>
    <row r="2431" spans="1:8">
      <c r="A2431" s="27">
        <v>1969</v>
      </c>
      <c r="B2431" t="s">
        <v>109</v>
      </c>
      <c r="C2431" s="3">
        <f>SUMIFS(Data!F:F,Data!$B:$B,Figure16!$B2431,Data!$A:$A,Figure16!$A2431)</f>
        <v>0</v>
      </c>
      <c r="D2431" s="3">
        <f>SUMIFS(Data!Y:Y,Data!$B:$B,Figure16!$B2431,Data!$A:$A,Figure16!$A2431)</f>
        <v>0</v>
      </c>
      <c r="E2431" s="3">
        <f>SUMIFS(Data!Q:Q,Data!$B:$B,Figure16!$B2431,Data!$A:$A,Figure16!$A2431)</f>
        <v>0</v>
      </c>
      <c r="F2431" s="1" t="str">
        <f t="shared" si="78"/>
        <v/>
      </c>
      <c r="G2431" s="1" t="str">
        <f t="shared" si="79"/>
        <v/>
      </c>
      <c r="H2431">
        <f>SUMIFS(Data!Z:Z,Data!B:B,Figure16!B2431,Data!A:A,Figure16!A2431)</f>
        <v>1</v>
      </c>
    </row>
    <row r="2432" spans="1:8">
      <c r="A2432" s="27">
        <v>1970</v>
      </c>
      <c r="B2432" t="s">
        <v>109</v>
      </c>
      <c r="C2432" s="3">
        <f>SUMIFS(Data!F:F,Data!$B:$B,Figure16!$B2432,Data!$A:$A,Figure16!$A2432)</f>
        <v>0</v>
      </c>
      <c r="D2432" s="3">
        <f>SUMIFS(Data!Y:Y,Data!$B:$B,Figure16!$B2432,Data!$A:$A,Figure16!$A2432)</f>
        <v>0</v>
      </c>
      <c r="E2432" s="3">
        <f>SUMIFS(Data!Q:Q,Data!$B:$B,Figure16!$B2432,Data!$A:$A,Figure16!$A2432)</f>
        <v>0</v>
      </c>
      <c r="F2432" s="1" t="str">
        <f t="shared" si="78"/>
        <v/>
      </c>
      <c r="G2432" s="1" t="str">
        <f t="shared" si="79"/>
        <v/>
      </c>
      <c r="H2432">
        <f>SUMIFS(Data!Z:Z,Data!B:B,Figure16!B2432,Data!A:A,Figure16!A2432)</f>
        <v>1</v>
      </c>
    </row>
    <row r="2433" spans="1:8">
      <c r="A2433" s="27">
        <v>1971</v>
      </c>
      <c r="B2433" t="s">
        <v>109</v>
      </c>
      <c r="C2433" s="3">
        <f>SUMIFS(Data!F:F,Data!$B:$B,Figure16!$B2433,Data!$A:$A,Figure16!$A2433)</f>
        <v>84000000</v>
      </c>
      <c r="D2433" s="3">
        <f>SUMIFS(Data!Y:Y,Data!$B:$B,Figure16!$B2433,Data!$A:$A,Figure16!$A2433)</f>
        <v>10000000</v>
      </c>
      <c r="E2433" s="3">
        <f>SUMIFS(Data!Q:Q,Data!$B:$B,Figure16!$B2433,Data!$A:$A,Figure16!$A2433)</f>
        <v>0</v>
      </c>
      <c r="F2433" s="1" t="str">
        <f t="shared" si="78"/>
        <v/>
      </c>
      <c r="G2433" s="1" t="str">
        <f t="shared" si="79"/>
        <v/>
      </c>
      <c r="H2433">
        <f>SUMIFS(Data!Z:Z,Data!B:B,Figure16!B2433,Data!A:A,Figure16!A2433)</f>
        <v>1</v>
      </c>
    </row>
    <row r="2434" spans="1:8">
      <c r="A2434" s="27">
        <v>1972</v>
      </c>
      <c r="B2434" t="s">
        <v>109</v>
      </c>
      <c r="C2434" s="3">
        <f>SUMIFS(Data!F:F,Data!$B:$B,Figure16!$B2434,Data!$A:$A,Figure16!$A2434)</f>
        <v>0</v>
      </c>
      <c r="D2434" s="3">
        <f>SUMIFS(Data!Y:Y,Data!$B:$B,Figure16!$B2434,Data!$A:$A,Figure16!$A2434)</f>
        <v>25000000</v>
      </c>
      <c r="E2434" s="3">
        <f>SUMIFS(Data!Q:Q,Data!$B:$B,Figure16!$B2434,Data!$A:$A,Figure16!$A2434)</f>
        <v>0</v>
      </c>
      <c r="F2434" s="1" t="str">
        <f t="shared" si="78"/>
        <v/>
      </c>
      <c r="G2434" s="1" t="str">
        <f t="shared" si="79"/>
        <v/>
      </c>
      <c r="H2434">
        <f>SUMIFS(Data!Z:Z,Data!B:B,Figure16!B2434,Data!A:A,Figure16!A2434)</f>
        <v>1</v>
      </c>
    </row>
    <row r="2435" spans="1:8">
      <c r="A2435" s="27">
        <v>1973</v>
      </c>
      <c r="B2435" t="s">
        <v>109</v>
      </c>
      <c r="C2435" s="3">
        <f>SUMIFS(Data!F:F,Data!$B:$B,Figure16!$B2435,Data!$A:$A,Figure16!$A2435)</f>
        <v>0</v>
      </c>
      <c r="D2435" s="3">
        <f>SUMIFS(Data!Y:Y,Data!$B:$B,Figure16!$B2435,Data!$A:$A,Figure16!$A2435)</f>
        <v>0</v>
      </c>
      <c r="E2435" s="3">
        <f>SUMIFS(Data!Q:Q,Data!$B:$B,Figure16!$B2435,Data!$A:$A,Figure16!$A2435)</f>
        <v>0</v>
      </c>
      <c r="F2435" s="1" t="str">
        <f t="shared" ref="F2435:F2498" si="80">IF(E2435&gt;0,C2435/E2435*100,"")</f>
        <v/>
      </c>
      <c r="G2435" s="1" t="str">
        <f t="shared" ref="G2435:G2498" si="81">IF($E2435&gt;0,D2435/$E2435*100,"")</f>
        <v/>
      </c>
      <c r="H2435">
        <f>SUMIFS(Data!Z:Z,Data!B:B,Figure16!B2435,Data!A:A,Figure16!A2435)</f>
        <v>1</v>
      </c>
    </row>
    <row r="2436" spans="1:8">
      <c r="A2436" s="27">
        <v>1974</v>
      </c>
      <c r="B2436" t="s">
        <v>109</v>
      </c>
      <c r="C2436" s="3">
        <f>SUMIFS(Data!F:F,Data!$B:$B,Figure16!$B2436,Data!$A:$A,Figure16!$A2436)</f>
        <v>0</v>
      </c>
      <c r="D2436" s="3">
        <f>SUMIFS(Data!Y:Y,Data!$B:$B,Figure16!$B2436,Data!$A:$A,Figure16!$A2436)</f>
        <v>0</v>
      </c>
      <c r="E2436" s="3">
        <f>SUMIFS(Data!Q:Q,Data!$B:$B,Figure16!$B2436,Data!$A:$A,Figure16!$A2436)</f>
        <v>0</v>
      </c>
      <c r="F2436" s="1" t="str">
        <f t="shared" si="80"/>
        <v/>
      </c>
      <c r="G2436" s="1" t="str">
        <f t="shared" si="81"/>
        <v/>
      </c>
      <c r="H2436">
        <f>SUMIFS(Data!Z:Z,Data!B:B,Figure16!B2436,Data!A:A,Figure16!A2436)</f>
        <v>1</v>
      </c>
    </row>
    <row r="2437" spans="1:8">
      <c r="A2437" s="27">
        <v>1975</v>
      </c>
      <c r="B2437" t="s">
        <v>109</v>
      </c>
      <c r="C2437" s="3">
        <f>SUMIFS(Data!F:F,Data!$B:$B,Figure16!$B2437,Data!$A:$A,Figure16!$A2437)</f>
        <v>0</v>
      </c>
      <c r="D2437" s="3">
        <f>SUMIFS(Data!Y:Y,Data!$B:$B,Figure16!$B2437,Data!$A:$A,Figure16!$A2437)</f>
        <v>0</v>
      </c>
      <c r="E2437" s="3">
        <f>SUMIFS(Data!Q:Q,Data!$B:$B,Figure16!$B2437,Data!$A:$A,Figure16!$A2437)</f>
        <v>0</v>
      </c>
      <c r="F2437" s="1" t="str">
        <f t="shared" si="80"/>
        <v/>
      </c>
      <c r="G2437" s="1" t="str">
        <f t="shared" si="81"/>
        <v/>
      </c>
      <c r="H2437">
        <f>SUMIFS(Data!Z:Z,Data!B:B,Figure16!B2437,Data!A:A,Figure16!A2437)</f>
        <v>1</v>
      </c>
    </row>
    <row r="2438" spans="1:8">
      <c r="A2438" s="27">
        <v>1976</v>
      </c>
      <c r="B2438" t="s">
        <v>109</v>
      </c>
      <c r="C2438" s="3">
        <f>SUMIFS(Data!F:F,Data!$B:$B,Figure16!$B2438,Data!$A:$A,Figure16!$A2438)</f>
        <v>200000</v>
      </c>
      <c r="D2438" s="3">
        <f>SUMIFS(Data!Y:Y,Data!$B:$B,Figure16!$B2438,Data!$A:$A,Figure16!$A2438)</f>
        <v>0</v>
      </c>
      <c r="E2438" s="3">
        <f>SUMIFS(Data!Q:Q,Data!$B:$B,Figure16!$B2438,Data!$A:$A,Figure16!$A2438)</f>
        <v>0</v>
      </c>
      <c r="F2438" s="1" t="str">
        <f t="shared" si="80"/>
        <v/>
      </c>
      <c r="G2438" s="1" t="str">
        <f t="shared" si="81"/>
        <v/>
      </c>
      <c r="H2438">
        <f>SUMIFS(Data!Z:Z,Data!B:B,Figure16!B2438,Data!A:A,Figure16!A2438)</f>
        <v>1</v>
      </c>
    </row>
    <row r="2439" spans="1:8">
      <c r="A2439" s="27">
        <v>1977</v>
      </c>
      <c r="B2439" t="s">
        <v>109</v>
      </c>
      <c r="C2439" s="3">
        <f>SUMIFS(Data!F:F,Data!$B:$B,Figure16!$B2439,Data!$A:$A,Figure16!$A2439)</f>
        <v>0</v>
      </c>
      <c r="D2439" s="3">
        <f>SUMIFS(Data!Y:Y,Data!$B:$B,Figure16!$B2439,Data!$A:$A,Figure16!$A2439)</f>
        <v>0</v>
      </c>
      <c r="E2439" s="3">
        <f>SUMIFS(Data!Q:Q,Data!$B:$B,Figure16!$B2439,Data!$A:$A,Figure16!$A2439)</f>
        <v>0</v>
      </c>
      <c r="F2439" s="1" t="str">
        <f t="shared" si="80"/>
        <v/>
      </c>
      <c r="G2439" s="1" t="str">
        <f t="shared" si="81"/>
        <v/>
      </c>
      <c r="H2439">
        <f>SUMIFS(Data!Z:Z,Data!B:B,Figure16!B2439,Data!A:A,Figure16!A2439)</f>
        <v>1</v>
      </c>
    </row>
    <row r="2440" spans="1:8">
      <c r="A2440" s="27">
        <v>1978</v>
      </c>
      <c r="B2440" t="s">
        <v>109</v>
      </c>
      <c r="C2440" s="3">
        <f>SUMIFS(Data!F:F,Data!$B:$B,Figure16!$B2440,Data!$A:$A,Figure16!$A2440)</f>
        <v>0</v>
      </c>
      <c r="D2440" s="3">
        <f>SUMIFS(Data!Y:Y,Data!$B:$B,Figure16!$B2440,Data!$A:$A,Figure16!$A2440)</f>
        <v>0</v>
      </c>
      <c r="E2440" s="3">
        <f>SUMIFS(Data!Q:Q,Data!$B:$B,Figure16!$B2440,Data!$A:$A,Figure16!$A2440)</f>
        <v>0</v>
      </c>
      <c r="F2440" s="1" t="str">
        <f t="shared" si="80"/>
        <v/>
      </c>
      <c r="G2440" s="1" t="str">
        <f t="shared" si="81"/>
        <v/>
      </c>
      <c r="H2440">
        <f>SUMIFS(Data!Z:Z,Data!B:B,Figure16!B2440,Data!A:A,Figure16!A2440)</f>
        <v>1</v>
      </c>
    </row>
    <row r="2441" spans="1:8">
      <c r="A2441" s="27">
        <v>1979</v>
      </c>
      <c r="B2441" t="s">
        <v>109</v>
      </c>
      <c r="C2441" s="3">
        <f>SUMIFS(Data!F:F,Data!$B:$B,Figure16!$B2441,Data!$A:$A,Figure16!$A2441)</f>
        <v>0</v>
      </c>
      <c r="D2441" s="3">
        <f>SUMIFS(Data!Y:Y,Data!$B:$B,Figure16!$B2441,Data!$A:$A,Figure16!$A2441)</f>
        <v>14000000</v>
      </c>
      <c r="E2441" s="3">
        <f>SUMIFS(Data!Q:Q,Data!$B:$B,Figure16!$B2441,Data!$A:$A,Figure16!$A2441)</f>
        <v>0</v>
      </c>
      <c r="F2441" s="1" t="str">
        <f t="shared" si="80"/>
        <v/>
      </c>
      <c r="G2441" s="1" t="str">
        <f t="shared" si="81"/>
        <v/>
      </c>
      <c r="H2441">
        <f>SUMIFS(Data!Z:Z,Data!B:B,Figure16!B2441,Data!A:A,Figure16!A2441)</f>
        <v>1</v>
      </c>
    </row>
    <row r="2442" spans="1:8">
      <c r="A2442" s="27">
        <v>1980</v>
      </c>
      <c r="B2442" t="s">
        <v>109</v>
      </c>
      <c r="C2442" s="3">
        <f>SUMIFS(Data!F:F,Data!$B:$B,Figure16!$B2442,Data!$A:$A,Figure16!$A2442)</f>
        <v>0</v>
      </c>
      <c r="D2442" s="3">
        <f>SUMIFS(Data!Y:Y,Data!$B:$B,Figure16!$B2442,Data!$A:$A,Figure16!$A2442)</f>
        <v>0</v>
      </c>
      <c r="E2442" s="3">
        <f>SUMIFS(Data!Q:Q,Data!$B:$B,Figure16!$B2442,Data!$A:$A,Figure16!$A2442)</f>
        <v>0</v>
      </c>
      <c r="F2442" s="1" t="str">
        <f t="shared" si="80"/>
        <v/>
      </c>
      <c r="G2442" s="1" t="str">
        <f t="shared" si="81"/>
        <v/>
      </c>
      <c r="H2442">
        <f>SUMIFS(Data!Z:Z,Data!B:B,Figure16!B2442,Data!A:A,Figure16!A2442)</f>
        <v>1</v>
      </c>
    </row>
    <row r="2443" spans="1:8">
      <c r="A2443" s="27">
        <v>1981</v>
      </c>
      <c r="B2443" t="s">
        <v>109</v>
      </c>
      <c r="C2443" s="3">
        <f>SUMIFS(Data!F:F,Data!$B:$B,Figure16!$B2443,Data!$A:$A,Figure16!$A2443)</f>
        <v>0</v>
      </c>
      <c r="D2443" s="3">
        <f>SUMIFS(Data!Y:Y,Data!$B:$B,Figure16!$B2443,Data!$A:$A,Figure16!$A2443)</f>
        <v>20000000</v>
      </c>
      <c r="E2443" s="3">
        <f>SUMIFS(Data!Q:Q,Data!$B:$B,Figure16!$B2443,Data!$A:$A,Figure16!$A2443)</f>
        <v>7324903188.405798</v>
      </c>
      <c r="F2443" s="1">
        <f t="shared" si="80"/>
        <v>0</v>
      </c>
      <c r="G2443" s="1">
        <f t="shared" si="81"/>
        <v>0.27304115133776707</v>
      </c>
      <c r="H2443">
        <f>SUMIFS(Data!Z:Z,Data!B:B,Figure16!B2443,Data!A:A,Figure16!A2443)</f>
        <v>1</v>
      </c>
    </row>
    <row r="2444" spans="1:8">
      <c r="A2444" s="27">
        <v>1982</v>
      </c>
      <c r="B2444" t="s">
        <v>109</v>
      </c>
      <c r="C2444" s="3">
        <f>SUMIFS(Data!F:F,Data!$B:$B,Figure16!$B2444,Data!$A:$A,Figure16!$A2444)</f>
        <v>0</v>
      </c>
      <c r="D2444" s="3">
        <f>SUMIFS(Data!Y:Y,Data!$B:$B,Figure16!$B2444,Data!$A:$A,Figure16!$A2444)</f>
        <v>0</v>
      </c>
      <c r="E2444" s="3">
        <f>SUMIFS(Data!Q:Q,Data!$B:$B,Figure16!$B2444,Data!$A:$A,Figure16!$A2444)</f>
        <v>7707678019.3236723</v>
      </c>
      <c r="F2444" s="1">
        <f t="shared" si="80"/>
        <v>0</v>
      </c>
      <c r="G2444" s="1">
        <f t="shared" si="81"/>
        <v>0</v>
      </c>
      <c r="H2444">
        <f>SUMIFS(Data!Z:Z,Data!B:B,Figure16!B2444,Data!A:A,Figure16!A2444)</f>
        <v>1</v>
      </c>
    </row>
    <row r="2445" spans="1:8">
      <c r="A2445" s="27">
        <v>1983</v>
      </c>
      <c r="B2445" t="s">
        <v>109</v>
      </c>
      <c r="C2445" s="3">
        <f>SUMIFS(Data!F:F,Data!$B:$B,Figure16!$B2445,Data!$A:$A,Figure16!$A2445)</f>
        <v>200000</v>
      </c>
      <c r="D2445" s="3">
        <f>SUMIFS(Data!Y:Y,Data!$B:$B,Figure16!$B2445,Data!$A:$A,Figure16!$A2445)</f>
        <v>69980000</v>
      </c>
      <c r="E2445" s="3">
        <f>SUMIFS(Data!Q:Q,Data!$B:$B,Figure16!$B2445,Data!$A:$A,Figure16!$A2445)</f>
        <v>8567890821.2560396</v>
      </c>
      <c r="F2445" s="1">
        <f t="shared" si="80"/>
        <v>2.3342967851997009E-3</v>
      </c>
      <c r="G2445" s="1">
        <f t="shared" si="81"/>
        <v>0.81677044514137553</v>
      </c>
      <c r="H2445">
        <f>SUMIFS(Data!Z:Z,Data!B:B,Figure16!B2445,Data!A:A,Figure16!A2445)</f>
        <v>1</v>
      </c>
    </row>
    <row r="2446" spans="1:8">
      <c r="A2446" s="27">
        <v>1984</v>
      </c>
      <c r="B2446" t="s">
        <v>109</v>
      </c>
      <c r="C2446" s="3">
        <f>SUMIFS(Data!F:F,Data!$B:$B,Figure16!$B2446,Data!$A:$A,Figure16!$A2446)</f>
        <v>130000</v>
      </c>
      <c r="D2446" s="3">
        <f>SUMIFS(Data!Y:Y,Data!$B:$B,Figure16!$B2446,Data!$A:$A,Figure16!$A2446)</f>
        <v>0</v>
      </c>
      <c r="E2446" s="3">
        <f>SUMIFS(Data!Q:Q,Data!$B:$B,Figure16!$B2446,Data!$A:$A,Figure16!$A2446)</f>
        <v>8096302367.1497593</v>
      </c>
      <c r="F2446" s="1">
        <f t="shared" si="80"/>
        <v>1.6056712571342058E-3</v>
      </c>
      <c r="G2446" s="1">
        <f t="shared" si="81"/>
        <v>0</v>
      </c>
      <c r="H2446">
        <f>SUMIFS(Data!Z:Z,Data!B:B,Figure16!B2446,Data!A:A,Figure16!A2446)</f>
        <v>1</v>
      </c>
    </row>
    <row r="2447" spans="1:8">
      <c r="A2447" s="27">
        <v>1985</v>
      </c>
      <c r="B2447" t="s">
        <v>109</v>
      </c>
      <c r="C2447" s="3">
        <f>SUMIFS(Data!F:F,Data!$B:$B,Figure16!$B2447,Data!$A:$A,Figure16!$A2447)</f>
        <v>5000000</v>
      </c>
      <c r="D2447" s="3">
        <f>SUMIFS(Data!Y:Y,Data!$B:$B,Figure16!$B2447,Data!$A:$A,Figure16!$A2447)</f>
        <v>0</v>
      </c>
      <c r="E2447" s="3">
        <f>SUMIFS(Data!Q:Q,Data!$B:$B,Figure16!$B2447,Data!$A:$A,Figure16!$A2447)</f>
        <v>9480840483.0917873</v>
      </c>
      <c r="F2447" s="1">
        <f t="shared" si="80"/>
        <v>5.2737940364222385E-2</v>
      </c>
      <c r="G2447" s="1">
        <f t="shared" si="81"/>
        <v>0</v>
      </c>
      <c r="H2447">
        <f>SUMIFS(Data!Z:Z,Data!B:B,Figure16!B2447,Data!A:A,Figure16!A2447)</f>
        <v>1</v>
      </c>
    </row>
    <row r="2448" spans="1:8">
      <c r="A2448" s="27">
        <v>1986</v>
      </c>
      <c r="B2448" t="s">
        <v>109</v>
      </c>
      <c r="C2448" s="3">
        <f>SUMIFS(Data!F:F,Data!$B:$B,Figure16!$B2448,Data!$A:$A,Figure16!$A2448)</f>
        <v>0</v>
      </c>
      <c r="D2448" s="3">
        <f>SUMIFS(Data!Y:Y,Data!$B:$B,Figure16!$B2448,Data!$A:$A,Figure16!$A2448)</f>
        <v>0</v>
      </c>
      <c r="E2448" s="3">
        <f>SUMIFS(Data!Q:Q,Data!$B:$B,Figure16!$B2448,Data!$A:$A,Figure16!$A2448)</f>
        <v>9848600869.5652199</v>
      </c>
      <c r="F2448" s="1">
        <f t="shared" si="80"/>
        <v>0</v>
      </c>
      <c r="G2448" s="1">
        <f t="shared" si="81"/>
        <v>0</v>
      </c>
      <c r="H2448">
        <f>SUMIFS(Data!Z:Z,Data!B:B,Figure16!B2448,Data!A:A,Figure16!A2448)</f>
        <v>1</v>
      </c>
    </row>
    <row r="2449" spans="1:8">
      <c r="A2449" s="27">
        <v>1987</v>
      </c>
      <c r="B2449" t="s">
        <v>109</v>
      </c>
      <c r="C2449" s="3">
        <f>SUMIFS(Data!F:F,Data!$B:$B,Figure16!$B2449,Data!$A:$A,Figure16!$A2449)</f>
        <v>0</v>
      </c>
      <c r="D2449" s="3">
        <f>SUMIFS(Data!Y:Y,Data!$B:$B,Figure16!$B2449,Data!$A:$A,Figure16!$A2449)</f>
        <v>0</v>
      </c>
      <c r="E2449" s="3">
        <f>SUMIFS(Data!Q:Q,Data!$B:$B,Figure16!$B2449,Data!$A:$A,Figure16!$A2449)</f>
        <v>10527338647.342997</v>
      </c>
      <c r="F2449" s="1">
        <f t="shared" si="80"/>
        <v>0</v>
      </c>
      <c r="G2449" s="1">
        <f t="shared" si="81"/>
        <v>0</v>
      </c>
      <c r="H2449">
        <f>SUMIFS(Data!Z:Z,Data!B:B,Figure16!B2449,Data!A:A,Figure16!A2449)</f>
        <v>1</v>
      </c>
    </row>
    <row r="2450" spans="1:8">
      <c r="A2450" s="27">
        <v>1988</v>
      </c>
      <c r="B2450" t="s">
        <v>109</v>
      </c>
      <c r="C2450" s="3">
        <f>SUMIFS(Data!F:F,Data!$B:$B,Figure16!$B2450,Data!$A:$A,Figure16!$A2450)</f>
        <v>12000000</v>
      </c>
      <c r="D2450" s="3">
        <f>SUMIFS(Data!Y:Y,Data!$B:$B,Figure16!$B2450,Data!$A:$A,Figure16!$A2450)</f>
        <v>0</v>
      </c>
      <c r="E2450" s="3">
        <f>SUMIFS(Data!Q:Q,Data!$B:$B,Figure16!$B2450,Data!$A:$A,Figure16!$A2450)</f>
        <v>10908935748.792271</v>
      </c>
      <c r="F2450" s="1">
        <f t="shared" si="80"/>
        <v>0.11000156455526397</v>
      </c>
      <c r="G2450" s="1">
        <f t="shared" si="81"/>
        <v>0</v>
      </c>
      <c r="H2450">
        <f>SUMIFS(Data!Z:Z,Data!B:B,Figure16!B2450,Data!A:A,Figure16!A2450)</f>
        <v>1</v>
      </c>
    </row>
    <row r="2451" spans="1:8">
      <c r="A2451" s="27">
        <v>1989</v>
      </c>
      <c r="B2451" t="s">
        <v>109</v>
      </c>
      <c r="C2451" s="3">
        <f>SUMIFS(Data!F:F,Data!$B:$B,Figure16!$B2451,Data!$A:$A,Figure16!$A2451)</f>
        <v>0</v>
      </c>
      <c r="D2451" s="3">
        <f>SUMIFS(Data!Y:Y,Data!$B:$B,Figure16!$B2451,Data!$A:$A,Figure16!$A2451)</f>
        <v>0</v>
      </c>
      <c r="E2451" s="3">
        <f>SUMIFS(Data!Q:Q,Data!$B:$B,Figure16!$B2451,Data!$A:$A,Figure16!$A2451)</f>
        <v>11476584879.227053</v>
      </c>
      <c r="F2451" s="1">
        <f t="shared" si="80"/>
        <v>0</v>
      </c>
      <c r="G2451" s="1">
        <f t="shared" si="81"/>
        <v>0</v>
      </c>
      <c r="H2451">
        <f>SUMIFS(Data!Z:Z,Data!B:B,Figure16!B2451,Data!A:A,Figure16!A2451)</f>
        <v>1</v>
      </c>
    </row>
    <row r="2452" spans="1:8">
      <c r="A2452" s="27">
        <v>1990</v>
      </c>
      <c r="B2452" t="s">
        <v>109</v>
      </c>
      <c r="C2452" s="3">
        <f>SUMIFS(Data!F:F,Data!$B:$B,Figure16!$B2452,Data!$A:$A,Figure16!$A2452)</f>
        <v>0</v>
      </c>
      <c r="D2452" s="3">
        <f>SUMIFS(Data!Y:Y,Data!$B:$B,Figure16!$B2452,Data!$A:$A,Figure16!$A2452)</f>
        <v>0</v>
      </c>
      <c r="E2452" s="3">
        <f>SUMIFS(Data!Q:Q,Data!$B:$B,Figure16!$B2452,Data!$A:$A,Figure16!$A2452)</f>
        <v>12175166763.285025</v>
      </c>
      <c r="F2452" s="1">
        <f t="shared" si="80"/>
        <v>0</v>
      </c>
      <c r="G2452" s="1">
        <f t="shared" si="81"/>
        <v>0</v>
      </c>
      <c r="H2452">
        <f>SUMIFS(Data!Z:Z,Data!B:B,Figure16!B2452,Data!A:A,Figure16!A2452)</f>
        <v>1</v>
      </c>
    </row>
    <row r="2453" spans="1:8">
      <c r="A2453" s="27">
        <v>1991</v>
      </c>
      <c r="B2453" t="s">
        <v>109</v>
      </c>
      <c r="C2453" s="3">
        <f>SUMIFS(Data!F:F,Data!$B:$B,Figure16!$B2453,Data!$A:$A,Figure16!$A2453)</f>
        <v>0</v>
      </c>
      <c r="D2453" s="3">
        <f>SUMIFS(Data!Y:Y,Data!$B:$B,Figure16!$B2453,Data!$A:$A,Figure16!$A2453)</f>
        <v>0</v>
      </c>
      <c r="E2453" s="3">
        <f>SUMIFS(Data!Q:Q,Data!$B:$B,Figure16!$B2453,Data!$A:$A,Figure16!$A2453)</f>
        <v>13463868357.487925</v>
      </c>
      <c r="F2453" s="1">
        <f t="shared" si="80"/>
        <v>0</v>
      </c>
      <c r="G2453" s="1">
        <f t="shared" si="81"/>
        <v>0</v>
      </c>
      <c r="H2453">
        <f>SUMIFS(Data!Z:Z,Data!B:B,Figure16!B2453,Data!A:A,Figure16!A2453)</f>
        <v>1</v>
      </c>
    </row>
    <row r="2454" spans="1:8">
      <c r="A2454" s="27">
        <v>1992</v>
      </c>
      <c r="B2454" t="s">
        <v>109</v>
      </c>
      <c r="C2454" s="3">
        <f>SUMIFS(Data!F:F,Data!$B:$B,Figure16!$B2454,Data!$A:$A,Figure16!$A2454)</f>
        <v>0</v>
      </c>
      <c r="D2454" s="3">
        <f>SUMIFS(Data!Y:Y,Data!$B:$B,Figure16!$B2454,Data!$A:$A,Figure16!$A2454)</f>
        <v>0</v>
      </c>
      <c r="E2454" s="3">
        <f>SUMIFS(Data!Q:Q,Data!$B:$B,Figure16!$B2454,Data!$A:$A,Figure16!$A2454)</f>
        <v>10492993077.609276</v>
      </c>
      <c r="F2454" s="1">
        <f t="shared" si="80"/>
        <v>0</v>
      </c>
      <c r="G2454" s="1">
        <f t="shared" si="81"/>
        <v>0</v>
      </c>
      <c r="H2454">
        <f>SUMIFS(Data!Z:Z,Data!B:B,Figure16!B2454,Data!A:A,Figure16!A2454)</f>
        <v>1</v>
      </c>
    </row>
    <row r="2455" spans="1:8">
      <c r="A2455" s="27">
        <v>1993</v>
      </c>
      <c r="B2455" t="s">
        <v>109</v>
      </c>
      <c r="C2455" s="3">
        <f>SUMIFS(Data!F:F,Data!$B:$B,Figure16!$B2455,Data!$A:$A,Figure16!$A2455)</f>
        <v>0</v>
      </c>
      <c r="D2455" s="3">
        <f>SUMIFS(Data!Y:Y,Data!$B:$B,Figure16!$B2455,Data!$A:$A,Figure16!$A2455)</f>
        <v>0</v>
      </c>
      <c r="E2455" s="3">
        <f>SUMIFS(Data!Q:Q,Data!$B:$B,Figure16!$B2455,Data!$A:$A,Figure16!$A2455)</f>
        <v>8830712713.9078121</v>
      </c>
      <c r="F2455" s="1">
        <f t="shared" si="80"/>
        <v>0</v>
      </c>
      <c r="G2455" s="1">
        <f t="shared" si="81"/>
        <v>0</v>
      </c>
      <c r="H2455">
        <f>SUMIFS(Data!Z:Z,Data!B:B,Figure16!B2455,Data!A:A,Figure16!A2455)</f>
        <v>1</v>
      </c>
    </row>
    <row r="2456" spans="1:8">
      <c r="A2456" s="27">
        <v>1994</v>
      </c>
      <c r="B2456" t="s">
        <v>109</v>
      </c>
      <c r="C2456" s="3">
        <f>SUMIFS(Data!F:F,Data!$B:$B,Figure16!$B2456,Data!$A:$A,Figure16!$A2456)</f>
        <v>0</v>
      </c>
      <c r="D2456" s="3">
        <f>SUMIFS(Data!Y:Y,Data!$B:$B,Figure16!$B2456,Data!$A:$A,Figure16!$A2456)</f>
        <v>0</v>
      </c>
      <c r="E2456" s="3">
        <f>SUMIFS(Data!Q:Q,Data!$B:$B,Figure16!$B2456,Data!$A:$A,Figure16!$A2456)</f>
        <v>6927950564.5565681</v>
      </c>
      <c r="F2456" s="1">
        <f t="shared" si="80"/>
        <v>0</v>
      </c>
      <c r="G2456" s="1">
        <f t="shared" si="81"/>
        <v>0</v>
      </c>
      <c r="H2456">
        <f>SUMIFS(Data!Z:Z,Data!B:B,Figure16!B2456,Data!A:A,Figure16!A2456)</f>
        <v>1</v>
      </c>
    </row>
    <row r="2457" spans="1:8">
      <c r="A2457" s="27">
        <v>1995</v>
      </c>
      <c r="B2457" t="s">
        <v>109</v>
      </c>
      <c r="C2457" s="3">
        <f>SUMIFS(Data!F:F,Data!$B:$B,Figure16!$B2457,Data!$A:$A,Figure16!$A2457)</f>
        <v>0</v>
      </c>
      <c r="D2457" s="3">
        <f>SUMIFS(Data!Y:Y,Data!$B:$B,Figure16!$B2457,Data!$A:$A,Figure16!$A2457)</f>
        <v>0</v>
      </c>
      <c r="E2457" s="3">
        <f>SUMIFS(Data!Q:Q,Data!$B:$B,Figure16!$B2457,Data!$A:$A,Figure16!$A2457)</f>
        <v>7663984567.9012346</v>
      </c>
      <c r="F2457" s="1">
        <f t="shared" si="80"/>
        <v>0</v>
      </c>
      <c r="G2457" s="1">
        <f t="shared" si="81"/>
        <v>0</v>
      </c>
      <c r="H2457">
        <f>SUMIFS(Data!Z:Z,Data!B:B,Figure16!B2457,Data!A:A,Figure16!A2457)</f>
        <v>1</v>
      </c>
    </row>
    <row r="2458" spans="1:8">
      <c r="A2458" s="27">
        <v>1996</v>
      </c>
      <c r="B2458" t="s">
        <v>109</v>
      </c>
      <c r="C2458" s="3">
        <f>SUMIFS(Data!F:F,Data!$B:$B,Figure16!$B2458,Data!$A:$A,Figure16!$A2458)</f>
        <v>0</v>
      </c>
      <c r="D2458" s="3">
        <f>SUMIFS(Data!Y:Y,Data!$B:$B,Figure16!$B2458,Data!$A:$A,Figure16!$A2458)</f>
        <v>0</v>
      </c>
      <c r="E2458" s="3">
        <f>SUMIFS(Data!Q:Q,Data!$B:$B,Figure16!$B2458,Data!$A:$A,Figure16!$A2458)</f>
        <v>8547939730.623744</v>
      </c>
      <c r="F2458" s="1">
        <f t="shared" si="80"/>
        <v>0</v>
      </c>
      <c r="G2458" s="1">
        <f t="shared" si="81"/>
        <v>0</v>
      </c>
      <c r="H2458">
        <f>SUMIFS(Data!Z:Z,Data!B:B,Figure16!B2458,Data!A:A,Figure16!A2458)</f>
        <v>1</v>
      </c>
    </row>
    <row r="2459" spans="1:8">
      <c r="A2459" s="27">
        <v>1997</v>
      </c>
      <c r="B2459" t="s">
        <v>109</v>
      </c>
      <c r="C2459" s="3">
        <f>SUMIFS(Data!F:F,Data!$B:$B,Figure16!$B2459,Data!$A:$A,Figure16!$A2459)</f>
        <v>0</v>
      </c>
      <c r="D2459" s="3">
        <f>SUMIFS(Data!Y:Y,Data!$B:$B,Figure16!$B2459,Data!$A:$A,Figure16!$A2459)</f>
        <v>0</v>
      </c>
      <c r="E2459" s="3">
        <f>SUMIFS(Data!Q:Q,Data!$B:$B,Figure16!$B2459,Data!$A:$A,Figure16!$A2459)</f>
        <v>8589211390.4961224</v>
      </c>
      <c r="F2459" s="1">
        <f t="shared" si="80"/>
        <v>0</v>
      </c>
      <c r="G2459" s="1">
        <f t="shared" si="81"/>
        <v>0</v>
      </c>
      <c r="H2459">
        <f>SUMIFS(Data!Z:Z,Data!B:B,Figure16!B2459,Data!A:A,Figure16!A2459)</f>
        <v>1</v>
      </c>
    </row>
    <row r="2460" spans="1:8">
      <c r="A2460" s="27">
        <v>1998</v>
      </c>
      <c r="B2460" t="s">
        <v>109</v>
      </c>
      <c r="C2460" s="3">
        <f>SUMIFS(Data!F:F,Data!$B:$B,Figure16!$B2460,Data!$A:$A,Figure16!$A2460)</f>
        <v>0</v>
      </c>
      <c r="D2460" s="3">
        <f>SUMIFS(Data!Y:Y,Data!$B:$B,Figure16!$B2460,Data!$A:$A,Figure16!$A2460)</f>
        <v>0</v>
      </c>
      <c r="E2460" s="3">
        <f>SUMIFS(Data!Q:Q,Data!$B:$B,Figure16!$B2460,Data!$A:$A,Figure16!$A2460)</f>
        <v>7818224905.5507135</v>
      </c>
      <c r="F2460" s="1">
        <f t="shared" si="80"/>
        <v>0</v>
      </c>
      <c r="G2460" s="1">
        <f t="shared" si="81"/>
        <v>0</v>
      </c>
      <c r="H2460">
        <f>SUMIFS(Data!Z:Z,Data!B:B,Figure16!B2460,Data!A:A,Figure16!A2460)</f>
        <v>1</v>
      </c>
    </row>
    <row r="2461" spans="1:8">
      <c r="A2461" s="27">
        <v>1999</v>
      </c>
      <c r="B2461" t="s">
        <v>109</v>
      </c>
      <c r="C2461" s="3">
        <f>SUMIFS(Data!F:F,Data!$B:$B,Figure16!$B2461,Data!$A:$A,Figure16!$A2461)</f>
        <v>0</v>
      </c>
      <c r="D2461" s="3">
        <f>SUMIFS(Data!Y:Y,Data!$B:$B,Figure16!$B2461,Data!$A:$A,Figure16!$A2461)</f>
        <v>0</v>
      </c>
      <c r="E2461" s="3">
        <f>SUMIFS(Data!Q:Q,Data!$B:$B,Figure16!$B2461,Data!$A:$A,Figure16!$A2461)</f>
        <v>7700833482.0061493</v>
      </c>
      <c r="F2461" s="1">
        <f t="shared" si="80"/>
        <v>0</v>
      </c>
      <c r="G2461" s="1">
        <f t="shared" si="81"/>
        <v>0</v>
      </c>
      <c r="H2461">
        <f>SUMIFS(Data!Z:Z,Data!B:B,Figure16!B2461,Data!A:A,Figure16!A2461)</f>
        <v>1</v>
      </c>
    </row>
    <row r="2462" spans="1:8">
      <c r="A2462" s="27">
        <v>2000</v>
      </c>
      <c r="B2462" t="s">
        <v>109</v>
      </c>
      <c r="C2462" s="3">
        <f>SUMIFS(Data!F:F,Data!$B:$B,Figure16!$B2462,Data!$A:$A,Figure16!$A2462)</f>
        <v>224158.953125</v>
      </c>
      <c r="D2462" s="3">
        <f>SUMIFS(Data!Y:Y,Data!$B:$B,Figure16!$B2462,Data!$A:$A,Figure16!$A2462)</f>
        <v>0</v>
      </c>
      <c r="E2462" s="3">
        <f>SUMIFS(Data!Q:Q,Data!$B:$B,Figure16!$B2462,Data!$A:$A,Figure16!$A2462)</f>
        <v>8242392103.6806135</v>
      </c>
      <c r="F2462" s="1">
        <f t="shared" si="80"/>
        <v>2.7195861384088065E-3</v>
      </c>
      <c r="G2462" s="1">
        <f t="shared" si="81"/>
        <v>0</v>
      </c>
      <c r="H2462">
        <f>SUMIFS(Data!Z:Z,Data!B:B,Figure16!B2462,Data!A:A,Figure16!A2462)</f>
        <v>1</v>
      </c>
    </row>
    <row r="2463" spans="1:8">
      <c r="A2463" s="27">
        <v>2001</v>
      </c>
      <c r="B2463" t="s">
        <v>109</v>
      </c>
      <c r="C2463" s="3">
        <f>SUMIFS(Data!F:F,Data!$B:$B,Figure16!$B2463,Data!$A:$A,Figure16!$A2463)</f>
        <v>15500000</v>
      </c>
      <c r="D2463" s="3">
        <f>SUMIFS(Data!Y:Y,Data!$B:$B,Figure16!$B2463,Data!$A:$A,Figure16!$A2463)</f>
        <v>0</v>
      </c>
      <c r="E2463" s="3">
        <f>SUMIFS(Data!Q:Q,Data!$B:$B,Figure16!$B2463,Data!$A:$A,Figure16!$A2463)</f>
        <v>8231326016.4749403</v>
      </c>
      <c r="F2463" s="1">
        <f t="shared" si="80"/>
        <v>0.18830501876583264</v>
      </c>
      <c r="G2463" s="1">
        <f t="shared" si="81"/>
        <v>0</v>
      </c>
      <c r="H2463">
        <f>SUMIFS(Data!Z:Z,Data!B:B,Figure16!B2463,Data!A:A,Figure16!A2463)</f>
        <v>1</v>
      </c>
    </row>
    <row r="2464" spans="1:8">
      <c r="A2464" s="27">
        <v>2002</v>
      </c>
      <c r="B2464" t="s">
        <v>109</v>
      </c>
      <c r="C2464" s="3">
        <f>SUMIFS(Data!F:F,Data!$B:$B,Figure16!$B2464,Data!$A:$A,Figure16!$A2464)</f>
        <v>1167167.625</v>
      </c>
      <c r="D2464" s="3">
        <f>SUMIFS(Data!Y:Y,Data!$B:$B,Figure16!$B2464,Data!$A:$A,Figure16!$A2464)</f>
        <v>0</v>
      </c>
      <c r="E2464" s="3">
        <f>SUMIFS(Data!Q:Q,Data!$B:$B,Figure16!$B2464,Data!$A:$A,Figure16!$A2464)</f>
        <v>7850809498.1680269</v>
      </c>
      <c r="F2464" s="1">
        <f t="shared" si="80"/>
        <v>1.4866844307868591E-2</v>
      </c>
      <c r="G2464" s="1">
        <f t="shared" si="81"/>
        <v>0</v>
      </c>
      <c r="H2464">
        <f>SUMIFS(Data!Z:Z,Data!B:B,Figure16!B2464,Data!A:A,Figure16!A2464)</f>
        <v>1</v>
      </c>
    </row>
    <row r="2465" spans="1:8">
      <c r="A2465" s="27">
        <v>2003</v>
      </c>
      <c r="B2465" t="s">
        <v>109</v>
      </c>
      <c r="C2465" s="3">
        <f>SUMIFS(Data!F:F,Data!$B:$B,Figure16!$B2465,Data!$A:$A,Figure16!$A2465)</f>
        <v>16440000</v>
      </c>
      <c r="D2465" s="3">
        <f>SUMIFS(Data!Y:Y,Data!$B:$B,Figure16!$B2465,Data!$A:$A,Figure16!$A2465)</f>
        <v>0</v>
      </c>
      <c r="E2465" s="3">
        <f>SUMIFS(Data!Q:Q,Data!$B:$B,Figure16!$B2465,Data!$A:$A,Figure16!$A2465)</f>
        <v>8623691300.0407887</v>
      </c>
      <c r="F2465" s="1">
        <f t="shared" si="80"/>
        <v>0.19063762173307666</v>
      </c>
      <c r="G2465" s="1">
        <f t="shared" si="81"/>
        <v>0</v>
      </c>
      <c r="H2465">
        <f>SUMIFS(Data!Z:Z,Data!B:B,Figure16!B2465,Data!A:A,Figure16!A2465)</f>
        <v>1</v>
      </c>
    </row>
    <row r="2466" spans="1:8">
      <c r="A2466" s="27">
        <v>2004</v>
      </c>
      <c r="B2466" t="s">
        <v>109</v>
      </c>
      <c r="C2466" s="3">
        <f>SUMIFS(Data!F:F,Data!$B:$B,Figure16!$B2466,Data!$A:$A,Figure16!$A2466)</f>
        <v>0</v>
      </c>
      <c r="D2466" s="3">
        <f>SUMIFS(Data!Y:Y,Data!$B:$B,Figure16!$B2466,Data!$A:$A,Figure16!$A2466)</f>
        <v>0</v>
      </c>
      <c r="E2466" s="3">
        <f>SUMIFS(Data!Q:Q,Data!$B:$B,Figure16!$B2466,Data!$A:$A,Figure16!$A2466)</f>
        <v>10131187261.442078</v>
      </c>
      <c r="F2466" s="1">
        <f t="shared" si="80"/>
        <v>0</v>
      </c>
      <c r="G2466" s="1">
        <f t="shared" si="81"/>
        <v>0</v>
      </c>
      <c r="H2466">
        <f>SUMIFS(Data!Z:Z,Data!B:B,Figure16!B2466,Data!A:A,Figure16!A2466)</f>
        <v>1</v>
      </c>
    </row>
    <row r="2467" spans="1:8">
      <c r="A2467" s="27">
        <v>2005</v>
      </c>
      <c r="B2467" t="s">
        <v>109</v>
      </c>
      <c r="C2467" s="3">
        <f>SUMIFS(Data!F:F,Data!$B:$B,Figure16!$B2467,Data!$A:$A,Figure16!$A2467)</f>
        <v>15173000</v>
      </c>
      <c r="D2467" s="3">
        <f>SUMIFS(Data!Y:Y,Data!$B:$B,Figure16!$B2467,Data!$A:$A,Figure16!$A2467)</f>
        <v>0</v>
      </c>
      <c r="E2467" s="3">
        <f>SUMIFS(Data!Q:Q,Data!$B:$B,Figure16!$B2467,Data!$A:$A,Figure16!$A2467)</f>
        <v>12401139453.973829</v>
      </c>
      <c r="F2467" s="1">
        <f t="shared" si="80"/>
        <v>0.12235166015440585</v>
      </c>
      <c r="G2467" s="1">
        <f t="shared" si="81"/>
        <v>0</v>
      </c>
      <c r="H2467">
        <f>SUMIFS(Data!Z:Z,Data!B:B,Figure16!B2467,Data!A:A,Figure16!A2467)</f>
        <v>1</v>
      </c>
    </row>
    <row r="2468" spans="1:8">
      <c r="A2468" s="27">
        <v>2006</v>
      </c>
      <c r="B2468" t="s">
        <v>109</v>
      </c>
      <c r="C2468" s="3">
        <f>SUMIFS(Data!F:F,Data!$B:$B,Figure16!$B2468,Data!$A:$A,Figure16!$A2468)</f>
        <v>2111898262.875</v>
      </c>
      <c r="D2468" s="3">
        <f>SUMIFS(Data!Y:Y,Data!$B:$B,Figure16!$B2468,Data!$A:$A,Figure16!$A2468)</f>
        <v>0</v>
      </c>
      <c r="E2468" s="3">
        <f>SUMIFS(Data!Q:Q,Data!$B:$B,Figure16!$B2468,Data!$A:$A,Figure16!$A2468)</f>
        <v>15280861834.602404</v>
      </c>
      <c r="F2468" s="1">
        <f t="shared" si="80"/>
        <v>13.820544192689182</v>
      </c>
      <c r="G2468" s="1">
        <f t="shared" si="81"/>
        <v>0</v>
      </c>
      <c r="H2468">
        <f>SUMIFS(Data!Z:Z,Data!B:B,Figure16!B2468,Data!A:A,Figure16!A2468)</f>
        <v>1</v>
      </c>
    </row>
    <row r="2469" spans="1:8">
      <c r="A2469" s="27">
        <v>2007</v>
      </c>
      <c r="B2469" t="s">
        <v>109</v>
      </c>
      <c r="C2469" s="3">
        <f>SUMIFS(Data!F:F,Data!$B:$B,Figure16!$B2469,Data!$A:$A,Figure16!$A2469)</f>
        <v>250000</v>
      </c>
      <c r="D2469" s="3">
        <f>SUMIFS(Data!Y:Y,Data!$B:$B,Figure16!$B2469,Data!$A:$A,Figure16!$A2469)</f>
        <v>0</v>
      </c>
      <c r="E2469" s="3">
        <f>SUMIFS(Data!Q:Q,Data!$B:$B,Figure16!$B2469,Data!$A:$A,Figure16!$A2469)</f>
        <v>19707616772.799637</v>
      </c>
      <c r="F2469" s="1">
        <f t="shared" si="80"/>
        <v>1.2685450649976555E-3</v>
      </c>
      <c r="G2469" s="1">
        <f t="shared" si="81"/>
        <v>0</v>
      </c>
      <c r="H2469">
        <f>SUMIFS(Data!Z:Z,Data!B:B,Figure16!B2469,Data!A:A,Figure16!A2469)</f>
        <v>1</v>
      </c>
    </row>
    <row r="2470" spans="1:8">
      <c r="A2470" s="27">
        <v>2008</v>
      </c>
      <c r="B2470" t="s">
        <v>109</v>
      </c>
      <c r="C2470" s="3">
        <f>SUMIFS(Data!F:F,Data!$B:$B,Figure16!$B2470,Data!$A:$A,Figure16!$A2470)</f>
        <v>10188247.71875</v>
      </c>
      <c r="D2470" s="3">
        <f>SUMIFS(Data!Y:Y,Data!$B:$B,Figure16!$B2470,Data!$A:$A,Figure16!$A2470)</f>
        <v>0</v>
      </c>
      <c r="E2470" s="3">
        <f>SUMIFS(Data!Q:Q,Data!$B:$B,Figure16!$B2470,Data!$A:$A,Figure16!$A2470)</f>
        <v>27066912635.222847</v>
      </c>
      <c r="F2470" s="1">
        <f t="shared" si="80"/>
        <v>3.764096724312687E-2</v>
      </c>
      <c r="G2470" s="1">
        <f t="shared" si="81"/>
        <v>0</v>
      </c>
      <c r="H2470">
        <f>SUMIFS(Data!Z:Z,Data!B:B,Figure16!B2470,Data!A:A,Figure16!A2470)</f>
        <v>1</v>
      </c>
    </row>
    <row r="2471" spans="1:8">
      <c r="A2471" s="27">
        <v>2009</v>
      </c>
      <c r="B2471" t="s">
        <v>109</v>
      </c>
      <c r="C2471" s="3">
        <f>SUMIFS(Data!F:F,Data!$B:$B,Figure16!$B2471,Data!$A:$A,Figure16!$A2471)</f>
        <v>729002032</v>
      </c>
      <c r="D2471" s="3">
        <f>SUMIFS(Data!Y:Y,Data!$B:$B,Figure16!$B2471,Data!$A:$A,Figure16!$A2471)</f>
        <v>0</v>
      </c>
      <c r="E2471" s="3">
        <f>SUMIFS(Data!Q:Q,Data!$B:$B,Figure16!$B2471,Data!$A:$A,Figure16!$A2471)</f>
        <v>32437389116.038013</v>
      </c>
      <c r="F2471" s="1">
        <f t="shared" si="80"/>
        <v>2.2474127908141646</v>
      </c>
      <c r="G2471" s="1">
        <f t="shared" si="81"/>
        <v>0</v>
      </c>
      <c r="H2471">
        <f>SUMIFS(Data!Z:Z,Data!B:B,Figure16!B2471,Data!A:A,Figure16!A2471)</f>
        <v>1</v>
      </c>
    </row>
    <row r="2472" spans="1:8">
      <c r="A2472" s="27">
        <v>2010</v>
      </c>
      <c r="B2472" t="s">
        <v>109</v>
      </c>
      <c r="C2472" s="3">
        <f>SUMIFS(Data!F:F,Data!$B:$B,Figure16!$B2472,Data!$A:$A,Figure16!$A2472)</f>
        <v>684297538.5</v>
      </c>
      <c r="D2472" s="3">
        <f>SUMIFS(Data!Y:Y,Data!$B:$B,Figure16!$B2472,Data!$A:$A,Figure16!$A2472)</f>
        <v>0</v>
      </c>
      <c r="E2472" s="3">
        <f>SUMIFS(Data!Q:Q,Data!$B:$B,Figure16!$B2472,Data!$A:$A,Figure16!$A2472)</f>
        <v>29933790334.341785</v>
      </c>
      <c r="F2472" s="1">
        <f t="shared" si="80"/>
        <v>2.2860370532993746</v>
      </c>
      <c r="G2472" s="1">
        <f t="shared" si="81"/>
        <v>0</v>
      </c>
      <c r="H2472">
        <f>SUMIFS(Data!Z:Z,Data!B:B,Figure16!B2472,Data!A:A,Figure16!A2472)</f>
        <v>1</v>
      </c>
    </row>
    <row r="2473" spans="1:8">
      <c r="A2473" s="27">
        <v>2011</v>
      </c>
      <c r="B2473" t="s">
        <v>109</v>
      </c>
      <c r="C2473" s="3">
        <f>SUMIFS(Data!F:F,Data!$B:$B,Figure16!$B2473,Data!$A:$A,Figure16!$A2473)</f>
        <v>952291050.93115234</v>
      </c>
      <c r="D2473" s="3">
        <f>SUMIFS(Data!Y:Y,Data!$B:$B,Figure16!$B2473,Data!$A:$A,Figure16!$A2473)</f>
        <v>0</v>
      </c>
      <c r="E2473" s="3">
        <f>SUMIFS(Data!Q:Q,Data!$B:$B,Figure16!$B2473,Data!$A:$A,Figure16!$A2473)</f>
        <v>31952763089.330025</v>
      </c>
      <c r="F2473" s="1">
        <f t="shared" si="80"/>
        <v>2.9803089274903756</v>
      </c>
      <c r="G2473" s="1">
        <f t="shared" si="81"/>
        <v>0</v>
      </c>
      <c r="H2473">
        <f>SUMIFS(Data!Z:Z,Data!B:B,Figure16!B2473,Data!A:A,Figure16!A2473)</f>
        <v>1</v>
      </c>
    </row>
    <row r="2474" spans="1:8">
      <c r="A2474" s="27">
        <v>2012</v>
      </c>
      <c r="B2474" t="s">
        <v>109</v>
      </c>
      <c r="C2474" s="3">
        <f>SUMIFS(Data!F:F,Data!$B:$B,Figure16!$B2474,Data!$A:$A,Figure16!$A2474)</f>
        <v>1615897787</v>
      </c>
      <c r="D2474" s="3">
        <f>SUMIFS(Data!Y:Y,Data!$B:$B,Figure16!$B2474,Data!$A:$A,Figure16!$A2474)</f>
        <v>0</v>
      </c>
      <c r="E2474" s="3">
        <f>SUMIFS(Data!Q:Q,Data!$B:$B,Figure16!$B2474,Data!$A:$A,Figure16!$A2474)</f>
        <v>43310721414.082886</v>
      </c>
      <c r="F2474" s="1">
        <f t="shared" si="80"/>
        <v>3.7309417489281897</v>
      </c>
      <c r="G2474" s="1">
        <f t="shared" si="81"/>
        <v>0</v>
      </c>
      <c r="H2474">
        <f>SUMIFS(Data!Z:Z,Data!B:B,Figure16!B2474,Data!A:A,Figure16!A2474)</f>
        <v>1</v>
      </c>
    </row>
    <row r="2475" spans="1:8">
      <c r="A2475" s="27">
        <v>2013</v>
      </c>
      <c r="B2475" t="s">
        <v>109</v>
      </c>
      <c r="C2475" s="3">
        <f>SUMIFS(Data!F:F,Data!$B:$B,Figure16!$B2475,Data!$A:$A,Figure16!$A2475)</f>
        <v>4636000000</v>
      </c>
      <c r="D2475" s="3">
        <f>SUMIFS(Data!Y:Y,Data!$B:$B,Figure16!$B2475,Data!$A:$A,Figure16!$A2475)</f>
        <v>0</v>
      </c>
      <c r="E2475" s="3">
        <f>SUMIFS(Data!Q:Q,Data!$B:$B,Figure16!$B2475,Data!$A:$A,Figure16!$A2475)</f>
        <v>47648211133.218285</v>
      </c>
      <c r="F2475" s="1">
        <f t="shared" si="80"/>
        <v>9.729641238866952</v>
      </c>
      <c r="G2475" s="1">
        <f t="shared" si="81"/>
        <v>0</v>
      </c>
      <c r="H2475">
        <f>SUMIFS(Data!Z:Z,Data!B:B,Figure16!B2475,Data!A:A,Figure16!A2475)</f>
        <v>1</v>
      </c>
    </row>
    <row r="2476" spans="1:8">
      <c r="A2476" s="27">
        <v>2014</v>
      </c>
      <c r="B2476" t="s">
        <v>109</v>
      </c>
      <c r="C2476" s="3">
        <f>SUMIFS(Data!F:F,Data!$B:$B,Figure16!$B2476,Data!$A:$A,Figure16!$A2476)</f>
        <v>773051057.421875</v>
      </c>
      <c r="D2476" s="3">
        <f>SUMIFS(Data!Y:Y,Data!$B:$B,Figure16!$B2476,Data!$A:$A,Figure16!$A2476)</f>
        <v>0</v>
      </c>
      <c r="E2476" s="3">
        <f>SUMIFS(Data!Q:Q,Data!$B:$B,Figure16!$B2476,Data!$A:$A,Figure16!$A2476)</f>
        <v>55612228233.51786</v>
      </c>
      <c r="F2476" s="1">
        <f t="shared" si="80"/>
        <v>1.3900738775936188</v>
      </c>
      <c r="G2476" s="1">
        <f t="shared" si="81"/>
        <v>0</v>
      </c>
      <c r="H2476">
        <f>SUMIFS(Data!Z:Z,Data!B:B,Figure16!B2476,Data!A:A,Figure16!A2476)</f>
        <v>1</v>
      </c>
    </row>
    <row r="2477" spans="1:8">
      <c r="A2477" s="27">
        <v>2015</v>
      </c>
      <c r="B2477" t="s">
        <v>109</v>
      </c>
      <c r="C2477" s="3">
        <f>SUMIFS(Data!F:F,Data!$B:$B,Figure16!$B2477,Data!$A:$A,Figure16!$A2477)</f>
        <v>863000000</v>
      </c>
      <c r="D2477" s="3">
        <f>SUMIFS(Data!Y:Y,Data!$B:$B,Figure16!$B2477,Data!$A:$A,Figure16!$A2477)</f>
        <v>0</v>
      </c>
      <c r="E2477" s="3">
        <f>SUMIFS(Data!Q:Q,Data!$B:$B,Figure16!$B2477,Data!$A:$A,Figure16!$A2477)</f>
        <v>64464547915.269798</v>
      </c>
      <c r="F2477" s="1">
        <f t="shared" si="80"/>
        <v>1.3387203166836761</v>
      </c>
      <c r="G2477" s="1">
        <f t="shared" si="81"/>
        <v>0</v>
      </c>
      <c r="H2477">
        <f>SUMIFS(Data!Z:Z,Data!B:B,Figure16!B2477,Data!A:A,Figure16!A2477)</f>
        <v>1</v>
      </c>
    </row>
    <row r="2478" spans="1:8">
      <c r="A2478" s="27">
        <v>2016</v>
      </c>
      <c r="B2478" t="s">
        <v>109</v>
      </c>
      <c r="C2478" s="3">
        <f>SUMIFS(Data!F:F,Data!$B:$B,Figure16!$B2478,Data!$A:$A,Figure16!$A2478)</f>
        <v>562000000</v>
      </c>
      <c r="D2478" s="3">
        <f>SUMIFS(Data!Y:Y,Data!$B:$B,Figure16!$B2478,Data!$A:$A,Figure16!$A2478)</f>
        <v>0</v>
      </c>
      <c r="E2478" s="3">
        <f>SUMIFS(Data!Q:Q,Data!$B:$B,Figure16!$B2478,Data!$A:$A,Figure16!$A2478)</f>
        <v>73000980433.948593</v>
      </c>
      <c r="F2478" s="1">
        <f t="shared" si="80"/>
        <v>0.76985267411373814</v>
      </c>
      <c r="G2478" s="1">
        <f t="shared" si="81"/>
        <v>0</v>
      </c>
      <c r="H2478">
        <f>SUMIFS(Data!Z:Z,Data!B:B,Figure16!B2478,Data!A:A,Figure16!A2478)</f>
        <v>1</v>
      </c>
    </row>
    <row r="2479" spans="1:8">
      <c r="A2479" s="27">
        <v>2017</v>
      </c>
      <c r="B2479" t="s">
        <v>109</v>
      </c>
      <c r="C2479" s="3">
        <f>SUMIFS(Data!F:F,Data!$B:$B,Figure16!$B2479,Data!$A:$A,Figure16!$A2479)</f>
        <v>733300000</v>
      </c>
      <c r="D2479" s="3">
        <f>SUMIFS(Data!Y:Y,Data!$B:$B,Figure16!$B2479,Data!$A:$A,Figure16!$A2479)</f>
        <v>0</v>
      </c>
      <c r="E2479" s="3">
        <f>SUMIFS(Data!Q:Q,Data!$B:$B,Figure16!$B2479,Data!$A:$A,Figure16!$A2479)</f>
        <v>80561496133.917191</v>
      </c>
      <c r="F2479" s="1">
        <f t="shared" si="80"/>
        <v>0.91023632279747768</v>
      </c>
      <c r="G2479" s="1">
        <f t="shared" si="81"/>
        <v>0</v>
      </c>
      <c r="H2479">
        <f>SUMIFS(Data!Z:Z,Data!B:B,Figure16!B2479,Data!A:A,Figure16!A2479)</f>
        <v>1</v>
      </c>
    </row>
    <row r="2480" spans="1:8">
      <c r="A2480" s="27">
        <v>1970</v>
      </c>
      <c r="B2480" t="s">
        <v>4</v>
      </c>
      <c r="C2480" s="3">
        <f>SUMIFS(Data!F:F,Data!$B:$B,Figure16!$B2480,Data!$A:$A,Figure16!$A2480)</f>
        <v>0</v>
      </c>
      <c r="D2480" s="3">
        <f>SUMIFS(Data!Y:Y,Data!$B:$B,Figure16!$B2480,Data!$A:$A,Figure16!$A2480)</f>
        <v>0</v>
      </c>
      <c r="E2480" s="3">
        <f>SUMIFS(Data!Q:Q,Data!$B:$B,Figure16!$B2480,Data!$A:$A,Figure16!$A2480)</f>
        <v>219878482.1735642</v>
      </c>
      <c r="F2480" s="1">
        <f t="shared" si="80"/>
        <v>0</v>
      </c>
      <c r="G2480" s="1">
        <f t="shared" si="81"/>
        <v>0</v>
      </c>
      <c r="H2480">
        <f>SUMIFS(Data!Z:Z,Data!B:B,Figure16!B2480,Data!A:A,Figure16!A2480)</f>
        <v>1</v>
      </c>
    </row>
    <row r="2481" spans="1:8">
      <c r="A2481" s="27">
        <v>1971</v>
      </c>
      <c r="B2481" t="s">
        <v>4</v>
      </c>
      <c r="C2481" s="3">
        <f>SUMIFS(Data!F:F,Data!$B:$B,Figure16!$B2481,Data!$A:$A,Figure16!$A2481)</f>
        <v>0</v>
      </c>
      <c r="D2481" s="3">
        <f>SUMIFS(Data!Y:Y,Data!$B:$B,Figure16!$B2481,Data!$A:$A,Figure16!$A2481)</f>
        <v>0</v>
      </c>
      <c r="E2481" s="3">
        <f>SUMIFS(Data!Q:Q,Data!$B:$B,Figure16!$B2481,Data!$A:$A,Figure16!$A2481)</f>
        <v>247749327.7212674</v>
      </c>
      <c r="F2481" s="1">
        <f t="shared" si="80"/>
        <v>0</v>
      </c>
      <c r="G2481" s="1">
        <f t="shared" si="81"/>
        <v>0</v>
      </c>
      <c r="H2481">
        <f>SUMIFS(Data!Z:Z,Data!B:B,Figure16!B2481,Data!A:A,Figure16!A2481)</f>
        <v>1</v>
      </c>
    </row>
    <row r="2482" spans="1:8">
      <c r="A2482" s="27">
        <v>1972</v>
      </c>
      <c r="B2482" t="s">
        <v>4</v>
      </c>
      <c r="C2482" s="3">
        <f>SUMIFS(Data!F:F,Data!$B:$B,Figure16!$B2482,Data!$A:$A,Figure16!$A2482)</f>
        <v>0</v>
      </c>
      <c r="D2482" s="3">
        <f>SUMIFS(Data!Y:Y,Data!$B:$B,Figure16!$B2482,Data!$A:$A,Figure16!$A2482)</f>
        <v>0</v>
      </c>
      <c r="E2482" s="3">
        <f>SUMIFS(Data!Q:Q,Data!$B:$B,Figure16!$B2482,Data!$A:$A,Figure16!$A2482)</f>
        <v>316650508.96752298</v>
      </c>
      <c r="F2482" s="1">
        <f t="shared" si="80"/>
        <v>0</v>
      </c>
      <c r="G2482" s="1">
        <f t="shared" si="81"/>
        <v>0</v>
      </c>
      <c r="H2482">
        <f>SUMIFS(Data!Z:Z,Data!B:B,Figure16!B2482,Data!A:A,Figure16!A2482)</f>
        <v>1</v>
      </c>
    </row>
    <row r="2483" spans="1:8">
      <c r="A2483" s="27">
        <v>1973</v>
      </c>
      <c r="B2483" t="s">
        <v>4</v>
      </c>
      <c r="C2483" s="3">
        <f>SUMIFS(Data!F:F,Data!$B:$B,Figure16!$B2483,Data!$A:$A,Figure16!$A2483)</f>
        <v>0</v>
      </c>
      <c r="D2483" s="3">
        <f>SUMIFS(Data!Y:Y,Data!$B:$B,Figure16!$B2483,Data!$A:$A,Figure16!$A2483)</f>
        <v>0</v>
      </c>
      <c r="E2483" s="3">
        <f>SUMIFS(Data!Q:Q,Data!$B:$B,Figure16!$B2483,Data!$A:$A,Figure16!$A2483)</f>
        <v>425963359.35532612</v>
      </c>
      <c r="F2483" s="1">
        <f t="shared" si="80"/>
        <v>0</v>
      </c>
      <c r="G2483" s="1">
        <f t="shared" si="81"/>
        <v>0</v>
      </c>
      <c r="H2483">
        <f>SUMIFS(Data!Z:Z,Data!B:B,Figure16!B2483,Data!A:A,Figure16!A2483)</f>
        <v>1</v>
      </c>
    </row>
    <row r="2484" spans="1:8">
      <c r="A2484" s="27">
        <v>1974</v>
      </c>
      <c r="B2484" t="s">
        <v>4</v>
      </c>
      <c r="C2484" s="3">
        <f>SUMIFS(Data!F:F,Data!$B:$B,Figure16!$B2484,Data!$A:$A,Figure16!$A2484)</f>
        <v>0</v>
      </c>
      <c r="D2484" s="3">
        <f>SUMIFS(Data!Y:Y,Data!$B:$B,Figure16!$B2484,Data!$A:$A,Figure16!$A2484)</f>
        <v>0</v>
      </c>
      <c r="E2484" s="3">
        <f>SUMIFS(Data!Q:Q,Data!$B:$B,Figure16!$B2484,Data!$A:$A,Figure16!$A2484)</f>
        <v>558589870.90367424</v>
      </c>
      <c r="F2484" s="1">
        <f t="shared" si="80"/>
        <v>0</v>
      </c>
      <c r="G2484" s="1">
        <f t="shared" si="81"/>
        <v>0</v>
      </c>
      <c r="H2484">
        <f>SUMIFS(Data!Z:Z,Data!B:B,Figure16!B2484,Data!A:A,Figure16!A2484)</f>
        <v>1</v>
      </c>
    </row>
    <row r="2485" spans="1:8">
      <c r="A2485" s="27">
        <v>1975</v>
      </c>
      <c r="B2485" t="s">
        <v>4</v>
      </c>
      <c r="C2485" s="3">
        <f>SUMIFS(Data!F:F,Data!$B:$B,Figure16!$B2485,Data!$A:$A,Figure16!$A2485)</f>
        <v>0</v>
      </c>
      <c r="D2485" s="3">
        <f>SUMIFS(Data!Y:Y,Data!$B:$B,Figure16!$B2485,Data!$A:$A,Figure16!$A2485)</f>
        <v>0</v>
      </c>
      <c r="E2485" s="3">
        <f>SUMIFS(Data!Q:Q,Data!$B:$B,Figure16!$B2485,Data!$A:$A,Figure16!$A2485)</f>
        <v>684268280.81275094</v>
      </c>
      <c r="F2485" s="1">
        <f t="shared" si="80"/>
        <v>0</v>
      </c>
      <c r="G2485" s="1">
        <f t="shared" si="81"/>
        <v>0</v>
      </c>
      <c r="H2485">
        <f>SUMIFS(Data!Z:Z,Data!B:B,Figure16!B2485,Data!A:A,Figure16!A2485)</f>
        <v>1</v>
      </c>
    </row>
    <row r="2486" spans="1:8">
      <c r="A2486" s="27">
        <v>1976</v>
      </c>
      <c r="B2486" t="s">
        <v>4</v>
      </c>
      <c r="C2486" s="3">
        <f>SUMIFS(Data!F:F,Data!$B:$B,Figure16!$B2486,Data!$A:$A,Figure16!$A2486)</f>
        <v>0</v>
      </c>
      <c r="D2486" s="3">
        <f>SUMIFS(Data!Y:Y,Data!$B:$B,Figure16!$B2486,Data!$A:$A,Figure16!$A2486)</f>
        <v>0</v>
      </c>
      <c r="E2486" s="3">
        <f>SUMIFS(Data!Q:Q,Data!$B:$B,Figure16!$B2486,Data!$A:$A,Figure16!$A2486)</f>
        <v>694552411.71883702</v>
      </c>
      <c r="F2486" s="1">
        <f t="shared" si="80"/>
        <v>0</v>
      </c>
      <c r="G2486" s="1">
        <f t="shared" si="81"/>
        <v>0</v>
      </c>
      <c r="H2486">
        <f>SUMIFS(Data!Z:Z,Data!B:B,Figure16!B2486,Data!A:A,Figure16!A2486)</f>
        <v>1</v>
      </c>
    </row>
    <row r="2487" spans="1:8">
      <c r="A2487" s="27">
        <v>1977</v>
      </c>
      <c r="B2487" t="s">
        <v>4</v>
      </c>
      <c r="C2487" s="3">
        <f>SUMIFS(Data!F:F,Data!$B:$B,Figure16!$B2487,Data!$A:$A,Figure16!$A2487)</f>
        <v>0</v>
      </c>
      <c r="D2487" s="3">
        <f>SUMIFS(Data!Y:Y,Data!$B:$B,Figure16!$B2487,Data!$A:$A,Figure16!$A2487)</f>
        <v>10000000</v>
      </c>
      <c r="E2487" s="3">
        <f>SUMIFS(Data!Q:Q,Data!$B:$B,Figure16!$B2487,Data!$A:$A,Figure16!$A2487)</f>
        <v>719533137.12666225</v>
      </c>
      <c r="F2487" s="1">
        <f t="shared" si="80"/>
        <v>0</v>
      </c>
      <c r="G2487" s="1">
        <f t="shared" si="81"/>
        <v>1.3897900574716215</v>
      </c>
      <c r="H2487">
        <f>SUMIFS(Data!Z:Z,Data!B:B,Figure16!B2487,Data!A:A,Figure16!A2487)</f>
        <v>1</v>
      </c>
    </row>
    <row r="2488" spans="1:8">
      <c r="A2488" s="27">
        <v>1978</v>
      </c>
      <c r="B2488" t="s">
        <v>4</v>
      </c>
      <c r="C2488" s="3">
        <f>SUMIFS(Data!F:F,Data!$B:$B,Figure16!$B2488,Data!$A:$A,Figure16!$A2488)</f>
        <v>0</v>
      </c>
      <c r="D2488" s="3">
        <f>SUMIFS(Data!Y:Y,Data!$B:$B,Figure16!$B2488,Data!$A:$A,Figure16!$A2488)</f>
        <v>0</v>
      </c>
      <c r="E2488" s="3">
        <f>SUMIFS(Data!Q:Q,Data!$B:$B,Figure16!$B2488,Data!$A:$A,Figure16!$A2488)</f>
        <v>829239489.84411907</v>
      </c>
      <c r="F2488" s="1">
        <f t="shared" si="80"/>
        <v>0</v>
      </c>
      <c r="G2488" s="1">
        <f t="shared" si="81"/>
        <v>0</v>
      </c>
      <c r="H2488">
        <f>SUMIFS(Data!Z:Z,Data!B:B,Figure16!B2488,Data!A:A,Figure16!A2488)</f>
        <v>1</v>
      </c>
    </row>
    <row r="2489" spans="1:8">
      <c r="A2489" s="27">
        <v>1979</v>
      </c>
      <c r="B2489" t="s">
        <v>4</v>
      </c>
      <c r="C2489" s="3">
        <f>SUMIFS(Data!F:F,Data!$B:$B,Figure16!$B2489,Data!$A:$A,Figure16!$A2489)</f>
        <v>0</v>
      </c>
      <c r="D2489" s="3">
        <f>SUMIFS(Data!Y:Y,Data!$B:$B,Figure16!$B2489,Data!$A:$A,Figure16!$A2489)</f>
        <v>36000000</v>
      </c>
      <c r="E2489" s="3">
        <f>SUMIFS(Data!Q:Q,Data!$B:$B,Figure16!$B2489,Data!$A:$A,Figure16!$A2489)</f>
        <v>1019743927.2466197</v>
      </c>
      <c r="F2489" s="1">
        <f t="shared" si="80"/>
        <v>0</v>
      </c>
      <c r="G2489" s="1">
        <f t="shared" si="81"/>
        <v>3.5302980521004454</v>
      </c>
      <c r="H2489">
        <f>SUMIFS(Data!Z:Z,Data!B:B,Figure16!B2489,Data!A:A,Figure16!A2489)</f>
        <v>1</v>
      </c>
    </row>
    <row r="2490" spans="1:8">
      <c r="A2490" s="27">
        <v>1980</v>
      </c>
      <c r="B2490" t="s">
        <v>4</v>
      </c>
      <c r="C2490" s="3">
        <f>SUMIFS(Data!F:F,Data!$B:$B,Figure16!$B2490,Data!$A:$A,Figure16!$A2490)</f>
        <v>0</v>
      </c>
      <c r="D2490" s="3">
        <f>SUMIFS(Data!Y:Y,Data!$B:$B,Figure16!$B2490,Data!$A:$A,Figure16!$A2490)</f>
        <v>0</v>
      </c>
      <c r="E2490" s="3">
        <f>SUMIFS(Data!Q:Q,Data!$B:$B,Figure16!$B2490,Data!$A:$A,Figure16!$A2490)</f>
        <v>1202567359.4132032</v>
      </c>
      <c r="F2490" s="1">
        <f t="shared" si="80"/>
        <v>0</v>
      </c>
      <c r="G2490" s="1">
        <f t="shared" si="81"/>
        <v>0</v>
      </c>
      <c r="H2490">
        <f>SUMIFS(Data!Z:Z,Data!B:B,Figure16!B2490,Data!A:A,Figure16!A2490)</f>
        <v>1</v>
      </c>
    </row>
    <row r="2491" spans="1:8">
      <c r="A2491" s="27">
        <v>1981</v>
      </c>
      <c r="B2491" t="s">
        <v>4</v>
      </c>
      <c r="C2491" s="3">
        <f>SUMIFS(Data!F:F,Data!$B:$B,Figure16!$B2491,Data!$A:$A,Figure16!$A2491)</f>
        <v>0</v>
      </c>
      <c r="D2491" s="3">
        <f>SUMIFS(Data!Y:Y,Data!$B:$B,Figure16!$B2491,Data!$A:$A,Figure16!$A2491)</f>
        <v>0</v>
      </c>
      <c r="E2491" s="3">
        <f>SUMIFS(Data!Q:Q,Data!$B:$B,Figure16!$B2491,Data!$A:$A,Figure16!$A2491)</f>
        <v>1235899836.1806691</v>
      </c>
      <c r="F2491" s="1">
        <f t="shared" si="80"/>
        <v>0</v>
      </c>
      <c r="G2491" s="1">
        <f t="shared" si="81"/>
        <v>0</v>
      </c>
      <c r="H2491">
        <f>SUMIFS(Data!Z:Z,Data!B:B,Figure16!B2491,Data!A:A,Figure16!A2491)</f>
        <v>1</v>
      </c>
    </row>
    <row r="2492" spans="1:8">
      <c r="A2492" s="27">
        <v>1982</v>
      </c>
      <c r="B2492" t="s">
        <v>4</v>
      </c>
      <c r="C2492" s="3">
        <f>SUMIFS(Data!F:F,Data!$B:$B,Figure16!$B2492,Data!$A:$A,Figure16!$A2492)</f>
        <v>0</v>
      </c>
      <c r="D2492" s="3">
        <f>SUMIFS(Data!Y:Y,Data!$B:$B,Figure16!$B2492,Data!$A:$A,Figure16!$A2492)</f>
        <v>25000000</v>
      </c>
      <c r="E2492" s="3">
        <f>SUMIFS(Data!Q:Q,Data!$B:$B,Figure16!$B2492,Data!$A:$A,Figure16!$A2492)</f>
        <v>1194015444.015444</v>
      </c>
      <c r="F2492" s="1">
        <f t="shared" si="80"/>
        <v>0</v>
      </c>
      <c r="G2492" s="1">
        <f t="shared" si="81"/>
        <v>2.0937752627324171</v>
      </c>
      <c r="H2492">
        <f>SUMIFS(Data!Z:Z,Data!B:B,Figure16!B2492,Data!A:A,Figure16!A2492)</f>
        <v>1</v>
      </c>
    </row>
    <row r="2493" spans="1:8">
      <c r="A2493" s="27">
        <v>1983</v>
      </c>
      <c r="B2493" t="s">
        <v>4</v>
      </c>
      <c r="C2493" s="3">
        <f>SUMIFS(Data!F:F,Data!$B:$B,Figure16!$B2493,Data!$A:$A,Figure16!$A2493)</f>
        <v>0</v>
      </c>
      <c r="D2493" s="3">
        <f>SUMIFS(Data!Y:Y,Data!$B:$B,Figure16!$B2493,Data!$A:$A,Figure16!$A2493)</f>
        <v>0</v>
      </c>
      <c r="E2493" s="3">
        <f>SUMIFS(Data!Q:Q,Data!$B:$B,Figure16!$B2493,Data!$A:$A,Figure16!$A2493)</f>
        <v>1123107276.3028517</v>
      </c>
      <c r="F2493" s="1">
        <f t="shared" si="80"/>
        <v>0</v>
      </c>
      <c r="G2493" s="1">
        <f t="shared" si="81"/>
        <v>0</v>
      </c>
      <c r="H2493">
        <f>SUMIFS(Data!Z:Z,Data!B:B,Figure16!B2493,Data!A:A,Figure16!A2493)</f>
        <v>1</v>
      </c>
    </row>
    <row r="2494" spans="1:8">
      <c r="A2494" s="27">
        <v>1984</v>
      </c>
      <c r="B2494" t="s">
        <v>4</v>
      </c>
      <c r="C2494" s="3">
        <f>SUMIFS(Data!F:F,Data!$B:$B,Figure16!$B2494,Data!$A:$A,Figure16!$A2494)</f>
        <v>0</v>
      </c>
      <c r="D2494" s="3">
        <f>SUMIFS(Data!Y:Y,Data!$B:$B,Figure16!$B2494,Data!$A:$A,Figure16!$A2494)</f>
        <v>0</v>
      </c>
      <c r="E2494" s="3">
        <f>SUMIFS(Data!Q:Q,Data!$B:$B,Figure16!$B2494,Data!$A:$A,Figure16!$A2494)</f>
        <v>1177997413.6338446</v>
      </c>
      <c r="F2494" s="1">
        <f t="shared" si="80"/>
        <v>0</v>
      </c>
      <c r="G2494" s="1">
        <f t="shared" si="81"/>
        <v>0</v>
      </c>
      <c r="H2494">
        <f>SUMIFS(Data!Z:Z,Data!B:B,Figure16!B2494,Data!A:A,Figure16!A2494)</f>
        <v>1</v>
      </c>
    </row>
    <row r="2495" spans="1:8">
      <c r="A2495" s="27">
        <v>1985</v>
      </c>
      <c r="B2495" t="s">
        <v>4</v>
      </c>
      <c r="C2495" s="3">
        <f>SUMIFS(Data!F:F,Data!$B:$B,Figure16!$B2495,Data!$A:$A,Figure16!$A2495)</f>
        <v>14200000</v>
      </c>
      <c r="D2495" s="3">
        <f>SUMIFS(Data!Y:Y,Data!$B:$B,Figure16!$B2495,Data!$A:$A,Figure16!$A2495)</f>
        <v>0</v>
      </c>
      <c r="E2495" s="3">
        <f>SUMIFS(Data!Q:Q,Data!$B:$B,Figure16!$B2495,Data!$A:$A,Figure16!$A2495)</f>
        <v>1141210124.8266296</v>
      </c>
      <c r="F2495" s="1">
        <f t="shared" si="80"/>
        <v>1.2442932016710977</v>
      </c>
      <c r="G2495" s="1">
        <f t="shared" si="81"/>
        <v>0</v>
      </c>
      <c r="H2495">
        <f>SUMIFS(Data!Z:Z,Data!B:B,Figure16!B2495,Data!A:A,Figure16!A2495)</f>
        <v>1</v>
      </c>
    </row>
    <row r="2496" spans="1:8">
      <c r="A2496" s="27">
        <v>1986</v>
      </c>
      <c r="B2496" t="s">
        <v>4</v>
      </c>
      <c r="C2496" s="3">
        <f>SUMIFS(Data!F:F,Data!$B:$B,Figure16!$B2496,Data!$A:$A,Figure16!$A2496)</f>
        <v>0</v>
      </c>
      <c r="D2496" s="3">
        <f>SUMIFS(Data!Y:Y,Data!$B:$B,Figure16!$B2496,Data!$A:$A,Figure16!$A2496)</f>
        <v>0</v>
      </c>
      <c r="E2496" s="3">
        <f>SUMIFS(Data!Q:Q,Data!$B:$B,Figure16!$B2496,Data!$A:$A,Figure16!$A2496)</f>
        <v>1290228616.8240798</v>
      </c>
      <c r="F2496" s="1">
        <f t="shared" si="80"/>
        <v>0</v>
      </c>
      <c r="G2496" s="1">
        <f t="shared" si="81"/>
        <v>0</v>
      </c>
      <c r="H2496">
        <f>SUMIFS(Data!Z:Z,Data!B:B,Figure16!B2496,Data!A:A,Figure16!A2496)</f>
        <v>1</v>
      </c>
    </row>
    <row r="2497" spans="1:8">
      <c r="A2497" s="27">
        <v>1987</v>
      </c>
      <c r="B2497" t="s">
        <v>4</v>
      </c>
      <c r="C2497" s="3">
        <f>SUMIFS(Data!F:F,Data!$B:$B,Figure16!$B2497,Data!$A:$A,Figure16!$A2497)</f>
        <v>3540000</v>
      </c>
      <c r="D2497" s="3">
        <f>SUMIFS(Data!Y:Y,Data!$B:$B,Figure16!$B2497,Data!$A:$A,Figure16!$A2497)</f>
        <v>0</v>
      </c>
      <c r="E2497" s="3">
        <f>SUMIFS(Data!Q:Q,Data!$B:$B,Figure16!$B2497,Data!$A:$A,Figure16!$A2497)</f>
        <v>1177908191.9768469</v>
      </c>
      <c r="F2497" s="1">
        <f t="shared" si="80"/>
        <v>0.30053276003276003</v>
      </c>
      <c r="G2497" s="1">
        <f t="shared" si="81"/>
        <v>0</v>
      </c>
      <c r="H2497">
        <f>SUMIFS(Data!Z:Z,Data!B:B,Figure16!B2497,Data!A:A,Figure16!A2497)</f>
        <v>1</v>
      </c>
    </row>
    <row r="2498" spans="1:8">
      <c r="A2498" s="27">
        <v>1988</v>
      </c>
      <c r="B2498" t="s">
        <v>4</v>
      </c>
      <c r="C2498" s="3">
        <f>SUMIFS(Data!F:F,Data!$B:$B,Figure16!$B2498,Data!$A:$A,Figure16!$A2498)</f>
        <v>0</v>
      </c>
      <c r="D2498" s="3">
        <f>SUMIFS(Data!Y:Y,Data!$B:$B,Figure16!$B2498,Data!$A:$A,Figure16!$A2498)</f>
        <v>0</v>
      </c>
      <c r="E2498" s="3">
        <f>SUMIFS(Data!Q:Q,Data!$B:$B,Figure16!$B2498,Data!$A:$A,Figure16!$A2498)</f>
        <v>1109976927.9172201</v>
      </c>
      <c r="F2498" s="1">
        <f t="shared" si="80"/>
        <v>0</v>
      </c>
      <c r="G2498" s="1">
        <f t="shared" si="81"/>
        <v>0</v>
      </c>
      <c r="H2498">
        <f>SUMIFS(Data!Z:Z,Data!B:B,Figure16!B2498,Data!A:A,Figure16!A2498)</f>
        <v>1</v>
      </c>
    </row>
    <row r="2499" spans="1:8">
      <c r="A2499" s="27">
        <v>1989</v>
      </c>
      <c r="B2499" t="s">
        <v>4</v>
      </c>
      <c r="C2499" s="3">
        <f>SUMIFS(Data!F:F,Data!$B:$B,Figure16!$B2499,Data!$A:$A,Figure16!$A2499)</f>
        <v>23000</v>
      </c>
      <c r="D2499" s="3">
        <f>SUMIFS(Data!Y:Y,Data!$B:$B,Figure16!$B2499,Data!$A:$A,Figure16!$A2499)</f>
        <v>0</v>
      </c>
      <c r="E2499" s="3">
        <f>SUMIFS(Data!Q:Q,Data!$B:$B,Figure16!$B2499,Data!$A:$A,Figure16!$A2499)</f>
        <v>1182686577.2264545</v>
      </c>
      <c r="F2499" s="1">
        <f t="shared" ref="F2499:F2562" si="82">IF(E2499&gt;0,C2499/E2499*100,"")</f>
        <v>1.9447248698753162E-3</v>
      </c>
      <c r="G2499" s="1">
        <f t="shared" ref="G2499:G2562" si="83">IF($E2499&gt;0,D2499/$E2499*100,"")</f>
        <v>0</v>
      </c>
      <c r="H2499">
        <f>SUMIFS(Data!Z:Z,Data!B:B,Figure16!B2499,Data!A:A,Figure16!A2499)</f>
        <v>1</v>
      </c>
    </row>
    <row r="2500" spans="1:8">
      <c r="A2500" s="27">
        <v>1990</v>
      </c>
      <c r="B2500" t="s">
        <v>4</v>
      </c>
      <c r="C2500" s="3">
        <f>SUMIFS(Data!F:F,Data!$B:$B,Figure16!$B2500,Data!$A:$A,Figure16!$A2500)</f>
        <v>0</v>
      </c>
      <c r="D2500" s="3">
        <f>SUMIFS(Data!Y:Y,Data!$B:$B,Figure16!$B2500,Data!$A:$A,Figure16!$A2500)</f>
        <v>0</v>
      </c>
      <c r="E2500" s="3">
        <f>SUMIFS(Data!Q:Q,Data!$B:$B,Figure16!$B2500,Data!$A:$A,Figure16!$A2500)</f>
        <v>1337024782.2270241</v>
      </c>
      <c r="F2500" s="1">
        <f t="shared" si="82"/>
        <v>0</v>
      </c>
      <c r="G2500" s="1">
        <f t="shared" si="83"/>
        <v>0</v>
      </c>
      <c r="H2500">
        <f>SUMIFS(Data!Z:Z,Data!B:B,Figure16!B2500,Data!A:A,Figure16!A2500)</f>
        <v>1</v>
      </c>
    </row>
    <row r="2501" spans="1:8">
      <c r="A2501" s="27">
        <v>1991</v>
      </c>
      <c r="B2501" t="s">
        <v>4</v>
      </c>
      <c r="C2501" s="3">
        <f>SUMIFS(Data!F:F,Data!$B:$B,Figure16!$B2501,Data!$A:$A,Figure16!$A2501)</f>
        <v>0</v>
      </c>
      <c r="D2501" s="3">
        <f>SUMIFS(Data!Y:Y,Data!$B:$B,Figure16!$B2501,Data!$A:$A,Figure16!$A2501)</f>
        <v>0</v>
      </c>
      <c r="E2501" s="3">
        <f>SUMIFS(Data!Q:Q,Data!$B:$B,Figure16!$B2501,Data!$A:$A,Figure16!$A2501)</f>
        <v>1383843860.1246951</v>
      </c>
      <c r="F2501" s="1">
        <f t="shared" si="82"/>
        <v>0</v>
      </c>
      <c r="G2501" s="1">
        <f t="shared" si="83"/>
        <v>0</v>
      </c>
      <c r="H2501">
        <f>SUMIFS(Data!Z:Z,Data!B:B,Figure16!B2501,Data!A:A,Figure16!A2501)</f>
        <v>1</v>
      </c>
    </row>
    <row r="2502" spans="1:8">
      <c r="A2502" s="27">
        <v>1992</v>
      </c>
      <c r="B2502" t="s">
        <v>4</v>
      </c>
      <c r="C2502" s="3">
        <f>SUMIFS(Data!F:F,Data!$B:$B,Figure16!$B2502,Data!$A:$A,Figure16!$A2502)</f>
        <v>0</v>
      </c>
      <c r="D2502" s="3">
        <f>SUMIFS(Data!Y:Y,Data!$B:$B,Figure16!$B2502,Data!$A:$A,Figure16!$A2502)</f>
        <v>0</v>
      </c>
      <c r="E2502" s="3">
        <f>SUMIFS(Data!Q:Q,Data!$B:$B,Figure16!$B2502,Data!$A:$A,Figure16!$A2502)</f>
        <v>1531803060.5455756</v>
      </c>
      <c r="F2502" s="1">
        <f t="shared" si="82"/>
        <v>0</v>
      </c>
      <c r="G2502" s="1">
        <f t="shared" si="83"/>
        <v>0</v>
      </c>
      <c r="H2502">
        <f>SUMIFS(Data!Z:Z,Data!B:B,Figure16!B2502,Data!A:A,Figure16!A2502)</f>
        <v>1</v>
      </c>
    </row>
    <row r="2503" spans="1:8">
      <c r="A2503" s="27">
        <v>1993</v>
      </c>
      <c r="B2503" t="s">
        <v>4</v>
      </c>
      <c r="C2503" s="3">
        <f>SUMIFS(Data!F:F,Data!$B:$B,Figure16!$B2503,Data!$A:$A,Figure16!$A2503)</f>
        <v>0</v>
      </c>
      <c r="D2503" s="3">
        <f>SUMIFS(Data!Y:Y,Data!$B:$B,Figure16!$B2503,Data!$A:$A,Figure16!$A2503)</f>
        <v>0</v>
      </c>
      <c r="E2503" s="3">
        <f>SUMIFS(Data!Q:Q,Data!$B:$B,Figure16!$B2503,Data!$A:$A,Figure16!$A2503)</f>
        <v>1635426125.3080814</v>
      </c>
      <c r="F2503" s="1">
        <f t="shared" si="82"/>
        <v>0</v>
      </c>
      <c r="G2503" s="1">
        <f t="shared" si="83"/>
        <v>0</v>
      </c>
      <c r="H2503">
        <f>SUMIFS(Data!Z:Z,Data!B:B,Figure16!B2503,Data!A:A,Figure16!A2503)</f>
        <v>1</v>
      </c>
    </row>
    <row r="2504" spans="1:8">
      <c r="A2504" s="27">
        <v>1994</v>
      </c>
      <c r="B2504" t="s">
        <v>4</v>
      </c>
      <c r="C2504" s="3">
        <f>SUMIFS(Data!F:F,Data!$B:$B,Figure16!$B2504,Data!$A:$A,Figure16!$A2504)</f>
        <v>0</v>
      </c>
      <c r="D2504" s="3">
        <f>SUMIFS(Data!Y:Y,Data!$B:$B,Figure16!$B2504,Data!$A:$A,Figure16!$A2504)</f>
        <v>0</v>
      </c>
      <c r="E2504" s="3">
        <f>SUMIFS(Data!Q:Q,Data!$B:$B,Figure16!$B2504,Data!$A:$A,Figure16!$A2504)</f>
        <v>1825285158.117615</v>
      </c>
      <c r="F2504" s="1">
        <f t="shared" si="82"/>
        <v>0</v>
      </c>
      <c r="G2504" s="1">
        <f t="shared" si="83"/>
        <v>0</v>
      </c>
      <c r="H2504">
        <f>SUMIFS(Data!Z:Z,Data!B:B,Figure16!B2504,Data!A:A,Figure16!A2504)</f>
        <v>1</v>
      </c>
    </row>
    <row r="2505" spans="1:8">
      <c r="A2505" s="27">
        <v>1995</v>
      </c>
      <c r="B2505" t="s">
        <v>4</v>
      </c>
      <c r="C2505" s="3">
        <f>SUMIFS(Data!F:F,Data!$B:$B,Figure16!$B2505,Data!$A:$A,Figure16!$A2505)</f>
        <v>0</v>
      </c>
      <c r="D2505" s="3">
        <f>SUMIFS(Data!Y:Y,Data!$B:$B,Figure16!$B2505,Data!$A:$A,Figure16!$A2505)</f>
        <v>0</v>
      </c>
      <c r="E2505" s="3">
        <f>SUMIFS(Data!Q:Q,Data!$B:$B,Figure16!$B2505,Data!$A:$A,Figure16!$A2505)</f>
        <v>1970347720.9699209</v>
      </c>
      <c r="F2505" s="1">
        <f t="shared" si="82"/>
        <v>0</v>
      </c>
      <c r="G2505" s="1">
        <f t="shared" si="83"/>
        <v>0</v>
      </c>
      <c r="H2505">
        <f>SUMIFS(Data!Z:Z,Data!B:B,Figure16!B2505,Data!A:A,Figure16!A2505)</f>
        <v>1</v>
      </c>
    </row>
    <row r="2506" spans="1:8">
      <c r="A2506" s="27">
        <v>1996</v>
      </c>
      <c r="B2506" t="s">
        <v>4</v>
      </c>
      <c r="C2506" s="3">
        <f>SUMIFS(Data!F:F,Data!$B:$B,Figure16!$B2506,Data!$A:$A,Figure16!$A2506)</f>
        <v>0</v>
      </c>
      <c r="D2506" s="3">
        <f>SUMIFS(Data!Y:Y,Data!$B:$B,Figure16!$B2506,Data!$A:$A,Figure16!$A2506)</f>
        <v>0</v>
      </c>
      <c r="E2506" s="3">
        <f>SUMIFS(Data!Q:Q,Data!$B:$B,Figure16!$B2506,Data!$A:$A,Figure16!$A2506)</f>
        <v>2129266728.4258533</v>
      </c>
      <c r="F2506" s="1">
        <f t="shared" si="82"/>
        <v>0</v>
      </c>
      <c r="G2506" s="1">
        <f t="shared" si="83"/>
        <v>0</v>
      </c>
      <c r="H2506">
        <f>SUMIFS(Data!Z:Z,Data!B:B,Figure16!B2506,Data!A:A,Figure16!A2506)</f>
        <v>1</v>
      </c>
    </row>
    <row r="2507" spans="1:8">
      <c r="A2507" s="27">
        <v>1997</v>
      </c>
      <c r="B2507" t="s">
        <v>4</v>
      </c>
      <c r="C2507" s="3">
        <f>SUMIFS(Data!F:F,Data!$B:$B,Figure16!$B2507,Data!$A:$A,Figure16!$A2507)</f>
        <v>0</v>
      </c>
      <c r="D2507" s="3">
        <f>SUMIFS(Data!Y:Y,Data!$B:$B,Figure16!$B2507,Data!$A:$A,Figure16!$A2507)</f>
        <v>0</v>
      </c>
      <c r="E2507" s="3">
        <f>SUMIFS(Data!Q:Q,Data!$B:$B,Figure16!$B2507,Data!$A:$A,Figure16!$A2507)</f>
        <v>2093994597.215488</v>
      </c>
      <c r="F2507" s="1">
        <f t="shared" si="82"/>
        <v>0</v>
      </c>
      <c r="G2507" s="1">
        <f t="shared" si="83"/>
        <v>0</v>
      </c>
      <c r="H2507">
        <f>SUMIFS(Data!Z:Z,Data!B:B,Figure16!B2507,Data!A:A,Figure16!A2507)</f>
        <v>1</v>
      </c>
    </row>
    <row r="2508" spans="1:8">
      <c r="A2508" s="27">
        <v>1998</v>
      </c>
      <c r="B2508" t="s">
        <v>4</v>
      </c>
      <c r="C2508" s="3">
        <f>SUMIFS(Data!F:F,Data!$B:$B,Figure16!$B2508,Data!$A:$A,Figure16!$A2508)</f>
        <v>0</v>
      </c>
      <c r="D2508" s="3">
        <f>SUMIFS(Data!Y:Y,Data!$B:$B,Figure16!$B2508,Data!$A:$A,Figure16!$A2508)</f>
        <v>0</v>
      </c>
      <c r="E2508" s="3">
        <f>SUMIFS(Data!Q:Q,Data!$B:$B,Figure16!$B2508,Data!$A:$A,Figure16!$A2508)</f>
        <v>1656784779.5449967</v>
      </c>
      <c r="F2508" s="1">
        <f t="shared" si="82"/>
        <v>0</v>
      </c>
      <c r="G2508" s="1">
        <f t="shared" si="83"/>
        <v>0</v>
      </c>
      <c r="H2508">
        <f>SUMIFS(Data!Z:Z,Data!B:B,Figure16!B2508,Data!A:A,Figure16!A2508)</f>
        <v>1</v>
      </c>
    </row>
    <row r="2509" spans="1:8">
      <c r="A2509" s="27">
        <v>1999</v>
      </c>
      <c r="B2509" t="s">
        <v>4</v>
      </c>
      <c r="C2509" s="3">
        <f>SUMIFS(Data!F:F,Data!$B:$B,Figure16!$B2509,Data!$A:$A,Figure16!$A2509)</f>
        <v>0</v>
      </c>
      <c r="D2509" s="3">
        <f>SUMIFS(Data!Y:Y,Data!$B:$B,Figure16!$B2509,Data!$A:$A,Figure16!$A2509)</f>
        <v>0</v>
      </c>
      <c r="E2509" s="3">
        <f>SUMIFS(Data!Q:Q,Data!$B:$B,Figure16!$B2509,Data!$A:$A,Figure16!$A2509)</f>
        <v>1942170999.1876523</v>
      </c>
      <c r="F2509" s="1">
        <f t="shared" si="82"/>
        <v>0</v>
      </c>
      <c r="G2509" s="1">
        <f t="shared" si="83"/>
        <v>0</v>
      </c>
      <c r="H2509">
        <f>SUMIFS(Data!Z:Z,Data!B:B,Figure16!B2509,Data!A:A,Figure16!A2509)</f>
        <v>1</v>
      </c>
    </row>
    <row r="2510" spans="1:8">
      <c r="A2510" s="27">
        <v>2000</v>
      </c>
      <c r="B2510" t="s">
        <v>4</v>
      </c>
      <c r="C2510" s="3">
        <f>SUMIFS(Data!F:F,Data!$B:$B,Figure16!$B2510,Data!$A:$A,Figure16!$A2510)</f>
        <v>7500</v>
      </c>
      <c r="D2510" s="3">
        <f>SUMIFS(Data!Y:Y,Data!$B:$B,Figure16!$B2510,Data!$A:$A,Figure16!$A2510)</f>
        <v>0</v>
      </c>
      <c r="E2510" s="3">
        <f>SUMIFS(Data!Q:Q,Data!$B:$B,Figure16!$B2510,Data!$A:$A,Figure16!$A2510)</f>
        <v>1684109743.4933758</v>
      </c>
      <c r="F2510" s="1">
        <f t="shared" si="82"/>
        <v>4.4533914900596859E-4</v>
      </c>
      <c r="G2510" s="1">
        <f t="shared" si="83"/>
        <v>0</v>
      </c>
      <c r="H2510">
        <f>SUMIFS(Data!Z:Z,Data!B:B,Figure16!B2510,Data!A:A,Figure16!A2510)</f>
        <v>1</v>
      </c>
    </row>
    <row r="2511" spans="1:8">
      <c r="A2511" s="27">
        <v>2001</v>
      </c>
      <c r="B2511" t="s">
        <v>4</v>
      </c>
      <c r="C2511" s="3">
        <f>SUMIFS(Data!F:F,Data!$B:$B,Figure16!$B2511,Data!$A:$A,Figure16!$A2511)</f>
        <v>120000</v>
      </c>
      <c r="D2511" s="3">
        <f>SUMIFS(Data!Y:Y,Data!$B:$B,Figure16!$B2511,Data!$A:$A,Figure16!$A2511)</f>
        <v>0</v>
      </c>
      <c r="E2511" s="3">
        <f>SUMIFS(Data!Q:Q,Data!$B:$B,Figure16!$B2511,Data!$A:$A,Figure16!$A2511)</f>
        <v>1660102345.6030922</v>
      </c>
      <c r="F2511" s="1">
        <f t="shared" si="82"/>
        <v>7.2284699987220169E-3</v>
      </c>
      <c r="G2511" s="1">
        <f t="shared" si="83"/>
        <v>0</v>
      </c>
      <c r="H2511">
        <f>SUMIFS(Data!Z:Z,Data!B:B,Figure16!B2511,Data!A:A,Figure16!A2511)</f>
        <v>1</v>
      </c>
    </row>
    <row r="2512" spans="1:8">
      <c r="A2512" s="27">
        <v>2002</v>
      </c>
      <c r="B2512" t="s">
        <v>4</v>
      </c>
      <c r="C2512" s="3">
        <f>SUMIFS(Data!F:F,Data!$B:$B,Figure16!$B2512,Data!$A:$A,Figure16!$A2512)</f>
        <v>0</v>
      </c>
      <c r="D2512" s="3">
        <f>SUMIFS(Data!Y:Y,Data!$B:$B,Figure16!$B2512,Data!$A:$A,Figure16!$A2512)</f>
        <v>0</v>
      </c>
      <c r="E2512" s="3">
        <f>SUMIFS(Data!Q:Q,Data!$B:$B,Figure16!$B2512,Data!$A:$A,Figure16!$A2512)</f>
        <v>1842691481.0919566</v>
      </c>
      <c r="F2512" s="1">
        <f t="shared" si="82"/>
        <v>0</v>
      </c>
      <c r="G2512" s="1">
        <f t="shared" si="83"/>
        <v>0</v>
      </c>
      <c r="H2512">
        <f>SUMIFS(Data!Z:Z,Data!B:B,Figure16!B2512,Data!A:A,Figure16!A2512)</f>
        <v>1</v>
      </c>
    </row>
    <row r="2513" spans="1:8">
      <c r="A2513" s="27">
        <v>2003</v>
      </c>
      <c r="B2513" t="s">
        <v>4</v>
      </c>
      <c r="C2513" s="3">
        <f>SUMIFS(Data!F:F,Data!$B:$B,Figure16!$B2513,Data!$A:$A,Figure16!$A2513)</f>
        <v>0</v>
      </c>
      <c r="D2513" s="3">
        <f>SUMIFS(Data!Y:Y,Data!$B:$B,Figure16!$B2513,Data!$A:$A,Figure16!$A2513)</f>
        <v>0</v>
      </c>
      <c r="E2513" s="3">
        <f>SUMIFS(Data!Q:Q,Data!$B:$B,Figure16!$B2513,Data!$A:$A,Figure16!$A2513)</f>
        <v>2315935752.7165313</v>
      </c>
      <c r="F2513" s="1">
        <f t="shared" si="82"/>
        <v>0</v>
      </c>
      <c r="G2513" s="1">
        <f t="shared" si="83"/>
        <v>0</v>
      </c>
      <c r="H2513">
        <f>SUMIFS(Data!Z:Z,Data!B:B,Figure16!B2513,Data!A:A,Figure16!A2513)</f>
        <v>1</v>
      </c>
    </row>
    <row r="2514" spans="1:8">
      <c r="A2514" s="27">
        <v>2004</v>
      </c>
      <c r="B2514" t="s">
        <v>4</v>
      </c>
      <c r="C2514" s="3">
        <f>SUMIFS(Data!F:F,Data!$B:$B,Figure16!$B2514,Data!$A:$A,Figure16!$A2514)</f>
        <v>3492304.25</v>
      </c>
      <c r="D2514" s="3">
        <f>SUMIFS(Data!Y:Y,Data!$B:$B,Figure16!$B2514,Data!$A:$A,Figure16!$A2514)</f>
        <v>0</v>
      </c>
      <c r="E2514" s="3">
        <f>SUMIFS(Data!Q:Q,Data!$B:$B,Figure16!$B2514,Data!$A:$A,Figure16!$A2514)</f>
        <v>2727507212.9255629</v>
      </c>
      <c r="F2514" s="1">
        <f t="shared" si="82"/>
        <v>0.12804014718824905</v>
      </c>
      <c r="G2514" s="1">
        <f t="shared" si="83"/>
        <v>0</v>
      </c>
      <c r="H2514">
        <f>SUMIFS(Data!Z:Z,Data!B:B,Figure16!B2514,Data!A:A,Figure16!A2514)</f>
        <v>1</v>
      </c>
    </row>
    <row r="2515" spans="1:8">
      <c r="A2515" s="27">
        <v>2005</v>
      </c>
      <c r="B2515" t="s">
        <v>4</v>
      </c>
      <c r="C2515" s="3">
        <f>SUMIFS(Data!F:F,Data!$B:$B,Figure16!$B2515,Data!$A:$A,Figure16!$A2515)</f>
        <v>0</v>
      </c>
      <c r="D2515" s="3">
        <f>SUMIFS(Data!Y:Y,Data!$B:$B,Figure16!$B2515,Data!$A:$A,Figure16!$A2515)</f>
        <v>0</v>
      </c>
      <c r="E2515" s="3">
        <f>SUMIFS(Data!Q:Q,Data!$B:$B,Figure16!$B2515,Data!$A:$A,Figure16!$A2515)</f>
        <v>3006725014.7841511</v>
      </c>
      <c r="F2515" s="1">
        <f t="shared" si="82"/>
        <v>0</v>
      </c>
      <c r="G2515" s="1">
        <f t="shared" si="83"/>
        <v>0</v>
      </c>
      <c r="H2515">
        <f>SUMIFS(Data!Z:Z,Data!B:B,Figure16!B2515,Data!A:A,Figure16!A2515)</f>
        <v>1</v>
      </c>
    </row>
    <row r="2516" spans="1:8">
      <c r="A2516" s="27">
        <v>2006</v>
      </c>
      <c r="B2516" t="s">
        <v>4</v>
      </c>
      <c r="C2516" s="3">
        <f>SUMIFS(Data!F:F,Data!$B:$B,Figure16!$B2516,Data!$A:$A,Figure16!$A2516)</f>
        <v>21369545.3125</v>
      </c>
      <c r="D2516" s="3">
        <f>SUMIFS(Data!Y:Y,Data!$B:$B,Figure16!$B2516,Data!$A:$A,Figure16!$A2516)</f>
        <v>0</v>
      </c>
      <c r="E2516" s="3">
        <f>SUMIFS(Data!Q:Q,Data!$B:$B,Figure16!$B2516,Data!$A:$A,Figure16!$A2516)</f>
        <v>3102741451.0166359</v>
      </c>
      <c r="F2516" s="1">
        <f t="shared" si="82"/>
        <v>0.68873109957318912</v>
      </c>
      <c r="G2516" s="1">
        <f t="shared" si="83"/>
        <v>0</v>
      </c>
      <c r="H2516">
        <f>SUMIFS(Data!Z:Z,Data!B:B,Figure16!B2516,Data!A:A,Figure16!A2516)</f>
        <v>1</v>
      </c>
    </row>
    <row r="2517" spans="1:8">
      <c r="A2517" s="27">
        <v>2007</v>
      </c>
      <c r="B2517" t="s">
        <v>4</v>
      </c>
      <c r="C2517" s="3">
        <f>SUMIFS(Data!F:F,Data!$B:$B,Figure16!$B2517,Data!$A:$A,Figure16!$A2517)</f>
        <v>0</v>
      </c>
      <c r="D2517" s="3">
        <f>SUMIFS(Data!Y:Y,Data!$B:$B,Figure16!$B2517,Data!$A:$A,Figure16!$A2517)</f>
        <v>0</v>
      </c>
      <c r="E2517" s="3">
        <f>SUMIFS(Data!Q:Q,Data!$B:$B,Figure16!$B2517,Data!$A:$A,Figure16!$A2517)</f>
        <v>3405050611.687263</v>
      </c>
      <c r="F2517" s="1">
        <f t="shared" si="82"/>
        <v>0</v>
      </c>
      <c r="G2517" s="1">
        <f t="shared" si="83"/>
        <v>0</v>
      </c>
      <c r="H2517">
        <f>SUMIFS(Data!Z:Z,Data!B:B,Figure16!B2517,Data!A:A,Figure16!A2517)</f>
        <v>1</v>
      </c>
    </row>
    <row r="2518" spans="1:8">
      <c r="A2518" s="27">
        <v>2008</v>
      </c>
      <c r="B2518" t="s">
        <v>4</v>
      </c>
      <c r="C2518" s="3">
        <f>SUMIFS(Data!F:F,Data!$B:$B,Figure16!$B2518,Data!$A:$A,Figure16!$A2518)</f>
        <v>74903816</v>
      </c>
      <c r="D2518" s="3">
        <f>SUMIFS(Data!Y:Y,Data!$B:$B,Figure16!$B2518,Data!$A:$A,Figure16!$A2518)</f>
        <v>0</v>
      </c>
      <c r="E2518" s="3">
        <f>SUMIFS(Data!Q:Q,Data!$B:$B,Figure16!$B2518,Data!$A:$A,Figure16!$A2518)</f>
        <v>3523185919.5582609</v>
      </c>
      <c r="F2518" s="1">
        <f t="shared" si="82"/>
        <v>2.1260250724830181</v>
      </c>
      <c r="G2518" s="1">
        <f t="shared" si="83"/>
        <v>0</v>
      </c>
      <c r="H2518">
        <f>SUMIFS(Data!Z:Z,Data!B:B,Figure16!B2518,Data!A:A,Figure16!A2518)</f>
        <v>1</v>
      </c>
    </row>
    <row r="2519" spans="1:8">
      <c r="A2519" s="27">
        <v>2009</v>
      </c>
      <c r="B2519" t="s">
        <v>4</v>
      </c>
      <c r="C2519" s="3">
        <f>SUMIFS(Data!F:F,Data!$B:$B,Figure16!$B2519,Data!$A:$A,Figure16!$A2519)</f>
        <v>108752656</v>
      </c>
      <c r="D2519" s="3">
        <f>SUMIFS(Data!Y:Y,Data!$B:$B,Figure16!$B2519,Data!$A:$A,Figure16!$A2519)</f>
        <v>0</v>
      </c>
      <c r="E2519" s="3">
        <f>SUMIFS(Data!Q:Q,Data!$B:$B,Figure16!$B2519,Data!$A:$A,Figure16!$A2519)</f>
        <v>2870624635.6803193</v>
      </c>
      <c r="F2519" s="1">
        <f t="shared" si="82"/>
        <v>3.7884666162292002</v>
      </c>
      <c r="G2519" s="1">
        <f t="shared" si="83"/>
        <v>0</v>
      </c>
      <c r="H2519">
        <f>SUMIFS(Data!Z:Z,Data!B:B,Figure16!B2519,Data!A:A,Figure16!A2519)</f>
        <v>1</v>
      </c>
    </row>
    <row r="2520" spans="1:8">
      <c r="A2520" s="27">
        <v>2010</v>
      </c>
      <c r="B2520" t="s">
        <v>4</v>
      </c>
      <c r="C2520" s="3">
        <f>SUMIFS(Data!F:F,Data!$B:$B,Figure16!$B2520,Data!$A:$A,Figure16!$A2520)</f>
        <v>4507203.130859375</v>
      </c>
      <c r="D2520" s="3">
        <f>SUMIFS(Data!Y:Y,Data!$B:$B,Figure16!$B2520,Data!$A:$A,Figure16!$A2520)</f>
        <v>0</v>
      </c>
      <c r="E2520" s="3">
        <f>SUMIFS(Data!Q:Q,Data!$B:$B,Figure16!$B2520,Data!$A:$A,Figure16!$A2520)</f>
        <v>3140508835.9484968</v>
      </c>
      <c r="F2520" s="1">
        <f t="shared" si="82"/>
        <v>0.14351824389941922</v>
      </c>
      <c r="G2520" s="1">
        <f t="shared" si="83"/>
        <v>0</v>
      </c>
      <c r="H2520">
        <f>SUMIFS(Data!Z:Z,Data!B:B,Figure16!B2520,Data!A:A,Figure16!A2520)</f>
        <v>1</v>
      </c>
    </row>
    <row r="2521" spans="1:8">
      <c r="A2521" s="27">
        <v>2011</v>
      </c>
      <c r="B2521" t="s">
        <v>4</v>
      </c>
      <c r="C2521" s="3">
        <f>SUMIFS(Data!F:F,Data!$B:$B,Figure16!$B2521,Data!$A:$A,Figure16!$A2521)</f>
        <v>187542042</v>
      </c>
      <c r="D2521" s="3">
        <f>SUMIFS(Data!Y:Y,Data!$B:$B,Figure16!$B2521,Data!$A:$A,Figure16!$A2521)</f>
        <v>0</v>
      </c>
      <c r="E2521" s="3">
        <f>SUMIFS(Data!Q:Q,Data!$B:$B,Figure16!$B2521,Data!$A:$A,Figure16!$A2521)</f>
        <v>3774530615.6591568</v>
      </c>
      <c r="F2521" s="1">
        <f t="shared" si="82"/>
        <v>4.9686189117649802</v>
      </c>
      <c r="G2521" s="1">
        <f t="shared" si="83"/>
        <v>0</v>
      </c>
      <c r="H2521">
        <f>SUMIFS(Data!Z:Z,Data!B:B,Figure16!B2521,Data!A:A,Figure16!A2521)</f>
        <v>1</v>
      </c>
    </row>
    <row r="2522" spans="1:8">
      <c r="A2522" s="27">
        <v>2012</v>
      </c>
      <c r="B2522" t="s">
        <v>4</v>
      </c>
      <c r="C2522" s="3">
        <f>SUMIFS(Data!F:F,Data!$B:$B,Figure16!$B2522,Data!$A:$A,Figure16!$A2522)</f>
        <v>128900000</v>
      </c>
      <c r="D2522" s="3">
        <f>SUMIFS(Data!Y:Y,Data!$B:$B,Figure16!$B2522,Data!$A:$A,Figure16!$A2522)</f>
        <v>0</v>
      </c>
      <c r="E2522" s="3">
        <f>SUMIFS(Data!Q:Q,Data!$B:$B,Figure16!$B2522,Data!$A:$A,Figure16!$A2522)</f>
        <v>3972012570.5346665</v>
      </c>
      <c r="F2522" s="1">
        <f t="shared" si="82"/>
        <v>3.2452062452221533</v>
      </c>
      <c r="G2522" s="1">
        <f t="shared" si="83"/>
        <v>0</v>
      </c>
      <c r="H2522">
        <f>SUMIFS(Data!Z:Z,Data!B:B,Figure16!B2522,Data!A:A,Figure16!A2522)</f>
        <v>1</v>
      </c>
    </row>
    <row r="2523" spans="1:8">
      <c r="A2523" s="27">
        <v>2013</v>
      </c>
      <c r="B2523" t="s">
        <v>4</v>
      </c>
      <c r="C2523" s="3">
        <f>SUMIFS(Data!F:F,Data!$B:$B,Figure16!$B2523,Data!$A:$A,Figure16!$A2523)</f>
        <v>16018746.72265625</v>
      </c>
      <c r="D2523" s="3">
        <f>SUMIFS(Data!Y:Y,Data!$B:$B,Figure16!$B2523,Data!$A:$A,Figure16!$A2523)</f>
        <v>0</v>
      </c>
      <c r="E2523" s="3">
        <f>SUMIFS(Data!Q:Q,Data!$B:$B,Figure16!$B2523,Data!$A:$A,Figure16!$A2523)</f>
        <v>4190143206.2561097</v>
      </c>
      <c r="F2523" s="1">
        <f t="shared" si="82"/>
        <v>0.38229592484427255</v>
      </c>
      <c r="G2523" s="1">
        <f t="shared" si="83"/>
        <v>0</v>
      </c>
      <c r="H2523">
        <f>SUMIFS(Data!Z:Z,Data!B:B,Figure16!B2523,Data!A:A,Figure16!A2523)</f>
        <v>1</v>
      </c>
    </row>
    <row r="2524" spans="1:8">
      <c r="A2524" s="27">
        <v>2014</v>
      </c>
      <c r="B2524" t="s">
        <v>4</v>
      </c>
      <c r="C2524" s="3">
        <f>SUMIFS(Data!F:F,Data!$B:$B,Figure16!$B2524,Data!$A:$A,Figure16!$A2524)</f>
        <v>24530312</v>
      </c>
      <c r="D2524" s="3">
        <f>SUMIFS(Data!Y:Y,Data!$B:$B,Figure16!$B2524,Data!$A:$A,Figure16!$A2524)</f>
        <v>0</v>
      </c>
      <c r="E2524" s="3">
        <f>SUMIFS(Data!Q:Q,Data!$B:$B,Figure16!$B2524,Data!$A:$A,Figure16!$A2524)</f>
        <v>4483416339.9385395</v>
      </c>
      <c r="F2524" s="1">
        <f t="shared" si="82"/>
        <v>0.54713437566532741</v>
      </c>
      <c r="G2524" s="1">
        <f t="shared" si="83"/>
        <v>0</v>
      </c>
      <c r="H2524">
        <f>SUMIFS(Data!Z:Z,Data!B:B,Figure16!B2524,Data!A:A,Figure16!A2524)</f>
        <v>1</v>
      </c>
    </row>
    <row r="2525" spans="1:8">
      <c r="A2525" s="27">
        <v>2015</v>
      </c>
      <c r="B2525" t="s">
        <v>4</v>
      </c>
      <c r="C2525" s="3">
        <f>SUMIFS(Data!F:F,Data!$B:$B,Figure16!$B2525,Data!$A:$A,Figure16!$A2525)</f>
        <v>14000000</v>
      </c>
      <c r="D2525" s="3">
        <f>SUMIFS(Data!Y:Y,Data!$B:$B,Figure16!$B2525,Data!$A:$A,Figure16!$A2525)</f>
        <v>0</v>
      </c>
      <c r="E2525" s="3">
        <f>SUMIFS(Data!Q:Q,Data!$B:$B,Figure16!$B2525,Data!$A:$A,Figure16!$A2525)</f>
        <v>4362128146.4530897</v>
      </c>
      <c r="F2525" s="1">
        <f t="shared" si="82"/>
        <v>0.32094426229508194</v>
      </c>
      <c r="G2525" s="1">
        <f t="shared" si="83"/>
        <v>0</v>
      </c>
      <c r="H2525">
        <f>SUMIFS(Data!Z:Z,Data!B:B,Figure16!B2525,Data!A:A,Figure16!A2525)</f>
        <v>1</v>
      </c>
    </row>
    <row r="2526" spans="1:8">
      <c r="A2526" s="27">
        <v>2016</v>
      </c>
      <c r="B2526" t="s">
        <v>4</v>
      </c>
      <c r="C2526" s="3">
        <f>SUMIFS(Data!F:F,Data!$B:$B,Figure16!$B2526,Data!$A:$A,Figure16!$A2526)</f>
        <v>8260988.5</v>
      </c>
      <c r="D2526" s="3">
        <f>SUMIFS(Data!Y:Y,Data!$B:$B,Figure16!$B2526,Data!$A:$A,Figure16!$A2526)</f>
        <v>0</v>
      </c>
      <c r="E2526" s="3">
        <f>SUMIFS(Data!Q:Q,Data!$B:$B,Figure16!$B2526,Data!$A:$A,Figure16!$A2526)</f>
        <v>4671313314.5557833</v>
      </c>
      <c r="F2526" s="1">
        <f t="shared" si="82"/>
        <v>0.17684509566632603</v>
      </c>
      <c r="G2526" s="1">
        <f t="shared" si="83"/>
        <v>0</v>
      </c>
      <c r="H2526">
        <f>SUMIFS(Data!Z:Z,Data!B:B,Figure16!B2526,Data!A:A,Figure16!A2526)</f>
        <v>1</v>
      </c>
    </row>
    <row r="2527" spans="1:8">
      <c r="A2527" s="27">
        <v>2017</v>
      </c>
      <c r="B2527" t="s">
        <v>4</v>
      </c>
      <c r="C2527" s="3">
        <f>SUMIFS(Data!F:F,Data!$B:$B,Figure16!$B2527,Data!$A:$A,Figure16!$A2527)</f>
        <v>0</v>
      </c>
      <c r="D2527" s="3">
        <f>SUMIFS(Data!Y:Y,Data!$B:$B,Figure16!$B2527,Data!$A:$A,Figure16!$A2527)</f>
        <v>0</v>
      </c>
      <c r="E2527" s="3">
        <f>SUMIFS(Data!Q:Q,Data!$B:$B,Figure16!$B2527,Data!$A:$A,Figure16!$A2527)</f>
        <v>5061202767.4294834</v>
      </c>
      <c r="F2527" s="1">
        <f t="shared" si="82"/>
        <v>0</v>
      </c>
      <c r="G2527" s="1">
        <f t="shared" si="83"/>
        <v>0</v>
      </c>
      <c r="H2527">
        <f>SUMIFS(Data!Z:Z,Data!B:B,Figure16!B2527,Data!A:A,Figure16!A2527)</f>
        <v>1</v>
      </c>
    </row>
    <row r="2528" spans="1:8">
      <c r="A2528" s="27">
        <v>1960</v>
      </c>
      <c r="B2528" t="s">
        <v>130</v>
      </c>
      <c r="C2528" s="3">
        <f>SUMIFS(Data!F:F,Data!$B:$B,Figure16!$B2528,Data!$A:$A,Figure16!$A2528)</f>
        <v>0</v>
      </c>
      <c r="D2528" s="3">
        <f>SUMIFS(Data!Y:Y,Data!$B:$B,Figure16!$B2528,Data!$A:$A,Figure16!$A2528)</f>
        <v>0</v>
      </c>
      <c r="E2528" s="3">
        <f>SUMIFS(Data!Q:Q,Data!$B:$B,Figure16!$B2528,Data!$A:$A,Figure16!$A2528)</f>
        <v>141468977.57000685</v>
      </c>
      <c r="F2528" s="1">
        <f t="shared" si="82"/>
        <v>0</v>
      </c>
      <c r="G2528" s="1">
        <f t="shared" si="83"/>
        <v>0</v>
      </c>
      <c r="H2528">
        <f>SUMIFS(Data!Z:Z,Data!B:B,Figure16!B2528,Data!A:A,Figure16!A2528)</f>
        <v>1</v>
      </c>
    </row>
    <row r="2529" spans="1:8">
      <c r="A2529" s="27">
        <v>1961</v>
      </c>
      <c r="B2529" t="s">
        <v>130</v>
      </c>
      <c r="C2529" s="3">
        <f>SUMIFS(Data!F:F,Data!$B:$B,Figure16!$B2529,Data!$A:$A,Figure16!$A2529)</f>
        <v>0</v>
      </c>
      <c r="D2529" s="3">
        <f>SUMIFS(Data!Y:Y,Data!$B:$B,Figure16!$B2529,Data!$A:$A,Figure16!$A2529)</f>
        <v>0</v>
      </c>
      <c r="E2529" s="3">
        <f>SUMIFS(Data!Q:Q,Data!$B:$B,Figure16!$B2529,Data!$A:$A,Figure16!$A2529)</f>
        <v>167637907.38169569</v>
      </c>
      <c r="F2529" s="1">
        <f t="shared" si="82"/>
        <v>0</v>
      </c>
      <c r="G2529" s="1">
        <f t="shared" si="83"/>
        <v>0</v>
      </c>
      <c r="H2529">
        <f>SUMIFS(Data!Z:Z,Data!B:B,Figure16!B2529,Data!A:A,Figure16!A2529)</f>
        <v>1</v>
      </c>
    </row>
    <row r="2530" spans="1:8">
      <c r="A2530" s="27">
        <v>1962</v>
      </c>
      <c r="B2530" t="s">
        <v>130</v>
      </c>
      <c r="C2530" s="3">
        <f>SUMIFS(Data!F:F,Data!$B:$B,Figure16!$B2530,Data!$A:$A,Figure16!$A2530)</f>
        <v>0</v>
      </c>
      <c r="D2530" s="3">
        <f>SUMIFS(Data!Y:Y,Data!$B:$B,Figure16!$B2530,Data!$A:$A,Figure16!$A2530)</f>
        <v>0</v>
      </c>
      <c r="E2530" s="3">
        <f>SUMIFS(Data!Q:Q,Data!$B:$B,Figure16!$B2530,Data!$A:$A,Figure16!$A2530)</f>
        <v>182796536.49991694</v>
      </c>
      <c r="F2530" s="1">
        <f t="shared" si="82"/>
        <v>0</v>
      </c>
      <c r="G2530" s="1">
        <f t="shared" si="83"/>
        <v>0</v>
      </c>
      <c r="H2530">
        <f>SUMIFS(Data!Z:Z,Data!B:B,Figure16!B2530,Data!A:A,Figure16!A2530)</f>
        <v>1</v>
      </c>
    </row>
    <row r="2531" spans="1:8">
      <c r="A2531" s="27">
        <v>1963</v>
      </c>
      <c r="B2531" t="s">
        <v>130</v>
      </c>
      <c r="C2531" s="3">
        <f>SUMIFS(Data!F:F,Data!$B:$B,Figure16!$B2531,Data!$A:$A,Figure16!$A2531)</f>
        <v>0</v>
      </c>
      <c r="D2531" s="3">
        <f>SUMIFS(Data!Y:Y,Data!$B:$B,Figure16!$B2531,Data!$A:$A,Figure16!$A2531)</f>
        <v>0</v>
      </c>
      <c r="E2531" s="3">
        <f>SUMIFS(Data!Q:Q,Data!$B:$B,Figure16!$B2531,Data!$A:$A,Figure16!$A2531)</f>
        <v>154480244.24682802</v>
      </c>
      <c r="F2531" s="1">
        <f t="shared" si="82"/>
        <v>0</v>
      </c>
      <c r="G2531" s="1">
        <f t="shared" si="83"/>
        <v>0</v>
      </c>
      <c r="H2531">
        <f>SUMIFS(Data!Z:Z,Data!B:B,Figure16!B2531,Data!A:A,Figure16!A2531)</f>
        <v>1</v>
      </c>
    </row>
    <row r="2532" spans="1:8">
      <c r="A2532" s="27">
        <v>1964</v>
      </c>
      <c r="B2532" t="s">
        <v>130</v>
      </c>
      <c r="C2532" s="3">
        <f>SUMIFS(Data!F:F,Data!$B:$B,Figure16!$B2532,Data!$A:$A,Figure16!$A2532)</f>
        <v>0</v>
      </c>
      <c r="D2532" s="3">
        <f>SUMIFS(Data!Y:Y,Data!$B:$B,Figure16!$B2532,Data!$A:$A,Figure16!$A2532)</f>
        <v>0</v>
      </c>
      <c r="E2532" s="3">
        <f>SUMIFS(Data!Q:Q,Data!$B:$B,Figure16!$B2532,Data!$A:$A,Figure16!$A2532)</f>
        <v>215679855.27255332</v>
      </c>
      <c r="F2532" s="1">
        <f t="shared" si="82"/>
        <v>0</v>
      </c>
      <c r="G2532" s="1">
        <f t="shared" si="83"/>
        <v>0</v>
      </c>
      <c r="H2532">
        <f>SUMIFS(Data!Z:Z,Data!B:B,Figure16!B2532,Data!A:A,Figure16!A2532)</f>
        <v>1</v>
      </c>
    </row>
    <row r="2533" spans="1:8">
      <c r="A2533" s="27">
        <v>1965</v>
      </c>
      <c r="B2533" t="s">
        <v>130</v>
      </c>
      <c r="C2533" s="3">
        <f>SUMIFS(Data!F:F,Data!$B:$B,Figure16!$B2533,Data!$A:$A,Figure16!$A2533)</f>
        <v>0</v>
      </c>
      <c r="D2533" s="3">
        <f>SUMIFS(Data!Y:Y,Data!$B:$B,Figure16!$B2533,Data!$A:$A,Figure16!$A2533)</f>
        <v>0</v>
      </c>
      <c r="E2533" s="3">
        <f>SUMIFS(Data!Q:Q,Data!$B:$B,Figure16!$B2533,Data!$A:$A,Figure16!$A2533)</f>
        <v>226474285.58711562</v>
      </c>
      <c r="F2533" s="1">
        <f t="shared" si="82"/>
        <v>0</v>
      </c>
      <c r="G2533" s="1">
        <f t="shared" si="83"/>
        <v>0</v>
      </c>
      <c r="H2533">
        <f>SUMIFS(Data!Z:Z,Data!B:B,Figure16!B2533,Data!A:A,Figure16!A2533)</f>
        <v>1</v>
      </c>
    </row>
    <row r="2534" spans="1:8">
      <c r="A2534" s="27">
        <v>1966</v>
      </c>
      <c r="B2534" t="s">
        <v>130</v>
      </c>
      <c r="C2534" s="3">
        <f>SUMIFS(Data!F:F,Data!$B:$B,Figure16!$B2534,Data!$A:$A,Figure16!$A2534)</f>
        <v>0</v>
      </c>
      <c r="D2534" s="3">
        <f>SUMIFS(Data!Y:Y,Data!$B:$B,Figure16!$B2534,Data!$A:$A,Figure16!$A2534)</f>
        <v>0</v>
      </c>
      <c r="E2534" s="3">
        <f>SUMIFS(Data!Q:Q,Data!$B:$B,Figure16!$B2534,Data!$A:$A,Figure16!$A2534)</f>
        <v>245849781.71594253</v>
      </c>
      <c r="F2534" s="1">
        <f t="shared" si="82"/>
        <v>0</v>
      </c>
      <c r="G2534" s="1">
        <f t="shared" si="83"/>
        <v>0</v>
      </c>
      <c r="H2534">
        <f>SUMIFS(Data!Z:Z,Data!B:B,Figure16!B2534,Data!A:A,Figure16!A2534)</f>
        <v>1</v>
      </c>
    </row>
    <row r="2535" spans="1:8">
      <c r="A2535" s="27">
        <v>1967</v>
      </c>
      <c r="B2535" t="s">
        <v>130</v>
      </c>
      <c r="C2535" s="3">
        <f>SUMIFS(Data!F:F,Data!$B:$B,Figure16!$B2535,Data!$A:$A,Figure16!$A2535)</f>
        <v>0</v>
      </c>
      <c r="D2535" s="3">
        <f>SUMIFS(Data!Y:Y,Data!$B:$B,Figure16!$B2535,Data!$A:$A,Figure16!$A2535)</f>
        <v>0</v>
      </c>
      <c r="E2535" s="3">
        <f>SUMIFS(Data!Q:Q,Data!$B:$B,Figure16!$B2535,Data!$A:$A,Figure16!$A2535)</f>
        <v>271543680.27926451</v>
      </c>
      <c r="F2535" s="1">
        <f t="shared" si="82"/>
        <v>0</v>
      </c>
      <c r="G2535" s="1">
        <f t="shared" si="83"/>
        <v>0</v>
      </c>
      <c r="H2535">
        <f>SUMIFS(Data!Z:Z,Data!B:B,Figure16!B2535,Data!A:A,Figure16!A2535)</f>
        <v>1</v>
      </c>
    </row>
    <row r="2536" spans="1:8">
      <c r="A2536" s="27">
        <v>1968</v>
      </c>
      <c r="B2536" t="s">
        <v>130</v>
      </c>
      <c r="C2536" s="3">
        <f>SUMIFS(Data!F:F,Data!$B:$B,Figure16!$B2536,Data!$A:$A,Figure16!$A2536)</f>
        <v>0</v>
      </c>
      <c r="D2536" s="3">
        <f>SUMIFS(Data!Y:Y,Data!$B:$B,Figure16!$B2536,Data!$A:$A,Figure16!$A2536)</f>
        <v>0</v>
      </c>
      <c r="E2536" s="3">
        <f>SUMIFS(Data!Q:Q,Data!$B:$B,Figure16!$B2536,Data!$A:$A,Figure16!$A2536)</f>
        <v>294468564.53431064</v>
      </c>
      <c r="F2536" s="1">
        <f t="shared" si="82"/>
        <v>0</v>
      </c>
      <c r="G2536" s="1">
        <f t="shared" si="83"/>
        <v>0</v>
      </c>
      <c r="H2536">
        <f>SUMIFS(Data!Z:Z,Data!B:B,Figure16!B2536,Data!A:A,Figure16!A2536)</f>
        <v>1</v>
      </c>
    </row>
    <row r="2537" spans="1:8">
      <c r="A2537" s="27">
        <v>1969</v>
      </c>
      <c r="B2537" t="s">
        <v>130</v>
      </c>
      <c r="C2537" s="3">
        <f>SUMIFS(Data!F:F,Data!$B:$B,Figure16!$B2537,Data!$A:$A,Figure16!$A2537)</f>
        <v>0</v>
      </c>
      <c r="D2537" s="3">
        <f>SUMIFS(Data!Y:Y,Data!$B:$B,Figure16!$B2537,Data!$A:$A,Figure16!$A2537)</f>
        <v>0</v>
      </c>
      <c r="E2537" s="3">
        <f>SUMIFS(Data!Q:Q,Data!$B:$B,Figure16!$B2537,Data!$A:$A,Figure16!$A2537)</f>
        <v>318124701.04899299</v>
      </c>
      <c r="F2537" s="1">
        <f t="shared" si="82"/>
        <v>0</v>
      </c>
      <c r="G2537" s="1">
        <f t="shared" si="83"/>
        <v>0</v>
      </c>
      <c r="H2537">
        <f>SUMIFS(Data!Z:Z,Data!B:B,Figure16!B2537,Data!A:A,Figure16!A2537)</f>
        <v>1</v>
      </c>
    </row>
    <row r="2538" spans="1:8">
      <c r="A2538" s="27">
        <v>1970</v>
      </c>
      <c r="B2538" t="s">
        <v>130</v>
      </c>
      <c r="C2538" s="3">
        <f>SUMIFS(Data!F:F,Data!$B:$B,Figure16!$B2538,Data!$A:$A,Figure16!$A2538)</f>
        <v>0</v>
      </c>
      <c r="D2538" s="3">
        <f>SUMIFS(Data!Y:Y,Data!$B:$B,Figure16!$B2538,Data!$A:$A,Figure16!$A2538)</f>
        <v>0</v>
      </c>
      <c r="E2538" s="3">
        <f>SUMIFS(Data!Q:Q,Data!$B:$B,Figure16!$B2538,Data!$A:$A,Figure16!$A2538)</f>
        <v>323802475.48102939</v>
      </c>
      <c r="F2538" s="1">
        <f t="shared" si="82"/>
        <v>0</v>
      </c>
      <c r="G2538" s="1">
        <f t="shared" si="83"/>
        <v>0</v>
      </c>
      <c r="H2538">
        <f>SUMIFS(Data!Z:Z,Data!B:B,Figure16!B2538,Data!A:A,Figure16!A2538)</f>
        <v>1</v>
      </c>
    </row>
    <row r="2539" spans="1:8">
      <c r="A2539" s="27">
        <v>1971</v>
      </c>
      <c r="B2539" t="s">
        <v>130</v>
      </c>
      <c r="C2539" s="3">
        <f>SUMIFS(Data!F:F,Data!$B:$B,Figure16!$B2539,Data!$A:$A,Figure16!$A2539)</f>
        <v>0</v>
      </c>
      <c r="D2539" s="3">
        <f>SUMIFS(Data!Y:Y,Data!$B:$B,Figure16!$B2539,Data!$A:$A,Figure16!$A2539)</f>
        <v>0</v>
      </c>
      <c r="E2539" s="3">
        <f>SUMIFS(Data!Q:Q,Data!$B:$B,Figure16!$B2539,Data!$A:$A,Figure16!$A2539)</f>
        <v>381687073.05860245</v>
      </c>
      <c r="F2539" s="1">
        <f t="shared" si="82"/>
        <v>0</v>
      </c>
      <c r="G2539" s="1">
        <f t="shared" si="83"/>
        <v>0</v>
      </c>
      <c r="H2539">
        <f>SUMIFS(Data!Z:Z,Data!B:B,Figure16!B2539,Data!A:A,Figure16!A2539)</f>
        <v>1</v>
      </c>
    </row>
    <row r="2540" spans="1:8">
      <c r="A2540" s="27">
        <v>1972</v>
      </c>
      <c r="B2540" t="s">
        <v>130</v>
      </c>
      <c r="C2540" s="3">
        <f>SUMIFS(Data!F:F,Data!$B:$B,Figure16!$B2540,Data!$A:$A,Figure16!$A2540)</f>
        <v>0</v>
      </c>
      <c r="D2540" s="3">
        <f>SUMIFS(Data!Y:Y,Data!$B:$B,Figure16!$B2540,Data!$A:$A,Figure16!$A2540)</f>
        <v>0</v>
      </c>
      <c r="E2540" s="3">
        <f>SUMIFS(Data!Q:Q,Data!$B:$B,Figure16!$B2540,Data!$A:$A,Figure16!$A2540)</f>
        <v>430508357.72399998</v>
      </c>
      <c r="F2540" s="1">
        <f t="shared" si="82"/>
        <v>0</v>
      </c>
      <c r="G2540" s="1">
        <f t="shared" si="83"/>
        <v>0</v>
      </c>
      <c r="H2540">
        <f>SUMIFS(Data!Z:Z,Data!B:B,Figure16!B2540,Data!A:A,Figure16!A2540)</f>
        <v>1</v>
      </c>
    </row>
    <row r="2541" spans="1:8">
      <c r="A2541" s="27">
        <v>1973</v>
      </c>
      <c r="B2541" t="s">
        <v>130</v>
      </c>
      <c r="C2541" s="3">
        <f>SUMIFS(Data!F:F,Data!$B:$B,Figure16!$B2541,Data!$A:$A,Figure16!$A2541)</f>
        <v>0</v>
      </c>
      <c r="D2541" s="3">
        <f>SUMIFS(Data!Y:Y,Data!$B:$B,Figure16!$B2541,Data!$A:$A,Figure16!$A2541)</f>
        <v>64000000</v>
      </c>
      <c r="E2541" s="3">
        <f>SUMIFS(Data!Q:Q,Data!$B:$B,Figure16!$B2541,Data!$A:$A,Figure16!$A2541)</f>
        <v>722780701.12333834</v>
      </c>
      <c r="F2541" s="1">
        <f t="shared" si="82"/>
        <v>0</v>
      </c>
      <c r="G2541" s="1">
        <f t="shared" si="83"/>
        <v>8.8546913193077579</v>
      </c>
      <c r="H2541">
        <f>SUMIFS(Data!Z:Z,Data!B:B,Figure16!B2541,Data!A:A,Figure16!A2541)</f>
        <v>1</v>
      </c>
    </row>
    <row r="2542" spans="1:8">
      <c r="A2542" s="27">
        <v>1974</v>
      </c>
      <c r="B2542" t="s">
        <v>130</v>
      </c>
      <c r="C2542" s="3">
        <f>SUMIFS(Data!F:F,Data!$B:$B,Figure16!$B2542,Data!$A:$A,Figure16!$A2542)</f>
        <v>23000000</v>
      </c>
      <c r="D2542" s="3">
        <f>SUMIFS(Data!Y:Y,Data!$B:$B,Figure16!$B2542,Data!$A:$A,Figure16!$A2542)</f>
        <v>67000000</v>
      </c>
      <c r="E2542" s="3">
        <f>SUMIFS(Data!Q:Q,Data!$B:$B,Figure16!$B2542,Data!$A:$A,Figure16!$A2542)</f>
        <v>1544216003.9842479</v>
      </c>
      <c r="F2542" s="1">
        <f t="shared" si="82"/>
        <v>1.4894289361499595</v>
      </c>
      <c r="G2542" s="1">
        <f t="shared" si="83"/>
        <v>4.3387712487846644</v>
      </c>
      <c r="H2542">
        <f>SUMIFS(Data!Z:Z,Data!B:B,Figure16!B2542,Data!A:A,Figure16!A2542)</f>
        <v>1</v>
      </c>
    </row>
    <row r="2543" spans="1:8">
      <c r="A2543" s="27">
        <v>1975</v>
      </c>
      <c r="B2543" t="s">
        <v>130</v>
      </c>
      <c r="C2543" s="3">
        <f>SUMIFS(Data!F:F,Data!$B:$B,Figure16!$B2543,Data!$A:$A,Figure16!$A2543)</f>
        <v>0</v>
      </c>
      <c r="D2543" s="3">
        <f>SUMIFS(Data!Y:Y,Data!$B:$B,Figure16!$B2543,Data!$A:$A,Figure16!$A2543)</f>
        <v>30000000</v>
      </c>
      <c r="E2543" s="3">
        <f>SUMIFS(Data!Q:Q,Data!$B:$B,Figure16!$B2543,Data!$A:$A,Figure16!$A2543)</f>
        <v>2157592936.6073127</v>
      </c>
      <c r="F2543" s="1">
        <f t="shared" si="82"/>
        <v>0</v>
      </c>
      <c r="G2543" s="1">
        <f t="shared" si="83"/>
        <v>1.3904383672655709</v>
      </c>
      <c r="H2543">
        <f>SUMIFS(Data!Z:Z,Data!B:B,Figure16!B2543,Data!A:A,Figure16!A2543)</f>
        <v>1</v>
      </c>
    </row>
    <row r="2544" spans="1:8">
      <c r="A2544" s="27">
        <v>1976</v>
      </c>
      <c r="B2544" t="s">
        <v>130</v>
      </c>
      <c r="C2544" s="3">
        <f>SUMIFS(Data!F:F,Data!$B:$B,Figure16!$B2544,Data!$A:$A,Figure16!$A2544)</f>
        <v>0</v>
      </c>
      <c r="D2544" s="3">
        <f>SUMIFS(Data!Y:Y,Data!$B:$B,Figure16!$B2544,Data!$A:$A,Figure16!$A2544)</f>
        <v>90000000</v>
      </c>
      <c r="E2544" s="3">
        <f>SUMIFS(Data!Q:Q,Data!$B:$B,Figure16!$B2544,Data!$A:$A,Figure16!$A2544)</f>
        <v>3009409970.9046278</v>
      </c>
      <c r="F2544" s="1">
        <f t="shared" si="82"/>
        <v>0</v>
      </c>
      <c r="G2544" s="1">
        <f t="shared" si="83"/>
        <v>2.9906194526545691</v>
      </c>
      <c r="H2544">
        <f>SUMIFS(Data!Z:Z,Data!B:B,Figure16!B2544,Data!A:A,Figure16!A2544)</f>
        <v>1</v>
      </c>
    </row>
    <row r="2545" spans="1:8">
      <c r="A2545" s="27">
        <v>1977</v>
      </c>
      <c r="B2545" t="s">
        <v>130</v>
      </c>
      <c r="C2545" s="3">
        <f>SUMIFS(Data!F:F,Data!$B:$B,Figure16!$B2545,Data!$A:$A,Figure16!$A2545)</f>
        <v>0</v>
      </c>
      <c r="D2545" s="3">
        <f>SUMIFS(Data!Y:Y,Data!$B:$B,Figure16!$B2545,Data!$A:$A,Figure16!$A2545)</f>
        <v>20000000</v>
      </c>
      <c r="E2545" s="3">
        <f>SUMIFS(Data!Q:Q,Data!$B:$B,Figure16!$B2545,Data!$A:$A,Figure16!$A2545)</f>
        <v>2809349074.1771083</v>
      </c>
      <c r="F2545" s="1">
        <f t="shared" si="82"/>
        <v>0</v>
      </c>
      <c r="G2545" s="1">
        <f t="shared" si="83"/>
        <v>0.71190868318342526</v>
      </c>
      <c r="H2545">
        <f>SUMIFS(Data!Z:Z,Data!B:B,Figure16!B2545,Data!A:A,Figure16!A2545)</f>
        <v>1</v>
      </c>
    </row>
    <row r="2546" spans="1:8">
      <c r="A2546" s="27">
        <v>1978</v>
      </c>
      <c r="B2546" t="s">
        <v>130</v>
      </c>
      <c r="C2546" s="3">
        <f>SUMIFS(Data!F:F,Data!$B:$B,Figure16!$B2546,Data!$A:$A,Figure16!$A2546)</f>
        <v>0</v>
      </c>
      <c r="D2546" s="3">
        <f>SUMIFS(Data!Y:Y,Data!$B:$B,Figure16!$B2546,Data!$A:$A,Figure16!$A2546)</f>
        <v>80000000</v>
      </c>
      <c r="E2546" s="3">
        <f>SUMIFS(Data!Q:Q,Data!$B:$B,Figure16!$B2546,Data!$A:$A,Figure16!$A2546)</f>
        <v>2389479269.1883202</v>
      </c>
      <c r="F2546" s="1">
        <f t="shared" si="82"/>
        <v>0</v>
      </c>
      <c r="G2546" s="1">
        <f t="shared" si="83"/>
        <v>3.3480097957566763</v>
      </c>
      <c r="H2546">
        <f>SUMIFS(Data!Z:Z,Data!B:B,Figure16!B2546,Data!A:A,Figure16!A2546)</f>
        <v>1</v>
      </c>
    </row>
    <row r="2547" spans="1:8">
      <c r="A2547" s="27">
        <v>1979</v>
      </c>
      <c r="B2547" t="s">
        <v>130</v>
      </c>
      <c r="C2547" s="3">
        <f>SUMIFS(Data!F:F,Data!$B:$B,Figure16!$B2547,Data!$A:$A,Figure16!$A2547)</f>
        <v>0</v>
      </c>
      <c r="D2547" s="3">
        <f>SUMIFS(Data!Y:Y,Data!$B:$B,Figure16!$B2547,Data!$A:$A,Figure16!$A2547)</f>
        <v>100000000</v>
      </c>
      <c r="E2547" s="3">
        <f>SUMIFS(Data!Q:Q,Data!$B:$B,Figure16!$B2547,Data!$A:$A,Figure16!$A2547)</f>
        <v>3030251116.3596597</v>
      </c>
      <c r="F2547" s="1">
        <f t="shared" si="82"/>
        <v>0</v>
      </c>
      <c r="G2547" s="1">
        <f t="shared" si="83"/>
        <v>3.3000565352528701</v>
      </c>
      <c r="H2547">
        <f>SUMIFS(Data!Z:Z,Data!B:B,Figure16!B2547,Data!A:A,Figure16!A2547)</f>
        <v>1</v>
      </c>
    </row>
    <row r="2548" spans="1:8">
      <c r="A2548" s="27">
        <v>1980</v>
      </c>
      <c r="B2548" t="s">
        <v>130</v>
      </c>
      <c r="C2548" s="3">
        <f>SUMIFS(Data!F:F,Data!$B:$B,Figure16!$B2548,Data!$A:$A,Figure16!$A2548)</f>
        <v>0</v>
      </c>
      <c r="D2548" s="3">
        <f>SUMIFS(Data!Y:Y,Data!$B:$B,Figure16!$B2548,Data!$A:$A,Figure16!$A2548)</f>
        <v>100000000</v>
      </c>
      <c r="E2548" s="3">
        <f>SUMIFS(Data!Q:Q,Data!$B:$B,Figure16!$B2548,Data!$A:$A,Figure16!$A2548)</f>
        <v>4279637933.851357</v>
      </c>
      <c r="F2548" s="1">
        <f t="shared" si="82"/>
        <v>0</v>
      </c>
      <c r="G2548" s="1">
        <f t="shared" si="83"/>
        <v>2.3366462664753374</v>
      </c>
      <c r="H2548">
        <f>SUMIFS(Data!Z:Z,Data!B:B,Figure16!B2548,Data!A:A,Figure16!A2548)</f>
        <v>1</v>
      </c>
    </row>
    <row r="2549" spans="1:8">
      <c r="A2549" s="27">
        <v>1981</v>
      </c>
      <c r="B2549" t="s">
        <v>130</v>
      </c>
      <c r="C2549" s="3">
        <f>SUMIFS(Data!F:F,Data!$B:$B,Figure16!$B2549,Data!$A:$A,Figure16!$A2549)</f>
        <v>0</v>
      </c>
      <c r="D2549" s="3">
        <f>SUMIFS(Data!Y:Y,Data!$B:$B,Figure16!$B2549,Data!$A:$A,Figure16!$A2549)</f>
        <v>0</v>
      </c>
      <c r="E2549" s="3">
        <f>SUMIFS(Data!Q:Q,Data!$B:$B,Figure16!$B2549,Data!$A:$A,Figure16!$A2549)</f>
        <v>3862269126.9268055</v>
      </c>
      <c r="F2549" s="1">
        <f t="shared" si="82"/>
        <v>0</v>
      </c>
      <c r="G2549" s="1">
        <f t="shared" si="83"/>
        <v>0</v>
      </c>
      <c r="H2549">
        <f>SUMIFS(Data!Z:Z,Data!B:B,Figure16!B2549,Data!A:A,Figure16!A2549)</f>
        <v>1</v>
      </c>
    </row>
    <row r="2550" spans="1:8">
      <c r="A2550" s="27">
        <v>1982</v>
      </c>
      <c r="B2550" t="s">
        <v>130</v>
      </c>
      <c r="C2550" s="3">
        <f>SUMIFS(Data!F:F,Data!$B:$B,Figure16!$B2550,Data!$A:$A,Figure16!$A2550)</f>
        <v>0</v>
      </c>
      <c r="D2550" s="3">
        <f>SUMIFS(Data!Y:Y,Data!$B:$B,Figure16!$B2550,Data!$A:$A,Figure16!$A2550)</f>
        <v>496243008</v>
      </c>
      <c r="E2550" s="3">
        <f>SUMIFS(Data!Q:Q,Data!$B:$B,Figure16!$B2550,Data!$A:$A,Figure16!$A2550)</f>
        <v>3618007844.4490843</v>
      </c>
      <c r="F2550" s="1">
        <f t="shared" si="82"/>
        <v>0</v>
      </c>
      <c r="G2550" s="1">
        <f t="shared" si="83"/>
        <v>13.715918520225406</v>
      </c>
      <c r="H2550">
        <f>SUMIFS(Data!Z:Z,Data!B:B,Figure16!B2550,Data!A:A,Figure16!A2550)</f>
        <v>1</v>
      </c>
    </row>
    <row r="2551" spans="1:8">
      <c r="A2551" s="27">
        <v>1983</v>
      </c>
      <c r="B2551" t="s">
        <v>130</v>
      </c>
      <c r="C2551" s="3">
        <f>SUMIFS(Data!F:F,Data!$B:$B,Figure16!$B2551,Data!$A:$A,Figure16!$A2551)</f>
        <v>0</v>
      </c>
      <c r="D2551" s="3">
        <f>SUMIFS(Data!Y:Y,Data!$B:$B,Figure16!$B2551,Data!$A:$A,Figure16!$A2551)</f>
        <v>8150000</v>
      </c>
      <c r="E2551" s="3">
        <f>SUMIFS(Data!Q:Q,Data!$B:$B,Figure16!$B2551,Data!$A:$A,Figure16!$A2551)</f>
        <v>3391275731.3185859</v>
      </c>
      <c r="F2551" s="1">
        <f t="shared" si="82"/>
        <v>0</v>
      </c>
      <c r="G2551" s="1">
        <f t="shared" si="83"/>
        <v>0.2403225407103993</v>
      </c>
      <c r="H2551">
        <f>SUMIFS(Data!Z:Z,Data!B:B,Figure16!B2551,Data!A:A,Figure16!A2551)</f>
        <v>1</v>
      </c>
    </row>
    <row r="2552" spans="1:8">
      <c r="A2552" s="27">
        <v>1984</v>
      </c>
      <c r="B2552" t="s">
        <v>130</v>
      </c>
      <c r="C2552" s="3">
        <f>SUMIFS(Data!F:F,Data!$B:$B,Figure16!$B2552,Data!$A:$A,Figure16!$A2552)</f>
        <v>0</v>
      </c>
      <c r="D2552" s="3">
        <f>SUMIFS(Data!Y:Y,Data!$B:$B,Figure16!$B2552,Data!$A:$A,Figure16!$A2552)</f>
        <v>0</v>
      </c>
      <c r="E2552" s="3">
        <f>SUMIFS(Data!Q:Q,Data!$B:$B,Figure16!$B2552,Data!$A:$A,Figure16!$A2552)</f>
        <v>3561451562.2357574</v>
      </c>
      <c r="F2552" s="1">
        <f t="shared" si="82"/>
        <v>0</v>
      </c>
      <c r="G2552" s="1">
        <f t="shared" si="83"/>
        <v>0</v>
      </c>
      <c r="H2552">
        <f>SUMIFS(Data!Z:Z,Data!B:B,Figure16!B2552,Data!A:A,Figure16!A2552)</f>
        <v>1</v>
      </c>
    </row>
    <row r="2553" spans="1:8">
      <c r="A2553" s="27">
        <v>1985</v>
      </c>
      <c r="B2553" t="s">
        <v>130</v>
      </c>
      <c r="C2553" s="3">
        <f>SUMIFS(Data!F:F,Data!$B:$B,Figure16!$B2553,Data!$A:$A,Figure16!$A2553)</f>
        <v>0</v>
      </c>
      <c r="D2553" s="3">
        <f>SUMIFS(Data!Y:Y,Data!$B:$B,Figure16!$B2553,Data!$A:$A,Figure16!$A2553)</f>
        <v>0</v>
      </c>
      <c r="E2553" s="3">
        <f>SUMIFS(Data!Q:Q,Data!$B:$B,Figure16!$B2553,Data!$A:$A,Figure16!$A2553)</f>
        <v>3339914759.372745</v>
      </c>
      <c r="F2553" s="1">
        <f t="shared" si="82"/>
        <v>0</v>
      </c>
      <c r="G2553" s="1">
        <f t="shared" si="83"/>
        <v>0</v>
      </c>
      <c r="H2553">
        <f>SUMIFS(Data!Z:Z,Data!B:B,Figure16!B2553,Data!A:A,Figure16!A2553)</f>
        <v>1</v>
      </c>
    </row>
    <row r="2554" spans="1:8">
      <c r="A2554" s="27">
        <v>1986</v>
      </c>
      <c r="B2554" t="s">
        <v>130</v>
      </c>
      <c r="C2554" s="3">
        <f>SUMIFS(Data!F:F,Data!$B:$B,Figure16!$B2554,Data!$A:$A,Figure16!$A2554)</f>
        <v>0</v>
      </c>
      <c r="D2554" s="3">
        <f>SUMIFS(Data!Y:Y,Data!$B:$B,Figure16!$B2554,Data!$A:$A,Figure16!$A2554)</f>
        <v>0</v>
      </c>
      <c r="E2554" s="3">
        <f>SUMIFS(Data!Q:Q,Data!$B:$B,Figure16!$B2554,Data!$A:$A,Figure16!$A2554)</f>
        <v>3403638193.5790529</v>
      </c>
      <c r="F2554" s="1">
        <f t="shared" si="82"/>
        <v>0</v>
      </c>
      <c r="G2554" s="1">
        <f t="shared" si="83"/>
        <v>0</v>
      </c>
      <c r="H2554">
        <f>SUMIFS(Data!Z:Z,Data!B:B,Figure16!B2554,Data!A:A,Figure16!A2554)</f>
        <v>1</v>
      </c>
    </row>
    <row r="2555" spans="1:8">
      <c r="A2555" s="27">
        <v>1987</v>
      </c>
      <c r="B2555" t="s">
        <v>130</v>
      </c>
      <c r="C2555" s="3">
        <f>SUMIFS(Data!F:F,Data!$B:$B,Figure16!$B2555,Data!$A:$A,Figure16!$A2555)</f>
        <v>0</v>
      </c>
      <c r="D2555" s="3">
        <f>SUMIFS(Data!Y:Y,Data!$B:$B,Figure16!$B2555,Data!$A:$A,Figure16!$A2555)</f>
        <v>0</v>
      </c>
      <c r="E2555" s="3">
        <f>SUMIFS(Data!Q:Q,Data!$B:$B,Figure16!$B2555,Data!$A:$A,Figure16!$A2555)</f>
        <v>3281797038.6656594</v>
      </c>
      <c r="F2555" s="1">
        <f t="shared" si="82"/>
        <v>0</v>
      </c>
      <c r="G2555" s="1">
        <f t="shared" si="83"/>
        <v>0</v>
      </c>
      <c r="H2555">
        <f>SUMIFS(Data!Z:Z,Data!B:B,Figure16!B2555,Data!A:A,Figure16!A2555)</f>
        <v>1</v>
      </c>
    </row>
    <row r="2556" spans="1:8">
      <c r="A2556" s="27">
        <v>1988</v>
      </c>
      <c r="B2556" t="s">
        <v>130</v>
      </c>
      <c r="C2556" s="3">
        <f>SUMIFS(Data!F:F,Data!$B:$B,Figure16!$B2556,Data!$A:$A,Figure16!$A2556)</f>
        <v>0</v>
      </c>
      <c r="D2556" s="3">
        <f>SUMIFS(Data!Y:Y,Data!$B:$B,Figure16!$B2556,Data!$A:$A,Figure16!$A2556)</f>
        <v>0</v>
      </c>
      <c r="E2556" s="3">
        <f>SUMIFS(Data!Q:Q,Data!$B:$B,Figure16!$B2556,Data!$A:$A,Figure16!$A2556)</f>
        <v>3834503378.3549709</v>
      </c>
      <c r="F2556" s="1">
        <f t="shared" si="82"/>
        <v>0</v>
      </c>
      <c r="G2556" s="1">
        <f t="shared" si="83"/>
        <v>0</v>
      </c>
      <c r="H2556">
        <f>SUMIFS(Data!Z:Z,Data!B:B,Figure16!B2556,Data!A:A,Figure16!A2556)</f>
        <v>1</v>
      </c>
    </row>
    <row r="2557" spans="1:8">
      <c r="A2557" s="27">
        <v>1989</v>
      </c>
      <c r="B2557" t="s">
        <v>130</v>
      </c>
      <c r="C2557" s="3">
        <f>SUMIFS(Data!F:F,Data!$B:$B,Figure16!$B2557,Data!$A:$A,Figure16!$A2557)</f>
        <v>0</v>
      </c>
      <c r="D2557" s="3">
        <f>SUMIFS(Data!Y:Y,Data!$B:$B,Figure16!$B2557,Data!$A:$A,Figure16!$A2557)</f>
        <v>0</v>
      </c>
      <c r="E2557" s="3">
        <f>SUMIFS(Data!Q:Q,Data!$B:$B,Figure16!$B2557,Data!$A:$A,Figure16!$A2557)</f>
        <v>4186411457.4569421</v>
      </c>
      <c r="F2557" s="1">
        <f t="shared" si="82"/>
        <v>0</v>
      </c>
      <c r="G2557" s="1">
        <f t="shared" si="83"/>
        <v>0</v>
      </c>
      <c r="H2557">
        <f>SUMIFS(Data!Z:Z,Data!B:B,Figure16!B2557,Data!A:A,Figure16!A2557)</f>
        <v>1</v>
      </c>
    </row>
    <row r="2558" spans="1:8">
      <c r="A2558" s="27">
        <v>1990</v>
      </c>
      <c r="B2558" t="s">
        <v>130</v>
      </c>
      <c r="C2558" s="3">
        <f>SUMIFS(Data!F:F,Data!$B:$B,Figure16!$B2558,Data!$A:$A,Figure16!$A2558)</f>
        <v>0</v>
      </c>
      <c r="D2558" s="3">
        <f>SUMIFS(Data!Y:Y,Data!$B:$B,Figure16!$B2558,Data!$A:$A,Figure16!$A2558)</f>
        <v>0</v>
      </c>
      <c r="E2558" s="3">
        <f>SUMIFS(Data!Q:Q,Data!$B:$B,Figure16!$B2558,Data!$A:$A,Figure16!$A2558)</f>
        <v>5952293765.8446846</v>
      </c>
      <c r="F2558" s="1">
        <f t="shared" si="82"/>
        <v>0</v>
      </c>
      <c r="G2558" s="1">
        <f t="shared" si="83"/>
        <v>0</v>
      </c>
      <c r="H2558">
        <f>SUMIFS(Data!Z:Z,Data!B:B,Figure16!B2558,Data!A:A,Figure16!A2558)</f>
        <v>1</v>
      </c>
    </row>
    <row r="2559" spans="1:8">
      <c r="A2559" s="27">
        <v>1991</v>
      </c>
      <c r="B2559" t="s">
        <v>130</v>
      </c>
      <c r="C2559" s="3">
        <f>SUMIFS(Data!F:F,Data!$B:$B,Figure16!$B2559,Data!$A:$A,Figure16!$A2559)</f>
        <v>0</v>
      </c>
      <c r="D2559" s="3">
        <f>SUMIFS(Data!Y:Y,Data!$B:$B,Figure16!$B2559,Data!$A:$A,Figure16!$A2559)</f>
        <v>0</v>
      </c>
      <c r="E2559" s="3">
        <f>SUMIFS(Data!Q:Q,Data!$B:$B,Figure16!$B2559,Data!$A:$A,Figure16!$A2559)</f>
        <v>5402919956.9383097</v>
      </c>
      <c r="F2559" s="1">
        <f t="shared" si="82"/>
        <v>0</v>
      </c>
      <c r="G2559" s="1">
        <f t="shared" si="83"/>
        <v>0</v>
      </c>
      <c r="H2559">
        <f>SUMIFS(Data!Z:Z,Data!B:B,Figure16!B2559,Data!A:A,Figure16!A2559)</f>
        <v>1</v>
      </c>
    </row>
    <row r="2560" spans="1:8">
      <c r="A2560" s="27">
        <v>1992</v>
      </c>
      <c r="B2560" t="s">
        <v>130</v>
      </c>
      <c r="C2560" s="3">
        <f>SUMIFS(Data!F:F,Data!$B:$B,Figure16!$B2560,Data!$A:$A,Figure16!$A2560)</f>
        <v>0</v>
      </c>
      <c r="D2560" s="3">
        <f>SUMIFS(Data!Y:Y,Data!$B:$B,Figure16!$B2560,Data!$A:$A,Figure16!$A2560)</f>
        <v>0</v>
      </c>
      <c r="E2560" s="3">
        <f>SUMIFS(Data!Q:Q,Data!$B:$B,Figure16!$B2560,Data!$A:$A,Figure16!$A2560)</f>
        <v>5592390848.5264759</v>
      </c>
      <c r="F2560" s="1">
        <f t="shared" si="82"/>
        <v>0</v>
      </c>
      <c r="G2560" s="1">
        <f t="shared" si="83"/>
        <v>0</v>
      </c>
      <c r="H2560">
        <f>SUMIFS(Data!Z:Z,Data!B:B,Figure16!B2560,Data!A:A,Figure16!A2560)</f>
        <v>1</v>
      </c>
    </row>
    <row r="2561" spans="1:8">
      <c r="A2561" s="27">
        <v>1993</v>
      </c>
      <c r="B2561" t="s">
        <v>130</v>
      </c>
      <c r="C2561" s="3">
        <f>SUMIFS(Data!F:F,Data!$B:$B,Figure16!$B2561,Data!$A:$A,Figure16!$A2561)</f>
        <v>0</v>
      </c>
      <c r="D2561" s="3">
        <f>SUMIFS(Data!Y:Y,Data!$B:$B,Figure16!$B2561,Data!$A:$A,Figure16!$A2561)</f>
        <v>0</v>
      </c>
      <c r="E2561" s="3">
        <f>SUMIFS(Data!Q:Q,Data!$B:$B,Figure16!$B2561,Data!$A:$A,Figure16!$A2561)</f>
        <v>4378645081.0176907</v>
      </c>
      <c r="F2561" s="1">
        <f t="shared" si="82"/>
        <v>0</v>
      </c>
      <c r="G2561" s="1">
        <f t="shared" si="83"/>
        <v>0</v>
      </c>
      <c r="H2561">
        <f>SUMIFS(Data!Z:Z,Data!B:B,Figure16!B2561,Data!A:A,Figure16!A2561)</f>
        <v>1</v>
      </c>
    </row>
    <row r="2562" spans="1:8">
      <c r="A2562" s="27">
        <v>1994</v>
      </c>
      <c r="B2562" t="s">
        <v>130</v>
      </c>
      <c r="C2562" s="3">
        <f>SUMIFS(Data!F:F,Data!$B:$B,Figure16!$B2562,Data!$A:$A,Figure16!$A2562)</f>
        <v>0</v>
      </c>
      <c r="D2562" s="3">
        <f>SUMIFS(Data!Y:Y,Data!$B:$B,Figure16!$B2562,Data!$A:$A,Figure16!$A2562)</f>
        <v>0</v>
      </c>
      <c r="E2562" s="3">
        <f>SUMIFS(Data!Q:Q,Data!$B:$B,Figure16!$B2562,Data!$A:$A,Figure16!$A2562)</f>
        <v>4190819314.029582</v>
      </c>
      <c r="F2562" s="1">
        <f t="shared" si="82"/>
        <v>0</v>
      </c>
      <c r="G2562" s="1">
        <f t="shared" si="83"/>
        <v>0</v>
      </c>
      <c r="H2562">
        <f>SUMIFS(Data!Z:Z,Data!B:B,Figure16!B2562,Data!A:A,Figure16!A2562)</f>
        <v>1</v>
      </c>
    </row>
    <row r="2563" spans="1:8">
      <c r="A2563" s="27">
        <v>1995</v>
      </c>
      <c r="B2563" t="s">
        <v>130</v>
      </c>
      <c r="C2563" s="3">
        <f>SUMIFS(Data!F:F,Data!$B:$B,Figure16!$B2563,Data!$A:$A,Figure16!$A2563)</f>
        <v>0</v>
      </c>
      <c r="D2563" s="3">
        <f>SUMIFS(Data!Y:Y,Data!$B:$B,Figure16!$B2563,Data!$A:$A,Figure16!$A2563)</f>
        <v>0</v>
      </c>
      <c r="E2563" s="3">
        <f>SUMIFS(Data!Q:Q,Data!$B:$B,Figure16!$B2563,Data!$A:$A,Figure16!$A2563)</f>
        <v>4958845906.3476915</v>
      </c>
      <c r="F2563" s="1">
        <f t="shared" ref="F2563:F2626" si="84">IF(E2563&gt;0,C2563/E2563*100,"")</f>
        <v>0</v>
      </c>
      <c r="G2563" s="1">
        <f t="shared" ref="G2563:G2626" si="85">IF($E2563&gt;0,D2563/$E2563*100,"")</f>
        <v>0</v>
      </c>
      <c r="H2563">
        <f>SUMIFS(Data!Z:Z,Data!B:B,Figure16!B2563,Data!A:A,Figure16!A2563)</f>
        <v>1</v>
      </c>
    </row>
    <row r="2564" spans="1:8">
      <c r="A2564" s="27">
        <v>1996</v>
      </c>
      <c r="B2564" t="s">
        <v>130</v>
      </c>
      <c r="C2564" s="3">
        <f>SUMIFS(Data!F:F,Data!$B:$B,Figure16!$B2564,Data!$A:$A,Figure16!$A2564)</f>
        <v>0</v>
      </c>
      <c r="D2564" s="3">
        <f>SUMIFS(Data!Y:Y,Data!$B:$B,Figure16!$B2564,Data!$A:$A,Figure16!$A2564)</f>
        <v>0</v>
      </c>
      <c r="E2564" s="3">
        <f>SUMIFS(Data!Q:Q,Data!$B:$B,Figure16!$B2564,Data!$A:$A,Figure16!$A2564)</f>
        <v>5694040336.8257103</v>
      </c>
      <c r="F2564" s="1">
        <f t="shared" si="84"/>
        <v>0</v>
      </c>
      <c r="G2564" s="1">
        <f t="shared" si="85"/>
        <v>0</v>
      </c>
      <c r="H2564">
        <f>SUMIFS(Data!Z:Z,Data!B:B,Figure16!B2564,Data!A:A,Figure16!A2564)</f>
        <v>1</v>
      </c>
    </row>
    <row r="2565" spans="1:8">
      <c r="A2565" s="27">
        <v>1997</v>
      </c>
      <c r="B2565" t="s">
        <v>130</v>
      </c>
      <c r="C2565" s="3">
        <f>SUMIFS(Data!F:F,Data!$B:$B,Figure16!$B2565,Data!$A:$A,Figure16!$A2565)</f>
        <v>0</v>
      </c>
      <c r="D2565" s="3">
        <f>SUMIFS(Data!Y:Y,Data!$B:$B,Figure16!$B2565,Data!$A:$A,Figure16!$A2565)</f>
        <v>0</v>
      </c>
      <c r="E2565" s="3">
        <f>SUMIFS(Data!Q:Q,Data!$B:$B,Figure16!$B2565,Data!$A:$A,Figure16!$A2565)</f>
        <v>5326816858.995863</v>
      </c>
      <c r="F2565" s="1">
        <f t="shared" si="84"/>
        <v>0</v>
      </c>
      <c r="G2565" s="1">
        <f t="shared" si="85"/>
        <v>0</v>
      </c>
      <c r="H2565">
        <f>SUMIFS(Data!Z:Z,Data!B:B,Figure16!B2565,Data!A:A,Figure16!A2565)</f>
        <v>1</v>
      </c>
    </row>
    <row r="2566" spans="1:8">
      <c r="A2566" s="27">
        <v>1998</v>
      </c>
      <c r="B2566" t="s">
        <v>130</v>
      </c>
      <c r="C2566" s="3">
        <f>SUMIFS(Data!F:F,Data!$B:$B,Figure16!$B2566,Data!$A:$A,Figure16!$A2566)</f>
        <v>0</v>
      </c>
      <c r="D2566" s="3">
        <f>SUMIFS(Data!Y:Y,Data!$B:$B,Figure16!$B2566,Data!$A:$A,Figure16!$A2566)</f>
        <v>0</v>
      </c>
      <c r="E2566" s="3">
        <f>SUMIFS(Data!Q:Q,Data!$B:$B,Figure16!$B2566,Data!$A:$A,Figure16!$A2566)</f>
        <v>4483417119.8392801</v>
      </c>
      <c r="F2566" s="1">
        <f t="shared" si="84"/>
        <v>0</v>
      </c>
      <c r="G2566" s="1">
        <f t="shared" si="85"/>
        <v>0</v>
      </c>
      <c r="H2566">
        <f>SUMIFS(Data!Z:Z,Data!B:B,Figure16!B2566,Data!A:A,Figure16!A2566)</f>
        <v>1</v>
      </c>
    </row>
    <row r="2567" spans="1:8">
      <c r="A2567" s="27">
        <v>1999</v>
      </c>
      <c r="B2567" t="s">
        <v>130</v>
      </c>
      <c r="C2567" s="3">
        <f>SUMIFS(Data!F:F,Data!$B:$B,Figure16!$B2567,Data!$A:$A,Figure16!$A2567)</f>
        <v>0</v>
      </c>
      <c r="D2567" s="3">
        <f>SUMIFS(Data!Y:Y,Data!$B:$B,Figure16!$B2567,Data!$A:$A,Figure16!$A2567)</f>
        <v>0</v>
      </c>
      <c r="E2567" s="3">
        <f>SUMIFS(Data!Q:Q,Data!$B:$B,Figure16!$B2567,Data!$A:$A,Figure16!$A2567)</f>
        <v>4662992036.2072964</v>
      </c>
      <c r="F2567" s="1">
        <f t="shared" si="84"/>
        <v>0</v>
      </c>
      <c r="G2567" s="1">
        <f t="shared" si="85"/>
        <v>0</v>
      </c>
      <c r="H2567">
        <f>SUMIFS(Data!Z:Z,Data!B:B,Figure16!B2567,Data!A:A,Figure16!A2567)</f>
        <v>1</v>
      </c>
    </row>
    <row r="2568" spans="1:8">
      <c r="A2568" s="27">
        <v>2000</v>
      </c>
      <c r="B2568" t="s">
        <v>130</v>
      </c>
      <c r="C2568" s="3">
        <f>SUMIFS(Data!F:F,Data!$B:$B,Figure16!$B2568,Data!$A:$A,Figure16!$A2568)</f>
        <v>2600000</v>
      </c>
      <c r="D2568" s="3">
        <f>SUMIFS(Data!Y:Y,Data!$B:$B,Figure16!$B2568,Data!$A:$A,Figure16!$A2568)</f>
        <v>0</v>
      </c>
      <c r="E2568" s="3">
        <f>SUMIFS(Data!Q:Q,Data!$B:$B,Figure16!$B2568,Data!$A:$A,Figure16!$A2568)</f>
        <v>5067865320.7978973</v>
      </c>
      <c r="F2568" s="1">
        <f t="shared" si="84"/>
        <v>5.1303652236572253E-2</v>
      </c>
      <c r="G2568" s="1">
        <f t="shared" si="85"/>
        <v>0</v>
      </c>
      <c r="H2568">
        <f>SUMIFS(Data!Z:Z,Data!B:B,Figure16!B2568,Data!A:A,Figure16!A2568)</f>
        <v>1</v>
      </c>
    </row>
    <row r="2569" spans="1:8">
      <c r="A2569" s="27">
        <v>2001</v>
      </c>
      <c r="B2569" t="s">
        <v>130</v>
      </c>
      <c r="C2569" s="3">
        <f>SUMIFS(Data!F:F,Data!$B:$B,Figure16!$B2569,Data!$A:$A,Figure16!$A2569)</f>
        <v>0</v>
      </c>
      <c r="D2569" s="3">
        <f>SUMIFS(Data!Y:Y,Data!$B:$B,Figure16!$B2569,Data!$A:$A,Figure16!$A2569)</f>
        <v>0</v>
      </c>
      <c r="E2569" s="3">
        <f>SUMIFS(Data!Q:Q,Data!$B:$B,Figure16!$B2569,Data!$A:$A,Figure16!$A2569)</f>
        <v>5018874179.1870413</v>
      </c>
      <c r="F2569" s="1">
        <f t="shared" si="84"/>
        <v>0</v>
      </c>
      <c r="G2569" s="1">
        <f t="shared" si="85"/>
        <v>0</v>
      </c>
      <c r="H2569">
        <f>SUMIFS(Data!Z:Z,Data!B:B,Figure16!B2569,Data!A:A,Figure16!A2569)</f>
        <v>1</v>
      </c>
    </row>
    <row r="2570" spans="1:8">
      <c r="A2570" s="27">
        <v>2002</v>
      </c>
      <c r="B2570" t="s">
        <v>130</v>
      </c>
      <c r="C2570" s="3">
        <f>SUMIFS(Data!F:F,Data!$B:$B,Figure16!$B2570,Data!$A:$A,Figure16!$A2570)</f>
        <v>7249040.5</v>
      </c>
      <c r="D2570" s="3">
        <f>SUMIFS(Data!Y:Y,Data!$B:$B,Figure16!$B2570,Data!$A:$A,Figure16!$A2570)</f>
        <v>0</v>
      </c>
      <c r="E2570" s="3">
        <f>SUMIFS(Data!Q:Q,Data!$B:$B,Figure16!$B2570,Data!$A:$A,Figure16!$A2570)</f>
        <v>5310381151.3595209</v>
      </c>
      <c r="F2570" s="1">
        <f t="shared" si="84"/>
        <v>0.13650697178570995</v>
      </c>
      <c r="G2570" s="1">
        <f t="shared" si="85"/>
        <v>0</v>
      </c>
      <c r="H2570">
        <f>SUMIFS(Data!Z:Z,Data!B:B,Figure16!B2570,Data!A:A,Figure16!A2570)</f>
        <v>1</v>
      </c>
    </row>
    <row r="2571" spans="1:8">
      <c r="A2571" s="27">
        <v>2003</v>
      </c>
      <c r="B2571" t="s">
        <v>130</v>
      </c>
      <c r="C2571" s="3">
        <f>SUMIFS(Data!F:F,Data!$B:$B,Figure16!$B2571,Data!$A:$A,Figure16!$A2571)</f>
        <v>5000000</v>
      </c>
      <c r="D2571" s="3">
        <f>SUMIFS(Data!Y:Y,Data!$B:$B,Figure16!$B2571,Data!$A:$A,Figure16!$A2571)</f>
        <v>0</v>
      </c>
      <c r="E2571" s="3">
        <f>SUMIFS(Data!Q:Q,Data!$B:$B,Figure16!$B2571,Data!$A:$A,Figure16!$A2571)</f>
        <v>6497305662.092742</v>
      </c>
      <c r="F2571" s="1">
        <f t="shared" si="84"/>
        <v>7.6954975801300549E-2</v>
      </c>
      <c r="G2571" s="1">
        <f t="shared" si="85"/>
        <v>0</v>
      </c>
      <c r="H2571">
        <f>SUMIFS(Data!Z:Z,Data!B:B,Figure16!B2571,Data!A:A,Figure16!A2571)</f>
        <v>1</v>
      </c>
    </row>
    <row r="2572" spans="1:8">
      <c r="A2572" s="27">
        <v>2004</v>
      </c>
      <c r="B2572" t="s">
        <v>130</v>
      </c>
      <c r="C2572" s="3">
        <f>SUMIFS(Data!F:F,Data!$B:$B,Figure16!$B2572,Data!$A:$A,Figure16!$A2572)</f>
        <v>16000000</v>
      </c>
      <c r="D2572" s="3">
        <f>SUMIFS(Data!Y:Y,Data!$B:$B,Figure16!$B2572,Data!$A:$A,Figure16!$A2572)</f>
        <v>0</v>
      </c>
      <c r="E2572" s="3">
        <f>SUMIFS(Data!Q:Q,Data!$B:$B,Figure16!$B2572,Data!$A:$A,Figure16!$A2572)</f>
        <v>7756293574.9807673</v>
      </c>
      <c r="F2572" s="1">
        <f t="shared" si="84"/>
        <v>0.2062840949137188</v>
      </c>
      <c r="G2572" s="1">
        <f t="shared" si="85"/>
        <v>0</v>
      </c>
      <c r="H2572">
        <f>SUMIFS(Data!Z:Z,Data!B:B,Figure16!B2572,Data!A:A,Figure16!A2572)</f>
        <v>1</v>
      </c>
    </row>
    <row r="2573" spans="1:8">
      <c r="A2573" s="27">
        <v>2005</v>
      </c>
      <c r="B2573" t="s">
        <v>130</v>
      </c>
      <c r="C2573" s="3">
        <f>SUMIFS(Data!F:F,Data!$B:$B,Figure16!$B2573,Data!$A:$A,Figure16!$A2573)</f>
        <v>3000000</v>
      </c>
      <c r="D2573" s="3">
        <f>SUMIFS(Data!Y:Y,Data!$B:$B,Figure16!$B2573,Data!$A:$A,Figure16!$A2573)</f>
        <v>0</v>
      </c>
      <c r="E2573" s="3">
        <f>SUMIFS(Data!Q:Q,Data!$B:$B,Figure16!$B2573,Data!$A:$A,Figure16!$A2573)</f>
        <v>9578973591.0095787</v>
      </c>
      <c r="F2573" s="1">
        <f t="shared" si="84"/>
        <v>3.1318595583306269E-2</v>
      </c>
      <c r="G2573" s="1">
        <f t="shared" si="85"/>
        <v>0</v>
      </c>
      <c r="H2573">
        <f>SUMIFS(Data!Z:Z,Data!B:B,Figure16!B2573,Data!A:A,Figure16!A2573)</f>
        <v>1</v>
      </c>
    </row>
    <row r="2574" spans="1:8">
      <c r="A2574" s="27">
        <v>2006</v>
      </c>
      <c r="B2574" t="s">
        <v>130</v>
      </c>
      <c r="C2574" s="3">
        <f>SUMIFS(Data!F:F,Data!$B:$B,Figure16!$B2574,Data!$A:$A,Figure16!$A2574)</f>
        <v>6000000</v>
      </c>
      <c r="D2574" s="3">
        <f>SUMIFS(Data!Y:Y,Data!$B:$B,Figure16!$B2574,Data!$A:$A,Figure16!$A2574)</f>
        <v>0</v>
      </c>
      <c r="E2574" s="3">
        <f>SUMIFS(Data!Q:Q,Data!$B:$B,Figure16!$B2574,Data!$A:$A,Figure16!$A2574)</f>
        <v>10318424464.337727</v>
      </c>
      <c r="F2574" s="1">
        <f t="shared" si="84"/>
        <v>5.8148412296247801E-2</v>
      </c>
      <c r="G2574" s="1">
        <f t="shared" si="85"/>
        <v>0</v>
      </c>
      <c r="H2574">
        <f>SUMIFS(Data!Z:Z,Data!B:B,Figure16!B2574,Data!A:A,Figure16!A2574)</f>
        <v>1</v>
      </c>
    </row>
    <row r="2575" spans="1:8">
      <c r="A2575" s="27">
        <v>2007</v>
      </c>
      <c r="B2575" t="s">
        <v>130</v>
      </c>
      <c r="C2575" s="3">
        <f>SUMIFS(Data!F:F,Data!$B:$B,Figure16!$B2575,Data!$A:$A,Figure16!$A2575)</f>
        <v>0</v>
      </c>
      <c r="D2575" s="3">
        <f>SUMIFS(Data!Y:Y,Data!$B:$B,Figure16!$B2575,Data!$A:$A,Figure16!$A2575)</f>
        <v>0</v>
      </c>
      <c r="E2575" s="3">
        <f>SUMIFS(Data!Q:Q,Data!$B:$B,Figure16!$B2575,Data!$A:$A,Figure16!$A2575)</f>
        <v>12438956756.445471</v>
      </c>
      <c r="F2575" s="1">
        <f t="shared" si="84"/>
        <v>0</v>
      </c>
      <c r="G2575" s="1">
        <f t="shared" si="85"/>
        <v>0</v>
      </c>
      <c r="H2575">
        <f>SUMIFS(Data!Z:Z,Data!B:B,Figure16!B2575,Data!A:A,Figure16!A2575)</f>
        <v>1</v>
      </c>
    </row>
    <row r="2576" spans="1:8">
      <c r="A2576" s="27">
        <v>2008</v>
      </c>
      <c r="B2576" t="s">
        <v>130</v>
      </c>
      <c r="C2576" s="3">
        <f>SUMIFS(Data!F:F,Data!$B:$B,Figure16!$B2576,Data!$A:$A,Figure16!$A2576)</f>
        <v>394382016</v>
      </c>
      <c r="D2576" s="3">
        <f>SUMIFS(Data!Y:Y,Data!$B:$B,Figure16!$B2576,Data!$A:$A,Figure16!$A2576)</f>
        <v>0</v>
      </c>
      <c r="E2576" s="3">
        <f>SUMIFS(Data!Q:Q,Data!$B:$B,Figure16!$B2576,Data!$A:$A,Figure16!$A2576)</f>
        <v>15508574820.351612</v>
      </c>
      <c r="F2576" s="1">
        <f t="shared" si="84"/>
        <v>2.542993283189761</v>
      </c>
      <c r="G2576" s="1">
        <f t="shared" si="85"/>
        <v>0</v>
      </c>
      <c r="H2576">
        <f>SUMIFS(Data!Z:Z,Data!B:B,Figure16!B2576,Data!A:A,Figure16!A2576)</f>
        <v>1</v>
      </c>
    </row>
    <row r="2577" spans="1:8">
      <c r="A2577" s="27">
        <v>2009</v>
      </c>
      <c r="B2577" t="s">
        <v>130</v>
      </c>
      <c r="C2577" s="3">
        <f>SUMIFS(Data!F:F,Data!$B:$B,Figure16!$B2577,Data!$A:$A,Figure16!$A2577)</f>
        <v>7000000</v>
      </c>
      <c r="D2577" s="3">
        <f>SUMIFS(Data!Y:Y,Data!$B:$B,Figure16!$B2577,Data!$A:$A,Figure16!$A2577)</f>
        <v>0</v>
      </c>
      <c r="E2577" s="3">
        <f>SUMIFS(Data!Q:Q,Data!$B:$B,Figure16!$B2577,Data!$A:$A,Figure16!$A2577)</f>
        <v>12065138272.753786</v>
      </c>
      <c r="F2577" s="1">
        <f t="shared" si="84"/>
        <v>5.8018398477933879E-2</v>
      </c>
      <c r="G2577" s="1">
        <f t="shared" si="85"/>
        <v>0</v>
      </c>
      <c r="H2577">
        <f>SUMIFS(Data!Z:Z,Data!B:B,Figure16!B2577,Data!A:A,Figure16!A2577)</f>
        <v>1</v>
      </c>
    </row>
    <row r="2578" spans="1:8">
      <c r="A2578" s="27">
        <v>2010</v>
      </c>
      <c r="B2578" t="s">
        <v>130</v>
      </c>
      <c r="C2578" s="3">
        <f>SUMIFS(Data!F:F,Data!$B:$B,Figure16!$B2578,Data!$A:$A,Figure16!$A2578)</f>
        <v>144900000</v>
      </c>
      <c r="D2578" s="3">
        <f>SUMIFS(Data!Y:Y,Data!$B:$B,Figure16!$B2578,Data!$A:$A,Figure16!$A2578)</f>
        <v>0</v>
      </c>
      <c r="E2578" s="3">
        <f>SUMIFS(Data!Q:Q,Data!$B:$B,Figure16!$B2578,Data!$A:$A,Figure16!$A2578)</f>
        <v>14358584300.30064</v>
      </c>
      <c r="F2578" s="1">
        <f t="shared" si="84"/>
        <v>1.0091524134239758</v>
      </c>
      <c r="G2578" s="1">
        <f t="shared" si="85"/>
        <v>0</v>
      </c>
      <c r="H2578">
        <f>SUMIFS(Data!Z:Z,Data!B:B,Figure16!B2578,Data!A:A,Figure16!A2578)</f>
        <v>1</v>
      </c>
    </row>
    <row r="2579" spans="1:8">
      <c r="A2579" s="27">
        <v>2011</v>
      </c>
      <c r="B2579" t="s">
        <v>130</v>
      </c>
      <c r="C2579" s="3">
        <f>SUMIFS(Data!F:F,Data!$B:$B,Figure16!$B2579,Data!$A:$A,Figure16!$A2579)</f>
        <v>150000000</v>
      </c>
      <c r="D2579" s="3">
        <f>SUMIFS(Data!Y:Y,Data!$B:$B,Figure16!$B2579,Data!$A:$A,Figure16!$A2579)</f>
        <v>0</v>
      </c>
      <c r="E2579" s="3">
        <f>SUMIFS(Data!Q:Q,Data!$B:$B,Figure16!$B2579,Data!$A:$A,Figure16!$A2579)</f>
        <v>18186478119.958183</v>
      </c>
      <c r="F2579" s="1">
        <f t="shared" si="84"/>
        <v>0.82478860948556709</v>
      </c>
      <c r="G2579" s="1">
        <f t="shared" si="85"/>
        <v>0</v>
      </c>
      <c r="H2579">
        <f>SUMIFS(Data!Z:Z,Data!B:B,Figure16!B2579,Data!A:A,Figure16!A2579)</f>
        <v>1</v>
      </c>
    </row>
    <row r="2580" spans="1:8">
      <c r="A2580" s="27">
        <v>2012</v>
      </c>
      <c r="B2580" t="s">
        <v>130</v>
      </c>
      <c r="C2580" s="3">
        <f>SUMIFS(Data!F:F,Data!$B:$B,Figure16!$B2580,Data!$A:$A,Figure16!$A2580)</f>
        <v>0</v>
      </c>
      <c r="D2580" s="3">
        <f>SUMIFS(Data!Y:Y,Data!$B:$B,Figure16!$B2580,Data!$A:$A,Figure16!$A2580)</f>
        <v>0</v>
      </c>
      <c r="E2580" s="3">
        <f>SUMIFS(Data!Q:Q,Data!$B:$B,Figure16!$B2580,Data!$A:$A,Figure16!$A2580)</f>
        <v>17171447372.33342</v>
      </c>
      <c r="F2580" s="1">
        <f t="shared" si="84"/>
        <v>0</v>
      </c>
      <c r="G2580" s="1">
        <f t="shared" si="85"/>
        <v>0</v>
      </c>
      <c r="H2580">
        <f>SUMIFS(Data!Z:Z,Data!B:B,Figure16!B2580,Data!A:A,Figure16!A2580)</f>
        <v>1</v>
      </c>
    </row>
    <row r="2581" spans="1:8">
      <c r="A2581" s="27">
        <v>2013</v>
      </c>
      <c r="B2581" t="s">
        <v>130</v>
      </c>
      <c r="C2581" s="3">
        <f>SUMIFS(Data!F:F,Data!$B:$B,Figure16!$B2581,Data!$A:$A,Figure16!$A2581)</f>
        <v>233163456</v>
      </c>
      <c r="D2581" s="3">
        <f>SUMIFS(Data!Y:Y,Data!$B:$B,Figure16!$B2581,Data!$A:$A,Figure16!$A2581)</f>
        <v>0</v>
      </c>
      <c r="E2581" s="3">
        <f>SUMIFS(Data!Q:Q,Data!$B:$B,Figure16!$B2581,Data!$A:$A,Figure16!$A2581)</f>
        <v>17590745162.132622</v>
      </c>
      <c r="F2581" s="1">
        <f t="shared" si="84"/>
        <v>1.3254893630198683</v>
      </c>
      <c r="G2581" s="1">
        <f t="shared" si="85"/>
        <v>0</v>
      </c>
      <c r="H2581">
        <f>SUMIFS(Data!Z:Z,Data!B:B,Figure16!B2581,Data!A:A,Figure16!A2581)</f>
        <v>1</v>
      </c>
    </row>
    <row r="2582" spans="1:8">
      <c r="A2582" s="27">
        <v>2014</v>
      </c>
      <c r="B2582" t="s">
        <v>130</v>
      </c>
      <c r="C2582" s="3">
        <f>SUMIFS(Data!F:F,Data!$B:$B,Figure16!$B2582,Data!$A:$A,Figure16!$A2582)</f>
        <v>108000000</v>
      </c>
      <c r="D2582" s="3">
        <f>SUMIFS(Data!Y:Y,Data!$B:$B,Figure16!$B2582,Data!$A:$A,Figure16!$A2582)</f>
        <v>0</v>
      </c>
      <c r="E2582" s="3">
        <f>SUMIFS(Data!Q:Q,Data!$B:$B,Figure16!$B2582,Data!$A:$A,Figure16!$A2582)</f>
        <v>18179752009.748894</v>
      </c>
      <c r="F2582" s="1">
        <f t="shared" si="84"/>
        <v>0.5940675095132486</v>
      </c>
      <c r="G2582" s="1">
        <f t="shared" si="85"/>
        <v>0</v>
      </c>
      <c r="H2582">
        <f>SUMIFS(Data!Z:Z,Data!B:B,Figure16!B2582,Data!A:A,Figure16!A2582)</f>
        <v>1</v>
      </c>
    </row>
    <row r="2583" spans="1:8">
      <c r="A2583" s="27">
        <v>2015</v>
      </c>
      <c r="B2583" t="s">
        <v>130</v>
      </c>
      <c r="C2583" s="3">
        <f>SUMIFS(Data!F:F,Data!$B:$B,Figure16!$B2583,Data!$A:$A,Figure16!$A2583)</f>
        <v>180000000</v>
      </c>
      <c r="D2583" s="3">
        <f>SUMIFS(Data!Y:Y,Data!$B:$B,Figure16!$B2583,Data!$A:$A,Figure16!$A2583)</f>
        <v>0</v>
      </c>
      <c r="E2583" s="3">
        <f>SUMIFS(Data!Q:Q,Data!$B:$B,Figure16!$B2583,Data!$A:$A,Figure16!$A2583)</f>
        <v>14377324797.63699</v>
      </c>
      <c r="F2583" s="1">
        <f t="shared" si="84"/>
        <v>1.25197143789632</v>
      </c>
      <c r="G2583" s="1">
        <f t="shared" si="85"/>
        <v>0</v>
      </c>
      <c r="H2583">
        <f>SUMIFS(Data!Z:Z,Data!B:B,Figure16!B2583,Data!A:A,Figure16!A2583)</f>
        <v>1</v>
      </c>
    </row>
    <row r="2584" spans="1:8">
      <c r="A2584" s="27">
        <v>2016</v>
      </c>
      <c r="B2584" t="s">
        <v>130</v>
      </c>
      <c r="C2584" s="3">
        <f>SUMIFS(Data!F:F,Data!$B:$B,Figure16!$B2584,Data!$A:$A,Figure16!$A2584)</f>
        <v>257000000</v>
      </c>
      <c r="D2584" s="3">
        <f>SUMIFS(Data!Y:Y,Data!$B:$B,Figure16!$B2584,Data!$A:$A,Figure16!$A2584)</f>
        <v>0</v>
      </c>
      <c r="E2584" s="3">
        <f>SUMIFS(Data!Q:Q,Data!$B:$B,Figure16!$B2584,Data!$A:$A,Figure16!$A2584)</f>
        <v>14014369641.768864</v>
      </c>
      <c r="F2584" s="1">
        <f t="shared" si="84"/>
        <v>1.8338320350422983</v>
      </c>
      <c r="G2584" s="1">
        <f t="shared" si="85"/>
        <v>0</v>
      </c>
      <c r="H2584">
        <f>SUMIFS(Data!Z:Z,Data!B:B,Figure16!B2584,Data!A:A,Figure16!A2584)</f>
        <v>1</v>
      </c>
    </row>
    <row r="2585" spans="1:8">
      <c r="A2585" s="27">
        <v>2017</v>
      </c>
      <c r="B2585" t="s">
        <v>130</v>
      </c>
      <c r="C2585" s="3">
        <f>SUMIFS(Data!F:F,Data!$B:$B,Figure16!$B2585,Data!$A:$A,Figure16!$A2585)</f>
        <v>0</v>
      </c>
      <c r="D2585" s="3">
        <f>SUMIFS(Data!Y:Y,Data!$B:$B,Figure16!$B2585,Data!$A:$A,Figure16!$A2585)</f>
        <v>0</v>
      </c>
      <c r="E2585" s="3">
        <f>SUMIFS(Data!Q:Q,Data!$B:$B,Figure16!$B2585,Data!$A:$A,Figure16!$A2585)</f>
        <v>15013950984.084032</v>
      </c>
      <c r="F2585" s="1">
        <f t="shared" si="84"/>
        <v>0</v>
      </c>
      <c r="G2585" s="1">
        <f t="shared" si="85"/>
        <v>0</v>
      </c>
      <c r="H2585">
        <f>SUMIFS(Data!Z:Z,Data!B:B,Figure16!B2585,Data!A:A,Figure16!A2585)</f>
        <v>1</v>
      </c>
    </row>
    <row r="2586" spans="1:8">
      <c r="A2586" s="27">
        <v>1965</v>
      </c>
      <c r="B2586" t="s">
        <v>117</v>
      </c>
      <c r="C2586" s="3">
        <f>SUMIFS(Data!F:F,Data!$B:$B,Figure16!$B2586,Data!$A:$A,Figure16!$A2586)</f>
        <v>0</v>
      </c>
      <c r="D2586" s="3">
        <f>SUMIFS(Data!Y:Y,Data!$B:$B,Figure16!$B2586,Data!$A:$A,Figure16!$A2586)</f>
        <v>0</v>
      </c>
      <c r="E2586" s="3">
        <f>SUMIFS(Data!Q:Q,Data!$B:$B,Figure16!$B2586,Data!$A:$A,Figure16!$A2586)</f>
        <v>0</v>
      </c>
      <c r="F2586" s="1" t="str">
        <f t="shared" si="84"/>
        <v/>
      </c>
      <c r="G2586" s="1" t="str">
        <f t="shared" si="85"/>
        <v/>
      </c>
      <c r="H2586">
        <f>SUMIFS(Data!Z:Z,Data!B:B,Figure16!B2586,Data!A:A,Figure16!A2586)</f>
        <v>1</v>
      </c>
    </row>
    <row r="2587" spans="1:8">
      <c r="A2587" s="27">
        <v>1966</v>
      </c>
      <c r="B2587" t="s">
        <v>117</v>
      </c>
      <c r="C2587" s="3">
        <f>SUMIFS(Data!F:F,Data!$B:$B,Figure16!$B2587,Data!$A:$A,Figure16!$A2587)</f>
        <v>0</v>
      </c>
      <c r="D2587" s="3">
        <f>SUMIFS(Data!Y:Y,Data!$B:$B,Figure16!$B2587,Data!$A:$A,Figure16!$A2587)</f>
        <v>0</v>
      </c>
      <c r="E2587" s="3">
        <f>SUMIFS(Data!Q:Q,Data!$B:$B,Figure16!$B2587,Data!$A:$A,Figure16!$A2587)</f>
        <v>44212353.698829591</v>
      </c>
      <c r="F2587" s="1">
        <f t="shared" si="84"/>
        <v>0</v>
      </c>
      <c r="G2587" s="1">
        <f t="shared" si="85"/>
        <v>0</v>
      </c>
      <c r="H2587">
        <f>SUMIFS(Data!Z:Z,Data!B:B,Figure16!B2587,Data!A:A,Figure16!A2587)</f>
        <v>1</v>
      </c>
    </row>
    <row r="2588" spans="1:8">
      <c r="A2588" s="27">
        <v>1967</v>
      </c>
      <c r="B2588" t="s">
        <v>117</v>
      </c>
      <c r="C2588" s="3">
        <f>SUMIFS(Data!F:F,Data!$B:$B,Figure16!$B2588,Data!$A:$A,Figure16!$A2588)</f>
        <v>0</v>
      </c>
      <c r="D2588" s="3">
        <f>SUMIFS(Data!Y:Y,Data!$B:$B,Figure16!$B2588,Data!$A:$A,Figure16!$A2588)</f>
        <v>0</v>
      </c>
      <c r="E2588" s="3">
        <f>SUMIFS(Data!Q:Q,Data!$B:$B,Figure16!$B2588,Data!$A:$A,Figure16!$A2588)</f>
        <v>46695363.155887321</v>
      </c>
      <c r="F2588" s="1">
        <f t="shared" si="84"/>
        <v>0</v>
      </c>
      <c r="G2588" s="1">
        <f t="shared" si="85"/>
        <v>0</v>
      </c>
      <c r="H2588">
        <f>SUMIFS(Data!Z:Z,Data!B:B,Figure16!B2588,Data!A:A,Figure16!A2588)</f>
        <v>1</v>
      </c>
    </row>
    <row r="2589" spans="1:8">
      <c r="A2589" s="27">
        <v>1968</v>
      </c>
      <c r="B2589" t="s">
        <v>117</v>
      </c>
      <c r="C2589" s="3">
        <f>SUMIFS(Data!F:F,Data!$B:$B,Figure16!$B2589,Data!$A:$A,Figure16!$A2589)</f>
        <v>0</v>
      </c>
      <c r="D2589" s="3">
        <f>SUMIFS(Data!Y:Y,Data!$B:$B,Figure16!$B2589,Data!$A:$A,Figure16!$A2589)</f>
        <v>0</v>
      </c>
      <c r="E2589" s="3">
        <f>SUMIFS(Data!Q:Q,Data!$B:$B,Figure16!$B2589,Data!$A:$A,Figure16!$A2589)</f>
        <v>41160658.570537128</v>
      </c>
      <c r="F2589" s="1">
        <f t="shared" si="84"/>
        <v>0</v>
      </c>
      <c r="G2589" s="1">
        <f t="shared" si="85"/>
        <v>0</v>
      </c>
      <c r="H2589">
        <f>SUMIFS(Data!Z:Z,Data!B:B,Figure16!B2589,Data!A:A,Figure16!A2589)</f>
        <v>1</v>
      </c>
    </row>
    <row r="2590" spans="1:8">
      <c r="A2590" s="27">
        <v>1969</v>
      </c>
      <c r="B2590" t="s">
        <v>117</v>
      </c>
      <c r="C2590" s="3">
        <f>SUMIFS(Data!F:F,Data!$B:$B,Figure16!$B2590,Data!$A:$A,Figure16!$A2590)</f>
        <v>0</v>
      </c>
      <c r="D2590" s="3">
        <f>SUMIFS(Data!Y:Y,Data!$B:$B,Figure16!$B2590,Data!$A:$A,Figure16!$A2590)</f>
        <v>0</v>
      </c>
      <c r="E2590" s="3">
        <f>SUMIFS(Data!Q:Q,Data!$B:$B,Figure16!$B2590,Data!$A:$A,Figure16!$A2590)</f>
        <v>45168722.699563198</v>
      </c>
      <c r="F2590" s="1">
        <f t="shared" si="84"/>
        <v>0</v>
      </c>
      <c r="G2590" s="1">
        <f t="shared" si="85"/>
        <v>0</v>
      </c>
      <c r="H2590">
        <f>SUMIFS(Data!Z:Z,Data!B:B,Figure16!B2590,Data!A:A,Figure16!A2590)</f>
        <v>1</v>
      </c>
    </row>
    <row r="2591" spans="1:8">
      <c r="A2591" s="27">
        <v>1970</v>
      </c>
      <c r="B2591" t="s">
        <v>117</v>
      </c>
      <c r="C2591" s="3">
        <f>SUMIFS(Data!F:F,Data!$B:$B,Figure16!$B2591,Data!$A:$A,Figure16!$A2591)</f>
        <v>0</v>
      </c>
      <c r="D2591" s="3">
        <f>SUMIFS(Data!Y:Y,Data!$B:$B,Figure16!$B2591,Data!$A:$A,Figure16!$A2591)</f>
        <v>0</v>
      </c>
      <c r="E2591" s="3">
        <f>SUMIFS(Data!Q:Q,Data!$B:$B,Figure16!$B2591,Data!$A:$A,Figure16!$A2591)</f>
        <v>52296836.749387994</v>
      </c>
      <c r="F2591" s="1">
        <f t="shared" si="84"/>
        <v>0</v>
      </c>
      <c r="G2591" s="1">
        <f t="shared" si="85"/>
        <v>0</v>
      </c>
      <c r="H2591">
        <f>SUMIFS(Data!Z:Z,Data!B:B,Figure16!B2591,Data!A:A,Figure16!A2591)</f>
        <v>1</v>
      </c>
    </row>
    <row r="2592" spans="1:8">
      <c r="A2592" s="27">
        <v>1971</v>
      </c>
      <c r="B2592" t="s">
        <v>117</v>
      </c>
      <c r="C2592" s="3">
        <f>SUMIFS(Data!F:F,Data!$B:$B,Figure16!$B2592,Data!$A:$A,Figure16!$A2592)</f>
        <v>0</v>
      </c>
      <c r="D2592" s="3">
        <f>SUMIFS(Data!Y:Y,Data!$B:$B,Figure16!$B2592,Data!$A:$A,Figure16!$A2592)</f>
        <v>0</v>
      </c>
      <c r="E2592" s="3">
        <f>SUMIFS(Data!Q:Q,Data!$B:$B,Figure16!$B2592,Data!$A:$A,Figure16!$A2592)</f>
        <v>55728608.974982962</v>
      </c>
      <c r="F2592" s="1">
        <f t="shared" si="84"/>
        <v>0</v>
      </c>
      <c r="G2592" s="1">
        <f t="shared" si="85"/>
        <v>0</v>
      </c>
      <c r="H2592">
        <f>SUMIFS(Data!Z:Z,Data!B:B,Figure16!B2592,Data!A:A,Figure16!A2592)</f>
        <v>1</v>
      </c>
    </row>
    <row r="2593" spans="1:8">
      <c r="A2593" s="27">
        <v>1972</v>
      </c>
      <c r="B2593" t="s">
        <v>117</v>
      </c>
      <c r="C2593" s="3">
        <f>SUMIFS(Data!F:F,Data!$B:$B,Figure16!$B2593,Data!$A:$A,Figure16!$A2593)</f>
        <v>0</v>
      </c>
      <c r="D2593" s="3">
        <f>SUMIFS(Data!Y:Y,Data!$B:$B,Figure16!$B2593,Data!$A:$A,Figure16!$A2593)</f>
        <v>0</v>
      </c>
      <c r="E2593" s="3">
        <f>SUMIFS(Data!Q:Q,Data!$B:$B,Figure16!$B2593,Data!$A:$A,Figure16!$A2593)</f>
        <v>59161544.995752759</v>
      </c>
      <c r="F2593" s="1">
        <f t="shared" si="84"/>
        <v>0</v>
      </c>
      <c r="G2593" s="1">
        <f t="shared" si="85"/>
        <v>0</v>
      </c>
      <c r="H2593">
        <f>SUMIFS(Data!Z:Z,Data!B:B,Figure16!B2593,Data!A:A,Figure16!A2593)</f>
        <v>1</v>
      </c>
    </row>
    <row r="2594" spans="1:8">
      <c r="A2594" s="27">
        <v>1973</v>
      </c>
      <c r="B2594" t="s">
        <v>117</v>
      </c>
      <c r="C2594" s="3">
        <f>SUMIFS(Data!F:F,Data!$B:$B,Figure16!$B2594,Data!$A:$A,Figure16!$A2594)</f>
        <v>0</v>
      </c>
      <c r="D2594" s="3">
        <f>SUMIFS(Data!Y:Y,Data!$B:$B,Figure16!$B2594,Data!$A:$A,Figure16!$A2594)</f>
        <v>0</v>
      </c>
      <c r="E2594" s="3">
        <f>SUMIFS(Data!Q:Q,Data!$B:$B,Figure16!$B2594,Data!$A:$A,Figure16!$A2594)</f>
        <v>75187969.924812034</v>
      </c>
      <c r="F2594" s="1">
        <f t="shared" si="84"/>
        <v>0</v>
      </c>
      <c r="G2594" s="1">
        <f t="shared" si="85"/>
        <v>0</v>
      </c>
      <c r="H2594">
        <f>SUMIFS(Data!Z:Z,Data!B:B,Figure16!B2594,Data!A:A,Figure16!A2594)</f>
        <v>1</v>
      </c>
    </row>
    <row r="2595" spans="1:8">
      <c r="A2595" s="27">
        <v>1974</v>
      </c>
      <c r="B2595" t="s">
        <v>117</v>
      </c>
      <c r="C2595" s="3">
        <f>SUMIFS(Data!F:F,Data!$B:$B,Figure16!$B2595,Data!$A:$A,Figure16!$A2595)</f>
        <v>0</v>
      </c>
      <c r="D2595" s="3">
        <f>SUMIFS(Data!Y:Y,Data!$B:$B,Figure16!$B2595,Data!$A:$A,Figure16!$A2595)</f>
        <v>0</v>
      </c>
      <c r="E2595" s="3">
        <f>SUMIFS(Data!Q:Q,Data!$B:$B,Figure16!$B2595,Data!$A:$A,Figure16!$A2595)</f>
        <v>95797533.461920619</v>
      </c>
      <c r="F2595" s="1">
        <f t="shared" si="84"/>
        <v>0</v>
      </c>
      <c r="G2595" s="1">
        <f t="shared" si="85"/>
        <v>0</v>
      </c>
      <c r="H2595">
        <f>SUMIFS(Data!Z:Z,Data!B:B,Figure16!B2595,Data!A:A,Figure16!A2595)</f>
        <v>1</v>
      </c>
    </row>
    <row r="2596" spans="1:8">
      <c r="A2596" s="27">
        <v>1975</v>
      </c>
      <c r="B2596" t="s">
        <v>117</v>
      </c>
      <c r="C2596" s="3">
        <f>SUMIFS(Data!F:F,Data!$B:$B,Figure16!$B2596,Data!$A:$A,Figure16!$A2596)</f>
        <v>17000000</v>
      </c>
      <c r="D2596" s="3">
        <f>SUMIFS(Data!Y:Y,Data!$B:$B,Figure16!$B2596,Data!$A:$A,Figure16!$A2596)</f>
        <v>0</v>
      </c>
      <c r="E2596" s="3">
        <f>SUMIFS(Data!Q:Q,Data!$B:$B,Figure16!$B2596,Data!$A:$A,Figure16!$A2596)</f>
        <v>115182522.1238938</v>
      </c>
      <c r="F2596" s="1">
        <f t="shared" si="84"/>
        <v>14.759183673469389</v>
      </c>
      <c r="G2596" s="1">
        <f t="shared" si="85"/>
        <v>0</v>
      </c>
      <c r="H2596">
        <f>SUMIFS(Data!Z:Z,Data!B:B,Figure16!B2596,Data!A:A,Figure16!A2596)</f>
        <v>1</v>
      </c>
    </row>
    <row r="2597" spans="1:8">
      <c r="A2597" s="27">
        <v>1976</v>
      </c>
      <c r="B2597" t="s">
        <v>117</v>
      </c>
      <c r="C2597" s="3">
        <f>SUMIFS(Data!F:F,Data!$B:$B,Figure16!$B2597,Data!$A:$A,Figure16!$A2597)</f>
        <v>0</v>
      </c>
      <c r="D2597" s="3">
        <f>SUMIFS(Data!Y:Y,Data!$B:$B,Figure16!$B2597,Data!$A:$A,Figure16!$A2597)</f>
        <v>0</v>
      </c>
      <c r="E2597" s="3">
        <f>SUMIFS(Data!Q:Q,Data!$B:$B,Figure16!$B2597,Data!$A:$A,Figure16!$A2597)</f>
        <v>112189468.48182595</v>
      </c>
      <c r="F2597" s="1">
        <f t="shared" si="84"/>
        <v>0</v>
      </c>
      <c r="G2597" s="1">
        <f t="shared" si="85"/>
        <v>0</v>
      </c>
      <c r="H2597">
        <f>SUMIFS(Data!Z:Z,Data!B:B,Figure16!B2597,Data!A:A,Figure16!A2597)</f>
        <v>1</v>
      </c>
    </row>
    <row r="2598" spans="1:8">
      <c r="A2598" s="27">
        <v>1977</v>
      </c>
      <c r="B2598" t="s">
        <v>117</v>
      </c>
      <c r="C2598" s="3">
        <f>SUMIFS(Data!F:F,Data!$B:$B,Figure16!$B2598,Data!$A:$A,Figure16!$A2598)</f>
        <v>0</v>
      </c>
      <c r="D2598" s="3">
        <f>SUMIFS(Data!Y:Y,Data!$B:$B,Figure16!$B2598,Data!$A:$A,Figure16!$A2598)</f>
        <v>0</v>
      </c>
      <c r="E2598" s="3">
        <f>SUMIFS(Data!Q:Q,Data!$B:$B,Figure16!$B2598,Data!$A:$A,Figure16!$A2598)</f>
        <v>138094243.34932402</v>
      </c>
      <c r="F2598" s="1">
        <f t="shared" si="84"/>
        <v>0</v>
      </c>
      <c r="G2598" s="1">
        <f t="shared" si="85"/>
        <v>0</v>
      </c>
      <c r="H2598">
        <f>SUMIFS(Data!Z:Z,Data!B:B,Figure16!B2598,Data!A:A,Figure16!A2598)</f>
        <v>1</v>
      </c>
    </row>
    <row r="2599" spans="1:8">
      <c r="A2599" s="27">
        <v>1978</v>
      </c>
      <c r="B2599" t="s">
        <v>117</v>
      </c>
      <c r="C2599" s="3">
        <f>SUMIFS(Data!F:F,Data!$B:$B,Figure16!$B2599,Data!$A:$A,Figure16!$A2599)</f>
        <v>0</v>
      </c>
      <c r="D2599" s="3">
        <f>SUMIFS(Data!Y:Y,Data!$B:$B,Figure16!$B2599,Data!$A:$A,Figure16!$A2599)</f>
        <v>0</v>
      </c>
      <c r="E2599" s="3">
        <f>SUMIFS(Data!Q:Q,Data!$B:$B,Figure16!$B2599,Data!$A:$A,Figure16!$A2599)</f>
        <v>171836793.40269452</v>
      </c>
      <c r="F2599" s="1">
        <f t="shared" si="84"/>
        <v>0</v>
      </c>
      <c r="G2599" s="1">
        <f t="shared" si="85"/>
        <v>0</v>
      </c>
      <c r="H2599">
        <f>SUMIFS(Data!Z:Z,Data!B:B,Figure16!B2599,Data!A:A,Figure16!A2599)</f>
        <v>1</v>
      </c>
    </row>
    <row r="2600" spans="1:8">
      <c r="A2600" s="27">
        <v>1979</v>
      </c>
      <c r="B2600" t="s">
        <v>117</v>
      </c>
      <c r="C2600" s="3">
        <f>SUMIFS(Data!F:F,Data!$B:$B,Figure16!$B2600,Data!$A:$A,Figure16!$A2600)</f>
        <v>0</v>
      </c>
      <c r="D2600" s="3">
        <f>SUMIFS(Data!Y:Y,Data!$B:$B,Figure16!$B2600,Data!$A:$A,Figure16!$A2600)</f>
        <v>0</v>
      </c>
      <c r="E2600" s="3">
        <f>SUMIFS(Data!Q:Q,Data!$B:$B,Figure16!$B2600,Data!$A:$A,Figure16!$A2600)</f>
        <v>207114382.54607072</v>
      </c>
      <c r="F2600" s="1">
        <f t="shared" si="84"/>
        <v>0</v>
      </c>
      <c r="G2600" s="1">
        <f t="shared" si="85"/>
        <v>0</v>
      </c>
      <c r="H2600">
        <f>SUMIFS(Data!Z:Z,Data!B:B,Figure16!B2600,Data!A:A,Figure16!A2600)</f>
        <v>1</v>
      </c>
    </row>
    <row r="2601" spans="1:8">
      <c r="A2601" s="27">
        <v>1980</v>
      </c>
      <c r="B2601" t="s">
        <v>117</v>
      </c>
      <c r="C2601" s="3">
        <f>SUMIFS(Data!F:F,Data!$B:$B,Figure16!$B2601,Data!$A:$A,Figure16!$A2601)</f>
        <v>0</v>
      </c>
      <c r="D2601" s="3">
        <f>SUMIFS(Data!Y:Y,Data!$B:$B,Figure16!$B2601,Data!$A:$A,Figure16!$A2601)</f>
        <v>0</v>
      </c>
      <c r="E2601" s="3">
        <f>SUMIFS(Data!Q:Q,Data!$B:$B,Figure16!$B2601,Data!$A:$A,Figure16!$A2601)</f>
        <v>241080708.89018011</v>
      </c>
      <c r="F2601" s="1">
        <f t="shared" si="84"/>
        <v>0</v>
      </c>
      <c r="G2601" s="1">
        <f t="shared" si="85"/>
        <v>0</v>
      </c>
      <c r="H2601">
        <f>SUMIFS(Data!Z:Z,Data!B:B,Figure16!B2601,Data!A:A,Figure16!A2601)</f>
        <v>1</v>
      </c>
    </row>
    <row r="2602" spans="1:8">
      <c r="A2602" s="27">
        <v>1981</v>
      </c>
      <c r="B2602" t="s">
        <v>117</v>
      </c>
      <c r="C2602" s="3">
        <f>SUMIFS(Data!F:F,Data!$B:$B,Figure16!$B2602,Data!$A:$A,Figure16!$A2602)</f>
        <v>0</v>
      </c>
      <c r="D2602" s="3">
        <f>SUMIFS(Data!Y:Y,Data!$B:$B,Figure16!$B2602,Data!$A:$A,Figure16!$A2602)</f>
        <v>0</v>
      </c>
      <c r="E2602" s="3">
        <f>SUMIFS(Data!Q:Q,Data!$B:$B,Figure16!$B2602,Data!$A:$A,Figure16!$A2602)</f>
        <v>218764445.78434327</v>
      </c>
      <c r="F2602" s="1">
        <f t="shared" si="84"/>
        <v>0</v>
      </c>
      <c r="G2602" s="1">
        <f t="shared" si="85"/>
        <v>0</v>
      </c>
      <c r="H2602">
        <f>SUMIFS(Data!Z:Z,Data!B:B,Figure16!B2602,Data!A:A,Figure16!A2602)</f>
        <v>1</v>
      </c>
    </row>
    <row r="2603" spans="1:8">
      <c r="A2603" s="27">
        <v>1982</v>
      </c>
      <c r="B2603" t="s">
        <v>117</v>
      </c>
      <c r="C2603" s="3">
        <f>SUMIFS(Data!F:F,Data!$B:$B,Figure16!$B2603,Data!$A:$A,Figure16!$A2603)</f>
        <v>0</v>
      </c>
      <c r="D2603" s="3">
        <f>SUMIFS(Data!Y:Y,Data!$B:$B,Figure16!$B2603,Data!$A:$A,Figure16!$A2603)</f>
        <v>0</v>
      </c>
      <c r="E2603" s="3">
        <f>SUMIFS(Data!Q:Q,Data!$B:$B,Figure16!$B2603,Data!$A:$A,Figure16!$A2603)</f>
        <v>216051495.95981658</v>
      </c>
      <c r="F2603" s="1">
        <f t="shared" si="84"/>
        <v>0</v>
      </c>
      <c r="G2603" s="1">
        <f t="shared" si="85"/>
        <v>0</v>
      </c>
      <c r="H2603">
        <f>SUMIFS(Data!Z:Z,Data!B:B,Figure16!B2603,Data!A:A,Figure16!A2603)</f>
        <v>1</v>
      </c>
    </row>
    <row r="2604" spans="1:8">
      <c r="A2604" s="27">
        <v>1983</v>
      </c>
      <c r="B2604" t="s">
        <v>117</v>
      </c>
      <c r="C2604" s="3">
        <f>SUMIFS(Data!F:F,Data!$B:$B,Figure16!$B2604,Data!$A:$A,Figure16!$A2604)</f>
        <v>250000</v>
      </c>
      <c r="D2604" s="3">
        <f>SUMIFS(Data!Y:Y,Data!$B:$B,Figure16!$B2604,Data!$A:$A,Figure16!$A2604)</f>
        <v>0</v>
      </c>
      <c r="E2604" s="3">
        <f>SUMIFS(Data!Q:Q,Data!$B:$B,Figure16!$B2604,Data!$A:$A,Figure16!$A2604)</f>
        <v>213446562.57106042</v>
      </c>
      <c r="F2604" s="1">
        <f t="shared" si="84"/>
        <v>0.11712533431723468</v>
      </c>
      <c r="G2604" s="1">
        <f t="shared" si="85"/>
        <v>0</v>
      </c>
      <c r="H2604">
        <f>SUMIFS(Data!Z:Z,Data!B:B,Figure16!B2604,Data!A:A,Figure16!A2604)</f>
        <v>1</v>
      </c>
    </row>
    <row r="2605" spans="1:8">
      <c r="A2605" s="27">
        <v>1984</v>
      </c>
      <c r="B2605" t="s">
        <v>117</v>
      </c>
      <c r="C2605" s="3">
        <f>SUMIFS(Data!F:F,Data!$B:$B,Figure16!$B2605,Data!$A:$A,Figure16!$A2605)</f>
        <v>0</v>
      </c>
      <c r="D2605" s="3">
        <f>SUMIFS(Data!Y:Y,Data!$B:$B,Figure16!$B2605,Data!$A:$A,Figure16!$A2605)</f>
        <v>0</v>
      </c>
      <c r="E2605" s="3">
        <f>SUMIFS(Data!Q:Q,Data!$B:$B,Figure16!$B2605,Data!$A:$A,Figure16!$A2605)</f>
        <v>177338801.93074971</v>
      </c>
      <c r="F2605" s="1">
        <f t="shared" si="84"/>
        <v>0</v>
      </c>
      <c r="G2605" s="1">
        <f t="shared" si="85"/>
        <v>0</v>
      </c>
      <c r="H2605">
        <f>SUMIFS(Data!Z:Z,Data!B:B,Figure16!B2605,Data!A:A,Figure16!A2605)</f>
        <v>1</v>
      </c>
    </row>
    <row r="2606" spans="1:8">
      <c r="A2606" s="27">
        <v>1985</v>
      </c>
      <c r="B2606" t="s">
        <v>117</v>
      </c>
      <c r="C2606" s="3">
        <f>SUMIFS(Data!F:F,Data!$B:$B,Figure16!$B2606,Data!$A:$A,Figure16!$A2606)</f>
        <v>0</v>
      </c>
      <c r="D2606" s="3">
        <f>SUMIFS(Data!Y:Y,Data!$B:$B,Figure16!$B2606,Data!$A:$A,Figure16!$A2606)</f>
        <v>0</v>
      </c>
      <c r="E2606" s="3">
        <f>SUMIFS(Data!Q:Q,Data!$B:$B,Figure16!$B2606,Data!$A:$A,Figure16!$A2606)</f>
        <v>225724851.69110662</v>
      </c>
      <c r="F2606" s="1">
        <f t="shared" si="84"/>
        <v>0</v>
      </c>
      <c r="G2606" s="1">
        <f t="shared" si="85"/>
        <v>0</v>
      </c>
      <c r="H2606">
        <f>SUMIFS(Data!Z:Z,Data!B:B,Figure16!B2606,Data!A:A,Figure16!A2606)</f>
        <v>1</v>
      </c>
    </row>
    <row r="2607" spans="1:8">
      <c r="A2607" s="27">
        <v>1986</v>
      </c>
      <c r="B2607" t="s">
        <v>117</v>
      </c>
      <c r="C2607" s="3">
        <f>SUMIFS(Data!F:F,Data!$B:$B,Figure16!$B2607,Data!$A:$A,Figure16!$A2607)</f>
        <v>0</v>
      </c>
      <c r="D2607" s="3">
        <f>SUMIFS(Data!Y:Y,Data!$B:$B,Figure16!$B2607,Data!$A:$A,Figure16!$A2607)</f>
        <v>0</v>
      </c>
      <c r="E2607" s="3">
        <f>SUMIFS(Data!Q:Q,Data!$B:$B,Figure16!$B2607,Data!$A:$A,Figure16!$A2607)</f>
        <v>185646209.38628158</v>
      </c>
      <c r="F2607" s="1">
        <f t="shared" si="84"/>
        <v>0</v>
      </c>
      <c r="G2607" s="1">
        <f t="shared" si="85"/>
        <v>0</v>
      </c>
      <c r="H2607">
        <f>SUMIFS(Data!Z:Z,Data!B:B,Figure16!B2607,Data!A:A,Figure16!A2607)</f>
        <v>1</v>
      </c>
    </row>
    <row r="2608" spans="1:8">
      <c r="A2608" s="27">
        <v>1987</v>
      </c>
      <c r="B2608" t="s">
        <v>117</v>
      </c>
      <c r="C2608" s="3">
        <f>SUMIFS(Data!F:F,Data!$B:$B,Figure16!$B2608,Data!$A:$A,Figure16!$A2608)</f>
        <v>7000000</v>
      </c>
      <c r="D2608" s="3">
        <f>SUMIFS(Data!Y:Y,Data!$B:$B,Figure16!$B2608,Data!$A:$A,Figure16!$A2608)</f>
        <v>0</v>
      </c>
      <c r="E2608" s="3">
        <f>SUMIFS(Data!Q:Q,Data!$B:$B,Figure16!$B2608,Data!$A:$A,Figure16!$A2608)</f>
        <v>220626484.2248106</v>
      </c>
      <c r="F2608" s="1">
        <f t="shared" si="84"/>
        <v>3.1727831881086619</v>
      </c>
      <c r="G2608" s="1">
        <f t="shared" si="85"/>
        <v>0</v>
      </c>
      <c r="H2608">
        <f>SUMIFS(Data!Z:Z,Data!B:B,Figure16!B2608,Data!A:A,Figure16!A2608)</f>
        <v>1</v>
      </c>
    </row>
    <row r="2609" spans="1:8">
      <c r="A2609" s="27">
        <v>1988</v>
      </c>
      <c r="B2609" t="s">
        <v>117</v>
      </c>
      <c r="C2609" s="3">
        <f>SUMIFS(Data!F:F,Data!$B:$B,Figure16!$B2609,Data!$A:$A,Figure16!$A2609)</f>
        <v>0</v>
      </c>
      <c r="D2609" s="3">
        <f>SUMIFS(Data!Y:Y,Data!$B:$B,Figure16!$B2609,Data!$A:$A,Figure16!$A2609)</f>
        <v>0</v>
      </c>
      <c r="E2609" s="3">
        <f>SUMIFS(Data!Q:Q,Data!$B:$B,Figure16!$B2609,Data!$A:$A,Figure16!$A2609)</f>
        <v>266673126.22980145</v>
      </c>
      <c r="F2609" s="1">
        <f t="shared" si="84"/>
        <v>0</v>
      </c>
      <c r="G2609" s="1">
        <f t="shared" si="85"/>
        <v>0</v>
      </c>
      <c r="H2609">
        <f>SUMIFS(Data!Z:Z,Data!B:B,Figure16!B2609,Data!A:A,Figure16!A2609)</f>
        <v>1</v>
      </c>
    </row>
    <row r="2610" spans="1:8">
      <c r="A2610" s="27">
        <v>1989</v>
      </c>
      <c r="B2610" t="s">
        <v>117</v>
      </c>
      <c r="C2610" s="3">
        <f>SUMIFS(Data!F:F,Data!$B:$B,Figure16!$B2610,Data!$A:$A,Figure16!$A2610)</f>
        <v>0</v>
      </c>
      <c r="D2610" s="3">
        <f>SUMIFS(Data!Y:Y,Data!$B:$B,Figure16!$B2610,Data!$A:$A,Figure16!$A2610)</f>
        <v>0</v>
      </c>
      <c r="E2610" s="3">
        <f>SUMIFS(Data!Q:Q,Data!$B:$B,Figure16!$B2610,Data!$A:$A,Figure16!$A2610)</f>
        <v>284119692.49432987</v>
      </c>
      <c r="F2610" s="1">
        <f t="shared" si="84"/>
        <v>0</v>
      </c>
      <c r="G2610" s="1">
        <f t="shared" si="85"/>
        <v>0</v>
      </c>
      <c r="H2610">
        <f>SUMIFS(Data!Z:Z,Data!B:B,Figure16!B2610,Data!A:A,Figure16!A2610)</f>
        <v>1</v>
      </c>
    </row>
    <row r="2611" spans="1:8">
      <c r="A2611" s="27">
        <v>1990</v>
      </c>
      <c r="B2611" t="s">
        <v>117</v>
      </c>
      <c r="C2611" s="3">
        <f>SUMIFS(Data!F:F,Data!$B:$B,Figure16!$B2611,Data!$A:$A,Figure16!$A2611)</f>
        <v>0</v>
      </c>
      <c r="D2611" s="3">
        <f>SUMIFS(Data!Y:Y,Data!$B:$B,Figure16!$B2611,Data!$A:$A,Figure16!$A2611)</f>
        <v>0</v>
      </c>
      <c r="E2611" s="3">
        <f>SUMIFS(Data!Q:Q,Data!$B:$B,Figure16!$B2611,Data!$A:$A,Figure16!$A2611)</f>
        <v>317083373.52455896</v>
      </c>
      <c r="F2611" s="1">
        <f t="shared" si="84"/>
        <v>0</v>
      </c>
      <c r="G2611" s="1">
        <f t="shared" si="85"/>
        <v>0</v>
      </c>
      <c r="H2611">
        <f>SUMIFS(Data!Z:Z,Data!B:B,Figure16!B2611,Data!A:A,Figure16!A2611)</f>
        <v>1</v>
      </c>
    </row>
    <row r="2612" spans="1:8">
      <c r="A2612" s="27">
        <v>1991</v>
      </c>
      <c r="B2612" t="s">
        <v>117</v>
      </c>
      <c r="C2612" s="3">
        <f>SUMIFS(Data!F:F,Data!$B:$B,Figure16!$B2612,Data!$A:$A,Figure16!$A2612)</f>
        <v>0</v>
      </c>
      <c r="D2612" s="3">
        <f>SUMIFS(Data!Y:Y,Data!$B:$B,Figure16!$B2612,Data!$A:$A,Figure16!$A2612)</f>
        <v>0</v>
      </c>
      <c r="E2612" s="3">
        <f>SUMIFS(Data!Q:Q,Data!$B:$B,Figure16!$B2612,Data!$A:$A,Figure16!$A2612)</f>
        <v>690314321.37499857</v>
      </c>
      <c r="F2612" s="1">
        <f t="shared" si="84"/>
        <v>0</v>
      </c>
      <c r="G2612" s="1">
        <f t="shared" si="85"/>
        <v>0</v>
      </c>
      <c r="H2612">
        <f>SUMIFS(Data!Z:Z,Data!B:B,Figure16!B2612,Data!A:A,Figure16!A2612)</f>
        <v>1</v>
      </c>
    </row>
    <row r="2613" spans="1:8">
      <c r="A2613" s="27">
        <v>1992</v>
      </c>
      <c r="B2613" t="s">
        <v>117</v>
      </c>
      <c r="C2613" s="3">
        <f>SUMIFS(Data!F:F,Data!$B:$B,Figure16!$B2613,Data!$A:$A,Figure16!$A2613)</f>
        <v>0</v>
      </c>
      <c r="D2613" s="3">
        <f>SUMIFS(Data!Y:Y,Data!$B:$B,Figure16!$B2613,Data!$A:$A,Figure16!$A2613)</f>
        <v>0</v>
      </c>
      <c r="E2613" s="3">
        <f>SUMIFS(Data!Q:Q,Data!$B:$B,Figure16!$B2613,Data!$A:$A,Figure16!$A2613)</f>
        <v>714255460.50338936</v>
      </c>
      <c r="F2613" s="1">
        <f t="shared" si="84"/>
        <v>0</v>
      </c>
      <c r="G2613" s="1">
        <f t="shared" si="85"/>
        <v>0</v>
      </c>
      <c r="H2613">
        <f>SUMIFS(Data!Z:Z,Data!B:B,Figure16!B2613,Data!A:A,Figure16!A2613)</f>
        <v>1</v>
      </c>
    </row>
    <row r="2614" spans="1:8">
      <c r="A2614" s="27">
        <v>1993</v>
      </c>
      <c r="B2614" t="s">
        <v>117</v>
      </c>
      <c r="C2614" s="3">
        <f>SUMIFS(Data!F:F,Data!$B:$B,Figure16!$B2614,Data!$A:$A,Figure16!$A2614)</f>
        <v>0</v>
      </c>
      <c r="D2614" s="3">
        <f>SUMIFS(Data!Y:Y,Data!$B:$B,Figure16!$B2614,Data!$A:$A,Figure16!$A2614)</f>
        <v>0</v>
      </c>
      <c r="E2614" s="3">
        <f>SUMIFS(Data!Q:Q,Data!$B:$B,Figure16!$B2614,Data!$A:$A,Figure16!$A2614)</f>
        <v>755042548.0558238</v>
      </c>
      <c r="F2614" s="1">
        <f t="shared" si="84"/>
        <v>0</v>
      </c>
      <c r="G2614" s="1">
        <f t="shared" si="85"/>
        <v>0</v>
      </c>
      <c r="H2614">
        <f>SUMIFS(Data!Z:Z,Data!B:B,Figure16!B2614,Data!A:A,Figure16!A2614)</f>
        <v>1</v>
      </c>
    </row>
    <row r="2615" spans="1:8">
      <c r="A2615" s="27">
        <v>1994</v>
      </c>
      <c r="B2615" t="s">
        <v>117</v>
      </c>
      <c r="C2615" s="3">
        <f>SUMIFS(Data!F:F,Data!$B:$B,Figure16!$B2615,Data!$A:$A,Figure16!$A2615)</f>
        <v>0</v>
      </c>
      <c r="D2615" s="3">
        <f>SUMIFS(Data!Y:Y,Data!$B:$B,Figure16!$B2615,Data!$A:$A,Figure16!$A2615)</f>
        <v>0</v>
      </c>
      <c r="E2615" s="3">
        <f>SUMIFS(Data!Q:Q,Data!$B:$B,Figure16!$B2615,Data!$A:$A,Figure16!$A2615)</f>
        <v>746491692.58385694</v>
      </c>
      <c r="F2615" s="1">
        <f t="shared" si="84"/>
        <v>0</v>
      </c>
      <c r="G2615" s="1">
        <f t="shared" si="85"/>
        <v>0</v>
      </c>
      <c r="H2615">
        <f>SUMIFS(Data!Z:Z,Data!B:B,Figure16!B2615,Data!A:A,Figure16!A2615)</f>
        <v>1</v>
      </c>
    </row>
    <row r="2616" spans="1:8">
      <c r="A2616" s="27">
        <v>1995</v>
      </c>
      <c r="B2616" t="s">
        <v>117</v>
      </c>
      <c r="C2616" s="3">
        <f>SUMIFS(Data!F:F,Data!$B:$B,Figure16!$B2616,Data!$A:$A,Figure16!$A2616)</f>
        <v>0</v>
      </c>
      <c r="D2616" s="3">
        <f>SUMIFS(Data!Y:Y,Data!$B:$B,Figure16!$B2616,Data!$A:$A,Figure16!$A2616)</f>
        <v>0</v>
      </c>
      <c r="E2616" s="3">
        <f>SUMIFS(Data!Q:Q,Data!$B:$B,Figure16!$B2616,Data!$A:$A,Figure16!$A2616)</f>
        <v>785996982.49216807</v>
      </c>
      <c r="F2616" s="1">
        <f t="shared" si="84"/>
        <v>0</v>
      </c>
      <c r="G2616" s="1">
        <f t="shared" si="85"/>
        <v>0</v>
      </c>
      <c r="H2616">
        <f>SUMIFS(Data!Z:Z,Data!B:B,Figure16!B2616,Data!A:A,Figure16!A2616)</f>
        <v>1</v>
      </c>
    </row>
    <row r="2617" spans="1:8">
      <c r="A2617" s="27">
        <v>1996</v>
      </c>
      <c r="B2617" t="s">
        <v>117</v>
      </c>
      <c r="C2617" s="3">
        <f>SUMIFS(Data!F:F,Data!$B:$B,Figure16!$B2617,Data!$A:$A,Figure16!$A2617)</f>
        <v>0</v>
      </c>
      <c r="D2617" s="3">
        <f>SUMIFS(Data!Y:Y,Data!$B:$B,Figure16!$B2617,Data!$A:$A,Figure16!$A2617)</f>
        <v>0</v>
      </c>
      <c r="E2617" s="3">
        <f>SUMIFS(Data!Q:Q,Data!$B:$B,Figure16!$B2617,Data!$A:$A,Figure16!$A2617)</f>
        <v>848237108.56162977</v>
      </c>
      <c r="F2617" s="1">
        <f t="shared" si="84"/>
        <v>0</v>
      </c>
      <c r="G2617" s="1">
        <f t="shared" si="85"/>
        <v>0</v>
      </c>
      <c r="H2617">
        <f>SUMIFS(Data!Z:Z,Data!B:B,Figure16!B2617,Data!A:A,Figure16!A2617)</f>
        <v>1</v>
      </c>
    </row>
    <row r="2618" spans="1:8">
      <c r="A2618" s="27">
        <v>1997</v>
      </c>
      <c r="B2618" t="s">
        <v>117</v>
      </c>
      <c r="C2618" s="3">
        <f>SUMIFS(Data!F:F,Data!$B:$B,Figure16!$B2618,Data!$A:$A,Figure16!$A2618)</f>
        <v>0</v>
      </c>
      <c r="D2618" s="3">
        <f>SUMIFS(Data!Y:Y,Data!$B:$B,Figure16!$B2618,Data!$A:$A,Figure16!$A2618)</f>
        <v>0</v>
      </c>
      <c r="E2618" s="3">
        <f>SUMIFS(Data!Q:Q,Data!$B:$B,Figure16!$B2618,Data!$A:$A,Figure16!$A2618)</f>
        <v>803630742.53445995</v>
      </c>
      <c r="F2618" s="1">
        <f t="shared" si="84"/>
        <v>0</v>
      </c>
      <c r="G2618" s="1">
        <f t="shared" si="85"/>
        <v>0</v>
      </c>
      <c r="H2618">
        <f>SUMIFS(Data!Z:Z,Data!B:B,Figure16!B2618,Data!A:A,Figure16!A2618)</f>
        <v>1</v>
      </c>
    </row>
    <row r="2619" spans="1:8">
      <c r="A2619" s="27">
        <v>1998</v>
      </c>
      <c r="B2619" t="s">
        <v>117</v>
      </c>
      <c r="C2619" s="3">
        <f>SUMIFS(Data!F:F,Data!$B:$B,Figure16!$B2619,Data!$A:$A,Figure16!$A2619)</f>
        <v>0</v>
      </c>
      <c r="D2619" s="3">
        <f>SUMIFS(Data!Y:Y,Data!$B:$B,Figure16!$B2619,Data!$A:$A,Figure16!$A2619)</f>
        <v>0</v>
      </c>
      <c r="E2619" s="3">
        <f>SUMIFS(Data!Q:Q,Data!$B:$B,Figure16!$B2619,Data!$A:$A,Figure16!$A2619)</f>
        <v>840285264.63154531</v>
      </c>
      <c r="F2619" s="1">
        <f t="shared" si="84"/>
        <v>0</v>
      </c>
      <c r="G2619" s="1">
        <f t="shared" si="85"/>
        <v>0</v>
      </c>
      <c r="H2619">
        <f>SUMIFS(Data!Z:Z,Data!B:B,Figure16!B2619,Data!A:A,Figure16!A2619)</f>
        <v>1</v>
      </c>
    </row>
    <row r="2620" spans="1:8">
      <c r="A2620" s="27">
        <v>1999</v>
      </c>
      <c r="B2620" t="s">
        <v>117</v>
      </c>
      <c r="C2620" s="3">
        <f>SUMIFS(Data!F:F,Data!$B:$B,Figure16!$B2620,Data!$A:$A,Figure16!$A2620)</f>
        <v>0</v>
      </c>
      <c r="D2620" s="3">
        <f>SUMIFS(Data!Y:Y,Data!$B:$B,Figure16!$B2620,Data!$A:$A,Figure16!$A2620)</f>
        <v>0</v>
      </c>
      <c r="E2620" s="3">
        <f>SUMIFS(Data!Q:Q,Data!$B:$B,Figure16!$B2620,Data!$A:$A,Figure16!$A2620)</f>
        <v>814723460.08372021</v>
      </c>
      <c r="F2620" s="1">
        <f t="shared" si="84"/>
        <v>0</v>
      </c>
      <c r="G2620" s="1">
        <f t="shared" si="85"/>
        <v>0</v>
      </c>
      <c r="H2620">
        <f>SUMIFS(Data!Z:Z,Data!B:B,Figure16!B2620,Data!A:A,Figure16!A2620)</f>
        <v>1</v>
      </c>
    </row>
    <row r="2621" spans="1:8">
      <c r="A2621" s="27">
        <v>2000</v>
      </c>
      <c r="B2621" t="s">
        <v>117</v>
      </c>
      <c r="C2621" s="3">
        <f>SUMIFS(Data!F:F,Data!$B:$B,Figure16!$B2621,Data!$A:$A,Figure16!$A2621)</f>
        <v>0</v>
      </c>
      <c r="D2621" s="3">
        <f>SUMIFS(Data!Y:Y,Data!$B:$B,Figure16!$B2621,Data!$A:$A,Figure16!$A2621)</f>
        <v>0</v>
      </c>
      <c r="E2621" s="3">
        <f>SUMIFS(Data!Q:Q,Data!$B:$B,Figure16!$B2621,Data!$A:$A,Figure16!$A2621)</f>
        <v>782915402.42109549</v>
      </c>
      <c r="F2621" s="1">
        <f t="shared" si="84"/>
        <v>0</v>
      </c>
      <c r="G2621" s="1">
        <f t="shared" si="85"/>
        <v>0</v>
      </c>
      <c r="H2621">
        <f>SUMIFS(Data!Z:Z,Data!B:B,Figure16!B2621,Data!A:A,Figure16!A2621)</f>
        <v>1</v>
      </c>
    </row>
    <row r="2622" spans="1:8">
      <c r="A2622" s="27">
        <v>2001</v>
      </c>
      <c r="B2622" t="s">
        <v>117</v>
      </c>
      <c r="C2622" s="3">
        <f>SUMIFS(Data!F:F,Data!$B:$B,Figure16!$B2622,Data!$A:$A,Figure16!$A2622)</f>
        <v>0</v>
      </c>
      <c r="D2622" s="3">
        <f>SUMIFS(Data!Y:Y,Data!$B:$B,Figure16!$B2622,Data!$A:$A,Figure16!$A2622)</f>
        <v>0</v>
      </c>
      <c r="E2622" s="3">
        <f>SUMIFS(Data!Q:Q,Data!$B:$B,Figure16!$B2622,Data!$A:$A,Figure16!$A2622)</f>
        <v>687408804.63052678</v>
      </c>
      <c r="F2622" s="1">
        <f t="shared" si="84"/>
        <v>0</v>
      </c>
      <c r="G2622" s="1">
        <f t="shared" si="85"/>
        <v>0</v>
      </c>
      <c r="H2622">
        <f>SUMIFS(Data!Z:Z,Data!B:B,Figure16!B2622,Data!A:A,Figure16!A2622)</f>
        <v>1</v>
      </c>
    </row>
    <row r="2623" spans="1:8">
      <c r="A2623" s="27">
        <v>2002</v>
      </c>
      <c r="B2623" t="s">
        <v>117</v>
      </c>
      <c r="C2623" s="3">
        <f>SUMIFS(Data!F:F,Data!$B:$B,Figure16!$B2623,Data!$A:$A,Figure16!$A2623)</f>
        <v>0</v>
      </c>
      <c r="D2623" s="3">
        <f>SUMIFS(Data!Y:Y,Data!$B:$B,Figure16!$B2623,Data!$A:$A,Figure16!$A2623)</f>
        <v>0</v>
      </c>
      <c r="E2623" s="3">
        <f>SUMIFS(Data!Q:Q,Data!$B:$B,Figure16!$B2623,Data!$A:$A,Figure16!$A2623)</f>
        <v>578236035.10427856</v>
      </c>
      <c r="F2623" s="1">
        <f t="shared" si="84"/>
        <v>0</v>
      </c>
      <c r="G2623" s="1">
        <f t="shared" si="85"/>
        <v>0</v>
      </c>
      <c r="H2623">
        <f>SUMIFS(Data!Z:Z,Data!B:B,Figure16!B2623,Data!A:A,Figure16!A2623)</f>
        <v>1</v>
      </c>
    </row>
    <row r="2624" spans="1:8">
      <c r="A2624" s="27">
        <v>2003</v>
      </c>
      <c r="B2624" t="s">
        <v>117</v>
      </c>
      <c r="C2624" s="3">
        <f>SUMIFS(Data!F:F,Data!$B:$B,Figure16!$B2624,Data!$A:$A,Figure16!$A2624)</f>
        <v>0</v>
      </c>
      <c r="D2624" s="3">
        <f>SUMIFS(Data!Y:Y,Data!$B:$B,Figure16!$B2624,Data!$A:$A,Figure16!$A2624)</f>
        <v>0</v>
      </c>
      <c r="E2624" s="3">
        <f>SUMIFS(Data!Q:Q,Data!$B:$B,Figure16!$B2624,Data!$A:$A,Figure16!$A2624)</f>
        <v>487038821.61195916</v>
      </c>
      <c r="F2624" s="1">
        <f t="shared" si="84"/>
        <v>0</v>
      </c>
      <c r="G2624" s="1">
        <f t="shared" si="85"/>
        <v>0</v>
      </c>
      <c r="H2624">
        <f>SUMIFS(Data!Z:Z,Data!B:B,Figure16!B2624,Data!A:A,Figure16!A2624)</f>
        <v>1</v>
      </c>
    </row>
    <row r="2625" spans="1:8">
      <c r="A2625" s="27">
        <v>2004</v>
      </c>
      <c r="B2625" t="s">
        <v>117</v>
      </c>
      <c r="C2625" s="3">
        <f>SUMIFS(Data!F:F,Data!$B:$B,Figure16!$B2625,Data!$A:$A,Figure16!$A2625)</f>
        <v>0</v>
      </c>
      <c r="D2625" s="3">
        <f>SUMIFS(Data!Y:Y,Data!$B:$B,Figure16!$B2625,Data!$A:$A,Figure16!$A2625)</f>
        <v>0</v>
      </c>
      <c r="E2625" s="3">
        <f>SUMIFS(Data!Q:Q,Data!$B:$B,Figure16!$B2625,Data!$A:$A,Figure16!$A2625)</f>
        <v>578785951.42873311</v>
      </c>
      <c r="F2625" s="1">
        <f t="shared" si="84"/>
        <v>0</v>
      </c>
      <c r="G2625" s="1">
        <f t="shared" si="85"/>
        <v>0</v>
      </c>
      <c r="H2625">
        <f>SUMIFS(Data!Z:Z,Data!B:B,Figure16!B2625,Data!A:A,Figure16!A2625)</f>
        <v>1</v>
      </c>
    </row>
    <row r="2626" spans="1:8">
      <c r="A2626" s="27">
        <v>2005</v>
      </c>
      <c r="B2626" t="s">
        <v>117</v>
      </c>
      <c r="C2626" s="3">
        <f>SUMIFS(Data!F:F,Data!$B:$B,Figure16!$B2626,Data!$A:$A,Figure16!$A2626)</f>
        <v>0</v>
      </c>
      <c r="D2626" s="3">
        <f>SUMIFS(Data!Y:Y,Data!$B:$B,Figure16!$B2626,Data!$A:$A,Figure16!$A2626)</f>
        <v>0</v>
      </c>
      <c r="E2626" s="3">
        <f>SUMIFS(Data!Q:Q,Data!$B:$B,Figure16!$B2626,Data!$A:$A,Figure16!$A2626)</f>
        <v>624173239.91965115</v>
      </c>
      <c r="F2626" s="1">
        <f t="shared" si="84"/>
        <v>0</v>
      </c>
      <c r="G2626" s="1">
        <f t="shared" si="85"/>
        <v>0</v>
      </c>
      <c r="H2626">
        <f>SUMIFS(Data!Z:Z,Data!B:B,Figure16!B2626,Data!A:A,Figure16!A2626)</f>
        <v>1</v>
      </c>
    </row>
    <row r="2627" spans="1:8">
      <c r="A2627" s="27">
        <v>2006</v>
      </c>
      <c r="B2627" t="s">
        <v>117</v>
      </c>
      <c r="C2627" s="3">
        <f>SUMIFS(Data!F:F,Data!$B:$B,Figure16!$B2627,Data!$A:$A,Figure16!$A2627)</f>
        <v>0</v>
      </c>
      <c r="D2627" s="3">
        <f>SUMIFS(Data!Y:Y,Data!$B:$B,Figure16!$B2627,Data!$A:$A,Figure16!$A2627)</f>
        <v>0</v>
      </c>
      <c r="E2627" s="3">
        <f>SUMIFS(Data!Q:Q,Data!$B:$B,Figure16!$B2627,Data!$A:$A,Figure16!$A2627)</f>
        <v>655070067.73392439</v>
      </c>
      <c r="F2627" s="1">
        <f t="shared" ref="F2627:F2690" si="86">IF(E2627&gt;0,C2627/E2627*100,"")</f>
        <v>0</v>
      </c>
      <c r="G2627" s="1">
        <f t="shared" ref="G2627:G2690" si="87">IF($E2627&gt;0,D2627/$E2627*100,"")</f>
        <v>0</v>
      </c>
      <c r="H2627">
        <f>SUMIFS(Data!Z:Z,Data!B:B,Figure16!B2627,Data!A:A,Figure16!A2627)</f>
        <v>1</v>
      </c>
    </row>
    <row r="2628" spans="1:8">
      <c r="A2628" s="27">
        <v>2007</v>
      </c>
      <c r="B2628" t="s">
        <v>117</v>
      </c>
      <c r="C2628" s="3">
        <f>SUMIFS(Data!F:F,Data!$B:$B,Figure16!$B2628,Data!$A:$A,Figure16!$A2628)</f>
        <v>0</v>
      </c>
      <c r="D2628" s="3">
        <f>SUMIFS(Data!Y:Y,Data!$B:$B,Figure16!$B2628,Data!$A:$A,Figure16!$A2628)</f>
        <v>0</v>
      </c>
      <c r="E2628" s="3">
        <f>SUMIFS(Data!Q:Q,Data!$B:$B,Figure16!$B2628,Data!$A:$A,Figure16!$A2628)</f>
        <v>798885556.45790279</v>
      </c>
      <c r="F2628" s="1">
        <f t="shared" si="86"/>
        <v>0</v>
      </c>
      <c r="G2628" s="1">
        <f t="shared" si="87"/>
        <v>0</v>
      </c>
      <c r="H2628">
        <f>SUMIFS(Data!Z:Z,Data!B:B,Figure16!B2628,Data!A:A,Figure16!A2628)</f>
        <v>1</v>
      </c>
    </row>
    <row r="2629" spans="1:8">
      <c r="A2629" s="27">
        <v>2008</v>
      </c>
      <c r="B2629" t="s">
        <v>117</v>
      </c>
      <c r="C2629" s="3">
        <f>SUMIFS(Data!F:F,Data!$B:$B,Figure16!$B2629,Data!$A:$A,Figure16!$A2629)</f>
        <v>0</v>
      </c>
      <c r="D2629" s="3">
        <f>SUMIFS(Data!Y:Y,Data!$B:$B,Figure16!$B2629,Data!$A:$A,Figure16!$A2629)</f>
        <v>0</v>
      </c>
      <c r="E2629" s="3">
        <f>SUMIFS(Data!Q:Q,Data!$B:$B,Figure16!$B2629,Data!$A:$A,Figure16!$A2629)</f>
        <v>965781078.20695376</v>
      </c>
      <c r="F2629" s="1">
        <f t="shared" si="86"/>
        <v>0</v>
      </c>
      <c r="G2629" s="1">
        <f t="shared" si="87"/>
        <v>0</v>
      </c>
      <c r="H2629">
        <f>SUMIFS(Data!Z:Z,Data!B:B,Figure16!B2629,Data!A:A,Figure16!A2629)</f>
        <v>1</v>
      </c>
    </row>
    <row r="2630" spans="1:8">
      <c r="A2630" s="27">
        <v>2009</v>
      </c>
      <c r="B2630" t="s">
        <v>117</v>
      </c>
      <c r="C2630" s="3">
        <f>SUMIFS(Data!F:F,Data!$B:$B,Figure16!$B2630,Data!$A:$A,Figure16!$A2630)</f>
        <v>0</v>
      </c>
      <c r="D2630" s="3">
        <f>SUMIFS(Data!Y:Y,Data!$B:$B,Figure16!$B2630,Data!$A:$A,Figure16!$A2630)</f>
        <v>0</v>
      </c>
      <c r="E2630" s="3">
        <f>SUMIFS(Data!Q:Q,Data!$B:$B,Figure16!$B2630,Data!$A:$A,Figure16!$A2630)</f>
        <v>900639534.01089907</v>
      </c>
      <c r="F2630" s="1">
        <f t="shared" si="86"/>
        <v>0</v>
      </c>
      <c r="G2630" s="1">
        <f t="shared" si="87"/>
        <v>0</v>
      </c>
      <c r="H2630">
        <f>SUMIFS(Data!Z:Z,Data!B:B,Figure16!B2630,Data!A:A,Figure16!A2630)</f>
        <v>1</v>
      </c>
    </row>
    <row r="2631" spans="1:8">
      <c r="A2631" s="27">
        <v>2010</v>
      </c>
      <c r="B2631" t="s">
        <v>117</v>
      </c>
      <c r="C2631" s="3">
        <f>SUMIFS(Data!F:F,Data!$B:$B,Figure16!$B2631,Data!$A:$A,Figure16!$A2631)</f>
        <v>0</v>
      </c>
      <c r="D2631" s="3">
        <f>SUMIFS(Data!Y:Y,Data!$B:$B,Figure16!$B2631,Data!$A:$A,Figure16!$A2631)</f>
        <v>0</v>
      </c>
      <c r="E2631" s="3">
        <f>SUMIFS(Data!Q:Q,Data!$B:$B,Figure16!$B2631,Data!$A:$A,Figure16!$A2631)</f>
        <v>951806368.69912899</v>
      </c>
      <c r="F2631" s="1">
        <f t="shared" si="86"/>
        <v>0</v>
      </c>
      <c r="G2631" s="1">
        <f t="shared" si="87"/>
        <v>0</v>
      </c>
      <c r="H2631">
        <f>SUMIFS(Data!Z:Z,Data!B:B,Figure16!B2631,Data!A:A,Figure16!A2631)</f>
        <v>1</v>
      </c>
    </row>
    <row r="2632" spans="1:8">
      <c r="A2632" s="27">
        <v>2011</v>
      </c>
      <c r="B2632" t="s">
        <v>117</v>
      </c>
      <c r="C2632" s="3">
        <f>SUMIFS(Data!F:F,Data!$B:$B,Figure16!$B2632,Data!$A:$A,Figure16!$A2632)</f>
        <v>0</v>
      </c>
      <c r="D2632" s="3">
        <f>SUMIFS(Data!Y:Y,Data!$B:$B,Figure16!$B2632,Data!$A:$A,Figure16!$A2632)</f>
        <v>0</v>
      </c>
      <c r="E2632" s="3">
        <f>SUMIFS(Data!Q:Q,Data!$B:$B,Figure16!$B2632,Data!$A:$A,Figure16!$A2632)</f>
        <v>898290989.93601811</v>
      </c>
      <c r="F2632" s="1">
        <f t="shared" si="86"/>
        <v>0</v>
      </c>
      <c r="G2632" s="1">
        <f t="shared" si="87"/>
        <v>0</v>
      </c>
      <c r="H2632">
        <f>SUMIFS(Data!Z:Z,Data!B:B,Figure16!B2632,Data!A:A,Figure16!A2632)</f>
        <v>1</v>
      </c>
    </row>
    <row r="2633" spans="1:8">
      <c r="A2633" s="27">
        <v>2012</v>
      </c>
      <c r="B2633" t="s">
        <v>117</v>
      </c>
      <c r="C2633" s="3">
        <f>SUMIFS(Data!F:F,Data!$B:$B,Figure16!$B2633,Data!$A:$A,Figure16!$A2633)</f>
        <v>0</v>
      </c>
      <c r="D2633" s="3">
        <f>SUMIFS(Data!Y:Y,Data!$B:$B,Figure16!$B2633,Data!$A:$A,Figure16!$A2633)</f>
        <v>0</v>
      </c>
      <c r="E2633" s="3">
        <f>SUMIFS(Data!Q:Q,Data!$B:$B,Figure16!$B2633,Data!$A:$A,Figure16!$A2633)</f>
        <v>910026155.73103547</v>
      </c>
      <c r="F2633" s="1">
        <f t="shared" si="86"/>
        <v>0</v>
      </c>
      <c r="G2633" s="1">
        <f t="shared" si="87"/>
        <v>0</v>
      </c>
      <c r="H2633">
        <f>SUMIFS(Data!Z:Z,Data!B:B,Figure16!B2633,Data!A:A,Figure16!A2633)</f>
        <v>1</v>
      </c>
    </row>
    <row r="2634" spans="1:8">
      <c r="A2634" s="27">
        <v>2013</v>
      </c>
      <c r="B2634" t="s">
        <v>117</v>
      </c>
      <c r="C2634" s="3">
        <f>SUMIFS(Data!F:F,Data!$B:$B,Figure16!$B2634,Data!$A:$A,Figure16!$A2634)</f>
        <v>0</v>
      </c>
      <c r="D2634" s="3">
        <f>SUMIFS(Data!Y:Y,Data!$B:$B,Figure16!$B2634,Data!$A:$A,Figure16!$A2634)</f>
        <v>0</v>
      </c>
      <c r="E2634" s="3">
        <f>SUMIFS(Data!Q:Q,Data!$B:$B,Figure16!$B2634,Data!$A:$A,Figure16!$A2634)</f>
        <v>1367041584.9639215</v>
      </c>
      <c r="F2634" s="1">
        <f t="shared" si="86"/>
        <v>0</v>
      </c>
      <c r="G2634" s="1">
        <f t="shared" si="87"/>
        <v>0</v>
      </c>
      <c r="H2634">
        <f>SUMIFS(Data!Z:Z,Data!B:B,Figure16!B2634,Data!A:A,Figure16!A2634)</f>
        <v>1</v>
      </c>
    </row>
    <row r="2635" spans="1:8">
      <c r="A2635" s="27">
        <v>2014</v>
      </c>
      <c r="B2635" t="s">
        <v>117</v>
      </c>
      <c r="C2635" s="3">
        <f>SUMIFS(Data!F:F,Data!$B:$B,Figure16!$B2635,Data!$A:$A,Figure16!$A2635)</f>
        <v>0</v>
      </c>
      <c r="D2635" s="3">
        <f>SUMIFS(Data!Y:Y,Data!$B:$B,Figure16!$B2635,Data!$A:$A,Figure16!$A2635)</f>
        <v>0</v>
      </c>
      <c r="E2635" s="3">
        <f>SUMIFS(Data!Q:Q,Data!$B:$B,Figure16!$B2635,Data!$A:$A,Figure16!$A2635)</f>
        <v>1259063629.8328662</v>
      </c>
      <c r="F2635" s="1">
        <f t="shared" si="86"/>
        <v>0</v>
      </c>
      <c r="G2635" s="1">
        <f t="shared" si="87"/>
        <v>0</v>
      </c>
      <c r="H2635">
        <f>SUMIFS(Data!Z:Z,Data!B:B,Figure16!B2635,Data!A:A,Figure16!A2635)</f>
        <v>1</v>
      </c>
    </row>
    <row r="2636" spans="1:8">
      <c r="A2636" s="27">
        <v>2015</v>
      </c>
      <c r="B2636" t="s">
        <v>117</v>
      </c>
      <c r="C2636" s="3">
        <f>SUMIFS(Data!F:F,Data!$B:$B,Figure16!$B2636,Data!$A:$A,Figure16!$A2636)</f>
        <v>0</v>
      </c>
      <c r="D2636" s="3">
        <f>SUMIFS(Data!Y:Y,Data!$B:$B,Figure16!$B2636,Data!$A:$A,Figure16!$A2636)</f>
        <v>0</v>
      </c>
      <c r="E2636" s="3">
        <f>SUMIFS(Data!Q:Q,Data!$B:$B,Figure16!$B2636,Data!$A:$A,Figure16!$A2636)</f>
        <v>1394149615.0246763</v>
      </c>
      <c r="F2636" s="1">
        <f t="shared" si="86"/>
        <v>0</v>
      </c>
      <c r="G2636" s="1">
        <f t="shared" si="87"/>
        <v>0</v>
      </c>
      <c r="H2636">
        <f>SUMIFS(Data!Z:Z,Data!B:B,Figure16!B2636,Data!A:A,Figure16!A2636)</f>
        <v>1</v>
      </c>
    </row>
    <row r="2637" spans="1:8">
      <c r="A2637" s="27">
        <v>2016</v>
      </c>
      <c r="B2637" t="s">
        <v>117</v>
      </c>
      <c r="C2637" s="3">
        <f>SUMIFS(Data!F:F,Data!$B:$B,Figure16!$B2637,Data!$A:$A,Figure16!$A2637)</f>
        <v>0</v>
      </c>
      <c r="D2637" s="3">
        <f>SUMIFS(Data!Y:Y,Data!$B:$B,Figure16!$B2637,Data!$A:$A,Figure16!$A2637)</f>
        <v>0</v>
      </c>
      <c r="E2637" s="3">
        <f>SUMIFS(Data!Q:Q,Data!$B:$B,Figure16!$B2637,Data!$A:$A,Figure16!$A2637)</f>
        <v>1442298542.4400837</v>
      </c>
      <c r="F2637" s="1">
        <f t="shared" si="86"/>
        <v>0</v>
      </c>
      <c r="G2637" s="1">
        <f t="shared" si="87"/>
        <v>0</v>
      </c>
      <c r="H2637">
        <f>SUMIFS(Data!Z:Z,Data!B:B,Figure16!B2637,Data!A:A,Figure16!A2637)</f>
        <v>1</v>
      </c>
    </row>
    <row r="2638" spans="1:8">
      <c r="A2638" s="27">
        <v>2017</v>
      </c>
      <c r="B2638" t="s">
        <v>117</v>
      </c>
      <c r="C2638" s="3">
        <f>SUMIFS(Data!F:F,Data!$B:$B,Figure16!$B2638,Data!$A:$A,Figure16!$A2638)</f>
        <v>0</v>
      </c>
      <c r="D2638" s="3">
        <f>SUMIFS(Data!Y:Y,Data!$B:$B,Figure16!$B2638,Data!$A:$A,Figure16!$A2638)</f>
        <v>0</v>
      </c>
      <c r="E2638" s="3">
        <f>SUMIFS(Data!Q:Q,Data!$B:$B,Figure16!$B2638,Data!$A:$A,Figure16!$A2638)</f>
        <v>1489464787.5741458</v>
      </c>
      <c r="F2638" s="1">
        <f t="shared" si="86"/>
        <v>0</v>
      </c>
      <c r="G2638" s="1">
        <f t="shared" si="87"/>
        <v>0</v>
      </c>
      <c r="H2638">
        <f>SUMIFS(Data!Z:Z,Data!B:B,Figure16!B2638,Data!A:A,Figure16!A2638)</f>
        <v>1</v>
      </c>
    </row>
    <row r="2639" spans="1:8">
      <c r="A2639" s="27">
        <v>1991</v>
      </c>
      <c r="B2639" t="s">
        <v>91</v>
      </c>
      <c r="C2639" s="3">
        <f>SUMIFS(Data!F:F,Data!$B:$B,Figure16!$B2639,Data!$A:$A,Figure16!$A2639)</f>
        <v>0</v>
      </c>
      <c r="D2639" s="3">
        <f>SUMIFS(Data!Y:Y,Data!$B:$B,Figure16!$B2639,Data!$A:$A,Figure16!$A2639)</f>
        <v>0</v>
      </c>
      <c r="E2639" s="3">
        <f>SUMIFS(Data!Q:Q,Data!$B:$B,Figure16!$B2639,Data!$A:$A,Figure16!$A2639)</f>
        <v>6357615894.0397358</v>
      </c>
      <c r="F2639" s="1">
        <f t="shared" si="86"/>
        <v>0</v>
      </c>
      <c r="G2639" s="1">
        <f t="shared" si="87"/>
        <v>0</v>
      </c>
      <c r="H2639">
        <f>SUMIFS(Data!Z:Z,Data!B:B,Figure16!B2639,Data!A:A,Figure16!A2639)</f>
        <v>1</v>
      </c>
    </row>
    <row r="2640" spans="1:8">
      <c r="A2640" s="27">
        <v>1992</v>
      </c>
      <c r="B2640" t="s">
        <v>91</v>
      </c>
      <c r="C2640" s="3">
        <f>SUMIFS(Data!F:F,Data!$B:$B,Figure16!$B2640,Data!$A:$A,Figure16!$A2640)</f>
        <v>0</v>
      </c>
      <c r="D2640" s="3">
        <f>SUMIFS(Data!Y:Y,Data!$B:$B,Figure16!$B2640,Data!$A:$A,Figure16!$A2640)</f>
        <v>0</v>
      </c>
      <c r="E2640" s="3">
        <f>SUMIFS(Data!Q:Q,Data!$B:$B,Figure16!$B2640,Data!$A:$A,Figure16!$A2640)</f>
        <v>3690328963.640861</v>
      </c>
      <c r="F2640" s="1">
        <f t="shared" si="86"/>
        <v>0</v>
      </c>
      <c r="G2640" s="1">
        <f t="shared" si="87"/>
        <v>0</v>
      </c>
      <c r="H2640">
        <f>SUMIFS(Data!Z:Z,Data!B:B,Figure16!B2640,Data!A:A,Figure16!A2640)</f>
        <v>1</v>
      </c>
    </row>
    <row r="2641" spans="1:8">
      <c r="A2641" s="27">
        <v>1993</v>
      </c>
      <c r="B2641" t="s">
        <v>91</v>
      </c>
      <c r="C2641" s="3">
        <f>SUMIFS(Data!F:F,Data!$B:$B,Figure16!$B2641,Data!$A:$A,Figure16!$A2641)</f>
        <v>0</v>
      </c>
      <c r="D2641" s="3">
        <f>SUMIFS(Data!Y:Y,Data!$B:$B,Figure16!$B2641,Data!$A:$A,Figure16!$A2641)</f>
        <v>0</v>
      </c>
      <c r="E2641" s="3">
        <f>SUMIFS(Data!Q:Q,Data!$B:$B,Figure16!$B2641,Data!$A:$A,Figure16!$A2641)</f>
        <v>2701181331.3081622</v>
      </c>
      <c r="F2641" s="1">
        <f t="shared" si="86"/>
        <v>0</v>
      </c>
      <c r="G2641" s="1">
        <f t="shared" si="87"/>
        <v>0</v>
      </c>
      <c r="H2641">
        <f>SUMIFS(Data!Z:Z,Data!B:B,Figure16!B2641,Data!A:A,Figure16!A2641)</f>
        <v>1</v>
      </c>
    </row>
    <row r="2642" spans="1:8">
      <c r="A2642" s="27">
        <v>1994</v>
      </c>
      <c r="B2642" t="s">
        <v>91</v>
      </c>
      <c r="C2642" s="3">
        <f>SUMIFS(Data!F:F,Data!$B:$B,Figure16!$B2642,Data!$A:$A,Figure16!$A2642)</f>
        <v>0</v>
      </c>
      <c r="D2642" s="3">
        <f>SUMIFS(Data!Y:Y,Data!$B:$B,Figure16!$B2642,Data!$A:$A,Figure16!$A2642)</f>
        <v>0</v>
      </c>
      <c r="E2642" s="3">
        <f>SUMIFS(Data!Q:Q,Data!$B:$B,Figure16!$B2642,Data!$A:$A,Figure16!$A2642)</f>
        <v>2513870586.733439</v>
      </c>
      <c r="F2642" s="1">
        <f t="shared" si="86"/>
        <v>0</v>
      </c>
      <c r="G2642" s="1">
        <f t="shared" si="87"/>
        <v>0</v>
      </c>
      <c r="H2642">
        <f>SUMIFS(Data!Z:Z,Data!B:B,Figure16!B2642,Data!A:A,Figure16!A2642)</f>
        <v>1</v>
      </c>
    </row>
    <row r="2643" spans="1:8">
      <c r="A2643" s="27">
        <v>1995</v>
      </c>
      <c r="B2643" t="s">
        <v>91</v>
      </c>
      <c r="C2643" s="3">
        <f>SUMIFS(Data!F:F,Data!$B:$B,Figure16!$B2643,Data!$A:$A,Figure16!$A2643)</f>
        <v>0</v>
      </c>
      <c r="D2643" s="3">
        <f>SUMIFS(Data!Y:Y,Data!$B:$B,Figure16!$B2643,Data!$A:$A,Figure16!$A2643)</f>
        <v>0</v>
      </c>
      <c r="E2643" s="3">
        <f>SUMIFS(Data!Q:Q,Data!$B:$B,Figure16!$B2643,Data!$A:$A,Figure16!$A2643)</f>
        <v>2693731865.9703641</v>
      </c>
      <c r="F2643" s="1">
        <f t="shared" si="86"/>
        <v>0</v>
      </c>
      <c r="G2643" s="1">
        <f t="shared" si="87"/>
        <v>0</v>
      </c>
      <c r="H2643">
        <f>SUMIFS(Data!Z:Z,Data!B:B,Figure16!B2643,Data!A:A,Figure16!A2643)</f>
        <v>1</v>
      </c>
    </row>
    <row r="2644" spans="1:8">
      <c r="A2644" s="27">
        <v>1996</v>
      </c>
      <c r="B2644" t="s">
        <v>91</v>
      </c>
      <c r="C2644" s="3">
        <f>SUMIFS(Data!F:F,Data!$B:$B,Figure16!$B2644,Data!$A:$A,Figure16!$A2644)</f>
        <v>0</v>
      </c>
      <c r="D2644" s="3">
        <f>SUMIFS(Data!Y:Y,Data!$B:$B,Figure16!$B2644,Data!$A:$A,Figure16!$A2644)</f>
        <v>0</v>
      </c>
      <c r="E2644" s="3">
        <f>SUMIFS(Data!Q:Q,Data!$B:$B,Figure16!$B2644,Data!$A:$A,Figure16!$A2644)</f>
        <v>3094915511.4075546</v>
      </c>
      <c r="F2644" s="1">
        <f t="shared" si="86"/>
        <v>0</v>
      </c>
      <c r="G2644" s="1">
        <f t="shared" si="87"/>
        <v>0</v>
      </c>
      <c r="H2644">
        <f>SUMIFS(Data!Z:Z,Data!B:B,Figure16!B2644,Data!A:A,Figure16!A2644)</f>
        <v>1</v>
      </c>
    </row>
    <row r="2645" spans="1:8">
      <c r="A2645" s="27">
        <v>1997</v>
      </c>
      <c r="B2645" t="s">
        <v>91</v>
      </c>
      <c r="C2645" s="3">
        <f>SUMIFS(Data!F:F,Data!$B:$B,Figure16!$B2645,Data!$A:$A,Figure16!$A2645)</f>
        <v>0</v>
      </c>
      <c r="D2645" s="3">
        <f>SUMIFS(Data!Y:Y,Data!$B:$B,Figure16!$B2645,Data!$A:$A,Figure16!$A2645)</f>
        <v>0</v>
      </c>
      <c r="E2645" s="3">
        <f>SUMIFS(Data!Q:Q,Data!$B:$B,Figure16!$B2645,Data!$A:$A,Figure16!$A2645)</f>
        <v>3510540843.5830593</v>
      </c>
      <c r="F2645" s="1">
        <f t="shared" si="86"/>
        <v>0</v>
      </c>
      <c r="G2645" s="1">
        <f t="shared" si="87"/>
        <v>0</v>
      </c>
      <c r="H2645">
        <f>SUMIFS(Data!Z:Z,Data!B:B,Figure16!B2645,Data!A:A,Figure16!A2645)</f>
        <v>1</v>
      </c>
    </row>
    <row r="2646" spans="1:8">
      <c r="A2646" s="27">
        <v>1998</v>
      </c>
      <c r="B2646" t="s">
        <v>91</v>
      </c>
      <c r="C2646" s="3">
        <f>SUMIFS(Data!F:F,Data!$B:$B,Figure16!$B2646,Data!$A:$A,Figure16!$A2646)</f>
        <v>0</v>
      </c>
      <c r="D2646" s="3">
        <f>SUMIFS(Data!Y:Y,Data!$B:$B,Figure16!$B2646,Data!$A:$A,Figure16!$A2646)</f>
        <v>0</v>
      </c>
      <c r="E2646" s="3">
        <f>SUMIFS(Data!Q:Q,Data!$B:$B,Figure16!$B2646,Data!$A:$A,Figure16!$A2646)</f>
        <v>3613500133.0417275</v>
      </c>
      <c r="F2646" s="1">
        <f t="shared" si="86"/>
        <v>0</v>
      </c>
      <c r="G2646" s="1">
        <f t="shared" si="87"/>
        <v>0</v>
      </c>
      <c r="H2646">
        <f>SUMIFS(Data!Z:Z,Data!B:B,Figure16!B2646,Data!A:A,Figure16!A2646)</f>
        <v>1</v>
      </c>
    </row>
    <row r="2647" spans="1:8">
      <c r="A2647" s="27">
        <v>1999</v>
      </c>
      <c r="B2647" t="s">
        <v>91</v>
      </c>
      <c r="C2647" s="3">
        <f>SUMIFS(Data!F:F,Data!$B:$B,Figure16!$B2647,Data!$A:$A,Figure16!$A2647)</f>
        <v>0</v>
      </c>
      <c r="D2647" s="3">
        <f>SUMIFS(Data!Y:Y,Data!$B:$B,Figure16!$B2647,Data!$A:$A,Figure16!$A2647)</f>
        <v>0</v>
      </c>
      <c r="E2647" s="3">
        <f>SUMIFS(Data!Q:Q,Data!$B:$B,Figure16!$B2647,Data!$A:$A,Figure16!$A2647)</f>
        <v>2800024337.5247283</v>
      </c>
      <c r="F2647" s="1">
        <f t="shared" si="86"/>
        <v>0</v>
      </c>
      <c r="G2647" s="1">
        <f t="shared" si="87"/>
        <v>0</v>
      </c>
      <c r="H2647">
        <f>SUMIFS(Data!Z:Z,Data!B:B,Figure16!B2647,Data!A:A,Figure16!A2647)</f>
        <v>1</v>
      </c>
    </row>
    <row r="2648" spans="1:8">
      <c r="A2648" s="27">
        <v>2000</v>
      </c>
      <c r="B2648" t="s">
        <v>91</v>
      </c>
      <c r="C2648" s="3">
        <f>SUMIFS(Data!F:F,Data!$B:$B,Figure16!$B2648,Data!$A:$A,Figure16!$A2648)</f>
        <v>362384.3125</v>
      </c>
      <c r="D2648" s="3">
        <f>SUMIFS(Data!Y:Y,Data!$B:$B,Figure16!$B2648,Data!$A:$A,Figure16!$A2648)</f>
        <v>0</v>
      </c>
      <c r="E2648" s="3">
        <f>SUMIFS(Data!Q:Q,Data!$B:$B,Figure16!$B2648,Data!$A:$A,Figure16!$A2648)</f>
        <v>3057453467.5513616</v>
      </c>
      <c r="F2648" s="1">
        <f t="shared" si="86"/>
        <v>1.1852488233949299E-2</v>
      </c>
      <c r="G2648" s="1">
        <f t="shared" si="87"/>
        <v>0</v>
      </c>
      <c r="H2648">
        <f>SUMIFS(Data!Z:Z,Data!B:B,Figure16!B2648,Data!A:A,Figure16!A2648)</f>
        <v>1</v>
      </c>
    </row>
    <row r="2649" spans="1:8">
      <c r="A2649" s="27">
        <v>2001</v>
      </c>
      <c r="B2649" t="s">
        <v>91</v>
      </c>
      <c r="C2649" s="3">
        <f>SUMIFS(Data!F:F,Data!$B:$B,Figure16!$B2649,Data!$A:$A,Figure16!$A2649)</f>
        <v>0</v>
      </c>
      <c r="D2649" s="3">
        <f>SUMIFS(Data!Y:Y,Data!$B:$B,Figure16!$B2649,Data!$A:$A,Figure16!$A2649)</f>
        <v>0</v>
      </c>
      <c r="E2649" s="3">
        <f>SUMIFS(Data!Q:Q,Data!$B:$B,Figure16!$B2649,Data!$A:$A,Figure16!$A2649)</f>
        <v>3219487751.9553933</v>
      </c>
      <c r="F2649" s="1">
        <f t="shared" si="86"/>
        <v>0</v>
      </c>
      <c r="G2649" s="1">
        <f t="shared" si="87"/>
        <v>0</v>
      </c>
      <c r="H2649">
        <f>SUMIFS(Data!Z:Z,Data!B:B,Figure16!B2649,Data!A:A,Figure16!A2649)</f>
        <v>1</v>
      </c>
    </row>
    <row r="2650" spans="1:8">
      <c r="A2650" s="27">
        <v>2002</v>
      </c>
      <c r="B2650" t="s">
        <v>91</v>
      </c>
      <c r="C2650" s="3">
        <f>SUMIFS(Data!F:F,Data!$B:$B,Figure16!$B2650,Data!$A:$A,Figure16!$A2650)</f>
        <v>784601.6875</v>
      </c>
      <c r="D2650" s="3">
        <f>SUMIFS(Data!Y:Y,Data!$B:$B,Figure16!$B2650,Data!$A:$A,Figure16!$A2650)</f>
        <v>0</v>
      </c>
      <c r="E2650" s="3">
        <f>SUMIFS(Data!Q:Q,Data!$B:$B,Figure16!$B2650,Data!$A:$A,Figure16!$A2650)</f>
        <v>3395739836.9687066</v>
      </c>
      <c r="F2650" s="1">
        <f t="shared" si="86"/>
        <v>2.3105471124678229E-2</v>
      </c>
      <c r="G2650" s="1">
        <f t="shared" si="87"/>
        <v>0</v>
      </c>
      <c r="H2650">
        <f>SUMIFS(Data!Z:Z,Data!B:B,Figure16!B2650,Data!A:A,Figure16!A2650)</f>
        <v>1</v>
      </c>
    </row>
    <row r="2651" spans="1:8">
      <c r="A2651" s="27">
        <v>2003</v>
      </c>
      <c r="B2651" t="s">
        <v>91</v>
      </c>
      <c r="C2651" s="3">
        <f>SUMIFS(Data!F:F,Data!$B:$B,Figure16!$B2651,Data!$A:$A,Figure16!$A2651)</f>
        <v>604080.9375</v>
      </c>
      <c r="D2651" s="3">
        <f>SUMIFS(Data!Y:Y,Data!$B:$B,Figure16!$B2651,Data!$A:$A,Figure16!$A2651)</f>
        <v>0</v>
      </c>
      <c r="E2651" s="3">
        <f>SUMIFS(Data!Q:Q,Data!$B:$B,Figure16!$B2651,Data!$A:$A,Figure16!$A2651)</f>
        <v>3991281531.1394739</v>
      </c>
      <c r="F2651" s="1">
        <f t="shared" si="86"/>
        <v>1.5135011970141341E-2</v>
      </c>
      <c r="G2651" s="1">
        <f t="shared" si="87"/>
        <v>0</v>
      </c>
      <c r="H2651">
        <f>SUMIFS(Data!Z:Z,Data!B:B,Figure16!B2651,Data!A:A,Figure16!A2651)</f>
        <v>1</v>
      </c>
    </row>
    <row r="2652" spans="1:8">
      <c r="A2652" s="27">
        <v>2004</v>
      </c>
      <c r="B2652" t="s">
        <v>91</v>
      </c>
      <c r="C2652" s="3">
        <f>SUMIFS(Data!F:F,Data!$B:$B,Figure16!$B2652,Data!$A:$A,Figure16!$A2652)</f>
        <v>1208196.25</v>
      </c>
      <c r="D2652" s="3">
        <f>SUMIFS(Data!Y:Y,Data!$B:$B,Figure16!$B2652,Data!$A:$A,Figure16!$A2652)</f>
        <v>0</v>
      </c>
      <c r="E2652" s="3">
        <f>SUMIFS(Data!Q:Q,Data!$B:$B,Figure16!$B2652,Data!$A:$A,Figure16!$A2652)</f>
        <v>5125362833.316287</v>
      </c>
      <c r="F2652" s="1">
        <f t="shared" si="86"/>
        <v>2.3572892091587888E-2</v>
      </c>
      <c r="G2652" s="1">
        <f t="shared" si="87"/>
        <v>0</v>
      </c>
      <c r="H2652">
        <f>SUMIFS(Data!Z:Z,Data!B:B,Figure16!B2652,Data!A:A,Figure16!A2652)</f>
        <v>1</v>
      </c>
    </row>
    <row r="2653" spans="1:8">
      <c r="A2653" s="27">
        <v>2005</v>
      </c>
      <c r="B2653" t="s">
        <v>91</v>
      </c>
      <c r="C2653" s="3">
        <f>SUMIFS(Data!F:F,Data!$B:$B,Figure16!$B2653,Data!$A:$A,Figure16!$A2653)</f>
        <v>2440716</v>
      </c>
      <c r="D2653" s="3">
        <f>SUMIFS(Data!Y:Y,Data!$B:$B,Figure16!$B2653,Data!$A:$A,Figure16!$A2653)</f>
        <v>0</v>
      </c>
      <c r="E2653" s="3">
        <f>SUMIFS(Data!Q:Q,Data!$B:$B,Figure16!$B2653,Data!$A:$A,Figure16!$A2653)</f>
        <v>6410847045.0106478</v>
      </c>
      <c r="F2653" s="1">
        <f t="shared" si="86"/>
        <v>3.8071661714336631E-2</v>
      </c>
      <c r="G2653" s="1">
        <f t="shared" si="87"/>
        <v>0</v>
      </c>
      <c r="H2653">
        <f>SUMIFS(Data!Z:Z,Data!B:B,Figure16!B2653,Data!A:A,Figure16!A2653)</f>
        <v>1</v>
      </c>
    </row>
    <row r="2654" spans="1:8">
      <c r="A2654" s="27">
        <v>2006</v>
      </c>
      <c r="B2654" t="s">
        <v>91</v>
      </c>
      <c r="C2654" s="3">
        <f>SUMIFS(Data!F:F,Data!$B:$B,Figure16!$B2654,Data!$A:$A,Figure16!$A2654)</f>
        <v>2500000</v>
      </c>
      <c r="D2654" s="3">
        <f>SUMIFS(Data!Y:Y,Data!$B:$B,Figure16!$B2654,Data!$A:$A,Figure16!$A2654)</f>
        <v>0</v>
      </c>
      <c r="E2654" s="3">
        <f>SUMIFS(Data!Q:Q,Data!$B:$B,Figure16!$B2654,Data!$A:$A,Figure16!$A2654)</f>
        <v>7745401717.7124815</v>
      </c>
      <c r="F2654" s="1">
        <f t="shared" si="86"/>
        <v>3.2277215451367795E-2</v>
      </c>
      <c r="G2654" s="1">
        <f t="shared" si="87"/>
        <v>0</v>
      </c>
      <c r="H2654">
        <f>SUMIFS(Data!Z:Z,Data!B:B,Figure16!B2654,Data!A:A,Figure16!A2654)</f>
        <v>1</v>
      </c>
    </row>
    <row r="2655" spans="1:8">
      <c r="A2655" s="27">
        <v>2007</v>
      </c>
      <c r="B2655" t="s">
        <v>91</v>
      </c>
      <c r="C2655" s="3">
        <f>SUMIFS(Data!F:F,Data!$B:$B,Figure16!$B2655,Data!$A:$A,Figure16!$A2655)</f>
        <v>0</v>
      </c>
      <c r="D2655" s="3">
        <f>SUMIFS(Data!Y:Y,Data!$B:$B,Figure16!$B2655,Data!$A:$A,Figure16!$A2655)</f>
        <v>0</v>
      </c>
      <c r="E2655" s="3">
        <f>SUMIFS(Data!Q:Q,Data!$B:$B,Figure16!$B2655,Data!$A:$A,Figure16!$A2655)</f>
        <v>10172869673.584255</v>
      </c>
      <c r="F2655" s="1">
        <f t="shared" si="86"/>
        <v>0</v>
      </c>
      <c r="G2655" s="1">
        <f t="shared" si="87"/>
        <v>0</v>
      </c>
      <c r="H2655">
        <f>SUMIFS(Data!Z:Z,Data!B:B,Figure16!B2655,Data!A:A,Figure16!A2655)</f>
        <v>1</v>
      </c>
    </row>
    <row r="2656" spans="1:8">
      <c r="A2656" s="27">
        <v>2008</v>
      </c>
      <c r="B2656" t="s">
        <v>91</v>
      </c>
      <c r="C2656" s="3">
        <f>SUMIFS(Data!F:F,Data!$B:$B,Figure16!$B2656,Data!$A:$A,Figure16!$A2656)</f>
        <v>2900000</v>
      </c>
      <c r="D2656" s="3">
        <f>SUMIFS(Data!Y:Y,Data!$B:$B,Figure16!$B2656,Data!$A:$A,Figure16!$A2656)</f>
        <v>0</v>
      </c>
      <c r="E2656" s="3">
        <f>SUMIFS(Data!Q:Q,Data!$B:$B,Figure16!$B2656,Data!$A:$A,Figure16!$A2656)</f>
        <v>12795044475.200968</v>
      </c>
      <c r="F2656" s="1">
        <f t="shared" si="86"/>
        <v>2.2665024772838473E-2</v>
      </c>
      <c r="G2656" s="1">
        <f t="shared" si="87"/>
        <v>0</v>
      </c>
      <c r="H2656">
        <f>SUMIFS(Data!Z:Z,Data!B:B,Figure16!B2656,Data!A:A,Figure16!A2656)</f>
        <v>1</v>
      </c>
    </row>
    <row r="2657" spans="1:8">
      <c r="A2657" s="27">
        <v>2009</v>
      </c>
      <c r="B2657" t="s">
        <v>91</v>
      </c>
      <c r="C2657" s="3">
        <f>SUMIFS(Data!F:F,Data!$B:$B,Figure16!$B2657,Data!$A:$A,Figure16!$A2657)</f>
        <v>0</v>
      </c>
      <c r="D2657" s="3">
        <f>SUMIFS(Data!Y:Y,Data!$B:$B,Figure16!$B2657,Data!$A:$A,Figure16!$A2657)</f>
        <v>0</v>
      </c>
      <c r="E2657" s="3">
        <f>SUMIFS(Data!Q:Q,Data!$B:$B,Figure16!$B2657,Data!$A:$A,Figure16!$A2657)</f>
        <v>10766809096.169352</v>
      </c>
      <c r="F2657" s="1">
        <f t="shared" si="86"/>
        <v>0</v>
      </c>
      <c r="G2657" s="1">
        <f t="shared" si="87"/>
        <v>0</v>
      </c>
      <c r="H2657">
        <f>SUMIFS(Data!Z:Z,Data!B:B,Figure16!B2657,Data!A:A,Figure16!A2657)</f>
        <v>1</v>
      </c>
    </row>
    <row r="2658" spans="1:8">
      <c r="A2658" s="27">
        <v>2010</v>
      </c>
      <c r="B2658" t="s">
        <v>91</v>
      </c>
      <c r="C2658" s="3">
        <f>SUMIFS(Data!F:F,Data!$B:$B,Figure16!$B2658,Data!$A:$A,Figure16!$A2658)</f>
        <v>0</v>
      </c>
      <c r="D2658" s="3">
        <f>SUMIFS(Data!Y:Y,Data!$B:$B,Figure16!$B2658,Data!$A:$A,Figure16!$A2658)</f>
        <v>0</v>
      </c>
      <c r="E2658" s="3">
        <f>SUMIFS(Data!Q:Q,Data!$B:$B,Figure16!$B2658,Data!$A:$A,Figure16!$A2658)</f>
        <v>11638536861.831455</v>
      </c>
      <c r="F2658" s="1">
        <f t="shared" si="86"/>
        <v>0</v>
      </c>
      <c r="G2658" s="1">
        <f t="shared" si="87"/>
        <v>0</v>
      </c>
      <c r="H2658">
        <f>SUMIFS(Data!Z:Z,Data!B:B,Figure16!B2658,Data!A:A,Figure16!A2658)</f>
        <v>1</v>
      </c>
    </row>
    <row r="2659" spans="1:8">
      <c r="A2659" s="27">
        <v>2011</v>
      </c>
      <c r="B2659" t="s">
        <v>91</v>
      </c>
      <c r="C2659" s="3">
        <f>SUMIFS(Data!F:F,Data!$B:$B,Figure16!$B2659,Data!$A:$A,Figure16!$A2659)</f>
        <v>0</v>
      </c>
      <c r="D2659" s="3">
        <f>SUMIFS(Data!Y:Y,Data!$B:$B,Figure16!$B2659,Data!$A:$A,Figure16!$A2659)</f>
        <v>0</v>
      </c>
      <c r="E2659" s="3">
        <f>SUMIFS(Data!Q:Q,Data!$B:$B,Figure16!$B2659,Data!$A:$A,Figure16!$A2659)</f>
        <v>14434619972.407173</v>
      </c>
      <c r="F2659" s="1">
        <f t="shared" si="86"/>
        <v>0</v>
      </c>
      <c r="G2659" s="1">
        <f t="shared" si="87"/>
        <v>0</v>
      </c>
      <c r="H2659">
        <f>SUMIFS(Data!Z:Z,Data!B:B,Figure16!B2659,Data!A:A,Figure16!A2659)</f>
        <v>1</v>
      </c>
    </row>
    <row r="2660" spans="1:8">
      <c r="A2660" s="27">
        <v>2012</v>
      </c>
      <c r="B2660" t="s">
        <v>91</v>
      </c>
      <c r="C2660" s="3">
        <f>SUMIFS(Data!F:F,Data!$B:$B,Figure16!$B2660,Data!$A:$A,Figure16!$A2660)</f>
        <v>0</v>
      </c>
      <c r="D2660" s="3">
        <f>SUMIFS(Data!Y:Y,Data!$B:$B,Figure16!$B2660,Data!$A:$A,Figure16!$A2660)</f>
        <v>0</v>
      </c>
      <c r="E2660" s="3">
        <f>SUMIFS(Data!Q:Q,Data!$B:$B,Figure16!$B2660,Data!$A:$A,Figure16!$A2660)</f>
        <v>15846474597.744688</v>
      </c>
      <c r="F2660" s="1">
        <f t="shared" si="86"/>
        <v>0</v>
      </c>
      <c r="G2660" s="1">
        <f t="shared" si="87"/>
        <v>0</v>
      </c>
      <c r="H2660">
        <f>SUMIFS(Data!Z:Z,Data!B:B,Figure16!B2660,Data!A:A,Figure16!A2660)</f>
        <v>1</v>
      </c>
    </row>
    <row r="2661" spans="1:8">
      <c r="A2661" s="27">
        <v>2013</v>
      </c>
      <c r="B2661" t="s">
        <v>91</v>
      </c>
      <c r="C2661" s="3">
        <f>SUMIFS(Data!F:F,Data!$B:$B,Figure16!$B2661,Data!$A:$A,Figure16!$A2661)</f>
        <v>0</v>
      </c>
      <c r="D2661" s="3">
        <f>SUMIFS(Data!Y:Y,Data!$B:$B,Figure16!$B2661,Data!$A:$A,Figure16!$A2661)</f>
        <v>0</v>
      </c>
      <c r="E2661" s="3">
        <f>SUMIFS(Data!Q:Q,Data!$B:$B,Figure16!$B2661,Data!$A:$A,Figure16!$A2661)</f>
        <v>16140047041.634666</v>
      </c>
      <c r="F2661" s="1">
        <f t="shared" si="86"/>
        <v>0</v>
      </c>
      <c r="G2661" s="1">
        <f t="shared" si="87"/>
        <v>0</v>
      </c>
      <c r="H2661">
        <f>SUMIFS(Data!Z:Z,Data!B:B,Figure16!B2661,Data!A:A,Figure16!A2661)</f>
        <v>1</v>
      </c>
    </row>
    <row r="2662" spans="1:8">
      <c r="A2662" s="27">
        <v>2014</v>
      </c>
      <c r="B2662" t="s">
        <v>91</v>
      </c>
      <c r="C2662" s="3">
        <f>SUMIFS(Data!F:F,Data!$B:$B,Figure16!$B2662,Data!$A:$A,Figure16!$A2662)</f>
        <v>0</v>
      </c>
      <c r="D2662" s="3">
        <f>SUMIFS(Data!Y:Y,Data!$B:$B,Figure16!$B2662,Data!$A:$A,Figure16!$A2662)</f>
        <v>0</v>
      </c>
      <c r="E2662" s="3">
        <f>SUMIFS(Data!Q:Q,Data!$B:$B,Figure16!$B2662,Data!$A:$A,Figure16!$A2662)</f>
        <v>16509305828.96483</v>
      </c>
      <c r="F2662" s="1">
        <f t="shared" si="86"/>
        <v>0</v>
      </c>
      <c r="G2662" s="1">
        <f t="shared" si="87"/>
        <v>0</v>
      </c>
      <c r="H2662">
        <f>SUMIFS(Data!Z:Z,Data!B:B,Figure16!B2662,Data!A:A,Figure16!A2662)</f>
        <v>1</v>
      </c>
    </row>
    <row r="2663" spans="1:8">
      <c r="A2663" s="27">
        <v>2015</v>
      </c>
      <c r="B2663" t="s">
        <v>91</v>
      </c>
      <c r="C2663" s="3">
        <f>SUMIFS(Data!F:F,Data!$B:$B,Figure16!$B2663,Data!$A:$A,Figure16!$A2663)</f>
        <v>0</v>
      </c>
      <c r="D2663" s="3">
        <f>SUMIFS(Data!Y:Y,Data!$B:$B,Figure16!$B2663,Data!$A:$A,Figure16!$A2663)</f>
        <v>0</v>
      </c>
      <c r="E2663" s="3">
        <f>SUMIFS(Data!Q:Q,Data!$B:$B,Figure16!$B2663,Data!$A:$A,Figure16!$A2663)</f>
        <v>13993546747.749174</v>
      </c>
      <c r="F2663" s="1">
        <f t="shared" si="86"/>
        <v>0</v>
      </c>
      <c r="G2663" s="1">
        <f t="shared" si="87"/>
        <v>0</v>
      </c>
      <c r="H2663">
        <f>SUMIFS(Data!Z:Z,Data!B:B,Figure16!B2663,Data!A:A,Figure16!A2663)</f>
        <v>1</v>
      </c>
    </row>
    <row r="2664" spans="1:8">
      <c r="A2664" s="27">
        <v>2016</v>
      </c>
      <c r="B2664" t="s">
        <v>91</v>
      </c>
      <c r="C2664" s="3">
        <f>SUMIFS(Data!F:F,Data!$B:$B,Figure16!$B2664,Data!$A:$A,Figure16!$A2664)</f>
        <v>0</v>
      </c>
      <c r="D2664" s="3">
        <f>SUMIFS(Data!Y:Y,Data!$B:$B,Figure16!$B2664,Data!$A:$A,Figure16!$A2664)</f>
        <v>0</v>
      </c>
      <c r="E2664" s="3">
        <f>SUMIFS(Data!Q:Q,Data!$B:$B,Figure16!$B2664,Data!$A:$A,Figure16!$A2664)</f>
        <v>14378016729.158661</v>
      </c>
      <c r="F2664" s="1">
        <f t="shared" si="86"/>
        <v>0</v>
      </c>
      <c r="G2664" s="1">
        <f t="shared" si="87"/>
        <v>0</v>
      </c>
      <c r="H2664">
        <f>SUMIFS(Data!Z:Z,Data!B:B,Figure16!B2664,Data!A:A,Figure16!A2664)</f>
        <v>1</v>
      </c>
    </row>
    <row r="2665" spans="1:8">
      <c r="A2665" s="27">
        <v>2017</v>
      </c>
      <c r="B2665" t="s">
        <v>91</v>
      </c>
      <c r="C2665" s="3">
        <f>SUMIFS(Data!F:F,Data!$B:$B,Figure16!$B2665,Data!$A:$A,Figure16!$A2665)</f>
        <v>0</v>
      </c>
      <c r="D2665" s="3">
        <f>SUMIFS(Data!Y:Y,Data!$B:$B,Figure16!$B2665,Data!$A:$A,Figure16!$A2665)</f>
        <v>0</v>
      </c>
      <c r="E2665" s="3">
        <f>SUMIFS(Data!Q:Q,Data!$B:$B,Figure16!$B2665,Data!$A:$A,Figure16!$A2665)</f>
        <v>15081338092.28747</v>
      </c>
      <c r="F2665" s="1">
        <f t="shared" si="86"/>
        <v>0</v>
      </c>
      <c r="G2665" s="1">
        <f t="shared" si="87"/>
        <v>0</v>
      </c>
      <c r="H2665">
        <f>SUMIFS(Data!Z:Z,Data!B:B,Figure16!B2665,Data!A:A,Figure16!A2665)</f>
        <v>1</v>
      </c>
    </row>
    <row r="2666" spans="1:8">
      <c r="A2666" s="27">
        <v>1957</v>
      </c>
      <c r="B2666" t="s">
        <v>62</v>
      </c>
      <c r="C2666" s="3">
        <f>SUMIFS(Data!F:F,Data!$B:$B,Figure16!$B2666,Data!$A:$A,Figure16!$A2666)</f>
        <v>0</v>
      </c>
      <c r="D2666" s="3">
        <f>SUMIFS(Data!Y:Y,Data!$B:$B,Figure16!$B2666,Data!$A:$A,Figure16!$A2666)</f>
        <v>0</v>
      </c>
      <c r="E2666" s="3">
        <f>SUMIFS(Data!Q:Q,Data!$B:$B,Figure16!$B2666,Data!$A:$A,Figure16!$A2666)</f>
        <v>0</v>
      </c>
      <c r="F2666" s="1" t="str">
        <f t="shared" si="86"/>
        <v/>
      </c>
      <c r="G2666" s="1" t="str">
        <f t="shared" si="87"/>
        <v/>
      </c>
      <c r="H2666">
        <f>SUMIFS(Data!Z:Z,Data!B:B,Figure16!B2666,Data!A:A,Figure16!A2666)</f>
        <v>1</v>
      </c>
    </row>
    <row r="2667" spans="1:8">
      <c r="A2667" s="27">
        <v>1958</v>
      </c>
      <c r="B2667" t="s">
        <v>62</v>
      </c>
      <c r="C2667" s="3">
        <f>SUMIFS(Data!F:F,Data!$B:$B,Figure16!$B2667,Data!$A:$A,Figure16!$A2667)</f>
        <v>0</v>
      </c>
      <c r="D2667" s="3">
        <f>SUMIFS(Data!Y:Y,Data!$B:$B,Figure16!$B2667,Data!$A:$A,Figure16!$A2667)</f>
        <v>0</v>
      </c>
      <c r="E2667" s="3">
        <f>SUMIFS(Data!Q:Q,Data!$B:$B,Figure16!$B2667,Data!$A:$A,Figure16!$A2667)</f>
        <v>0</v>
      </c>
      <c r="F2667" s="1" t="str">
        <f t="shared" si="86"/>
        <v/>
      </c>
      <c r="G2667" s="1" t="str">
        <f t="shared" si="87"/>
        <v/>
      </c>
      <c r="H2667">
        <f>SUMIFS(Data!Z:Z,Data!B:B,Figure16!B2667,Data!A:A,Figure16!A2667)</f>
        <v>1</v>
      </c>
    </row>
    <row r="2668" spans="1:8">
      <c r="A2668" s="27">
        <v>1959</v>
      </c>
      <c r="B2668" t="s">
        <v>62</v>
      </c>
      <c r="C2668" s="3">
        <f>SUMIFS(Data!F:F,Data!$B:$B,Figure16!$B2668,Data!$A:$A,Figure16!$A2668)</f>
        <v>0</v>
      </c>
      <c r="D2668" s="3">
        <f>SUMIFS(Data!Y:Y,Data!$B:$B,Figure16!$B2668,Data!$A:$A,Figure16!$A2668)</f>
        <v>0</v>
      </c>
      <c r="E2668" s="3">
        <f>SUMIFS(Data!Q:Q,Data!$B:$B,Figure16!$B2668,Data!$A:$A,Figure16!$A2668)</f>
        <v>0</v>
      </c>
      <c r="F2668" s="1" t="str">
        <f t="shared" si="86"/>
        <v/>
      </c>
      <c r="G2668" s="1" t="str">
        <f t="shared" si="87"/>
        <v/>
      </c>
      <c r="H2668">
        <f>SUMIFS(Data!Z:Z,Data!B:B,Figure16!B2668,Data!A:A,Figure16!A2668)</f>
        <v>1</v>
      </c>
    </row>
    <row r="2669" spans="1:8">
      <c r="A2669" s="27">
        <v>1960</v>
      </c>
      <c r="B2669" t="s">
        <v>62</v>
      </c>
      <c r="C2669" s="3">
        <f>SUMIFS(Data!F:F,Data!$B:$B,Figure16!$B2669,Data!$A:$A,Figure16!$A2669)</f>
        <v>0</v>
      </c>
      <c r="D2669" s="3">
        <f>SUMIFS(Data!Y:Y,Data!$B:$B,Figure16!$B2669,Data!$A:$A,Figure16!$A2669)</f>
        <v>0</v>
      </c>
      <c r="E2669" s="3">
        <f>SUMIFS(Data!Q:Q,Data!$B:$B,Figure16!$B2669,Data!$A:$A,Figure16!$A2669)</f>
        <v>1217230038.2678075</v>
      </c>
      <c r="F2669" s="1">
        <f t="shared" si="86"/>
        <v>0</v>
      </c>
      <c r="G2669" s="1">
        <f t="shared" si="87"/>
        <v>0</v>
      </c>
      <c r="H2669">
        <f>SUMIFS(Data!Z:Z,Data!B:B,Figure16!B2669,Data!A:A,Figure16!A2669)</f>
        <v>1</v>
      </c>
    </row>
    <row r="2670" spans="1:8">
      <c r="A2670" s="27">
        <v>1961</v>
      </c>
      <c r="B2670" t="s">
        <v>62</v>
      </c>
      <c r="C2670" s="3">
        <f>SUMIFS(Data!F:F,Data!$B:$B,Figure16!$B2670,Data!$A:$A,Figure16!$A2670)</f>
        <v>19600000</v>
      </c>
      <c r="D2670" s="3">
        <f>SUMIFS(Data!Y:Y,Data!$B:$B,Figure16!$B2670,Data!$A:$A,Figure16!$A2670)</f>
        <v>0</v>
      </c>
      <c r="E2670" s="3">
        <f>SUMIFS(Data!Q:Q,Data!$B:$B,Figure16!$B2670,Data!$A:$A,Figure16!$A2670)</f>
        <v>1302674264.1991496</v>
      </c>
      <c r="F2670" s="1">
        <f t="shared" si="86"/>
        <v>1.5045971612903224</v>
      </c>
      <c r="G2670" s="1">
        <f t="shared" si="87"/>
        <v>0</v>
      </c>
      <c r="H2670">
        <f>SUMIFS(Data!Z:Z,Data!B:B,Figure16!B2670,Data!A:A,Figure16!A2670)</f>
        <v>1</v>
      </c>
    </row>
    <row r="2671" spans="1:8">
      <c r="A2671" s="27">
        <v>1962</v>
      </c>
      <c r="B2671" t="s">
        <v>62</v>
      </c>
      <c r="C2671" s="3">
        <f>SUMIFS(Data!F:F,Data!$B:$B,Figure16!$B2671,Data!$A:$A,Figure16!$A2671)</f>
        <v>0</v>
      </c>
      <c r="D2671" s="3">
        <f>SUMIFS(Data!Y:Y,Data!$B:$B,Figure16!$B2671,Data!$A:$A,Figure16!$A2671)</f>
        <v>0</v>
      </c>
      <c r="E2671" s="3">
        <f>SUMIFS(Data!Q:Q,Data!$B:$B,Figure16!$B2671,Data!$A:$A,Figure16!$A2671)</f>
        <v>1382515590.0694201</v>
      </c>
      <c r="F2671" s="1">
        <f t="shared" si="86"/>
        <v>0</v>
      </c>
      <c r="G2671" s="1">
        <f t="shared" si="87"/>
        <v>0</v>
      </c>
      <c r="H2671">
        <f>SUMIFS(Data!Z:Z,Data!B:B,Figure16!B2671,Data!A:A,Figure16!A2671)</f>
        <v>1</v>
      </c>
    </row>
    <row r="2672" spans="1:8">
      <c r="A2672" s="27">
        <v>1963</v>
      </c>
      <c r="B2672" t="s">
        <v>62</v>
      </c>
      <c r="C2672" s="3">
        <f>SUMIFS(Data!F:F,Data!$B:$B,Figure16!$B2672,Data!$A:$A,Figure16!$A2672)</f>
        <v>0</v>
      </c>
      <c r="D2672" s="3">
        <f>SUMIFS(Data!Y:Y,Data!$B:$B,Figure16!$B2672,Data!$A:$A,Figure16!$A2672)</f>
        <v>0</v>
      </c>
      <c r="E2672" s="3">
        <f>SUMIFS(Data!Q:Q,Data!$B:$B,Figure16!$B2672,Data!$A:$A,Figure16!$A2672)</f>
        <v>1540797516.794693</v>
      </c>
      <c r="F2672" s="1">
        <f t="shared" si="86"/>
        <v>0</v>
      </c>
      <c r="G2672" s="1">
        <f t="shared" si="87"/>
        <v>0</v>
      </c>
      <c r="H2672">
        <f>SUMIFS(Data!Z:Z,Data!B:B,Figure16!B2672,Data!A:A,Figure16!A2672)</f>
        <v>1</v>
      </c>
    </row>
    <row r="2673" spans="1:8">
      <c r="A2673" s="27">
        <v>1964</v>
      </c>
      <c r="B2673" t="s">
        <v>62</v>
      </c>
      <c r="C2673" s="3">
        <f>SUMIFS(Data!F:F,Data!$B:$B,Figure16!$B2673,Data!$A:$A,Figure16!$A2673)</f>
        <v>22400000</v>
      </c>
      <c r="D2673" s="3">
        <f>SUMIFS(Data!Y:Y,Data!$B:$B,Figure16!$B2673,Data!$A:$A,Figure16!$A2673)</f>
        <v>0</v>
      </c>
      <c r="E2673" s="3">
        <f>SUMIFS(Data!Q:Q,Data!$B:$B,Figure16!$B2673,Data!$A:$A,Figure16!$A2673)</f>
        <v>1731296118.8711278</v>
      </c>
      <c r="F2673" s="1">
        <f t="shared" si="86"/>
        <v>1.293828349514563</v>
      </c>
      <c r="G2673" s="1">
        <f t="shared" si="87"/>
        <v>0</v>
      </c>
      <c r="H2673">
        <f>SUMIFS(Data!Z:Z,Data!B:B,Figure16!B2673,Data!A:A,Figure16!A2673)</f>
        <v>1</v>
      </c>
    </row>
    <row r="2674" spans="1:8">
      <c r="A2674" s="27">
        <v>1965</v>
      </c>
      <c r="B2674" t="s">
        <v>62</v>
      </c>
      <c r="C2674" s="3">
        <f>SUMIFS(Data!F:F,Data!$B:$B,Figure16!$B2674,Data!$A:$A,Figure16!$A2674)</f>
        <v>0</v>
      </c>
      <c r="D2674" s="3">
        <f>SUMIFS(Data!Y:Y,Data!$B:$B,Figure16!$B2674,Data!$A:$A,Figure16!$A2674)</f>
        <v>0</v>
      </c>
      <c r="E2674" s="3">
        <f>SUMIFS(Data!Q:Q,Data!$B:$B,Figure16!$B2674,Data!$A:$A,Figure16!$A2674)</f>
        <v>2053462872.3827455</v>
      </c>
      <c r="F2674" s="1">
        <f t="shared" si="86"/>
        <v>0</v>
      </c>
      <c r="G2674" s="1">
        <f t="shared" si="87"/>
        <v>0</v>
      </c>
      <c r="H2674">
        <f>SUMIFS(Data!Z:Z,Data!B:B,Figure16!B2674,Data!A:A,Figure16!A2674)</f>
        <v>1</v>
      </c>
    </row>
    <row r="2675" spans="1:8">
      <c r="A2675" s="27">
        <v>1966</v>
      </c>
      <c r="B2675" t="s">
        <v>62</v>
      </c>
      <c r="C2675" s="3">
        <f>SUMIFS(Data!F:F,Data!$B:$B,Figure16!$B2675,Data!$A:$A,Figure16!$A2675)</f>
        <v>0</v>
      </c>
      <c r="D2675" s="3">
        <f>SUMIFS(Data!Y:Y,Data!$B:$B,Figure16!$B2675,Data!$A:$A,Figure16!$A2675)</f>
        <v>0</v>
      </c>
      <c r="E2675" s="3">
        <f>SUMIFS(Data!Q:Q,Data!$B:$B,Figure16!$B2675,Data!$A:$A,Figure16!$A2675)</f>
        <v>2126300573.176676</v>
      </c>
      <c r="F2675" s="1">
        <f t="shared" si="86"/>
        <v>0</v>
      </c>
      <c r="G2675" s="1">
        <f t="shared" si="87"/>
        <v>0</v>
      </c>
      <c r="H2675">
        <f>SUMIFS(Data!Z:Z,Data!B:B,Figure16!B2675,Data!A:A,Figure16!A2675)</f>
        <v>1</v>
      </c>
    </row>
    <row r="2676" spans="1:8">
      <c r="A2676" s="27">
        <v>1967</v>
      </c>
      <c r="B2676" t="s">
        <v>62</v>
      </c>
      <c r="C2676" s="3">
        <f>SUMIFS(Data!F:F,Data!$B:$B,Figure16!$B2676,Data!$A:$A,Figure16!$A2676)</f>
        <v>0</v>
      </c>
      <c r="D2676" s="3">
        <f>SUMIFS(Data!Y:Y,Data!$B:$B,Figure16!$B2676,Data!$A:$A,Figure16!$A2676)</f>
        <v>0</v>
      </c>
      <c r="E2676" s="3">
        <f>SUMIFS(Data!Q:Q,Data!$B:$B,Figure16!$B2676,Data!$A:$A,Figure16!$A2676)</f>
        <v>1747187539.2071671</v>
      </c>
      <c r="F2676" s="1">
        <f t="shared" si="86"/>
        <v>0</v>
      </c>
      <c r="G2676" s="1">
        <f t="shared" si="87"/>
        <v>0</v>
      </c>
      <c r="H2676">
        <f>SUMIFS(Data!Z:Z,Data!B:B,Figure16!B2676,Data!A:A,Figure16!A2676)</f>
        <v>1</v>
      </c>
    </row>
    <row r="2677" spans="1:8">
      <c r="A2677" s="27">
        <v>1968</v>
      </c>
      <c r="B2677" t="s">
        <v>62</v>
      </c>
      <c r="C2677" s="3">
        <f>SUMIFS(Data!F:F,Data!$B:$B,Figure16!$B2677,Data!$A:$A,Figure16!$A2677)</f>
        <v>0</v>
      </c>
      <c r="D2677" s="3">
        <f>SUMIFS(Data!Y:Y,Data!$B:$B,Figure16!$B2677,Data!$A:$A,Figure16!$A2677)</f>
        <v>0</v>
      </c>
      <c r="E2677" s="3">
        <f>SUMIFS(Data!Q:Q,Data!$B:$B,Figure16!$B2677,Data!$A:$A,Figure16!$A2677)</f>
        <v>1666910166.2889972</v>
      </c>
      <c r="F2677" s="1">
        <f t="shared" si="86"/>
        <v>0</v>
      </c>
      <c r="G2677" s="1">
        <f t="shared" si="87"/>
        <v>0</v>
      </c>
      <c r="H2677">
        <f>SUMIFS(Data!Z:Z,Data!B:B,Figure16!B2677,Data!A:A,Figure16!A2677)</f>
        <v>1</v>
      </c>
    </row>
    <row r="2678" spans="1:8">
      <c r="A2678" s="27">
        <v>1969</v>
      </c>
      <c r="B2678" t="s">
        <v>62</v>
      </c>
      <c r="C2678" s="3">
        <f>SUMIFS(Data!F:F,Data!$B:$B,Figure16!$B2678,Data!$A:$A,Figure16!$A2678)</f>
        <v>0</v>
      </c>
      <c r="D2678" s="3">
        <f>SUMIFS(Data!Y:Y,Data!$B:$B,Figure16!$B2678,Data!$A:$A,Figure16!$A2678)</f>
        <v>0</v>
      </c>
      <c r="E2678" s="3">
        <f>SUMIFS(Data!Q:Q,Data!$B:$B,Figure16!$B2678,Data!$A:$A,Figure16!$A2678)</f>
        <v>1962051319.261343</v>
      </c>
      <c r="F2678" s="1">
        <f t="shared" si="86"/>
        <v>0</v>
      </c>
      <c r="G2678" s="1">
        <f t="shared" si="87"/>
        <v>0</v>
      </c>
      <c r="H2678">
        <f>SUMIFS(Data!Z:Z,Data!B:B,Figure16!B2678,Data!A:A,Figure16!A2678)</f>
        <v>1</v>
      </c>
    </row>
    <row r="2679" spans="1:8">
      <c r="A2679" s="27">
        <v>1970</v>
      </c>
      <c r="B2679" t="s">
        <v>62</v>
      </c>
      <c r="C2679" s="3">
        <f>SUMIFS(Data!F:F,Data!$B:$B,Figure16!$B2679,Data!$A:$A,Figure16!$A2679)</f>
        <v>0</v>
      </c>
      <c r="D2679" s="3">
        <f>SUMIFS(Data!Y:Y,Data!$B:$B,Figure16!$B2679,Data!$A:$A,Figure16!$A2679)</f>
        <v>0</v>
      </c>
      <c r="E2679" s="3">
        <f>SUMIFS(Data!Q:Q,Data!$B:$B,Figure16!$B2679,Data!$A:$A,Figure16!$A2679)</f>
        <v>2215029450.380497</v>
      </c>
      <c r="F2679" s="1">
        <f t="shared" si="86"/>
        <v>0</v>
      </c>
      <c r="G2679" s="1">
        <f t="shared" si="87"/>
        <v>0</v>
      </c>
      <c r="H2679">
        <f>SUMIFS(Data!Z:Z,Data!B:B,Figure16!B2679,Data!A:A,Figure16!A2679)</f>
        <v>1</v>
      </c>
    </row>
    <row r="2680" spans="1:8">
      <c r="A2680" s="27">
        <v>1971</v>
      </c>
      <c r="B2680" t="s">
        <v>62</v>
      </c>
      <c r="C2680" s="3">
        <f>SUMIFS(Data!F:F,Data!$B:$B,Figure16!$B2680,Data!$A:$A,Figure16!$A2680)</f>
        <v>0</v>
      </c>
      <c r="D2680" s="3">
        <f>SUMIFS(Data!Y:Y,Data!$B:$B,Figure16!$B2680,Data!$A:$A,Figure16!$A2680)</f>
        <v>22000000</v>
      </c>
      <c r="E2680" s="3">
        <f>SUMIFS(Data!Q:Q,Data!$B:$B,Figure16!$B2680,Data!$A:$A,Figure16!$A2680)</f>
        <v>2417107708.2531657</v>
      </c>
      <c r="F2680" s="1">
        <f t="shared" si="86"/>
        <v>0</v>
      </c>
      <c r="G2680" s="1">
        <f t="shared" si="87"/>
        <v>0.91017872000000011</v>
      </c>
      <c r="H2680">
        <f>SUMIFS(Data!Z:Z,Data!B:B,Figure16!B2680,Data!A:A,Figure16!A2680)</f>
        <v>1</v>
      </c>
    </row>
    <row r="2681" spans="1:8">
      <c r="A2681" s="27">
        <v>1972</v>
      </c>
      <c r="B2681" t="s">
        <v>62</v>
      </c>
      <c r="C2681" s="3">
        <f>SUMIFS(Data!F:F,Data!$B:$B,Figure16!$B2681,Data!$A:$A,Figure16!$A2681)</f>
        <v>0</v>
      </c>
      <c r="D2681" s="3">
        <f>SUMIFS(Data!Y:Y,Data!$B:$B,Figure16!$B2681,Data!$A:$A,Figure16!$A2681)</f>
        <v>0</v>
      </c>
      <c r="E2681" s="3">
        <f>SUMIFS(Data!Q:Q,Data!$B:$B,Figure16!$B2681,Data!$A:$A,Figure16!$A2681)</f>
        <v>2112292944.6414168</v>
      </c>
      <c r="F2681" s="1">
        <f t="shared" si="86"/>
        <v>0</v>
      </c>
      <c r="G2681" s="1">
        <f t="shared" si="87"/>
        <v>0</v>
      </c>
      <c r="H2681">
        <f>SUMIFS(Data!Z:Z,Data!B:B,Figure16!B2681,Data!A:A,Figure16!A2681)</f>
        <v>1</v>
      </c>
    </row>
    <row r="2682" spans="1:8">
      <c r="A2682" s="27">
        <v>1973</v>
      </c>
      <c r="B2682" t="s">
        <v>62</v>
      </c>
      <c r="C2682" s="3">
        <f>SUMIFS(Data!F:F,Data!$B:$B,Figure16!$B2682,Data!$A:$A,Figure16!$A2682)</f>
        <v>0</v>
      </c>
      <c r="D2682" s="3">
        <f>SUMIFS(Data!Y:Y,Data!$B:$B,Figure16!$B2682,Data!$A:$A,Figure16!$A2682)</f>
        <v>0</v>
      </c>
      <c r="E2682" s="3">
        <f>SUMIFS(Data!Q:Q,Data!$B:$B,Figure16!$B2682,Data!$A:$A,Figure16!$A2682)</f>
        <v>2465492957.7464781</v>
      </c>
      <c r="F2682" s="1">
        <f t="shared" si="86"/>
        <v>0</v>
      </c>
      <c r="G2682" s="1">
        <f t="shared" si="87"/>
        <v>0</v>
      </c>
      <c r="H2682">
        <f>SUMIFS(Data!Z:Z,Data!B:B,Figure16!B2682,Data!A:A,Figure16!A2682)</f>
        <v>1</v>
      </c>
    </row>
    <row r="2683" spans="1:8">
      <c r="A2683" s="27">
        <v>1974</v>
      </c>
      <c r="B2683" t="s">
        <v>62</v>
      </c>
      <c r="C2683" s="3">
        <f>SUMIFS(Data!F:F,Data!$B:$B,Figure16!$B2683,Data!$A:$A,Figure16!$A2683)</f>
        <v>0</v>
      </c>
      <c r="D2683" s="3">
        <f>SUMIFS(Data!Y:Y,Data!$B:$B,Figure16!$B2683,Data!$A:$A,Figure16!$A2683)</f>
        <v>0</v>
      </c>
      <c r="E2683" s="3">
        <f>SUMIFS(Data!Q:Q,Data!$B:$B,Figure16!$B2683,Data!$A:$A,Figure16!$A2683)</f>
        <v>2894409937.8881984</v>
      </c>
      <c r="F2683" s="1">
        <f t="shared" si="86"/>
        <v>0</v>
      </c>
      <c r="G2683" s="1">
        <f t="shared" si="87"/>
        <v>0</v>
      </c>
      <c r="H2683">
        <f>SUMIFS(Data!Z:Z,Data!B:B,Figure16!B2683,Data!A:A,Figure16!A2683)</f>
        <v>1</v>
      </c>
    </row>
    <row r="2684" spans="1:8">
      <c r="A2684" s="27">
        <v>1975</v>
      </c>
      <c r="B2684" t="s">
        <v>62</v>
      </c>
      <c r="C2684" s="3">
        <f>SUMIFS(Data!F:F,Data!$B:$B,Figure16!$B2684,Data!$A:$A,Figure16!$A2684)</f>
        <v>0</v>
      </c>
      <c r="D2684" s="3">
        <f>SUMIFS(Data!Y:Y,Data!$B:$B,Figure16!$B2684,Data!$A:$A,Figure16!$A2684)</f>
        <v>0</v>
      </c>
      <c r="E2684" s="3">
        <f>SUMIFS(Data!Q:Q,Data!$B:$B,Figure16!$B2684,Data!$A:$A,Figure16!$A2684)</f>
        <v>2810106382.9787235</v>
      </c>
      <c r="F2684" s="1">
        <f t="shared" si="86"/>
        <v>0</v>
      </c>
      <c r="G2684" s="1">
        <f t="shared" si="87"/>
        <v>0</v>
      </c>
      <c r="H2684">
        <f>SUMIFS(Data!Z:Z,Data!B:B,Figure16!B2684,Data!A:A,Figure16!A2684)</f>
        <v>1</v>
      </c>
    </row>
    <row r="2685" spans="1:8">
      <c r="A2685" s="27">
        <v>1976</v>
      </c>
      <c r="B2685" t="s">
        <v>62</v>
      </c>
      <c r="C2685" s="3">
        <f>SUMIFS(Data!F:F,Data!$B:$B,Figure16!$B2685,Data!$A:$A,Figure16!$A2685)</f>
        <v>0</v>
      </c>
      <c r="D2685" s="3">
        <f>SUMIFS(Data!Y:Y,Data!$B:$B,Figure16!$B2685,Data!$A:$A,Figure16!$A2685)</f>
        <v>0</v>
      </c>
      <c r="E2685" s="3">
        <f>SUMIFS(Data!Q:Q,Data!$B:$B,Figure16!$B2685,Data!$A:$A,Figure16!$A2685)</f>
        <v>2765254237.2881355</v>
      </c>
      <c r="F2685" s="1">
        <f t="shared" si="86"/>
        <v>0</v>
      </c>
      <c r="G2685" s="1">
        <f t="shared" si="87"/>
        <v>0</v>
      </c>
      <c r="H2685">
        <f>SUMIFS(Data!Z:Z,Data!B:B,Figure16!B2685,Data!A:A,Figure16!A2685)</f>
        <v>1</v>
      </c>
    </row>
    <row r="2686" spans="1:8">
      <c r="A2686" s="27">
        <v>1977</v>
      </c>
      <c r="B2686" t="s">
        <v>62</v>
      </c>
      <c r="C2686" s="3">
        <f>SUMIFS(Data!F:F,Data!$B:$B,Figure16!$B2686,Data!$A:$A,Figure16!$A2686)</f>
        <v>0</v>
      </c>
      <c r="D2686" s="3">
        <f>SUMIFS(Data!Y:Y,Data!$B:$B,Figure16!$B2686,Data!$A:$A,Figure16!$A2686)</f>
        <v>0</v>
      </c>
      <c r="E2686" s="3">
        <f>SUMIFS(Data!Q:Q,Data!$B:$B,Figure16!$B2686,Data!$A:$A,Figure16!$A2686)</f>
        <v>3189428571.4285712</v>
      </c>
      <c r="F2686" s="1">
        <f t="shared" si="86"/>
        <v>0</v>
      </c>
      <c r="G2686" s="1">
        <f t="shared" si="87"/>
        <v>0</v>
      </c>
      <c r="H2686">
        <f>SUMIFS(Data!Z:Z,Data!B:B,Figure16!B2686,Data!A:A,Figure16!A2686)</f>
        <v>1</v>
      </c>
    </row>
    <row r="2687" spans="1:8">
      <c r="A2687" s="27">
        <v>1978</v>
      </c>
      <c r="B2687" t="s">
        <v>62</v>
      </c>
      <c r="C2687" s="3">
        <f>SUMIFS(Data!F:F,Data!$B:$B,Figure16!$B2687,Data!$A:$A,Figure16!$A2687)</f>
        <v>0</v>
      </c>
      <c r="D2687" s="3">
        <f>SUMIFS(Data!Y:Y,Data!$B:$B,Figure16!$B2687,Data!$A:$A,Figure16!$A2687)</f>
        <v>21500000</v>
      </c>
      <c r="E2687" s="3">
        <f>SUMIFS(Data!Q:Q,Data!$B:$B,Figure16!$B2687,Data!$A:$A,Figure16!$A2687)</f>
        <v>3662478184.9912739</v>
      </c>
      <c r="F2687" s="1">
        <f t="shared" si="86"/>
        <v>0</v>
      </c>
      <c r="G2687" s="1">
        <f t="shared" si="87"/>
        <v>0.58703421328504712</v>
      </c>
      <c r="H2687">
        <f>SUMIFS(Data!Z:Z,Data!B:B,Figure16!B2687,Data!A:A,Figure16!A2687)</f>
        <v>1</v>
      </c>
    </row>
    <row r="2688" spans="1:8">
      <c r="A2688" s="27">
        <v>1979</v>
      </c>
      <c r="B2688" t="s">
        <v>62</v>
      </c>
      <c r="C2688" s="3">
        <f>SUMIFS(Data!F:F,Data!$B:$B,Figure16!$B2688,Data!$A:$A,Figure16!$A2688)</f>
        <v>0</v>
      </c>
      <c r="D2688" s="3">
        <f>SUMIFS(Data!Y:Y,Data!$B:$B,Figure16!$B2688,Data!$A:$A,Figure16!$A2688)</f>
        <v>0</v>
      </c>
      <c r="E2688" s="3">
        <f>SUMIFS(Data!Q:Q,Data!$B:$B,Figure16!$B2688,Data!$A:$A,Figure16!$A2688)</f>
        <v>4020227920.2279201</v>
      </c>
      <c r="F2688" s="1">
        <f t="shared" si="86"/>
        <v>0</v>
      </c>
      <c r="G2688" s="1">
        <f t="shared" si="87"/>
        <v>0</v>
      </c>
      <c r="H2688">
        <f>SUMIFS(Data!Z:Z,Data!B:B,Figure16!B2688,Data!A:A,Figure16!A2688)</f>
        <v>1</v>
      </c>
    </row>
    <row r="2689" spans="1:8">
      <c r="A2689" s="27">
        <v>1980</v>
      </c>
      <c r="B2689" t="s">
        <v>62</v>
      </c>
      <c r="C2689" s="3">
        <f>SUMIFS(Data!F:F,Data!$B:$B,Figure16!$B2689,Data!$A:$A,Figure16!$A2689)</f>
        <v>0</v>
      </c>
      <c r="D2689" s="3">
        <f>SUMIFS(Data!Y:Y,Data!$B:$B,Figure16!$B2689,Data!$A:$A,Figure16!$A2689)</f>
        <v>55400000</v>
      </c>
      <c r="E2689" s="3">
        <f>SUMIFS(Data!Q:Q,Data!$B:$B,Figure16!$B2689,Data!$A:$A,Figure16!$A2689)</f>
        <v>4445228215.7676344</v>
      </c>
      <c r="F2689" s="1">
        <f t="shared" si="86"/>
        <v>0</v>
      </c>
      <c r="G2689" s="1">
        <f t="shared" si="87"/>
        <v>1.246280220293102</v>
      </c>
      <c r="H2689">
        <f>SUMIFS(Data!Z:Z,Data!B:B,Figure16!B2689,Data!A:A,Figure16!A2689)</f>
        <v>1</v>
      </c>
    </row>
    <row r="2690" spans="1:8">
      <c r="A2690" s="27">
        <v>1981</v>
      </c>
      <c r="B2690" t="s">
        <v>62</v>
      </c>
      <c r="C2690" s="3">
        <f>SUMIFS(Data!F:F,Data!$B:$B,Figure16!$B2690,Data!$A:$A,Figure16!$A2690)</f>
        <v>0</v>
      </c>
      <c r="D2690" s="3">
        <f>SUMIFS(Data!Y:Y,Data!$B:$B,Figure16!$B2690,Data!$A:$A,Figure16!$A2690)</f>
        <v>68170000</v>
      </c>
      <c r="E2690" s="3">
        <f>SUMIFS(Data!Q:Q,Data!$B:$B,Figure16!$B2690,Data!$A:$A,Figure16!$A2690)</f>
        <v>4222441614.9743247</v>
      </c>
      <c r="F2690" s="1">
        <f t="shared" si="86"/>
        <v>0</v>
      </c>
      <c r="G2690" s="1">
        <f t="shared" si="87"/>
        <v>1.6144687414562278</v>
      </c>
      <c r="H2690">
        <f>SUMIFS(Data!Z:Z,Data!B:B,Figure16!B2690,Data!A:A,Figure16!A2690)</f>
        <v>1</v>
      </c>
    </row>
    <row r="2691" spans="1:8">
      <c r="A2691" s="27">
        <v>1982</v>
      </c>
      <c r="B2691" t="s">
        <v>62</v>
      </c>
      <c r="C2691" s="3">
        <f>SUMIFS(Data!F:F,Data!$B:$B,Figure16!$B2691,Data!$A:$A,Figure16!$A2691)</f>
        <v>0</v>
      </c>
      <c r="D2691" s="3">
        <f>SUMIFS(Data!Y:Y,Data!$B:$B,Figure16!$B2691,Data!$A:$A,Figure16!$A2691)</f>
        <v>0</v>
      </c>
      <c r="E2691" s="3">
        <f>SUMIFS(Data!Q:Q,Data!$B:$B,Figure16!$B2691,Data!$A:$A,Figure16!$A2691)</f>
        <v>4035994397.7591038</v>
      </c>
      <c r="F2691" s="1">
        <f t="shared" ref="F2691:F2754" si="88">IF(E2691&gt;0,C2691/E2691*100,"")</f>
        <v>0</v>
      </c>
      <c r="G2691" s="1">
        <f t="shared" ref="G2691:G2754" si="89">IF($E2691&gt;0,D2691/$E2691*100,"")</f>
        <v>0</v>
      </c>
      <c r="H2691">
        <f>SUMIFS(Data!Z:Z,Data!B:B,Figure16!B2691,Data!A:A,Figure16!A2691)</f>
        <v>1</v>
      </c>
    </row>
    <row r="2692" spans="1:8">
      <c r="A2692" s="27">
        <v>1983</v>
      </c>
      <c r="B2692" t="s">
        <v>62</v>
      </c>
      <c r="C2692" s="3">
        <f>SUMIFS(Data!F:F,Data!$B:$B,Figure16!$B2692,Data!$A:$A,Figure16!$A2692)</f>
        <v>0</v>
      </c>
      <c r="D2692" s="3">
        <f>SUMIFS(Data!Y:Y,Data!$B:$B,Figure16!$B2692,Data!$A:$A,Figure16!$A2692)</f>
        <v>22050000</v>
      </c>
      <c r="E2692" s="3">
        <f>SUMIFS(Data!Q:Q,Data!$B:$B,Figure16!$B2692,Data!$A:$A,Figure16!$A2692)</f>
        <v>4057275042.8290339</v>
      </c>
      <c r="F2692" s="1">
        <f t="shared" si="88"/>
        <v>0</v>
      </c>
      <c r="G2692" s="1">
        <f t="shared" si="89"/>
        <v>0.54346820876666768</v>
      </c>
      <c r="H2692">
        <f>SUMIFS(Data!Z:Z,Data!B:B,Figure16!B2692,Data!A:A,Figure16!A2692)</f>
        <v>1</v>
      </c>
    </row>
    <row r="2693" spans="1:8">
      <c r="A2693" s="27">
        <v>1984</v>
      </c>
      <c r="B2693" t="s">
        <v>62</v>
      </c>
      <c r="C2693" s="3">
        <f>SUMIFS(Data!F:F,Data!$B:$B,Figure16!$B2693,Data!$A:$A,Figure16!$A2693)</f>
        <v>0</v>
      </c>
      <c r="D2693" s="3">
        <f>SUMIFS(Data!Y:Y,Data!$B:$B,Figure16!$B2693,Data!$A:$A,Figure16!$A2693)</f>
        <v>0</v>
      </c>
      <c r="E2693" s="3">
        <f>SUMIFS(Data!Q:Q,Data!$B:$B,Figure16!$B2693,Data!$A:$A,Figure16!$A2693)</f>
        <v>4412279843.4442272</v>
      </c>
      <c r="F2693" s="1">
        <f t="shared" si="88"/>
        <v>0</v>
      </c>
      <c r="G2693" s="1">
        <f t="shared" si="89"/>
        <v>0</v>
      </c>
      <c r="H2693">
        <f>SUMIFS(Data!Z:Z,Data!B:B,Figure16!B2693,Data!A:A,Figure16!A2693)</f>
        <v>1</v>
      </c>
    </row>
    <row r="2694" spans="1:8">
      <c r="A2694" s="27">
        <v>1985</v>
      </c>
      <c r="B2694" t="s">
        <v>62</v>
      </c>
      <c r="C2694" s="3">
        <f>SUMIFS(Data!F:F,Data!$B:$B,Figure16!$B2694,Data!$A:$A,Figure16!$A2694)</f>
        <v>0</v>
      </c>
      <c r="D2694" s="3">
        <f>SUMIFS(Data!Y:Y,Data!$B:$B,Figure16!$B2694,Data!$A:$A,Figure16!$A2694)</f>
        <v>0</v>
      </c>
      <c r="E2694" s="3">
        <f>SUMIFS(Data!Q:Q,Data!$B:$B,Figure16!$B2694,Data!$A:$A,Figure16!$A2694)</f>
        <v>4504342149.4347095</v>
      </c>
      <c r="F2694" s="1">
        <f t="shared" si="88"/>
        <v>0</v>
      </c>
      <c r="G2694" s="1">
        <f t="shared" si="89"/>
        <v>0</v>
      </c>
      <c r="H2694">
        <f>SUMIFS(Data!Z:Z,Data!B:B,Figure16!B2694,Data!A:A,Figure16!A2694)</f>
        <v>1</v>
      </c>
    </row>
    <row r="2695" spans="1:8">
      <c r="A2695" s="27">
        <v>1986</v>
      </c>
      <c r="B2695" t="s">
        <v>62</v>
      </c>
      <c r="C2695" s="3">
        <f>SUMIFS(Data!F:F,Data!$B:$B,Figure16!$B2695,Data!$A:$A,Figure16!$A2695)</f>
        <v>60000</v>
      </c>
      <c r="D2695" s="3">
        <f>SUMIFS(Data!Y:Y,Data!$B:$B,Figure16!$B2695,Data!$A:$A,Figure16!$A2695)</f>
        <v>0</v>
      </c>
      <c r="E2695" s="3">
        <f>SUMIFS(Data!Q:Q,Data!$B:$B,Figure16!$B2695,Data!$A:$A,Figure16!$A2695)</f>
        <v>5727602644.7147217</v>
      </c>
      <c r="F2695" s="1">
        <f t="shared" si="88"/>
        <v>1.047558703384677E-3</v>
      </c>
      <c r="G2695" s="1">
        <f t="shared" si="89"/>
        <v>0</v>
      </c>
      <c r="H2695">
        <f>SUMIFS(Data!Z:Z,Data!B:B,Figure16!B2695,Data!A:A,Figure16!A2695)</f>
        <v>1</v>
      </c>
    </row>
    <row r="2696" spans="1:8">
      <c r="A2696" s="27">
        <v>1987</v>
      </c>
      <c r="B2696" t="s">
        <v>62</v>
      </c>
      <c r="C2696" s="3">
        <f>SUMIFS(Data!F:F,Data!$B:$B,Figure16!$B2696,Data!$A:$A,Figure16!$A2696)</f>
        <v>0</v>
      </c>
      <c r="D2696" s="3">
        <f>SUMIFS(Data!Y:Y,Data!$B:$B,Figure16!$B2696,Data!$A:$A,Figure16!$A2696)</f>
        <v>0</v>
      </c>
      <c r="E2696" s="3">
        <f>SUMIFS(Data!Q:Q,Data!$B:$B,Figure16!$B2696,Data!$A:$A,Figure16!$A2696)</f>
        <v>5074829931.9727879</v>
      </c>
      <c r="F2696" s="1">
        <f t="shared" si="88"/>
        <v>0</v>
      </c>
      <c r="G2696" s="1">
        <f t="shared" si="89"/>
        <v>0</v>
      </c>
      <c r="H2696">
        <f>SUMIFS(Data!Z:Z,Data!B:B,Figure16!B2696,Data!A:A,Figure16!A2696)</f>
        <v>1</v>
      </c>
    </row>
    <row r="2697" spans="1:8">
      <c r="A2697" s="27">
        <v>1988</v>
      </c>
      <c r="B2697" t="s">
        <v>62</v>
      </c>
      <c r="C2697" s="3">
        <f>SUMIFS(Data!F:F,Data!$B:$B,Figure16!$B2697,Data!$A:$A,Figure16!$A2697)</f>
        <v>0</v>
      </c>
      <c r="D2697" s="3">
        <f>SUMIFS(Data!Y:Y,Data!$B:$B,Figure16!$B2697,Data!$A:$A,Figure16!$A2697)</f>
        <v>0</v>
      </c>
      <c r="E2697" s="3">
        <f>SUMIFS(Data!Q:Q,Data!$B:$B,Figure16!$B2697,Data!$A:$A,Figure16!$A2697)</f>
        <v>5197840979.1341648</v>
      </c>
      <c r="F2697" s="1">
        <f t="shared" si="88"/>
        <v>0</v>
      </c>
      <c r="G2697" s="1">
        <f t="shared" si="89"/>
        <v>0</v>
      </c>
      <c r="H2697">
        <f>SUMIFS(Data!Z:Z,Data!B:B,Figure16!B2697,Data!A:A,Figure16!A2697)</f>
        <v>1</v>
      </c>
    </row>
    <row r="2698" spans="1:8">
      <c r="A2698" s="27">
        <v>1989</v>
      </c>
      <c r="B2698" t="s">
        <v>62</v>
      </c>
      <c r="C2698" s="3">
        <f>SUMIFS(Data!F:F,Data!$B:$B,Figure16!$B2698,Data!$A:$A,Figure16!$A2698)</f>
        <v>80000000</v>
      </c>
      <c r="D2698" s="3">
        <f>SUMIFS(Data!Y:Y,Data!$B:$B,Figure16!$B2698,Data!$A:$A,Figure16!$A2698)</f>
        <v>0</v>
      </c>
      <c r="E2698" s="3">
        <f>SUMIFS(Data!Q:Q,Data!$B:$B,Figure16!$B2698,Data!$A:$A,Figure16!$A2698)</f>
        <v>5251764264.2680206</v>
      </c>
      <c r="F2698" s="1">
        <f t="shared" si="88"/>
        <v>1.5232976191316199</v>
      </c>
      <c r="G2698" s="1">
        <f t="shared" si="89"/>
        <v>0</v>
      </c>
      <c r="H2698">
        <f>SUMIFS(Data!Z:Z,Data!B:B,Figure16!B2698,Data!A:A,Figure16!A2698)</f>
        <v>1</v>
      </c>
    </row>
    <row r="2699" spans="1:8">
      <c r="A2699" s="27">
        <v>1990</v>
      </c>
      <c r="B2699" t="s">
        <v>62</v>
      </c>
      <c r="C2699" s="3">
        <f>SUMIFS(Data!F:F,Data!$B:$B,Figure16!$B2699,Data!$A:$A,Figure16!$A2699)</f>
        <v>0</v>
      </c>
      <c r="D2699" s="3">
        <f>SUMIFS(Data!Y:Y,Data!$B:$B,Figure16!$B2699,Data!$A:$A,Figure16!$A2699)</f>
        <v>0</v>
      </c>
      <c r="E2699" s="3">
        <f>SUMIFS(Data!Q:Q,Data!$B:$B,Figure16!$B2699,Data!$A:$A,Figure16!$A2699)</f>
        <v>5889174825.4870014</v>
      </c>
      <c r="F2699" s="1">
        <f t="shared" si="88"/>
        <v>0</v>
      </c>
      <c r="G2699" s="1">
        <f t="shared" si="89"/>
        <v>0</v>
      </c>
      <c r="H2699">
        <f>SUMIFS(Data!Z:Z,Data!B:B,Figure16!B2699,Data!A:A,Figure16!A2699)</f>
        <v>1</v>
      </c>
    </row>
    <row r="2700" spans="1:8">
      <c r="A2700" s="27">
        <v>1991</v>
      </c>
      <c r="B2700" t="s">
        <v>62</v>
      </c>
      <c r="C2700" s="3">
        <f>SUMIFS(Data!F:F,Data!$B:$B,Figure16!$B2700,Data!$A:$A,Figure16!$A2700)</f>
        <v>0</v>
      </c>
      <c r="D2700" s="3">
        <f>SUMIFS(Data!Y:Y,Data!$B:$B,Figure16!$B2700,Data!$A:$A,Figure16!$A2700)</f>
        <v>0</v>
      </c>
      <c r="E2700" s="3">
        <f>SUMIFS(Data!Q:Q,Data!$B:$B,Figure16!$B2700,Data!$A:$A,Figure16!$A2700)</f>
        <v>6596546195.652174</v>
      </c>
      <c r="F2700" s="1">
        <f t="shared" si="88"/>
        <v>0</v>
      </c>
      <c r="G2700" s="1">
        <f t="shared" si="89"/>
        <v>0</v>
      </c>
      <c r="H2700">
        <f>SUMIFS(Data!Z:Z,Data!B:B,Figure16!B2700,Data!A:A,Figure16!A2700)</f>
        <v>1</v>
      </c>
    </row>
    <row r="2701" spans="1:8">
      <c r="A2701" s="27">
        <v>1992</v>
      </c>
      <c r="B2701" t="s">
        <v>62</v>
      </c>
      <c r="C2701" s="3">
        <f>SUMIFS(Data!F:F,Data!$B:$B,Figure16!$B2701,Data!$A:$A,Figure16!$A2701)</f>
        <v>0</v>
      </c>
      <c r="D2701" s="3">
        <f>SUMIFS(Data!Y:Y,Data!$B:$B,Figure16!$B2701,Data!$A:$A,Figure16!$A2701)</f>
        <v>0</v>
      </c>
      <c r="E2701" s="3">
        <f>SUMIFS(Data!Q:Q,Data!$B:$B,Figure16!$B2701,Data!$A:$A,Figure16!$A2701)</f>
        <v>6413901601.8306637</v>
      </c>
      <c r="F2701" s="1">
        <f t="shared" si="88"/>
        <v>0</v>
      </c>
      <c r="G2701" s="1">
        <f t="shared" si="89"/>
        <v>0</v>
      </c>
      <c r="H2701">
        <f>SUMIFS(Data!Z:Z,Data!B:B,Figure16!B2701,Data!A:A,Figure16!A2701)</f>
        <v>1</v>
      </c>
    </row>
    <row r="2702" spans="1:8">
      <c r="A2702" s="27">
        <v>1993</v>
      </c>
      <c r="B2702" t="s">
        <v>62</v>
      </c>
      <c r="C2702" s="3">
        <f>SUMIFS(Data!F:F,Data!$B:$B,Figure16!$B2702,Data!$A:$A,Figure16!$A2702)</f>
        <v>0</v>
      </c>
      <c r="D2702" s="3">
        <f>SUMIFS(Data!Y:Y,Data!$B:$B,Figure16!$B2702,Data!$A:$A,Figure16!$A2702)</f>
        <v>0</v>
      </c>
      <c r="E2702" s="3">
        <f>SUMIFS(Data!Q:Q,Data!$B:$B,Figure16!$B2702,Data!$A:$A,Figure16!$A2702)</f>
        <v>5966255778.1201839</v>
      </c>
      <c r="F2702" s="1">
        <f t="shared" si="88"/>
        <v>0</v>
      </c>
      <c r="G2702" s="1">
        <f t="shared" si="89"/>
        <v>0</v>
      </c>
      <c r="H2702">
        <f>SUMIFS(Data!Z:Z,Data!B:B,Figure16!B2702,Data!A:A,Figure16!A2702)</f>
        <v>1</v>
      </c>
    </row>
    <row r="2703" spans="1:8">
      <c r="A2703" s="27">
        <v>1994</v>
      </c>
      <c r="B2703" t="s">
        <v>62</v>
      </c>
      <c r="C2703" s="3">
        <f>SUMIFS(Data!F:F,Data!$B:$B,Figure16!$B2703,Data!$A:$A,Figure16!$A2703)</f>
        <v>0</v>
      </c>
      <c r="D2703" s="3">
        <f>SUMIFS(Data!Y:Y,Data!$B:$B,Figure16!$B2703,Data!$A:$A,Figure16!$A2703)</f>
        <v>0</v>
      </c>
      <c r="E2703" s="3">
        <f>SUMIFS(Data!Q:Q,Data!$B:$B,Figure16!$B2703,Data!$A:$A,Figure16!$A2703)</f>
        <v>5444560669.4560671</v>
      </c>
      <c r="F2703" s="1">
        <f t="shared" si="88"/>
        <v>0</v>
      </c>
      <c r="G2703" s="1">
        <f t="shared" si="89"/>
        <v>0</v>
      </c>
      <c r="H2703">
        <f>SUMIFS(Data!Z:Z,Data!B:B,Figure16!B2703,Data!A:A,Figure16!A2703)</f>
        <v>1</v>
      </c>
    </row>
    <row r="2704" spans="1:8">
      <c r="A2704" s="27">
        <v>1995</v>
      </c>
      <c r="B2704" t="s">
        <v>62</v>
      </c>
      <c r="C2704" s="3">
        <f>SUMIFS(Data!F:F,Data!$B:$B,Figure16!$B2704,Data!$A:$A,Figure16!$A2704)</f>
        <v>0</v>
      </c>
      <c r="D2704" s="3">
        <f>SUMIFS(Data!Y:Y,Data!$B:$B,Figure16!$B2704,Data!$A:$A,Figure16!$A2704)</f>
        <v>0</v>
      </c>
      <c r="E2704" s="3">
        <f>SUMIFS(Data!Q:Q,Data!$B:$B,Figure16!$B2704,Data!$A:$A,Figure16!$A2704)</f>
        <v>6465137614.6788988</v>
      </c>
      <c r="F2704" s="1">
        <f t="shared" si="88"/>
        <v>0</v>
      </c>
      <c r="G2704" s="1">
        <f t="shared" si="89"/>
        <v>0</v>
      </c>
      <c r="H2704">
        <f>SUMIFS(Data!Z:Z,Data!B:B,Figure16!B2704,Data!A:A,Figure16!A2704)</f>
        <v>1</v>
      </c>
    </row>
    <row r="2705" spans="1:8">
      <c r="A2705" s="27">
        <v>1996</v>
      </c>
      <c r="B2705" t="s">
        <v>62</v>
      </c>
      <c r="C2705" s="3">
        <f>SUMIFS(Data!F:F,Data!$B:$B,Figure16!$B2705,Data!$A:$A,Figure16!$A2705)</f>
        <v>0</v>
      </c>
      <c r="D2705" s="3">
        <f>SUMIFS(Data!Y:Y,Data!$B:$B,Figure16!$B2705,Data!$A:$A,Figure16!$A2705)</f>
        <v>0</v>
      </c>
      <c r="E2705" s="3">
        <f>SUMIFS(Data!Q:Q,Data!$B:$B,Figure16!$B2705,Data!$A:$A,Figure16!$A2705)</f>
        <v>6934984709.4801207</v>
      </c>
      <c r="F2705" s="1">
        <f t="shared" si="88"/>
        <v>0</v>
      </c>
      <c r="G2705" s="1">
        <f t="shared" si="89"/>
        <v>0</v>
      </c>
      <c r="H2705">
        <f>SUMIFS(Data!Z:Z,Data!B:B,Figure16!B2705,Data!A:A,Figure16!A2705)</f>
        <v>1</v>
      </c>
    </row>
    <row r="2706" spans="1:8">
      <c r="A2706" s="27">
        <v>1997</v>
      </c>
      <c r="B2706" t="s">
        <v>62</v>
      </c>
      <c r="C2706" s="3">
        <f>SUMIFS(Data!F:F,Data!$B:$B,Figure16!$B2706,Data!$A:$A,Figure16!$A2706)</f>
        <v>0</v>
      </c>
      <c r="D2706" s="3">
        <f>SUMIFS(Data!Y:Y,Data!$B:$B,Figure16!$B2706,Data!$A:$A,Figure16!$A2706)</f>
        <v>0</v>
      </c>
      <c r="E2706" s="3">
        <f>SUMIFS(Data!Q:Q,Data!$B:$B,Figure16!$B2706,Data!$A:$A,Figure16!$A2706)</f>
        <v>6891308593.75</v>
      </c>
      <c r="F2706" s="1">
        <f t="shared" si="88"/>
        <v>0</v>
      </c>
      <c r="G2706" s="1">
        <f t="shared" si="89"/>
        <v>0</v>
      </c>
      <c r="H2706">
        <f>SUMIFS(Data!Z:Z,Data!B:B,Figure16!B2706,Data!A:A,Figure16!A2706)</f>
        <v>1</v>
      </c>
    </row>
    <row r="2707" spans="1:8">
      <c r="A2707" s="27">
        <v>1998</v>
      </c>
      <c r="B2707" t="s">
        <v>62</v>
      </c>
      <c r="C2707" s="3">
        <f>SUMIFS(Data!F:F,Data!$B:$B,Figure16!$B2707,Data!$A:$A,Figure16!$A2707)</f>
        <v>0</v>
      </c>
      <c r="D2707" s="3">
        <f>SUMIFS(Data!Y:Y,Data!$B:$B,Figure16!$B2707,Data!$A:$A,Figure16!$A2707)</f>
        <v>0</v>
      </c>
      <c r="E2707" s="3">
        <f>SUMIFS(Data!Q:Q,Data!$B:$B,Figure16!$B2707,Data!$A:$A,Figure16!$A2707)</f>
        <v>7480968858.1314869</v>
      </c>
      <c r="F2707" s="1">
        <f t="shared" si="88"/>
        <v>0</v>
      </c>
      <c r="G2707" s="1">
        <f t="shared" si="89"/>
        <v>0</v>
      </c>
      <c r="H2707">
        <f>SUMIFS(Data!Z:Z,Data!B:B,Figure16!B2707,Data!A:A,Figure16!A2707)</f>
        <v>1</v>
      </c>
    </row>
    <row r="2708" spans="1:8">
      <c r="A2708" s="27">
        <v>1999</v>
      </c>
      <c r="B2708" t="s">
        <v>62</v>
      </c>
      <c r="C2708" s="3">
        <f>SUMIFS(Data!F:F,Data!$B:$B,Figure16!$B2708,Data!$A:$A,Figure16!$A2708)</f>
        <v>0</v>
      </c>
      <c r="D2708" s="3">
        <f>SUMIFS(Data!Y:Y,Data!$B:$B,Figure16!$B2708,Data!$A:$A,Figure16!$A2708)</f>
        <v>0</v>
      </c>
      <c r="E2708" s="3">
        <f>SUMIFS(Data!Q:Q,Data!$B:$B,Figure16!$B2708,Data!$A:$A,Figure16!$A2708)</f>
        <v>7719354838.7096777</v>
      </c>
      <c r="F2708" s="1">
        <f t="shared" si="88"/>
        <v>0</v>
      </c>
      <c r="G2708" s="1">
        <f t="shared" si="89"/>
        <v>0</v>
      </c>
      <c r="H2708">
        <f>SUMIFS(Data!Z:Z,Data!B:B,Figure16!B2708,Data!A:A,Figure16!A2708)</f>
        <v>1</v>
      </c>
    </row>
    <row r="2709" spans="1:8">
      <c r="A2709" s="27">
        <v>2000</v>
      </c>
      <c r="B2709" t="s">
        <v>62</v>
      </c>
      <c r="C2709" s="3">
        <f>SUMIFS(Data!F:F,Data!$B:$B,Figure16!$B2709,Data!$A:$A,Figure16!$A2709)</f>
        <v>26000000</v>
      </c>
      <c r="D2709" s="3">
        <f>SUMIFS(Data!Y:Y,Data!$B:$B,Figure16!$B2709,Data!$A:$A,Figure16!$A2709)</f>
        <v>0</v>
      </c>
      <c r="E2709" s="3">
        <f>SUMIFS(Data!Q:Q,Data!$B:$B,Figure16!$B2709,Data!$A:$A,Figure16!$A2709)</f>
        <v>4983024408.148284</v>
      </c>
      <c r="F2709" s="1">
        <f t="shared" si="88"/>
        <v>0.52177147592302731</v>
      </c>
      <c r="G2709" s="1">
        <f t="shared" si="89"/>
        <v>0</v>
      </c>
      <c r="H2709">
        <f>SUMIFS(Data!Z:Z,Data!B:B,Figure16!B2709,Data!A:A,Figure16!A2709)</f>
        <v>1</v>
      </c>
    </row>
    <row r="2710" spans="1:8">
      <c r="A2710" s="27">
        <v>2001</v>
      </c>
      <c r="B2710" t="s">
        <v>62</v>
      </c>
      <c r="C2710" s="3">
        <f>SUMIFS(Data!F:F,Data!$B:$B,Figure16!$B2710,Data!$A:$A,Figure16!$A2710)</f>
        <v>29768441.75</v>
      </c>
      <c r="D2710" s="3">
        <f>SUMIFS(Data!Y:Y,Data!$B:$B,Figure16!$B2710,Data!$A:$A,Figure16!$A2710)</f>
        <v>0</v>
      </c>
      <c r="E2710" s="3">
        <f>SUMIFS(Data!Q:Q,Data!$B:$B,Figure16!$B2710,Data!$A:$A,Figure16!$A2710)</f>
        <v>5314909953.9299173</v>
      </c>
      <c r="F2710" s="1">
        <f t="shared" si="88"/>
        <v>0.56009305911173157</v>
      </c>
      <c r="G2710" s="1">
        <f t="shared" si="89"/>
        <v>0</v>
      </c>
      <c r="H2710">
        <f>SUMIFS(Data!Z:Z,Data!B:B,Figure16!B2710,Data!A:A,Figure16!A2710)</f>
        <v>1</v>
      </c>
    </row>
    <row r="2711" spans="1:8">
      <c r="A2711" s="27">
        <v>2002</v>
      </c>
      <c r="B2711" t="s">
        <v>62</v>
      </c>
      <c r="C2711" s="3">
        <f>SUMIFS(Data!F:F,Data!$B:$B,Figure16!$B2711,Data!$A:$A,Figure16!$A2711)</f>
        <v>8000000</v>
      </c>
      <c r="D2711" s="3">
        <f>SUMIFS(Data!Y:Y,Data!$B:$B,Figure16!$B2711,Data!$A:$A,Figure16!$A2711)</f>
        <v>0</v>
      </c>
      <c r="E2711" s="3">
        <f>SUMIFS(Data!Q:Q,Data!$B:$B,Figure16!$B2711,Data!$A:$A,Figure16!$A2711)</f>
        <v>6166330136.2948008</v>
      </c>
      <c r="F2711" s="1">
        <f t="shared" si="88"/>
        <v>0.12973680979083951</v>
      </c>
      <c r="G2711" s="1">
        <f t="shared" si="89"/>
        <v>0</v>
      </c>
      <c r="H2711">
        <f>SUMIFS(Data!Z:Z,Data!B:B,Figure16!B2711,Data!A:A,Figure16!A2711)</f>
        <v>1</v>
      </c>
    </row>
    <row r="2712" spans="1:8">
      <c r="A2712" s="27">
        <v>2003</v>
      </c>
      <c r="B2712" t="s">
        <v>62</v>
      </c>
      <c r="C2712" s="3">
        <f>SUMIFS(Data!F:F,Data!$B:$B,Figure16!$B2712,Data!$A:$A,Figure16!$A2712)</f>
        <v>26416323.75</v>
      </c>
      <c r="D2712" s="3">
        <f>SUMIFS(Data!Y:Y,Data!$B:$B,Figure16!$B2712,Data!$A:$A,Figure16!$A2712)</f>
        <v>0</v>
      </c>
      <c r="E2712" s="3">
        <f>SUMIFS(Data!Q:Q,Data!$B:$B,Figure16!$B2712,Data!$A:$A,Figure16!$A2712)</f>
        <v>7632406552.838026</v>
      </c>
      <c r="F2712" s="1">
        <f t="shared" si="88"/>
        <v>0.34610739833005072</v>
      </c>
      <c r="G2712" s="1">
        <f t="shared" si="89"/>
        <v>0</v>
      </c>
      <c r="H2712">
        <f>SUMIFS(Data!Z:Z,Data!B:B,Figure16!B2712,Data!A:A,Figure16!A2712)</f>
        <v>1</v>
      </c>
    </row>
    <row r="2713" spans="1:8">
      <c r="A2713" s="27">
        <v>2004</v>
      </c>
      <c r="B2713" t="s">
        <v>62</v>
      </c>
      <c r="C2713" s="3">
        <f>SUMIFS(Data!F:F,Data!$B:$B,Figure16!$B2713,Data!$A:$A,Figure16!$A2713)</f>
        <v>30616532</v>
      </c>
      <c r="D2713" s="3">
        <f>SUMIFS(Data!Y:Y,Data!$B:$B,Figure16!$B2713,Data!$A:$A,Figure16!$A2713)</f>
        <v>0</v>
      </c>
      <c r="E2713" s="3">
        <f>SUMIFS(Data!Q:Q,Data!$B:$B,Figure16!$B2713,Data!$A:$A,Figure16!$A2713)</f>
        <v>8881368538.0767097</v>
      </c>
      <c r="F2713" s="1">
        <f t="shared" si="88"/>
        <v>0.34472763818705482</v>
      </c>
      <c r="G2713" s="1">
        <f t="shared" si="89"/>
        <v>0</v>
      </c>
      <c r="H2713">
        <f>SUMIFS(Data!Z:Z,Data!B:B,Figure16!B2713,Data!A:A,Figure16!A2713)</f>
        <v>1</v>
      </c>
    </row>
    <row r="2714" spans="1:8">
      <c r="A2714" s="27">
        <v>2005</v>
      </c>
      <c r="B2714" t="s">
        <v>62</v>
      </c>
      <c r="C2714" s="3">
        <f>SUMIFS(Data!F:F,Data!$B:$B,Figure16!$B2714,Data!$A:$A,Figure16!$A2714)</f>
        <v>61017.8984375</v>
      </c>
      <c r="D2714" s="3">
        <f>SUMIFS(Data!Y:Y,Data!$B:$B,Figure16!$B2714,Data!$A:$A,Figure16!$A2714)</f>
        <v>0</v>
      </c>
      <c r="E2714" s="3">
        <f>SUMIFS(Data!Q:Q,Data!$B:$B,Figure16!$B2714,Data!$A:$A,Figure16!$A2714)</f>
        <v>10731634116.738386</v>
      </c>
      <c r="F2714" s="1">
        <f t="shared" si="88"/>
        <v>5.6857975005250062E-4</v>
      </c>
      <c r="G2714" s="1">
        <f t="shared" si="89"/>
        <v>0</v>
      </c>
      <c r="H2714">
        <f>SUMIFS(Data!Z:Z,Data!B:B,Figure16!B2714,Data!A:A,Figure16!A2714)</f>
        <v>1</v>
      </c>
    </row>
    <row r="2715" spans="1:8">
      <c r="A2715" s="27">
        <v>2006</v>
      </c>
      <c r="B2715" t="s">
        <v>62</v>
      </c>
      <c r="C2715" s="3">
        <f>SUMIFS(Data!F:F,Data!$B:$B,Figure16!$B2715,Data!$A:$A,Figure16!$A2715)</f>
        <v>113200000</v>
      </c>
      <c r="D2715" s="3">
        <f>SUMIFS(Data!Y:Y,Data!$B:$B,Figure16!$B2715,Data!$A:$A,Figure16!$A2715)</f>
        <v>0</v>
      </c>
      <c r="E2715" s="3">
        <f>SUMIFS(Data!Q:Q,Data!$B:$B,Figure16!$B2715,Data!$A:$A,Figure16!$A2715)</f>
        <v>20409668521.549374</v>
      </c>
      <c r="F2715" s="1">
        <f t="shared" si="88"/>
        <v>0.55463909117621757</v>
      </c>
      <c r="G2715" s="1">
        <f t="shared" si="89"/>
        <v>0</v>
      </c>
      <c r="H2715">
        <f>SUMIFS(Data!Z:Z,Data!B:B,Figure16!B2715,Data!A:A,Figure16!A2715)</f>
        <v>1</v>
      </c>
    </row>
    <row r="2716" spans="1:8">
      <c r="A2716" s="27">
        <v>2007</v>
      </c>
      <c r="B2716" t="s">
        <v>62</v>
      </c>
      <c r="C2716" s="3">
        <f>SUMIFS(Data!F:F,Data!$B:$B,Figure16!$B2716,Data!$A:$A,Figure16!$A2716)</f>
        <v>636736000</v>
      </c>
      <c r="D2716" s="3">
        <f>SUMIFS(Data!Y:Y,Data!$B:$B,Figure16!$B2716,Data!$A:$A,Figure16!$A2716)</f>
        <v>0</v>
      </c>
      <c r="E2716" s="3">
        <f>SUMIFS(Data!Q:Q,Data!$B:$B,Figure16!$B2716,Data!$A:$A,Figure16!$A2716)</f>
        <v>24758819717.707443</v>
      </c>
      <c r="F2716" s="1">
        <f t="shared" si="88"/>
        <v>2.5717542567047653</v>
      </c>
      <c r="G2716" s="1">
        <f t="shared" si="89"/>
        <v>0</v>
      </c>
      <c r="H2716">
        <f>SUMIFS(Data!Z:Z,Data!B:B,Figure16!B2716,Data!A:A,Figure16!A2716)</f>
        <v>1</v>
      </c>
    </row>
    <row r="2717" spans="1:8">
      <c r="A2717" s="27">
        <v>2008</v>
      </c>
      <c r="B2717" t="s">
        <v>62</v>
      </c>
      <c r="C2717" s="3">
        <f>SUMIFS(Data!F:F,Data!$B:$B,Figure16!$B2717,Data!$A:$A,Figure16!$A2717)</f>
        <v>240190000</v>
      </c>
      <c r="D2717" s="3">
        <f>SUMIFS(Data!Y:Y,Data!$B:$B,Figure16!$B2717,Data!$A:$A,Figure16!$A2717)</f>
        <v>0</v>
      </c>
      <c r="E2717" s="3">
        <f>SUMIFS(Data!Q:Q,Data!$B:$B,Figure16!$B2717,Data!$A:$A,Figure16!$A2717)</f>
        <v>28526891010.492489</v>
      </c>
      <c r="F2717" s="1">
        <f t="shared" si="88"/>
        <v>0.84197748682692275</v>
      </c>
      <c r="G2717" s="1">
        <f t="shared" si="89"/>
        <v>0</v>
      </c>
      <c r="H2717">
        <f>SUMIFS(Data!Z:Z,Data!B:B,Figure16!B2717,Data!A:A,Figure16!A2717)</f>
        <v>1</v>
      </c>
    </row>
    <row r="2718" spans="1:8">
      <c r="A2718" s="27">
        <v>2009</v>
      </c>
      <c r="B2718" t="s">
        <v>62</v>
      </c>
      <c r="C2718" s="3">
        <f>SUMIFS(Data!F:F,Data!$B:$B,Figure16!$B2718,Data!$A:$A,Figure16!$A2718)</f>
        <v>175477602.75</v>
      </c>
      <c r="D2718" s="3">
        <f>SUMIFS(Data!Y:Y,Data!$B:$B,Figure16!$B2718,Data!$A:$A,Figure16!$A2718)</f>
        <v>0</v>
      </c>
      <c r="E2718" s="3">
        <f>SUMIFS(Data!Q:Q,Data!$B:$B,Figure16!$B2718,Data!$A:$A,Figure16!$A2718)</f>
        <v>25977847813.742184</v>
      </c>
      <c r="F2718" s="1">
        <f t="shared" si="88"/>
        <v>0.67548937852031388</v>
      </c>
      <c r="G2718" s="1">
        <f t="shared" si="89"/>
        <v>0</v>
      </c>
      <c r="H2718">
        <f>SUMIFS(Data!Z:Z,Data!B:B,Figure16!B2718,Data!A:A,Figure16!A2718)</f>
        <v>1</v>
      </c>
    </row>
    <row r="2719" spans="1:8">
      <c r="A2719" s="27">
        <v>2010</v>
      </c>
      <c r="B2719" t="s">
        <v>62</v>
      </c>
      <c r="C2719" s="3">
        <f>SUMIFS(Data!F:F,Data!$B:$B,Figure16!$B2719,Data!$A:$A,Figure16!$A2719)</f>
        <v>560050000</v>
      </c>
      <c r="D2719" s="3">
        <f>SUMIFS(Data!Y:Y,Data!$B:$B,Figure16!$B2719,Data!$A:$A,Figure16!$A2719)</f>
        <v>0</v>
      </c>
      <c r="E2719" s="3">
        <f>SUMIFS(Data!Q:Q,Data!$B:$B,Figure16!$B2719,Data!$A:$A,Figure16!$A2719)</f>
        <v>32174772955.974846</v>
      </c>
      <c r="F2719" s="1">
        <f t="shared" si="88"/>
        <v>1.7406494235913446</v>
      </c>
      <c r="G2719" s="1">
        <f t="shared" si="89"/>
        <v>0</v>
      </c>
      <c r="H2719">
        <f>SUMIFS(Data!Z:Z,Data!B:B,Figure16!B2719,Data!A:A,Figure16!A2719)</f>
        <v>1</v>
      </c>
    </row>
    <row r="2720" spans="1:8">
      <c r="A2720" s="27">
        <v>2011</v>
      </c>
      <c r="B2720" t="s">
        <v>62</v>
      </c>
      <c r="C2720" s="3">
        <f>SUMIFS(Data!F:F,Data!$B:$B,Figure16!$B2720,Data!$A:$A,Figure16!$A2720)</f>
        <v>353184644.453125</v>
      </c>
      <c r="D2720" s="3">
        <f>SUMIFS(Data!Y:Y,Data!$B:$B,Figure16!$B2720,Data!$A:$A,Figure16!$A2720)</f>
        <v>0</v>
      </c>
      <c r="E2720" s="3">
        <f>SUMIFS(Data!Q:Q,Data!$B:$B,Figure16!$B2720,Data!$A:$A,Figure16!$A2720)</f>
        <v>39566292432.861488</v>
      </c>
      <c r="F2720" s="1">
        <f t="shared" si="88"/>
        <v>0.89264023171347262</v>
      </c>
      <c r="G2720" s="1">
        <f t="shared" si="89"/>
        <v>0</v>
      </c>
      <c r="H2720">
        <f>SUMIFS(Data!Z:Z,Data!B:B,Figure16!B2720,Data!A:A,Figure16!A2720)</f>
        <v>1</v>
      </c>
    </row>
    <row r="2721" spans="1:8">
      <c r="A2721" s="27">
        <v>2012</v>
      </c>
      <c r="B2721" t="s">
        <v>62</v>
      </c>
      <c r="C2721" s="3">
        <f>SUMIFS(Data!F:F,Data!$B:$B,Figure16!$B2721,Data!$A:$A,Figure16!$A2721)</f>
        <v>480135508</v>
      </c>
      <c r="D2721" s="3">
        <f>SUMIFS(Data!Y:Y,Data!$B:$B,Figure16!$B2721,Data!$A:$A,Figure16!$A2721)</f>
        <v>0</v>
      </c>
      <c r="E2721" s="3">
        <f>SUMIFS(Data!Q:Q,Data!$B:$B,Figure16!$B2721,Data!$A:$A,Figure16!$A2721)</f>
        <v>41939728978.728149</v>
      </c>
      <c r="F2721" s="1">
        <f t="shared" si="88"/>
        <v>1.1448226292628763</v>
      </c>
      <c r="G2721" s="1">
        <f t="shared" si="89"/>
        <v>0</v>
      </c>
      <c r="H2721">
        <f>SUMIFS(Data!Z:Z,Data!B:B,Figure16!B2721,Data!A:A,Figure16!A2721)</f>
        <v>1</v>
      </c>
    </row>
    <row r="2722" spans="1:8">
      <c r="A2722" s="27">
        <v>2013</v>
      </c>
      <c r="B2722" t="s">
        <v>62</v>
      </c>
      <c r="C2722" s="3">
        <f>SUMIFS(Data!F:F,Data!$B:$B,Figure16!$B2722,Data!$A:$A,Figure16!$A2722)</f>
        <v>1130000000</v>
      </c>
      <c r="D2722" s="3">
        <f>SUMIFS(Data!Y:Y,Data!$B:$B,Figure16!$B2722,Data!$A:$A,Figure16!$A2722)</f>
        <v>0</v>
      </c>
      <c r="E2722" s="3">
        <f>SUMIFS(Data!Q:Q,Data!$B:$B,Figure16!$B2722,Data!$A:$A,Figure16!$A2722)</f>
        <v>63277216928.509293</v>
      </c>
      <c r="F2722" s="1">
        <f t="shared" si="88"/>
        <v>1.7857928253650532</v>
      </c>
      <c r="G2722" s="1">
        <f t="shared" si="89"/>
        <v>0</v>
      </c>
      <c r="H2722">
        <f>SUMIFS(Data!Z:Z,Data!B:B,Figure16!B2722,Data!A:A,Figure16!A2722)</f>
        <v>1</v>
      </c>
    </row>
    <row r="2723" spans="1:8">
      <c r="A2723" s="27">
        <v>2014</v>
      </c>
      <c r="B2723" t="s">
        <v>62</v>
      </c>
      <c r="C2723" s="3">
        <f>SUMIFS(Data!F:F,Data!$B:$B,Figure16!$B2723,Data!$A:$A,Figure16!$A2723)</f>
        <v>1646877.0625</v>
      </c>
      <c r="D2723" s="3">
        <f>SUMIFS(Data!Y:Y,Data!$B:$B,Figure16!$B2723,Data!$A:$A,Figure16!$A2723)</f>
        <v>0</v>
      </c>
      <c r="E2723" s="3">
        <f>SUMIFS(Data!Q:Q,Data!$B:$B,Figure16!$B2723,Data!$A:$A,Figure16!$A2723)</f>
        <v>53601126663.90786</v>
      </c>
      <c r="F2723" s="1">
        <f t="shared" si="88"/>
        <v>3.0724672502246467E-3</v>
      </c>
      <c r="G2723" s="1">
        <f t="shared" si="89"/>
        <v>0</v>
      </c>
      <c r="H2723">
        <f>SUMIFS(Data!Z:Z,Data!B:B,Figure16!B2723,Data!A:A,Figure16!A2723)</f>
        <v>1</v>
      </c>
    </row>
    <row r="2724" spans="1:8">
      <c r="A2724" s="27">
        <v>2015</v>
      </c>
      <c r="B2724" t="s">
        <v>62</v>
      </c>
      <c r="C2724" s="3">
        <f>SUMIFS(Data!F:F,Data!$B:$B,Figure16!$B2724,Data!$A:$A,Figure16!$A2724)</f>
        <v>0</v>
      </c>
      <c r="D2724" s="3">
        <f>SUMIFS(Data!Y:Y,Data!$B:$B,Figure16!$B2724,Data!$A:$A,Figure16!$A2724)</f>
        <v>0</v>
      </c>
      <c r="E2724" s="3">
        <f>SUMIFS(Data!Q:Q,Data!$B:$B,Figure16!$B2724,Data!$A:$A,Figure16!$A2724)</f>
        <v>49181854798.25518</v>
      </c>
      <c r="F2724" s="1">
        <f t="shared" si="88"/>
        <v>0</v>
      </c>
      <c r="G2724" s="1">
        <f t="shared" si="89"/>
        <v>0</v>
      </c>
      <c r="H2724">
        <f>SUMIFS(Data!Z:Z,Data!B:B,Figure16!B2724,Data!A:A,Figure16!A2724)</f>
        <v>1</v>
      </c>
    </row>
    <row r="2725" spans="1:8">
      <c r="A2725" s="27">
        <v>2016</v>
      </c>
      <c r="B2725" t="s">
        <v>62</v>
      </c>
      <c r="C2725" s="3">
        <f>SUMIFS(Data!F:F,Data!$B:$B,Figure16!$B2725,Data!$A:$A,Figure16!$A2725)</f>
        <v>173000000</v>
      </c>
      <c r="D2725" s="3">
        <f>SUMIFS(Data!Y:Y,Data!$B:$B,Figure16!$B2725,Data!$A:$A,Figure16!$A2725)</f>
        <v>0</v>
      </c>
      <c r="E2725" s="3">
        <f>SUMIFS(Data!Q:Q,Data!$B:$B,Figure16!$B2725,Data!$A:$A,Figure16!$A2725)</f>
        <v>55009730600.030693</v>
      </c>
      <c r="F2725" s="1">
        <f t="shared" si="88"/>
        <v>0.31448981500720796</v>
      </c>
      <c r="G2725" s="1">
        <f t="shared" si="89"/>
        <v>0</v>
      </c>
      <c r="H2725">
        <f>SUMIFS(Data!Z:Z,Data!B:B,Figure16!B2725,Data!A:A,Figure16!A2725)</f>
        <v>1</v>
      </c>
    </row>
    <row r="2726" spans="1:8">
      <c r="A2726" s="27">
        <v>2017</v>
      </c>
      <c r="B2726" t="s">
        <v>62</v>
      </c>
      <c r="C2726" s="3">
        <f>SUMIFS(Data!F:F,Data!$B:$B,Figure16!$B2726,Data!$A:$A,Figure16!$A2726)</f>
        <v>0</v>
      </c>
      <c r="D2726" s="3">
        <f>SUMIFS(Data!Y:Y,Data!$B:$B,Figure16!$B2726,Data!$A:$A,Figure16!$A2726)</f>
        <v>0</v>
      </c>
      <c r="E2726" s="3">
        <f>SUMIFS(Data!Q:Q,Data!$B:$B,Figure16!$B2726,Data!$A:$A,Figure16!$A2726)</f>
        <v>58996776237.7603</v>
      </c>
      <c r="F2726" s="1">
        <f t="shared" si="88"/>
        <v>0</v>
      </c>
      <c r="G2726" s="1">
        <f t="shared" si="89"/>
        <v>0</v>
      </c>
      <c r="H2726">
        <f>SUMIFS(Data!Z:Z,Data!B:B,Figure16!B2726,Data!A:A,Figure16!A2726)</f>
        <v>1</v>
      </c>
    </row>
    <row r="2727" spans="1:8">
      <c r="A2727" s="27">
        <v>1974</v>
      </c>
      <c r="B2727" t="s">
        <v>80</v>
      </c>
      <c r="C2727" s="3">
        <f>SUMIFS(Data!F:F,Data!$B:$B,Figure16!$B2727,Data!$A:$A,Figure16!$A2727)</f>
        <v>0</v>
      </c>
      <c r="D2727" s="3">
        <f>SUMIFS(Data!Y:Y,Data!$B:$B,Figure16!$B2727,Data!$A:$A,Figure16!$A2727)</f>
        <v>0</v>
      </c>
      <c r="E2727" s="3">
        <f>SUMIFS(Data!Q:Q,Data!$B:$B,Figure16!$B2727,Data!$A:$A,Figure16!$A2727)</f>
        <v>0</v>
      </c>
      <c r="F2727" s="1" t="str">
        <f t="shared" si="88"/>
        <v/>
      </c>
      <c r="G2727" s="1" t="str">
        <f t="shared" si="89"/>
        <v/>
      </c>
      <c r="H2727">
        <f>SUMIFS(Data!Z:Z,Data!B:B,Figure16!B2727,Data!A:A,Figure16!A2727)</f>
        <v>1</v>
      </c>
    </row>
    <row r="2728" spans="1:8">
      <c r="A2728" s="27">
        <v>1975</v>
      </c>
      <c r="B2728" t="s">
        <v>80</v>
      </c>
      <c r="C2728" s="3">
        <f>SUMIFS(Data!F:F,Data!$B:$B,Figure16!$B2728,Data!$A:$A,Figure16!$A2728)</f>
        <v>0</v>
      </c>
      <c r="D2728" s="3">
        <f>SUMIFS(Data!Y:Y,Data!$B:$B,Figure16!$B2728,Data!$A:$A,Figure16!$A2728)</f>
        <v>0</v>
      </c>
      <c r="E2728" s="3">
        <f>SUMIFS(Data!Q:Q,Data!$B:$B,Figure16!$B2728,Data!$A:$A,Figure16!$A2728)</f>
        <v>0</v>
      </c>
      <c r="F2728" s="1" t="str">
        <f t="shared" si="88"/>
        <v/>
      </c>
      <c r="G2728" s="1" t="str">
        <f t="shared" si="89"/>
        <v/>
      </c>
      <c r="H2728">
        <f>SUMIFS(Data!Z:Z,Data!B:B,Figure16!B2728,Data!A:A,Figure16!A2728)</f>
        <v>1</v>
      </c>
    </row>
    <row r="2729" spans="1:8">
      <c r="A2729" s="27">
        <v>1976</v>
      </c>
      <c r="B2729" t="s">
        <v>80</v>
      </c>
      <c r="C2729" s="3">
        <f>SUMIFS(Data!F:F,Data!$B:$B,Figure16!$B2729,Data!$A:$A,Figure16!$A2729)</f>
        <v>0</v>
      </c>
      <c r="D2729" s="3">
        <f>SUMIFS(Data!Y:Y,Data!$B:$B,Figure16!$B2729,Data!$A:$A,Figure16!$A2729)</f>
        <v>0</v>
      </c>
      <c r="E2729" s="3">
        <f>SUMIFS(Data!Q:Q,Data!$B:$B,Figure16!$B2729,Data!$A:$A,Figure16!$A2729)</f>
        <v>0</v>
      </c>
      <c r="F2729" s="1" t="str">
        <f t="shared" si="88"/>
        <v/>
      </c>
      <c r="G2729" s="1" t="str">
        <f t="shared" si="89"/>
        <v/>
      </c>
      <c r="H2729">
        <f>SUMIFS(Data!Z:Z,Data!B:B,Figure16!B2729,Data!A:A,Figure16!A2729)</f>
        <v>1</v>
      </c>
    </row>
    <row r="2730" spans="1:8">
      <c r="A2730" s="27">
        <v>1977</v>
      </c>
      <c r="B2730" t="s">
        <v>80</v>
      </c>
      <c r="C2730" s="3">
        <f>SUMIFS(Data!F:F,Data!$B:$B,Figure16!$B2730,Data!$A:$A,Figure16!$A2730)</f>
        <v>0</v>
      </c>
      <c r="D2730" s="3">
        <f>SUMIFS(Data!Y:Y,Data!$B:$B,Figure16!$B2730,Data!$A:$A,Figure16!$A2730)</f>
        <v>0</v>
      </c>
      <c r="E2730" s="3">
        <f>SUMIFS(Data!Q:Q,Data!$B:$B,Figure16!$B2730,Data!$A:$A,Figure16!$A2730)</f>
        <v>71494495.185185179</v>
      </c>
      <c r="F2730" s="1">
        <f t="shared" si="88"/>
        <v>0</v>
      </c>
      <c r="G2730" s="1">
        <f t="shared" si="89"/>
        <v>0</v>
      </c>
      <c r="H2730">
        <f>SUMIFS(Data!Z:Z,Data!B:B,Figure16!B2730,Data!A:A,Figure16!A2730)</f>
        <v>1</v>
      </c>
    </row>
    <row r="2731" spans="1:8">
      <c r="A2731" s="27">
        <v>1978</v>
      </c>
      <c r="B2731" t="s">
        <v>80</v>
      </c>
      <c r="C2731" s="3">
        <f>SUMIFS(Data!F:F,Data!$B:$B,Figure16!$B2731,Data!$A:$A,Figure16!$A2731)</f>
        <v>0</v>
      </c>
      <c r="D2731" s="3">
        <f>SUMIFS(Data!Y:Y,Data!$B:$B,Figure16!$B2731,Data!$A:$A,Figure16!$A2731)</f>
        <v>0</v>
      </c>
      <c r="E2731" s="3">
        <f>SUMIFS(Data!Q:Q,Data!$B:$B,Figure16!$B2731,Data!$A:$A,Figure16!$A2731)</f>
        <v>88322386.296296284</v>
      </c>
      <c r="F2731" s="1">
        <f t="shared" si="88"/>
        <v>0</v>
      </c>
      <c r="G2731" s="1">
        <f t="shared" si="89"/>
        <v>0</v>
      </c>
      <c r="H2731">
        <f>SUMIFS(Data!Z:Z,Data!B:B,Figure16!B2731,Data!A:A,Figure16!A2731)</f>
        <v>1</v>
      </c>
    </row>
    <row r="2732" spans="1:8">
      <c r="A2732" s="27">
        <v>1979</v>
      </c>
      <c r="B2732" t="s">
        <v>80</v>
      </c>
      <c r="C2732" s="3">
        <f>SUMIFS(Data!F:F,Data!$B:$B,Figure16!$B2732,Data!$A:$A,Figure16!$A2732)</f>
        <v>0</v>
      </c>
      <c r="D2732" s="3">
        <f>SUMIFS(Data!Y:Y,Data!$B:$B,Figure16!$B2732,Data!$A:$A,Figure16!$A2732)</f>
        <v>0</v>
      </c>
      <c r="E2732" s="3">
        <f>SUMIFS(Data!Q:Q,Data!$B:$B,Figure16!$B2732,Data!$A:$A,Figure16!$A2732)</f>
        <v>102244362.22222221</v>
      </c>
      <c r="F2732" s="1">
        <f t="shared" si="88"/>
        <v>0</v>
      </c>
      <c r="G2732" s="1">
        <f t="shared" si="89"/>
        <v>0</v>
      </c>
      <c r="H2732">
        <f>SUMIFS(Data!Z:Z,Data!B:B,Figure16!B2732,Data!A:A,Figure16!A2732)</f>
        <v>1</v>
      </c>
    </row>
    <row r="2733" spans="1:8">
      <c r="A2733" s="27">
        <v>1980</v>
      </c>
      <c r="B2733" t="s">
        <v>80</v>
      </c>
      <c r="C2733" s="3">
        <f>SUMIFS(Data!F:F,Data!$B:$B,Figure16!$B2733,Data!$A:$A,Figure16!$A2733)</f>
        <v>0</v>
      </c>
      <c r="D2733" s="3">
        <f>SUMIFS(Data!Y:Y,Data!$B:$B,Figure16!$B2733,Data!$A:$A,Figure16!$A2733)</f>
        <v>0</v>
      </c>
      <c r="E2733" s="3">
        <f>SUMIFS(Data!Q:Q,Data!$B:$B,Figure16!$B2733,Data!$A:$A,Figure16!$A2733)</f>
        <v>110900457.03703703</v>
      </c>
      <c r="F2733" s="1">
        <f t="shared" si="88"/>
        <v>0</v>
      </c>
      <c r="G2733" s="1">
        <f t="shared" si="89"/>
        <v>0</v>
      </c>
      <c r="H2733">
        <f>SUMIFS(Data!Z:Z,Data!B:B,Figure16!B2733,Data!A:A,Figure16!A2733)</f>
        <v>1</v>
      </c>
    </row>
    <row r="2734" spans="1:8">
      <c r="A2734" s="27">
        <v>1981</v>
      </c>
      <c r="B2734" t="s">
        <v>80</v>
      </c>
      <c r="C2734" s="3">
        <f>SUMIFS(Data!F:F,Data!$B:$B,Figure16!$B2734,Data!$A:$A,Figure16!$A2734)</f>
        <v>0</v>
      </c>
      <c r="D2734" s="3">
        <f>SUMIFS(Data!Y:Y,Data!$B:$B,Figure16!$B2734,Data!$A:$A,Figure16!$A2734)</f>
        <v>0</v>
      </c>
      <c r="E2734" s="3">
        <f>SUMIFS(Data!Q:Q,Data!$B:$B,Figure16!$B2734,Data!$A:$A,Figure16!$A2734)</f>
        <v>115651918.88888887</v>
      </c>
      <c r="F2734" s="1">
        <f t="shared" si="88"/>
        <v>0</v>
      </c>
      <c r="G2734" s="1">
        <f t="shared" si="89"/>
        <v>0</v>
      </c>
      <c r="H2734">
        <f>SUMIFS(Data!Z:Z,Data!B:B,Figure16!B2734,Data!A:A,Figure16!A2734)</f>
        <v>1</v>
      </c>
    </row>
    <row r="2735" spans="1:8">
      <c r="A2735" s="27">
        <v>1982</v>
      </c>
      <c r="B2735" t="s">
        <v>80</v>
      </c>
      <c r="C2735" s="3">
        <f>SUMIFS(Data!F:F,Data!$B:$B,Figure16!$B2735,Data!$A:$A,Figure16!$A2735)</f>
        <v>0</v>
      </c>
      <c r="D2735" s="3">
        <f>SUMIFS(Data!Y:Y,Data!$B:$B,Figure16!$B2735,Data!$A:$A,Figure16!$A2735)</f>
        <v>0</v>
      </c>
      <c r="E2735" s="3">
        <f>SUMIFS(Data!Q:Q,Data!$B:$B,Figure16!$B2735,Data!$A:$A,Figure16!$A2735)</f>
        <v>125435589.99999999</v>
      </c>
      <c r="F2735" s="1">
        <f t="shared" si="88"/>
        <v>0</v>
      </c>
      <c r="G2735" s="1">
        <f t="shared" si="89"/>
        <v>0</v>
      </c>
      <c r="H2735">
        <f>SUMIFS(Data!Z:Z,Data!B:B,Figure16!B2735,Data!A:A,Figure16!A2735)</f>
        <v>1</v>
      </c>
    </row>
    <row r="2736" spans="1:8">
      <c r="A2736" s="27">
        <v>1983</v>
      </c>
      <c r="B2736" t="s">
        <v>80</v>
      </c>
      <c r="C2736" s="3">
        <f>SUMIFS(Data!F:F,Data!$B:$B,Figure16!$B2736,Data!$A:$A,Figure16!$A2736)</f>
        <v>0</v>
      </c>
      <c r="D2736" s="3">
        <f>SUMIFS(Data!Y:Y,Data!$B:$B,Figure16!$B2736,Data!$A:$A,Figure16!$A2736)</f>
        <v>0</v>
      </c>
      <c r="E2736" s="3">
        <f>SUMIFS(Data!Q:Q,Data!$B:$B,Figure16!$B2736,Data!$A:$A,Figure16!$A2736)</f>
        <v>131803552.22222221</v>
      </c>
      <c r="F2736" s="1">
        <f t="shared" si="88"/>
        <v>0</v>
      </c>
      <c r="G2736" s="1">
        <f t="shared" si="89"/>
        <v>0</v>
      </c>
      <c r="H2736">
        <f>SUMIFS(Data!Z:Z,Data!B:B,Figure16!B2736,Data!A:A,Figure16!A2736)</f>
        <v>1</v>
      </c>
    </row>
    <row r="2737" spans="1:8">
      <c r="A2737" s="27">
        <v>1984</v>
      </c>
      <c r="B2737" t="s">
        <v>80</v>
      </c>
      <c r="C2737" s="3">
        <f>SUMIFS(Data!F:F,Data!$B:$B,Figure16!$B2737,Data!$A:$A,Figure16!$A2737)</f>
        <v>0</v>
      </c>
      <c r="D2737" s="3">
        <f>SUMIFS(Data!Y:Y,Data!$B:$B,Figure16!$B2737,Data!$A:$A,Figure16!$A2737)</f>
        <v>0</v>
      </c>
      <c r="E2737" s="3">
        <f>SUMIFS(Data!Q:Q,Data!$B:$B,Figure16!$B2737,Data!$A:$A,Figure16!$A2737)</f>
        <v>145533310.74074072</v>
      </c>
      <c r="F2737" s="1">
        <f t="shared" si="88"/>
        <v>0</v>
      </c>
      <c r="G2737" s="1">
        <f t="shared" si="89"/>
        <v>0</v>
      </c>
      <c r="H2737">
        <f>SUMIFS(Data!Z:Z,Data!B:B,Figure16!B2737,Data!A:A,Figure16!A2737)</f>
        <v>1</v>
      </c>
    </row>
    <row r="2738" spans="1:8">
      <c r="A2738" s="27">
        <v>1985</v>
      </c>
      <c r="B2738" t="s">
        <v>80</v>
      </c>
      <c r="C2738" s="3">
        <f>SUMIFS(Data!F:F,Data!$B:$B,Figure16!$B2738,Data!$A:$A,Figure16!$A2738)</f>
        <v>0</v>
      </c>
      <c r="D2738" s="3">
        <f>SUMIFS(Data!Y:Y,Data!$B:$B,Figure16!$B2738,Data!$A:$A,Figure16!$A2738)</f>
        <v>0</v>
      </c>
      <c r="E2738" s="3">
        <f>SUMIFS(Data!Q:Q,Data!$B:$B,Figure16!$B2738,Data!$A:$A,Figure16!$A2738)</f>
        <v>167728455.18518516</v>
      </c>
      <c r="F2738" s="1">
        <f t="shared" si="88"/>
        <v>0</v>
      </c>
      <c r="G2738" s="1">
        <f t="shared" si="89"/>
        <v>0</v>
      </c>
      <c r="H2738">
        <f>SUMIFS(Data!Z:Z,Data!B:B,Figure16!B2738,Data!A:A,Figure16!A2738)</f>
        <v>1</v>
      </c>
    </row>
    <row r="2739" spans="1:8">
      <c r="A2739" s="27">
        <v>1986</v>
      </c>
      <c r="B2739" t="s">
        <v>80</v>
      </c>
      <c r="C2739" s="3">
        <f>SUMIFS(Data!F:F,Data!$B:$B,Figure16!$B2739,Data!$A:$A,Figure16!$A2739)</f>
        <v>1100000</v>
      </c>
      <c r="D2739" s="3">
        <f>SUMIFS(Data!Y:Y,Data!$B:$B,Figure16!$B2739,Data!$A:$A,Figure16!$A2739)</f>
        <v>0</v>
      </c>
      <c r="E2739" s="3">
        <f>SUMIFS(Data!Q:Q,Data!$B:$B,Figure16!$B2739,Data!$A:$A,Figure16!$A2739)</f>
        <v>187589522.5925926</v>
      </c>
      <c r="F2739" s="1">
        <f t="shared" si="88"/>
        <v>0.58638669409537492</v>
      </c>
      <c r="G2739" s="1">
        <f t="shared" si="89"/>
        <v>0</v>
      </c>
      <c r="H2739">
        <f>SUMIFS(Data!Z:Z,Data!B:B,Figure16!B2739,Data!A:A,Figure16!A2739)</f>
        <v>1</v>
      </c>
    </row>
    <row r="2740" spans="1:8">
      <c r="A2740" s="27">
        <v>1987</v>
      </c>
      <c r="B2740" t="s">
        <v>80</v>
      </c>
      <c r="C2740" s="3">
        <f>SUMIFS(Data!F:F,Data!$B:$B,Figure16!$B2740,Data!$A:$A,Figure16!$A2740)</f>
        <v>0</v>
      </c>
      <c r="D2740" s="3">
        <f>SUMIFS(Data!Y:Y,Data!$B:$B,Figure16!$B2740,Data!$A:$A,Figure16!$A2740)</f>
        <v>0</v>
      </c>
      <c r="E2740" s="3">
        <f>SUMIFS(Data!Q:Q,Data!$B:$B,Figure16!$B2740,Data!$A:$A,Figure16!$A2740)</f>
        <v>215009569.62962961</v>
      </c>
      <c r="F2740" s="1">
        <f t="shared" si="88"/>
        <v>0</v>
      </c>
      <c r="G2740" s="1">
        <f t="shared" si="89"/>
        <v>0</v>
      </c>
      <c r="H2740">
        <f>SUMIFS(Data!Z:Z,Data!B:B,Figure16!B2740,Data!A:A,Figure16!A2740)</f>
        <v>1</v>
      </c>
    </row>
    <row r="2741" spans="1:8">
      <c r="A2741" s="27">
        <v>1988</v>
      </c>
      <c r="B2741" t="s">
        <v>80</v>
      </c>
      <c r="C2741" s="3">
        <f>SUMIFS(Data!F:F,Data!$B:$B,Figure16!$B2741,Data!$A:$A,Figure16!$A2741)</f>
        <v>0</v>
      </c>
      <c r="D2741" s="3">
        <f>SUMIFS(Data!Y:Y,Data!$B:$B,Figure16!$B2741,Data!$A:$A,Figure16!$A2741)</f>
        <v>0</v>
      </c>
      <c r="E2741" s="3">
        <f>SUMIFS(Data!Q:Q,Data!$B:$B,Figure16!$B2741,Data!$A:$A,Figure16!$A2741)</f>
        <v>236357523.7037037</v>
      </c>
      <c r="F2741" s="1">
        <f t="shared" si="88"/>
        <v>0</v>
      </c>
      <c r="G2741" s="1">
        <f t="shared" si="89"/>
        <v>0</v>
      </c>
      <c r="H2741">
        <f>SUMIFS(Data!Z:Z,Data!B:B,Figure16!B2741,Data!A:A,Figure16!A2741)</f>
        <v>1</v>
      </c>
    </row>
    <row r="2742" spans="1:8">
      <c r="A2742" s="27">
        <v>1989</v>
      </c>
      <c r="B2742" t="s">
        <v>80</v>
      </c>
      <c r="C2742" s="3">
        <f>SUMIFS(Data!F:F,Data!$B:$B,Figure16!$B2742,Data!$A:$A,Figure16!$A2742)</f>
        <v>0</v>
      </c>
      <c r="D2742" s="3">
        <f>SUMIFS(Data!Y:Y,Data!$B:$B,Figure16!$B2742,Data!$A:$A,Figure16!$A2742)</f>
        <v>0</v>
      </c>
      <c r="E2742" s="3">
        <f>SUMIFS(Data!Q:Q,Data!$B:$B,Figure16!$B2742,Data!$A:$A,Figure16!$A2742)</f>
        <v>267327642.22222221</v>
      </c>
      <c r="F2742" s="1">
        <f t="shared" si="88"/>
        <v>0</v>
      </c>
      <c r="G2742" s="1">
        <f t="shared" si="89"/>
        <v>0</v>
      </c>
      <c r="H2742">
        <f>SUMIFS(Data!Z:Z,Data!B:B,Figure16!B2742,Data!A:A,Figure16!A2742)</f>
        <v>1</v>
      </c>
    </row>
    <row r="2743" spans="1:8">
      <c r="A2743" s="27">
        <v>1990</v>
      </c>
      <c r="B2743" t="s">
        <v>80</v>
      </c>
      <c r="C2743" s="3">
        <f>SUMIFS(Data!F:F,Data!$B:$B,Figure16!$B2743,Data!$A:$A,Figure16!$A2743)</f>
        <v>0</v>
      </c>
      <c r="D2743" s="3">
        <f>SUMIFS(Data!Y:Y,Data!$B:$B,Figure16!$B2743,Data!$A:$A,Figure16!$A2743)</f>
        <v>0</v>
      </c>
      <c r="E2743" s="3">
        <f>SUMIFS(Data!Q:Q,Data!$B:$B,Figure16!$B2743,Data!$A:$A,Figure16!$A2743)</f>
        <v>278098762.96296293</v>
      </c>
      <c r="F2743" s="1">
        <f t="shared" si="88"/>
        <v>0</v>
      </c>
      <c r="G2743" s="1">
        <f t="shared" si="89"/>
        <v>0</v>
      </c>
      <c r="H2743">
        <f>SUMIFS(Data!Z:Z,Data!B:B,Figure16!B2743,Data!A:A,Figure16!A2743)</f>
        <v>1</v>
      </c>
    </row>
    <row r="2744" spans="1:8">
      <c r="A2744" s="27">
        <v>1991</v>
      </c>
      <c r="B2744" t="s">
        <v>80</v>
      </c>
      <c r="C2744" s="3">
        <f>SUMIFS(Data!F:F,Data!$B:$B,Figure16!$B2744,Data!$A:$A,Figure16!$A2744)</f>
        <v>0</v>
      </c>
      <c r="D2744" s="3">
        <f>SUMIFS(Data!Y:Y,Data!$B:$B,Figure16!$B2744,Data!$A:$A,Figure16!$A2744)</f>
        <v>0</v>
      </c>
      <c r="E2744" s="3">
        <f>SUMIFS(Data!Q:Q,Data!$B:$B,Figure16!$B2744,Data!$A:$A,Figure16!$A2744)</f>
        <v>300757888.88888884</v>
      </c>
      <c r="F2744" s="1">
        <f t="shared" si="88"/>
        <v>0</v>
      </c>
      <c r="G2744" s="1">
        <f t="shared" si="89"/>
        <v>0</v>
      </c>
      <c r="H2744">
        <f>SUMIFS(Data!Z:Z,Data!B:B,Figure16!B2744,Data!A:A,Figure16!A2744)</f>
        <v>1</v>
      </c>
    </row>
    <row r="2745" spans="1:8">
      <c r="A2745" s="27">
        <v>1992</v>
      </c>
      <c r="B2745" t="s">
        <v>80</v>
      </c>
      <c r="C2745" s="3">
        <f>SUMIFS(Data!F:F,Data!$B:$B,Figure16!$B2745,Data!$A:$A,Figure16!$A2745)</f>
        <v>0</v>
      </c>
      <c r="D2745" s="3">
        <f>SUMIFS(Data!Y:Y,Data!$B:$B,Figure16!$B2745,Data!$A:$A,Figure16!$A2745)</f>
        <v>0</v>
      </c>
      <c r="E2745" s="3">
        <f>SUMIFS(Data!Q:Q,Data!$B:$B,Figure16!$B2745,Data!$A:$A,Figure16!$A2745)</f>
        <v>310160444.44444442</v>
      </c>
      <c r="F2745" s="1">
        <f t="shared" si="88"/>
        <v>0</v>
      </c>
      <c r="G2745" s="1">
        <f t="shared" si="89"/>
        <v>0</v>
      </c>
      <c r="H2745">
        <f>SUMIFS(Data!Z:Z,Data!B:B,Figure16!B2745,Data!A:A,Figure16!A2745)</f>
        <v>1</v>
      </c>
    </row>
    <row r="2746" spans="1:8">
      <c r="A2746" s="27">
        <v>1993</v>
      </c>
      <c r="B2746" t="s">
        <v>80</v>
      </c>
      <c r="C2746" s="3">
        <f>SUMIFS(Data!F:F,Data!$B:$B,Figure16!$B2746,Data!$A:$A,Figure16!$A2746)</f>
        <v>0</v>
      </c>
      <c r="D2746" s="3">
        <f>SUMIFS(Data!Y:Y,Data!$B:$B,Figure16!$B2746,Data!$A:$A,Figure16!$A2746)</f>
        <v>0</v>
      </c>
      <c r="E2746" s="3">
        <f>SUMIFS(Data!Q:Q,Data!$B:$B,Figure16!$B2746,Data!$A:$A,Figure16!$A2746)</f>
        <v>309812185.18518519</v>
      </c>
      <c r="F2746" s="1">
        <f t="shared" si="88"/>
        <v>0</v>
      </c>
      <c r="G2746" s="1">
        <f t="shared" si="89"/>
        <v>0</v>
      </c>
      <c r="H2746">
        <f>SUMIFS(Data!Z:Z,Data!B:B,Figure16!B2746,Data!A:A,Figure16!A2746)</f>
        <v>1</v>
      </c>
    </row>
    <row r="2747" spans="1:8">
      <c r="A2747" s="27">
        <v>1994</v>
      </c>
      <c r="B2747" t="s">
        <v>80</v>
      </c>
      <c r="C2747" s="3">
        <f>SUMIFS(Data!F:F,Data!$B:$B,Figure16!$B2747,Data!$A:$A,Figure16!$A2747)</f>
        <v>0</v>
      </c>
      <c r="D2747" s="3">
        <f>SUMIFS(Data!Y:Y,Data!$B:$B,Figure16!$B2747,Data!$A:$A,Figure16!$A2747)</f>
        <v>0</v>
      </c>
      <c r="E2747" s="3">
        <f>SUMIFS(Data!Q:Q,Data!$B:$B,Figure16!$B2747,Data!$A:$A,Figure16!$A2747)</f>
        <v>325111814.81481487</v>
      </c>
      <c r="F2747" s="1">
        <f t="shared" si="88"/>
        <v>0</v>
      </c>
      <c r="G2747" s="1">
        <f t="shared" si="89"/>
        <v>0</v>
      </c>
      <c r="H2747">
        <f>SUMIFS(Data!Z:Z,Data!B:B,Figure16!B2747,Data!A:A,Figure16!A2747)</f>
        <v>1</v>
      </c>
    </row>
    <row r="2748" spans="1:8">
      <c r="A2748" s="27">
        <v>1995</v>
      </c>
      <c r="B2748" t="s">
        <v>80</v>
      </c>
      <c r="C2748" s="3">
        <f>SUMIFS(Data!F:F,Data!$B:$B,Figure16!$B2748,Data!$A:$A,Figure16!$A2748)</f>
        <v>0</v>
      </c>
      <c r="D2748" s="3">
        <f>SUMIFS(Data!Y:Y,Data!$B:$B,Figure16!$B2748,Data!$A:$A,Figure16!$A2748)</f>
        <v>0</v>
      </c>
      <c r="E2748" s="3">
        <f>SUMIFS(Data!Q:Q,Data!$B:$B,Figure16!$B2748,Data!$A:$A,Figure16!$A2748)</f>
        <v>342172518.51851851</v>
      </c>
      <c r="F2748" s="1">
        <f t="shared" si="88"/>
        <v>0</v>
      </c>
      <c r="G2748" s="1">
        <f t="shared" si="89"/>
        <v>0</v>
      </c>
      <c r="H2748">
        <f>SUMIFS(Data!Z:Z,Data!B:B,Figure16!B2748,Data!A:A,Figure16!A2748)</f>
        <v>1</v>
      </c>
    </row>
    <row r="2749" spans="1:8">
      <c r="A2749" s="27">
        <v>1996</v>
      </c>
      <c r="B2749" t="s">
        <v>80</v>
      </c>
      <c r="C2749" s="3">
        <f>SUMIFS(Data!F:F,Data!$B:$B,Figure16!$B2749,Data!$A:$A,Figure16!$A2749)</f>
        <v>0</v>
      </c>
      <c r="D2749" s="3">
        <f>SUMIFS(Data!Y:Y,Data!$B:$B,Figure16!$B2749,Data!$A:$A,Figure16!$A2749)</f>
        <v>0</v>
      </c>
      <c r="E2749" s="3">
        <f>SUMIFS(Data!Q:Q,Data!$B:$B,Figure16!$B2749,Data!$A:$A,Figure16!$A2749)</f>
        <v>366911444.44444436</v>
      </c>
      <c r="F2749" s="1">
        <f t="shared" si="88"/>
        <v>0</v>
      </c>
      <c r="G2749" s="1">
        <f t="shared" si="89"/>
        <v>0</v>
      </c>
      <c r="H2749">
        <f>SUMIFS(Data!Z:Z,Data!B:B,Figure16!B2749,Data!A:A,Figure16!A2749)</f>
        <v>1</v>
      </c>
    </row>
    <row r="2750" spans="1:8">
      <c r="A2750" s="27">
        <v>1997</v>
      </c>
      <c r="B2750" t="s">
        <v>80</v>
      </c>
      <c r="C2750" s="3">
        <f>SUMIFS(Data!F:F,Data!$B:$B,Figure16!$B2750,Data!$A:$A,Figure16!$A2750)</f>
        <v>0</v>
      </c>
      <c r="D2750" s="3">
        <f>SUMIFS(Data!Y:Y,Data!$B:$B,Figure16!$B2750,Data!$A:$A,Figure16!$A2750)</f>
        <v>0</v>
      </c>
      <c r="E2750" s="3">
        <f>SUMIFS(Data!Q:Q,Data!$B:$B,Figure16!$B2750,Data!$A:$A,Figure16!$A2750)</f>
        <v>392190592.59259254</v>
      </c>
      <c r="F2750" s="1">
        <f t="shared" si="88"/>
        <v>0</v>
      </c>
      <c r="G2750" s="1">
        <f t="shared" si="89"/>
        <v>0</v>
      </c>
      <c r="H2750">
        <f>SUMIFS(Data!Z:Z,Data!B:B,Figure16!B2750,Data!A:A,Figure16!A2750)</f>
        <v>1</v>
      </c>
    </row>
    <row r="2751" spans="1:8">
      <c r="A2751" s="27">
        <v>1998</v>
      </c>
      <c r="B2751" t="s">
        <v>80</v>
      </c>
      <c r="C2751" s="3">
        <f>SUMIFS(Data!F:F,Data!$B:$B,Figure16!$B2751,Data!$A:$A,Figure16!$A2751)</f>
        <v>0</v>
      </c>
      <c r="D2751" s="3">
        <f>SUMIFS(Data!Y:Y,Data!$B:$B,Figure16!$B2751,Data!$A:$A,Figure16!$A2751)</f>
        <v>0</v>
      </c>
      <c r="E2751" s="3">
        <f>SUMIFS(Data!Q:Q,Data!$B:$B,Figure16!$B2751,Data!$A:$A,Figure16!$A2751)</f>
        <v>445903592.59259254</v>
      </c>
      <c r="F2751" s="1">
        <f t="shared" si="88"/>
        <v>0</v>
      </c>
      <c r="G2751" s="1">
        <f t="shared" si="89"/>
        <v>0</v>
      </c>
      <c r="H2751">
        <f>SUMIFS(Data!Z:Z,Data!B:B,Figure16!B2751,Data!A:A,Figure16!A2751)</f>
        <v>1</v>
      </c>
    </row>
    <row r="2752" spans="1:8">
      <c r="A2752" s="27">
        <v>1999</v>
      </c>
      <c r="B2752" t="s">
        <v>80</v>
      </c>
      <c r="C2752" s="3">
        <f>SUMIFS(Data!F:F,Data!$B:$B,Figure16!$B2752,Data!$A:$A,Figure16!$A2752)</f>
        <v>0</v>
      </c>
      <c r="D2752" s="3">
        <f>SUMIFS(Data!Y:Y,Data!$B:$B,Figure16!$B2752,Data!$A:$A,Figure16!$A2752)</f>
        <v>0</v>
      </c>
      <c r="E2752" s="3">
        <f>SUMIFS(Data!Q:Q,Data!$B:$B,Figure16!$B2752,Data!$A:$A,Figure16!$A2752)</f>
        <v>482009370.37037033</v>
      </c>
      <c r="F2752" s="1">
        <f t="shared" si="88"/>
        <v>0</v>
      </c>
      <c r="G2752" s="1">
        <f t="shared" si="89"/>
        <v>0</v>
      </c>
      <c r="H2752">
        <f>SUMIFS(Data!Z:Z,Data!B:B,Figure16!B2752,Data!A:A,Figure16!A2752)</f>
        <v>1</v>
      </c>
    </row>
    <row r="2753" spans="1:8">
      <c r="A2753" s="27">
        <v>2000</v>
      </c>
      <c r="B2753" t="s">
        <v>80</v>
      </c>
      <c r="C2753" s="3">
        <f>SUMIFS(Data!F:F,Data!$B:$B,Figure16!$B2753,Data!$A:$A,Figure16!$A2753)</f>
        <v>0</v>
      </c>
      <c r="D2753" s="3">
        <f>SUMIFS(Data!Y:Y,Data!$B:$B,Figure16!$B2753,Data!$A:$A,Figure16!$A2753)</f>
        <v>0</v>
      </c>
      <c r="E2753" s="3">
        <f>SUMIFS(Data!Q:Q,Data!$B:$B,Figure16!$B2753,Data!$A:$A,Figure16!$A2753)</f>
        <v>520044370.37037027</v>
      </c>
      <c r="F2753" s="1">
        <f t="shared" si="88"/>
        <v>0</v>
      </c>
      <c r="G2753" s="1">
        <f t="shared" si="89"/>
        <v>0</v>
      </c>
      <c r="H2753">
        <f>SUMIFS(Data!Z:Z,Data!B:B,Figure16!B2753,Data!A:A,Figure16!A2753)</f>
        <v>1</v>
      </c>
    </row>
    <row r="2754" spans="1:8">
      <c r="A2754" s="27">
        <v>2001</v>
      </c>
      <c r="B2754" t="s">
        <v>80</v>
      </c>
      <c r="C2754" s="3">
        <f>SUMIFS(Data!F:F,Data!$B:$B,Figure16!$B2754,Data!$A:$A,Figure16!$A2754)</f>
        <v>0</v>
      </c>
      <c r="D2754" s="3">
        <f>SUMIFS(Data!Y:Y,Data!$B:$B,Figure16!$B2754,Data!$A:$A,Figure16!$A2754)</f>
        <v>0</v>
      </c>
      <c r="E2754" s="3">
        <f>SUMIFS(Data!Q:Q,Data!$B:$B,Figure16!$B2754,Data!$A:$A,Figure16!$A2754)</f>
        <v>520444185.18518513</v>
      </c>
      <c r="F2754" s="1">
        <f t="shared" si="88"/>
        <v>0</v>
      </c>
      <c r="G2754" s="1">
        <f t="shared" si="89"/>
        <v>0</v>
      </c>
      <c r="H2754">
        <f>SUMIFS(Data!Z:Z,Data!B:B,Figure16!B2754,Data!A:A,Figure16!A2754)</f>
        <v>1</v>
      </c>
    </row>
    <row r="2755" spans="1:8">
      <c r="A2755" s="27">
        <v>2002</v>
      </c>
      <c r="B2755" t="s">
        <v>80</v>
      </c>
      <c r="C2755" s="3">
        <f>SUMIFS(Data!F:F,Data!$B:$B,Figure16!$B2755,Data!$A:$A,Figure16!$A2755)</f>
        <v>0</v>
      </c>
      <c r="D2755" s="3">
        <f>SUMIFS(Data!Y:Y,Data!$B:$B,Figure16!$B2755,Data!$A:$A,Figure16!$A2755)</f>
        <v>0</v>
      </c>
      <c r="E2755" s="3">
        <f>SUMIFS(Data!Q:Q,Data!$B:$B,Figure16!$B2755,Data!$A:$A,Figure16!$A2755)</f>
        <v>540336925.92592585</v>
      </c>
      <c r="F2755" s="1">
        <f t="shared" ref="F2755:F2818" si="90">IF(E2755&gt;0,C2755/E2755*100,"")</f>
        <v>0</v>
      </c>
      <c r="G2755" s="1">
        <f t="shared" ref="G2755:G2818" si="91">IF($E2755&gt;0,D2755/$E2755*100,"")</f>
        <v>0</v>
      </c>
      <c r="H2755">
        <f>SUMIFS(Data!Z:Z,Data!B:B,Figure16!B2755,Data!A:A,Figure16!A2755)</f>
        <v>1</v>
      </c>
    </row>
    <row r="2756" spans="1:8">
      <c r="A2756" s="27">
        <v>2003</v>
      </c>
      <c r="B2756" t="s">
        <v>80</v>
      </c>
      <c r="C2756" s="3">
        <f>SUMIFS(Data!F:F,Data!$B:$B,Figure16!$B2756,Data!$A:$A,Figure16!$A2756)</f>
        <v>0</v>
      </c>
      <c r="D2756" s="3">
        <f>SUMIFS(Data!Y:Y,Data!$B:$B,Figure16!$B2756,Data!$A:$A,Figure16!$A2756)</f>
        <v>0</v>
      </c>
      <c r="E2756" s="3">
        <f>SUMIFS(Data!Q:Q,Data!$B:$B,Figure16!$B2756,Data!$A:$A,Figure16!$A2756)</f>
        <v>591018407.4074074</v>
      </c>
      <c r="F2756" s="1">
        <f t="shared" si="90"/>
        <v>0</v>
      </c>
      <c r="G2756" s="1">
        <f t="shared" si="91"/>
        <v>0</v>
      </c>
      <c r="H2756">
        <f>SUMIFS(Data!Z:Z,Data!B:B,Figure16!B2756,Data!A:A,Figure16!A2756)</f>
        <v>1</v>
      </c>
    </row>
    <row r="2757" spans="1:8">
      <c r="A2757" s="27">
        <v>2004</v>
      </c>
      <c r="B2757" t="s">
        <v>80</v>
      </c>
      <c r="C2757" s="3">
        <f>SUMIFS(Data!F:F,Data!$B:$B,Figure16!$B2757,Data!$A:$A,Figure16!$A2757)</f>
        <v>0</v>
      </c>
      <c r="D2757" s="3">
        <f>SUMIFS(Data!Y:Y,Data!$B:$B,Figure16!$B2757,Data!$A:$A,Figure16!$A2757)</f>
        <v>0</v>
      </c>
      <c r="E2757" s="3">
        <f>SUMIFS(Data!Q:Q,Data!$B:$B,Figure16!$B2757,Data!$A:$A,Figure16!$A2757)</f>
        <v>599118592.5925926</v>
      </c>
      <c r="F2757" s="1">
        <f t="shared" si="90"/>
        <v>0</v>
      </c>
      <c r="G2757" s="1">
        <f t="shared" si="91"/>
        <v>0</v>
      </c>
      <c r="H2757">
        <f>SUMIFS(Data!Z:Z,Data!B:B,Figure16!B2757,Data!A:A,Figure16!A2757)</f>
        <v>1</v>
      </c>
    </row>
    <row r="2758" spans="1:8">
      <c r="A2758" s="27">
        <v>2005</v>
      </c>
      <c r="B2758" t="s">
        <v>80</v>
      </c>
      <c r="C2758" s="3">
        <f>SUMIFS(Data!F:F,Data!$B:$B,Figure16!$B2758,Data!$A:$A,Figure16!$A2758)</f>
        <v>42000000</v>
      </c>
      <c r="D2758" s="3">
        <f>SUMIFS(Data!Y:Y,Data!$B:$B,Figure16!$B2758,Data!$A:$A,Figure16!$A2758)</f>
        <v>0</v>
      </c>
      <c r="E2758" s="3">
        <f>SUMIFS(Data!Q:Q,Data!$B:$B,Figure16!$B2758,Data!$A:$A,Figure16!$A2758)</f>
        <v>695370296.29629624</v>
      </c>
      <c r="F2758" s="1">
        <f t="shared" si="90"/>
        <v>6.0399473810862725</v>
      </c>
      <c r="G2758" s="1">
        <f t="shared" si="91"/>
        <v>0</v>
      </c>
      <c r="H2758">
        <f>SUMIFS(Data!Z:Z,Data!B:B,Figure16!B2758,Data!A:A,Figure16!A2758)</f>
        <v>1</v>
      </c>
    </row>
    <row r="2759" spans="1:8">
      <c r="A2759" s="27">
        <v>2006</v>
      </c>
      <c r="B2759" t="s">
        <v>80</v>
      </c>
      <c r="C2759" s="3">
        <f>SUMIFS(Data!F:F,Data!$B:$B,Figure16!$B2759,Data!$A:$A,Figure16!$A2759)</f>
        <v>0</v>
      </c>
      <c r="D2759" s="3">
        <f>SUMIFS(Data!Y:Y,Data!$B:$B,Figure16!$B2759,Data!$A:$A,Figure16!$A2759)</f>
        <v>0</v>
      </c>
      <c r="E2759" s="3">
        <f>SUMIFS(Data!Q:Q,Data!$B:$B,Figure16!$B2759,Data!$A:$A,Figure16!$A2759)</f>
        <v>698700666.66666663</v>
      </c>
      <c r="F2759" s="1">
        <f t="shared" si="90"/>
        <v>0</v>
      </c>
      <c r="G2759" s="1">
        <f t="shared" si="91"/>
        <v>0</v>
      </c>
      <c r="H2759">
        <f>SUMIFS(Data!Z:Z,Data!B:B,Figure16!B2759,Data!A:A,Figure16!A2759)</f>
        <v>1</v>
      </c>
    </row>
    <row r="2760" spans="1:8">
      <c r="A2760" s="27">
        <v>2007</v>
      </c>
      <c r="B2760" t="s">
        <v>80</v>
      </c>
      <c r="C2760" s="3">
        <f>SUMIFS(Data!F:F,Data!$B:$B,Figure16!$B2760,Data!$A:$A,Figure16!$A2760)</f>
        <v>0</v>
      </c>
      <c r="D2760" s="3">
        <f>SUMIFS(Data!Y:Y,Data!$B:$B,Figure16!$B2760,Data!$A:$A,Figure16!$A2760)</f>
        <v>0</v>
      </c>
      <c r="E2760" s="3">
        <f>SUMIFS(Data!Q:Q,Data!$B:$B,Figure16!$B2760,Data!$A:$A,Figure16!$A2760)</f>
        <v>758683592.5925926</v>
      </c>
      <c r="F2760" s="1">
        <f t="shared" si="90"/>
        <v>0</v>
      </c>
      <c r="G2760" s="1">
        <f t="shared" si="91"/>
        <v>0</v>
      </c>
      <c r="H2760">
        <f>SUMIFS(Data!Z:Z,Data!B:B,Figure16!B2760,Data!A:A,Figure16!A2760)</f>
        <v>1</v>
      </c>
    </row>
    <row r="2761" spans="1:8">
      <c r="A2761" s="27">
        <v>2008</v>
      </c>
      <c r="B2761" t="s">
        <v>80</v>
      </c>
      <c r="C2761" s="3">
        <f>SUMIFS(Data!F:F,Data!$B:$B,Figure16!$B2761,Data!$A:$A,Figure16!$A2761)</f>
        <v>0</v>
      </c>
      <c r="D2761" s="3">
        <f>SUMIFS(Data!Y:Y,Data!$B:$B,Figure16!$B2761,Data!$A:$A,Figure16!$A2761)</f>
        <v>0</v>
      </c>
      <c r="E2761" s="3">
        <f>SUMIFS(Data!Q:Q,Data!$B:$B,Figure16!$B2761,Data!$A:$A,Figure16!$A2761)</f>
        <v>825976037.03703701</v>
      </c>
      <c r="F2761" s="1">
        <f t="shared" si="90"/>
        <v>0</v>
      </c>
      <c r="G2761" s="1">
        <f t="shared" si="91"/>
        <v>0</v>
      </c>
      <c r="H2761">
        <f>SUMIFS(Data!Z:Z,Data!B:B,Figure16!B2761,Data!A:A,Figure16!A2761)</f>
        <v>1</v>
      </c>
    </row>
    <row r="2762" spans="1:8">
      <c r="A2762" s="27">
        <v>2009</v>
      </c>
      <c r="B2762" t="s">
        <v>80</v>
      </c>
      <c r="C2762" s="3">
        <f>SUMIFS(Data!F:F,Data!$B:$B,Figure16!$B2762,Data!$A:$A,Figure16!$A2762)</f>
        <v>0</v>
      </c>
      <c r="D2762" s="3">
        <f>SUMIFS(Data!Y:Y,Data!$B:$B,Figure16!$B2762,Data!$A:$A,Figure16!$A2762)</f>
        <v>0</v>
      </c>
      <c r="E2762" s="3">
        <f>SUMIFS(Data!Q:Q,Data!$B:$B,Figure16!$B2762,Data!$A:$A,Figure16!$A2762)</f>
        <v>771275555.55555546</v>
      </c>
      <c r="F2762" s="1">
        <f t="shared" si="90"/>
        <v>0</v>
      </c>
      <c r="G2762" s="1">
        <f t="shared" si="91"/>
        <v>0</v>
      </c>
      <c r="H2762">
        <f>SUMIFS(Data!Z:Z,Data!B:B,Figure16!B2762,Data!A:A,Figure16!A2762)</f>
        <v>1</v>
      </c>
    </row>
    <row r="2763" spans="1:8">
      <c r="A2763" s="27">
        <v>2010</v>
      </c>
      <c r="B2763" t="s">
        <v>80</v>
      </c>
      <c r="C2763" s="3">
        <f>SUMIFS(Data!F:F,Data!$B:$B,Figure16!$B2763,Data!$A:$A,Figure16!$A2763)</f>
        <v>0</v>
      </c>
      <c r="D2763" s="3">
        <f>SUMIFS(Data!Y:Y,Data!$B:$B,Figure16!$B2763,Data!$A:$A,Figure16!$A2763)</f>
        <v>0</v>
      </c>
      <c r="E2763" s="3">
        <f>SUMIFS(Data!Q:Q,Data!$B:$B,Figure16!$B2763,Data!$A:$A,Figure16!$A2763)</f>
        <v>771013259.2592591</v>
      </c>
      <c r="F2763" s="1">
        <f t="shared" si="90"/>
        <v>0</v>
      </c>
      <c r="G2763" s="1">
        <f t="shared" si="91"/>
        <v>0</v>
      </c>
      <c r="H2763">
        <f>SUMIFS(Data!Z:Z,Data!B:B,Figure16!B2763,Data!A:A,Figure16!A2763)</f>
        <v>1</v>
      </c>
    </row>
    <row r="2764" spans="1:8">
      <c r="A2764" s="27">
        <v>2011</v>
      </c>
      <c r="B2764" t="s">
        <v>80</v>
      </c>
      <c r="C2764" s="3">
        <f>SUMIFS(Data!F:F,Data!$B:$B,Figure16!$B2764,Data!$A:$A,Figure16!$A2764)</f>
        <v>0</v>
      </c>
      <c r="D2764" s="3">
        <f>SUMIFS(Data!Y:Y,Data!$B:$B,Figure16!$B2764,Data!$A:$A,Figure16!$A2764)</f>
        <v>0</v>
      </c>
      <c r="E2764" s="3">
        <f>SUMIFS(Data!Q:Q,Data!$B:$B,Figure16!$B2764,Data!$A:$A,Figure16!$A2764)</f>
        <v>778655925.92592585</v>
      </c>
      <c r="F2764" s="1">
        <f t="shared" si="90"/>
        <v>0</v>
      </c>
      <c r="G2764" s="1">
        <f t="shared" si="91"/>
        <v>0</v>
      </c>
      <c r="H2764">
        <f>SUMIFS(Data!Z:Z,Data!B:B,Figure16!B2764,Data!A:A,Figure16!A2764)</f>
        <v>1</v>
      </c>
    </row>
    <row r="2765" spans="1:8">
      <c r="A2765" s="27">
        <v>2012</v>
      </c>
      <c r="B2765" t="s">
        <v>80</v>
      </c>
      <c r="C2765" s="3">
        <f>SUMIFS(Data!F:F,Data!$B:$B,Figure16!$B2765,Data!$A:$A,Figure16!$A2765)</f>
        <v>0</v>
      </c>
      <c r="D2765" s="3">
        <f>SUMIFS(Data!Y:Y,Data!$B:$B,Figure16!$B2765,Data!$A:$A,Figure16!$A2765)</f>
        <v>0</v>
      </c>
      <c r="E2765" s="3">
        <f>SUMIFS(Data!Q:Q,Data!$B:$B,Figure16!$B2765,Data!$A:$A,Figure16!$A2765)</f>
        <v>799882259.25925922</v>
      </c>
      <c r="F2765" s="1">
        <f t="shared" si="90"/>
        <v>0</v>
      </c>
      <c r="G2765" s="1">
        <f t="shared" si="91"/>
        <v>0</v>
      </c>
      <c r="H2765">
        <f>SUMIFS(Data!Z:Z,Data!B:B,Figure16!B2765,Data!A:A,Figure16!A2765)</f>
        <v>1</v>
      </c>
    </row>
    <row r="2766" spans="1:8">
      <c r="A2766" s="27">
        <v>2013</v>
      </c>
      <c r="B2766" t="s">
        <v>80</v>
      </c>
      <c r="C2766" s="3">
        <f>SUMIFS(Data!F:F,Data!$B:$B,Figure16!$B2766,Data!$A:$A,Figure16!$A2766)</f>
        <v>26685184</v>
      </c>
      <c r="D2766" s="3">
        <f>SUMIFS(Data!Y:Y,Data!$B:$B,Figure16!$B2766,Data!$A:$A,Figure16!$A2766)</f>
        <v>0</v>
      </c>
      <c r="E2766" s="3">
        <f>SUMIFS(Data!Q:Q,Data!$B:$B,Figure16!$B2766,Data!$A:$A,Figure16!$A2766)</f>
        <v>842620111.11111128</v>
      </c>
      <c r="F2766" s="1">
        <f t="shared" si="90"/>
        <v>3.1669293965476202</v>
      </c>
      <c r="G2766" s="1">
        <f t="shared" si="91"/>
        <v>0</v>
      </c>
      <c r="H2766">
        <f>SUMIFS(Data!Z:Z,Data!B:B,Figure16!B2766,Data!A:A,Figure16!A2766)</f>
        <v>1</v>
      </c>
    </row>
    <row r="2767" spans="1:8">
      <c r="A2767" s="27">
        <v>2014</v>
      </c>
      <c r="B2767" t="s">
        <v>80</v>
      </c>
      <c r="C2767" s="3">
        <f>SUMIFS(Data!F:F,Data!$B:$B,Figure16!$B2767,Data!$A:$A,Figure16!$A2767)</f>
        <v>0</v>
      </c>
      <c r="D2767" s="3">
        <f>SUMIFS(Data!Y:Y,Data!$B:$B,Figure16!$B2767,Data!$A:$A,Figure16!$A2767)</f>
        <v>0</v>
      </c>
      <c r="E2767" s="3">
        <f>SUMIFS(Data!Q:Q,Data!$B:$B,Figure16!$B2767,Data!$A:$A,Figure16!$A2767)</f>
        <v>911497407.4074074</v>
      </c>
      <c r="F2767" s="1">
        <f t="shared" si="90"/>
        <v>0</v>
      </c>
      <c r="G2767" s="1">
        <f t="shared" si="91"/>
        <v>0</v>
      </c>
      <c r="H2767">
        <f>SUMIFS(Data!Z:Z,Data!B:B,Figure16!B2767,Data!A:A,Figure16!A2767)</f>
        <v>1</v>
      </c>
    </row>
    <row r="2768" spans="1:8">
      <c r="A2768" s="27">
        <v>2015</v>
      </c>
      <c r="B2768" t="s">
        <v>80</v>
      </c>
      <c r="C2768" s="3">
        <f>SUMIFS(Data!F:F,Data!$B:$B,Figure16!$B2768,Data!$A:$A,Figure16!$A2768)</f>
        <v>0</v>
      </c>
      <c r="D2768" s="3">
        <f>SUMIFS(Data!Y:Y,Data!$B:$B,Figure16!$B2768,Data!$A:$A,Figure16!$A2768)</f>
        <v>0</v>
      </c>
      <c r="E2768" s="3">
        <f>SUMIFS(Data!Q:Q,Data!$B:$B,Figure16!$B2768,Data!$A:$A,Figure16!$A2768)</f>
        <v>997007925.92592585</v>
      </c>
      <c r="F2768" s="1">
        <f t="shared" si="90"/>
        <v>0</v>
      </c>
      <c r="G2768" s="1">
        <f t="shared" si="91"/>
        <v>0</v>
      </c>
      <c r="H2768">
        <f>SUMIFS(Data!Z:Z,Data!B:B,Figure16!B2768,Data!A:A,Figure16!A2768)</f>
        <v>1</v>
      </c>
    </row>
    <row r="2769" spans="1:8">
      <c r="A2769" s="27">
        <v>2016</v>
      </c>
      <c r="B2769" t="s">
        <v>80</v>
      </c>
      <c r="C2769" s="3">
        <f>SUMIFS(Data!F:F,Data!$B:$B,Figure16!$B2769,Data!$A:$A,Figure16!$A2769)</f>
        <v>0</v>
      </c>
      <c r="D2769" s="3">
        <f>SUMIFS(Data!Y:Y,Data!$B:$B,Figure16!$B2769,Data!$A:$A,Figure16!$A2769)</f>
        <v>0</v>
      </c>
      <c r="E2769" s="3">
        <f>SUMIFS(Data!Q:Q,Data!$B:$B,Figure16!$B2769,Data!$A:$A,Figure16!$A2769)</f>
        <v>1061631222.2222222</v>
      </c>
      <c r="F2769" s="1">
        <f t="shared" si="90"/>
        <v>0</v>
      </c>
      <c r="G2769" s="1">
        <f t="shared" si="91"/>
        <v>0</v>
      </c>
      <c r="H2769">
        <f>SUMIFS(Data!Z:Z,Data!B:B,Figure16!B2769,Data!A:A,Figure16!A2769)</f>
        <v>1</v>
      </c>
    </row>
    <row r="2770" spans="1:8">
      <c r="A2770" s="27">
        <v>2017</v>
      </c>
      <c r="B2770" t="s">
        <v>80</v>
      </c>
      <c r="C2770" s="3">
        <f>SUMIFS(Data!F:F,Data!$B:$B,Figure16!$B2770,Data!$A:$A,Figure16!$A2770)</f>
        <v>0</v>
      </c>
      <c r="D2770" s="3">
        <f>SUMIFS(Data!Y:Y,Data!$B:$B,Figure16!$B2770,Data!$A:$A,Figure16!$A2770)</f>
        <v>0</v>
      </c>
      <c r="E2770" s="3">
        <f>SUMIFS(Data!Q:Q,Data!$B:$B,Figure16!$B2770,Data!$A:$A,Figure16!$A2770)</f>
        <v>1126882296.2962961</v>
      </c>
      <c r="F2770" s="1">
        <f t="shared" si="90"/>
        <v>0</v>
      </c>
      <c r="G2770" s="1">
        <f t="shared" si="91"/>
        <v>0</v>
      </c>
      <c r="H2770">
        <f>SUMIFS(Data!Z:Z,Data!B:B,Figure16!B2770,Data!A:A,Figure16!A2770)</f>
        <v>1</v>
      </c>
    </row>
    <row r="2771" spans="1:8">
      <c r="A2771" s="27">
        <v>1950</v>
      </c>
      <c r="B2771" t="s">
        <v>33</v>
      </c>
      <c r="C2771" s="3">
        <f>SUMIFS(Data!F:F,Data!$B:$B,Figure16!$B2771,Data!$A:$A,Figure16!$A2771)</f>
        <v>0</v>
      </c>
      <c r="D2771" s="3">
        <f>SUMIFS(Data!Y:Y,Data!$B:$B,Figure16!$B2771,Data!$A:$A,Figure16!$A2771)</f>
        <v>0</v>
      </c>
      <c r="E2771" s="3">
        <f>SUMIFS(Data!Q:Q,Data!$B:$B,Figure16!$B2771,Data!$A:$A,Figure16!$A2771)</f>
        <v>0</v>
      </c>
      <c r="F2771" s="1" t="str">
        <f t="shared" si="90"/>
        <v/>
      </c>
      <c r="G2771" s="1" t="str">
        <f t="shared" si="91"/>
        <v/>
      </c>
      <c r="H2771">
        <f>SUMIFS(Data!Z:Z,Data!B:B,Figure16!B2771,Data!A:A,Figure16!A2771)</f>
        <v>1</v>
      </c>
    </row>
    <row r="2772" spans="1:8">
      <c r="A2772" s="27">
        <v>1951</v>
      </c>
      <c r="B2772" t="s">
        <v>33</v>
      </c>
      <c r="C2772" s="3">
        <f>SUMIFS(Data!F:F,Data!$B:$B,Figure16!$B2772,Data!$A:$A,Figure16!$A2772)</f>
        <v>0</v>
      </c>
      <c r="D2772" s="3">
        <f>SUMIFS(Data!Y:Y,Data!$B:$B,Figure16!$B2772,Data!$A:$A,Figure16!$A2772)</f>
        <v>0</v>
      </c>
      <c r="E2772" s="3">
        <f>SUMIFS(Data!Q:Q,Data!$B:$B,Figure16!$B2772,Data!$A:$A,Figure16!$A2772)</f>
        <v>0</v>
      </c>
      <c r="F2772" s="1" t="str">
        <f t="shared" si="90"/>
        <v/>
      </c>
      <c r="G2772" s="1" t="str">
        <f t="shared" si="91"/>
        <v/>
      </c>
      <c r="H2772">
        <f>SUMIFS(Data!Z:Z,Data!B:B,Figure16!B2772,Data!A:A,Figure16!A2772)</f>
        <v>1</v>
      </c>
    </row>
    <row r="2773" spans="1:8">
      <c r="A2773" s="27">
        <v>1952</v>
      </c>
      <c r="B2773" t="s">
        <v>33</v>
      </c>
      <c r="C2773" s="3">
        <f>SUMIFS(Data!F:F,Data!$B:$B,Figure16!$B2773,Data!$A:$A,Figure16!$A2773)</f>
        <v>0</v>
      </c>
      <c r="D2773" s="3">
        <f>SUMIFS(Data!Y:Y,Data!$B:$B,Figure16!$B2773,Data!$A:$A,Figure16!$A2773)</f>
        <v>0</v>
      </c>
      <c r="E2773" s="3">
        <f>SUMIFS(Data!Q:Q,Data!$B:$B,Figure16!$B2773,Data!$A:$A,Figure16!$A2773)</f>
        <v>0</v>
      </c>
      <c r="F2773" s="1" t="str">
        <f t="shared" si="90"/>
        <v/>
      </c>
      <c r="G2773" s="1" t="str">
        <f t="shared" si="91"/>
        <v/>
      </c>
      <c r="H2773">
        <f>SUMIFS(Data!Z:Z,Data!B:B,Figure16!B2773,Data!A:A,Figure16!A2773)</f>
        <v>1</v>
      </c>
    </row>
    <row r="2774" spans="1:8">
      <c r="A2774" s="27">
        <v>1953</v>
      </c>
      <c r="B2774" t="s">
        <v>33</v>
      </c>
      <c r="C2774" s="3">
        <f>SUMIFS(Data!F:F,Data!$B:$B,Figure16!$B2774,Data!$A:$A,Figure16!$A2774)</f>
        <v>0</v>
      </c>
      <c r="D2774" s="3">
        <f>SUMIFS(Data!Y:Y,Data!$B:$B,Figure16!$B2774,Data!$A:$A,Figure16!$A2774)</f>
        <v>0</v>
      </c>
      <c r="E2774" s="3">
        <f>SUMIFS(Data!Q:Q,Data!$B:$B,Figure16!$B2774,Data!$A:$A,Figure16!$A2774)</f>
        <v>0</v>
      </c>
      <c r="F2774" s="1" t="str">
        <f t="shared" si="90"/>
        <v/>
      </c>
      <c r="G2774" s="1" t="str">
        <f t="shared" si="91"/>
        <v/>
      </c>
      <c r="H2774">
        <f>SUMIFS(Data!Z:Z,Data!B:B,Figure16!B2774,Data!A:A,Figure16!A2774)</f>
        <v>1</v>
      </c>
    </row>
    <row r="2775" spans="1:8">
      <c r="A2775" s="27">
        <v>1954</v>
      </c>
      <c r="B2775" t="s">
        <v>33</v>
      </c>
      <c r="C2775" s="3">
        <f>SUMIFS(Data!F:F,Data!$B:$B,Figure16!$B2775,Data!$A:$A,Figure16!$A2775)</f>
        <v>0</v>
      </c>
      <c r="D2775" s="3">
        <f>SUMIFS(Data!Y:Y,Data!$B:$B,Figure16!$B2775,Data!$A:$A,Figure16!$A2775)</f>
        <v>0</v>
      </c>
      <c r="E2775" s="3">
        <f>SUMIFS(Data!Q:Q,Data!$B:$B,Figure16!$B2775,Data!$A:$A,Figure16!$A2775)</f>
        <v>0</v>
      </c>
      <c r="F2775" s="1" t="str">
        <f t="shared" si="90"/>
        <v/>
      </c>
      <c r="G2775" s="1" t="str">
        <f t="shared" si="91"/>
        <v/>
      </c>
      <c r="H2775">
        <f>SUMIFS(Data!Z:Z,Data!B:B,Figure16!B2775,Data!A:A,Figure16!A2775)</f>
        <v>1</v>
      </c>
    </row>
    <row r="2776" spans="1:8">
      <c r="A2776" s="27">
        <v>1955</v>
      </c>
      <c r="B2776" t="s">
        <v>33</v>
      </c>
      <c r="C2776" s="3">
        <f>SUMIFS(Data!F:F,Data!$B:$B,Figure16!$B2776,Data!$A:$A,Figure16!$A2776)</f>
        <v>0</v>
      </c>
      <c r="D2776" s="3">
        <f>SUMIFS(Data!Y:Y,Data!$B:$B,Figure16!$B2776,Data!$A:$A,Figure16!$A2776)</f>
        <v>0</v>
      </c>
      <c r="E2776" s="3">
        <f>SUMIFS(Data!Q:Q,Data!$B:$B,Figure16!$B2776,Data!$A:$A,Figure16!$A2776)</f>
        <v>0</v>
      </c>
      <c r="F2776" s="1" t="str">
        <f t="shared" si="90"/>
        <v/>
      </c>
      <c r="G2776" s="1" t="str">
        <f t="shared" si="91"/>
        <v/>
      </c>
      <c r="H2776">
        <f>SUMIFS(Data!Z:Z,Data!B:B,Figure16!B2776,Data!A:A,Figure16!A2776)</f>
        <v>1</v>
      </c>
    </row>
    <row r="2777" spans="1:8">
      <c r="A2777" s="27">
        <v>1956</v>
      </c>
      <c r="B2777" t="s">
        <v>33</v>
      </c>
      <c r="C2777" s="3">
        <f>SUMIFS(Data!F:F,Data!$B:$B,Figure16!$B2777,Data!$A:$A,Figure16!$A2777)</f>
        <v>0</v>
      </c>
      <c r="D2777" s="3">
        <f>SUMIFS(Data!Y:Y,Data!$B:$B,Figure16!$B2777,Data!$A:$A,Figure16!$A2777)</f>
        <v>0</v>
      </c>
      <c r="E2777" s="3">
        <f>SUMIFS(Data!Q:Q,Data!$B:$B,Figure16!$B2777,Data!$A:$A,Figure16!$A2777)</f>
        <v>0</v>
      </c>
      <c r="F2777" s="1" t="str">
        <f t="shared" si="90"/>
        <v/>
      </c>
      <c r="G2777" s="1" t="str">
        <f t="shared" si="91"/>
        <v/>
      </c>
      <c r="H2777">
        <f>SUMIFS(Data!Z:Z,Data!B:B,Figure16!B2777,Data!A:A,Figure16!A2777)</f>
        <v>1</v>
      </c>
    </row>
    <row r="2778" spans="1:8">
      <c r="A2778" s="27">
        <v>1957</v>
      </c>
      <c r="B2778" t="s">
        <v>33</v>
      </c>
      <c r="C2778" s="3">
        <f>SUMIFS(Data!F:F,Data!$B:$B,Figure16!$B2778,Data!$A:$A,Figure16!$A2778)</f>
        <v>0</v>
      </c>
      <c r="D2778" s="3">
        <f>SUMIFS(Data!Y:Y,Data!$B:$B,Figure16!$B2778,Data!$A:$A,Figure16!$A2778)</f>
        <v>0</v>
      </c>
      <c r="E2778" s="3">
        <f>SUMIFS(Data!Q:Q,Data!$B:$B,Figure16!$B2778,Data!$A:$A,Figure16!$A2778)</f>
        <v>0</v>
      </c>
      <c r="F2778" s="1" t="str">
        <f t="shared" si="90"/>
        <v/>
      </c>
      <c r="G2778" s="1" t="str">
        <f t="shared" si="91"/>
        <v/>
      </c>
      <c r="H2778">
        <f>SUMIFS(Data!Z:Z,Data!B:B,Figure16!B2778,Data!A:A,Figure16!A2778)</f>
        <v>1</v>
      </c>
    </row>
    <row r="2779" spans="1:8">
      <c r="A2779" s="27">
        <v>1958</v>
      </c>
      <c r="B2779" t="s">
        <v>33</v>
      </c>
      <c r="C2779" s="3">
        <f>SUMIFS(Data!F:F,Data!$B:$B,Figure16!$B2779,Data!$A:$A,Figure16!$A2779)</f>
        <v>0</v>
      </c>
      <c r="D2779" s="3">
        <f>SUMIFS(Data!Y:Y,Data!$B:$B,Figure16!$B2779,Data!$A:$A,Figure16!$A2779)</f>
        <v>0</v>
      </c>
      <c r="E2779" s="3">
        <f>SUMIFS(Data!Q:Q,Data!$B:$B,Figure16!$B2779,Data!$A:$A,Figure16!$A2779)</f>
        <v>0</v>
      </c>
      <c r="F2779" s="1" t="str">
        <f t="shared" si="90"/>
        <v/>
      </c>
      <c r="G2779" s="1" t="str">
        <f t="shared" si="91"/>
        <v/>
      </c>
      <c r="H2779">
        <f>SUMIFS(Data!Z:Z,Data!B:B,Figure16!B2779,Data!A:A,Figure16!A2779)</f>
        <v>1</v>
      </c>
    </row>
    <row r="2780" spans="1:8">
      <c r="A2780" s="27">
        <v>1959</v>
      </c>
      <c r="B2780" t="s">
        <v>33</v>
      </c>
      <c r="C2780" s="3">
        <f>SUMIFS(Data!F:F,Data!$B:$B,Figure16!$B2780,Data!$A:$A,Figure16!$A2780)</f>
        <v>0</v>
      </c>
      <c r="D2780" s="3">
        <f>SUMIFS(Data!Y:Y,Data!$B:$B,Figure16!$B2780,Data!$A:$A,Figure16!$A2780)</f>
        <v>0</v>
      </c>
      <c r="E2780" s="3">
        <f>SUMIFS(Data!Q:Q,Data!$B:$B,Figure16!$B2780,Data!$A:$A,Figure16!$A2780)</f>
        <v>0</v>
      </c>
      <c r="F2780" s="1" t="str">
        <f t="shared" si="90"/>
        <v/>
      </c>
      <c r="G2780" s="1" t="str">
        <f t="shared" si="91"/>
        <v/>
      </c>
      <c r="H2780">
        <f>SUMIFS(Data!Z:Z,Data!B:B,Figure16!B2780,Data!A:A,Figure16!A2780)</f>
        <v>1</v>
      </c>
    </row>
    <row r="2781" spans="1:8">
      <c r="A2781" s="27">
        <v>1960</v>
      </c>
      <c r="B2781" t="s">
        <v>33</v>
      </c>
      <c r="C2781" s="3">
        <f>SUMIFS(Data!F:F,Data!$B:$B,Figure16!$B2781,Data!$A:$A,Figure16!$A2781)</f>
        <v>0</v>
      </c>
      <c r="D2781" s="3">
        <f>SUMIFS(Data!Y:Y,Data!$B:$B,Figure16!$B2781,Data!$A:$A,Figure16!$A2781)</f>
        <v>0</v>
      </c>
      <c r="E2781" s="3">
        <f>SUMIFS(Data!Q:Q,Data!$B:$B,Figure16!$B2781,Data!$A:$A,Figure16!$A2781)</f>
        <v>1043599899.9999999</v>
      </c>
      <c r="F2781" s="1">
        <f t="shared" si="90"/>
        <v>0</v>
      </c>
      <c r="G2781" s="1">
        <f t="shared" si="91"/>
        <v>0</v>
      </c>
      <c r="H2781">
        <f>SUMIFS(Data!Z:Z,Data!B:B,Figure16!B2781,Data!A:A,Figure16!A2781)</f>
        <v>1</v>
      </c>
    </row>
    <row r="2782" spans="1:8">
      <c r="A2782" s="27">
        <v>1961</v>
      </c>
      <c r="B2782" t="s">
        <v>33</v>
      </c>
      <c r="C2782" s="3">
        <f>SUMIFS(Data!F:F,Data!$B:$B,Figure16!$B2782,Data!$A:$A,Figure16!$A2782)</f>
        <v>0</v>
      </c>
      <c r="D2782" s="3">
        <f>SUMIFS(Data!Y:Y,Data!$B:$B,Figure16!$B2782,Data!$A:$A,Figure16!$A2782)</f>
        <v>0</v>
      </c>
      <c r="E2782" s="3">
        <f>SUMIFS(Data!Q:Q,Data!$B:$B,Figure16!$B2782,Data!$A:$A,Figure16!$A2782)</f>
        <v>1076699900</v>
      </c>
      <c r="F2782" s="1">
        <f t="shared" si="90"/>
        <v>0</v>
      </c>
      <c r="G2782" s="1">
        <f t="shared" si="91"/>
        <v>0</v>
      </c>
      <c r="H2782">
        <f>SUMIFS(Data!Z:Z,Data!B:B,Figure16!B2782,Data!A:A,Figure16!A2782)</f>
        <v>1</v>
      </c>
    </row>
    <row r="2783" spans="1:8">
      <c r="A2783" s="27">
        <v>1962</v>
      </c>
      <c r="B2783" t="s">
        <v>33</v>
      </c>
      <c r="C2783" s="3">
        <f>SUMIFS(Data!F:F,Data!$B:$B,Figure16!$B2783,Data!$A:$A,Figure16!$A2783)</f>
        <v>0</v>
      </c>
      <c r="D2783" s="3">
        <f>SUMIFS(Data!Y:Y,Data!$B:$B,Figure16!$B2783,Data!$A:$A,Figure16!$A2783)</f>
        <v>0</v>
      </c>
      <c r="E2783" s="3">
        <f>SUMIFS(Data!Q:Q,Data!$B:$B,Figure16!$B2783,Data!$A:$A,Figure16!$A2783)</f>
        <v>1143600000</v>
      </c>
      <c r="F2783" s="1">
        <f t="shared" si="90"/>
        <v>0</v>
      </c>
      <c r="G2783" s="1">
        <f t="shared" si="91"/>
        <v>0</v>
      </c>
      <c r="H2783">
        <f>SUMIFS(Data!Z:Z,Data!B:B,Figure16!B2783,Data!A:A,Figure16!A2783)</f>
        <v>1</v>
      </c>
    </row>
    <row r="2784" spans="1:8">
      <c r="A2784" s="27">
        <v>1963</v>
      </c>
      <c r="B2784" t="s">
        <v>33</v>
      </c>
      <c r="C2784" s="3">
        <f>SUMIFS(Data!F:F,Data!$B:$B,Figure16!$B2784,Data!$A:$A,Figure16!$A2784)</f>
        <v>0</v>
      </c>
      <c r="D2784" s="3">
        <f>SUMIFS(Data!Y:Y,Data!$B:$B,Figure16!$B2784,Data!$A:$A,Figure16!$A2784)</f>
        <v>0</v>
      </c>
      <c r="E2784" s="3">
        <f>SUMIFS(Data!Q:Q,Data!$B:$B,Figure16!$B2784,Data!$A:$A,Figure16!$A2784)</f>
        <v>1262800000</v>
      </c>
      <c r="F2784" s="1">
        <f t="shared" si="90"/>
        <v>0</v>
      </c>
      <c r="G2784" s="1">
        <f t="shared" si="91"/>
        <v>0</v>
      </c>
      <c r="H2784">
        <f>SUMIFS(Data!Z:Z,Data!B:B,Figure16!B2784,Data!A:A,Figure16!A2784)</f>
        <v>1</v>
      </c>
    </row>
    <row r="2785" spans="1:8">
      <c r="A2785" s="27">
        <v>1964</v>
      </c>
      <c r="B2785" t="s">
        <v>33</v>
      </c>
      <c r="C2785" s="3">
        <f>SUMIFS(Data!F:F,Data!$B:$B,Figure16!$B2785,Data!$A:$A,Figure16!$A2785)</f>
        <v>0</v>
      </c>
      <c r="D2785" s="3">
        <f>SUMIFS(Data!Y:Y,Data!$B:$B,Figure16!$B2785,Data!$A:$A,Figure16!$A2785)</f>
        <v>0</v>
      </c>
      <c r="E2785" s="3">
        <f>SUMIFS(Data!Q:Q,Data!$B:$B,Figure16!$B2785,Data!$A:$A,Figure16!$A2785)</f>
        <v>1299099899.9999998</v>
      </c>
      <c r="F2785" s="1">
        <f t="shared" si="90"/>
        <v>0</v>
      </c>
      <c r="G2785" s="1">
        <f t="shared" si="91"/>
        <v>0</v>
      </c>
      <c r="H2785">
        <f>SUMIFS(Data!Z:Z,Data!B:B,Figure16!B2785,Data!A:A,Figure16!A2785)</f>
        <v>1</v>
      </c>
    </row>
    <row r="2786" spans="1:8">
      <c r="A2786" s="27">
        <v>1965</v>
      </c>
      <c r="B2786" t="s">
        <v>33</v>
      </c>
      <c r="C2786" s="3">
        <f>SUMIFS(Data!F:F,Data!$B:$B,Figure16!$B2786,Data!$A:$A,Figure16!$A2786)</f>
        <v>0</v>
      </c>
      <c r="D2786" s="3">
        <f>SUMIFS(Data!Y:Y,Data!$B:$B,Figure16!$B2786,Data!$A:$A,Figure16!$A2786)</f>
        <v>0</v>
      </c>
      <c r="E2786" s="3">
        <f>SUMIFS(Data!Q:Q,Data!$B:$B,Figure16!$B2786,Data!$A:$A,Figure16!$A2786)</f>
        <v>1331399900</v>
      </c>
      <c r="F2786" s="1">
        <f t="shared" si="90"/>
        <v>0</v>
      </c>
      <c r="G2786" s="1">
        <f t="shared" si="91"/>
        <v>0</v>
      </c>
      <c r="H2786">
        <f>SUMIFS(Data!Z:Z,Data!B:B,Figure16!B2786,Data!A:A,Figure16!A2786)</f>
        <v>1</v>
      </c>
    </row>
    <row r="2787" spans="1:8">
      <c r="A2787" s="27">
        <v>1966</v>
      </c>
      <c r="B2787" t="s">
        <v>33</v>
      </c>
      <c r="C2787" s="3">
        <f>SUMIFS(Data!F:F,Data!$B:$B,Figure16!$B2787,Data!$A:$A,Figure16!$A2787)</f>
        <v>0</v>
      </c>
      <c r="D2787" s="3">
        <f>SUMIFS(Data!Y:Y,Data!$B:$B,Figure16!$B2787,Data!$A:$A,Figure16!$A2787)</f>
        <v>0</v>
      </c>
      <c r="E2787" s="3">
        <f>SUMIFS(Data!Q:Q,Data!$B:$B,Figure16!$B2787,Data!$A:$A,Figure16!$A2787)</f>
        <v>1390700000</v>
      </c>
      <c r="F2787" s="1">
        <f t="shared" si="90"/>
        <v>0</v>
      </c>
      <c r="G2787" s="1">
        <f t="shared" si="91"/>
        <v>0</v>
      </c>
      <c r="H2787">
        <f>SUMIFS(Data!Z:Z,Data!B:B,Figure16!B2787,Data!A:A,Figure16!A2787)</f>
        <v>1</v>
      </c>
    </row>
    <row r="2788" spans="1:8">
      <c r="A2788" s="27">
        <v>1967</v>
      </c>
      <c r="B2788" t="s">
        <v>33</v>
      </c>
      <c r="C2788" s="3">
        <f>SUMIFS(Data!F:F,Data!$B:$B,Figure16!$B2788,Data!$A:$A,Figure16!$A2788)</f>
        <v>0</v>
      </c>
      <c r="D2788" s="3">
        <f>SUMIFS(Data!Y:Y,Data!$B:$B,Figure16!$B2788,Data!$A:$A,Figure16!$A2788)</f>
        <v>0</v>
      </c>
      <c r="E2788" s="3">
        <f>SUMIFS(Data!Q:Q,Data!$B:$B,Figure16!$B2788,Data!$A:$A,Figure16!$A2788)</f>
        <v>1453500000</v>
      </c>
      <c r="F2788" s="1">
        <f t="shared" si="90"/>
        <v>0</v>
      </c>
      <c r="G2788" s="1">
        <f t="shared" si="91"/>
        <v>0</v>
      </c>
      <c r="H2788">
        <f>SUMIFS(Data!Z:Z,Data!B:B,Figure16!B2788,Data!A:A,Figure16!A2788)</f>
        <v>1</v>
      </c>
    </row>
    <row r="2789" spans="1:8">
      <c r="A2789" s="27">
        <v>1968</v>
      </c>
      <c r="B2789" t="s">
        <v>33</v>
      </c>
      <c r="C2789" s="3">
        <f>SUMIFS(Data!F:F,Data!$B:$B,Figure16!$B2789,Data!$A:$A,Figure16!$A2789)</f>
        <v>0</v>
      </c>
      <c r="D2789" s="3">
        <f>SUMIFS(Data!Y:Y,Data!$B:$B,Figure16!$B2789,Data!$A:$A,Figure16!$A2789)</f>
        <v>0</v>
      </c>
      <c r="E2789" s="3">
        <f>SUMIFS(Data!Q:Q,Data!$B:$B,Figure16!$B2789,Data!$A:$A,Figure16!$A2789)</f>
        <v>1610500000</v>
      </c>
      <c r="F2789" s="1">
        <f t="shared" si="90"/>
        <v>0</v>
      </c>
      <c r="G2789" s="1">
        <f t="shared" si="91"/>
        <v>0</v>
      </c>
      <c r="H2789">
        <f>SUMIFS(Data!Z:Z,Data!B:B,Figure16!B2789,Data!A:A,Figure16!A2789)</f>
        <v>1</v>
      </c>
    </row>
    <row r="2790" spans="1:8">
      <c r="A2790" s="27">
        <v>1969</v>
      </c>
      <c r="B2790" t="s">
        <v>33</v>
      </c>
      <c r="C2790" s="3">
        <f>SUMIFS(Data!F:F,Data!$B:$B,Figure16!$B2790,Data!$A:$A,Figure16!$A2790)</f>
        <v>0</v>
      </c>
      <c r="D2790" s="3">
        <f>SUMIFS(Data!Y:Y,Data!$B:$B,Figure16!$B2790,Data!$A:$A,Figure16!$A2790)</f>
        <v>0</v>
      </c>
      <c r="E2790" s="3">
        <f>SUMIFS(Data!Q:Q,Data!$B:$B,Figure16!$B2790,Data!$A:$A,Figure16!$A2790)</f>
        <v>1715399899.9999998</v>
      </c>
      <c r="F2790" s="1">
        <f t="shared" si="90"/>
        <v>0</v>
      </c>
      <c r="G2790" s="1">
        <f t="shared" si="91"/>
        <v>0</v>
      </c>
      <c r="H2790">
        <f>SUMIFS(Data!Z:Z,Data!B:B,Figure16!B2790,Data!A:A,Figure16!A2790)</f>
        <v>1</v>
      </c>
    </row>
    <row r="2791" spans="1:8">
      <c r="A2791" s="27">
        <v>1970</v>
      </c>
      <c r="B2791" t="s">
        <v>33</v>
      </c>
      <c r="C2791" s="3">
        <f>SUMIFS(Data!F:F,Data!$B:$B,Figure16!$B2791,Data!$A:$A,Figure16!$A2791)</f>
        <v>0</v>
      </c>
      <c r="D2791" s="3">
        <f>SUMIFS(Data!Y:Y,Data!$B:$B,Figure16!$B2791,Data!$A:$A,Figure16!$A2791)</f>
        <v>0</v>
      </c>
      <c r="E2791" s="3">
        <f>SUMIFS(Data!Q:Q,Data!$B:$B,Figure16!$B2791,Data!$A:$A,Figure16!$A2791)</f>
        <v>1903999999.9999998</v>
      </c>
      <c r="F2791" s="1">
        <f t="shared" si="90"/>
        <v>0</v>
      </c>
      <c r="G2791" s="1">
        <f t="shared" si="91"/>
        <v>0</v>
      </c>
      <c r="H2791">
        <f>SUMIFS(Data!Z:Z,Data!B:B,Figure16!B2791,Data!A:A,Figure16!A2791)</f>
        <v>1</v>
      </c>
    </row>
    <row r="2792" spans="1:8">
      <c r="A2792" s="27">
        <v>1971</v>
      </c>
      <c r="B2792" t="s">
        <v>33</v>
      </c>
      <c r="C2792" s="3">
        <f>SUMIFS(Data!F:F,Data!$B:$B,Figure16!$B2792,Data!$A:$A,Figure16!$A2792)</f>
        <v>0</v>
      </c>
      <c r="D2792" s="3">
        <f>SUMIFS(Data!Y:Y,Data!$B:$B,Figure16!$B2792,Data!$A:$A,Figure16!$A2792)</f>
        <v>0</v>
      </c>
      <c r="E2792" s="3">
        <f>SUMIFS(Data!Q:Q,Data!$B:$B,Figure16!$B2792,Data!$A:$A,Figure16!$A2792)</f>
        <v>1984800000</v>
      </c>
      <c r="F2792" s="1">
        <f t="shared" si="90"/>
        <v>0</v>
      </c>
      <c r="G2792" s="1">
        <f t="shared" si="91"/>
        <v>0</v>
      </c>
      <c r="H2792">
        <f>SUMIFS(Data!Z:Z,Data!B:B,Figure16!B2792,Data!A:A,Figure16!A2792)</f>
        <v>1</v>
      </c>
    </row>
    <row r="2793" spans="1:8">
      <c r="A2793" s="27">
        <v>1972</v>
      </c>
      <c r="B2793" t="s">
        <v>33</v>
      </c>
      <c r="C2793" s="3">
        <f>SUMIFS(Data!F:F,Data!$B:$B,Figure16!$B2793,Data!$A:$A,Figure16!$A2793)</f>
        <v>0</v>
      </c>
      <c r="D2793" s="3">
        <f>SUMIFS(Data!Y:Y,Data!$B:$B,Figure16!$B2793,Data!$A:$A,Figure16!$A2793)</f>
        <v>0</v>
      </c>
      <c r="E2793" s="3">
        <f>SUMIFS(Data!Q:Q,Data!$B:$B,Figure16!$B2793,Data!$A:$A,Figure16!$A2793)</f>
        <v>2101300000.0000002</v>
      </c>
      <c r="F2793" s="1">
        <f t="shared" si="90"/>
        <v>0</v>
      </c>
      <c r="G2793" s="1">
        <f t="shared" si="91"/>
        <v>0</v>
      </c>
      <c r="H2793">
        <f>SUMIFS(Data!Z:Z,Data!B:B,Figure16!B2793,Data!A:A,Figure16!A2793)</f>
        <v>1</v>
      </c>
    </row>
    <row r="2794" spans="1:8">
      <c r="A2794" s="27">
        <v>1973</v>
      </c>
      <c r="B2794" t="s">
        <v>33</v>
      </c>
      <c r="C2794" s="3">
        <f>SUMIFS(Data!F:F,Data!$B:$B,Figure16!$B2794,Data!$A:$A,Figure16!$A2794)</f>
        <v>0</v>
      </c>
      <c r="D2794" s="3">
        <f>SUMIFS(Data!Y:Y,Data!$B:$B,Figure16!$B2794,Data!$A:$A,Figure16!$A2794)</f>
        <v>0</v>
      </c>
      <c r="E2794" s="3">
        <f>SUMIFS(Data!Q:Q,Data!$B:$B,Figure16!$B2794,Data!$A:$A,Figure16!$A2794)</f>
        <v>2569200100</v>
      </c>
      <c r="F2794" s="1">
        <f t="shared" si="90"/>
        <v>0</v>
      </c>
      <c r="G2794" s="1">
        <f t="shared" si="91"/>
        <v>0</v>
      </c>
      <c r="H2794">
        <f>SUMIFS(Data!Z:Z,Data!B:B,Figure16!B2794,Data!A:A,Figure16!A2794)</f>
        <v>1</v>
      </c>
    </row>
    <row r="2795" spans="1:8">
      <c r="A2795" s="27">
        <v>1974</v>
      </c>
      <c r="B2795" t="s">
        <v>33</v>
      </c>
      <c r="C2795" s="3">
        <f>SUMIFS(Data!F:F,Data!$B:$B,Figure16!$B2795,Data!$A:$A,Figure16!$A2795)</f>
        <v>0</v>
      </c>
      <c r="D2795" s="3">
        <f>SUMIFS(Data!Y:Y,Data!$B:$B,Figure16!$B2795,Data!$A:$A,Figure16!$A2795)</f>
        <v>0</v>
      </c>
      <c r="E2795" s="3">
        <f>SUMIFS(Data!Q:Q,Data!$B:$B,Figure16!$B2795,Data!$A:$A,Figure16!$A2795)</f>
        <v>3161499900</v>
      </c>
      <c r="F2795" s="1">
        <f t="shared" si="90"/>
        <v>0</v>
      </c>
      <c r="G2795" s="1">
        <f t="shared" si="91"/>
        <v>0</v>
      </c>
      <c r="H2795">
        <f>SUMIFS(Data!Z:Z,Data!B:B,Figure16!B2795,Data!A:A,Figure16!A2795)</f>
        <v>1</v>
      </c>
    </row>
    <row r="2796" spans="1:8">
      <c r="A2796" s="27">
        <v>1975</v>
      </c>
      <c r="B2796" t="s">
        <v>33</v>
      </c>
      <c r="C2796" s="3">
        <f>SUMIFS(Data!F:F,Data!$B:$B,Figure16!$B2796,Data!$A:$A,Figure16!$A2796)</f>
        <v>0</v>
      </c>
      <c r="D2796" s="3">
        <f>SUMIFS(Data!Y:Y,Data!$B:$B,Figure16!$B2796,Data!$A:$A,Figure16!$A2796)</f>
        <v>0</v>
      </c>
      <c r="E2796" s="3">
        <f>SUMIFS(Data!Q:Q,Data!$B:$B,Figure16!$B2796,Data!$A:$A,Figure16!$A2796)</f>
        <v>3645900000</v>
      </c>
      <c r="F2796" s="1">
        <f t="shared" si="90"/>
        <v>0</v>
      </c>
      <c r="G2796" s="1">
        <f t="shared" si="91"/>
        <v>0</v>
      </c>
      <c r="H2796">
        <f>SUMIFS(Data!Z:Z,Data!B:B,Figure16!B2796,Data!A:A,Figure16!A2796)</f>
        <v>1</v>
      </c>
    </row>
    <row r="2797" spans="1:8">
      <c r="A2797" s="27">
        <v>1976</v>
      </c>
      <c r="B2797" t="s">
        <v>33</v>
      </c>
      <c r="C2797" s="3">
        <f>SUMIFS(Data!F:F,Data!$B:$B,Figure16!$B2797,Data!$A:$A,Figure16!$A2797)</f>
        <v>25000</v>
      </c>
      <c r="D2797" s="3">
        <f>SUMIFS(Data!Y:Y,Data!$B:$B,Figure16!$B2797,Data!$A:$A,Figure16!$A2797)</f>
        <v>15000000</v>
      </c>
      <c r="E2797" s="3">
        <f>SUMIFS(Data!Q:Q,Data!$B:$B,Figure16!$B2797,Data!$A:$A,Figure16!$A2797)</f>
        <v>4365300199.999999</v>
      </c>
      <c r="F2797" s="1">
        <f t="shared" si="90"/>
        <v>5.7269829919142799E-4</v>
      </c>
      <c r="G2797" s="1">
        <f t="shared" si="91"/>
        <v>0.34361897951485681</v>
      </c>
      <c r="H2797">
        <f>SUMIFS(Data!Z:Z,Data!B:B,Figure16!B2797,Data!A:A,Figure16!A2797)</f>
        <v>1</v>
      </c>
    </row>
    <row r="2798" spans="1:8">
      <c r="A2798" s="27">
        <v>1977</v>
      </c>
      <c r="B2798" t="s">
        <v>33</v>
      </c>
      <c r="C2798" s="3">
        <f>SUMIFS(Data!F:F,Data!$B:$B,Figure16!$B2798,Data!$A:$A,Figure16!$A2798)</f>
        <v>0</v>
      </c>
      <c r="D2798" s="3">
        <f>SUMIFS(Data!Y:Y,Data!$B:$B,Figure16!$B2798,Data!$A:$A,Figure16!$A2798)</f>
        <v>0</v>
      </c>
      <c r="E2798" s="3">
        <f>SUMIFS(Data!Q:Q,Data!$B:$B,Figure16!$B2798,Data!$A:$A,Figure16!$A2798)</f>
        <v>5480500200.000001</v>
      </c>
      <c r="F2798" s="1">
        <f t="shared" si="90"/>
        <v>0</v>
      </c>
      <c r="G2798" s="1">
        <f t="shared" si="91"/>
        <v>0</v>
      </c>
      <c r="H2798">
        <f>SUMIFS(Data!Z:Z,Data!B:B,Figure16!B2798,Data!A:A,Figure16!A2798)</f>
        <v>1</v>
      </c>
    </row>
    <row r="2799" spans="1:8">
      <c r="A2799" s="27">
        <v>1978</v>
      </c>
      <c r="B2799" t="s">
        <v>33</v>
      </c>
      <c r="C2799" s="3">
        <f>SUMIFS(Data!F:F,Data!$B:$B,Figure16!$B2799,Data!$A:$A,Figure16!$A2799)</f>
        <v>0</v>
      </c>
      <c r="D2799" s="3">
        <f>SUMIFS(Data!Y:Y,Data!$B:$B,Figure16!$B2799,Data!$A:$A,Figure16!$A2799)</f>
        <v>0</v>
      </c>
      <c r="E2799" s="3">
        <f>SUMIFS(Data!Q:Q,Data!$B:$B,Figure16!$B2799,Data!$A:$A,Figure16!$A2799)</f>
        <v>6070600199.999999</v>
      </c>
      <c r="F2799" s="1">
        <f t="shared" si="90"/>
        <v>0</v>
      </c>
      <c r="G2799" s="1">
        <f t="shared" si="91"/>
        <v>0</v>
      </c>
      <c r="H2799">
        <f>SUMIFS(Data!Z:Z,Data!B:B,Figure16!B2799,Data!A:A,Figure16!A2799)</f>
        <v>1</v>
      </c>
    </row>
    <row r="2800" spans="1:8">
      <c r="A2800" s="27">
        <v>1979</v>
      </c>
      <c r="B2800" t="s">
        <v>33</v>
      </c>
      <c r="C2800" s="3">
        <f>SUMIFS(Data!F:F,Data!$B:$B,Figure16!$B2800,Data!$A:$A,Figure16!$A2800)</f>
        <v>0</v>
      </c>
      <c r="D2800" s="3">
        <f>SUMIFS(Data!Y:Y,Data!$B:$B,Figure16!$B2800,Data!$A:$A,Figure16!$A2800)</f>
        <v>0</v>
      </c>
      <c r="E2800" s="3">
        <f>SUMIFS(Data!Q:Q,Data!$B:$B,Figure16!$B2800,Data!$A:$A,Figure16!$A2800)</f>
        <v>6902600200</v>
      </c>
      <c r="F2800" s="1">
        <f t="shared" si="90"/>
        <v>0</v>
      </c>
      <c r="G2800" s="1">
        <f t="shared" si="91"/>
        <v>0</v>
      </c>
      <c r="H2800">
        <f>SUMIFS(Data!Z:Z,Data!B:B,Figure16!B2800,Data!A:A,Figure16!A2800)</f>
        <v>1</v>
      </c>
    </row>
    <row r="2801" spans="1:8">
      <c r="A2801" s="27">
        <v>1980</v>
      </c>
      <c r="B2801" t="s">
        <v>33</v>
      </c>
      <c r="C2801" s="3">
        <f>SUMIFS(Data!F:F,Data!$B:$B,Figure16!$B2801,Data!$A:$A,Figure16!$A2801)</f>
        <v>0</v>
      </c>
      <c r="D2801" s="3">
        <f>SUMIFS(Data!Y:Y,Data!$B:$B,Figure16!$B2801,Data!$A:$A,Figure16!$A2801)</f>
        <v>50000000</v>
      </c>
      <c r="E2801" s="3">
        <f>SUMIFS(Data!Q:Q,Data!$B:$B,Figure16!$B2801,Data!$A:$A,Figure16!$A2801)</f>
        <v>7878700000</v>
      </c>
      <c r="F2801" s="1">
        <f t="shared" si="90"/>
        <v>0</v>
      </c>
      <c r="G2801" s="1">
        <f t="shared" si="91"/>
        <v>0.63462246309670378</v>
      </c>
      <c r="H2801">
        <f>SUMIFS(Data!Z:Z,Data!B:B,Figure16!B2801,Data!A:A,Figure16!A2801)</f>
        <v>1</v>
      </c>
    </row>
    <row r="2802" spans="1:8">
      <c r="A2802" s="27">
        <v>1981</v>
      </c>
      <c r="B2802" t="s">
        <v>33</v>
      </c>
      <c r="C2802" s="3">
        <f>SUMIFS(Data!F:F,Data!$B:$B,Figure16!$B2802,Data!$A:$A,Figure16!$A2802)</f>
        <v>0</v>
      </c>
      <c r="D2802" s="3">
        <f>SUMIFS(Data!Y:Y,Data!$B:$B,Figure16!$B2802,Data!$A:$A,Figure16!$A2802)</f>
        <v>208000000</v>
      </c>
      <c r="E2802" s="3">
        <f>SUMIFS(Data!Q:Q,Data!$B:$B,Figure16!$B2802,Data!$A:$A,Figure16!$A2802)</f>
        <v>8607500300</v>
      </c>
      <c r="F2802" s="1">
        <f t="shared" si="90"/>
        <v>0</v>
      </c>
      <c r="G2802" s="1">
        <f t="shared" si="91"/>
        <v>2.4164971565554287</v>
      </c>
      <c r="H2802">
        <f>SUMIFS(Data!Z:Z,Data!B:B,Figure16!B2802,Data!A:A,Figure16!A2802)</f>
        <v>1</v>
      </c>
    </row>
    <row r="2803" spans="1:8">
      <c r="A2803" s="27">
        <v>1982</v>
      </c>
      <c r="B2803" t="s">
        <v>33</v>
      </c>
      <c r="C2803" s="3">
        <f>SUMIFS(Data!F:F,Data!$B:$B,Figure16!$B2803,Data!$A:$A,Figure16!$A2803)</f>
        <v>0</v>
      </c>
      <c r="D2803" s="3">
        <f>SUMIFS(Data!Y:Y,Data!$B:$B,Figure16!$B2803,Data!$A:$A,Figure16!$A2803)</f>
        <v>0</v>
      </c>
      <c r="E2803" s="3">
        <f>SUMIFS(Data!Q:Q,Data!$B:$B,Figure16!$B2803,Data!$A:$A,Figure16!$A2803)</f>
        <v>8716999700</v>
      </c>
      <c r="F2803" s="1">
        <f t="shared" si="90"/>
        <v>0</v>
      </c>
      <c r="G2803" s="1">
        <f t="shared" si="91"/>
        <v>0</v>
      </c>
      <c r="H2803">
        <f>SUMIFS(Data!Z:Z,Data!B:B,Figure16!B2803,Data!A:A,Figure16!A2803)</f>
        <v>1</v>
      </c>
    </row>
    <row r="2804" spans="1:8">
      <c r="A2804" s="27">
        <v>1983</v>
      </c>
      <c r="B2804" t="s">
        <v>33</v>
      </c>
      <c r="C2804" s="3">
        <f>SUMIFS(Data!F:F,Data!$B:$B,Figure16!$B2804,Data!$A:$A,Figure16!$A2804)</f>
        <v>0</v>
      </c>
      <c r="D2804" s="3">
        <f>SUMIFS(Data!Y:Y,Data!$B:$B,Figure16!$B2804,Data!$A:$A,Figure16!$A2804)</f>
        <v>0</v>
      </c>
      <c r="E2804" s="3">
        <f>SUMIFS(Data!Q:Q,Data!$B:$B,Figure16!$B2804,Data!$A:$A,Figure16!$A2804)</f>
        <v>9050000400</v>
      </c>
      <c r="F2804" s="1">
        <f t="shared" si="90"/>
        <v>0</v>
      </c>
      <c r="G2804" s="1">
        <f t="shared" si="91"/>
        <v>0</v>
      </c>
      <c r="H2804">
        <f>SUMIFS(Data!Z:Z,Data!B:B,Figure16!B2804,Data!A:A,Figure16!A2804)</f>
        <v>1</v>
      </c>
    </row>
    <row r="2805" spans="1:8">
      <c r="A2805" s="27">
        <v>1984</v>
      </c>
      <c r="B2805" t="s">
        <v>33</v>
      </c>
      <c r="C2805" s="3">
        <f>SUMIFS(Data!F:F,Data!$B:$B,Figure16!$B2805,Data!$A:$A,Figure16!$A2805)</f>
        <v>0</v>
      </c>
      <c r="D2805" s="3">
        <f>SUMIFS(Data!Y:Y,Data!$B:$B,Figure16!$B2805,Data!$A:$A,Figure16!$A2805)</f>
        <v>0</v>
      </c>
      <c r="E2805" s="3">
        <f>SUMIFS(Data!Q:Q,Data!$B:$B,Figure16!$B2805,Data!$A:$A,Figure16!$A2805)</f>
        <v>9470000100</v>
      </c>
      <c r="F2805" s="1">
        <f t="shared" si="90"/>
        <v>0</v>
      </c>
      <c r="G2805" s="1">
        <f t="shared" si="91"/>
        <v>0</v>
      </c>
      <c r="H2805">
        <f>SUMIFS(Data!Z:Z,Data!B:B,Figure16!B2805,Data!A:A,Figure16!A2805)</f>
        <v>1</v>
      </c>
    </row>
    <row r="2806" spans="1:8">
      <c r="A2806" s="27">
        <v>1985</v>
      </c>
      <c r="B2806" t="s">
        <v>33</v>
      </c>
      <c r="C2806" s="3">
        <f>SUMIFS(Data!F:F,Data!$B:$B,Figure16!$B2806,Data!$A:$A,Figure16!$A2806)</f>
        <v>0</v>
      </c>
      <c r="D2806" s="3">
        <f>SUMIFS(Data!Y:Y,Data!$B:$B,Figure16!$B2806,Data!$A:$A,Figure16!$A2806)</f>
        <v>0</v>
      </c>
      <c r="E2806" s="3">
        <f>SUMIFS(Data!Q:Q,Data!$B:$B,Figure16!$B2806,Data!$A:$A,Figure16!$A2806)</f>
        <v>9721652086.956522</v>
      </c>
      <c r="F2806" s="1">
        <f t="shared" si="90"/>
        <v>0</v>
      </c>
      <c r="G2806" s="1">
        <f t="shared" si="91"/>
        <v>0</v>
      </c>
      <c r="H2806">
        <f>SUMIFS(Data!Z:Z,Data!B:B,Figure16!B2806,Data!A:A,Figure16!A2806)</f>
        <v>1</v>
      </c>
    </row>
    <row r="2807" spans="1:8">
      <c r="A2807" s="27">
        <v>1986</v>
      </c>
      <c r="B2807" t="s">
        <v>33</v>
      </c>
      <c r="C2807" s="3">
        <f>SUMIFS(Data!F:F,Data!$B:$B,Figure16!$B2807,Data!$A:$A,Figure16!$A2807)</f>
        <v>0</v>
      </c>
      <c r="D2807" s="3">
        <f>SUMIFS(Data!Y:Y,Data!$B:$B,Figure16!$B2807,Data!$A:$A,Figure16!$A2807)</f>
        <v>0</v>
      </c>
      <c r="E2807" s="3">
        <f>SUMIFS(Data!Q:Q,Data!$B:$B,Figure16!$B2807,Data!$A:$A,Figure16!$A2807)</f>
        <v>7231963515.9817343</v>
      </c>
      <c r="F2807" s="1">
        <f t="shared" si="90"/>
        <v>0</v>
      </c>
      <c r="G2807" s="1">
        <f t="shared" si="91"/>
        <v>0</v>
      </c>
      <c r="H2807">
        <f>SUMIFS(Data!Z:Z,Data!B:B,Figure16!B2807,Data!A:A,Figure16!A2807)</f>
        <v>1</v>
      </c>
    </row>
    <row r="2808" spans="1:8">
      <c r="A2808" s="27">
        <v>1987</v>
      </c>
      <c r="B2808" t="s">
        <v>33</v>
      </c>
      <c r="C2808" s="3">
        <f>SUMIFS(Data!F:F,Data!$B:$B,Figure16!$B2808,Data!$A:$A,Figure16!$A2808)</f>
        <v>0</v>
      </c>
      <c r="D2808" s="3">
        <f>SUMIFS(Data!Y:Y,Data!$B:$B,Figure16!$B2808,Data!$A:$A,Figure16!$A2808)</f>
        <v>0</v>
      </c>
      <c r="E2808" s="3">
        <f>SUMIFS(Data!Q:Q,Data!$B:$B,Figure16!$B2808,Data!$A:$A,Figure16!$A2808)</f>
        <v>7084399840</v>
      </c>
      <c r="F2808" s="1">
        <f t="shared" si="90"/>
        <v>0</v>
      </c>
      <c r="G2808" s="1">
        <f t="shared" si="91"/>
        <v>0</v>
      </c>
      <c r="H2808">
        <f>SUMIFS(Data!Z:Z,Data!B:B,Figure16!B2808,Data!A:A,Figure16!A2808)</f>
        <v>1</v>
      </c>
    </row>
    <row r="2809" spans="1:8">
      <c r="A2809" s="27">
        <v>1988</v>
      </c>
      <c r="B2809" t="s">
        <v>33</v>
      </c>
      <c r="C2809" s="3">
        <f>SUMIFS(Data!F:F,Data!$B:$B,Figure16!$B2809,Data!$A:$A,Figure16!$A2809)</f>
        <v>0</v>
      </c>
      <c r="D2809" s="3">
        <f>SUMIFS(Data!Y:Y,Data!$B:$B,Figure16!$B2809,Data!$A:$A,Figure16!$A2809)</f>
        <v>0</v>
      </c>
      <c r="E2809" s="3">
        <f>SUMIFS(Data!Q:Q,Data!$B:$B,Figure16!$B2809,Data!$A:$A,Figure16!$A2809)</f>
        <v>7841602824.4274817</v>
      </c>
      <c r="F2809" s="1">
        <f t="shared" si="90"/>
        <v>0</v>
      </c>
      <c r="G2809" s="1">
        <f t="shared" si="91"/>
        <v>0</v>
      </c>
      <c r="H2809">
        <f>SUMIFS(Data!Z:Z,Data!B:B,Figure16!B2809,Data!A:A,Figure16!A2809)</f>
        <v>1</v>
      </c>
    </row>
    <row r="2810" spans="1:8">
      <c r="A2810" s="27">
        <v>1989</v>
      </c>
      <c r="B2810" t="s">
        <v>33</v>
      </c>
      <c r="C2810" s="3">
        <f>SUMIFS(Data!F:F,Data!$B:$B,Figure16!$B2810,Data!$A:$A,Figure16!$A2810)</f>
        <v>0</v>
      </c>
      <c r="D2810" s="3">
        <f>SUMIFS(Data!Y:Y,Data!$B:$B,Figure16!$B2810,Data!$A:$A,Figure16!$A2810)</f>
        <v>0</v>
      </c>
      <c r="E2810" s="3">
        <f>SUMIFS(Data!Q:Q,Data!$B:$B,Figure16!$B2810,Data!$A:$A,Figure16!$A2810)</f>
        <v>8410724360.795455</v>
      </c>
      <c r="F2810" s="1">
        <f t="shared" si="90"/>
        <v>0</v>
      </c>
      <c r="G2810" s="1">
        <f t="shared" si="91"/>
        <v>0</v>
      </c>
      <c r="H2810">
        <f>SUMIFS(Data!Z:Z,Data!B:B,Figure16!B2810,Data!A:A,Figure16!A2810)</f>
        <v>1</v>
      </c>
    </row>
    <row r="2811" spans="1:8">
      <c r="A2811" s="27">
        <v>1990</v>
      </c>
      <c r="B2811" t="s">
        <v>33</v>
      </c>
      <c r="C2811" s="3">
        <f>SUMIFS(Data!F:F,Data!$B:$B,Figure16!$B2811,Data!$A:$A,Figure16!$A2811)</f>
        <v>0</v>
      </c>
      <c r="D2811" s="3">
        <f>SUMIFS(Data!Y:Y,Data!$B:$B,Figure16!$B2811,Data!$A:$A,Figure16!$A2811)</f>
        <v>0</v>
      </c>
      <c r="E2811" s="3">
        <f>SUMIFS(Data!Q:Q,Data!$B:$B,Figure16!$B2811,Data!$A:$A,Figure16!$A2811)</f>
        <v>7650125217.3525343</v>
      </c>
      <c r="F2811" s="1">
        <f t="shared" si="90"/>
        <v>0</v>
      </c>
      <c r="G2811" s="1">
        <f t="shared" si="91"/>
        <v>0</v>
      </c>
      <c r="H2811">
        <f>SUMIFS(Data!Z:Z,Data!B:B,Figure16!B2811,Data!A:A,Figure16!A2811)</f>
        <v>1</v>
      </c>
    </row>
    <row r="2812" spans="1:8">
      <c r="A2812" s="27">
        <v>1991</v>
      </c>
      <c r="B2812" t="s">
        <v>33</v>
      </c>
      <c r="C2812" s="3">
        <f>SUMIFS(Data!F:F,Data!$B:$B,Figure16!$B2812,Data!$A:$A,Figure16!$A2812)</f>
        <v>0</v>
      </c>
      <c r="D2812" s="3">
        <f>SUMIFS(Data!Y:Y,Data!$B:$B,Figure16!$B2812,Data!$A:$A,Figure16!$A2812)</f>
        <v>0</v>
      </c>
      <c r="E2812" s="3">
        <f>SUMIFS(Data!Q:Q,Data!$B:$B,Figure16!$B2812,Data!$A:$A,Figure16!$A2812)</f>
        <v>9406097735.0911732</v>
      </c>
      <c r="F2812" s="1">
        <f t="shared" si="90"/>
        <v>0</v>
      </c>
      <c r="G2812" s="1">
        <f t="shared" si="91"/>
        <v>0</v>
      </c>
      <c r="H2812">
        <f>SUMIFS(Data!Z:Z,Data!B:B,Figure16!B2812,Data!A:A,Figure16!A2812)</f>
        <v>1</v>
      </c>
    </row>
    <row r="2813" spans="1:8">
      <c r="A2813" s="27">
        <v>1992</v>
      </c>
      <c r="B2813" t="s">
        <v>33</v>
      </c>
      <c r="C2813" s="3">
        <f>SUMIFS(Data!F:F,Data!$B:$B,Figure16!$B2813,Data!$A:$A,Figure16!$A2813)</f>
        <v>0</v>
      </c>
      <c r="D2813" s="3">
        <f>SUMIFS(Data!Y:Y,Data!$B:$B,Figure16!$B2813,Data!$A:$A,Figure16!$A2813)</f>
        <v>0</v>
      </c>
      <c r="E2813" s="3">
        <f>SUMIFS(Data!Q:Q,Data!$B:$B,Figure16!$B2813,Data!$A:$A,Figure16!$A2813)</f>
        <v>10440842165.319305</v>
      </c>
      <c r="F2813" s="1">
        <f t="shared" si="90"/>
        <v>0</v>
      </c>
      <c r="G2813" s="1">
        <f t="shared" si="91"/>
        <v>0</v>
      </c>
      <c r="H2813">
        <f>SUMIFS(Data!Z:Z,Data!B:B,Figure16!B2813,Data!A:A,Figure16!A2813)</f>
        <v>1</v>
      </c>
    </row>
    <row r="2814" spans="1:8">
      <c r="A2814" s="27">
        <v>1993</v>
      </c>
      <c r="B2814" t="s">
        <v>33</v>
      </c>
      <c r="C2814" s="3">
        <f>SUMIFS(Data!F:F,Data!$B:$B,Figure16!$B2814,Data!$A:$A,Figure16!$A2814)</f>
        <v>0</v>
      </c>
      <c r="D2814" s="3">
        <f>SUMIFS(Data!Y:Y,Data!$B:$B,Figure16!$B2814,Data!$A:$A,Figure16!$A2814)</f>
        <v>0</v>
      </c>
      <c r="E2814" s="3">
        <f>SUMIFS(Data!Q:Q,Data!$B:$B,Figure16!$B2814,Data!$A:$A,Figure16!$A2814)</f>
        <v>11399942453.064556</v>
      </c>
      <c r="F2814" s="1">
        <f t="shared" si="90"/>
        <v>0</v>
      </c>
      <c r="G2814" s="1">
        <f t="shared" si="91"/>
        <v>0</v>
      </c>
      <c r="H2814">
        <f>SUMIFS(Data!Z:Z,Data!B:B,Figure16!B2814,Data!A:A,Figure16!A2814)</f>
        <v>1</v>
      </c>
    </row>
    <row r="2815" spans="1:8">
      <c r="A2815" s="27">
        <v>1994</v>
      </c>
      <c r="B2815" t="s">
        <v>33</v>
      </c>
      <c r="C2815" s="3">
        <f>SUMIFS(Data!F:F,Data!$B:$B,Figure16!$B2815,Data!$A:$A,Figure16!$A2815)</f>
        <v>0</v>
      </c>
      <c r="D2815" s="3">
        <f>SUMIFS(Data!Y:Y,Data!$B:$B,Figure16!$B2815,Data!$A:$A,Figure16!$A2815)</f>
        <v>0</v>
      </c>
      <c r="E2815" s="3">
        <f>SUMIFS(Data!Q:Q,Data!$B:$B,Figure16!$B2815,Data!$A:$A,Figure16!$A2815)</f>
        <v>12983235568.229239</v>
      </c>
      <c r="F2815" s="1">
        <f t="shared" si="90"/>
        <v>0</v>
      </c>
      <c r="G2815" s="1">
        <f t="shared" si="91"/>
        <v>0</v>
      </c>
      <c r="H2815">
        <f>SUMIFS(Data!Z:Z,Data!B:B,Figure16!B2815,Data!A:A,Figure16!A2815)</f>
        <v>1</v>
      </c>
    </row>
    <row r="2816" spans="1:8">
      <c r="A2816" s="27">
        <v>1995</v>
      </c>
      <c r="B2816" t="s">
        <v>33</v>
      </c>
      <c r="C2816" s="3">
        <f>SUMIFS(Data!F:F,Data!$B:$B,Figure16!$B2816,Data!$A:$A,Figure16!$A2816)</f>
        <v>0</v>
      </c>
      <c r="D2816" s="3">
        <f>SUMIFS(Data!Y:Y,Data!$B:$B,Figure16!$B2816,Data!$A:$A,Figure16!$A2816)</f>
        <v>0</v>
      </c>
      <c r="E2816" s="3">
        <f>SUMIFS(Data!Q:Q,Data!$B:$B,Figure16!$B2816,Data!$A:$A,Figure16!$A2816)</f>
        <v>14655404433.277115</v>
      </c>
      <c r="F2816" s="1">
        <f t="shared" si="90"/>
        <v>0</v>
      </c>
      <c r="G2816" s="1">
        <f t="shared" si="91"/>
        <v>0</v>
      </c>
      <c r="H2816">
        <f>SUMIFS(Data!Z:Z,Data!B:B,Figure16!B2816,Data!A:A,Figure16!A2816)</f>
        <v>1</v>
      </c>
    </row>
    <row r="2817" spans="1:8">
      <c r="A2817" s="27">
        <v>1996</v>
      </c>
      <c r="B2817" t="s">
        <v>33</v>
      </c>
      <c r="C2817" s="3">
        <f>SUMIFS(Data!F:F,Data!$B:$B,Figure16!$B2817,Data!$A:$A,Figure16!$A2817)</f>
        <v>0</v>
      </c>
      <c r="D2817" s="3">
        <f>SUMIFS(Data!Y:Y,Data!$B:$B,Figure16!$B2817,Data!$A:$A,Figure16!$A2817)</f>
        <v>0</v>
      </c>
      <c r="E2817" s="3">
        <f>SUMIFS(Data!Q:Q,Data!$B:$B,Figure16!$B2817,Data!$A:$A,Figure16!$A2817)</f>
        <v>15674835615.313896</v>
      </c>
      <c r="F2817" s="1">
        <f t="shared" si="90"/>
        <v>0</v>
      </c>
      <c r="G2817" s="1">
        <f t="shared" si="91"/>
        <v>0</v>
      </c>
      <c r="H2817">
        <f>SUMIFS(Data!Z:Z,Data!B:B,Figure16!B2817,Data!A:A,Figure16!A2817)</f>
        <v>1</v>
      </c>
    </row>
    <row r="2818" spans="1:8">
      <c r="A2818" s="27">
        <v>1997</v>
      </c>
      <c r="B2818" t="s">
        <v>33</v>
      </c>
      <c r="C2818" s="3">
        <f>SUMIFS(Data!F:F,Data!$B:$B,Figure16!$B2818,Data!$A:$A,Figure16!$A2818)</f>
        <v>0</v>
      </c>
      <c r="D2818" s="3">
        <f>SUMIFS(Data!Y:Y,Data!$B:$B,Figure16!$B2818,Data!$A:$A,Figure16!$A2818)</f>
        <v>0</v>
      </c>
      <c r="E2818" s="3">
        <f>SUMIFS(Data!Q:Q,Data!$B:$B,Figure16!$B2818,Data!$A:$A,Figure16!$A2818)</f>
        <v>17790026221.613865</v>
      </c>
      <c r="F2818" s="1">
        <f t="shared" si="90"/>
        <v>0</v>
      </c>
      <c r="G2818" s="1">
        <f t="shared" si="91"/>
        <v>0</v>
      </c>
      <c r="H2818">
        <f>SUMIFS(Data!Z:Z,Data!B:B,Figure16!B2818,Data!A:A,Figure16!A2818)</f>
        <v>1</v>
      </c>
    </row>
    <row r="2819" spans="1:8">
      <c r="A2819" s="27">
        <v>1998</v>
      </c>
      <c r="B2819" t="s">
        <v>33</v>
      </c>
      <c r="C2819" s="3">
        <f>SUMIFS(Data!F:F,Data!$B:$B,Figure16!$B2819,Data!$A:$A,Figure16!$A2819)</f>
        <v>0</v>
      </c>
      <c r="D2819" s="3">
        <f>SUMIFS(Data!Y:Y,Data!$B:$B,Figure16!$B2819,Data!$A:$A,Figure16!$A2819)</f>
        <v>0</v>
      </c>
      <c r="E2819" s="3">
        <f>SUMIFS(Data!Q:Q,Data!$B:$B,Figure16!$B2819,Data!$A:$A,Figure16!$A2819)</f>
        <v>19395491992.99387</v>
      </c>
      <c r="F2819" s="1">
        <f t="shared" ref="F2819:F2882" si="92">IF(E2819&gt;0,C2819/E2819*100,"")</f>
        <v>0</v>
      </c>
      <c r="G2819" s="1">
        <f t="shared" ref="G2819:G2882" si="93">IF($E2819&gt;0,D2819/$E2819*100,"")</f>
        <v>0</v>
      </c>
      <c r="H2819">
        <f>SUMIFS(Data!Z:Z,Data!B:B,Figure16!B2819,Data!A:A,Figure16!A2819)</f>
        <v>1</v>
      </c>
    </row>
    <row r="2820" spans="1:8">
      <c r="A2820" s="27">
        <v>1999</v>
      </c>
      <c r="B2820" t="s">
        <v>33</v>
      </c>
      <c r="C2820" s="3">
        <f>SUMIFS(Data!F:F,Data!$B:$B,Figure16!$B2820,Data!$A:$A,Figure16!$A2820)</f>
        <v>0</v>
      </c>
      <c r="D2820" s="3">
        <f>SUMIFS(Data!Y:Y,Data!$B:$B,Figure16!$B2820,Data!$A:$A,Figure16!$A2820)</f>
        <v>0</v>
      </c>
      <c r="E2820" s="3">
        <f>SUMIFS(Data!Q:Q,Data!$B:$B,Figure16!$B2820,Data!$A:$A,Figure16!$A2820)</f>
        <v>18318412251.364197</v>
      </c>
      <c r="F2820" s="1">
        <f t="shared" si="92"/>
        <v>0</v>
      </c>
      <c r="G2820" s="1">
        <f t="shared" si="93"/>
        <v>0</v>
      </c>
      <c r="H2820">
        <f>SUMIFS(Data!Z:Z,Data!B:B,Figure16!B2820,Data!A:A,Figure16!A2820)</f>
        <v>1</v>
      </c>
    </row>
    <row r="2821" spans="1:8">
      <c r="A2821" s="27">
        <v>2000</v>
      </c>
      <c r="B2821" t="s">
        <v>33</v>
      </c>
      <c r="C2821" s="3">
        <f>SUMIFS(Data!F:F,Data!$B:$B,Figure16!$B2821,Data!$A:$A,Figure16!$A2821)</f>
        <v>0</v>
      </c>
      <c r="D2821" s="3">
        <f>SUMIFS(Data!Y:Y,Data!$B:$B,Figure16!$B2821,Data!$A:$A,Figure16!$A2821)</f>
        <v>0</v>
      </c>
      <c r="E2821" s="3">
        <f>SUMIFS(Data!Q:Q,Data!$B:$B,Figure16!$B2821,Data!$A:$A,Figure16!$A2821)</f>
        <v>19288827158.903545</v>
      </c>
      <c r="F2821" s="1">
        <f t="shared" si="92"/>
        <v>0</v>
      </c>
      <c r="G2821" s="1">
        <f t="shared" si="93"/>
        <v>0</v>
      </c>
      <c r="H2821">
        <f>SUMIFS(Data!Z:Z,Data!B:B,Figure16!B2821,Data!A:A,Figure16!A2821)</f>
        <v>1</v>
      </c>
    </row>
    <row r="2822" spans="1:8">
      <c r="A2822" s="27">
        <v>2001</v>
      </c>
      <c r="B2822" t="s">
        <v>33</v>
      </c>
      <c r="C2822" s="3">
        <f>SUMIFS(Data!F:F,Data!$B:$B,Figure16!$B2822,Data!$A:$A,Figure16!$A2822)</f>
        <v>0</v>
      </c>
      <c r="D2822" s="3">
        <f>SUMIFS(Data!Y:Y,Data!$B:$B,Figure16!$B2822,Data!$A:$A,Figure16!$A2822)</f>
        <v>0</v>
      </c>
      <c r="E2822" s="3">
        <f>SUMIFS(Data!Q:Q,Data!$B:$B,Figure16!$B2822,Data!$A:$A,Figure16!$A2822)</f>
        <v>18702802783.719875</v>
      </c>
      <c r="F2822" s="1">
        <f t="shared" si="92"/>
        <v>0</v>
      </c>
      <c r="G2822" s="1">
        <f t="shared" si="93"/>
        <v>0</v>
      </c>
      <c r="H2822">
        <f>SUMIFS(Data!Z:Z,Data!B:B,Figure16!B2822,Data!A:A,Figure16!A2822)</f>
        <v>1</v>
      </c>
    </row>
    <row r="2823" spans="1:8">
      <c r="A2823" s="27">
        <v>2002</v>
      </c>
      <c r="B2823" t="s">
        <v>33</v>
      </c>
      <c r="C2823" s="3">
        <f>SUMIFS(Data!F:F,Data!$B:$B,Figure16!$B2823,Data!$A:$A,Figure16!$A2823)</f>
        <v>0</v>
      </c>
      <c r="D2823" s="3">
        <f>SUMIFS(Data!Y:Y,Data!$B:$B,Figure16!$B2823,Data!$A:$A,Figure16!$A2823)</f>
        <v>0</v>
      </c>
      <c r="E2823" s="3">
        <f>SUMIFS(Data!Q:Q,Data!$B:$B,Figure16!$B2823,Data!$A:$A,Figure16!$A2823)</f>
        <v>20776669472.98455</v>
      </c>
      <c r="F2823" s="1">
        <f t="shared" si="92"/>
        <v>0</v>
      </c>
      <c r="G2823" s="1">
        <f t="shared" si="93"/>
        <v>0</v>
      </c>
      <c r="H2823">
        <f>SUMIFS(Data!Z:Z,Data!B:B,Figure16!B2823,Data!A:A,Figure16!A2823)</f>
        <v>1</v>
      </c>
    </row>
    <row r="2824" spans="1:8">
      <c r="A2824" s="27">
        <v>2003</v>
      </c>
      <c r="B2824" t="s">
        <v>33</v>
      </c>
      <c r="C2824" s="3">
        <f>SUMIFS(Data!F:F,Data!$B:$B,Figure16!$B2824,Data!$A:$A,Figure16!$A2824)</f>
        <v>0</v>
      </c>
      <c r="D2824" s="3">
        <f>SUMIFS(Data!Y:Y,Data!$B:$B,Figure16!$B2824,Data!$A:$A,Figure16!$A2824)</f>
        <v>0</v>
      </c>
      <c r="E2824" s="3">
        <f>SUMIFS(Data!Q:Q,Data!$B:$B,Figure16!$B2824,Data!$A:$A,Figure16!$A2824)</f>
        <v>21917706484.507103</v>
      </c>
      <c r="F2824" s="1">
        <f t="shared" si="92"/>
        <v>0</v>
      </c>
      <c r="G2824" s="1">
        <f t="shared" si="93"/>
        <v>0</v>
      </c>
      <c r="H2824">
        <f>SUMIFS(Data!Z:Z,Data!B:B,Figure16!B2824,Data!A:A,Figure16!A2824)</f>
        <v>1</v>
      </c>
    </row>
    <row r="2825" spans="1:8">
      <c r="A2825" s="27">
        <v>2004</v>
      </c>
      <c r="B2825" t="s">
        <v>33</v>
      </c>
      <c r="C2825" s="3">
        <f>SUMIFS(Data!F:F,Data!$B:$B,Figure16!$B2825,Data!$A:$A,Figure16!$A2825)</f>
        <v>0</v>
      </c>
      <c r="D2825" s="3">
        <f>SUMIFS(Data!Y:Y,Data!$B:$B,Figure16!$B2825,Data!$A:$A,Figure16!$A2825)</f>
        <v>0</v>
      </c>
      <c r="E2825" s="3">
        <f>SUMIFS(Data!Q:Q,Data!$B:$B,Figure16!$B2825,Data!$A:$A,Figure16!$A2825)</f>
        <v>23965275999.642609</v>
      </c>
      <c r="F2825" s="1">
        <f t="shared" si="92"/>
        <v>0</v>
      </c>
      <c r="G2825" s="1">
        <f t="shared" si="93"/>
        <v>0</v>
      </c>
      <c r="H2825">
        <f>SUMIFS(Data!Z:Z,Data!B:B,Figure16!B2825,Data!A:A,Figure16!A2825)</f>
        <v>1</v>
      </c>
    </row>
    <row r="2826" spans="1:8">
      <c r="A2826" s="27">
        <v>2005</v>
      </c>
      <c r="B2826" t="s">
        <v>33</v>
      </c>
      <c r="C2826" s="3">
        <f>SUMIFS(Data!F:F,Data!$B:$B,Figure16!$B2826,Data!$A:$A,Figure16!$A2826)</f>
        <v>0</v>
      </c>
      <c r="D2826" s="3">
        <f>SUMIFS(Data!Y:Y,Data!$B:$B,Figure16!$B2826,Data!$A:$A,Figure16!$A2826)</f>
        <v>0</v>
      </c>
      <c r="E2826" s="3">
        <f>SUMIFS(Data!Q:Q,Data!$B:$B,Figure16!$B2826,Data!$A:$A,Figure16!$A2826)</f>
        <v>27211377220.067726</v>
      </c>
      <c r="F2826" s="1">
        <f t="shared" si="92"/>
        <v>0</v>
      </c>
      <c r="G2826" s="1">
        <f t="shared" si="93"/>
        <v>0</v>
      </c>
      <c r="H2826">
        <f>SUMIFS(Data!Z:Z,Data!B:B,Figure16!B2826,Data!A:A,Figure16!A2826)</f>
        <v>1</v>
      </c>
    </row>
    <row r="2827" spans="1:8">
      <c r="A2827" s="27">
        <v>2006</v>
      </c>
      <c r="B2827" t="s">
        <v>33</v>
      </c>
      <c r="C2827" s="3">
        <f>SUMIFS(Data!F:F,Data!$B:$B,Figure16!$B2827,Data!$A:$A,Figure16!$A2827)</f>
        <v>0</v>
      </c>
      <c r="D2827" s="3">
        <f>SUMIFS(Data!Y:Y,Data!$B:$B,Figure16!$B2827,Data!$A:$A,Figure16!$A2827)</f>
        <v>0</v>
      </c>
      <c r="E2827" s="3">
        <f>SUMIFS(Data!Q:Q,Data!$B:$B,Figure16!$B2827,Data!$A:$A,Figure16!$A2827)</f>
        <v>30231249362.205692</v>
      </c>
      <c r="F2827" s="1">
        <f t="shared" si="92"/>
        <v>0</v>
      </c>
      <c r="G2827" s="1">
        <f t="shared" si="93"/>
        <v>0</v>
      </c>
      <c r="H2827">
        <f>SUMIFS(Data!Z:Z,Data!B:B,Figure16!B2827,Data!A:A,Figure16!A2827)</f>
        <v>1</v>
      </c>
    </row>
    <row r="2828" spans="1:8">
      <c r="A2828" s="27">
        <v>2007</v>
      </c>
      <c r="B2828" t="s">
        <v>33</v>
      </c>
      <c r="C2828" s="3">
        <f>SUMIFS(Data!F:F,Data!$B:$B,Figure16!$B2828,Data!$A:$A,Figure16!$A2828)</f>
        <v>0</v>
      </c>
      <c r="D2828" s="3">
        <f>SUMIFS(Data!Y:Y,Data!$B:$B,Figure16!$B2828,Data!$A:$A,Figure16!$A2828)</f>
        <v>0</v>
      </c>
      <c r="E2828" s="3">
        <f>SUMIFS(Data!Q:Q,Data!$B:$B,Figure16!$B2828,Data!$A:$A,Figure16!$A2828)</f>
        <v>34113107084.943638</v>
      </c>
      <c r="F2828" s="1">
        <f t="shared" si="92"/>
        <v>0</v>
      </c>
      <c r="G2828" s="1">
        <f t="shared" si="93"/>
        <v>0</v>
      </c>
      <c r="H2828">
        <f>SUMIFS(Data!Z:Z,Data!B:B,Figure16!B2828,Data!A:A,Figure16!A2828)</f>
        <v>1</v>
      </c>
    </row>
    <row r="2829" spans="1:8">
      <c r="A2829" s="27">
        <v>2008</v>
      </c>
      <c r="B2829" t="s">
        <v>33</v>
      </c>
      <c r="C2829" s="3">
        <f>SUMIFS(Data!F:F,Data!$B:$B,Figure16!$B2829,Data!$A:$A,Figure16!$A2829)</f>
        <v>0</v>
      </c>
      <c r="D2829" s="3">
        <f>SUMIFS(Data!Y:Y,Data!$B:$B,Figure16!$B2829,Data!$A:$A,Figure16!$A2829)</f>
        <v>0</v>
      </c>
      <c r="E2829" s="3">
        <f>SUMIFS(Data!Q:Q,Data!$B:$B,Figure16!$B2829,Data!$A:$A,Figure16!$A2829)</f>
        <v>39136954237.847855</v>
      </c>
      <c r="F2829" s="1">
        <f t="shared" si="92"/>
        <v>0</v>
      </c>
      <c r="G2829" s="1">
        <f t="shared" si="93"/>
        <v>0</v>
      </c>
      <c r="H2829">
        <f>SUMIFS(Data!Z:Z,Data!B:B,Figure16!B2829,Data!A:A,Figure16!A2829)</f>
        <v>1</v>
      </c>
    </row>
    <row r="2830" spans="1:8">
      <c r="A2830" s="27">
        <v>2009</v>
      </c>
      <c r="B2830" t="s">
        <v>33</v>
      </c>
      <c r="C2830" s="3">
        <f>SUMIFS(Data!F:F,Data!$B:$B,Figure16!$B2830,Data!$A:$A,Figure16!$A2830)</f>
        <v>0</v>
      </c>
      <c r="D2830" s="3">
        <f>SUMIFS(Data!Y:Y,Data!$B:$B,Figure16!$B2830,Data!$A:$A,Figure16!$A2830)</f>
        <v>0</v>
      </c>
      <c r="E2830" s="3">
        <f>SUMIFS(Data!Q:Q,Data!$B:$B,Figure16!$B2830,Data!$A:$A,Figure16!$A2830)</f>
        <v>37734072275.594559</v>
      </c>
      <c r="F2830" s="1">
        <f t="shared" si="92"/>
        <v>0</v>
      </c>
      <c r="G2830" s="1">
        <f t="shared" si="93"/>
        <v>0</v>
      </c>
      <c r="H2830">
        <f>SUMIFS(Data!Z:Z,Data!B:B,Figure16!B2830,Data!A:A,Figure16!A2830)</f>
        <v>1</v>
      </c>
    </row>
    <row r="2831" spans="1:8">
      <c r="A2831" s="27">
        <v>2010</v>
      </c>
      <c r="B2831" t="s">
        <v>33</v>
      </c>
      <c r="C2831" s="3">
        <f>SUMIFS(Data!F:F,Data!$B:$B,Figure16!$B2831,Data!$A:$A,Figure16!$A2831)</f>
        <v>0</v>
      </c>
      <c r="D2831" s="3">
        <f>SUMIFS(Data!Y:Y,Data!$B:$B,Figure16!$B2831,Data!$A:$A,Figure16!$A2831)</f>
        <v>0</v>
      </c>
      <c r="E2831" s="3">
        <f>SUMIFS(Data!Q:Q,Data!$B:$B,Figure16!$B2831,Data!$A:$A,Figure16!$A2831)</f>
        <v>41338521642.027374</v>
      </c>
      <c r="F2831" s="1">
        <f t="shared" si="92"/>
        <v>0</v>
      </c>
      <c r="G2831" s="1">
        <f t="shared" si="93"/>
        <v>0</v>
      </c>
      <c r="H2831">
        <f>SUMIFS(Data!Z:Z,Data!B:B,Figure16!B2831,Data!A:A,Figure16!A2831)</f>
        <v>1</v>
      </c>
    </row>
    <row r="2832" spans="1:8">
      <c r="A2832" s="27">
        <v>2011</v>
      </c>
      <c r="B2832" t="s">
        <v>33</v>
      </c>
      <c r="C2832" s="3">
        <f>SUMIFS(Data!F:F,Data!$B:$B,Figure16!$B2832,Data!$A:$A,Figure16!$A2832)</f>
        <v>0</v>
      </c>
      <c r="D2832" s="3">
        <f>SUMIFS(Data!Y:Y,Data!$B:$B,Figure16!$B2832,Data!$A:$A,Figure16!$A2832)</f>
        <v>0</v>
      </c>
      <c r="E2832" s="3">
        <f>SUMIFS(Data!Q:Q,Data!$B:$B,Figure16!$B2832,Data!$A:$A,Figure16!$A2832)</f>
        <v>47654783850.638756</v>
      </c>
      <c r="F2832" s="1">
        <f t="shared" si="92"/>
        <v>0</v>
      </c>
      <c r="G2832" s="1">
        <f t="shared" si="93"/>
        <v>0</v>
      </c>
      <c r="H2832">
        <f>SUMIFS(Data!Z:Z,Data!B:B,Figure16!B2832,Data!A:A,Figure16!A2832)</f>
        <v>1</v>
      </c>
    </row>
    <row r="2833" spans="1:8">
      <c r="A2833" s="27">
        <v>2012</v>
      </c>
      <c r="B2833" t="s">
        <v>33</v>
      </c>
      <c r="C2833" s="3">
        <f>SUMIFS(Data!F:F,Data!$B:$B,Figure16!$B2833,Data!$A:$A,Figure16!$A2833)</f>
        <v>0</v>
      </c>
      <c r="D2833" s="3">
        <f>SUMIFS(Data!Y:Y,Data!$B:$B,Figure16!$B2833,Data!$A:$A,Figure16!$A2833)</f>
        <v>0</v>
      </c>
      <c r="E2833" s="3">
        <f>SUMIFS(Data!Q:Q,Data!$B:$B,Figure16!$B2833,Data!$A:$A,Figure16!$A2833)</f>
        <v>50388460920.182037</v>
      </c>
      <c r="F2833" s="1">
        <f t="shared" si="92"/>
        <v>0</v>
      </c>
      <c r="G2833" s="1">
        <f t="shared" si="93"/>
        <v>0</v>
      </c>
      <c r="H2833">
        <f>SUMIFS(Data!Z:Z,Data!B:B,Figure16!B2833,Data!A:A,Figure16!A2833)</f>
        <v>1</v>
      </c>
    </row>
    <row r="2834" spans="1:8">
      <c r="A2834" s="27">
        <v>2013</v>
      </c>
      <c r="B2834" t="s">
        <v>33</v>
      </c>
      <c r="C2834" s="3">
        <f>SUMIFS(Data!F:F,Data!$B:$B,Figure16!$B2834,Data!$A:$A,Figure16!$A2834)</f>
        <v>0</v>
      </c>
      <c r="D2834" s="3">
        <f>SUMIFS(Data!Y:Y,Data!$B:$B,Figure16!$B2834,Data!$A:$A,Figure16!$A2834)</f>
        <v>0</v>
      </c>
      <c r="E2834" s="3">
        <f>SUMIFS(Data!Q:Q,Data!$B:$B,Figure16!$B2834,Data!$A:$A,Figure16!$A2834)</f>
        <v>53851148431.931969</v>
      </c>
      <c r="F2834" s="1">
        <f t="shared" si="92"/>
        <v>0</v>
      </c>
      <c r="G2834" s="1">
        <f t="shared" si="93"/>
        <v>0</v>
      </c>
      <c r="H2834">
        <f>SUMIFS(Data!Z:Z,Data!B:B,Figure16!B2834,Data!A:A,Figure16!A2834)</f>
        <v>1</v>
      </c>
    </row>
    <row r="2835" spans="1:8">
      <c r="A2835" s="27">
        <v>2014</v>
      </c>
      <c r="B2835" t="s">
        <v>33</v>
      </c>
      <c r="C2835" s="3">
        <f>SUMIFS(Data!F:F,Data!$B:$B,Figure16!$B2835,Data!$A:$A,Figure16!$A2835)</f>
        <v>0</v>
      </c>
      <c r="D2835" s="3">
        <f>SUMIFS(Data!Y:Y,Data!$B:$B,Figure16!$B2835,Data!$A:$A,Figure16!$A2835)</f>
        <v>0</v>
      </c>
      <c r="E2835" s="3">
        <f>SUMIFS(Data!Q:Q,Data!$B:$B,Figure16!$B2835,Data!$A:$A,Figure16!$A2835)</f>
        <v>58722323918.160423</v>
      </c>
      <c r="F2835" s="1">
        <f t="shared" si="92"/>
        <v>0</v>
      </c>
      <c r="G2835" s="1">
        <f t="shared" si="93"/>
        <v>0</v>
      </c>
      <c r="H2835">
        <f>SUMIFS(Data!Z:Z,Data!B:B,Figure16!B2835,Data!A:A,Figure16!A2835)</f>
        <v>1</v>
      </c>
    </row>
    <row r="2836" spans="1:8">
      <c r="A2836" s="27">
        <v>2015</v>
      </c>
      <c r="B2836" t="s">
        <v>33</v>
      </c>
      <c r="C2836" s="3">
        <f>SUMIFS(Data!F:F,Data!$B:$B,Figure16!$B2836,Data!$A:$A,Figure16!$A2836)</f>
        <v>0</v>
      </c>
      <c r="D2836" s="3">
        <f>SUMIFS(Data!Y:Y,Data!$B:$B,Figure16!$B2836,Data!$A:$A,Figure16!$A2836)</f>
        <v>0</v>
      </c>
      <c r="E2836" s="3">
        <f>SUMIFS(Data!Q:Q,Data!$B:$B,Figure16!$B2836,Data!$A:$A,Figure16!$A2836)</f>
        <v>63767597193.917542</v>
      </c>
      <c r="F2836" s="1">
        <f t="shared" si="92"/>
        <v>0</v>
      </c>
      <c r="G2836" s="1">
        <f t="shared" si="93"/>
        <v>0</v>
      </c>
      <c r="H2836">
        <f>SUMIFS(Data!Z:Z,Data!B:B,Figure16!B2836,Data!A:A,Figure16!A2836)</f>
        <v>1</v>
      </c>
    </row>
    <row r="2837" spans="1:8">
      <c r="A2837" s="27">
        <v>2016</v>
      </c>
      <c r="B2837" t="s">
        <v>33</v>
      </c>
      <c r="C2837" s="3">
        <f>SUMIFS(Data!F:F,Data!$B:$B,Figure16!$B2837,Data!$A:$A,Figure16!$A2837)</f>
        <v>0</v>
      </c>
      <c r="D2837" s="3">
        <f>SUMIFS(Data!Y:Y,Data!$B:$B,Figure16!$B2837,Data!$A:$A,Figure16!$A2837)</f>
        <v>0</v>
      </c>
      <c r="E2837" s="3">
        <f>SUMIFS(Data!Q:Q,Data!$B:$B,Figure16!$B2837,Data!$A:$A,Figure16!$A2837)</f>
        <v>68663653469.124603</v>
      </c>
      <c r="F2837" s="1">
        <f t="shared" si="92"/>
        <v>0</v>
      </c>
      <c r="G2837" s="1">
        <f t="shared" si="93"/>
        <v>0</v>
      </c>
      <c r="H2837">
        <f>SUMIFS(Data!Z:Z,Data!B:B,Figure16!B2837,Data!A:A,Figure16!A2837)</f>
        <v>1</v>
      </c>
    </row>
    <row r="2838" spans="1:8">
      <c r="A2838" s="27">
        <v>2017</v>
      </c>
      <c r="B2838" t="s">
        <v>33</v>
      </c>
      <c r="C2838" s="3">
        <f>SUMIFS(Data!F:F,Data!$B:$B,Figure16!$B2838,Data!$A:$A,Figure16!$A2838)</f>
        <v>0</v>
      </c>
      <c r="D2838" s="3">
        <f>SUMIFS(Data!Y:Y,Data!$B:$B,Figure16!$B2838,Data!$A:$A,Figure16!$A2838)</f>
        <v>0</v>
      </c>
      <c r="E2838" s="3">
        <f>SUMIFS(Data!Q:Q,Data!$B:$B,Figure16!$B2838,Data!$A:$A,Figure16!$A2838)</f>
        <v>75620095537.500504</v>
      </c>
      <c r="F2838" s="1">
        <f t="shared" si="92"/>
        <v>0</v>
      </c>
      <c r="G2838" s="1">
        <f t="shared" si="93"/>
        <v>0</v>
      </c>
      <c r="H2838">
        <f>SUMIFS(Data!Z:Z,Data!B:B,Figure16!B2838,Data!A:A,Figure16!A2838)</f>
        <v>1</v>
      </c>
    </row>
    <row r="2839" spans="1:8">
      <c r="A2839" s="27">
        <v>1958</v>
      </c>
      <c r="B2839" t="s">
        <v>126</v>
      </c>
      <c r="C2839" s="3">
        <f>SUMIFS(Data!F:F,Data!$B:$B,Figure16!$B2839,Data!$A:$A,Figure16!$A2839)</f>
        <v>0</v>
      </c>
      <c r="D2839" s="3">
        <f>SUMIFS(Data!Y:Y,Data!$B:$B,Figure16!$B2839,Data!$A:$A,Figure16!$A2839)</f>
        <v>0</v>
      </c>
      <c r="E2839" s="3">
        <f>SUMIFS(Data!Q:Q,Data!$B:$B,Figure16!$B2839,Data!$A:$A,Figure16!$A2839)</f>
        <v>0</v>
      </c>
      <c r="F2839" s="1" t="str">
        <f t="shared" si="92"/>
        <v/>
      </c>
      <c r="G2839" s="1" t="str">
        <f t="shared" si="93"/>
        <v/>
      </c>
      <c r="H2839">
        <f>SUMIFS(Data!Z:Z,Data!B:B,Figure16!B2839,Data!A:A,Figure16!A2839)</f>
        <v>1</v>
      </c>
    </row>
    <row r="2840" spans="1:8">
      <c r="A2840" s="27">
        <v>1959</v>
      </c>
      <c r="B2840" t="s">
        <v>126</v>
      </c>
      <c r="C2840" s="3">
        <f>SUMIFS(Data!F:F,Data!$B:$B,Figure16!$B2840,Data!$A:$A,Figure16!$A2840)</f>
        <v>500000</v>
      </c>
      <c r="D2840" s="3">
        <f>SUMIFS(Data!Y:Y,Data!$B:$B,Figure16!$B2840,Data!$A:$A,Figure16!$A2840)</f>
        <v>0</v>
      </c>
      <c r="E2840" s="3">
        <f>SUMIFS(Data!Q:Q,Data!$B:$B,Figure16!$B2840,Data!$A:$A,Figure16!$A2840)</f>
        <v>0</v>
      </c>
      <c r="F2840" s="1" t="str">
        <f t="shared" si="92"/>
        <v/>
      </c>
      <c r="G2840" s="1" t="str">
        <f t="shared" si="93"/>
        <v/>
      </c>
      <c r="H2840">
        <f>SUMIFS(Data!Z:Z,Data!B:B,Figure16!B2840,Data!A:A,Figure16!A2840)</f>
        <v>1</v>
      </c>
    </row>
    <row r="2841" spans="1:8">
      <c r="A2841" s="27">
        <v>1960</v>
      </c>
      <c r="B2841" t="s">
        <v>126</v>
      </c>
      <c r="C2841" s="3">
        <f>SUMIFS(Data!F:F,Data!$B:$B,Figure16!$B2841,Data!$A:$A,Figure16!$A2841)</f>
        <v>26000000</v>
      </c>
      <c r="D2841" s="3">
        <f>SUMIFS(Data!Y:Y,Data!$B:$B,Figure16!$B2841,Data!$A:$A,Figure16!$A2841)</f>
        <v>0</v>
      </c>
      <c r="E2841" s="3">
        <f>SUMIFS(Data!Q:Q,Data!$B:$B,Figure16!$B2841,Data!$A:$A,Figure16!$A2841)</f>
        <v>0</v>
      </c>
      <c r="F2841" s="1" t="str">
        <f t="shared" si="92"/>
        <v/>
      </c>
      <c r="G2841" s="1" t="str">
        <f t="shared" si="93"/>
        <v/>
      </c>
      <c r="H2841">
        <f>SUMIFS(Data!Z:Z,Data!B:B,Figure16!B2841,Data!A:A,Figure16!A2841)</f>
        <v>1</v>
      </c>
    </row>
    <row r="2842" spans="1:8">
      <c r="A2842" s="27">
        <v>1961</v>
      </c>
      <c r="B2842" t="s">
        <v>126</v>
      </c>
      <c r="C2842" s="3">
        <f>SUMIFS(Data!F:F,Data!$B:$B,Figure16!$B2842,Data!$A:$A,Figure16!$A2842)</f>
        <v>0</v>
      </c>
      <c r="D2842" s="3">
        <f>SUMIFS(Data!Y:Y,Data!$B:$B,Figure16!$B2842,Data!$A:$A,Figure16!$A2842)</f>
        <v>0</v>
      </c>
      <c r="E2842" s="3">
        <f>SUMIFS(Data!Q:Q,Data!$B:$B,Figure16!$B2842,Data!$A:$A,Figure16!$A2842)</f>
        <v>0</v>
      </c>
      <c r="F2842" s="1" t="str">
        <f t="shared" si="92"/>
        <v/>
      </c>
      <c r="G2842" s="1" t="str">
        <f t="shared" si="93"/>
        <v/>
      </c>
      <c r="H2842">
        <f>SUMIFS(Data!Z:Z,Data!B:B,Figure16!B2842,Data!A:A,Figure16!A2842)</f>
        <v>1</v>
      </c>
    </row>
    <row r="2843" spans="1:8">
      <c r="A2843" s="27">
        <v>1962</v>
      </c>
      <c r="B2843" t="s">
        <v>126</v>
      </c>
      <c r="C2843" s="3">
        <f>SUMIFS(Data!F:F,Data!$B:$B,Figure16!$B2843,Data!$A:$A,Figure16!$A2843)</f>
        <v>0</v>
      </c>
      <c r="D2843" s="3">
        <f>SUMIFS(Data!Y:Y,Data!$B:$B,Figure16!$B2843,Data!$A:$A,Figure16!$A2843)</f>
        <v>0</v>
      </c>
      <c r="E2843" s="3">
        <f>SUMIFS(Data!Q:Q,Data!$B:$B,Figure16!$B2843,Data!$A:$A,Figure16!$A2843)</f>
        <v>0</v>
      </c>
      <c r="F2843" s="1" t="str">
        <f t="shared" si="92"/>
        <v/>
      </c>
      <c r="G2843" s="1" t="str">
        <f t="shared" si="93"/>
        <v/>
      </c>
      <c r="H2843">
        <f>SUMIFS(Data!Z:Z,Data!B:B,Figure16!B2843,Data!A:A,Figure16!A2843)</f>
        <v>1</v>
      </c>
    </row>
    <row r="2844" spans="1:8">
      <c r="A2844" s="27">
        <v>1963</v>
      </c>
      <c r="B2844" t="s">
        <v>126</v>
      </c>
      <c r="C2844" s="3">
        <f>SUMIFS(Data!F:F,Data!$B:$B,Figure16!$B2844,Data!$A:$A,Figure16!$A2844)</f>
        <v>0</v>
      </c>
      <c r="D2844" s="3">
        <f>SUMIFS(Data!Y:Y,Data!$B:$B,Figure16!$B2844,Data!$A:$A,Figure16!$A2844)</f>
        <v>0</v>
      </c>
      <c r="E2844" s="3">
        <f>SUMIFS(Data!Q:Q,Data!$B:$B,Figure16!$B2844,Data!$A:$A,Figure16!$A2844)</f>
        <v>0</v>
      </c>
      <c r="F2844" s="1" t="str">
        <f t="shared" si="92"/>
        <v/>
      </c>
      <c r="G2844" s="1" t="str">
        <f t="shared" si="93"/>
        <v/>
      </c>
      <c r="H2844">
        <f>SUMIFS(Data!Z:Z,Data!B:B,Figure16!B2844,Data!A:A,Figure16!A2844)</f>
        <v>1</v>
      </c>
    </row>
    <row r="2845" spans="1:8">
      <c r="A2845" s="27">
        <v>1964</v>
      </c>
      <c r="B2845" t="s">
        <v>126</v>
      </c>
      <c r="C2845" s="3">
        <f>SUMIFS(Data!F:F,Data!$B:$B,Figure16!$B2845,Data!$A:$A,Figure16!$A2845)</f>
        <v>0</v>
      </c>
      <c r="D2845" s="3">
        <f>SUMIFS(Data!Y:Y,Data!$B:$B,Figure16!$B2845,Data!$A:$A,Figure16!$A2845)</f>
        <v>0</v>
      </c>
      <c r="E2845" s="3">
        <f>SUMIFS(Data!Q:Q,Data!$B:$B,Figure16!$B2845,Data!$A:$A,Figure16!$A2845)</f>
        <v>0</v>
      </c>
      <c r="F2845" s="1" t="str">
        <f t="shared" si="92"/>
        <v/>
      </c>
      <c r="G2845" s="1" t="str">
        <f t="shared" si="93"/>
        <v/>
      </c>
      <c r="H2845">
        <f>SUMIFS(Data!Z:Z,Data!B:B,Figure16!B2845,Data!A:A,Figure16!A2845)</f>
        <v>1</v>
      </c>
    </row>
    <row r="2846" spans="1:8">
      <c r="A2846" s="27">
        <v>1965</v>
      </c>
      <c r="B2846" t="s">
        <v>126</v>
      </c>
      <c r="C2846" s="3">
        <f>SUMIFS(Data!F:F,Data!$B:$B,Figure16!$B2846,Data!$A:$A,Figure16!$A2846)</f>
        <v>0</v>
      </c>
      <c r="D2846" s="3">
        <f>SUMIFS(Data!Y:Y,Data!$B:$B,Figure16!$B2846,Data!$A:$A,Figure16!$A2846)</f>
        <v>0</v>
      </c>
      <c r="E2846" s="3">
        <f>SUMIFS(Data!Q:Q,Data!$B:$B,Figure16!$B2846,Data!$A:$A,Figure16!$A2846)</f>
        <v>0</v>
      </c>
      <c r="F2846" s="1" t="str">
        <f t="shared" si="92"/>
        <v/>
      </c>
      <c r="G2846" s="1" t="str">
        <f t="shared" si="93"/>
        <v/>
      </c>
      <c r="H2846">
        <f>SUMIFS(Data!Z:Z,Data!B:B,Figure16!B2846,Data!A:A,Figure16!A2846)</f>
        <v>1</v>
      </c>
    </row>
    <row r="2847" spans="1:8">
      <c r="A2847" s="27">
        <v>1966</v>
      </c>
      <c r="B2847" t="s">
        <v>126</v>
      </c>
      <c r="C2847" s="3">
        <f>SUMIFS(Data!F:F,Data!$B:$B,Figure16!$B2847,Data!$A:$A,Figure16!$A2847)</f>
        <v>31200000</v>
      </c>
      <c r="D2847" s="3">
        <f>SUMIFS(Data!Y:Y,Data!$B:$B,Figure16!$B2847,Data!$A:$A,Figure16!$A2847)</f>
        <v>0</v>
      </c>
      <c r="E2847" s="3">
        <f>SUMIFS(Data!Q:Q,Data!$B:$B,Figure16!$B2847,Data!$A:$A,Figure16!$A2847)</f>
        <v>0</v>
      </c>
      <c r="F2847" s="1" t="str">
        <f t="shared" si="92"/>
        <v/>
      </c>
      <c r="G2847" s="1" t="str">
        <f t="shared" si="93"/>
        <v/>
      </c>
      <c r="H2847">
        <f>SUMIFS(Data!Z:Z,Data!B:B,Figure16!B2847,Data!A:A,Figure16!A2847)</f>
        <v>1</v>
      </c>
    </row>
    <row r="2848" spans="1:8">
      <c r="A2848" s="27">
        <v>1967</v>
      </c>
      <c r="B2848" t="s">
        <v>126</v>
      </c>
      <c r="C2848" s="3">
        <f>SUMIFS(Data!F:F,Data!$B:$B,Figure16!$B2848,Data!$A:$A,Figure16!$A2848)</f>
        <v>0</v>
      </c>
      <c r="D2848" s="3">
        <f>SUMIFS(Data!Y:Y,Data!$B:$B,Figure16!$B2848,Data!$A:$A,Figure16!$A2848)</f>
        <v>0</v>
      </c>
      <c r="E2848" s="3">
        <f>SUMIFS(Data!Q:Q,Data!$B:$B,Figure16!$B2848,Data!$A:$A,Figure16!$A2848)</f>
        <v>0</v>
      </c>
      <c r="F2848" s="1" t="str">
        <f t="shared" si="92"/>
        <v/>
      </c>
      <c r="G2848" s="1" t="str">
        <f t="shared" si="93"/>
        <v/>
      </c>
      <c r="H2848">
        <f>SUMIFS(Data!Z:Z,Data!B:B,Figure16!B2848,Data!A:A,Figure16!A2848)</f>
        <v>1</v>
      </c>
    </row>
    <row r="2849" spans="1:8">
      <c r="A2849" s="27">
        <v>1968</v>
      </c>
      <c r="B2849" t="s">
        <v>126</v>
      </c>
      <c r="C2849" s="3">
        <f>SUMIFS(Data!F:F,Data!$B:$B,Figure16!$B2849,Data!$A:$A,Figure16!$A2849)</f>
        <v>300000</v>
      </c>
      <c r="D2849" s="3">
        <f>SUMIFS(Data!Y:Y,Data!$B:$B,Figure16!$B2849,Data!$A:$A,Figure16!$A2849)</f>
        <v>0</v>
      </c>
      <c r="E2849" s="3">
        <f>SUMIFS(Data!Q:Q,Data!$B:$B,Figure16!$B2849,Data!$A:$A,Figure16!$A2849)</f>
        <v>0</v>
      </c>
      <c r="F2849" s="1" t="str">
        <f t="shared" si="92"/>
        <v/>
      </c>
      <c r="G2849" s="1" t="str">
        <f t="shared" si="93"/>
        <v/>
      </c>
      <c r="H2849">
        <f>SUMIFS(Data!Z:Z,Data!B:B,Figure16!B2849,Data!A:A,Figure16!A2849)</f>
        <v>1</v>
      </c>
    </row>
    <row r="2850" spans="1:8">
      <c r="A2850" s="27">
        <v>1969</v>
      </c>
      <c r="B2850" t="s">
        <v>126</v>
      </c>
      <c r="C2850" s="3">
        <f>SUMIFS(Data!F:F,Data!$B:$B,Figure16!$B2850,Data!$A:$A,Figure16!$A2850)</f>
        <v>11500000</v>
      </c>
      <c r="D2850" s="3">
        <f>SUMIFS(Data!Y:Y,Data!$B:$B,Figure16!$B2850,Data!$A:$A,Figure16!$A2850)</f>
        <v>0</v>
      </c>
      <c r="E2850" s="3">
        <f>SUMIFS(Data!Q:Q,Data!$B:$B,Figure16!$B2850,Data!$A:$A,Figure16!$A2850)</f>
        <v>0</v>
      </c>
      <c r="F2850" s="1" t="str">
        <f t="shared" si="92"/>
        <v/>
      </c>
      <c r="G2850" s="1" t="str">
        <f t="shared" si="93"/>
        <v/>
      </c>
      <c r="H2850">
        <f>SUMIFS(Data!Z:Z,Data!B:B,Figure16!B2850,Data!A:A,Figure16!A2850)</f>
        <v>1</v>
      </c>
    </row>
    <row r="2851" spans="1:8">
      <c r="A2851" s="27">
        <v>1970</v>
      </c>
      <c r="B2851" t="s">
        <v>126</v>
      </c>
      <c r="C2851" s="3">
        <f>SUMIFS(Data!F:F,Data!$B:$B,Figure16!$B2851,Data!$A:$A,Figure16!$A2851)</f>
        <v>10000000</v>
      </c>
      <c r="D2851" s="3">
        <f>SUMIFS(Data!Y:Y,Data!$B:$B,Figure16!$B2851,Data!$A:$A,Figure16!$A2851)</f>
        <v>0</v>
      </c>
      <c r="E2851" s="3">
        <f>SUMIFS(Data!Q:Q,Data!$B:$B,Figure16!$B2851,Data!$A:$A,Figure16!$A2851)</f>
        <v>0</v>
      </c>
      <c r="F2851" s="1" t="str">
        <f t="shared" si="92"/>
        <v/>
      </c>
      <c r="G2851" s="1" t="str">
        <f t="shared" si="93"/>
        <v/>
      </c>
      <c r="H2851">
        <f>SUMIFS(Data!Z:Z,Data!B:B,Figure16!B2851,Data!A:A,Figure16!A2851)</f>
        <v>1</v>
      </c>
    </row>
    <row r="2852" spans="1:8">
      <c r="A2852" s="27">
        <v>1971</v>
      </c>
      <c r="B2852" t="s">
        <v>126</v>
      </c>
      <c r="C2852" s="3">
        <f>SUMIFS(Data!F:F,Data!$B:$B,Figure16!$B2852,Data!$A:$A,Figure16!$A2852)</f>
        <v>0</v>
      </c>
      <c r="D2852" s="3">
        <f>SUMIFS(Data!Y:Y,Data!$B:$B,Figure16!$B2852,Data!$A:$A,Figure16!$A2852)</f>
        <v>0</v>
      </c>
      <c r="E2852" s="3">
        <f>SUMIFS(Data!Q:Q,Data!$B:$B,Figure16!$B2852,Data!$A:$A,Figure16!$A2852)</f>
        <v>0</v>
      </c>
      <c r="F2852" s="1" t="str">
        <f t="shared" si="92"/>
        <v/>
      </c>
      <c r="G2852" s="1" t="str">
        <f t="shared" si="93"/>
        <v/>
      </c>
      <c r="H2852">
        <f>SUMIFS(Data!Z:Z,Data!B:B,Figure16!B2852,Data!A:A,Figure16!A2852)</f>
        <v>1</v>
      </c>
    </row>
    <row r="2853" spans="1:8">
      <c r="A2853" s="27">
        <v>1972</v>
      </c>
      <c r="B2853" t="s">
        <v>126</v>
      </c>
      <c r="C2853" s="3">
        <f>SUMIFS(Data!F:F,Data!$B:$B,Figure16!$B2853,Data!$A:$A,Figure16!$A2853)</f>
        <v>17800000</v>
      </c>
      <c r="D2853" s="3">
        <f>SUMIFS(Data!Y:Y,Data!$B:$B,Figure16!$B2853,Data!$A:$A,Figure16!$A2853)</f>
        <v>40000000</v>
      </c>
      <c r="E2853" s="3">
        <f>SUMIFS(Data!Q:Q,Data!$B:$B,Figure16!$B2853,Data!$A:$A,Figure16!$A2853)</f>
        <v>0</v>
      </c>
      <c r="F2853" s="1" t="str">
        <f t="shared" si="92"/>
        <v/>
      </c>
      <c r="G2853" s="1" t="str">
        <f t="shared" si="93"/>
        <v/>
      </c>
      <c r="H2853">
        <f>SUMIFS(Data!Z:Z,Data!B:B,Figure16!B2853,Data!A:A,Figure16!A2853)</f>
        <v>1</v>
      </c>
    </row>
    <row r="2854" spans="1:8">
      <c r="A2854" s="27">
        <v>1973</v>
      </c>
      <c r="B2854" t="s">
        <v>126</v>
      </c>
      <c r="C2854" s="3">
        <f>SUMIFS(Data!F:F,Data!$B:$B,Figure16!$B2854,Data!$A:$A,Figure16!$A2854)</f>
        <v>0</v>
      </c>
      <c r="D2854" s="3">
        <f>SUMIFS(Data!Y:Y,Data!$B:$B,Figure16!$B2854,Data!$A:$A,Figure16!$A2854)</f>
        <v>0</v>
      </c>
      <c r="E2854" s="3">
        <f>SUMIFS(Data!Q:Q,Data!$B:$B,Figure16!$B2854,Data!$A:$A,Figure16!$A2854)</f>
        <v>0</v>
      </c>
      <c r="F2854" s="1" t="str">
        <f t="shared" si="92"/>
        <v/>
      </c>
      <c r="G2854" s="1" t="str">
        <f t="shared" si="93"/>
        <v/>
      </c>
      <c r="H2854">
        <f>SUMIFS(Data!Z:Z,Data!B:B,Figure16!B2854,Data!A:A,Figure16!A2854)</f>
        <v>1</v>
      </c>
    </row>
    <row r="2855" spans="1:8">
      <c r="A2855" s="27">
        <v>1974</v>
      </c>
      <c r="B2855" t="s">
        <v>126</v>
      </c>
      <c r="C2855" s="3">
        <f>SUMIFS(Data!F:F,Data!$B:$B,Figure16!$B2855,Data!$A:$A,Figure16!$A2855)</f>
        <v>1500000</v>
      </c>
      <c r="D2855" s="3">
        <f>SUMIFS(Data!Y:Y,Data!$B:$B,Figure16!$B2855,Data!$A:$A,Figure16!$A2855)</f>
        <v>0</v>
      </c>
      <c r="E2855" s="3">
        <f>SUMIFS(Data!Q:Q,Data!$B:$B,Figure16!$B2855,Data!$A:$A,Figure16!$A2855)</f>
        <v>0</v>
      </c>
      <c r="F2855" s="1" t="str">
        <f t="shared" si="92"/>
        <v/>
      </c>
      <c r="G2855" s="1" t="str">
        <f t="shared" si="93"/>
        <v/>
      </c>
      <c r="H2855">
        <f>SUMIFS(Data!Z:Z,Data!B:B,Figure16!B2855,Data!A:A,Figure16!A2855)</f>
        <v>1</v>
      </c>
    </row>
    <row r="2856" spans="1:8">
      <c r="A2856" s="27">
        <v>1975</v>
      </c>
      <c r="B2856" t="s">
        <v>126</v>
      </c>
      <c r="C2856" s="3">
        <f>SUMIFS(Data!F:F,Data!$B:$B,Figure16!$B2856,Data!$A:$A,Figure16!$A2856)</f>
        <v>0</v>
      </c>
      <c r="D2856" s="3">
        <f>SUMIFS(Data!Y:Y,Data!$B:$B,Figure16!$B2856,Data!$A:$A,Figure16!$A2856)</f>
        <v>0</v>
      </c>
      <c r="E2856" s="3">
        <f>SUMIFS(Data!Q:Q,Data!$B:$B,Figure16!$B2856,Data!$A:$A,Figure16!$A2856)</f>
        <v>0</v>
      </c>
      <c r="F2856" s="1" t="str">
        <f t="shared" si="92"/>
        <v/>
      </c>
      <c r="G2856" s="1" t="str">
        <f t="shared" si="93"/>
        <v/>
      </c>
      <c r="H2856">
        <f>SUMIFS(Data!Z:Z,Data!B:B,Figure16!B2856,Data!A:A,Figure16!A2856)</f>
        <v>1</v>
      </c>
    </row>
    <row r="2857" spans="1:8">
      <c r="A2857" s="27">
        <v>1976</v>
      </c>
      <c r="B2857" t="s">
        <v>126</v>
      </c>
      <c r="C2857" s="3">
        <f>SUMIFS(Data!F:F,Data!$B:$B,Figure16!$B2857,Data!$A:$A,Figure16!$A2857)</f>
        <v>0</v>
      </c>
      <c r="D2857" s="3">
        <f>SUMIFS(Data!Y:Y,Data!$B:$B,Figure16!$B2857,Data!$A:$A,Figure16!$A2857)</f>
        <v>0</v>
      </c>
      <c r="E2857" s="3">
        <f>SUMIFS(Data!Q:Q,Data!$B:$B,Figure16!$B2857,Data!$A:$A,Figure16!$A2857)</f>
        <v>0</v>
      </c>
      <c r="F2857" s="1" t="str">
        <f t="shared" si="92"/>
        <v/>
      </c>
      <c r="G2857" s="1" t="str">
        <f t="shared" si="93"/>
        <v/>
      </c>
      <c r="H2857">
        <f>SUMIFS(Data!Z:Z,Data!B:B,Figure16!B2857,Data!A:A,Figure16!A2857)</f>
        <v>1</v>
      </c>
    </row>
    <row r="2858" spans="1:8">
      <c r="A2858" s="27">
        <v>1977</v>
      </c>
      <c r="B2858" t="s">
        <v>126</v>
      </c>
      <c r="C2858" s="3">
        <f>SUMIFS(Data!F:F,Data!$B:$B,Figure16!$B2858,Data!$A:$A,Figure16!$A2858)</f>
        <v>0</v>
      </c>
      <c r="D2858" s="3">
        <f>SUMIFS(Data!Y:Y,Data!$B:$B,Figure16!$B2858,Data!$A:$A,Figure16!$A2858)</f>
        <v>0</v>
      </c>
      <c r="E2858" s="3">
        <f>SUMIFS(Data!Q:Q,Data!$B:$B,Figure16!$B2858,Data!$A:$A,Figure16!$A2858)</f>
        <v>0</v>
      </c>
      <c r="F2858" s="1" t="str">
        <f t="shared" si="92"/>
        <v/>
      </c>
      <c r="G2858" s="1" t="str">
        <f t="shared" si="93"/>
        <v/>
      </c>
      <c r="H2858">
        <f>SUMIFS(Data!Z:Z,Data!B:B,Figure16!B2858,Data!A:A,Figure16!A2858)</f>
        <v>1</v>
      </c>
    </row>
    <row r="2859" spans="1:8">
      <c r="A2859" s="27">
        <v>1978</v>
      </c>
      <c r="B2859" t="s">
        <v>126</v>
      </c>
      <c r="C2859" s="3">
        <f>SUMIFS(Data!F:F,Data!$B:$B,Figure16!$B2859,Data!$A:$A,Figure16!$A2859)</f>
        <v>700000</v>
      </c>
      <c r="D2859" s="3">
        <f>SUMIFS(Data!Y:Y,Data!$B:$B,Figure16!$B2859,Data!$A:$A,Figure16!$A2859)</f>
        <v>15000000</v>
      </c>
      <c r="E2859" s="3">
        <f>SUMIFS(Data!Q:Q,Data!$B:$B,Figure16!$B2859,Data!$A:$A,Figure16!$A2859)</f>
        <v>0</v>
      </c>
      <c r="F2859" s="1" t="str">
        <f t="shared" si="92"/>
        <v/>
      </c>
      <c r="G2859" s="1" t="str">
        <f t="shared" si="93"/>
        <v/>
      </c>
      <c r="H2859">
        <f>SUMIFS(Data!Z:Z,Data!B:B,Figure16!B2859,Data!A:A,Figure16!A2859)</f>
        <v>1</v>
      </c>
    </row>
    <row r="2860" spans="1:8">
      <c r="A2860" s="27">
        <v>1979</v>
      </c>
      <c r="B2860" t="s">
        <v>126</v>
      </c>
      <c r="C2860" s="3">
        <f>SUMIFS(Data!F:F,Data!$B:$B,Figure16!$B2860,Data!$A:$A,Figure16!$A2860)</f>
        <v>0</v>
      </c>
      <c r="D2860" s="3">
        <f>SUMIFS(Data!Y:Y,Data!$B:$B,Figure16!$B2860,Data!$A:$A,Figure16!$A2860)</f>
        <v>45000000</v>
      </c>
      <c r="E2860" s="3">
        <f>SUMIFS(Data!Q:Q,Data!$B:$B,Figure16!$B2860,Data!$A:$A,Figure16!$A2860)</f>
        <v>0</v>
      </c>
      <c r="F2860" s="1" t="str">
        <f t="shared" si="92"/>
        <v/>
      </c>
      <c r="G2860" s="1" t="str">
        <f t="shared" si="93"/>
        <v/>
      </c>
      <c r="H2860">
        <f>SUMIFS(Data!Z:Z,Data!B:B,Figure16!B2860,Data!A:A,Figure16!A2860)</f>
        <v>1</v>
      </c>
    </row>
    <row r="2861" spans="1:8">
      <c r="A2861" s="27">
        <v>1980</v>
      </c>
      <c r="B2861" t="s">
        <v>126</v>
      </c>
      <c r="C2861" s="3">
        <f>SUMIFS(Data!F:F,Data!$B:$B,Figure16!$B2861,Data!$A:$A,Figure16!$A2861)</f>
        <v>34000000</v>
      </c>
      <c r="D2861" s="3">
        <f>SUMIFS(Data!Y:Y,Data!$B:$B,Figure16!$B2861,Data!$A:$A,Figure16!$A2861)</f>
        <v>0</v>
      </c>
      <c r="E2861" s="3">
        <f>SUMIFS(Data!Q:Q,Data!$B:$B,Figure16!$B2861,Data!$A:$A,Figure16!$A2861)</f>
        <v>0</v>
      </c>
      <c r="F2861" s="1" t="str">
        <f t="shared" si="92"/>
        <v/>
      </c>
      <c r="G2861" s="1" t="str">
        <f t="shared" si="93"/>
        <v/>
      </c>
      <c r="H2861">
        <f>SUMIFS(Data!Z:Z,Data!B:B,Figure16!B2861,Data!A:A,Figure16!A2861)</f>
        <v>1</v>
      </c>
    </row>
    <row r="2862" spans="1:8">
      <c r="A2862" s="27">
        <v>1981</v>
      </c>
      <c r="B2862" t="s">
        <v>126</v>
      </c>
      <c r="C2862" s="3">
        <f>SUMIFS(Data!F:F,Data!$B:$B,Figure16!$B2862,Data!$A:$A,Figure16!$A2862)</f>
        <v>0</v>
      </c>
      <c r="D2862" s="3">
        <f>SUMIFS(Data!Y:Y,Data!$B:$B,Figure16!$B2862,Data!$A:$A,Figure16!$A2862)</f>
        <v>0</v>
      </c>
      <c r="E2862" s="3">
        <f>SUMIFS(Data!Q:Q,Data!$B:$B,Figure16!$B2862,Data!$A:$A,Figure16!$A2862)</f>
        <v>0</v>
      </c>
      <c r="F2862" s="1" t="str">
        <f t="shared" si="92"/>
        <v/>
      </c>
      <c r="G2862" s="1" t="str">
        <f t="shared" si="93"/>
        <v/>
      </c>
      <c r="H2862">
        <f>SUMIFS(Data!Z:Z,Data!B:B,Figure16!B2862,Data!A:A,Figure16!A2862)</f>
        <v>1</v>
      </c>
    </row>
    <row r="2863" spans="1:8">
      <c r="A2863" s="27">
        <v>1982</v>
      </c>
      <c r="B2863" t="s">
        <v>126</v>
      </c>
      <c r="C2863" s="3">
        <f>SUMIFS(Data!F:F,Data!$B:$B,Figure16!$B2863,Data!$A:$A,Figure16!$A2863)</f>
        <v>10000000</v>
      </c>
      <c r="D2863" s="3">
        <f>SUMIFS(Data!Y:Y,Data!$B:$B,Figure16!$B2863,Data!$A:$A,Figure16!$A2863)</f>
        <v>0</v>
      </c>
      <c r="E2863" s="3">
        <f>SUMIFS(Data!Q:Q,Data!$B:$B,Figure16!$B2863,Data!$A:$A,Figure16!$A2863)</f>
        <v>0</v>
      </c>
      <c r="F2863" s="1" t="str">
        <f t="shared" si="92"/>
        <v/>
      </c>
      <c r="G2863" s="1" t="str">
        <f t="shared" si="93"/>
        <v/>
      </c>
      <c r="H2863">
        <f>SUMIFS(Data!Z:Z,Data!B:B,Figure16!B2863,Data!A:A,Figure16!A2863)</f>
        <v>1</v>
      </c>
    </row>
    <row r="2864" spans="1:8">
      <c r="A2864" s="27">
        <v>1983</v>
      </c>
      <c r="B2864" t="s">
        <v>126</v>
      </c>
      <c r="C2864" s="3">
        <f>SUMIFS(Data!F:F,Data!$B:$B,Figure16!$B2864,Data!$A:$A,Figure16!$A2864)</f>
        <v>0</v>
      </c>
      <c r="D2864" s="3">
        <f>SUMIFS(Data!Y:Y,Data!$B:$B,Figure16!$B2864,Data!$A:$A,Figure16!$A2864)</f>
        <v>0</v>
      </c>
      <c r="E2864" s="3">
        <f>SUMIFS(Data!Q:Q,Data!$B:$B,Figure16!$B2864,Data!$A:$A,Figure16!$A2864)</f>
        <v>0</v>
      </c>
      <c r="F2864" s="1" t="str">
        <f t="shared" si="92"/>
        <v/>
      </c>
      <c r="G2864" s="1" t="str">
        <f t="shared" si="93"/>
        <v/>
      </c>
      <c r="H2864">
        <f>SUMIFS(Data!Z:Z,Data!B:B,Figure16!B2864,Data!A:A,Figure16!A2864)</f>
        <v>1</v>
      </c>
    </row>
    <row r="2865" spans="1:8">
      <c r="A2865" s="27">
        <v>1984</v>
      </c>
      <c r="B2865" t="s">
        <v>126</v>
      </c>
      <c r="C2865" s="3">
        <f>SUMIFS(Data!F:F,Data!$B:$B,Figure16!$B2865,Data!$A:$A,Figure16!$A2865)</f>
        <v>0</v>
      </c>
      <c r="D2865" s="3">
        <f>SUMIFS(Data!Y:Y,Data!$B:$B,Figure16!$B2865,Data!$A:$A,Figure16!$A2865)</f>
        <v>0</v>
      </c>
      <c r="E2865" s="3">
        <f>SUMIFS(Data!Q:Q,Data!$B:$B,Figure16!$B2865,Data!$A:$A,Figure16!$A2865)</f>
        <v>0</v>
      </c>
      <c r="F2865" s="1" t="str">
        <f t="shared" si="92"/>
        <v/>
      </c>
      <c r="G2865" s="1" t="str">
        <f t="shared" si="93"/>
        <v/>
      </c>
      <c r="H2865">
        <f>SUMIFS(Data!Z:Z,Data!B:B,Figure16!B2865,Data!A:A,Figure16!A2865)</f>
        <v>1</v>
      </c>
    </row>
    <row r="2866" spans="1:8">
      <c r="A2866" s="27">
        <v>1985</v>
      </c>
      <c r="B2866" t="s">
        <v>126</v>
      </c>
      <c r="C2866" s="3">
        <f>SUMIFS(Data!F:F,Data!$B:$B,Figure16!$B2866,Data!$A:$A,Figure16!$A2866)</f>
        <v>730000</v>
      </c>
      <c r="D2866" s="3">
        <f>SUMIFS(Data!Y:Y,Data!$B:$B,Figure16!$B2866,Data!$A:$A,Figure16!$A2866)</f>
        <v>0</v>
      </c>
      <c r="E2866" s="3">
        <f>SUMIFS(Data!Q:Q,Data!$B:$B,Figure16!$B2866,Data!$A:$A,Figure16!$A2866)</f>
        <v>0</v>
      </c>
      <c r="F2866" s="1" t="str">
        <f t="shared" si="92"/>
        <v/>
      </c>
      <c r="G2866" s="1" t="str">
        <f t="shared" si="93"/>
        <v/>
      </c>
      <c r="H2866">
        <f>SUMIFS(Data!Z:Z,Data!B:B,Figure16!B2866,Data!A:A,Figure16!A2866)</f>
        <v>1</v>
      </c>
    </row>
    <row r="2867" spans="1:8">
      <c r="A2867" s="27">
        <v>1986</v>
      </c>
      <c r="B2867" t="s">
        <v>126</v>
      </c>
      <c r="C2867" s="3">
        <f>SUMIFS(Data!F:F,Data!$B:$B,Figure16!$B2867,Data!$A:$A,Figure16!$A2867)</f>
        <v>0</v>
      </c>
      <c r="D2867" s="3">
        <f>SUMIFS(Data!Y:Y,Data!$B:$B,Figure16!$B2867,Data!$A:$A,Figure16!$A2867)</f>
        <v>0</v>
      </c>
      <c r="E2867" s="3">
        <f>SUMIFS(Data!Q:Q,Data!$B:$B,Figure16!$B2867,Data!$A:$A,Figure16!$A2867)</f>
        <v>1922600899.3843303</v>
      </c>
      <c r="F2867" s="1">
        <f t="shared" si="92"/>
        <v>0</v>
      </c>
      <c r="G2867" s="1">
        <f t="shared" si="93"/>
        <v>0</v>
      </c>
      <c r="H2867">
        <f>SUMIFS(Data!Z:Z,Data!B:B,Figure16!B2867,Data!A:A,Figure16!A2867)</f>
        <v>1</v>
      </c>
    </row>
    <row r="2868" spans="1:8">
      <c r="A2868" s="27">
        <v>1987</v>
      </c>
      <c r="B2868" t="s">
        <v>126</v>
      </c>
      <c r="C2868" s="3">
        <f>SUMIFS(Data!F:F,Data!$B:$B,Figure16!$B2868,Data!$A:$A,Figure16!$A2868)</f>
        <v>0</v>
      </c>
      <c r="D2868" s="3">
        <f>SUMIFS(Data!Y:Y,Data!$B:$B,Figure16!$B2868,Data!$A:$A,Figure16!$A2868)</f>
        <v>0</v>
      </c>
      <c r="E2868" s="3">
        <f>SUMIFS(Data!Q:Q,Data!$B:$B,Figure16!$B2868,Data!$A:$A,Figure16!$A2868)</f>
        <v>2041538057.0288842</v>
      </c>
      <c r="F2868" s="1">
        <f t="shared" si="92"/>
        <v>0</v>
      </c>
      <c r="G2868" s="1">
        <f t="shared" si="93"/>
        <v>0</v>
      </c>
      <c r="H2868">
        <f>SUMIFS(Data!Z:Z,Data!B:B,Figure16!B2868,Data!A:A,Figure16!A2868)</f>
        <v>1</v>
      </c>
    </row>
    <row r="2869" spans="1:8">
      <c r="A2869" s="27">
        <v>1988</v>
      </c>
      <c r="B2869" t="s">
        <v>126</v>
      </c>
      <c r="C2869" s="3">
        <f>SUMIFS(Data!F:F,Data!$B:$B,Figure16!$B2869,Data!$A:$A,Figure16!$A2869)</f>
        <v>13000000</v>
      </c>
      <c r="D2869" s="3">
        <f>SUMIFS(Data!Y:Y,Data!$B:$B,Figure16!$B2869,Data!$A:$A,Figure16!$A2869)</f>
        <v>0</v>
      </c>
      <c r="E2869" s="3">
        <f>SUMIFS(Data!Q:Q,Data!$B:$B,Figure16!$B2869,Data!$A:$A,Figure16!$A2869)</f>
        <v>2384295763.7252836</v>
      </c>
      <c r="F2869" s="1">
        <f t="shared" si="92"/>
        <v>0.54523437057525415</v>
      </c>
      <c r="G2869" s="1">
        <f t="shared" si="93"/>
        <v>0</v>
      </c>
      <c r="H2869">
        <f>SUMIFS(Data!Z:Z,Data!B:B,Figure16!B2869,Data!A:A,Figure16!A2869)</f>
        <v>1</v>
      </c>
    </row>
    <row r="2870" spans="1:8">
      <c r="A2870" s="27">
        <v>1989</v>
      </c>
      <c r="B2870" t="s">
        <v>126</v>
      </c>
      <c r="C2870" s="3">
        <f>SUMIFS(Data!F:F,Data!$B:$B,Figure16!$B2870,Data!$A:$A,Figure16!$A2870)</f>
        <v>0</v>
      </c>
      <c r="D2870" s="3">
        <f>SUMIFS(Data!Y:Y,Data!$B:$B,Figure16!$B2870,Data!$A:$A,Figure16!$A2870)</f>
        <v>0</v>
      </c>
      <c r="E2870" s="3">
        <f>SUMIFS(Data!Q:Q,Data!$B:$B,Figure16!$B2870,Data!$A:$A,Figure16!$A2870)</f>
        <v>2432029380.4368639</v>
      </c>
      <c r="F2870" s="1">
        <f t="shared" si="92"/>
        <v>0</v>
      </c>
      <c r="G2870" s="1">
        <f t="shared" si="93"/>
        <v>0</v>
      </c>
      <c r="H2870">
        <f>SUMIFS(Data!Z:Z,Data!B:B,Figure16!B2870,Data!A:A,Figure16!A2870)</f>
        <v>1</v>
      </c>
    </row>
    <row r="2871" spans="1:8">
      <c r="A2871" s="27">
        <v>1990</v>
      </c>
      <c r="B2871" t="s">
        <v>126</v>
      </c>
      <c r="C2871" s="3">
        <f>SUMIFS(Data!F:F,Data!$B:$B,Figure16!$B2871,Data!$A:$A,Figure16!$A2871)</f>
        <v>0</v>
      </c>
      <c r="D2871" s="3">
        <f>SUMIFS(Data!Y:Y,Data!$B:$B,Figure16!$B2871,Data!$A:$A,Figure16!$A2871)</f>
        <v>0</v>
      </c>
      <c r="E2871" s="3">
        <f>SUMIFS(Data!Q:Q,Data!$B:$B,Figure16!$B2871,Data!$A:$A,Figure16!$A2871)</f>
        <v>2666616176.9160857</v>
      </c>
      <c r="F2871" s="1">
        <f t="shared" si="92"/>
        <v>0</v>
      </c>
      <c r="G2871" s="1">
        <f t="shared" si="93"/>
        <v>0</v>
      </c>
      <c r="H2871">
        <f>SUMIFS(Data!Z:Z,Data!B:B,Figure16!B2871,Data!A:A,Figure16!A2871)</f>
        <v>1</v>
      </c>
    </row>
    <row r="2872" spans="1:8">
      <c r="A2872" s="27">
        <v>1991</v>
      </c>
      <c r="B2872" t="s">
        <v>126</v>
      </c>
      <c r="C2872" s="3">
        <f>SUMIFS(Data!F:F,Data!$B:$B,Figure16!$B2872,Data!$A:$A,Figure16!$A2872)</f>
        <v>0</v>
      </c>
      <c r="D2872" s="3">
        <f>SUMIFS(Data!Y:Y,Data!$B:$B,Figure16!$B2872,Data!$A:$A,Figure16!$A2872)</f>
        <v>0</v>
      </c>
      <c r="E2872" s="3">
        <f>SUMIFS(Data!Q:Q,Data!$B:$B,Figure16!$B2872,Data!$A:$A,Figure16!$A2872)</f>
        <v>3014890569.040987</v>
      </c>
      <c r="F2872" s="1">
        <f t="shared" si="92"/>
        <v>0</v>
      </c>
      <c r="G2872" s="1">
        <f t="shared" si="93"/>
        <v>0</v>
      </c>
      <c r="H2872">
        <f>SUMIFS(Data!Z:Z,Data!B:B,Figure16!B2872,Data!A:A,Figure16!A2872)</f>
        <v>1</v>
      </c>
    </row>
    <row r="2873" spans="1:8">
      <c r="A2873" s="27">
        <v>1992</v>
      </c>
      <c r="B2873" t="s">
        <v>126</v>
      </c>
      <c r="C2873" s="3">
        <f>SUMIFS(Data!F:F,Data!$B:$B,Figure16!$B2873,Data!$A:$A,Figure16!$A2873)</f>
        <v>0</v>
      </c>
      <c r="D2873" s="3">
        <f>SUMIFS(Data!Y:Y,Data!$B:$B,Figure16!$B2873,Data!$A:$A,Figure16!$A2873)</f>
        <v>0</v>
      </c>
      <c r="E2873" s="3">
        <f>SUMIFS(Data!Q:Q,Data!$B:$B,Figure16!$B2873,Data!$A:$A,Figure16!$A2873)</f>
        <v>3284625277.1618624</v>
      </c>
      <c r="F2873" s="1">
        <f t="shared" si="92"/>
        <v>0</v>
      </c>
      <c r="G2873" s="1">
        <f t="shared" si="93"/>
        <v>0</v>
      </c>
      <c r="H2873">
        <f>SUMIFS(Data!Z:Z,Data!B:B,Figure16!B2873,Data!A:A,Figure16!A2873)</f>
        <v>1</v>
      </c>
    </row>
    <row r="2874" spans="1:8">
      <c r="A2874" s="27">
        <v>1993</v>
      </c>
      <c r="B2874" t="s">
        <v>126</v>
      </c>
      <c r="C2874" s="3">
        <f>SUMIFS(Data!F:F,Data!$B:$B,Figure16!$B2874,Data!$A:$A,Figure16!$A2874)</f>
        <v>0</v>
      </c>
      <c r="D2874" s="3">
        <f>SUMIFS(Data!Y:Y,Data!$B:$B,Figure16!$B2874,Data!$A:$A,Figure16!$A2874)</f>
        <v>0</v>
      </c>
      <c r="E2874" s="3">
        <f>SUMIFS(Data!Q:Q,Data!$B:$B,Figure16!$B2874,Data!$A:$A,Figure16!$A2874)</f>
        <v>3279063317.6347461</v>
      </c>
      <c r="F2874" s="1">
        <f t="shared" si="92"/>
        <v>0</v>
      </c>
      <c r="G2874" s="1">
        <f t="shared" si="93"/>
        <v>0</v>
      </c>
      <c r="H2874">
        <f>SUMIFS(Data!Z:Z,Data!B:B,Figure16!B2874,Data!A:A,Figure16!A2874)</f>
        <v>1</v>
      </c>
    </row>
    <row r="2875" spans="1:8">
      <c r="A2875" s="27">
        <v>1994</v>
      </c>
      <c r="B2875" t="s">
        <v>126</v>
      </c>
      <c r="C2875" s="3">
        <f>SUMIFS(Data!F:F,Data!$B:$B,Figure16!$B2875,Data!$A:$A,Figure16!$A2875)</f>
        <v>0</v>
      </c>
      <c r="D2875" s="3">
        <f>SUMIFS(Data!Y:Y,Data!$B:$B,Figure16!$B2875,Data!$A:$A,Figure16!$A2875)</f>
        <v>0</v>
      </c>
      <c r="E2875" s="3">
        <f>SUMIFS(Data!Q:Q,Data!$B:$B,Figure16!$B2875,Data!$A:$A,Figure16!$A2875)</f>
        <v>3383218922.7933645</v>
      </c>
      <c r="F2875" s="1">
        <f t="shared" si="92"/>
        <v>0</v>
      </c>
      <c r="G2875" s="1">
        <f t="shared" si="93"/>
        <v>0</v>
      </c>
      <c r="H2875">
        <f>SUMIFS(Data!Z:Z,Data!B:B,Figure16!B2875,Data!A:A,Figure16!A2875)</f>
        <v>1</v>
      </c>
    </row>
    <row r="2876" spans="1:8">
      <c r="A2876" s="27">
        <v>1995</v>
      </c>
      <c r="B2876" t="s">
        <v>126</v>
      </c>
      <c r="C2876" s="3">
        <f>SUMIFS(Data!F:F,Data!$B:$B,Figure16!$B2876,Data!$A:$A,Figure16!$A2876)</f>
        <v>0</v>
      </c>
      <c r="D2876" s="3">
        <f>SUMIFS(Data!Y:Y,Data!$B:$B,Figure16!$B2876,Data!$A:$A,Figure16!$A2876)</f>
        <v>0</v>
      </c>
      <c r="E2876" s="3">
        <f>SUMIFS(Data!Q:Q,Data!$B:$B,Figure16!$B2876,Data!$A:$A,Figure16!$A2876)</f>
        <v>3693753379.0599155</v>
      </c>
      <c r="F2876" s="1">
        <f t="shared" si="92"/>
        <v>0</v>
      </c>
      <c r="G2876" s="1">
        <f t="shared" si="93"/>
        <v>0</v>
      </c>
      <c r="H2876">
        <f>SUMIFS(Data!Z:Z,Data!B:B,Figure16!B2876,Data!A:A,Figure16!A2876)</f>
        <v>1</v>
      </c>
    </row>
    <row r="2877" spans="1:8">
      <c r="A2877" s="27">
        <v>1996</v>
      </c>
      <c r="B2877" t="s">
        <v>126</v>
      </c>
      <c r="C2877" s="3">
        <f>SUMIFS(Data!F:F,Data!$B:$B,Figure16!$B2877,Data!$A:$A,Figure16!$A2877)</f>
        <v>0</v>
      </c>
      <c r="D2877" s="3">
        <f>SUMIFS(Data!Y:Y,Data!$B:$B,Figure16!$B2877,Data!$A:$A,Figure16!$A2877)</f>
        <v>0</v>
      </c>
      <c r="E2877" s="3">
        <f>SUMIFS(Data!Q:Q,Data!$B:$B,Figure16!$B2877,Data!$A:$A,Figure16!$A2877)</f>
        <v>3869032270.9163346</v>
      </c>
      <c r="F2877" s="1">
        <f t="shared" si="92"/>
        <v>0</v>
      </c>
      <c r="G2877" s="1">
        <f t="shared" si="93"/>
        <v>0</v>
      </c>
      <c r="H2877">
        <f>SUMIFS(Data!Z:Z,Data!B:B,Figure16!B2877,Data!A:A,Figure16!A2877)</f>
        <v>1</v>
      </c>
    </row>
    <row r="2878" spans="1:8">
      <c r="A2878" s="27">
        <v>1997</v>
      </c>
      <c r="B2878" t="s">
        <v>126</v>
      </c>
      <c r="C2878" s="3">
        <f>SUMIFS(Data!F:F,Data!$B:$B,Figure16!$B2878,Data!$A:$A,Figure16!$A2878)</f>
        <v>0</v>
      </c>
      <c r="D2878" s="3">
        <f>SUMIFS(Data!Y:Y,Data!$B:$B,Figure16!$B2878,Data!$A:$A,Figure16!$A2878)</f>
        <v>0</v>
      </c>
      <c r="E2878" s="3">
        <f>SUMIFS(Data!Q:Q,Data!$B:$B,Figure16!$B2878,Data!$A:$A,Figure16!$A2878)</f>
        <v>3783788551.0818954</v>
      </c>
      <c r="F2878" s="1">
        <f t="shared" si="92"/>
        <v>0</v>
      </c>
      <c r="G2878" s="1">
        <f t="shared" si="93"/>
        <v>0</v>
      </c>
      <c r="H2878">
        <f>SUMIFS(Data!Z:Z,Data!B:B,Figure16!B2878,Data!A:A,Figure16!A2878)</f>
        <v>1</v>
      </c>
    </row>
    <row r="2879" spans="1:8">
      <c r="A2879" s="27">
        <v>1998</v>
      </c>
      <c r="B2879" t="s">
        <v>126</v>
      </c>
      <c r="C2879" s="3">
        <f>SUMIFS(Data!F:F,Data!$B:$B,Figure16!$B2879,Data!$A:$A,Figure16!$A2879)</f>
        <v>0</v>
      </c>
      <c r="D2879" s="3">
        <f>SUMIFS(Data!Y:Y,Data!$B:$B,Figure16!$B2879,Data!$A:$A,Figure16!$A2879)</f>
        <v>0</v>
      </c>
      <c r="E2879" s="3">
        <f>SUMIFS(Data!Q:Q,Data!$B:$B,Figure16!$B2879,Data!$A:$A,Figure16!$A2879)</f>
        <v>3588376057.0153608</v>
      </c>
      <c r="F2879" s="1">
        <f t="shared" si="92"/>
        <v>0</v>
      </c>
      <c r="G2879" s="1">
        <f t="shared" si="93"/>
        <v>0</v>
      </c>
      <c r="H2879">
        <f>SUMIFS(Data!Z:Z,Data!B:B,Figure16!B2879,Data!A:A,Figure16!A2879)</f>
        <v>1</v>
      </c>
    </row>
    <row r="2880" spans="1:8">
      <c r="A2880" s="27">
        <v>1999</v>
      </c>
      <c r="B2880" t="s">
        <v>126</v>
      </c>
      <c r="C2880" s="3">
        <f>SUMIFS(Data!F:F,Data!$B:$B,Figure16!$B2880,Data!$A:$A,Figure16!$A2880)</f>
        <v>0</v>
      </c>
      <c r="D2880" s="3">
        <f>SUMIFS(Data!Y:Y,Data!$B:$B,Figure16!$B2880,Data!$A:$A,Figure16!$A2880)</f>
        <v>0</v>
      </c>
      <c r="E2880" s="3">
        <f>SUMIFS(Data!Q:Q,Data!$B:$B,Figure16!$B2880,Data!$A:$A,Figure16!$A2880)</f>
        <v>3461282293.6462374</v>
      </c>
      <c r="F2880" s="1">
        <f t="shared" si="92"/>
        <v>0</v>
      </c>
      <c r="G2880" s="1">
        <f t="shared" si="93"/>
        <v>0</v>
      </c>
      <c r="H2880">
        <f>SUMIFS(Data!Z:Z,Data!B:B,Figure16!B2880,Data!A:A,Figure16!A2880)</f>
        <v>1</v>
      </c>
    </row>
    <row r="2881" spans="1:8">
      <c r="A2881" s="27">
        <v>2000</v>
      </c>
      <c r="B2881" t="s">
        <v>126</v>
      </c>
      <c r="C2881" s="3">
        <f>SUMIFS(Data!F:F,Data!$B:$B,Figure16!$B2881,Data!$A:$A,Figure16!$A2881)</f>
        <v>0</v>
      </c>
      <c r="D2881" s="3">
        <f>SUMIFS(Data!Y:Y,Data!$B:$B,Figure16!$B2881,Data!$A:$A,Figure16!$A2881)</f>
        <v>0</v>
      </c>
      <c r="E2881" s="3">
        <f>SUMIFS(Data!Q:Q,Data!$B:$B,Figure16!$B2881,Data!$A:$A,Figure16!$A2881)</f>
        <v>2995360969.1619868</v>
      </c>
      <c r="F2881" s="1">
        <f t="shared" si="92"/>
        <v>0</v>
      </c>
      <c r="G2881" s="1">
        <f t="shared" si="93"/>
        <v>0</v>
      </c>
      <c r="H2881">
        <f>SUMIFS(Data!Z:Z,Data!B:B,Figure16!B2881,Data!A:A,Figure16!A2881)</f>
        <v>1</v>
      </c>
    </row>
    <row r="2882" spans="1:8">
      <c r="A2882" s="27">
        <v>2001</v>
      </c>
      <c r="B2882" t="s">
        <v>126</v>
      </c>
      <c r="C2882" s="3">
        <f>SUMIFS(Data!F:F,Data!$B:$B,Figure16!$B2882,Data!$A:$A,Figure16!$A2882)</f>
        <v>0</v>
      </c>
      <c r="D2882" s="3">
        <f>SUMIFS(Data!Y:Y,Data!$B:$B,Figure16!$B2882,Data!$A:$A,Figure16!$A2882)</f>
        <v>0</v>
      </c>
      <c r="E2882" s="3">
        <f>SUMIFS(Data!Q:Q,Data!$B:$B,Figure16!$B2882,Data!$A:$A,Figure16!$A2882)</f>
        <v>2833442750.4363899</v>
      </c>
      <c r="F2882" s="1">
        <f t="shared" si="92"/>
        <v>0</v>
      </c>
      <c r="G2882" s="1">
        <f t="shared" si="93"/>
        <v>0</v>
      </c>
      <c r="H2882">
        <f>SUMIFS(Data!Z:Z,Data!B:B,Figure16!B2882,Data!A:A,Figure16!A2882)</f>
        <v>1</v>
      </c>
    </row>
    <row r="2883" spans="1:8">
      <c r="A2883" s="27">
        <v>2002</v>
      </c>
      <c r="B2883" t="s">
        <v>126</v>
      </c>
      <c r="C2883" s="3">
        <f>SUMIFS(Data!F:F,Data!$B:$B,Figure16!$B2883,Data!$A:$A,Figure16!$A2883)</f>
        <v>0</v>
      </c>
      <c r="D2883" s="3">
        <f>SUMIFS(Data!Y:Y,Data!$B:$B,Figure16!$B2883,Data!$A:$A,Figure16!$A2883)</f>
        <v>0</v>
      </c>
      <c r="E2883" s="3">
        <f>SUMIFS(Data!Q:Q,Data!$B:$B,Figure16!$B2883,Data!$A:$A,Figure16!$A2883)</f>
        <v>2949637039.0442357</v>
      </c>
      <c r="F2883" s="1">
        <f t="shared" ref="F2883:F2946" si="94">IF(E2883&gt;0,C2883/E2883*100,"")</f>
        <v>0</v>
      </c>
      <c r="G2883" s="1">
        <f t="shared" ref="G2883:G2946" si="95">IF($E2883&gt;0,D2883/$E2883*100,"")</f>
        <v>0</v>
      </c>
      <c r="H2883">
        <f>SUMIFS(Data!Z:Z,Data!B:B,Figure16!B2883,Data!A:A,Figure16!A2883)</f>
        <v>1</v>
      </c>
    </row>
    <row r="2884" spans="1:8">
      <c r="A2884" s="27">
        <v>2003</v>
      </c>
      <c r="B2884" t="s">
        <v>126</v>
      </c>
      <c r="C2884" s="3">
        <f>SUMIFS(Data!F:F,Data!$B:$B,Figure16!$B2884,Data!$A:$A,Figure16!$A2884)</f>
        <v>6000000</v>
      </c>
      <c r="D2884" s="3">
        <f>SUMIFS(Data!Y:Y,Data!$B:$B,Figure16!$B2884,Data!$A:$A,Figure16!$A2884)</f>
        <v>0</v>
      </c>
      <c r="E2884" s="3">
        <f>SUMIFS(Data!Q:Q,Data!$B:$B,Figure16!$B2884,Data!$A:$A,Figure16!$A2884)</f>
        <v>3446442218.8982892</v>
      </c>
      <c r="F2884" s="1">
        <f t="shared" si="94"/>
        <v>0.17409257486167856</v>
      </c>
      <c r="G2884" s="1">
        <f t="shared" si="95"/>
        <v>0</v>
      </c>
      <c r="H2884">
        <f>SUMIFS(Data!Z:Z,Data!B:B,Figure16!B2884,Data!A:A,Figure16!A2884)</f>
        <v>1</v>
      </c>
    </row>
    <row r="2885" spans="1:8">
      <c r="A2885" s="27">
        <v>2004</v>
      </c>
      <c r="B2885" t="s">
        <v>126</v>
      </c>
      <c r="C2885" s="3">
        <f>SUMIFS(Data!F:F,Data!$B:$B,Figure16!$B2885,Data!$A:$A,Figure16!$A2885)</f>
        <v>6000000</v>
      </c>
      <c r="D2885" s="3">
        <f>SUMIFS(Data!Y:Y,Data!$B:$B,Figure16!$B2885,Data!$A:$A,Figure16!$A2885)</f>
        <v>0</v>
      </c>
      <c r="E2885" s="3">
        <f>SUMIFS(Data!Q:Q,Data!$B:$B,Figure16!$B2885,Data!$A:$A,Figure16!$A2885)</f>
        <v>3666349049.4264107</v>
      </c>
      <c r="F2885" s="1">
        <f t="shared" si="94"/>
        <v>0.16365053951801675</v>
      </c>
      <c r="G2885" s="1">
        <f t="shared" si="95"/>
        <v>0</v>
      </c>
      <c r="H2885">
        <f>SUMIFS(Data!Z:Z,Data!B:B,Figure16!B2885,Data!A:A,Figure16!A2885)</f>
        <v>1</v>
      </c>
    </row>
    <row r="2886" spans="1:8">
      <c r="A2886" s="27">
        <v>2005</v>
      </c>
      <c r="B2886" t="s">
        <v>126</v>
      </c>
      <c r="C2886" s="3">
        <f>SUMIFS(Data!F:F,Data!$B:$B,Figure16!$B2886,Data!$A:$A,Figure16!$A2886)</f>
        <v>18000000</v>
      </c>
      <c r="D2886" s="3">
        <f>SUMIFS(Data!Y:Y,Data!$B:$B,Figure16!$B2886,Data!$A:$A,Figure16!$A2886)</f>
        <v>0</v>
      </c>
      <c r="E2886" s="3">
        <f>SUMIFS(Data!Q:Q,Data!$B:$B,Figure16!$B2886,Data!$A:$A,Figure16!$A2886)</f>
        <v>2937071767.2557559</v>
      </c>
      <c r="F2886" s="1">
        <f t="shared" si="94"/>
        <v>0.61285530032581548</v>
      </c>
      <c r="G2886" s="1">
        <f t="shared" si="95"/>
        <v>0</v>
      </c>
      <c r="H2886">
        <f>SUMIFS(Data!Z:Z,Data!B:B,Figure16!B2886,Data!A:A,Figure16!A2886)</f>
        <v>1</v>
      </c>
    </row>
    <row r="2887" spans="1:8">
      <c r="A2887" s="27">
        <v>2006</v>
      </c>
      <c r="B2887" t="s">
        <v>126</v>
      </c>
      <c r="C2887" s="3">
        <f>SUMIFS(Data!F:F,Data!$B:$B,Figure16!$B2887,Data!$A:$A,Figure16!$A2887)</f>
        <v>16733551.94921875</v>
      </c>
      <c r="D2887" s="3">
        <f>SUMIFS(Data!Y:Y,Data!$B:$B,Figure16!$B2887,Data!$A:$A,Figure16!$A2887)</f>
        <v>0</v>
      </c>
      <c r="E2887" s="3">
        <f>SUMIFS(Data!Q:Q,Data!$B:$B,Figure16!$B2887,Data!$A:$A,Figure16!$A2887)</f>
        <v>4220019227.9679527</v>
      </c>
      <c r="F2887" s="1">
        <f t="shared" si="94"/>
        <v>0.39652786030731862</v>
      </c>
      <c r="G2887" s="1">
        <f t="shared" si="95"/>
        <v>0</v>
      </c>
      <c r="H2887">
        <f>SUMIFS(Data!Z:Z,Data!B:B,Figure16!B2887,Data!A:A,Figure16!A2887)</f>
        <v>1</v>
      </c>
    </row>
    <row r="2888" spans="1:8">
      <c r="A2888" s="27">
        <v>2007</v>
      </c>
      <c r="B2888" t="s">
        <v>126</v>
      </c>
      <c r="C2888" s="3">
        <f>SUMIFS(Data!F:F,Data!$B:$B,Figure16!$B2888,Data!$A:$A,Figure16!$A2888)</f>
        <v>50000000</v>
      </c>
      <c r="D2888" s="3">
        <f>SUMIFS(Data!Y:Y,Data!$B:$B,Figure16!$B2888,Data!$A:$A,Figure16!$A2888)</f>
        <v>0</v>
      </c>
      <c r="E2888" s="3">
        <f>SUMIFS(Data!Q:Q,Data!$B:$B,Figure16!$B2888,Data!$A:$A,Figure16!$A2888)</f>
        <v>6281917559.6843252</v>
      </c>
      <c r="F2888" s="1">
        <f t="shared" si="94"/>
        <v>0.79593530995832695</v>
      </c>
      <c r="G2888" s="1">
        <f t="shared" si="95"/>
        <v>0</v>
      </c>
      <c r="H2888">
        <f>SUMIFS(Data!Z:Z,Data!B:B,Figure16!B2888,Data!A:A,Figure16!A2888)</f>
        <v>1</v>
      </c>
    </row>
    <row r="2889" spans="1:8">
      <c r="A2889" s="27">
        <v>2008</v>
      </c>
      <c r="B2889" t="s">
        <v>126</v>
      </c>
      <c r="C2889" s="3">
        <f>SUMIFS(Data!F:F,Data!$B:$B,Figure16!$B2889,Data!$A:$A,Figure16!$A2889)</f>
        <v>10000000</v>
      </c>
      <c r="D2889" s="3">
        <f>SUMIFS(Data!Y:Y,Data!$B:$B,Figure16!$B2889,Data!$A:$A,Figure16!$A2889)</f>
        <v>0</v>
      </c>
      <c r="E2889" s="3">
        <f>SUMIFS(Data!Q:Q,Data!$B:$B,Figure16!$B2889,Data!$A:$A,Figure16!$A2889)</f>
        <v>6964179254.9738779</v>
      </c>
      <c r="F2889" s="1">
        <f t="shared" si="94"/>
        <v>0.14359193860292888</v>
      </c>
      <c r="G2889" s="1">
        <f t="shared" si="95"/>
        <v>0</v>
      </c>
      <c r="H2889">
        <f>SUMIFS(Data!Z:Z,Data!B:B,Figure16!B2889,Data!A:A,Figure16!A2889)</f>
        <v>1</v>
      </c>
    </row>
    <row r="2890" spans="1:8">
      <c r="A2890" s="27">
        <v>2009</v>
      </c>
      <c r="B2890" t="s">
        <v>126</v>
      </c>
      <c r="C2890" s="3">
        <f>SUMIFS(Data!F:F,Data!$B:$B,Figure16!$B2890,Data!$A:$A,Figure16!$A2890)</f>
        <v>0</v>
      </c>
      <c r="D2890" s="3">
        <f>SUMIFS(Data!Y:Y,Data!$B:$B,Figure16!$B2890,Data!$A:$A,Figure16!$A2890)</f>
        <v>0</v>
      </c>
      <c r="E2890" s="3">
        <f>SUMIFS(Data!Q:Q,Data!$B:$B,Figure16!$B2890,Data!$A:$A,Figure16!$A2890)</f>
        <v>6716904635.1873264</v>
      </c>
      <c r="F2890" s="1">
        <f t="shared" si="94"/>
        <v>0</v>
      </c>
      <c r="G2890" s="1">
        <f t="shared" si="95"/>
        <v>0</v>
      </c>
      <c r="H2890">
        <f>SUMIFS(Data!Z:Z,Data!B:B,Figure16!B2890,Data!A:A,Figure16!A2890)</f>
        <v>1</v>
      </c>
    </row>
    <row r="2891" spans="1:8">
      <c r="A2891" s="27">
        <v>2010</v>
      </c>
      <c r="B2891" t="s">
        <v>126</v>
      </c>
      <c r="C2891" s="3">
        <f>SUMIFS(Data!F:F,Data!$B:$B,Figure16!$B2891,Data!$A:$A,Figure16!$A2891)</f>
        <v>0</v>
      </c>
      <c r="D2891" s="3">
        <f>SUMIFS(Data!Y:Y,Data!$B:$B,Figure16!$B2891,Data!$A:$A,Figure16!$A2891)</f>
        <v>0</v>
      </c>
      <c r="E2891" s="3">
        <f>SUMIFS(Data!Q:Q,Data!$B:$B,Figure16!$B2891,Data!$A:$A,Figure16!$A2891)</f>
        <v>6853467936.3912888</v>
      </c>
      <c r="F2891" s="1">
        <f t="shared" si="94"/>
        <v>0</v>
      </c>
      <c r="G2891" s="1">
        <f t="shared" si="95"/>
        <v>0</v>
      </c>
      <c r="H2891">
        <f>SUMIFS(Data!Z:Z,Data!B:B,Figure16!B2891,Data!A:A,Figure16!A2891)</f>
        <v>1</v>
      </c>
    </row>
    <row r="2892" spans="1:8">
      <c r="A2892" s="27">
        <v>2011</v>
      </c>
      <c r="B2892" t="s">
        <v>126</v>
      </c>
      <c r="C2892" s="3">
        <f>SUMIFS(Data!F:F,Data!$B:$B,Figure16!$B2892,Data!$A:$A,Figure16!$A2892)</f>
        <v>338464291.25</v>
      </c>
      <c r="D2892" s="3">
        <f>SUMIFS(Data!Y:Y,Data!$B:$B,Figure16!$B2892,Data!$A:$A,Figure16!$A2892)</f>
        <v>0</v>
      </c>
      <c r="E2892" s="3">
        <f>SUMIFS(Data!Q:Q,Data!$B:$B,Figure16!$B2892,Data!$A:$A,Figure16!$A2892)</f>
        <v>6785137222.1695623</v>
      </c>
      <c r="F2892" s="1">
        <f t="shared" si="94"/>
        <v>4.9883190297774895</v>
      </c>
      <c r="G2892" s="1">
        <f t="shared" si="95"/>
        <v>0</v>
      </c>
      <c r="H2892">
        <f>SUMIFS(Data!Z:Z,Data!B:B,Figure16!B2892,Data!A:A,Figure16!A2892)</f>
        <v>1</v>
      </c>
    </row>
    <row r="2893" spans="1:8">
      <c r="A2893" s="27">
        <v>2012</v>
      </c>
      <c r="B2893" t="s">
        <v>126</v>
      </c>
      <c r="C2893" s="3">
        <f>SUMIFS(Data!F:F,Data!$B:$B,Figure16!$B2893,Data!$A:$A,Figure16!$A2893)</f>
        <v>0</v>
      </c>
      <c r="D2893" s="3">
        <f>SUMIFS(Data!Y:Y,Data!$B:$B,Figure16!$B2893,Data!$A:$A,Figure16!$A2893)</f>
        <v>0</v>
      </c>
      <c r="E2893" s="3">
        <f>SUMIFS(Data!Q:Q,Data!$B:$B,Figure16!$B2893,Data!$A:$A,Figure16!$A2893)</f>
        <v>7638045248.4594173</v>
      </c>
      <c r="F2893" s="1">
        <f t="shared" si="94"/>
        <v>0</v>
      </c>
      <c r="G2893" s="1">
        <f t="shared" si="95"/>
        <v>0</v>
      </c>
      <c r="H2893">
        <f>SUMIFS(Data!Z:Z,Data!B:B,Figure16!B2893,Data!A:A,Figure16!A2893)</f>
        <v>1</v>
      </c>
    </row>
    <row r="2894" spans="1:8">
      <c r="A2894" s="27">
        <v>2013</v>
      </c>
      <c r="B2894" t="s">
        <v>126</v>
      </c>
      <c r="C2894" s="3">
        <f>SUMIFS(Data!F:F,Data!$B:$B,Figure16!$B2894,Data!$A:$A,Figure16!$A2894)</f>
        <v>0</v>
      </c>
      <c r="D2894" s="3">
        <f>SUMIFS(Data!Y:Y,Data!$B:$B,Figure16!$B2894,Data!$A:$A,Figure16!$A2894)</f>
        <v>0</v>
      </c>
      <c r="E2894" s="3">
        <f>SUMIFS(Data!Q:Q,Data!$B:$B,Figure16!$B2894,Data!$A:$A,Figure16!$A2894)</f>
        <v>8376613796.9342566</v>
      </c>
      <c r="F2894" s="1">
        <f t="shared" si="94"/>
        <v>0</v>
      </c>
      <c r="G2894" s="1">
        <f t="shared" si="95"/>
        <v>0</v>
      </c>
      <c r="H2894">
        <f>SUMIFS(Data!Z:Z,Data!B:B,Figure16!B2894,Data!A:A,Figure16!A2894)</f>
        <v>1</v>
      </c>
    </row>
    <row r="2895" spans="1:8">
      <c r="A2895" s="27">
        <v>2014</v>
      </c>
      <c r="B2895" t="s">
        <v>126</v>
      </c>
      <c r="C2895" s="3">
        <f>SUMIFS(Data!F:F,Data!$B:$B,Figure16!$B2895,Data!$A:$A,Figure16!$A2895)</f>
        <v>276046037.90625</v>
      </c>
      <c r="D2895" s="3">
        <f>SUMIFS(Data!Y:Y,Data!$B:$B,Figure16!$B2895,Data!$A:$A,Figure16!$A2895)</f>
        <v>0</v>
      </c>
      <c r="E2895" s="3">
        <f>SUMIFS(Data!Q:Q,Data!$B:$B,Figure16!$B2895,Data!$A:$A,Figure16!$A2895)</f>
        <v>8778473640.908392</v>
      </c>
      <c r="F2895" s="1">
        <f t="shared" si="94"/>
        <v>3.1445789917264579</v>
      </c>
      <c r="G2895" s="1">
        <f t="shared" si="95"/>
        <v>0</v>
      </c>
      <c r="H2895">
        <f>SUMIFS(Data!Z:Z,Data!B:B,Figure16!B2895,Data!A:A,Figure16!A2895)</f>
        <v>1</v>
      </c>
    </row>
    <row r="2896" spans="1:8">
      <c r="A2896" s="27">
        <v>2015</v>
      </c>
      <c r="B2896" t="s">
        <v>126</v>
      </c>
      <c r="C2896" s="3">
        <f>SUMIFS(Data!F:F,Data!$B:$B,Figure16!$B2896,Data!$A:$A,Figure16!$A2896)</f>
        <v>0</v>
      </c>
      <c r="D2896" s="3">
        <f>SUMIFS(Data!Y:Y,Data!$B:$B,Figure16!$B2896,Data!$A:$A,Figure16!$A2896)</f>
        <v>0</v>
      </c>
      <c r="E2896" s="3">
        <f>SUMIFS(Data!Q:Q,Data!$B:$B,Figure16!$B2896,Data!$A:$A,Figure16!$A2896)</f>
        <v>8794202409.5678005</v>
      </c>
      <c r="F2896" s="1">
        <f t="shared" si="94"/>
        <v>0</v>
      </c>
      <c r="G2896" s="1">
        <f t="shared" si="95"/>
        <v>0</v>
      </c>
      <c r="H2896">
        <f>SUMIFS(Data!Z:Z,Data!B:B,Figure16!B2896,Data!A:A,Figure16!A2896)</f>
        <v>1</v>
      </c>
    </row>
    <row r="2897" spans="1:8">
      <c r="A2897" s="27">
        <v>2016</v>
      </c>
      <c r="B2897" t="s">
        <v>126</v>
      </c>
      <c r="C2897" s="3">
        <f>SUMIFS(Data!F:F,Data!$B:$B,Figure16!$B2897,Data!$A:$A,Figure16!$A2897)</f>
        <v>0</v>
      </c>
      <c r="D2897" s="3">
        <f>SUMIFS(Data!Y:Y,Data!$B:$B,Figure16!$B2897,Data!$A:$A,Figure16!$A2897)</f>
        <v>0</v>
      </c>
      <c r="E2897" s="3">
        <f>SUMIFS(Data!Q:Q,Data!$B:$B,Figure16!$B2897,Data!$A:$A,Figure16!$A2897)</f>
        <v>8694360304.5636692</v>
      </c>
      <c r="F2897" s="1">
        <f t="shared" si="94"/>
        <v>0</v>
      </c>
      <c r="G2897" s="1">
        <f t="shared" si="95"/>
        <v>0</v>
      </c>
      <c r="H2897">
        <f>SUMIFS(Data!Z:Z,Data!B:B,Figure16!B2897,Data!A:A,Figure16!A2897)</f>
        <v>1</v>
      </c>
    </row>
    <row r="2898" spans="1:8">
      <c r="A2898" s="27">
        <v>2017</v>
      </c>
      <c r="B2898" t="s">
        <v>126</v>
      </c>
      <c r="C2898" s="3">
        <f>SUMIFS(Data!F:F,Data!$B:$B,Figure16!$B2898,Data!$A:$A,Figure16!$A2898)</f>
        <v>0</v>
      </c>
      <c r="D2898" s="3">
        <f>SUMIFS(Data!Y:Y,Data!$B:$B,Figure16!$B2898,Data!$A:$A,Figure16!$A2898)</f>
        <v>0</v>
      </c>
      <c r="E2898" s="3">
        <f>SUMIFS(Data!Q:Q,Data!$B:$B,Figure16!$B2898,Data!$A:$A,Figure16!$A2898)</f>
        <v>10472514514.619976</v>
      </c>
      <c r="F2898" s="1">
        <f t="shared" si="94"/>
        <v>0</v>
      </c>
      <c r="G2898" s="1">
        <f t="shared" si="95"/>
        <v>0</v>
      </c>
      <c r="H2898">
        <f>SUMIFS(Data!Z:Z,Data!B:B,Figure16!B2898,Data!A:A,Figure16!A2898)</f>
        <v>1</v>
      </c>
    </row>
    <row r="2899" spans="1:8">
      <c r="A2899" s="27">
        <v>1974</v>
      </c>
      <c r="B2899" t="s">
        <v>22</v>
      </c>
      <c r="C2899" s="3">
        <f>SUMIFS(Data!F:F,Data!$B:$B,Figure16!$B2899,Data!$A:$A,Figure16!$A2899)</f>
        <v>0</v>
      </c>
      <c r="D2899" s="3">
        <f>SUMIFS(Data!Y:Y,Data!$B:$B,Figure16!$B2899,Data!$A:$A,Figure16!$A2899)</f>
        <v>0</v>
      </c>
      <c r="E2899" s="3">
        <f>SUMIFS(Data!Q:Q,Data!$B:$B,Figure16!$B2899,Data!$A:$A,Figure16!$A2899)</f>
        <v>98775328.947368413</v>
      </c>
      <c r="F2899" s="1">
        <f t="shared" si="94"/>
        <v>0</v>
      </c>
      <c r="G2899" s="1">
        <f t="shared" si="95"/>
        <v>0</v>
      </c>
      <c r="H2899">
        <f>SUMIFS(Data!Z:Z,Data!B:B,Figure16!B2899,Data!A:A,Figure16!A2899)</f>
        <v>1</v>
      </c>
    </row>
    <row r="2900" spans="1:8">
      <c r="A2900" s="27">
        <v>1975</v>
      </c>
      <c r="B2900" t="s">
        <v>22</v>
      </c>
      <c r="C2900" s="3">
        <f>SUMIFS(Data!F:F,Data!$B:$B,Figure16!$B2900,Data!$A:$A,Figure16!$A2900)</f>
        <v>0</v>
      </c>
      <c r="D2900" s="3">
        <f>SUMIFS(Data!Y:Y,Data!$B:$B,Figure16!$B2900,Data!$A:$A,Figure16!$A2900)</f>
        <v>0</v>
      </c>
      <c r="E2900" s="3">
        <f>SUMIFS(Data!Q:Q,Data!$B:$B,Figure16!$B2900,Data!$A:$A,Figure16!$A2900)</f>
        <v>108985740.155434</v>
      </c>
      <c r="F2900" s="1">
        <f t="shared" si="94"/>
        <v>0</v>
      </c>
      <c r="G2900" s="1">
        <f t="shared" si="95"/>
        <v>0</v>
      </c>
      <c r="H2900">
        <f>SUMIFS(Data!Z:Z,Data!B:B,Figure16!B2900,Data!A:A,Figure16!A2900)</f>
        <v>1</v>
      </c>
    </row>
    <row r="2901" spans="1:8">
      <c r="A2901" s="27">
        <v>1976</v>
      </c>
      <c r="B2901" t="s">
        <v>22</v>
      </c>
      <c r="C2901" s="3">
        <f>SUMIFS(Data!F:F,Data!$B:$B,Figure16!$B2901,Data!$A:$A,Figure16!$A2901)</f>
        <v>0</v>
      </c>
      <c r="D2901" s="3">
        <f>SUMIFS(Data!Y:Y,Data!$B:$B,Figure16!$B2901,Data!$A:$A,Figure16!$A2901)</f>
        <v>0</v>
      </c>
      <c r="E2901" s="3">
        <f>SUMIFS(Data!Q:Q,Data!$B:$B,Figure16!$B2901,Data!$A:$A,Figure16!$A2901)</f>
        <v>112386489.00567651</v>
      </c>
      <c r="F2901" s="1">
        <f t="shared" si="94"/>
        <v>0</v>
      </c>
      <c r="G2901" s="1">
        <f t="shared" si="95"/>
        <v>0</v>
      </c>
      <c r="H2901">
        <f>SUMIFS(Data!Z:Z,Data!B:B,Figure16!B2901,Data!A:A,Figure16!A2901)</f>
        <v>1</v>
      </c>
    </row>
    <row r="2902" spans="1:8">
      <c r="A2902" s="27">
        <v>1977</v>
      </c>
      <c r="B2902" t="s">
        <v>22</v>
      </c>
      <c r="C2902" s="3">
        <f>SUMIFS(Data!F:F,Data!$B:$B,Figure16!$B2902,Data!$A:$A,Figure16!$A2902)</f>
        <v>0</v>
      </c>
      <c r="D2902" s="3">
        <f>SUMIFS(Data!Y:Y,Data!$B:$B,Figure16!$B2902,Data!$A:$A,Figure16!$A2902)</f>
        <v>0</v>
      </c>
      <c r="E2902" s="3">
        <f>SUMIFS(Data!Q:Q,Data!$B:$B,Figure16!$B2902,Data!$A:$A,Figure16!$A2902)</f>
        <v>114971207.20538434</v>
      </c>
      <c r="F2902" s="1">
        <f t="shared" si="94"/>
        <v>0</v>
      </c>
      <c r="G2902" s="1">
        <f t="shared" si="95"/>
        <v>0</v>
      </c>
      <c r="H2902">
        <f>SUMIFS(Data!Z:Z,Data!B:B,Figure16!B2902,Data!A:A,Figure16!A2902)</f>
        <v>1</v>
      </c>
    </row>
    <row r="2903" spans="1:8">
      <c r="A2903" s="27">
        <v>1978</v>
      </c>
      <c r="B2903" t="s">
        <v>22</v>
      </c>
      <c r="C2903" s="3">
        <f>SUMIFS(Data!F:F,Data!$B:$B,Figure16!$B2903,Data!$A:$A,Figure16!$A2903)</f>
        <v>0</v>
      </c>
      <c r="D2903" s="3">
        <f>SUMIFS(Data!Y:Y,Data!$B:$B,Figure16!$B2903,Data!$A:$A,Figure16!$A2903)</f>
        <v>0</v>
      </c>
      <c r="E2903" s="3">
        <f>SUMIFS(Data!Q:Q,Data!$B:$B,Figure16!$B2903,Data!$A:$A,Figure16!$A2903)</f>
        <v>122666858.78962538</v>
      </c>
      <c r="F2903" s="1">
        <f t="shared" si="94"/>
        <v>0</v>
      </c>
      <c r="G2903" s="1">
        <f t="shared" si="95"/>
        <v>0</v>
      </c>
      <c r="H2903">
        <f>SUMIFS(Data!Z:Z,Data!B:B,Figure16!B2903,Data!A:A,Figure16!A2903)</f>
        <v>1</v>
      </c>
    </row>
    <row r="2904" spans="1:8">
      <c r="A2904" s="27">
        <v>1979</v>
      </c>
      <c r="B2904" t="s">
        <v>22</v>
      </c>
      <c r="C2904" s="3">
        <f>SUMIFS(Data!F:F,Data!$B:$B,Figure16!$B2904,Data!$A:$A,Figure16!$A2904)</f>
        <v>0</v>
      </c>
      <c r="D2904" s="3">
        <f>SUMIFS(Data!Y:Y,Data!$B:$B,Figure16!$B2904,Data!$A:$A,Figure16!$A2904)</f>
        <v>0</v>
      </c>
      <c r="E2904" s="3">
        <f>SUMIFS(Data!Q:Q,Data!$B:$B,Figure16!$B2904,Data!$A:$A,Figure16!$A2904)</f>
        <v>118537875.13304359</v>
      </c>
      <c r="F2904" s="1">
        <f t="shared" si="94"/>
        <v>0</v>
      </c>
      <c r="G2904" s="1">
        <f t="shared" si="95"/>
        <v>0</v>
      </c>
      <c r="H2904">
        <f>SUMIFS(Data!Z:Z,Data!B:B,Figure16!B2904,Data!A:A,Figure16!A2904)</f>
        <v>1</v>
      </c>
    </row>
    <row r="2905" spans="1:8">
      <c r="A2905" s="27">
        <v>1980</v>
      </c>
      <c r="B2905" t="s">
        <v>22</v>
      </c>
      <c r="C2905" s="3">
        <f>SUMIFS(Data!F:F,Data!$B:$B,Figure16!$B2905,Data!$A:$A,Figure16!$A2905)</f>
        <v>0</v>
      </c>
      <c r="D2905" s="3">
        <f>SUMIFS(Data!Y:Y,Data!$B:$B,Figure16!$B2905,Data!$A:$A,Figure16!$A2905)</f>
        <v>0</v>
      </c>
      <c r="E2905" s="3">
        <f>SUMIFS(Data!Q:Q,Data!$B:$B,Figure16!$B2905,Data!$A:$A,Figure16!$A2905)</f>
        <v>110653830.72270393</v>
      </c>
      <c r="F2905" s="1">
        <f t="shared" si="94"/>
        <v>0</v>
      </c>
      <c r="G2905" s="1">
        <f t="shared" si="95"/>
        <v>0</v>
      </c>
      <c r="H2905">
        <f>SUMIFS(Data!Z:Z,Data!B:B,Figure16!B2905,Data!A:A,Figure16!A2905)</f>
        <v>1</v>
      </c>
    </row>
    <row r="2906" spans="1:8">
      <c r="A2906" s="27">
        <v>1981</v>
      </c>
      <c r="B2906" t="s">
        <v>22</v>
      </c>
      <c r="C2906" s="3">
        <f>SUMIFS(Data!F:F,Data!$B:$B,Figure16!$B2906,Data!$A:$A,Figure16!$A2906)</f>
        <v>0</v>
      </c>
      <c r="D2906" s="3">
        <f>SUMIFS(Data!Y:Y,Data!$B:$B,Figure16!$B2906,Data!$A:$A,Figure16!$A2906)</f>
        <v>0</v>
      </c>
      <c r="E2906" s="3">
        <f>SUMIFS(Data!Q:Q,Data!$B:$B,Figure16!$B2906,Data!$A:$A,Figure16!$A2906)</f>
        <v>154731969.69696969</v>
      </c>
      <c r="F2906" s="1">
        <f t="shared" si="94"/>
        <v>0</v>
      </c>
      <c r="G2906" s="1">
        <f t="shared" si="95"/>
        <v>0</v>
      </c>
      <c r="H2906">
        <f>SUMIFS(Data!Z:Z,Data!B:B,Figure16!B2906,Data!A:A,Figure16!A2906)</f>
        <v>1</v>
      </c>
    </row>
    <row r="2907" spans="1:8">
      <c r="A2907" s="27">
        <v>1982</v>
      </c>
      <c r="B2907" t="s">
        <v>22</v>
      </c>
      <c r="C2907" s="3">
        <f>SUMIFS(Data!F:F,Data!$B:$B,Figure16!$B2907,Data!$A:$A,Figure16!$A2907)</f>
        <v>0</v>
      </c>
      <c r="D2907" s="3">
        <f>SUMIFS(Data!Y:Y,Data!$B:$B,Figure16!$B2907,Data!$A:$A,Figure16!$A2907)</f>
        <v>0</v>
      </c>
      <c r="E2907" s="3">
        <f>SUMIFS(Data!Q:Q,Data!$B:$B,Figure16!$B2907,Data!$A:$A,Figure16!$A2907)</f>
        <v>165523634.5037176</v>
      </c>
      <c r="F2907" s="1">
        <f t="shared" si="94"/>
        <v>0</v>
      </c>
      <c r="G2907" s="1">
        <f t="shared" si="95"/>
        <v>0</v>
      </c>
      <c r="H2907">
        <f>SUMIFS(Data!Z:Z,Data!B:B,Figure16!B2907,Data!A:A,Figure16!A2907)</f>
        <v>1</v>
      </c>
    </row>
    <row r="2908" spans="1:8">
      <c r="A2908" s="27">
        <v>1983</v>
      </c>
      <c r="B2908" t="s">
        <v>22</v>
      </c>
      <c r="C2908" s="3">
        <f>SUMIFS(Data!F:F,Data!$B:$B,Figure16!$B2908,Data!$A:$A,Figure16!$A2908)</f>
        <v>0</v>
      </c>
      <c r="D2908" s="3">
        <f>SUMIFS(Data!Y:Y,Data!$B:$B,Figure16!$B2908,Data!$A:$A,Figure16!$A2908)</f>
        <v>0</v>
      </c>
      <c r="E2908" s="3">
        <f>SUMIFS(Data!Q:Q,Data!$B:$B,Figure16!$B2908,Data!$A:$A,Figure16!$A2908)</f>
        <v>163577538.326314</v>
      </c>
      <c r="F2908" s="1">
        <f t="shared" si="94"/>
        <v>0</v>
      </c>
      <c r="G2908" s="1">
        <f t="shared" si="95"/>
        <v>0</v>
      </c>
      <c r="H2908">
        <f>SUMIFS(Data!Z:Z,Data!B:B,Figure16!B2908,Data!A:A,Figure16!A2908)</f>
        <v>1</v>
      </c>
    </row>
    <row r="2909" spans="1:8">
      <c r="A2909" s="27">
        <v>1984</v>
      </c>
      <c r="B2909" t="s">
        <v>22</v>
      </c>
      <c r="C2909" s="3">
        <f>SUMIFS(Data!F:F,Data!$B:$B,Figure16!$B2909,Data!$A:$A,Figure16!$A2909)</f>
        <v>0</v>
      </c>
      <c r="D2909" s="3">
        <f>SUMIFS(Data!Y:Y,Data!$B:$B,Figure16!$B2909,Data!$A:$A,Figure16!$A2909)</f>
        <v>0</v>
      </c>
      <c r="E2909" s="3">
        <f>SUMIFS(Data!Q:Q,Data!$B:$B,Figure16!$B2909,Data!$A:$A,Figure16!$A2909)</f>
        <v>138478900.62860888</v>
      </c>
      <c r="F2909" s="1">
        <f t="shared" si="94"/>
        <v>0</v>
      </c>
      <c r="G2909" s="1">
        <f t="shared" si="95"/>
        <v>0</v>
      </c>
      <c r="H2909">
        <f>SUMIFS(Data!Z:Z,Data!B:B,Figure16!B2909,Data!A:A,Figure16!A2909)</f>
        <v>1</v>
      </c>
    </row>
    <row r="2910" spans="1:8">
      <c r="A2910" s="27">
        <v>1985</v>
      </c>
      <c r="B2910" t="s">
        <v>22</v>
      </c>
      <c r="C2910" s="3">
        <f>SUMIFS(Data!F:F,Data!$B:$B,Figure16!$B2910,Data!$A:$A,Figure16!$A2910)</f>
        <v>0</v>
      </c>
      <c r="D2910" s="3">
        <f>SUMIFS(Data!Y:Y,Data!$B:$B,Figure16!$B2910,Data!$A:$A,Figure16!$A2910)</f>
        <v>0</v>
      </c>
      <c r="E2910" s="3">
        <f>SUMIFS(Data!Q:Q,Data!$B:$B,Figure16!$B2910,Data!$A:$A,Figure16!$A2910)</f>
        <v>143856253.12724775</v>
      </c>
      <c r="F2910" s="1">
        <f t="shared" si="94"/>
        <v>0</v>
      </c>
      <c r="G2910" s="1">
        <f t="shared" si="95"/>
        <v>0</v>
      </c>
      <c r="H2910">
        <f>SUMIFS(Data!Z:Z,Data!B:B,Figure16!B2910,Data!A:A,Figure16!A2910)</f>
        <v>1</v>
      </c>
    </row>
    <row r="2911" spans="1:8">
      <c r="A2911" s="27">
        <v>1986</v>
      </c>
      <c r="B2911" t="s">
        <v>22</v>
      </c>
      <c r="C2911" s="3">
        <f>SUMIFS(Data!F:F,Data!$B:$B,Figure16!$B2911,Data!$A:$A,Figure16!$A2911)</f>
        <v>0</v>
      </c>
      <c r="D2911" s="3">
        <f>SUMIFS(Data!Y:Y,Data!$B:$B,Figure16!$B2911,Data!$A:$A,Figure16!$A2911)</f>
        <v>0</v>
      </c>
      <c r="E2911" s="3">
        <f>SUMIFS(Data!Q:Q,Data!$B:$B,Figure16!$B2911,Data!$A:$A,Figure16!$A2911)</f>
        <v>130225018.75115098</v>
      </c>
      <c r="F2911" s="1">
        <f t="shared" si="94"/>
        <v>0</v>
      </c>
      <c r="G2911" s="1">
        <f t="shared" si="95"/>
        <v>0</v>
      </c>
      <c r="H2911">
        <f>SUMIFS(Data!Z:Z,Data!B:B,Figure16!B2911,Data!A:A,Figure16!A2911)</f>
        <v>1</v>
      </c>
    </row>
    <row r="2912" spans="1:8">
      <c r="A2912" s="27">
        <v>1987</v>
      </c>
      <c r="B2912" t="s">
        <v>22</v>
      </c>
      <c r="C2912" s="3">
        <f>SUMIFS(Data!F:F,Data!$B:$B,Figure16!$B2912,Data!$A:$A,Figure16!$A2912)</f>
        <v>0</v>
      </c>
      <c r="D2912" s="3">
        <f>SUMIFS(Data!Y:Y,Data!$B:$B,Figure16!$B2912,Data!$A:$A,Figure16!$A2912)</f>
        <v>0</v>
      </c>
      <c r="E2912" s="3">
        <f>SUMIFS(Data!Q:Q,Data!$B:$B,Figure16!$B2912,Data!$A:$A,Figure16!$A2912)</f>
        <v>173836362.01067731</v>
      </c>
      <c r="F2912" s="1">
        <f t="shared" si="94"/>
        <v>0</v>
      </c>
      <c r="G2912" s="1">
        <f t="shared" si="95"/>
        <v>0</v>
      </c>
      <c r="H2912">
        <f>SUMIFS(Data!Z:Z,Data!B:B,Figure16!B2912,Data!A:A,Figure16!A2912)</f>
        <v>1</v>
      </c>
    </row>
    <row r="2913" spans="1:8">
      <c r="A2913" s="27">
        <v>1988</v>
      </c>
      <c r="B2913" t="s">
        <v>22</v>
      </c>
      <c r="C2913" s="3">
        <f>SUMIFS(Data!F:F,Data!$B:$B,Figure16!$B2913,Data!$A:$A,Figure16!$A2913)</f>
        <v>0</v>
      </c>
      <c r="D2913" s="3">
        <f>SUMIFS(Data!Y:Y,Data!$B:$B,Figure16!$B2913,Data!$A:$A,Figure16!$A2913)</f>
        <v>0</v>
      </c>
      <c r="E2913" s="3">
        <f>SUMIFS(Data!Q:Q,Data!$B:$B,Figure16!$B2913,Data!$A:$A,Figure16!$A2913)</f>
        <v>164458120.31417578</v>
      </c>
      <c r="F2913" s="1">
        <f t="shared" si="94"/>
        <v>0</v>
      </c>
      <c r="G2913" s="1">
        <f t="shared" si="95"/>
        <v>0</v>
      </c>
      <c r="H2913">
        <f>SUMIFS(Data!Z:Z,Data!B:B,Figure16!B2913,Data!A:A,Figure16!A2913)</f>
        <v>1</v>
      </c>
    </row>
    <row r="2914" spans="1:8">
      <c r="A2914" s="27">
        <v>1989</v>
      </c>
      <c r="B2914" t="s">
        <v>22</v>
      </c>
      <c r="C2914" s="3">
        <f>SUMIFS(Data!F:F,Data!$B:$B,Figure16!$B2914,Data!$A:$A,Figure16!$A2914)</f>
        <v>0</v>
      </c>
      <c r="D2914" s="3">
        <f>SUMIFS(Data!Y:Y,Data!$B:$B,Figure16!$B2914,Data!$A:$A,Figure16!$A2914)</f>
        <v>0</v>
      </c>
      <c r="E2914" s="3">
        <f>SUMIFS(Data!Q:Q,Data!$B:$B,Figure16!$B2914,Data!$A:$A,Figure16!$A2914)</f>
        <v>213143016.44331634</v>
      </c>
      <c r="F2914" s="1">
        <f t="shared" si="94"/>
        <v>0</v>
      </c>
      <c r="G2914" s="1">
        <f t="shared" si="95"/>
        <v>0</v>
      </c>
      <c r="H2914">
        <f>SUMIFS(Data!Z:Z,Data!B:B,Figure16!B2914,Data!A:A,Figure16!A2914)</f>
        <v>1</v>
      </c>
    </row>
    <row r="2915" spans="1:8">
      <c r="A2915" s="27">
        <v>1990</v>
      </c>
      <c r="B2915" t="s">
        <v>22</v>
      </c>
      <c r="C2915" s="3">
        <f>SUMIFS(Data!F:F,Data!$B:$B,Figure16!$B2915,Data!$A:$A,Figure16!$A2915)</f>
        <v>0</v>
      </c>
      <c r="D2915" s="3">
        <f>SUMIFS(Data!Y:Y,Data!$B:$B,Figure16!$B2915,Data!$A:$A,Figure16!$A2915)</f>
        <v>0</v>
      </c>
      <c r="E2915" s="3">
        <f>SUMIFS(Data!Q:Q,Data!$B:$B,Figure16!$B2915,Data!$A:$A,Figure16!$A2915)</f>
        <v>243961995.50978482</v>
      </c>
      <c r="F2915" s="1">
        <f t="shared" si="94"/>
        <v>0</v>
      </c>
      <c r="G2915" s="1">
        <f t="shared" si="95"/>
        <v>0</v>
      </c>
      <c r="H2915">
        <f>SUMIFS(Data!Z:Z,Data!B:B,Figure16!B2915,Data!A:A,Figure16!A2915)</f>
        <v>1</v>
      </c>
    </row>
    <row r="2916" spans="1:8">
      <c r="A2916" s="27">
        <v>1991</v>
      </c>
      <c r="B2916" t="s">
        <v>22</v>
      </c>
      <c r="C2916" s="3">
        <f>SUMIFS(Data!F:F,Data!$B:$B,Figure16!$B2916,Data!$A:$A,Figure16!$A2916)</f>
        <v>0</v>
      </c>
      <c r="D2916" s="3">
        <f>SUMIFS(Data!Y:Y,Data!$B:$B,Figure16!$B2916,Data!$A:$A,Figure16!$A2916)</f>
        <v>0</v>
      </c>
      <c r="E2916" s="3">
        <f>SUMIFS(Data!Q:Q,Data!$B:$B,Figure16!$B2916,Data!$A:$A,Figure16!$A2916)</f>
        <v>257150374.06971148</v>
      </c>
      <c r="F2916" s="1">
        <f t="shared" si="94"/>
        <v>0</v>
      </c>
      <c r="G2916" s="1">
        <f t="shared" si="95"/>
        <v>0</v>
      </c>
      <c r="H2916">
        <f>SUMIFS(Data!Z:Z,Data!B:B,Figure16!B2916,Data!A:A,Figure16!A2916)</f>
        <v>1</v>
      </c>
    </row>
    <row r="2917" spans="1:8">
      <c r="A2917" s="27">
        <v>1992</v>
      </c>
      <c r="B2917" t="s">
        <v>22</v>
      </c>
      <c r="C2917" s="3">
        <f>SUMIFS(Data!F:F,Data!$B:$B,Figure16!$B2917,Data!$A:$A,Figure16!$A2917)</f>
        <v>0</v>
      </c>
      <c r="D2917" s="3">
        <f>SUMIFS(Data!Y:Y,Data!$B:$B,Figure16!$B2917,Data!$A:$A,Figure16!$A2917)</f>
        <v>0</v>
      </c>
      <c r="E2917" s="3">
        <f>SUMIFS(Data!Q:Q,Data!$B:$B,Figure16!$B2917,Data!$A:$A,Figure16!$A2917)</f>
        <v>226313443.74908602</v>
      </c>
      <c r="F2917" s="1">
        <f t="shared" si="94"/>
        <v>0</v>
      </c>
      <c r="G2917" s="1">
        <f t="shared" si="95"/>
        <v>0</v>
      </c>
      <c r="H2917">
        <f>SUMIFS(Data!Z:Z,Data!B:B,Figure16!B2917,Data!A:A,Figure16!A2917)</f>
        <v>1</v>
      </c>
    </row>
    <row r="2918" spans="1:8">
      <c r="A2918" s="27">
        <v>1993</v>
      </c>
      <c r="B2918" t="s">
        <v>22</v>
      </c>
      <c r="C2918" s="3">
        <f>SUMIFS(Data!F:F,Data!$B:$B,Figure16!$B2918,Data!$A:$A,Figure16!$A2918)</f>
        <v>0</v>
      </c>
      <c r="D2918" s="3">
        <f>SUMIFS(Data!Y:Y,Data!$B:$B,Figure16!$B2918,Data!$A:$A,Figure16!$A2918)</f>
        <v>0</v>
      </c>
      <c r="E2918" s="3">
        <f>SUMIFS(Data!Q:Q,Data!$B:$B,Figure16!$B2918,Data!$A:$A,Figure16!$A2918)</f>
        <v>236880821.65638769</v>
      </c>
      <c r="F2918" s="1">
        <f t="shared" si="94"/>
        <v>0</v>
      </c>
      <c r="G2918" s="1">
        <f t="shared" si="95"/>
        <v>0</v>
      </c>
      <c r="H2918">
        <f>SUMIFS(Data!Z:Z,Data!B:B,Figure16!B2918,Data!A:A,Figure16!A2918)</f>
        <v>1</v>
      </c>
    </row>
    <row r="2919" spans="1:8">
      <c r="A2919" s="27">
        <v>1994</v>
      </c>
      <c r="B2919" t="s">
        <v>22</v>
      </c>
      <c r="C2919" s="3">
        <f>SUMIFS(Data!F:F,Data!$B:$B,Figure16!$B2919,Data!$A:$A,Figure16!$A2919)</f>
        <v>0</v>
      </c>
      <c r="D2919" s="3">
        <f>SUMIFS(Data!Y:Y,Data!$B:$B,Figure16!$B2919,Data!$A:$A,Figure16!$A2919)</f>
        <v>0</v>
      </c>
      <c r="E2919" s="3">
        <f>SUMIFS(Data!Q:Q,Data!$B:$B,Figure16!$B2919,Data!$A:$A,Figure16!$A2919)</f>
        <v>235620043.50092715</v>
      </c>
      <c r="F2919" s="1">
        <f t="shared" si="94"/>
        <v>0</v>
      </c>
      <c r="G2919" s="1">
        <f t="shared" si="95"/>
        <v>0</v>
      </c>
      <c r="H2919">
        <f>SUMIFS(Data!Z:Z,Data!B:B,Figure16!B2919,Data!A:A,Figure16!A2919)</f>
        <v>1</v>
      </c>
    </row>
    <row r="2920" spans="1:8">
      <c r="A2920" s="27">
        <v>1995</v>
      </c>
      <c r="B2920" t="s">
        <v>22</v>
      </c>
      <c r="C2920" s="3">
        <f>SUMIFS(Data!F:F,Data!$B:$B,Figure16!$B2920,Data!$A:$A,Figure16!$A2920)</f>
        <v>0</v>
      </c>
      <c r="D2920" s="3">
        <f>SUMIFS(Data!Y:Y,Data!$B:$B,Figure16!$B2920,Data!$A:$A,Figure16!$A2920)</f>
        <v>0</v>
      </c>
      <c r="E2920" s="3">
        <f>SUMIFS(Data!Q:Q,Data!$B:$B,Figure16!$B2920,Data!$A:$A,Figure16!$A2920)</f>
        <v>253966922.27819756</v>
      </c>
      <c r="F2920" s="1">
        <f t="shared" si="94"/>
        <v>0</v>
      </c>
      <c r="G2920" s="1">
        <f t="shared" si="95"/>
        <v>0</v>
      </c>
      <c r="H2920">
        <f>SUMIFS(Data!Z:Z,Data!B:B,Figure16!B2920,Data!A:A,Figure16!A2920)</f>
        <v>1</v>
      </c>
    </row>
    <row r="2921" spans="1:8">
      <c r="A2921" s="27">
        <v>1996</v>
      </c>
      <c r="B2921" t="s">
        <v>22</v>
      </c>
      <c r="C2921" s="3">
        <f>SUMIFS(Data!F:F,Data!$B:$B,Figure16!$B2921,Data!$A:$A,Figure16!$A2921)</f>
        <v>0</v>
      </c>
      <c r="D2921" s="3">
        <f>SUMIFS(Data!Y:Y,Data!$B:$B,Figure16!$B2921,Data!$A:$A,Figure16!$A2921)</f>
        <v>0</v>
      </c>
      <c r="E2921" s="3">
        <f>SUMIFS(Data!Q:Q,Data!$B:$B,Figure16!$B2921,Data!$A:$A,Figure16!$A2921)</f>
        <v>270419779.41810745</v>
      </c>
      <c r="F2921" s="1">
        <f t="shared" si="94"/>
        <v>0</v>
      </c>
      <c r="G2921" s="1">
        <f t="shared" si="95"/>
        <v>0</v>
      </c>
      <c r="H2921">
        <f>SUMIFS(Data!Z:Z,Data!B:B,Figure16!B2921,Data!A:A,Figure16!A2921)</f>
        <v>1</v>
      </c>
    </row>
    <row r="2922" spans="1:8">
      <c r="A2922" s="27">
        <v>1997</v>
      </c>
      <c r="B2922" t="s">
        <v>22</v>
      </c>
      <c r="C2922" s="3">
        <f>SUMIFS(Data!F:F,Data!$B:$B,Figure16!$B2922,Data!$A:$A,Figure16!$A2922)</f>
        <v>0</v>
      </c>
      <c r="D2922" s="3">
        <f>SUMIFS(Data!Y:Y,Data!$B:$B,Figure16!$B2922,Data!$A:$A,Figure16!$A2922)</f>
        <v>0</v>
      </c>
      <c r="E2922" s="3">
        <f>SUMIFS(Data!Q:Q,Data!$B:$B,Figure16!$B2922,Data!$A:$A,Figure16!$A2922)</f>
        <v>268550998.21919739</v>
      </c>
      <c r="F2922" s="1">
        <f t="shared" si="94"/>
        <v>0</v>
      </c>
      <c r="G2922" s="1">
        <f t="shared" si="95"/>
        <v>0</v>
      </c>
      <c r="H2922">
        <f>SUMIFS(Data!Z:Z,Data!B:B,Figure16!B2922,Data!A:A,Figure16!A2922)</f>
        <v>1</v>
      </c>
    </row>
    <row r="2923" spans="1:8">
      <c r="A2923" s="27">
        <v>1998</v>
      </c>
      <c r="B2923" t="s">
        <v>22</v>
      </c>
      <c r="C2923" s="3">
        <f>SUMIFS(Data!F:F,Data!$B:$B,Figure16!$B2923,Data!$A:$A,Figure16!$A2923)</f>
        <v>0</v>
      </c>
      <c r="D2923" s="3">
        <f>SUMIFS(Data!Y:Y,Data!$B:$B,Figure16!$B2923,Data!$A:$A,Figure16!$A2923)</f>
        <v>0</v>
      </c>
      <c r="E2923" s="3">
        <f>SUMIFS(Data!Q:Q,Data!$B:$B,Figure16!$B2923,Data!$A:$A,Figure16!$A2923)</f>
        <v>206457544.49770302</v>
      </c>
      <c r="F2923" s="1">
        <f t="shared" si="94"/>
        <v>0</v>
      </c>
      <c r="G2923" s="1">
        <f t="shared" si="95"/>
        <v>0</v>
      </c>
      <c r="H2923">
        <f>SUMIFS(Data!Z:Z,Data!B:B,Figure16!B2923,Data!A:A,Figure16!A2923)</f>
        <v>1</v>
      </c>
    </row>
    <row r="2924" spans="1:8">
      <c r="A2924" s="27">
        <v>1999</v>
      </c>
      <c r="B2924" t="s">
        <v>22</v>
      </c>
      <c r="C2924" s="3">
        <f>SUMIFS(Data!F:F,Data!$B:$B,Figure16!$B2924,Data!$A:$A,Figure16!$A2924)</f>
        <v>0</v>
      </c>
      <c r="D2924" s="3">
        <f>SUMIFS(Data!Y:Y,Data!$B:$B,Figure16!$B2924,Data!$A:$A,Figure16!$A2924)</f>
        <v>0</v>
      </c>
      <c r="E2924" s="3">
        <f>SUMIFS(Data!Q:Q,Data!$B:$B,Figure16!$B2924,Data!$A:$A,Figure16!$A2924)</f>
        <v>224446663.80054802</v>
      </c>
      <c r="F2924" s="1">
        <f t="shared" si="94"/>
        <v>0</v>
      </c>
      <c r="G2924" s="1">
        <f t="shared" si="95"/>
        <v>0</v>
      </c>
      <c r="H2924">
        <f>SUMIFS(Data!Z:Z,Data!B:B,Figure16!B2924,Data!A:A,Figure16!A2924)</f>
        <v>1</v>
      </c>
    </row>
    <row r="2925" spans="1:8">
      <c r="A2925" s="27">
        <v>2000</v>
      </c>
      <c r="B2925" t="s">
        <v>22</v>
      </c>
      <c r="C2925" s="3">
        <f>SUMIFS(Data!F:F,Data!$B:$B,Figure16!$B2925,Data!$A:$A,Figure16!$A2925)</f>
        <v>0</v>
      </c>
      <c r="D2925" s="3">
        <f>SUMIFS(Data!Y:Y,Data!$B:$B,Figure16!$B2925,Data!$A:$A,Figure16!$A2925)</f>
        <v>0</v>
      </c>
      <c r="E2925" s="3">
        <f>SUMIFS(Data!Q:Q,Data!$B:$B,Figure16!$B2925,Data!$A:$A,Figure16!$A2925)</f>
        <v>370173838.65165174</v>
      </c>
      <c r="F2925" s="1">
        <f t="shared" si="94"/>
        <v>0</v>
      </c>
      <c r="G2925" s="1">
        <f t="shared" si="95"/>
        <v>0</v>
      </c>
      <c r="H2925">
        <f>SUMIFS(Data!Z:Z,Data!B:B,Figure16!B2925,Data!A:A,Figure16!A2925)</f>
        <v>1</v>
      </c>
    </row>
    <row r="2926" spans="1:8">
      <c r="A2926" s="27">
        <v>2001</v>
      </c>
      <c r="B2926" t="s">
        <v>22</v>
      </c>
      <c r="C2926" s="3">
        <f>SUMIFS(Data!F:F,Data!$B:$B,Figure16!$B2926,Data!$A:$A,Figure16!$A2926)</f>
        <v>0</v>
      </c>
      <c r="D2926" s="3">
        <f>SUMIFS(Data!Y:Y,Data!$B:$B,Figure16!$B2926,Data!$A:$A,Figure16!$A2926)</f>
        <v>0</v>
      </c>
      <c r="E2926" s="3">
        <f>SUMIFS(Data!Q:Q,Data!$B:$B,Figure16!$B2926,Data!$A:$A,Figure16!$A2926)</f>
        <v>392278168.19989675</v>
      </c>
      <c r="F2926" s="1">
        <f t="shared" si="94"/>
        <v>0</v>
      </c>
      <c r="G2926" s="1">
        <f t="shared" si="95"/>
        <v>0</v>
      </c>
      <c r="H2926">
        <f>SUMIFS(Data!Z:Z,Data!B:B,Figure16!B2926,Data!A:A,Figure16!A2926)</f>
        <v>1</v>
      </c>
    </row>
    <row r="2927" spans="1:8">
      <c r="A2927" s="27">
        <v>2002</v>
      </c>
      <c r="B2927" t="s">
        <v>22</v>
      </c>
      <c r="C2927" s="3">
        <f>SUMIFS(Data!F:F,Data!$B:$B,Figure16!$B2927,Data!$A:$A,Figure16!$A2927)</f>
        <v>0</v>
      </c>
      <c r="D2927" s="3">
        <f>SUMIFS(Data!Y:Y,Data!$B:$B,Figure16!$B2927,Data!$A:$A,Figure16!$A2927)</f>
        <v>0</v>
      </c>
      <c r="E2927" s="3">
        <f>SUMIFS(Data!Q:Q,Data!$B:$B,Figure16!$B2927,Data!$A:$A,Figure16!$A2927)</f>
        <v>415843481.99869096</v>
      </c>
      <c r="F2927" s="1">
        <f t="shared" si="94"/>
        <v>0</v>
      </c>
      <c r="G2927" s="1">
        <f t="shared" si="95"/>
        <v>0</v>
      </c>
      <c r="H2927">
        <f>SUMIFS(Data!Z:Z,Data!B:B,Figure16!B2927,Data!A:A,Figure16!A2927)</f>
        <v>1</v>
      </c>
    </row>
    <row r="2928" spans="1:8">
      <c r="A2928" s="27">
        <v>2003</v>
      </c>
      <c r="B2928" t="s">
        <v>22</v>
      </c>
      <c r="C2928" s="3">
        <f>SUMIFS(Data!F:F,Data!$B:$B,Figure16!$B2928,Data!$A:$A,Figure16!$A2928)</f>
        <v>0</v>
      </c>
      <c r="D2928" s="3">
        <f>SUMIFS(Data!Y:Y,Data!$B:$B,Figure16!$B2928,Data!$A:$A,Figure16!$A2928)</f>
        <v>0</v>
      </c>
      <c r="E2928" s="3">
        <f>SUMIFS(Data!Q:Q,Data!$B:$B,Figure16!$B2928,Data!$A:$A,Figure16!$A2928)</f>
        <v>476388260.63923234</v>
      </c>
      <c r="F2928" s="1">
        <f t="shared" si="94"/>
        <v>0</v>
      </c>
      <c r="G2928" s="1">
        <f t="shared" si="95"/>
        <v>0</v>
      </c>
      <c r="H2928">
        <f>SUMIFS(Data!Z:Z,Data!B:B,Figure16!B2928,Data!A:A,Figure16!A2928)</f>
        <v>1</v>
      </c>
    </row>
    <row r="2929" spans="1:8">
      <c r="A2929" s="27">
        <v>2004</v>
      </c>
      <c r="B2929" t="s">
        <v>22</v>
      </c>
      <c r="C2929" s="3">
        <f>SUMIFS(Data!F:F,Data!$B:$B,Figure16!$B2929,Data!$A:$A,Figure16!$A2929)</f>
        <v>0</v>
      </c>
      <c r="D2929" s="3">
        <f>SUMIFS(Data!Y:Y,Data!$B:$B,Figure16!$B2929,Data!$A:$A,Figure16!$A2929)</f>
        <v>0</v>
      </c>
      <c r="E2929" s="3">
        <f>SUMIFS(Data!Q:Q,Data!$B:$B,Figure16!$B2929,Data!$A:$A,Figure16!$A2929)</f>
        <v>531109356.16546226</v>
      </c>
      <c r="F2929" s="1">
        <f t="shared" si="94"/>
        <v>0</v>
      </c>
      <c r="G2929" s="1">
        <f t="shared" si="95"/>
        <v>0</v>
      </c>
      <c r="H2929">
        <f>SUMIFS(Data!Z:Z,Data!B:B,Figure16!B2929,Data!A:A,Figure16!A2929)</f>
        <v>1</v>
      </c>
    </row>
    <row r="2930" spans="1:8">
      <c r="A2930" s="27">
        <v>2005</v>
      </c>
      <c r="B2930" t="s">
        <v>22</v>
      </c>
      <c r="C2930" s="3">
        <f>SUMIFS(Data!F:F,Data!$B:$B,Figure16!$B2930,Data!$A:$A,Figure16!$A2930)</f>
        <v>0</v>
      </c>
      <c r="D2930" s="3">
        <f>SUMIFS(Data!Y:Y,Data!$B:$B,Figure16!$B2930,Data!$A:$A,Figure16!$A2930)</f>
        <v>0</v>
      </c>
      <c r="E2930" s="3">
        <f>SUMIFS(Data!Q:Q,Data!$B:$B,Figure16!$B2930,Data!$A:$A,Figure16!$A2930)</f>
        <v>586795675.41620052</v>
      </c>
      <c r="F2930" s="1">
        <f t="shared" si="94"/>
        <v>0</v>
      </c>
      <c r="G2930" s="1">
        <f t="shared" si="95"/>
        <v>0</v>
      </c>
      <c r="H2930">
        <f>SUMIFS(Data!Z:Z,Data!B:B,Figure16!B2930,Data!A:A,Figure16!A2930)</f>
        <v>1</v>
      </c>
    </row>
    <row r="2931" spans="1:8">
      <c r="A2931" s="27">
        <v>2006</v>
      </c>
      <c r="B2931" t="s">
        <v>22</v>
      </c>
      <c r="C2931" s="3">
        <f>SUMIFS(Data!F:F,Data!$B:$B,Figure16!$B2931,Data!$A:$A,Figure16!$A2931)</f>
        <v>0</v>
      </c>
      <c r="D2931" s="3">
        <f>SUMIFS(Data!Y:Y,Data!$B:$B,Figure16!$B2931,Data!$A:$A,Figure16!$A2931)</f>
        <v>0</v>
      </c>
      <c r="E2931" s="3">
        <f>SUMIFS(Data!Q:Q,Data!$B:$B,Figure16!$B2931,Data!$A:$A,Figure16!$A2931)</f>
        <v>591839470.66505945</v>
      </c>
      <c r="F2931" s="1">
        <f t="shared" si="94"/>
        <v>0</v>
      </c>
      <c r="G2931" s="1">
        <f t="shared" si="95"/>
        <v>0</v>
      </c>
      <c r="H2931">
        <f>SUMIFS(Data!Z:Z,Data!B:B,Figure16!B2931,Data!A:A,Figure16!A2931)</f>
        <v>1</v>
      </c>
    </row>
    <row r="2932" spans="1:8">
      <c r="A2932" s="27">
        <v>2007</v>
      </c>
      <c r="B2932" t="s">
        <v>22</v>
      </c>
      <c r="C2932" s="3">
        <f>SUMIFS(Data!F:F,Data!$B:$B,Figure16!$B2932,Data!$A:$A,Figure16!$A2932)</f>
        <v>60000000</v>
      </c>
      <c r="D2932" s="3">
        <f>SUMIFS(Data!Y:Y,Data!$B:$B,Figure16!$B2932,Data!$A:$A,Figure16!$A2932)</f>
        <v>0</v>
      </c>
      <c r="E2932" s="3">
        <f>SUMIFS(Data!Q:Q,Data!$B:$B,Figure16!$B2932,Data!$A:$A,Figure16!$A2932)</f>
        <v>695990208.37662864</v>
      </c>
      <c r="F2932" s="1">
        <f t="shared" si="94"/>
        <v>8.6208109363992023</v>
      </c>
      <c r="G2932" s="1">
        <f t="shared" si="95"/>
        <v>0</v>
      </c>
      <c r="H2932">
        <f>SUMIFS(Data!Z:Z,Data!B:B,Figure16!B2932,Data!A:A,Figure16!A2932)</f>
        <v>1</v>
      </c>
    </row>
    <row r="2933" spans="1:8">
      <c r="A2933" s="27">
        <v>2008</v>
      </c>
      <c r="B2933" t="s">
        <v>22</v>
      </c>
      <c r="C2933" s="3">
        <f>SUMIFS(Data!F:F,Data!$B:$B,Figure16!$B2933,Data!$A:$A,Figure16!$A2933)</f>
        <v>0</v>
      </c>
      <c r="D2933" s="3">
        <f>SUMIFS(Data!Y:Y,Data!$B:$B,Figure16!$B2933,Data!$A:$A,Figure16!$A2933)</f>
        <v>0</v>
      </c>
      <c r="E2933" s="3">
        <f>SUMIFS(Data!Q:Q,Data!$B:$B,Figure16!$B2933,Data!$A:$A,Figure16!$A2933)</f>
        <v>864654795.28714824</v>
      </c>
      <c r="F2933" s="1">
        <f t="shared" si="94"/>
        <v>0</v>
      </c>
      <c r="G2933" s="1">
        <f t="shared" si="95"/>
        <v>0</v>
      </c>
      <c r="H2933">
        <f>SUMIFS(Data!Z:Z,Data!B:B,Figure16!B2933,Data!A:A,Figure16!A2933)</f>
        <v>1</v>
      </c>
    </row>
    <row r="2934" spans="1:8">
      <c r="A2934" s="27">
        <v>2009</v>
      </c>
      <c r="B2934" t="s">
        <v>22</v>
      </c>
      <c r="C2934" s="3">
        <f>SUMIFS(Data!F:F,Data!$B:$B,Figure16!$B2934,Data!$A:$A,Figure16!$A2934)</f>
        <v>0</v>
      </c>
      <c r="D2934" s="3">
        <f>SUMIFS(Data!Y:Y,Data!$B:$B,Figure16!$B2934,Data!$A:$A,Figure16!$A2934)</f>
        <v>0</v>
      </c>
      <c r="E2934" s="3">
        <f>SUMIFS(Data!Q:Q,Data!$B:$B,Figure16!$B2934,Data!$A:$A,Figure16!$A2934)</f>
        <v>826798659.76628292</v>
      </c>
      <c r="F2934" s="1">
        <f t="shared" si="94"/>
        <v>0</v>
      </c>
      <c r="G2934" s="1">
        <f t="shared" si="95"/>
        <v>0</v>
      </c>
      <c r="H2934">
        <f>SUMIFS(Data!Z:Z,Data!B:B,Figure16!B2934,Data!A:A,Figure16!A2934)</f>
        <v>1</v>
      </c>
    </row>
    <row r="2935" spans="1:8">
      <c r="A2935" s="27">
        <v>2010</v>
      </c>
      <c r="B2935" t="s">
        <v>22</v>
      </c>
      <c r="C2935" s="3">
        <f>SUMIFS(Data!F:F,Data!$B:$B,Figure16!$B2935,Data!$A:$A,Figure16!$A2935)</f>
        <v>0</v>
      </c>
      <c r="D2935" s="3">
        <f>SUMIFS(Data!Y:Y,Data!$B:$B,Figure16!$B2935,Data!$A:$A,Figure16!$A2935)</f>
        <v>0</v>
      </c>
      <c r="E2935" s="3">
        <f>SUMIFS(Data!Q:Q,Data!$B:$B,Figure16!$B2935,Data!$A:$A,Figure16!$A2935)</f>
        <v>849050127.50440669</v>
      </c>
      <c r="F2935" s="1">
        <f t="shared" si="94"/>
        <v>0</v>
      </c>
      <c r="G2935" s="1">
        <f t="shared" si="95"/>
        <v>0</v>
      </c>
      <c r="H2935">
        <f>SUMIFS(Data!Z:Z,Data!B:B,Figure16!B2935,Data!A:A,Figure16!A2935)</f>
        <v>1</v>
      </c>
    </row>
    <row r="2936" spans="1:8">
      <c r="A2936" s="27">
        <v>2011</v>
      </c>
      <c r="B2936" t="s">
        <v>22</v>
      </c>
      <c r="C2936" s="3">
        <f>SUMIFS(Data!F:F,Data!$B:$B,Figure16!$B2936,Data!$A:$A,Figure16!$A2936)</f>
        <v>0</v>
      </c>
      <c r="D2936" s="3">
        <f>SUMIFS(Data!Y:Y,Data!$B:$B,Figure16!$B2936,Data!$A:$A,Figure16!$A2936)</f>
        <v>0</v>
      </c>
      <c r="E2936" s="3">
        <f>SUMIFS(Data!Q:Q,Data!$B:$B,Figure16!$B2936,Data!$A:$A,Figure16!$A2936)</f>
        <v>1098379391.950386</v>
      </c>
      <c r="F2936" s="1">
        <f t="shared" si="94"/>
        <v>0</v>
      </c>
      <c r="G2936" s="1">
        <f t="shared" si="95"/>
        <v>0</v>
      </c>
      <c r="H2936">
        <f>SUMIFS(Data!Z:Z,Data!B:B,Figure16!B2936,Data!A:A,Figure16!A2936)</f>
        <v>1</v>
      </c>
    </row>
    <row r="2937" spans="1:8">
      <c r="A2937" s="27">
        <v>2012</v>
      </c>
      <c r="B2937" t="s">
        <v>22</v>
      </c>
      <c r="C2937" s="3">
        <f>SUMIFS(Data!F:F,Data!$B:$B,Figure16!$B2937,Data!$A:$A,Figure16!$A2937)</f>
        <v>0</v>
      </c>
      <c r="D2937" s="3">
        <f>SUMIFS(Data!Y:Y,Data!$B:$B,Figure16!$B2937,Data!$A:$A,Figure16!$A2937)</f>
        <v>0</v>
      </c>
      <c r="E2937" s="3">
        <f>SUMIFS(Data!Q:Q,Data!$B:$B,Figure16!$B2937,Data!$A:$A,Figure16!$A2937)</f>
        <v>989327811.78511393</v>
      </c>
      <c r="F2937" s="1">
        <f t="shared" si="94"/>
        <v>0</v>
      </c>
      <c r="G2937" s="1">
        <f t="shared" si="95"/>
        <v>0</v>
      </c>
      <c r="H2937">
        <f>SUMIFS(Data!Z:Z,Data!B:B,Figure16!B2937,Data!A:A,Figure16!A2937)</f>
        <v>1</v>
      </c>
    </row>
    <row r="2938" spans="1:8">
      <c r="A2938" s="27">
        <v>2013</v>
      </c>
      <c r="B2938" t="s">
        <v>22</v>
      </c>
      <c r="C2938" s="3">
        <f>SUMIFS(Data!F:F,Data!$B:$B,Figure16!$B2938,Data!$A:$A,Figure16!$A2938)</f>
        <v>0</v>
      </c>
      <c r="D2938" s="3">
        <f>SUMIFS(Data!Y:Y,Data!$B:$B,Figure16!$B2938,Data!$A:$A,Figure16!$A2938)</f>
        <v>0</v>
      </c>
      <c r="E2938" s="3">
        <f>SUMIFS(Data!Q:Q,Data!$B:$B,Figure16!$B2938,Data!$A:$A,Figure16!$A2938)</f>
        <v>1045790132.9851835</v>
      </c>
      <c r="F2938" s="1">
        <f t="shared" si="94"/>
        <v>0</v>
      </c>
      <c r="G2938" s="1">
        <f t="shared" si="95"/>
        <v>0</v>
      </c>
      <c r="H2938">
        <f>SUMIFS(Data!Z:Z,Data!B:B,Figure16!B2938,Data!A:A,Figure16!A2938)</f>
        <v>1</v>
      </c>
    </row>
    <row r="2939" spans="1:8">
      <c r="A2939" s="27">
        <v>2014</v>
      </c>
      <c r="B2939" t="s">
        <v>22</v>
      </c>
      <c r="C2939" s="3">
        <f>SUMIFS(Data!F:F,Data!$B:$B,Figure16!$B2939,Data!$A:$A,Figure16!$A2939)</f>
        <v>20000000</v>
      </c>
      <c r="D2939" s="3">
        <f>SUMIFS(Data!Y:Y,Data!$B:$B,Figure16!$B2939,Data!$A:$A,Figure16!$A2939)</f>
        <v>0</v>
      </c>
      <c r="E2939" s="3">
        <f>SUMIFS(Data!Q:Q,Data!$B:$B,Figure16!$B2939,Data!$A:$A,Figure16!$A2939)</f>
        <v>1053512334.1727091</v>
      </c>
      <c r="F2939" s="1">
        <f t="shared" si="94"/>
        <v>1.8984115658888214</v>
      </c>
      <c r="G2939" s="1">
        <f t="shared" si="95"/>
        <v>0</v>
      </c>
      <c r="H2939">
        <f>SUMIFS(Data!Z:Z,Data!B:B,Figure16!B2939,Data!A:A,Figure16!A2939)</f>
        <v>1</v>
      </c>
    </row>
    <row r="2940" spans="1:8">
      <c r="A2940" s="27">
        <v>2015</v>
      </c>
      <c r="B2940" t="s">
        <v>22</v>
      </c>
      <c r="C2940" s="3">
        <f>SUMIFS(Data!F:F,Data!$B:$B,Figure16!$B2940,Data!$A:$A,Figure16!$A2940)</f>
        <v>0</v>
      </c>
      <c r="D2940" s="3">
        <f>SUMIFS(Data!Y:Y,Data!$B:$B,Figure16!$B2940,Data!$A:$A,Figure16!$A2940)</f>
        <v>0</v>
      </c>
      <c r="E2940" s="3">
        <f>SUMIFS(Data!Q:Q,Data!$B:$B,Figure16!$B2940,Data!$A:$A,Figure16!$A2940)</f>
        <v>1047808175.0005708</v>
      </c>
      <c r="F2940" s="1">
        <f t="shared" si="94"/>
        <v>0</v>
      </c>
      <c r="G2940" s="1">
        <f t="shared" si="95"/>
        <v>0</v>
      </c>
      <c r="H2940">
        <f>SUMIFS(Data!Z:Z,Data!B:B,Figure16!B2940,Data!A:A,Figure16!A2940)</f>
        <v>1</v>
      </c>
    </row>
    <row r="2941" spans="1:8">
      <c r="A2941" s="27">
        <v>2016</v>
      </c>
      <c r="B2941" t="s">
        <v>22</v>
      </c>
      <c r="C2941" s="3">
        <f>SUMIFS(Data!F:F,Data!$B:$B,Figure16!$B2941,Data!$A:$A,Figure16!$A2941)</f>
        <v>0</v>
      </c>
      <c r="D2941" s="3">
        <f>SUMIFS(Data!Y:Y,Data!$B:$B,Figure16!$B2941,Data!$A:$A,Figure16!$A2941)</f>
        <v>0</v>
      </c>
      <c r="E2941" s="3">
        <f>SUMIFS(Data!Q:Q,Data!$B:$B,Figure16!$B2941,Data!$A:$A,Figure16!$A2941)</f>
        <v>1178204501.3880079</v>
      </c>
      <c r="F2941" s="1">
        <f t="shared" si="94"/>
        <v>0</v>
      </c>
      <c r="G2941" s="1">
        <f t="shared" si="95"/>
        <v>0</v>
      </c>
      <c r="H2941">
        <f>SUMIFS(Data!Z:Z,Data!B:B,Figure16!B2941,Data!A:A,Figure16!A2941)</f>
        <v>1</v>
      </c>
    </row>
    <row r="2942" spans="1:8">
      <c r="A2942" s="27">
        <v>2017</v>
      </c>
      <c r="B2942" t="s">
        <v>22</v>
      </c>
      <c r="C2942" s="3">
        <f>SUMIFS(Data!F:F,Data!$B:$B,Figure16!$B2942,Data!$A:$A,Figure16!$A2942)</f>
        <v>0</v>
      </c>
      <c r="D2942" s="3">
        <f>SUMIFS(Data!Y:Y,Data!$B:$B,Figure16!$B2942,Data!$A:$A,Figure16!$A2942)</f>
        <v>0</v>
      </c>
      <c r="E2942" s="3">
        <f>SUMIFS(Data!Q:Q,Data!$B:$B,Figure16!$B2942,Data!$A:$A,Figure16!$A2942)</f>
        <v>1346841897.00437</v>
      </c>
      <c r="F2942" s="1">
        <f t="shared" si="94"/>
        <v>0</v>
      </c>
      <c r="G2942" s="1">
        <f t="shared" si="95"/>
        <v>0</v>
      </c>
      <c r="H2942">
        <f>SUMIFS(Data!Z:Z,Data!B:B,Figure16!B2942,Data!A:A,Figure16!A2942)</f>
        <v>1</v>
      </c>
    </row>
    <row r="2943" spans="1:8">
      <c r="A2943" s="27">
        <v>1966</v>
      </c>
      <c r="B2943" t="s">
        <v>34</v>
      </c>
      <c r="C2943" s="3">
        <f>SUMIFS(Data!F:F,Data!$B:$B,Figure16!$B2943,Data!$A:$A,Figure16!$A2943)</f>
        <v>0</v>
      </c>
      <c r="D2943" s="3">
        <f>SUMIFS(Data!Y:Y,Data!$B:$B,Figure16!$B2943,Data!$A:$A,Figure16!$A2943)</f>
        <v>0</v>
      </c>
      <c r="E2943" s="3">
        <f>SUMIFS(Data!Q:Q,Data!$B:$B,Figure16!$B2943,Data!$A:$A,Figure16!$A2943)</f>
        <v>228705882.35294119</v>
      </c>
      <c r="F2943" s="1">
        <f t="shared" si="94"/>
        <v>0</v>
      </c>
      <c r="G2943" s="1">
        <f t="shared" si="95"/>
        <v>0</v>
      </c>
      <c r="H2943">
        <f>SUMIFS(Data!Z:Z,Data!B:B,Figure16!B2943,Data!A:A,Figure16!A2943)</f>
        <v>1</v>
      </c>
    </row>
    <row r="2944" spans="1:8">
      <c r="A2944" s="27">
        <v>1967</v>
      </c>
      <c r="B2944" t="s">
        <v>34</v>
      </c>
      <c r="C2944" s="3">
        <f>SUMIFS(Data!F:F,Data!$B:$B,Figure16!$B2944,Data!$A:$A,Figure16!$A2944)</f>
        <v>0</v>
      </c>
      <c r="D2944" s="3">
        <f>SUMIFS(Data!Y:Y,Data!$B:$B,Figure16!$B2944,Data!$A:$A,Figure16!$A2944)</f>
        <v>0</v>
      </c>
      <c r="E2944" s="3">
        <f>SUMIFS(Data!Q:Q,Data!$B:$B,Figure16!$B2944,Data!$A:$A,Figure16!$A2944)</f>
        <v>250176470.58823529</v>
      </c>
      <c r="F2944" s="1">
        <f t="shared" si="94"/>
        <v>0</v>
      </c>
      <c r="G2944" s="1">
        <f t="shared" si="95"/>
        <v>0</v>
      </c>
      <c r="H2944">
        <f>SUMIFS(Data!Z:Z,Data!B:B,Figure16!B2944,Data!A:A,Figure16!A2944)</f>
        <v>1</v>
      </c>
    </row>
    <row r="2945" spans="1:8">
      <c r="A2945" s="27">
        <v>1968</v>
      </c>
      <c r="B2945" t="s">
        <v>34</v>
      </c>
      <c r="C2945" s="3">
        <f>SUMIFS(Data!F:F,Data!$B:$B,Figure16!$B2945,Data!$A:$A,Figure16!$A2945)</f>
        <v>0</v>
      </c>
      <c r="D2945" s="3">
        <f>SUMIFS(Data!Y:Y,Data!$B:$B,Figure16!$B2945,Data!$A:$A,Figure16!$A2945)</f>
        <v>0</v>
      </c>
      <c r="E2945" s="3">
        <f>SUMIFS(Data!Q:Q,Data!$B:$B,Figure16!$B2945,Data!$A:$A,Figure16!$A2945)</f>
        <v>229750000</v>
      </c>
      <c r="F2945" s="1">
        <f t="shared" si="94"/>
        <v>0</v>
      </c>
      <c r="G2945" s="1">
        <f t="shared" si="95"/>
        <v>0</v>
      </c>
      <c r="H2945">
        <f>SUMIFS(Data!Z:Z,Data!B:B,Figure16!B2945,Data!A:A,Figure16!A2945)</f>
        <v>1</v>
      </c>
    </row>
    <row r="2946" spans="1:8">
      <c r="A2946" s="27">
        <v>1969</v>
      </c>
      <c r="B2946" t="s">
        <v>34</v>
      </c>
      <c r="C2946" s="3">
        <f>SUMIFS(Data!F:F,Data!$B:$B,Figure16!$B2946,Data!$A:$A,Figure16!$A2946)</f>
        <v>0</v>
      </c>
      <c r="D2946" s="3">
        <f>SUMIFS(Data!Y:Y,Data!$B:$B,Figure16!$B2946,Data!$A:$A,Figure16!$A2946)</f>
        <v>0</v>
      </c>
      <c r="E2946" s="3">
        <f>SUMIFS(Data!Q:Q,Data!$B:$B,Figure16!$B2946,Data!$A:$A,Figure16!$A2946)</f>
        <v>249300000</v>
      </c>
      <c r="F2946" s="1">
        <f t="shared" si="94"/>
        <v>0</v>
      </c>
      <c r="G2946" s="1">
        <f t="shared" si="95"/>
        <v>0</v>
      </c>
      <c r="H2946">
        <f>SUMIFS(Data!Z:Z,Data!B:B,Figure16!B2946,Data!A:A,Figure16!A2946)</f>
        <v>1</v>
      </c>
    </row>
    <row r="2947" spans="1:8">
      <c r="A2947" s="27">
        <v>1970</v>
      </c>
      <c r="B2947" t="s">
        <v>34</v>
      </c>
      <c r="C2947" s="3">
        <f>SUMIFS(Data!F:F,Data!$B:$B,Figure16!$B2947,Data!$A:$A,Figure16!$A2947)</f>
        <v>0</v>
      </c>
      <c r="D2947" s="3">
        <f>SUMIFS(Data!Y:Y,Data!$B:$B,Figure16!$B2947,Data!$A:$A,Figure16!$A2947)</f>
        <v>0</v>
      </c>
      <c r="E2947" s="3">
        <f>SUMIFS(Data!Q:Q,Data!$B:$B,Figure16!$B2947,Data!$A:$A,Figure16!$A2947)</f>
        <v>267800000</v>
      </c>
      <c r="F2947" s="1">
        <f t="shared" ref="F2947:F3010" si="96">IF(E2947&gt;0,C2947/E2947*100,"")</f>
        <v>0</v>
      </c>
      <c r="G2947" s="1">
        <f t="shared" ref="G2947:G3010" si="97">IF($E2947&gt;0,D2947/$E2947*100,"")</f>
        <v>0</v>
      </c>
      <c r="H2947">
        <f>SUMIFS(Data!Z:Z,Data!B:B,Figure16!B2947,Data!A:A,Figure16!A2947)</f>
        <v>1</v>
      </c>
    </row>
    <row r="2948" spans="1:8">
      <c r="A2948" s="27">
        <v>1971</v>
      </c>
      <c r="B2948" t="s">
        <v>34</v>
      </c>
      <c r="C2948" s="3">
        <f>SUMIFS(Data!F:F,Data!$B:$B,Figure16!$B2948,Data!$A:$A,Figure16!$A2948)</f>
        <v>0</v>
      </c>
      <c r="D2948" s="3">
        <f>SUMIFS(Data!Y:Y,Data!$B:$B,Figure16!$B2948,Data!$A:$A,Figure16!$A2948)</f>
        <v>0</v>
      </c>
      <c r="E2948" s="3">
        <f>SUMIFS(Data!Q:Q,Data!$B:$B,Figure16!$B2948,Data!$A:$A,Figure16!$A2948)</f>
        <v>282050000</v>
      </c>
      <c r="F2948" s="1">
        <f t="shared" si="96"/>
        <v>0</v>
      </c>
      <c r="G2948" s="1">
        <f t="shared" si="97"/>
        <v>0</v>
      </c>
      <c r="H2948">
        <f>SUMIFS(Data!Z:Z,Data!B:B,Figure16!B2948,Data!A:A,Figure16!A2948)</f>
        <v>1</v>
      </c>
    </row>
    <row r="2949" spans="1:8">
      <c r="A2949" s="27">
        <v>1972</v>
      </c>
      <c r="B2949" t="s">
        <v>34</v>
      </c>
      <c r="C2949" s="3">
        <f>SUMIFS(Data!F:F,Data!$B:$B,Figure16!$B2949,Data!$A:$A,Figure16!$A2949)</f>
        <v>26000000</v>
      </c>
      <c r="D2949" s="3">
        <f>SUMIFS(Data!Y:Y,Data!$B:$B,Figure16!$B2949,Data!$A:$A,Figure16!$A2949)</f>
        <v>0</v>
      </c>
      <c r="E2949" s="3">
        <f>SUMIFS(Data!Q:Q,Data!$B:$B,Figure16!$B2949,Data!$A:$A,Figure16!$A2949)</f>
        <v>285380952.38095236</v>
      </c>
      <c r="F2949" s="1">
        <f t="shared" si="96"/>
        <v>9.1106290672451191</v>
      </c>
      <c r="G2949" s="1">
        <f t="shared" si="97"/>
        <v>0</v>
      </c>
      <c r="H2949">
        <f>SUMIFS(Data!Z:Z,Data!B:B,Figure16!B2949,Data!A:A,Figure16!A2949)</f>
        <v>1</v>
      </c>
    </row>
    <row r="2950" spans="1:8">
      <c r="A2950" s="27">
        <v>1973</v>
      </c>
      <c r="B2950" t="s">
        <v>34</v>
      </c>
      <c r="C2950" s="3">
        <f>SUMIFS(Data!F:F,Data!$B:$B,Figure16!$B2950,Data!$A:$A,Figure16!$A2950)</f>
        <v>0</v>
      </c>
      <c r="D2950" s="3">
        <f>SUMIFS(Data!Y:Y,Data!$B:$B,Figure16!$B2950,Data!$A:$A,Figure16!$A2950)</f>
        <v>0</v>
      </c>
      <c r="E2950" s="3">
        <f>SUMIFS(Data!Q:Q,Data!$B:$B,Figure16!$B2950,Data!$A:$A,Figure16!$A2950)</f>
        <v>307047619.04761904</v>
      </c>
      <c r="F2950" s="1">
        <f t="shared" si="96"/>
        <v>0</v>
      </c>
      <c r="G2950" s="1">
        <f t="shared" si="97"/>
        <v>0</v>
      </c>
      <c r="H2950">
        <f>SUMIFS(Data!Z:Z,Data!B:B,Figure16!B2950,Data!A:A,Figure16!A2950)</f>
        <v>1</v>
      </c>
    </row>
    <row r="2951" spans="1:8">
      <c r="A2951" s="27">
        <v>1974</v>
      </c>
      <c r="B2951" t="s">
        <v>34</v>
      </c>
      <c r="C2951" s="3">
        <f>SUMIFS(Data!F:F,Data!$B:$B,Figure16!$B2951,Data!$A:$A,Figure16!$A2951)</f>
        <v>0</v>
      </c>
      <c r="D2951" s="3">
        <f>SUMIFS(Data!Y:Y,Data!$B:$B,Figure16!$B2951,Data!$A:$A,Figure16!$A2951)</f>
        <v>15000000</v>
      </c>
      <c r="E2951" s="3">
        <f>SUMIFS(Data!Q:Q,Data!$B:$B,Figure16!$B2951,Data!$A:$A,Figure16!$A2951)</f>
        <v>433954545.45454544</v>
      </c>
      <c r="F2951" s="1">
        <f t="shared" si="96"/>
        <v>0</v>
      </c>
      <c r="G2951" s="1">
        <f t="shared" si="97"/>
        <v>3.4565832198596422</v>
      </c>
      <c r="H2951">
        <f>SUMIFS(Data!Z:Z,Data!B:B,Figure16!B2951,Data!A:A,Figure16!A2951)</f>
        <v>1</v>
      </c>
    </row>
    <row r="2952" spans="1:8">
      <c r="A2952" s="27">
        <v>1975</v>
      </c>
      <c r="B2952" t="s">
        <v>34</v>
      </c>
      <c r="C2952" s="3">
        <f>SUMIFS(Data!F:F,Data!$B:$B,Figure16!$B2952,Data!$A:$A,Figure16!$A2952)</f>
        <v>10000000</v>
      </c>
      <c r="D2952" s="3">
        <f>SUMIFS(Data!Y:Y,Data!$B:$B,Figure16!$B2952,Data!$A:$A,Figure16!$A2952)</f>
        <v>24000000</v>
      </c>
      <c r="E2952" s="3">
        <f>SUMIFS(Data!Q:Q,Data!$B:$B,Figure16!$B2952,Data!$A:$A,Figure16!$A2952)</f>
        <v>494791666.66666669</v>
      </c>
      <c r="F2952" s="1">
        <f t="shared" si="96"/>
        <v>2.0210526315789474</v>
      </c>
      <c r="G2952" s="1">
        <f t="shared" si="97"/>
        <v>4.8505263157894731</v>
      </c>
      <c r="H2952">
        <f>SUMIFS(Data!Z:Z,Data!B:B,Figure16!B2952,Data!A:A,Figure16!A2952)</f>
        <v>1</v>
      </c>
    </row>
    <row r="2953" spans="1:8">
      <c r="A2953" s="27">
        <v>1976</v>
      </c>
      <c r="B2953" t="s">
        <v>34</v>
      </c>
      <c r="C2953" s="3">
        <f>SUMIFS(Data!F:F,Data!$B:$B,Figure16!$B2953,Data!$A:$A,Figure16!$A2953)</f>
        <v>0</v>
      </c>
      <c r="D2953" s="3">
        <f>SUMIFS(Data!Y:Y,Data!$B:$B,Figure16!$B2953,Data!$A:$A,Figure16!$A2953)</f>
        <v>4000000</v>
      </c>
      <c r="E2953" s="3">
        <f>SUMIFS(Data!Q:Q,Data!$B:$B,Figure16!$B2953,Data!$A:$A,Figure16!$A2953)</f>
        <v>454440000</v>
      </c>
      <c r="F2953" s="1">
        <f t="shared" si="96"/>
        <v>0</v>
      </c>
      <c r="G2953" s="1">
        <f t="shared" si="97"/>
        <v>0.88020420737611127</v>
      </c>
      <c r="H2953">
        <f>SUMIFS(Data!Z:Z,Data!B:B,Figure16!B2953,Data!A:A,Figure16!A2953)</f>
        <v>1</v>
      </c>
    </row>
    <row r="2954" spans="1:8">
      <c r="A2954" s="27">
        <v>1977</v>
      </c>
      <c r="B2954" t="s">
        <v>34</v>
      </c>
      <c r="C2954" s="3">
        <f>SUMIFS(Data!F:F,Data!$B:$B,Figure16!$B2954,Data!$A:$A,Figure16!$A2954)</f>
        <v>0</v>
      </c>
      <c r="D2954" s="3">
        <f>SUMIFS(Data!Y:Y,Data!$B:$B,Figure16!$B2954,Data!$A:$A,Figure16!$A2954)</f>
        <v>0</v>
      </c>
      <c r="E2954" s="3">
        <f>SUMIFS(Data!Q:Q,Data!$B:$B,Figure16!$B2954,Data!$A:$A,Figure16!$A2954)</f>
        <v>449880000</v>
      </c>
      <c r="F2954" s="1">
        <f t="shared" si="96"/>
        <v>0</v>
      </c>
      <c r="G2954" s="1">
        <f t="shared" si="97"/>
        <v>0</v>
      </c>
      <c r="H2954">
        <f>SUMIFS(Data!Z:Z,Data!B:B,Figure16!B2954,Data!A:A,Figure16!A2954)</f>
        <v>1</v>
      </c>
    </row>
    <row r="2955" spans="1:8">
      <c r="A2955" s="27">
        <v>1978</v>
      </c>
      <c r="B2955" t="s">
        <v>34</v>
      </c>
      <c r="C2955" s="3">
        <f>SUMIFS(Data!F:F,Data!$B:$B,Figure16!$B2955,Data!$A:$A,Figure16!$A2955)</f>
        <v>0</v>
      </c>
      <c r="D2955" s="3">
        <f>SUMIFS(Data!Y:Y,Data!$B:$B,Figure16!$B2955,Data!$A:$A,Figure16!$A2955)</f>
        <v>0</v>
      </c>
      <c r="E2955" s="3">
        <f>SUMIFS(Data!Q:Q,Data!$B:$B,Figure16!$B2955,Data!$A:$A,Figure16!$A2955)</f>
        <v>507080000</v>
      </c>
      <c r="F2955" s="1">
        <f t="shared" si="96"/>
        <v>0</v>
      </c>
      <c r="G2955" s="1">
        <f t="shared" si="97"/>
        <v>0</v>
      </c>
      <c r="H2955">
        <f>SUMIFS(Data!Z:Z,Data!B:B,Figure16!B2955,Data!A:A,Figure16!A2955)</f>
        <v>1</v>
      </c>
    </row>
    <row r="2956" spans="1:8">
      <c r="A2956" s="27">
        <v>1979</v>
      </c>
      <c r="B2956" t="s">
        <v>34</v>
      </c>
      <c r="C2956" s="3">
        <f>SUMIFS(Data!F:F,Data!$B:$B,Figure16!$B2956,Data!$A:$A,Figure16!$A2956)</f>
        <v>1300000</v>
      </c>
      <c r="D2956" s="3">
        <f>SUMIFS(Data!Y:Y,Data!$B:$B,Figure16!$B2956,Data!$A:$A,Figure16!$A2956)</f>
        <v>0</v>
      </c>
      <c r="E2956" s="3">
        <f>SUMIFS(Data!Q:Q,Data!$B:$B,Figure16!$B2956,Data!$A:$A,Figure16!$A2956)</f>
        <v>530440000</v>
      </c>
      <c r="F2956" s="1">
        <f t="shared" si="96"/>
        <v>0.24507955659452529</v>
      </c>
      <c r="G2956" s="1">
        <f t="shared" si="97"/>
        <v>0</v>
      </c>
      <c r="H2956">
        <f>SUMIFS(Data!Z:Z,Data!B:B,Figure16!B2956,Data!A:A,Figure16!A2956)</f>
        <v>1</v>
      </c>
    </row>
    <row r="2957" spans="1:8">
      <c r="A2957" s="27">
        <v>1980</v>
      </c>
      <c r="B2957" t="s">
        <v>34</v>
      </c>
      <c r="C2957" s="3">
        <f>SUMIFS(Data!F:F,Data!$B:$B,Figure16!$B2957,Data!$A:$A,Figure16!$A2957)</f>
        <v>0</v>
      </c>
      <c r="D2957" s="3">
        <f>SUMIFS(Data!Y:Y,Data!$B:$B,Figure16!$B2957,Data!$A:$A,Figure16!$A2957)</f>
        <v>0</v>
      </c>
      <c r="E2957" s="3">
        <f>SUMIFS(Data!Q:Q,Data!$B:$B,Figure16!$B2957,Data!$A:$A,Figure16!$A2957)</f>
        <v>603200000</v>
      </c>
      <c r="F2957" s="1">
        <f t="shared" si="96"/>
        <v>0</v>
      </c>
      <c r="G2957" s="1">
        <f t="shared" si="97"/>
        <v>0</v>
      </c>
      <c r="H2957">
        <f>SUMIFS(Data!Z:Z,Data!B:B,Figure16!B2957,Data!A:A,Figure16!A2957)</f>
        <v>1</v>
      </c>
    </row>
    <row r="2958" spans="1:8">
      <c r="A2958" s="27">
        <v>1981</v>
      </c>
      <c r="B2958" t="s">
        <v>34</v>
      </c>
      <c r="C2958" s="3">
        <f>SUMIFS(Data!F:F,Data!$B:$B,Figure16!$B2958,Data!$A:$A,Figure16!$A2958)</f>
        <v>0</v>
      </c>
      <c r="D2958" s="3">
        <f>SUMIFS(Data!Y:Y,Data!$B:$B,Figure16!$B2958,Data!$A:$A,Figure16!$A2958)</f>
        <v>5230000</v>
      </c>
      <c r="E2958" s="3">
        <f>SUMIFS(Data!Q:Q,Data!$B:$B,Figure16!$B2958,Data!$A:$A,Figure16!$A2958)</f>
        <v>570357107.14285719</v>
      </c>
      <c r="F2958" s="1">
        <f t="shared" si="96"/>
        <v>0</v>
      </c>
      <c r="G2958" s="1">
        <f t="shared" si="97"/>
        <v>0.91696937488850183</v>
      </c>
      <c r="H2958">
        <f>SUMIFS(Data!Z:Z,Data!B:B,Figure16!B2958,Data!A:A,Figure16!A2958)</f>
        <v>1</v>
      </c>
    </row>
    <row r="2959" spans="1:8">
      <c r="A2959" s="27">
        <v>1982</v>
      </c>
      <c r="B2959" t="s">
        <v>34</v>
      </c>
      <c r="C2959" s="3">
        <f>SUMIFS(Data!F:F,Data!$B:$B,Figure16!$B2959,Data!$A:$A,Figure16!$A2959)</f>
        <v>1100000</v>
      </c>
      <c r="D2959" s="3">
        <f>SUMIFS(Data!Y:Y,Data!$B:$B,Figure16!$B2959,Data!$A:$A,Figure16!$A2959)</f>
        <v>0</v>
      </c>
      <c r="E2959" s="3">
        <f>SUMIFS(Data!Q:Q,Data!$B:$B,Figure16!$B2959,Data!$A:$A,Figure16!$A2959)</f>
        <v>482000000</v>
      </c>
      <c r="F2959" s="1">
        <f t="shared" si="96"/>
        <v>0.22821576763485479</v>
      </c>
      <c r="G2959" s="1">
        <f t="shared" si="97"/>
        <v>0</v>
      </c>
      <c r="H2959">
        <f>SUMIFS(Data!Z:Z,Data!B:B,Figure16!B2959,Data!A:A,Figure16!A2959)</f>
        <v>1</v>
      </c>
    </row>
    <row r="2960" spans="1:8">
      <c r="A2960" s="27">
        <v>1983</v>
      </c>
      <c r="B2960" t="s">
        <v>34</v>
      </c>
      <c r="C2960" s="3">
        <f>SUMIFS(Data!F:F,Data!$B:$B,Figure16!$B2960,Data!$A:$A,Figure16!$A2960)</f>
        <v>0</v>
      </c>
      <c r="D2960" s="3">
        <f>SUMIFS(Data!Y:Y,Data!$B:$B,Figure16!$B2960,Data!$A:$A,Figure16!$A2960)</f>
        <v>0</v>
      </c>
      <c r="E2960" s="3">
        <f>SUMIFS(Data!Q:Q,Data!$B:$B,Figure16!$B2960,Data!$A:$A,Figure16!$A2960)</f>
        <v>489333333.33333331</v>
      </c>
      <c r="F2960" s="1">
        <f t="shared" si="96"/>
        <v>0</v>
      </c>
      <c r="G2960" s="1">
        <f t="shared" si="97"/>
        <v>0</v>
      </c>
      <c r="H2960">
        <f>SUMIFS(Data!Z:Z,Data!B:B,Figure16!B2960,Data!A:A,Figure16!A2960)</f>
        <v>1</v>
      </c>
    </row>
    <row r="2961" spans="1:8">
      <c r="A2961" s="27">
        <v>1984</v>
      </c>
      <c r="B2961" t="s">
        <v>34</v>
      </c>
      <c r="C2961" s="3">
        <f>SUMIFS(Data!F:F,Data!$B:$B,Figure16!$B2961,Data!$A:$A,Figure16!$A2961)</f>
        <v>0</v>
      </c>
      <c r="D2961" s="3">
        <f>SUMIFS(Data!Y:Y,Data!$B:$B,Figure16!$B2961,Data!$A:$A,Figure16!$A2961)</f>
        <v>0</v>
      </c>
      <c r="E2961" s="3">
        <f>SUMIFS(Data!Q:Q,Data!$B:$B,Figure16!$B2961,Data!$A:$A,Figure16!$A2961)</f>
        <v>437631605.2631579</v>
      </c>
      <c r="F2961" s="1">
        <f t="shared" si="96"/>
        <v>0</v>
      </c>
      <c r="G2961" s="1">
        <f t="shared" si="97"/>
        <v>0</v>
      </c>
      <c r="H2961">
        <f>SUMIFS(Data!Z:Z,Data!B:B,Figure16!B2961,Data!A:A,Figure16!A2961)</f>
        <v>1</v>
      </c>
    </row>
    <row r="2962" spans="1:8">
      <c r="A2962" s="27">
        <v>1985</v>
      </c>
      <c r="B2962" t="s">
        <v>34</v>
      </c>
      <c r="C2962" s="3">
        <f>SUMIFS(Data!F:F,Data!$B:$B,Figure16!$B2962,Data!$A:$A,Figure16!$A2962)</f>
        <v>0</v>
      </c>
      <c r="D2962" s="3">
        <f>SUMIFS(Data!Y:Y,Data!$B:$B,Figure16!$B2962,Data!$A:$A,Figure16!$A2962)</f>
        <v>0</v>
      </c>
      <c r="E2962" s="3">
        <f>SUMIFS(Data!Q:Q,Data!$B:$B,Figure16!$B2962,Data!$A:$A,Figure16!$A2962)</f>
        <v>453488372.0930233</v>
      </c>
      <c r="F2962" s="1">
        <f t="shared" si="96"/>
        <v>0</v>
      </c>
      <c r="G2962" s="1">
        <f t="shared" si="97"/>
        <v>0</v>
      </c>
      <c r="H2962">
        <f>SUMIFS(Data!Z:Z,Data!B:B,Figure16!B2962,Data!A:A,Figure16!A2962)</f>
        <v>1</v>
      </c>
    </row>
    <row r="2963" spans="1:8">
      <c r="A2963" s="27">
        <v>1986</v>
      </c>
      <c r="B2963" t="s">
        <v>34</v>
      </c>
      <c r="C2963" s="3">
        <f>SUMIFS(Data!F:F,Data!$B:$B,Figure16!$B2963,Data!$A:$A,Figure16!$A2963)</f>
        <v>0</v>
      </c>
      <c r="D2963" s="3">
        <f>SUMIFS(Data!Y:Y,Data!$B:$B,Figure16!$B2963,Data!$A:$A,Figure16!$A2963)</f>
        <v>0</v>
      </c>
      <c r="E2963" s="3">
        <f>SUMIFS(Data!Q:Q,Data!$B:$B,Figure16!$B2963,Data!$A:$A,Figure16!$A2963)</f>
        <v>504651139.53488374</v>
      </c>
      <c r="F2963" s="1">
        <f t="shared" si="96"/>
        <v>0</v>
      </c>
      <c r="G2963" s="1">
        <f t="shared" si="97"/>
        <v>0</v>
      </c>
      <c r="H2963">
        <f>SUMIFS(Data!Z:Z,Data!B:B,Figure16!B2963,Data!A:A,Figure16!A2963)</f>
        <v>1</v>
      </c>
    </row>
    <row r="2964" spans="1:8">
      <c r="A2964" s="27">
        <v>1987</v>
      </c>
      <c r="B2964" t="s">
        <v>34</v>
      </c>
      <c r="C2964" s="3">
        <f>SUMIFS(Data!F:F,Data!$B:$B,Figure16!$B2964,Data!$A:$A,Figure16!$A2964)</f>
        <v>6000000</v>
      </c>
      <c r="D2964" s="3">
        <f>SUMIFS(Data!Y:Y,Data!$B:$B,Figure16!$B2964,Data!$A:$A,Figure16!$A2964)</f>
        <v>0</v>
      </c>
      <c r="E2964" s="3">
        <f>SUMIFS(Data!Q:Q,Data!$B:$B,Figure16!$B2964,Data!$A:$A,Figure16!$A2964)</f>
        <v>354591846.93877548</v>
      </c>
      <c r="F2964" s="1">
        <f t="shared" si="96"/>
        <v>1.6920862822421217</v>
      </c>
      <c r="G2964" s="1">
        <f t="shared" si="97"/>
        <v>0</v>
      </c>
      <c r="H2964">
        <f>SUMIFS(Data!Z:Z,Data!B:B,Figure16!B2964,Data!A:A,Figure16!A2964)</f>
        <v>1</v>
      </c>
    </row>
    <row r="2965" spans="1:8">
      <c r="A2965" s="27">
        <v>1988</v>
      </c>
      <c r="B2965" t="s">
        <v>34</v>
      </c>
      <c r="C2965" s="3">
        <f>SUMIFS(Data!F:F,Data!$B:$B,Figure16!$B2965,Data!$A:$A,Figure16!$A2965)</f>
        <v>0</v>
      </c>
      <c r="D2965" s="3">
        <f>SUMIFS(Data!Y:Y,Data!$B:$B,Figure16!$B2965,Data!$A:$A,Figure16!$A2965)</f>
        <v>0</v>
      </c>
      <c r="E2965" s="3">
        <f>SUMIFS(Data!Q:Q,Data!$B:$B,Figure16!$B2965,Data!$A:$A,Figure16!$A2965)</f>
        <v>413799990</v>
      </c>
      <c r="F2965" s="1">
        <f t="shared" si="96"/>
        <v>0</v>
      </c>
      <c r="G2965" s="1">
        <f t="shared" si="97"/>
        <v>0</v>
      </c>
      <c r="H2965">
        <f>SUMIFS(Data!Z:Z,Data!B:B,Figure16!B2965,Data!A:A,Figure16!A2965)</f>
        <v>1</v>
      </c>
    </row>
    <row r="2966" spans="1:8">
      <c r="A2966" s="27">
        <v>1989</v>
      </c>
      <c r="B2966" t="s">
        <v>34</v>
      </c>
      <c r="C2966" s="3">
        <f>SUMIFS(Data!F:F,Data!$B:$B,Figure16!$B2966,Data!$A:$A,Figure16!$A2966)</f>
        <v>0</v>
      </c>
      <c r="D2966" s="3">
        <f>SUMIFS(Data!Y:Y,Data!$B:$B,Figure16!$B2966,Data!$A:$A,Figure16!$A2966)</f>
        <v>0</v>
      </c>
      <c r="E2966" s="3">
        <f>SUMIFS(Data!Q:Q,Data!$B:$B,Figure16!$B2966,Data!$A:$A,Figure16!$A2966)</f>
        <v>379779389.70588237</v>
      </c>
      <c r="F2966" s="1">
        <f t="shared" si="96"/>
        <v>0</v>
      </c>
      <c r="G2966" s="1">
        <f t="shared" si="97"/>
        <v>0</v>
      </c>
      <c r="H2966">
        <f>SUMIFS(Data!Z:Z,Data!B:B,Figure16!B2966,Data!A:A,Figure16!A2966)</f>
        <v>1</v>
      </c>
    </row>
    <row r="2967" spans="1:8">
      <c r="A2967" s="27">
        <v>1990</v>
      </c>
      <c r="B2967" t="s">
        <v>34</v>
      </c>
      <c r="C2967" s="3">
        <f>SUMIFS(Data!F:F,Data!$B:$B,Figure16!$B2967,Data!$A:$A,Figure16!$A2967)</f>
        <v>0</v>
      </c>
      <c r="D2967" s="3">
        <f>SUMIFS(Data!Y:Y,Data!$B:$B,Figure16!$B2967,Data!$A:$A,Figure16!$A2967)</f>
        <v>0</v>
      </c>
      <c r="E2967" s="3">
        <f>SUMIFS(Data!Q:Q,Data!$B:$B,Figure16!$B2967,Data!$A:$A,Figure16!$A2967)</f>
        <v>396582263.29113925</v>
      </c>
      <c r="F2967" s="1">
        <f t="shared" si="96"/>
        <v>0</v>
      </c>
      <c r="G2967" s="1">
        <f t="shared" si="97"/>
        <v>0</v>
      </c>
      <c r="H2967">
        <f>SUMIFS(Data!Z:Z,Data!B:B,Figure16!B2967,Data!A:A,Figure16!A2967)</f>
        <v>1</v>
      </c>
    </row>
    <row r="2968" spans="1:8">
      <c r="A2968" s="27">
        <v>1991</v>
      </c>
      <c r="B2968" t="s">
        <v>34</v>
      </c>
      <c r="C2968" s="3">
        <f>SUMIFS(Data!F:F,Data!$B:$B,Figure16!$B2968,Data!$A:$A,Figure16!$A2968)</f>
        <v>0</v>
      </c>
      <c r="D2968" s="3">
        <f>SUMIFS(Data!Y:Y,Data!$B:$B,Figure16!$B2968,Data!$A:$A,Figure16!$A2968)</f>
        <v>0</v>
      </c>
      <c r="E2968" s="3">
        <f>SUMIFS(Data!Q:Q,Data!$B:$B,Figure16!$B2968,Data!$A:$A,Figure16!$A2968)</f>
        <v>348533094.8121646</v>
      </c>
      <c r="F2968" s="1">
        <f t="shared" si="96"/>
        <v>0</v>
      </c>
      <c r="G2968" s="1">
        <f t="shared" si="97"/>
        <v>0</v>
      </c>
      <c r="H2968">
        <f>SUMIFS(Data!Z:Z,Data!B:B,Figure16!B2968,Data!A:A,Figure16!A2968)</f>
        <v>1</v>
      </c>
    </row>
    <row r="2969" spans="1:8">
      <c r="A2969" s="27">
        <v>1992</v>
      </c>
      <c r="B2969" t="s">
        <v>34</v>
      </c>
      <c r="C2969" s="3">
        <f>SUMIFS(Data!F:F,Data!$B:$B,Figure16!$B2969,Data!$A:$A,Figure16!$A2969)</f>
        <v>0</v>
      </c>
      <c r="D2969" s="3">
        <f>SUMIFS(Data!Y:Y,Data!$B:$B,Figure16!$B2969,Data!$A:$A,Figure16!$A2969)</f>
        <v>0</v>
      </c>
      <c r="E2969" s="3">
        <f>SUMIFS(Data!Q:Q,Data!$B:$B,Figure16!$B2969,Data!$A:$A,Figure16!$A2969)</f>
        <v>373573141.48681056</v>
      </c>
      <c r="F2969" s="1">
        <f t="shared" si="96"/>
        <v>0</v>
      </c>
      <c r="G2969" s="1">
        <f t="shared" si="97"/>
        <v>0</v>
      </c>
      <c r="H2969">
        <f>SUMIFS(Data!Z:Z,Data!B:B,Figure16!B2969,Data!A:A,Figure16!A2969)</f>
        <v>1</v>
      </c>
    </row>
    <row r="2970" spans="1:8">
      <c r="A2970" s="27">
        <v>1993</v>
      </c>
      <c r="B2970" t="s">
        <v>34</v>
      </c>
      <c r="C2970" s="3">
        <f>SUMIFS(Data!F:F,Data!$B:$B,Figure16!$B2970,Data!$A:$A,Figure16!$A2970)</f>
        <v>0</v>
      </c>
      <c r="D2970" s="3">
        <f>SUMIFS(Data!Y:Y,Data!$B:$B,Figure16!$B2970,Data!$A:$A,Figure16!$A2970)</f>
        <v>0</v>
      </c>
      <c r="E2970" s="3">
        <f>SUMIFS(Data!Q:Q,Data!$B:$B,Figure16!$B2970,Data!$A:$A,Figure16!$A2970)</f>
        <v>454101382.48847932</v>
      </c>
      <c r="F2970" s="1">
        <f t="shared" si="96"/>
        <v>0</v>
      </c>
      <c r="G2970" s="1">
        <f t="shared" si="97"/>
        <v>0</v>
      </c>
      <c r="H2970">
        <f>SUMIFS(Data!Z:Z,Data!B:B,Figure16!B2970,Data!A:A,Figure16!A2970)</f>
        <v>1</v>
      </c>
    </row>
    <row r="2971" spans="1:8">
      <c r="A2971" s="27">
        <v>1994</v>
      </c>
      <c r="B2971" t="s">
        <v>34</v>
      </c>
      <c r="C2971" s="3">
        <f>SUMIFS(Data!F:F,Data!$B:$B,Figure16!$B2971,Data!$A:$A,Figure16!$A2971)</f>
        <v>0</v>
      </c>
      <c r="D2971" s="3">
        <f>SUMIFS(Data!Y:Y,Data!$B:$B,Figure16!$B2971,Data!$A:$A,Figure16!$A2971)</f>
        <v>0</v>
      </c>
      <c r="E2971" s="3">
        <f>SUMIFS(Data!Q:Q,Data!$B:$B,Figure16!$B2971,Data!$A:$A,Figure16!$A2971)</f>
        <v>540874934.20101225</v>
      </c>
      <c r="F2971" s="1">
        <f t="shared" si="96"/>
        <v>0</v>
      </c>
      <c r="G2971" s="1">
        <f t="shared" si="97"/>
        <v>0</v>
      </c>
      <c r="H2971">
        <f>SUMIFS(Data!Z:Z,Data!B:B,Figure16!B2971,Data!A:A,Figure16!A2971)</f>
        <v>1</v>
      </c>
    </row>
    <row r="2972" spans="1:8">
      <c r="A2972" s="27">
        <v>1995</v>
      </c>
      <c r="B2972" t="s">
        <v>34</v>
      </c>
      <c r="C2972" s="3">
        <f>SUMIFS(Data!F:F,Data!$B:$B,Figure16!$B2972,Data!$A:$A,Figure16!$A2972)</f>
        <v>0</v>
      </c>
      <c r="D2972" s="3">
        <f>SUMIFS(Data!Y:Y,Data!$B:$B,Figure16!$B2972,Data!$A:$A,Figure16!$A2972)</f>
        <v>0</v>
      </c>
      <c r="E2972" s="3">
        <f>SUMIFS(Data!Q:Q,Data!$B:$B,Figure16!$B2972,Data!$A:$A,Figure16!$A2972)</f>
        <v>621626785.91549301</v>
      </c>
      <c r="F2972" s="1">
        <f t="shared" si="96"/>
        <v>0</v>
      </c>
      <c r="G2972" s="1">
        <f t="shared" si="97"/>
        <v>0</v>
      </c>
      <c r="H2972">
        <f>SUMIFS(Data!Z:Z,Data!B:B,Figure16!B2972,Data!A:A,Figure16!A2972)</f>
        <v>1</v>
      </c>
    </row>
    <row r="2973" spans="1:8">
      <c r="A2973" s="27">
        <v>1996</v>
      </c>
      <c r="B2973" t="s">
        <v>34</v>
      </c>
      <c r="C2973" s="3">
        <f>SUMIFS(Data!F:F,Data!$B:$B,Figure16!$B2973,Data!$A:$A,Figure16!$A2973)</f>
        <v>0</v>
      </c>
      <c r="D2973" s="3">
        <f>SUMIFS(Data!Y:Y,Data!$B:$B,Figure16!$B2973,Data!$A:$A,Figure16!$A2973)</f>
        <v>0</v>
      </c>
      <c r="E2973" s="3">
        <f>SUMIFS(Data!Q:Q,Data!$B:$B,Figure16!$B2973,Data!$A:$A,Figure16!$A2973)</f>
        <v>705406001.42450142</v>
      </c>
      <c r="F2973" s="1">
        <f t="shared" si="96"/>
        <v>0</v>
      </c>
      <c r="G2973" s="1">
        <f t="shared" si="97"/>
        <v>0</v>
      </c>
      <c r="H2973">
        <f>SUMIFS(Data!Z:Z,Data!B:B,Figure16!B2973,Data!A:A,Figure16!A2973)</f>
        <v>1</v>
      </c>
    </row>
    <row r="2974" spans="1:8">
      <c r="A2974" s="27">
        <v>1997</v>
      </c>
      <c r="B2974" t="s">
        <v>34</v>
      </c>
      <c r="C2974" s="3">
        <f>SUMIFS(Data!F:F,Data!$B:$B,Figure16!$B2974,Data!$A:$A,Figure16!$A2974)</f>
        <v>0</v>
      </c>
      <c r="D2974" s="3">
        <f>SUMIFS(Data!Y:Y,Data!$B:$B,Figure16!$B2974,Data!$A:$A,Figure16!$A2974)</f>
        <v>0</v>
      </c>
      <c r="E2974" s="3">
        <f>SUMIFS(Data!Q:Q,Data!$B:$B,Figure16!$B2974,Data!$A:$A,Figure16!$A2974)</f>
        <v>749138009.56453955</v>
      </c>
      <c r="F2974" s="1">
        <f t="shared" si="96"/>
        <v>0</v>
      </c>
      <c r="G2974" s="1">
        <f t="shared" si="97"/>
        <v>0</v>
      </c>
      <c r="H2974">
        <f>SUMIFS(Data!Z:Z,Data!B:B,Figure16!B2974,Data!A:A,Figure16!A2974)</f>
        <v>1</v>
      </c>
    </row>
    <row r="2975" spans="1:8">
      <c r="A2975" s="27">
        <v>1998</v>
      </c>
      <c r="B2975" t="s">
        <v>34</v>
      </c>
      <c r="C2975" s="3">
        <f>SUMIFS(Data!F:F,Data!$B:$B,Figure16!$B2975,Data!$A:$A,Figure16!$A2975)</f>
        <v>0</v>
      </c>
      <c r="D2975" s="3">
        <f>SUMIFS(Data!Y:Y,Data!$B:$B,Figure16!$B2975,Data!$A:$A,Figure16!$A2975)</f>
        <v>0</v>
      </c>
      <c r="E2975" s="3">
        <f>SUMIFS(Data!Q:Q,Data!$B:$B,Figure16!$B2975,Data!$A:$A,Figure16!$A2975)</f>
        <v>717530683.16956663</v>
      </c>
      <c r="F2975" s="1">
        <f t="shared" si="96"/>
        <v>0</v>
      </c>
      <c r="G2975" s="1">
        <f t="shared" si="97"/>
        <v>0</v>
      </c>
      <c r="H2975">
        <f>SUMIFS(Data!Z:Z,Data!B:B,Figure16!B2975,Data!A:A,Figure16!A2975)</f>
        <v>1</v>
      </c>
    </row>
    <row r="2976" spans="1:8">
      <c r="A2976" s="27">
        <v>1999</v>
      </c>
      <c r="B2976" t="s">
        <v>34</v>
      </c>
      <c r="C2976" s="3">
        <f>SUMIFS(Data!F:F,Data!$B:$B,Figure16!$B2976,Data!$A:$A,Figure16!$A2976)</f>
        <v>0</v>
      </c>
      <c r="D2976" s="3">
        <f>SUMIFS(Data!Y:Y,Data!$B:$B,Figure16!$B2976,Data!$A:$A,Figure16!$A2976)</f>
        <v>0</v>
      </c>
      <c r="E2976" s="3">
        <f>SUMIFS(Data!Q:Q,Data!$B:$B,Figure16!$B2976,Data!$A:$A,Figure16!$A2976)</f>
        <v>694754988.25829506</v>
      </c>
      <c r="F2976" s="1">
        <f t="shared" si="96"/>
        <v>0</v>
      </c>
      <c r="G2976" s="1">
        <f t="shared" si="97"/>
        <v>0</v>
      </c>
      <c r="H2976">
        <f>SUMIFS(Data!Z:Z,Data!B:B,Figure16!B2976,Data!A:A,Figure16!A2976)</f>
        <v>1</v>
      </c>
    </row>
    <row r="2977" spans="1:8">
      <c r="A2977" s="27">
        <v>2000</v>
      </c>
      <c r="B2977" t="s">
        <v>34</v>
      </c>
      <c r="C2977" s="3">
        <f>SUMIFS(Data!F:F,Data!$B:$B,Figure16!$B2977,Data!$A:$A,Figure16!$A2977)</f>
        <v>0</v>
      </c>
      <c r="D2977" s="3">
        <f>SUMIFS(Data!Y:Y,Data!$B:$B,Figure16!$B2977,Data!$A:$A,Figure16!$A2977)</f>
        <v>0</v>
      </c>
      <c r="E2977" s="3">
        <f>SUMIFS(Data!Q:Q,Data!$B:$B,Figure16!$B2977,Data!$A:$A,Figure16!$A2977)</f>
        <v>712667896.72751188</v>
      </c>
      <c r="F2977" s="1">
        <f t="shared" si="96"/>
        <v>0</v>
      </c>
      <c r="G2977" s="1">
        <f t="shared" si="97"/>
        <v>0</v>
      </c>
      <c r="H2977">
        <f>SUMIFS(Data!Z:Z,Data!B:B,Figure16!B2977,Data!A:A,Figure16!A2977)</f>
        <v>1</v>
      </c>
    </row>
    <row r="2978" spans="1:8">
      <c r="A2978" s="27">
        <v>2001</v>
      </c>
      <c r="B2978" t="s">
        <v>34</v>
      </c>
      <c r="C2978" s="3">
        <f>SUMIFS(Data!F:F,Data!$B:$B,Figure16!$B2978,Data!$A:$A,Figure16!$A2978)</f>
        <v>0</v>
      </c>
      <c r="D2978" s="3">
        <f>SUMIFS(Data!Y:Y,Data!$B:$B,Figure16!$B2978,Data!$A:$A,Figure16!$A2978)</f>
        <v>0</v>
      </c>
      <c r="E2978" s="3">
        <f>SUMIFS(Data!Q:Q,Data!$B:$B,Figure16!$B2978,Data!$A:$A,Figure16!$A2978)</f>
        <v>712167575.62427664</v>
      </c>
      <c r="F2978" s="1">
        <f t="shared" si="96"/>
        <v>0</v>
      </c>
      <c r="G2978" s="1">
        <f t="shared" si="97"/>
        <v>0</v>
      </c>
      <c r="H2978">
        <f>SUMIFS(Data!Z:Z,Data!B:B,Figure16!B2978,Data!A:A,Figure16!A2978)</f>
        <v>1</v>
      </c>
    </row>
    <row r="2979" spans="1:8">
      <c r="A2979" s="27">
        <v>2002</v>
      </c>
      <c r="B2979" t="s">
        <v>34</v>
      </c>
      <c r="C2979" s="3">
        <f>SUMIFS(Data!F:F,Data!$B:$B,Figure16!$B2979,Data!$A:$A,Figure16!$A2979)</f>
        <v>8000000</v>
      </c>
      <c r="D2979" s="3">
        <f>SUMIFS(Data!Y:Y,Data!$B:$B,Figure16!$B2979,Data!$A:$A,Figure16!$A2979)</f>
        <v>0</v>
      </c>
      <c r="E2979" s="3">
        <f>SUMIFS(Data!Q:Q,Data!$B:$B,Figure16!$B2979,Data!$A:$A,Figure16!$A2979)</f>
        <v>726131434.71533847</v>
      </c>
      <c r="F2979" s="1">
        <f t="shared" si="96"/>
        <v>1.101728918144991</v>
      </c>
      <c r="G2979" s="1">
        <f t="shared" si="97"/>
        <v>0</v>
      </c>
      <c r="H2979">
        <f>SUMIFS(Data!Z:Z,Data!B:B,Figure16!B2979,Data!A:A,Figure16!A2979)</f>
        <v>1</v>
      </c>
    </row>
    <row r="2980" spans="1:8">
      <c r="A2980" s="27">
        <v>2003</v>
      </c>
      <c r="B2980" t="s">
        <v>34</v>
      </c>
      <c r="C2980" s="3">
        <f>SUMIFS(Data!F:F,Data!$B:$B,Figure16!$B2980,Data!$A:$A,Figure16!$A2980)</f>
        <v>5000000</v>
      </c>
      <c r="D2980" s="3">
        <f>SUMIFS(Data!Y:Y,Data!$B:$B,Figure16!$B2980,Data!$A:$A,Figure16!$A2980)</f>
        <v>0</v>
      </c>
      <c r="E2980" s="3">
        <f>SUMIFS(Data!Q:Q,Data!$B:$B,Figure16!$B2980,Data!$A:$A,Figure16!$A2980)</f>
        <v>743064076.79456651</v>
      </c>
      <c r="F2980" s="1">
        <f t="shared" si="96"/>
        <v>0.67288947967569968</v>
      </c>
      <c r="G2980" s="1">
        <f t="shared" si="97"/>
        <v>0</v>
      </c>
      <c r="H2980">
        <f>SUMIFS(Data!Z:Z,Data!B:B,Figure16!B2980,Data!A:A,Figure16!A2980)</f>
        <v>1</v>
      </c>
    </row>
    <row r="2981" spans="1:8">
      <c r="A2981" s="27">
        <v>2004</v>
      </c>
      <c r="B2981" t="s">
        <v>34</v>
      </c>
      <c r="C2981" s="3">
        <f>SUMIFS(Data!F:F,Data!$B:$B,Figure16!$B2981,Data!$A:$A,Figure16!$A2981)</f>
        <v>32200000</v>
      </c>
      <c r="D2981" s="3">
        <f>SUMIFS(Data!Y:Y,Data!$B:$B,Figure16!$B2981,Data!$A:$A,Figure16!$A2981)</f>
        <v>0</v>
      </c>
      <c r="E2981" s="3">
        <f>SUMIFS(Data!Q:Q,Data!$B:$B,Figure16!$B2981,Data!$A:$A,Figure16!$A2981)</f>
        <v>787814379.18384326</v>
      </c>
      <c r="F2981" s="1">
        <f t="shared" si="96"/>
        <v>4.0872572081457088</v>
      </c>
      <c r="G2981" s="1">
        <f t="shared" si="97"/>
        <v>0</v>
      </c>
      <c r="H2981">
        <f>SUMIFS(Data!Z:Z,Data!B:B,Figure16!B2981,Data!A:A,Figure16!A2981)</f>
        <v>1</v>
      </c>
    </row>
    <row r="2982" spans="1:8">
      <c r="A2982" s="27">
        <v>2005</v>
      </c>
      <c r="B2982" t="s">
        <v>34</v>
      </c>
      <c r="C2982" s="3">
        <f>SUMIFS(Data!F:F,Data!$B:$B,Figure16!$B2982,Data!$A:$A,Figure16!$A2982)</f>
        <v>3800000</v>
      </c>
      <c r="D2982" s="3">
        <f>SUMIFS(Data!Y:Y,Data!$B:$B,Figure16!$B2982,Data!$A:$A,Figure16!$A2982)</f>
        <v>0</v>
      </c>
      <c r="E2982" s="3">
        <f>SUMIFS(Data!Q:Q,Data!$B:$B,Figure16!$B2982,Data!$A:$A,Figure16!$A2982)</f>
        <v>824880550.34396493</v>
      </c>
      <c r="F2982" s="1">
        <f t="shared" si="96"/>
        <v>0.46067276024576492</v>
      </c>
      <c r="G2982" s="1">
        <f t="shared" si="97"/>
        <v>0</v>
      </c>
      <c r="H2982">
        <f>SUMIFS(Data!Z:Z,Data!B:B,Figure16!B2982,Data!A:A,Figure16!A2982)</f>
        <v>1</v>
      </c>
    </row>
    <row r="2983" spans="1:8">
      <c r="A2983" s="27">
        <v>2006</v>
      </c>
      <c r="B2983" t="s">
        <v>34</v>
      </c>
      <c r="C2983" s="3">
        <f>SUMIFS(Data!F:F,Data!$B:$B,Figure16!$B2983,Data!$A:$A,Figure16!$A2983)</f>
        <v>0</v>
      </c>
      <c r="D2983" s="3">
        <f>SUMIFS(Data!Y:Y,Data!$B:$B,Figure16!$B2983,Data!$A:$A,Figure16!$A2983)</f>
        <v>0</v>
      </c>
      <c r="E2983" s="3">
        <f>SUMIFS(Data!Q:Q,Data!$B:$B,Figure16!$B2983,Data!$A:$A,Figure16!$A2983)</f>
        <v>1458453715.3270197</v>
      </c>
      <c r="F2983" s="1">
        <f t="shared" si="96"/>
        <v>0</v>
      </c>
      <c r="G2983" s="1">
        <f t="shared" si="97"/>
        <v>0</v>
      </c>
      <c r="H2983">
        <f>SUMIFS(Data!Z:Z,Data!B:B,Figure16!B2983,Data!A:A,Figure16!A2983)</f>
        <v>1</v>
      </c>
    </row>
    <row r="2984" spans="1:8">
      <c r="A2984" s="27">
        <v>2007</v>
      </c>
      <c r="B2984" t="s">
        <v>34</v>
      </c>
      <c r="C2984" s="3">
        <f>SUMIFS(Data!F:F,Data!$B:$B,Figure16!$B2984,Data!$A:$A,Figure16!$A2984)</f>
        <v>0</v>
      </c>
      <c r="D2984" s="3">
        <f>SUMIFS(Data!Y:Y,Data!$B:$B,Figure16!$B2984,Data!$A:$A,Figure16!$A2984)</f>
        <v>0</v>
      </c>
      <c r="E2984" s="3">
        <f>SUMIFS(Data!Q:Q,Data!$B:$B,Figure16!$B2984,Data!$A:$A,Figure16!$A2984)</f>
        <v>1740180444.2573068</v>
      </c>
      <c r="F2984" s="1">
        <f t="shared" si="96"/>
        <v>0</v>
      </c>
      <c r="G2984" s="1">
        <f t="shared" si="97"/>
        <v>0</v>
      </c>
      <c r="H2984">
        <f>SUMIFS(Data!Z:Z,Data!B:B,Figure16!B2984,Data!A:A,Figure16!A2984)</f>
        <v>1</v>
      </c>
    </row>
    <row r="2985" spans="1:8">
      <c r="A2985" s="27">
        <v>2008</v>
      </c>
      <c r="B2985" t="s">
        <v>34</v>
      </c>
      <c r="C2985" s="3">
        <f>SUMIFS(Data!F:F,Data!$B:$B,Figure16!$B2985,Data!$A:$A,Figure16!$A2985)</f>
        <v>38960000</v>
      </c>
      <c r="D2985" s="3">
        <f>SUMIFS(Data!Y:Y,Data!$B:$B,Figure16!$B2985,Data!$A:$A,Figure16!$A2985)</f>
        <v>0</v>
      </c>
      <c r="E2985" s="3">
        <f>SUMIFS(Data!Q:Q,Data!$B:$B,Figure16!$B2985,Data!$A:$A,Figure16!$A2985)</f>
        <v>1916996251.5953925</v>
      </c>
      <c r="F2985" s="1">
        <f t="shared" si="96"/>
        <v>2.0323461753029561</v>
      </c>
      <c r="G2985" s="1">
        <f t="shared" si="97"/>
        <v>0</v>
      </c>
      <c r="H2985">
        <f>SUMIFS(Data!Z:Z,Data!B:B,Figure16!B2985,Data!A:A,Figure16!A2985)</f>
        <v>1</v>
      </c>
    </row>
    <row r="2986" spans="1:8">
      <c r="A2986" s="27">
        <v>2009</v>
      </c>
      <c r="B2986" t="s">
        <v>34</v>
      </c>
      <c r="C2986" s="3">
        <f>SUMIFS(Data!F:F,Data!$B:$B,Figure16!$B2986,Data!$A:$A,Figure16!$A2986)</f>
        <v>102467.7734375</v>
      </c>
      <c r="D2986" s="3">
        <f>SUMIFS(Data!Y:Y,Data!$B:$B,Figure16!$B2986,Data!$A:$A,Figure16!$A2986)</f>
        <v>0</v>
      </c>
      <c r="E2986" s="3">
        <f>SUMIFS(Data!Q:Q,Data!$B:$B,Figure16!$B2986,Data!$A:$A,Figure16!$A2986)</f>
        <v>2061324145.6239276</v>
      </c>
      <c r="F2986" s="1">
        <f t="shared" si="96"/>
        <v>4.9709684745620026E-3</v>
      </c>
      <c r="G2986" s="1">
        <f t="shared" si="97"/>
        <v>0</v>
      </c>
      <c r="H2986">
        <f>SUMIFS(Data!Z:Z,Data!B:B,Figure16!B2986,Data!A:A,Figure16!A2986)</f>
        <v>1</v>
      </c>
    </row>
    <row r="2987" spans="1:8">
      <c r="A2987" s="27">
        <v>2010</v>
      </c>
      <c r="B2987" t="s">
        <v>34</v>
      </c>
      <c r="C2987" s="3">
        <f>SUMIFS(Data!F:F,Data!$B:$B,Figure16!$B2987,Data!$A:$A,Figure16!$A2987)</f>
        <v>37530000</v>
      </c>
      <c r="D2987" s="3">
        <f>SUMIFS(Data!Y:Y,Data!$B:$B,Figure16!$B2987,Data!$A:$A,Figure16!$A2987)</f>
        <v>0</v>
      </c>
      <c r="E2987" s="3">
        <f>SUMIFS(Data!Q:Q,Data!$B:$B,Figure16!$B2987,Data!$A:$A,Figure16!$A2987)</f>
        <v>2273224261.1564374</v>
      </c>
      <c r="F2987" s="1">
        <f t="shared" si="96"/>
        <v>1.6509589766962849</v>
      </c>
      <c r="G2987" s="1">
        <f t="shared" si="97"/>
        <v>0</v>
      </c>
      <c r="H2987">
        <f>SUMIFS(Data!Z:Z,Data!B:B,Figure16!B2987,Data!A:A,Figure16!A2987)</f>
        <v>1</v>
      </c>
    </row>
    <row r="2988" spans="1:8">
      <c r="A2988" s="27">
        <v>2011</v>
      </c>
      <c r="B2988" t="s">
        <v>34</v>
      </c>
      <c r="C2988" s="3">
        <f>SUMIFS(Data!F:F,Data!$B:$B,Figure16!$B2988,Data!$A:$A,Figure16!$A2988)</f>
        <v>0</v>
      </c>
      <c r="D2988" s="3">
        <f>SUMIFS(Data!Y:Y,Data!$B:$B,Figure16!$B2988,Data!$A:$A,Figure16!$A2988)</f>
        <v>0</v>
      </c>
      <c r="E2988" s="3">
        <f>SUMIFS(Data!Q:Q,Data!$B:$B,Figure16!$B2988,Data!$A:$A,Figure16!$A2988)</f>
        <v>2576024015.5868979</v>
      </c>
      <c r="F2988" s="1">
        <f t="shared" si="96"/>
        <v>0</v>
      </c>
      <c r="G2988" s="1">
        <f t="shared" si="97"/>
        <v>0</v>
      </c>
      <c r="H2988">
        <f>SUMIFS(Data!Z:Z,Data!B:B,Figure16!B2988,Data!A:A,Figure16!A2988)</f>
        <v>1</v>
      </c>
    </row>
    <row r="2989" spans="1:8">
      <c r="A2989" s="27">
        <v>2012</v>
      </c>
      <c r="B2989" t="s">
        <v>34</v>
      </c>
      <c r="C2989" s="3">
        <f>SUMIFS(Data!F:F,Data!$B:$B,Figure16!$B2989,Data!$A:$A,Figure16!$A2989)</f>
        <v>147496536</v>
      </c>
      <c r="D2989" s="3">
        <f>SUMIFS(Data!Y:Y,Data!$B:$B,Figure16!$B2989,Data!$A:$A,Figure16!$A2989)</f>
        <v>0</v>
      </c>
      <c r="E2989" s="3">
        <f>SUMIFS(Data!Q:Q,Data!$B:$B,Figure16!$B2989,Data!$A:$A,Figure16!$A2989)</f>
        <v>2861560060.9321957</v>
      </c>
      <c r="F2989" s="1">
        <f t="shared" si="96"/>
        <v>5.154409932320303</v>
      </c>
      <c r="G2989" s="1">
        <f t="shared" si="97"/>
        <v>0</v>
      </c>
      <c r="H2989">
        <f>SUMIFS(Data!Z:Z,Data!B:B,Figure16!B2989,Data!A:A,Figure16!A2989)</f>
        <v>1</v>
      </c>
    </row>
    <row r="2990" spans="1:8">
      <c r="A2990" s="27">
        <v>2013</v>
      </c>
      <c r="B2990" t="s">
        <v>34</v>
      </c>
      <c r="C2990" s="3">
        <f>SUMIFS(Data!F:F,Data!$B:$B,Figure16!$B2990,Data!$A:$A,Figure16!$A2990)</f>
        <v>0</v>
      </c>
      <c r="D2990" s="3">
        <f>SUMIFS(Data!Y:Y,Data!$B:$B,Figure16!$B2990,Data!$A:$A,Figure16!$A2990)</f>
        <v>0</v>
      </c>
      <c r="E2990" s="3">
        <f>SUMIFS(Data!Q:Q,Data!$B:$B,Figure16!$B2990,Data!$A:$A,Figure16!$A2990)</f>
        <v>2987684143.4665632</v>
      </c>
      <c r="F2990" s="1">
        <f t="shared" si="96"/>
        <v>0</v>
      </c>
      <c r="G2990" s="1">
        <f t="shared" si="97"/>
        <v>0</v>
      </c>
      <c r="H2990">
        <f>SUMIFS(Data!Z:Z,Data!B:B,Figure16!B2990,Data!A:A,Figure16!A2990)</f>
        <v>1</v>
      </c>
    </row>
    <row r="2991" spans="1:8">
      <c r="A2991" s="27">
        <v>2014</v>
      </c>
      <c r="B2991" t="s">
        <v>34</v>
      </c>
      <c r="C2991" s="3">
        <f>SUMIFS(Data!F:F,Data!$B:$B,Figure16!$B2991,Data!$A:$A,Figure16!$A2991)</f>
        <v>0</v>
      </c>
      <c r="D2991" s="3">
        <f>SUMIFS(Data!Y:Y,Data!$B:$B,Figure16!$B2991,Data!$A:$A,Figure16!$A2991)</f>
        <v>0</v>
      </c>
      <c r="E2991" s="3">
        <f>SUMIFS(Data!Q:Q,Data!$B:$B,Figure16!$B2991,Data!$A:$A,Figure16!$A2991)</f>
        <v>3077643261.3931179</v>
      </c>
      <c r="F2991" s="1">
        <f t="shared" si="96"/>
        <v>0</v>
      </c>
      <c r="G2991" s="1">
        <f t="shared" si="97"/>
        <v>0</v>
      </c>
      <c r="H2991">
        <f>SUMIFS(Data!Z:Z,Data!B:B,Figure16!B2991,Data!A:A,Figure16!A2991)</f>
        <v>1</v>
      </c>
    </row>
    <row r="2992" spans="1:8">
      <c r="A2992" s="27">
        <v>2015</v>
      </c>
      <c r="B2992" t="s">
        <v>34</v>
      </c>
      <c r="C2992" s="3">
        <f>SUMIFS(Data!F:F,Data!$B:$B,Figure16!$B2992,Data!$A:$A,Figure16!$A2992)</f>
        <v>0</v>
      </c>
      <c r="D2992" s="3">
        <f>SUMIFS(Data!Y:Y,Data!$B:$B,Figure16!$B2992,Data!$A:$A,Figure16!$A2992)</f>
        <v>0</v>
      </c>
      <c r="E2992" s="3">
        <f>SUMIFS(Data!Q:Q,Data!$B:$B,Figure16!$B2992,Data!$A:$A,Figure16!$A2992)</f>
        <v>3197222215.0121064</v>
      </c>
      <c r="F2992" s="1">
        <f t="shared" si="96"/>
        <v>0</v>
      </c>
      <c r="G2992" s="1">
        <f t="shared" si="97"/>
        <v>0</v>
      </c>
      <c r="H2992">
        <f>SUMIFS(Data!Z:Z,Data!B:B,Figure16!B2992,Data!A:A,Figure16!A2992)</f>
        <v>1</v>
      </c>
    </row>
    <row r="2993" spans="1:8">
      <c r="A2993" s="27">
        <v>2016</v>
      </c>
      <c r="B2993" t="s">
        <v>34</v>
      </c>
      <c r="C2993" s="3">
        <f>SUMIFS(Data!F:F,Data!$B:$B,Figure16!$B2993,Data!$A:$A,Figure16!$A2993)</f>
        <v>0</v>
      </c>
      <c r="D2993" s="3">
        <f>SUMIFS(Data!Y:Y,Data!$B:$B,Figure16!$B2993,Data!$A:$A,Figure16!$A2993)</f>
        <v>0</v>
      </c>
      <c r="E2993" s="3">
        <f>SUMIFS(Data!Q:Q,Data!$B:$B,Figure16!$B2993,Data!$A:$A,Figure16!$A2993)</f>
        <v>3504024213.0750604</v>
      </c>
      <c r="F2993" s="1">
        <f t="shared" si="96"/>
        <v>0</v>
      </c>
      <c r="G2993" s="1">
        <f t="shared" si="97"/>
        <v>0</v>
      </c>
      <c r="H2993">
        <f>SUMIFS(Data!Z:Z,Data!B:B,Figure16!B2993,Data!A:A,Figure16!A2993)</f>
        <v>1</v>
      </c>
    </row>
    <row r="2994" spans="1:8">
      <c r="A2994" s="27">
        <v>2017</v>
      </c>
      <c r="B2994" t="s">
        <v>34</v>
      </c>
      <c r="C2994" s="3">
        <f>SUMIFS(Data!F:F,Data!$B:$B,Figure16!$B2994,Data!$A:$A,Figure16!$A2994)</f>
        <v>45000000</v>
      </c>
      <c r="D2994" s="3">
        <f>SUMIFS(Data!Y:Y,Data!$B:$B,Figure16!$B2994,Data!$A:$A,Figure16!$A2994)</f>
        <v>0</v>
      </c>
      <c r="E2994" s="3">
        <f>SUMIFS(Data!Q:Q,Data!$B:$B,Figure16!$B2994,Data!$A:$A,Figure16!$A2994)</f>
        <v>3621046004.8426151</v>
      </c>
      <c r="F2994" s="1">
        <f t="shared" si="96"/>
        <v>1.2427348324163554</v>
      </c>
      <c r="G2994" s="1">
        <f t="shared" si="97"/>
        <v>0</v>
      </c>
      <c r="H2994">
        <f>SUMIFS(Data!Z:Z,Data!B:B,Figure16!B2994,Data!A:A,Figure16!A2994)</f>
        <v>1</v>
      </c>
    </row>
    <row r="2995" spans="1:8">
      <c r="A2995" s="27">
        <v>1950</v>
      </c>
      <c r="B2995" t="s">
        <v>61</v>
      </c>
      <c r="C2995" s="3">
        <f>SUMIFS(Data!F:F,Data!$B:$B,Figure16!$B2995,Data!$A:$A,Figure16!$A2995)</f>
        <v>0</v>
      </c>
      <c r="D2995" s="3">
        <f>SUMIFS(Data!Y:Y,Data!$B:$B,Figure16!$B2995,Data!$A:$A,Figure16!$A2995)</f>
        <v>0</v>
      </c>
      <c r="E2995" s="3">
        <f>SUMIFS(Data!Q:Q,Data!$B:$B,Figure16!$B2995,Data!$A:$A,Figure16!$A2995)</f>
        <v>0</v>
      </c>
      <c r="F2995" s="1" t="str">
        <f t="shared" si="96"/>
        <v/>
      </c>
      <c r="G2995" s="1" t="str">
        <f t="shared" si="97"/>
        <v/>
      </c>
      <c r="H2995">
        <f>SUMIFS(Data!Z:Z,Data!B:B,Figure16!B2995,Data!A:A,Figure16!A2995)</f>
        <v>1</v>
      </c>
    </row>
    <row r="2996" spans="1:8">
      <c r="A2996" s="27">
        <v>1951</v>
      </c>
      <c r="B2996" t="s">
        <v>61</v>
      </c>
      <c r="C2996" s="3">
        <f>SUMIFS(Data!F:F,Data!$B:$B,Figure16!$B2996,Data!$A:$A,Figure16!$A2996)</f>
        <v>0</v>
      </c>
      <c r="D2996" s="3">
        <f>SUMIFS(Data!Y:Y,Data!$B:$B,Figure16!$B2996,Data!$A:$A,Figure16!$A2996)</f>
        <v>0</v>
      </c>
      <c r="E2996" s="3">
        <f>SUMIFS(Data!Q:Q,Data!$B:$B,Figure16!$B2996,Data!$A:$A,Figure16!$A2996)</f>
        <v>0</v>
      </c>
      <c r="F2996" s="1" t="str">
        <f t="shared" si="96"/>
        <v/>
      </c>
      <c r="G2996" s="1" t="str">
        <f t="shared" si="97"/>
        <v/>
      </c>
      <c r="H2996">
        <f>SUMIFS(Data!Z:Z,Data!B:B,Figure16!B2996,Data!A:A,Figure16!A2996)</f>
        <v>1</v>
      </c>
    </row>
    <row r="2997" spans="1:8">
      <c r="A2997" s="27">
        <v>1952</v>
      </c>
      <c r="B2997" t="s">
        <v>61</v>
      </c>
      <c r="C2997" s="3">
        <f>SUMIFS(Data!F:F,Data!$B:$B,Figure16!$B2997,Data!$A:$A,Figure16!$A2997)</f>
        <v>0</v>
      </c>
      <c r="D2997" s="3">
        <f>SUMIFS(Data!Y:Y,Data!$B:$B,Figure16!$B2997,Data!$A:$A,Figure16!$A2997)</f>
        <v>0</v>
      </c>
      <c r="E2997" s="3">
        <f>SUMIFS(Data!Q:Q,Data!$B:$B,Figure16!$B2997,Data!$A:$A,Figure16!$A2997)</f>
        <v>0</v>
      </c>
      <c r="F2997" s="1" t="str">
        <f t="shared" si="96"/>
        <v/>
      </c>
      <c r="G2997" s="1" t="str">
        <f t="shared" si="97"/>
        <v/>
      </c>
      <c r="H2997">
        <f>SUMIFS(Data!Z:Z,Data!B:B,Figure16!B2997,Data!A:A,Figure16!A2997)</f>
        <v>1</v>
      </c>
    </row>
    <row r="2998" spans="1:8">
      <c r="A2998" s="27">
        <v>1953</v>
      </c>
      <c r="B2998" t="s">
        <v>61</v>
      </c>
      <c r="C2998" s="3">
        <f>SUMIFS(Data!F:F,Data!$B:$B,Figure16!$B2998,Data!$A:$A,Figure16!$A2998)</f>
        <v>0</v>
      </c>
      <c r="D2998" s="3">
        <f>SUMIFS(Data!Y:Y,Data!$B:$B,Figure16!$B2998,Data!$A:$A,Figure16!$A2998)</f>
        <v>0</v>
      </c>
      <c r="E2998" s="3">
        <f>SUMIFS(Data!Q:Q,Data!$B:$B,Figure16!$B2998,Data!$A:$A,Figure16!$A2998)</f>
        <v>0</v>
      </c>
      <c r="F2998" s="1" t="str">
        <f t="shared" si="96"/>
        <v/>
      </c>
      <c r="G2998" s="1" t="str">
        <f t="shared" si="97"/>
        <v/>
      </c>
      <c r="H2998">
        <f>SUMIFS(Data!Z:Z,Data!B:B,Figure16!B2998,Data!A:A,Figure16!A2998)</f>
        <v>1</v>
      </c>
    </row>
    <row r="2999" spans="1:8">
      <c r="A2999" s="27">
        <v>1954</v>
      </c>
      <c r="B2999" t="s">
        <v>61</v>
      </c>
      <c r="C2999" s="3">
        <f>SUMIFS(Data!F:F,Data!$B:$B,Figure16!$B2999,Data!$A:$A,Figure16!$A2999)</f>
        <v>0</v>
      </c>
      <c r="D2999" s="3">
        <f>SUMIFS(Data!Y:Y,Data!$B:$B,Figure16!$B2999,Data!$A:$A,Figure16!$A2999)</f>
        <v>0</v>
      </c>
      <c r="E2999" s="3">
        <f>SUMIFS(Data!Q:Q,Data!$B:$B,Figure16!$B2999,Data!$A:$A,Figure16!$A2999)</f>
        <v>0</v>
      </c>
      <c r="F2999" s="1" t="str">
        <f t="shared" si="96"/>
        <v/>
      </c>
      <c r="G2999" s="1" t="str">
        <f t="shared" si="97"/>
        <v/>
      </c>
      <c r="H2999">
        <f>SUMIFS(Data!Z:Z,Data!B:B,Figure16!B2999,Data!A:A,Figure16!A2999)</f>
        <v>1</v>
      </c>
    </row>
    <row r="3000" spans="1:8">
      <c r="A3000" s="27">
        <v>1955</v>
      </c>
      <c r="B3000" t="s">
        <v>61</v>
      </c>
      <c r="C3000" s="3">
        <f>SUMIFS(Data!F:F,Data!$B:$B,Figure16!$B3000,Data!$A:$A,Figure16!$A3000)</f>
        <v>0</v>
      </c>
      <c r="D3000" s="3">
        <f>SUMIFS(Data!Y:Y,Data!$B:$B,Figure16!$B3000,Data!$A:$A,Figure16!$A3000)</f>
        <v>0</v>
      </c>
      <c r="E3000" s="3">
        <f>SUMIFS(Data!Q:Q,Data!$B:$B,Figure16!$B3000,Data!$A:$A,Figure16!$A3000)</f>
        <v>0</v>
      </c>
      <c r="F3000" s="1" t="str">
        <f t="shared" si="96"/>
        <v/>
      </c>
      <c r="G3000" s="1" t="str">
        <f t="shared" si="97"/>
        <v/>
      </c>
      <c r="H3000">
        <f>SUMIFS(Data!Z:Z,Data!B:B,Figure16!B3000,Data!A:A,Figure16!A3000)</f>
        <v>1</v>
      </c>
    </row>
    <row r="3001" spans="1:8">
      <c r="A3001" s="27">
        <v>1956</v>
      </c>
      <c r="B3001" t="s">
        <v>61</v>
      </c>
      <c r="C3001" s="3">
        <f>SUMIFS(Data!F:F,Data!$B:$B,Figure16!$B3001,Data!$A:$A,Figure16!$A3001)</f>
        <v>0</v>
      </c>
      <c r="D3001" s="3">
        <f>SUMIFS(Data!Y:Y,Data!$B:$B,Figure16!$B3001,Data!$A:$A,Figure16!$A3001)</f>
        <v>0</v>
      </c>
      <c r="E3001" s="3">
        <f>SUMIFS(Data!Q:Q,Data!$B:$B,Figure16!$B3001,Data!$A:$A,Figure16!$A3001)</f>
        <v>0</v>
      </c>
      <c r="F3001" s="1" t="str">
        <f t="shared" si="96"/>
        <v/>
      </c>
      <c r="G3001" s="1" t="str">
        <f t="shared" si="97"/>
        <v/>
      </c>
      <c r="H3001">
        <f>SUMIFS(Data!Z:Z,Data!B:B,Figure16!B3001,Data!A:A,Figure16!A3001)</f>
        <v>1</v>
      </c>
    </row>
    <row r="3002" spans="1:8">
      <c r="A3002" s="27">
        <v>1957</v>
      </c>
      <c r="B3002" t="s">
        <v>61</v>
      </c>
      <c r="C3002" s="3">
        <f>SUMIFS(Data!F:F,Data!$B:$B,Figure16!$B3002,Data!$A:$A,Figure16!$A3002)</f>
        <v>0</v>
      </c>
      <c r="D3002" s="3">
        <f>SUMIFS(Data!Y:Y,Data!$B:$B,Figure16!$B3002,Data!$A:$A,Figure16!$A3002)</f>
        <v>0</v>
      </c>
      <c r="E3002" s="3">
        <f>SUMIFS(Data!Q:Q,Data!$B:$B,Figure16!$B3002,Data!$A:$A,Figure16!$A3002)</f>
        <v>0</v>
      </c>
      <c r="F3002" s="1" t="str">
        <f t="shared" si="96"/>
        <v/>
      </c>
      <c r="G3002" s="1" t="str">
        <f t="shared" si="97"/>
        <v/>
      </c>
      <c r="H3002">
        <f>SUMIFS(Data!Z:Z,Data!B:B,Figure16!B3002,Data!A:A,Figure16!A3002)</f>
        <v>1</v>
      </c>
    </row>
    <row r="3003" spans="1:8">
      <c r="A3003" s="27">
        <v>1958</v>
      </c>
      <c r="B3003" t="s">
        <v>61</v>
      </c>
      <c r="C3003" s="3">
        <f>SUMIFS(Data!F:F,Data!$B:$B,Figure16!$B3003,Data!$A:$A,Figure16!$A3003)</f>
        <v>0</v>
      </c>
      <c r="D3003" s="3">
        <f>SUMIFS(Data!Y:Y,Data!$B:$B,Figure16!$B3003,Data!$A:$A,Figure16!$A3003)</f>
        <v>0</v>
      </c>
      <c r="E3003" s="3">
        <f>SUMIFS(Data!Q:Q,Data!$B:$B,Figure16!$B3003,Data!$A:$A,Figure16!$A3003)</f>
        <v>0</v>
      </c>
      <c r="F3003" s="1" t="str">
        <f t="shared" si="96"/>
        <v/>
      </c>
      <c r="G3003" s="1" t="str">
        <f t="shared" si="97"/>
        <v/>
      </c>
      <c r="H3003">
        <f>SUMIFS(Data!Z:Z,Data!B:B,Figure16!B3003,Data!A:A,Figure16!A3003)</f>
        <v>1</v>
      </c>
    </row>
    <row r="3004" spans="1:8">
      <c r="A3004" s="27">
        <v>1959</v>
      </c>
      <c r="B3004" t="s">
        <v>61</v>
      </c>
      <c r="C3004" s="3">
        <f>SUMIFS(Data!F:F,Data!$B:$B,Figure16!$B3004,Data!$A:$A,Figure16!$A3004)</f>
        <v>0</v>
      </c>
      <c r="D3004" s="3">
        <f>SUMIFS(Data!Y:Y,Data!$B:$B,Figure16!$B3004,Data!$A:$A,Figure16!$A3004)</f>
        <v>0</v>
      </c>
      <c r="E3004" s="3">
        <f>SUMIFS(Data!Q:Q,Data!$B:$B,Figure16!$B3004,Data!$A:$A,Figure16!$A3004)</f>
        <v>0</v>
      </c>
      <c r="F3004" s="1" t="str">
        <f t="shared" si="96"/>
        <v/>
      </c>
      <c r="G3004" s="1" t="str">
        <f t="shared" si="97"/>
        <v/>
      </c>
      <c r="H3004">
        <f>SUMIFS(Data!Z:Z,Data!B:B,Figure16!B3004,Data!A:A,Figure16!A3004)</f>
        <v>1</v>
      </c>
    </row>
    <row r="3005" spans="1:8">
      <c r="A3005" s="27">
        <v>1960</v>
      </c>
      <c r="B3005" t="s">
        <v>61</v>
      </c>
      <c r="C3005" s="3">
        <f>SUMIFS(Data!F:F,Data!$B:$B,Figure16!$B3005,Data!$A:$A,Figure16!$A3005)</f>
        <v>0</v>
      </c>
      <c r="D3005" s="3">
        <f>SUMIFS(Data!Y:Y,Data!$B:$B,Figure16!$B3005,Data!$A:$A,Figure16!$A3005)</f>
        <v>0</v>
      </c>
      <c r="E3005" s="3">
        <f>SUMIFS(Data!Q:Q,Data!$B:$B,Figure16!$B3005,Data!$A:$A,Figure16!$A3005)</f>
        <v>273187200</v>
      </c>
      <c r="F3005" s="1">
        <f t="shared" si="96"/>
        <v>0</v>
      </c>
      <c r="G3005" s="1">
        <f t="shared" si="97"/>
        <v>0</v>
      </c>
      <c r="H3005">
        <f>SUMIFS(Data!Z:Z,Data!B:B,Figure16!B3005,Data!A:A,Figure16!A3005)</f>
        <v>1</v>
      </c>
    </row>
    <row r="3006" spans="1:8">
      <c r="A3006" s="27">
        <v>1961</v>
      </c>
      <c r="B3006" t="s">
        <v>61</v>
      </c>
      <c r="C3006" s="3">
        <f>SUMIFS(Data!F:F,Data!$B:$B,Figure16!$B3006,Data!$A:$A,Figure16!$A3006)</f>
        <v>0</v>
      </c>
      <c r="D3006" s="3">
        <f>SUMIFS(Data!Y:Y,Data!$B:$B,Figure16!$B3006,Data!$A:$A,Figure16!$A3006)</f>
        <v>0</v>
      </c>
      <c r="E3006" s="3">
        <f>SUMIFS(Data!Q:Q,Data!$B:$B,Figure16!$B3006,Data!$A:$A,Figure16!$A3006)</f>
        <v>271066000</v>
      </c>
      <c r="F3006" s="1">
        <f t="shared" si="96"/>
        <v>0</v>
      </c>
      <c r="G3006" s="1">
        <f t="shared" si="97"/>
        <v>0</v>
      </c>
      <c r="H3006">
        <f>SUMIFS(Data!Z:Z,Data!B:B,Figure16!B3006,Data!A:A,Figure16!A3006)</f>
        <v>1</v>
      </c>
    </row>
    <row r="3007" spans="1:8">
      <c r="A3007" s="27">
        <v>1962</v>
      </c>
      <c r="B3007" t="s">
        <v>61</v>
      </c>
      <c r="C3007" s="3">
        <f>SUMIFS(Data!F:F,Data!$B:$B,Figure16!$B3007,Data!$A:$A,Figure16!$A3007)</f>
        <v>0</v>
      </c>
      <c r="D3007" s="3">
        <f>SUMIFS(Data!Y:Y,Data!$B:$B,Figure16!$B3007,Data!$A:$A,Figure16!$A3007)</f>
        <v>0</v>
      </c>
      <c r="E3007" s="3">
        <f>SUMIFS(Data!Q:Q,Data!$B:$B,Figure16!$B3007,Data!$A:$A,Figure16!$A3007)</f>
        <v>281896800</v>
      </c>
      <c r="F3007" s="1">
        <f t="shared" si="96"/>
        <v>0</v>
      </c>
      <c r="G3007" s="1">
        <f t="shared" si="97"/>
        <v>0</v>
      </c>
      <c r="H3007">
        <f>SUMIFS(Data!Z:Z,Data!B:B,Figure16!B3007,Data!A:A,Figure16!A3007)</f>
        <v>1</v>
      </c>
    </row>
    <row r="3008" spans="1:8">
      <c r="A3008" s="27">
        <v>1963</v>
      </c>
      <c r="B3008" t="s">
        <v>61</v>
      </c>
      <c r="C3008" s="3">
        <f>SUMIFS(Data!F:F,Data!$B:$B,Figure16!$B3008,Data!$A:$A,Figure16!$A3008)</f>
        <v>0</v>
      </c>
      <c r="D3008" s="3">
        <f>SUMIFS(Data!Y:Y,Data!$B:$B,Figure16!$B3008,Data!$A:$A,Figure16!$A3008)</f>
        <v>0</v>
      </c>
      <c r="E3008" s="3">
        <f>SUMIFS(Data!Q:Q,Data!$B:$B,Figure16!$B3008,Data!$A:$A,Figure16!$A3008)</f>
        <v>294883400</v>
      </c>
      <c r="F3008" s="1">
        <f t="shared" si="96"/>
        <v>0</v>
      </c>
      <c r="G3008" s="1">
        <f t="shared" si="97"/>
        <v>0</v>
      </c>
      <c r="H3008">
        <f>SUMIFS(Data!Z:Z,Data!B:B,Figure16!B3008,Data!A:A,Figure16!A3008)</f>
        <v>1</v>
      </c>
    </row>
    <row r="3009" spans="1:8">
      <c r="A3009" s="27">
        <v>1964</v>
      </c>
      <c r="B3009" t="s">
        <v>61</v>
      </c>
      <c r="C3009" s="3">
        <f>SUMIFS(Data!F:F,Data!$B:$B,Figure16!$B3009,Data!$A:$A,Figure16!$A3009)</f>
        <v>0</v>
      </c>
      <c r="D3009" s="3">
        <f>SUMIFS(Data!Y:Y,Data!$B:$B,Figure16!$B3009,Data!$A:$A,Figure16!$A3009)</f>
        <v>0</v>
      </c>
      <c r="E3009" s="3">
        <f>SUMIFS(Data!Q:Q,Data!$B:$B,Figure16!$B3009,Data!$A:$A,Figure16!$A3009)</f>
        <v>325281199.99999994</v>
      </c>
      <c r="F3009" s="1">
        <f t="shared" si="96"/>
        <v>0</v>
      </c>
      <c r="G3009" s="1">
        <f t="shared" si="97"/>
        <v>0</v>
      </c>
      <c r="H3009">
        <f>SUMIFS(Data!Z:Z,Data!B:B,Figure16!B3009,Data!A:A,Figure16!A3009)</f>
        <v>1</v>
      </c>
    </row>
    <row r="3010" spans="1:8">
      <c r="A3010" s="27">
        <v>1965</v>
      </c>
      <c r="B3010" t="s">
        <v>61</v>
      </c>
      <c r="C3010" s="3">
        <f>SUMIFS(Data!F:F,Data!$B:$B,Figure16!$B3010,Data!$A:$A,Figure16!$A3010)</f>
        <v>0</v>
      </c>
      <c r="D3010" s="3">
        <f>SUMIFS(Data!Y:Y,Data!$B:$B,Figure16!$B3010,Data!$A:$A,Figure16!$A3010)</f>
        <v>0</v>
      </c>
      <c r="E3010" s="3">
        <f>SUMIFS(Data!Q:Q,Data!$B:$B,Figure16!$B3010,Data!$A:$A,Figure16!$A3010)</f>
        <v>353251800</v>
      </c>
      <c r="F3010" s="1">
        <f t="shared" si="96"/>
        <v>0</v>
      </c>
      <c r="G3010" s="1">
        <f t="shared" si="97"/>
        <v>0</v>
      </c>
      <c r="H3010">
        <f>SUMIFS(Data!Z:Z,Data!B:B,Figure16!B3010,Data!A:A,Figure16!A3010)</f>
        <v>1</v>
      </c>
    </row>
    <row r="3011" spans="1:8">
      <c r="A3011" s="27">
        <v>1966</v>
      </c>
      <c r="B3011" t="s">
        <v>61</v>
      </c>
      <c r="C3011" s="3">
        <f>SUMIFS(Data!F:F,Data!$B:$B,Figure16!$B3011,Data!$A:$A,Figure16!$A3011)</f>
        <v>0</v>
      </c>
      <c r="D3011" s="3">
        <f>SUMIFS(Data!Y:Y,Data!$B:$B,Figure16!$B3011,Data!$A:$A,Figure16!$A3011)</f>
        <v>0</v>
      </c>
      <c r="E3011" s="3">
        <f>SUMIFS(Data!Q:Q,Data!$B:$B,Figure16!$B3011,Data!$A:$A,Figure16!$A3011)</f>
        <v>368948599.99999994</v>
      </c>
      <c r="F3011" s="1">
        <f t="shared" ref="F3011:F3074" si="98">IF(E3011&gt;0,C3011/E3011*100,"")</f>
        <v>0</v>
      </c>
      <c r="G3011" s="1">
        <f t="shared" ref="G3011:G3074" si="99">IF($E3011&gt;0,D3011/$E3011*100,"")</f>
        <v>0</v>
      </c>
      <c r="H3011">
        <f>SUMIFS(Data!Z:Z,Data!B:B,Figure16!B3011,Data!A:A,Figure16!A3011)</f>
        <v>1</v>
      </c>
    </row>
    <row r="3012" spans="1:8">
      <c r="A3012" s="27">
        <v>1967</v>
      </c>
      <c r="B3012" t="s">
        <v>61</v>
      </c>
      <c r="C3012" s="3">
        <f>SUMIFS(Data!F:F,Data!$B:$B,Figure16!$B3012,Data!$A:$A,Figure16!$A3012)</f>
        <v>0</v>
      </c>
      <c r="D3012" s="3">
        <f>SUMIFS(Data!Y:Y,Data!$B:$B,Figure16!$B3012,Data!$A:$A,Figure16!$A3012)</f>
        <v>0</v>
      </c>
      <c r="E3012" s="3">
        <f>SUMIFS(Data!Q:Q,Data!$B:$B,Figure16!$B3012,Data!$A:$A,Figure16!$A3012)</f>
        <v>369124200.00000006</v>
      </c>
      <c r="F3012" s="1">
        <f t="shared" si="98"/>
        <v>0</v>
      </c>
      <c r="G3012" s="1">
        <f t="shared" si="99"/>
        <v>0</v>
      </c>
      <c r="H3012">
        <f>SUMIFS(Data!Z:Z,Data!B:B,Figure16!B3012,Data!A:A,Figure16!A3012)</f>
        <v>1</v>
      </c>
    </row>
    <row r="3013" spans="1:8">
      <c r="A3013" s="27">
        <v>1968</v>
      </c>
      <c r="B3013" t="s">
        <v>61</v>
      </c>
      <c r="C3013" s="3">
        <f>SUMIFS(Data!F:F,Data!$B:$B,Figure16!$B3013,Data!$A:$A,Figure16!$A3013)</f>
        <v>0</v>
      </c>
      <c r="D3013" s="3">
        <f>SUMIFS(Data!Y:Y,Data!$B:$B,Figure16!$B3013,Data!$A:$A,Figure16!$A3013)</f>
        <v>0</v>
      </c>
      <c r="E3013" s="3">
        <f>SUMIFS(Data!Q:Q,Data!$B:$B,Figure16!$B3013,Data!$A:$A,Figure16!$A3013)</f>
        <v>367968800.00000006</v>
      </c>
      <c r="F3013" s="1">
        <f t="shared" si="98"/>
        <v>0</v>
      </c>
      <c r="G3013" s="1">
        <f t="shared" si="99"/>
        <v>0</v>
      </c>
      <c r="H3013">
        <f>SUMIFS(Data!Z:Z,Data!B:B,Figure16!B3013,Data!A:A,Figure16!A3013)</f>
        <v>1</v>
      </c>
    </row>
    <row r="3014" spans="1:8">
      <c r="A3014" s="27">
        <v>1969</v>
      </c>
      <c r="B3014" t="s">
        <v>61</v>
      </c>
      <c r="C3014" s="3">
        <f>SUMIFS(Data!F:F,Data!$B:$B,Figure16!$B3014,Data!$A:$A,Figure16!$A3014)</f>
        <v>0</v>
      </c>
      <c r="D3014" s="3">
        <f>SUMIFS(Data!Y:Y,Data!$B:$B,Figure16!$B3014,Data!$A:$A,Figure16!$A3014)</f>
        <v>0</v>
      </c>
      <c r="E3014" s="3">
        <f>SUMIFS(Data!Q:Q,Data!$B:$B,Figure16!$B3014,Data!$A:$A,Figure16!$A3014)</f>
        <v>391820400</v>
      </c>
      <c r="F3014" s="1">
        <f t="shared" si="98"/>
        <v>0</v>
      </c>
      <c r="G3014" s="1">
        <f t="shared" si="99"/>
        <v>0</v>
      </c>
      <c r="H3014">
        <f>SUMIFS(Data!Z:Z,Data!B:B,Figure16!B3014,Data!A:A,Figure16!A3014)</f>
        <v>1</v>
      </c>
    </row>
    <row r="3015" spans="1:8">
      <c r="A3015" s="27">
        <v>1970</v>
      </c>
      <c r="B3015" t="s">
        <v>61</v>
      </c>
      <c r="C3015" s="3">
        <f>SUMIFS(Data!F:F,Data!$B:$B,Figure16!$B3015,Data!$A:$A,Figure16!$A3015)</f>
        <v>0</v>
      </c>
      <c r="D3015" s="3">
        <f>SUMIFS(Data!Y:Y,Data!$B:$B,Figure16!$B3015,Data!$A:$A,Figure16!$A3015)</f>
        <v>0</v>
      </c>
      <c r="E3015" s="3">
        <f>SUMIFS(Data!Q:Q,Data!$B:$B,Figure16!$B3015,Data!$A:$A,Figure16!$A3015)</f>
        <v>331200000</v>
      </c>
      <c r="F3015" s="1">
        <f t="shared" si="98"/>
        <v>0</v>
      </c>
      <c r="G3015" s="1">
        <f t="shared" si="99"/>
        <v>0</v>
      </c>
      <c r="H3015">
        <f>SUMIFS(Data!Z:Z,Data!B:B,Figure16!B3015,Data!A:A,Figure16!A3015)</f>
        <v>1</v>
      </c>
    </row>
    <row r="3016" spans="1:8">
      <c r="A3016" s="27">
        <v>1971</v>
      </c>
      <c r="B3016" t="s">
        <v>61</v>
      </c>
      <c r="C3016" s="3">
        <f>SUMIFS(Data!F:F,Data!$B:$B,Figure16!$B3016,Data!$A:$A,Figure16!$A3016)</f>
        <v>0</v>
      </c>
      <c r="D3016" s="3">
        <f>SUMIFS(Data!Y:Y,Data!$B:$B,Figure16!$B3016,Data!$A:$A,Figure16!$A3016)</f>
        <v>0</v>
      </c>
      <c r="E3016" s="3">
        <f>SUMIFS(Data!Q:Q,Data!$B:$B,Figure16!$B3016,Data!$A:$A,Figure16!$A3016)</f>
        <v>362800000</v>
      </c>
      <c r="F3016" s="1">
        <f t="shared" si="98"/>
        <v>0</v>
      </c>
      <c r="G3016" s="1">
        <f t="shared" si="99"/>
        <v>0</v>
      </c>
      <c r="H3016">
        <f>SUMIFS(Data!Z:Z,Data!B:B,Figure16!B3016,Data!A:A,Figure16!A3016)</f>
        <v>1</v>
      </c>
    </row>
    <row r="3017" spans="1:8">
      <c r="A3017" s="27">
        <v>1972</v>
      </c>
      <c r="B3017" t="s">
        <v>61</v>
      </c>
      <c r="C3017" s="3">
        <f>SUMIFS(Data!F:F,Data!$B:$B,Figure16!$B3017,Data!$A:$A,Figure16!$A3017)</f>
        <v>0</v>
      </c>
      <c r="D3017" s="3">
        <f>SUMIFS(Data!Y:Y,Data!$B:$B,Figure16!$B3017,Data!$A:$A,Figure16!$A3017)</f>
        <v>0</v>
      </c>
      <c r="E3017" s="3">
        <f>SUMIFS(Data!Q:Q,Data!$B:$B,Figure16!$B3017,Data!$A:$A,Figure16!$A3017)</f>
        <v>372000000</v>
      </c>
      <c r="F3017" s="1">
        <f t="shared" si="98"/>
        <v>0</v>
      </c>
      <c r="G3017" s="1">
        <f t="shared" si="99"/>
        <v>0</v>
      </c>
      <c r="H3017">
        <f>SUMIFS(Data!Z:Z,Data!B:B,Figure16!B3017,Data!A:A,Figure16!A3017)</f>
        <v>1</v>
      </c>
    </row>
    <row r="3018" spans="1:8">
      <c r="A3018" s="27">
        <v>1973</v>
      </c>
      <c r="B3018" t="s">
        <v>61</v>
      </c>
      <c r="C3018" s="3">
        <f>SUMIFS(Data!F:F,Data!$B:$B,Figure16!$B3018,Data!$A:$A,Figure16!$A3018)</f>
        <v>0</v>
      </c>
      <c r="D3018" s="3">
        <f>SUMIFS(Data!Y:Y,Data!$B:$B,Figure16!$B3018,Data!$A:$A,Figure16!$A3018)</f>
        <v>0</v>
      </c>
      <c r="E3018" s="3">
        <f>SUMIFS(Data!Q:Q,Data!$B:$B,Figure16!$B3018,Data!$A:$A,Figure16!$A3018)</f>
        <v>466800000</v>
      </c>
      <c r="F3018" s="1">
        <f t="shared" si="98"/>
        <v>0</v>
      </c>
      <c r="G3018" s="1">
        <f t="shared" si="99"/>
        <v>0</v>
      </c>
      <c r="H3018">
        <f>SUMIFS(Data!Z:Z,Data!B:B,Figure16!B3018,Data!A:A,Figure16!A3018)</f>
        <v>1</v>
      </c>
    </row>
    <row r="3019" spans="1:8">
      <c r="A3019" s="27">
        <v>1974</v>
      </c>
      <c r="B3019" t="s">
        <v>61</v>
      </c>
      <c r="C3019" s="3">
        <f>SUMIFS(Data!F:F,Data!$B:$B,Figure16!$B3019,Data!$A:$A,Figure16!$A3019)</f>
        <v>0</v>
      </c>
      <c r="D3019" s="3">
        <f>SUMIFS(Data!Y:Y,Data!$B:$B,Figure16!$B3019,Data!$A:$A,Figure16!$A3019)</f>
        <v>0</v>
      </c>
      <c r="E3019" s="3">
        <f>SUMIFS(Data!Q:Q,Data!$B:$B,Figure16!$B3019,Data!$A:$A,Figure16!$A3019)</f>
        <v>565400000</v>
      </c>
      <c r="F3019" s="1">
        <f t="shared" si="98"/>
        <v>0</v>
      </c>
      <c r="G3019" s="1">
        <f t="shared" si="99"/>
        <v>0</v>
      </c>
      <c r="H3019">
        <f>SUMIFS(Data!Z:Z,Data!B:B,Figure16!B3019,Data!A:A,Figure16!A3019)</f>
        <v>1</v>
      </c>
    </row>
    <row r="3020" spans="1:8">
      <c r="A3020" s="27">
        <v>1975</v>
      </c>
      <c r="B3020" t="s">
        <v>61</v>
      </c>
      <c r="C3020" s="3">
        <f>SUMIFS(Data!F:F,Data!$B:$B,Figure16!$B3020,Data!$A:$A,Figure16!$A3020)</f>
        <v>0</v>
      </c>
      <c r="D3020" s="3">
        <f>SUMIFS(Data!Y:Y,Data!$B:$B,Figure16!$B3020,Data!$A:$A,Figure16!$A3020)</f>
        <v>0</v>
      </c>
      <c r="E3020" s="3">
        <f>SUMIFS(Data!Q:Q,Data!$B:$B,Figure16!$B3020,Data!$A:$A,Figure16!$A3020)</f>
        <v>681400000</v>
      </c>
      <c r="F3020" s="1">
        <f t="shared" si="98"/>
        <v>0</v>
      </c>
      <c r="G3020" s="1">
        <f t="shared" si="99"/>
        <v>0</v>
      </c>
      <c r="H3020">
        <f>SUMIFS(Data!Z:Z,Data!B:B,Figure16!B3020,Data!A:A,Figure16!A3020)</f>
        <v>1</v>
      </c>
    </row>
    <row r="3021" spans="1:8">
      <c r="A3021" s="27">
        <v>1976</v>
      </c>
      <c r="B3021" t="s">
        <v>61</v>
      </c>
      <c r="C3021" s="3">
        <f>SUMIFS(Data!F:F,Data!$B:$B,Figure16!$B3021,Data!$A:$A,Figure16!$A3021)</f>
        <v>0</v>
      </c>
      <c r="D3021" s="3">
        <f>SUMIFS(Data!Y:Y,Data!$B:$B,Figure16!$B3021,Data!$A:$A,Figure16!$A3021)</f>
        <v>0</v>
      </c>
      <c r="E3021" s="3">
        <f>SUMIFS(Data!Q:Q,Data!$B:$B,Figure16!$B3021,Data!$A:$A,Figure16!$A3021)</f>
        <v>879000000</v>
      </c>
      <c r="F3021" s="1">
        <f t="shared" si="98"/>
        <v>0</v>
      </c>
      <c r="G3021" s="1">
        <f t="shared" si="99"/>
        <v>0</v>
      </c>
      <c r="H3021">
        <f>SUMIFS(Data!Z:Z,Data!B:B,Figure16!B3021,Data!A:A,Figure16!A3021)</f>
        <v>1</v>
      </c>
    </row>
    <row r="3022" spans="1:8">
      <c r="A3022" s="27">
        <v>1977</v>
      </c>
      <c r="B3022" t="s">
        <v>61</v>
      </c>
      <c r="C3022" s="3">
        <f>SUMIFS(Data!F:F,Data!$B:$B,Figure16!$B3022,Data!$A:$A,Figure16!$A3022)</f>
        <v>0</v>
      </c>
      <c r="D3022" s="3">
        <f>SUMIFS(Data!Y:Y,Data!$B:$B,Figure16!$B3022,Data!$A:$A,Figure16!$A3022)</f>
        <v>0</v>
      </c>
      <c r="E3022" s="3">
        <f>SUMIFS(Data!Q:Q,Data!$B:$B,Figure16!$B3022,Data!$A:$A,Figure16!$A3022)</f>
        <v>947000000</v>
      </c>
      <c r="F3022" s="1">
        <f t="shared" si="98"/>
        <v>0</v>
      </c>
      <c r="G3022" s="1">
        <f t="shared" si="99"/>
        <v>0</v>
      </c>
      <c r="H3022">
        <f>SUMIFS(Data!Z:Z,Data!B:B,Figure16!B3022,Data!A:A,Figure16!A3022)</f>
        <v>1</v>
      </c>
    </row>
    <row r="3023" spans="1:8">
      <c r="A3023" s="27">
        <v>1978</v>
      </c>
      <c r="B3023" t="s">
        <v>61</v>
      </c>
      <c r="C3023" s="3">
        <f>SUMIFS(Data!F:F,Data!$B:$B,Figure16!$B3023,Data!$A:$A,Figure16!$A3023)</f>
        <v>0</v>
      </c>
      <c r="D3023" s="3">
        <f>SUMIFS(Data!Y:Y,Data!$B:$B,Figure16!$B3023,Data!$A:$A,Figure16!$A3023)</f>
        <v>0</v>
      </c>
      <c r="E3023" s="3">
        <f>SUMIFS(Data!Q:Q,Data!$B:$B,Figure16!$B3023,Data!$A:$A,Figure16!$A3023)</f>
        <v>974200000</v>
      </c>
      <c r="F3023" s="1">
        <f t="shared" si="98"/>
        <v>0</v>
      </c>
      <c r="G3023" s="1">
        <f t="shared" si="99"/>
        <v>0</v>
      </c>
      <c r="H3023">
        <f>SUMIFS(Data!Z:Z,Data!B:B,Figure16!B3023,Data!A:A,Figure16!A3023)</f>
        <v>1</v>
      </c>
    </row>
    <row r="3024" spans="1:8">
      <c r="A3024" s="27">
        <v>1979</v>
      </c>
      <c r="B3024" t="s">
        <v>61</v>
      </c>
      <c r="C3024" s="3">
        <f>SUMIFS(Data!F:F,Data!$B:$B,Figure16!$B3024,Data!$A:$A,Figure16!$A3024)</f>
        <v>0</v>
      </c>
      <c r="D3024" s="3">
        <f>SUMIFS(Data!Y:Y,Data!$B:$B,Figure16!$B3024,Data!$A:$A,Figure16!$A3024)</f>
        <v>0</v>
      </c>
      <c r="E3024" s="3">
        <f>SUMIFS(Data!Q:Q,Data!$B:$B,Figure16!$B3024,Data!$A:$A,Figure16!$A3024)</f>
        <v>1080600000</v>
      </c>
      <c r="F3024" s="1">
        <f t="shared" si="98"/>
        <v>0</v>
      </c>
      <c r="G3024" s="1">
        <f t="shared" si="99"/>
        <v>0</v>
      </c>
      <c r="H3024">
        <f>SUMIFS(Data!Z:Z,Data!B:B,Figure16!B3024,Data!A:A,Figure16!A3024)</f>
        <v>1</v>
      </c>
    </row>
    <row r="3025" spans="1:8">
      <c r="A3025" s="27">
        <v>1980</v>
      </c>
      <c r="B3025" t="s">
        <v>61</v>
      </c>
      <c r="C3025" s="3">
        <f>SUMIFS(Data!F:F,Data!$B:$B,Figure16!$B3025,Data!$A:$A,Figure16!$A3025)</f>
        <v>0</v>
      </c>
      <c r="D3025" s="3">
        <f>SUMIFS(Data!Y:Y,Data!$B:$B,Figure16!$B3025,Data!$A:$A,Figure16!$A3025)</f>
        <v>0</v>
      </c>
      <c r="E3025" s="3">
        <f>SUMIFS(Data!Q:Q,Data!$B:$B,Figure16!$B3025,Data!$A:$A,Figure16!$A3025)</f>
        <v>1383799999.9999998</v>
      </c>
      <c r="F3025" s="1">
        <f t="shared" si="98"/>
        <v>0</v>
      </c>
      <c r="G3025" s="1">
        <f t="shared" si="99"/>
        <v>0</v>
      </c>
      <c r="H3025">
        <f>SUMIFS(Data!Z:Z,Data!B:B,Figure16!B3025,Data!A:A,Figure16!A3025)</f>
        <v>1</v>
      </c>
    </row>
    <row r="3026" spans="1:8">
      <c r="A3026" s="27">
        <v>1981</v>
      </c>
      <c r="B3026" t="s">
        <v>61</v>
      </c>
      <c r="C3026" s="3">
        <f>SUMIFS(Data!F:F,Data!$B:$B,Figure16!$B3026,Data!$A:$A,Figure16!$A3026)</f>
        <v>0</v>
      </c>
      <c r="D3026" s="3">
        <f>SUMIFS(Data!Y:Y,Data!$B:$B,Figure16!$B3026,Data!$A:$A,Figure16!$A3026)</f>
        <v>41800000</v>
      </c>
      <c r="E3026" s="3">
        <f>SUMIFS(Data!Q:Q,Data!$B:$B,Figure16!$B3026,Data!$A:$A,Figure16!$A3026)</f>
        <v>1479400000</v>
      </c>
      <c r="F3026" s="1">
        <f t="shared" si="98"/>
        <v>0</v>
      </c>
      <c r="G3026" s="1">
        <f t="shared" si="99"/>
        <v>2.8254697850479924</v>
      </c>
      <c r="H3026">
        <f>SUMIFS(Data!Z:Z,Data!B:B,Figure16!B3026,Data!A:A,Figure16!A3026)</f>
        <v>1</v>
      </c>
    </row>
    <row r="3027" spans="1:8">
      <c r="A3027" s="27">
        <v>1982</v>
      </c>
      <c r="B3027" t="s">
        <v>61</v>
      </c>
      <c r="C3027" s="3">
        <f>SUMIFS(Data!F:F,Data!$B:$B,Figure16!$B3027,Data!$A:$A,Figure16!$A3027)</f>
        <v>0</v>
      </c>
      <c r="D3027" s="3">
        <f>SUMIFS(Data!Y:Y,Data!$B:$B,Figure16!$B3027,Data!$A:$A,Figure16!$A3027)</f>
        <v>0</v>
      </c>
      <c r="E3027" s="3">
        <f>SUMIFS(Data!Q:Q,Data!$B:$B,Figure16!$B3027,Data!$A:$A,Figure16!$A3027)</f>
        <v>1474200000</v>
      </c>
      <c r="F3027" s="1">
        <f t="shared" si="98"/>
        <v>0</v>
      </c>
      <c r="G3027" s="1">
        <f t="shared" si="99"/>
        <v>0</v>
      </c>
      <c r="H3027">
        <f>SUMIFS(Data!Z:Z,Data!B:B,Figure16!B3027,Data!A:A,Figure16!A3027)</f>
        <v>1</v>
      </c>
    </row>
    <row r="3028" spans="1:8">
      <c r="A3028" s="27">
        <v>1983</v>
      </c>
      <c r="B3028" t="s">
        <v>61</v>
      </c>
      <c r="C3028" s="3">
        <f>SUMIFS(Data!F:F,Data!$B:$B,Figure16!$B3028,Data!$A:$A,Figure16!$A3028)</f>
        <v>0</v>
      </c>
      <c r="D3028" s="3">
        <f>SUMIFS(Data!Y:Y,Data!$B:$B,Figure16!$B3028,Data!$A:$A,Figure16!$A3028)</f>
        <v>0</v>
      </c>
      <c r="E3028" s="3">
        <f>SUMIFS(Data!Q:Q,Data!$B:$B,Figure16!$B3028,Data!$A:$A,Figure16!$A3028)</f>
        <v>1623599999.9999998</v>
      </c>
      <c r="F3028" s="1">
        <f t="shared" si="98"/>
        <v>0</v>
      </c>
      <c r="G3028" s="1">
        <f t="shared" si="99"/>
        <v>0</v>
      </c>
      <c r="H3028">
        <f>SUMIFS(Data!Z:Z,Data!B:B,Figure16!B3028,Data!A:A,Figure16!A3028)</f>
        <v>1</v>
      </c>
    </row>
    <row r="3029" spans="1:8">
      <c r="A3029" s="27">
        <v>1984</v>
      </c>
      <c r="B3029" t="s">
        <v>61</v>
      </c>
      <c r="C3029" s="3">
        <f>SUMIFS(Data!F:F,Data!$B:$B,Figure16!$B3029,Data!$A:$A,Figure16!$A3029)</f>
        <v>0</v>
      </c>
      <c r="D3029" s="3">
        <f>SUMIFS(Data!Y:Y,Data!$B:$B,Figure16!$B3029,Data!$A:$A,Figure16!$A3029)</f>
        <v>0</v>
      </c>
      <c r="E3029" s="3">
        <f>SUMIFS(Data!Q:Q,Data!$B:$B,Figure16!$B3029,Data!$A:$A,Figure16!$A3029)</f>
        <v>1816200000</v>
      </c>
      <c r="F3029" s="1">
        <f t="shared" si="98"/>
        <v>0</v>
      </c>
      <c r="G3029" s="1">
        <f t="shared" si="99"/>
        <v>0</v>
      </c>
      <c r="H3029">
        <f>SUMIFS(Data!Z:Z,Data!B:B,Figure16!B3029,Data!A:A,Figure16!A3029)</f>
        <v>1</v>
      </c>
    </row>
    <row r="3030" spans="1:8">
      <c r="A3030" s="27">
        <v>1985</v>
      </c>
      <c r="B3030" t="s">
        <v>61</v>
      </c>
      <c r="C3030" s="3">
        <f>SUMIFS(Data!F:F,Data!$B:$B,Figure16!$B3030,Data!$A:$A,Figure16!$A3030)</f>
        <v>0</v>
      </c>
      <c r="D3030" s="3">
        <f>SUMIFS(Data!Y:Y,Data!$B:$B,Figure16!$B3030,Data!$A:$A,Figure16!$A3030)</f>
        <v>0</v>
      </c>
      <c r="E3030" s="3">
        <f>SUMIFS(Data!Q:Q,Data!$B:$B,Figure16!$B3030,Data!$A:$A,Figure16!$A3030)</f>
        <v>2009400000</v>
      </c>
      <c r="F3030" s="1">
        <f t="shared" si="98"/>
        <v>0</v>
      </c>
      <c r="G3030" s="1">
        <f t="shared" si="99"/>
        <v>0</v>
      </c>
      <c r="H3030">
        <f>SUMIFS(Data!Z:Z,Data!B:B,Figure16!B3030,Data!A:A,Figure16!A3030)</f>
        <v>1</v>
      </c>
    </row>
    <row r="3031" spans="1:8">
      <c r="A3031" s="27">
        <v>1986</v>
      </c>
      <c r="B3031" t="s">
        <v>61</v>
      </c>
      <c r="C3031" s="3">
        <f>SUMIFS(Data!F:F,Data!$B:$B,Figure16!$B3031,Data!$A:$A,Figure16!$A3031)</f>
        <v>0</v>
      </c>
      <c r="D3031" s="3">
        <f>SUMIFS(Data!Y:Y,Data!$B:$B,Figure16!$B3031,Data!$A:$A,Figure16!$A3031)</f>
        <v>0</v>
      </c>
      <c r="E3031" s="3">
        <f>SUMIFS(Data!Q:Q,Data!$B:$B,Figure16!$B3031,Data!$A:$A,Figure16!$A3031)</f>
        <v>2318000000</v>
      </c>
      <c r="F3031" s="1">
        <f t="shared" si="98"/>
        <v>0</v>
      </c>
      <c r="G3031" s="1">
        <f t="shared" si="99"/>
        <v>0</v>
      </c>
      <c r="H3031">
        <f>SUMIFS(Data!Z:Z,Data!B:B,Figure16!B3031,Data!A:A,Figure16!A3031)</f>
        <v>1</v>
      </c>
    </row>
    <row r="3032" spans="1:8">
      <c r="A3032" s="27">
        <v>1987</v>
      </c>
      <c r="B3032" t="s">
        <v>61</v>
      </c>
      <c r="C3032" s="3">
        <f>SUMIFS(Data!F:F,Data!$B:$B,Figure16!$B3032,Data!$A:$A,Figure16!$A3032)</f>
        <v>0</v>
      </c>
      <c r="D3032" s="3">
        <f>SUMIFS(Data!Y:Y,Data!$B:$B,Figure16!$B3032,Data!$A:$A,Figure16!$A3032)</f>
        <v>0</v>
      </c>
      <c r="E3032" s="3">
        <f>SUMIFS(Data!Q:Q,Data!$B:$B,Figure16!$B3032,Data!$A:$A,Figure16!$A3032)</f>
        <v>2047200000</v>
      </c>
      <c r="F3032" s="1">
        <f t="shared" si="98"/>
        <v>0</v>
      </c>
      <c r="G3032" s="1">
        <f t="shared" si="99"/>
        <v>0</v>
      </c>
      <c r="H3032">
        <f>SUMIFS(Data!Z:Z,Data!B:B,Figure16!B3032,Data!A:A,Figure16!A3032)</f>
        <v>1</v>
      </c>
    </row>
    <row r="3033" spans="1:8">
      <c r="A3033" s="27">
        <v>1988</v>
      </c>
      <c r="B3033" t="s">
        <v>61</v>
      </c>
      <c r="C3033" s="3">
        <f>SUMIFS(Data!F:F,Data!$B:$B,Figure16!$B3033,Data!$A:$A,Figure16!$A3033)</f>
        <v>0</v>
      </c>
      <c r="D3033" s="3">
        <f>SUMIFS(Data!Y:Y,Data!$B:$B,Figure16!$B3033,Data!$A:$A,Figure16!$A3033)</f>
        <v>0</v>
      </c>
      <c r="E3033" s="3">
        <f>SUMIFS(Data!Q:Q,Data!$B:$B,Figure16!$B3033,Data!$A:$A,Figure16!$A3033)</f>
        <v>2613926800</v>
      </c>
      <c r="F3033" s="1">
        <f t="shared" si="98"/>
        <v>0</v>
      </c>
      <c r="G3033" s="1">
        <f t="shared" si="99"/>
        <v>0</v>
      </c>
      <c r="H3033">
        <f>SUMIFS(Data!Z:Z,Data!B:B,Figure16!B3033,Data!A:A,Figure16!A3033)</f>
        <v>1</v>
      </c>
    </row>
    <row r="3034" spans="1:8">
      <c r="A3034" s="27">
        <v>1989</v>
      </c>
      <c r="B3034" t="s">
        <v>61</v>
      </c>
      <c r="C3034" s="3">
        <f>SUMIFS(Data!F:F,Data!$B:$B,Figure16!$B3034,Data!$A:$A,Figure16!$A3034)</f>
        <v>0</v>
      </c>
      <c r="D3034" s="3">
        <f>SUMIFS(Data!Y:Y,Data!$B:$B,Figure16!$B3034,Data!$A:$A,Figure16!$A3034)</f>
        <v>0</v>
      </c>
      <c r="E3034" s="3">
        <f>SUMIFS(Data!Q:Q,Data!$B:$B,Figure16!$B3034,Data!$A:$A,Figure16!$A3034)</f>
        <v>2736243799.9999995</v>
      </c>
      <c r="F3034" s="1">
        <f t="shared" si="98"/>
        <v>0</v>
      </c>
      <c r="G3034" s="1">
        <f t="shared" si="99"/>
        <v>0</v>
      </c>
      <c r="H3034">
        <f>SUMIFS(Data!Z:Z,Data!B:B,Figure16!B3034,Data!A:A,Figure16!A3034)</f>
        <v>1</v>
      </c>
    </row>
    <row r="3035" spans="1:8">
      <c r="A3035" s="27">
        <v>1990</v>
      </c>
      <c r="B3035" t="s">
        <v>61</v>
      </c>
      <c r="C3035" s="3">
        <f>SUMIFS(Data!F:F,Data!$B:$B,Figure16!$B3035,Data!$A:$A,Figure16!$A3035)</f>
        <v>0</v>
      </c>
      <c r="D3035" s="3">
        <f>SUMIFS(Data!Y:Y,Data!$B:$B,Figure16!$B3035,Data!$A:$A,Figure16!$A3035)</f>
        <v>0</v>
      </c>
      <c r="E3035" s="3">
        <f>SUMIFS(Data!Q:Q,Data!$B:$B,Figure16!$B3035,Data!$A:$A,Figure16!$A3035)</f>
        <v>3096289800.0000005</v>
      </c>
      <c r="F3035" s="1">
        <f t="shared" si="98"/>
        <v>0</v>
      </c>
      <c r="G3035" s="1">
        <f t="shared" si="99"/>
        <v>0</v>
      </c>
      <c r="H3035">
        <f>SUMIFS(Data!Z:Z,Data!B:B,Figure16!B3035,Data!A:A,Figure16!A3035)</f>
        <v>1</v>
      </c>
    </row>
    <row r="3036" spans="1:8">
      <c r="A3036" s="27">
        <v>1991</v>
      </c>
      <c r="B3036" t="s">
        <v>61</v>
      </c>
      <c r="C3036" s="3">
        <f>SUMIFS(Data!F:F,Data!$B:$B,Figure16!$B3036,Data!$A:$A,Figure16!$A3036)</f>
        <v>0</v>
      </c>
      <c r="D3036" s="3">
        <f>SUMIFS(Data!Y:Y,Data!$B:$B,Figure16!$B3036,Data!$A:$A,Figure16!$A3036)</f>
        <v>0</v>
      </c>
      <c r="E3036" s="3">
        <f>SUMIFS(Data!Q:Q,Data!$B:$B,Figure16!$B3036,Data!$A:$A,Figure16!$A3036)</f>
        <v>3473540601.8216057</v>
      </c>
      <c r="F3036" s="1">
        <f t="shared" si="98"/>
        <v>0</v>
      </c>
      <c r="G3036" s="1">
        <f t="shared" si="99"/>
        <v>0</v>
      </c>
      <c r="H3036">
        <f>SUMIFS(Data!Z:Z,Data!B:B,Figure16!B3036,Data!A:A,Figure16!A3036)</f>
        <v>1</v>
      </c>
    </row>
    <row r="3037" spans="1:8">
      <c r="A3037" s="27">
        <v>1992</v>
      </c>
      <c r="B3037" t="s">
        <v>61</v>
      </c>
      <c r="C3037" s="3">
        <f>SUMIFS(Data!F:F,Data!$B:$B,Figure16!$B3037,Data!$A:$A,Figure16!$A3037)</f>
        <v>0</v>
      </c>
      <c r="D3037" s="3">
        <f>SUMIFS(Data!Y:Y,Data!$B:$B,Figure16!$B3037,Data!$A:$A,Figure16!$A3037)</f>
        <v>0</v>
      </c>
      <c r="E3037" s="3">
        <f>SUMIFS(Data!Q:Q,Data!$B:$B,Figure16!$B3037,Data!$A:$A,Figure16!$A3037)</f>
        <v>2257121668.1935172</v>
      </c>
      <c r="F3037" s="1">
        <f t="shared" si="98"/>
        <v>0</v>
      </c>
      <c r="G3037" s="1">
        <f t="shared" si="99"/>
        <v>0</v>
      </c>
      <c r="H3037">
        <f>SUMIFS(Data!Z:Z,Data!B:B,Figure16!B3037,Data!A:A,Figure16!A3037)</f>
        <v>1</v>
      </c>
    </row>
    <row r="3038" spans="1:8">
      <c r="A3038" s="27">
        <v>1993</v>
      </c>
      <c r="B3038" t="s">
        <v>61</v>
      </c>
      <c r="C3038" s="3">
        <f>SUMIFS(Data!F:F,Data!$B:$B,Figure16!$B3038,Data!$A:$A,Figure16!$A3038)</f>
        <v>0</v>
      </c>
      <c r="D3038" s="3">
        <f>SUMIFS(Data!Y:Y,Data!$B:$B,Figure16!$B3038,Data!$A:$A,Figure16!$A3038)</f>
        <v>0</v>
      </c>
      <c r="E3038" s="3">
        <f>SUMIFS(Data!Q:Q,Data!$B:$B,Figure16!$B3038,Data!$A:$A,Figure16!$A3038)</f>
        <v>1878248741.0494905</v>
      </c>
      <c r="F3038" s="1">
        <f t="shared" si="98"/>
        <v>0</v>
      </c>
      <c r="G3038" s="1">
        <f t="shared" si="99"/>
        <v>0</v>
      </c>
      <c r="H3038">
        <f>SUMIFS(Data!Z:Z,Data!B:B,Figure16!B3038,Data!A:A,Figure16!A3038)</f>
        <v>1</v>
      </c>
    </row>
    <row r="3039" spans="1:8">
      <c r="A3039" s="27">
        <v>1994</v>
      </c>
      <c r="B3039" t="s">
        <v>61</v>
      </c>
      <c r="C3039" s="3">
        <f>SUMIFS(Data!F:F,Data!$B:$B,Figure16!$B3039,Data!$A:$A,Figure16!$A3039)</f>
        <v>0</v>
      </c>
      <c r="D3039" s="3">
        <f>SUMIFS(Data!Y:Y,Data!$B:$B,Figure16!$B3039,Data!$A:$A,Figure16!$A3039)</f>
        <v>0</v>
      </c>
      <c r="E3039" s="3">
        <f>SUMIFS(Data!Q:Q,Data!$B:$B,Figure16!$B3039,Data!$A:$A,Figure16!$A3039)</f>
        <v>2167564194.7342005</v>
      </c>
      <c r="F3039" s="1">
        <f t="shared" si="98"/>
        <v>0</v>
      </c>
      <c r="G3039" s="1">
        <f t="shared" si="99"/>
        <v>0</v>
      </c>
      <c r="H3039">
        <f>SUMIFS(Data!Z:Z,Data!B:B,Figure16!B3039,Data!A:A,Figure16!A3039)</f>
        <v>1</v>
      </c>
    </row>
    <row r="3040" spans="1:8">
      <c r="A3040" s="27">
        <v>1995</v>
      </c>
      <c r="B3040" t="s">
        <v>61</v>
      </c>
      <c r="C3040" s="3">
        <f>SUMIFS(Data!F:F,Data!$B:$B,Figure16!$B3040,Data!$A:$A,Figure16!$A3040)</f>
        <v>0</v>
      </c>
      <c r="D3040" s="3">
        <f>SUMIFS(Data!Y:Y,Data!$B:$B,Figure16!$B3040,Data!$A:$A,Figure16!$A3040)</f>
        <v>0</v>
      </c>
      <c r="E3040" s="3">
        <f>SUMIFS(Data!Q:Q,Data!$B:$B,Figure16!$B3040,Data!$A:$A,Figure16!$A3040)</f>
        <v>2813313278.8108196</v>
      </c>
      <c r="F3040" s="1">
        <f t="shared" si="98"/>
        <v>0</v>
      </c>
      <c r="G3040" s="1">
        <f t="shared" si="99"/>
        <v>0</v>
      </c>
      <c r="H3040">
        <f>SUMIFS(Data!Z:Z,Data!B:B,Figure16!B3040,Data!A:A,Figure16!A3040)</f>
        <v>1</v>
      </c>
    </row>
    <row r="3041" spans="1:8">
      <c r="A3041" s="27">
        <v>1996</v>
      </c>
      <c r="B3041" t="s">
        <v>61</v>
      </c>
      <c r="C3041" s="3">
        <f>SUMIFS(Data!F:F,Data!$B:$B,Figure16!$B3041,Data!$A:$A,Figure16!$A3041)</f>
        <v>0</v>
      </c>
      <c r="D3041" s="3">
        <f>SUMIFS(Data!Y:Y,Data!$B:$B,Figure16!$B3041,Data!$A:$A,Figure16!$A3041)</f>
        <v>0</v>
      </c>
      <c r="E3041" s="3">
        <f>SUMIFS(Data!Q:Q,Data!$B:$B,Figure16!$B3041,Data!$A:$A,Figure16!$A3041)</f>
        <v>2907514522.9250288</v>
      </c>
      <c r="F3041" s="1">
        <f t="shared" si="98"/>
        <v>0</v>
      </c>
      <c r="G3041" s="1">
        <f t="shared" si="99"/>
        <v>0</v>
      </c>
      <c r="H3041">
        <f>SUMIFS(Data!Z:Z,Data!B:B,Figure16!B3041,Data!A:A,Figure16!A3041)</f>
        <v>1</v>
      </c>
    </row>
    <row r="3042" spans="1:8">
      <c r="A3042" s="27">
        <v>1997</v>
      </c>
      <c r="B3042" t="s">
        <v>61</v>
      </c>
      <c r="C3042" s="3">
        <f>SUMIFS(Data!F:F,Data!$B:$B,Figure16!$B3042,Data!$A:$A,Figure16!$A3042)</f>
        <v>0</v>
      </c>
      <c r="D3042" s="3">
        <f>SUMIFS(Data!Y:Y,Data!$B:$B,Figure16!$B3042,Data!$A:$A,Figure16!$A3042)</f>
        <v>0</v>
      </c>
      <c r="E3042" s="3">
        <f>SUMIFS(Data!Q:Q,Data!$B:$B,Figure16!$B3042,Data!$A:$A,Figure16!$A3042)</f>
        <v>3338938830.0174346</v>
      </c>
      <c r="F3042" s="1">
        <f t="shared" si="98"/>
        <v>0</v>
      </c>
      <c r="G3042" s="1">
        <f t="shared" si="99"/>
        <v>0</v>
      </c>
      <c r="H3042">
        <f>SUMIFS(Data!Z:Z,Data!B:B,Figure16!B3042,Data!A:A,Figure16!A3042)</f>
        <v>1</v>
      </c>
    </row>
    <row r="3043" spans="1:8">
      <c r="A3043" s="27">
        <v>1998</v>
      </c>
      <c r="B3043" t="s">
        <v>61</v>
      </c>
      <c r="C3043" s="3">
        <f>SUMIFS(Data!F:F,Data!$B:$B,Figure16!$B3043,Data!$A:$A,Figure16!$A3043)</f>
        <v>0</v>
      </c>
      <c r="D3043" s="3">
        <f>SUMIFS(Data!Y:Y,Data!$B:$B,Figure16!$B3043,Data!$A:$A,Figure16!$A3043)</f>
        <v>0</v>
      </c>
      <c r="E3043" s="3">
        <f>SUMIFS(Data!Q:Q,Data!$B:$B,Figure16!$B3043,Data!$A:$A,Figure16!$A3043)</f>
        <v>3723909226.8678069</v>
      </c>
      <c r="F3043" s="1">
        <f t="shared" si="98"/>
        <v>0</v>
      </c>
      <c r="G3043" s="1">
        <f t="shared" si="99"/>
        <v>0</v>
      </c>
      <c r="H3043">
        <f>SUMIFS(Data!Z:Z,Data!B:B,Figure16!B3043,Data!A:A,Figure16!A3043)</f>
        <v>1</v>
      </c>
    </row>
    <row r="3044" spans="1:8">
      <c r="A3044" s="27">
        <v>1999</v>
      </c>
      <c r="B3044" t="s">
        <v>61</v>
      </c>
      <c r="C3044" s="3">
        <f>SUMIFS(Data!F:F,Data!$B:$B,Figure16!$B3044,Data!$A:$A,Figure16!$A3044)</f>
        <v>0</v>
      </c>
      <c r="D3044" s="3">
        <f>SUMIFS(Data!Y:Y,Data!$B:$B,Figure16!$B3044,Data!$A:$A,Figure16!$A3044)</f>
        <v>0</v>
      </c>
      <c r="E3044" s="3">
        <f>SUMIFS(Data!Q:Q,Data!$B:$B,Figure16!$B3044,Data!$A:$A,Figure16!$A3044)</f>
        <v>4153736347.4422264</v>
      </c>
      <c r="F3044" s="1">
        <f t="shared" si="98"/>
        <v>0</v>
      </c>
      <c r="G3044" s="1">
        <f t="shared" si="99"/>
        <v>0</v>
      </c>
      <c r="H3044">
        <f>SUMIFS(Data!Z:Z,Data!B:B,Figure16!B3044,Data!A:A,Figure16!A3044)</f>
        <v>1</v>
      </c>
    </row>
    <row r="3045" spans="1:8">
      <c r="A3045" s="27">
        <v>2000</v>
      </c>
      <c r="B3045" t="s">
        <v>61</v>
      </c>
      <c r="C3045" s="3">
        <f>SUMIFS(Data!F:F,Data!$B:$B,Figure16!$B3045,Data!$A:$A,Figure16!$A3045)</f>
        <v>0</v>
      </c>
      <c r="D3045" s="3">
        <f>SUMIFS(Data!Y:Y,Data!$B:$B,Figure16!$B3045,Data!$A:$A,Figure16!$A3045)</f>
        <v>0</v>
      </c>
      <c r="E3045" s="3">
        <f>SUMIFS(Data!Q:Q,Data!$B:$B,Figure16!$B3045,Data!$A:$A,Figure16!$A3045)</f>
        <v>3953846310.660809</v>
      </c>
      <c r="F3045" s="1">
        <f t="shared" si="98"/>
        <v>0</v>
      </c>
      <c r="G3045" s="1">
        <f t="shared" si="99"/>
        <v>0</v>
      </c>
      <c r="H3045">
        <f>SUMIFS(Data!Z:Z,Data!B:B,Figure16!B3045,Data!A:A,Figure16!A3045)</f>
        <v>1</v>
      </c>
    </row>
    <row r="3046" spans="1:8">
      <c r="A3046" s="27">
        <v>2001</v>
      </c>
      <c r="B3046" t="s">
        <v>61</v>
      </c>
      <c r="C3046" s="3">
        <f>SUMIFS(Data!F:F,Data!$B:$B,Figure16!$B3046,Data!$A:$A,Figure16!$A3046)</f>
        <v>0</v>
      </c>
      <c r="D3046" s="3">
        <f>SUMIFS(Data!Y:Y,Data!$B:$B,Figure16!$B3046,Data!$A:$A,Figure16!$A3046)</f>
        <v>0</v>
      </c>
      <c r="E3046" s="3">
        <f>SUMIFS(Data!Q:Q,Data!$B:$B,Figure16!$B3046,Data!$A:$A,Figure16!$A3046)</f>
        <v>3596443004.5616493</v>
      </c>
      <c r="F3046" s="1">
        <f t="shared" si="98"/>
        <v>0</v>
      </c>
      <c r="G3046" s="1">
        <f t="shared" si="99"/>
        <v>0</v>
      </c>
      <c r="H3046">
        <f>SUMIFS(Data!Z:Z,Data!B:B,Figure16!B3046,Data!A:A,Figure16!A3046)</f>
        <v>1</v>
      </c>
    </row>
    <row r="3047" spans="1:8">
      <c r="A3047" s="27">
        <v>2002</v>
      </c>
      <c r="B3047" t="s">
        <v>61</v>
      </c>
      <c r="C3047" s="3">
        <f>SUMIFS(Data!F:F,Data!$B:$B,Figure16!$B3047,Data!$A:$A,Figure16!$A3047)</f>
        <v>0</v>
      </c>
      <c r="D3047" s="3">
        <f>SUMIFS(Data!Y:Y,Data!$B:$B,Figure16!$B3047,Data!$A:$A,Figure16!$A3047)</f>
        <v>0</v>
      </c>
      <c r="E3047" s="3">
        <f>SUMIFS(Data!Q:Q,Data!$B:$B,Figure16!$B3047,Data!$A:$A,Figure16!$A3047)</f>
        <v>3472191962.4228683</v>
      </c>
      <c r="F3047" s="1">
        <f t="shared" si="98"/>
        <v>0</v>
      </c>
      <c r="G3047" s="1">
        <f t="shared" si="99"/>
        <v>0</v>
      </c>
      <c r="H3047">
        <f>SUMIFS(Data!Z:Z,Data!B:B,Figure16!B3047,Data!A:A,Figure16!A3047)</f>
        <v>1</v>
      </c>
    </row>
    <row r="3048" spans="1:8">
      <c r="A3048" s="27">
        <v>2003</v>
      </c>
      <c r="B3048" t="s">
        <v>61</v>
      </c>
      <c r="C3048" s="3">
        <f>SUMIFS(Data!F:F,Data!$B:$B,Figure16!$B3048,Data!$A:$A,Figure16!$A3048)</f>
        <v>0</v>
      </c>
      <c r="D3048" s="3">
        <f>SUMIFS(Data!Y:Y,Data!$B:$B,Figure16!$B3048,Data!$A:$A,Figure16!$A3048)</f>
        <v>0</v>
      </c>
      <c r="E3048" s="3">
        <f>SUMIFS(Data!Q:Q,Data!$B:$B,Figure16!$B3048,Data!$A:$A,Figure16!$A3048)</f>
        <v>2960306120.9355674</v>
      </c>
      <c r="F3048" s="1">
        <f t="shared" si="98"/>
        <v>0</v>
      </c>
      <c r="G3048" s="1">
        <f t="shared" si="99"/>
        <v>0</v>
      </c>
      <c r="H3048">
        <f>SUMIFS(Data!Z:Z,Data!B:B,Figure16!B3048,Data!A:A,Figure16!A3048)</f>
        <v>1</v>
      </c>
    </row>
    <row r="3049" spans="1:8">
      <c r="A3049" s="27">
        <v>2004</v>
      </c>
      <c r="B3049" t="s">
        <v>61</v>
      </c>
      <c r="C3049" s="3">
        <f>SUMIFS(Data!F:F,Data!$B:$B,Figure16!$B3049,Data!$A:$A,Figure16!$A3049)</f>
        <v>0</v>
      </c>
      <c r="D3049" s="3">
        <f>SUMIFS(Data!Y:Y,Data!$B:$B,Figure16!$B3049,Data!$A:$A,Figure16!$A3049)</f>
        <v>0</v>
      </c>
      <c r="E3049" s="3">
        <f>SUMIFS(Data!Q:Q,Data!$B:$B,Figure16!$B3049,Data!$A:$A,Figure16!$A3049)</f>
        <v>3537720277.4998808</v>
      </c>
      <c r="F3049" s="1">
        <f t="shared" si="98"/>
        <v>0</v>
      </c>
      <c r="G3049" s="1">
        <f t="shared" si="99"/>
        <v>0</v>
      </c>
      <c r="H3049">
        <f>SUMIFS(Data!Z:Z,Data!B:B,Figure16!B3049,Data!A:A,Figure16!A3049)</f>
        <v>1</v>
      </c>
    </row>
    <row r="3050" spans="1:8">
      <c r="A3050" s="27">
        <v>2005</v>
      </c>
      <c r="B3050" t="s">
        <v>61</v>
      </c>
      <c r="C3050" s="3">
        <f>SUMIFS(Data!F:F,Data!$B:$B,Figure16!$B3050,Data!$A:$A,Figure16!$A3050)</f>
        <v>0</v>
      </c>
      <c r="D3050" s="3">
        <f>SUMIFS(Data!Y:Y,Data!$B:$B,Figure16!$B3050,Data!$A:$A,Figure16!$A3050)</f>
        <v>0</v>
      </c>
      <c r="E3050" s="3">
        <f>SUMIFS(Data!Q:Q,Data!$B:$B,Figure16!$B3050,Data!$A:$A,Figure16!$A3050)</f>
        <v>4310358095.6289759</v>
      </c>
      <c r="F3050" s="1">
        <f t="shared" si="98"/>
        <v>0</v>
      </c>
      <c r="G3050" s="1">
        <f t="shared" si="99"/>
        <v>0</v>
      </c>
      <c r="H3050">
        <f>SUMIFS(Data!Z:Z,Data!B:B,Figure16!B3050,Data!A:A,Figure16!A3050)</f>
        <v>1</v>
      </c>
    </row>
    <row r="3051" spans="1:8">
      <c r="A3051" s="27">
        <v>2006</v>
      </c>
      <c r="B3051" t="s">
        <v>61</v>
      </c>
      <c r="C3051" s="3">
        <f>SUMIFS(Data!F:F,Data!$B:$B,Figure16!$B3051,Data!$A:$A,Figure16!$A3051)</f>
        <v>0</v>
      </c>
      <c r="D3051" s="3">
        <f>SUMIFS(Data!Y:Y,Data!$B:$B,Figure16!$B3051,Data!$A:$A,Figure16!$A3051)</f>
        <v>0</v>
      </c>
      <c r="E3051" s="3">
        <f>SUMIFS(Data!Q:Q,Data!$B:$B,Figure16!$B3051,Data!$A:$A,Figure16!$A3051)</f>
        <v>4756204069.6187572</v>
      </c>
      <c r="F3051" s="1">
        <f t="shared" si="98"/>
        <v>0</v>
      </c>
      <c r="G3051" s="1">
        <f t="shared" si="99"/>
        <v>0</v>
      </c>
      <c r="H3051">
        <f>SUMIFS(Data!Z:Z,Data!B:B,Figure16!B3051,Data!A:A,Figure16!A3051)</f>
        <v>1</v>
      </c>
    </row>
    <row r="3052" spans="1:8">
      <c r="A3052" s="27">
        <v>2007</v>
      </c>
      <c r="B3052" t="s">
        <v>61</v>
      </c>
      <c r="C3052" s="3">
        <f>SUMIFS(Data!F:F,Data!$B:$B,Figure16!$B3052,Data!$A:$A,Figure16!$A3052)</f>
        <v>0</v>
      </c>
      <c r="D3052" s="3">
        <f>SUMIFS(Data!Y:Y,Data!$B:$B,Figure16!$B3052,Data!$A:$A,Figure16!$A3052)</f>
        <v>0</v>
      </c>
      <c r="E3052" s="3">
        <f>SUMIFS(Data!Q:Q,Data!$B:$B,Figure16!$B3052,Data!$A:$A,Figure16!$A3052)</f>
        <v>5885325589.9764175</v>
      </c>
      <c r="F3052" s="1">
        <f t="shared" si="98"/>
        <v>0</v>
      </c>
      <c r="G3052" s="1">
        <f t="shared" si="99"/>
        <v>0</v>
      </c>
      <c r="H3052">
        <f>SUMIFS(Data!Z:Z,Data!B:B,Figure16!B3052,Data!A:A,Figure16!A3052)</f>
        <v>1</v>
      </c>
    </row>
    <row r="3053" spans="1:8">
      <c r="A3053" s="27">
        <v>2008</v>
      </c>
      <c r="B3053" t="s">
        <v>61</v>
      </c>
      <c r="C3053" s="3">
        <f>SUMIFS(Data!F:F,Data!$B:$B,Figure16!$B3053,Data!$A:$A,Figure16!$A3053)</f>
        <v>0</v>
      </c>
      <c r="D3053" s="3">
        <f>SUMIFS(Data!Y:Y,Data!$B:$B,Figure16!$B3053,Data!$A:$A,Figure16!$A3053)</f>
        <v>0</v>
      </c>
      <c r="E3053" s="3">
        <f>SUMIFS(Data!Q:Q,Data!$B:$B,Figure16!$B3053,Data!$A:$A,Figure16!$A3053)</f>
        <v>6548530572.3529139</v>
      </c>
      <c r="F3053" s="1">
        <f t="shared" si="98"/>
        <v>0</v>
      </c>
      <c r="G3053" s="1">
        <f t="shared" si="99"/>
        <v>0</v>
      </c>
      <c r="H3053">
        <f>SUMIFS(Data!Z:Z,Data!B:B,Figure16!B3053,Data!A:A,Figure16!A3053)</f>
        <v>1</v>
      </c>
    </row>
    <row r="3054" spans="1:8">
      <c r="A3054" s="27">
        <v>2009</v>
      </c>
      <c r="B3054" t="s">
        <v>61</v>
      </c>
      <c r="C3054" s="3">
        <f>SUMIFS(Data!F:F,Data!$B:$B,Figure16!$B3054,Data!$A:$A,Figure16!$A3054)</f>
        <v>0</v>
      </c>
      <c r="D3054" s="3">
        <f>SUMIFS(Data!Y:Y,Data!$B:$B,Figure16!$B3054,Data!$A:$A,Figure16!$A3054)</f>
        <v>0</v>
      </c>
      <c r="E3054" s="3">
        <f>SUMIFS(Data!Q:Q,Data!$B:$B,Figure16!$B3054,Data!$A:$A,Figure16!$A3054)</f>
        <v>6584649419.2834768</v>
      </c>
      <c r="F3054" s="1">
        <f t="shared" si="98"/>
        <v>0</v>
      </c>
      <c r="G3054" s="1">
        <f t="shared" si="99"/>
        <v>0</v>
      </c>
      <c r="H3054">
        <f>SUMIFS(Data!Z:Z,Data!B:B,Figure16!B3054,Data!A:A,Figure16!A3054)</f>
        <v>1</v>
      </c>
    </row>
    <row r="3055" spans="1:8">
      <c r="A3055" s="27">
        <v>2010</v>
      </c>
      <c r="B3055" t="s">
        <v>61</v>
      </c>
      <c r="C3055" s="3">
        <f>SUMIFS(Data!F:F,Data!$B:$B,Figure16!$B3055,Data!$A:$A,Figure16!$A3055)</f>
        <v>8931138.75</v>
      </c>
      <c r="D3055" s="3">
        <f>SUMIFS(Data!Y:Y,Data!$B:$B,Figure16!$B3055,Data!$A:$A,Figure16!$A3055)</f>
        <v>0</v>
      </c>
      <c r="E3055" s="3">
        <f>SUMIFS(Data!Q:Q,Data!$B:$B,Figure16!$B3055,Data!$A:$A,Figure16!$A3055)</f>
        <v>6622541528.5688763</v>
      </c>
      <c r="F3055" s="1">
        <f t="shared" si="98"/>
        <v>0.13485968659421921</v>
      </c>
      <c r="G3055" s="1">
        <f t="shared" si="99"/>
        <v>0</v>
      </c>
      <c r="H3055">
        <f>SUMIFS(Data!Z:Z,Data!B:B,Figure16!B3055,Data!A:A,Figure16!A3055)</f>
        <v>1</v>
      </c>
    </row>
    <row r="3056" spans="1:8">
      <c r="A3056" s="27">
        <v>2011</v>
      </c>
      <c r="B3056" t="s">
        <v>61</v>
      </c>
      <c r="C3056" s="3">
        <f>SUMIFS(Data!F:F,Data!$B:$B,Figure16!$B3056,Data!$A:$A,Figure16!$A3056)</f>
        <v>0</v>
      </c>
      <c r="D3056" s="3">
        <f>SUMIFS(Data!Y:Y,Data!$B:$B,Figure16!$B3056,Data!$A:$A,Figure16!$A3056)</f>
        <v>0</v>
      </c>
      <c r="E3056" s="3">
        <f>SUMIFS(Data!Q:Q,Data!$B:$B,Figure16!$B3056,Data!$A:$A,Figure16!$A3056)</f>
        <v>7516834160.2527666</v>
      </c>
      <c r="F3056" s="1">
        <f t="shared" si="98"/>
        <v>0</v>
      </c>
      <c r="G3056" s="1">
        <f t="shared" si="99"/>
        <v>0</v>
      </c>
      <c r="H3056">
        <f>SUMIFS(Data!Z:Z,Data!B:B,Figure16!B3056,Data!A:A,Figure16!A3056)</f>
        <v>1</v>
      </c>
    </row>
    <row r="3057" spans="1:8">
      <c r="A3057" s="27">
        <v>2012</v>
      </c>
      <c r="B3057" t="s">
        <v>61</v>
      </c>
      <c r="C3057" s="3">
        <f>SUMIFS(Data!F:F,Data!$B:$B,Figure16!$B3057,Data!$A:$A,Figure16!$A3057)</f>
        <v>0</v>
      </c>
      <c r="D3057" s="3">
        <f>SUMIFS(Data!Y:Y,Data!$B:$B,Figure16!$B3057,Data!$A:$A,Figure16!$A3057)</f>
        <v>0</v>
      </c>
      <c r="E3057" s="3">
        <f>SUMIFS(Data!Q:Q,Data!$B:$B,Figure16!$B3057,Data!$A:$A,Figure16!$A3057)</f>
        <v>7890216507.689127</v>
      </c>
      <c r="F3057" s="1">
        <f t="shared" si="98"/>
        <v>0</v>
      </c>
      <c r="G3057" s="1">
        <f t="shared" si="99"/>
        <v>0</v>
      </c>
      <c r="H3057">
        <f>SUMIFS(Data!Z:Z,Data!B:B,Figure16!B3057,Data!A:A,Figure16!A3057)</f>
        <v>1</v>
      </c>
    </row>
    <row r="3058" spans="1:8">
      <c r="A3058" s="27">
        <v>2013</v>
      </c>
      <c r="B3058" t="s">
        <v>61</v>
      </c>
      <c r="C3058" s="3">
        <f>SUMIFS(Data!F:F,Data!$B:$B,Figure16!$B3058,Data!$A:$A,Figure16!$A3058)</f>
        <v>0</v>
      </c>
      <c r="D3058" s="3">
        <f>SUMIFS(Data!Y:Y,Data!$B:$B,Figure16!$B3058,Data!$A:$A,Figure16!$A3058)</f>
        <v>0</v>
      </c>
      <c r="E3058" s="3">
        <f>SUMIFS(Data!Q:Q,Data!$B:$B,Figure16!$B3058,Data!$A:$A,Figure16!$A3058)</f>
        <v>8452509315.8772221</v>
      </c>
      <c r="F3058" s="1">
        <f t="shared" si="98"/>
        <v>0</v>
      </c>
      <c r="G3058" s="1">
        <f t="shared" si="99"/>
        <v>0</v>
      </c>
      <c r="H3058">
        <f>SUMIFS(Data!Z:Z,Data!B:B,Figure16!B3058,Data!A:A,Figure16!A3058)</f>
        <v>1</v>
      </c>
    </row>
    <row r="3059" spans="1:8">
      <c r="A3059" s="27">
        <v>2014</v>
      </c>
      <c r="B3059" t="s">
        <v>61</v>
      </c>
      <c r="C3059" s="3">
        <f>SUMIFS(Data!F:F,Data!$B:$B,Figure16!$B3059,Data!$A:$A,Figure16!$A3059)</f>
        <v>0</v>
      </c>
      <c r="D3059" s="3">
        <f>SUMIFS(Data!Y:Y,Data!$B:$B,Figure16!$B3059,Data!$A:$A,Figure16!$A3059)</f>
        <v>0</v>
      </c>
      <c r="E3059" s="3">
        <f>SUMIFS(Data!Q:Q,Data!$B:$B,Figure16!$B3059,Data!$A:$A,Figure16!$A3059)</f>
        <v>8776350789.5992966</v>
      </c>
      <c r="F3059" s="1">
        <f t="shared" si="98"/>
        <v>0</v>
      </c>
      <c r="G3059" s="1">
        <f t="shared" si="99"/>
        <v>0</v>
      </c>
      <c r="H3059">
        <f>SUMIFS(Data!Z:Z,Data!B:B,Figure16!B3059,Data!A:A,Figure16!A3059)</f>
        <v>1</v>
      </c>
    </row>
    <row r="3060" spans="1:8">
      <c r="A3060" s="27">
        <v>2015</v>
      </c>
      <c r="B3060" t="s">
        <v>61</v>
      </c>
      <c r="C3060" s="3">
        <f>SUMIFS(Data!F:F,Data!$B:$B,Figure16!$B3060,Data!$A:$A,Figure16!$A3060)</f>
        <v>0</v>
      </c>
      <c r="D3060" s="3">
        <f>SUMIFS(Data!Y:Y,Data!$B:$B,Figure16!$B3060,Data!$A:$A,Figure16!$A3060)</f>
        <v>0</v>
      </c>
      <c r="E3060" s="3">
        <f>SUMIFS(Data!Q:Q,Data!$B:$B,Figure16!$B3060,Data!$A:$A,Figure16!$A3060)</f>
        <v>8724656126.4984932</v>
      </c>
      <c r="F3060" s="1">
        <f t="shared" si="98"/>
        <v>0</v>
      </c>
      <c r="G3060" s="1">
        <f t="shared" si="99"/>
        <v>0</v>
      </c>
      <c r="H3060">
        <f>SUMIFS(Data!Z:Z,Data!B:B,Figure16!B3060,Data!A:A,Figure16!A3060)</f>
        <v>1</v>
      </c>
    </row>
    <row r="3061" spans="1:8">
      <c r="A3061" s="27">
        <v>2016</v>
      </c>
      <c r="B3061" t="s">
        <v>61</v>
      </c>
      <c r="C3061" s="3">
        <f>SUMIFS(Data!F:F,Data!$B:$B,Figure16!$B3061,Data!$A:$A,Figure16!$A3061)</f>
        <v>0</v>
      </c>
      <c r="D3061" s="3">
        <f>SUMIFS(Data!Y:Y,Data!$B:$B,Figure16!$B3061,Data!$A:$A,Figure16!$A3061)</f>
        <v>0</v>
      </c>
      <c r="E3061" s="3">
        <f>SUMIFS(Data!Q:Q,Data!$B:$B,Figure16!$B3061,Data!$A:$A,Figure16!$A3061)</f>
        <v>7970649131.2341614</v>
      </c>
      <c r="F3061" s="1">
        <f t="shared" si="98"/>
        <v>0</v>
      </c>
      <c r="G3061" s="1">
        <f t="shared" si="99"/>
        <v>0</v>
      </c>
      <c r="H3061">
        <f>SUMIFS(Data!Z:Z,Data!B:B,Figure16!B3061,Data!A:A,Figure16!A3061)</f>
        <v>1</v>
      </c>
    </row>
    <row r="3062" spans="1:8">
      <c r="A3062" s="27">
        <v>2017</v>
      </c>
      <c r="B3062" t="s">
        <v>61</v>
      </c>
      <c r="C3062" s="3">
        <f>SUMIFS(Data!F:F,Data!$B:$B,Figure16!$B3062,Data!$A:$A,Figure16!$A3062)</f>
        <v>0</v>
      </c>
      <c r="D3062" s="3">
        <f>SUMIFS(Data!Y:Y,Data!$B:$B,Figure16!$B3062,Data!$A:$A,Figure16!$A3062)</f>
        <v>0</v>
      </c>
      <c r="E3062" s="3">
        <f>SUMIFS(Data!Q:Q,Data!$B:$B,Figure16!$B3062,Data!$A:$A,Figure16!$A3062)</f>
        <v>8408150517.9768429</v>
      </c>
      <c r="F3062" s="1">
        <f t="shared" si="98"/>
        <v>0</v>
      </c>
      <c r="G3062" s="1">
        <f t="shared" si="99"/>
        <v>0</v>
      </c>
      <c r="H3062">
        <f>SUMIFS(Data!Z:Z,Data!B:B,Figure16!B3062,Data!A:A,Figure16!A3062)</f>
        <v>1</v>
      </c>
    </row>
    <row r="3063" spans="1:8">
      <c r="A3063" s="27">
        <v>1950</v>
      </c>
      <c r="B3063" t="s">
        <v>67</v>
      </c>
      <c r="C3063" s="3">
        <f>SUMIFS(Data!F:F,Data!$B:$B,Figure16!$B3063,Data!$A:$A,Figure16!$A3063)</f>
        <v>0</v>
      </c>
      <c r="D3063" s="3">
        <f>SUMIFS(Data!Y:Y,Data!$B:$B,Figure16!$B3063,Data!$A:$A,Figure16!$A3063)</f>
        <v>0</v>
      </c>
      <c r="E3063" s="3">
        <f>SUMIFS(Data!Q:Q,Data!$B:$B,Figure16!$B3063,Data!$A:$A,Figure16!$A3063)</f>
        <v>0</v>
      </c>
      <c r="F3063" s="1" t="str">
        <f t="shared" si="98"/>
        <v/>
      </c>
      <c r="G3063" s="1" t="str">
        <f t="shared" si="99"/>
        <v/>
      </c>
      <c r="H3063">
        <f>SUMIFS(Data!Z:Z,Data!B:B,Figure16!B3063,Data!A:A,Figure16!A3063)</f>
        <v>1</v>
      </c>
    </row>
    <row r="3064" spans="1:8">
      <c r="A3064" s="27">
        <v>1951</v>
      </c>
      <c r="B3064" t="s">
        <v>67</v>
      </c>
      <c r="C3064" s="3">
        <f>SUMIFS(Data!F:F,Data!$B:$B,Figure16!$B3064,Data!$A:$A,Figure16!$A3064)</f>
        <v>0</v>
      </c>
      <c r="D3064" s="3">
        <f>SUMIFS(Data!Y:Y,Data!$B:$B,Figure16!$B3064,Data!$A:$A,Figure16!$A3064)</f>
        <v>0</v>
      </c>
      <c r="E3064" s="3">
        <f>SUMIFS(Data!Q:Q,Data!$B:$B,Figure16!$B3064,Data!$A:$A,Figure16!$A3064)</f>
        <v>0</v>
      </c>
      <c r="F3064" s="1" t="str">
        <f t="shared" si="98"/>
        <v/>
      </c>
      <c r="G3064" s="1" t="str">
        <f t="shared" si="99"/>
        <v/>
      </c>
      <c r="H3064">
        <f>SUMIFS(Data!Z:Z,Data!B:B,Figure16!B3064,Data!A:A,Figure16!A3064)</f>
        <v>1</v>
      </c>
    </row>
    <row r="3065" spans="1:8">
      <c r="A3065" s="27">
        <v>1952</v>
      </c>
      <c r="B3065" t="s">
        <v>67</v>
      </c>
      <c r="C3065" s="3">
        <f>SUMIFS(Data!F:F,Data!$B:$B,Figure16!$B3065,Data!$A:$A,Figure16!$A3065)</f>
        <v>0</v>
      </c>
      <c r="D3065" s="3">
        <f>SUMIFS(Data!Y:Y,Data!$B:$B,Figure16!$B3065,Data!$A:$A,Figure16!$A3065)</f>
        <v>0</v>
      </c>
      <c r="E3065" s="3">
        <f>SUMIFS(Data!Q:Q,Data!$B:$B,Figure16!$B3065,Data!$A:$A,Figure16!$A3065)</f>
        <v>0</v>
      </c>
      <c r="F3065" s="1" t="str">
        <f t="shared" si="98"/>
        <v/>
      </c>
      <c r="G3065" s="1" t="str">
        <f t="shared" si="99"/>
        <v/>
      </c>
      <c r="H3065">
        <f>SUMIFS(Data!Z:Z,Data!B:B,Figure16!B3065,Data!A:A,Figure16!A3065)</f>
        <v>1</v>
      </c>
    </row>
    <row r="3066" spans="1:8">
      <c r="A3066" s="27">
        <v>1953</v>
      </c>
      <c r="B3066" t="s">
        <v>67</v>
      </c>
      <c r="C3066" s="3">
        <f>SUMIFS(Data!F:F,Data!$B:$B,Figure16!$B3066,Data!$A:$A,Figure16!$A3066)</f>
        <v>0</v>
      </c>
      <c r="D3066" s="3">
        <f>SUMIFS(Data!Y:Y,Data!$B:$B,Figure16!$B3066,Data!$A:$A,Figure16!$A3066)</f>
        <v>0</v>
      </c>
      <c r="E3066" s="3">
        <f>SUMIFS(Data!Q:Q,Data!$B:$B,Figure16!$B3066,Data!$A:$A,Figure16!$A3066)</f>
        <v>0</v>
      </c>
      <c r="F3066" s="1" t="str">
        <f t="shared" si="98"/>
        <v/>
      </c>
      <c r="G3066" s="1" t="str">
        <f t="shared" si="99"/>
        <v/>
      </c>
      <c r="H3066">
        <f>SUMIFS(Data!Z:Z,Data!B:B,Figure16!B3066,Data!A:A,Figure16!A3066)</f>
        <v>1</v>
      </c>
    </row>
    <row r="3067" spans="1:8">
      <c r="A3067" s="27">
        <v>1954</v>
      </c>
      <c r="B3067" t="s">
        <v>67</v>
      </c>
      <c r="C3067" s="3">
        <f>SUMIFS(Data!F:F,Data!$B:$B,Figure16!$B3067,Data!$A:$A,Figure16!$A3067)</f>
        <v>0</v>
      </c>
      <c r="D3067" s="3">
        <f>SUMIFS(Data!Y:Y,Data!$B:$B,Figure16!$B3067,Data!$A:$A,Figure16!$A3067)</f>
        <v>0</v>
      </c>
      <c r="E3067" s="3">
        <f>SUMIFS(Data!Q:Q,Data!$B:$B,Figure16!$B3067,Data!$A:$A,Figure16!$A3067)</f>
        <v>0</v>
      </c>
      <c r="F3067" s="1" t="str">
        <f t="shared" si="98"/>
        <v/>
      </c>
      <c r="G3067" s="1" t="str">
        <f t="shared" si="99"/>
        <v/>
      </c>
      <c r="H3067">
        <f>SUMIFS(Data!Z:Z,Data!B:B,Figure16!B3067,Data!A:A,Figure16!A3067)</f>
        <v>1</v>
      </c>
    </row>
    <row r="3068" spans="1:8">
      <c r="A3068" s="27">
        <v>1955</v>
      </c>
      <c r="B3068" t="s">
        <v>67</v>
      </c>
      <c r="C3068" s="3">
        <f>SUMIFS(Data!F:F,Data!$B:$B,Figure16!$B3068,Data!$A:$A,Figure16!$A3068)</f>
        <v>0</v>
      </c>
      <c r="D3068" s="3">
        <f>SUMIFS(Data!Y:Y,Data!$B:$B,Figure16!$B3068,Data!$A:$A,Figure16!$A3068)</f>
        <v>0</v>
      </c>
      <c r="E3068" s="3">
        <f>SUMIFS(Data!Q:Q,Data!$B:$B,Figure16!$B3068,Data!$A:$A,Figure16!$A3068)</f>
        <v>0</v>
      </c>
      <c r="F3068" s="1" t="str">
        <f t="shared" si="98"/>
        <v/>
      </c>
      <c r="G3068" s="1" t="str">
        <f t="shared" si="99"/>
        <v/>
      </c>
      <c r="H3068">
        <f>SUMIFS(Data!Z:Z,Data!B:B,Figure16!B3068,Data!A:A,Figure16!A3068)</f>
        <v>1</v>
      </c>
    </row>
    <row r="3069" spans="1:8">
      <c r="A3069" s="27">
        <v>1956</v>
      </c>
      <c r="B3069" t="s">
        <v>67</v>
      </c>
      <c r="C3069" s="3">
        <f>SUMIFS(Data!F:F,Data!$B:$B,Figure16!$B3069,Data!$A:$A,Figure16!$A3069)</f>
        <v>0</v>
      </c>
      <c r="D3069" s="3">
        <f>SUMIFS(Data!Y:Y,Data!$B:$B,Figure16!$B3069,Data!$A:$A,Figure16!$A3069)</f>
        <v>0</v>
      </c>
      <c r="E3069" s="3">
        <f>SUMIFS(Data!Q:Q,Data!$B:$B,Figure16!$B3069,Data!$A:$A,Figure16!$A3069)</f>
        <v>0</v>
      </c>
      <c r="F3069" s="1" t="str">
        <f t="shared" si="98"/>
        <v/>
      </c>
      <c r="G3069" s="1" t="str">
        <f t="shared" si="99"/>
        <v/>
      </c>
      <c r="H3069">
        <f>SUMIFS(Data!Z:Z,Data!B:B,Figure16!B3069,Data!A:A,Figure16!A3069)</f>
        <v>1</v>
      </c>
    </row>
    <row r="3070" spans="1:8">
      <c r="A3070" s="27">
        <v>1957</v>
      </c>
      <c r="B3070" t="s">
        <v>67</v>
      </c>
      <c r="C3070" s="3">
        <f>SUMIFS(Data!F:F,Data!$B:$B,Figure16!$B3070,Data!$A:$A,Figure16!$A3070)</f>
        <v>0</v>
      </c>
      <c r="D3070" s="3">
        <f>SUMIFS(Data!Y:Y,Data!$B:$B,Figure16!$B3070,Data!$A:$A,Figure16!$A3070)</f>
        <v>0</v>
      </c>
      <c r="E3070" s="3">
        <f>SUMIFS(Data!Q:Q,Data!$B:$B,Figure16!$B3070,Data!$A:$A,Figure16!$A3070)</f>
        <v>0</v>
      </c>
      <c r="F3070" s="1" t="str">
        <f t="shared" si="98"/>
        <v/>
      </c>
      <c r="G3070" s="1" t="str">
        <f t="shared" si="99"/>
        <v/>
      </c>
      <c r="H3070">
        <f>SUMIFS(Data!Z:Z,Data!B:B,Figure16!B3070,Data!A:A,Figure16!A3070)</f>
        <v>1</v>
      </c>
    </row>
    <row r="3071" spans="1:8">
      <c r="A3071" s="27">
        <v>1958</v>
      </c>
      <c r="B3071" t="s">
        <v>67</v>
      </c>
      <c r="C3071" s="3">
        <f>SUMIFS(Data!F:F,Data!$B:$B,Figure16!$B3071,Data!$A:$A,Figure16!$A3071)</f>
        <v>0</v>
      </c>
      <c r="D3071" s="3">
        <f>SUMIFS(Data!Y:Y,Data!$B:$B,Figure16!$B3071,Data!$A:$A,Figure16!$A3071)</f>
        <v>0</v>
      </c>
      <c r="E3071" s="3">
        <f>SUMIFS(Data!Q:Q,Data!$B:$B,Figure16!$B3071,Data!$A:$A,Figure16!$A3071)</f>
        <v>0</v>
      </c>
      <c r="F3071" s="1" t="str">
        <f t="shared" si="98"/>
        <v/>
      </c>
      <c r="G3071" s="1" t="str">
        <f t="shared" si="99"/>
        <v/>
      </c>
      <c r="H3071">
        <f>SUMIFS(Data!Z:Z,Data!B:B,Figure16!B3071,Data!A:A,Figure16!A3071)</f>
        <v>1</v>
      </c>
    </row>
    <row r="3072" spans="1:8">
      <c r="A3072" s="27">
        <v>1959</v>
      </c>
      <c r="B3072" t="s">
        <v>67</v>
      </c>
      <c r="C3072" s="3">
        <f>SUMIFS(Data!F:F,Data!$B:$B,Figure16!$B3072,Data!$A:$A,Figure16!$A3072)</f>
        <v>0</v>
      </c>
      <c r="D3072" s="3">
        <f>SUMIFS(Data!Y:Y,Data!$B:$B,Figure16!$B3072,Data!$A:$A,Figure16!$A3072)</f>
        <v>0</v>
      </c>
      <c r="E3072" s="3">
        <f>SUMIFS(Data!Q:Q,Data!$B:$B,Figure16!$B3072,Data!$A:$A,Figure16!$A3072)</f>
        <v>0</v>
      </c>
      <c r="F3072" s="1" t="str">
        <f t="shared" si="98"/>
        <v/>
      </c>
      <c r="G3072" s="1" t="str">
        <f t="shared" si="99"/>
        <v/>
      </c>
      <c r="H3072">
        <f>SUMIFS(Data!Z:Z,Data!B:B,Figure16!B3072,Data!A:A,Figure16!A3072)</f>
        <v>1</v>
      </c>
    </row>
    <row r="3073" spans="1:8">
      <c r="A3073" s="27">
        <v>1960</v>
      </c>
      <c r="B3073" t="s">
        <v>67</v>
      </c>
      <c r="C3073" s="3">
        <f>SUMIFS(Data!F:F,Data!$B:$B,Figure16!$B3073,Data!$A:$A,Figure16!$A3073)</f>
        <v>0</v>
      </c>
      <c r="D3073" s="3">
        <f>SUMIFS(Data!Y:Y,Data!$B:$B,Figure16!$B3073,Data!$A:$A,Figure16!$A3073)</f>
        <v>0</v>
      </c>
      <c r="E3073" s="3">
        <f>SUMIFS(Data!Q:Q,Data!$B:$B,Figure16!$B3073,Data!$A:$A,Figure16!$A3073)</f>
        <v>335649999.99999994</v>
      </c>
      <c r="F3073" s="1">
        <f t="shared" si="98"/>
        <v>0</v>
      </c>
      <c r="G3073" s="1">
        <f t="shared" si="99"/>
        <v>0</v>
      </c>
      <c r="H3073">
        <f>SUMIFS(Data!Z:Z,Data!B:B,Figure16!B3073,Data!A:A,Figure16!A3073)</f>
        <v>1</v>
      </c>
    </row>
    <row r="3074" spans="1:8">
      <c r="A3074" s="27">
        <v>1961</v>
      </c>
      <c r="B3074" t="s">
        <v>67</v>
      </c>
      <c r="C3074" s="3">
        <f>SUMIFS(Data!F:F,Data!$B:$B,Figure16!$B3074,Data!$A:$A,Figure16!$A3074)</f>
        <v>0</v>
      </c>
      <c r="D3074" s="3">
        <f>SUMIFS(Data!Y:Y,Data!$B:$B,Figure16!$B3074,Data!$A:$A,Figure16!$A3074)</f>
        <v>0</v>
      </c>
      <c r="E3074" s="3">
        <f>SUMIFS(Data!Q:Q,Data!$B:$B,Figure16!$B3074,Data!$A:$A,Figure16!$A3074)</f>
        <v>356199999.99999994</v>
      </c>
      <c r="F3074" s="1">
        <f t="shared" si="98"/>
        <v>0</v>
      </c>
      <c r="G3074" s="1">
        <f t="shared" si="99"/>
        <v>0</v>
      </c>
      <c r="H3074">
        <f>SUMIFS(Data!Z:Z,Data!B:B,Figure16!B3074,Data!A:A,Figure16!A3074)</f>
        <v>1</v>
      </c>
    </row>
    <row r="3075" spans="1:8">
      <c r="A3075" s="27">
        <v>1962</v>
      </c>
      <c r="B3075" t="s">
        <v>67</v>
      </c>
      <c r="C3075" s="3">
        <f>SUMIFS(Data!F:F,Data!$B:$B,Figure16!$B3075,Data!$A:$A,Figure16!$A3075)</f>
        <v>0</v>
      </c>
      <c r="D3075" s="3">
        <f>SUMIFS(Data!Y:Y,Data!$B:$B,Figure16!$B3075,Data!$A:$A,Figure16!$A3075)</f>
        <v>0</v>
      </c>
      <c r="E3075" s="3">
        <f>SUMIFS(Data!Q:Q,Data!$B:$B,Figure16!$B3075,Data!$A:$A,Figure16!$A3075)</f>
        <v>387750000</v>
      </c>
      <c r="F3075" s="1">
        <f t="shared" ref="F3075:F3138" si="100">IF(E3075&gt;0,C3075/E3075*100,"")</f>
        <v>0</v>
      </c>
      <c r="G3075" s="1">
        <f t="shared" ref="G3075:G3138" si="101">IF($E3075&gt;0,D3075/$E3075*100,"")</f>
        <v>0</v>
      </c>
      <c r="H3075">
        <f>SUMIFS(Data!Z:Z,Data!B:B,Figure16!B3075,Data!A:A,Figure16!A3075)</f>
        <v>1</v>
      </c>
    </row>
    <row r="3076" spans="1:8">
      <c r="A3076" s="27">
        <v>1963</v>
      </c>
      <c r="B3076" t="s">
        <v>67</v>
      </c>
      <c r="C3076" s="3">
        <f>SUMIFS(Data!F:F,Data!$B:$B,Figure16!$B3076,Data!$A:$A,Figure16!$A3076)</f>
        <v>0</v>
      </c>
      <c r="D3076" s="3">
        <f>SUMIFS(Data!Y:Y,Data!$B:$B,Figure16!$B3076,Data!$A:$A,Figure16!$A3076)</f>
        <v>0</v>
      </c>
      <c r="E3076" s="3">
        <f>SUMIFS(Data!Q:Q,Data!$B:$B,Figure16!$B3076,Data!$A:$A,Figure16!$A3076)</f>
        <v>410199999.99999994</v>
      </c>
      <c r="F3076" s="1">
        <f t="shared" si="100"/>
        <v>0</v>
      </c>
      <c r="G3076" s="1">
        <f t="shared" si="101"/>
        <v>0</v>
      </c>
      <c r="H3076">
        <f>SUMIFS(Data!Z:Z,Data!B:B,Figure16!B3076,Data!A:A,Figure16!A3076)</f>
        <v>1</v>
      </c>
    </row>
    <row r="3077" spans="1:8">
      <c r="A3077" s="27">
        <v>1964</v>
      </c>
      <c r="B3077" t="s">
        <v>67</v>
      </c>
      <c r="C3077" s="3">
        <f>SUMIFS(Data!F:F,Data!$B:$B,Figure16!$B3077,Data!$A:$A,Figure16!$A3077)</f>
        <v>0</v>
      </c>
      <c r="D3077" s="3">
        <f>SUMIFS(Data!Y:Y,Data!$B:$B,Figure16!$B3077,Data!$A:$A,Figure16!$A3077)</f>
        <v>0</v>
      </c>
      <c r="E3077" s="3">
        <f>SUMIFS(Data!Q:Q,Data!$B:$B,Figure16!$B3077,Data!$A:$A,Figure16!$A3077)</f>
        <v>457000000</v>
      </c>
      <c r="F3077" s="1">
        <f t="shared" si="100"/>
        <v>0</v>
      </c>
      <c r="G3077" s="1">
        <f t="shared" si="101"/>
        <v>0</v>
      </c>
      <c r="H3077">
        <f>SUMIFS(Data!Z:Z,Data!B:B,Figure16!B3077,Data!A:A,Figure16!A3077)</f>
        <v>1</v>
      </c>
    </row>
    <row r="3078" spans="1:8">
      <c r="A3078" s="27">
        <v>1965</v>
      </c>
      <c r="B3078" t="s">
        <v>67</v>
      </c>
      <c r="C3078" s="3">
        <f>SUMIFS(Data!F:F,Data!$B:$B,Figure16!$B3078,Data!$A:$A,Figure16!$A3078)</f>
        <v>0</v>
      </c>
      <c r="D3078" s="3">
        <f>SUMIFS(Data!Y:Y,Data!$B:$B,Figure16!$B3078,Data!$A:$A,Figure16!$A3078)</f>
        <v>0</v>
      </c>
      <c r="E3078" s="3">
        <f>SUMIFS(Data!Q:Q,Data!$B:$B,Figure16!$B3078,Data!$A:$A,Figure16!$A3078)</f>
        <v>508650000</v>
      </c>
      <c r="F3078" s="1">
        <f t="shared" si="100"/>
        <v>0</v>
      </c>
      <c r="G3078" s="1">
        <f t="shared" si="101"/>
        <v>0</v>
      </c>
      <c r="H3078">
        <f>SUMIFS(Data!Z:Z,Data!B:B,Figure16!B3078,Data!A:A,Figure16!A3078)</f>
        <v>1</v>
      </c>
    </row>
    <row r="3079" spans="1:8">
      <c r="A3079" s="27">
        <v>1966</v>
      </c>
      <c r="B3079" t="s">
        <v>67</v>
      </c>
      <c r="C3079" s="3">
        <f>SUMIFS(Data!F:F,Data!$B:$B,Figure16!$B3079,Data!$A:$A,Figure16!$A3079)</f>
        <v>0</v>
      </c>
      <c r="D3079" s="3">
        <f>SUMIFS(Data!Y:Y,Data!$B:$B,Figure16!$B3079,Data!$A:$A,Figure16!$A3079)</f>
        <v>0</v>
      </c>
      <c r="E3079" s="3">
        <f>SUMIFS(Data!Q:Q,Data!$B:$B,Figure16!$B3079,Data!$A:$A,Figure16!$A3079)</f>
        <v>549950000</v>
      </c>
      <c r="F3079" s="1">
        <f t="shared" si="100"/>
        <v>0</v>
      </c>
      <c r="G3079" s="1">
        <f t="shared" si="101"/>
        <v>0</v>
      </c>
      <c r="H3079">
        <f>SUMIFS(Data!Z:Z,Data!B:B,Figure16!B3079,Data!A:A,Figure16!A3079)</f>
        <v>1</v>
      </c>
    </row>
    <row r="3080" spans="1:8">
      <c r="A3080" s="27">
        <v>1967</v>
      </c>
      <c r="B3080" t="s">
        <v>67</v>
      </c>
      <c r="C3080" s="3">
        <f>SUMIFS(Data!F:F,Data!$B:$B,Figure16!$B3080,Data!$A:$A,Figure16!$A3080)</f>
        <v>0</v>
      </c>
      <c r="D3080" s="3">
        <f>SUMIFS(Data!Y:Y,Data!$B:$B,Figure16!$B3080,Data!$A:$A,Figure16!$A3080)</f>
        <v>0</v>
      </c>
      <c r="E3080" s="3">
        <f>SUMIFS(Data!Q:Q,Data!$B:$B,Figure16!$B3080,Data!$A:$A,Figure16!$A3080)</f>
        <v>598100000</v>
      </c>
      <c r="F3080" s="1">
        <f t="shared" si="100"/>
        <v>0</v>
      </c>
      <c r="G3080" s="1">
        <f t="shared" si="101"/>
        <v>0</v>
      </c>
      <c r="H3080">
        <f>SUMIFS(Data!Z:Z,Data!B:B,Figure16!B3080,Data!A:A,Figure16!A3080)</f>
        <v>1</v>
      </c>
    </row>
    <row r="3081" spans="1:8">
      <c r="A3081" s="27">
        <v>1968</v>
      </c>
      <c r="B3081" t="s">
        <v>67</v>
      </c>
      <c r="C3081" s="3">
        <f>SUMIFS(Data!F:F,Data!$B:$B,Figure16!$B3081,Data!$A:$A,Figure16!$A3081)</f>
        <v>0</v>
      </c>
      <c r="D3081" s="3">
        <f>SUMIFS(Data!Y:Y,Data!$B:$B,Figure16!$B3081,Data!$A:$A,Figure16!$A3081)</f>
        <v>0</v>
      </c>
      <c r="E3081" s="3">
        <f>SUMIFS(Data!Q:Q,Data!$B:$B,Figure16!$B3081,Data!$A:$A,Figure16!$A3081)</f>
        <v>646800000</v>
      </c>
      <c r="F3081" s="1">
        <f t="shared" si="100"/>
        <v>0</v>
      </c>
      <c r="G3081" s="1">
        <f t="shared" si="101"/>
        <v>0</v>
      </c>
      <c r="H3081">
        <f>SUMIFS(Data!Z:Z,Data!B:B,Figure16!B3081,Data!A:A,Figure16!A3081)</f>
        <v>1</v>
      </c>
    </row>
    <row r="3082" spans="1:8">
      <c r="A3082" s="27">
        <v>1969</v>
      </c>
      <c r="B3082" t="s">
        <v>67</v>
      </c>
      <c r="C3082" s="3">
        <f>SUMIFS(Data!F:F,Data!$B:$B,Figure16!$B3082,Data!$A:$A,Figure16!$A3082)</f>
        <v>0</v>
      </c>
      <c r="D3082" s="3">
        <f>SUMIFS(Data!Y:Y,Data!$B:$B,Figure16!$B3082,Data!$A:$A,Figure16!$A3082)</f>
        <v>0</v>
      </c>
      <c r="E3082" s="3">
        <f>SUMIFS(Data!Q:Q,Data!$B:$B,Figure16!$B3082,Data!$A:$A,Figure16!$A3082)</f>
        <v>668000050</v>
      </c>
      <c r="F3082" s="1">
        <f t="shared" si="100"/>
        <v>0</v>
      </c>
      <c r="G3082" s="1">
        <f t="shared" si="101"/>
        <v>0</v>
      </c>
      <c r="H3082">
        <f>SUMIFS(Data!Z:Z,Data!B:B,Figure16!B3082,Data!A:A,Figure16!A3082)</f>
        <v>1</v>
      </c>
    </row>
    <row r="3083" spans="1:8">
      <c r="A3083" s="27">
        <v>1970</v>
      </c>
      <c r="B3083" t="s">
        <v>67</v>
      </c>
      <c r="C3083" s="3">
        <f>SUMIFS(Data!F:F,Data!$B:$B,Figure16!$B3083,Data!$A:$A,Figure16!$A3083)</f>
        <v>0</v>
      </c>
      <c r="D3083" s="3">
        <f>SUMIFS(Data!Y:Y,Data!$B:$B,Figure16!$B3083,Data!$A:$A,Figure16!$A3083)</f>
        <v>0</v>
      </c>
      <c r="E3083" s="3">
        <f>SUMIFS(Data!Q:Q,Data!$B:$B,Figure16!$B3083,Data!$A:$A,Figure16!$A3083)</f>
        <v>723000000</v>
      </c>
      <c r="F3083" s="1">
        <f t="shared" si="100"/>
        <v>0</v>
      </c>
      <c r="G3083" s="1">
        <f t="shared" si="101"/>
        <v>0</v>
      </c>
      <c r="H3083">
        <f>SUMIFS(Data!Z:Z,Data!B:B,Figure16!B3083,Data!A:A,Figure16!A3083)</f>
        <v>1</v>
      </c>
    </row>
    <row r="3084" spans="1:8">
      <c r="A3084" s="27">
        <v>1971</v>
      </c>
      <c r="B3084" t="s">
        <v>67</v>
      </c>
      <c r="C3084" s="3">
        <f>SUMIFS(Data!F:F,Data!$B:$B,Figure16!$B3084,Data!$A:$A,Figure16!$A3084)</f>
        <v>0</v>
      </c>
      <c r="D3084" s="3">
        <f>SUMIFS(Data!Y:Y,Data!$B:$B,Figure16!$B3084,Data!$A:$A,Figure16!$A3084)</f>
        <v>0</v>
      </c>
      <c r="E3084" s="3">
        <f>SUMIFS(Data!Q:Q,Data!$B:$B,Figure16!$B3084,Data!$A:$A,Figure16!$A3084)</f>
        <v>731000000</v>
      </c>
      <c r="F3084" s="1">
        <f t="shared" si="100"/>
        <v>0</v>
      </c>
      <c r="G3084" s="1">
        <f t="shared" si="101"/>
        <v>0</v>
      </c>
      <c r="H3084">
        <f>SUMIFS(Data!Z:Z,Data!B:B,Figure16!B3084,Data!A:A,Figure16!A3084)</f>
        <v>1</v>
      </c>
    </row>
    <row r="3085" spans="1:8">
      <c r="A3085" s="27">
        <v>1972</v>
      </c>
      <c r="B3085" t="s">
        <v>67</v>
      </c>
      <c r="C3085" s="3">
        <f>SUMIFS(Data!F:F,Data!$B:$B,Figure16!$B3085,Data!$A:$A,Figure16!$A3085)</f>
        <v>0</v>
      </c>
      <c r="D3085" s="3">
        <f>SUMIFS(Data!Y:Y,Data!$B:$B,Figure16!$B3085,Data!$A:$A,Figure16!$A3085)</f>
        <v>0</v>
      </c>
      <c r="E3085" s="3">
        <f>SUMIFS(Data!Q:Q,Data!$B:$B,Figure16!$B3085,Data!$A:$A,Figure16!$A3085)</f>
        <v>802999950</v>
      </c>
      <c r="F3085" s="1">
        <f t="shared" si="100"/>
        <v>0</v>
      </c>
      <c r="G3085" s="1">
        <f t="shared" si="101"/>
        <v>0</v>
      </c>
      <c r="H3085">
        <f>SUMIFS(Data!Z:Z,Data!B:B,Figure16!B3085,Data!A:A,Figure16!A3085)</f>
        <v>1</v>
      </c>
    </row>
    <row r="3086" spans="1:8">
      <c r="A3086" s="27">
        <v>1973</v>
      </c>
      <c r="B3086" t="s">
        <v>67</v>
      </c>
      <c r="C3086" s="3">
        <f>SUMIFS(Data!F:F,Data!$B:$B,Figure16!$B3086,Data!$A:$A,Figure16!$A3086)</f>
        <v>0</v>
      </c>
      <c r="D3086" s="3">
        <f>SUMIFS(Data!Y:Y,Data!$B:$B,Figure16!$B3086,Data!$A:$A,Figure16!$A3086)</f>
        <v>0</v>
      </c>
      <c r="E3086" s="3">
        <f>SUMIFS(Data!Q:Q,Data!$B:$B,Figure16!$B3086,Data!$A:$A,Figure16!$A3086)</f>
        <v>912499950</v>
      </c>
      <c r="F3086" s="1">
        <f t="shared" si="100"/>
        <v>0</v>
      </c>
      <c r="G3086" s="1">
        <f t="shared" si="101"/>
        <v>0</v>
      </c>
      <c r="H3086">
        <f>SUMIFS(Data!Z:Z,Data!B:B,Figure16!B3086,Data!A:A,Figure16!A3086)</f>
        <v>1</v>
      </c>
    </row>
    <row r="3087" spans="1:8">
      <c r="A3087" s="27">
        <v>1974</v>
      </c>
      <c r="B3087" t="s">
        <v>67</v>
      </c>
      <c r="C3087" s="3">
        <f>SUMIFS(Data!F:F,Data!$B:$B,Figure16!$B3087,Data!$A:$A,Figure16!$A3087)</f>
        <v>0</v>
      </c>
      <c r="D3087" s="3">
        <f>SUMIFS(Data!Y:Y,Data!$B:$B,Figure16!$B3087,Data!$A:$A,Figure16!$A3087)</f>
        <v>0</v>
      </c>
      <c r="E3087" s="3">
        <f>SUMIFS(Data!Q:Q,Data!$B:$B,Figure16!$B3087,Data!$A:$A,Figure16!$A3087)</f>
        <v>1034500000</v>
      </c>
      <c r="F3087" s="1">
        <f t="shared" si="100"/>
        <v>0</v>
      </c>
      <c r="G3087" s="1">
        <f t="shared" si="101"/>
        <v>0</v>
      </c>
      <c r="H3087">
        <f>SUMIFS(Data!Z:Z,Data!B:B,Figure16!B3087,Data!A:A,Figure16!A3087)</f>
        <v>1</v>
      </c>
    </row>
    <row r="3088" spans="1:8">
      <c r="A3088" s="27">
        <v>1975</v>
      </c>
      <c r="B3088" t="s">
        <v>67</v>
      </c>
      <c r="C3088" s="3">
        <f>SUMIFS(Data!F:F,Data!$B:$B,Figure16!$B3088,Data!$A:$A,Figure16!$A3088)</f>
        <v>0</v>
      </c>
      <c r="D3088" s="3">
        <f>SUMIFS(Data!Y:Y,Data!$B:$B,Figure16!$B3088,Data!$A:$A,Figure16!$A3088)</f>
        <v>0</v>
      </c>
      <c r="E3088" s="3">
        <f>SUMIFS(Data!Q:Q,Data!$B:$B,Figure16!$B3088,Data!$A:$A,Figure16!$A3088)</f>
        <v>1124000000</v>
      </c>
      <c r="F3088" s="1">
        <f t="shared" si="100"/>
        <v>0</v>
      </c>
      <c r="G3088" s="1">
        <f t="shared" si="101"/>
        <v>0</v>
      </c>
      <c r="H3088">
        <f>SUMIFS(Data!Z:Z,Data!B:B,Figure16!B3088,Data!A:A,Figure16!A3088)</f>
        <v>1</v>
      </c>
    </row>
    <row r="3089" spans="1:8">
      <c r="A3089" s="27">
        <v>1976</v>
      </c>
      <c r="B3089" t="s">
        <v>67</v>
      </c>
      <c r="C3089" s="3">
        <f>SUMIFS(Data!F:F,Data!$B:$B,Figure16!$B3089,Data!$A:$A,Figure16!$A3089)</f>
        <v>0</v>
      </c>
      <c r="D3089" s="3">
        <f>SUMIFS(Data!Y:Y,Data!$B:$B,Figure16!$B3089,Data!$A:$A,Figure16!$A3089)</f>
        <v>10000000</v>
      </c>
      <c r="E3089" s="3">
        <f>SUMIFS(Data!Q:Q,Data!$B:$B,Figure16!$B3089,Data!$A:$A,Figure16!$A3089)</f>
        <v>1347999949.9999998</v>
      </c>
      <c r="F3089" s="1">
        <f t="shared" si="100"/>
        <v>0</v>
      </c>
      <c r="G3089" s="1">
        <f t="shared" si="101"/>
        <v>0.74183979012758872</v>
      </c>
      <c r="H3089">
        <f>SUMIFS(Data!Z:Z,Data!B:B,Figure16!B3089,Data!A:A,Figure16!A3089)</f>
        <v>1</v>
      </c>
    </row>
    <row r="3090" spans="1:8">
      <c r="A3090" s="27">
        <v>1977</v>
      </c>
      <c r="B3090" t="s">
        <v>67</v>
      </c>
      <c r="C3090" s="3">
        <f>SUMIFS(Data!F:F,Data!$B:$B,Figure16!$B3090,Data!$A:$A,Figure16!$A3090)</f>
        <v>0</v>
      </c>
      <c r="D3090" s="3">
        <f>SUMIFS(Data!Y:Y,Data!$B:$B,Figure16!$B3090,Data!$A:$A,Figure16!$A3090)</f>
        <v>0</v>
      </c>
      <c r="E3090" s="3">
        <f>SUMIFS(Data!Q:Q,Data!$B:$B,Figure16!$B3090,Data!$A:$A,Figure16!$A3090)</f>
        <v>1669499950</v>
      </c>
      <c r="F3090" s="1">
        <f t="shared" si="100"/>
        <v>0</v>
      </c>
      <c r="G3090" s="1">
        <f t="shared" si="101"/>
        <v>0</v>
      </c>
      <c r="H3090">
        <f>SUMIFS(Data!Z:Z,Data!B:B,Figure16!B3090,Data!A:A,Figure16!A3090)</f>
        <v>1</v>
      </c>
    </row>
    <row r="3091" spans="1:8">
      <c r="A3091" s="27">
        <v>1978</v>
      </c>
      <c r="B3091" t="s">
        <v>67</v>
      </c>
      <c r="C3091" s="3">
        <f>SUMIFS(Data!F:F,Data!$B:$B,Figure16!$B3091,Data!$A:$A,Figure16!$A3091)</f>
        <v>0</v>
      </c>
      <c r="D3091" s="3">
        <f>SUMIFS(Data!Y:Y,Data!$B:$B,Figure16!$B3091,Data!$A:$A,Figure16!$A3091)</f>
        <v>0</v>
      </c>
      <c r="E3091" s="3">
        <f>SUMIFS(Data!Q:Q,Data!$B:$B,Figure16!$B3091,Data!$A:$A,Figure16!$A3091)</f>
        <v>3097242093.2244096</v>
      </c>
      <c r="F3091" s="1">
        <f t="shared" si="100"/>
        <v>0</v>
      </c>
      <c r="G3091" s="1">
        <f t="shared" si="101"/>
        <v>0</v>
      </c>
      <c r="H3091">
        <f>SUMIFS(Data!Z:Z,Data!B:B,Figure16!B3091,Data!A:A,Figure16!A3091)</f>
        <v>1</v>
      </c>
    </row>
    <row r="3092" spans="1:8">
      <c r="A3092" s="27">
        <v>1979</v>
      </c>
      <c r="B3092" t="s">
        <v>67</v>
      </c>
      <c r="C3092" s="3">
        <f>SUMIFS(Data!F:F,Data!$B:$B,Figure16!$B3092,Data!$A:$A,Figure16!$A3092)</f>
        <v>0</v>
      </c>
      <c r="D3092" s="3">
        <f>SUMIFS(Data!Y:Y,Data!$B:$B,Figure16!$B3092,Data!$A:$A,Figure16!$A3092)</f>
        <v>93000000</v>
      </c>
      <c r="E3092" s="3">
        <f>SUMIFS(Data!Q:Q,Data!$B:$B,Figure16!$B3092,Data!$A:$A,Figure16!$A3092)</f>
        <v>3544281976.2919798</v>
      </c>
      <c r="F3092" s="1">
        <f t="shared" si="100"/>
        <v>0</v>
      </c>
      <c r="G3092" s="1">
        <f t="shared" si="101"/>
        <v>2.6239447262403313</v>
      </c>
      <c r="H3092">
        <f>SUMIFS(Data!Z:Z,Data!B:B,Figure16!B3092,Data!A:A,Figure16!A3092)</f>
        <v>1</v>
      </c>
    </row>
    <row r="3093" spans="1:8">
      <c r="A3093" s="27">
        <v>1980</v>
      </c>
      <c r="B3093" t="s">
        <v>67</v>
      </c>
      <c r="C3093" s="3">
        <f>SUMIFS(Data!F:F,Data!$B:$B,Figure16!$B3093,Data!$A:$A,Figure16!$A3093)</f>
        <v>0</v>
      </c>
      <c r="D3093" s="3">
        <f>SUMIFS(Data!Y:Y,Data!$B:$B,Figure16!$B3093,Data!$A:$A,Figure16!$A3093)</f>
        <v>0</v>
      </c>
      <c r="E3093" s="3">
        <f>SUMIFS(Data!Q:Q,Data!$B:$B,Figure16!$B3093,Data!$A:$A,Figure16!$A3093)</f>
        <v>3968160045.986835</v>
      </c>
      <c r="F3093" s="1">
        <f t="shared" si="100"/>
        <v>0</v>
      </c>
      <c r="G3093" s="1">
        <f t="shared" si="101"/>
        <v>0</v>
      </c>
      <c r="H3093">
        <f>SUMIFS(Data!Z:Z,Data!B:B,Figure16!B3093,Data!A:A,Figure16!A3093)</f>
        <v>1</v>
      </c>
    </row>
    <row r="3094" spans="1:8">
      <c r="A3094" s="27">
        <v>1981</v>
      </c>
      <c r="B3094" t="s">
        <v>67</v>
      </c>
      <c r="C3094" s="3">
        <f>SUMIFS(Data!F:F,Data!$B:$B,Figure16!$B3094,Data!$A:$A,Figure16!$A3094)</f>
        <v>0</v>
      </c>
      <c r="D3094" s="3">
        <f>SUMIFS(Data!Y:Y,Data!$B:$B,Figure16!$B3094,Data!$A:$A,Figure16!$A3094)</f>
        <v>4200000</v>
      </c>
      <c r="E3094" s="3">
        <f>SUMIFS(Data!Q:Q,Data!$B:$B,Figure16!$B3094,Data!$A:$A,Figure16!$A3094)</f>
        <v>4043894878.58005</v>
      </c>
      <c r="F3094" s="1">
        <f t="shared" si="100"/>
        <v>0</v>
      </c>
      <c r="G3094" s="1">
        <f t="shared" si="101"/>
        <v>0.10386026655259556</v>
      </c>
      <c r="H3094">
        <f>SUMIFS(Data!Z:Z,Data!B:B,Figure16!B3094,Data!A:A,Figure16!A3094)</f>
        <v>1</v>
      </c>
    </row>
    <row r="3095" spans="1:8">
      <c r="A3095" s="27">
        <v>1982</v>
      </c>
      <c r="B3095" t="s">
        <v>67</v>
      </c>
      <c r="C3095" s="3">
        <f>SUMIFS(Data!F:F,Data!$B:$B,Figure16!$B3095,Data!$A:$A,Figure16!$A3095)</f>
        <v>0</v>
      </c>
      <c r="D3095" s="3">
        <f>SUMIFS(Data!Y:Y,Data!$B:$B,Figure16!$B3095,Data!$A:$A,Figure16!$A3095)</f>
        <v>0</v>
      </c>
      <c r="E3095" s="3">
        <f>SUMIFS(Data!Q:Q,Data!$B:$B,Figure16!$B3095,Data!$A:$A,Figure16!$A3095)</f>
        <v>4266503525.6105103</v>
      </c>
      <c r="F3095" s="1">
        <f t="shared" si="100"/>
        <v>0</v>
      </c>
      <c r="G3095" s="1">
        <f t="shared" si="101"/>
        <v>0</v>
      </c>
      <c r="H3095">
        <f>SUMIFS(Data!Z:Z,Data!B:B,Figure16!B3095,Data!A:A,Figure16!A3095)</f>
        <v>1</v>
      </c>
    </row>
    <row r="3096" spans="1:8">
      <c r="A3096" s="27">
        <v>1983</v>
      </c>
      <c r="B3096" t="s">
        <v>67</v>
      </c>
      <c r="C3096" s="3">
        <f>SUMIFS(Data!F:F,Data!$B:$B,Figure16!$B3096,Data!$A:$A,Figure16!$A3096)</f>
        <v>0</v>
      </c>
      <c r="D3096" s="3">
        <f>SUMIFS(Data!Y:Y,Data!$B:$B,Figure16!$B3096,Data!$A:$A,Figure16!$A3096)</f>
        <v>0</v>
      </c>
      <c r="E3096" s="3">
        <f>SUMIFS(Data!Q:Q,Data!$B:$B,Figure16!$B3096,Data!$A:$A,Figure16!$A3096)</f>
        <v>4476697184.8598051</v>
      </c>
      <c r="F3096" s="1">
        <f t="shared" si="100"/>
        <v>0</v>
      </c>
      <c r="G3096" s="1">
        <f t="shared" si="101"/>
        <v>0</v>
      </c>
      <c r="H3096">
        <f>SUMIFS(Data!Z:Z,Data!B:B,Figure16!B3096,Data!A:A,Figure16!A3096)</f>
        <v>1</v>
      </c>
    </row>
    <row r="3097" spans="1:8">
      <c r="A3097" s="27">
        <v>1984</v>
      </c>
      <c r="B3097" t="s">
        <v>67</v>
      </c>
      <c r="C3097" s="3">
        <f>SUMIFS(Data!F:F,Data!$B:$B,Figure16!$B3097,Data!$A:$A,Figure16!$A3097)</f>
        <v>0</v>
      </c>
      <c r="D3097" s="3">
        <f>SUMIFS(Data!Y:Y,Data!$B:$B,Figure16!$B3097,Data!$A:$A,Figure16!$A3097)</f>
        <v>0</v>
      </c>
      <c r="E3097" s="3">
        <f>SUMIFS(Data!Q:Q,Data!$B:$B,Figure16!$B3097,Data!$A:$A,Figure16!$A3097)</f>
        <v>4915311846.4882698</v>
      </c>
      <c r="F3097" s="1">
        <f t="shared" si="100"/>
        <v>0</v>
      </c>
      <c r="G3097" s="1">
        <f t="shared" si="101"/>
        <v>0</v>
      </c>
      <c r="H3097">
        <f>SUMIFS(Data!Z:Z,Data!B:B,Figure16!B3097,Data!A:A,Figure16!A3097)</f>
        <v>1</v>
      </c>
    </row>
    <row r="3098" spans="1:8">
      <c r="A3098" s="27">
        <v>1985</v>
      </c>
      <c r="B3098" t="s">
        <v>67</v>
      </c>
      <c r="C3098" s="3">
        <f>SUMIFS(Data!F:F,Data!$B:$B,Figure16!$B3098,Data!$A:$A,Figure16!$A3098)</f>
        <v>0</v>
      </c>
      <c r="D3098" s="3">
        <f>SUMIFS(Data!Y:Y,Data!$B:$B,Figure16!$B3098,Data!$A:$A,Figure16!$A3098)</f>
        <v>0</v>
      </c>
      <c r="E3098" s="3">
        <f>SUMIFS(Data!Q:Q,Data!$B:$B,Figure16!$B3098,Data!$A:$A,Figure16!$A3098)</f>
        <v>5278120712.5458994</v>
      </c>
      <c r="F3098" s="1">
        <f t="shared" si="100"/>
        <v>0</v>
      </c>
      <c r="G3098" s="1">
        <f t="shared" si="101"/>
        <v>0</v>
      </c>
      <c r="H3098">
        <f>SUMIFS(Data!Z:Z,Data!B:B,Figure16!B3098,Data!A:A,Figure16!A3098)</f>
        <v>1</v>
      </c>
    </row>
    <row r="3099" spans="1:8">
      <c r="A3099" s="27">
        <v>1986</v>
      </c>
      <c r="B3099" t="s">
        <v>67</v>
      </c>
      <c r="C3099" s="3">
        <f>SUMIFS(Data!F:F,Data!$B:$B,Figure16!$B3099,Data!$A:$A,Figure16!$A3099)</f>
        <v>0</v>
      </c>
      <c r="D3099" s="3">
        <f>SUMIFS(Data!Y:Y,Data!$B:$B,Figure16!$B3099,Data!$A:$A,Figure16!$A3099)</f>
        <v>0</v>
      </c>
      <c r="E3099" s="3">
        <f>SUMIFS(Data!Q:Q,Data!$B:$B,Figure16!$B3099,Data!$A:$A,Figure16!$A3099)</f>
        <v>5677828958.9060497</v>
      </c>
      <c r="F3099" s="1">
        <f t="shared" si="100"/>
        <v>0</v>
      </c>
      <c r="G3099" s="1">
        <f t="shared" si="101"/>
        <v>0</v>
      </c>
      <c r="H3099">
        <f>SUMIFS(Data!Z:Z,Data!B:B,Figure16!B3099,Data!A:A,Figure16!A3099)</f>
        <v>1</v>
      </c>
    </row>
    <row r="3100" spans="1:8">
      <c r="A3100" s="27">
        <v>1987</v>
      </c>
      <c r="B3100" t="s">
        <v>67</v>
      </c>
      <c r="C3100" s="3">
        <f>SUMIFS(Data!F:F,Data!$B:$B,Figure16!$B3100,Data!$A:$A,Figure16!$A3100)</f>
        <v>0</v>
      </c>
      <c r="D3100" s="3">
        <f>SUMIFS(Data!Y:Y,Data!$B:$B,Figure16!$B3100,Data!$A:$A,Figure16!$A3100)</f>
        <v>0</v>
      </c>
      <c r="E3100" s="3">
        <f>SUMIFS(Data!Q:Q,Data!$B:$B,Figure16!$B3100,Data!$A:$A,Figure16!$A3100)</f>
        <v>6190521241.4649506</v>
      </c>
      <c r="F3100" s="1">
        <f t="shared" si="100"/>
        <v>0</v>
      </c>
      <c r="G3100" s="1">
        <f t="shared" si="101"/>
        <v>0</v>
      </c>
      <c r="H3100">
        <f>SUMIFS(Data!Z:Z,Data!B:B,Figure16!B3100,Data!A:A,Figure16!A3100)</f>
        <v>1</v>
      </c>
    </row>
    <row r="3101" spans="1:8">
      <c r="A3101" s="27">
        <v>1988</v>
      </c>
      <c r="B3101" t="s">
        <v>67</v>
      </c>
      <c r="C3101" s="3">
        <f>SUMIFS(Data!F:F,Data!$B:$B,Figure16!$B3101,Data!$A:$A,Figure16!$A3101)</f>
        <v>0</v>
      </c>
      <c r="D3101" s="3">
        <f>SUMIFS(Data!Y:Y,Data!$B:$B,Figure16!$B3101,Data!$A:$A,Figure16!$A3101)</f>
        <v>0</v>
      </c>
      <c r="E3101" s="3">
        <f>SUMIFS(Data!Q:Q,Data!$B:$B,Figure16!$B3101,Data!$A:$A,Figure16!$A3101)</f>
        <v>5902717091.5474672</v>
      </c>
      <c r="F3101" s="1">
        <f t="shared" si="100"/>
        <v>0</v>
      </c>
      <c r="G3101" s="1">
        <f t="shared" si="101"/>
        <v>0</v>
      </c>
      <c r="H3101">
        <f>SUMIFS(Data!Z:Z,Data!B:B,Figure16!B3101,Data!A:A,Figure16!A3101)</f>
        <v>1</v>
      </c>
    </row>
    <row r="3102" spans="1:8">
      <c r="A3102" s="27">
        <v>1989</v>
      </c>
      <c r="B3102" t="s">
        <v>67</v>
      </c>
      <c r="C3102" s="3">
        <f>SUMIFS(Data!F:F,Data!$B:$B,Figure16!$B3102,Data!$A:$A,Figure16!$A3102)</f>
        <v>0</v>
      </c>
      <c r="D3102" s="3">
        <f>SUMIFS(Data!Y:Y,Data!$B:$B,Figure16!$B3102,Data!$A:$A,Figure16!$A3102)</f>
        <v>0</v>
      </c>
      <c r="E3102" s="3">
        <f>SUMIFS(Data!Q:Q,Data!$B:$B,Figure16!$B3102,Data!$A:$A,Figure16!$A3102)</f>
        <v>5432344901.7782068</v>
      </c>
      <c r="F3102" s="1">
        <f t="shared" si="100"/>
        <v>0</v>
      </c>
      <c r="G3102" s="1">
        <f t="shared" si="101"/>
        <v>0</v>
      </c>
      <c r="H3102">
        <f>SUMIFS(Data!Z:Z,Data!B:B,Figure16!B3102,Data!A:A,Figure16!A3102)</f>
        <v>1</v>
      </c>
    </row>
    <row r="3103" spans="1:8">
      <c r="A3103" s="27">
        <v>1990</v>
      </c>
      <c r="B3103" t="s">
        <v>67</v>
      </c>
      <c r="C3103" s="3">
        <f>SUMIFS(Data!F:F,Data!$B:$B,Figure16!$B3103,Data!$A:$A,Figure16!$A3103)</f>
        <v>0</v>
      </c>
      <c r="D3103" s="3">
        <f>SUMIFS(Data!Y:Y,Data!$B:$B,Figure16!$B3103,Data!$A:$A,Figure16!$A3103)</f>
        <v>0</v>
      </c>
      <c r="E3103" s="3">
        <f>SUMIFS(Data!Q:Q,Data!$B:$B,Figure16!$B3103,Data!$A:$A,Figure16!$A3103)</f>
        <v>4923009551.5156136</v>
      </c>
      <c r="F3103" s="1">
        <f t="shared" si="100"/>
        <v>0</v>
      </c>
      <c r="G3103" s="1">
        <f t="shared" si="101"/>
        <v>0</v>
      </c>
      <c r="H3103">
        <f>SUMIFS(Data!Z:Z,Data!B:B,Figure16!B3103,Data!A:A,Figure16!A3103)</f>
        <v>1</v>
      </c>
    </row>
    <row r="3104" spans="1:8">
      <c r="A3104" s="27">
        <v>1991</v>
      </c>
      <c r="B3104" t="s">
        <v>67</v>
      </c>
      <c r="C3104" s="3">
        <f>SUMIFS(Data!F:F,Data!$B:$B,Figure16!$B3104,Data!$A:$A,Figure16!$A3104)</f>
        <v>0</v>
      </c>
      <c r="D3104" s="3">
        <f>SUMIFS(Data!Y:Y,Data!$B:$B,Figure16!$B3104,Data!$A:$A,Figure16!$A3104)</f>
        <v>0</v>
      </c>
      <c r="E3104" s="3">
        <f>SUMIFS(Data!Q:Q,Data!$B:$B,Figure16!$B3104,Data!$A:$A,Figure16!$A3104)</f>
        <v>4648668470.2177296</v>
      </c>
      <c r="F3104" s="1">
        <f t="shared" si="100"/>
        <v>0</v>
      </c>
      <c r="G3104" s="1">
        <f t="shared" si="101"/>
        <v>0</v>
      </c>
      <c r="H3104">
        <f>SUMIFS(Data!Z:Z,Data!B:B,Figure16!B3104,Data!A:A,Figure16!A3104)</f>
        <v>1</v>
      </c>
    </row>
    <row r="3105" spans="1:8">
      <c r="A3105" s="27">
        <v>1992</v>
      </c>
      <c r="B3105" t="s">
        <v>67</v>
      </c>
      <c r="C3105" s="3">
        <f>SUMIFS(Data!F:F,Data!$B:$B,Figure16!$B3105,Data!$A:$A,Figure16!$A3105)</f>
        <v>0</v>
      </c>
      <c r="D3105" s="3">
        <f>SUMIFS(Data!Y:Y,Data!$B:$B,Figure16!$B3105,Data!$A:$A,Figure16!$A3105)</f>
        <v>0</v>
      </c>
      <c r="E3105" s="3">
        <f>SUMIFS(Data!Q:Q,Data!$B:$B,Figure16!$B3105,Data!$A:$A,Figure16!$A3105)</f>
        <v>4943700428.0766115</v>
      </c>
      <c r="F3105" s="1">
        <f t="shared" si="100"/>
        <v>0</v>
      </c>
      <c r="G3105" s="1">
        <f t="shared" si="101"/>
        <v>0</v>
      </c>
      <c r="H3105">
        <f>SUMIFS(Data!Z:Z,Data!B:B,Figure16!B3105,Data!A:A,Figure16!A3105)</f>
        <v>1</v>
      </c>
    </row>
    <row r="3106" spans="1:8">
      <c r="A3106" s="27">
        <v>1993</v>
      </c>
      <c r="B3106" t="s">
        <v>67</v>
      </c>
      <c r="C3106" s="3">
        <f>SUMIFS(Data!F:F,Data!$B:$B,Figure16!$B3106,Data!$A:$A,Figure16!$A3106)</f>
        <v>0</v>
      </c>
      <c r="D3106" s="3">
        <f>SUMIFS(Data!Y:Y,Data!$B:$B,Figure16!$B3106,Data!$A:$A,Figure16!$A3106)</f>
        <v>0</v>
      </c>
      <c r="E3106" s="3">
        <f>SUMIFS(Data!Q:Q,Data!$B:$B,Figure16!$B3106,Data!$A:$A,Figure16!$A3106)</f>
        <v>4926728938.8682804</v>
      </c>
      <c r="F3106" s="1">
        <f t="shared" si="100"/>
        <v>0</v>
      </c>
      <c r="G3106" s="1">
        <f t="shared" si="101"/>
        <v>0</v>
      </c>
      <c r="H3106">
        <f>SUMIFS(Data!Z:Z,Data!B:B,Figure16!B3106,Data!A:A,Figure16!A3106)</f>
        <v>1</v>
      </c>
    </row>
    <row r="3107" spans="1:8">
      <c r="A3107" s="27">
        <v>1994</v>
      </c>
      <c r="B3107" t="s">
        <v>67</v>
      </c>
      <c r="C3107" s="3">
        <f>SUMIFS(Data!F:F,Data!$B:$B,Figure16!$B3107,Data!$A:$A,Figure16!$A3107)</f>
        <v>0</v>
      </c>
      <c r="D3107" s="3">
        <f>SUMIFS(Data!Y:Y,Data!$B:$B,Figure16!$B3107,Data!$A:$A,Figure16!$A3107)</f>
        <v>0</v>
      </c>
      <c r="E3107" s="3">
        <f>SUMIFS(Data!Q:Q,Data!$B:$B,Figure16!$B3107,Data!$A:$A,Figure16!$A3107)</f>
        <v>4642280683.369874</v>
      </c>
      <c r="F3107" s="1">
        <f t="shared" si="100"/>
        <v>0</v>
      </c>
      <c r="G3107" s="1">
        <f t="shared" si="101"/>
        <v>0</v>
      </c>
      <c r="H3107">
        <f>SUMIFS(Data!Z:Z,Data!B:B,Figure16!B3107,Data!A:A,Figure16!A3107)</f>
        <v>1</v>
      </c>
    </row>
    <row r="3108" spans="1:8">
      <c r="A3108" s="27">
        <v>1995</v>
      </c>
      <c r="B3108" t="s">
        <v>67</v>
      </c>
      <c r="C3108" s="3">
        <f>SUMIFS(Data!F:F,Data!$B:$B,Figure16!$B3108,Data!$A:$A,Figure16!$A3108)</f>
        <v>0</v>
      </c>
      <c r="D3108" s="3">
        <f>SUMIFS(Data!Y:Y,Data!$B:$B,Figure16!$B3108,Data!$A:$A,Figure16!$A3108)</f>
        <v>0</v>
      </c>
      <c r="E3108" s="3">
        <f>SUMIFS(Data!Q:Q,Data!$B:$B,Figure16!$B3108,Data!$A:$A,Figure16!$A3108)</f>
        <v>5347445007.5130863</v>
      </c>
      <c r="F3108" s="1">
        <f t="shared" si="100"/>
        <v>0</v>
      </c>
      <c r="G3108" s="1">
        <f t="shared" si="101"/>
        <v>0</v>
      </c>
      <c r="H3108">
        <f>SUMIFS(Data!Z:Z,Data!B:B,Figure16!B3108,Data!A:A,Figure16!A3108)</f>
        <v>1</v>
      </c>
    </row>
    <row r="3109" spans="1:8">
      <c r="A3109" s="27">
        <v>1996</v>
      </c>
      <c r="B3109" t="s">
        <v>67</v>
      </c>
      <c r="C3109" s="3">
        <f>SUMIFS(Data!F:F,Data!$B:$B,Figure16!$B3109,Data!$A:$A,Figure16!$A3109)</f>
        <v>0</v>
      </c>
      <c r="D3109" s="3">
        <f>SUMIFS(Data!Y:Y,Data!$B:$B,Figure16!$B3109,Data!$A:$A,Figure16!$A3109)</f>
        <v>0</v>
      </c>
      <c r="E3109" s="3">
        <f>SUMIFS(Data!Q:Q,Data!$B:$B,Figure16!$B3109,Data!$A:$A,Figure16!$A3109)</f>
        <v>5215028987.8804054</v>
      </c>
      <c r="F3109" s="1">
        <f t="shared" si="100"/>
        <v>0</v>
      </c>
      <c r="G3109" s="1">
        <f t="shared" si="101"/>
        <v>0</v>
      </c>
      <c r="H3109">
        <f>SUMIFS(Data!Z:Z,Data!B:B,Figure16!B3109,Data!A:A,Figure16!A3109)</f>
        <v>1</v>
      </c>
    </row>
    <row r="3110" spans="1:8">
      <c r="A3110" s="27">
        <v>1997</v>
      </c>
      <c r="B3110" t="s">
        <v>67</v>
      </c>
      <c r="C3110" s="3">
        <f>SUMIFS(Data!F:F,Data!$B:$B,Figure16!$B3110,Data!$A:$A,Figure16!$A3110)</f>
        <v>0</v>
      </c>
      <c r="D3110" s="3">
        <f>SUMIFS(Data!Y:Y,Data!$B:$B,Figure16!$B3110,Data!$A:$A,Figure16!$A3110)</f>
        <v>0</v>
      </c>
      <c r="E3110" s="3">
        <f>SUMIFS(Data!Q:Q,Data!$B:$B,Figure16!$B3110,Data!$A:$A,Figure16!$A3110)</f>
        <v>5737099646.3906317</v>
      </c>
      <c r="F3110" s="1">
        <f t="shared" si="100"/>
        <v>0</v>
      </c>
      <c r="G3110" s="1">
        <f t="shared" si="101"/>
        <v>0</v>
      </c>
      <c r="H3110">
        <f>SUMIFS(Data!Z:Z,Data!B:B,Figure16!B3110,Data!A:A,Figure16!A3110)</f>
        <v>1</v>
      </c>
    </row>
    <row r="3111" spans="1:8">
      <c r="A3111" s="27">
        <v>1998</v>
      </c>
      <c r="B3111" t="s">
        <v>67</v>
      </c>
      <c r="C3111" s="3">
        <f>SUMIFS(Data!F:F,Data!$B:$B,Figure16!$B3111,Data!$A:$A,Figure16!$A3111)</f>
        <v>0</v>
      </c>
      <c r="D3111" s="3">
        <f>SUMIFS(Data!Y:Y,Data!$B:$B,Figure16!$B3111,Data!$A:$A,Figure16!$A3111)</f>
        <v>0</v>
      </c>
      <c r="E3111" s="3">
        <f>SUMIFS(Data!Q:Q,Data!$B:$B,Figure16!$B3111,Data!$A:$A,Figure16!$A3111)</f>
        <v>6366340267.7410793</v>
      </c>
      <c r="F3111" s="1">
        <f t="shared" si="100"/>
        <v>0</v>
      </c>
      <c r="G3111" s="1">
        <f t="shared" si="101"/>
        <v>0</v>
      </c>
      <c r="H3111">
        <f>SUMIFS(Data!Z:Z,Data!B:B,Figure16!B3111,Data!A:A,Figure16!A3111)</f>
        <v>1</v>
      </c>
    </row>
    <row r="3112" spans="1:8">
      <c r="A3112" s="27">
        <v>1999</v>
      </c>
      <c r="B3112" t="s">
        <v>67</v>
      </c>
      <c r="C3112" s="3">
        <f>SUMIFS(Data!F:F,Data!$B:$B,Figure16!$B3112,Data!$A:$A,Figure16!$A3112)</f>
        <v>0</v>
      </c>
      <c r="D3112" s="3">
        <f>SUMIFS(Data!Y:Y,Data!$B:$B,Figure16!$B3112,Data!$A:$A,Figure16!$A3112)</f>
        <v>0</v>
      </c>
      <c r="E3112" s="3">
        <f>SUMIFS(Data!Q:Q,Data!$B:$B,Figure16!$B3112,Data!$A:$A,Figure16!$A3112)</f>
        <v>6414520531.6471786</v>
      </c>
      <c r="F3112" s="1">
        <f t="shared" si="100"/>
        <v>0</v>
      </c>
      <c r="G3112" s="1">
        <f t="shared" si="101"/>
        <v>0</v>
      </c>
      <c r="H3112">
        <f>SUMIFS(Data!Z:Z,Data!B:B,Figure16!B3112,Data!A:A,Figure16!A3112)</f>
        <v>1</v>
      </c>
    </row>
    <row r="3113" spans="1:8">
      <c r="A3113" s="27">
        <v>2000</v>
      </c>
      <c r="B3113" t="s">
        <v>67</v>
      </c>
      <c r="C3113" s="3">
        <f>SUMIFS(Data!F:F,Data!$B:$B,Figure16!$B3113,Data!$A:$A,Figure16!$A3113)</f>
        <v>0</v>
      </c>
      <c r="D3113" s="3">
        <f>SUMIFS(Data!Y:Y,Data!$B:$B,Figure16!$B3113,Data!$A:$A,Figure16!$A3113)</f>
        <v>0</v>
      </c>
      <c r="E3113" s="3">
        <f>SUMIFS(Data!Q:Q,Data!$B:$B,Figure16!$B3113,Data!$A:$A,Figure16!$A3113)</f>
        <v>7103507989.0504379</v>
      </c>
      <c r="F3113" s="1">
        <f t="shared" si="100"/>
        <v>0</v>
      </c>
      <c r="G3113" s="1">
        <f t="shared" si="101"/>
        <v>0</v>
      </c>
      <c r="H3113">
        <f>SUMIFS(Data!Z:Z,Data!B:B,Figure16!B3113,Data!A:A,Figure16!A3113)</f>
        <v>1</v>
      </c>
    </row>
    <row r="3114" spans="1:8">
      <c r="A3114" s="27">
        <v>2001</v>
      </c>
      <c r="B3114" t="s">
        <v>67</v>
      </c>
      <c r="C3114" s="3">
        <f>SUMIFS(Data!F:F,Data!$B:$B,Figure16!$B3114,Data!$A:$A,Figure16!$A3114)</f>
        <v>0</v>
      </c>
      <c r="D3114" s="3">
        <f>SUMIFS(Data!Y:Y,Data!$B:$B,Figure16!$B3114,Data!$A:$A,Figure16!$A3114)</f>
        <v>0</v>
      </c>
      <c r="E3114" s="3">
        <f>SUMIFS(Data!Q:Q,Data!$B:$B,Figure16!$B3114,Data!$A:$A,Figure16!$A3114)</f>
        <v>7565869927.7376318</v>
      </c>
      <c r="F3114" s="1">
        <f t="shared" si="100"/>
        <v>0</v>
      </c>
      <c r="G3114" s="1">
        <f t="shared" si="101"/>
        <v>0</v>
      </c>
      <c r="H3114">
        <f>SUMIFS(Data!Z:Z,Data!B:B,Figure16!B3114,Data!A:A,Figure16!A3114)</f>
        <v>1</v>
      </c>
    </row>
    <row r="3115" spans="1:8">
      <c r="A3115" s="27">
        <v>2002</v>
      </c>
      <c r="B3115" t="s">
        <v>67</v>
      </c>
      <c r="C3115" s="3">
        <f>SUMIFS(Data!F:F,Data!$B:$B,Figure16!$B3115,Data!$A:$A,Figure16!$A3115)</f>
        <v>0</v>
      </c>
      <c r="D3115" s="3">
        <f>SUMIFS(Data!Y:Y,Data!$B:$B,Figure16!$B3115,Data!$A:$A,Figure16!$A3115)</f>
        <v>0</v>
      </c>
      <c r="E3115" s="3">
        <f>SUMIFS(Data!Q:Q,Data!$B:$B,Figure16!$B3115,Data!$A:$A,Figure16!$A3115)</f>
        <v>7775078402.927846</v>
      </c>
      <c r="F3115" s="1">
        <f t="shared" si="100"/>
        <v>0</v>
      </c>
      <c r="G3115" s="1">
        <f t="shared" si="101"/>
        <v>0</v>
      </c>
      <c r="H3115">
        <f>SUMIFS(Data!Z:Z,Data!B:B,Figure16!B3115,Data!A:A,Figure16!A3115)</f>
        <v>1</v>
      </c>
    </row>
    <row r="3116" spans="1:8">
      <c r="A3116" s="27">
        <v>2003</v>
      </c>
      <c r="B3116" t="s">
        <v>67</v>
      </c>
      <c r="C3116" s="3">
        <f>SUMIFS(Data!F:F,Data!$B:$B,Figure16!$B3116,Data!$A:$A,Figure16!$A3116)</f>
        <v>0</v>
      </c>
      <c r="D3116" s="3">
        <f>SUMIFS(Data!Y:Y,Data!$B:$B,Figure16!$B3116,Data!$A:$A,Figure16!$A3116)</f>
        <v>0</v>
      </c>
      <c r="E3116" s="3">
        <f>SUMIFS(Data!Q:Q,Data!$B:$B,Figure16!$B3116,Data!$A:$A,Figure16!$A3116)</f>
        <v>8140271080.5603991</v>
      </c>
      <c r="F3116" s="1">
        <f t="shared" si="100"/>
        <v>0</v>
      </c>
      <c r="G3116" s="1">
        <f t="shared" si="101"/>
        <v>0</v>
      </c>
      <c r="H3116">
        <f>SUMIFS(Data!Z:Z,Data!B:B,Figure16!B3116,Data!A:A,Figure16!A3116)</f>
        <v>1</v>
      </c>
    </row>
    <row r="3117" spans="1:8">
      <c r="A3117" s="27">
        <v>2004</v>
      </c>
      <c r="B3117" t="s">
        <v>67</v>
      </c>
      <c r="C3117" s="3">
        <f>SUMIFS(Data!F:F,Data!$B:$B,Figure16!$B3117,Data!$A:$A,Figure16!$A3117)</f>
        <v>0</v>
      </c>
      <c r="D3117" s="3">
        <f>SUMIFS(Data!Y:Y,Data!$B:$B,Figure16!$B3117,Data!$A:$A,Figure16!$A3117)</f>
        <v>0</v>
      </c>
      <c r="E3117" s="3">
        <f>SUMIFS(Data!Q:Q,Data!$B:$B,Figure16!$B3117,Data!$A:$A,Figure16!$A3117)</f>
        <v>8772194250.2702141</v>
      </c>
      <c r="F3117" s="1">
        <f t="shared" si="100"/>
        <v>0</v>
      </c>
      <c r="G3117" s="1">
        <f t="shared" si="101"/>
        <v>0</v>
      </c>
      <c r="H3117">
        <f>SUMIFS(Data!Z:Z,Data!B:B,Figure16!B3117,Data!A:A,Figure16!A3117)</f>
        <v>1</v>
      </c>
    </row>
    <row r="3118" spans="1:8">
      <c r="A3118" s="27">
        <v>2005</v>
      </c>
      <c r="B3118" t="s">
        <v>67</v>
      </c>
      <c r="C3118" s="3">
        <f>SUMIFS(Data!F:F,Data!$B:$B,Figure16!$B3118,Data!$A:$A,Figure16!$A3118)</f>
        <v>0</v>
      </c>
      <c r="D3118" s="3">
        <f>SUMIFS(Data!Y:Y,Data!$B:$B,Figure16!$B3118,Data!$A:$A,Figure16!$A3118)</f>
        <v>0</v>
      </c>
      <c r="E3118" s="3">
        <f>SUMIFS(Data!Q:Q,Data!$B:$B,Figure16!$B3118,Data!$A:$A,Figure16!$A3118)</f>
        <v>9672035709.3979301</v>
      </c>
      <c r="F3118" s="1">
        <f t="shared" si="100"/>
        <v>0</v>
      </c>
      <c r="G3118" s="1">
        <f t="shared" si="101"/>
        <v>0</v>
      </c>
      <c r="H3118">
        <f>SUMIFS(Data!Z:Z,Data!B:B,Figure16!B3118,Data!A:A,Figure16!A3118)</f>
        <v>1</v>
      </c>
    </row>
    <row r="3119" spans="1:8">
      <c r="A3119" s="27">
        <v>2006</v>
      </c>
      <c r="B3119" t="s">
        <v>67</v>
      </c>
      <c r="C3119" s="3">
        <f>SUMIFS(Data!F:F,Data!$B:$B,Figure16!$B3119,Data!$A:$A,Figure16!$A3119)</f>
        <v>0</v>
      </c>
      <c r="D3119" s="3">
        <f>SUMIFS(Data!Y:Y,Data!$B:$B,Figure16!$B3119,Data!$A:$A,Figure16!$A3119)</f>
        <v>0</v>
      </c>
      <c r="E3119" s="3">
        <f>SUMIFS(Data!Q:Q,Data!$B:$B,Figure16!$B3119,Data!$A:$A,Figure16!$A3119)</f>
        <v>10841742347.796839</v>
      </c>
      <c r="F3119" s="1">
        <f t="shared" si="100"/>
        <v>0</v>
      </c>
      <c r="G3119" s="1">
        <f t="shared" si="101"/>
        <v>0</v>
      </c>
      <c r="H3119">
        <f>SUMIFS(Data!Z:Z,Data!B:B,Figure16!B3119,Data!A:A,Figure16!A3119)</f>
        <v>1</v>
      </c>
    </row>
    <row r="3120" spans="1:8">
      <c r="A3120" s="27">
        <v>2007</v>
      </c>
      <c r="B3120" t="s">
        <v>67</v>
      </c>
      <c r="C3120" s="3">
        <f>SUMIFS(Data!F:F,Data!$B:$B,Figure16!$B3120,Data!$A:$A,Figure16!$A3120)</f>
        <v>0</v>
      </c>
      <c r="D3120" s="3">
        <f>SUMIFS(Data!Y:Y,Data!$B:$B,Figure16!$B3120,Data!$A:$A,Figure16!$A3120)</f>
        <v>0</v>
      </c>
      <c r="E3120" s="3">
        <f>SUMIFS(Data!Q:Q,Data!$B:$B,Figure16!$B3120,Data!$A:$A,Figure16!$A3120)</f>
        <v>12275501784.297134</v>
      </c>
      <c r="F3120" s="1">
        <f t="shared" si="100"/>
        <v>0</v>
      </c>
      <c r="G3120" s="1">
        <f t="shared" si="101"/>
        <v>0</v>
      </c>
      <c r="H3120">
        <f>SUMIFS(Data!Z:Z,Data!B:B,Figure16!B3120,Data!A:A,Figure16!A3120)</f>
        <v>1</v>
      </c>
    </row>
    <row r="3121" spans="1:8">
      <c r="A3121" s="27">
        <v>2008</v>
      </c>
      <c r="B3121" t="s">
        <v>67</v>
      </c>
      <c r="C3121" s="3">
        <f>SUMIFS(Data!F:F,Data!$B:$B,Figure16!$B3121,Data!$A:$A,Figure16!$A3121)</f>
        <v>0</v>
      </c>
      <c r="D3121" s="3">
        <f>SUMIFS(Data!Y:Y,Data!$B:$B,Figure16!$B3121,Data!$A:$A,Figure16!$A3121)</f>
        <v>0</v>
      </c>
      <c r="E3121" s="3">
        <f>SUMIFS(Data!Q:Q,Data!$B:$B,Figure16!$B3121,Data!$A:$A,Figure16!$A3121)</f>
        <v>13789715132.50201</v>
      </c>
      <c r="F3121" s="1">
        <f t="shared" si="100"/>
        <v>0</v>
      </c>
      <c r="G3121" s="1">
        <f t="shared" si="101"/>
        <v>0</v>
      </c>
      <c r="H3121">
        <f>SUMIFS(Data!Z:Z,Data!B:B,Figure16!B3121,Data!A:A,Figure16!A3121)</f>
        <v>1</v>
      </c>
    </row>
    <row r="3122" spans="1:8">
      <c r="A3122" s="27">
        <v>2009</v>
      </c>
      <c r="B3122" t="s">
        <v>67</v>
      </c>
      <c r="C3122" s="3">
        <f>SUMIFS(Data!F:F,Data!$B:$B,Figure16!$B3122,Data!$A:$A,Figure16!$A3122)</f>
        <v>0</v>
      </c>
      <c r="D3122" s="3">
        <f>SUMIFS(Data!Y:Y,Data!$B:$B,Figure16!$B3122,Data!$A:$A,Figure16!$A3122)</f>
        <v>0</v>
      </c>
      <c r="E3122" s="3">
        <f>SUMIFS(Data!Q:Q,Data!$B:$B,Figure16!$B3122,Data!$A:$A,Figure16!$A3122)</f>
        <v>14587496229.18111</v>
      </c>
      <c r="F3122" s="1">
        <f t="shared" si="100"/>
        <v>0</v>
      </c>
      <c r="G3122" s="1">
        <f t="shared" si="101"/>
        <v>0</v>
      </c>
      <c r="H3122">
        <f>SUMIFS(Data!Z:Z,Data!B:B,Figure16!B3122,Data!A:A,Figure16!A3122)</f>
        <v>1</v>
      </c>
    </row>
    <row r="3123" spans="1:8">
      <c r="A3123" s="27">
        <v>2010</v>
      </c>
      <c r="B3123" t="s">
        <v>67</v>
      </c>
      <c r="C3123" s="3">
        <f>SUMIFS(Data!F:F,Data!$B:$B,Figure16!$B3123,Data!$A:$A,Figure16!$A3123)</f>
        <v>0</v>
      </c>
      <c r="D3123" s="3">
        <f>SUMIFS(Data!Y:Y,Data!$B:$B,Figure16!$B3123,Data!$A:$A,Figure16!$A3123)</f>
        <v>0</v>
      </c>
      <c r="E3123" s="3">
        <f>SUMIFS(Data!Q:Q,Data!$B:$B,Figure16!$B3123,Data!$A:$A,Figure16!$A3123)</f>
        <v>15839344591.984165</v>
      </c>
      <c r="F3123" s="1">
        <f t="shared" si="100"/>
        <v>0</v>
      </c>
      <c r="G3123" s="1">
        <f t="shared" si="101"/>
        <v>0</v>
      </c>
      <c r="H3123">
        <f>SUMIFS(Data!Z:Z,Data!B:B,Figure16!B3123,Data!A:A,Figure16!A3123)</f>
        <v>1</v>
      </c>
    </row>
    <row r="3124" spans="1:8">
      <c r="A3124" s="27">
        <v>2011</v>
      </c>
      <c r="B3124" t="s">
        <v>67</v>
      </c>
      <c r="C3124" s="3">
        <f>SUMIFS(Data!F:F,Data!$B:$B,Figure16!$B3124,Data!$A:$A,Figure16!$A3124)</f>
        <v>0</v>
      </c>
      <c r="D3124" s="3">
        <f>SUMIFS(Data!Y:Y,Data!$B:$B,Figure16!$B3124,Data!$A:$A,Figure16!$A3124)</f>
        <v>0</v>
      </c>
      <c r="E3124" s="3">
        <f>SUMIFS(Data!Q:Q,Data!$B:$B,Figure16!$B3124,Data!$A:$A,Figure16!$A3124)</f>
        <v>17710315005.999863</v>
      </c>
      <c r="F3124" s="1">
        <f t="shared" si="100"/>
        <v>0</v>
      </c>
      <c r="G3124" s="1">
        <f t="shared" si="101"/>
        <v>0</v>
      </c>
      <c r="H3124">
        <f>SUMIFS(Data!Z:Z,Data!B:B,Figure16!B3124,Data!A:A,Figure16!A3124)</f>
        <v>1</v>
      </c>
    </row>
    <row r="3125" spans="1:8">
      <c r="A3125" s="27">
        <v>2012</v>
      </c>
      <c r="B3125" t="s">
        <v>67</v>
      </c>
      <c r="C3125" s="3">
        <f>SUMIFS(Data!F:F,Data!$B:$B,Figure16!$B3125,Data!$A:$A,Figure16!$A3125)</f>
        <v>0</v>
      </c>
      <c r="D3125" s="3">
        <f>SUMIFS(Data!Y:Y,Data!$B:$B,Figure16!$B3125,Data!$A:$A,Figure16!$A3125)</f>
        <v>0</v>
      </c>
      <c r="E3125" s="3">
        <f>SUMIFS(Data!Q:Q,Data!$B:$B,Figure16!$B3125,Data!$A:$A,Figure16!$A3125)</f>
        <v>18528601901.323956</v>
      </c>
      <c r="F3125" s="1">
        <f t="shared" si="100"/>
        <v>0</v>
      </c>
      <c r="G3125" s="1">
        <f t="shared" si="101"/>
        <v>0</v>
      </c>
      <c r="H3125">
        <f>SUMIFS(Data!Z:Z,Data!B:B,Figure16!B3125,Data!A:A,Figure16!A3125)</f>
        <v>1</v>
      </c>
    </row>
    <row r="3126" spans="1:8">
      <c r="A3126" s="27">
        <v>2013</v>
      </c>
      <c r="B3126" t="s">
        <v>67</v>
      </c>
      <c r="C3126" s="3">
        <f>SUMIFS(Data!F:F,Data!$B:$B,Figure16!$B3126,Data!$A:$A,Figure16!$A3126)</f>
        <v>298000000</v>
      </c>
      <c r="D3126" s="3">
        <f>SUMIFS(Data!Y:Y,Data!$B:$B,Figure16!$B3126,Data!$A:$A,Figure16!$A3126)</f>
        <v>0</v>
      </c>
      <c r="E3126" s="3">
        <f>SUMIFS(Data!Q:Q,Data!$B:$B,Figure16!$B3126,Data!$A:$A,Figure16!$A3126)</f>
        <v>18499710127.838539</v>
      </c>
      <c r="F3126" s="1">
        <f t="shared" si="100"/>
        <v>1.6108360506231219</v>
      </c>
      <c r="G3126" s="1">
        <f t="shared" si="101"/>
        <v>0</v>
      </c>
      <c r="H3126">
        <f>SUMIFS(Data!Z:Z,Data!B:B,Figure16!B3126,Data!A:A,Figure16!A3126)</f>
        <v>1</v>
      </c>
    </row>
    <row r="3127" spans="1:8">
      <c r="A3127" s="27">
        <v>2014</v>
      </c>
      <c r="B3127" t="s">
        <v>67</v>
      </c>
      <c r="C3127" s="3">
        <f>SUMIFS(Data!F:F,Data!$B:$B,Figure16!$B3127,Data!$A:$A,Figure16!$A3127)</f>
        <v>0</v>
      </c>
      <c r="D3127" s="3">
        <f>SUMIFS(Data!Y:Y,Data!$B:$B,Figure16!$B3127,Data!$A:$A,Figure16!$A3127)</f>
        <v>0</v>
      </c>
      <c r="E3127" s="3">
        <f>SUMIFS(Data!Q:Q,Data!$B:$B,Figure16!$B3127,Data!$A:$A,Figure16!$A3127)</f>
        <v>19756494434.703056</v>
      </c>
      <c r="F3127" s="1">
        <f t="shared" si="100"/>
        <v>0</v>
      </c>
      <c r="G3127" s="1">
        <f t="shared" si="101"/>
        <v>0</v>
      </c>
      <c r="H3127">
        <f>SUMIFS(Data!Z:Z,Data!B:B,Figure16!B3127,Data!A:A,Figure16!A3127)</f>
        <v>1</v>
      </c>
    </row>
    <row r="3128" spans="1:8">
      <c r="A3128" s="27">
        <v>2015</v>
      </c>
      <c r="B3128" t="s">
        <v>67</v>
      </c>
      <c r="C3128" s="3">
        <f>SUMIFS(Data!F:F,Data!$B:$B,Figure16!$B3128,Data!$A:$A,Figure16!$A3128)</f>
        <v>0</v>
      </c>
      <c r="D3128" s="3">
        <f>SUMIFS(Data!Y:Y,Data!$B:$B,Figure16!$B3128,Data!$A:$A,Figure16!$A3128)</f>
        <v>0</v>
      </c>
      <c r="E3128" s="3">
        <f>SUMIFS(Data!Q:Q,Data!$B:$B,Figure16!$B3128,Data!$A:$A,Figure16!$A3128)</f>
        <v>20979767785.210438</v>
      </c>
      <c r="F3128" s="1">
        <f t="shared" si="100"/>
        <v>0</v>
      </c>
      <c r="G3128" s="1">
        <f t="shared" si="101"/>
        <v>0</v>
      </c>
      <c r="H3128">
        <f>SUMIFS(Data!Z:Z,Data!B:B,Figure16!B3128,Data!A:A,Figure16!A3128)</f>
        <v>1</v>
      </c>
    </row>
    <row r="3129" spans="1:8">
      <c r="A3129" s="27">
        <v>2016</v>
      </c>
      <c r="B3129" t="s">
        <v>67</v>
      </c>
      <c r="C3129" s="3">
        <f>SUMIFS(Data!F:F,Data!$B:$B,Figure16!$B3129,Data!$A:$A,Figure16!$A3129)</f>
        <v>0</v>
      </c>
      <c r="D3129" s="3">
        <f>SUMIFS(Data!Y:Y,Data!$B:$B,Figure16!$B3129,Data!$A:$A,Figure16!$A3129)</f>
        <v>0</v>
      </c>
      <c r="E3129" s="3">
        <f>SUMIFS(Data!Q:Q,Data!$B:$B,Figure16!$B3129,Data!$A:$A,Figure16!$A3129)</f>
        <v>21643936938.909569</v>
      </c>
      <c r="F3129" s="1">
        <f t="shared" si="100"/>
        <v>0</v>
      </c>
      <c r="G3129" s="1">
        <f t="shared" si="101"/>
        <v>0</v>
      </c>
      <c r="H3129">
        <f>SUMIFS(Data!Z:Z,Data!B:B,Figure16!B3129,Data!A:A,Figure16!A3129)</f>
        <v>1</v>
      </c>
    </row>
    <row r="3130" spans="1:8">
      <c r="A3130" s="27">
        <v>2017</v>
      </c>
      <c r="B3130" t="s">
        <v>67</v>
      </c>
      <c r="C3130" s="3">
        <f>SUMIFS(Data!F:F,Data!$B:$B,Figure16!$B3130,Data!$A:$A,Figure16!$A3130)</f>
        <v>0</v>
      </c>
      <c r="D3130" s="3">
        <f>SUMIFS(Data!Y:Y,Data!$B:$B,Figure16!$B3130,Data!$A:$A,Figure16!$A3130)</f>
        <v>0</v>
      </c>
      <c r="E3130" s="3">
        <f>SUMIFS(Data!Q:Q,Data!$B:$B,Figure16!$B3130,Data!$A:$A,Figure16!$A3130)</f>
        <v>22978532896.781631</v>
      </c>
      <c r="F3130" s="1">
        <f t="shared" si="100"/>
        <v>0</v>
      </c>
      <c r="G3130" s="1">
        <f t="shared" si="101"/>
        <v>0</v>
      </c>
      <c r="H3130">
        <f>SUMIFS(Data!Z:Z,Data!B:B,Figure16!B3130,Data!A:A,Figure16!A3130)</f>
        <v>1</v>
      </c>
    </row>
    <row r="3131" spans="1:8">
      <c r="A3131" s="27">
        <v>1950</v>
      </c>
      <c r="B3131" t="s">
        <v>82</v>
      </c>
      <c r="C3131" s="3">
        <f>SUMIFS(Data!F:F,Data!$B:$B,Figure16!$B3131,Data!$A:$A,Figure16!$A3131)</f>
        <v>0</v>
      </c>
      <c r="D3131" s="3">
        <f>SUMIFS(Data!Y:Y,Data!$B:$B,Figure16!$B3131,Data!$A:$A,Figure16!$A3131)</f>
        <v>0</v>
      </c>
      <c r="E3131" s="3">
        <f>SUMIFS(Data!Q:Q,Data!$B:$B,Figure16!$B3131,Data!$A:$A,Figure16!$A3131)</f>
        <v>0</v>
      </c>
      <c r="F3131" s="1" t="str">
        <f t="shared" si="100"/>
        <v/>
      </c>
      <c r="G3131" s="1" t="str">
        <f t="shared" si="101"/>
        <v/>
      </c>
      <c r="H3131">
        <f>SUMIFS(Data!Z:Z,Data!B:B,Figure16!B3131,Data!A:A,Figure16!A3131)</f>
        <v>0</v>
      </c>
    </row>
    <row r="3132" spans="1:8">
      <c r="A3132" s="27">
        <v>1951</v>
      </c>
      <c r="B3132" t="s">
        <v>82</v>
      </c>
      <c r="C3132" s="3">
        <f>SUMIFS(Data!F:F,Data!$B:$B,Figure16!$B3132,Data!$A:$A,Figure16!$A3132)</f>
        <v>0</v>
      </c>
      <c r="D3132" s="3">
        <f>SUMIFS(Data!Y:Y,Data!$B:$B,Figure16!$B3132,Data!$A:$A,Figure16!$A3132)</f>
        <v>0</v>
      </c>
      <c r="E3132" s="3">
        <f>SUMIFS(Data!Q:Q,Data!$B:$B,Figure16!$B3132,Data!$A:$A,Figure16!$A3132)</f>
        <v>0</v>
      </c>
      <c r="F3132" s="1" t="str">
        <f t="shared" si="100"/>
        <v/>
      </c>
      <c r="G3132" s="1" t="str">
        <f t="shared" si="101"/>
        <v/>
      </c>
      <c r="H3132">
        <f>SUMIFS(Data!Z:Z,Data!B:B,Figure16!B3132,Data!A:A,Figure16!A3132)</f>
        <v>0</v>
      </c>
    </row>
    <row r="3133" spans="1:8">
      <c r="A3133" s="27">
        <v>1952</v>
      </c>
      <c r="B3133" t="s">
        <v>82</v>
      </c>
      <c r="C3133" s="3">
        <f>SUMIFS(Data!F:F,Data!$B:$B,Figure16!$B3133,Data!$A:$A,Figure16!$A3133)</f>
        <v>0</v>
      </c>
      <c r="D3133" s="3">
        <f>SUMIFS(Data!Y:Y,Data!$B:$B,Figure16!$B3133,Data!$A:$A,Figure16!$A3133)</f>
        <v>0</v>
      </c>
      <c r="E3133" s="3">
        <f>SUMIFS(Data!Q:Q,Data!$B:$B,Figure16!$B3133,Data!$A:$A,Figure16!$A3133)</f>
        <v>0</v>
      </c>
      <c r="F3133" s="1" t="str">
        <f t="shared" si="100"/>
        <v/>
      </c>
      <c r="G3133" s="1" t="str">
        <f t="shared" si="101"/>
        <v/>
      </c>
      <c r="H3133">
        <f>SUMIFS(Data!Z:Z,Data!B:B,Figure16!B3133,Data!A:A,Figure16!A3133)</f>
        <v>0</v>
      </c>
    </row>
    <row r="3134" spans="1:8">
      <c r="A3134" s="27">
        <v>1953</v>
      </c>
      <c r="B3134" t="s">
        <v>82</v>
      </c>
      <c r="C3134" s="3">
        <f>SUMIFS(Data!F:F,Data!$B:$B,Figure16!$B3134,Data!$A:$A,Figure16!$A3134)</f>
        <v>0</v>
      </c>
      <c r="D3134" s="3">
        <f>SUMIFS(Data!Y:Y,Data!$B:$B,Figure16!$B3134,Data!$A:$A,Figure16!$A3134)</f>
        <v>0</v>
      </c>
      <c r="E3134" s="3">
        <f>SUMIFS(Data!Q:Q,Data!$B:$B,Figure16!$B3134,Data!$A:$A,Figure16!$A3134)</f>
        <v>0</v>
      </c>
      <c r="F3134" s="1" t="str">
        <f t="shared" si="100"/>
        <v/>
      </c>
      <c r="G3134" s="1" t="str">
        <f t="shared" si="101"/>
        <v/>
      </c>
      <c r="H3134">
        <f>SUMIFS(Data!Z:Z,Data!B:B,Figure16!B3134,Data!A:A,Figure16!A3134)</f>
        <v>0</v>
      </c>
    </row>
    <row r="3135" spans="1:8">
      <c r="A3135" s="27">
        <v>1954</v>
      </c>
      <c r="B3135" t="s">
        <v>82</v>
      </c>
      <c r="C3135" s="3">
        <f>SUMIFS(Data!F:F,Data!$B:$B,Figure16!$B3135,Data!$A:$A,Figure16!$A3135)</f>
        <v>0</v>
      </c>
      <c r="D3135" s="3">
        <f>SUMIFS(Data!Y:Y,Data!$B:$B,Figure16!$B3135,Data!$A:$A,Figure16!$A3135)</f>
        <v>0</v>
      </c>
      <c r="E3135" s="3">
        <f>SUMIFS(Data!Q:Q,Data!$B:$B,Figure16!$B3135,Data!$A:$A,Figure16!$A3135)</f>
        <v>0</v>
      </c>
      <c r="F3135" s="1" t="str">
        <f t="shared" si="100"/>
        <v/>
      </c>
      <c r="G3135" s="1" t="str">
        <f t="shared" si="101"/>
        <v/>
      </c>
      <c r="H3135">
        <f>SUMIFS(Data!Z:Z,Data!B:B,Figure16!B3135,Data!A:A,Figure16!A3135)</f>
        <v>0</v>
      </c>
    </row>
    <row r="3136" spans="1:8">
      <c r="A3136" s="27">
        <v>1955</v>
      </c>
      <c r="B3136" t="s">
        <v>82</v>
      </c>
      <c r="C3136" s="3">
        <f>SUMIFS(Data!F:F,Data!$B:$B,Figure16!$B3136,Data!$A:$A,Figure16!$A3136)</f>
        <v>0</v>
      </c>
      <c r="D3136" s="3">
        <f>SUMIFS(Data!Y:Y,Data!$B:$B,Figure16!$B3136,Data!$A:$A,Figure16!$A3136)</f>
        <v>0</v>
      </c>
      <c r="E3136" s="3">
        <f>SUMIFS(Data!Q:Q,Data!$B:$B,Figure16!$B3136,Data!$A:$A,Figure16!$A3136)</f>
        <v>0</v>
      </c>
      <c r="F3136" s="1" t="str">
        <f t="shared" si="100"/>
        <v/>
      </c>
      <c r="G3136" s="1" t="str">
        <f t="shared" si="101"/>
        <v/>
      </c>
      <c r="H3136">
        <f>SUMIFS(Data!Z:Z,Data!B:B,Figure16!B3136,Data!A:A,Figure16!A3136)</f>
        <v>0</v>
      </c>
    </row>
    <row r="3137" spans="1:8">
      <c r="A3137" s="27">
        <v>1956</v>
      </c>
      <c r="B3137" t="s">
        <v>82</v>
      </c>
      <c r="C3137" s="3">
        <f>SUMIFS(Data!F:F,Data!$B:$B,Figure16!$B3137,Data!$A:$A,Figure16!$A3137)</f>
        <v>7500000</v>
      </c>
      <c r="D3137" s="3">
        <f>SUMIFS(Data!Y:Y,Data!$B:$B,Figure16!$B3137,Data!$A:$A,Figure16!$A3137)</f>
        <v>0</v>
      </c>
      <c r="E3137" s="3">
        <f>SUMIFS(Data!Q:Q,Data!$B:$B,Figure16!$B3137,Data!$A:$A,Figure16!$A3137)</f>
        <v>0</v>
      </c>
      <c r="F3137" s="1" t="str">
        <f t="shared" si="100"/>
        <v/>
      </c>
      <c r="G3137" s="1" t="str">
        <f t="shared" si="101"/>
        <v/>
      </c>
      <c r="H3137">
        <f>SUMIFS(Data!Z:Z,Data!B:B,Figure16!B3137,Data!A:A,Figure16!A3137)</f>
        <v>0</v>
      </c>
    </row>
    <row r="3138" spans="1:8">
      <c r="A3138" s="27">
        <v>1957</v>
      </c>
      <c r="B3138" t="s">
        <v>82</v>
      </c>
      <c r="C3138" s="3">
        <f>SUMIFS(Data!F:F,Data!$B:$B,Figure16!$B3138,Data!$A:$A,Figure16!$A3138)</f>
        <v>25000000</v>
      </c>
      <c r="D3138" s="3">
        <f>SUMIFS(Data!Y:Y,Data!$B:$B,Figure16!$B3138,Data!$A:$A,Figure16!$A3138)</f>
        <v>0</v>
      </c>
      <c r="E3138" s="3">
        <f>SUMIFS(Data!Q:Q,Data!$B:$B,Figure16!$B3138,Data!$A:$A,Figure16!$A3138)</f>
        <v>0</v>
      </c>
      <c r="F3138" s="1" t="str">
        <f t="shared" si="100"/>
        <v/>
      </c>
      <c r="G3138" s="1" t="str">
        <f t="shared" si="101"/>
        <v/>
      </c>
      <c r="H3138">
        <f>SUMIFS(Data!Z:Z,Data!B:B,Figure16!B3138,Data!A:A,Figure16!A3138)</f>
        <v>0</v>
      </c>
    </row>
    <row r="3139" spans="1:8">
      <c r="A3139" s="27">
        <v>1958</v>
      </c>
      <c r="B3139" t="s">
        <v>82</v>
      </c>
      <c r="C3139" s="3">
        <f>SUMIFS(Data!F:F,Data!$B:$B,Figure16!$B3139,Data!$A:$A,Figure16!$A3139)</f>
        <v>0</v>
      </c>
      <c r="D3139" s="3">
        <f>SUMIFS(Data!Y:Y,Data!$B:$B,Figure16!$B3139,Data!$A:$A,Figure16!$A3139)</f>
        <v>0</v>
      </c>
      <c r="E3139" s="3">
        <f>SUMIFS(Data!Q:Q,Data!$B:$B,Figure16!$B3139,Data!$A:$A,Figure16!$A3139)</f>
        <v>0</v>
      </c>
      <c r="F3139" s="1" t="str">
        <f t="shared" ref="F3139:F3202" si="102">IF(E3139&gt;0,C3139/E3139*100,"")</f>
        <v/>
      </c>
      <c r="G3139" s="1" t="str">
        <f t="shared" ref="G3139:G3202" si="103">IF($E3139&gt;0,D3139/$E3139*100,"")</f>
        <v/>
      </c>
      <c r="H3139">
        <f>SUMIFS(Data!Z:Z,Data!B:B,Figure16!B3139,Data!A:A,Figure16!A3139)</f>
        <v>0</v>
      </c>
    </row>
    <row r="3140" spans="1:8">
      <c r="A3140" s="27">
        <v>1959</v>
      </c>
      <c r="B3140" t="s">
        <v>82</v>
      </c>
      <c r="C3140" s="3">
        <f>SUMIFS(Data!F:F,Data!$B:$B,Figure16!$B3140,Data!$A:$A,Figure16!$A3140)</f>
        <v>0</v>
      </c>
      <c r="D3140" s="3">
        <f>SUMIFS(Data!Y:Y,Data!$B:$B,Figure16!$B3140,Data!$A:$A,Figure16!$A3140)</f>
        <v>0</v>
      </c>
      <c r="E3140" s="3">
        <f>SUMIFS(Data!Q:Q,Data!$B:$B,Figure16!$B3140,Data!$A:$A,Figure16!$A3140)</f>
        <v>0</v>
      </c>
      <c r="F3140" s="1" t="str">
        <f t="shared" si="102"/>
        <v/>
      </c>
      <c r="G3140" s="1" t="str">
        <f t="shared" si="103"/>
        <v/>
      </c>
      <c r="H3140">
        <f>SUMIFS(Data!Z:Z,Data!B:B,Figure16!B3140,Data!A:A,Figure16!A3140)</f>
        <v>0</v>
      </c>
    </row>
    <row r="3141" spans="1:8">
      <c r="A3141" s="27">
        <v>1960</v>
      </c>
      <c r="B3141" t="s">
        <v>82</v>
      </c>
      <c r="C3141" s="3">
        <f>SUMIFS(Data!F:F,Data!$B:$B,Figure16!$B3141,Data!$A:$A,Figure16!$A3141)</f>
        <v>0</v>
      </c>
      <c r="D3141" s="3">
        <f>SUMIFS(Data!Y:Y,Data!$B:$B,Figure16!$B3141,Data!$A:$A,Figure16!$A3141)</f>
        <v>0</v>
      </c>
      <c r="E3141" s="3">
        <f>SUMIFS(Data!Q:Q,Data!$B:$B,Figure16!$B3141,Data!$A:$A,Figure16!$A3141)</f>
        <v>0</v>
      </c>
      <c r="F3141" s="1" t="str">
        <f t="shared" si="102"/>
        <v/>
      </c>
      <c r="G3141" s="1" t="str">
        <f t="shared" si="103"/>
        <v/>
      </c>
      <c r="H3141">
        <f>SUMIFS(Data!Z:Z,Data!B:B,Figure16!B3141,Data!A:A,Figure16!A3141)</f>
        <v>0</v>
      </c>
    </row>
    <row r="3142" spans="1:8">
      <c r="A3142" s="27">
        <v>1961</v>
      </c>
      <c r="B3142" t="s">
        <v>82</v>
      </c>
      <c r="C3142" s="3">
        <f>SUMIFS(Data!F:F,Data!$B:$B,Figure16!$B3142,Data!$A:$A,Figure16!$A3142)</f>
        <v>0</v>
      </c>
      <c r="D3142" s="3">
        <f>SUMIFS(Data!Y:Y,Data!$B:$B,Figure16!$B3142,Data!$A:$A,Figure16!$A3142)</f>
        <v>0</v>
      </c>
      <c r="E3142" s="3">
        <f>SUMIFS(Data!Q:Q,Data!$B:$B,Figure16!$B3142,Data!$A:$A,Figure16!$A3142)</f>
        <v>0</v>
      </c>
      <c r="F3142" s="1" t="str">
        <f t="shared" si="102"/>
        <v/>
      </c>
      <c r="G3142" s="1" t="str">
        <f t="shared" si="103"/>
        <v/>
      </c>
      <c r="H3142">
        <f>SUMIFS(Data!Z:Z,Data!B:B,Figure16!B3142,Data!A:A,Figure16!A3142)</f>
        <v>0</v>
      </c>
    </row>
    <row r="3143" spans="1:8">
      <c r="A3143" s="27">
        <v>1962</v>
      </c>
      <c r="B3143" t="s">
        <v>82</v>
      </c>
      <c r="C3143" s="3">
        <f>SUMIFS(Data!F:F,Data!$B:$B,Figure16!$B3143,Data!$A:$A,Figure16!$A3143)</f>
        <v>0</v>
      </c>
      <c r="D3143" s="3">
        <f>SUMIFS(Data!Y:Y,Data!$B:$B,Figure16!$B3143,Data!$A:$A,Figure16!$A3143)</f>
        <v>0</v>
      </c>
      <c r="E3143" s="3">
        <f>SUMIFS(Data!Q:Q,Data!$B:$B,Figure16!$B3143,Data!$A:$A,Figure16!$A3143)</f>
        <v>0</v>
      </c>
      <c r="F3143" s="1" t="str">
        <f t="shared" si="102"/>
        <v/>
      </c>
      <c r="G3143" s="1" t="str">
        <f t="shared" si="103"/>
        <v/>
      </c>
      <c r="H3143">
        <f>SUMIFS(Data!Z:Z,Data!B:B,Figure16!B3143,Data!A:A,Figure16!A3143)</f>
        <v>0</v>
      </c>
    </row>
    <row r="3144" spans="1:8">
      <c r="A3144" s="27">
        <v>1963</v>
      </c>
      <c r="B3144" t="s">
        <v>82</v>
      </c>
      <c r="C3144" s="3">
        <f>SUMIFS(Data!F:F,Data!$B:$B,Figure16!$B3144,Data!$A:$A,Figure16!$A3144)</f>
        <v>0</v>
      </c>
      <c r="D3144" s="3">
        <f>SUMIFS(Data!Y:Y,Data!$B:$B,Figure16!$B3144,Data!$A:$A,Figure16!$A3144)</f>
        <v>0</v>
      </c>
      <c r="E3144" s="3">
        <f>SUMIFS(Data!Q:Q,Data!$B:$B,Figure16!$B3144,Data!$A:$A,Figure16!$A3144)</f>
        <v>0</v>
      </c>
      <c r="F3144" s="1" t="str">
        <f t="shared" si="102"/>
        <v/>
      </c>
      <c r="G3144" s="1" t="str">
        <f t="shared" si="103"/>
        <v/>
      </c>
      <c r="H3144">
        <f>SUMIFS(Data!Z:Z,Data!B:B,Figure16!B3144,Data!A:A,Figure16!A3144)</f>
        <v>0</v>
      </c>
    </row>
    <row r="3145" spans="1:8">
      <c r="A3145" s="27">
        <v>1964</v>
      </c>
      <c r="B3145" t="s">
        <v>82</v>
      </c>
      <c r="C3145" s="3">
        <f>SUMIFS(Data!F:F,Data!$B:$B,Figure16!$B3145,Data!$A:$A,Figure16!$A3145)</f>
        <v>0</v>
      </c>
      <c r="D3145" s="3">
        <f>SUMIFS(Data!Y:Y,Data!$B:$B,Figure16!$B3145,Data!$A:$A,Figure16!$A3145)</f>
        <v>0</v>
      </c>
      <c r="E3145" s="3">
        <f>SUMIFS(Data!Q:Q,Data!$B:$B,Figure16!$B3145,Data!$A:$A,Figure16!$A3145)</f>
        <v>0</v>
      </c>
      <c r="F3145" s="1" t="str">
        <f t="shared" si="102"/>
        <v/>
      </c>
      <c r="G3145" s="1" t="str">
        <f t="shared" si="103"/>
        <v/>
      </c>
      <c r="H3145">
        <f>SUMIFS(Data!Z:Z,Data!B:B,Figure16!B3145,Data!A:A,Figure16!A3145)</f>
        <v>0</v>
      </c>
    </row>
    <row r="3146" spans="1:8">
      <c r="A3146" s="27">
        <v>1965</v>
      </c>
      <c r="B3146" t="s">
        <v>82</v>
      </c>
      <c r="C3146" s="3">
        <f>SUMIFS(Data!F:F,Data!$B:$B,Figure16!$B3146,Data!$A:$A,Figure16!$A3146)</f>
        <v>0</v>
      </c>
      <c r="D3146" s="3">
        <f>SUMIFS(Data!Y:Y,Data!$B:$B,Figure16!$B3146,Data!$A:$A,Figure16!$A3146)</f>
        <v>0</v>
      </c>
      <c r="E3146" s="3">
        <f>SUMIFS(Data!Q:Q,Data!$B:$B,Figure16!$B3146,Data!$A:$A,Figure16!$A3146)</f>
        <v>0</v>
      </c>
      <c r="F3146" s="1" t="str">
        <f t="shared" si="102"/>
        <v/>
      </c>
      <c r="G3146" s="1" t="str">
        <f t="shared" si="103"/>
        <v/>
      </c>
      <c r="H3146">
        <f>SUMIFS(Data!Z:Z,Data!B:B,Figure16!B3146,Data!A:A,Figure16!A3146)</f>
        <v>0</v>
      </c>
    </row>
    <row r="3147" spans="1:8">
      <c r="A3147" s="27">
        <v>1966</v>
      </c>
      <c r="B3147" t="s">
        <v>82</v>
      </c>
      <c r="C3147" s="3">
        <f>SUMIFS(Data!F:F,Data!$B:$B,Figure16!$B3147,Data!$A:$A,Figure16!$A3147)</f>
        <v>0</v>
      </c>
      <c r="D3147" s="3">
        <f>SUMIFS(Data!Y:Y,Data!$B:$B,Figure16!$B3147,Data!$A:$A,Figure16!$A3147)</f>
        <v>0</v>
      </c>
      <c r="E3147" s="3">
        <f>SUMIFS(Data!Q:Q,Data!$B:$B,Figure16!$B3147,Data!$A:$A,Figure16!$A3147)</f>
        <v>0</v>
      </c>
      <c r="F3147" s="1" t="str">
        <f t="shared" si="102"/>
        <v/>
      </c>
      <c r="G3147" s="1" t="str">
        <f t="shared" si="103"/>
        <v/>
      </c>
      <c r="H3147">
        <f>SUMIFS(Data!Z:Z,Data!B:B,Figure16!B3147,Data!A:A,Figure16!A3147)</f>
        <v>0</v>
      </c>
    </row>
    <row r="3148" spans="1:8">
      <c r="A3148" s="27">
        <v>1967</v>
      </c>
      <c r="B3148" t="s">
        <v>82</v>
      </c>
      <c r="C3148" s="3">
        <f>SUMIFS(Data!F:F,Data!$B:$B,Figure16!$B3148,Data!$A:$A,Figure16!$A3148)</f>
        <v>0</v>
      </c>
      <c r="D3148" s="3">
        <f>SUMIFS(Data!Y:Y,Data!$B:$B,Figure16!$B3148,Data!$A:$A,Figure16!$A3148)</f>
        <v>0</v>
      </c>
      <c r="E3148" s="3">
        <f>SUMIFS(Data!Q:Q,Data!$B:$B,Figure16!$B3148,Data!$A:$A,Figure16!$A3148)</f>
        <v>0</v>
      </c>
      <c r="F3148" s="1" t="str">
        <f t="shared" si="102"/>
        <v/>
      </c>
      <c r="G3148" s="1" t="str">
        <f t="shared" si="103"/>
        <v/>
      </c>
      <c r="H3148">
        <f>SUMIFS(Data!Z:Z,Data!B:B,Figure16!B3148,Data!A:A,Figure16!A3148)</f>
        <v>0</v>
      </c>
    </row>
    <row r="3149" spans="1:8">
      <c r="A3149" s="27">
        <v>1968</v>
      </c>
      <c r="B3149" t="s">
        <v>82</v>
      </c>
      <c r="C3149" s="3">
        <f>SUMIFS(Data!F:F,Data!$B:$B,Figure16!$B3149,Data!$A:$A,Figure16!$A3149)</f>
        <v>0</v>
      </c>
      <c r="D3149" s="3">
        <f>SUMIFS(Data!Y:Y,Data!$B:$B,Figure16!$B3149,Data!$A:$A,Figure16!$A3149)</f>
        <v>0</v>
      </c>
      <c r="E3149" s="3">
        <f>SUMIFS(Data!Q:Q,Data!$B:$B,Figure16!$B3149,Data!$A:$A,Figure16!$A3149)</f>
        <v>0</v>
      </c>
      <c r="F3149" s="1" t="str">
        <f t="shared" si="102"/>
        <v/>
      </c>
      <c r="G3149" s="1" t="str">
        <f t="shared" si="103"/>
        <v/>
      </c>
      <c r="H3149">
        <f>SUMIFS(Data!Z:Z,Data!B:B,Figure16!B3149,Data!A:A,Figure16!A3149)</f>
        <v>0</v>
      </c>
    </row>
    <row r="3150" spans="1:8">
      <c r="A3150" s="27">
        <v>1969</v>
      </c>
      <c r="B3150" t="s">
        <v>82</v>
      </c>
      <c r="C3150" s="3">
        <f>SUMIFS(Data!F:F,Data!$B:$B,Figure16!$B3150,Data!$A:$A,Figure16!$A3150)</f>
        <v>0</v>
      </c>
      <c r="D3150" s="3">
        <f>SUMIFS(Data!Y:Y,Data!$B:$B,Figure16!$B3150,Data!$A:$A,Figure16!$A3150)</f>
        <v>0</v>
      </c>
      <c r="E3150" s="3">
        <f>SUMIFS(Data!Q:Q,Data!$B:$B,Figure16!$B3150,Data!$A:$A,Figure16!$A3150)</f>
        <v>0</v>
      </c>
      <c r="F3150" s="1" t="str">
        <f t="shared" si="102"/>
        <v/>
      </c>
      <c r="G3150" s="1" t="str">
        <f t="shared" si="103"/>
        <v/>
      </c>
      <c r="H3150">
        <f>SUMIFS(Data!Z:Z,Data!B:B,Figure16!B3150,Data!A:A,Figure16!A3150)</f>
        <v>0</v>
      </c>
    </row>
    <row r="3151" spans="1:8">
      <c r="A3151" s="27">
        <v>1970</v>
      </c>
      <c r="B3151" t="s">
        <v>82</v>
      </c>
      <c r="C3151" s="3">
        <f>SUMIFS(Data!F:F,Data!$B:$B,Figure16!$B3151,Data!$A:$A,Figure16!$A3151)</f>
        <v>0</v>
      </c>
      <c r="D3151" s="3">
        <f>SUMIFS(Data!Y:Y,Data!$B:$B,Figure16!$B3151,Data!$A:$A,Figure16!$A3151)</f>
        <v>30000000</v>
      </c>
      <c r="E3151" s="3">
        <f>SUMIFS(Data!Q:Q,Data!$B:$B,Figure16!$B3151,Data!$A:$A,Figure16!$A3151)</f>
        <v>0</v>
      </c>
      <c r="F3151" s="1" t="str">
        <f t="shared" si="102"/>
        <v/>
      </c>
      <c r="G3151" s="1" t="str">
        <f t="shared" si="103"/>
        <v/>
      </c>
      <c r="H3151">
        <f>SUMIFS(Data!Z:Z,Data!B:B,Figure16!B3151,Data!A:A,Figure16!A3151)</f>
        <v>0</v>
      </c>
    </row>
    <row r="3152" spans="1:8">
      <c r="A3152" s="27">
        <v>1971</v>
      </c>
      <c r="B3152" t="s">
        <v>82</v>
      </c>
      <c r="C3152" s="3">
        <f>SUMIFS(Data!F:F,Data!$B:$B,Figure16!$B3152,Data!$A:$A,Figure16!$A3152)</f>
        <v>0</v>
      </c>
      <c r="D3152" s="3">
        <f>SUMIFS(Data!Y:Y,Data!$B:$B,Figure16!$B3152,Data!$A:$A,Figure16!$A3152)</f>
        <v>50000000</v>
      </c>
      <c r="E3152" s="3">
        <f>SUMIFS(Data!Q:Q,Data!$B:$B,Figure16!$B3152,Data!$A:$A,Figure16!$A3152)</f>
        <v>0</v>
      </c>
      <c r="F3152" s="1" t="str">
        <f t="shared" si="102"/>
        <v/>
      </c>
      <c r="G3152" s="1" t="str">
        <f t="shared" si="103"/>
        <v/>
      </c>
      <c r="H3152">
        <f>SUMIFS(Data!Z:Z,Data!B:B,Figure16!B3152,Data!A:A,Figure16!A3152)</f>
        <v>0</v>
      </c>
    </row>
    <row r="3153" spans="1:8">
      <c r="A3153" s="27">
        <v>1972</v>
      </c>
      <c r="B3153" t="s">
        <v>82</v>
      </c>
      <c r="C3153" s="3">
        <f>SUMIFS(Data!F:F,Data!$B:$B,Figure16!$B3153,Data!$A:$A,Figure16!$A3153)</f>
        <v>0</v>
      </c>
      <c r="D3153" s="3">
        <f>SUMIFS(Data!Y:Y,Data!$B:$B,Figure16!$B3153,Data!$A:$A,Figure16!$A3153)</f>
        <v>50000000</v>
      </c>
      <c r="E3153" s="3">
        <f>SUMIFS(Data!Q:Q,Data!$B:$B,Figure16!$B3153,Data!$A:$A,Figure16!$A3153)</f>
        <v>0</v>
      </c>
      <c r="F3153" s="1" t="str">
        <f t="shared" si="102"/>
        <v/>
      </c>
      <c r="G3153" s="1" t="str">
        <f t="shared" si="103"/>
        <v/>
      </c>
      <c r="H3153">
        <f>SUMIFS(Data!Z:Z,Data!B:B,Figure16!B3153,Data!A:A,Figure16!A3153)</f>
        <v>0</v>
      </c>
    </row>
    <row r="3154" spans="1:8">
      <c r="A3154" s="27">
        <v>1973</v>
      </c>
      <c r="B3154" t="s">
        <v>82</v>
      </c>
      <c r="C3154" s="3">
        <f>SUMIFS(Data!F:F,Data!$B:$B,Figure16!$B3154,Data!$A:$A,Figure16!$A3154)</f>
        <v>0</v>
      </c>
      <c r="D3154" s="3">
        <f>SUMIFS(Data!Y:Y,Data!$B:$B,Figure16!$B3154,Data!$A:$A,Figure16!$A3154)</f>
        <v>0</v>
      </c>
      <c r="E3154" s="3">
        <f>SUMIFS(Data!Q:Q,Data!$B:$B,Figure16!$B3154,Data!$A:$A,Figure16!$A3154)</f>
        <v>0</v>
      </c>
      <c r="F3154" s="1" t="str">
        <f t="shared" si="102"/>
        <v/>
      </c>
      <c r="G3154" s="1" t="str">
        <f t="shared" si="103"/>
        <v/>
      </c>
      <c r="H3154">
        <f>SUMIFS(Data!Z:Z,Data!B:B,Figure16!B3154,Data!A:A,Figure16!A3154)</f>
        <v>0</v>
      </c>
    </row>
    <row r="3155" spans="1:8">
      <c r="A3155" s="27">
        <v>1974</v>
      </c>
      <c r="B3155" t="s">
        <v>82</v>
      </c>
      <c r="C3155" s="3">
        <f>SUMIFS(Data!F:F,Data!$B:$B,Figure16!$B3155,Data!$A:$A,Figure16!$A3155)</f>
        <v>0</v>
      </c>
      <c r="D3155" s="3">
        <f>SUMIFS(Data!Y:Y,Data!$B:$B,Figure16!$B3155,Data!$A:$A,Figure16!$A3155)</f>
        <v>150000000</v>
      </c>
      <c r="E3155" s="3">
        <f>SUMIFS(Data!Q:Q,Data!$B:$B,Figure16!$B3155,Data!$A:$A,Figure16!$A3155)</f>
        <v>0</v>
      </c>
      <c r="F3155" s="1" t="str">
        <f t="shared" si="102"/>
        <v/>
      </c>
      <c r="G3155" s="1" t="str">
        <f t="shared" si="103"/>
        <v/>
      </c>
      <c r="H3155">
        <f>SUMIFS(Data!Z:Z,Data!B:B,Figure16!B3155,Data!A:A,Figure16!A3155)</f>
        <v>0</v>
      </c>
    </row>
    <row r="3156" spans="1:8">
      <c r="A3156" s="27">
        <v>1975</v>
      </c>
      <c r="B3156" t="s">
        <v>82</v>
      </c>
      <c r="C3156" s="3">
        <f>SUMIFS(Data!F:F,Data!$B:$B,Figure16!$B3156,Data!$A:$A,Figure16!$A3156)</f>
        <v>0</v>
      </c>
      <c r="D3156" s="3">
        <f>SUMIFS(Data!Y:Y,Data!$B:$B,Figure16!$B3156,Data!$A:$A,Figure16!$A3156)</f>
        <v>250000000</v>
      </c>
      <c r="E3156" s="3">
        <f>SUMIFS(Data!Q:Q,Data!$B:$B,Figure16!$B3156,Data!$A:$A,Figure16!$A3156)</f>
        <v>0</v>
      </c>
      <c r="F3156" s="1" t="str">
        <f t="shared" si="102"/>
        <v/>
      </c>
      <c r="G3156" s="1" t="str">
        <f t="shared" si="103"/>
        <v/>
      </c>
      <c r="H3156">
        <f>SUMIFS(Data!Z:Z,Data!B:B,Figure16!B3156,Data!A:A,Figure16!A3156)</f>
        <v>0</v>
      </c>
    </row>
    <row r="3157" spans="1:8">
      <c r="A3157" s="27">
        <v>1976</v>
      </c>
      <c r="B3157" t="s">
        <v>82</v>
      </c>
      <c r="C3157" s="3">
        <f>SUMIFS(Data!F:F,Data!$B:$B,Figure16!$B3157,Data!$A:$A,Figure16!$A3157)</f>
        <v>0</v>
      </c>
      <c r="D3157" s="3">
        <f>SUMIFS(Data!Y:Y,Data!$B:$B,Figure16!$B3157,Data!$A:$A,Figure16!$A3157)</f>
        <v>300000000</v>
      </c>
      <c r="E3157" s="3">
        <f>SUMIFS(Data!Q:Q,Data!$B:$B,Figure16!$B3157,Data!$A:$A,Figure16!$A3157)</f>
        <v>0</v>
      </c>
      <c r="F3157" s="1" t="str">
        <f t="shared" si="102"/>
        <v/>
      </c>
      <c r="G3157" s="1" t="str">
        <f t="shared" si="103"/>
        <v/>
      </c>
      <c r="H3157">
        <f>SUMIFS(Data!Z:Z,Data!B:B,Figure16!B3157,Data!A:A,Figure16!A3157)</f>
        <v>0</v>
      </c>
    </row>
    <row r="3158" spans="1:8">
      <c r="A3158" s="27">
        <v>1977</v>
      </c>
      <c r="B3158" t="s">
        <v>82</v>
      </c>
      <c r="C3158" s="3">
        <f>SUMIFS(Data!F:F,Data!$B:$B,Figure16!$B3158,Data!$A:$A,Figure16!$A3158)</f>
        <v>0</v>
      </c>
      <c r="D3158" s="3">
        <f>SUMIFS(Data!Y:Y,Data!$B:$B,Figure16!$B3158,Data!$A:$A,Figure16!$A3158)</f>
        <v>200000000</v>
      </c>
      <c r="E3158" s="3">
        <f>SUMIFS(Data!Q:Q,Data!$B:$B,Figure16!$B3158,Data!$A:$A,Figure16!$A3158)</f>
        <v>0</v>
      </c>
      <c r="F3158" s="1" t="str">
        <f t="shared" si="102"/>
        <v/>
      </c>
      <c r="G3158" s="1" t="str">
        <f t="shared" si="103"/>
        <v/>
      </c>
      <c r="H3158">
        <f>SUMIFS(Data!Z:Z,Data!B:B,Figure16!B3158,Data!A:A,Figure16!A3158)</f>
        <v>0</v>
      </c>
    </row>
    <row r="3159" spans="1:8">
      <c r="A3159" s="27">
        <v>1978</v>
      </c>
      <c r="B3159" t="s">
        <v>82</v>
      </c>
      <c r="C3159" s="3">
        <f>SUMIFS(Data!F:F,Data!$B:$B,Figure16!$B3159,Data!$A:$A,Figure16!$A3159)</f>
        <v>0</v>
      </c>
      <c r="D3159" s="3">
        <f>SUMIFS(Data!Y:Y,Data!$B:$B,Figure16!$B3159,Data!$A:$A,Figure16!$A3159)</f>
        <v>515000000</v>
      </c>
      <c r="E3159" s="3">
        <f>SUMIFS(Data!Q:Q,Data!$B:$B,Figure16!$B3159,Data!$A:$A,Figure16!$A3159)</f>
        <v>0</v>
      </c>
      <c r="F3159" s="1" t="str">
        <f t="shared" si="102"/>
        <v/>
      </c>
      <c r="G3159" s="1" t="str">
        <f t="shared" si="103"/>
        <v/>
      </c>
      <c r="H3159">
        <f>SUMIFS(Data!Z:Z,Data!B:B,Figure16!B3159,Data!A:A,Figure16!A3159)</f>
        <v>0</v>
      </c>
    </row>
    <row r="3160" spans="1:8">
      <c r="A3160" s="27">
        <v>1979</v>
      </c>
      <c r="B3160" t="s">
        <v>82</v>
      </c>
      <c r="C3160" s="3">
        <f>SUMIFS(Data!F:F,Data!$B:$B,Figure16!$B3160,Data!$A:$A,Figure16!$A3160)</f>
        <v>0</v>
      </c>
      <c r="D3160" s="3">
        <f>SUMIFS(Data!Y:Y,Data!$B:$B,Figure16!$B3160,Data!$A:$A,Figure16!$A3160)</f>
        <v>550000000</v>
      </c>
      <c r="E3160" s="3">
        <f>SUMIFS(Data!Q:Q,Data!$B:$B,Figure16!$B3160,Data!$A:$A,Figure16!$A3160)</f>
        <v>0</v>
      </c>
      <c r="F3160" s="1" t="str">
        <f t="shared" si="102"/>
        <v/>
      </c>
      <c r="G3160" s="1" t="str">
        <f t="shared" si="103"/>
        <v/>
      </c>
      <c r="H3160">
        <f>SUMIFS(Data!Z:Z,Data!B:B,Figure16!B3160,Data!A:A,Figure16!A3160)</f>
        <v>0</v>
      </c>
    </row>
    <row r="3161" spans="1:8">
      <c r="A3161" s="27">
        <v>1980</v>
      </c>
      <c r="B3161" t="s">
        <v>82</v>
      </c>
      <c r="C3161" s="3">
        <f>SUMIFS(Data!F:F,Data!$B:$B,Figure16!$B3161,Data!$A:$A,Figure16!$A3161)</f>
        <v>0</v>
      </c>
      <c r="D3161" s="3">
        <f>SUMIFS(Data!Y:Y,Data!$B:$B,Figure16!$B3161,Data!$A:$A,Figure16!$A3161)</f>
        <v>550000000</v>
      </c>
      <c r="E3161" s="3">
        <f>SUMIFS(Data!Q:Q,Data!$B:$B,Figure16!$B3161,Data!$A:$A,Figure16!$A3161)</f>
        <v>0</v>
      </c>
      <c r="F3161" s="1" t="str">
        <f t="shared" si="102"/>
        <v/>
      </c>
      <c r="G3161" s="1" t="str">
        <f t="shared" si="103"/>
        <v/>
      </c>
      <c r="H3161">
        <f>SUMIFS(Data!Z:Z,Data!B:B,Figure16!B3161,Data!A:A,Figure16!A3161)</f>
        <v>0</v>
      </c>
    </row>
    <row r="3162" spans="1:8">
      <c r="A3162" s="27">
        <v>1981</v>
      </c>
      <c r="B3162" t="s">
        <v>82</v>
      </c>
      <c r="C3162" s="3">
        <f>SUMIFS(Data!F:F,Data!$B:$B,Figure16!$B3162,Data!$A:$A,Figure16!$A3162)</f>
        <v>0</v>
      </c>
      <c r="D3162" s="3">
        <f>SUMIFS(Data!Y:Y,Data!$B:$B,Figure16!$B3162,Data!$A:$A,Figure16!$A3162)</f>
        <v>1372700032</v>
      </c>
      <c r="E3162" s="3">
        <f>SUMIFS(Data!Q:Q,Data!$B:$B,Figure16!$B3162,Data!$A:$A,Figure16!$A3162)</f>
        <v>0</v>
      </c>
      <c r="F3162" s="1" t="str">
        <f t="shared" si="102"/>
        <v/>
      </c>
      <c r="G3162" s="1" t="str">
        <f t="shared" si="103"/>
        <v/>
      </c>
      <c r="H3162">
        <f>SUMIFS(Data!Z:Z,Data!B:B,Figure16!B3162,Data!A:A,Figure16!A3162)</f>
        <v>0</v>
      </c>
    </row>
    <row r="3163" spans="1:8">
      <c r="A3163" s="27">
        <v>1982</v>
      </c>
      <c r="B3163" t="s">
        <v>82</v>
      </c>
      <c r="C3163" s="3">
        <f>SUMIFS(Data!F:F,Data!$B:$B,Figure16!$B3163,Data!$A:$A,Figure16!$A3163)</f>
        <v>0</v>
      </c>
      <c r="D3163" s="3">
        <f>SUMIFS(Data!Y:Y,Data!$B:$B,Figure16!$B3163,Data!$A:$A,Figure16!$A3163)</f>
        <v>489700000</v>
      </c>
      <c r="E3163" s="3">
        <f>SUMIFS(Data!Q:Q,Data!$B:$B,Figure16!$B3163,Data!$A:$A,Figure16!$A3163)</f>
        <v>0</v>
      </c>
      <c r="F3163" s="1" t="str">
        <f t="shared" si="102"/>
        <v/>
      </c>
      <c r="G3163" s="1" t="str">
        <f t="shared" si="103"/>
        <v/>
      </c>
      <c r="H3163">
        <f>SUMIFS(Data!Z:Z,Data!B:B,Figure16!B3163,Data!A:A,Figure16!A3163)</f>
        <v>0</v>
      </c>
    </row>
    <row r="3164" spans="1:8">
      <c r="A3164" s="27">
        <v>1983</v>
      </c>
      <c r="B3164" t="s">
        <v>82</v>
      </c>
      <c r="C3164" s="3">
        <f>SUMIFS(Data!F:F,Data!$B:$B,Figure16!$B3164,Data!$A:$A,Figure16!$A3164)</f>
        <v>0</v>
      </c>
      <c r="D3164" s="3">
        <f>SUMIFS(Data!Y:Y,Data!$B:$B,Figure16!$B3164,Data!$A:$A,Figure16!$A3164)</f>
        <v>776400000</v>
      </c>
      <c r="E3164" s="3">
        <f>SUMIFS(Data!Q:Q,Data!$B:$B,Figure16!$B3164,Data!$A:$A,Figure16!$A3164)</f>
        <v>0</v>
      </c>
      <c r="F3164" s="1" t="str">
        <f t="shared" si="102"/>
        <v/>
      </c>
      <c r="G3164" s="1" t="str">
        <f t="shared" si="103"/>
        <v/>
      </c>
      <c r="H3164">
        <f>SUMIFS(Data!Z:Z,Data!B:B,Figure16!B3164,Data!A:A,Figure16!A3164)</f>
        <v>0</v>
      </c>
    </row>
    <row r="3165" spans="1:8">
      <c r="A3165" s="27">
        <v>1984</v>
      </c>
      <c r="B3165" t="s">
        <v>82</v>
      </c>
      <c r="C3165" s="3">
        <f>SUMIFS(Data!F:F,Data!$B:$B,Figure16!$B3165,Data!$A:$A,Figure16!$A3165)</f>
        <v>0</v>
      </c>
      <c r="D3165" s="3">
        <f>SUMIFS(Data!Y:Y,Data!$B:$B,Figure16!$B3165,Data!$A:$A,Figure16!$A3165)</f>
        <v>0</v>
      </c>
      <c r="E3165" s="3">
        <f>SUMIFS(Data!Q:Q,Data!$B:$B,Figure16!$B3165,Data!$A:$A,Figure16!$A3165)</f>
        <v>0</v>
      </c>
      <c r="F3165" s="1" t="str">
        <f t="shared" si="102"/>
        <v/>
      </c>
      <c r="G3165" s="1" t="str">
        <f t="shared" si="103"/>
        <v/>
      </c>
      <c r="H3165">
        <f>SUMIFS(Data!Z:Z,Data!B:B,Figure16!B3165,Data!A:A,Figure16!A3165)</f>
        <v>0</v>
      </c>
    </row>
    <row r="3166" spans="1:8">
      <c r="A3166" s="27">
        <v>1985</v>
      </c>
      <c r="B3166" t="s">
        <v>82</v>
      </c>
      <c r="C3166" s="3">
        <f>SUMIFS(Data!F:F,Data!$B:$B,Figure16!$B3166,Data!$A:$A,Figure16!$A3166)</f>
        <v>0</v>
      </c>
      <c r="D3166" s="3">
        <f>SUMIFS(Data!Y:Y,Data!$B:$B,Figure16!$B3166,Data!$A:$A,Figure16!$A3166)</f>
        <v>0</v>
      </c>
      <c r="E3166" s="3">
        <f>SUMIFS(Data!Q:Q,Data!$B:$B,Figure16!$B3166,Data!$A:$A,Figure16!$A3166)</f>
        <v>0</v>
      </c>
      <c r="F3166" s="1" t="str">
        <f t="shared" si="102"/>
        <v/>
      </c>
      <c r="G3166" s="1" t="str">
        <f t="shared" si="103"/>
        <v/>
      </c>
      <c r="H3166">
        <f>SUMIFS(Data!Z:Z,Data!B:B,Figure16!B3166,Data!A:A,Figure16!A3166)</f>
        <v>0</v>
      </c>
    </row>
    <row r="3167" spans="1:8">
      <c r="A3167" s="27">
        <v>1986</v>
      </c>
      <c r="B3167" t="s">
        <v>82</v>
      </c>
      <c r="C3167" s="3">
        <f>SUMIFS(Data!F:F,Data!$B:$B,Figure16!$B3167,Data!$A:$A,Figure16!$A3167)</f>
        <v>0</v>
      </c>
      <c r="D3167" s="3">
        <f>SUMIFS(Data!Y:Y,Data!$B:$B,Figure16!$B3167,Data!$A:$A,Figure16!$A3167)</f>
        <v>0</v>
      </c>
      <c r="E3167" s="3">
        <f>SUMIFS(Data!Q:Q,Data!$B:$B,Figure16!$B3167,Data!$A:$A,Figure16!$A3167)</f>
        <v>0</v>
      </c>
      <c r="F3167" s="1" t="str">
        <f t="shared" si="102"/>
        <v/>
      </c>
      <c r="G3167" s="1" t="str">
        <f t="shared" si="103"/>
        <v/>
      </c>
      <c r="H3167">
        <f>SUMIFS(Data!Z:Z,Data!B:B,Figure16!B3167,Data!A:A,Figure16!A3167)</f>
        <v>0</v>
      </c>
    </row>
    <row r="3168" spans="1:8">
      <c r="A3168" s="27">
        <v>1987</v>
      </c>
      <c r="B3168" t="s">
        <v>82</v>
      </c>
      <c r="C3168" s="3">
        <f>SUMIFS(Data!F:F,Data!$B:$B,Figure16!$B3168,Data!$A:$A,Figure16!$A3168)</f>
        <v>0</v>
      </c>
      <c r="D3168" s="3">
        <f>SUMIFS(Data!Y:Y,Data!$B:$B,Figure16!$B3168,Data!$A:$A,Figure16!$A3168)</f>
        <v>0</v>
      </c>
      <c r="E3168" s="3">
        <f>SUMIFS(Data!Q:Q,Data!$B:$B,Figure16!$B3168,Data!$A:$A,Figure16!$A3168)</f>
        <v>0</v>
      </c>
      <c r="F3168" s="1" t="str">
        <f t="shared" si="102"/>
        <v/>
      </c>
      <c r="G3168" s="1" t="str">
        <f t="shared" si="103"/>
        <v/>
      </c>
      <c r="H3168">
        <f>SUMIFS(Data!Z:Z,Data!B:B,Figure16!B3168,Data!A:A,Figure16!A3168)</f>
        <v>0</v>
      </c>
    </row>
    <row r="3169" spans="1:8">
      <c r="A3169" s="27">
        <v>1988</v>
      </c>
      <c r="B3169" t="s">
        <v>82</v>
      </c>
      <c r="C3169" s="3">
        <f>SUMIFS(Data!F:F,Data!$B:$B,Figure16!$B3169,Data!$A:$A,Figure16!$A3169)</f>
        <v>0</v>
      </c>
      <c r="D3169" s="3">
        <f>SUMIFS(Data!Y:Y,Data!$B:$B,Figure16!$B3169,Data!$A:$A,Figure16!$A3169)</f>
        <v>0</v>
      </c>
      <c r="E3169" s="3">
        <f>SUMIFS(Data!Q:Q,Data!$B:$B,Figure16!$B3169,Data!$A:$A,Figure16!$A3169)</f>
        <v>0</v>
      </c>
      <c r="F3169" s="1" t="str">
        <f t="shared" si="102"/>
        <v/>
      </c>
      <c r="G3169" s="1" t="str">
        <f t="shared" si="103"/>
        <v/>
      </c>
      <c r="H3169">
        <f>SUMIFS(Data!Z:Z,Data!B:B,Figure16!B3169,Data!A:A,Figure16!A3169)</f>
        <v>0</v>
      </c>
    </row>
    <row r="3170" spans="1:8">
      <c r="A3170" s="27">
        <v>1989</v>
      </c>
      <c r="B3170" t="s">
        <v>82</v>
      </c>
      <c r="C3170" s="3">
        <f>SUMIFS(Data!F:F,Data!$B:$B,Figure16!$B3170,Data!$A:$A,Figure16!$A3170)</f>
        <v>0</v>
      </c>
      <c r="D3170" s="3">
        <f>SUMIFS(Data!Y:Y,Data!$B:$B,Figure16!$B3170,Data!$A:$A,Figure16!$A3170)</f>
        <v>0</v>
      </c>
      <c r="E3170" s="3">
        <f>SUMIFS(Data!Q:Q,Data!$B:$B,Figure16!$B3170,Data!$A:$A,Figure16!$A3170)</f>
        <v>0</v>
      </c>
      <c r="F3170" s="1" t="str">
        <f t="shared" si="102"/>
        <v/>
      </c>
      <c r="G3170" s="1" t="str">
        <f t="shared" si="103"/>
        <v/>
      </c>
      <c r="H3170">
        <f>SUMIFS(Data!Z:Z,Data!B:B,Figure16!B3170,Data!A:A,Figure16!A3170)</f>
        <v>0</v>
      </c>
    </row>
    <row r="3171" spans="1:8">
      <c r="A3171" s="27">
        <v>1990</v>
      </c>
      <c r="B3171" t="s">
        <v>82</v>
      </c>
      <c r="C3171" s="3">
        <f>SUMIFS(Data!F:F,Data!$B:$B,Figure16!$B3171,Data!$A:$A,Figure16!$A3171)</f>
        <v>0</v>
      </c>
      <c r="D3171" s="3">
        <f>SUMIFS(Data!Y:Y,Data!$B:$B,Figure16!$B3171,Data!$A:$A,Figure16!$A3171)</f>
        <v>0</v>
      </c>
      <c r="E3171" s="3">
        <f>SUMIFS(Data!Q:Q,Data!$B:$B,Figure16!$B3171,Data!$A:$A,Figure16!$A3171)</f>
        <v>0</v>
      </c>
      <c r="F3171" s="1" t="str">
        <f t="shared" si="102"/>
        <v/>
      </c>
      <c r="G3171" s="1" t="str">
        <f t="shared" si="103"/>
        <v/>
      </c>
      <c r="H3171">
        <f>SUMIFS(Data!Z:Z,Data!B:B,Figure16!B3171,Data!A:A,Figure16!A3171)</f>
        <v>0</v>
      </c>
    </row>
    <row r="3172" spans="1:8">
      <c r="A3172" s="27">
        <v>1991</v>
      </c>
      <c r="B3172" t="s">
        <v>82</v>
      </c>
      <c r="C3172" s="3">
        <f>SUMIFS(Data!F:F,Data!$B:$B,Figure16!$B3172,Data!$A:$A,Figure16!$A3172)</f>
        <v>0</v>
      </c>
      <c r="D3172" s="3">
        <f>SUMIFS(Data!Y:Y,Data!$B:$B,Figure16!$B3172,Data!$A:$A,Figure16!$A3172)</f>
        <v>0</v>
      </c>
      <c r="E3172" s="3">
        <f>SUMIFS(Data!Q:Q,Data!$B:$B,Figure16!$B3172,Data!$A:$A,Figure16!$A3172)</f>
        <v>34748508332.106781</v>
      </c>
      <c r="F3172" s="1">
        <f t="shared" si="102"/>
        <v>0</v>
      </c>
      <c r="G3172" s="1">
        <f t="shared" si="103"/>
        <v>0</v>
      </c>
      <c r="H3172">
        <f>SUMIFS(Data!Z:Z,Data!B:B,Figure16!B3172,Data!A:A,Figure16!A3172)</f>
        <v>0</v>
      </c>
    </row>
    <row r="3173" spans="1:8">
      <c r="A3173" s="27">
        <v>1992</v>
      </c>
      <c r="B3173" t="s">
        <v>82</v>
      </c>
      <c r="C3173" s="3">
        <f>SUMIFS(Data!F:F,Data!$B:$B,Figure16!$B3173,Data!$A:$A,Figure16!$A3173)</f>
        <v>0</v>
      </c>
      <c r="D3173" s="3">
        <f>SUMIFS(Data!Y:Y,Data!$B:$B,Figure16!$B3173,Data!$A:$A,Figure16!$A3173)</f>
        <v>0</v>
      </c>
      <c r="E3173" s="3">
        <f>SUMIFS(Data!Q:Q,Data!$B:$B,Figure16!$B3173,Data!$A:$A,Figure16!$A3173)</f>
        <v>38724945367.858276</v>
      </c>
      <c r="F3173" s="1">
        <f t="shared" si="102"/>
        <v>0</v>
      </c>
      <c r="G3173" s="1">
        <f t="shared" si="103"/>
        <v>0</v>
      </c>
      <c r="H3173">
        <f>SUMIFS(Data!Z:Z,Data!B:B,Figure16!B3173,Data!A:A,Figure16!A3173)</f>
        <v>0</v>
      </c>
    </row>
    <row r="3174" spans="1:8">
      <c r="A3174" s="27">
        <v>1993</v>
      </c>
      <c r="B3174" t="s">
        <v>82</v>
      </c>
      <c r="C3174" s="3">
        <f>SUMIFS(Data!F:F,Data!$B:$B,Figure16!$B3174,Data!$A:$A,Figure16!$A3174)</f>
        <v>0</v>
      </c>
      <c r="D3174" s="3">
        <f>SUMIFS(Data!Y:Y,Data!$B:$B,Figure16!$B3174,Data!$A:$A,Figure16!$A3174)</f>
        <v>0</v>
      </c>
      <c r="E3174" s="3">
        <f>SUMIFS(Data!Q:Q,Data!$B:$B,Figure16!$B3174,Data!$A:$A,Figure16!$A3174)</f>
        <v>40119073326.35733</v>
      </c>
      <c r="F3174" s="1">
        <f t="shared" si="102"/>
        <v>0</v>
      </c>
      <c r="G3174" s="1">
        <f t="shared" si="103"/>
        <v>0</v>
      </c>
      <c r="H3174">
        <f>SUMIFS(Data!Z:Z,Data!B:B,Figure16!B3174,Data!A:A,Figure16!A3174)</f>
        <v>0</v>
      </c>
    </row>
    <row r="3175" spans="1:8">
      <c r="A3175" s="27">
        <v>1994</v>
      </c>
      <c r="B3175" t="s">
        <v>82</v>
      </c>
      <c r="C3175" s="3">
        <f>SUMIFS(Data!F:F,Data!$B:$B,Figure16!$B3175,Data!$A:$A,Figure16!$A3175)</f>
        <v>0</v>
      </c>
      <c r="D3175" s="3">
        <f>SUMIFS(Data!Y:Y,Data!$B:$B,Figure16!$B3175,Data!$A:$A,Figure16!$A3175)</f>
        <v>0</v>
      </c>
      <c r="E3175" s="3">
        <f>SUMIFS(Data!Q:Q,Data!$B:$B,Figure16!$B3175,Data!$A:$A,Figure16!$A3175)</f>
        <v>43160392123.605309</v>
      </c>
      <c r="F3175" s="1">
        <f t="shared" si="102"/>
        <v>0</v>
      </c>
      <c r="G3175" s="1">
        <f t="shared" si="103"/>
        <v>0</v>
      </c>
      <c r="H3175">
        <f>SUMIFS(Data!Z:Z,Data!B:B,Figure16!B3175,Data!A:A,Figure16!A3175)</f>
        <v>0</v>
      </c>
    </row>
    <row r="3176" spans="1:8">
      <c r="A3176" s="27">
        <v>1995</v>
      </c>
      <c r="B3176" t="s">
        <v>82</v>
      </c>
      <c r="C3176" s="3">
        <f>SUMIFS(Data!F:F,Data!$B:$B,Figure16!$B3176,Data!$A:$A,Figure16!$A3176)</f>
        <v>0</v>
      </c>
      <c r="D3176" s="3">
        <f>SUMIFS(Data!Y:Y,Data!$B:$B,Figure16!$B3176,Data!$A:$A,Figure16!$A3176)</f>
        <v>0</v>
      </c>
      <c r="E3176" s="3">
        <f>SUMIFS(Data!Q:Q,Data!$B:$B,Figure16!$B3176,Data!$A:$A,Figure16!$A3176)</f>
        <v>46418916500.353569</v>
      </c>
      <c r="F3176" s="1">
        <f t="shared" si="102"/>
        <v>0</v>
      </c>
      <c r="G3176" s="1">
        <f t="shared" si="103"/>
        <v>0</v>
      </c>
      <c r="H3176">
        <f>SUMIFS(Data!Z:Z,Data!B:B,Figure16!B3176,Data!A:A,Figure16!A3176)</f>
        <v>0</v>
      </c>
    </row>
    <row r="3177" spans="1:8">
      <c r="A3177" s="27">
        <v>1996</v>
      </c>
      <c r="B3177" t="s">
        <v>82</v>
      </c>
      <c r="C3177" s="3">
        <f>SUMIFS(Data!F:F,Data!$B:$B,Figure16!$B3177,Data!$A:$A,Figure16!$A3177)</f>
        <v>0</v>
      </c>
      <c r="D3177" s="3">
        <f>SUMIFS(Data!Y:Y,Data!$B:$B,Figure16!$B3177,Data!$A:$A,Figure16!$A3177)</f>
        <v>0</v>
      </c>
      <c r="E3177" s="3">
        <f>SUMIFS(Data!Q:Q,Data!$B:$B,Figure16!$B3177,Data!$A:$A,Figure16!$A3177)</f>
        <v>46659796772.547325</v>
      </c>
      <c r="F3177" s="1">
        <f t="shared" si="102"/>
        <v>0</v>
      </c>
      <c r="G3177" s="1">
        <f t="shared" si="103"/>
        <v>0</v>
      </c>
      <c r="H3177">
        <f>SUMIFS(Data!Z:Z,Data!B:B,Figure16!B3177,Data!A:A,Figure16!A3177)</f>
        <v>0</v>
      </c>
    </row>
    <row r="3178" spans="1:8">
      <c r="A3178" s="27">
        <v>1997</v>
      </c>
      <c r="B3178" t="s">
        <v>82</v>
      </c>
      <c r="C3178" s="3">
        <f>SUMIFS(Data!F:F,Data!$B:$B,Figure16!$B3178,Data!$A:$A,Figure16!$A3178)</f>
        <v>0</v>
      </c>
      <c r="D3178" s="3">
        <f>SUMIFS(Data!Y:Y,Data!$B:$B,Figure16!$B3178,Data!$A:$A,Figure16!$A3178)</f>
        <v>0</v>
      </c>
      <c r="E3178" s="3">
        <f>SUMIFS(Data!Q:Q,Data!$B:$B,Figure16!$B3178,Data!$A:$A,Figure16!$A3178)</f>
        <v>47290180588.599342</v>
      </c>
      <c r="F3178" s="1">
        <f t="shared" si="102"/>
        <v>0</v>
      </c>
      <c r="G3178" s="1">
        <f t="shared" si="103"/>
        <v>0</v>
      </c>
      <c r="H3178">
        <f>SUMIFS(Data!Z:Z,Data!B:B,Figure16!B3178,Data!A:A,Figure16!A3178)</f>
        <v>0</v>
      </c>
    </row>
    <row r="3179" spans="1:8">
      <c r="A3179" s="27">
        <v>1998</v>
      </c>
      <c r="B3179" t="s">
        <v>82</v>
      </c>
      <c r="C3179" s="3">
        <f>SUMIFS(Data!F:F,Data!$B:$B,Figure16!$B3179,Data!$A:$A,Figure16!$A3179)</f>
        <v>0</v>
      </c>
      <c r="D3179" s="3">
        <f>SUMIFS(Data!Y:Y,Data!$B:$B,Figure16!$B3179,Data!$A:$A,Figure16!$A3179)</f>
        <v>0</v>
      </c>
      <c r="E3179" s="3">
        <f>SUMIFS(Data!Q:Q,Data!$B:$B,Figure16!$B3179,Data!$A:$A,Figure16!$A3179)</f>
        <v>48770466838.649132</v>
      </c>
      <c r="F3179" s="1">
        <f t="shared" si="102"/>
        <v>0</v>
      </c>
      <c r="G3179" s="1">
        <f t="shared" si="103"/>
        <v>0</v>
      </c>
      <c r="H3179">
        <f>SUMIFS(Data!Z:Z,Data!B:B,Figure16!B3179,Data!A:A,Figure16!A3179)</f>
        <v>0</v>
      </c>
    </row>
    <row r="3180" spans="1:8">
      <c r="A3180" s="27">
        <v>1999</v>
      </c>
      <c r="B3180" t="s">
        <v>82</v>
      </c>
      <c r="C3180" s="3">
        <f>SUMIFS(Data!F:F,Data!$B:$B,Figure16!$B3180,Data!$A:$A,Figure16!$A3180)</f>
        <v>0</v>
      </c>
      <c r="D3180" s="3">
        <f>SUMIFS(Data!Y:Y,Data!$B:$B,Figure16!$B3180,Data!$A:$A,Figure16!$A3180)</f>
        <v>0</v>
      </c>
      <c r="E3180" s="3">
        <f>SUMIFS(Data!Q:Q,Data!$B:$B,Figure16!$B3180,Data!$A:$A,Figure16!$A3180)</f>
        <v>49170434390.994904</v>
      </c>
      <c r="F3180" s="1">
        <f t="shared" si="102"/>
        <v>0</v>
      </c>
      <c r="G3180" s="1">
        <f t="shared" si="103"/>
        <v>0</v>
      </c>
      <c r="H3180">
        <f>SUMIFS(Data!Z:Z,Data!B:B,Figure16!B3180,Data!A:A,Figure16!A3180)</f>
        <v>0</v>
      </c>
    </row>
    <row r="3181" spans="1:8">
      <c r="A3181" s="27">
        <v>2000</v>
      </c>
      <c r="B3181" t="s">
        <v>82</v>
      </c>
      <c r="C3181" s="3">
        <f>SUMIFS(Data!F:F,Data!$B:$B,Figure16!$B3181,Data!$A:$A,Figure16!$A3181)</f>
        <v>0</v>
      </c>
      <c r="D3181" s="3">
        <f>SUMIFS(Data!Y:Y,Data!$B:$B,Figure16!$B3181,Data!$A:$A,Figure16!$A3181)</f>
        <v>0</v>
      </c>
      <c r="E3181" s="3">
        <f>SUMIFS(Data!Q:Q,Data!$B:$B,Figure16!$B3181,Data!$A:$A,Figure16!$A3181)</f>
        <v>47310623887.231949</v>
      </c>
      <c r="F3181" s="1">
        <f t="shared" si="102"/>
        <v>0</v>
      </c>
      <c r="G3181" s="1">
        <f t="shared" si="103"/>
        <v>0</v>
      </c>
      <c r="H3181">
        <f>SUMIFS(Data!Z:Z,Data!B:B,Figure16!B3181,Data!A:A,Figure16!A3181)</f>
        <v>0</v>
      </c>
    </row>
    <row r="3182" spans="1:8">
      <c r="A3182" s="27">
        <v>2001</v>
      </c>
      <c r="B3182" t="s">
        <v>82</v>
      </c>
      <c r="C3182" s="3">
        <f>SUMIFS(Data!F:F,Data!$B:$B,Figure16!$B3182,Data!$A:$A,Figure16!$A3182)</f>
        <v>0</v>
      </c>
      <c r="D3182" s="3">
        <f>SUMIFS(Data!Y:Y,Data!$B:$B,Figure16!$B3182,Data!$A:$A,Figure16!$A3182)</f>
        <v>0</v>
      </c>
      <c r="E3182" s="3">
        <f>SUMIFS(Data!Q:Q,Data!$B:$B,Figure16!$B3182,Data!$A:$A,Figure16!$A3182)</f>
        <v>53821315066.102356</v>
      </c>
      <c r="F3182" s="1">
        <f t="shared" si="102"/>
        <v>0</v>
      </c>
      <c r="G3182" s="1">
        <f t="shared" si="103"/>
        <v>0</v>
      </c>
      <c r="H3182">
        <f>SUMIFS(Data!Z:Z,Data!B:B,Figure16!B3182,Data!A:A,Figure16!A3182)</f>
        <v>0</v>
      </c>
    </row>
    <row r="3183" spans="1:8">
      <c r="A3183" s="27">
        <v>2002</v>
      </c>
      <c r="B3183" t="s">
        <v>82</v>
      </c>
      <c r="C3183" s="3">
        <f>SUMIFS(Data!F:F,Data!$B:$B,Figure16!$B3183,Data!$A:$A,Figure16!$A3183)</f>
        <v>0</v>
      </c>
      <c r="D3183" s="3">
        <f>SUMIFS(Data!Y:Y,Data!$B:$B,Figure16!$B3183,Data!$A:$A,Figure16!$A3183)</f>
        <v>0</v>
      </c>
      <c r="E3183" s="3">
        <f>SUMIFS(Data!Q:Q,Data!$B:$B,Figure16!$B3183,Data!$A:$A,Figure16!$A3183)</f>
        <v>67716887203.413597</v>
      </c>
      <c r="F3183" s="1">
        <f t="shared" si="102"/>
        <v>0</v>
      </c>
      <c r="G3183" s="1">
        <f t="shared" si="103"/>
        <v>0</v>
      </c>
      <c r="H3183">
        <f>SUMIFS(Data!Z:Z,Data!B:B,Figure16!B3183,Data!A:A,Figure16!A3183)</f>
        <v>0</v>
      </c>
    </row>
    <row r="3184" spans="1:8">
      <c r="A3184" s="27">
        <v>2003</v>
      </c>
      <c r="B3184" t="s">
        <v>82</v>
      </c>
      <c r="C3184" s="3">
        <f>SUMIFS(Data!F:F,Data!$B:$B,Figure16!$B3184,Data!$A:$A,Figure16!$A3184)</f>
        <v>0</v>
      </c>
      <c r="D3184" s="3">
        <f>SUMIFS(Data!Y:Y,Data!$B:$B,Figure16!$B3184,Data!$A:$A,Figure16!$A3184)</f>
        <v>0</v>
      </c>
      <c r="E3184" s="3">
        <f>SUMIFS(Data!Q:Q,Data!$B:$B,Figure16!$B3184,Data!$A:$A,Figure16!$A3184)</f>
        <v>85324771841.411774</v>
      </c>
      <c r="F3184" s="1">
        <f t="shared" si="102"/>
        <v>0</v>
      </c>
      <c r="G3184" s="1">
        <f t="shared" si="103"/>
        <v>0</v>
      </c>
      <c r="H3184">
        <f>SUMIFS(Data!Z:Z,Data!B:B,Figure16!B3184,Data!A:A,Figure16!A3184)</f>
        <v>0</v>
      </c>
    </row>
    <row r="3185" spans="1:8">
      <c r="A3185" s="27">
        <v>2004</v>
      </c>
      <c r="B3185" t="s">
        <v>82</v>
      </c>
      <c r="C3185" s="3">
        <f>SUMIFS(Data!F:F,Data!$B:$B,Figure16!$B3185,Data!$A:$A,Figure16!$A3185)</f>
        <v>0</v>
      </c>
      <c r="D3185" s="3">
        <f>SUMIFS(Data!Y:Y,Data!$B:$B,Figure16!$B3185,Data!$A:$A,Figure16!$A3185)</f>
        <v>0</v>
      </c>
      <c r="E3185" s="3">
        <f>SUMIFS(Data!Q:Q,Data!$B:$B,Figure16!$B3185,Data!$A:$A,Figure16!$A3185)</f>
        <v>104066609517.92836</v>
      </c>
      <c r="F3185" s="1">
        <f t="shared" si="102"/>
        <v>0</v>
      </c>
      <c r="G3185" s="1">
        <f t="shared" si="103"/>
        <v>0</v>
      </c>
      <c r="H3185">
        <f>SUMIFS(Data!Z:Z,Data!B:B,Figure16!B3185,Data!A:A,Figure16!A3185)</f>
        <v>0</v>
      </c>
    </row>
    <row r="3186" spans="1:8">
      <c r="A3186" s="27">
        <v>2005</v>
      </c>
      <c r="B3186" t="s">
        <v>82</v>
      </c>
      <c r="C3186" s="3">
        <f>SUMIFS(Data!F:F,Data!$B:$B,Figure16!$B3186,Data!$A:$A,Figure16!$A3186)</f>
        <v>0</v>
      </c>
      <c r="D3186" s="3">
        <f>SUMIFS(Data!Y:Y,Data!$B:$B,Figure16!$B3186,Data!$A:$A,Figure16!$A3186)</f>
        <v>0</v>
      </c>
      <c r="E3186" s="3">
        <f>SUMIFS(Data!Q:Q,Data!$B:$B,Figure16!$B3186,Data!$A:$A,Figure16!$A3186)</f>
        <v>113035361316.7487</v>
      </c>
      <c r="F3186" s="1">
        <f t="shared" si="102"/>
        <v>0</v>
      </c>
      <c r="G3186" s="1">
        <f t="shared" si="103"/>
        <v>0</v>
      </c>
      <c r="H3186">
        <f>SUMIFS(Data!Z:Z,Data!B:B,Figure16!B3186,Data!A:A,Figure16!A3186)</f>
        <v>0</v>
      </c>
    </row>
    <row r="3187" spans="1:8">
      <c r="A3187" s="27">
        <v>2006</v>
      </c>
      <c r="B3187" t="s">
        <v>82</v>
      </c>
      <c r="C3187" s="3">
        <f>SUMIFS(Data!F:F,Data!$B:$B,Figure16!$B3187,Data!$A:$A,Figure16!$A3187)</f>
        <v>0</v>
      </c>
      <c r="D3187" s="3">
        <f>SUMIFS(Data!Y:Y,Data!$B:$B,Figure16!$B3187,Data!$A:$A,Figure16!$A3187)</f>
        <v>0</v>
      </c>
      <c r="E3187" s="3">
        <f>SUMIFS(Data!Q:Q,Data!$B:$B,Figure16!$B3187,Data!$A:$A,Figure16!$A3187)</f>
        <v>115295199391.60608</v>
      </c>
      <c r="F3187" s="1">
        <f t="shared" si="102"/>
        <v>0</v>
      </c>
      <c r="G3187" s="1">
        <f t="shared" si="103"/>
        <v>0</v>
      </c>
      <c r="H3187">
        <f>SUMIFS(Data!Z:Z,Data!B:B,Figure16!B3187,Data!A:A,Figure16!A3187)</f>
        <v>0</v>
      </c>
    </row>
    <row r="3188" spans="1:8">
      <c r="A3188" s="27">
        <v>2007</v>
      </c>
      <c r="B3188" t="s">
        <v>82</v>
      </c>
      <c r="C3188" s="3">
        <f>SUMIFS(Data!F:F,Data!$B:$B,Figure16!$B3188,Data!$A:$A,Figure16!$A3188)</f>
        <v>0</v>
      </c>
      <c r="D3188" s="3">
        <f>SUMIFS(Data!Y:Y,Data!$B:$B,Figure16!$B3188,Data!$A:$A,Figure16!$A3188)</f>
        <v>0</v>
      </c>
      <c r="E3188" s="3">
        <f>SUMIFS(Data!Q:Q,Data!$B:$B,Figure16!$B3188,Data!$A:$A,Figure16!$A3188)</f>
        <v>139850794387.2811</v>
      </c>
      <c r="F3188" s="1">
        <f t="shared" si="102"/>
        <v>0</v>
      </c>
      <c r="G3188" s="1">
        <f t="shared" si="103"/>
        <v>0</v>
      </c>
      <c r="H3188">
        <f>SUMIFS(Data!Z:Z,Data!B:B,Figure16!B3188,Data!A:A,Figure16!A3188)</f>
        <v>0</v>
      </c>
    </row>
    <row r="3189" spans="1:8">
      <c r="A3189" s="27">
        <v>2008</v>
      </c>
      <c r="B3189" t="s">
        <v>82</v>
      </c>
      <c r="C3189" s="3">
        <f>SUMIFS(Data!F:F,Data!$B:$B,Figure16!$B3189,Data!$A:$A,Figure16!$A3189)</f>
        <v>0</v>
      </c>
      <c r="D3189" s="3">
        <f>SUMIFS(Data!Y:Y,Data!$B:$B,Figure16!$B3189,Data!$A:$A,Figure16!$A3189)</f>
        <v>0</v>
      </c>
      <c r="E3189" s="3">
        <f>SUMIFS(Data!Q:Q,Data!$B:$B,Figure16!$B3189,Data!$A:$A,Figure16!$A3189)</f>
        <v>157998423131.73938</v>
      </c>
      <c r="F3189" s="1">
        <f t="shared" si="102"/>
        <v>0</v>
      </c>
      <c r="G3189" s="1">
        <f t="shared" si="103"/>
        <v>0</v>
      </c>
      <c r="H3189">
        <f>SUMIFS(Data!Z:Z,Data!B:B,Figure16!B3189,Data!A:A,Figure16!A3189)</f>
        <v>0</v>
      </c>
    </row>
    <row r="3190" spans="1:8">
      <c r="A3190" s="27">
        <v>2009</v>
      </c>
      <c r="B3190" t="s">
        <v>82</v>
      </c>
      <c r="C3190" s="3">
        <f>SUMIFS(Data!F:F,Data!$B:$B,Figure16!$B3190,Data!$A:$A,Figure16!$A3190)</f>
        <v>0</v>
      </c>
      <c r="D3190" s="3">
        <f>SUMIFS(Data!Y:Y,Data!$B:$B,Figure16!$B3190,Data!$A:$A,Figure16!$A3190)</f>
        <v>0</v>
      </c>
      <c r="E3190" s="3">
        <f>SUMIFS(Data!Q:Q,Data!$B:$B,Figure16!$B3190,Data!$A:$A,Figure16!$A3190)</f>
        <v>130593960612.17238</v>
      </c>
      <c r="F3190" s="1">
        <f t="shared" si="102"/>
        <v>0</v>
      </c>
      <c r="G3190" s="1">
        <f t="shared" si="103"/>
        <v>0</v>
      </c>
      <c r="H3190">
        <f>SUMIFS(Data!Z:Z,Data!B:B,Figure16!B3190,Data!A:A,Figure16!A3190)</f>
        <v>0</v>
      </c>
    </row>
    <row r="3191" spans="1:8">
      <c r="A3191" s="27">
        <v>2010</v>
      </c>
      <c r="B3191" t="s">
        <v>82</v>
      </c>
      <c r="C3191" s="3">
        <f>SUMIFS(Data!F:F,Data!$B:$B,Figure16!$B3191,Data!$A:$A,Figure16!$A3191)</f>
        <v>0</v>
      </c>
      <c r="D3191" s="3">
        <f>SUMIFS(Data!Y:Y,Data!$B:$B,Figure16!$B3191,Data!$A:$A,Figure16!$A3191)</f>
        <v>0</v>
      </c>
      <c r="E3191" s="3">
        <f>SUMIFS(Data!Q:Q,Data!$B:$B,Figure16!$B3191,Data!$A:$A,Figure16!$A3191)</f>
        <v>130922638689.07097</v>
      </c>
      <c r="F3191" s="1">
        <f t="shared" si="102"/>
        <v>0</v>
      </c>
      <c r="G3191" s="1">
        <f t="shared" si="103"/>
        <v>0</v>
      </c>
      <c r="H3191">
        <f>SUMIFS(Data!Z:Z,Data!B:B,Figure16!B3191,Data!A:A,Figure16!A3191)</f>
        <v>0</v>
      </c>
    </row>
    <row r="3192" spans="1:8">
      <c r="A3192" s="27">
        <v>2011</v>
      </c>
      <c r="B3192" t="s">
        <v>82</v>
      </c>
      <c r="C3192" s="3">
        <f>SUMIFS(Data!F:F,Data!$B:$B,Figure16!$B3192,Data!$A:$A,Figure16!$A3192)</f>
        <v>0</v>
      </c>
      <c r="D3192" s="3">
        <f>SUMIFS(Data!Y:Y,Data!$B:$B,Figure16!$B3192,Data!$A:$A,Figure16!$A3192)</f>
        <v>0</v>
      </c>
      <c r="E3192" s="3">
        <f>SUMIFS(Data!Q:Q,Data!$B:$B,Figure16!$B3192,Data!$A:$A,Figure16!$A3192)</f>
        <v>140782064609.18652</v>
      </c>
      <c r="F3192" s="1">
        <f t="shared" si="102"/>
        <v>0</v>
      </c>
      <c r="G3192" s="1">
        <f t="shared" si="103"/>
        <v>0</v>
      </c>
      <c r="H3192">
        <f>SUMIFS(Data!Z:Z,Data!B:B,Figure16!B3192,Data!A:A,Figure16!A3192)</f>
        <v>0</v>
      </c>
    </row>
    <row r="3193" spans="1:8">
      <c r="A3193" s="27">
        <v>2012</v>
      </c>
      <c r="B3193" t="s">
        <v>82</v>
      </c>
      <c r="C3193" s="3">
        <f>SUMIFS(Data!F:F,Data!$B:$B,Figure16!$B3193,Data!$A:$A,Figure16!$A3193)</f>
        <v>0</v>
      </c>
      <c r="D3193" s="3">
        <f>SUMIFS(Data!Y:Y,Data!$B:$B,Figure16!$B3193,Data!$A:$A,Figure16!$A3193)</f>
        <v>0</v>
      </c>
      <c r="E3193" s="3">
        <f>SUMIFS(Data!Q:Q,Data!$B:$B,Figure16!$B3193,Data!$A:$A,Figure16!$A3193)</f>
        <v>127856647107.82027</v>
      </c>
      <c r="F3193" s="1">
        <f t="shared" si="102"/>
        <v>0</v>
      </c>
      <c r="G3193" s="1">
        <f t="shared" si="103"/>
        <v>0</v>
      </c>
      <c r="H3193">
        <f>SUMIFS(Data!Z:Z,Data!B:B,Figure16!B3193,Data!A:A,Figure16!A3193)</f>
        <v>0</v>
      </c>
    </row>
    <row r="3194" spans="1:8">
      <c r="A3194" s="27">
        <v>2013</v>
      </c>
      <c r="B3194" t="s">
        <v>82</v>
      </c>
      <c r="C3194" s="3">
        <f>SUMIFS(Data!F:F,Data!$B:$B,Figure16!$B3194,Data!$A:$A,Figure16!$A3194)</f>
        <v>0</v>
      </c>
      <c r="D3194" s="3">
        <f>SUMIFS(Data!Y:Y,Data!$B:$B,Figure16!$B3194,Data!$A:$A,Figure16!$A3194)</f>
        <v>0</v>
      </c>
      <c r="E3194" s="3">
        <f>SUMIFS(Data!Q:Q,Data!$B:$B,Figure16!$B3194,Data!$A:$A,Figure16!$A3194)</f>
        <v>135215704418.96332</v>
      </c>
      <c r="F3194" s="1">
        <f t="shared" si="102"/>
        <v>0</v>
      </c>
      <c r="G3194" s="1">
        <f t="shared" si="103"/>
        <v>0</v>
      </c>
      <c r="H3194">
        <f>SUMIFS(Data!Z:Z,Data!B:B,Figure16!B3194,Data!A:A,Figure16!A3194)</f>
        <v>0</v>
      </c>
    </row>
    <row r="3195" spans="1:8">
      <c r="A3195" s="27">
        <v>2014</v>
      </c>
      <c r="B3195" t="s">
        <v>82</v>
      </c>
      <c r="C3195" s="3">
        <f>SUMIFS(Data!F:F,Data!$B:$B,Figure16!$B3195,Data!$A:$A,Figure16!$A3195)</f>
        <v>0</v>
      </c>
      <c r="D3195" s="3">
        <f>SUMIFS(Data!Y:Y,Data!$B:$B,Figure16!$B3195,Data!$A:$A,Figure16!$A3195)</f>
        <v>0</v>
      </c>
      <c r="E3195" s="3">
        <f>SUMIFS(Data!Q:Q,Data!$B:$B,Figure16!$B3195,Data!$A:$A,Figure16!$A3195)</f>
        <v>140118140454.71136</v>
      </c>
      <c r="F3195" s="1">
        <f t="shared" si="102"/>
        <v>0</v>
      </c>
      <c r="G3195" s="1">
        <f t="shared" si="103"/>
        <v>0</v>
      </c>
      <c r="H3195">
        <f>SUMIFS(Data!Z:Z,Data!B:B,Figure16!B3195,Data!A:A,Figure16!A3195)</f>
        <v>0</v>
      </c>
    </row>
    <row r="3196" spans="1:8">
      <c r="A3196" s="27">
        <v>2015</v>
      </c>
      <c r="B3196" t="s">
        <v>82</v>
      </c>
      <c r="C3196" s="3">
        <f>SUMIFS(Data!F:F,Data!$B:$B,Figure16!$B3196,Data!$A:$A,Figure16!$A3196)</f>
        <v>0</v>
      </c>
      <c r="D3196" s="3">
        <f>SUMIFS(Data!Y:Y,Data!$B:$B,Figure16!$B3196,Data!$A:$A,Figure16!$A3196)</f>
        <v>0</v>
      </c>
      <c r="E3196" s="3">
        <f>SUMIFS(Data!Q:Q,Data!$B:$B,Figure16!$B3196,Data!$A:$A,Figure16!$A3196)</f>
        <v>122879042001.91528</v>
      </c>
      <c r="F3196" s="1">
        <f t="shared" si="102"/>
        <v>0</v>
      </c>
      <c r="G3196" s="1">
        <f t="shared" si="103"/>
        <v>0</v>
      </c>
      <c r="H3196">
        <f>SUMIFS(Data!Z:Z,Data!B:B,Figure16!B3196,Data!A:A,Figure16!A3196)</f>
        <v>0</v>
      </c>
    </row>
    <row r="3197" spans="1:8">
      <c r="A3197" s="27">
        <v>2016</v>
      </c>
      <c r="B3197" t="s">
        <v>82</v>
      </c>
      <c r="C3197" s="3">
        <f>SUMIFS(Data!F:F,Data!$B:$B,Figure16!$B3197,Data!$A:$A,Figure16!$A3197)</f>
        <v>0</v>
      </c>
      <c r="D3197" s="3">
        <f>SUMIFS(Data!Y:Y,Data!$B:$B,Figure16!$B3197,Data!$A:$A,Figure16!$A3197)</f>
        <v>0</v>
      </c>
      <c r="E3197" s="3">
        <f>SUMIFS(Data!Q:Q,Data!$B:$B,Figure16!$B3197,Data!$A:$A,Figure16!$A3197)</f>
        <v>125816640420.56918</v>
      </c>
      <c r="F3197" s="1">
        <f t="shared" si="102"/>
        <v>0</v>
      </c>
      <c r="G3197" s="1">
        <f t="shared" si="103"/>
        <v>0</v>
      </c>
      <c r="H3197">
        <f>SUMIFS(Data!Z:Z,Data!B:B,Figure16!B3197,Data!A:A,Figure16!A3197)</f>
        <v>0</v>
      </c>
    </row>
    <row r="3198" spans="1:8">
      <c r="A3198" s="27">
        <v>2017</v>
      </c>
      <c r="B3198" t="s">
        <v>82</v>
      </c>
      <c r="C3198" s="3">
        <f>SUMIFS(Data!F:F,Data!$B:$B,Figure16!$B3198,Data!$A:$A,Figure16!$A3198)</f>
        <v>0</v>
      </c>
      <c r="D3198" s="3">
        <f>SUMIFS(Data!Y:Y,Data!$B:$B,Figure16!$B3198,Data!$A:$A,Figure16!$A3198)</f>
        <v>0</v>
      </c>
      <c r="E3198" s="3">
        <f>SUMIFS(Data!Q:Q,Data!$B:$B,Figure16!$B3198,Data!$A:$A,Figure16!$A3198)</f>
        <v>139135029758.28998</v>
      </c>
      <c r="F3198" s="1">
        <f t="shared" si="102"/>
        <v>0</v>
      </c>
      <c r="G3198" s="1">
        <f t="shared" si="103"/>
        <v>0</v>
      </c>
      <c r="H3198">
        <f>SUMIFS(Data!Z:Z,Data!B:B,Figure16!B3198,Data!A:A,Figure16!A3198)</f>
        <v>0</v>
      </c>
    </row>
    <row r="3199" spans="1:8">
      <c r="A3199" s="27">
        <v>1950</v>
      </c>
      <c r="B3199" t="s">
        <v>8</v>
      </c>
      <c r="C3199" s="3">
        <f>SUMIFS(Data!F:F,Data!$B:$B,Figure16!$B3199,Data!$A:$A,Figure16!$A3199)</f>
        <v>0</v>
      </c>
      <c r="D3199" s="3">
        <f>SUMIFS(Data!Y:Y,Data!$B:$B,Figure16!$B3199,Data!$A:$A,Figure16!$A3199)</f>
        <v>0</v>
      </c>
      <c r="E3199" s="3">
        <f>SUMIFS(Data!Q:Q,Data!$B:$B,Figure16!$B3199,Data!$A:$A,Figure16!$A3199)</f>
        <v>0</v>
      </c>
      <c r="F3199" s="1" t="str">
        <f t="shared" si="102"/>
        <v/>
      </c>
      <c r="G3199" s="1" t="str">
        <f t="shared" si="103"/>
        <v/>
      </c>
      <c r="H3199">
        <f>SUMIFS(Data!Z:Z,Data!B:B,Figure16!B3199,Data!A:A,Figure16!A3199)</f>
        <v>1</v>
      </c>
    </row>
    <row r="3200" spans="1:8">
      <c r="A3200" s="27">
        <v>1951</v>
      </c>
      <c r="B3200" t="s">
        <v>8</v>
      </c>
      <c r="C3200" s="3">
        <f>SUMIFS(Data!F:F,Data!$B:$B,Figure16!$B3200,Data!$A:$A,Figure16!$A3200)</f>
        <v>0</v>
      </c>
      <c r="D3200" s="3">
        <f>SUMIFS(Data!Y:Y,Data!$B:$B,Figure16!$B3200,Data!$A:$A,Figure16!$A3200)</f>
        <v>0</v>
      </c>
      <c r="E3200" s="3">
        <f>SUMIFS(Data!Q:Q,Data!$B:$B,Figure16!$B3200,Data!$A:$A,Figure16!$A3200)</f>
        <v>0</v>
      </c>
      <c r="F3200" s="1" t="str">
        <f t="shared" si="102"/>
        <v/>
      </c>
      <c r="G3200" s="1" t="str">
        <f t="shared" si="103"/>
        <v/>
      </c>
      <c r="H3200">
        <f>SUMIFS(Data!Z:Z,Data!B:B,Figure16!B3200,Data!A:A,Figure16!A3200)</f>
        <v>1</v>
      </c>
    </row>
    <row r="3201" spans="1:8">
      <c r="A3201" s="27">
        <v>1952</v>
      </c>
      <c r="B3201" t="s">
        <v>8</v>
      </c>
      <c r="C3201" s="3">
        <f>SUMIFS(Data!F:F,Data!$B:$B,Figure16!$B3201,Data!$A:$A,Figure16!$A3201)</f>
        <v>0</v>
      </c>
      <c r="D3201" s="3">
        <f>SUMIFS(Data!Y:Y,Data!$B:$B,Figure16!$B3201,Data!$A:$A,Figure16!$A3201)</f>
        <v>0</v>
      </c>
      <c r="E3201" s="3">
        <f>SUMIFS(Data!Q:Q,Data!$B:$B,Figure16!$B3201,Data!$A:$A,Figure16!$A3201)</f>
        <v>0</v>
      </c>
      <c r="F3201" s="1" t="str">
        <f t="shared" si="102"/>
        <v/>
      </c>
      <c r="G3201" s="1" t="str">
        <f t="shared" si="103"/>
        <v/>
      </c>
      <c r="H3201">
        <f>SUMIFS(Data!Z:Z,Data!B:B,Figure16!B3201,Data!A:A,Figure16!A3201)</f>
        <v>1</v>
      </c>
    </row>
    <row r="3202" spans="1:8">
      <c r="A3202" s="27">
        <v>1953</v>
      </c>
      <c r="B3202" t="s">
        <v>8</v>
      </c>
      <c r="C3202" s="3">
        <f>SUMIFS(Data!F:F,Data!$B:$B,Figure16!$B3202,Data!$A:$A,Figure16!$A3202)</f>
        <v>0</v>
      </c>
      <c r="D3202" s="3">
        <f>SUMIFS(Data!Y:Y,Data!$B:$B,Figure16!$B3202,Data!$A:$A,Figure16!$A3202)</f>
        <v>0</v>
      </c>
      <c r="E3202" s="3">
        <f>SUMIFS(Data!Q:Q,Data!$B:$B,Figure16!$B3202,Data!$A:$A,Figure16!$A3202)</f>
        <v>0</v>
      </c>
      <c r="F3202" s="1" t="str">
        <f t="shared" si="102"/>
        <v/>
      </c>
      <c r="G3202" s="1" t="str">
        <f t="shared" si="103"/>
        <v/>
      </c>
      <c r="H3202">
        <f>SUMIFS(Data!Z:Z,Data!B:B,Figure16!B3202,Data!A:A,Figure16!A3202)</f>
        <v>1</v>
      </c>
    </row>
    <row r="3203" spans="1:8">
      <c r="A3203" s="27">
        <v>1954</v>
      </c>
      <c r="B3203" t="s">
        <v>8</v>
      </c>
      <c r="C3203" s="3">
        <f>SUMIFS(Data!F:F,Data!$B:$B,Figure16!$B3203,Data!$A:$A,Figure16!$A3203)</f>
        <v>0</v>
      </c>
      <c r="D3203" s="3">
        <f>SUMIFS(Data!Y:Y,Data!$B:$B,Figure16!$B3203,Data!$A:$A,Figure16!$A3203)</f>
        <v>0</v>
      </c>
      <c r="E3203" s="3">
        <f>SUMIFS(Data!Q:Q,Data!$B:$B,Figure16!$B3203,Data!$A:$A,Figure16!$A3203)</f>
        <v>0</v>
      </c>
      <c r="F3203" s="1" t="str">
        <f t="shared" ref="F3203:F3266" si="104">IF(E3203&gt;0,C3203/E3203*100,"")</f>
        <v/>
      </c>
      <c r="G3203" s="1" t="str">
        <f t="shared" ref="G3203:G3266" si="105">IF($E3203&gt;0,D3203/$E3203*100,"")</f>
        <v/>
      </c>
      <c r="H3203">
        <f>SUMIFS(Data!Z:Z,Data!B:B,Figure16!B3203,Data!A:A,Figure16!A3203)</f>
        <v>1</v>
      </c>
    </row>
    <row r="3204" spans="1:8">
      <c r="A3204" s="27">
        <v>1955</v>
      </c>
      <c r="B3204" t="s">
        <v>8</v>
      </c>
      <c r="C3204" s="3">
        <f>SUMIFS(Data!F:F,Data!$B:$B,Figure16!$B3204,Data!$A:$A,Figure16!$A3204)</f>
        <v>0</v>
      </c>
      <c r="D3204" s="3">
        <f>SUMIFS(Data!Y:Y,Data!$B:$B,Figure16!$B3204,Data!$A:$A,Figure16!$A3204)</f>
        <v>0</v>
      </c>
      <c r="E3204" s="3">
        <f>SUMIFS(Data!Q:Q,Data!$B:$B,Figure16!$B3204,Data!$A:$A,Figure16!$A3204)</f>
        <v>0</v>
      </c>
      <c r="F3204" s="1" t="str">
        <f t="shared" si="104"/>
        <v/>
      </c>
      <c r="G3204" s="1" t="str">
        <f t="shared" si="105"/>
        <v/>
      </c>
      <c r="H3204">
        <f>SUMIFS(Data!Z:Z,Data!B:B,Figure16!B3204,Data!A:A,Figure16!A3204)</f>
        <v>1</v>
      </c>
    </row>
    <row r="3205" spans="1:8">
      <c r="A3205" s="27">
        <v>1956</v>
      </c>
      <c r="B3205" t="s">
        <v>8</v>
      </c>
      <c r="C3205" s="3">
        <f>SUMIFS(Data!F:F,Data!$B:$B,Figure16!$B3205,Data!$A:$A,Figure16!$A3205)</f>
        <v>0</v>
      </c>
      <c r="D3205" s="3">
        <f>SUMIFS(Data!Y:Y,Data!$B:$B,Figure16!$B3205,Data!$A:$A,Figure16!$A3205)</f>
        <v>0</v>
      </c>
      <c r="E3205" s="3">
        <f>SUMIFS(Data!Q:Q,Data!$B:$B,Figure16!$B3205,Data!$A:$A,Figure16!$A3205)</f>
        <v>0</v>
      </c>
      <c r="F3205" s="1" t="str">
        <f t="shared" si="104"/>
        <v/>
      </c>
      <c r="G3205" s="1" t="str">
        <f t="shared" si="105"/>
        <v/>
      </c>
      <c r="H3205">
        <f>SUMIFS(Data!Z:Z,Data!B:B,Figure16!B3205,Data!A:A,Figure16!A3205)</f>
        <v>1</v>
      </c>
    </row>
    <row r="3206" spans="1:8">
      <c r="A3206" s="27">
        <v>1957</v>
      </c>
      <c r="B3206" t="s">
        <v>8</v>
      </c>
      <c r="C3206" s="3">
        <f>SUMIFS(Data!F:F,Data!$B:$B,Figure16!$B3206,Data!$A:$A,Figure16!$A3206)</f>
        <v>0</v>
      </c>
      <c r="D3206" s="3">
        <f>SUMIFS(Data!Y:Y,Data!$B:$B,Figure16!$B3206,Data!$A:$A,Figure16!$A3206)</f>
        <v>0</v>
      </c>
      <c r="E3206" s="3">
        <f>SUMIFS(Data!Q:Q,Data!$B:$B,Figure16!$B3206,Data!$A:$A,Figure16!$A3206)</f>
        <v>0</v>
      </c>
      <c r="F3206" s="1" t="str">
        <f t="shared" si="104"/>
        <v/>
      </c>
      <c r="G3206" s="1" t="str">
        <f t="shared" si="105"/>
        <v/>
      </c>
      <c r="H3206">
        <f>SUMIFS(Data!Z:Z,Data!B:B,Figure16!B3206,Data!A:A,Figure16!A3206)</f>
        <v>1</v>
      </c>
    </row>
    <row r="3207" spans="1:8">
      <c r="A3207" s="27">
        <v>1958</v>
      </c>
      <c r="B3207" t="s">
        <v>8</v>
      </c>
      <c r="C3207" s="3">
        <f>SUMIFS(Data!F:F,Data!$B:$B,Figure16!$B3207,Data!$A:$A,Figure16!$A3207)</f>
        <v>0</v>
      </c>
      <c r="D3207" s="3">
        <f>SUMIFS(Data!Y:Y,Data!$B:$B,Figure16!$B3207,Data!$A:$A,Figure16!$A3207)</f>
        <v>0</v>
      </c>
      <c r="E3207" s="3">
        <f>SUMIFS(Data!Q:Q,Data!$B:$B,Figure16!$B3207,Data!$A:$A,Figure16!$A3207)</f>
        <v>0</v>
      </c>
      <c r="F3207" s="1" t="str">
        <f t="shared" si="104"/>
        <v/>
      </c>
      <c r="G3207" s="1" t="str">
        <f t="shared" si="105"/>
        <v/>
      </c>
      <c r="H3207">
        <f>SUMIFS(Data!Z:Z,Data!B:B,Figure16!B3207,Data!A:A,Figure16!A3207)</f>
        <v>1</v>
      </c>
    </row>
    <row r="3208" spans="1:8">
      <c r="A3208" s="27">
        <v>1959</v>
      </c>
      <c r="B3208" t="s">
        <v>8</v>
      </c>
      <c r="C3208" s="3">
        <f>SUMIFS(Data!F:F,Data!$B:$B,Figure16!$B3208,Data!$A:$A,Figure16!$A3208)</f>
        <v>0</v>
      </c>
      <c r="D3208" s="3">
        <f>SUMIFS(Data!Y:Y,Data!$B:$B,Figure16!$B3208,Data!$A:$A,Figure16!$A3208)</f>
        <v>0</v>
      </c>
      <c r="E3208" s="3">
        <f>SUMIFS(Data!Q:Q,Data!$B:$B,Figure16!$B3208,Data!$A:$A,Figure16!$A3208)</f>
        <v>0</v>
      </c>
      <c r="F3208" s="1" t="str">
        <f t="shared" si="104"/>
        <v/>
      </c>
      <c r="G3208" s="1" t="str">
        <f t="shared" si="105"/>
        <v/>
      </c>
      <c r="H3208">
        <f>SUMIFS(Data!Z:Z,Data!B:B,Figure16!B3208,Data!A:A,Figure16!A3208)</f>
        <v>1</v>
      </c>
    </row>
    <row r="3209" spans="1:8">
      <c r="A3209" s="27">
        <v>1960</v>
      </c>
      <c r="B3209" t="s">
        <v>8</v>
      </c>
      <c r="C3209" s="3">
        <f>SUMIFS(Data!F:F,Data!$B:$B,Figure16!$B3209,Data!$A:$A,Figure16!$A3209)</f>
        <v>0</v>
      </c>
      <c r="D3209" s="3">
        <f>SUMIFS(Data!Y:Y,Data!$B:$B,Figure16!$B3209,Data!$A:$A,Figure16!$A3209)</f>
        <v>0</v>
      </c>
      <c r="E3209" s="3">
        <f>SUMIFS(Data!Q:Q,Data!$B:$B,Figure16!$B3209,Data!$A:$A,Figure16!$A3209)</f>
        <v>36535925031.340012</v>
      </c>
      <c r="F3209" s="1">
        <f t="shared" si="104"/>
        <v>0</v>
      </c>
      <c r="G3209" s="1">
        <f t="shared" si="105"/>
        <v>0</v>
      </c>
      <c r="H3209">
        <f>SUMIFS(Data!Z:Z,Data!B:B,Figure16!B3209,Data!A:A,Figure16!A3209)</f>
        <v>1</v>
      </c>
    </row>
    <row r="3210" spans="1:8">
      <c r="A3210" s="27">
        <v>1961</v>
      </c>
      <c r="B3210" t="s">
        <v>8</v>
      </c>
      <c r="C3210" s="3">
        <f>SUMIFS(Data!F:F,Data!$B:$B,Figure16!$B3210,Data!$A:$A,Figure16!$A3210)</f>
        <v>0</v>
      </c>
      <c r="D3210" s="3">
        <f>SUMIFS(Data!Y:Y,Data!$B:$B,Figure16!$B3210,Data!$A:$A,Figure16!$A3210)</f>
        <v>0</v>
      </c>
      <c r="E3210" s="3">
        <f>SUMIFS(Data!Q:Q,Data!$B:$B,Figure16!$B3210,Data!$A:$A,Figure16!$A3210)</f>
        <v>38709096075.630524</v>
      </c>
      <c r="F3210" s="1">
        <f t="shared" si="104"/>
        <v>0</v>
      </c>
      <c r="G3210" s="1">
        <f t="shared" si="105"/>
        <v>0</v>
      </c>
      <c r="H3210">
        <f>SUMIFS(Data!Z:Z,Data!B:B,Figure16!B3210,Data!A:A,Figure16!A3210)</f>
        <v>1</v>
      </c>
    </row>
    <row r="3211" spans="1:8">
      <c r="A3211" s="27">
        <v>1962</v>
      </c>
      <c r="B3211" t="s">
        <v>8</v>
      </c>
      <c r="C3211" s="3">
        <f>SUMIFS(Data!F:F,Data!$B:$B,Figure16!$B3211,Data!$A:$A,Figure16!$A3211)</f>
        <v>0</v>
      </c>
      <c r="D3211" s="3">
        <f>SUMIFS(Data!Y:Y,Data!$B:$B,Figure16!$B3211,Data!$A:$A,Figure16!$A3211)</f>
        <v>0</v>
      </c>
      <c r="E3211" s="3">
        <f>SUMIFS(Data!Q:Q,Data!$B:$B,Figure16!$B3211,Data!$A:$A,Figure16!$A3211)</f>
        <v>41599070242.309372</v>
      </c>
      <c r="F3211" s="1">
        <f t="shared" si="104"/>
        <v>0</v>
      </c>
      <c r="G3211" s="1">
        <f t="shared" si="105"/>
        <v>0</v>
      </c>
      <c r="H3211">
        <f>SUMIFS(Data!Z:Z,Data!B:B,Figure16!B3211,Data!A:A,Figure16!A3211)</f>
        <v>1</v>
      </c>
    </row>
    <row r="3212" spans="1:8">
      <c r="A3212" s="27">
        <v>1963</v>
      </c>
      <c r="B3212" t="s">
        <v>8</v>
      </c>
      <c r="C3212" s="3">
        <f>SUMIFS(Data!F:F,Data!$B:$B,Figure16!$B3212,Data!$A:$A,Figure16!$A3212)</f>
        <v>0</v>
      </c>
      <c r="D3212" s="3">
        <f>SUMIFS(Data!Y:Y,Data!$B:$B,Figure16!$B3212,Data!$A:$A,Figure16!$A3212)</f>
        <v>0</v>
      </c>
      <c r="E3212" s="3">
        <f>SUMIFS(Data!Q:Q,Data!$B:$B,Figure16!$B3212,Data!$A:$A,Figure16!$A3212)</f>
        <v>47776000900.030243</v>
      </c>
      <c r="F3212" s="1">
        <f t="shared" si="104"/>
        <v>0</v>
      </c>
      <c r="G3212" s="1">
        <f t="shared" si="105"/>
        <v>0</v>
      </c>
      <c r="H3212">
        <f>SUMIFS(Data!Z:Z,Data!B:B,Figure16!B3212,Data!A:A,Figure16!A3212)</f>
        <v>1</v>
      </c>
    </row>
    <row r="3213" spans="1:8">
      <c r="A3213" s="27">
        <v>1964</v>
      </c>
      <c r="B3213" t="s">
        <v>8</v>
      </c>
      <c r="C3213" s="3">
        <f>SUMIFS(Data!F:F,Data!$B:$B,Figure16!$B3213,Data!$A:$A,Figure16!$A3213)</f>
        <v>0</v>
      </c>
      <c r="D3213" s="3">
        <f>SUMIFS(Data!Y:Y,Data!$B:$B,Figure16!$B3213,Data!$A:$A,Figure16!$A3213)</f>
        <v>0</v>
      </c>
      <c r="E3213" s="3">
        <f>SUMIFS(Data!Q:Q,Data!$B:$B,Figure16!$B3213,Data!$A:$A,Figure16!$A3213)</f>
        <v>55726873083.55426</v>
      </c>
      <c r="F3213" s="1">
        <f t="shared" si="104"/>
        <v>0</v>
      </c>
      <c r="G3213" s="1">
        <f t="shared" si="105"/>
        <v>0</v>
      </c>
      <c r="H3213">
        <f>SUMIFS(Data!Z:Z,Data!B:B,Figure16!B3213,Data!A:A,Figure16!A3213)</f>
        <v>1</v>
      </c>
    </row>
    <row r="3214" spans="1:8">
      <c r="A3214" s="27">
        <v>1965</v>
      </c>
      <c r="B3214" t="s">
        <v>8</v>
      </c>
      <c r="C3214" s="3">
        <f>SUMIFS(Data!F:F,Data!$B:$B,Figure16!$B3214,Data!$A:$A,Figure16!$A3214)</f>
        <v>0</v>
      </c>
      <c r="D3214" s="3">
        <f>SUMIFS(Data!Y:Y,Data!$B:$B,Figure16!$B3214,Data!$A:$A,Figure16!$A3214)</f>
        <v>0</v>
      </c>
      <c r="E3214" s="3">
        <f>SUMIFS(Data!Q:Q,Data!$B:$B,Figure16!$B3214,Data!$A:$A,Figure16!$A3214)</f>
        <v>58760424669.848183</v>
      </c>
      <c r="F3214" s="1">
        <f t="shared" si="104"/>
        <v>0</v>
      </c>
      <c r="G3214" s="1">
        <f t="shared" si="105"/>
        <v>0</v>
      </c>
      <c r="H3214">
        <f>SUMIFS(Data!Z:Z,Data!B:B,Figure16!B3214,Data!A:A,Figure16!A3214)</f>
        <v>1</v>
      </c>
    </row>
    <row r="3215" spans="1:8">
      <c r="A3215" s="27">
        <v>1966</v>
      </c>
      <c r="B3215" t="s">
        <v>8</v>
      </c>
      <c r="C3215" s="3">
        <f>SUMIFS(Data!F:F,Data!$B:$B,Figure16!$B3215,Data!$A:$A,Figure16!$A3215)</f>
        <v>0</v>
      </c>
      <c r="D3215" s="3">
        <f>SUMIFS(Data!Y:Y,Data!$B:$B,Figure16!$B3215,Data!$A:$A,Figure16!$A3215)</f>
        <v>0</v>
      </c>
      <c r="E3215" s="3">
        <f>SUMIFS(Data!Q:Q,Data!$B:$B,Figure16!$B3215,Data!$A:$A,Figure16!$A3215)</f>
        <v>45253641303.189713</v>
      </c>
      <c r="F3215" s="1">
        <f t="shared" si="104"/>
        <v>0</v>
      </c>
      <c r="G3215" s="1">
        <f t="shared" si="105"/>
        <v>0</v>
      </c>
      <c r="H3215">
        <f>SUMIFS(Data!Z:Z,Data!B:B,Figure16!B3215,Data!A:A,Figure16!A3215)</f>
        <v>1</v>
      </c>
    </row>
    <row r="3216" spans="1:8">
      <c r="A3216" s="27">
        <v>1967</v>
      </c>
      <c r="B3216" t="s">
        <v>8</v>
      </c>
      <c r="C3216" s="3">
        <f>SUMIFS(Data!F:F,Data!$B:$B,Figure16!$B3216,Data!$A:$A,Figure16!$A3216)</f>
        <v>0</v>
      </c>
      <c r="D3216" s="3">
        <f>SUMIFS(Data!Y:Y,Data!$B:$B,Figure16!$B3216,Data!$A:$A,Figure16!$A3216)</f>
        <v>0</v>
      </c>
      <c r="E3216" s="3">
        <f>SUMIFS(Data!Q:Q,Data!$B:$B,Figure16!$B3216,Data!$A:$A,Figure16!$A3216)</f>
        <v>49466168890.950668</v>
      </c>
      <c r="F3216" s="1">
        <f t="shared" si="104"/>
        <v>0</v>
      </c>
      <c r="G3216" s="1">
        <f t="shared" si="105"/>
        <v>0</v>
      </c>
      <c r="H3216">
        <f>SUMIFS(Data!Z:Z,Data!B:B,Figure16!B3216,Data!A:A,Figure16!A3216)</f>
        <v>1</v>
      </c>
    </row>
    <row r="3217" spans="1:8">
      <c r="A3217" s="27">
        <v>1968</v>
      </c>
      <c r="B3217" t="s">
        <v>8</v>
      </c>
      <c r="C3217" s="3">
        <f>SUMIFS(Data!F:F,Data!$B:$B,Figure16!$B3217,Data!$A:$A,Figure16!$A3217)</f>
        <v>0</v>
      </c>
      <c r="D3217" s="3">
        <f>SUMIFS(Data!Y:Y,Data!$B:$B,Figure16!$B3217,Data!$A:$A,Figure16!$A3217)</f>
        <v>0</v>
      </c>
      <c r="E3217" s="3">
        <f>SUMIFS(Data!Q:Q,Data!$B:$B,Figure16!$B3217,Data!$A:$A,Figure16!$A3217)</f>
        <v>52377324284.195068</v>
      </c>
      <c r="F3217" s="1">
        <f t="shared" si="104"/>
        <v>0</v>
      </c>
      <c r="G3217" s="1">
        <f t="shared" si="105"/>
        <v>0</v>
      </c>
      <c r="H3217">
        <f>SUMIFS(Data!Z:Z,Data!B:B,Figure16!B3217,Data!A:A,Figure16!A3217)</f>
        <v>1</v>
      </c>
    </row>
    <row r="3218" spans="1:8">
      <c r="A3218" s="27">
        <v>1969</v>
      </c>
      <c r="B3218" t="s">
        <v>8</v>
      </c>
      <c r="C3218" s="3">
        <f>SUMIFS(Data!F:F,Data!$B:$B,Figure16!$B3218,Data!$A:$A,Figure16!$A3218)</f>
        <v>0</v>
      </c>
      <c r="D3218" s="3">
        <f>SUMIFS(Data!Y:Y,Data!$B:$B,Figure16!$B3218,Data!$A:$A,Figure16!$A3218)</f>
        <v>0</v>
      </c>
      <c r="E3218" s="3">
        <f>SUMIFS(Data!Q:Q,Data!$B:$B,Figure16!$B3218,Data!$A:$A,Figure16!$A3218)</f>
        <v>57668330026.36293</v>
      </c>
      <c r="F3218" s="1">
        <f t="shared" si="104"/>
        <v>0</v>
      </c>
      <c r="G3218" s="1">
        <f t="shared" si="105"/>
        <v>0</v>
      </c>
      <c r="H3218">
        <f>SUMIFS(Data!Z:Z,Data!B:B,Figure16!B3218,Data!A:A,Figure16!A3218)</f>
        <v>1</v>
      </c>
    </row>
    <row r="3219" spans="1:8">
      <c r="A3219" s="27">
        <v>1970</v>
      </c>
      <c r="B3219" t="s">
        <v>8</v>
      </c>
      <c r="C3219" s="3">
        <f>SUMIFS(Data!F:F,Data!$B:$B,Figure16!$B3219,Data!$A:$A,Figure16!$A3219)</f>
        <v>0</v>
      </c>
      <c r="D3219" s="3">
        <f>SUMIFS(Data!Y:Y,Data!$B:$B,Figure16!$B3219,Data!$A:$A,Figure16!$A3219)</f>
        <v>0</v>
      </c>
      <c r="E3219" s="3">
        <f>SUMIFS(Data!Q:Q,Data!$B:$B,Figure16!$B3219,Data!$A:$A,Figure16!$A3219)</f>
        <v>61589800519.508408</v>
      </c>
      <c r="F3219" s="1">
        <f t="shared" si="104"/>
        <v>0</v>
      </c>
      <c r="G3219" s="1">
        <f t="shared" si="105"/>
        <v>0</v>
      </c>
      <c r="H3219">
        <f>SUMIFS(Data!Z:Z,Data!B:B,Figure16!B3219,Data!A:A,Figure16!A3219)</f>
        <v>1</v>
      </c>
    </row>
    <row r="3220" spans="1:8">
      <c r="A3220" s="27">
        <v>1971</v>
      </c>
      <c r="B3220" t="s">
        <v>8</v>
      </c>
      <c r="C3220" s="3">
        <f>SUMIFS(Data!F:F,Data!$B:$B,Figure16!$B3220,Data!$A:$A,Figure16!$A3220)</f>
        <v>0</v>
      </c>
      <c r="D3220" s="3">
        <f>SUMIFS(Data!Y:Y,Data!$B:$B,Figure16!$B3220,Data!$A:$A,Figure16!$A3220)</f>
        <v>0</v>
      </c>
      <c r="E3220" s="3">
        <f>SUMIFS(Data!Q:Q,Data!$B:$B,Figure16!$B3220,Data!$A:$A,Figure16!$A3220)</f>
        <v>66452561865.833153</v>
      </c>
      <c r="F3220" s="1">
        <f t="shared" si="104"/>
        <v>0</v>
      </c>
      <c r="G3220" s="1">
        <f t="shared" si="105"/>
        <v>0</v>
      </c>
      <c r="H3220">
        <f>SUMIFS(Data!Z:Z,Data!B:B,Figure16!B3220,Data!A:A,Figure16!A3220)</f>
        <v>1</v>
      </c>
    </row>
    <row r="3221" spans="1:8">
      <c r="A3221" s="27">
        <v>1972</v>
      </c>
      <c r="B3221" t="s">
        <v>8</v>
      </c>
      <c r="C3221" s="3">
        <f>SUMIFS(Data!F:F,Data!$B:$B,Figure16!$B3221,Data!$A:$A,Figure16!$A3221)</f>
        <v>0</v>
      </c>
      <c r="D3221" s="3">
        <f>SUMIFS(Data!Y:Y,Data!$B:$B,Figure16!$B3221,Data!$A:$A,Figure16!$A3221)</f>
        <v>0</v>
      </c>
      <c r="E3221" s="3">
        <f>SUMIFS(Data!Q:Q,Data!$B:$B,Figure16!$B3221,Data!$A:$A,Figure16!$A3221)</f>
        <v>70509913049.400299</v>
      </c>
      <c r="F3221" s="1">
        <f t="shared" si="104"/>
        <v>0</v>
      </c>
      <c r="G3221" s="1">
        <f t="shared" si="105"/>
        <v>0</v>
      </c>
      <c r="H3221">
        <f>SUMIFS(Data!Z:Z,Data!B:B,Figure16!B3221,Data!A:A,Figure16!A3221)</f>
        <v>1</v>
      </c>
    </row>
    <row r="3222" spans="1:8">
      <c r="A3222" s="27">
        <v>1973</v>
      </c>
      <c r="B3222" t="s">
        <v>8</v>
      </c>
      <c r="C3222" s="3">
        <f>SUMIFS(Data!F:F,Data!$B:$B,Figure16!$B3222,Data!$A:$A,Figure16!$A3222)</f>
        <v>0</v>
      </c>
      <c r="D3222" s="3">
        <f>SUMIFS(Data!Y:Y,Data!$B:$B,Figure16!$B3222,Data!$A:$A,Figure16!$A3222)</f>
        <v>0</v>
      </c>
      <c r="E3222" s="3">
        <f>SUMIFS(Data!Q:Q,Data!$B:$B,Figure16!$B3222,Data!$A:$A,Figure16!$A3222)</f>
        <v>84374541630.206161</v>
      </c>
      <c r="F3222" s="1">
        <f t="shared" si="104"/>
        <v>0</v>
      </c>
      <c r="G3222" s="1">
        <f t="shared" si="105"/>
        <v>0</v>
      </c>
      <c r="H3222">
        <f>SUMIFS(Data!Z:Z,Data!B:B,Figure16!B3222,Data!A:A,Figure16!A3222)</f>
        <v>1</v>
      </c>
    </row>
    <row r="3223" spans="1:8">
      <c r="A3223" s="27">
        <v>1974</v>
      </c>
      <c r="B3223" t="s">
        <v>8</v>
      </c>
      <c r="C3223" s="3">
        <f>SUMIFS(Data!F:F,Data!$B:$B,Figure16!$B3223,Data!$A:$A,Figure16!$A3223)</f>
        <v>0</v>
      </c>
      <c r="D3223" s="3">
        <f>SUMIFS(Data!Y:Y,Data!$B:$B,Figure16!$B3223,Data!$A:$A,Figure16!$A3223)</f>
        <v>0</v>
      </c>
      <c r="E3223" s="3">
        <f>SUMIFS(Data!Q:Q,Data!$B:$B,Figure16!$B3223,Data!$A:$A,Figure16!$A3223)</f>
        <v>98198276856.620941</v>
      </c>
      <c r="F3223" s="1">
        <f t="shared" si="104"/>
        <v>0</v>
      </c>
      <c r="G3223" s="1">
        <f t="shared" si="105"/>
        <v>0</v>
      </c>
      <c r="H3223">
        <f>SUMIFS(Data!Z:Z,Data!B:B,Figure16!B3223,Data!A:A,Figure16!A3223)</f>
        <v>1</v>
      </c>
    </row>
    <row r="3224" spans="1:8">
      <c r="A3224" s="27">
        <v>1975</v>
      </c>
      <c r="B3224" t="s">
        <v>8</v>
      </c>
      <c r="C3224" s="3">
        <f>SUMIFS(Data!F:F,Data!$B:$B,Figure16!$B3224,Data!$A:$A,Figure16!$A3224)</f>
        <v>0</v>
      </c>
      <c r="D3224" s="3">
        <f>SUMIFS(Data!Y:Y,Data!$B:$B,Figure16!$B3224,Data!$A:$A,Figure16!$A3224)</f>
        <v>0</v>
      </c>
      <c r="E3224" s="3">
        <f>SUMIFS(Data!Q:Q,Data!$B:$B,Figure16!$B3224,Data!$A:$A,Figure16!$A3224)</f>
        <v>97159222024.136429</v>
      </c>
      <c r="F3224" s="1">
        <f t="shared" si="104"/>
        <v>0</v>
      </c>
      <c r="G3224" s="1">
        <f t="shared" si="105"/>
        <v>0</v>
      </c>
      <c r="H3224">
        <f>SUMIFS(Data!Z:Z,Data!B:B,Figure16!B3224,Data!A:A,Figure16!A3224)</f>
        <v>1</v>
      </c>
    </row>
    <row r="3225" spans="1:8">
      <c r="A3225" s="27">
        <v>1976</v>
      </c>
      <c r="B3225" t="s">
        <v>8</v>
      </c>
      <c r="C3225" s="3">
        <f>SUMIFS(Data!F:F,Data!$B:$B,Figure16!$B3225,Data!$A:$A,Figure16!$A3225)</f>
        <v>0</v>
      </c>
      <c r="D3225" s="3">
        <f>SUMIFS(Data!Y:Y,Data!$B:$B,Figure16!$B3225,Data!$A:$A,Figure16!$A3225)</f>
        <v>0</v>
      </c>
      <c r="E3225" s="3">
        <f>SUMIFS(Data!Q:Q,Data!$B:$B,Figure16!$B3225,Data!$A:$A,Figure16!$A3225)</f>
        <v>101346972433.93364</v>
      </c>
      <c r="F3225" s="1">
        <f t="shared" si="104"/>
        <v>0</v>
      </c>
      <c r="G3225" s="1">
        <f t="shared" si="105"/>
        <v>0</v>
      </c>
      <c r="H3225">
        <f>SUMIFS(Data!Z:Z,Data!B:B,Figure16!B3225,Data!A:A,Figure16!A3225)</f>
        <v>1</v>
      </c>
    </row>
    <row r="3226" spans="1:8">
      <c r="A3226" s="27">
        <v>1977</v>
      </c>
      <c r="B3226" t="s">
        <v>8</v>
      </c>
      <c r="C3226" s="3">
        <f>SUMIFS(Data!F:F,Data!$B:$B,Figure16!$B3226,Data!$A:$A,Figure16!$A3226)</f>
        <v>0</v>
      </c>
      <c r="D3226" s="3">
        <f>SUMIFS(Data!Y:Y,Data!$B:$B,Figure16!$B3226,Data!$A:$A,Figure16!$A3226)</f>
        <v>50000000</v>
      </c>
      <c r="E3226" s="3">
        <f>SUMIFS(Data!Q:Q,Data!$B:$B,Figure16!$B3226,Data!$A:$A,Figure16!$A3226)</f>
        <v>119866746574.40817</v>
      </c>
      <c r="F3226" s="1">
        <f t="shared" si="104"/>
        <v>0</v>
      </c>
      <c r="G3226" s="1">
        <f t="shared" si="105"/>
        <v>4.1712986653026515E-2</v>
      </c>
      <c r="H3226">
        <f>SUMIFS(Data!Z:Z,Data!B:B,Figure16!B3226,Data!A:A,Figure16!A3226)</f>
        <v>1</v>
      </c>
    </row>
    <row r="3227" spans="1:8">
      <c r="A3227" s="27">
        <v>1978</v>
      </c>
      <c r="B3227" t="s">
        <v>8</v>
      </c>
      <c r="C3227" s="3">
        <f>SUMIFS(Data!F:F,Data!$B:$B,Figure16!$B3227,Data!$A:$A,Figure16!$A3227)</f>
        <v>0</v>
      </c>
      <c r="D3227" s="3">
        <f>SUMIFS(Data!Y:Y,Data!$B:$B,Figure16!$B3227,Data!$A:$A,Figure16!$A3227)</f>
        <v>75000000</v>
      </c>
      <c r="E3227" s="3">
        <f>SUMIFS(Data!Q:Q,Data!$B:$B,Figure16!$B3227,Data!$A:$A,Figure16!$A3227)</f>
        <v>135468782808.68977</v>
      </c>
      <c r="F3227" s="1">
        <f t="shared" si="104"/>
        <v>0</v>
      </c>
      <c r="G3227" s="1">
        <f t="shared" si="105"/>
        <v>5.5363308391067234E-2</v>
      </c>
      <c r="H3227">
        <f>SUMIFS(Data!Z:Z,Data!B:B,Figure16!B3227,Data!A:A,Figure16!A3227)</f>
        <v>1</v>
      </c>
    </row>
    <row r="3228" spans="1:8">
      <c r="A3228" s="27">
        <v>1979</v>
      </c>
      <c r="B3228" t="s">
        <v>8</v>
      </c>
      <c r="C3228" s="3">
        <f>SUMIFS(Data!F:F,Data!$B:$B,Figure16!$B3228,Data!$A:$A,Figure16!$A3228)</f>
        <v>0</v>
      </c>
      <c r="D3228" s="3">
        <f>SUMIFS(Data!Y:Y,Data!$B:$B,Figure16!$B3228,Data!$A:$A,Figure16!$A3228)</f>
        <v>50000000</v>
      </c>
      <c r="E3228" s="3">
        <f>SUMIFS(Data!Q:Q,Data!$B:$B,Figure16!$B3228,Data!$A:$A,Figure16!$A3228)</f>
        <v>150950826964.42355</v>
      </c>
      <c r="F3228" s="1">
        <f t="shared" si="104"/>
        <v>0</v>
      </c>
      <c r="G3228" s="1">
        <f t="shared" si="105"/>
        <v>3.3123369381596116E-2</v>
      </c>
      <c r="H3228">
        <f>SUMIFS(Data!Z:Z,Data!B:B,Figure16!B3228,Data!A:A,Figure16!A3228)</f>
        <v>1</v>
      </c>
    </row>
    <row r="3229" spans="1:8">
      <c r="A3229" s="27">
        <v>1980</v>
      </c>
      <c r="B3229" t="s">
        <v>8</v>
      </c>
      <c r="C3229" s="3">
        <f>SUMIFS(Data!F:F,Data!$B:$B,Figure16!$B3229,Data!$A:$A,Figure16!$A3229)</f>
        <v>0</v>
      </c>
      <c r="D3229" s="3">
        <f>SUMIFS(Data!Y:Y,Data!$B:$B,Figure16!$B3229,Data!$A:$A,Figure16!$A3229)</f>
        <v>111000000</v>
      </c>
      <c r="E3229" s="3">
        <f>SUMIFS(Data!Q:Q,Data!$B:$B,Figure16!$B3229,Data!$A:$A,Figure16!$A3229)</f>
        <v>183839864649.14987</v>
      </c>
      <c r="F3229" s="1">
        <f t="shared" si="104"/>
        <v>0</v>
      </c>
      <c r="G3229" s="1">
        <f t="shared" si="105"/>
        <v>6.0378634531655317E-2</v>
      </c>
      <c r="H3229">
        <f>SUMIFS(Data!Z:Z,Data!B:B,Figure16!B3229,Data!A:A,Figure16!A3229)</f>
        <v>1</v>
      </c>
    </row>
    <row r="3230" spans="1:8">
      <c r="A3230" s="27">
        <v>1981</v>
      </c>
      <c r="B3230" t="s">
        <v>8</v>
      </c>
      <c r="C3230" s="3">
        <f>SUMIFS(Data!F:F,Data!$B:$B,Figure16!$B3230,Data!$A:$A,Figure16!$A3230)</f>
        <v>0</v>
      </c>
      <c r="D3230" s="3">
        <f>SUMIFS(Data!Y:Y,Data!$B:$B,Figure16!$B3230,Data!$A:$A,Figure16!$A3230)</f>
        <v>703100032</v>
      </c>
      <c r="E3230" s="3">
        <f>SUMIFS(Data!Q:Q,Data!$B:$B,Figure16!$B3230,Data!$A:$A,Figure16!$A3230)</f>
        <v>190909548789.76862</v>
      </c>
      <c r="F3230" s="1">
        <f t="shared" si="104"/>
        <v>0</v>
      </c>
      <c r="G3230" s="1">
        <f t="shared" si="105"/>
        <v>0.3682896096382588</v>
      </c>
      <c r="H3230">
        <f>SUMIFS(Data!Z:Z,Data!B:B,Figure16!B3230,Data!A:A,Figure16!A3230)</f>
        <v>1</v>
      </c>
    </row>
    <row r="3231" spans="1:8">
      <c r="A3231" s="27">
        <v>1982</v>
      </c>
      <c r="B3231" t="s">
        <v>8</v>
      </c>
      <c r="C3231" s="3">
        <f>SUMIFS(Data!F:F,Data!$B:$B,Figure16!$B3231,Data!$A:$A,Figure16!$A3231)</f>
        <v>0</v>
      </c>
      <c r="D3231" s="3">
        <f>SUMIFS(Data!Y:Y,Data!$B:$B,Figure16!$B3231,Data!$A:$A,Figure16!$A3231)</f>
        <v>1288560000</v>
      </c>
      <c r="E3231" s="3">
        <f>SUMIFS(Data!Q:Q,Data!$B:$B,Figure16!$B3231,Data!$A:$A,Figure16!$A3231)</f>
        <v>198037712681.60529</v>
      </c>
      <c r="F3231" s="1">
        <f t="shared" si="104"/>
        <v>0</v>
      </c>
      <c r="G3231" s="1">
        <f t="shared" si="105"/>
        <v>0.65066394806916383</v>
      </c>
      <c r="H3231">
        <f>SUMIFS(Data!Z:Z,Data!B:B,Figure16!B3231,Data!A:A,Figure16!A3231)</f>
        <v>1</v>
      </c>
    </row>
    <row r="3232" spans="1:8">
      <c r="A3232" s="27">
        <v>1983</v>
      </c>
      <c r="B3232" t="s">
        <v>8</v>
      </c>
      <c r="C3232" s="3">
        <f>SUMIFS(Data!F:F,Data!$B:$B,Figure16!$B3232,Data!$A:$A,Figure16!$A3232)</f>
        <v>0</v>
      </c>
      <c r="D3232" s="3">
        <f>SUMIFS(Data!Y:Y,Data!$B:$B,Figure16!$B3232,Data!$A:$A,Figure16!$A3232)</f>
        <v>399350016</v>
      </c>
      <c r="E3232" s="3">
        <f>SUMIFS(Data!Q:Q,Data!$B:$B,Figure16!$B3232,Data!$A:$A,Figure16!$A3232)</f>
        <v>215350771428.33081</v>
      </c>
      <c r="F3232" s="1">
        <f t="shared" si="104"/>
        <v>0</v>
      </c>
      <c r="G3232" s="1">
        <f t="shared" si="105"/>
        <v>0.18544164636666022</v>
      </c>
      <c r="H3232">
        <f>SUMIFS(Data!Z:Z,Data!B:B,Figure16!B3232,Data!A:A,Figure16!A3232)</f>
        <v>1</v>
      </c>
    </row>
    <row r="3233" spans="1:8">
      <c r="A3233" s="27">
        <v>1984</v>
      </c>
      <c r="B3233" t="s">
        <v>8</v>
      </c>
      <c r="C3233" s="3">
        <f>SUMIFS(Data!F:F,Data!$B:$B,Figure16!$B3233,Data!$A:$A,Figure16!$A3233)</f>
        <v>0</v>
      </c>
      <c r="D3233" s="3">
        <f>SUMIFS(Data!Y:Y,Data!$B:$B,Figure16!$B3233,Data!$A:$A,Figure16!$A3233)</f>
        <v>0</v>
      </c>
      <c r="E3233" s="3">
        <f>SUMIFS(Data!Q:Q,Data!$B:$B,Figure16!$B3233,Data!$A:$A,Figure16!$A3233)</f>
        <v>209328156800.86652</v>
      </c>
      <c r="F3233" s="1">
        <f t="shared" si="104"/>
        <v>0</v>
      </c>
      <c r="G3233" s="1">
        <f t="shared" si="105"/>
        <v>0</v>
      </c>
      <c r="H3233">
        <f>SUMIFS(Data!Z:Z,Data!B:B,Figure16!B3233,Data!A:A,Figure16!A3233)</f>
        <v>1</v>
      </c>
    </row>
    <row r="3234" spans="1:8">
      <c r="A3234" s="27">
        <v>1985</v>
      </c>
      <c r="B3234" t="s">
        <v>8</v>
      </c>
      <c r="C3234" s="3">
        <f>SUMIFS(Data!F:F,Data!$B:$B,Figure16!$B3234,Data!$A:$A,Figure16!$A3234)</f>
        <v>0</v>
      </c>
      <c r="D3234" s="3">
        <f>SUMIFS(Data!Y:Y,Data!$B:$B,Figure16!$B3234,Data!$A:$A,Figure16!$A3234)</f>
        <v>0</v>
      </c>
      <c r="E3234" s="3">
        <f>SUMIFS(Data!Q:Q,Data!$B:$B,Figure16!$B3234,Data!$A:$A,Figure16!$A3234)</f>
        <v>229410293759.07056</v>
      </c>
      <c r="F3234" s="1">
        <f t="shared" si="104"/>
        <v>0</v>
      </c>
      <c r="G3234" s="1">
        <f t="shared" si="105"/>
        <v>0</v>
      </c>
      <c r="H3234">
        <f>SUMIFS(Data!Z:Z,Data!B:B,Figure16!B3234,Data!A:A,Figure16!A3234)</f>
        <v>1</v>
      </c>
    </row>
    <row r="3235" spans="1:8">
      <c r="A3235" s="27">
        <v>1986</v>
      </c>
      <c r="B3235" t="s">
        <v>8</v>
      </c>
      <c r="C3235" s="3">
        <f>SUMIFS(Data!F:F,Data!$B:$B,Figure16!$B3235,Data!$A:$A,Figure16!$A3235)</f>
        <v>0</v>
      </c>
      <c r="D3235" s="3">
        <f>SUMIFS(Data!Y:Y,Data!$B:$B,Figure16!$B3235,Data!$A:$A,Figure16!$A3235)</f>
        <v>0</v>
      </c>
      <c r="E3235" s="3">
        <f>SUMIFS(Data!Q:Q,Data!$B:$B,Figure16!$B3235,Data!$A:$A,Figure16!$A3235)</f>
        <v>245664654062.87259</v>
      </c>
      <c r="F3235" s="1">
        <f t="shared" si="104"/>
        <v>0</v>
      </c>
      <c r="G3235" s="1">
        <f t="shared" si="105"/>
        <v>0</v>
      </c>
      <c r="H3235">
        <f>SUMIFS(Data!Z:Z,Data!B:B,Figure16!B3235,Data!A:A,Figure16!A3235)</f>
        <v>1</v>
      </c>
    </row>
    <row r="3236" spans="1:8">
      <c r="A3236" s="27">
        <v>1987</v>
      </c>
      <c r="B3236" t="s">
        <v>8</v>
      </c>
      <c r="C3236" s="3">
        <f>SUMIFS(Data!F:F,Data!$B:$B,Figure16!$B3236,Data!$A:$A,Figure16!$A3236)</f>
        <v>0</v>
      </c>
      <c r="D3236" s="3">
        <f>SUMIFS(Data!Y:Y,Data!$B:$B,Figure16!$B3236,Data!$A:$A,Figure16!$A3236)</f>
        <v>0</v>
      </c>
      <c r="E3236" s="3">
        <f>SUMIFS(Data!Q:Q,Data!$B:$B,Figure16!$B3236,Data!$A:$A,Figure16!$A3236)</f>
        <v>275311425331.63971</v>
      </c>
      <c r="F3236" s="1">
        <f t="shared" si="104"/>
        <v>0</v>
      </c>
      <c r="G3236" s="1">
        <f t="shared" si="105"/>
        <v>0</v>
      </c>
      <c r="H3236">
        <f>SUMIFS(Data!Z:Z,Data!B:B,Figure16!B3236,Data!A:A,Figure16!A3236)</f>
        <v>1</v>
      </c>
    </row>
    <row r="3237" spans="1:8">
      <c r="A3237" s="27">
        <v>1988</v>
      </c>
      <c r="B3237" t="s">
        <v>8</v>
      </c>
      <c r="C3237" s="3">
        <f>SUMIFS(Data!F:F,Data!$B:$B,Figure16!$B3237,Data!$A:$A,Figure16!$A3237)</f>
        <v>0</v>
      </c>
      <c r="D3237" s="3">
        <f>SUMIFS(Data!Y:Y,Data!$B:$B,Figure16!$B3237,Data!$A:$A,Figure16!$A3237)</f>
        <v>0</v>
      </c>
      <c r="E3237" s="3">
        <f>SUMIFS(Data!Q:Q,Data!$B:$B,Figure16!$B3237,Data!$A:$A,Figure16!$A3237)</f>
        <v>292632656262.68695</v>
      </c>
      <c r="F3237" s="1">
        <f t="shared" si="104"/>
        <v>0</v>
      </c>
      <c r="G3237" s="1">
        <f t="shared" si="105"/>
        <v>0</v>
      </c>
      <c r="H3237">
        <f>SUMIFS(Data!Z:Z,Data!B:B,Figure16!B3237,Data!A:A,Figure16!A3237)</f>
        <v>1</v>
      </c>
    </row>
    <row r="3238" spans="1:8">
      <c r="A3238" s="27">
        <v>1989</v>
      </c>
      <c r="B3238" t="s">
        <v>8</v>
      </c>
      <c r="C3238" s="3">
        <f>SUMIFS(Data!F:F,Data!$B:$B,Figure16!$B3238,Data!$A:$A,Figure16!$A3238)</f>
        <v>0</v>
      </c>
      <c r="D3238" s="3">
        <f>SUMIFS(Data!Y:Y,Data!$B:$B,Figure16!$B3238,Data!$A:$A,Figure16!$A3238)</f>
        <v>0</v>
      </c>
      <c r="E3238" s="3">
        <f>SUMIFS(Data!Q:Q,Data!$B:$B,Figure16!$B3238,Data!$A:$A,Figure16!$A3238)</f>
        <v>292093308319.64178</v>
      </c>
      <c r="F3238" s="1">
        <f t="shared" si="104"/>
        <v>0</v>
      </c>
      <c r="G3238" s="1">
        <f t="shared" si="105"/>
        <v>0</v>
      </c>
      <c r="H3238">
        <f>SUMIFS(Data!Z:Z,Data!B:B,Figure16!B3238,Data!A:A,Figure16!A3238)</f>
        <v>1</v>
      </c>
    </row>
    <row r="3239" spans="1:8">
      <c r="A3239" s="27">
        <v>1990</v>
      </c>
      <c r="B3239" t="s">
        <v>8</v>
      </c>
      <c r="C3239" s="3">
        <f>SUMIFS(Data!F:F,Data!$B:$B,Figure16!$B3239,Data!$A:$A,Figure16!$A3239)</f>
        <v>0</v>
      </c>
      <c r="D3239" s="3">
        <f>SUMIFS(Data!Y:Y,Data!$B:$B,Figure16!$B3239,Data!$A:$A,Figure16!$A3239)</f>
        <v>0</v>
      </c>
      <c r="E3239" s="3">
        <f>SUMIFS(Data!Q:Q,Data!$B:$B,Figure16!$B3239,Data!$A:$A,Figure16!$A3239)</f>
        <v>316697337894.51312</v>
      </c>
      <c r="F3239" s="1">
        <f t="shared" si="104"/>
        <v>0</v>
      </c>
      <c r="G3239" s="1">
        <f t="shared" si="105"/>
        <v>0</v>
      </c>
      <c r="H3239">
        <f>SUMIFS(Data!Z:Z,Data!B:B,Figure16!B3239,Data!A:A,Figure16!A3239)</f>
        <v>1</v>
      </c>
    </row>
    <row r="3240" spans="1:8">
      <c r="A3240" s="27">
        <v>1991</v>
      </c>
      <c r="B3240" t="s">
        <v>8</v>
      </c>
      <c r="C3240" s="3">
        <f>SUMIFS(Data!F:F,Data!$B:$B,Figure16!$B3240,Data!$A:$A,Figure16!$A3240)</f>
        <v>0</v>
      </c>
      <c r="D3240" s="3">
        <f>SUMIFS(Data!Y:Y,Data!$B:$B,Figure16!$B3240,Data!$A:$A,Figure16!$A3240)</f>
        <v>0</v>
      </c>
      <c r="E3240" s="3">
        <f>SUMIFS(Data!Q:Q,Data!$B:$B,Figure16!$B3240,Data!$A:$A,Figure16!$A3240)</f>
        <v>266502281092.72147</v>
      </c>
      <c r="F3240" s="1">
        <f t="shared" si="104"/>
        <v>0</v>
      </c>
      <c r="G3240" s="1">
        <f t="shared" si="105"/>
        <v>0</v>
      </c>
      <c r="H3240">
        <f>SUMIFS(Data!Z:Z,Data!B:B,Figure16!B3240,Data!A:A,Figure16!A3240)</f>
        <v>1</v>
      </c>
    </row>
    <row r="3241" spans="1:8">
      <c r="A3241" s="27">
        <v>1992</v>
      </c>
      <c r="B3241" t="s">
        <v>8</v>
      </c>
      <c r="C3241" s="3">
        <f>SUMIFS(Data!F:F,Data!$B:$B,Figure16!$B3241,Data!$A:$A,Figure16!$A3241)</f>
        <v>0</v>
      </c>
      <c r="D3241" s="3">
        <f>SUMIFS(Data!Y:Y,Data!$B:$B,Figure16!$B3241,Data!$A:$A,Figure16!$A3241)</f>
        <v>0</v>
      </c>
      <c r="E3241" s="3">
        <f>SUMIFS(Data!Q:Q,Data!$B:$B,Figure16!$B3241,Data!$A:$A,Figure16!$A3241)</f>
        <v>284363884079.92035</v>
      </c>
      <c r="F3241" s="1">
        <f t="shared" si="104"/>
        <v>0</v>
      </c>
      <c r="G3241" s="1">
        <f t="shared" si="105"/>
        <v>0</v>
      </c>
      <c r="H3241">
        <f>SUMIFS(Data!Z:Z,Data!B:B,Figure16!B3241,Data!A:A,Figure16!A3241)</f>
        <v>1</v>
      </c>
    </row>
    <row r="3242" spans="1:8">
      <c r="A3242" s="27">
        <v>1993</v>
      </c>
      <c r="B3242" t="s">
        <v>8</v>
      </c>
      <c r="C3242" s="3">
        <f>SUMIFS(Data!F:F,Data!$B:$B,Figure16!$B3242,Data!$A:$A,Figure16!$A3242)</f>
        <v>0</v>
      </c>
      <c r="D3242" s="3">
        <f>SUMIFS(Data!Y:Y,Data!$B:$B,Figure16!$B3242,Data!$A:$A,Figure16!$A3242)</f>
        <v>0</v>
      </c>
      <c r="E3242" s="3">
        <f>SUMIFS(Data!Q:Q,Data!$B:$B,Figure16!$B3242,Data!$A:$A,Figure16!$A3242)</f>
        <v>275570363432.31</v>
      </c>
      <c r="F3242" s="1">
        <f t="shared" si="104"/>
        <v>0</v>
      </c>
      <c r="G3242" s="1">
        <f t="shared" si="105"/>
        <v>0</v>
      </c>
      <c r="H3242">
        <f>SUMIFS(Data!Z:Z,Data!B:B,Figure16!B3242,Data!A:A,Figure16!A3242)</f>
        <v>1</v>
      </c>
    </row>
    <row r="3243" spans="1:8">
      <c r="A3243" s="27">
        <v>1994</v>
      </c>
      <c r="B3243" t="s">
        <v>8</v>
      </c>
      <c r="C3243" s="3">
        <f>SUMIFS(Data!F:F,Data!$B:$B,Figure16!$B3243,Data!$A:$A,Figure16!$A3243)</f>
        <v>0</v>
      </c>
      <c r="D3243" s="3">
        <f>SUMIFS(Data!Y:Y,Data!$B:$B,Figure16!$B3243,Data!$A:$A,Figure16!$A3243)</f>
        <v>0</v>
      </c>
      <c r="E3243" s="3">
        <f>SUMIFS(Data!Q:Q,Data!$B:$B,Figure16!$B3243,Data!$A:$A,Figure16!$A3243)</f>
        <v>322909902308.13086</v>
      </c>
      <c r="F3243" s="1">
        <f t="shared" si="104"/>
        <v>0</v>
      </c>
      <c r="G3243" s="1">
        <f t="shared" si="105"/>
        <v>0</v>
      </c>
      <c r="H3243">
        <f>SUMIFS(Data!Z:Z,Data!B:B,Figure16!B3243,Data!A:A,Figure16!A3243)</f>
        <v>1</v>
      </c>
    </row>
    <row r="3244" spans="1:8">
      <c r="A3244" s="27">
        <v>1995</v>
      </c>
      <c r="B3244" t="s">
        <v>8</v>
      </c>
      <c r="C3244" s="3">
        <f>SUMIFS(Data!F:F,Data!$B:$B,Figure16!$B3244,Data!$A:$A,Figure16!$A3244)</f>
        <v>0</v>
      </c>
      <c r="D3244" s="3">
        <f>SUMIFS(Data!Y:Y,Data!$B:$B,Figure16!$B3244,Data!$A:$A,Figure16!$A3244)</f>
        <v>0</v>
      </c>
      <c r="E3244" s="3">
        <f>SUMIFS(Data!Q:Q,Data!$B:$B,Figure16!$B3244,Data!$A:$A,Figure16!$A3244)</f>
        <v>355475984176.17493</v>
      </c>
      <c r="F3244" s="1">
        <f t="shared" si="104"/>
        <v>0</v>
      </c>
      <c r="G3244" s="1">
        <f t="shared" si="105"/>
        <v>0</v>
      </c>
      <c r="H3244">
        <f>SUMIFS(Data!Z:Z,Data!B:B,Figure16!B3244,Data!A:A,Figure16!A3244)</f>
        <v>1</v>
      </c>
    </row>
    <row r="3245" spans="1:8">
      <c r="A3245" s="27">
        <v>1996</v>
      </c>
      <c r="B3245" t="s">
        <v>8</v>
      </c>
      <c r="C3245" s="3">
        <f>SUMIFS(Data!F:F,Data!$B:$B,Figure16!$B3245,Data!$A:$A,Figure16!$A3245)</f>
        <v>0</v>
      </c>
      <c r="D3245" s="3">
        <f>SUMIFS(Data!Y:Y,Data!$B:$B,Figure16!$B3245,Data!$A:$A,Figure16!$A3245)</f>
        <v>0</v>
      </c>
      <c r="E3245" s="3">
        <f>SUMIFS(Data!Q:Q,Data!$B:$B,Figure16!$B3245,Data!$A:$A,Figure16!$A3245)</f>
        <v>387656017799.59888</v>
      </c>
      <c r="F3245" s="1">
        <f t="shared" si="104"/>
        <v>0</v>
      </c>
      <c r="G3245" s="1">
        <f t="shared" si="105"/>
        <v>0</v>
      </c>
      <c r="H3245">
        <f>SUMIFS(Data!Z:Z,Data!B:B,Figure16!B3245,Data!A:A,Figure16!A3245)</f>
        <v>1</v>
      </c>
    </row>
    <row r="3246" spans="1:8">
      <c r="A3246" s="27">
        <v>1997</v>
      </c>
      <c r="B3246" t="s">
        <v>8</v>
      </c>
      <c r="C3246" s="3">
        <f>SUMIFS(Data!F:F,Data!$B:$B,Figure16!$B3246,Data!$A:$A,Figure16!$A3246)</f>
        <v>0</v>
      </c>
      <c r="D3246" s="3">
        <f>SUMIFS(Data!Y:Y,Data!$B:$B,Figure16!$B3246,Data!$A:$A,Figure16!$A3246)</f>
        <v>0</v>
      </c>
      <c r="E3246" s="3">
        <f>SUMIFS(Data!Q:Q,Data!$B:$B,Figure16!$B3246,Data!$A:$A,Figure16!$A3246)</f>
        <v>410320300471.22717</v>
      </c>
      <c r="F3246" s="1">
        <f t="shared" si="104"/>
        <v>0</v>
      </c>
      <c r="G3246" s="1">
        <f t="shared" si="105"/>
        <v>0</v>
      </c>
      <c r="H3246">
        <f>SUMIFS(Data!Z:Z,Data!B:B,Figure16!B3246,Data!A:A,Figure16!A3246)</f>
        <v>1</v>
      </c>
    </row>
    <row r="3247" spans="1:8">
      <c r="A3247" s="27">
        <v>1998</v>
      </c>
      <c r="B3247" t="s">
        <v>8</v>
      </c>
      <c r="C3247" s="3">
        <f>SUMIFS(Data!F:F,Data!$B:$B,Figure16!$B3247,Data!$A:$A,Figure16!$A3247)</f>
        <v>0</v>
      </c>
      <c r="D3247" s="3">
        <f>SUMIFS(Data!Y:Y,Data!$B:$B,Figure16!$B3247,Data!$A:$A,Figure16!$A3247)</f>
        <v>0</v>
      </c>
      <c r="E3247" s="3">
        <f>SUMIFS(Data!Q:Q,Data!$B:$B,Figure16!$B3247,Data!$A:$A,Figure16!$A3247)</f>
        <v>415730874172.05951</v>
      </c>
      <c r="F3247" s="1">
        <f t="shared" si="104"/>
        <v>0</v>
      </c>
      <c r="G3247" s="1">
        <f t="shared" si="105"/>
        <v>0</v>
      </c>
      <c r="H3247">
        <f>SUMIFS(Data!Z:Z,Data!B:B,Figure16!B3247,Data!A:A,Figure16!A3247)</f>
        <v>1</v>
      </c>
    </row>
    <row r="3248" spans="1:8">
      <c r="A3248" s="27">
        <v>1999</v>
      </c>
      <c r="B3248" t="s">
        <v>8</v>
      </c>
      <c r="C3248" s="3">
        <f>SUMIFS(Data!F:F,Data!$B:$B,Figure16!$B3248,Data!$A:$A,Figure16!$A3248)</f>
        <v>0</v>
      </c>
      <c r="D3248" s="3">
        <f>SUMIFS(Data!Y:Y,Data!$B:$B,Figure16!$B3248,Data!$A:$A,Figure16!$A3248)</f>
        <v>0</v>
      </c>
      <c r="E3248" s="3">
        <f>SUMIFS(Data!Q:Q,Data!$B:$B,Figure16!$B3248,Data!$A:$A,Figure16!$A3248)</f>
        <v>452699998386.95532</v>
      </c>
      <c r="F3248" s="1">
        <f t="shared" si="104"/>
        <v>0</v>
      </c>
      <c r="G3248" s="1">
        <f t="shared" si="105"/>
        <v>0</v>
      </c>
      <c r="H3248">
        <f>SUMIFS(Data!Z:Z,Data!B:B,Figure16!B3248,Data!A:A,Figure16!A3248)</f>
        <v>1</v>
      </c>
    </row>
    <row r="3249" spans="1:8">
      <c r="A3249" s="27">
        <v>2000</v>
      </c>
      <c r="B3249" t="s">
        <v>8</v>
      </c>
      <c r="C3249" s="3">
        <f>SUMIFS(Data!F:F,Data!$B:$B,Figure16!$B3249,Data!$A:$A,Figure16!$A3249)</f>
        <v>0</v>
      </c>
      <c r="D3249" s="3">
        <f>SUMIFS(Data!Y:Y,Data!$B:$B,Figure16!$B3249,Data!$A:$A,Figure16!$A3249)</f>
        <v>0</v>
      </c>
      <c r="E3249" s="3">
        <f>SUMIFS(Data!Q:Q,Data!$B:$B,Figure16!$B3249,Data!$A:$A,Figure16!$A3249)</f>
        <v>462146799336.76996</v>
      </c>
      <c r="F3249" s="1">
        <f t="shared" si="104"/>
        <v>0</v>
      </c>
      <c r="G3249" s="1">
        <f t="shared" si="105"/>
        <v>0</v>
      </c>
      <c r="H3249">
        <f>SUMIFS(Data!Z:Z,Data!B:B,Figure16!B3249,Data!A:A,Figure16!A3249)</f>
        <v>1</v>
      </c>
    </row>
    <row r="3250" spans="1:8">
      <c r="A3250" s="27">
        <v>2001</v>
      </c>
      <c r="B3250" t="s">
        <v>8</v>
      </c>
      <c r="C3250" s="3">
        <f>SUMIFS(Data!F:F,Data!$B:$B,Figure16!$B3250,Data!$A:$A,Figure16!$A3250)</f>
        <v>50000</v>
      </c>
      <c r="D3250" s="3">
        <f>SUMIFS(Data!Y:Y,Data!$B:$B,Figure16!$B3250,Data!$A:$A,Figure16!$A3250)</f>
        <v>0</v>
      </c>
      <c r="E3250" s="3">
        <f>SUMIFS(Data!Q:Q,Data!$B:$B,Figure16!$B3250,Data!$A:$A,Figure16!$A3250)</f>
        <v>478965491061.69385</v>
      </c>
      <c r="F3250" s="1">
        <f t="shared" si="104"/>
        <v>1.0439165437403022E-5</v>
      </c>
      <c r="G3250" s="1">
        <f t="shared" si="105"/>
        <v>0</v>
      </c>
      <c r="H3250">
        <f>SUMIFS(Data!Z:Z,Data!B:B,Figure16!B3250,Data!A:A,Figure16!A3250)</f>
        <v>1</v>
      </c>
    </row>
    <row r="3251" spans="1:8">
      <c r="A3251" s="27">
        <v>2002</v>
      </c>
      <c r="B3251" t="s">
        <v>8</v>
      </c>
      <c r="C3251" s="3">
        <f>SUMIFS(Data!F:F,Data!$B:$B,Figure16!$B3251,Data!$A:$A,Figure16!$A3251)</f>
        <v>0</v>
      </c>
      <c r="D3251" s="3">
        <f>SUMIFS(Data!Y:Y,Data!$B:$B,Figure16!$B3251,Data!$A:$A,Figure16!$A3251)</f>
        <v>0</v>
      </c>
      <c r="E3251" s="3">
        <f>SUMIFS(Data!Q:Q,Data!$B:$B,Figure16!$B3251,Data!$A:$A,Figure16!$A3251)</f>
        <v>508068952065.9585</v>
      </c>
      <c r="F3251" s="1">
        <f t="shared" si="104"/>
        <v>0</v>
      </c>
      <c r="G3251" s="1">
        <f t="shared" si="105"/>
        <v>0</v>
      </c>
      <c r="H3251">
        <f>SUMIFS(Data!Z:Z,Data!B:B,Figure16!B3251,Data!A:A,Figure16!A3251)</f>
        <v>1</v>
      </c>
    </row>
    <row r="3252" spans="1:8">
      <c r="A3252" s="27">
        <v>2003</v>
      </c>
      <c r="B3252" t="s">
        <v>8</v>
      </c>
      <c r="C3252" s="3">
        <f>SUMIFS(Data!F:F,Data!$B:$B,Figure16!$B3252,Data!$A:$A,Figure16!$A3252)</f>
        <v>0</v>
      </c>
      <c r="D3252" s="3">
        <f>SUMIFS(Data!Y:Y,Data!$B:$B,Figure16!$B3252,Data!$A:$A,Figure16!$A3252)</f>
        <v>0</v>
      </c>
      <c r="E3252" s="3">
        <f>SUMIFS(Data!Q:Q,Data!$B:$B,Figure16!$B3252,Data!$A:$A,Figure16!$A3252)</f>
        <v>599592902016.2124</v>
      </c>
      <c r="F3252" s="1">
        <f t="shared" si="104"/>
        <v>0</v>
      </c>
      <c r="G3252" s="1">
        <f t="shared" si="105"/>
        <v>0</v>
      </c>
      <c r="H3252">
        <f>SUMIFS(Data!Z:Z,Data!B:B,Figure16!B3252,Data!A:A,Figure16!A3252)</f>
        <v>1</v>
      </c>
    </row>
    <row r="3253" spans="1:8">
      <c r="A3253" s="27">
        <v>2004</v>
      </c>
      <c r="B3253" t="s">
        <v>8</v>
      </c>
      <c r="C3253" s="3">
        <f>SUMIFS(Data!F:F,Data!$B:$B,Figure16!$B3253,Data!$A:$A,Figure16!$A3253)</f>
        <v>0</v>
      </c>
      <c r="D3253" s="3">
        <f>SUMIFS(Data!Y:Y,Data!$B:$B,Figure16!$B3253,Data!$A:$A,Figure16!$A3253)</f>
        <v>0</v>
      </c>
      <c r="E3253" s="3">
        <f>SUMIFS(Data!Q:Q,Data!$B:$B,Figure16!$B3253,Data!$A:$A,Figure16!$A3253)</f>
        <v>699688852930.44116</v>
      </c>
      <c r="F3253" s="1">
        <f t="shared" si="104"/>
        <v>0</v>
      </c>
      <c r="G3253" s="1">
        <f t="shared" si="105"/>
        <v>0</v>
      </c>
      <c r="H3253">
        <f>SUMIFS(Data!Z:Z,Data!B:B,Figure16!B3253,Data!A:A,Figure16!A3253)</f>
        <v>1</v>
      </c>
    </row>
    <row r="3254" spans="1:8">
      <c r="A3254" s="27">
        <v>2005</v>
      </c>
      <c r="B3254" t="s">
        <v>8</v>
      </c>
      <c r="C3254" s="3">
        <f>SUMIFS(Data!F:F,Data!$B:$B,Figure16!$B3254,Data!$A:$A,Figure16!$A3254)</f>
        <v>0</v>
      </c>
      <c r="D3254" s="3">
        <f>SUMIFS(Data!Y:Y,Data!$B:$B,Figure16!$B3254,Data!$A:$A,Figure16!$A3254)</f>
        <v>0</v>
      </c>
      <c r="E3254" s="3">
        <f>SUMIFS(Data!Q:Q,Data!$B:$B,Figure16!$B3254,Data!$A:$A,Figure16!$A3254)</f>
        <v>808901077222.09167</v>
      </c>
      <c r="F3254" s="1">
        <f t="shared" si="104"/>
        <v>0</v>
      </c>
      <c r="G3254" s="1">
        <f t="shared" si="105"/>
        <v>0</v>
      </c>
      <c r="H3254">
        <f>SUMIFS(Data!Z:Z,Data!B:B,Figure16!B3254,Data!A:A,Figure16!A3254)</f>
        <v>1</v>
      </c>
    </row>
    <row r="3255" spans="1:8">
      <c r="A3255" s="27">
        <v>2006</v>
      </c>
      <c r="B3255" t="s">
        <v>8</v>
      </c>
      <c r="C3255" s="3">
        <f>SUMIFS(Data!F:F,Data!$B:$B,Figure16!$B3255,Data!$A:$A,Figure16!$A3255)</f>
        <v>0</v>
      </c>
      <c r="D3255" s="3">
        <f>SUMIFS(Data!Y:Y,Data!$B:$B,Figure16!$B3255,Data!$A:$A,Figure16!$A3255)</f>
        <v>0</v>
      </c>
      <c r="E3255" s="3">
        <f>SUMIFS(Data!Q:Q,Data!$B:$B,Figure16!$B3255,Data!$A:$A,Figure16!$A3255)</f>
        <v>920316529729.61035</v>
      </c>
      <c r="F3255" s="1">
        <f t="shared" si="104"/>
        <v>0</v>
      </c>
      <c r="G3255" s="1">
        <f t="shared" si="105"/>
        <v>0</v>
      </c>
      <c r="H3255">
        <f>SUMIFS(Data!Z:Z,Data!B:B,Figure16!B3255,Data!A:A,Figure16!A3255)</f>
        <v>1</v>
      </c>
    </row>
    <row r="3256" spans="1:8">
      <c r="A3256" s="27">
        <v>2007</v>
      </c>
      <c r="B3256" t="s">
        <v>8</v>
      </c>
      <c r="C3256" s="3">
        <f>SUMIFS(Data!F:F,Data!$B:$B,Figure16!$B3256,Data!$A:$A,Figure16!$A3256)</f>
        <v>0</v>
      </c>
      <c r="D3256" s="3">
        <f>SUMIFS(Data!Y:Y,Data!$B:$B,Figure16!$B3256,Data!$A:$A,Figure16!$A3256)</f>
        <v>0</v>
      </c>
      <c r="E3256" s="3">
        <f>SUMIFS(Data!Q:Q,Data!$B:$B,Figure16!$B3256,Data!$A:$A,Figure16!$A3256)</f>
        <v>1201111768409.3921</v>
      </c>
      <c r="F3256" s="1">
        <f t="shared" si="104"/>
        <v>0</v>
      </c>
      <c r="G3256" s="1">
        <f t="shared" si="105"/>
        <v>0</v>
      </c>
      <c r="H3256">
        <f>SUMIFS(Data!Z:Z,Data!B:B,Figure16!B3256,Data!A:A,Figure16!A3256)</f>
        <v>1</v>
      </c>
    </row>
    <row r="3257" spans="1:8">
      <c r="A3257" s="27">
        <v>2008</v>
      </c>
      <c r="B3257" t="s">
        <v>8</v>
      </c>
      <c r="C3257" s="3">
        <f>SUMIFS(Data!F:F,Data!$B:$B,Figure16!$B3257,Data!$A:$A,Figure16!$A3257)</f>
        <v>750000000</v>
      </c>
      <c r="D3257" s="3">
        <f>SUMIFS(Data!Y:Y,Data!$B:$B,Figure16!$B3257,Data!$A:$A,Figure16!$A3257)</f>
        <v>0</v>
      </c>
      <c r="E3257" s="3">
        <f>SUMIFS(Data!Q:Q,Data!$B:$B,Figure16!$B3257,Data!$A:$A,Figure16!$A3257)</f>
        <v>1186952757635.845</v>
      </c>
      <c r="F3257" s="1">
        <f t="shared" si="104"/>
        <v>6.3187013566895364E-2</v>
      </c>
      <c r="G3257" s="1">
        <f t="shared" si="105"/>
        <v>0</v>
      </c>
      <c r="H3257">
        <f>SUMIFS(Data!Z:Z,Data!B:B,Figure16!B3257,Data!A:A,Figure16!A3257)</f>
        <v>1</v>
      </c>
    </row>
    <row r="3258" spans="1:8">
      <c r="A3258" s="27">
        <v>2009</v>
      </c>
      <c r="B3258" t="s">
        <v>8</v>
      </c>
      <c r="C3258" s="3">
        <f>SUMIFS(Data!F:F,Data!$B:$B,Figure16!$B3258,Data!$A:$A,Figure16!$A3258)</f>
        <v>98000000</v>
      </c>
      <c r="D3258" s="3">
        <f>SUMIFS(Data!Y:Y,Data!$B:$B,Figure16!$B3258,Data!$A:$A,Figure16!$A3258)</f>
        <v>0</v>
      </c>
      <c r="E3258" s="3">
        <f>SUMIFS(Data!Q:Q,Data!$B:$B,Figure16!$B3258,Data!$A:$A,Figure16!$A3258)</f>
        <v>1323940295874.9001</v>
      </c>
      <c r="F3258" s="1">
        <f t="shared" si="104"/>
        <v>7.4021464793651145E-3</v>
      </c>
      <c r="G3258" s="1">
        <f t="shared" si="105"/>
        <v>0</v>
      </c>
      <c r="H3258">
        <f>SUMIFS(Data!Z:Z,Data!B:B,Figure16!B3258,Data!A:A,Figure16!A3258)</f>
        <v>1</v>
      </c>
    </row>
    <row r="3259" spans="1:8">
      <c r="A3259" s="27">
        <v>2010</v>
      </c>
      <c r="B3259" t="s">
        <v>8</v>
      </c>
      <c r="C3259" s="3">
        <f>SUMIFS(Data!F:F,Data!$B:$B,Figure16!$B3259,Data!$A:$A,Figure16!$A3259)</f>
        <v>3888000000</v>
      </c>
      <c r="D3259" s="3">
        <f>SUMIFS(Data!Y:Y,Data!$B:$B,Figure16!$B3259,Data!$A:$A,Figure16!$A3259)</f>
        <v>0</v>
      </c>
      <c r="E3259" s="3">
        <f>SUMIFS(Data!Q:Q,Data!$B:$B,Figure16!$B3259,Data!$A:$A,Figure16!$A3259)</f>
        <v>1656617073124.2126</v>
      </c>
      <c r="F3259" s="1">
        <f t="shared" si="104"/>
        <v>0.23469515454574089</v>
      </c>
      <c r="G3259" s="1">
        <f t="shared" si="105"/>
        <v>0</v>
      </c>
      <c r="H3259">
        <f>SUMIFS(Data!Z:Z,Data!B:B,Figure16!B3259,Data!A:A,Figure16!A3259)</f>
        <v>1</v>
      </c>
    </row>
    <row r="3260" spans="1:8">
      <c r="A3260" s="27">
        <v>2011</v>
      </c>
      <c r="B3260" t="s">
        <v>8</v>
      </c>
      <c r="C3260" s="3">
        <f>SUMIFS(Data!F:F,Data!$B:$B,Figure16!$B3260,Data!$A:$A,Figure16!$A3260)</f>
        <v>0</v>
      </c>
      <c r="D3260" s="3">
        <f>SUMIFS(Data!Y:Y,Data!$B:$B,Figure16!$B3260,Data!$A:$A,Figure16!$A3260)</f>
        <v>0</v>
      </c>
      <c r="E3260" s="3">
        <f>SUMIFS(Data!Q:Q,Data!$B:$B,Figure16!$B3260,Data!$A:$A,Figure16!$A3260)</f>
        <v>1823049927771.4595</v>
      </c>
      <c r="F3260" s="1">
        <f t="shared" si="104"/>
        <v>0</v>
      </c>
      <c r="G3260" s="1">
        <f t="shared" si="105"/>
        <v>0</v>
      </c>
      <c r="H3260">
        <f>SUMIFS(Data!Z:Z,Data!B:B,Figure16!B3260,Data!A:A,Figure16!A3260)</f>
        <v>1</v>
      </c>
    </row>
    <row r="3261" spans="1:8">
      <c r="A3261" s="27">
        <v>2012</v>
      </c>
      <c r="B3261" t="s">
        <v>8</v>
      </c>
      <c r="C3261" s="3">
        <f>SUMIFS(Data!F:F,Data!$B:$B,Figure16!$B3261,Data!$A:$A,Figure16!$A3261)</f>
        <v>0</v>
      </c>
      <c r="D3261" s="3">
        <f>SUMIFS(Data!Y:Y,Data!$B:$B,Figure16!$B3261,Data!$A:$A,Figure16!$A3261)</f>
        <v>0</v>
      </c>
      <c r="E3261" s="3">
        <f>SUMIFS(Data!Q:Q,Data!$B:$B,Figure16!$B3261,Data!$A:$A,Figure16!$A3261)</f>
        <v>1827637859135.6963</v>
      </c>
      <c r="F3261" s="1">
        <f t="shared" si="104"/>
        <v>0</v>
      </c>
      <c r="G3261" s="1">
        <f t="shared" si="105"/>
        <v>0</v>
      </c>
      <c r="H3261">
        <f>SUMIFS(Data!Z:Z,Data!B:B,Figure16!B3261,Data!A:A,Figure16!A3261)</f>
        <v>1</v>
      </c>
    </row>
    <row r="3262" spans="1:8">
      <c r="A3262" s="27">
        <v>2013</v>
      </c>
      <c r="B3262" t="s">
        <v>8</v>
      </c>
      <c r="C3262" s="3">
        <f>SUMIFS(Data!F:F,Data!$B:$B,Figure16!$B3262,Data!$A:$A,Figure16!$A3262)</f>
        <v>167000000</v>
      </c>
      <c r="D3262" s="3">
        <f>SUMIFS(Data!Y:Y,Data!$B:$B,Figure16!$B3262,Data!$A:$A,Figure16!$A3262)</f>
        <v>0</v>
      </c>
      <c r="E3262" s="3">
        <f>SUMIFS(Data!Q:Q,Data!$B:$B,Figure16!$B3262,Data!$A:$A,Figure16!$A3262)</f>
        <v>1856722121394.5347</v>
      </c>
      <c r="F3262" s="1">
        <f t="shared" si="104"/>
        <v>8.9943453614141633E-3</v>
      </c>
      <c r="G3262" s="1">
        <f t="shared" si="105"/>
        <v>0</v>
      </c>
      <c r="H3262">
        <f>SUMIFS(Data!Z:Z,Data!B:B,Figure16!B3262,Data!A:A,Figure16!A3262)</f>
        <v>1</v>
      </c>
    </row>
    <row r="3263" spans="1:8">
      <c r="A3263" s="27">
        <v>2014</v>
      </c>
      <c r="B3263" t="s">
        <v>8</v>
      </c>
      <c r="C3263" s="3">
        <f>SUMIFS(Data!F:F,Data!$B:$B,Figure16!$B3263,Data!$A:$A,Figure16!$A3263)</f>
        <v>0</v>
      </c>
      <c r="D3263" s="3">
        <f>SUMIFS(Data!Y:Y,Data!$B:$B,Figure16!$B3263,Data!$A:$A,Figure16!$A3263)</f>
        <v>0</v>
      </c>
      <c r="E3263" s="3">
        <f>SUMIFS(Data!Q:Q,Data!$B:$B,Figure16!$B3263,Data!$A:$A,Figure16!$A3263)</f>
        <v>2039127446298.5498</v>
      </c>
      <c r="F3263" s="1">
        <f t="shared" si="104"/>
        <v>0</v>
      </c>
      <c r="G3263" s="1">
        <f t="shared" si="105"/>
        <v>0</v>
      </c>
      <c r="H3263">
        <f>SUMIFS(Data!Z:Z,Data!B:B,Figure16!B3263,Data!A:A,Figure16!A3263)</f>
        <v>1</v>
      </c>
    </row>
    <row r="3264" spans="1:8">
      <c r="A3264" s="27">
        <v>2015</v>
      </c>
      <c r="B3264" t="s">
        <v>8</v>
      </c>
      <c r="C3264" s="3">
        <f>SUMIFS(Data!F:F,Data!$B:$B,Figure16!$B3264,Data!$A:$A,Figure16!$A3264)</f>
        <v>0</v>
      </c>
      <c r="D3264" s="3">
        <f>SUMIFS(Data!Y:Y,Data!$B:$B,Figure16!$B3264,Data!$A:$A,Figure16!$A3264)</f>
        <v>0</v>
      </c>
      <c r="E3264" s="3">
        <f>SUMIFS(Data!Q:Q,Data!$B:$B,Figure16!$B3264,Data!$A:$A,Figure16!$A3264)</f>
        <v>2102390808996.6926</v>
      </c>
      <c r="F3264" s="1">
        <f t="shared" si="104"/>
        <v>0</v>
      </c>
      <c r="G3264" s="1">
        <f t="shared" si="105"/>
        <v>0</v>
      </c>
      <c r="H3264">
        <f>SUMIFS(Data!Z:Z,Data!B:B,Figure16!B3264,Data!A:A,Figure16!A3264)</f>
        <v>1</v>
      </c>
    </row>
    <row r="3265" spans="1:8">
      <c r="A3265" s="27">
        <v>2016</v>
      </c>
      <c r="B3265" t="s">
        <v>8</v>
      </c>
      <c r="C3265" s="3">
        <f>SUMIFS(Data!F:F,Data!$B:$B,Figure16!$B3265,Data!$A:$A,Figure16!$A3265)</f>
        <v>0</v>
      </c>
      <c r="D3265" s="3">
        <f>SUMIFS(Data!Y:Y,Data!$B:$B,Figure16!$B3265,Data!$A:$A,Figure16!$A3265)</f>
        <v>0</v>
      </c>
      <c r="E3265" s="3">
        <f>SUMIFS(Data!Q:Q,Data!$B:$B,Figure16!$B3265,Data!$A:$A,Figure16!$A3265)</f>
        <v>2274229710530.4741</v>
      </c>
      <c r="F3265" s="1">
        <f t="shared" si="104"/>
        <v>0</v>
      </c>
      <c r="G3265" s="1">
        <f t="shared" si="105"/>
        <v>0</v>
      </c>
      <c r="H3265">
        <f>SUMIFS(Data!Z:Z,Data!B:B,Figure16!B3265,Data!A:A,Figure16!A3265)</f>
        <v>1</v>
      </c>
    </row>
    <row r="3266" spans="1:8">
      <c r="A3266" s="27">
        <v>2017</v>
      </c>
      <c r="B3266" t="s">
        <v>8</v>
      </c>
      <c r="C3266" s="3">
        <f>SUMIFS(Data!F:F,Data!$B:$B,Figure16!$B3266,Data!$A:$A,Figure16!$A3266)</f>
        <v>0</v>
      </c>
      <c r="D3266" s="3">
        <f>SUMIFS(Data!Y:Y,Data!$B:$B,Figure16!$B3266,Data!$A:$A,Figure16!$A3266)</f>
        <v>0</v>
      </c>
      <c r="E3266" s="3">
        <f>SUMIFS(Data!Q:Q,Data!$B:$B,Figure16!$B3266,Data!$A:$A,Figure16!$A3266)</f>
        <v>2600818243559.6465</v>
      </c>
      <c r="F3266" s="1">
        <f t="shared" si="104"/>
        <v>0</v>
      </c>
      <c r="G3266" s="1">
        <f t="shared" si="105"/>
        <v>0</v>
      </c>
      <c r="H3266">
        <f>SUMIFS(Data!Z:Z,Data!B:B,Figure16!B3266,Data!A:A,Figure16!A3266)</f>
        <v>1</v>
      </c>
    </row>
    <row r="3267" spans="1:8">
      <c r="A3267" s="27">
        <v>1950</v>
      </c>
      <c r="B3267" t="s">
        <v>121</v>
      </c>
      <c r="C3267" s="3">
        <f>SUMIFS(Data!F:F,Data!$B:$B,Figure16!$B3267,Data!$A:$A,Figure16!$A3267)</f>
        <v>0</v>
      </c>
      <c r="D3267" s="3">
        <f>SUMIFS(Data!Y:Y,Data!$B:$B,Figure16!$B3267,Data!$A:$A,Figure16!$A3267)</f>
        <v>0</v>
      </c>
      <c r="E3267" s="3">
        <f>SUMIFS(Data!Q:Q,Data!$B:$B,Figure16!$B3267,Data!$A:$A,Figure16!$A3267)</f>
        <v>0</v>
      </c>
      <c r="F3267" s="1" t="str">
        <f t="shared" ref="F3267:F3330" si="106">IF(E3267&gt;0,C3267/E3267*100,"")</f>
        <v/>
      </c>
      <c r="G3267" s="1" t="str">
        <f t="shared" ref="G3267:G3330" si="107">IF($E3267&gt;0,D3267/$E3267*100,"")</f>
        <v/>
      </c>
      <c r="H3267">
        <f>SUMIFS(Data!Z:Z,Data!B:B,Figure16!B3267,Data!A:A,Figure16!A3267)</f>
        <v>1</v>
      </c>
    </row>
    <row r="3268" spans="1:8">
      <c r="A3268" s="27">
        <v>1951</v>
      </c>
      <c r="B3268" t="s">
        <v>121</v>
      </c>
      <c r="C3268" s="3">
        <f>SUMIFS(Data!F:F,Data!$B:$B,Figure16!$B3268,Data!$A:$A,Figure16!$A3268)</f>
        <v>0</v>
      </c>
      <c r="D3268" s="3">
        <f>SUMIFS(Data!Y:Y,Data!$B:$B,Figure16!$B3268,Data!$A:$A,Figure16!$A3268)</f>
        <v>0</v>
      </c>
      <c r="E3268" s="3">
        <f>SUMIFS(Data!Q:Q,Data!$B:$B,Figure16!$B3268,Data!$A:$A,Figure16!$A3268)</f>
        <v>0</v>
      </c>
      <c r="F3268" s="1" t="str">
        <f t="shared" si="106"/>
        <v/>
      </c>
      <c r="G3268" s="1" t="str">
        <f t="shared" si="107"/>
        <v/>
      </c>
      <c r="H3268">
        <f>SUMIFS(Data!Z:Z,Data!B:B,Figure16!B3268,Data!A:A,Figure16!A3268)</f>
        <v>1</v>
      </c>
    </row>
    <row r="3269" spans="1:8">
      <c r="A3269" s="27">
        <v>1952</v>
      </c>
      <c r="B3269" t="s">
        <v>121</v>
      </c>
      <c r="C3269" s="3">
        <f>SUMIFS(Data!F:F,Data!$B:$B,Figure16!$B3269,Data!$A:$A,Figure16!$A3269)</f>
        <v>0</v>
      </c>
      <c r="D3269" s="3">
        <f>SUMIFS(Data!Y:Y,Data!$B:$B,Figure16!$B3269,Data!$A:$A,Figure16!$A3269)</f>
        <v>0</v>
      </c>
      <c r="E3269" s="3">
        <f>SUMIFS(Data!Q:Q,Data!$B:$B,Figure16!$B3269,Data!$A:$A,Figure16!$A3269)</f>
        <v>0</v>
      </c>
      <c r="F3269" s="1" t="str">
        <f t="shared" si="106"/>
        <v/>
      </c>
      <c r="G3269" s="1" t="str">
        <f t="shared" si="107"/>
        <v/>
      </c>
      <c r="H3269">
        <f>SUMIFS(Data!Z:Z,Data!B:B,Figure16!B3269,Data!A:A,Figure16!A3269)</f>
        <v>1</v>
      </c>
    </row>
    <row r="3270" spans="1:8">
      <c r="A3270" s="27">
        <v>1953</v>
      </c>
      <c r="B3270" t="s">
        <v>121</v>
      </c>
      <c r="C3270" s="3">
        <f>SUMIFS(Data!F:F,Data!$B:$B,Figure16!$B3270,Data!$A:$A,Figure16!$A3270)</f>
        <v>0</v>
      </c>
      <c r="D3270" s="3">
        <f>SUMIFS(Data!Y:Y,Data!$B:$B,Figure16!$B3270,Data!$A:$A,Figure16!$A3270)</f>
        <v>0</v>
      </c>
      <c r="E3270" s="3">
        <f>SUMIFS(Data!Q:Q,Data!$B:$B,Figure16!$B3270,Data!$A:$A,Figure16!$A3270)</f>
        <v>0</v>
      </c>
      <c r="F3270" s="1" t="str">
        <f t="shared" si="106"/>
        <v/>
      </c>
      <c r="G3270" s="1" t="str">
        <f t="shared" si="107"/>
        <v/>
      </c>
      <c r="H3270">
        <f>SUMIFS(Data!Z:Z,Data!B:B,Figure16!B3270,Data!A:A,Figure16!A3270)</f>
        <v>1</v>
      </c>
    </row>
    <row r="3271" spans="1:8">
      <c r="A3271" s="27">
        <v>1954</v>
      </c>
      <c r="B3271" t="s">
        <v>121</v>
      </c>
      <c r="C3271" s="3">
        <f>SUMIFS(Data!F:F,Data!$B:$B,Figure16!$B3271,Data!$A:$A,Figure16!$A3271)</f>
        <v>0</v>
      </c>
      <c r="D3271" s="3">
        <f>SUMIFS(Data!Y:Y,Data!$B:$B,Figure16!$B3271,Data!$A:$A,Figure16!$A3271)</f>
        <v>0</v>
      </c>
      <c r="E3271" s="3">
        <f>SUMIFS(Data!Q:Q,Data!$B:$B,Figure16!$B3271,Data!$A:$A,Figure16!$A3271)</f>
        <v>0</v>
      </c>
      <c r="F3271" s="1" t="str">
        <f t="shared" si="106"/>
        <v/>
      </c>
      <c r="G3271" s="1" t="str">
        <f t="shared" si="107"/>
        <v/>
      </c>
      <c r="H3271">
        <f>SUMIFS(Data!Z:Z,Data!B:B,Figure16!B3271,Data!A:A,Figure16!A3271)</f>
        <v>1</v>
      </c>
    </row>
    <row r="3272" spans="1:8">
      <c r="A3272" s="27">
        <v>1955</v>
      </c>
      <c r="B3272" t="s">
        <v>121</v>
      </c>
      <c r="C3272" s="3">
        <f>SUMIFS(Data!F:F,Data!$B:$B,Figure16!$B3272,Data!$A:$A,Figure16!$A3272)</f>
        <v>0</v>
      </c>
      <c r="D3272" s="3">
        <f>SUMIFS(Data!Y:Y,Data!$B:$B,Figure16!$B3272,Data!$A:$A,Figure16!$A3272)</f>
        <v>0</v>
      </c>
      <c r="E3272" s="3">
        <f>SUMIFS(Data!Q:Q,Data!$B:$B,Figure16!$B3272,Data!$A:$A,Figure16!$A3272)</f>
        <v>0</v>
      </c>
      <c r="F3272" s="1" t="str">
        <f t="shared" si="106"/>
        <v/>
      </c>
      <c r="G3272" s="1" t="str">
        <f t="shared" si="107"/>
        <v/>
      </c>
      <c r="H3272">
        <f>SUMIFS(Data!Z:Z,Data!B:B,Figure16!B3272,Data!A:A,Figure16!A3272)</f>
        <v>1</v>
      </c>
    </row>
    <row r="3273" spans="1:8">
      <c r="A3273" s="27">
        <v>1956</v>
      </c>
      <c r="B3273" t="s">
        <v>121</v>
      </c>
      <c r="C3273" s="3">
        <f>SUMIFS(Data!F:F,Data!$B:$B,Figure16!$B3273,Data!$A:$A,Figure16!$A3273)</f>
        <v>16200000</v>
      </c>
      <c r="D3273" s="3">
        <f>SUMIFS(Data!Y:Y,Data!$B:$B,Figure16!$B3273,Data!$A:$A,Figure16!$A3273)</f>
        <v>0</v>
      </c>
      <c r="E3273" s="3">
        <f>SUMIFS(Data!Q:Q,Data!$B:$B,Figure16!$B3273,Data!$A:$A,Figure16!$A3273)</f>
        <v>0</v>
      </c>
      <c r="F3273" s="1" t="str">
        <f t="shared" si="106"/>
        <v/>
      </c>
      <c r="G3273" s="1" t="str">
        <f t="shared" si="107"/>
        <v/>
      </c>
      <c r="H3273">
        <f>SUMIFS(Data!Z:Z,Data!B:B,Figure16!B3273,Data!A:A,Figure16!A3273)</f>
        <v>1</v>
      </c>
    </row>
    <row r="3274" spans="1:8">
      <c r="A3274" s="27">
        <v>1957</v>
      </c>
      <c r="B3274" t="s">
        <v>121</v>
      </c>
      <c r="C3274" s="3">
        <f>SUMIFS(Data!F:F,Data!$B:$B,Figure16!$B3274,Data!$A:$A,Figure16!$A3274)</f>
        <v>0</v>
      </c>
      <c r="D3274" s="3">
        <f>SUMIFS(Data!Y:Y,Data!$B:$B,Figure16!$B3274,Data!$A:$A,Figure16!$A3274)</f>
        <v>0</v>
      </c>
      <c r="E3274" s="3">
        <f>SUMIFS(Data!Q:Q,Data!$B:$B,Figure16!$B3274,Data!$A:$A,Figure16!$A3274)</f>
        <v>0</v>
      </c>
      <c r="F3274" s="1" t="str">
        <f t="shared" si="106"/>
        <v/>
      </c>
      <c r="G3274" s="1" t="str">
        <f t="shared" si="107"/>
        <v/>
      </c>
      <c r="H3274">
        <f>SUMIFS(Data!Z:Z,Data!B:B,Figure16!B3274,Data!A:A,Figure16!A3274)</f>
        <v>1</v>
      </c>
    </row>
    <row r="3275" spans="1:8">
      <c r="A3275" s="27">
        <v>1958</v>
      </c>
      <c r="B3275" t="s">
        <v>121</v>
      </c>
      <c r="C3275" s="3">
        <f>SUMIFS(Data!F:F,Data!$B:$B,Figure16!$B3275,Data!$A:$A,Figure16!$A3275)</f>
        <v>10900000</v>
      </c>
      <c r="D3275" s="3">
        <f>SUMIFS(Data!Y:Y,Data!$B:$B,Figure16!$B3275,Data!$A:$A,Figure16!$A3275)</f>
        <v>0</v>
      </c>
      <c r="E3275" s="3">
        <f>SUMIFS(Data!Q:Q,Data!$B:$B,Figure16!$B3275,Data!$A:$A,Figure16!$A3275)</f>
        <v>0</v>
      </c>
      <c r="F3275" s="1" t="str">
        <f t="shared" si="106"/>
        <v/>
      </c>
      <c r="G3275" s="1" t="str">
        <f t="shared" si="107"/>
        <v/>
      </c>
      <c r="H3275">
        <f>SUMIFS(Data!Z:Z,Data!B:B,Figure16!B3275,Data!A:A,Figure16!A3275)</f>
        <v>1</v>
      </c>
    </row>
    <row r="3276" spans="1:8">
      <c r="A3276" s="27">
        <v>1959</v>
      </c>
      <c r="B3276" t="s">
        <v>121</v>
      </c>
      <c r="C3276" s="3">
        <f>SUMIFS(Data!F:F,Data!$B:$B,Figure16!$B3276,Data!$A:$A,Figure16!$A3276)</f>
        <v>0</v>
      </c>
      <c r="D3276" s="3">
        <f>SUMIFS(Data!Y:Y,Data!$B:$B,Figure16!$B3276,Data!$A:$A,Figure16!$A3276)</f>
        <v>0</v>
      </c>
      <c r="E3276" s="3">
        <f>SUMIFS(Data!Q:Q,Data!$B:$B,Figure16!$B3276,Data!$A:$A,Figure16!$A3276)</f>
        <v>0</v>
      </c>
      <c r="F3276" s="1" t="str">
        <f t="shared" si="106"/>
        <v/>
      </c>
      <c r="G3276" s="1" t="str">
        <f t="shared" si="107"/>
        <v/>
      </c>
      <c r="H3276">
        <f>SUMIFS(Data!Z:Z,Data!B:B,Figure16!B3276,Data!A:A,Figure16!A3276)</f>
        <v>1</v>
      </c>
    </row>
    <row r="3277" spans="1:8">
      <c r="A3277" s="27">
        <v>1960</v>
      </c>
      <c r="B3277" t="s">
        <v>121</v>
      </c>
      <c r="C3277" s="3">
        <f>SUMIFS(Data!F:F,Data!$B:$B,Figure16!$B3277,Data!$A:$A,Figure16!$A3277)</f>
        <v>0</v>
      </c>
      <c r="D3277" s="3">
        <f>SUMIFS(Data!Y:Y,Data!$B:$B,Figure16!$B3277,Data!$A:$A,Figure16!$A3277)</f>
        <v>0</v>
      </c>
      <c r="E3277" s="3">
        <f>SUMIFS(Data!Q:Q,Data!$B:$B,Figure16!$B3277,Data!$A:$A,Figure16!$A3277)</f>
        <v>0</v>
      </c>
      <c r="F3277" s="1" t="str">
        <f t="shared" si="106"/>
        <v/>
      </c>
      <c r="G3277" s="1" t="str">
        <f t="shared" si="107"/>
        <v/>
      </c>
      <c r="H3277">
        <f>SUMIFS(Data!Z:Z,Data!B:B,Figure16!B3277,Data!A:A,Figure16!A3277)</f>
        <v>1</v>
      </c>
    </row>
    <row r="3278" spans="1:8">
      <c r="A3278" s="27">
        <v>1961</v>
      </c>
      <c r="B3278" t="s">
        <v>121</v>
      </c>
      <c r="C3278" s="3">
        <f>SUMIFS(Data!F:F,Data!$B:$B,Figure16!$B3278,Data!$A:$A,Figure16!$A3278)</f>
        <v>0</v>
      </c>
      <c r="D3278" s="3">
        <f>SUMIFS(Data!Y:Y,Data!$B:$B,Figure16!$B3278,Data!$A:$A,Figure16!$A3278)</f>
        <v>0</v>
      </c>
      <c r="E3278" s="3">
        <f>SUMIFS(Data!Q:Q,Data!$B:$B,Figure16!$B3278,Data!$A:$A,Figure16!$A3278)</f>
        <v>0</v>
      </c>
      <c r="F3278" s="1" t="str">
        <f t="shared" si="106"/>
        <v/>
      </c>
      <c r="G3278" s="1" t="str">
        <f t="shared" si="107"/>
        <v/>
      </c>
      <c r="H3278">
        <f>SUMIFS(Data!Z:Z,Data!B:B,Figure16!B3278,Data!A:A,Figure16!A3278)</f>
        <v>1</v>
      </c>
    </row>
    <row r="3279" spans="1:8">
      <c r="A3279" s="27">
        <v>1962</v>
      </c>
      <c r="B3279" t="s">
        <v>121</v>
      </c>
      <c r="C3279" s="3">
        <f>SUMIFS(Data!F:F,Data!$B:$B,Figure16!$B3279,Data!$A:$A,Figure16!$A3279)</f>
        <v>0</v>
      </c>
      <c r="D3279" s="3">
        <f>SUMIFS(Data!Y:Y,Data!$B:$B,Figure16!$B3279,Data!$A:$A,Figure16!$A3279)</f>
        <v>0</v>
      </c>
      <c r="E3279" s="3">
        <f>SUMIFS(Data!Q:Q,Data!$B:$B,Figure16!$B3279,Data!$A:$A,Figure16!$A3279)</f>
        <v>0</v>
      </c>
      <c r="F3279" s="1" t="str">
        <f t="shared" si="106"/>
        <v/>
      </c>
      <c r="G3279" s="1" t="str">
        <f t="shared" si="107"/>
        <v/>
      </c>
      <c r="H3279">
        <f>SUMIFS(Data!Z:Z,Data!B:B,Figure16!B3279,Data!A:A,Figure16!A3279)</f>
        <v>1</v>
      </c>
    </row>
    <row r="3280" spans="1:8">
      <c r="A3280" s="27">
        <v>1963</v>
      </c>
      <c r="B3280" t="s">
        <v>121</v>
      </c>
      <c r="C3280" s="3">
        <f>SUMIFS(Data!F:F,Data!$B:$B,Figure16!$B3280,Data!$A:$A,Figure16!$A3280)</f>
        <v>0</v>
      </c>
      <c r="D3280" s="3">
        <f>SUMIFS(Data!Y:Y,Data!$B:$B,Figure16!$B3280,Data!$A:$A,Figure16!$A3280)</f>
        <v>0</v>
      </c>
      <c r="E3280" s="3">
        <f>SUMIFS(Data!Q:Q,Data!$B:$B,Figure16!$B3280,Data!$A:$A,Figure16!$A3280)</f>
        <v>0</v>
      </c>
      <c r="F3280" s="1" t="str">
        <f t="shared" si="106"/>
        <v/>
      </c>
      <c r="G3280" s="1" t="str">
        <f t="shared" si="107"/>
        <v/>
      </c>
      <c r="H3280">
        <f>SUMIFS(Data!Z:Z,Data!B:B,Figure16!B3280,Data!A:A,Figure16!A3280)</f>
        <v>1</v>
      </c>
    </row>
    <row r="3281" spans="1:8">
      <c r="A3281" s="27">
        <v>1964</v>
      </c>
      <c r="B3281" t="s">
        <v>121</v>
      </c>
      <c r="C3281" s="3">
        <f>SUMIFS(Data!F:F,Data!$B:$B,Figure16!$B3281,Data!$A:$A,Figure16!$A3281)</f>
        <v>0</v>
      </c>
      <c r="D3281" s="3">
        <f>SUMIFS(Data!Y:Y,Data!$B:$B,Figure16!$B3281,Data!$A:$A,Figure16!$A3281)</f>
        <v>0</v>
      </c>
      <c r="E3281" s="3">
        <f>SUMIFS(Data!Q:Q,Data!$B:$B,Figure16!$B3281,Data!$A:$A,Figure16!$A3281)</f>
        <v>0</v>
      </c>
      <c r="F3281" s="1" t="str">
        <f t="shared" si="106"/>
        <v/>
      </c>
      <c r="G3281" s="1" t="str">
        <f t="shared" si="107"/>
        <v/>
      </c>
      <c r="H3281">
        <f>SUMIFS(Data!Z:Z,Data!B:B,Figure16!B3281,Data!A:A,Figure16!A3281)</f>
        <v>1</v>
      </c>
    </row>
    <row r="3282" spans="1:8">
      <c r="A3282" s="27">
        <v>1965</v>
      </c>
      <c r="B3282" t="s">
        <v>121</v>
      </c>
      <c r="C3282" s="3">
        <f>SUMIFS(Data!F:F,Data!$B:$B,Figure16!$B3282,Data!$A:$A,Figure16!$A3282)</f>
        <v>0</v>
      </c>
      <c r="D3282" s="3">
        <f>SUMIFS(Data!Y:Y,Data!$B:$B,Figure16!$B3282,Data!$A:$A,Figure16!$A3282)</f>
        <v>0</v>
      </c>
      <c r="E3282" s="3">
        <f>SUMIFS(Data!Q:Q,Data!$B:$B,Figure16!$B3282,Data!$A:$A,Figure16!$A3282)</f>
        <v>0</v>
      </c>
      <c r="F3282" s="1" t="str">
        <f t="shared" si="106"/>
        <v/>
      </c>
      <c r="G3282" s="1" t="str">
        <f t="shared" si="107"/>
        <v/>
      </c>
      <c r="H3282">
        <f>SUMIFS(Data!Z:Z,Data!B:B,Figure16!B3282,Data!A:A,Figure16!A3282)</f>
        <v>1</v>
      </c>
    </row>
    <row r="3283" spans="1:8">
      <c r="A3283" s="27">
        <v>1966</v>
      </c>
      <c r="B3283" t="s">
        <v>121</v>
      </c>
      <c r="C3283" s="3">
        <f>SUMIFS(Data!F:F,Data!$B:$B,Figure16!$B3283,Data!$A:$A,Figure16!$A3283)</f>
        <v>0</v>
      </c>
      <c r="D3283" s="3">
        <f>SUMIFS(Data!Y:Y,Data!$B:$B,Figure16!$B3283,Data!$A:$A,Figure16!$A3283)</f>
        <v>0</v>
      </c>
      <c r="E3283" s="3">
        <f>SUMIFS(Data!Q:Q,Data!$B:$B,Figure16!$B3283,Data!$A:$A,Figure16!$A3283)</f>
        <v>0</v>
      </c>
      <c r="F3283" s="1" t="str">
        <f t="shared" si="106"/>
        <v/>
      </c>
      <c r="G3283" s="1" t="str">
        <f t="shared" si="107"/>
        <v/>
      </c>
      <c r="H3283">
        <f>SUMIFS(Data!Z:Z,Data!B:B,Figure16!B3283,Data!A:A,Figure16!A3283)</f>
        <v>1</v>
      </c>
    </row>
    <row r="3284" spans="1:8">
      <c r="A3284" s="27">
        <v>1967</v>
      </c>
      <c r="B3284" t="s">
        <v>121</v>
      </c>
      <c r="C3284" s="3">
        <f>SUMIFS(Data!F:F,Data!$B:$B,Figure16!$B3284,Data!$A:$A,Figure16!$A3284)</f>
        <v>0</v>
      </c>
      <c r="D3284" s="3">
        <f>SUMIFS(Data!Y:Y,Data!$B:$B,Figure16!$B3284,Data!$A:$A,Figure16!$A3284)</f>
        <v>0</v>
      </c>
      <c r="E3284" s="3">
        <f>SUMIFS(Data!Q:Q,Data!$B:$B,Figure16!$B3284,Data!$A:$A,Figure16!$A3284)</f>
        <v>5667756644.8314066</v>
      </c>
      <c r="F3284" s="1">
        <f t="shared" si="106"/>
        <v>0</v>
      </c>
      <c r="G3284" s="1">
        <f t="shared" si="107"/>
        <v>0</v>
      </c>
      <c r="H3284">
        <f>SUMIFS(Data!Z:Z,Data!B:B,Figure16!B3284,Data!A:A,Figure16!A3284)</f>
        <v>1</v>
      </c>
    </row>
    <row r="3285" spans="1:8">
      <c r="A3285" s="27">
        <v>1968</v>
      </c>
      <c r="B3285" t="s">
        <v>121</v>
      </c>
      <c r="C3285" s="3">
        <f>SUMIFS(Data!F:F,Data!$B:$B,Figure16!$B3285,Data!$A:$A,Figure16!$A3285)</f>
        <v>0</v>
      </c>
      <c r="D3285" s="3">
        <f>SUMIFS(Data!Y:Y,Data!$B:$B,Figure16!$B3285,Data!$A:$A,Figure16!$A3285)</f>
        <v>0</v>
      </c>
      <c r="E3285" s="3">
        <f>SUMIFS(Data!Q:Q,Data!$B:$B,Figure16!$B3285,Data!$A:$A,Figure16!$A3285)</f>
        <v>7076465295.3332701</v>
      </c>
      <c r="F3285" s="1">
        <f t="shared" si="106"/>
        <v>0</v>
      </c>
      <c r="G3285" s="1">
        <f t="shared" si="107"/>
        <v>0</v>
      </c>
      <c r="H3285">
        <f>SUMIFS(Data!Z:Z,Data!B:B,Figure16!B3285,Data!A:A,Figure16!A3285)</f>
        <v>1</v>
      </c>
    </row>
    <row r="3286" spans="1:8">
      <c r="A3286" s="27">
        <v>1969</v>
      </c>
      <c r="B3286" t="s">
        <v>121</v>
      </c>
      <c r="C3286" s="3">
        <f>SUMIFS(Data!F:F,Data!$B:$B,Figure16!$B3286,Data!$A:$A,Figure16!$A3286)</f>
        <v>0</v>
      </c>
      <c r="D3286" s="3">
        <f>SUMIFS(Data!Y:Y,Data!$B:$B,Figure16!$B3286,Data!$A:$A,Figure16!$A3286)</f>
        <v>0</v>
      </c>
      <c r="E3286" s="3">
        <f>SUMIFS(Data!Q:Q,Data!$B:$B,Figure16!$B3286,Data!$A:$A,Figure16!$A3286)</f>
        <v>8337423312.8834352</v>
      </c>
      <c r="F3286" s="1">
        <f t="shared" si="106"/>
        <v>0</v>
      </c>
      <c r="G3286" s="1">
        <f t="shared" si="107"/>
        <v>0</v>
      </c>
      <c r="H3286">
        <f>SUMIFS(Data!Z:Z,Data!B:B,Figure16!B3286,Data!A:A,Figure16!A3286)</f>
        <v>1</v>
      </c>
    </row>
    <row r="3287" spans="1:8">
      <c r="A3287" s="27">
        <v>1970</v>
      </c>
      <c r="B3287" t="s">
        <v>121</v>
      </c>
      <c r="C3287" s="3">
        <f>SUMIFS(Data!F:F,Data!$B:$B,Figure16!$B3287,Data!$A:$A,Figure16!$A3287)</f>
        <v>0</v>
      </c>
      <c r="D3287" s="3">
        <f>SUMIFS(Data!Y:Y,Data!$B:$B,Figure16!$B3287,Data!$A:$A,Figure16!$A3287)</f>
        <v>0</v>
      </c>
      <c r="E3287" s="3">
        <f>SUMIFS(Data!Q:Q,Data!$B:$B,Figure16!$B3287,Data!$A:$A,Figure16!$A3287)</f>
        <v>9150684931.5068512</v>
      </c>
      <c r="F3287" s="1">
        <f t="shared" si="106"/>
        <v>0</v>
      </c>
      <c r="G3287" s="1">
        <f t="shared" si="107"/>
        <v>0</v>
      </c>
      <c r="H3287">
        <f>SUMIFS(Data!Z:Z,Data!B:B,Figure16!B3287,Data!A:A,Figure16!A3287)</f>
        <v>1</v>
      </c>
    </row>
    <row r="3288" spans="1:8">
      <c r="A3288" s="27">
        <v>1971</v>
      </c>
      <c r="B3288" t="s">
        <v>121</v>
      </c>
      <c r="C3288" s="3">
        <f>SUMIFS(Data!F:F,Data!$B:$B,Figure16!$B3288,Data!$A:$A,Figure16!$A3288)</f>
        <v>0</v>
      </c>
      <c r="D3288" s="3">
        <f>SUMIFS(Data!Y:Y,Data!$B:$B,Figure16!$B3288,Data!$A:$A,Figure16!$A3288)</f>
        <v>0</v>
      </c>
      <c r="E3288" s="3">
        <f>SUMIFS(Data!Q:Q,Data!$B:$B,Figure16!$B3288,Data!$A:$A,Figure16!$A3288)</f>
        <v>9333536359.7988758</v>
      </c>
      <c r="F3288" s="1">
        <f t="shared" si="106"/>
        <v>0</v>
      </c>
      <c r="G3288" s="1">
        <f t="shared" si="107"/>
        <v>0</v>
      </c>
      <c r="H3288">
        <f>SUMIFS(Data!Z:Z,Data!B:B,Figure16!B3288,Data!A:A,Figure16!A3288)</f>
        <v>1</v>
      </c>
    </row>
    <row r="3289" spans="1:8">
      <c r="A3289" s="27">
        <v>1972</v>
      </c>
      <c r="B3289" t="s">
        <v>121</v>
      </c>
      <c r="C3289" s="3">
        <f>SUMIFS(Data!F:F,Data!$B:$B,Figure16!$B3289,Data!$A:$A,Figure16!$A3289)</f>
        <v>0</v>
      </c>
      <c r="D3289" s="3">
        <f>SUMIFS(Data!Y:Y,Data!$B:$B,Figure16!$B3289,Data!$A:$A,Figure16!$A3289)</f>
        <v>137600000</v>
      </c>
      <c r="E3289" s="3">
        <f>SUMIFS(Data!Q:Q,Data!$B:$B,Figure16!$B3289,Data!$A:$A,Figure16!$A3289)</f>
        <v>10997590361.445784</v>
      </c>
      <c r="F3289" s="1">
        <f t="shared" si="106"/>
        <v>0</v>
      </c>
      <c r="G3289" s="1">
        <f t="shared" si="107"/>
        <v>1.2511831726555651</v>
      </c>
      <c r="H3289">
        <f>SUMIFS(Data!Z:Z,Data!B:B,Figure16!B3289,Data!A:A,Figure16!A3289)</f>
        <v>1</v>
      </c>
    </row>
    <row r="3290" spans="1:8">
      <c r="A3290" s="27">
        <v>1973</v>
      </c>
      <c r="B3290" t="s">
        <v>121</v>
      </c>
      <c r="C3290" s="3">
        <f>SUMIFS(Data!F:F,Data!$B:$B,Figure16!$B3290,Data!$A:$A,Figure16!$A3290)</f>
        <v>0</v>
      </c>
      <c r="D3290" s="3">
        <f>SUMIFS(Data!Y:Y,Data!$B:$B,Figure16!$B3290,Data!$A:$A,Figure16!$A3290)</f>
        <v>78000000</v>
      </c>
      <c r="E3290" s="3">
        <f>SUMIFS(Data!Q:Q,Data!$B:$B,Figure16!$B3290,Data!$A:$A,Figure16!$A3290)</f>
        <v>16273253012.048193</v>
      </c>
      <c r="F3290" s="1">
        <f t="shared" si="106"/>
        <v>0</v>
      </c>
      <c r="G3290" s="1">
        <f t="shared" si="107"/>
        <v>0.47931412325643374</v>
      </c>
      <c r="H3290">
        <f>SUMIFS(Data!Z:Z,Data!B:B,Figure16!B3290,Data!A:A,Figure16!A3290)</f>
        <v>1</v>
      </c>
    </row>
    <row r="3291" spans="1:8">
      <c r="A3291" s="27">
        <v>1974</v>
      </c>
      <c r="B3291" t="s">
        <v>121</v>
      </c>
      <c r="C3291" s="3">
        <f>SUMIFS(Data!F:F,Data!$B:$B,Figure16!$B3291,Data!$A:$A,Figure16!$A3291)</f>
        <v>0</v>
      </c>
      <c r="D3291" s="3">
        <f>SUMIFS(Data!Y:Y,Data!$B:$B,Figure16!$B3291,Data!$A:$A,Figure16!$A3291)</f>
        <v>367500000</v>
      </c>
      <c r="E3291" s="3">
        <f>SUMIFS(Data!Q:Q,Data!$B:$B,Figure16!$B3291,Data!$A:$A,Figure16!$A3291)</f>
        <v>25802409638.554211</v>
      </c>
      <c r="F3291" s="1">
        <f t="shared" si="106"/>
        <v>0</v>
      </c>
      <c r="G3291" s="1">
        <f t="shared" si="107"/>
        <v>1.4242855808741133</v>
      </c>
      <c r="H3291">
        <f>SUMIFS(Data!Z:Z,Data!B:B,Figure16!B3291,Data!A:A,Figure16!A3291)</f>
        <v>1</v>
      </c>
    </row>
    <row r="3292" spans="1:8">
      <c r="A3292" s="27">
        <v>1975</v>
      </c>
      <c r="B3292" t="s">
        <v>121</v>
      </c>
      <c r="C3292" s="3">
        <f>SUMIFS(Data!F:F,Data!$B:$B,Figure16!$B3292,Data!$A:$A,Figure16!$A3292)</f>
        <v>0</v>
      </c>
      <c r="D3292" s="3">
        <f>SUMIFS(Data!Y:Y,Data!$B:$B,Figure16!$B3292,Data!$A:$A,Figure16!$A3292)</f>
        <v>1607500032</v>
      </c>
      <c r="E3292" s="3">
        <f>SUMIFS(Data!Q:Q,Data!$B:$B,Figure16!$B3292,Data!$A:$A,Figure16!$A3292)</f>
        <v>30463855421.686749</v>
      </c>
      <c r="F3292" s="1">
        <f t="shared" si="106"/>
        <v>0</v>
      </c>
      <c r="G3292" s="1">
        <f t="shared" si="107"/>
        <v>5.2767452108364648</v>
      </c>
      <c r="H3292">
        <f>SUMIFS(Data!Z:Z,Data!B:B,Figure16!B3292,Data!A:A,Figure16!A3292)</f>
        <v>1</v>
      </c>
    </row>
    <row r="3293" spans="1:8">
      <c r="A3293" s="27">
        <v>1976</v>
      </c>
      <c r="B3293" t="s">
        <v>121</v>
      </c>
      <c r="C3293" s="3">
        <f>SUMIFS(Data!F:F,Data!$B:$B,Figure16!$B3293,Data!$A:$A,Figure16!$A3293)</f>
        <v>0</v>
      </c>
      <c r="D3293" s="3">
        <f>SUMIFS(Data!Y:Y,Data!$B:$B,Figure16!$B3293,Data!$A:$A,Figure16!$A3293)</f>
        <v>514800000</v>
      </c>
      <c r="E3293" s="3">
        <f>SUMIFS(Data!Q:Q,Data!$B:$B,Figure16!$B3293,Data!$A:$A,Figure16!$A3293)</f>
        <v>37269156626.50602</v>
      </c>
      <c r="F3293" s="1">
        <f t="shared" si="106"/>
        <v>0</v>
      </c>
      <c r="G3293" s="1">
        <f t="shared" si="107"/>
        <v>1.3813030575365142</v>
      </c>
      <c r="H3293">
        <f>SUMIFS(Data!Z:Z,Data!B:B,Figure16!B3293,Data!A:A,Figure16!A3293)</f>
        <v>1</v>
      </c>
    </row>
    <row r="3294" spans="1:8">
      <c r="A3294" s="27">
        <v>1977</v>
      </c>
      <c r="B3294" t="s">
        <v>121</v>
      </c>
      <c r="C3294" s="3">
        <f>SUMIFS(Data!F:F,Data!$B:$B,Figure16!$B3294,Data!$A:$A,Figure16!$A3294)</f>
        <v>0</v>
      </c>
      <c r="D3294" s="3">
        <f>SUMIFS(Data!Y:Y,Data!$B:$B,Figure16!$B3294,Data!$A:$A,Figure16!$A3294)</f>
        <v>87700000</v>
      </c>
      <c r="E3294" s="3">
        <f>SUMIFS(Data!Q:Q,Data!$B:$B,Figure16!$B3294,Data!$A:$A,Figure16!$A3294)</f>
        <v>45808915662.650604</v>
      </c>
      <c r="F3294" s="1">
        <f t="shared" si="106"/>
        <v>0</v>
      </c>
      <c r="G3294" s="1">
        <f t="shared" si="107"/>
        <v>0.19144744801611724</v>
      </c>
      <c r="H3294">
        <f>SUMIFS(Data!Z:Z,Data!B:B,Figure16!B3294,Data!A:A,Figure16!A3294)</f>
        <v>1</v>
      </c>
    </row>
    <row r="3295" spans="1:8">
      <c r="A3295" s="27">
        <v>1978</v>
      </c>
      <c r="B3295" t="s">
        <v>121</v>
      </c>
      <c r="C3295" s="3">
        <f>SUMIFS(Data!F:F,Data!$B:$B,Figure16!$B3295,Data!$A:$A,Figure16!$A3295)</f>
        <v>0</v>
      </c>
      <c r="D3295" s="3">
        <f>SUMIFS(Data!Y:Y,Data!$B:$B,Figure16!$B3295,Data!$A:$A,Figure16!$A3295)</f>
        <v>1689799936</v>
      </c>
      <c r="E3295" s="3">
        <f>SUMIFS(Data!Q:Q,Data!$B:$B,Figure16!$B3295,Data!$A:$A,Figure16!$A3295)</f>
        <v>51455719099.920738</v>
      </c>
      <c r="F3295" s="1">
        <f t="shared" si="106"/>
        <v>0</v>
      </c>
      <c r="G3295" s="1">
        <f t="shared" si="107"/>
        <v>3.2839885741730952</v>
      </c>
      <c r="H3295">
        <f>SUMIFS(Data!Z:Z,Data!B:B,Figure16!B3295,Data!A:A,Figure16!A3295)</f>
        <v>1</v>
      </c>
    </row>
    <row r="3296" spans="1:8">
      <c r="A3296" s="27">
        <v>1979</v>
      </c>
      <c r="B3296" t="s">
        <v>121</v>
      </c>
      <c r="C3296" s="3">
        <f>SUMIFS(Data!F:F,Data!$B:$B,Figure16!$B3296,Data!$A:$A,Figure16!$A3296)</f>
        <v>0</v>
      </c>
      <c r="D3296" s="3">
        <f>SUMIFS(Data!Y:Y,Data!$B:$B,Figure16!$B3296,Data!$A:$A,Figure16!$A3296)</f>
        <v>1205600000</v>
      </c>
      <c r="E3296" s="3">
        <f>SUMIFS(Data!Q:Q,Data!$B:$B,Figure16!$B3296,Data!$A:$A,Figure16!$A3296)</f>
        <v>51400186379.302818</v>
      </c>
      <c r="F3296" s="1">
        <f t="shared" si="106"/>
        <v>0</v>
      </c>
      <c r="G3296" s="1">
        <f t="shared" si="107"/>
        <v>2.3455167868524618</v>
      </c>
      <c r="H3296">
        <f>SUMIFS(Data!Z:Z,Data!B:B,Figure16!B3296,Data!A:A,Figure16!A3296)</f>
        <v>1</v>
      </c>
    </row>
    <row r="3297" spans="1:8">
      <c r="A3297" s="27">
        <v>1980</v>
      </c>
      <c r="B3297" t="s">
        <v>121</v>
      </c>
      <c r="C3297" s="3">
        <f>SUMIFS(Data!F:F,Data!$B:$B,Figure16!$B3297,Data!$A:$A,Figure16!$A3297)</f>
        <v>0</v>
      </c>
      <c r="D3297" s="3">
        <f>SUMIFS(Data!Y:Y,Data!$B:$B,Figure16!$B3297,Data!$A:$A,Figure16!$A3297)</f>
        <v>1946499968</v>
      </c>
      <c r="E3297" s="3">
        <f>SUMIFS(Data!Q:Q,Data!$B:$B,Figure16!$B3297,Data!$A:$A,Figure16!$A3297)</f>
        <v>72482337370.346436</v>
      </c>
      <c r="F3297" s="1">
        <f t="shared" si="106"/>
        <v>0</v>
      </c>
      <c r="G3297" s="1">
        <f t="shared" si="107"/>
        <v>2.6854817857961919</v>
      </c>
      <c r="H3297">
        <f>SUMIFS(Data!Z:Z,Data!B:B,Figure16!B3297,Data!A:A,Figure16!A3297)</f>
        <v>1</v>
      </c>
    </row>
    <row r="3298" spans="1:8">
      <c r="A3298" s="27">
        <v>1981</v>
      </c>
      <c r="B3298" t="s">
        <v>121</v>
      </c>
      <c r="C3298" s="3">
        <f>SUMIFS(Data!F:F,Data!$B:$B,Figure16!$B3298,Data!$A:$A,Figure16!$A3298)</f>
        <v>0</v>
      </c>
      <c r="D3298" s="3">
        <f>SUMIFS(Data!Y:Y,Data!$B:$B,Figure16!$B3298,Data!$A:$A,Figure16!$A3298)</f>
        <v>912339968</v>
      </c>
      <c r="E3298" s="3">
        <f>SUMIFS(Data!Q:Q,Data!$B:$B,Figure16!$B3298,Data!$A:$A,Figure16!$A3298)</f>
        <v>85518233450.77742</v>
      </c>
      <c r="F3298" s="1">
        <f t="shared" si="106"/>
        <v>0</v>
      </c>
      <c r="G3298" s="1">
        <f t="shared" si="107"/>
        <v>1.0668367799308256</v>
      </c>
      <c r="H3298">
        <f>SUMIFS(Data!Z:Z,Data!B:B,Figure16!B3298,Data!A:A,Figure16!A3298)</f>
        <v>1</v>
      </c>
    </row>
    <row r="3299" spans="1:8">
      <c r="A3299" s="27">
        <v>1982</v>
      </c>
      <c r="B3299" t="s">
        <v>121</v>
      </c>
      <c r="C3299" s="3">
        <f>SUMIFS(Data!F:F,Data!$B:$B,Figure16!$B3299,Data!$A:$A,Figure16!$A3299)</f>
        <v>0</v>
      </c>
      <c r="D3299" s="3">
        <f>SUMIFS(Data!Y:Y,Data!$B:$B,Figure16!$B3299,Data!$A:$A,Figure16!$A3299)</f>
        <v>1855980032</v>
      </c>
      <c r="E3299" s="3">
        <f>SUMIFS(Data!Q:Q,Data!$B:$B,Figure16!$B3299,Data!$A:$A,Figure16!$A3299)</f>
        <v>90158449307.232712</v>
      </c>
      <c r="F3299" s="1">
        <f t="shared" si="106"/>
        <v>0</v>
      </c>
      <c r="G3299" s="1">
        <f t="shared" si="107"/>
        <v>2.0585758143148425</v>
      </c>
      <c r="H3299">
        <f>SUMIFS(Data!Z:Z,Data!B:B,Figure16!B3299,Data!A:A,Figure16!A3299)</f>
        <v>1</v>
      </c>
    </row>
    <row r="3300" spans="1:8">
      <c r="A3300" s="27">
        <v>1983</v>
      </c>
      <c r="B3300" t="s">
        <v>121</v>
      </c>
      <c r="C3300" s="3">
        <f>SUMIFS(Data!F:F,Data!$B:$B,Figure16!$B3300,Data!$A:$A,Figure16!$A3300)</f>
        <v>0</v>
      </c>
      <c r="D3300" s="3">
        <f>SUMIFS(Data!Y:Y,Data!$B:$B,Figure16!$B3300,Data!$A:$A,Figure16!$A3300)</f>
        <v>3146680064</v>
      </c>
      <c r="E3300" s="3">
        <f>SUMIFS(Data!Q:Q,Data!$B:$B,Figure16!$B3300,Data!$A:$A,Figure16!$A3300)</f>
        <v>81052283404.610153</v>
      </c>
      <c r="F3300" s="1">
        <f t="shared" si="106"/>
        <v>0</v>
      </c>
      <c r="G3300" s="1">
        <f t="shared" si="107"/>
        <v>3.8822842883918316</v>
      </c>
      <c r="H3300">
        <f>SUMIFS(Data!Z:Z,Data!B:B,Figure16!B3300,Data!A:A,Figure16!A3300)</f>
        <v>1</v>
      </c>
    </row>
    <row r="3301" spans="1:8">
      <c r="A3301" s="27">
        <v>1984</v>
      </c>
      <c r="B3301" t="s">
        <v>121</v>
      </c>
      <c r="C3301" s="3">
        <f>SUMIFS(Data!F:F,Data!$B:$B,Figure16!$B3301,Data!$A:$A,Figure16!$A3301)</f>
        <v>0</v>
      </c>
      <c r="D3301" s="3">
        <f>SUMIFS(Data!Y:Y,Data!$B:$B,Figure16!$B3301,Data!$A:$A,Figure16!$A3301)</f>
        <v>0</v>
      </c>
      <c r="E3301" s="3">
        <f>SUMIFS(Data!Q:Q,Data!$B:$B,Figure16!$B3301,Data!$A:$A,Figure16!$A3301)</f>
        <v>84853699994.046661</v>
      </c>
      <c r="F3301" s="1">
        <f t="shared" si="106"/>
        <v>0</v>
      </c>
      <c r="G3301" s="1">
        <f t="shared" si="107"/>
        <v>0</v>
      </c>
      <c r="H3301">
        <f>SUMIFS(Data!Z:Z,Data!B:B,Figure16!B3301,Data!A:A,Figure16!A3301)</f>
        <v>1</v>
      </c>
    </row>
    <row r="3302" spans="1:8">
      <c r="A3302" s="27">
        <v>1985</v>
      </c>
      <c r="B3302" t="s">
        <v>121</v>
      </c>
      <c r="C3302" s="3">
        <f>SUMIFS(Data!F:F,Data!$B:$B,Figure16!$B3302,Data!$A:$A,Figure16!$A3302)</f>
        <v>0</v>
      </c>
      <c r="D3302" s="3">
        <f>SUMIFS(Data!Y:Y,Data!$B:$B,Figure16!$B3302,Data!$A:$A,Figure16!$A3302)</f>
        <v>0</v>
      </c>
      <c r="E3302" s="3">
        <f>SUMIFS(Data!Q:Q,Data!$B:$B,Figure16!$B3302,Data!$A:$A,Figure16!$A3302)</f>
        <v>85289491750.321732</v>
      </c>
      <c r="F3302" s="1">
        <f t="shared" si="106"/>
        <v>0</v>
      </c>
      <c r="G3302" s="1">
        <f t="shared" si="107"/>
        <v>0</v>
      </c>
      <c r="H3302">
        <f>SUMIFS(Data!Z:Z,Data!B:B,Figure16!B3302,Data!A:A,Figure16!A3302)</f>
        <v>1</v>
      </c>
    </row>
    <row r="3303" spans="1:8">
      <c r="A3303" s="27">
        <v>1986</v>
      </c>
      <c r="B3303" t="s">
        <v>121</v>
      </c>
      <c r="C3303" s="3">
        <f>SUMIFS(Data!F:F,Data!$B:$B,Figure16!$B3303,Data!$A:$A,Figure16!$A3303)</f>
        <v>0</v>
      </c>
      <c r="D3303" s="3">
        <f>SUMIFS(Data!Y:Y,Data!$B:$B,Figure16!$B3303,Data!$A:$A,Figure16!$A3303)</f>
        <v>0</v>
      </c>
      <c r="E3303" s="3">
        <f>SUMIFS(Data!Q:Q,Data!$B:$B,Figure16!$B3303,Data!$A:$A,Figure16!$A3303)</f>
        <v>79954072569.850189</v>
      </c>
      <c r="F3303" s="1">
        <f t="shared" si="106"/>
        <v>0</v>
      </c>
      <c r="G3303" s="1">
        <f t="shared" si="107"/>
        <v>0</v>
      </c>
      <c r="H3303">
        <f>SUMIFS(Data!Z:Z,Data!B:B,Figure16!B3303,Data!A:A,Figure16!A3303)</f>
        <v>1</v>
      </c>
    </row>
    <row r="3304" spans="1:8">
      <c r="A3304" s="27">
        <v>1987</v>
      </c>
      <c r="B3304" t="s">
        <v>121</v>
      </c>
      <c r="C3304" s="3">
        <f>SUMIFS(Data!F:F,Data!$B:$B,Figure16!$B3304,Data!$A:$A,Figure16!$A3304)</f>
        <v>0</v>
      </c>
      <c r="D3304" s="3">
        <f>SUMIFS(Data!Y:Y,Data!$B:$B,Figure16!$B3304,Data!$A:$A,Figure16!$A3304)</f>
        <v>0</v>
      </c>
      <c r="E3304" s="3">
        <f>SUMIFS(Data!Q:Q,Data!$B:$B,Figure16!$B3304,Data!$A:$A,Figure16!$A3304)</f>
        <v>75929617576.87944</v>
      </c>
      <c r="F3304" s="1">
        <f t="shared" si="106"/>
        <v>0</v>
      </c>
      <c r="G3304" s="1">
        <f t="shared" si="107"/>
        <v>0</v>
      </c>
      <c r="H3304">
        <f>SUMIFS(Data!Z:Z,Data!B:B,Figure16!B3304,Data!A:A,Figure16!A3304)</f>
        <v>1</v>
      </c>
    </row>
    <row r="3305" spans="1:8">
      <c r="A3305" s="27">
        <v>1988</v>
      </c>
      <c r="B3305" t="s">
        <v>121</v>
      </c>
      <c r="C3305" s="3">
        <f>SUMIFS(Data!F:F,Data!$B:$B,Figure16!$B3305,Data!$A:$A,Figure16!$A3305)</f>
        <v>0</v>
      </c>
      <c r="D3305" s="3">
        <f>SUMIFS(Data!Y:Y,Data!$B:$B,Figure16!$B3305,Data!$A:$A,Figure16!$A3305)</f>
        <v>0</v>
      </c>
      <c r="E3305" s="3">
        <f>SUMIFS(Data!Q:Q,Data!$B:$B,Figure16!$B3305,Data!$A:$A,Figure16!$A3305)</f>
        <v>84300174477.200775</v>
      </c>
      <c r="F3305" s="1">
        <f t="shared" si="106"/>
        <v>0</v>
      </c>
      <c r="G3305" s="1">
        <f t="shared" si="107"/>
        <v>0</v>
      </c>
      <c r="H3305">
        <f>SUMIFS(Data!Z:Z,Data!B:B,Figure16!B3305,Data!A:A,Figure16!A3305)</f>
        <v>1</v>
      </c>
    </row>
    <row r="3306" spans="1:8">
      <c r="A3306" s="27">
        <v>1989</v>
      </c>
      <c r="B3306" t="s">
        <v>121</v>
      </c>
      <c r="C3306" s="3">
        <f>SUMIFS(Data!F:F,Data!$B:$B,Figure16!$B3306,Data!$A:$A,Figure16!$A3306)</f>
        <v>0</v>
      </c>
      <c r="D3306" s="3">
        <f>SUMIFS(Data!Y:Y,Data!$B:$B,Figure16!$B3306,Data!$A:$A,Figure16!$A3306)</f>
        <v>0</v>
      </c>
      <c r="E3306" s="3">
        <f>SUMIFS(Data!Q:Q,Data!$B:$B,Figure16!$B3306,Data!$A:$A,Figure16!$A3306)</f>
        <v>94451427898.33786</v>
      </c>
      <c r="F3306" s="1">
        <f t="shared" si="106"/>
        <v>0</v>
      </c>
      <c r="G3306" s="1">
        <f t="shared" si="107"/>
        <v>0</v>
      </c>
      <c r="H3306">
        <f>SUMIFS(Data!Z:Z,Data!B:B,Figure16!B3306,Data!A:A,Figure16!A3306)</f>
        <v>1</v>
      </c>
    </row>
    <row r="3307" spans="1:8">
      <c r="A3307" s="27">
        <v>1990</v>
      </c>
      <c r="B3307" t="s">
        <v>121</v>
      </c>
      <c r="C3307" s="3">
        <f>SUMIFS(Data!F:F,Data!$B:$B,Figure16!$B3307,Data!$A:$A,Figure16!$A3307)</f>
        <v>0</v>
      </c>
      <c r="D3307" s="3">
        <f>SUMIFS(Data!Y:Y,Data!$B:$B,Figure16!$B3307,Data!$A:$A,Figure16!$A3307)</f>
        <v>0</v>
      </c>
      <c r="E3307" s="3">
        <f>SUMIFS(Data!Q:Q,Data!$B:$B,Figure16!$B3307,Data!$A:$A,Figure16!$A3307)</f>
        <v>106140727357.03163</v>
      </c>
      <c r="F3307" s="1">
        <f t="shared" si="106"/>
        <v>0</v>
      </c>
      <c r="G3307" s="1">
        <f t="shared" si="107"/>
        <v>0</v>
      </c>
      <c r="H3307">
        <f>SUMIFS(Data!Z:Z,Data!B:B,Figure16!B3307,Data!A:A,Figure16!A3307)</f>
        <v>1</v>
      </c>
    </row>
    <row r="3308" spans="1:8">
      <c r="A3308" s="27">
        <v>1991</v>
      </c>
      <c r="B3308" t="s">
        <v>121</v>
      </c>
      <c r="C3308" s="3">
        <f>SUMIFS(Data!F:F,Data!$B:$B,Figure16!$B3308,Data!$A:$A,Figure16!$A3308)</f>
        <v>0</v>
      </c>
      <c r="D3308" s="3">
        <f>SUMIFS(Data!Y:Y,Data!$B:$B,Figure16!$B3308,Data!$A:$A,Figure16!$A3308)</f>
        <v>0</v>
      </c>
      <c r="E3308" s="3">
        <f>SUMIFS(Data!Q:Q,Data!$B:$B,Figure16!$B3308,Data!$A:$A,Figure16!$A3308)</f>
        <v>116621996217.13342</v>
      </c>
      <c r="F3308" s="1">
        <f t="shared" si="106"/>
        <v>0</v>
      </c>
      <c r="G3308" s="1">
        <f t="shared" si="107"/>
        <v>0</v>
      </c>
      <c r="H3308">
        <f>SUMIFS(Data!Z:Z,Data!B:B,Figure16!B3308,Data!A:A,Figure16!A3308)</f>
        <v>1</v>
      </c>
    </row>
    <row r="3309" spans="1:8">
      <c r="A3309" s="27">
        <v>1992</v>
      </c>
      <c r="B3309" t="s">
        <v>121</v>
      </c>
      <c r="C3309" s="3">
        <f>SUMIFS(Data!F:F,Data!$B:$B,Figure16!$B3309,Data!$A:$A,Figure16!$A3309)</f>
        <v>0</v>
      </c>
      <c r="D3309" s="3">
        <f>SUMIFS(Data!Y:Y,Data!$B:$B,Figure16!$B3309,Data!$A:$A,Figure16!$A3309)</f>
        <v>0</v>
      </c>
      <c r="E3309" s="3">
        <f>SUMIFS(Data!Q:Q,Data!$B:$B,Figure16!$B3309,Data!$A:$A,Figure16!$A3309)</f>
        <v>128026966579.96375</v>
      </c>
      <c r="F3309" s="1">
        <f t="shared" si="106"/>
        <v>0</v>
      </c>
      <c r="G3309" s="1">
        <f t="shared" si="107"/>
        <v>0</v>
      </c>
      <c r="H3309">
        <f>SUMIFS(Data!Z:Z,Data!B:B,Figure16!B3309,Data!A:A,Figure16!A3309)</f>
        <v>1</v>
      </c>
    </row>
    <row r="3310" spans="1:8">
      <c r="A3310" s="27">
        <v>1993</v>
      </c>
      <c r="B3310" t="s">
        <v>121</v>
      </c>
      <c r="C3310" s="3">
        <f>SUMIFS(Data!F:F,Data!$B:$B,Figure16!$B3310,Data!$A:$A,Figure16!$A3310)</f>
        <v>0</v>
      </c>
      <c r="D3310" s="3">
        <f>SUMIFS(Data!Y:Y,Data!$B:$B,Figure16!$B3310,Data!$A:$A,Figure16!$A3310)</f>
        <v>0</v>
      </c>
      <c r="E3310" s="3">
        <f>SUMIFS(Data!Q:Q,Data!$B:$B,Figure16!$B3310,Data!$A:$A,Figure16!$A3310)</f>
        <v>158006700301.5332</v>
      </c>
      <c r="F3310" s="1">
        <f t="shared" si="106"/>
        <v>0</v>
      </c>
      <c r="G3310" s="1">
        <f t="shared" si="107"/>
        <v>0</v>
      </c>
      <c r="H3310">
        <f>SUMIFS(Data!Z:Z,Data!B:B,Figure16!B3310,Data!A:A,Figure16!A3310)</f>
        <v>1</v>
      </c>
    </row>
    <row r="3311" spans="1:8">
      <c r="A3311" s="27">
        <v>1994</v>
      </c>
      <c r="B3311" t="s">
        <v>121</v>
      </c>
      <c r="C3311" s="3">
        <f>SUMIFS(Data!F:F,Data!$B:$B,Figure16!$B3311,Data!$A:$A,Figure16!$A3311)</f>
        <v>0</v>
      </c>
      <c r="D3311" s="3">
        <f>SUMIFS(Data!Y:Y,Data!$B:$B,Figure16!$B3311,Data!$A:$A,Figure16!$A3311)</f>
        <v>0</v>
      </c>
      <c r="E3311" s="3">
        <f>SUMIFS(Data!Q:Q,Data!$B:$B,Figure16!$B3311,Data!$A:$A,Figure16!$A3311)</f>
        <v>176892143931.50528</v>
      </c>
      <c r="F3311" s="1">
        <f t="shared" si="106"/>
        <v>0</v>
      </c>
      <c r="G3311" s="1">
        <f t="shared" si="107"/>
        <v>0</v>
      </c>
      <c r="H3311">
        <f>SUMIFS(Data!Z:Z,Data!B:B,Figure16!B3311,Data!A:A,Figure16!A3311)</f>
        <v>1</v>
      </c>
    </row>
    <row r="3312" spans="1:8">
      <c r="A3312" s="27">
        <v>1995</v>
      </c>
      <c r="B3312" t="s">
        <v>121</v>
      </c>
      <c r="C3312" s="3">
        <f>SUMIFS(Data!F:F,Data!$B:$B,Figure16!$B3312,Data!$A:$A,Figure16!$A3312)</f>
        <v>0</v>
      </c>
      <c r="D3312" s="3">
        <f>SUMIFS(Data!Y:Y,Data!$B:$B,Figure16!$B3312,Data!$A:$A,Figure16!$A3312)</f>
        <v>0</v>
      </c>
      <c r="E3312" s="3">
        <f>SUMIFS(Data!Q:Q,Data!$B:$B,Figure16!$B3312,Data!$A:$A,Figure16!$A3312)</f>
        <v>202132028723.11533</v>
      </c>
      <c r="F3312" s="1">
        <f t="shared" si="106"/>
        <v>0</v>
      </c>
      <c r="G3312" s="1">
        <f t="shared" si="107"/>
        <v>0</v>
      </c>
      <c r="H3312">
        <f>SUMIFS(Data!Z:Z,Data!B:B,Figure16!B3312,Data!A:A,Figure16!A3312)</f>
        <v>1</v>
      </c>
    </row>
    <row r="3313" spans="1:8">
      <c r="A3313" s="27">
        <v>1996</v>
      </c>
      <c r="B3313" t="s">
        <v>121</v>
      </c>
      <c r="C3313" s="3">
        <f>SUMIFS(Data!F:F,Data!$B:$B,Figure16!$B3313,Data!$A:$A,Figure16!$A3313)</f>
        <v>0</v>
      </c>
      <c r="D3313" s="3">
        <f>SUMIFS(Data!Y:Y,Data!$B:$B,Figure16!$B3313,Data!$A:$A,Figure16!$A3313)</f>
        <v>0</v>
      </c>
      <c r="E3313" s="3">
        <f>SUMIFS(Data!Q:Q,Data!$B:$B,Figure16!$B3313,Data!$A:$A,Figure16!$A3313)</f>
        <v>227369679374.9733</v>
      </c>
      <c r="F3313" s="1">
        <f t="shared" si="106"/>
        <v>0</v>
      </c>
      <c r="G3313" s="1">
        <f t="shared" si="107"/>
        <v>0</v>
      </c>
      <c r="H3313">
        <f>SUMIFS(Data!Z:Z,Data!B:B,Figure16!B3313,Data!A:A,Figure16!A3313)</f>
        <v>1</v>
      </c>
    </row>
    <row r="3314" spans="1:8">
      <c r="A3314" s="27">
        <v>1997</v>
      </c>
      <c r="B3314" t="s">
        <v>121</v>
      </c>
      <c r="C3314" s="3">
        <f>SUMIFS(Data!F:F,Data!$B:$B,Figure16!$B3314,Data!$A:$A,Figure16!$A3314)</f>
        <v>3120000000</v>
      </c>
      <c r="D3314" s="3">
        <f>SUMIFS(Data!Y:Y,Data!$B:$B,Figure16!$B3314,Data!$A:$A,Figure16!$A3314)</f>
        <v>0</v>
      </c>
      <c r="E3314" s="3">
        <f>SUMIFS(Data!Q:Q,Data!$B:$B,Figure16!$B3314,Data!$A:$A,Figure16!$A3314)</f>
        <v>215748998609.63501</v>
      </c>
      <c r="F3314" s="1">
        <f t="shared" si="106"/>
        <v>1.4461249044521247</v>
      </c>
      <c r="G3314" s="1">
        <f t="shared" si="107"/>
        <v>0</v>
      </c>
      <c r="H3314">
        <f>SUMIFS(Data!Z:Z,Data!B:B,Figure16!B3314,Data!A:A,Figure16!A3314)</f>
        <v>1</v>
      </c>
    </row>
    <row r="3315" spans="1:8">
      <c r="A3315" s="27">
        <v>1998</v>
      </c>
      <c r="B3315" t="s">
        <v>121</v>
      </c>
      <c r="C3315" s="3">
        <f>SUMIFS(Data!F:F,Data!$B:$B,Figure16!$B3315,Data!$A:$A,Figure16!$A3315)</f>
        <v>0</v>
      </c>
      <c r="D3315" s="3">
        <f>SUMIFS(Data!Y:Y,Data!$B:$B,Figure16!$B3315,Data!$A:$A,Figure16!$A3315)</f>
        <v>0</v>
      </c>
      <c r="E3315" s="3">
        <f>SUMIFS(Data!Q:Q,Data!$B:$B,Figure16!$B3315,Data!$A:$A,Figure16!$A3315)</f>
        <v>95445547872.715027</v>
      </c>
      <c r="F3315" s="1">
        <f t="shared" si="106"/>
        <v>0</v>
      </c>
      <c r="G3315" s="1">
        <f t="shared" si="107"/>
        <v>0</v>
      </c>
      <c r="H3315">
        <f>SUMIFS(Data!Z:Z,Data!B:B,Figure16!B3315,Data!A:A,Figure16!A3315)</f>
        <v>1</v>
      </c>
    </row>
    <row r="3316" spans="1:8">
      <c r="A3316" s="27">
        <v>1999</v>
      </c>
      <c r="B3316" t="s">
        <v>121</v>
      </c>
      <c r="C3316" s="3">
        <f>SUMIFS(Data!F:F,Data!$B:$B,Figure16!$B3316,Data!$A:$A,Figure16!$A3316)</f>
        <v>0</v>
      </c>
      <c r="D3316" s="3">
        <f>SUMIFS(Data!Y:Y,Data!$B:$B,Figure16!$B3316,Data!$A:$A,Figure16!$A3316)</f>
        <v>0</v>
      </c>
      <c r="E3316" s="3">
        <f>SUMIFS(Data!Q:Q,Data!$B:$B,Figure16!$B3316,Data!$A:$A,Figure16!$A3316)</f>
        <v>140001351215.46185</v>
      </c>
      <c r="F3316" s="1">
        <f t="shared" si="106"/>
        <v>0</v>
      </c>
      <c r="G3316" s="1">
        <f t="shared" si="107"/>
        <v>0</v>
      </c>
      <c r="H3316">
        <f>SUMIFS(Data!Z:Z,Data!B:B,Figure16!B3316,Data!A:A,Figure16!A3316)</f>
        <v>1</v>
      </c>
    </row>
    <row r="3317" spans="1:8">
      <c r="A3317" s="27">
        <v>2000</v>
      </c>
      <c r="B3317" t="s">
        <v>121</v>
      </c>
      <c r="C3317" s="3">
        <f>SUMIFS(Data!F:F,Data!$B:$B,Figure16!$B3317,Data!$A:$A,Figure16!$A3317)</f>
        <v>0</v>
      </c>
      <c r="D3317" s="3">
        <f>SUMIFS(Data!Y:Y,Data!$B:$B,Figure16!$B3317,Data!$A:$A,Figure16!$A3317)</f>
        <v>0</v>
      </c>
      <c r="E3317" s="3">
        <f>SUMIFS(Data!Q:Q,Data!$B:$B,Figure16!$B3317,Data!$A:$A,Figure16!$A3317)</f>
        <v>165021012077.80963</v>
      </c>
      <c r="F3317" s="1">
        <f t="shared" si="106"/>
        <v>0</v>
      </c>
      <c r="G3317" s="1">
        <f t="shared" si="107"/>
        <v>0</v>
      </c>
      <c r="H3317">
        <f>SUMIFS(Data!Z:Z,Data!B:B,Figure16!B3317,Data!A:A,Figure16!A3317)</f>
        <v>1</v>
      </c>
    </row>
    <row r="3318" spans="1:8">
      <c r="A3318" s="27">
        <v>2001</v>
      </c>
      <c r="B3318" t="s">
        <v>121</v>
      </c>
      <c r="C3318" s="3">
        <f>SUMIFS(Data!F:F,Data!$B:$B,Figure16!$B3318,Data!$A:$A,Figure16!$A3318)</f>
        <v>5700000</v>
      </c>
      <c r="D3318" s="3">
        <f>SUMIFS(Data!Y:Y,Data!$B:$B,Figure16!$B3318,Data!$A:$A,Figure16!$A3318)</f>
        <v>0</v>
      </c>
      <c r="E3318" s="3">
        <f>SUMIFS(Data!Q:Q,Data!$B:$B,Figure16!$B3318,Data!$A:$A,Figure16!$A3318)</f>
        <v>160446947784.90857</v>
      </c>
      <c r="F3318" s="1">
        <f t="shared" si="106"/>
        <v>3.552576149744704E-3</v>
      </c>
      <c r="G3318" s="1">
        <f t="shared" si="107"/>
        <v>0</v>
      </c>
      <c r="H3318">
        <f>SUMIFS(Data!Z:Z,Data!B:B,Figure16!B3318,Data!A:A,Figure16!A3318)</f>
        <v>1</v>
      </c>
    </row>
    <row r="3319" spans="1:8">
      <c r="A3319" s="27">
        <v>2002</v>
      </c>
      <c r="B3319" t="s">
        <v>121</v>
      </c>
      <c r="C3319" s="3">
        <f>SUMIFS(Data!F:F,Data!$B:$B,Figure16!$B3319,Data!$A:$A,Figure16!$A3319)</f>
        <v>100000</v>
      </c>
      <c r="D3319" s="3">
        <f>SUMIFS(Data!Y:Y,Data!$B:$B,Figure16!$B3319,Data!$A:$A,Figure16!$A3319)</f>
        <v>0</v>
      </c>
      <c r="E3319" s="3">
        <f>SUMIFS(Data!Q:Q,Data!$B:$B,Figure16!$B3319,Data!$A:$A,Figure16!$A3319)</f>
        <v>195660611165.18344</v>
      </c>
      <c r="F3319" s="1">
        <f t="shared" si="106"/>
        <v>5.1108907104239066E-5</v>
      </c>
      <c r="G3319" s="1">
        <f t="shared" si="107"/>
        <v>0</v>
      </c>
      <c r="H3319">
        <f>SUMIFS(Data!Z:Z,Data!B:B,Figure16!B3319,Data!A:A,Figure16!A3319)</f>
        <v>1</v>
      </c>
    </row>
    <row r="3320" spans="1:8">
      <c r="A3320" s="27">
        <v>2003</v>
      </c>
      <c r="B3320" t="s">
        <v>121</v>
      </c>
      <c r="C3320" s="3">
        <f>SUMIFS(Data!F:F,Data!$B:$B,Figure16!$B3320,Data!$A:$A,Figure16!$A3320)</f>
        <v>414067624.984375</v>
      </c>
      <c r="D3320" s="3">
        <f>SUMIFS(Data!Y:Y,Data!$B:$B,Figure16!$B3320,Data!$A:$A,Figure16!$A3320)</f>
        <v>0</v>
      </c>
      <c r="E3320" s="3">
        <f>SUMIFS(Data!Q:Q,Data!$B:$B,Figure16!$B3320,Data!$A:$A,Figure16!$A3320)</f>
        <v>234772463823.80835</v>
      </c>
      <c r="F3320" s="1">
        <f t="shared" si="106"/>
        <v>0.17636975744102756</v>
      </c>
      <c r="G3320" s="1">
        <f t="shared" si="107"/>
        <v>0</v>
      </c>
      <c r="H3320">
        <f>SUMIFS(Data!Z:Z,Data!B:B,Figure16!B3320,Data!A:A,Figure16!A3320)</f>
        <v>1</v>
      </c>
    </row>
    <row r="3321" spans="1:8">
      <c r="A3321" s="27">
        <v>2004</v>
      </c>
      <c r="B3321" t="s">
        <v>121</v>
      </c>
      <c r="C3321" s="3">
        <f>SUMIFS(Data!F:F,Data!$B:$B,Figure16!$B3321,Data!$A:$A,Figure16!$A3321)</f>
        <v>160800000</v>
      </c>
      <c r="D3321" s="3">
        <f>SUMIFS(Data!Y:Y,Data!$B:$B,Figure16!$B3321,Data!$A:$A,Figure16!$A3321)</f>
        <v>0</v>
      </c>
      <c r="E3321" s="3">
        <f>SUMIFS(Data!Q:Q,Data!$B:$B,Figure16!$B3321,Data!$A:$A,Figure16!$A3321)</f>
        <v>256836875295.4519</v>
      </c>
      <c r="F3321" s="1">
        <f t="shared" si="106"/>
        <v>6.2607832233990524E-2</v>
      </c>
      <c r="G3321" s="1">
        <f t="shared" si="107"/>
        <v>0</v>
      </c>
      <c r="H3321">
        <f>SUMIFS(Data!Z:Z,Data!B:B,Figure16!B3321,Data!A:A,Figure16!A3321)</f>
        <v>1</v>
      </c>
    </row>
    <row r="3322" spans="1:8">
      <c r="A3322" s="27">
        <v>2005</v>
      </c>
      <c r="B3322" t="s">
        <v>121</v>
      </c>
      <c r="C3322" s="3">
        <f>SUMIFS(Data!F:F,Data!$B:$B,Figure16!$B3322,Data!$A:$A,Figure16!$A3322)</f>
        <v>236952839.56362915</v>
      </c>
      <c r="D3322" s="3">
        <f>SUMIFS(Data!Y:Y,Data!$B:$B,Figure16!$B3322,Data!$A:$A,Figure16!$A3322)</f>
        <v>0</v>
      </c>
      <c r="E3322" s="3">
        <f>SUMIFS(Data!Q:Q,Data!$B:$B,Figure16!$B3322,Data!$A:$A,Figure16!$A3322)</f>
        <v>285868618224.01721</v>
      </c>
      <c r="F3322" s="1">
        <f t="shared" si="106"/>
        <v>8.2888720362423327E-2</v>
      </c>
      <c r="G3322" s="1">
        <f t="shared" si="107"/>
        <v>0</v>
      </c>
      <c r="H3322">
        <f>SUMIFS(Data!Z:Z,Data!B:B,Figure16!B3322,Data!A:A,Figure16!A3322)</f>
        <v>1</v>
      </c>
    </row>
    <row r="3323" spans="1:8">
      <c r="A3323" s="27">
        <v>2006</v>
      </c>
      <c r="B3323" t="s">
        <v>121</v>
      </c>
      <c r="C3323" s="3">
        <f>SUMIFS(Data!F:F,Data!$B:$B,Figure16!$B3323,Data!$A:$A,Figure16!$A3323)</f>
        <v>3254164.125</v>
      </c>
      <c r="D3323" s="3">
        <f>SUMIFS(Data!Y:Y,Data!$B:$B,Figure16!$B3323,Data!$A:$A,Figure16!$A3323)</f>
        <v>0</v>
      </c>
      <c r="E3323" s="3">
        <f>SUMIFS(Data!Q:Q,Data!$B:$B,Figure16!$B3323,Data!$A:$A,Figure16!$A3323)</f>
        <v>364570514304.85089</v>
      </c>
      <c r="F3323" s="1">
        <f t="shared" si="106"/>
        <v>8.9260211600077305E-4</v>
      </c>
      <c r="G3323" s="1">
        <f t="shared" si="107"/>
        <v>0</v>
      </c>
      <c r="H3323">
        <f>SUMIFS(Data!Z:Z,Data!B:B,Figure16!B3323,Data!A:A,Figure16!A3323)</f>
        <v>1</v>
      </c>
    </row>
    <row r="3324" spans="1:8">
      <c r="A3324" s="27">
        <v>2007</v>
      </c>
      <c r="B3324" t="s">
        <v>121</v>
      </c>
      <c r="C3324" s="3">
        <f>SUMIFS(Data!F:F,Data!$B:$B,Figure16!$B3324,Data!$A:$A,Figure16!$A3324)</f>
        <v>3050140.6875</v>
      </c>
      <c r="D3324" s="3">
        <f>SUMIFS(Data!Y:Y,Data!$B:$B,Figure16!$B3324,Data!$A:$A,Figure16!$A3324)</f>
        <v>0</v>
      </c>
      <c r="E3324" s="3">
        <f>SUMIFS(Data!Q:Q,Data!$B:$B,Figure16!$B3324,Data!$A:$A,Figure16!$A3324)</f>
        <v>432216737774.8606</v>
      </c>
      <c r="F3324" s="1">
        <f t="shared" si="106"/>
        <v>7.0569703135578291E-4</v>
      </c>
      <c r="G3324" s="1">
        <f t="shared" si="107"/>
        <v>0</v>
      </c>
      <c r="H3324">
        <f>SUMIFS(Data!Z:Z,Data!B:B,Figure16!B3324,Data!A:A,Figure16!A3324)</f>
        <v>1</v>
      </c>
    </row>
    <row r="3325" spans="1:8">
      <c r="A3325" s="27">
        <v>2008</v>
      </c>
      <c r="B3325" t="s">
        <v>121</v>
      </c>
      <c r="C3325" s="3">
        <f>SUMIFS(Data!F:F,Data!$B:$B,Figure16!$B3325,Data!$A:$A,Figure16!$A3325)</f>
        <v>742870865.59375</v>
      </c>
      <c r="D3325" s="3">
        <f>SUMIFS(Data!Y:Y,Data!$B:$B,Figure16!$B3325,Data!$A:$A,Figure16!$A3325)</f>
        <v>0</v>
      </c>
      <c r="E3325" s="3">
        <f>SUMIFS(Data!Q:Q,Data!$B:$B,Figure16!$B3325,Data!$A:$A,Figure16!$A3325)</f>
        <v>510228634992.25513</v>
      </c>
      <c r="F3325" s="1">
        <f t="shared" si="106"/>
        <v>0.14559568292458266</v>
      </c>
      <c r="G3325" s="1">
        <f t="shared" si="107"/>
        <v>0</v>
      </c>
      <c r="H3325">
        <f>SUMIFS(Data!Z:Z,Data!B:B,Figure16!B3325,Data!A:A,Figure16!A3325)</f>
        <v>1</v>
      </c>
    </row>
    <row r="3326" spans="1:8">
      <c r="A3326" s="27">
        <v>2009</v>
      </c>
      <c r="B3326" t="s">
        <v>121</v>
      </c>
      <c r="C3326" s="3">
        <f>SUMIFS(Data!F:F,Data!$B:$B,Figure16!$B3326,Data!$A:$A,Figure16!$A3326)</f>
        <v>2350000000</v>
      </c>
      <c r="D3326" s="3">
        <f>SUMIFS(Data!Y:Y,Data!$B:$B,Figure16!$B3326,Data!$A:$A,Figure16!$A3326)</f>
        <v>0</v>
      </c>
      <c r="E3326" s="3">
        <f>SUMIFS(Data!Q:Q,Data!$B:$B,Figure16!$B3326,Data!$A:$A,Figure16!$A3326)</f>
        <v>539580085612.40143</v>
      </c>
      <c r="F3326" s="1">
        <f t="shared" si="106"/>
        <v>0.43552385691418649</v>
      </c>
      <c r="G3326" s="1">
        <f t="shared" si="107"/>
        <v>0</v>
      </c>
      <c r="H3326">
        <f>SUMIFS(Data!Z:Z,Data!B:B,Figure16!B3326,Data!A:A,Figure16!A3326)</f>
        <v>1</v>
      </c>
    </row>
    <row r="3327" spans="1:8">
      <c r="A3327" s="27">
        <v>2010</v>
      </c>
      <c r="B3327" t="s">
        <v>121</v>
      </c>
      <c r="C3327" s="3">
        <f>SUMIFS(Data!F:F,Data!$B:$B,Figure16!$B3327,Data!$A:$A,Figure16!$A3327)</f>
        <v>1477046.25</v>
      </c>
      <c r="D3327" s="3">
        <f>SUMIFS(Data!Y:Y,Data!$B:$B,Figure16!$B3327,Data!$A:$A,Figure16!$A3327)</f>
        <v>0</v>
      </c>
      <c r="E3327" s="3">
        <f>SUMIFS(Data!Q:Q,Data!$B:$B,Figure16!$B3327,Data!$A:$A,Figure16!$A3327)</f>
        <v>755094160363.07336</v>
      </c>
      <c r="F3327" s="1">
        <f t="shared" si="106"/>
        <v>1.9561086915170808E-4</v>
      </c>
      <c r="G3327" s="1">
        <f t="shared" si="107"/>
        <v>0</v>
      </c>
      <c r="H3327">
        <f>SUMIFS(Data!Z:Z,Data!B:B,Figure16!B3327,Data!A:A,Figure16!A3327)</f>
        <v>1</v>
      </c>
    </row>
    <row r="3328" spans="1:8">
      <c r="A3328" s="27">
        <v>2011</v>
      </c>
      <c r="B3328" t="s">
        <v>121</v>
      </c>
      <c r="C3328" s="3">
        <f>SUMIFS(Data!F:F,Data!$B:$B,Figure16!$B3328,Data!$A:$A,Figure16!$A3328)</f>
        <v>437763744</v>
      </c>
      <c r="D3328" s="3">
        <f>SUMIFS(Data!Y:Y,Data!$B:$B,Figure16!$B3328,Data!$A:$A,Figure16!$A3328)</f>
        <v>0</v>
      </c>
      <c r="E3328" s="3">
        <f>SUMIFS(Data!Q:Q,Data!$B:$B,Figure16!$B3328,Data!$A:$A,Figure16!$A3328)</f>
        <v>892969107923.09668</v>
      </c>
      <c r="F3328" s="1">
        <f t="shared" si="106"/>
        <v>4.902339175183433E-2</v>
      </c>
      <c r="G3328" s="1">
        <f t="shared" si="107"/>
        <v>0</v>
      </c>
      <c r="H3328">
        <f>SUMIFS(Data!Z:Z,Data!B:B,Figure16!B3328,Data!A:A,Figure16!A3328)</f>
        <v>1</v>
      </c>
    </row>
    <row r="3329" spans="1:8">
      <c r="A3329" s="27">
        <v>2012</v>
      </c>
      <c r="B3329" t="s">
        <v>121</v>
      </c>
      <c r="C3329" s="3">
        <f>SUMIFS(Data!F:F,Data!$B:$B,Figure16!$B3329,Data!$A:$A,Figure16!$A3329)</f>
        <v>791000000</v>
      </c>
      <c r="D3329" s="3">
        <f>SUMIFS(Data!Y:Y,Data!$B:$B,Figure16!$B3329,Data!$A:$A,Figure16!$A3329)</f>
        <v>0</v>
      </c>
      <c r="E3329" s="3">
        <f>SUMIFS(Data!Q:Q,Data!$B:$B,Figure16!$B3329,Data!$A:$A,Figure16!$A3329)</f>
        <v>917869910105.74817</v>
      </c>
      <c r="F3329" s="1">
        <f t="shared" si="106"/>
        <v>8.6177789607338642E-2</v>
      </c>
      <c r="G3329" s="1">
        <f t="shared" si="107"/>
        <v>0</v>
      </c>
      <c r="H3329">
        <f>SUMIFS(Data!Z:Z,Data!B:B,Figure16!B3329,Data!A:A,Figure16!A3329)</f>
        <v>1</v>
      </c>
    </row>
    <row r="3330" spans="1:8">
      <c r="A3330" s="27">
        <v>2013</v>
      </c>
      <c r="B3330" t="s">
        <v>121</v>
      </c>
      <c r="C3330" s="3">
        <f>SUMIFS(Data!F:F,Data!$B:$B,Figure16!$B3330,Data!$A:$A,Figure16!$A3330)</f>
        <v>838000000</v>
      </c>
      <c r="D3330" s="3">
        <f>SUMIFS(Data!Y:Y,Data!$B:$B,Figure16!$B3330,Data!$A:$A,Figure16!$A3330)</f>
        <v>0</v>
      </c>
      <c r="E3330" s="3">
        <f>SUMIFS(Data!Q:Q,Data!$B:$B,Figure16!$B3330,Data!$A:$A,Figure16!$A3330)</f>
        <v>912524136718.01917</v>
      </c>
      <c r="F3330" s="1">
        <f t="shared" si="106"/>
        <v>9.1833187340550529E-2</v>
      </c>
      <c r="G3330" s="1">
        <f t="shared" si="107"/>
        <v>0</v>
      </c>
      <c r="H3330">
        <f>SUMIFS(Data!Z:Z,Data!B:B,Figure16!B3330,Data!A:A,Figure16!A3330)</f>
        <v>1</v>
      </c>
    </row>
    <row r="3331" spans="1:8">
      <c r="A3331" s="27">
        <v>2014</v>
      </c>
      <c r="B3331" t="s">
        <v>121</v>
      </c>
      <c r="C3331" s="3">
        <f>SUMIFS(Data!F:F,Data!$B:$B,Figure16!$B3331,Data!$A:$A,Figure16!$A3331)</f>
        <v>1421165647</v>
      </c>
      <c r="D3331" s="3">
        <f>SUMIFS(Data!Y:Y,Data!$B:$B,Figure16!$B3331,Data!$A:$A,Figure16!$A3331)</f>
        <v>0</v>
      </c>
      <c r="E3331" s="3">
        <f>SUMIFS(Data!Q:Q,Data!$B:$B,Figure16!$B3331,Data!$A:$A,Figure16!$A3331)</f>
        <v>890814755233.22546</v>
      </c>
      <c r="F3331" s="1">
        <f t="shared" ref="F3331:F3394" si="108">IF(E3331&gt;0,C3331/E3331*100,"")</f>
        <v>0.15953548576189924</v>
      </c>
      <c r="G3331" s="1">
        <f t="shared" ref="G3331:G3394" si="109">IF($E3331&gt;0,D3331/$E3331*100,"")</f>
        <v>0</v>
      </c>
      <c r="H3331">
        <f>SUMIFS(Data!Z:Z,Data!B:B,Figure16!B3331,Data!A:A,Figure16!A3331)</f>
        <v>1</v>
      </c>
    </row>
    <row r="3332" spans="1:8">
      <c r="A3332" s="27">
        <v>2015</v>
      </c>
      <c r="B3332" t="s">
        <v>121</v>
      </c>
      <c r="C3332" s="3">
        <f>SUMIFS(Data!F:F,Data!$B:$B,Figure16!$B3332,Data!$A:$A,Figure16!$A3332)</f>
        <v>2010000000</v>
      </c>
      <c r="D3332" s="3">
        <f>SUMIFS(Data!Y:Y,Data!$B:$B,Figure16!$B3332,Data!$A:$A,Figure16!$A3332)</f>
        <v>0</v>
      </c>
      <c r="E3332" s="3">
        <f>SUMIFS(Data!Q:Q,Data!$B:$B,Figure16!$B3332,Data!$A:$A,Figure16!$A3332)</f>
        <v>860854235065.07886</v>
      </c>
      <c r="F3332" s="1">
        <f t="shared" si="108"/>
        <v>0.23348900639932937</v>
      </c>
      <c r="G3332" s="1">
        <f t="shared" si="109"/>
        <v>0</v>
      </c>
      <c r="H3332">
        <f>SUMIFS(Data!Z:Z,Data!B:B,Figure16!B3332,Data!A:A,Figure16!A3332)</f>
        <v>1</v>
      </c>
    </row>
    <row r="3333" spans="1:8">
      <c r="A3333" s="27">
        <v>2016</v>
      </c>
      <c r="B3333" t="s">
        <v>121</v>
      </c>
      <c r="C3333" s="3">
        <f>SUMIFS(Data!F:F,Data!$B:$B,Figure16!$B3333,Data!$A:$A,Figure16!$A3333)</f>
        <v>2070000000</v>
      </c>
      <c r="D3333" s="3">
        <f>SUMIFS(Data!Y:Y,Data!$B:$B,Figure16!$B3333,Data!$A:$A,Figure16!$A3333)</f>
        <v>0</v>
      </c>
      <c r="E3333" s="3">
        <f>SUMIFS(Data!Q:Q,Data!$B:$B,Figure16!$B3333,Data!$A:$A,Figure16!$A3333)</f>
        <v>932256495234.24695</v>
      </c>
      <c r="F3333" s="1">
        <f t="shared" si="108"/>
        <v>0.22204189625730347</v>
      </c>
      <c r="G3333" s="1">
        <f t="shared" si="109"/>
        <v>0</v>
      </c>
      <c r="H3333">
        <f>SUMIFS(Data!Z:Z,Data!B:B,Figure16!B3333,Data!A:A,Figure16!A3333)</f>
        <v>1</v>
      </c>
    </row>
    <row r="3334" spans="1:8">
      <c r="A3334" s="27">
        <v>2017</v>
      </c>
      <c r="B3334" t="s">
        <v>121</v>
      </c>
      <c r="C3334" s="3">
        <f>SUMIFS(Data!F:F,Data!$B:$B,Figure16!$B3334,Data!$A:$A,Figure16!$A3334)</f>
        <v>700000000</v>
      </c>
      <c r="D3334" s="3">
        <f>SUMIFS(Data!Y:Y,Data!$B:$B,Figure16!$B3334,Data!$A:$A,Figure16!$A3334)</f>
        <v>0</v>
      </c>
      <c r="E3334" s="3">
        <f>SUMIFS(Data!Q:Q,Data!$B:$B,Figure16!$B3334,Data!$A:$A,Figure16!$A3334)</f>
        <v>1015539017536.5033</v>
      </c>
      <c r="F3334" s="1">
        <f t="shared" si="108"/>
        <v>6.8928912421116179E-2</v>
      </c>
      <c r="G3334" s="1">
        <f t="shared" si="109"/>
        <v>0</v>
      </c>
      <c r="H3334">
        <f>SUMIFS(Data!Z:Z,Data!B:B,Figure16!B3334,Data!A:A,Figure16!A3334)</f>
        <v>1</v>
      </c>
    </row>
    <row r="3335" spans="1:8">
      <c r="A3335" s="27">
        <v>1950</v>
      </c>
      <c r="B3335" t="s">
        <v>103</v>
      </c>
      <c r="C3335" s="3">
        <f>SUMIFS(Data!F:F,Data!$B:$B,Figure16!$B3335,Data!$A:$A,Figure16!$A3335)</f>
        <v>0</v>
      </c>
      <c r="D3335" s="3">
        <f>SUMIFS(Data!Y:Y,Data!$B:$B,Figure16!$B3335,Data!$A:$A,Figure16!$A3335)</f>
        <v>0</v>
      </c>
      <c r="E3335" s="3">
        <f>SUMIFS(Data!Q:Q,Data!$B:$B,Figure16!$B3335,Data!$A:$A,Figure16!$A3335)</f>
        <v>0</v>
      </c>
      <c r="F3335" s="1" t="str">
        <f t="shared" si="108"/>
        <v/>
      </c>
      <c r="G3335" s="1" t="str">
        <f t="shared" si="109"/>
        <v/>
      </c>
      <c r="H3335">
        <f>SUMIFS(Data!Z:Z,Data!B:B,Figure16!B3335,Data!A:A,Figure16!A3335)</f>
        <v>1</v>
      </c>
    </row>
    <row r="3336" spans="1:8">
      <c r="A3336" s="27">
        <v>1951</v>
      </c>
      <c r="B3336" t="s">
        <v>103</v>
      </c>
      <c r="C3336" s="3">
        <f>SUMIFS(Data!F:F,Data!$B:$B,Figure16!$B3336,Data!$A:$A,Figure16!$A3336)</f>
        <v>0</v>
      </c>
      <c r="D3336" s="3">
        <f>SUMIFS(Data!Y:Y,Data!$B:$B,Figure16!$B3336,Data!$A:$A,Figure16!$A3336)</f>
        <v>0</v>
      </c>
      <c r="E3336" s="3">
        <f>SUMIFS(Data!Q:Q,Data!$B:$B,Figure16!$B3336,Data!$A:$A,Figure16!$A3336)</f>
        <v>0</v>
      </c>
      <c r="F3336" s="1" t="str">
        <f t="shared" si="108"/>
        <v/>
      </c>
      <c r="G3336" s="1" t="str">
        <f t="shared" si="109"/>
        <v/>
      </c>
      <c r="H3336">
        <f>SUMIFS(Data!Z:Z,Data!B:B,Figure16!B3336,Data!A:A,Figure16!A3336)</f>
        <v>1</v>
      </c>
    </row>
    <row r="3337" spans="1:8">
      <c r="A3337" s="27">
        <v>1952</v>
      </c>
      <c r="B3337" t="s">
        <v>103</v>
      </c>
      <c r="C3337" s="3">
        <f>SUMIFS(Data!F:F,Data!$B:$B,Figure16!$B3337,Data!$A:$A,Figure16!$A3337)</f>
        <v>0</v>
      </c>
      <c r="D3337" s="3">
        <f>SUMIFS(Data!Y:Y,Data!$B:$B,Figure16!$B3337,Data!$A:$A,Figure16!$A3337)</f>
        <v>0</v>
      </c>
      <c r="E3337" s="3">
        <f>SUMIFS(Data!Q:Q,Data!$B:$B,Figure16!$B3337,Data!$A:$A,Figure16!$A3337)</f>
        <v>0</v>
      </c>
      <c r="F3337" s="1" t="str">
        <f t="shared" si="108"/>
        <v/>
      </c>
      <c r="G3337" s="1" t="str">
        <f t="shared" si="109"/>
        <v/>
      </c>
      <c r="H3337">
        <f>SUMIFS(Data!Z:Z,Data!B:B,Figure16!B3337,Data!A:A,Figure16!A3337)</f>
        <v>1</v>
      </c>
    </row>
    <row r="3338" spans="1:8">
      <c r="A3338" s="27">
        <v>1953</v>
      </c>
      <c r="B3338" t="s">
        <v>103</v>
      </c>
      <c r="C3338" s="3">
        <f>SUMIFS(Data!F:F,Data!$B:$B,Figure16!$B3338,Data!$A:$A,Figure16!$A3338)</f>
        <v>0</v>
      </c>
      <c r="D3338" s="3">
        <f>SUMIFS(Data!Y:Y,Data!$B:$B,Figure16!$B3338,Data!$A:$A,Figure16!$A3338)</f>
        <v>0</v>
      </c>
      <c r="E3338" s="3">
        <f>SUMIFS(Data!Q:Q,Data!$B:$B,Figure16!$B3338,Data!$A:$A,Figure16!$A3338)</f>
        <v>0</v>
      </c>
      <c r="F3338" s="1" t="str">
        <f t="shared" si="108"/>
        <v/>
      </c>
      <c r="G3338" s="1" t="str">
        <f t="shared" si="109"/>
        <v/>
      </c>
      <c r="H3338">
        <f>SUMIFS(Data!Z:Z,Data!B:B,Figure16!B3338,Data!A:A,Figure16!A3338)</f>
        <v>1</v>
      </c>
    </row>
    <row r="3339" spans="1:8">
      <c r="A3339" s="27">
        <v>1954</v>
      </c>
      <c r="B3339" t="s">
        <v>103</v>
      </c>
      <c r="C3339" s="3">
        <f>SUMIFS(Data!F:F,Data!$B:$B,Figure16!$B3339,Data!$A:$A,Figure16!$A3339)</f>
        <v>0</v>
      </c>
      <c r="D3339" s="3">
        <f>SUMIFS(Data!Y:Y,Data!$B:$B,Figure16!$B3339,Data!$A:$A,Figure16!$A3339)</f>
        <v>0</v>
      </c>
      <c r="E3339" s="3">
        <f>SUMIFS(Data!Q:Q,Data!$B:$B,Figure16!$B3339,Data!$A:$A,Figure16!$A3339)</f>
        <v>0</v>
      </c>
      <c r="F3339" s="1" t="str">
        <f t="shared" si="108"/>
        <v/>
      </c>
      <c r="G3339" s="1" t="str">
        <f t="shared" si="109"/>
        <v/>
      </c>
      <c r="H3339">
        <f>SUMIFS(Data!Z:Z,Data!B:B,Figure16!B3339,Data!A:A,Figure16!A3339)</f>
        <v>1</v>
      </c>
    </row>
    <row r="3340" spans="1:8">
      <c r="A3340" s="27">
        <v>1955</v>
      </c>
      <c r="B3340" t="s">
        <v>103</v>
      </c>
      <c r="C3340" s="3">
        <f>SUMIFS(Data!F:F,Data!$B:$B,Figure16!$B3340,Data!$A:$A,Figure16!$A3340)</f>
        <v>0</v>
      </c>
      <c r="D3340" s="3">
        <f>SUMIFS(Data!Y:Y,Data!$B:$B,Figure16!$B3340,Data!$A:$A,Figure16!$A3340)</f>
        <v>0</v>
      </c>
      <c r="E3340" s="3">
        <f>SUMIFS(Data!Q:Q,Data!$B:$B,Figure16!$B3340,Data!$A:$A,Figure16!$A3340)</f>
        <v>0</v>
      </c>
      <c r="F3340" s="1" t="str">
        <f t="shared" si="108"/>
        <v/>
      </c>
      <c r="G3340" s="1" t="str">
        <f t="shared" si="109"/>
        <v/>
      </c>
      <c r="H3340">
        <f>SUMIFS(Data!Z:Z,Data!B:B,Figure16!B3340,Data!A:A,Figure16!A3340)</f>
        <v>1</v>
      </c>
    </row>
    <row r="3341" spans="1:8">
      <c r="A3341" s="27">
        <v>1956</v>
      </c>
      <c r="B3341" t="s">
        <v>103</v>
      </c>
      <c r="C3341" s="3">
        <f>SUMIFS(Data!F:F,Data!$B:$B,Figure16!$B3341,Data!$A:$A,Figure16!$A3341)</f>
        <v>0</v>
      </c>
      <c r="D3341" s="3">
        <f>SUMIFS(Data!Y:Y,Data!$B:$B,Figure16!$B3341,Data!$A:$A,Figure16!$A3341)</f>
        <v>0</v>
      </c>
      <c r="E3341" s="3">
        <f>SUMIFS(Data!Q:Q,Data!$B:$B,Figure16!$B3341,Data!$A:$A,Figure16!$A3341)</f>
        <v>0</v>
      </c>
      <c r="F3341" s="1" t="str">
        <f t="shared" si="108"/>
        <v/>
      </c>
      <c r="G3341" s="1" t="str">
        <f t="shared" si="109"/>
        <v/>
      </c>
      <c r="H3341">
        <f>SUMIFS(Data!Z:Z,Data!B:B,Figure16!B3341,Data!A:A,Figure16!A3341)</f>
        <v>1</v>
      </c>
    </row>
    <row r="3342" spans="1:8">
      <c r="A3342" s="27">
        <v>1957</v>
      </c>
      <c r="B3342" t="s">
        <v>103</v>
      </c>
      <c r="C3342" s="3">
        <f>SUMIFS(Data!F:F,Data!$B:$B,Figure16!$B3342,Data!$A:$A,Figure16!$A3342)</f>
        <v>0</v>
      </c>
      <c r="D3342" s="3">
        <f>SUMIFS(Data!Y:Y,Data!$B:$B,Figure16!$B3342,Data!$A:$A,Figure16!$A3342)</f>
        <v>0</v>
      </c>
      <c r="E3342" s="3">
        <f>SUMIFS(Data!Q:Q,Data!$B:$B,Figure16!$B3342,Data!$A:$A,Figure16!$A3342)</f>
        <v>0</v>
      </c>
      <c r="F3342" s="1" t="str">
        <f t="shared" si="108"/>
        <v/>
      </c>
      <c r="G3342" s="1" t="str">
        <f t="shared" si="109"/>
        <v/>
      </c>
      <c r="H3342">
        <f>SUMIFS(Data!Z:Z,Data!B:B,Figure16!B3342,Data!A:A,Figure16!A3342)</f>
        <v>1</v>
      </c>
    </row>
    <row r="3343" spans="1:8">
      <c r="A3343" s="27">
        <v>1958</v>
      </c>
      <c r="B3343" t="s">
        <v>103</v>
      </c>
      <c r="C3343" s="3">
        <f>SUMIFS(Data!F:F,Data!$B:$B,Figure16!$B3343,Data!$A:$A,Figure16!$A3343)</f>
        <v>0</v>
      </c>
      <c r="D3343" s="3">
        <f>SUMIFS(Data!Y:Y,Data!$B:$B,Figure16!$B3343,Data!$A:$A,Figure16!$A3343)</f>
        <v>0</v>
      </c>
      <c r="E3343" s="3">
        <f>SUMIFS(Data!Q:Q,Data!$B:$B,Figure16!$B3343,Data!$A:$A,Figure16!$A3343)</f>
        <v>0</v>
      </c>
      <c r="F3343" s="1" t="str">
        <f t="shared" si="108"/>
        <v/>
      </c>
      <c r="G3343" s="1" t="str">
        <f t="shared" si="109"/>
        <v/>
      </c>
      <c r="H3343">
        <f>SUMIFS(Data!Z:Z,Data!B:B,Figure16!B3343,Data!A:A,Figure16!A3343)</f>
        <v>1</v>
      </c>
    </row>
    <row r="3344" spans="1:8">
      <c r="A3344" s="27">
        <v>1959</v>
      </c>
      <c r="B3344" t="s">
        <v>103</v>
      </c>
      <c r="C3344" s="3">
        <f>SUMIFS(Data!F:F,Data!$B:$B,Figure16!$B3344,Data!$A:$A,Figure16!$A3344)</f>
        <v>0</v>
      </c>
      <c r="D3344" s="3">
        <f>SUMIFS(Data!Y:Y,Data!$B:$B,Figure16!$B3344,Data!$A:$A,Figure16!$A3344)</f>
        <v>0</v>
      </c>
      <c r="E3344" s="3">
        <f>SUMIFS(Data!Q:Q,Data!$B:$B,Figure16!$B3344,Data!$A:$A,Figure16!$A3344)</f>
        <v>0</v>
      </c>
      <c r="F3344" s="1" t="str">
        <f t="shared" si="108"/>
        <v/>
      </c>
      <c r="G3344" s="1" t="str">
        <f t="shared" si="109"/>
        <v/>
      </c>
      <c r="H3344">
        <f>SUMIFS(Data!Z:Z,Data!B:B,Figure16!B3344,Data!A:A,Figure16!A3344)</f>
        <v>1</v>
      </c>
    </row>
    <row r="3345" spans="1:8">
      <c r="A3345" s="27">
        <v>1960</v>
      </c>
      <c r="B3345" t="s">
        <v>103</v>
      </c>
      <c r="C3345" s="3">
        <f>SUMIFS(Data!F:F,Data!$B:$B,Figure16!$B3345,Data!$A:$A,Figure16!$A3345)</f>
        <v>0</v>
      </c>
      <c r="D3345" s="3">
        <f>SUMIFS(Data!Y:Y,Data!$B:$B,Figure16!$B3345,Data!$A:$A,Figure16!$A3345)</f>
        <v>0</v>
      </c>
      <c r="E3345" s="3">
        <f>SUMIFS(Data!Q:Q,Data!$B:$B,Figure16!$B3345,Data!$A:$A,Figure16!$A3345)</f>
        <v>4199134390.12602</v>
      </c>
      <c r="F3345" s="1">
        <f t="shared" si="108"/>
        <v>0</v>
      </c>
      <c r="G3345" s="1">
        <f t="shared" si="109"/>
        <v>0</v>
      </c>
      <c r="H3345">
        <f>SUMIFS(Data!Z:Z,Data!B:B,Figure16!B3345,Data!A:A,Figure16!A3345)</f>
        <v>1</v>
      </c>
    </row>
    <row r="3346" spans="1:8">
      <c r="A3346" s="27">
        <v>1961</v>
      </c>
      <c r="B3346" t="s">
        <v>103</v>
      </c>
      <c r="C3346" s="3">
        <f>SUMIFS(Data!F:F,Data!$B:$B,Figure16!$B3346,Data!$A:$A,Figure16!$A3346)</f>
        <v>0</v>
      </c>
      <c r="D3346" s="3">
        <f>SUMIFS(Data!Y:Y,Data!$B:$B,Figure16!$B3346,Data!$A:$A,Figure16!$A3346)</f>
        <v>0</v>
      </c>
      <c r="E3346" s="3">
        <f>SUMIFS(Data!Q:Q,Data!$B:$B,Figure16!$B3346,Data!$A:$A,Figure16!$A3346)</f>
        <v>4426949094.7523832</v>
      </c>
      <c r="F3346" s="1">
        <f t="shared" si="108"/>
        <v>0</v>
      </c>
      <c r="G3346" s="1">
        <f t="shared" si="109"/>
        <v>0</v>
      </c>
      <c r="H3346">
        <f>SUMIFS(Data!Z:Z,Data!B:B,Figure16!B3346,Data!A:A,Figure16!A3346)</f>
        <v>1</v>
      </c>
    </row>
    <row r="3347" spans="1:8">
      <c r="A3347" s="27">
        <v>1962</v>
      </c>
      <c r="B3347" t="s">
        <v>103</v>
      </c>
      <c r="C3347" s="3">
        <f>SUMIFS(Data!F:F,Data!$B:$B,Figure16!$B3347,Data!$A:$A,Figure16!$A3347)</f>
        <v>0</v>
      </c>
      <c r="D3347" s="3">
        <f>SUMIFS(Data!Y:Y,Data!$B:$B,Figure16!$B3347,Data!$A:$A,Figure16!$A3347)</f>
        <v>0</v>
      </c>
      <c r="E3347" s="3">
        <f>SUMIFS(Data!Q:Q,Data!$B:$B,Figure16!$B3347,Data!$A:$A,Figure16!$A3347)</f>
        <v>4693566416.4385872</v>
      </c>
      <c r="F3347" s="1">
        <f t="shared" si="108"/>
        <v>0</v>
      </c>
      <c r="G3347" s="1">
        <f t="shared" si="109"/>
        <v>0</v>
      </c>
      <c r="H3347">
        <f>SUMIFS(Data!Z:Z,Data!B:B,Figure16!B3347,Data!A:A,Figure16!A3347)</f>
        <v>1</v>
      </c>
    </row>
    <row r="3348" spans="1:8">
      <c r="A3348" s="27">
        <v>1963</v>
      </c>
      <c r="B3348" t="s">
        <v>103</v>
      </c>
      <c r="C3348" s="3">
        <f>SUMIFS(Data!F:F,Data!$B:$B,Figure16!$B3348,Data!$A:$A,Figure16!$A3348)</f>
        <v>0</v>
      </c>
      <c r="D3348" s="3">
        <f>SUMIFS(Data!Y:Y,Data!$B:$B,Figure16!$B3348,Data!$A:$A,Figure16!$A3348)</f>
        <v>0</v>
      </c>
      <c r="E3348" s="3">
        <f>SUMIFS(Data!Q:Q,Data!$B:$B,Figure16!$B3348,Data!$A:$A,Figure16!$A3348)</f>
        <v>4928628018.3898878</v>
      </c>
      <c r="F3348" s="1">
        <f t="shared" si="108"/>
        <v>0</v>
      </c>
      <c r="G3348" s="1">
        <f t="shared" si="109"/>
        <v>0</v>
      </c>
      <c r="H3348">
        <f>SUMIFS(Data!Z:Z,Data!B:B,Figure16!B3348,Data!A:A,Figure16!A3348)</f>
        <v>1</v>
      </c>
    </row>
    <row r="3349" spans="1:8">
      <c r="A3349" s="27">
        <v>1964</v>
      </c>
      <c r="B3349" t="s">
        <v>103</v>
      </c>
      <c r="C3349" s="3">
        <f>SUMIFS(Data!F:F,Data!$B:$B,Figure16!$B3349,Data!$A:$A,Figure16!$A3349)</f>
        <v>0</v>
      </c>
      <c r="D3349" s="3">
        <f>SUMIFS(Data!Y:Y,Data!$B:$B,Figure16!$B3349,Data!$A:$A,Figure16!$A3349)</f>
        <v>0</v>
      </c>
      <c r="E3349" s="3">
        <f>SUMIFS(Data!Q:Q,Data!$B:$B,Figure16!$B3349,Data!$A:$A,Figure16!$A3349)</f>
        <v>5379845647.318284</v>
      </c>
      <c r="F3349" s="1">
        <f t="shared" si="108"/>
        <v>0</v>
      </c>
      <c r="G3349" s="1">
        <f t="shared" si="109"/>
        <v>0</v>
      </c>
      <c r="H3349">
        <f>SUMIFS(Data!Z:Z,Data!B:B,Figure16!B3349,Data!A:A,Figure16!A3349)</f>
        <v>1</v>
      </c>
    </row>
    <row r="3350" spans="1:8">
      <c r="A3350" s="27">
        <v>1965</v>
      </c>
      <c r="B3350" t="s">
        <v>103</v>
      </c>
      <c r="C3350" s="3">
        <f>SUMIFS(Data!F:F,Data!$B:$B,Figure16!$B3350,Data!$A:$A,Figure16!$A3350)</f>
        <v>0</v>
      </c>
      <c r="D3350" s="3">
        <f>SUMIFS(Data!Y:Y,Data!$B:$B,Figure16!$B3350,Data!$A:$A,Figure16!$A3350)</f>
        <v>0</v>
      </c>
      <c r="E3350" s="3">
        <f>SUMIFS(Data!Q:Q,Data!$B:$B,Figure16!$B3350,Data!$A:$A,Figure16!$A3350)</f>
        <v>6197319929.6908112</v>
      </c>
      <c r="F3350" s="1">
        <f t="shared" si="108"/>
        <v>0</v>
      </c>
      <c r="G3350" s="1">
        <f t="shared" si="109"/>
        <v>0</v>
      </c>
      <c r="H3350">
        <f>SUMIFS(Data!Z:Z,Data!B:B,Figure16!B3350,Data!A:A,Figure16!A3350)</f>
        <v>1</v>
      </c>
    </row>
    <row r="3351" spans="1:8">
      <c r="A3351" s="27">
        <v>1966</v>
      </c>
      <c r="B3351" t="s">
        <v>103</v>
      </c>
      <c r="C3351" s="3">
        <f>SUMIFS(Data!F:F,Data!$B:$B,Figure16!$B3351,Data!$A:$A,Figure16!$A3351)</f>
        <v>0</v>
      </c>
      <c r="D3351" s="3">
        <f>SUMIFS(Data!Y:Y,Data!$B:$B,Figure16!$B3351,Data!$A:$A,Figure16!$A3351)</f>
        <v>0</v>
      </c>
      <c r="E3351" s="3">
        <f>SUMIFS(Data!Q:Q,Data!$B:$B,Figure16!$B3351,Data!$A:$A,Figure16!$A3351)</f>
        <v>6789938673.2110624</v>
      </c>
      <c r="F3351" s="1">
        <f t="shared" si="108"/>
        <v>0</v>
      </c>
      <c r="G3351" s="1">
        <f t="shared" si="109"/>
        <v>0</v>
      </c>
      <c r="H3351">
        <f>SUMIFS(Data!Z:Z,Data!B:B,Figure16!B3351,Data!A:A,Figure16!A3351)</f>
        <v>1</v>
      </c>
    </row>
    <row r="3352" spans="1:8">
      <c r="A3352" s="27">
        <v>1967</v>
      </c>
      <c r="B3352" t="s">
        <v>103</v>
      </c>
      <c r="C3352" s="3">
        <f>SUMIFS(Data!F:F,Data!$B:$B,Figure16!$B3352,Data!$A:$A,Figure16!$A3352)</f>
        <v>0</v>
      </c>
      <c r="D3352" s="3">
        <f>SUMIFS(Data!Y:Y,Data!$B:$B,Figure16!$B3352,Data!$A:$A,Figure16!$A3352)</f>
        <v>0</v>
      </c>
      <c r="E3352" s="3">
        <f>SUMIFS(Data!Q:Q,Data!$B:$B,Figure16!$B3352,Data!$A:$A,Figure16!$A3352)</f>
        <v>7555383689.957942</v>
      </c>
      <c r="F3352" s="1">
        <f t="shared" si="108"/>
        <v>0</v>
      </c>
      <c r="G3352" s="1">
        <f t="shared" si="109"/>
        <v>0</v>
      </c>
      <c r="H3352">
        <f>SUMIFS(Data!Z:Z,Data!B:B,Figure16!B3352,Data!A:A,Figure16!A3352)</f>
        <v>1</v>
      </c>
    </row>
    <row r="3353" spans="1:8">
      <c r="A3353" s="27">
        <v>1968</v>
      </c>
      <c r="B3353" t="s">
        <v>103</v>
      </c>
      <c r="C3353" s="3">
        <f>SUMIFS(Data!F:F,Data!$B:$B,Figure16!$B3353,Data!$A:$A,Figure16!$A3353)</f>
        <v>0</v>
      </c>
      <c r="D3353" s="3">
        <f>SUMIFS(Data!Y:Y,Data!$B:$B,Figure16!$B3353,Data!$A:$A,Figure16!$A3353)</f>
        <v>0</v>
      </c>
      <c r="E3353" s="3">
        <f>SUMIFS(Data!Q:Q,Data!$B:$B,Figure16!$B3353,Data!$A:$A,Figure16!$A3353)</f>
        <v>8623172959.9774246</v>
      </c>
      <c r="F3353" s="1">
        <f t="shared" si="108"/>
        <v>0</v>
      </c>
      <c r="G3353" s="1">
        <f t="shared" si="109"/>
        <v>0</v>
      </c>
      <c r="H3353">
        <f>SUMIFS(Data!Z:Z,Data!B:B,Figure16!B3353,Data!A:A,Figure16!A3353)</f>
        <v>1</v>
      </c>
    </row>
    <row r="3354" spans="1:8">
      <c r="A3354" s="27">
        <v>1969</v>
      </c>
      <c r="B3354" t="s">
        <v>103</v>
      </c>
      <c r="C3354" s="3">
        <f>SUMIFS(Data!F:F,Data!$B:$B,Figure16!$B3354,Data!$A:$A,Figure16!$A3354)</f>
        <v>0</v>
      </c>
      <c r="D3354" s="3">
        <f>SUMIFS(Data!Y:Y,Data!$B:$B,Figure16!$B3354,Data!$A:$A,Figure16!$A3354)</f>
        <v>0</v>
      </c>
      <c r="E3354" s="3">
        <f>SUMIFS(Data!Q:Q,Data!$B:$B,Figure16!$B3354,Data!$A:$A,Figure16!$A3354)</f>
        <v>9743089606.1115379</v>
      </c>
      <c r="F3354" s="1">
        <f t="shared" si="108"/>
        <v>0</v>
      </c>
      <c r="G3354" s="1">
        <f t="shared" si="109"/>
        <v>0</v>
      </c>
      <c r="H3354">
        <f>SUMIFS(Data!Z:Z,Data!B:B,Figure16!B3354,Data!A:A,Figure16!A3354)</f>
        <v>1</v>
      </c>
    </row>
    <row r="3355" spans="1:8">
      <c r="A3355" s="27">
        <v>1970</v>
      </c>
      <c r="B3355" t="s">
        <v>103</v>
      </c>
      <c r="C3355" s="3">
        <f>SUMIFS(Data!F:F,Data!$B:$B,Figure16!$B3355,Data!$A:$A,Figure16!$A3355)</f>
        <v>0</v>
      </c>
      <c r="D3355" s="3">
        <f>SUMIFS(Data!Y:Y,Data!$B:$B,Figure16!$B3355,Data!$A:$A,Figure16!$A3355)</f>
        <v>123000000</v>
      </c>
      <c r="E3355" s="3">
        <f>SUMIFS(Data!Q:Q,Data!$B:$B,Figure16!$B3355,Data!$A:$A,Figure16!$A3355)</f>
        <v>10976245154.446854</v>
      </c>
      <c r="F3355" s="1">
        <f t="shared" si="108"/>
        <v>0</v>
      </c>
      <c r="G3355" s="1">
        <f t="shared" si="109"/>
        <v>1.1206017929562049</v>
      </c>
      <c r="H3355">
        <f>SUMIFS(Data!Z:Z,Data!B:B,Figure16!B3355,Data!A:A,Figure16!A3355)</f>
        <v>1</v>
      </c>
    </row>
    <row r="3356" spans="1:8">
      <c r="A3356" s="27">
        <v>1971</v>
      </c>
      <c r="B3356" t="s">
        <v>103</v>
      </c>
      <c r="C3356" s="3">
        <f>SUMIFS(Data!F:F,Data!$B:$B,Figure16!$B3356,Data!$A:$A,Figure16!$A3356)</f>
        <v>0</v>
      </c>
      <c r="D3356" s="3">
        <f>SUMIFS(Data!Y:Y,Data!$B:$B,Figure16!$B3356,Data!$A:$A,Figure16!$A3356)</f>
        <v>111000000</v>
      </c>
      <c r="E3356" s="3">
        <f>SUMIFS(Data!Q:Q,Data!$B:$B,Figure16!$B3356,Data!$A:$A,Figure16!$A3356)</f>
        <v>13731801564.685017</v>
      </c>
      <c r="F3356" s="1">
        <f t="shared" si="108"/>
        <v>0</v>
      </c>
      <c r="G3356" s="1">
        <f t="shared" si="109"/>
        <v>0.8083425869294969</v>
      </c>
      <c r="H3356">
        <f>SUMIFS(Data!Z:Z,Data!B:B,Figure16!B3356,Data!A:A,Figure16!A3356)</f>
        <v>1</v>
      </c>
    </row>
    <row r="3357" spans="1:8">
      <c r="A3357" s="27">
        <v>1972</v>
      </c>
      <c r="B3357" t="s">
        <v>103</v>
      </c>
      <c r="C3357" s="3">
        <f>SUMIFS(Data!F:F,Data!$B:$B,Figure16!$B3357,Data!$A:$A,Figure16!$A3357)</f>
        <v>0</v>
      </c>
      <c r="D3357" s="3">
        <f>SUMIFS(Data!Y:Y,Data!$B:$B,Figure16!$B3357,Data!$A:$A,Figure16!$A3357)</f>
        <v>375400000</v>
      </c>
      <c r="E3357" s="3">
        <f>SUMIFS(Data!Q:Q,Data!$B:$B,Figure16!$B3357,Data!$A:$A,Figure16!$A3357)</f>
        <v>17153463263.662706</v>
      </c>
      <c r="F3357" s="1">
        <f t="shared" si="108"/>
        <v>0</v>
      </c>
      <c r="G3357" s="1">
        <f t="shared" si="109"/>
        <v>2.1884793422167648</v>
      </c>
      <c r="H3357">
        <f>SUMIFS(Data!Z:Z,Data!B:B,Figure16!B3357,Data!A:A,Figure16!A3357)</f>
        <v>1</v>
      </c>
    </row>
    <row r="3358" spans="1:8">
      <c r="A3358" s="27">
        <v>1973</v>
      </c>
      <c r="B3358" t="s">
        <v>103</v>
      </c>
      <c r="C3358" s="3">
        <f>SUMIFS(Data!F:F,Data!$B:$B,Figure16!$B3358,Data!$A:$A,Figure16!$A3358)</f>
        <v>0</v>
      </c>
      <c r="D3358" s="3">
        <f>SUMIFS(Data!Y:Y,Data!$B:$B,Figure16!$B3358,Data!$A:$A,Figure16!$A3358)</f>
        <v>760400000</v>
      </c>
      <c r="E3358" s="3">
        <f>SUMIFS(Data!Q:Q,Data!$B:$B,Figure16!$B3358,Data!$A:$A,Figure16!$A3358)</f>
        <v>27081698249.160305</v>
      </c>
      <c r="F3358" s="1">
        <f t="shared" si="108"/>
        <v>0</v>
      </c>
      <c r="G3358" s="1">
        <f t="shared" si="109"/>
        <v>2.8078002827004283</v>
      </c>
      <c r="H3358">
        <f>SUMIFS(Data!Z:Z,Data!B:B,Figure16!B3358,Data!A:A,Figure16!A3358)</f>
        <v>1</v>
      </c>
    </row>
    <row r="3359" spans="1:8">
      <c r="A3359" s="27">
        <v>1974</v>
      </c>
      <c r="B3359" t="s">
        <v>103</v>
      </c>
      <c r="C3359" s="3">
        <f>SUMIFS(Data!F:F,Data!$B:$B,Figure16!$B3359,Data!$A:$A,Figure16!$A3359)</f>
        <v>0</v>
      </c>
      <c r="D3359" s="3">
        <f>SUMIFS(Data!Y:Y,Data!$B:$B,Figure16!$B3359,Data!$A:$A,Figure16!$A3359)</f>
        <v>114500000</v>
      </c>
      <c r="E3359" s="3">
        <f>SUMIFS(Data!Q:Q,Data!$B:$B,Figure16!$B3359,Data!$A:$A,Figure16!$A3359)</f>
        <v>46209092072.592239</v>
      </c>
      <c r="F3359" s="1">
        <f t="shared" si="108"/>
        <v>0</v>
      </c>
      <c r="G3359" s="1">
        <f t="shared" si="109"/>
        <v>0.24778673387506958</v>
      </c>
      <c r="H3359">
        <f>SUMIFS(Data!Z:Z,Data!B:B,Figure16!B3359,Data!A:A,Figure16!A3359)</f>
        <v>1</v>
      </c>
    </row>
    <row r="3360" spans="1:8">
      <c r="A3360" s="27">
        <v>1975</v>
      </c>
      <c r="B3360" t="s">
        <v>103</v>
      </c>
      <c r="C3360" s="3">
        <f>SUMIFS(Data!F:F,Data!$B:$B,Figure16!$B3360,Data!$A:$A,Figure16!$A3360)</f>
        <v>0</v>
      </c>
      <c r="D3360" s="3">
        <f>SUMIFS(Data!Y:Y,Data!$B:$B,Figure16!$B3360,Data!$A:$A,Figure16!$A3360)</f>
        <v>245000000</v>
      </c>
      <c r="E3360" s="3">
        <f>SUMIFS(Data!Q:Q,Data!$B:$B,Figure16!$B3360,Data!$A:$A,Figure16!$A3360)</f>
        <v>51776222349.689148</v>
      </c>
      <c r="F3360" s="1">
        <f t="shared" si="108"/>
        <v>0</v>
      </c>
      <c r="G3360" s="1">
        <f t="shared" si="109"/>
        <v>0.47319018051433975</v>
      </c>
      <c r="H3360">
        <f>SUMIFS(Data!Z:Z,Data!B:B,Figure16!B3360,Data!A:A,Figure16!A3360)</f>
        <v>1</v>
      </c>
    </row>
    <row r="3361" spans="1:8">
      <c r="A3361" s="27">
        <v>1976</v>
      </c>
      <c r="B3361" t="s">
        <v>103</v>
      </c>
      <c r="C3361" s="3">
        <f>SUMIFS(Data!F:F,Data!$B:$B,Figure16!$B3361,Data!$A:$A,Figure16!$A3361)</f>
        <v>0</v>
      </c>
      <c r="D3361" s="3">
        <f>SUMIFS(Data!Y:Y,Data!$B:$B,Figure16!$B3361,Data!$A:$A,Figure16!$A3361)</f>
        <v>1431000064</v>
      </c>
      <c r="E3361" s="3">
        <f>SUMIFS(Data!Q:Q,Data!$B:$B,Figure16!$B3361,Data!$A:$A,Figure16!$A3361)</f>
        <v>68055295080.174255</v>
      </c>
      <c r="F3361" s="1">
        <f t="shared" si="108"/>
        <v>0</v>
      </c>
      <c r="G3361" s="1">
        <f t="shared" si="109"/>
        <v>2.1027020194595796</v>
      </c>
      <c r="H3361">
        <f>SUMIFS(Data!Z:Z,Data!B:B,Figure16!B3361,Data!A:A,Figure16!A3361)</f>
        <v>1</v>
      </c>
    </row>
    <row r="3362" spans="1:8">
      <c r="A3362" s="27">
        <v>1977</v>
      </c>
      <c r="B3362" t="s">
        <v>103</v>
      </c>
      <c r="C3362" s="3">
        <f>SUMIFS(Data!F:F,Data!$B:$B,Figure16!$B3362,Data!$A:$A,Figure16!$A3362)</f>
        <v>0</v>
      </c>
      <c r="D3362" s="3">
        <f>SUMIFS(Data!Y:Y,Data!$B:$B,Figure16!$B3362,Data!$A:$A,Figure16!$A3362)</f>
        <v>1209500032</v>
      </c>
      <c r="E3362" s="3">
        <f>SUMIFS(Data!Q:Q,Data!$B:$B,Figure16!$B3362,Data!$A:$A,Figure16!$A3362)</f>
        <v>80600122701.464752</v>
      </c>
      <c r="F3362" s="1">
        <f t="shared" si="108"/>
        <v>0</v>
      </c>
      <c r="G3362" s="1">
        <f t="shared" si="109"/>
        <v>1.5006181026297865</v>
      </c>
      <c r="H3362">
        <f>SUMIFS(Data!Z:Z,Data!B:B,Figure16!B3362,Data!A:A,Figure16!A3362)</f>
        <v>1</v>
      </c>
    </row>
    <row r="3363" spans="1:8">
      <c r="A3363" s="27">
        <v>1978</v>
      </c>
      <c r="B3363" t="s">
        <v>103</v>
      </c>
      <c r="C3363" s="3">
        <f>SUMIFS(Data!F:F,Data!$B:$B,Figure16!$B3363,Data!$A:$A,Figure16!$A3363)</f>
        <v>0</v>
      </c>
      <c r="D3363" s="3">
        <f>SUMIFS(Data!Y:Y,Data!$B:$B,Figure16!$B3363,Data!$A:$A,Figure16!$A3363)</f>
        <v>978099968</v>
      </c>
      <c r="E3363" s="3">
        <f>SUMIFS(Data!Q:Q,Data!$B:$B,Figure16!$B3363,Data!$A:$A,Figure16!$A3363)</f>
        <v>77994316621.62825</v>
      </c>
      <c r="F3363" s="1">
        <f t="shared" si="108"/>
        <v>0</v>
      </c>
      <c r="G3363" s="1">
        <f t="shared" si="109"/>
        <v>1.2540656939723318</v>
      </c>
      <c r="H3363">
        <f>SUMIFS(Data!Z:Z,Data!B:B,Figure16!B3363,Data!A:A,Figure16!A3363)</f>
        <v>1</v>
      </c>
    </row>
    <row r="3364" spans="1:8">
      <c r="A3364" s="27">
        <v>1979</v>
      </c>
      <c r="B3364" t="s">
        <v>103</v>
      </c>
      <c r="C3364" s="3">
        <f>SUMIFS(Data!F:F,Data!$B:$B,Figure16!$B3364,Data!$A:$A,Figure16!$A3364)</f>
        <v>0</v>
      </c>
      <c r="D3364" s="3">
        <f>SUMIFS(Data!Y:Y,Data!$B:$B,Figure16!$B3364,Data!$A:$A,Figure16!$A3364)</f>
        <v>0</v>
      </c>
      <c r="E3364" s="3">
        <f>SUMIFS(Data!Q:Q,Data!$B:$B,Figure16!$B3364,Data!$A:$A,Figure16!$A3364)</f>
        <v>90391877324.986435</v>
      </c>
      <c r="F3364" s="1">
        <f t="shared" si="108"/>
        <v>0</v>
      </c>
      <c r="G3364" s="1">
        <f t="shared" si="109"/>
        <v>0</v>
      </c>
      <c r="H3364">
        <f>SUMIFS(Data!Z:Z,Data!B:B,Figure16!B3364,Data!A:A,Figure16!A3364)</f>
        <v>1</v>
      </c>
    </row>
    <row r="3365" spans="1:8">
      <c r="A3365" s="27">
        <v>1980</v>
      </c>
      <c r="B3365" t="s">
        <v>103</v>
      </c>
      <c r="C3365" s="3">
        <f>SUMIFS(Data!F:F,Data!$B:$B,Figure16!$B3365,Data!$A:$A,Figure16!$A3365)</f>
        <v>0</v>
      </c>
      <c r="D3365" s="3">
        <f>SUMIFS(Data!Y:Y,Data!$B:$B,Figure16!$B3365,Data!$A:$A,Figure16!$A3365)</f>
        <v>0</v>
      </c>
      <c r="E3365" s="3">
        <f>SUMIFS(Data!Q:Q,Data!$B:$B,Figure16!$B3365,Data!$A:$A,Figure16!$A3365)</f>
        <v>94362275579.83429</v>
      </c>
      <c r="F3365" s="1">
        <f t="shared" si="108"/>
        <v>0</v>
      </c>
      <c r="G3365" s="1">
        <f t="shared" si="109"/>
        <v>0</v>
      </c>
      <c r="H3365">
        <f>SUMIFS(Data!Z:Z,Data!B:B,Figure16!B3365,Data!A:A,Figure16!A3365)</f>
        <v>1</v>
      </c>
    </row>
    <row r="3366" spans="1:8">
      <c r="A3366" s="27">
        <v>1981</v>
      </c>
      <c r="B3366" t="s">
        <v>103</v>
      </c>
      <c r="C3366" s="3">
        <f>SUMIFS(Data!F:F,Data!$B:$B,Figure16!$B3366,Data!$A:$A,Figure16!$A3366)</f>
        <v>0</v>
      </c>
      <c r="D3366" s="3">
        <f>SUMIFS(Data!Y:Y,Data!$B:$B,Figure16!$B3366,Data!$A:$A,Figure16!$A3366)</f>
        <v>0</v>
      </c>
      <c r="E3366" s="3">
        <f>SUMIFS(Data!Q:Q,Data!$B:$B,Figure16!$B3366,Data!$A:$A,Figure16!$A3366)</f>
        <v>100499312748.72406</v>
      </c>
      <c r="F3366" s="1">
        <f t="shared" si="108"/>
        <v>0</v>
      </c>
      <c r="G3366" s="1">
        <f t="shared" si="109"/>
        <v>0</v>
      </c>
      <c r="H3366">
        <f>SUMIFS(Data!Z:Z,Data!B:B,Figure16!B3366,Data!A:A,Figure16!A3366)</f>
        <v>1</v>
      </c>
    </row>
    <row r="3367" spans="1:8">
      <c r="A3367" s="27">
        <v>1982</v>
      </c>
      <c r="B3367" t="s">
        <v>103</v>
      </c>
      <c r="C3367" s="3">
        <f>SUMIFS(Data!F:F,Data!$B:$B,Figure16!$B3367,Data!$A:$A,Figure16!$A3367)</f>
        <v>0</v>
      </c>
      <c r="D3367" s="3">
        <f>SUMIFS(Data!Y:Y,Data!$B:$B,Figure16!$B3367,Data!$A:$A,Figure16!$A3367)</f>
        <v>0</v>
      </c>
      <c r="E3367" s="3">
        <f>SUMIFS(Data!Q:Q,Data!$B:$B,Figure16!$B3367,Data!$A:$A,Figure16!$A3367)</f>
        <v>125948756439.66754</v>
      </c>
      <c r="F3367" s="1">
        <f t="shared" si="108"/>
        <v>0</v>
      </c>
      <c r="G3367" s="1">
        <f t="shared" si="109"/>
        <v>0</v>
      </c>
      <c r="H3367">
        <f>SUMIFS(Data!Z:Z,Data!B:B,Figure16!B3367,Data!A:A,Figure16!A3367)</f>
        <v>1</v>
      </c>
    </row>
    <row r="3368" spans="1:8">
      <c r="A3368" s="27">
        <v>1983</v>
      </c>
      <c r="B3368" t="s">
        <v>103</v>
      </c>
      <c r="C3368" s="3">
        <f>SUMIFS(Data!F:F,Data!$B:$B,Figure16!$B3368,Data!$A:$A,Figure16!$A3368)</f>
        <v>0</v>
      </c>
      <c r="D3368" s="3">
        <f>SUMIFS(Data!Y:Y,Data!$B:$B,Figure16!$B3368,Data!$A:$A,Figure16!$A3368)</f>
        <v>0</v>
      </c>
      <c r="E3368" s="3">
        <f>SUMIFS(Data!Q:Q,Data!$B:$B,Figure16!$B3368,Data!$A:$A,Figure16!$A3368)</f>
        <v>156365156618.80588</v>
      </c>
      <c r="F3368" s="1">
        <f t="shared" si="108"/>
        <v>0</v>
      </c>
      <c r="G3368" s="1">
        <f t="shared" si="109"/>
        <v>0</v>
      </c>
      <c r="H3368">
        <f>SUMIFS(Data!Z:Z,Data!B:B,Figure16!B3368,Data!A:A,Figure16!A3368)</f>
        <v>1</v>
      </c>
    </row>
    <row r="3369" spans="1:8">
      <c r="A3369" s="27">
        <v>1984</v>
      </c>
      <c r="B3369" t="s">
        <v>103</v>
      </c>
      <c r="C3369" s="3">
        <f>SUMIFS(Data!F:F,Data!$B:$B,Figure16!$B3369,Data!$A:$A,Figure16!$A3369)</f>
        <v>0</v>
      </c>
      <c r="D3369" s="3">
        <f>SUMIFS(Data!Y:Y,Data!$B:$B,Figure16!$B3369,Data!$A:$A,Figure16!$A3369)</f>
        <v>0</v>
      </c>
      <c r="E3369" s="3">
        <f>SUMIFS(Data!Q:Q,Data!$B:$B,Figure16!$B3369,Data!$A:$A,Figure16!$A3369)</f>
        <v>162276728618.7439</v>
      </c>
      <c r="F3369" s="1">
        <f t="shared" si="108"/>
        <v>0</v>
      </c>
      <c r="G3369" s="1">
        <f t="shared" si="109"/>
        <v>0</v>
      </c>
      <c r="H3369">
        <f>SUMIFS(Data!Z:Z,Data!B:B,Figure16!B3369,Data!A:A,Figure16!A3369)</f>
        <v>1</v>
      </c>
    </row>
    <row r="3370" spans="1:8">
      <c r="A3370" s="27">
        <v>1985</v>
      </c>
      <c r="B3370" t="s">
        <v>103</v>
      </c>
      <c r="C3370" s="3">
        <f>SUMIFS(Data!F:F,Data!$B:$B,Figure16!$B3370,Data!$A:$A,Figure16!$A3370)</f>
        <v>0</v>
      </c>
      <c r="D3370" s="3">
        <f>SUMIFS(Data!Y:Y,Data!$B:$B,Figure16!$B3370,Data!$A:$A,Figure16!$A3370)</f>
        <v>0</v>
      </c>
      <c r="E3370" s="3">
        <f>SUMIFS(Data!Q:Q,Data!$B:$B,Figure16!$B3370,Data!$A:$A,Figure16!$A3370)</f>
        <v>180183629598.69263</v>
      </c>
      <c r="F3370" s="1">
        <f t="shared" si="108"/>
        <v>0</v>
      </c>
      <c r="G3370" s="1">
        <f t="shared" si="109"/>
        <v>0</v>
      </c>
      <c r="H3370">
        <f>SUMIFS(Data!Z:Z,Data!B:B,Figure16!B3370,Data!A:A,Figure16!A3370)</f>
        <v>1</v>
      </c>
    </row>
    <row r="3371" spans="1:8">
      <c r="A3371" s="27">
        <v>1986</v>
      </c>
      <c r="B3371" t="s">
        <v>103</v>
      </c>
      <c r="C3371" s="3">
        <f>SUMIFS(Data!F:F,Data!$B:$B,Figure16!$B3371,Data!$A:$A,Figure16!$A3371)</f>
        <v>0</v>
      </c>
      <c r="D3371" s="3">
        <f>SUMIFS(Data!Y:Y,Data!$B:$B,Figure16!$B3371,Data!$A:$A,Figure16!$A3371)</f>
        <v>0</v>
      </c>
      <c r="E3371" s="3">
        <f>SUMIFS(Data!Q:Q,Data!$B:$B,Figure16!$B3371,Data!$A:$A,Figure16!$A3371)</f>
        <v>209094561833.81714</v>
      </c>
      <c r="F3371" s="1">
        <f t="shared" si="108"/>
        <v>0</v>
      </c>
      <c r="G3371" s="1">
        <f t="shared" si="109"/>
        <v>0</v>
      </c>
      <c r="H3371">
        <f>SUMIFS(Data!Z:Z,Data!B:B,Figure16!B3371,Data!A:A,Figure16!A3371)</f>
        <v>1</v>
      </c>
    </row>
    <row r="3372" spans="1:8">
      <c r="A3372" s="27">
        <v>1987</v>
      </c>
      <c r="B3372" t="s">
        <v>103</v>
      </c>
      <c r="C3372" s="3">
        <f>SUMIFS(Data!F:F,Data!$B:$B,Figure16!$B3372,Data!$A:$A,Figure16!$A3372)</f>
        <v>0</v>
      </c>
      <c r="D3372" s="3">
        <f>SUMIFS(Data!Y:Y,Data!$B:$B,Figure16!$B3372,Data!$A:$A,Figure16!$A3372)</f>
        <v>0</v>
      </c>
      <c r="E3372" s="3">
        <f>SUMIFS(Data!Q:Q,Data!$B:$B,Figure16!$B3372,Data!$A:$A,Figure16!$A3372)</f>
        <v>134009995922.57193</v>
      </c>
      <c r="F3372" s="1">
        <f t="shared" si="108"/>
        <v>0</v>
      </c>
      <c r="G3372" s="1">
        <f t="shared" si="109"/>
        <v>0</v>
      </c>
      <c r="H3372">
        <f>SUMIFS(Data!Z:Z,Data!B:B,Figure16!B3372,Data!A:A,Figure16!A3372)</f>
        <v>1</v>
      </c>
    </row>
    <row r="3373" spans="1:8">
      <c r="A3373" s="27">
        <v>1988</v>
      </c>
      <c r="B3373" t="s">
        <v>103</v>
      </c>
      <c r="C3373" s="3">
        <f>SUMIFS(Data!F:F,Data!$B:$B,Figure16!$B3373,Data!$A:$A,Figure16!$A3373)</f>
        <v>0</v>
      </c>
      <c r="D3373" s="3">
        <f>SUMIFS(Data!Y:Y,Data!$B:$B,Figure16!$B3373,Data!$A:$A,Figure16!$A3373)</f>
        <v>0</v>
      </c>
      <c r="E3373" s="3">
        <f>SUMIFS(Data!Q:Q,Data!$B:$B,Figure16!$B3373,Data!$A:$A,Figure16!$A3373)</f>
        <v>123057861333.92259</v>
      </c>
      <c r="F3373" s="1">
        <f t="shared" si="108"/>
        <v>0</v>
      </c>
      <c r="G3373" s="1">
        <f t="shared" si="109"/>
        <v>0</v>
      </c>
      <c r="H3373">
        <f>SUMIFS(Data!Z:Z,Data!B:B,Figure16!B3373,Data!A:A,Figure16!A3373)</f>
        <v>1</v>
      </c>
    </row>
    <row r="3374" spans="1:8">
      <c r="A3374" s="27">
        <v>1989</v>
      </c>
      <c r="B3374" t="s">
        <v>103</v>
      </c>
      <c r="C3374" s="3">
        <f>SUMIFS(Data!F:F,Data!$B:$B,Figure16!$B3374,Data!$A:$A,Figure16!$A3374)</f>
        <v>0</v>
      </c>
      <c r="D3374" s="3">
        <f>SUMIFS(Data!Y:Y,Data!$B:$B,Figure16!$B3374,Data!$A:$A,Figure16!$A3374)</f>
        <v>0</v>
      </c>
      <c r="E3374" s="3">
        <f>SUMIFS(Data!Q:Q,Data!$B:$B,Figure16!$B3374,Data!$A:$A,Figure16!$A3374)</f>
        <v>120496362916.24469</v>
      </c>
      <c r="F3374" s="1">
        <f t="shared" si="108"/>
        <v>0</v>
      </c>
      <c r="G3374" s="1">
        <f t="shared" si="109"/>
        <v>0</v>
      </c>
      <c r="H3374">
        <f>SUMIFS(Data!Z:Z,Data!B:B,Figure16!B3374,Data!A:A,Figure16!A3374)</f>
        <v>1</v>
      </c>
    </row>
    <row r="3375" spans="1:8">
      <c r="A3375" s="27">
        <v>1990</v>
      </c>
      <c r="B3375" t="s">
        <v>103</v>
      </c>
      <c r="C3375" s="3">
        <f>SUMIFS(Data!F:F,Data!$B:$B,Figure16!$B3375,Data!$A:$A,Figure16!$A3375)</f>
        <v>0</v>
      </c>
      <c r="D3375" s="3">
        <f>SUMIFS(Data!Y:Y,Data!$B:$B,Figure16!$B3375,Data!$A:$A,Figure16!$A3375)</f>
        <v>0</v>
      </c>
      <c r="E3375" s="3">
        <f>SUMIFS(Data!Q:Q,Data!$B:$B,Figure16!$B3375,Data!$A:$A,Figure16!$A3375)</f>
        <v>124813263926.24571</v>
      </c>
      <c r="F3375" s="1">
        <f t="shared" si="108"/>
        <v>0</v>
      </c>
      <c r="G3375" s="1">
        <f t="shared" si="109"/>
        <v>0</v>
      </c>
      <c r="H3375">
        <f>SUMIFS(Data!Z:Z,Data!B:B,Figure16!B3375,Data!A:A,Figure16!A3375)</f>
        <v>1</v>
      </c>
    </row>
    <row r="3376" spans="1:8">
      <c r="A3376" s="27">
        <v>1991</v>
      </c>
      <c r="B3376" t="s">
        <v>103</v>
      </c>
      <c r="C3376" s="3">
        <f>SUMIFS(Data!F:F,Data!$B:$B,Figure16!$B3376,Data!$A:$A,Figure16!$A3376)</f>
        <v>0</v>
      </c>
      <c r="D3376" s="3">
        <f>SUMIFS(Data!Y:Y,Data!$B:$B,Figure16!$B3376,Data!$A:$A,Figure16!$A3376)</f>
        <v>0</v>
      </c>
      <c r="E3376" s="3">
        <f>SUMIFS(Data!Q:Q,Data!$B:$B,Figure16!$B3376,Data!$A:$A,Figure16!$A3376)</f>
        <v>0</v>
      </c>
      <c r="F3376" s="1" t="str">
        <f t="shared" si="108"/>
        <v/>
      </c>
      <c r="G3376" s="1" t="str">
        <f t="shared" si="109"/>
        <v/>
      </c>
      <c r="H3376">
        <f>SUMIFS(Data!Z:Z,Data!B:B,Figure16!B3376,Data!A:A,Figure16!A3376)</f>
        <v>1</v>
      </c>
    </row>
    <row r="3377" spans="1:8">
      <c r="A3377" s="27">
        <v>1992</v>
      </c>
      <c r="B3377" t="s">
        <v>103</v>
      </c>
      <c r="C3377" s="3">
        <f>SUMIFS(Data!F:F,Data!$B:$B,Figure16!$B3377,Data!$A:$A,Figure16!$A3377)</f>
        <v>0</v>
      </c>
      <c r="D3377" s="3">
        <f>SUMIFS(Data!Y:Y,Data!$B:$B,Figure16!$B3377,Data!$A:$A,Figure16!$A3377)</f>
        <v>0</v>
      </c>
      <c r="E3377" s="3">
        <f>SUMIFS(Data!Q:Q,Data!$B:$B,Figure16!$B3377,Data!$A:$A,Figure16!$A3377)</f>
        <v>0</v>
      </c>
      <c r="F3377" s="1" t="str">
        <f t="shared" si="108"/>
        <v/>
      </c>
      <c r="G3377" s="1" t="str">
        <f t="shared" si="109"/>
        <v/>
      </c>
      <c r="H3377">
        <f>SUMIFS(Data!Z:Z,Data!B:B,Figure16!B3377,Data!A:A,Figure16!A3377)</f>
        <v>1</v>
      </c>
    </row>
    <row r="3378" spans="1:8">
      <c r="A3378" s="27">
        <v>1993</v>
      </c>
      <c r="B3378" t="s">
        <v>103</v>
      </c>
      <c r="C3378" s="3">
        <f>SUMIFS(Data!F:F,Data!$B:$B,Figure16!$B3378,Data!$A:$A,Figure16!$A3378)</f>
        <v>0</v>
      </c>
      <c r="D3378" s="3">
        <f>SUMIFS(Data!Y:Y,Data!$B:$B,Figure16!$B3378,Data!$A:$A,Figure16!$A3378)</f>
        <v>0</v>
      </c>
      <c r="E3378" s="3">
        <f>SUMIFS(Data!Q:Q,Data!$B:$B,Figure16!$B3378,Data!$A:$A,Figure16!$A3378)</f>
        <v>63743623232.012009</v>
      </c>
      <c r="F3378" s="1">
        <f t="shared" si="108"/>
        <v>0</v>
      </c>
      <c r="G3378" s="1">
        <f t="shared" si="109"/>
        <v>0</v>
      </c>
      <c r="H3378">
        <f>SUMIFS(Data!Z:Z,Data!B:B,Figure16!B3378,Data!A:A,Figure16!A3378)</f>
        <v>1</v>
      </c>
    </row>
    <row r="3379" spans="1:8">
      <c r="A3379" s="27">
        <v>1994</v>
      </c>
      <c r="B3379" t="s">
        <v>103</v>
      </c>
      <c r="C3379" s="3">
        <f>SUMIFS(Data!F:F,Data!$B:$B,Figure16!$B3379,Data!$A:$A,Figure16!$A3379)</f>
        <v>0</v>
      </c>
      <c r="D3379" s="3">
        <f>SUMIFS(Data!Y:Y,Data!$B:$B,Figure16!$B3379,Data!$A:$A,Figure16!$A3379)</f>
        <v>0</v>
      </c>
      <c r="E3379" s="3">
        <f>SUMIFS(Data!Q:Q,Data!$B:$B,Figure16!$B3379,Data!$A:$A,Figure16!$A3379)</f>
        <v>71841461172.544998</v>
      </c>
      <c r="F3379" s="1">
        <f t="shared" si="108"/>
        <v>0</v>
      </c>
      <c r="G3379" s="1">
        <f t="shared" si="109"/>
        <v>0</v>
      </c>
      <c r="H3379">
        <f>SUMIFS(Data!Z:Z,Data!B:B,Figure16!B3379,Data!A:A,Figure16!A3379)</f>
        <v>1</v>
      </c>
    </row>
    <row r="3380" spans="1:8">
      <c r="A3380" s="27">
        <v>1995</v>
      </c>
      <c r="B3380" t="s">
        <v>103</v>
      </c>
      <c r="C3380" s="3">
        <f>SUMIFS(Data!F:F,Data!$B:$B,Figure16!$B3380,Data!$A:$A,Figure16!$A3380)</f>
        <v>0</v>
      </c>
      <c r="D3380" s="3">
        <f>SUMIFS(Data!Y:Y,Data!$B:$B,Figure16!$B3380,Data!$A:$A,Figure16!$A3380)</f>
        <v>0</v>
      </c>
      <c r="E3380" s="3">
        <f>SUMIFS(Data!Q:Q,Data!$B:$B,Figure16!$B3380,Data!$A:$A,Figure16!$A3380)</f>
        <v>96419225743.624817</v>
      </c>
      <c r="F3380" s="1">
        <f t="shared" si="108"/>
        <v>0</v>
      </c>
      <c r="G3380" s="1">
        <f t="shared" si="109"/>
        <v>0</v>
      </c>
      <c r="H3380">
        <f>SUMIFS(Data!Z:Z,Data!B:B,Figure16!B3380,Data!A:A,Figure16!A3380)</f>
        <v>1</v>
      </c>
    </row>
    <row r="3381" spans="1:8">
      <c r="A3381" s="27">
        <v>1996</v>
      </c>
      <c r="B3381" t="s">
        <v>103</v>
      </c>
      <c r="C3381" s="3">
        <f>SUMIFS(Data!F:F,Data!$B:$B,Figure16!$B3381,Data!$A:$A,Figure16!$A3381)</f>
        <v>0</v>
      </c>
      <c r="D3381" s="3">
        <f>SUMIFS(Data!Y:Y,Data!$B:$B,Figure16!$B3381,Data!$A:$A,Figure16!$A3381)</f>
        <v>0</v>
      </c>
      <c r="E3381" s="3">
        <f>SUMIFS(Data!Q:Q,Data!$B:$B,Figure16!$B3381,Data!$A:$A,Figure16!$A3381)</f>
        <v>120403931885.44078</v>
      </c>
      <c r="F3381" s="1">
        <f t="shared" si="108"/>
        <v>0</v>
      </c>
      <c r="G3381" s="1">
        <f t="shared" si="109"/>
        <v>0</v>
      </c>
      <c r="H3381">
        <f>SUMIFS(Data!Z:Z,Data!B:B,Figure16!B3381,Data!A:A,Figure16!A3381)</f>
        <v>1</v>
      </c>
    </row>
    <row r="3382" spans="1:8">
      <c r="A3382" s="27">
        <v>1997</v>
      </c>
      <c r="B3382" t="s">
        <v>103</v>
      </c>
      <c r="C3382" s="3">
        <f>SUMIFS(Data!F:F,Data!$B:$B,Figure16!$B3382,Data!$A:$A,Figure16!$A3382)</f>
        <v>0</v>
      </c>
      <c r="D3382" s="3">
        <f>SUMIFS(Data!Y:Y,Data!$B:$B,Figure16!$B3382,Data!$A:$A,Figure16!$A3382)</f>
        <v>0</v>
      </c>
      <c r="E3382" s="3">
        <f>SUMIFS(Data!Q:Q,Data!$B:$B,Figure16!$B3382,Data!$A:$A,Figure16!$A3382)</f>
        <v>113919163421.11891</v>
      </c>
      <c r="F3382" s="1">
        <f t="shared" si="108"/>
        <v>0</v>
      </c>
      <c r="G3382" s="1">
        <f t="shared" si="109"/>
        <v>0</v>
      </c>
      <c r="H3382">
        <f>SUMIFS(Data!Z:Z,Data!B:B,Figure16!B3382,Data!A:A,Figure16!A3382)</f>
        <v>1</v>
      </c>
    </row>
    <row r="3383" spans="1:8">
      <c r="A3383" s="27">
        <v>1998</v>
      </c>
      <c r="B3383" t="s">
        <v>103</v>
      </c>
      <c r="C3383" s="3">
        <f>SUMIFS(Data!F:F,Data!$B:$B,Figure16!$B3383,Data!$A:$A,Figure16!$A3383)</f>
        <v>0</v>
      </c>
      <c r="D3383" s="3">
        <f>SUMIFS(Data!Y:Y,Data!$B:$B,Figure16!$B3383,Data!$A:$A,Figure16!$A3383)</f>
        <v>0</v>
      </c>
      <c r="E3383" s="3">
        <f>SUMIFS(Data!Q:Q,Data!$B:$B,Figure16!$B3383,Data!$A:$A,Figure16!$A3383)</f>
        <v>110276913362.53897</v>
      </c>
      <c r="F3383" s="1">
        <f t="shared" si="108"/>
        <v>0</v>
      </c>
      <c r="G3383" s="1">
        <f t="shared" si="109"/>
        <v>0</v>
      </c>
      <c r="H3383">
        <f>SUMIFS(Data!Z:Z,Data!B:B,Figure16!B3383,Data!A:A,Figure16!A3383)</f>
        <v>1</v>
      </c>
    </row>
    <row r="3384" spans="1:8">
      <c r="A3384" s="27">
        <v>1999</v>
      </c>
      <c r="B3384" t="s">
        <v>103</v>
      </c>
      <c r="C3384" s="3">
        <f>SUMIFS(Data!F:F,Data!$B:$B,Figure16!$B3384,Data!$A:$A,Figure16!$A3384)</f>
        <v>0</v>
      </c>
      <c r="D3384" s="3">
        <f>SUMIFS(Data!Y:Y,Data!$B:$B,Figure16!$B3384,Data!$A:$A,Figure16!$A3384)</f>
        <v>0</v>
      </c>
      <c r="E3384" s="3">
        <f>SUMIFS(Data!Q:Q,Data!$B:$B,Figure16!$B3384,Data!$A:$A,Figure16!$A3384)</f>
        <v>113848450088.35089</v>
      </c>
      <c r="F3384" s="1">
        <f t="shared" si="108"/>
        <v>0</v>
      </c>
      <c r="G3384" s="1">
        <f t="shared" si="109"/>
        <v>0</v>
      </c>
      <c r="H3384">
        <f>SUMIFS(Data!Z:Z,Data!B:B,Figure16!B3384,Data!A:A,Figure16!A3384)</f>
        <v>1</v>
      </c>
    </row>
    <row r="3385" spans="1:8">
      <c r="A3385" s="27">
        <v>2000</v>
      </c>
      <c r="B3385" t="s">
        <v>103</v>
      </c>
      <c r="C3385" s="3">
        <f>SUMIFS(Data!F:F,Data!$B:$B,Figure16!$B3385,Data!$A:$A,Figure16!$A3385)</f>
        <v>0</v>
      </c>
      <c r="D3385" s="3">
        <f>SUMIFS(Data!Y:Y,Data!$B:$B,Figure16!$B3385,Data!$A:$A,Figure16!$A3385)</f>
        <v>0</v>
      </c>
      <c r="E3385" s="3">
        <f>SUMIFS(Data!Q:Q,Data!$B:$B,Figure16!$B3385,Data!$A:$A,Figure16!$A3385)</f>
        <v>109591707802.23347</v>
      </c>
      <c r="F3385" s="1">
        <f t="shared" si="108"/>
        <v>0</v>
      </c>
      <c r="G3385" s="1">
        <f t="shared" si="109"/>
        <v>0</v>
      </c>
      <c r="H3385">
        <f>SUMIFS(Data!Z:Z,Data!B:B,Figure16!B3385,Data!A:A,Figure16!A3385)</f>
        <v>1</v>
      </c>
    </row>
    <row r="3386" spans="1:8">
      <c r="A3386" s="27">
        <v>2001</v>
      </c>
      <c r="B3386" t="s">
        <v>103</v>
      </c>
      <c r="C3386" s="3">
        <f>SUMIFS(Data!F:F,Data!$B:$B,Figure16!$B3386,Data!$A:$A,Figure16!$A3386)</f>
        <v>130604078.625</v>
      </c>
      <c r="D3386" s="3">
        <f>SUMIFS(Data!Y:Y,Data!$B:$B,Figure16!$B3386,Data!$A:$A,Figure16!$A3386)</f>
        <v>0</v>
      </c>
      <c r="E3386" s="3">
        <f>SUMIFS(Data!Q:Q,Data!$B:$B,Figure16!$B3386,Data!$A:$A,Figure16!$A3386)</f>
        <v>126878750295.9615</v>
      </c>
      <c r="F3386" s="1">
        <f t="shared" si="108"/>
        <v>0.10293613258354822</v>
      </c>
      <c r="G3386" s="1">
        <f t="shared" si="109"/>
        <v>0</v>
      </c>
      <c r="H3386">
        <f>SUMIFS(Data!Z:Z,Data!B:B,Figure16!B3386,Data!A:A,Figure16!A3386)</f>
        <v>1</v>
      </c>
    </row>
    <row r="3387" spans="1:8">
      <c r="A3387" s="27">
        <v>2002</v>
      </c>
      <c r="B3387" t="s">
        <v>103</v>
      </c>
      <c r="C3387" s="3">
        <f>SUMIFS(Data!F:F,Data!$B:$B,Figure16!$B3387,Data!$A:$A,Figure16!$A3387)</f>
        <v>0</v>
      </c>
      <c r="D3387" s="3">
        <f>SUMIFS(Data!Y:Y,Data!$B:$B,Figure16!$B3387,Data!$A:$A,Figure16!$A3387)</f>
        <v>0</v>
      </c>
      <c r="E3387" s="3">
        <f>SUMIFS(Data!Q:Q,Data!$B:$B,Figure16!$B3387,Data!$A:$A,Figure16!$A3387)</f>
        <v>128626917503.71954</v>
      </c>
      <c r="F3387" s="1">
        <f t="shared" si="108"/>
        <v>0</v>
      </c>
      <c r="G3387" s="1">
        <f t="shared" si="109"/>
        <v>0</v>
      </c>
      <c r="H3387">
        <f>SUMIFS(Data!Z:Z,Data!B:B,Figure16!B3387,Data!A:A,Figure16!A3387)</f>
        <v>1</v>
      </c>
    </row>
    <row r="3388" spans="1:8">
      <c r="A3388" s="27">
        <v>2003</v>
      </c>
      <c r="B3388" t="s">
        <v>103</v>
      </c>
      <c r="C3388" s="3">
        <f>SUMIFS(Data!F:F,Data!$B:$B,Figure16!$B3388,Data!$A:$A,Figure16!$A3388)</f>
        <v>1808161.875</v>
      </c>
      <c r="D3388" s="3">
        <f>SUMIFS(Data!Y:Y,Data!$B:$B,Figure16!$B3388,Data!$A:$A,Figure16!$A3388)</f>
        <v>0</v>
      </c>
      <c r="E3388" s="3">
        <f>SUMIFS(Data!Q:Q,Data!$B:$B,Figure16!$B3388,Data!$A:$A,Figure16!$A3388)</f>
        <v>153544751395.43008</v>
      </c>
      <c r="F3388" s="1">
        <f t="shared" si="108"/>
        <v>1.1776122977615606E-3</v>
      </c>
      <c r="G3388" s="1">
        <f t="shared" si="109"/>
        <v>0</v>
      </c>
      <c r="H3388">
        <f>SUMIFS(Data!Z:Z,Data!B:B,Figure16!B3388,Data!A:A,Figure16!A3388)</f>
        <v>1</v>
      </c>
    </row>
    <row r="3389" spans="1:8">
      <c r="A3389" s="27">
        <v>2004</v>
      </c>
      <c r="B3389" t="s">
        <v>103</v>
      </c>
      <c r="C3389" s="3">
        <f>SUMIFS(Data!F:F,Data!$B:$B,Figure16!$B3389,Data!$A:$A,Figure16!$A3389)</f>
        <v>20000</v>
      </c>
      <c r="D3389" s="3">
        <f>SUMIFS(Data!Y:Y,Data!$B:$B,Figure16!$B3389,Data!$A:$A,Figure16!$A3389)</f>
        <v>0</v>
      </c>
      <c r="E3389" s="3">
        <f>SUMIFS(Data!Q:Q,Data!$B:$B,Figure16!$B3389,Data!$A:$A,Figure16!$A3389)</f>
        <v>190043433964.84137</v>
      </c>
      <c r="F3389" s="1">
        <f t="shared" si="108"/>
        <v>1.0523910025589236E-5</v>
      </c>
      <c r="G3389" s="1">
        <f t="shared" si="109"/>
        <v>0</v>
      </c>
      <c r="H3389">
        <f>SUMIFS(Data!Z:Z,Data!B:B,Figure16!B3389,Data!A:A,Figure16!A3389)</f>
        <v>1</v>
      </c>
    </row>
    <row r="3390" spans="1:8">
      <c r="A3390" s="27">
        <v>2005</v>
      </c>
      <c r="B3390" t="s">
        <v>103</v>
      </c>
      <c r="C3390" s="3">
        <f>SUMIFS(Data!F:F,Data!$B:$B,Figure16!$B3390,Data!$A:$A,Figure16!$A3390)</f>
        <v>0</v>
      </c>
      <c r="D3390" s="3">
        <f>SUMIFS(Data!Y:Y,Data!$B:$B,Figure16!$B3390,Data!$A:$A,Figure16!$A3390)</f>
        <v>0</v>
      </c>
      <c r="E3390" s="3">
        <f>SUMIFS(Data!Q:Q,Data!$B:$B,Figure16!$B3390,Data!$A:$A,Figure16!$A3390)</f>
        <v>226452138291.54214</v>
      </c>
      <c r="F3390" s="1">
        <f t="shared" si="108"/>
        <v>0</v>
      </c>
      <c r="G3390" s="1">
        <f t="shared" si="109"/>
        <v>0</v>
      </c>
      <c r="H3390">
        <f>SUMIFS(Data!Z:Z,Data!B:B,Figure16!B3390,Data!A:A,Figure16!A3390)</f>
        <v>1</v>
      </c>
    </row>
    <row r="3391" spans="1:8">
      <c r="A3391" s="27">
        <v>2006</v>
      </c>
      <c r="B3391" t="s">
        <v>103</v>
      </c>
      <c r="C3391" s="3">
        <f>SUMIFS(Data!F:F,Data!$B:$B,Figure16!$B3391,Data!$A:$A,Figure16!$A3391)</f>
        <v>0</v>
      </c>
      <c r="D3391" s="3">
        <f>SUMIFS(Data!Y:Y,Data!$B:$B,Figure16!$B3391,Data!$A:$A,Figure16!$A3391)</f>
        <v>0</v>
      </c>
      <c r="E3391" s="3">
        <f>SUMIFS(Data!Q:Q,Data!$B:$B,Figure16!$B3391,Data!$A:$A,Figure16!$A3391)</f>
        <v>266298911661.14441</v>
      </c>
      <c r="F3391" s="1">
        <f t="shared" si="108"/>
        <v>0</v>
      </c>
      <c r="G3391" s="1">
        <f t="shared" si="109"/>
        <v>0</v>
      </c>
      <c r="H3391">
        <f>SUMIFS(Data!Z:Z,Data!B:B,Figure16!B3391,Data!A:A,Figure16!A3391)</f>
        <v>1</v>
      </c>
    </row>
    <row r="3392" spans="1:8">
      <c r="A3392" s="27">
        <v>2007</v>
      </c>
      <c r="B3392" t="s">
        <v>103</v>
      </c>
      <c r="C3392" s="3">
        <f>SUMIFS(Data!F:F,Data!$B:$B,Figure16!$B3392,Data!$A:$A,Figure16!$A3392)</f>
        <v>0</v>
      </c>
      <c r="D3392" s="3">
        <f>SUMIFS(Data!Y:Y,Data!$B:$B,Figure16!$B3392,Data!$A:$A,Figure16!$A3392)</f>
        <v>0</v>
      </c>
      <c r="E3392" s="3">
        <f>SUMIFS(Data!Q:Q,Data!$B:$B,Figure16!$B3392,Data!$A:$A,Figure16!$A3392)</f>
        <v>349881601458.56036</v>
      </c>
      <c r="F3392" s="1">
        <f t="shared" si="108"/>
        <v>0</v>
      </c>
      <c r="G3392" s="1">
        <f t="shared" si="109"/>
        <v>0</v>
      </c>
      <c r="H3392">
        <f>SUMIFS(Data!Z:Z,Data!B:B,Figure16!B3392,Data!A:A,Figure16!A3392)</f>
        <v>1</v>
      </c>
    </row>
    <row r="3393" spans="1:8">
      <c r="A3393" s="27">
        <v>2008</v>
      </c>
      <c r="B3393" t="s">
        <v>103</v>
      </c>
      <c r="C3393" s="3">
        <f>SUMIFS(Data!F:F,Data!$B:$B,Figure16!$B3393,Data!$A:$A,Figure16!$A3393)</f>
        <v>0</v>
      </c>
      <c r="D3393" s="3">
        <f>SUMIFS(Data!Y:Y,Data!$B:$B,Figure16!$B3393,Data!$A:$A,Figure16!$A3393)</f>
        <v>0</v>
      </c>
      <c r="E3393" s="3">
        <f>SUMIFS(Data!Q:Q,Data!$B:$B,Figure16!$B3393,Data!$A:$A,Figure16!$A3393)</f>
        <v>406070949553.87506</v>
      </c>
      <c r="F3393" s="1">
        <f t="shared" si="108"/>
        <v>0</v>
      </c>
      <c r="G3393" s="1">
        <f t="shared" si="109"/>
        <v>0</v>
      </c>
      <c r="H3393">
        <f>SUMIFS(Data!Z:Z,Data!B:B,Figure16!B3393,Data!A:A,Figure16!A3393)</f>
        <v>1</v>
      </c>
    </row>
    <row r="3394" spans="1:8">
      <c r="A3394" s="27">
        <v>2009</v>
      </c>
      <c r="B3394" t="s">
        <v>103</v>
      </c>
      <c r="C3394" s="3">
        <f>SUMIFS(Data!F:F,Data!$B:$B,Figure16!$B3394,Data!$A:$A,Figure16!$A3394)</f>
        <v>0</v>
      </c>
      <c r="D3394" s="3">
        <f>SUMIFS(Data!Y:Y,Data!$B:$B,Figure16!$B3394,Data!$A:$A,Figure16!$A3394)</f>
        <v>0</v>
      </c>
      <c r="E3394" s="3">
        <f>SUMIFS(Data!Q:Q,Data!$B:$B,Figure16!$B3394,Data!$A:$A,Figure16!$A3394)</f>
        <v>414059094949.0625</v>
      </c>
      <c r="F3394" s="1">
        <f t="shared" si="108"/>
        <v>0</v>
      </c>
      <c r="G3394" s="1">
        <f t="shared" si="109"/>
        <v>0</v>
      </c>
      <c r="H3394">
        <f>SUMIFS(Data!Z:Z,Data!B:B,Figure16!B3394,Data!A:A,Figure16!A3394)</f>
        <v>1</v>
      </c>
    </row>
    <row r="3395" spans="1:8">
      <c r="A3395" s="27">
        <v>2010</v>
      </c>
      <c r="B3395" t="s">
        <v>103</v>
      </c>
      <c r="C3395" s="3">
        <f>SUMIFS(Data!F:F,Data!$B:$B,Figure16!$B3395,Data!$A:$A,Figure16!$A3395)</f>
        <v>0</v>
      </c>
      <c r="D3395" s="3">
        <f>SUMIFS(Data!Y:Y,Data!$B:$B,Figure16!$B3395,Data!$A:$A,Figure16!$A3395)</f>
        <v>0</v>
      </c>
      <c r="E3395" s="3">
        <f>SUMIFS(Data!Q:Q,Data!$B:$B,Figure16!$B3395,Data!$A:$A,Figure16!$A3395)</f>
        <v>487069570463.76837</v>
      </c>
      <c r="F3395" s="1">
        <f t="shared" ref="F3395:F3458" si="110">IF(E3395&gt;0,C3395/E3395*100,"")</f>
        <v>0</v>
      </c>
      <c r="G3395" s="1">
        <f t="shared" ref="G3395:G3458" si="111">IF($E3395&gt;0,D3395/$E3395*100,"")</f>
        <v>0</v>
      </c>
      <c r="H3395">
        <f>SUMIFS(Data!Z:Z,Data!B:B,Figure16!B3395,Data!A:A,Figure16!A3395)</f>
        <v>1</v>
      </c>
    </row>
    <row r="3396" spans="1:8">
      <c r="A3396" s="27">
        <v>2011</v>
      </c>
      <c r="B3396" t="s">
        <v>103</v>
      </c>
      <c r="C3396" s="3">
        <f>SUMIFS(Data!F:F,Data!$B:$B,Figure16!$B3396,Data!$A:$A,Figure16!$A3396)</f>
        <v>0</v>
      </c>
      <c r="D3396" s="3">
        <f>SUMIFS(Data!Y:Y,Data!$B:$B,Figure16!$B3396,Data!$A:$A,Figure16!$A3396)</f>
        <v>0</v>
      </c>
      <c r="E3396" s="3">
        <f>SUMIFS(Data!Q:Q,Data!$B:$B,Figure16!$B3396,Data!$A:$A,Figure16!$A3396)</f>
        <v>583500357530.41418</v>
      </c>
      <c r="F3396" s="1">
        <f t="shared" si="110"/>
        <v>0</v>
      </c>
      <c r="G3396" s="1">
        <f t="shared" si="111"/>
        <v>0</v>
      </c>
      <c r="H3396">
        <f>SUMIFS(Data!Z:Z,Data!B:B,Figure16!B3396,Data!A:A,Figure16!A3396)</f>
        <v>1</v>
      </c>
    </row>
    <row r="3397" spans="1:8">
      <c r="A3397" s="27">
        <v>2012</v>
      </c>
      <c r="B3397" t="s">
        <v>103</v>
      </c>
      <c r="C3397" s="3">
        <f>SUMIFS(Data!F:F,Data!$B:$B,Figure16!$B3397,Data!$A:$A,Figure16!$A3397)</f>
        <v>0</v>
      </c>
      <c r="D3397" s="3">
        <f>SUMIFS(Data!Y:Y,Data!$B:$B,Figure16!$B3397,Data!$A:$A,Figure16!$A3397)</f>
        <v>0</v>
      </c>
      <c r="E3397" s="3">
        <f>SUMIFS(Data!Q:Q,Data!$B:$B,Figure16!$B3397,Data!$A:$A,Figure16!$A3397)</f>
        <v>598853401276.1012</v>
      </c>
      <c r="F3397" s="1">
        <f t="shared" si="110"/>
        <v>0</v>
      </c>
      <c r="G3397" s="1">
        <f t="shared" si="111"/>
        <v>0</v>
      </c>
      <c r="H3397">
        <f>SUMIFS(Data!Z:Z,Data!B:B,Figure16!B3397,Data!A:A,Figure16!A3397)</f>
        <v>1</v>
      </c>
    </row>
    <row r="3398" spans="1:8">
      <c r="A3398" s="27">
        <v>2013</v>
      </c>
      <c r="B3398" t="s">
        <v>103</v>
      </c>
      <c r="C3398" s="3">
        <f>SUMIFS(Data!F:F,Data!$B:$B,Figure16!$B3398,Data!$A:$A,Figure16!$A3398)</f>
        <v>0</v>
      </c>
      <c r="D3398" s="3">
        <f>SUMIFS(Data!Y:Y,Data!$B:$B,Figure16!$B3398,Data!$A:$A,Figure16!$A3398)</f>
        <v>0</v>
      </c>
      <c r="E3398" s="3">
        <f>SUMIFS(Data!Q:Q,Data!$B:$B,Figure16!$B3398,Data!$A:$A,Figure16!$A3398)</f>
        <v>467414852231.29913</v>
      </c>
      <c r="F3398" s="1">
        <f t="shared" si="110"/>
        <v>0</v>
      </c>
      <c r="G3398" s="1">
        <f t="shared" si="111"/>
        <v>0</v>
      </c>
      <c r="H3398">
        <f>SUMIFS(Data!Z:Z,Data!B:B,Figure16!B3398,Data!A:A,Figure16!A3398)</f>
        <v>1</v>
      </c>
    </row>
    <row r="3399" spans="1:8">
      <c r="A3399" s="27">
        <v>2014</v>
      </c>
      <c r="B3399" t="s">
        <v>103</v>
      </c>
      <c r="C3399" s="3">
        <f>SUMIFS(Data!F:F,Data!$B:$B,Figure16!$B3399,Data!$A:$A,Figure16!$A3399)</f>
        <v>0</v>
      </c>
      <c r="D3399" s="3">
        <f>SUMIFS(Data!Y:Y,Data!$B:$B,Figure16!$B3399,Data!$A:$A,Figure16!$A3399)</f>
        <v>0</v>
      </c>
      <c r="E3399" s="3">
        <f>SUMIFS(Data!Q:Q,Data!$B:$B,Figure16!$B3399,Data!$A:$A,Figure16!$A3399)</f>
        <v>434474616831.9137</v>
      </c>
      <c r="F3399" s="1">
        <f t="shared" si="110"/>
        <v>0</v>
      </c>
      <c r="G3399" s="1">
        <f t="shared" si="111"/>
        <v>0</v>
      </c>
      <c r="H3399">
        <f>SUMIFS(Data!Z:Z,Data!B:B,Figure16!B3399,Data!A:A,Figure16!A3399)</f>
        <v>1</v>
      </c>
    </row>
    <row r="3400" spans="1:8">
      <c r="A3400" s="27">
        <v>2015</v>
      </c>
      <c r="B3400" t="s">
        <v>103</v>
      </c>
      <c r="C3400" s="3">
        <f>SUMIFS(Data!F:F,Data!$B:$B,Figure16!$B3400,Data!$A:$A,Figure16!$A3400)</f>
        <v>0</v>
      </c>
      <c r="D3400" s="3">
        <f>SUMIFS(Data!Y:Y,Data!$B:$B,Figure16!$B3400,Data!$A:$A,Figure16!$A3400)</f>
        <v>0</v>
      </c>
      <c r="E3400" s="3">
        <f>SUMIFS(Data!Q:Q,Data!$B:$B,Figure16!$B3400,Data!$A:$A,Figure16!$A3400)</f>
        <v>385874474398.59027</v>
      </c>
      <c r="F3400" s="1">
        <f t="shared" si="110"/>
        <v>0</v>
      </c>
      <c r="G3400" s="1">
        <f t="shared" si="111"/>
        <v>0</v>
      </c>
      <c r="H3400">
        <f>SUMIFS(Data!Z:Z,Data!B:B,Figure16!B3400,Data!A:A,Figure16!A3400)</f>
        <v>1</v>
      </c>
    </row>
    <row r="3401" spans="1:8">
      <c r="A3401" s="27">
        <v>2016</v>
      </c>
      <c r="B3401" t="s">
        <v>103</v>
      </c>
      <c r="C3401" s="3">
        <f>SUMIFS(Data!F:F,Data!$B:$B,Figure16!$B3401,Data!$A:$A,Figure16!$A3401)</f>
        <v>0</v>
      </c>
      <c r="D3401" s="3">
        <f>SUMIFS(Data!Y:Y,Data!$B:$B,Figure16!$B3401,Data!$A:$A,Figure16!$A3401)</f>
        <v>0</v>
      </c>
      <c r="E3401" s="3">
        <f>SUMIFS(Data!Q:Q,Data!$B:$B,Figure16!$B3401,Data!$A:$A,Figure16!$A3401)</f>
        <v>418976679728.56732</v>
      </c>
      <c r="F3401" s="1">
        <f t="shared" si="110"/>
        <v>0</v>
      </c>
      <c r="G3401" s="1">
        <f t="shared" si="111"/>
        <v>0</v>
      </c>
      <c r="H3401">
        <f>SUMIFS(Data!Z:Z,Data!B:B,Figure16!B3401,Data!A:A,Figure16!A3401)</f>
        <v>1</v>
      </c>
    </row>
    <row r="3402" spans="1:8">
      <c r="A3402" s="27">
        <v>2017</v>
      </c>
      <c r="B3402" t="s">
        <v>103</v>
      </c>
      <c r="C3402" s="3">
        <f>SUMIFS(Data!F:F,Data!$B:$B,Figure16!$B3402,Data!$A:$A,Figure16!$A3402)</f>
        <v>1500000000</v>
      </c>
      <c r="D3402" s="3">
        <f>SUMIFS(Data!Y:Y,Data!$B:$B,Figure16!$B3402,Data!$A:$A,Figure16!$A3402)</f>
        <v>0</v>
      </c>
      <c r="E3402" s="3">
        <f>SUMIFS(Data!Q:Q,Data!$B:$B,Figure16!$B3402,Data!$A:$A,Figure16!$A3402)</f>
        <v>454012768723.58887</v>
      </c>
      <c r="F3402" s="1">
        <f t="shared" si="110"/>
        <v>0.33038718365060499</v>
      </c>
      <c r="G3402" s="1">
        <f t="shared" si="111"/>
        <v>0</v>
      </c>
      <c r="H3402">
        <f>SUMIFS(Data!Z:Z,Data!B:B,Figure16!B3402,Data!A:A,Figure16!A3402)</f>
        <v>1</v>
      </c>
    </row>
    <row r="3403" spans="1:8">
      <c r="A3403" s="27">
        <v>1950</v>
      </c>
      <c r="B3403" t="s">
        <v>244</v>
      </c>
      <c r="C3403" s="3">
        <f>SUMIFS(Data!F:F,Data!$B:$B,Figure16!$B3403,Data!$A:$A,Figure16!$A3403)</f>
        <v>0</v>
      </c>
      <c r="D3403" s="3">
        <f>SUMIFS(Data!Y:Y,Data!$B:$B,Figure16!$B3403,Data!$A:$A,Figure16!$A3403)</f>
        <v>0</v>
      </c>
      <c r="E3403" s="3">
        <f>SUMIFS(Data!Q:Q,Data!$B:$B,Figure16!$B3403,Data!$A:$A,Figure16!$A3403)</f>
        <v>0</v>
      </c>
      <c r="F3403" s="1" t="str">
        <f t="shared" si="110"/>
        <v/>
      </c>
      <c r="G3403" s="1" t="str">
        <f t="shared" si="111"/>
        <v/>
      </c>
      <c r="H3403">
        <f>SUMIFS(Data!Z:Z,Data!B:B,Figure16!B3403,Data!A:A,Figure16!A3403)</f>
        <v>0</v>
      </c>
    </row>
    <row r="3404" spans="1:8">
      <c r="A3404" s="27">
        <v>1951</v>
      </c>
      <c r="B3404" t="s">
        <v>244</v>
      </c>
      <c r="C3404" s="3">
        <f>SUMIFS(Data!F:F,Data!$B:$B,Figure16!$B3404,Data!$A:$A,Figure16!$A3404)</f>
        <v>0</v>
      </c>
      <c r="D3404" s="3">
        <f>SUMIFS(Data!Y:Y,Data!$B:$B,Figure16!$B3404,Data!$A:$A,Figure16!$A3404)</f>
        <v>0</v>
      </c>
      <c r="E3404" s="3">
        <f>SUMIFS(Data!Q:Q,Data!$B:$B,Figure16!$B3404,Data!$A:$A,Figure16!$A3404)</f>
        <v>0</v>
      </c>
      <c r="F3404" s="1" t="str">
        <f t="shared" si="110"/>
        <v/>
      </c>
      <c r="G3404" s="1" t="str">
        <f t="shared" si="111"/>
        <v/>
      </c>
      <c r="H3404">
        <f>SUMIFS(Data!Z:Z,Data!B:B,Figure16!B3404,Data!A:A,Figure16!A3404)</f>
        <v>0</v>
      </c>
    </row>
    <row r="3405" spans="1:8">
      <c r="A3405" s="27">
        <v>1952</v>
      </c>
      <c r="B3405" t="s">
        <v>244</v>
      </c>
      <c r="C3405" s="3">
        <f>SUMIFS(Data!F:F,Data!$B:$B,Figure16!$B3405,Data!$A:$A,Figure16!$A3405)</f>
        <v>0</v>
      </c>
      <c r="D3405" s="3">
        <f>SUMIFS(Data!Y:Y,Data!$B:$B,Figure16!$B3405,Data!$A:$A,Figure16!$A3405)</f>
        <v>0</v>
      </c>
      <c r="E3405" s="3">
        <f>SUMIFS(Data!Q:Q,Data!$B:$B,Figure16!$B3405,Data!$A:$A,Figure16!$A3405)</f>
        <v>0</v>
      </c>
      <c r="F3405" s="1" t="str">
        <f t="shared" si="110"/>
        <v/>
      </c>
      <c r="G3405" s="1" t="str">
        <f t="shared" si="111"/>
        <v/>
      </c>
      <c r="H3405">
        <f>SUMIFS(Data!Z:Z,Data!B:B,Figure16!B3405,Data!A:A,Figure16!A3405)</f>
        <v>0</v>
      </c>
    </row>
    <row r="3406" spans="1:8">
      <c r="A3406" s="27">
        <v>1953</v>
      </c>
      <c r="B3406" t="s">
        <v>244</v>
      </c>
      <c r="C3406" s="3">
        <f>SUMIFS(Data!F:F,Data!$B:$B,Figure16!$B3406,Data!$A:$A,Figure16!$A3406)</f>
        <v>0</v>
      </c>
      <c r="D3406" s="3">
        <f>SUMIFS(Data!Y:Y,Data!$B:$B,Figure16!$B3406,Data!$A:$A,Figure16!$A3406)</f>
        <v>0</v>
      </c>
      <c r="E3406" s="3">
        <f>SUMIFS(Data!Q:Q,Data!$B:$B,Figure16!$B3406,Data!$A:$A,Figure16!$A3406)</f>
        <v>0</v>
      </c>
      <c r="F3406" s="1" t="str">
        <f t="shared" si="110"/>
        <v/>
      </c>
      <c r="G3406" s="1" t="str">
        <f t="shared" si="111"/>
        <v/>
      </c>
      <c r="H3406">
        <f>SUMIFS(Data!Z:Z,Data!B:B,Figure16!B3406,Data!A:A,Figure16!A3406)</f>
        <v>0</v>
      </c>
    </row>
    <row r="3407" spans="1:8">
      <c r="A3407" s="27">
        <v>1954</v>
      </c>
      <c r="B3407" t="s">
        <v>244</v>
      </c>
      <c r="C3407" s="3">
        <f>SUMIFS(Data!F:F,Data!$B:$B,Figure16!$B3407,Data!$A:$A,Figure16!$A3407)</f>
        <v>0</v>
      </c>
      <c r="D3407" s="3">
        <f>SUMIFS(Data!Y:Y,Data!$B:$B,Figure16!$B3407,Data!$A:$A,Figure16!$A3407)</f>
        <v>0</v>
      </c>
      <c r="E3407" s="3">
        <f>SUMIFS(Data!Q:Q,Data!$B:$B,Figure16!$B3407,Data!$A:$A,Figure16!$A3407)</f>
        <v>0</v>
      </c>
      <c r="F3407" s="1" t="str">
        <f t="shared" si="110"/>
        <v/>
      </c>
      <c r="G3407" s="1" t="str">
        <f t="shared" si="111"/>
        <v/>
      </c>
      <c r="H3407">
        <f>SUMIFS(Data!Z:Z,Data!B:B,Figure16!B3407,Data!A:A,Figure16!A3407)</f>
        <v>0</v>
      </c>
    </row>
    <row r="3408" spans="1:8">
      <c r="A3408" s="27">
        <v>1955</v>
      </c>
      <c r="B3408" t="s">
        <v>244</v>
      </c>
      <c r="C3408" s="3">
        <f>SUMIFS(Data!F:F,Data!$B:$B,Figure16!$B3408,Data!$A:$A,Figure16!$A3408)</f>
        <v>0</v>
      </c>
      <c r="D3408" s="3">
        <f>SUMIFS(Data!Y:Y,Data!$B:$B,Figure16!$B3408,Data!$A:$A,Figure16!$A3408)</f>
        <v>0</v>
      </c>
      <c r="E3408" s="3">
        <f>SUMIFS(Data!Q:Q,Data!$B:$B,Figure16!$B3408,Data!$A:$A,Figure16!$A3408)</f>
        <v>0</v>
      </c>
      <c r="F3408" s="1" t="str">
        <f t="shared" si="110"/>
        <v/>
      </c>
      <c r="G3408" s="1" t="str">
        <f t="shared" si="111"/>
        <v/>
      </c>
      <c r="H3408">
        <f>SUMIFS(Data!Z:Z,Data!B:B,Figure16!B3408,Data!A:A,Figure16!A3408)</f>
        <v>0</v>
      </c>
    </row>
    <row r="3409" spans="1:8">
      <c r="A3409" s="27">
        <v>1956</v>
      </c>
      <c r="B3409" t="s">
        <v>244</v>
      </c>
      <c r="C3409" s="3">
        <f>SUMIFS(Data!F:F,Data!$B:$B,Figure16!$B3409,Data!$A:$A,Figure16!$A3409)</f>
        <v>0</v>
      </c>
      <c r="D3409" s="3">
        <f>SUMIFS(Data!Y:Y,Data!$B:$B,Figure16!$B3409,Data!$A:$A,Figure16!$A3409)</f>
        <v>0</v>
      </c>
      <c r="E3409" s="3">
        <f>SUMIFS(Data!Q:Q,Data!$B:$B,Figure16!$B3409,Data!$A:$A,Figure16!$A3409)</f>
        <v>0</v>
      </c>
      <c r="F3409" s="1" t="str">
        <f t="shared" si="110"/>
        <v/>
      </c>
      <c r="G3409" s="1" t="str">
        <f t="shared" si="111"/>
        <v/>
      </c>
      <c r="H3409">
        <f>SUMIFS(Data!Z:Z,Data!B:B,Figure16!B3409,Data!A:A,Figure16!A3409)</f>
        <v>0</v>
      </c>
    </row>
    <row r="3410" spans="1:8">
      <c r="A3410" s="27">
        <v>1957</v>
      </c>
      <c r="B3410" t="s">
        <v>244</v>
      </c>
      <c r="C3410" s="3">
        <f>SUMIFS(Data!F:F,Data!$B:$B,Figure16!$B3410,Data!$A:$A,Figure16!$A3410)</f>
        <v>0</v>
      </c>
      <c r="D3410" s="3">
        <f>SUMIFS(Data!Y:Y,Data!$B:$B,Figure16!$B3410,Data!$A:$A,Figure16!$A3410)</f>
        <v>0</v>
      </c>
      <c r="E3410" s="3">
        <f>SUMIFS(Data!Q:Q,Data!$B:$B,Figure16!$B3410,Data!$A:$A,Figure16!$A3410)</f>
        <v>0</v>
      </c>
      <c r="F3410" s="1" t="str">
        <f t="shared" si="110"/>
        <v/>
      </c>
      <c r="G3410" s="1" t="str">
        <f t="shared" si="111"/>
        <v/>
      </c>
      <c r="H3410">
        <f>SUMIFS(Data!Z:Z,Data!B:B,Figure16!B3410,Data!A:A,Figure16!A3410)</f>
        <v>0</v>
      </c>
    </row>
    <row r="3411" spans="1:8">
      <c r="A3411" s="27">
        <v>1958</v>
      </c>
      <c r="B3411" t="s">
        <v>244</v>
      </c>
      <c r="C3411" s="3">
        <f>SUMIFS(Data!F:F,Data!$B:$B,Figure16!$B3411,Data!$A:$A,Figure16!$A3411)</f>
        <v>0</v>
      </c>
      <c r="D3411" s="3">
        <f>SUMIFS(Data!Y:Y,Data!$B:$B,Figure16!$B3411,Data!$A:$A,Figure16!$A3411)</f>
        <v>0</v>
      </c>
      <c r="E3411" s="3">
        <f>SUMIFS(Data!Q:Q,Data!$B:$B,Figure16!$B3411,Data!$A:$A,Figure16!$A3411)</f>
        <v>0</v>
      </c>
      <c r="F3411" s="1" t="str">
        <f t="shared" si="110"/>
        <v/>
      </c>
      <c r="G3411" s="1" t="str">
        <f t="shared" si="111"/>
        <v/>
      </c>
      <c r="H3411">
        <f>SUMIFS(Data!Z:Z,Data!B:B,Figure16!B3411,Data!A:A,Figure16!A3411)</f>
        <v>0</v>
      </c>
    </row>
    <row r="3412" spans="1:8">
      <c r="A3412" s="27">
        <v>1959</v>
      </c>
      <c r="B3412" t="s">
        <v>244</v>
      </c>
      <c r="C3412" s="3">
        <f>SUMIFS(Data!F:F,Data!$B:$B,Figure16!$B3412,Data!$A:$A,Figure16!$A3412)</f>
        <v>0</v>
      </c>
      <c r="D3412" s="3">
        <f>SUMIFS(Data!Y:Y,Data!$B:$B,Figure16!$B3412,Data!$A:$A,Figure16!$A3412)</f>
        <v>0</v>
      </c>
      <c r="E3412" s="3">
        <f>SUMIFS(Data!Q:Q,Data!$B:$B,Figure16!$B3412,Data!$A:$A,Figure16!$A3412)</f>
        <v>0</v>
      </c>
      <c r="F3412" s="1" t="str">
        <f t="shared" si="110"/>
        <v/>
      </c>
      <c r="G3412" s="1" t="str">
        <f t="shared" si="111"/>
        <v/>
      </c>
      <c r="H3412">
        <f>SUMIFS(Data!Z:Z,Data!B:B,Figure16!B3412,Data!A:A,Figure16!A3412)</f>
        <v>0</v>
      </c>
    </row>
    <row r="3413" spans="1:8">
      <c r="A3413" s="27">
        <v>1960</v>
      </c>
      <c r="B3413" t="s">
        <v>244</v>
      </c>
      <c r="C3413" s="3">
        <f>SUMIFS(Data!F:F,Data!$B:$B,Figure16!$B3413,Data!$A:$A,Figure16!$A3413)</f>
        <v>0</v>
      </c>
      <c r="D3413" s="3">
        <f>SUMIFS(Data!Y:Y,Data!$B:$B,Figure16!$B3413,Data!$A:$A,Figure16!$A3413)</f>
        <v>0</v>
      </c>
      <c r="E3413" s="3">
        <f>SUMIFS(Data!Q:Q,Data!$B:$B,Figure16!$B3413,Data!$A:$A,Figure16!$A3413)</f>
        <v>1684121534.5841503</v>
      </c>
      <c r="F3413" s="1">
        <f t="shared" si="110"/>
        <v>0</v>
      </c>
      <c r="G3413" s="1">
        <f t="shared" si="111"/>
        <v>0</v>
      </c>
      <c r="H3413">
        <f>SUMIFS(Data!Z:Z,Data!B:B,Figure16!B3413,Data!A:A,Figure16!A3413)</f>
        <v>0</v>
      </c>
    </row>
    <row r="3414" spans="1:8">
      <c r="A3414" s="27">
        <v>1961</v>
      </c>
      <c r="B3414" t="s">
        <v>244</v>
      </c>
      <c r="C3414" s="3">
        <f>SUMIFS(Data!F:F,Data!$B:$B,Figure16!$B3414,Data!$A:$A,Figure16!$A3414)</f>
        <v>0</v>
      </c>
      <c r="D3414" s="3">
        <f>SUMIFS(Data!Y:Y,Data!$B:$B,Figure16!$B3414,Data!$A:$A,Figure16!$A3414)</f>
        <v>0</v>
      </c>
      <c r="E3414" s="3">
        <f>SUMIFS(Data!Q:Q,Data!$B:$B,Figure16!$B3414,Data!$A:$A,Figure16!$A3414)</f>
        <v>1831700364.0436854</v>
      </c>
      <c r="F3414" s="1">
        <f t="shared" si="110"/>
        <v>0</v>
      </c>
      <c r="G3414" s="1">
        <f t="shared" si="111"/>
        <v>0</v>
      </c>
      <c r="H3414">
        <f>SUMIFS(Data!Z:Z,Data!B:B,Figure16!B3414,Data!A:A,Figure16!A3414)</f>
        <v>0</v>
      </c>
    </row>
    <row r="3415" spans="1:8">
      <c r="A3415" s="27">
        <v>1962</v>
      </c>
      <c r="B3415" t="s">
        <v>244</v>
      </c>
      <c r="C3415" s="3">
        <f>SUMIFS(Data!F:F,Data!$B:$B,Figure16!$B3415,Data!$A:$A,Figure16!$A3415)</f>
        <v>0</v>
      </c>
      <c r="D3415" s="3">
        <f>SUMIFS(Data!Y:Y,Data!$B:$B,Figure16!$B3415,Data!$A:$A,Figure16!$A3415)</f>
        <v>0</v>
      </c>
      <c r="E3415" s="3">
        <f>SUMIFS(Data!Q:Q,Data!$B:$B,Figure16!$B3415,Data!$A:$A,Figure16!$A3415)</f>
        <v>1954634836.1803415</v>
      </c>
      <c r="F3415" s="1">
        <f t="shared" si="110"/>
        <v>0</v>
      </c>
      <c r="G3415" s="1">
        <f t="shared" si="111"/>
        <v>0</v>
      </c>
      <c r="H3415">
        <f>SUMIFS(Data!Z:Z,Data!B:B,Figure16!B3415,Data!A:A,Figure16!A3415)</f>
        <v>0</v>
      </c>
    </row>
    <row r="3416" spans="1:8">
      <c r="A3416" s="27">
        <v>1963</v>
      </c>
      <c r="B3416" t="s">
        <v>244</v>
      </c>
      <c r="C3416" s="3">
        <f>SUMIFS(Data!F:F,Data!$B:$B,Figure16!$B3416,Data!$A:$A,Figure16!$A3416)</f>
        <v>0</v>
      </c>
      <c r="D3416" s="3">
        <f>SUMIFS(Data!Y:Y,Data!$B:$B,Figure16!$B3416,Data!$A:$A,Figure16!$A3416)</f>
        <v>0</v>
      </c>
      <c r="E3416" s="3">
        <f>SUMIFS(Data!Q:Q,Data!$B:$B,Figure16!$B3416,Data!$A:$A,Figure16!$A3416)</f>
        <v>1978437692.523103</v>
      </c>
      <c r="F3416" s="1">
        <f t="shared" si="110"/>
        <v>0</v>
      </c>
      <c r="G3416" s="1">
        <f t="shared" si="111"/>
        <v>0</v>
      </c>
      <c r="H3416">
        <f>SUMIFS(Data!Z:Z,Data!B:B,Figure16!B3416,Data!A:A,Figure16!A3416)</f>
        <v>0</v>
      </c>
    </row>
    <row r="3417" spans="1:8">
      <c r="A3417" s="27">
        <v>1964</v>
      </c>
      <c r="B3417" t="s">
        <v>244</v>
      </c>
      <c r="C3417" s="3">
        <f>SUMIFS(Data!F:F,Data!$B:$B,Figure16!$B3417,Data!$A:$A,Figure16!$A3417)</f>
        <v>0</v>
      </c>
      <c r="D3417" s="3">
        <f>SUMIFS(Data!Y:Y,Data!$B:$B,Figure16!$B3417,Data!$A:$A,Figure16!$A3417)</f>
        <v>0</v>
      </c>
      <c r="E3417" s="3">
        <f>SUMIFS(Data!Q:Q,Data!$B:$B,Figure16!$B3417,Data!$A:$A,Figure16!$A3417)</f>
        <v>2340521142.5371046</v>
      </c>
      <c r="F3417" s="1">
        <f t="shared" si="110"/>
        <v>0</v>
      </c>
      <c r="G3417" s="1">
        <f t="shared" si="111"/>
        <v>0</v>
      </c>
      <c r="H3417">
        <f>SUMIFS(Data!Z:Z,Data!B:B,Figure16!B3417,Data!A:A,Figure16!A3417)</f>
        <v>0</v>
      </c>
    </row>
    <row r="3418" spans="1:8">
      <c r="A3418" s="27">
        <v>1965</v>
      </c>
      <c r="B3418" t="s">
        <v>244</v>
      </c>
      <c r="C3418" s="3">
        <f>SUMIFS(Data!F:F,Data!$B:$B,Figure16!$B3418,Data!$A:$A,Figure16!$A3418)</f>
        <v>0</v>
      </c>
      <c r="D3418" s="3">
        <f>SUMIFS(Data!Y:Y,Data!$B:$B,Figure16!$B3418,Data!$A:$A,Figure16!$A3418)</f>
        <v>0</v>
      </c>
      <c r="E3418" s="3">
        <f>SUMIFS(Data!Q:Q,Data!$B:$B,Figure16!$B3418,Data!$A:$A,Figure16!$A3418)</f>
        <v>0</v>
      </c>
      <c r="F3418" s="1" t="str">
        <f t="shared" si="110"/>
        <v/>
      </c>
      <c r="G3418" s="1" t="str">
        <f t="shared" si="111"/>
        <v/>
      </c>
      <c r="H3418">
        <f>SUMIFS(Data!Z:Z,Data!B:B,Figure16!B3418,Data!A:A,Figure16!A3418)</f>
        <v>0</v>
      </c>
    </row>
    <row r="3419" spans="1:8">
      <c r="A3419" s="27">
        <v>1966</v>
      </c>
      <c r="B3419" t="s">
        <v>244</v>
      </c>
      <c r="C3419" s="3">
        <f>SUMIFS(Data!F:F,Data!$B:$B,Figure16!$B3419,Data!$A:$A,Figure16!$A3419)</f>
        <v>0</v>
      </c>
      <c r="D3419" s="3">
        <f>SUMIFS(Data!Y:Y,Data!$B:$B,Figure16!$B3419,Data!$A:$A,Figure16!$A3419)</f>
        <v>0</v>
      </c>
      <c r="E3419" s="3">
        <f>SUMIFS(Data!Q:Q,Data!$B:$B,Figure16!$B3419,Data!$A:$A,Figure16!$A3419)</f>
        <v>0</v>
      </c>
      <c r="F3419" s="1" t="str">
        <f t="shared" si="110"/>
        <v/>
      </c>
      <c r="G3419" s="1" t="str">
        <f t="shared" si="111"/>
        <v/>
      </c>
      <c r="H3419">
        <f>SUMIFS(Data!Z:Z,Data!B:B,Figure16!B3419,Data!A:A,Figure16!A3419)</f>
        <v>0</v>
      </c>
    </row>
    <row r="3420" spans="1:8">
      <c r="A3420" s="27">
        <v>1967</v>
      </c>
      <c r="B3420" t="s">
        <v>244</v>
      </c>
      <c r="C3420" s="3">
        <f>SUMIFS(Data!F:F,Data!$B:$B,Figure16!$B3420,Data!$A:$A,Figure16!$A3420)</f>
        <v>0</v>
      </c>
      <c r="D3420" s="3">
        <f>SUMIFS(Data!Y:Y,Data!$B:$B,Figure16!$B3420,Data!$A:$A,Figure16!$A3420)</f>
        <v>0</v>
      </c>
      <c r="E3420" s="3">
        <f>SUMIFS(Data!Q:Q,Data!$B:$B,Figure16!$B3420,Data!$A:$A,Figure16!$A3420)</f>
        <v>0</v>
      </c>
      <c r="F3420" s="1" t="str">
        <f t="shared" si="110"/>
        <v/>
      </c>
      <c r="G3420" s="1" t="str">
        <f t="shared" si="111"/>
        <v/>
      </c>
      <c r="H3420">
        <f>SUMIFS(Data!Z:Z,Data!B:B,Figure16!B3420,Data!A:A,Figure16!A3420)</f>
        <v>0</v>
      </c>
    </row>
    <row r="3421" spans="1:8">
      <c r="A3421" s="27">
        <v>1968</v>
      </c>
      <c r="B3421" t="s">
        <v>244</v>
      </c>
      <c r="C3421" s="3">
        <f>SUMIFS(Data!F:F,Data!$B:$B,Figure16!$B3421,Data!$A:$A,Figure16!$A3421)</f>
        <v>0</v>
      </c>
      <c r="D3421" s="3">
        <f>SUMIFS(Data!Y:Y,Data!$B:$B,Figure16!$B3421,Data!$A:$A,Figure16!$A3421)</f>
        <v>0</v>
      </c>
      <c r="E3421" s="3">
        <f>SUMIFS(Data!Q:Q,Data!$B:$B,Figure16!$B3421,Data!$A:$A,Figure16!$A3421)</f>
        <v>2896947633.7160463</v>
      </c>
      <c r="F3421" s="1">
        <f t="shared" si="110"/>
        <v>0</v>
      </c>
      <c r="G3421" s="1">
        <f t="shared" si="111"/>
        <v>0</v>
      </c>
      <c r="H3421">
        <f>SUMIFS(Data!Z:Z,Data!B:B,Figure16!B3421,Data!A:A,Figure16!A3421)</f>
        <v>0</v>
      </c>
    </row>
    <row r="3422" spans="1:8">
      <c r="A3422" s="27">
        <v>1969</v>
      </c>
      <c r="B3422" t="s">
        <v>244</v>
      </c>
      <c r="C3422" s="3">
        <f>SUMIFS(Data!F:F,Data!$B:$B,Figure16!$B3422,Data!$A:$A,Figure16!$A3422)</f>
        <v>0</v>
      </c>
      <c r="D3422" s="3">
        <f>SUMIFS(Data!Y:Y,Data!$B:$B,Figure16!$B3422,Data!$A:$A,Figure16!$A3422)</f>
        <v>0</v>
      </c>
      <c r="E3422" s="3">
        <f>SUMIFS(Data!Q:Q,Data!$B:$B,Figure16!$B3422,Data!$A:$A,Figure16!$A3422)</f>
        <v>3008120974.516942</v>
      </c>
      <c r="F3422" s="1">
        <f t="shared" si="110"/>
        <v>0</v>
      </c>
      <c r="G3422" s="1">
        <f t="shared" si="111"/>
        <v>0</v>
      </c>
      <c r="H3422">
        <f>SUMIFS(Data!Z:Z,Data!B:B,Figure16!B3422,Data!A:A,Figure16!A3422)</f>
        <v>0</v>
      </c>
    </row>
    <row r="3423" spans="1:8">
      <c r="A3423" s="27">
        <v>1970</v>
      </c>
      <c r="B3423" t="s">
        <v>244</v>
      </c>
      <c r="C3423" s="3">
        <f>SUMIFS(Data!F:F,Data!$B:$B,Figure16!$B3423,Data!$A:$A,Figure16!$A3423)</f>
        <v>0</v>
      </c>
      <c r="D3423" s="3">
        <f>SUMIFS(Data!Y:Y,Data!$B:$B,Figure16!$B3423,Data!$A:$A,Figure16!$A3423)</f>
        <v>0</v>
      </c>
      <c r="E3423" s="3">
        <f>SUMIFS(Data!Q:Q,Data!$B:$B,Figure16!$B3423,Data!$A:$A,Figure16!$A3423)</f>
        <v>3281713805.6566796</v>
      </c>
      <c r="F3423" s="1">
        <f t="shared" si="110"/>
        <v>0</v>
      </c>
      <c r="G3423" s="1">
        <f t="shared" si="111"/>
        <v>0</v>
      </c>
      <c r="H3423">
        <f>SUMIFS(Data!Z:Z,Data!B:B,Figure16!B3423,Data!A:A,Figure16!A3423)</f>
        <v>0</v>
      </c>
    </row>
    <row r="3424" spans="1:8">
      <c r="A3424" s="27">
        <v>1971</v>
      </c>
      <c r="B3424" t="s">
        <v>244</v>
      </c>
      <c r="C3424" s="3">
        <f>SUMIFS(Data!F:F,Data!$B:$B,Figure16!$B3424,Data!$A:$A,Figure16!$A3424)</f>
        <v>45000000</v>
      </c>
      <c r="D3424" s="3">
        <f>SUMIFS(Data!Y:Y,Data!$B:$B,Figure16!$B3424,Data!$A:$A,Figure16!$A3424)</f>
        <v>0</v>
      </c>
      <c r="E3424" s="3">
        <f>SUMIFS(Data!Q:Q,Data!$B:$B,Figure16!$B3424,Data!$A:$A,Figure16!$A3424)</f>
        <v>3865346534.6534657</v>
      </c>
      <c r="F3424" s="1">
        <f t="shared" si="110"/>
        <v>1.1641905737704916</v>
      </c>
      <c r="G3424" s="1">
        <f t="shared" si="111"/>
        <v>0</v>
      </c>
      <c r="H3424">
        <f>SUMIFS(Data!Z:Z,Data!B:B,Figure16!B3424,Data!A:A,Figure16!A3424)</f>
        <v>0</v>
      </c>
    </row>
    <row r="3425" spans="1:8">
      <c r="A3425" s="27">
        <v>1972</v>
      </c>
      <c r="B3425" t="s">
        <v>244</v>
      </c>
      <c r="C3425" s="3">
        <f>SUMIFS(Data!F:F,Data!$B:$B,Figure16!$B3425,Data!$A:$A,Figure16!$A3425)</f>
        <v>0</v>
      </c>
      <c r="D3425" s="3">
        <f>SUMIFS(Data!Y:Y,Data!$B:$B,Figure16!$B3425,Data!$A:$A,Figure16!$A3425)</f>
        <v>0</v>
      </c>
      <c r="E3425" s="3">
        <f>SUMIFS(Data!Q:Q,Data!$B:$B,Figure16!$B3425,Data!$A:$A,Figure16!$A3425)</f>
        <v>4113848002.4031243</v>
      </c>
      <c r="F3425" s="1">
        <f t="shared" si="110"/>
        <v>0</v>
      </c>
      <c r="G3425" s="1">
        <f t="shared" si="111"/>
        <v>0</v>
      </c>
      <c r="H3425">
        <f>SUMIFS(Data!Z:Z,Data!B:B,Figure16!B3425,Data!A:A,Figure16!A3425)</f>
        <v>0</v>
      </c>
    </row>
    <row r="3426" spans="1:8">
      <c r="A3426" s="27">
        <v>1973</v>
      </c>
      <c r="B3426" t="s">
        <v>244</v>
      </c>
      <c r="C3426" s="3">
        <f>SUMIFS(Data!F:F,Data!$B:$B,Figure16!$B3426,Data!$A:$A,Figure16!$A3426)</f>
        <v>0</v>
      </c>
      <c r="D3426" s="3">
        <f>SUMIFS(Data!Y:Y,Data!$B:$B,Figure16!$B3426,Data!$A:$A,Figure16!$A3426)</f>
        <v>0</v>
      </c>
      <c r="E3426" s="3">
        <f>SUMIFS(Data!Q:Q,Data!$B:$B,Figure16!$B3426,Data!$A:$A,Figure16!$A3426)</f>
        <v>5134367778.1446018</v>
      </c>
      <c r="F3426" s="1">
        <f t="shared" si="110"/>
        <v>0</v>
      </c>
      <c r="G3426" s="1">
        <f t="shared" si="111"/>
        <v>0</v>
      </c>
      <c r="H3426">
        <f>SUMIFS(Data!Z:Z,Data!B:B,Figure16!B3426,Data!A:A,Figure16!A3426)</f>
        <v>0</v>
      </c>
    </row>
    <row r="3427" spans="1:8">
      <c r="A3427" s="27">
        <v>1974</v>
      </c>
      <c r="B3427" t="s">
        <v>244</v>
      </c>
      <c r="C3427" s="3">
        <f>SUMIFS(Data!F:F,Data!$B:$B,Figure16!$B3427,Data!$A:$A,Figure16!$A3427)</f>
        <v>0</v>
      </c>
      <c r="D3427" s="3">
        <f>SUMIFS(Data!Y:Y,Data!$B:$B,Figure16!$B3427,Data!$A:$A,Figure16!$A3427)</f>
        <v>0</v>
      </c>
      <c r="E3427" s="3">
        <f>SUMIFS(Data!Q:Q,Data!$B:$B,Figure16!$B3427,Data!$A:$A,Figure16!$A3427)</f>
        <v>11516762614.290552</v>
      </c>
      <c r="F3427" s="1">
        <f t="shared" si="110"/>
        <v>0</v>
      </c>
      <c r="G3427" s="1">
        <f t="shared" si="111"/>
        <v>0</v>
      </c>
      <c r="H3427">
        <f>SUMIFS(Data!Z:Z,Data!B:B,Figure16!B3427,Data!A:A,Figure16!A3427)</f>
        <v>0</v>
      </c>
    </row>
    <row r="3428" spans="1:8">
      <c r="A3428" s="27">
        <v>1975</v>
      </c>
      <c r="B3428" t="s">
        <v>244</v>
      </c>
      <c r="C3428" s="3">
        <f>SUMIFS(Data!F:F,Data!$B:$B,Figure16!$B3428,Data!$A:$A,Figure16!$A3428)</f>
        <v>0</v>
      </c>
      <c r="D3428" s="3">
        <f>SUMIFS(Data!Y:Y,Data!$B:$B,Figure16!$B3428,Data!$A:$A,Figure16!$A3428)</f>
        <v>500000000</v>
      </c>
      <c r="E3428" s="3">
        <f>SUMIFS(Data!Q:Q,Data!$B:$B,Figure16!$B3428,Data!$A:$A,Figure16!$A3428)</f>
        <v>13458516762.614292</v>
      </c>
      <c r="F3428" s="1">
        <f t="shared" si="110"/>
        <v>0</v>
      </c>
      <c r="G3428" s="1">
        <f t="shared" si="111"/>
        <v>3.7151196437108416</v>
      </c>
      <c r="H3428">
        <f>SUMIFS(Data!Z:Z,Data!B:B,Figure16!B3428,Data!A:A,Figure16!A3428)</f>
        <v>0</v>
      </c>
    </row>
    <row r="3429" spans="1:8">
      <c r="A3429" s="27">
        <v>1976</v>
      </c>
      <c r="B3429" t="s">
        <v>244</v>
      </c>
      <c r="C3429" s="3">
        <f>SUMIFS(Data!F:F,Data!$B:$B,Figure16!$B3429,Data!$A:$A,Figure16!$A3429)</f>
        <v>0</v>
      </c>
      <c r="D3429" s="3">
        <f>SUMIFS(Data!Y:Y,Data!$B:$B,Figure16!$B3429,Data!$A:$A,Figure16!$A3429)</f>
        <v>0</v>
      </c>
      <c r="E3429" s="3">
        <f>SUMIFS(Data!Q:Q,Data!$B:$B,Figure16!$B3429,Data!$A:$A,Figure16!$A3429)</f>
        <v>17754825601.083645</v>
      </c>
      <c r="F3429" s="1">
        <f t="shared" si="110"/>
        <v>0</v>
      </c>
      <c r="G3429" s="1">
        <f t="shared" si="111"/>
        <v>0</v>
      </c>
      <c r="H3429">
        <f>SUMIFS(Data!Z:Z,Data!B:B,Figure16!B3429,Data!A:A,Figure16!A3429)</f>
        <v>0</v>
      </c>
    </row>
    <row r="3430" spans="1:8">
      <c r="A3430" s="27">
        <v>1977</v>
      </c>
      <c r="B3430" t="s">
        <v>244</v>
      </c>
      <c r="C3430" s="3">
        <f>SUMIFS(Data!F:F,Data!$B:$B,Figure16!$B3430,Data!$A:$A,Figure16!$A3430)</f>
        <v>0</v>
      </c>
      <c r="D3430" s="3">
        <f>SUMIFS(Data!Y:Y,Data!$B:$B,Figure16!$B3430,Data!$A:$A,Figure16!$A3430)</f>
        <v>0</v>
      </c>
      <c r="E3430" s="3">
        <f>SUMIFS(Data!Q:Q,Data!$B:$B,Figure16!$B3430,Data!$A:$A,Figure16!$A3430)</f>
        <v>19838130714.527599</v>
      </c>
      <c r="F3430" s="1">
        <f t="shared" si="110"/>
        <v>0</v>
      </c>
      <c r="G3430" s="1">
        <f t="shared" si="111"/>
        <v>0</v>
      </c>
      <c r="H3430">
        <f>SUMIFS(Data!Z:Z,Data!B:B,Figure16!B3430,Data!A:A,Figure16!A3430)</f>
        <v>0</v>
      </c>
    </row>
    <row r="3431" spans="1:8">
      <c r="A3431" s="27">
        <v>1978</v>
      </c>
      <c r="B3431" t="s">
        <v>244</v>
      </c>
      <c r="C3431" s="3">
        <f>SUMIFS(Data!F:F,Data!$B:$B,Figure16!$B3431,Data!$A:$A,Figure16!$A3431)</f>
        <v>0</v>
      </c>
      <c r="D3431" s="3">
        <f>SUMIFS(Data!Y:Y,Data!$B:$B,Figure16!$B3431,Data!$A:$A,Figure16!$A3431)</f>
        <v>180000000</v>
      </c>
      <c r="E3431" s="3">
        <f>SUMIFS(Data!Q:Q,Data!$B:$B,Figure16!$B3431,Data!$A:$A,Figure16!$A3431)</f>
        <v>23762275651.87944</v>
      </c>
      <c r="F3431" s="1">
        <f t="shared" si="110"/>
        <v>0</v>
      </c>
      <c r="G3431" s="1">
        <f t="shared" si="111"/>
        <v>0.75750320649850378</v>
      </c>
      <c r="H3431">
        <f>SUMIFS(Data!Z:Z,Data!B:B,Figure16!B3431,Data!A:A,Figure16!A3431)</f>
        <v>0</v>
      </c>
    </row>
    <row r="3432" spans="1:8">
      <c r="A3432" s="27">
        <v>1979</v>
      </c>
      <c r="B3432" t="s">
        <v>244</v>
      </c>
      <c r="C3432" s="3">
        <f>SUMIFS(Data!F:F,Data!$B:$B,Figure16!$B3432,Data!$A:$A,Figure16!$A3432)</f>
        <v>0</v>
      </c>
      <c r="D3432" s="3">
        <f>SUMIFS(Data!Y:Y,Data!$B:$B,Figure16!$B3432,Data!$A:$A,Figure16!$A3432)</f>
        <v>0</v>
      </c>
      <c r="E3432" s="3">
        <f>SUMIFS(Data!Q:Q,Data!$B:$B,Figure16!$B3432,Data!$A:$A,Figure16!$A3432)</f>
        <v>37816457839.485275</v>
      </c>
      <c r="F3432" s="1">
        <f t="shared" si="110"/>
        <v>0</v>
      </c>
      <c r="G3432" s="1">
        <f t="shared" si="111"/>
        <v>0</v>
      </c>
      <c r="H3432">
        <f>SUMIFS(Data!Z:Z,Data!B:B,Figure16!B3432,Data!A:A,Figure16!A3432)</f>
        <v>0</v>
      </c>
    </row>
    <row r="3433" spans="1:8">
      <c r="A3433" s="27">
        <v>1980</v>
      </c>
      <c r="B3433" t="s">
        <v>244</v>
      </c>
      <c r="C3433" s="3">
        <f>SUMIFS(Data!F:F,Data!$B:$B,Figure16!$B3433,Data!$A:$A,Figure16!$A3433)</f>
        <v>0</v>
      </c>
      <c r="D3433" s="3">
        <f>SUMIFS(Data!Y:Y,Data!$B:$B,Figure16!$B3433,Data!$A:$A,Figure16!$A3433)</f>
        <v>0</v>
      </c>
      <c r="E3433" s="3">
        <f>SUMIFS(Data!Q:Q,Data!$B:$B,Figure16!$B3433,Data!$A:$A,Figure16!$A3433)</f>
        <v>53405689129.698608</v>
      </c>
      <c r="F3433" s="1">
        <f t="shared" si="110"/>
        <v>0</v>
      </c>
      <c r="G3433" s="1">
        <f t="shared" si="111"/>
        <v>0</v>
      </c>
      <c r="H3433">
        <f>SUMIFS(Data!Z:Z,Data!B:B,Figure16!B3433,Data!A:A,Figure16!A3433)</f>
        <v>0</v>
      </c>
    </row>
    <row r="3434" spans="1:8">
      <c r="A3434" s="27">
        <v>1981</v>
      </c>
      <c r="B3434" t="s">
        <v>244</v>
      </c>
      <c r="C3434" s="3">
        <f>SUMIFS(Data!F:F,Data!$B:$B,Figure16!$B3434,Data!$A:$A,Figure16!$A3434)</f>
        <v>0</v>
      </c>
      <c r="D3434" s="3">
        <f>SUMIFS(Data!Y:Y,Data!$B:$B,Figure16!$B3434,Data!$A:$A,Figure16!$A3434)</f>
        <v>0</v>
      </c>
      <c r="E3434" s="3">
        <f>SUMIFS(Data!Q:Q,Data!$B:$B,Figure16!$B3434,Data!$A:$A,Figure16!$A3434)</f>
        <v>38424991534.033188</v>
      </c>
      <c r="F3434" s="1">
        <f t="shared" si="110"/>
        <v>0</v>
      </c>
      <c r="G3434" s="1">
        <f t="shared" si="111"/>
        <v>0</v>
      </c>
      <c r="H3434">
        <f>SUMIFS(Data!Z:Z,Data!B:B,Figure16!B3434,Data!A:A,Figure16!A3434)</f>
        <v>0</v>
      </c>
    </row>
    <row r="3435" spans="1:8">
      <c r="A3435" s="27">
        <v>1982</v>
      </c>
      <c r="B3435" t="s">
        <v>244</v>
      </c>
      <c r="C3435" s="3">
        <f>SUMIFS(Data!F:F,Data!$B:$B,Figure16!$B3435,Data!$A:$A,Figure16!$A3435)</f>
        <v>0</v>
      </c>
      <c r="D3435" s="3">
        <f>SUMIFS(Data!Y:Y,Data!$B:$B,Figure16!$B3435,Data!$A:$A,Figure16!$A3435)</f>
        <v>88600000</v>
      </c>
      <c r="E3435" s="3">
        <f>SUMIFS(Data!Q:Q,Data!$B:$B,Figure16!$B3435,Data!$A:$A,Figure16!$A3435)</f>
        <v>42595309882.747078</v>
      </c>
      <c r="F3435" s="1">
        <f t="shared" si="110"/>
        <v>0</v>
      </c>
      <c r="G3435" s="1">
        <f t="shared" si="111"/>
        <v>0.20800412121402778</v>
      </c>
      <c r="H3435">
        <f>SUMIFS(Data!Z:Z,Data!B:B,Figure16!B3435,Data!A:A,Figure16!A3435)</f>
        <v>0</v>
      </c>
    </row>
    <row r="3436" spans="1:8">
      <c r="A3436" s="27">
        <v>1983</v>
      </c>
      <c r="B3436" t="s">
        <v>244</v>
      </c>
      <c r="C3436" s="3">
        <f>SUMIFS(Data!F:F,Data!$B:$B,Figure16!$B3436,Data!$A:$A,Figure16!$A3436)</f>
        <v>0</v>
      </c>
      <c r="D3436" s="3">
        <f>SUMIFS(Data!Y:Y,Data!$B:$B,Figure16!$B3436,Data!$A:$A,Figure16!$A3436)</f>
        <v>870000000</v>
      </c>
      <c r="E3436" s="3">
        <f>SUMIFS(Data!Q:Q,Data!$B:$B,Figure16!$B3436,Data!$A:$A,Figure16!$A3436)</f>
        <v>40595046638.790604</v>
      </c>
      <c r="F3436" s="1">
        <f t="shared" si="110"/>
        <v>0</v>
      </c>
      <c r="G3436" s="1">
        <f t="shared" si="111"/>
        <v>2.1431186118374144</v>
      </c>
      <c r="H3436">
        <f>SUMIFS(Data!Z:Z,Data!B:B,Figure16!B3436,Data!A:A,Figure16!A3436)</f>
        <v>0</v>
      </c>
    </row>
    <row r="3437" spans="1:8">
      <c r="A3437" s="27">
        <v>1984</v>
      </c>
      <c r="B3437" t="s">
        <v>244</v>
      </c>
      <c r="C3437" s="3">
        <f>SUMIFS(Data!F:F,Data!$B:$B,Figure16!$B3437,Data!$A:$A,Figure16!$A3437)</f>
        <v>0</v>
      </c>
      <c r="D3437" s="3">
        <f>SUMIFS(Data!Y:Y,Data!$B:$B,Figure16!$B3437,Data!$A:$A,Figure16!$A3437)</f>
        <v>0</v>
      </c>
      <c r="E3437" s="3">
        <f>SUMIFS(Data!Q:Q,Data!$B:$B,Figure16!$B3437,Data!$A:$A,Figure16!$A3437)</f>
        <v>46802508845.287872</v>
      </c>
      <c r="F3437" s="1">
        <f t="shared" si="110"/>
        <v>0</v>
      </c>
      <c r="G3437" s="1">
        <f t="shared" si="111"/>
        <v>0</v>
      </c>
      <c r="H3437">
        <f>SUMIFS(Data!Z:Z,Data!B:B,Figure16!B3437,Data!A:A,Figure16!A3437)</f>
        <v>0</v>
      </c>
    </row>
    <row r="3438" spans="1:8">
      <c r="A3438" s="27">
        <v>1985</v>
      </c>
      <c r="B3438" t="s">
        <v>244</v>
      </c>
      <c r="C3438" s="3">
        <f>SUMIFS(Data!F:F,Data!$B:$B,Figure16!$B3438,Data!$A:$A,Figure16!$A3438)</f>
        <v>0</v>
      </c>
      <c r="D3438" s="3">
        <f>SUMIFS(Data!Y:Y,Data!$B:$B,Figure16!$B3438,Data!$A:$A,Figure16!$A3438)</f>
        <v>0</v>
      </c>
      <c r="E3438" s="3">
        <f>SUMIFS(Data!Q:Q,Data!$B:$B,Figure16!$B3438,Data!$A:$A,Figure16!$A3438)</f>
        <v>48284979092.955933</v>
      </c>
      <c r="F3438" s="1">
        <f t="shared" si="110"/>
        <v>0</v>
      </c>
      <c r="G3438" s="1">
        <f t="shared" si="111"/>
        <v>0</v>
      </c>
      <c r="H3438">
        <f>SUMIFS(Data!Z:Z,Data!B:B,Figure16!B3438,Data!A:A,Figure16!A3438)</f>
        <v>0</v>
      </c>
    </row>
    <row r="3439" spans="1:8">
      <c r="A3439" s="27">
        <v>1986</v>
      </c>
      <c r="B3439" t="s">
        <v>244</v>
      </c>
      <c r="C3439" s="3">
        <f>SUMIFS(Data!F:F,Data!$B:$B,Figure16!$B3439,Data!$A:$A,Figure16!$A3439)</f>
        <v>0</v>
      </c>
      <c r="D3439" s="3">
        <f>SUMIFS(Data!Y:Y,Data!$B:$B,Figure16!$B3439,Data!$A:$A,Figure16!$A3439)</f>
        <v>0</v>
      </c>
      <c r="E3439" s="3">
        <f>SUMIFS(Data!Q:Q,Data!$B:$B,Figure16!$B3439,Data!$A:$A,Figure16!$A3439)</f>
        <v>47127693792.216148</v>
      </c>
      <c r="F3439" s="1">
        <f t="shared" si="110"/>
        <v>0</v>
      </c>
      <c r="G3439" s="1">
        <f t="shared" si="111"/>
        <v>0</v>
      </c>
      <c r="H3439">
        <f>SUMIFS(Data!Z:Z,Data!B:B,Figure16!B3439,Data!A:A,Figure16!A3439)</f>
        <v>0</v>
      </c>
    </row>
    <row r="3440" spans="1:8">
      <c r="A3440" s="27">
        <v>1987</v>
      </c>
      <c r="B3440" t="s">
        <v>244</v>
      </c>
      <c r="C3440" s="3">
        <f>SUMIFS(Data!F:F,Data!$B:$B,Figure16!$B3440,Data!$A:$A,Figure16!$A3440)</f>
        <v>0</v>
      </c>
      <c r="D3440" s="3">
        <f>SUMIFS(Data!Y:Y,Data!$B:$B,Figure16!$B3440,Data!$A:$A,Figure16!$A3440)</f>
        <v>0</v>
      </c>
      <c r="E3440" s="3">
        <f>SUMIFS(Data!Q:Q,Data!$B:$B,Figure16!$B3440,Data!$A:$A,Figure16!$A3440)</f>
        <v>56609842393.052429</v>
      </c>
      <c r="F3440" s="1">
        <f t="shared" si="110"/>
        <v>0</v>
      </c>
      <c r="G3440" s="1">
        <f t="shared" si="111"/>
        <v>0</v>
      </c>
      <c r="H3440">
        <f>SUMIFS(Data!Z:Z,Data!B:B,Figure16!B3440,Data!A:A,Figure16!A3440)</f>
        <v>0</v>
      </c>
    </row>
    <row r="3441" spans="1:8">
      <c r="A3441" s="27">
        <v>1988</v>
      </c>
      <c r="B3441" t="s">
        <v>244</v>
      </c>
      <c r="C3441" s="3">
        <f>SUMIFS(Data!F:F,Data!$B:$B,Figure16!$B3441,Data!$A:$A,Figure16!$A3441)</f>
        <v>0</v>
      </c>
      <c r="D3441" s="3">
        <f>SUMIFS(Data!Y:Y,Data!$B:$B,Figure16!$B3441,Data!$A:$A,Figure16!$A3441)</f>
        <v>0</v>
      </c>
      <c r="E3441" s="3">
        <f>SUMIFS(Data!Q:Q,Data!$B:$B,Figure16!$B3441,Data!$A:$A,Figure16!$A3441)</f>
        <v>62503055644.901909</v>
      </c>
      <c r="F3441" s="1">
        <f t="shared" si="110"/>
        <v>0</v>
      </c>
      <c r="G3441" s="1">
        <f t="shared" si="111"/>
        <v>0</v>
      </c>
      <c r="H3441">
        <f>SUMIFS(Data!Z:Z,Data!B:B,Figure16!B3441,Data!A:A,Figure16!A3441)</f>
        <v>0</v>
      </c>
    </row>
    <row r="3442" spans="1:8">
      <c r="A3442" s="27">
        <v>1989</v>
      </c>
      <c r="B3442" t="s">
        <v>244</v>
      </c>
      <c r="C3442" s="3">
        <f>SUMIFS(Data!F:F,Data!$B:$B,Figure16!$B3442,Data!$A:$A,Figure16!$A3442)</f>
        <v>0</v>
      </c>
      <c r="D3442" s="3">
        <f>SUMIFS(Data!Y:Y,Data!$B:$B,Figure16!$B3442,Data!$A:$A,Figure16!$A3442)</f>
        <v>0</v>
      </c>
      <c r="E3442" s="3">
        <f>SUMIFS(Data!Q:Q,Data!$B:$B,Figure16!$B3442,Data!$A:$A,Figure16!$A3442)</f>
        <v>65641363782.56675</v>
      </c>
      <c r="F3442" s="1">
        <f t="shared" si="110"/>
        <v>0</v>
      </c>
      <c r="G3442" s="1">
        <f t="shared" si="111"/>
        <v>0</v>
      </c>
      <c r="H3442">
        <f>SUMIFS(Data!Z:Z,Data!B:B,Figure16!B3442,Data!A:A,Figure16!A3442)</f>
        <v>0</v>
      </c>
    </row>
    <row r="3443" spans="1:8">
      <c r="A3443" s="27">
        <v>1990</v>
      </c>
      <c r="B3443" t="s">
        <v>244</v>
      </c>
      <c r="C3443" s="3">
        <f>SUMIFS(Data!F:F,Data!$B:$B,Figure16!$B3443,Data!$A:$A,Figure16!$A3443)</f>
        <v>0</v>
      </c>
      <c r="D3443" s="3">
        <f>SUMIFS(Data!Y:Y,Data!$B:$B,Figure16!$B3443,Data!$A:$A,Figure16!$A3443)</f>
        <v>0</v>
      </c>
      <c r="E3443" s="3">
        <f>SUMIFS(Data!Q:Q,Data!$B:$B,Figure16!$B3443,Data!$A:$A,Figure16!$A3443)</f>
        <v>179885815374.71857</v>
      </c>
      <c r="F3443" s="1">
        <f t="shared" si="110"/>
        <v>0</v>
      </c>
      <c r="G3443" s="1">
        <f t="shared" si="111"/>
        <v>0</v>
      </c>
      <c r="H3443">
        <f>SUMIFS(Data!Z:Z,Data!B:B,Figure16!B3443,Data!A:A,Figure16!A3443)</f>
        <v>0</v>
      </c>
    </row>
    <row r="3444" spans="1:8">
      <c r="A3444" s="27">
        <v>1991</v>
      </c>
      <c r="B3444" t="s">
        <v>244</v>
      </c>
      <c r="C3444" s="3">
        <f>SUMIFS(Data!F:F,Data!$B:$B,Figure16!$B3444,Data!$A:$A,Figure16!$A3444)</f>
        <v>0</v>
      </c>
      <c r="D3444" s="3">
        <f>SUMIFS(Data!Y:Y,Data!$B:$B,Figure16!$B3444,Data!$A:$A,Figure16!$A3444)</f>
        <v>0</v>
      </c>
      <c r="E3444" s="3">
        <f>SUMIFS(Data!Q:Q,Data!$B:$B,Figure16!$B3444,Data!$A:$A,Figure16!$A3444)</f>
        <v>0</v>
      </c>
      <c r="F3444" s="1" t="str">
        <f t="shared" si="110"/>
        <v/>
      </c>
      <c r="G3444" s="1" t="str">
        <f t="shared" si="111"/>
        <v/>
      </c>
      <c r="H3444">
        <f>SUMIFS(Data!Z:Z,Data!B:B,Figure16!B3444,Data!A:A,Figure16!A3444)</f>
        <v>0</v>
      </c>
    </row>
    <row r="3445" spans="1:8">
      <c r="A3445" s="27">
        <v>1992</v>
      </c>
      <c r="B3445" t="s">
        <v>244</v>
      </c>
      <c r="C3445" s="3">
        <f>SUMIFS(Data!F:F,Data!$B:$B,Figure16!$B3445,Data!$A:$A,Figure16!$A3445)</f>
        <v>0</v>
      </c>
      <c r="D3445" s="3">
        <f>SUMIFS(Data!Y:Y,Data!$B:$B,Figure16!$B3445,Data!$A:$A,Figure16!$A3445)</f>
        <v>0</v>
      </c>
      <c r="E3445" s="3">
        <f>SUMIFS(Data!Q:Q,Data!$B:$B,Figure16!$B3445,Data!$A:$A,Figure16!$A3445)</f>
        <v>0</v>
      </c>
      <c r="F3445" s="1" t="str">
        <f t="shared" si="110"/>
        <v/>
      </c>
      <c r="G3445" s="1" t="str">
        <f t="shared" si="111"/>
        <v/>
      </c>
      <c r="H3445">
        <f>SUMIFS(Data!Z:Z,Data!B:B,Figure16!B3445,Data!A:A,Figure16!A3445)</f>
        <v>0</v>
      </c>
    </row>
    <row r="3446" spans="1:8">
      <c r="A3446" s="27">
        <v>1993</v>
      </c>
      <c r="B3446" t="s">
        <v>244</v>
      </c>
      <c r="C3446" s="3">
        <f>SUMIFS(Data!F:F,Data!$B:$B,Figure16!$B3446,Data!$A:$A,Figure16!$A3446)</f>
        <v>0</v>
      </c>
      <c r="D3446" s="3">
        <f>SUMIFS(Data!Y:Y,Data!$B:$B,Figure16!$B3446,Data!$A:$A,Figure16!$A3446)</f>
        <v>0</v>
      </c>
      <c r="E3446" s="3">
        <f>SUMIFS(Data!Q:Q,Data!$B:$B,Figure16!$B3446,Data!$A:$A,Figure16!$A3446)</f>
        <v>0</v>
      </c>
      <c r="F3446" s="1" t="str">
        <f t="shared" si="110"/>
        <v/>
      </c>
      <c r="G3446" s="1" t="str">
        <f t="shared" si="111"/>
        <v/>
      </c>
      <c r="H3446">
        <f>SUMIFS(Data!Z:Z,Data!B:B,Figure16!B3446,Data!A:A,Figure16!A3446)</f>
        <v>0</v>
      </c>
    </row>
    <row r="3447" spans="1:8">
      <c r="A3447" s="27">
        <v>1994</v>
      </c>
      <c r="B3447" t="s">
        <v>244</v>
      </c>
      <c r="C3447" s="3">
        <f>SUMIFS(Data!F:F,Data!$B:$B,Figure16!$B3447,Data!$A:$A,Figure16!$A3447)</f>
        <v>0</v>
      </c>
      <c r="D3447" s="3">
        <f>SUMIFS(Data!Y:Y,Data!$B:$B,Figure16!$B3447,Data!$A:$A,Figure16!$A3447)</f>
        <v>0</v>
      </c>
      <c r="E3447" s="3">
        <f>SUMIFS(Data!Q:Q,Data!$B:$B,Figure16!$B3447,Data!$A:$A,Figure16!$A3447)</f>
        <v>0</v>
      </c>
      <c r="F3447" s="1" t="str">
        <f t="shared" si="110"/>
        <v/>
      </c>
      <c r="G3447" s="1" t="str">
        <f t="shared" si="111"/>
        <v/>
      </c>
      <c r="H3447">
        <f>SUMIFS(Data!Z:Z,Data!B:B,Figure16!B3447,Data!A:A,Figure16!A3447)</f>
        <v>0</v>
      </c>
    </row>
    <row r="3448" spans="1:8">
      <c r="A3448" s="27">
        <v>1995</v>
      </c>
      <c r="B3448" t="s">
        <v>244</v>
      </c>
      <c r="C3448" s="3">
        <f>SUMIFS(Data!F:F,Data!$B:$B,Figure16!$B3448,Data!$A:$A,Figure16!$A3448)</f>
        <v>0</v>
      </c>
      <c r="D3448" s="3">
        <f>SUMIFS(Data!Y:Y,Data!$B:$B,Figure16!$B3448,Data!$A:$A,Figure16!$A3448)</f>
        <v>0</v>
      </c>
      <c r="E3448" s="3">
        <f>SUMIFS(Data!Q:Q,Data!$B:$B,Figure16!$B3448,Data!$A:$A,Figure16!$A3448)</f>
        <v>0</v>
      </c>
      <c r="F3448" s="1" t="str">
        <f t="shared" si="110"/>
        <v/>
      </c>
      <c r="G3448" s="1" t="str">
        <f t="shared" si="111"/>
        <v/>
      </c>
      <c r="H3448">
        <f>SUMIFS(Data!Z:Z,Data!B:B,Figure16!B3448,Data!A:A,Figure16!A3448)</f>
        <v>0</v>
      </c>
    </row>
    <row r="3449" spans="1:8">
      <c r="A3449" s="27">
        <v>1996</v>
      </c>
      <c r="B3449" t="s">
        <v>244</v>
      </c>
      <c r="C3449" s="3">
        <f>SUMIFS(Data!F:F,Data!$B:$B,Figure16!$B3449,Data!$A:$A,Figure16!$A3449)</f>
        <v>0</v>
      </c>
      <c r="D3449" s="3">
        <f>SUMIFS(Data!Y:Y,Data!$B:$B,Figure16!$B3449,Data!$A:$A,Figure16!$A3449)</f>
        <v>0</v>
      </c>
      <c r="E3449" s="3">
        <f>SUMIFS(Data!Q:Q,Data!$B:$B,Figure16!$B3449,Data!$A:$A,Figure16!$A3449)</f>
        <v>0</v>
      </c>
      <c r="F3449" s="1" t="str">
        <f t="shared" si="110"/>
        <v/>
      </c>
      <c r="G3449" s="1" t="str">
        <f t="shared" si="111"/>
        <v/>
      </c>
      <c r="H3449">
        <f>SUMIFS(Data!Z:Z,Data!B:B,Figure16!B3449,Data!A:A,Figure16!A3449)</f>
        <v>0</v>
      </c>
    </row>
    <row r="3450" spans="1:8">
      <c r="A3450" s="27">
        <v>1997</v>
      </c>
      <c r="B3450" t="s">
        <v>244</v>
      </c>
      <c r="C3450" s="3">
        <f>SUMIFS(Data!F:F,Data!$B:$B,Figure16!$B3450,Data!$A:$A,Figure16!$A3450)</f>
        <v>0</v>
      </c>
      <c r="D3450" s="3">
        <f>SUMIFS(Data!Y:Y,Data!$B:$B,Figure16!$B3450,Data!$A:$A,Figure16!$A3450)</f>
        <v>0</v>
      </c>
      <c r="E3450" s="3">
        <f>SUMIFS(Data!Q:Q,Data!$B:$B,Figure16!$B3450,Data!$A:$A,Figure16!$A3450)</f>
        <v>0</v>
      </c>
      <c r="F3450" s="1" t="str">
        <f t="shared" si="110"/>
        <v/>
      </c>
      <c r="G3450" s="1" t="str">
        <f t="shared" si="111"/>
        <v/>
      </c>
      <c r="H3450">
        <f>SUMIFS(Data!Z:Z,Data!B:B,Figure16!B3450,Data!A:A,Figure16!A3450)</f>
        <v>0</v>
      </c>
    </row>
    <row r="3451" spans="1:8">
      <c r="A3451" s="27">
        <v>1998</v>
      </c>
      <c r="B3451" t="s">
        <v>244</v>
      </c>
      <c r="C3451" s="3">
        <f>SUMIFS(Data!F:F,Data!$B:$B,Figure16!$B3451,Data!$A:$A,Figure16!$A3451)</f>
        <v>0</v>
      </c>
      <c r="D3451" s="3">
        <f>SUMIFS(Data!Y:Y,Data!$B:$B,Figure16!$B3451,Data!$A:$A,Figure16!$A3451)</f>
        <v>0</v>
      </c>
      <c r="E3451" s="3">
        <f>SUMIFS(Data!Q:Q,Data!$B:$B,Figure16!$B3451,Data!$A:$A,Figure16!$A3451)</f>
        <v>0</v>
      </c>
      <c r="F3451" s="1" t="str">
        <f t="shared" si="110"/>
        <v/>
      </c>
      <c r="G3451" s="1" t="str">
        <f t="shared" si="111"/>
        <v/>
      </c>
      <c r="H3451">
        <f>SUMIFS(Data!Z:Z,Data!B:B,Figure16!B3451,Data!A:A,Figure16!A3451)</f>
        <v>0</v>
      </c>
    </row>
    <row r="3452" spans="1:8">
      <c r="A3452" s="27">
        <v>1999</v>
      </c>
      <c r="B3452" t="s">
        <v>244</v>
      </c>
      <c r="C3452" s="3">
        <f>SUMIFS(Data!F:F,Data!$B:$B,Figure16!$B3452,Data!$A:$A,Figure16!$A3452)</f>
        <v>0</v>
      </c>
      <c r="D3452" s="3">
        <f>SUMIFS(Data!Y:Y,Data!$B:$B,Figure16!$B3452,Data!$A:$A,Figure16!$A3452)</f>
        <v>0</v>
      </c>
      <c r="E3452" s="3">
        <f>SUMIFS(Data!Q:Q,Data!$B:$B,Figure16!$B3452,Data!$A:$A,Figure16!$A3452)</f>
        <v>0</v>
      </c>
      <c r="F3452" s="1" t="str">
        <f t="shared" si="110"/>
        <v/>
      </c>
      <c r="G3452" s="1" t="str">
        <f t="shared" si="111"/>
        <v/>
      </c>
      <c r="H3452">
        <f>SUMIFS(Data!Z:Z,Data!B:B,Figure16!B3452,Data!A:A,Figure16!A3452)</f>
        <v>0</v>
      </c>
    </row>
    <row r="3453" spans="1:8">
      <c r="A3453" s="27">
        <v>2000</v>
      </c>
      <c r="B3453" t="s">
        <v>244</v>
      </c>
      <c r="C3453" s="3">
        <f>SUMIFS(Data!F:F,Data!$B:$B,Figure16!$B3453,Data!$A:$A,Figure16!$A3453)</f>
        <v>0</v>
      </c>
      <c r="D3453" s="3">
        <f>SUMIFS(Data!Y:Y,Data!$B:$B,Figure16!$B3453,Data!$A:$A,Figure16!$A3453)</f>
        <v>0</v>
      </c>
      <c r="E3453" s="3">
        <f>SUMIFS(Data!Q:Q,Data!$B:$B,Figure16!$B3453,Data!$A:$A,Figure16!$A3453)</f>
        <v>0</v>
      </c>
      <c r="F3453" s="1" t="str">
        <f t="shared" si="110"/>
        <v/>
      </c>
      <c r="G3453" s="1" t="str">
        <f t="shared" si="111"/>
        <v/>
      </c>
      <c r="H3453">
        <f>SUMIFS(Data!Z:Z,Data!B:B,Figure16!B3453,Data!A:A,Figure16!A3453)</f>
        <v>0</v>
      </c>
    </row>
    <row r="3454" spans="1:8">
      <c r="A3454" s="27">
        <v>2001</v>
      </c>
      <c r="B3454" t="s">
        <v>244</v>
      </c>
      <c r="C3454" s="3">
        <f>SUMIFS(Data!F:F,Data!$B:$B,Figure16!$B3454,Data!$A:$A,Figure16!$A3454)</f>
        <v>0</v>
      </c>
      <c r="D3454" s="3">
        <f>SUMIFS(Data!Y:Y,Data!$B:$B,Figure16!$B3454,Data!$A:$A,Figure16!$A3454)</f>
        <v>0</v>
      </c>
      <c r="E3454" s="3">
        <f>SUMIFS(Data!Q:Q,Data!$B:$B,Figure16!$B3454,Data!$A:$A,Figure16!$A3454)</f>
        <v>0</v>
      </c>
      <c r="F3454" s="1" t="str">
        <f t="shared" si="110"/>
        <v/>
      </c>
      <c r="G3454" s="1" t="str">
        <f t="shared" si="111"/>
        <v/>
      </c>
      <c r="H3454">
        <f>SUMIFS(Data!Z:Z,Data!B:B,Figure16!B3454,Data!A:A,Figure16!A3454)</f>
        <v>0</v>
      </c>
    </row>
    <row r="3455" spans="1:8">
      <c r="A3455" s="27">
        <v>2002</v>
      </c>
      <c r="B3455" t="s">
        <v>244</v>
      </c>
      <c r="C3455" s="3">
        <f>SUMIFS(Data!F:F,Data!$B:$B,Figure16!$B3455,Data!$A:$A,Figure16!$A3455)</f>
        <v>0</v>
      </c>
      <c r="D3455" s="3">
        <f>SUMIFS(Data!Y:Y,Data!$B:$B,Figure16!$B3455,Data!$A:$A,Figure16!$A3455)</f>
        <v>0</v>
      </c>
      <c r="E3455" s="3">
        <f>SUMIFS(Data!Q:Q,Data!$B:$B,Figure16!$B3455,Data!$A:$A,Figure16!$A3455)</f>
        <v>0</v>
      </c>
      <c r="F3455" s="1" t="str">
        <f t="shared" si="110"/>
        <v/>
      </c>
      <c r="G3455" s="1" t="str">
        <f t="shared" si="111"/>
        <v/>
      </c>
      <c r="H3455">
        <f>SUMIFS(Data!Z:Z,Data!B:B,Figure16!B3455,Data!A:A,Figure16!A3455)</f>
        <v>0</v>
      </c>
    </row>
    <row r="3456" spans="1:8">
      <c r="A3456" s="27">
        <v>2003</v>
      </c>
      <c r="B3456" t="s">
        <v>244</v>
      </c>
      <c r="C3456" s="3">
        <f>SUMIFS(Data!F:F,Data!$B:$B,Figure16!$B3456,Data!$A:$A,Figure16!$A3456)</f>
        <v>0</v>
      </c>
      <c r="D3456" s="3">
        <f>SUMIFS(Data!Y:Y,Data!$B:$B,Figure16!$B3456,Data!$A:$A,Figure16!$A3456)</f>
        <v>0</v>
      </c>
      <c r="E3456" s="3">
        <f>SUMIFS(Data!Q:Q,Data!$B:$B,Figure16!$B3456,Data!$A:$A,Figure16!$A3456)</f>
        <v>0</v>
      </c>
      <c r="F3456" s="1" t="str">
        <f t="shared" si="110"/>
        <v/>
      </c>
      <c r="G3456" s="1" t="str">
        <f t="shared" si="111"/>
        <v/>
      </c>
      <c r="H3456">
        <f>SUMIFS(Data!Z:Z,Data!B:B,Figure16!B3456,Data!A:A,Figure16!A3456)</f>
        <v>0</v>
      </c>
    </row>
    <row r="3457" spans="1:8">
      <c r="A3457" s="27">
        <v>2004</v>
      </c>
      <c r="B3457" t="s">
        <v>244</v>
      </c>
      <c r="C3457" s="3">
        <f>SUMIFS(Data!F:F,Data!$B:$B,Figure16!$B3457,Data!$A:$A,Figure16!$A3457)</f>
        <v>0</v>
      </c>
      <c r="D3457" s="3">
        <f>SUMIFS(Data!Y:Y,Data!$B:$B,Figure16!$B3457,Data!$A:$A,Figure16!$A3457)</f>
        <v>0</v>
      </c>
      <c r="E3457" s="3">
        <f>SUMIFS(Data!Q:Q,Data!$B:$B,Figure16!$B3457,Data!$A:$A,Figure16!$A3457)</f>
        <v>36627901762.063011</v>
      </c>
      <c r="F3457" s="1">
        <f t="shared" si="110"/>
        <v>0</v>
      </c>
      <c r="G3457" s="1">
        <f t="shared" si="111"/>
        <v>0</v>
      </c>
      <c r="H3457">
        <f>SUMIFS(Data!Z:Z,Data!B:B,Figure16!B3457,Data!A:A,Figure16!A3457)</f>
        <v>0</v>
      </c>
    </row>
    <row r="3458" spans="1:8">
      <c r="A3458" s="27">
        <v>2005</v>
      </c>
      <c r="B3458" t="s">
        <v>244</v>
      </c>
      <c r="C3458" s="3">
        <f>SUMIFS(Data!F:F,Data!$B:$B,Figure16!$B3458,Data!$A:$A,Figure16!$A3458)</f>
        <v>0</v>
      </c>
      <c r="D3458" s="3">
        <f>SUMIFS(Data!Y:Y,Data!$B:$B,Figure16!$B3458,Data!$A:$A,Figure16!$A3458)</f>
        <v>0</v>
      </c>
      <c r="E3458" s="3">
        <f>SUMIFS(Data!Q:Q,Data!$B:$B,Figure16!$B3458,Data!$A:$A,Figure16!$A3458)</f>
        <v>49954890353.260872</v>
      </c>
      <c r="F3458" s="1">
        <f t="shared" si="110"/>
        <v>0</v>
      </c>
      <c r="G3458" s="1">
        <f t="shared" si="111"/>
        <v>0</v>
      </c>
      <c r="H3458">
        <f>SUMIFS(Data!Z:Z,Data!B:B,Figure16!B3458,Data!A:A,Figure16!A3458)</f>
        <v>0</v>
      </c>
    </row>
    <row r="3459" spans="1:8">
      <c r="A3459" s="27">
        <v>2006</v>
      </c>
      <c r="B3459" t="s">
        <v>244</v>
      </c>
      <c r="C3459" s="3">
        <f>SUMIFS(Data!F:F,Data!$B:$B,Figure16!$B3459,Data!$A:$A,Figure16!$A3459)</f>
        <v>0</v>
      </c>
      <c r="D3459" s="3">
        <f>SUMIFS(Data!Y:Y,Data!$B:$B,Figure16!$B3459,Data!$A:$A,Figure16!$A3459)</f>
        <v>0</v>
      </c>
      <c r="E3459" s="3">
        <f>SUMIFS(Data!Q:Q,Data!$B:$B,Figure16!$B3459,Data!$A:$A,Figure16!$A3459)</f>
        <v>65140293687.539459</v>
      </c>
      <c r="F3459" s="1">
        <f t="shared" ref="F3459:F3522" si="112">IF(E3459&gt;0,C3459/E3459*100,"")</f>
        <v>0</v>
      </c>
      <c r="G3459" s="1">
        <f t="shared" ref="G3459:G3522" si="113">IF($E3459&gt;0,D3459/$E3459*100,"")</f>
        <v>0</v>
      </c>
      <c r="H3459">
        <f>SUMIFS(Data!Z:Z,Data!B:B,Figure16!B3459,Data!A:A,Figure16!A3459)</f>
        <v>0</v>
      </c>
    </row>
    <row r="3460" spans="1:8">
      <c r="A3460" s="27">
        <v>2007</v>
      </c>
      <c r="B3460" t="s">
        <v>244</v>
      </c>
      <c r="C3460" s="3">
        <f>SUMIFS(Data!F:F,Data!$B:$B,Figure16!$B3460,Data!$A:$A,Figure16!$A3460)</f>
        <v>0</v>
      </c>
      <c r="D3460" s="3">
        <f>SUMIFS(Data!Y:Y,Data!$B:$B,Figure16!$B3460,Data!$A:$A,Figure16!$A3460)</f>
        <v>0</v>
      </c>
      <c r="E3460" s="3">
        <f>SUMIFS(Data!Q:Q,Data!$B:$B,Figure16!$B3460,Data!$A:$A,Figure16!$A3460)</f>
        <v>88840050497.095734</v>
      </c>
      <c r="F3460" s="1">
        <f t="shared" si="112"/>
        <v>0</v>
      </c>
      <c r="G3460" s="1">
        <f t="shared" si="113"/>
        <v>0</v>
      </c>
      <c r="H3460">
        <f>SUMIFS(Data!Z:Z,Data!B:B,Figure16!B3460,Data!A:A,Figure16!A3460)</f>
        <v>0</v>
      </c>
    </row>
    <row r="3461" spans="1:8">
      <c r="A3461" s="27">
        <v>2008</v>
      </c>
      <c r="B3461" t="s">
        <v>244</v>
      </c>
      <c r="C3461" s="3">
        <f>SUMIFS(Data!F:F,Data!$B:$B,Figure16!$B3461,Data!$A:$A,Figure16!$A3461)</f>
        <v>0</v>
      </c>
      <c r="D3461" s="3">
        <f>SUMIFS(Data!Y:Y,Data!$B:$B,Figure16!$B3461,Data!$A:$A,Figure16!$A3461)</f>
        <v>0</v>
      </c>
      <c r="E3461" s="3">
        <f>SUMIFS(Data!Q:Q,Data!$B:$B,Figure16!$B3461,Data!$A:$A,Figure16!$A3461)</f>
        <v>131613661510.47458</v>
      </c>
      <c r="F3461" s="1">
        <f t="shared" si="112"/>
        <v>0</v>
      </c>
      <c r="G3461" s="1">
        <f t="shared" si="113"/>
        <v>0</v>
      </c>
      <c r="H3461">
        <f>SUMIFS(Data!Z:Z,Data!B:B,Figure16!B3461,Data!A:A,Figure16!A3461)</f>
        <v>0</v>
      </c>
    </row>
    <row r="3462" spans="1:8">
      <c r="A3462" s="27">
        <v>2009</v>
      </c>
      <c r="B3462" t="s">
        <v>244</v>
      </c>
      <c r="C3462" s="3">
        <f>SUMIFS(Data!F:F,Data!$B:$B,Figure16!$B3462,Data!$A:$A,Figure16!$A3462)</f>
        <v>0</v>
      </c>
      <c r="D3462" s="3">
        <f>SUMIFS(Data!Y:Y,Data!$B:$B,Figure16!$B3462,Data!$A:$A,Figure16!$A3462)</f>
        <v>0</v>
      </c>
      <c r="E3462" s="3">
        <f>SUMIFS(Data!Q:Q,Data!$B:$B,Figure16!$B3462,Data!$A:$A,Figure16!$A3462)</f>
        <v>111660855042.73506</v>
      </c>
      <c r="F3462" s="1">
        <f t="shared" si="112"/>
        <v>0</v>
      </c>
      <c r="G3462" s="1">
        <f t="shared" si="113"/>
        <v>0</v>
      </c>
      <c r="H3462">
        <f>SUMIFS(Data!Z:Z,Data!B:B,Figure16!B3462,Data!A:A,Figure16!A3462)</f>
        <v>0</v>
      </c>
    </row>
    <row r="3463" spans="1:8">
      <c r="A3463" s="27">
        <v>2010</v>
      </c>
      <c r="B3463" t="s">
        <v>244</v>
      </c>
      <c r="C3463" s="3">
        <f>SUMIFS(Data!F:F,Data!$B:$B,Figure16!$B3463,Data!$A:$A,Figure16!$A3463)</f>
        <v>0</v>
      </c>
      <c r="D3463" s="3">
        <f>SUMIFS(Data!Y:Y,Data!$B:$B,Figure16!$B3463,Data!$A:$A,Figure16!$A3463)</f>
        <v>0</v>
      </c>
      <c r="E3463" s="3">
        <f>SUMIFS(Data!Q:Q,Data!$B:$B,Figure16!$B3463,Data!$A:$A,Figure16!$A3463)</f>
        <v>138516722649.57266</v>
      </c>
      <c r="F3463" s="1">
        <f t="shared" si="112"/>
        <v>0</v>
      </c>
      <c r="G3463" s="1">
        <f t="shared" si="113"/>
        <v>0</v>
      </c>
      <c r="H3463">
        <f>SUMIFS(Data!Z:Z,Data!B:B,Figure16!B3463,Data!A:A,Figure16!A3463)</f>
        <v>0</v>
      </c>
    </row>
    <row r="3464" spans="1:8">
      <c r="A3464" s="27">
        <v>2011</v>
      </c>
      <c r="B3464" t="s">
        <v>244</v>
      </c>
      <c r="C3464" s="3">
        <f>SUMIFS(Data!F:F,Data!$B:$B,Figure16!$B3464,Data!$A:$A,Figure16!$A3464)</f>
        <v>0</v>
      </c>
      <c r="D3464" s="3">
        <f>SUMIFS(Data!Y:Y,Data!$B:$B,Figure16!$B3464,Data!$A:$A,Figure16!$A3464)</f>
        <v>0</v>
      </c>
      <c r="E3464" s="3">
        <f>SUMIFS(Data!Q:Q,Data!$B:$B,Figure16!$B3464,Data!$A:$A,Figure16!$A3464)</f>
        <v>185749664444.44446</v>
      </c>
      <c r="F3464" s="1">
        <f t="shared" si="112"/>
        <v>0</v>
      </c>
      <c r="G3464" s="1">
        <f t="shared" si="113"/>
        <v>0</v>
      </c>
      <c r="H3464">
        <f>SUMIFS(Data!Z:Z,Data!B:B,Figure16!B3464,Data!A:A,Figure16!A3464)</f>
        <v>0</v>
      </c>
    </row>
    <row r="3465" spans="1:8">
      <c r="A3465" s="27">
        <v>2012</v>
      </c>
      <c r="B3465" t="s">
        <v>244</v>
      </c>
      <c r="C3465" s="3">
        <f>SUMIFS(Data!F:F,Data!$B:$B,Figure16!$B3465,Data!$A:$A,Figure16!$A3465)</f>
        <v>0</v>
      </c>
      <c r="D3465" s="3">
        <f>SUMIFS(Data!Y:Y,Data!$B:$B,Figure16!$B3465,Data!$A:$A,Figure16!$A3465)</f>
        <v>0</v>
      </c>
      <c r="E3465" s="3">
        <f>SUMIFS(Data!Q:Q,Data!$B:$B,Figure16!$B3465,Data!$A:$A,Figure16!$A3465)</f>
        <v>218000986222.63867</v>
      </c>
      <c r="F3465" s="1">
        <f t="shared" si="112"/>
        <v>0</v>
      </c>
      <c r="G3465" s="1">
        <f t="shared" si="113"/>
        <v>0</v>
      </c>
      <c r="H3465">
        <f>SUMIFS(Data!Z:Z,Data!B:B,Figure16!B3465,Data!A:A,Figure16!A3465)</f>
        <v>0</v>
      </c>
    </row>
    <row r="3466" spans="1:8">
      <c r="A3466" s="27">
        <v>2013</v>
      </c>
      <c r="B3466" t="s">
        <v>244</v>
      </c>
      <c r="C3466" s="3">
        <f>SUMIFS(Data!F:F,Data!$B:$B,Figure16!$B3466,Data!$A:$A,Figure16!$A3466)</f>
        <v>0</v>
      </c>
      <c r="D3466" s="3">
        <f>SUMIFS(Data!Y:Y,Data!$B:$B,Figure16!$B3466,Data!$A:$A,Figure16!$A3466)</f>
        <v>0</v>
      </c>
      <c r="E3466" s="3">
        <f>SUMIFS(Data!Q:Q,Data!$B:$B,Figure16!$B3466,Data!$A:$A,Figure16!$A3466)</f>
        <v>234648370497.42709</v>
      </c>
      <c r="F3466" s="1">
        <f t="shared" si="112"/>
        <v>0</v>
      </c>
      <c r="G3466" s="1">
        <f t="shared" si="113"/>
        <v>0</v>
      </c>
      <c r="H3466">
        <f>SUMIFS(Data!Z:Z,Data!B:B,Figure16!B3466,Data!A:A,Figure16!A3466)</f>
        <v>0</v>
      </c>
    </row>
    <row r="3467" spans="1:8">
      <c r="A3467" s="27">
        <v>2014</v>
      </c>
      <c r="B3467" t="s">
        <v>244</v>
      </c>
      <c r="C3467" s="3">
        <f>SUMIFS(Data!F:F,Data!$B:$B,Figure16!$B3467,Data!$A:$A,Figure16!$A3467)</f>
        <v>0</v>
      </c>
      <c r="D3467" s="3">
        <f>SUMIFS(Data!Y:Y,Data!$B:$B,Figure16!$B3467,Data!$A:$A,Figure16!$A3467)</f>
        <v>0</v>
      </c>
      <c r="E3467" s="3">
        <f>SUMIFS(Data!Q:Q,Data!$B:$B,Figure16!$B3467,Data!$A:$A,Figure16!$A3467)</f>
        <v>234648370497.42709</v>
      </c>
      <c r="F3467" s="1">
        <f t="shared" si="112"/>
        <v>0</v>
      </c>
      <c r="G3467" s="1">
        <f t="shared" si="113"/>
        <v>0</v>
      </c>
      <c r="H3467">
        <f>SUMIFS(Data!Z:Z,Data!B:B,Figure16!B3467,Data!A:A,Figure16!A3467)</f>
        <v>0</v>
      </c>
    </row>
    <row r="3468" spans="1:8">
      <c r="A3468" s="27">
        <v>2015</v>
      </c>
      <c r="B3468" t="s">
        <v>244</v>
      </c>
      <c r="C3468" s="3">
        <f>SUMIFS(Data!F:F,Data!$B:$B,Figure16!$B3468,Data!$A:$A,Figure16!$A3468)</f>
        <v>0</v>
      </c>
      <c r="D3468" s="3">
        <f>SUMIFS(Data!Y:Y,Data!$B:$B,Figure16!$B3468,Data!$A:$A,Figure16!$A3468)</f>
        <v>0</v>
      </c>
      <c r="E3468" s="3">
        <f>SUMIFS(Data!Q:Q,Data!$B:$B,Figure16!$B3468,Data!$A:$A,Figure16!$A3468)</f>
        <v>177498577312.9234</v>
      </c>
      <c r="F3468" s="1">
        <f t="shared" si="112"/>
        <v>0</v>
      </c>
      <c r="G3468" s="1">
        <f t="shared" si="113"/>
        <v>0</v>
      </c>
      <c r="H3468">
        <f>SUMIFS(Data!Z:Z,Data!B:B,Figure16!B3468,Data!A:A,Figure16!A3468)</f>
        <v>0</v>
      </c>
    </row>
    <row r="3469" spans="1:8">
      <c r="A3469" s="27">
        <v>2016</v>
      </c>
      <c r="B3469" t="s">
        <v>244</v>
      </c>
      <c r="C3469" s="3">
        <f>SUMIFS(Data!F:F,Data!$B:$B,Figure16!$B3469,Data!$A:$A,Figure16!$A3469)</f>
        <v>0</v>
      </c>
      <c r="D3469" s="3">
        <f>SUMIFS(Data!Y:Y,Data!$B:$B,Figure16!$B3469,Data!$A:$A,Figure16!$A3469)</f>
        <v>0</v>
      </c>
      <c r="E3469" s="3">
        <f>SUMIFS(Data!Q:Q,Data!$B:$B,Figure16!$B3469,Data!$A:$A,Figure16!$A3469)</f>
        <v>170559560067.68188</v>
      </c>
      <c r="F3469" s="1">
        <f t="shared" si="112"/>
        <v>0</v>
      </c>
      <c r="G3469" s="1">
        <f t="shared" si="113"/>
        <v>0</v>
      </c>
      <c r="H3469">
        <f>SUMIFS(Data!Z:Z,Data!B:B,Figure16!B3469,Data!A:A,Figure16!A3469)</f>
        <v>0</v>
      </c>
    </row>
    <row r="3470" spans="1:8">
      <c r="A3470" s="27">
        <v>2017</v>
      </c>
      <c r="B3470" t="s">
        <v>244</v>
      </c>
      <c r="C3470" s="3">
        <f>SUMIFS(Data!F:F,Data!$B:$B,Figure16!$B3470,Data!$A:$A,Figure16!$A3470)</f>
        <v>0</v>
      </c>
      <c r="D3470" s="3">
        <f>SUMIFS(Data!Y:Y,Data!$B:$B,Figure16!$B3470,Data!$A:$A,Figure16!$A3470)</f>
        <v>0</v>
      </c>
      <c r="E3470" s="3">
        <f>SUMIFS(Data!Q:Q,Data!$B:$B,Figure16!$B3470,Data!$A:$A,Figure16!$A3470)</f>
        <v>192060810810.81082</v>
      </c>
      <c r="F3470" s="1">
        <f t="shared" si="112"/>
        <v>0</v>
      </c>
      <c r="G3470" s="1">
        <f t="shared" si="113"/>
        <v>0</v>
      </c>
      <c r="H3470">
        <f>SUMIFS(Data!Z:Z,Data!B:B,Figure16!B3470,Data!A:A,Figure16!A3470)</f>
        <v>0</v>
      </c>
    </row>
    <row r="3471" spans="1:8">
      <c r="A3471" s="27">
        <v>1962</v>
      </c>
      <c r="B3471" t="s">
        <v>49</v>
      </c>
      <c r="C3471" s="3">
        <f>SUMIFS(Data!F:F,Data!$B:$B,Figure16!$B3471,Data!$A:$A,Figure16!$A3471)</f>
        <v>0</v>
      </c>
      <c r="D3471" s="3">
        <f>SUMIFS(Data!Y:Y,Data!$B:$B,Figure16!$B3471,Data!$A:$A,Figure16!$A3471)</f>
        <v>0</v>
      </c>
      <c r="E3471" s="3">
        <f>SUMIFS(Data!Q:Q,Data!$B:$B,Figure16!$B3471,Data!$A:$A,Figure16!$A3471)</f>
        <v>777712445.75108492</v>
      </c>
      <c r="F3471" s="1">
        <f t="shared" si="112"/>
        <v>0</v>
      </c>
      <c r="G3471" s="1">
        <f t="shared" si="113"/>
        <v>0</v>
      </c>
      <c r="H3471">
        <f>SUMIFS(Data!Z:Z,Data!B:B,Figure16!B3471,Data!A:A,Figure16!A3471)</f>
        <v>1</v>
      </c>
    </row>
    <row r="3472" spans="1:8">
      <c r="A3472" s="27">
        <v>1963</v>
      </c>
      <c r="B3472" t="s">
        <v>49</v>
      </c>
      <c r="C3472" s="3">
        <f>SUMIFS(Data!F:F,Data!$B:$B,Figure16!$B3472,Data!$A:$A,Figure16!$A3472)</f>
        <v>0</v>
      </c>
      <c r="D3472" s="3">
        <f>SUMIFS(Data!Y:Y,Data!$B:$B,Figure16!$B3472,Data!$A:$A,Figure16!$A3472)</f>
        <v>0</v>
      </c>
      <c r="E3472" s="3">
        <f>SUMIFS(Data!Q:Q,Data!$B:$B,Figure16!$B3472,Data!$A:$A,Figure16!$A3472)</f>
        <v>826690466.19067609</v>
      </c>
      <c r="F3472" s="1">
        <f t="shared" si="112"/>
        <v>0</v>
      </c>
      <c r="G3472" s="1">
        <f t="shared" si="113"/>
        <v>0</v>
      </c>
      <c r="H3472">
        <f>SUMIFS(Data!Z:Z,Data!B:B,Figure16!B3472,Data!A:A,Figure16!A3472)</f>
        <v>1</v>
      </c>
    </row>
    <row r="3473" spans="1:8">
      <c r="A3473" s="27">
        <v>1964</v>
      </c>
      <c r="B3473" t="s">
        <v>49</v>
      </c>
      <c r="C3473" s="3">
        <f>SUMIFS(Data!F:F,Data!$B:$B,Figure16!$B3473,Data!$A:$A,Figure16!$A3473)</f>
        <v>0</v>
      </c>
      <c r="D3473" s="3">
        <f>SUMIFS(Data!Y:Y,Data!$B:$B,Figure16!$B3473,Data!$A:$A,Figure16!$A3473)</f>
        <v>0</v>
      </c>
      <c r="E3473" s="3">
        <f>SUMIFS(Data!Q:Q,Data!$B:$B,Figure16!$B3473,Data!$A:$A,Figure16!$A3473)</f>
        <v>897931401.37197232</v>
      </c>
      <c r="F3473" s="1">
        <f t="shared" si="112"/>
        <v>0</v>
      </c>
      <c r="G3473" s="1">
        <f t="shared" si="113"/>
        <v>0</v>
      </c>
      <c r="H3473">
        <f>SUMIFS(Data!Z:Z,Data!B:B,Figure16!B3473,Data!A:A,Figure16!A3473)</f>
        <v>1</v>
      </c>
    </row>
    <row r="3474" spans="1:8">
      <c r="A3474" s="27">
        <v>1965</v>
      </c>
      <c r="B3474" t="s">
        <v>49</v>
      </c>
      <c r="C3474" s="3">
        <f>SUMIFS(Data!F:F,Data!$B:$B,Figure16!$B3474,Data!$A:$A,Figure16!$A3474)</f>
        <v>0</v>
      </c>
      <c r="D3474" s="3">
        <f>SUMIFS(Data!Y:Y,Data!$B:$B,Figure16!$B3474,Data!$A:$A,Figure16!$A3474)</f>
        <v>0</v>
      </c>
      <c r="E3474" s="3">
        <f>SUMIFS(Data!Q:Q,Data!$B:$B,Figure16!$B3474,Data!$A:$A,Figure16!$A3474)</f>
        <v>972140557.18885612</v>
      </c>
      <c r="F3474" s="1">
        <f t="shared" si="112"/>
        <v>0</v>
      </c>
      <c r="G3474" s="1">
        <f t="shared" si="113"/>
        <v>0</v>
      </c>
      <c r="H3474">
        <f>SUMIFS(Data!Z:Z,Data!B:B,Figure16!B3474,Data!A:A,Figure16!A3474)</f>
        <v>1</v>
      </c>
    </row>
    <row r="3475" spans="1:8">
      <c r="A3475" s="27">
        <v>1966</v>
      </c>
      <c r="B3475" t="s">
        <v>49</v>
      </c>
      <c r="C3475" s="3">
        <f>SUMIFS(Data!F:F,Data!$B:$B,Figure16!$B3475,Data!$A:$A,Figure16!$A3475)</f>
        <v>0</v>
      </c>
      <c r="D3475" s="3">
        <f>SUMIFS(Data!Y:Y,Data!$B:$B,Figure16!$B3475,Data!$A:$A,Figure16!$A3475)</f>
        <v>0</v>
      </c>
      <c r="E3475" s="3">
        <f>SUMIFS(Data!Q:Q,Data!$B:$B,Figure16!$B3475,Data!$A:$A,Figure16!$A3475)</f>
        <v>1096738065.2386951</v>
      </c>
      <c r="F3475" s="1">
        <f t="shared" si="112"/>
        <v>0</v>
      </c>
      <c r="G3475" s="1">
        <f t="shared" si="113"/>
        <v>0</v>
      </c>
      <c r="H3475">
        <f>SUMIFS(Data!Z:Z,Data!B:B,Figure16!B3475,Data!A:A,Figure16!A3475)</f>
        <v>1</v>
      </c>
    </row>
    <row r="3476" spans="1:8">
      <c r="A3476" s="27">
        <v>1967</v>
      </c>
      <c r="B3476" t="s">
        <v>49</v>
      </c>
      <c r="C3476" s="3">
        <f>SUMIFS(Data!F:F,Data!$B:$B,Figure16!$B3476,Data!$A:$A,Figure16!$A3476)</f>
        <v>0</v>
      </c>
      <c r="D3476" s="3">
        <f>SUMIFS(Data!Y:Y,Data!$B:$B,Figure16!$B3476,Data!$A:$A,Figure16!$A3476)</f>
        <v>0</v>
      </c>
      <c r="E3476" s="3">
        <f>SUMIFS(Data!Q:Q,Data!$B:$B,Figure16!$B3476,Data!$A:$A,Figure16!$A3476)</f>
        <v>1148025407.3460371</v>
      </c>
      <c r="F3476" s="1">
        <f t="shared" si="112"/>
        <v>0</v>
      </c>
      <c r="G3476" s="1">
        <f t="shared" si="113"/>
        <v>0</v>
      </c>
      <c r="H3476">
        <f>SUMIFS(Data!Z:Z,Data!B:B,Figure16!B3476,Data!A:A,Figure16!A3476)</f>
        <v>1</v>
      </c>
    </row>
    <row r="3477" spans="1:8">
      <c r="A3477" s="27">
        <v>1968</v>
      </c>
      <c r="B3477" t="s">
        <v>49</v>
      </c>
      <c r="C3477" s="3">
        <f>SUMIFS(Data!F:F,Data!$B:$B,Figure16!$B3477,Data!$A:$A,Figure16!$A3477)</f>
        <v>0</v>
      </c>
      <c r="D3477" s="3">
        <f>SUMIFS(Data!Y:Y,Data!$B:$B,Figure16!$B3477,Data!$A:$A,Figure16!$A3477)</f>
        <v>0</v>
      </c>
      <c r="E3477" s="3">
        <f>SUMIFS(Data!Q:Q,Data!$B:$B,Figure16!$B3477,Data!$A:$A,Figure16!$A3477)</f>
        <v>1083883355.3342135</v>
      </c>
      <c r="F3477" s="1">
        <f t="shared" si="112"/>
        <v>0</v>
      </c>
      <c r="G3477" s="1">
        <f t="shared" si="113"/>
        <v>0</v>
      </c>
      <c r="H3477">
        <f>SUMIFS(Data!Z:Z,Data!B:B,Figure16!B3477,Data!A:A,Figure16!A3477)</f>
        <v>1</v>
      </c>
    </row>
    <row r="3478" spans="1:8">
      <c r="A3478" s="27">
        <v>1969</v>
      </c>
      <c r="B3478" t="s">
        <v>49</v>
      </c>
      <c r="C3478" s="3">
        <f>SUMIFS(Data!F:F,Data!$B:$B,Figure16!$B3478,Data!$A:$A,Figure16!$A3478)</f>
        <v>0</v>
      </c>
      <c r="D3478" s="3">
        <f>SUMIFS(Data!Y:Y,Data!$B:$B,Figure16!$B3478,Data!$A:$A,Figure16!$A3478)</f>
        <v>0</v>
      </c>
      <c r="E3478" s="3">
        <f>SUMIFS(Data!Q:Q,Data!$B:$B,Figure16!$B3478,Data!$A:$A,Figure16!$A3478)</f>
        <v>1191287651.5060601</v>
      </c>
      <c r="F3478" s="1">
        <f t="shared" si="112"/>
        <v>0</v>
      </c>
      <c r="G3478" s="1">
        <f t="shared" si="113"/>
        <v>0</v>
      </c>
      <c r="H3478">
        <f>SUMIFS(Data!Z:Z,Data!B:B,Figure16!B3478,Data!A:A,Figure16!A3478)</f>
        <v>1</v>
      </c>
    </row>
    <row r="3479" spans="1:8">
      <c r="A3479" s="27">
        <v>1970</v>
      </c>
      <c r="B3479" t="s">
        <v>49</v>
      </c>
      <c r="C3479" s="3">
        <f>SUMIFS(Data!F:F,Data!$B:$B,Figure16!$B3479,Data!$A:$A,Figure16!$A3479)</f>
        <v>0</v>
      </c>
      <c r="D3479" s="3">
        <f>SUMIFS(Data!Y:Y,Data!$B:$B,Figure16!$B3479,Data!$A:$A,Figure16!$A3479)</f>
        <v>0</v>
      </c>
      <c r="E3479" s="3">
        <f>SUMIFS(Data!Q:Q,Data!$B:$B,Figure16!$B3479,Data!$A:$A,Figure16!$A3479)</f>
        <v>1404776071.0428414</v>
      </c>
      <c r="F3479" s="1">
        <f t="shared" si="112"/>
        <v>0</v>
      </c>
      <c r="G3479" s="1">
        <f t="shared" si="113"/>
        <v>0</v>
      </c>
      <c r="H3479">
        <f>SUMIFS(Data!Z:Z,Data!B:B,Figure16!B3479,Data!A:A,Figure16!A3479)</f>
        <v>1</v>
      </c>
    </row>
    <row r="3480" spans="1:8">
      <c r="A3480" s="27">
        <v>1971</v>
      </c>
      <c r="B3480" t="s">
        <v>49</v>
      </c>
      <c r="C3480" s="3">
        <f>SUMIFS(Data!F:F,Data!$B:$B,Figure16!$B3480,Data!$A:$A,Figure16!$A3480)</f>
        <v>0</v>
      </c>
      <c r="D3480" s="3">
        <f>SUMIFS(Data!Y:Y,Data!$B:$B,Figure16!$B3480,Data!$A:$A,Figure16!$A3480)</f>
        <v>0</v>
      </c>
      <c r="E3480" s="3">
        <f>SUMIFS(Data!Q:Q,Data!$B:$B,Figure16!$B3480,Data!$A:$A,Figure16!$A3480)</f>
        <v>1539865513.9289145</v>
      </c>
      <c r="F3480" s="1">
        <f t="shared" si="112"/>
        <v>0</v>
      </c>
      <c r="G3480" s="1">
        <f t="shared" si="113"/>
        <v>0</v>
      </c>
      <c r="H3480">
        <f>SUMIFS(Data!Z:Z,Data!B:B,Figure16!B3480,Data!A:A,Figure16!A3480)</f>
        <v>1</v>
      </c>
    </row>
    <row r="3481" spans="1:8">
      <c r="A3481" s="27">
        <v>1972</v>
      </c>
      <c r="B3481" t="s">
        <v>49</v>
      </c>
      <c r="C3481" s="3">
        <f>SUMIFS(Data!F:F,Data!$B:$B,Figure16!$B3481,Data!$A:$A,Figure16!$A3481)</f>
        <v>0</v>
      </c>
      <c r="D3481" s="3">
        <f>SUMIFS(Data!Y:Y,Data!$B:$B,Figure16!$B3481,Data!$A:$A,Figure16!$A3481)</f>
        <v>0</v>
      </c>
      <c r="E3481" s="3">
        <f>SUMIFS(Data!Q:Q,Data!$B:$B,Figure16!$B3481,Data!$A:$A,Figure16!$A3481)</f>
        <v>1875048859.9348536</v>
      </c>
      <c r="F3481" s="1">
        <f t="shared" si="112"/>
        <v>0</v>
      </c>
      <c r="G3481" s="1">
        <f t="shared" si="113"/>
        <v>0</v>
      </c>
      <c r="H3481">
        <f>SUMIFS(Data!Z:Z,Data!B:B,Figure16!B3481,Data!A:A,Figure16!A3481)</f>
        <v>1</v>
      </c>
    </row>
    <row r="3482" spans="1:8">
      <c r="A3482" s="27">
        <v>1973</v>
      </c>
      <c r="B3482" t="s">
        <v>49</v>
      </c>
      <c r="C3482" s="3">
        <f>SUMIFS(Data!F:F,Data!$B:$B,Figure16!$B3482,Data!$A:$A,Figure16!$A3482)</f>
        <v>0</v>
      </c>
      <c r="D3482" s="3">
        <f>SUMIFS(Data!Y:Y,Data!$B:$B,Figure16!$B3482,Data!$A:$A,Figure16!$A3482)</f>
        <v>35600000</v>
      </c>
      <c r="E3482" s="3">
        <f>SUMIFS(Data!Q:Q,Data!$B:$B,Figure16!$B3482,Data!$A:$A,Figure16!$A3482)</f>
        <v>1905917553.1914895</v>
      </c>
      <c r="F3482" s="1">
        <f t="shared" si="112"/>
        <v>0</v>
      </c>
      <c r="G3482" s="1">
        <f t="shared" si="113"/>
        <v>1.8678667364381649</v>
      </c>
      <c r="H3482">
        <f>SUMIFS(Data!Z:Z,Data!B:B,Figure16!B3482,Data!A:A,Figure16!A3482)</f>
        <v>1</v>
      </c>
    </row>
    <row r="3483" spans="1:8">
      <c r="A3483" s="27">
        <v>1974</v>
      </c>
      <c r="B3483" t="s">
        <v>49</v>
      </c>
      <c r="C3483" s="3">
        <f>SUMIFS(Data!F:F,Data!$B:$B,Figure16!$B3483,Data!$A:$A,Figure16!$A3483)</f>
        <v>8500000</v>
      </c>
      <c r="D3483" s="3">
        <f>SUMIFS(Data!Y:Y,Data!$B:$B,Figure16!$B3483,Data!$A:$A,Figure16!$A3483)</f>
        <v>95000000</v>
      </c>
      <c r="E3483" s="3">
        <f>SUMIFS(Data!Q:Q,Data!$B:$B,Figure16!$B3483,Data!$A:$A,Figure16!$A3483)</f>
        <v>2375096249.0375094</v>
      </c>
      <c r="F3483" s="1">
        <f t="shared" si="112"/>
        <v>0.35788023341978514</v>
      </c>
      <c r="G3483" s="1">
        <f t="shared" si="113"/>
        <v>3.9998379029270099</v>
      </c>
      <c r="H3483">
        <f>SUMIFS(Data!Z:Z,Data!B:B,Figure16!B3483,Data!A:A,Figure16!A3483)</f>
        <v>1</v>
      </c>
    </row>
    <row r="3484" spans="1:8">
      <c r="A3484" s="27">
        <v>1975</v>
      </c>
      <c r="B3484" t="s">
        <v>49</v>
      </c>
      <c r="C3484" s="3">
        <f>SUMIFS(Data!F:F,Data!$B:$B,Figure16!$B3484,Data!$A:$A,Figure16!$A3484)</f>
        <v>0</v>
      </c>
      <c r="D3484" s="3">
        <f>SUMIFS(Data!Y:Y,Data!$B:$B,Figure16!$B3484,Data!$A:$A,Figure16!$A3484)</f>
        <v>103000000</v>
      </c>
      <c r="E3484" s="3">
        <f>SUMIFS(Data!Q:Q,Data!$B:$B,Figure16!$B3484,Data!$A:$A,Figure16!$A3484)</f>
        <v>2860411285.8871412</v>
      </c>
      <c r="F3484" s="1">
        <f t="shared" si="112"/>
        <v>0</v>
      </c>
      <c r="G3484" s="1">
        <f t="shared" si="113"/>
        <v>3.600880772222764</v>
      </c>
      <c r="H3484">
        <f>SUMIFS(Data!Z:Z,Data!B:B,Figure16!B3484,Data!A:A,Figure16!A3484)</f>
        <v>1</v>
      </c>
    </row>
    <row r="3485" spans="1:8">
      <c r="A3485" s="27">
        <v>1976</v>
      </c>
      <c r="B3485" t="s">
        <v>49</v>
      </c>
      <c r="C3485" s="3">
        <f>SUMIFS(Data!F:F,Data!$B:$B,Figure16!$B3485,Data!$A:$A,Figure16!$A3485)</f>
        <v>1200000</v>
      </c>
      <c r="D3485" s="3">
        <f>SUMIFS(Data!Y:Y,Data!$B:$B,Figure16!$B3485,Data!$A:$A,Figure16!$A3485)</f>
        <v>15000000</v>
      </c>
      <c r="E3485" s="3">
        <f>SUMIFS(Data!Q:Q,Data!$B:$B,Figure16!$B3485,Data!$A:$A,Figure16!$A3485)</f>
        <v>2966010229.8977008</v>
      </c>
      <c r="F3485" s="1">
        <f t="shared" si="112"/>
        <v>4.0458390463521385E-2</v>
      </c>
      <c r="G3485" s="1">
        <f t="shared" si="113"/>
        <v>0.50572988079401726</v>
      </c>
      <c r="H3485">
        <f>SUMIFS(Data!Z:Z,Data!B:B,Figure16!B3485,Data!A:A,Figure16!A3485)</f>
        <v>1</v>
      </c>
    </row>
    <row r="3486" spans="1:8">
      <c r="A3486" s="27">
        <v>1977</v>
      </c>
      <c r="B3486" t="s">
        <v>49</v>
      </c>
      <c r="C3486" s="3">
        <f>SUMIFS(Data!F:F,Data!$B:$B,Figure16!$B3486,Data!$A:$A,Figure16!$A3486)</f>
        <v>0</v>
      </c>
      <c r="D3486" s="3">
        <f>SUMIFS(Data!Y:Y,Data!$B:$B,Figure16!$B3486,Data!$A:$A,Figure16!$A3486)</f>
        <v>32000000</v>
      </c>
      <c r="E3486" s="3">
        <f>SUMIFS(Data!Q:Q,Data!$B:$B,Figure16!$B3486,Data!$A:$A,Figure16!$A3486)</f>
        <v>3249697393.0260696</v>
      </c>
      <c r="F3486" s="1">
        <f t="shared" si="112"/>
        <v>0</v>
      </c>
      <c r="G3486" s="1">
        <f t="shared" si="113"/>
        <v>0.98470707053132966</v>
      </c>
      <c r="H3486">
        <f>SUMIFS(Data!Z:Z,Data!B:B,Figure16!B3486,Data!A:A,Figure16!A3486)</f>
        <v>1</v>
      </c>
    </row>
    <row r="3487" spans="1:8">
      <c r="A3487" s="27">
        <v>1978</v>
      </c>
      <c r="B3487" t="s">
        <v>49</v>
      </c>
      <c r="C3487" s="3">
        <f>SUMIFS(Data!F:F,Data!$B:$B,Figure16!$B3487,Data!$A:$A,Figure16!$A3487)</f>
        <v>1700000</v>
      </c>
      <c r="D3487" s="3">
        <f>SUMIFS(Data!Y:Y,Data!$B:$B,Figure16!$B3487,Data!$A:$A,Figure16!$A3487)</f>
        <v>0</v>
      </c>
      <c r="E3487" s="3">
        <f>SUMIFS(Data!Q:Q,Data!$B:$B,Figure16!$B3487,Data!$A:$A,Figure16!$A3487)</f>
        <v>2644449232.2932143</v>
      </c>
      <c r="F3487" s="1">
        <f t="shared" si="112"/>
        <v>6.4285597894643387E-2</v>
      </c>
      <c r="G3487" s="1">
        <f t="shared" si="113"/>
        <v>0</v>
      </c>
      <c r="H3487">
        <f>SUMIFS(Data!Z:Z,Data!B:B,Figure16!B3487,Data!A:A,Figure16!A3487)</f>
        <v>1</v>
      </c>
    </row>
    <row r="3488" spans="1:8">
      <c r="A3488" s="27">
        <v>1979</v>
      </c>
      <c r="B3488" t="s">
        <v>49</v>
      </c>
      <c r="C3488" s="3">
        <f>SUMIFS(Data!F:F,Data!$B:$B,Figure16!$B3488,Data!$A:$A,Figure16!$A3488)</f>
        <v>0</v>
      </c>
      <c r="D3488" s="3">
        <f>SUMIFS(Data!Y:Y,Data!$B:$B,Figure16!$B3488,Data!$A:$A,Figure16!$A3488)</f>
        <v>126000000</v>
      </c>
      <c r="E3488" s="3">
        <f>SUMIFS(Data!Q:Q,Data!$B:$B,Figure16!$B3488,Data!$A:$A,Figure16!$A3488)</f>
        <v>2425033998.1867633</v>
      </c>
      <c r="F3488" s="1">
        <f t="shared" si="112"/>
        <v>0</v>
      </c>
      <c r="G3488" s="1">
        <f t="shared" si="113"/>
        <v>5.1958034441666472</v>
      </c>
      <c r="H3488">
        <f>SUMIFS(Data!Z:Z,Data!B:B,Figure16!B3488,Data!A:A,Figure16!A3488)</f>
        <v>1</v>
      </c>
    </row>
    <row r="3489" spans="1:8">
      <c r="A3489" s="27">
        <v>1980</v>
      </c>
      <c r="B3489" t="s">
        <v>49</v>
      </c>
      <c r="C3489" s="3">
        <f>SUMIFS(Data!F:F,Data!$B:$B,Figure16!$B3489,Data!$A:$A,Figure16!$A3489)</f>
        <v>0</v>
      </c>
      <c r="D3489" s="3">
        <f>SUMIFS(Data!Y:Y,Data!$B:$B,Figure16!$B3489,Data!$A:$A,Figure16!$A3489)</f>
        <v>0</v>
      </c>
      <c r="E3489" s="3">
        <f>SUMIFS(Data!Q:Q,Data!$B:$B,Figure16!$B3489,Data!$A:$A,Figure16!$A3489)</f>
        <v>2679409453.2390251</v>
      </c>
      <c r="F3489" s="1">
        <f t="shared" si="112"/>
        <v>0</v>
      </c>
      <c r="G3489" s="1">
        <f t="shared" si="113"/>
        <v>0</v>
      </c>
      <c r="H3489">
        <f>SUMIFS(Data!Z:Z,Data!B:B,Figure16!B3489,Data!A:A,Figure16!A3489)</f>
        <v>1</v>
      </c>
    </row>
    <row r="3490" spans="1:8">
      <c r="A3490" s="27">
        <v>1981</v>
      </c>
      <c r="B3490" t="s">
        <v>49</v>
      </c>
      <c r="C3490" s="3">
        <f>SUMIFS(Data!F:F,Data!$B:$B,Figure16!$B3490,Data!$A:$A,Figure16!$A3490)</f>
        <v>0</v>
      </c>
      <c r="D3490" s="3">
        <f>SUMIFS(Data!Y:Y,Data!$B:$B,Figure16!$B3490,Data!$A:$A,Figure16!$A3490)</f>
        <v>353000000</v>
      </c>
      <c r="E3490" s="3">
        <f>SUMIFS(Data!Q:Q,Data!$B:$B,Figure16!$B3490,Data!$A:$A,Figure16!$A3490)</f>
        <v>2979061412.3722906</v>
      </c>
      <c r="F3490" s="1">
        <f t="shared" si="112"/>
        <v>0</v>
      </c>
      <c r="G3490" s="1">
        <f t="shared" si="113"/>
        <v>11.849369688518724</v>
      </c>
      <c r="H3490">
        <f>SUMIFS(Data!Z:Z,Data!B:B,Figure16!B3490,Data!A:A,Figure16!A3490)</f>
        <v>1</v>
      </c>
    </row>
    <row r="3491" spans="1:8">
      <c r="A3491" s="27">
        <v>1982</v>
      </c>
      <c r="B3491" t="s">
        <v>49</v>
      </c>
      <c r="C3491" s="3">
        <f>SUMIFS(Data!F:F,Data!$B:$B,Figure16!$B3491,Data!$A:$A,Figure16!$A3491)</f>
        <v>0</v>
      </c>
      <c r="D3491" s="3">
        <f>SUMIFS(Data!Y:Y,Data!$B:$B,Figure16!$B3491,Data!$A:$A,Figure16!$A3491)</f>
        <v>20000000</v>
      </c>
      <c r="E3491" s="3">
        <f>SUMIFS(Data!Q:Q,Data!$B:$B,Figure16!$B3491,Data!$A:$A,Figure16!$A3491)</f>
        <v>3293533288.4248343</v>
      </c>
      <c r="F3491" s="1">
        <f t="shared" si="112"/>
        <v>0</v>
      </c>
      <c r="G3491" s="1">
        <f t="shared" si="113"/>
        <v>0.6072505801076995</v>
      </c>
      <c r="H3491">
        <f>SUMIFS(Data!Z:Z,Data!B:B,Figure16!B3491,Data!A:A,Figure16!A3491)</f>
        <v>1</v>
      </c>
    </row>
    <row r="3492" spans="1:8">
      <c r="A3492" s="27">
        <v>1983</v>
      </c>
      <c r="B3492" t="s">
        <v>49</v>
      </c>
      <c r="C3492" s="3">
        <f>SUMIFS(Data!F:F,Data!$B:$B,Figure16!$B3492,Data!$A:$A,Figure16!$A3492)</f>
        <v>0</v>
      </c>
      <c r="D3492" s="3">
        <f>SUMIFS(Data!Y:Y,Data!$B:$B,Figure16!$B3492,Data!$A:$A,Figure16!$A3492)</f>
        <v>168000000</v>
      </c>
      <c r="E3492" s="3">
        <f>SUMIFS(Data!Q:Q,Data!$B:$B,Figure16!$B3492,Data!$A:$A,Figure16!$A3492)</f>
        <v>3619294120.6914401</v>
      </c>
      <c r="F3492" s="1">
        <f t="shared" si="112"/>
        <v>0</v>
      </c>
      <c r="G3492" s="1">
        <f t="shared" si="113"/>
        <v>4.6417891002432485</v>
      </c>
      <c r="H3492">
        <f>SUMIFS(Data!Z:Z,Data!B:B,Figure16!B3492,Data!A:A,Figure16!A3492)</f>
        <v>1</v>
      </c>
    </row>
    <row r="3493" spans="1:8">
      <c r="A3493" s="27">
        <v>1984</v>
      </c>
      <c r="B3493" t="s">
        <v>49</v>
      </c>
      <c r="C3493" s="3">
        <f>SUMIFS(Data!F:F,Data!$B:$B,Figure16!$B3493,Data!$A:$A,Figure16!$A3493)</f>
        <v>0</v>
      </c>
      <c r="D3493" s="3">
        <f>SUMIFS(Data!Y:Y,Data!$B:$B,Figure16!$B3493,Data!$A:$A,Figure16!$A3493)</f>
        <v>0</v>
      </c>
      <c r="E3493" s="3">
        <f>SUMIFS(Data!Q:Q,Data!$B:$B,Figure16!$B3493,Data!$A:$A,Figure16!$A3493)</f>
        <v>2373566957.4921374</v>
      </c>
      <c r="F3493" s="1">
        <f t="shared" si="112"/>
        <v>0</v>
      </c>
      <c r="G3493" s="1">
        <f t="shared" si="113"/>
        <v>0</v>
      </c>
      <c r="H3493">
        <f>SUMIFS(Data!Z:Z,Data!B:B,Figure16!B3493,Data!A:A,Figure16!A3493)</f>
        <v>1</v>
      </c>
    </row>
    <row r="3494" spans="1:8">
      <c r="A3494" s="27">
        <v>1985</v>
      </c>
      <c r="B3494" t="s">
        <v>49</v>
      </c>
      <c r="C3494" s="3">
        <f>SUMIFS(Data!F:F,Data!$B:$B,Figure16!$B3494,Data!$A:$A,Figure16!$A3494)</f>
        <v>0</v>
      </c>
      <c r="D3494" s="3">
        <f>SUMIFS(Data!Y:Y,Data!$B:$B,Figure16!$B3494,Data!$A:$A,Figure16!$A3494)</f>
        <v>0</v>
      </c>
      <c r="E3494" s="3">
        <f>SUMIFS(Data!Q:Q,Data!$B:$B,Figure16!$B3494,Data!$A:$A,Figure16!$A3494)</f>
        <v>2100223149.7139566</v>
      </c>
      <c r="F3494" s="1">
        <f t="shared" si="112"/>
        <v>0</v>
      </c>
      <c r="G3494" s="1">
        <f t="shared" si="113"/>
        <v>0</v>
      </c>
      <c r="H3494">
        <f>SUMIFS(Data!Z:Z,Data!B:B,Figure16!B3494,Data!A:A,Figure16!A3494)</f>
        <v>1</v>
      </c>
    </row>
    <row r="3495" spans="1:8">
      <c r="A3495" s="27">
        <v>1986</v>
      </c>
      <c r="B3495" t="s">
        <v>49</v>
      </c>
      <c r="C3495" s="3">
        <f>SUMIFS(Data!F:F,Data!$B:$B,Figure16!$B3495,Data!$A:$A,Figure16!$A3495)</f>
        <v>0</v>
      </c>
      <c r="D3495" s="3">
        <f>SUMIFS(Data!Y:Y,Data!$B:$B,Figure16!$B3495,Data!$A:$A,Figure16!$A3495)</f>
        <v>0</v>
      </c>
      <c r="E3495" s="3">
        <f>SUMIFS(Data!Q:Q,Data!$B:$B,Figure16!$B3495,Data!$A:$A,Figure16!$A3495)</f>
        <v>2754566176.2021246</v>
      </c>
      <c r="F3495" s="1">
        <f t="shared" si="112"/>
        <v>0</v>
      </c>
      <c r="G3495" s="1">
        <f t="shared" si="113"/>
        <v>0</v>
      </c>
      <c r="H3495">
        <f>SUMIFS(Data!Z:Z,Data!B:B,Figure16!B3495,Data!A:A,Figure16!A3495)</f>
        <v>1</v>
      </c>
    </row>
    <row r="3496" spans="1:8">
      <c r="A3496" s="27">
        <v>1987</v>
      </c>
      <c r="B3496" t="s">
        <v>49</v>
      </c>
      <c r="C3496" s="3">
        <f>SUMIFS(Data!F:F,Data!$B:$B,Figure16!$B3496,Data!$A:$A,Figure16!$A3496)</f>
        <v>14000000</v>
      </c>
      <c r="D3496" s="3">
        <f>SUMIFS(Data!Y:Y,Data!$B:$B,Figure16!$B3496,Data!$A:$A,Figure16!$A3496)</f>
        <v>0</v>
      </c>
      <c r="E3496" s="3">
        <f>SUMIFS(Data!Q:Q,Data!$B:$B,Figure16!$B3496,Data!$A:$A,Figure16!$A3496)</f>
        <v>3286987551.7159677</v>
      </c>
      <c r="F3496" s="1">
        <f t="shared" si="112"/>
        <v>0.42592190507966227</v>
      </c>
      <c r="G3496" s="1">
        <f t="shared" si="113"/>
        <v>0</v>
      </c>
      <c r="H3496">
        <f>SUMIFS(Data!Z:Z,Data!B:B,Figure16!B3496,Data!A:A,Figure16!A3496)</f>
        <v>1</v>
      </c>
    </row>
    <row r="3497" spans="1:8">
      <c r="A3497" s="27">
        <v>1988</v>
      </c>
      <c r="B3497" t="s">
        <v>49</v>
      </c>
      <c r="C3497" s="3">
        <f>SUMIFS(Data!F:F,Data!$B:$B,Figure16!$B3497,Data!$A:$A,Figure16!$A3497)</f>
        <v>0</v>
      </c>
      <c r="D3497" s="3">
        <f>SUMIFS(Data!Y:Y,Data!$B:$B,Figure16!$B3497,Data!$A:$A,Figure16!$A3497)</f>
        <v>0</v>
      </c>
      <c r="E3497" s="3">
        <f>SUMIFS(Data!Q:Q,Data!$B:$B,Figure16!$B3497,Data!$A:$A,Figure16!$A3497)</f>
        <v>3828310734.9779544</v>
      </c>
      <c r="F3497" s="1">
        <f t="shared" si="112"/>
        <v>0</v>
      </c>
      <c r="G3497" s="1">
        <f t="shared" si="113"/>
        <v>0</v>
      </c>
      <c r="H3497">
        <f>SUMIFS(Data!Z:Z,Data!B:B,Figure16!B3497,Data!A:A,Figure16!A3497)</f>
        <v>1</v>
      </c>
    </row>
    <row r="3498" spans="1:8">
      <c r="A3498" s="27">
        <v>1989</v>
      </c>
      <c r="B3498" t="s">
        <v>49</v>
      </c>
      <c r="C3498" s="3">
        <f>SUMIFS(Data!F:F,Data!$B:$B,Figure16!$B3498,Data!$A:$A,Figure16!$A3498)</f>
        <v>0</v>
      </c>
      <c r="D3498" s="3">
        <f>SUMIFS(Data!Y:Y,Data!$B:$B,Figure16!$B3498,Data!$A:$A,Figure16!$A3498)</f>
        <v>0</v>
      </c>
      <c r="E3498" s="3">
        <f>SUMIFS(Data!Q:Q,Data!$B:$B,Figure16!$B3498,Data!$A:$A,Figure16!$A3498)</f>
        <v>4404970058.8378649</v>
      </c>
      <c r="F3498" s="1">
        <f t="shared" si="112"/>
        <v>0</v>
      </c>
      <c r="G3498" s="1">
        <f t="shared" si="113"/>
        <v>0</v>
      </c>
      <c r="H3498">
        <f>SUMIFS(Data!Z:Z,Data!B:B,Figure16!B3498,Data!A:A,Figure16!A3498)</f>
        <v>1</v>
      </c>
    </row>
    <row r="3499" spans="1:8">
      <c r="A3499" s="27">
        <v>1990</v>
      </c>
      <c r="B3499" t="s">
        <v>49</v>
      </c>
      <c r="C3499" s="3">
        <f>SUMIFS(Data!F:F,Data!$B:$B,Figure16!$B3499,Data!$A:$A,Figure16!$A3499)</f>
        <v>0</v>
      </c>
      <c r="D3499" s="3">
        <f>SUMIFS(Data!Y:Y,Data!$B:$B,Figure16!$B3499,Data!$A:$A,Figure16!$A3499)</f>
        <v>0</v>
      </c>
      <c r="E3499" s="3">
        <f>SUMIFS(Data!Q:Q,Data!$B:$B,Figure16!$B3499,Data!$A:$A,Figure16!$A3499)</f>
        <v>4592224067.3719378</v>
      </c>
      <c r="F3499" s="1">
        <f t="shared" si="112"/>
        <v>0</v>
      </c>
      <c r="G3499" s="1">
        <f t="shared" si="113"/>
        <v>0</v>
      </c>
      <c r="H3499">
        <f>SUMIFS(Data!Z:Z,Data!B:B,Figure16!B3499,Data!A:A,Figure16!A3499)</f>
        <v>1</v>
      </c>
    </row>
    <row r="3500" spans="1:8">
      <c r="A3500" s="27">
        <v>1991</v>
      </c>
      <c r="B3500" t="s">
        <v>49</v>
      </c>
      <c r="C3500" s="3">
        <f>SUMIFS(Data!F:F,Data!$B:$B,Figure16!$B3500,Data!$A:$A,Figure16!$A3500)</f>
        <v>0</v>
      </c>
      <c r="D3500" s="3">
        <f>SUMIFS(Data!Y:Y,Data!$B:$B,Figure16!$B3500,Data!$A:$A,Figure16!$A3500)</f>
        <v>0</v>
      </c>
      <c r="E3500" s="3">
        <f>SUMIFS(Data!Q:Q,Data!$B:$B,Figure16!$B3500,Data!$A:$A,Figure16!$A3500)</f>
        <v>4071219198.0360065</v>
      </c>
      <c r="F3500" s="1">
        <f t="shared" si="112"/>
        <v>0</v>
      </c>
      <c r="G3500" s="1">
        <f t="shared" si="113"/>
        <v>0</v>
      </c>
      <c r="H3500">
        <f>SUMIFS(Data!Z:Z,Data!B:B,Figure16!B3500,Data!A:A,Figure16!A3500)</f>
        <v>1</v>
      </c>
    </row>
    <row r="3501" spans="1:8">
      <c r="A3501" s="27">
        <v>1992</v>
      </c>
      <c r="B3501" t="s">
        <v>49</v>
      </c>
      <c r="C3501" s="3">
        <f>SUMIFS(Data!F:F,Data!$B:$B,Figure16!$B3501,Data!$A:$A,Figure16!$A3501)</f>
        <v>0</v>
      </c>
      <c r="D3501" s="3">
        <f>SUMIFS(Data!Y:Y,Data!$B:$B,Figure16!$B3501,Data!$A:$A,Figure16!$A3501)</f>
        <v>0</v>
      </c>
      <c r="E3501" s="3">
        <f>SUMIFS(Data!Q:Q,Data!$B:$B,Figure16!$B3501,Data!$A:$A,Figure16!$A3501)</f>
        <v>3530892749.0213137</v>
      </c>
      <c r="F3501" s="1">
        <f t="shared" si="112"/>
        <v>0</v>
      </c>
      <c r="G3501" s="1">
        <f t="shared" si="113"/>
        <v>0</v>
      </c>
      <c r="H3501">
        <f>SUMIFS(Data!Z:Z,Data!B:B,Figure16!B3501,Data!A:A,Figure16!A3501)</f>
        <v>1</v>
      </c>
    </row>
    <row r="3502" spans="1:8">
      <c r="A3502" s="27">
        <v>1993</v>
      </c>
      <c r="B3502" t="s">
        <v>49</v>
      </c>
      <c r="C3502" s="3">
        <f>SUMIFS(Data!F:F,Data!$B:$B,Figure16!$B3502,Data!$A:$A,Figure16!$A3502)</f>
        <v>0</v>
      </c>
      <c r="D3502" s="3">
        <f>SUMIFS(Data!Y:Y,Data!$B:$B,Figure16!$B3502,Data!$A:$A,Figure16!$A3502)</f>
        <v>0</v>
      </c>
      <c r="E3502" s="3">
        <f>SUMIFS(Data!Q:Q,Data!$B:$B,Figure16!$B3502,Data!$A:$A,Figure16!$A3502)</f>
        <v>5405097570.6889687</v>
      </c>
      <c r="F3502" s="1">
        <f t="shared" si="112"/>
        <v>0</v>
      </c>
      <c r="G3502" s="1">
        <f t="shared" si="113"/>
        <v>0</v>
      </c>
      <c r="H3502">
        <f>SUMIFS(Data!Z:Z,Data!B:B,Figure16!B3502,Data!A:A,Figure16!A3502)</f>
        <v>1</v>
      </c>
    </row>
    <row r="3503" spans="1:8">
      <c r="A3503" s="27">
        <v>1994</v>
      </c>
      <c r="B3503" t="s">
        <v>49</v>
      </c>
      <c r="C3503" s="3">
        <f>SUMIFS(Data!F:F,Data!$B:$B,Figure16!$B3503,Data!$A:$A,Figure16!$A3503)</f>
        <v>0</v>
      </c>
      <c r="D3503" s="3">
        <f>SUMIFS(Data!Y:Y,Data!$B:$B,Figure16!$B3503,Data!$A:$A,Figure16!$A3503)</f>
        <v>0</v>
      </c>
      <c r="E3503" s="3">
        <f>SUMIFS(Data!Q:Q,Data!$B:$B,Figure16!$B3503,Data!$A:$A,Figure16!$A3503)</f>
        <v>5419134875.3379393</v>
      </c>
      <c r="F3503" s="1">
        <f t="shared" si="112"/>
        <v>0</v>
      </c>
      <c r="G3503" s="1">
        <f t="shared" si="113"/>
        <v>0</v>
      </c>
      <c r="H3503">
        <f>SUMIFS(Data!Z:Z,Data!B:B,Figure16!B3503,Data!A:A,Figure16!A3503)</f>
        <v>1</v>
      </c>
    </row>
    <row r="3504" spans="1:8">
      <c r="A3504" s="27">
        <v>1995</v>
      </c>
      <c r="B3504" t="s">
        <v>49</v>
      </c>
      <c r="C3504" s="3">
        <f>SUMIFS(Data!F:F,Data!$B:$B,Figure16!$B3504,Data!$A:$A,Figure16!$A3504)</f>
        <v>0</v>
      </c>
      <c r="D3504" s="3">
        <f>SUMIFS(Data!Y:Y,Data!$B:$B,Figure16!$B3504,Data!$A:$A,Figure16!$A3504)</f>
        <v>0</v>
      </c>
      <c r="E3504" s="3">
        <f>SUMIFS(Data!Q:Q,Data!$B:$B,Figure16!$B3504,Data!$A:$A,Figure16!$A3504)</f>
        <v>6538840169.7312593</v>
      </c>
      <c r="F3504" s="1">
        <f t="shared" si="112"/>
        <v>0</v>
      </c>
      <c r="G3504" s="1">
        <f t="shared" si="113"/>
        <v>0</v>
      </c>
      <c r="H3504">
        <f>SUMIFS(Data!Z:Z,Data!B:B,Figure16!B3504,Data!A:A,Figure16!A3504)</f>
        <v>1</v>
      </c>
    </row>
    <row r="3505" spans="1:8">
      <c r="A3505" s="27">
        <v>1996</v>
      </c>
      <c r="B3505" t="s">
        <v>49</v>
      </c>
      <c r="C3505" s="3">
        <f>SUMIFS(Data!F:F,Data!$B:$B,Figure16!$B3505,Data!$A:$A,Figure16!$A3505)</f>
        <v>0</v>
      </c>
      <c r="D3505" s="3">
        <f>SUMIFS(Data!Y:Y,Data!$B:$B,Figure16!$B3505,Data!$A:$A,Figure16!$A3505)</f>
        <v>0</v>
      </c>
      <c r="E3505" s="3">
        <f>SUMIFS(Data!Q:Q,Data!$B:$B,Figure16!$B3505,Data!$A:$A,Figure16!$A3505)</f>
        <v>7368000000</v>
      </c>
      <c r="F3505" s="1">
        <f t="shared" si="112"/>
        <v>0</v>
      </c>
      <c r="G3505" s="1">
        <f t="shared" si="113"/>
        <v>0</v>
      </c>
      <c r="H3505">
        <f>SUMIFS(Data!Z:Z,Data!B:B,Figure16!B3505,Data!A:A,Figure16!A3505)</f>
        <v>1</v>
      </c>
    </row>
    <row r="3506" spans="1:8">
      <c r="A3506" s="27">
        <v>1997</v>
      </c>
      <c r="B3506" t="s">
        <v>49</v>
      </c>
      <c r="C3506" s="3">
        <f>SUMIFS(Data!F:F,Data!$B:$B,Figure16!$B3506,Data!$A:$A,Figure16!$A3506)</f>
        <v>0</v>
      </c>
      <c r="D3506" s="3">
        <f>SUMIFS(Data!Y:Y,Data!$B:$B,Figure16!$B3506,Data!$A:$A,Figure16!$A3506)</f>
        <v>0</v>
      </c>
      <c r="E3506" s="3">
        <f>SUMIFS(Data!Q:Q,Data!$B:$B,Figure16!$B3506,Data!$A:$A,Figure16!$A3506)</f>
        <v>8375077442.9738102</v>
      </c>
      <c r="F3506" s="1">
        <f t="shared" si="112"/>
        <v>0</v>
      </c>
      <c r="G3506" s="1">
        <f t="shared" si="113"/>
        <v>0</v>
      </c>
      <c r="H3506">
        <f>SUMIFS(Data!Z:Z,Data!B:B,Figure16!B3506,Data!A:A,Figure16!A3506)</f>
        <v>1</v>
      </c>
    </row>
    <row r="3507" spans="1:8">
      <c r="A3507" s="27">
        <v>1998</v>
      </c>
      <c r="B3507" t="s">
        <v>49</v>
      </c>
      <c r="C3507" s="3">
        <f>SUMIFS(Data!F:F,Data!$B:$B,Figure16!$B3507,Data!$A:$A,Figure16!$A3507)</f>
        <v>0</v>
      </c>
      <c r="D3507" s="3">
        <f>SUMIFS(Data!Y:Y,Data!$B:$B,Figure16!$B3507,Data!$A:$A,Figure16!$A3507)</f>
        <v>0</v>
      </c>
      <c r="E3507" s="3">
        <f>SUMIFS(Data!Q:Q,Data!$B:$B,Figure16!$B3507,Data!$A:$A,Figure16!$A3507)</f>
        <v>8763219645.2933159</v>
      </c>
      <c r="F3507" s="1">
        <f t="shared" si="112"/>
        <v>0</v>
      </c>
      <c r="G3507" s="1">
        <f t="shared" si="113"/>
        <v>0</v>
      </c>
      <c r="H3507">
        <f>SUMIFS(Data!Z:Z,Data!B:B,Figure16!B3507,Data!A:A,Figure16!A3507)</f>
        <v>1</v>
      </c>
    </row>
    <row r="3508" spans="1:8">
      <c r="A3508" s="27">
        <v>1999</v>
      </c>
      <c r="B3508" t="s">
        <v>49</v>
      </c>
      <c r="C3508" s="3">
        <f>SUMIFS(Data!F:F,Data!$B:$B,Figure16!$B3508,Data!$A:$A,Figure16!$A3508)</f>
        <v>0</v>
      </c>
      <c r="D3508" s="3">
        <f>SUMIFS(Data!Y:Y,Data!$B:$B,Figure16!$B3508,Data!$A:$A,Figure16!$A3508)</f>
        <v>0</v>
      </c>
      <c r="E3508" s="3">
        <f>SUMIFS(Data!Q:Q,Data!$B:$B,Figure16!$B3508,Data!$A:$A,Figure16!$A3508)</f>
        <v>8851581632.6530609</v>
      </c>
      <c r="F3508" s="1">
        <f t="shared" si="112"/>
        <v>0</v>
      </c>
      <c r="G3508" s="1">
        <f t="shared" si="113"/>
        <v>0</v>
      </c>
      <c r="H3508">
        <f>SUMIFS(Data!Z:Z,Data!B:B,Figure16!B3508,Data!A:A,Figure16!A3508)</f>
        <v>1</v>
      </c>
    </row>
    <row r="3509" spans="1:8">
      <c r="A3509" s="27">
        <v>2000</v>
      </c>
      <c r="B3509" t="s">
        <v>49</v>
      </c>
      <c r="C3509" s="3">
        <f>SUMIFS(Data!F:F,Data!$B:$B,Figure16!$B3509,Data!$A:$A,Figure16!$A3509)</f>
        <v>0</v>
      </c>
      <c r="D3509" s="3">
        <f>SUMIFS(Data!Y:Y,Data!$B:$B,Figure16!$B3509,Data!$A:$A,Figure16!$A3509)</f>
        <v>0</v>
      </c>
      <c r="E3509" s="3">
        <f>SUMIFS(Data!Q:Q,Data!$B:$B,Figure16!$B3509,Data!$A:$A,Figure16!$A3509)</f>
        <v>8985352831.9405766</v>
      </c>
      <c r="F3509" s="1">
        <f t="shared" si="112"/>
        <v>0</v>
      </c>
      <c r="G3509" s="1">
        <f t="shared" si="113"/>
        <v>0</v>
      </c>
      <c r="H3509">
        <f>SUMIFS(Data!Z:Z,Data!B:B,Figure16!B3509,Data!A:A,Figure16!A3509)</f>
        <v>1</v>
      </c>
    </row>
    <row r="3510" spans="1:8">
      <c r="A3510" s="27">
        <v>2001</v>
      </c>
      <c r="B3510" t="s">
        <v>49</v>
      </c>
      <c r="C3510" s="3">
        <f>SUMIFS(Data!F:F,Data!$B:$B,Figure16!$B3510,Data!$A:$A,Figure16!$A3510)</f>
        <v>0</v>
      </c>
      <c r="D3510" s="3">
        <f>SUMIFS(Data!Y:Y,Data!$B:$B,Figure16!$B3510,Data!$A:$A,Figure16!$A3510)</f>
        <v>0</v>
      </c>
      <c r="E3510" s="3">
        <f>SUMIFS(Data!Q:Q,Data!$B:$B,Figure16!$B3510,Data!$A:$A,Figure16!$A3510)</f>
        <v>9178016493.0555553</v>
      </c>
      <c r="F3510" s="1">
        <f t="shared" si="112"/>
        <v>0</v>
      </c>
      <c r="G3510" s="1">
        <f t="shared" si="113"/>
        <v>0</v>
      </c>
      <c r="H3510">
        <f>SUMIFS(Data!Z:Z,Data!B:B,Figure16!B3510,Data!A:A,Figure16!A3510)</f>
        <v>1</v>
      </c>
    </row>
    <row r="3511" spans="1:8">
      <c r="A3511" s="27">
        <v>2002</v>
      </c>
      <c r="B3511" t="s">
        <v>49</v>
      </c>
      <c r="C3511" s="3">
        <f>SUMIFS(Data!F:F,Data!$B:$B,Figure16!$B3511,Data!$A:$A,Figure16!$A3511)</f>
        <v>0</v>
      </c>
      <c r="D3511" s="3">
        <f>SUMIFS(Data!Y:Y,Data!$B:$B,Figure16!$B3511,Data!$A:$A,Figure16!$A3511)</f>
        <v>0</v>
      </c>
      <c r="E3511" s="3">
        <f>SUMIFS(Data!Q:Q,Data!$B:$B,Figure16!$B3511,Data!$A:$A,Figure16!$A3511)</f>
        <v>9694169756.9015255</v>
      </c>
      <c r="F3511" s="1">
        <f t="shared" si="112"/>
        <v>0</v>
      </c>
      <c r="G3511" s="1">
        <f t="shared" si="113"/>
        <v>0</v>
      </c>
      <c r="H3511">
        <f>SUMIFS(Data!Z:Z,Data!B:B,Figure16!B3511,Data!A:A,Figure16!A3511)</f>
        <v>1</v>
      </c>
    </row>
    <row r="3512" spans="1:8">
      <c r="A3512" s="27">
        <v>2003</v>
      </c>
      <c r="B3512" t="s">
        <v>49</v>
      </c>
      <c r="C3512" s="3">
        <f>SUMIFS(Data!F:F,Data!$B:$B,Figure16!$B3512,Data!$A:$A,Figure16!$A3512)</f>
        <v>250000</v>
      </c>
      <c r="D3512" s="3">
        <f>SUMIFS(Data!Y:Y,Data!$B:$B,Figure16!$B3512,Data!$A:$A,Figure16!$A3512)</f>
        <v>0</v>
      </c>
      <c r="E3512" s="3">
        <f>SUMIFS(Data!Q:Q,Data!$B:$B,Figure16!$B3512,Data!$A:$A,Figure16!$A3512)</f>
        <v>9399447609.1834965</v>
      </c>
      <c r="F3512" s="1">
        <f t="shared" si="112"/>
        <v>2.6597307671117152E-3</v>
      </c>
      <c r="G3512" s="1">
        <f t="shared" si="113"/>
        <v>0</v>
      </c>
      <c r="H3512">
        <f>SUMIFS(Data!Z:Z,Data!B:B,Figure16!B3512,Data!A:A,Figure16!A3512)</f>
        <v>1</v>
      </c>
    </row>
    <row r="3513" spans="1:8">
      <c r="A3513" s="27">
        <v>2004</v>
      </c>
      <c r="B3513" t="s">
        <v>49</v>
      </c>
      <c r="C3513" s="3">
        <f>SUMIFS(Data!F:F,Data!$B:$B,Figure16!$B3513,Data!$A:$A,Figure16!$A3513)</f>
        <v>0</v>
      </c>
      <c r="D3513" s="3">
        <f>SUMIFS(Data!Y:Y,Data!$B:$B,Figure16!$B3513,Data!$A:$A,Figure16!$A3513)</f>
        <v>0</v>
      </c>
      <c r="E3513" s="3">
        <f>SUMIFS(Data!Q:Q,Data!$B:$B,Figure16!$B3513,Data!$A:$A,Figure16!$A3513)</f>
        <v>10150978154.548418</v>
      </c>
      <c r="F3513" s="1">
        <f t="shared" si="112"/>
        <v>0</v>
      </c>
      <c r="G3513" s="1">
        <f t="shared" si="113"/>
        <v>0</v>
      </c>
      <c r="H3513">
        <f>SUMIFS(Data!Z:Z,Data!B:B,Figure16!B3513,Data!A:A,Figure16!A3513)</f>
        <v>1</v>
      </c>
    </row>
    <row r="3514" spans="1:8">
      <c r="A3514" s="27">
        <v>2005</v>
      </c>
      <c r="B3514" t="s">
        <v>49</v>
      </c>
      <c r="C3514" s="3">
        <f>SUMIFS(Data!F:F,Data!$B:$B,Figure16!$B3514,Data!$A:$A,Figure16!$A3514)</f>
        <v>35000000</v>
      </c>
      <c r="D3514" s="3">
        <f>SUMIFS(Data!Y:Y,Data!$B:$B,Figure16!$B3514,Data!$A:$A,Figure16!$A3514)</f>
        <v>0</v>
      </c>
      <c r="E3514" s="3">
        <f>SUMIFS(Data!Q:Q,Data!$B:$B,Figure16!$B3514,Data!$A:$A,Figure16!$A3514)</f>
        <v>11204416000</v>
      </c>
      <c r="F3514" s="1">
        <f t="shared" si="112"/>
        <v>0.31237683427677088</v>
      </c>
      <c r="G3514" s="1">
        <f t="shared" si="113"/>
        <v>0</v>
      </c>
      <c r="H3514">
        <f>SUMIFS(Data!Z:Z,Data!B:B,Figure16!B3514,Data!A:A,Figure16!A3514)</f>
        <v>1</v>
      </c>
    </row>
    <row r="3515" spans="1:8">
      <c r="A3515" s="27">
        <v>2006</v>
      </c>
      <c r="B3515" t="s">
        <v>49</v>
      </c>
      <c r="C3515" s="3">
        <f>SUMIFS(Data!F:F,Data!$B:$B,Figure16!$B3515,Data!$A:$A,Figure16!$A3515)</f>
        <v>0</v>
      </c>
      <c r="D3515" s="3">
        <f>SUMIFS(Data!Y:Y,Data!$B:$B,Figure16!$B3515,Data!$A:$A,Figure16!$A3515)</f>
        <v>0</v>
      </c>
      <c r="E3515" s="3">
        <f>SUMIFS(Data!Q:Q,Data!$B:$B,Figure16!$B3515,Data!$A:$A,Figure16!$A3515)</f>
        <v>11901911987.860394</v>
      </c>
      <c r="F3515" s="1">
        <f t="shared" si="112"/>
        <v>0</v>
      </c>
      <c r="G3515" s="1">
        <f t="shared" si="113"/>
        <v>0</v>
      </c>
      <c r="H3515">
        <f>SUMIFS(Data!Z:Z,Data!B:B,Figure16!B3515,Data!A:A,Figure16!A3515)</f>
        <v>1</v>
      </c>
    </row>
    <row r="3516" spans="1:8">
      <c r="A3516" s="27">
        <v>2007</v>
      </c>
      <c r="B3516" t="s">
        <v>49</v>
      </c>
      <c r="C3516" s="3">
        <f>SUMIFS(Data!F:F,Data!$B:$B,Figure16!$B3516,Data!$A:$A,Figure16!$A3516)</f>
        <v>0</v>
      </c>
      <c r="D3516" s="3">
        <f>SUMIFS(Data!Y:Y,Data!$B:$B,Figure16!$B3516,Data!$A:$A,Figure16!$A3516)</f>
        <v>0</v>
      </c>
      <c r="E3516" s="3">
        <f>SUMIFS(Data!Q:Q,Data!$B:$B,Figure16!$B3516,Data!$A:$A,Figure16!$A3516)</f>
        <v>12827809965.237541</v>
      </c>
      <c r="F3516" s="1">
        <f t="shared" si="112"/>
        <v>0</v>
      </c>
      <c r="G3516" s="1">
        <f t="shared" si="113"/>
        <v>0</v>
      </c>
      <c r="H3516">
        <f>SUMIFS(Data!Z:Z,Data!B:B,Figure16!B3516,Data!A:A,Figure16!A3516)</f>
        <v>1</v>
      </c>
    </row>
    <row r="3517" spans="1:8">
      <c r="A3517" s="27">
        <v>2008</v>
      </c>
      <c r="B3517" t="s">
        <v>49</v>
      </c>
      <c r="C3517" s="3">
        <f>SUMIFS(Data!F:F,Data!$B:$B,Figure16!$B3517,Data!$A:$A,Figure16!$A3517)</f>
        <v>45000000</v>
      </c>
      <c r="D3517" s="3">
        <f>SUMIFS(Data!Y:Y,Data!$B:$B,Figure16!$B3517,Data!$A:$A,Figure16!$A3517)</f>
        <v>0</v>
      </c>
      <c r="E3517" s="3">
        <f>SUMIFS(Data!Q:Q,Data!$B:$B,Figure16!$B3517,Data!$A:$A,Figure16!$A3517)</f>
        <v>13680482786.997669</v>
      </c>
      <c r="F3517" s="1">
        <f t="shared" si="112"/>
        <v>0.32893575980205403</v>
      </c>
      <c r="G3517" s="1">
        <f t="shared" si="113"/>
        <v>0</v>
      </c>
      <c r="H3517">
        <f>SUMIFS(Data!Z:Z,Data!B:B,Figure16!B3517,Data!A:A,Figure16!A3517)</f>
        <v>1</v>
      </c>
    </row>
    <row r="3518" spans="1:8">
      <c r="A3518" s="27">
        <v>2009</v>
      </c>
      <c r="B3518" t="s">
        <v>49</v>
      </c>
      <c r="C3518" s="3">
        <f>SUMIFS(Data!F:F,Data!$B:$B,Figure16!$B3518,Data!$A:$A,Figure16!$A3518)</f>
        <v>0</v>
      </c>
      <c r="D3518" s="3">
        <f>SUMIFS(Data!Y:Y,Data!$B:$B,Figure16!$B3518,Data!$A:$A,Figure16!$A3518)</f>
        <v>0</v>
      </c>
      <c r="E3518" s="3">
        <f>SUMIFS(Data!Q:Q,Data!$B:$B,Figure16!$B3518,Data!$A:$A,Figure16!$A3518)</f>
        <v>12067478477.571362</v>
      </c>
      <c r="F3518" s="1">
        <f t="shared" si="112"/>
        <v>0</v>
      </c>
      <c r="G3518" s="1">
        <f t="shared" si="113"/>
        <v>0</v>
      </c>
      <c r="H3518">
        <f>SUMIFS(Data!Z:Z,Data!B:B,Figure16!B3518,Data!A:A,Figure16!A3518)</f>
        <v>1</v>
      </c>
    </row>
    <row r="3519" spans="1:8">
      <c r="A3519" s="27">
        <v>2010</v>
      </c>
      <c r="B3519" t="s">
        <v>49</v>
      </c>
      <c r="C3519" s="3">
        <f>SUMIFS(Data!F:F,Data!$B:$B,Figure16!$B3519,Data!$A:$A,Figure16!$A3519)</f>
        <v>398100000</v>
      </c>
      <c r="D3519" s="3">
        <f>SUMIFS(Data!Y:Y,Data!$B:$B,Figure16!$B3519,Data!$A:$A,Figure16!$A3519)</f>
        <v>0</v>
      </c>
      <c r="E3519" s="3">
        <f>SUMIFS(Data!Q:Q,Data!$B:$B,Figure16!$B3519,Data!$A:$A,Figure16!$A3519)</f>
        <v>13200286270.468338</v>
      </c>
      <c r="F3519" s="1">
        <f t="shared" si="112"/>
        <v>3.015843685834517</v>
      </c>
      <c r="G3519" s="1">
        <f t="shared" si="113"/>
        <v>0</v>
      </c>
      <c r="H3519">
        <f>SUMIFS(Data!Z:Z,Data!B:B,Figure16!B3519,Data!A:A,Figure16!A3519)</f>
        <v>1</v>
      </c>
    </row>
    <row r="3520" spans="1:8">
      <c r="A3520" s="27">
        <v>2011</v>
      </c>
      <c r="B3520" t="s">
        <v>49</v>
      </c>
      <c r="C3520" s="3">
        <f>SUMIFS(Data!F:F,Data!$B:$B,Figure16!$B3520,Data!$A:$A,Figure16!$A3520)</f>
        <v>78892951.25</v>
      </c>
      <c r="D3520" s="3">
        <f>SUMIFS(Data!Y:Y,Data!$B:$B,Figure16!$B3520,Data!$A:$A,Figure16!$A3520)</f>
        <v>0</v>
      </c>
      <c r="E3520" s="3">
        <f>SUMIFS(Data!Q:Q,Data!$B:$B,Figure16!$B3520,Data!$A:$A,Figure16!$A3520)</f>
        <v>14413359665.427509</v>
      </c>
      <c r="F3520" s="1">
        <f t="shared" si="112"/>
        <v>0.54735990137841317</v>
      </c>
      <c r="G3520" s="1">
        <f t="shared" si="113"/>
        <v>0</v>
      </c>
      <c r="H3520">
        <f>SUMIFS(Data!Z:Z,Data!B:B,Figure16!B3520,Data!A:A,Figure16!A3520)</f>
        <v>1</v>
      </c>
    </row>
    <row r="3521" spans="1:8">
      <c r="A3521" s="27">
        <v>2012</v>
      </c>
      <c r="B3521" t="s">
        <v>49</v>
      </c>
      <c r="C3521" s="3">
        <f>SUMIFS(Data!F:F,Data!$B:$B,Figure16!$B3521,Data!$A:$A,Figure16!$A3521)</f>
        <v>0</v>
      </c>
      <c r="D3521" s="3">
        <f>SUMIFS(Data!Y:Y,Data!$B:$B,Figure16!$B3521,Data!$A:$A,Figure16!$A3521)</f>
        <v>0</v>
      </c>
      <c r="E3521" s="3">
        <f>SUMIFS(Data!Q:Q,Data!$B:$B,Figure16!$B3521,Data!$A:$A,Figure16!$A3521)</f>
        <v>14798716216.216217</v>
      </c>
      <c r="F3521" s="1">
        <f t="shared" si="112"/>
        <v>0</v>
      </c>
      <c r="G3521" s="1">
        <f t="shared" si="113"/>
        <v>0</v>
      </c>
      <c r="H3521">
        <f>SUMIFS(Data!Z:Z,Data!B:B,Figure16!B3521,Data!A:A,Figure16!A3521)</f>
        <v>1</v>
      </c>
    </row>
    <row r="3522" spans="1:8">
      <c r="A3522" s="27">
        <v>2013</v>
      </c>
      <c r="B3522" t="s">
        <v>49</v>
      </c>
      <c r="C3522" s="3">
        <f>SUMIFS(Data!F:F,Data!$B:$B,Figure16!$B3522,Data!$A:$A,Figure16!$A3522)</f>
        <v>772220774.375</v>
      </c>
      <c r="D3522" s="3">
        <f>SUMIFS(Data!Y:Y,Data!$B:$B,Figure16!$B3522,Data!$A:$A,Figure16!$A3522)</f>
        <v>0</v>
      </c>
      <c r="E3522" s="3">
        <f>SUMIFS(Data!Q:Q,Data!$B:$B,Figure16!$B3522,Data!$A:$A,Figure16!$A3522)</f>
        <v>14193012191.495687</v>
      </c>
      <c r="F3522" s="1">
        <f t="shared" si="112"/>
        <v>5.4408519062479703</v>
      </c>
      <c r="G3522" s="1">
        <f t="shared" si="113"/>
        <v>0</v>
      </c>
      <c r="H3522">
        <f>SUMIFS(Data!Z:Z,Data!B:B,Figure16!B3522,Data!A:A,Figure16!A3522)</f>
        <v>1</v>
      </c>
    </row>
    <row r="3523" spans="1:8">
      <c r="A3523" s="27">
        <v>2014</v>
      </c>
      <c r="B3523" t="s">
        <v>49</v>
      </c>
      <c r="C3523" s="3">
        <f>SUMIFS(Data!F:F,Data!$B:$B,Figure16!$B3523,Data!$A:$A,Figure16!$A3523)</f>
        <v>0</v>
      </c>
      <c r="D3523" s="3">
        <f>SUMIFS(Data!Y:Y,Data!$B:$B,Figure16!$B3523,Data!$A:$A,Figure16!$A3523)</f>
        <v>0</v>
      </c>
      <c r="E3523" s="3">
        <f>SUMIFS(Data!Q:Q,Data!$B:$B,Figure16!$B3523,Data!$A:$A,Figure16!$A3523)</f>
        <v>13852192273.135672</v>
      </c>
      <c r="F3523" s="1">
        <f t="shared" ref="F3523:F3586" si="114">IF(E3523&gt;0,C3523/E3523*100,"")</f>
        <v>0</v>
      </c>
      <c r="G3523" s="1">
        <f t="shared" ref="G3523:G3586" si="115">IF($E3523&gt;0,D3523/$E3523*100,"")</f>
        <v>0</v>
      </c>
      <c r="H3523">
        <f>SUMIFS(Data!Z:Z,Data!B:B,Figure16!B3523,Data!A:A,Figure16!A3523)</f>
        <v>1</v>
      </c>
    </row>
    <row r="3524" spans="1:8">
      <c r="A3524" s="27">
        <v>2015</v>
      </c>
      <c r="B3524" t="s">
        <v>49</v>
      </c>
      <c r="C3524" s="3">
        <f>SUMIFS(Data!F:F,Data!$B:$B,Figure16!$B3524,Data!$A:$A,Figure16!$A3524)</f>
        <v>0</v>
      </c>
      <c r="D3524" s="3">
        <f>SUMIFS(Data!Y:Y,Data!$B:$B,Figure16!$B3524,Data!$A:$A,Figure16!$A3524)</f>
        <v>0</v>
      </c>
      <c r="E3524" s="3">
        <f>SUMIFS(Data!Q:Q,Data!$B:$B,Figure16!$B3524,Data!$A:$A,Figure16!$A3524)</f>
        <v>14145469269.456993</v>
      </c>
      <c r="F3524" s="1">
        <f t="shared" si="114"/>
        <v>0</v>
      </c>
      <c r="G3524" s="1">
        <f t="shared" si="115"/>
        <v>0</v>
      </c>
      <c r="H3524">
        <f>SUMIFS(Data!Z:Z,Data!B:B,Figure16!B3524,Data!A:A,Figure16!A3524)</f>
        <v>1</v>
      </c>
    </row>
    <row r="3525" spans="1:8">
      <c r="A3525" s="27">
        <v>2016</v>
      </c>
      <c r="B3525" t="s">
        <v>49</v>
      </c>
      <c r="C3525" s="3">
        <f>SUMIFS(Data!F:F,Data!$B:$B,Figure16!$B3525,Data!$A:$A,Figure16!$A3525)</f>
        <v>0</v>
      </c>
      <c r="D3525" s="3">
        <f>SUMIFS(Data!Y:Y,Data!$B:$B,Figure16!$B3525,Data!$A:$A,Figure16!$A3525)</f>
        <v>0</v>
      </c>
      <c r="E3525" s="3">
        <f>SUMIFS(Data!Q:Q,Data!$B:$B,Figure16!$B3525,Data!$A:$A,Figure16!$A3525)</f>
        <v>14072135208.566406</v>
      </c>
      <c r="F3525" s="1">
        <f t="shared" si="114"/>
        <v>0</v>
      </c>
      <c r="G3525" s="1">
        <f t="shared" si="115"/>
        <v>0</v>
      </c>
      <c r="H3525">
        <f>SUMIFS(Data!Z:Z,Data!B:B,Figure16!B3525,Data!A:A,Figure16!A3525)</f>
        <v>1</v>
      </c>
    </row>
    <row r="3526" spans="1:8">
      <c r="A3526" s="27">
        <v>2017</v>
      </c>
      <c r="B3526" t="s">
        <v>49</v>
      </c>
      <c r="C3526" s="3">
        <f>SUMIFS(Data!F:F,Data!$B:$B,Figure16!$B3526,Data!$A:$A,Figure16!$A3526)</f>
        <v>326000000</v>
      </c>
      <c r="D3526" s="3">
        <f>SUMIFS(Data!Y:Y,Data!$B:$B,Figure16!$B3526,Data!$A:$A,Figure16!$A3526)</f>
        <v>0</v>
      </c>
      <c r="E3526" s="3">
        <f>SUMIFS(Data!Q:Q,Data!$B:$B,Figure16!$B3526,Data!$A:$A,Figure16!$A3526)</f>
        <v>14781107821.751324</v>
      </c>
      <c r="F3526" s="1">
        <f t="shared" si="114"/>
        <v>2.2055180432434884</v>
      </c>
      <c r="G3526" s="1">
        <f t="shared" si="115"/>
        <v>0</v>
      </c>
      <c r="H3526">
        <f>SUMIFS(Data!Z:Z,Data!B:B,Figure16!B3526,Data!A:A,Figure16!A3526)</f>
        <v>1</v>
      </c>
    </row>
    <row r="3527" spans="1:8">
      <c r="A3527" s="27">
        <v>1950</v>
      </c>
      <c r="B3527" t="s">
        <v>23</v>
      </c>
      <c r="C3527" s="3">
        <f>SUMIFS(Data!F:F,Data!$B:$B,Figure16!$B3527,Data!$A:$A,Figure16!$A3527)</f>
        <v>0</v>
      </c>
      <c r="D3527" s="3">
        <f>SUMIFS(Data!Y:Y,Data!$B:$B,Figure16!$B3527,Data!$A:$A,Figure16!$A3527)</f>
        <v>0</v>
      </c>
      <c r="E3527" s="3">
        <f>SUMIFS(Data!Q:Q,Data!$B:$B,Figure16!$B3527,Data!$A:$A,Figure16!$A3527)</f>
        <v>0</v>
      </c>
      <c r="F3527" s="1" t="str">
        <f t="shared" si="114"/>
        <v/>
      </c>
      <c r="G3527" s="1" t="str">
        <f t="shared" si="115"/>
        <v/>
      </c>
      <c r="H3527">
        <f>SUMIFS(Data!Z:Z,Data!B:B,Figure16!B3527,Data!A:A,Figure16!A3527)</f>
        <v>1</v>
      </c>
    </row>
    <row r="3528" spans="1:8">
      <c r="A3528" s="27">
        <v>1951</v>
      </c>
      <c r="B3528" t="s">
        <v>23</v>
      </c>
      <c r="C3528" s="3">
        <f>SUMIFS(Data!F:F,Data!$B:$B,Figure16!$B3528,Data!$A:$A,Figure16!$A3528)</f>
        <v>0</v>
      </c>
      <c r="D3528" s="3">
        <f>SUMIFS(Data!Y:Y,Data!$B:$B,Figure16!$B3528,Data!$A:$A,Figure16!$A3528)</f>
        <v>0</v>
      </c>
      <c r="E3528" s="3">
        <f>SUMIFS(Data!Q:Q,Data!$B:$B,Figure16!$B3528,Data!$A:$A,Figure16!$A3528)</f>
        <v>0</v>
      </c>
      <c r="F3528" s="1" t="str">
        <f t="shared" si="114"/>
        <v/>
      </c>
      <c r="G3528" s="1" t="str">
        <f t="shared" si="115"/>
        <v/>
      </c>
      <c r="H3528">
        <f>SUMIFS(Data!Z:Z,Data!B:B,Figure16!B3528,Data!A:A,Figure16!A3528)</f>
        <v>1</v>
      </c>
    </row>
    <row r="3529" spans="1:8">
      <c r="A3529" s="27">
        <v>1952</v>
      </c>
      <c r="B3529" t="s">
        <v>23</v>
      </c>
      <c r="C3529" s="3">
        <f>SUMIFS(Data!F:F,Data!$B:$B,Figure16!$B3529,Data!$A:$A,Figure16!$A3529)</f>
        <v>0</v>
      </c>
      <c r="D3529" s="3">
        <f>SUMIFS(Data!Y:Y,Data!$B:$B,Figure16!$B3529,Data!$A:$A,Figure16!$A3529)</f>
        <v>0</v>
      </c>
      <c r="E3529" s="3">
        <f>SUMIFS(Data!Q:Q,Data!$B:$B,Figure16!$B3529,Data!$A:$A,Figure16!$A3529)</f>
        <v>0</v>
      </c>
      <c r="F3529" s="1" t="str">
        <f t="shared" si="114"/>
        <v/>
      </c>
      <c r="G3529" s="1" t="str">
        <f t="shared" si="115"/>
        <v/>
      </c>
      <c r="H3529">
        <f>SUMIFS(Data!Z:Z,Data!B:B,Figure16!B3529,Data!A:A,Figure16!A3529)</f>
        <v>1</v>
      </c>
    </row>
    <row r="3530" spans="1:8">
      <c r="A3530" s="27">
        <v>1953</v>
      </c>
      <c r="B3530" t="s">
        <v>23</v>
      </c>
      <c r="C3530" s="3">
        <f>SUMIFS(Data!F:F,Data!$B:$B,Figure16!$B3530,Data!$A:$A,Figure16!$A3530)</f>
        <v>0</v>
      </c>
      <c r="D3530" s="3">
        <f>SUMIFS(Data!Y:Y,Data!$B:$B,Figure16!$B3530,Data!$A:$A,Figure16!$A3530)</f>
        <v>0</v>
      </c>
      <c r="E3530" s="3">
        <f>SUMIFS(Data!Q:Q,Data!$B:$B,Figure16!$B3530,Data!$A:$A,Figure16!$A3530)</f>
        <v>0</v>
      </c>
      <c r="F3530" s="1" t="str">
        <f t="shared" si="114"/>
        <v/>
      </c>
      <c r="G3530" s="1" t="str">
        <f t="shared" si="115"/>
        <v/>
      </c>
      <c r="H3530">
        <f>SUMIFS(Data!Z:Z,Data!B:B,Figure16!B3530,Data!A:A,Figure16!A3530)</f>
        <v>1</v>
      </c>
    </row>
    <row r="3531" spans="1:8">
      <c r="A3531" s="27">
        <v>1954</v>
      </c>
      <c r="B3531" t="s">
        <v>23</v>
      </c>
      <c r="C3531" s="3">
        <f>SUMIFS(Data!F:F,Data!$B:$B,Figure16!$B3531,Data!$A:$A,Figure16!$A3531)</f>
        <v>0</v>
      </c>
      <c r="D3531" s="3">
        <f>SUMIFS(Data!Y:Y,Data!$B:$B,Figure16!$B3531,Data!$A:$A,Figure16!$A3531)</f>
        <v>0</v>
      </c>
      <c r="E3531" s="3">
        <f>SUMIFS(Data!Q:Q,Data!$B:$B,Figure16!$B3531,Data!$A:$A,Figure16!$A3531)</f>
        <v>0</v>
      </c>
      <c r="F3531" s="1" t="str">
        <f t="shared" si="114"/>
        <v/>
      </c>
      <c r="G3531" s="1" t="str">
        <f t="shared" si="115"/>
        <v/>
      </c>
      <c r="H3531">
        <f>SUMIFS(Data!Z:Z,Data!B:B,Figure16!B3531,Data!A:A,Figure16!A3531)</f>
        <v>1</v>
      </c>
    </row>
    <row r="3532" spans="1:8">
      <c r="A3532" s="27">
        <v>1955</v>
      </c>
      <c r="B3532" t="s">
        <v>23</v>
      </c>
      <c r="C3532" s="3">
        <f>SUMIFS(Data!F:F,Data!$B:$B,Figure16!$B3532,Data!$A:$A,Figure16!$A3532)</f>
        <v>0</v>
      </c>
      <c r="D3532" s="3">
        <f>SUMIFS(Data!Y:Y,Data!$B:$B,Figure16!$B3532,Data!$A:$A,Figure16!$A3532)</f>
        <v>0</v>
      </c>
      <c r="E3532" s="3">
        <f>SUMIFS(Data!Q:Q,Data!$B:$B,Figure16!$B3532,Data!$A:$A,Figure16!$A3532)</f>
        <v>0</v>
      </c>
      <c r="F3532" s="1" t="str">
        <f t="shared" si="114"/>
        <v/>
      </c>
      <c r="G3532" s="1" t="str">
        <f t="shared" si="115"/>
        <v/>
      </c>
      <c r="H3532">
        <f>SUMIFS(Data!Z:Z,Data!B:B,Figure16!B3532,Data!A:A,Figure16!A3532)</f>
        <v>1</v>
      </c>
    </row>
    <row r="3533" spans="1:8">
      <c r="A3533" s="27">
        <v>1956</v>
      </c>
      <c r="B3533" t="s">
        <v>23</v>
      </c>
      <c r="C3533" s="3">
        <f>SUMIFS(Data!F:F,Data!$B:$B,Figure16!$B3533,Data!$A:$A,Figure16!$A3533)</f>
        <v>0</v>
      </c>
      <c r="D3533" s="3">
        <f>SUMIFS(Data!Y:Y,Data!$B:$B,Figure16!$B3533,Data!$A:$A,Figure16!$A3533)</f>
        <v>0</v>
      </c>
      <c r="E3533" s="3">
        <f>SUMIFS(Data!Q:Q,Data!$B:$B,Figure16!$B3533,Data!$A:$A,Figure16!$A3533)</f>
        <v>0</v>
      </c>
      <c r="F3533" s="1" t="str">
        <f t="shared" si="114"/>
        <v/>
      </c>
      <c r="G3533" s="1" t="str">
        <f t="shared" si="115"/>
        <v/>
      </c>
      <c r="H3533">
        <f>SUMIFS(Data!Z:Z,Data!B:B,Figure16!B3533,Data!A:A,Figure16!A3533)</f>
        <v>1</v>
      </c>
    </row>
    <row r="3534" spans="1:8">
      <c r="A3534" s="27">
        <v>1957</v>
      </c>
      <c r="B3534" t="s">
        <v>23</v>
      </c>
      <c r="C3534" s="3">
        <f>SUMIFS(Data!F:F,Data!$B:$B,Figure16!$B3534,Data!$A:$A,Figure16!$A3534)</f>
        <v>0</v>
      </c>
      <c r="D3534" s="3">
        <f>SUMIFS(Data!Y:Y,Data!$B:$B,Figure16!$B3534,Data!$A:$A,Figure16!$A3534)</f>
        <v>0</v>
      </c>
      <c r="E3534" s="3">
        <f>SUMIFS(Data!Q:Q,Data!$B:$B,Figure16!$B3534,Data!$A:$A,Figure16!$A3534)</f>
        <v>0</v>
      </c>
      <c r="F3534" s="1" t="str">
        <f t="shared" si="114"/>
        <v/>
      </c>
      <c r="G3534" s="1" t="str">
        <f t="shared" si="115"/>
        <v/>
      </c>
      <c r="H3534">
        <f>SUMIFS(Data!Z:Z,Data!B:B,Figure16!B3534,Data!A:A,Figure16!A3534)</f>
        <v>1</v>
      </c>
    </row>
    <row r="3535" spans="1:8">
      <c r="A3535" s="27">
        <v>1958</v>
      </c>
      <c r="B3535" t="s">
        <v>23</v>
      </c>
      <c r="C3535" s="3">
        <f>SUMIFS(Data!F:F,Data!$B:$B,Figure16!$B3535,Data!$A:$A,Figure16!$A3535)</f>
        <v>0</v>
      </c>
      <c r="D3535" s="3">
        <f>SUMIFS(Data!Y:Y,Data!$B:$B,Figure16!$B3535,Data!$A:$A,Figure16!$A3535)</f>
        <v>0</v>
      </c>
      <c r="E3535" s="3">
        <f>SUMIFS(Data!Q:Q,Data!$B:$B,Figure16!$B3535,Data!$A:$A,Figure16!$A3535)</f>
        <v>0</v>
      </c>
      <c r="F3535" s="1" t="str">
        <f t="shared" si="114"/>
        <v/>
      </c>
      <c r="G3535" s="1" t="str">
        <f t="shared" si="115"/>
        <v/>
      </c>
      <c r="H3535">
        <f>SUMIFS(Data!Z:Z,Data!B:B,Figure16!B3535,Data!A:A,Figure16!A3535)</f>
        <v>1</v>
      </c>
    </row>
    <row r="3536" spans="1:8">
      <c r="A3536" s="27">
        <v>1959</v>
      </c>
      <c r="B3536" t="s">
        <v>23</v>
      </c>
      <c r="C3536" s="3">
        <f>SUMIFS(Data!F:F,Data!$B:$B,Figure16!$B3536,Data!$A:$A,Figure16!$A3536)</f>
        <v>0</v>
      </c>
      <c r="D3536" s="3">
        <f>SUMIFS(Data!Y:Y,Data!$B:$B,Figure16!$B3536,Data!$A:$A,Figure16!$A3536)</f>
        <v>0</v>
      </c>
      <c r="E3536" s="3">
        <f>SUMIFS(Data!Q:Q,Data!$B:$B,Figure16!$B3536,Data!$A:$A,Figure16!$A3536)</f>
        <v>0</v>
      </c>
      <c r="F3536" s="1" t="str">
        <f t="shared" si="114"/>
        <v/>
      </c>
      <c r="G3536" s="1" t="str">
        <f t="shared" si="115"/>
        <v/>
      </c>
      <c r="H3536">
        <f>SUMIFS(Data!Z:Z,Data!B:B,Figure16!B3536,Data!A:A,Figure16!A3536)</f>
        <v>1</v>
      </c>
    </row>
    <row r="3537" spans="1:8">
      <c r="A3537" s="27">
        <v>1960</v>
      </c>
      <c r="B3537" t="s">
        <v>23</v>
      </c>
      <c r="C3537" s="3">
        <f>SUMIFS(Data!F:F,Data!$B:$B,Figure16!$B3537,Data!$A:$A,Figure16!$A3537)</f>
        <v>0</v>
      </c>
      <c r="D3537" s="3">
        <f>SUMIFS(Data!Y:Y,Data!$B:$B,Figure16!$B3537,Data!$A:$A,Figure16!$A3537)</f>
        <v>0</v>
      </c>
      <c r="E3537" s="3">
        <f>SUMIFS(Data!Q:Q,Data!$B:$B,Figure16!$B3537,Data!$A:$A,Figure16!$A3537)</f>
        <v>0</v>
      </c>
      <c r="F3537" s="1" t="str">
        <f t="shared" si="114"/>
        <v/>
      </c>
      <c r="G3537" s="1" t="str">
        <f t="shared" si="115"/>
        <v/>
      </c>
      <c r="H3537">
        <f>SUMIFS(Data!Z:Z,Data!B:B,Figure16!B3537,Data!A:A,Figure16!A3537)</f>
        <v>1</v>
      </c>
    </row>
    <row r="3538" spans="1:8">
      <c r="A3538" s="27">
        <v>1961</v>
      </c>
      <c r="B3538" t="s">
        <v>23</v>
      </c>
      <c r="C3538" s="3">
        <f>SUMIFS(Data!F:F,Data!$B:$B,Figure16!$B3538,Data!$A:$A,Figure16!$A3538)</f>
        <v>0</v>
      </c>
      <c r="D3538" s="3">
        <f>SUMIFS(Data!Y:Y,Data!$B:$B,Figure16!$B3538,Data!$A:$A,Figure16!$A3538)</f>
        <v>0</v>
      </c>
      <c r="E3538" s="3">
        <f>SUMIFS(Data!Q:Q,Data!$B:$B,Figure16!$B3538,Data!$A:$A,Figure16!$A3538)</f>
        <v>0</v>
      </c>
      <c r="F3538" s="1" t="str">
        <f t="shared" si="114"/>
        <v/>
      </c>
      <c r="G3538" s="1" t="str">
        <f t="shared" si="115"/>
        <v/>
      </c>
      <c r="H3538">
        <f>SUMIFS(Data!Z:Z,Data!B:B,Figure16!B3538,Data!A:A,Figure16!A3538)</f>
        <v>1</v>
      </c>
    </row>
    <row r="3539" spans="1:8">
      <c r="A3539" s="27">
        <v>1962</v>
      </c>
      <c r="B3539" t="s">
        <v>23</v>
      </c>
      <c r="C3539" s="3">
        <f>SUMIFS(Data!F:F,Data!$B:$B,Figure16!$B3539,Data!$A:$A,Figure16!$A3539)</f>
        <v>0</v>
      </c>
      <c r="D3539" s="3">
        <f>SUMIFS(Data!Y:Y,Data!$B:$B,Figure16!$B3539,Data!$A:$A,Figure16!$A3539)</f>
        <v>0</v>
      </c>
      <c r="E3539" s="3">
        <f>SUMIFS(Data!Q:Q,Data!$B:$B,Figure16!$B3539,Data!$A:$A,Figure16!$A3539)</f>
        <v>0</v>
      </c>
      <c r="F3539" s="1" t="str">
        <f t="shared" si="114"/>
        <v/>
      </c>
      <c r="G3539" s="1" t="str">
        <f t="shared" si="115"/>
        <v/>
      </c>
      <c r="H3539">
        <f>SUMIFS(Data!Z:Z,Data!B:B,Figure16!B3539,Data!A:A,Figure16!A3539)</f>
        <v>1</v>
      </c>
    </row>
    <row r="3540" spans="1:8">
      <c r="A3540" s="27">
        <v>1963</v>
      </c>
      <c r="B3540" t="s">
        <v>23</v>
      </c>
      <c r="C3540" s="3">
        <f>SUMIFS(Data!F:F,Data!$B:$B,Figure16!$B3540,Data!$A:$A,Figure16!$A3540)</f>
        <v>0</v>
      </c>
      <c r="D3540" s="3">
        <f>SUMIFS(Data!Y:Y,Data!$B:$B,Figure16!$B3540,Data!$A:$A,Figure16!$A3540)</f>
        <v>0</v>
      </c>
      <c r="E3540" s="3">
        <f>SUMIFS(Data!Q:Q,Data!$B:$B,Figure16!$B3540,Data!$A:$A,Figure16!$A3540)</f>
        <v>0</v>
      </c>
      <c r="F3540" s="1" t="str">
        <f t="shared" si="114"/>
        <v/>
      </c>
      <c r="G3540" s="1" t="str">
        <f t="shared" si="115"/>
        <v/>
      </c>
      <c r="H3540">
        <f>SUMIFS(Data!Z:Z,Data!B:B,Figure16!B3540,Data!A:A,Figure16!A3540)</f>
        <v>1</v>
      </c>
    </row>
    <row r="3541" spans="1:8">
      <c r="A3541" s="27">
        <v>1964</v>
      </c>
      <c r="B3541" t="s">
        <v>23</v>
      </c>
      <c r="C3541" s="3">
        <f>SUMIFS(Data!F:F,Data!$B:$B,Figure16!$B3541,Data!$A:$A,Figure16!$A3541)</f>
        <v>0</v>
      </c>
      <c r="D3541" s="3">
        <f>SUMIFS(Data!Y:Y,Data!$B:$B,Figure16!$B3541,Data!$A:$A,Figure16!$A3541)</f>
        <v>0</v>
      </c>
      <c r="E3541" s="3">
        <f>SUMIFS(Data!Q:Q,Data!$B:$B,Figure16!$B3541,Data!$A:$A,Figure16!$A3541)</f>
        <v>0</v>
      </c>
      <c r="F3541" s="1" t="str">
        <f t="shared" si="114"/>
        <v/>
      </c>
      <c r="G3541" s="1" t="str">
        <f t="shared" si="115"/>
        <v/>
      </c>
      <c r="H3541">
        <f>SUMIFS(Data!Z:Z,Data!B:B,Figure16!B3541,Data!A:A,Figure16!A3541)</f>
        <v>1</v>
      </c>
    </row>
    <row r="3542" spans="1:8">
      <c r="A3542" s="27">
        <v>1965</v>
      </c>
      <c r="B3542" t="s">
        <v>23</v>
      </c>
      <c r="C3542" s="3">
        <f>SUMIFS(Data!F:F,Data!$B:$B,Figure16!$B3542,Data!$A:$A,Figure16!$A3542)</f>
        <v>0</v>
      </c>
      <c r="D3542" s="3">
        <f>SUMIFS(Data!Y:Y,Data!$B:$B,Figure16!$B3542,Data!$A:$A,Figure16!$A3542)</f>
        <v>0</v>
      </c>
      <c r="E3542" s="3">
        <f>SUMIFS(Data!Q:Q,Data!$B:$B,Figure16!$B3542,Data!$A:$A,Figure16!$A3542)</f>
        <v>599831979.83758056</v>
      </c>
      <c r="F3542" s="1">
        <f t="shared" si="114"/>
        <v>0</v>
      </c>
      <c r="G3542" s="1">
        <f t="shared" si="115"/>
        <v>0</v>
      </c>
      <c r="H3542">
        <f>SUMIFS(Data!Z:Z,Data!B:B,Figure16!B3542,Data!A:A,Figure16!A3542)</f>
        <v>1</v>
      </c>
    </row>
    <row r="3543" spans="1:8">
      <c r="A3543" s="27">
        <v>1966</v>
      </c>
      <c r="B3543" t="s">
        <v>23</v>
      </c>
      <c r="C3543" s="3">
        <f>SUMIFS(Data!F:F,Data!$B:$B,Figure16!$B3543,Data!$A:$A,Figure16!$A3543)</f>
        <v>0</v>
      </c>
      <c r="D3543" s="3">
        <f>SUMIFS(Data!Y:Y,Data!$B:$B,Figure16!$B3543,Data!$A:$A,Figure16!$A3543)</f>
        <v>0</v>
      </c>
      <c r="E3543" s="3">
        <f>SUMIFS(Data!Q:Q,Data!$B:$B,Figure16!$B3543,Data!$A:$A,Figure16!$A3543)</f>
        <v>658078969.47633719</v>
      </c>
      <c r="F3543" s="1">
        <f t="shared" si="114"/>
        <v>0</v>
      </c>
      <c r="G3543" s="1">
        <f t="shared" si="115"/>
        <v>0</v>
      </c>
      <c r="H3543">
        <f>SUMIFS(Data!Z:Z,Data!B:B,Figure16!B3543,Data!A:A,Figure16!A3543)</f>
        <v>1</v>
      </c>
    </row>
    <row r="3544" spans="1:8">
      <c r="A3544" s="27">
        <v>1967</v>
      </c>
      <c r="B3544" t="s">
        <v>23</v>
      </c>
      <c r="C3544" s="3">
        <f>SUMIFS(Data!F:F,Data!$B:$B,Figure16!$B3544,Data!$A:$A,Figure16!$A3544)</f>
        <v>0</v>
      </c>
      <c r="D3544" s="3">
        <f>SUMIFS(Data!Y:Y,Data!$B:$B,Figure16!$B3544,Data!$A:$A,Figure16!$A3544)</f>
        <v>0</v>
      </c>
      <c r="E3544" s="3">
        <f>SUMIFS(Data!Q:Q,Data!$B:$B,Figure16!$B3544,Data!$A:$A,Figure16!$A3544)</f>
        <v>631755810.69728363</v>
      </c>
      <c r="F3544" s="1">
        <f t="shared" si="114"/>
        <v>0</v>
      </c>
      <c r="G3544" s="1">
        <f t="shared" si="115"/>
        <v>0</v>
      </c>
      <c r="H3544">
        <f>SUMIFS(Data!Z:Z,Data!B:B,Figure16!B3544,Data!A:A,Figure16!A3544)</f>
        <v>1</v>
      </c>
    </row>
    <row r="3545" spans="1:8">
      <c r="A3545" s="27">
        <v>1968</v>
      </c>
      <c r="B3545" t="s">
        <v>23</v>
      </c>
      <c r="C3545" s="3">
        <f>SUMIFS(Data!F:F,Data!$B:$B,Figure16!$B3545,Data!$A:$A,Figure16!$A3545)</f>
        <v>0</v>
      </c>
      <c r="D3545" s="3">
        <f>SUMIFS(Data!Y:Y,Data!$B:$B,Figure16!$B3545,Data!$A:$A,Figure16!$A3545)</f>
        <v>0</v>
      </c>
      <c r="E3545" s="3">
        <f>SUMIFS(Data!Q:Q,Data!$B:$B,Figure16!$B3545,Data!$A:$A,Figure16!$A3545)</f>
        <v>561187342.48109782</v>
      </c>
      <c r="F3545" s="1">
        <f t="shared" si="114"/>
        <v>0</v>
      </c>
      <c r="G3545" s="1">
        <f t="shared" si="115"/>
        <v>0</v>
      </c>
      <c r="H3545">
        <f>SUMIFS(Data!Z:Z,Data!B:B,Figure16!B3545,Data!A:A,Figure16!A3545)</f>
        <v>1</v>
      </c>
    </row>
    <row r="3546" spans="1:8">
      <c r="A3546" s="27">
        <v>1969</v>
      </c>
      <c r="B3546" t="s">
        <v>23</v>
      </c>
      <c r="C3546" s="3">
        <f>SUMIFS(Data!F:F,Data!$B:$B,Figure16!$B3546,Data!$A:$A,Figure16!$A3546)</f>
        <v>0</v>
      </c>
      <c r="D3546" s="3">
        <f>SUMIFS(Data!Y:Y,Data!$B:$B,Figure16!$B3546,Data!$A:$A,Figure16!$A3546)</f>
        <v>0</v>
      </c>
      <c r="E3546" s="3">
        <f>SUMIFS(Data!Q:Q,Data!$B:$B,Figure16!$B3546,Data!$A:$A,Figure16!$A3546)</f>
        <v>698963875.66507983</v>
      </c>
      <c r="F3546" s="1">
        <f t="shared" si="114"/>
        <v>0</v>
      </c>
      <c r="G3546" s="1">
        <f t="shared" si="115"/>
        <v>0</v>
      </c>
      <c r="H3546">
        <f>SUMIFS(Data!Z:Z,Data!B:B,Figure16!B3546,Data!A:A,Figure16!A3546)</f>
        <v>1</v>
      </c>
    </row>
    <row r="3547" spans="1:8">
      <c r="A3547" s="27">
        <v>1970</v>
      </c>
      <c r="B3547" t="s">
        <v>23</v>
      </c>
      <c r="C3547" s="3">
        <f>SUMIFS(Data!F:F,Data!$B:$B,Figure16!$B3547,Data!$A:$A,Figure16!$A3547)</f>
        <v>0</v>
      </c>
      <c r="D3547" s="3">
        <f>SUMIFS(Data!Y:Y,Data!$B:$B,Figure16!$B3547,Data!$A:$A,Figure16!$A3547)</f>
        <v>0</v>
      </c>
      <c r="E3547" s="3">
        <f>SUMIFS(Data!Q:Q,Data!$B:$B,Figure16!$B3547,Data!$A:$A,Figure16!$A3547)</f>
        <v>639596751.61019325</v>
      </c>
      <c r="F3547" s="1">
        <f t="shared" si="114"/>
        <v>0</v>
      </c>
      <c r="G3547" s="1">
        <f t="shared" si="115"/>
        <v>0</v>
      </c>
      <c r="H3547">
        <f>SUMIFS(Data!Z:Z,Data!B:B,Figure16!B3547,Data!A:A,Figure16!A3547)</f>
        <v>1</v>
      </c>
    </row>
    <row r="3548" spans="1:8">
      <c r="A3548" s="27">
        <v>1971</v>
      </c>
      <c r="B3548" t="s">
        <v>23</v>
      </c>
      <c r="C3548" s="3">
        <f>SUMIFS(Data!F:F,Data!$B:$B,Figure16!$B3548,Data!$A:$A,Figure16!$A3548)</f>
        <v>0</v>
      </c>
      <c r="D3548" s="3">
        <f>SUMIFS(Data!Y:Y,Data!$B:$B,Figure16!$B3548,Data!$A:$A,Figure16!$A3548)</f>
        <v>0</v>
      </c>
      <c r="E3548" s="3">
        <f>SUMIFS(Data!Q:Q,Data!$B:$B,Figure16!$B3548,Data!$A:$A,Figure16!$A3548)</f>
        <v>678241388.966676</v>
      </c>
      <c r="F3548" s="1">
        <f t="shared" si="114"/>
        <v>0</v>
      </c>
      <c r="G3548" s="1">
        <f t="shared" si="115"/>
        <v>0</v>
      </c>
      <c r="H3548">
        <f>SUMIFS(Data!Z:Z,Data!B:B,Figure16!B3548,Data!A:A,Figure16!A3548)</f>
        <v>1</v>
      </c>
    </row>
    <row r="3549" spans="1:8">
      <c r="A3549" s="27">
        <v>1972</v>
      </c>
      <c r="B3549" t="s">
        <v>23</v>
      </c>
      <c r="C3549" s="3">
        <f>SUMIFS(Data!F:F,Data!$B:$B,Figure16!$B3549,Data!$A:$A,Figure16!$A3549)</f>
        <v>0</v>
      </c>
      <c r="D3549" s="3">
        <f>SUMIFS(Data!Y:Y,Data!$B:$B,Figure16!$B3549,Data!$A:$A,Figure16!$A3549)</f>
        <v>0</v>
      </c>
      <c r="E3549" s="3">
        <f>SUMIFS(Data!Q:Q,Data!$B:$B,Figure16!$B3549,Data!$A:$A,Figure16!$A3549)</f>
        <v>788574628.95547485</v>
      </c>
      <c r="F3549" s="1">
        <f t="shared" si="114"/>
        <v>0</v>
      </c>
      <c r="G3549" s="1">
        <f t="shared" si="115"/>
        <v>0</v>
      </c>
      <c r="H3549">
        <f>SUMIFS(Data!Z:Z,Data!B:B,Figure16!B3549,Data!A:A,Figure16!A3549)</f>
        <v>1</v>
      </c>
    </row>
    <row r="3550" spans="1:8">
      <c r="A3550" s="27">
        <v>1973</v>
      </c>
      <c r="B3550" t="s">
        <v>23</v>
      </c>
      <c r="C3550" s="3">
        <f>SUMIFS(Data!F:F,Data!$B:$B,Figure16!$B3550,Data!$A:$A,Figure16!$A3550)</f>
        <v>0</v>
      </c>
      <c r="D3550" s="3">
        <f>SUMIFS(Data!Y:Y,Data!$B:$B,Figure16!$B3550,Data!$A:$A,Figure16!$A3550)</f>
        <v>0</v>
      </c>
      <c r="E3550" s="3">
        <f>SUMIFS(Data!Q:Q,Data!$B:$B,Figure16!$B3550,Data!$A:$A,Figure16!$A3550)</f>
        <v>943700547.77845407</v>
      </c>
      <c r="F3550" s="1">
        <f t="shared" si="114"/>
        <v>0</v>
      </c>
      <c r="G3550" s="1">
        <f t="shared" si="115"/>
        <v>0</v>
      </c>
      <c r="H3550">
        <f>SUMIFS(Data!Z:Z,Data!B:B,Figure16!B3550,Data!A:A,Figure16!A3550)</f>
        <v>1</v>
      </c>
    </row>
    <row r="3551" spans="1:8">
      <c r="A3551" s="27">
        <v>1974</v>
      </c>
      <c r="B3551" t="s">
        <v>23</v>
      </c>
      <c r="C3551" s="3">
        <f>SUMIFS(Data!F:F,Data!$B:$B,Figure16!$B3551,Data!$A:$A,Figure16!$A3551)</f>
        <v>0</v>
      </c>
      <c r="D3551" s="3">
        <f>SUMIFS(Data!Y:Y,Data!$B:$B,Figure16!$B3551,Data!$A:$A,Figure16!$A3551)</f>
        <v>0</v>
      </c>
      <c r="E3551" s="3">
        <f>SUMIFS(Data!Q:Q,Data!$B:$B,Figure16!$B3551,Data!$A:$A,Figure16!$A3551)</f>
        <v>1197454206.7680845</v>
      </c>
      <c r="F3551" s="1">
        <f t="shared" si="114"/>
        <v>0</v>
      </c>
      <c r="G3551" s="1">
        <f t="shared" si="115"/>
        <v>0</v>
      </c>
      <c r="H3551">
        <f>SUMIFS(Data!Z:Z,Data!B:B,Figure16!B3551,Data!A:A,Figure16!A3551)</f>
        <v>1</v>
      </c>
    </row>
    <row r="3552" spans="1:8">
      <c r="A3552" s="27">
        <v>1975</v>
      </c>
      <c r="B3552" t="s">
        <v>23</v>
      </c>
      <c r="C3552" s="3">
        <f>SUMIFS(Data!F:F,Data!$B:$B,Figure16!$B3552,Data!$A:$A,Figure16!$A3552)</f>
        <v>0</v>
      </c>
      <c r="D3552" s="3">
        <f>SUMIFS(Data!Y:Y,Data!$B:$B,Figure16!$B3552,Data!$A:$A,Figure16!$A3552)</f>
        <v>0</v>
      </c>
      <c r="E3552" s="3">
        <f>SUMIFS(Data!Q:Q,Data!$B:$B,Figure16!$B3552,Data!$A:$A,Figure16!$A3552)</f>
        <v>1363039399.6247654</v>
      </c>
      <c r="F3552" s="1">
        <f t="shared" si="114"/>
        <v>0</v>
      </c>
      <c r="G3552" s="1">
        <f t="shared" si="115"/>
        <v>0</v>
      </c>
      <c r="H3552">
        <f>SUMIFS(Data!Z:Z,Data!B:B,Figure16!B3552,Data!A:A,Figure16!A3552)</f>
        <v>1</v>
      </c>
    </row>
    <row r="3553" spans="1:8">
      <c r="A3553" s="27">
        <v>1976</v>
      </c>
      <c r="B3553" t="s">
        <v>23</v>
      </c>
      <c r="C3553" s="3">
        <f>SUMIFS(Data!F:F,Data!$B:$B,Figure16!$B3553,Data!$A:$A,Figure16!$A3553)</f>
        <v>0</v>
      </c>
      <c r="D3553" s="3">
        <f>SUMIFS(Data!Y:Y,Data!$B:$B,Figure16!$B3553,Data!$A:$A,Figure16!$A3553)</f>
        <v>0</v>
      </c>
      <c r="E3553" s="3">
        <f>SUMIFS(Data!Q:Q,Data!$B:$B,Figure16!$B3553,Data!$A:$A,Figure16!$A3553)</f>
        <v>1708734939.7590356</v>
      </c>
      <c r="F3553" s="1">
        <f t="shared" si="114"/>
        <v>0</v>
      </c>
      <c r="G3553" s="1">
        <f t="shared" si="115"/>
        <v>0</v>
      </c>
      <c r="H3553">
        <f>SUMIFS(Data!Z:Z,Data!B:B,Figure16!B3553,Data!A:A,Figure16!A3553)</f>
        <v>1</v>
      </c>
    </row>
    <row r="3554" spans="1:8">
      <c r="A3554" s="27">
        <v>1977</v>
      </c>
      <c r="B3554" t="s">
        <v>23</v>
      </c>
      <c r="C3554" s="3">
        <f>SUMIFS(Data!F:F,Data!$B:$B,Figure16!$B3554,Data!$A:$A,Figure16!$A3554)</f>
        <v>0</v>
      </c>
      <c r="D3554" s="3">
        <f>SUMIFS(Data!Y:Y,Data!$B:$B,Figure16!$B3554,Data!$A:$A,Figure16!$A3554)</f>
        <v>197000000</v>
      </c>
      <c r="E3554" s="3">
        <f>SUMIFS(Data!Q:Q,Data!$B:$B,Figure16!$B3554,Data!$A:$A,Figure16!$A3554)</f>
        <v>2096568478.5909507</v>
      </c>
      <c r="F3554" s="1">
        <f t="shared" si="114"/>
        <v>0</v>
      </c>
      <c r="G3554" s="1">
        <f t="shared" si="115"/>
        <v>9.3963064889918879</v>
      </c>
      <c r="H3554">
        <f>SUMIFS(Data!Z:Z,Data!B:B,Figure16!B3554,Data!A:A,Figure16!A3554)</f>
        <v>1</v>
      </c>
    </row>
    <row r="3555" spans="1:8">
      <c r="A3555" s="27">
        <v>1978</v>
      </c>
      <c r="B3555" t="s">
        <v>23</v>
      </c>
      <c r="C3555" s="3">
        <f>SUMIFS(Data!F:F,Data!$B:$B,Figure16!$B3555,Data!$A:$A,Figure16!$A3555)</f>
        <v>0</v>
      </c>
      <c r="D3555" s="3">
        <f>SUMIFS(Data!Y:Y,Data!$B:$B,Figure16!$B3555,Data!$A:$A,Figure16!$A3555)</f>
        <v>100000000</v>
      </c>
      <c r="E3555" s="3">
        <f>SUMIFS(Data!Q:Q,Data!$B:$B,Figure16!$B3555,Data!$A:$A,Figure16!$A3555)</f>
        <v>2602748691.0994768</v>
      </c>
      <c r="F3555" s="1">
        <f t="shared" si="114"/>
        <v>0</v>
      </c>
      <c r="G3555" s="1">
        <f t="shared" si="115"/>
        <v>3.8420920291677136</v>
      </c>
      <c r="H3555">
        <f>SUMIFS(Data!Z:Z,Data!B:B,Figure16!B3555,Data!A:A,Figure16!A3555)</f>
        <v>1</v>
      </c>
    </row>
    <row r="3556" spans="1:8">
      <c r="A3556" s="27">
        <v>1979</v>
      </c>
      <c r="B3556" t="s">
        <v>23</v>
      </c>
      <c r="C3556" s="3">
        <f>SUMIFS(Data!F:F,Data!$B:$B,Figure16!$B3556,Data!$A:$A,Figure16!$A3556)</f>
        <v>0</v>
      </c>
      <c r="D3556" s="3">
        <f>SUMIFS(Data!Y:Y,Data!$B:$B,Figure16!$B3556,Data!$A:$A,Figure16!$A3556)</f>
        <v>118000000</v>
      </c>
      <c r="E3556" s="3">
        <f>SUMIFS(Data!Q:Q,Data!$B:$B,Figure16!$B3556,Data!$A:$A,Figure16!$A3556)</f>
        <v>3271728271.7282715</v>
      </c>
      <c r="F3556" s="1">
        <f t="shared" si="114"/>
        <v>0</v>
      </c>
      <c r="G3556" s="1">
        <f t="shared" si="115"/>
        <v>3.6066564885496186</v>
      </c>
      <c r="H3556">
        <f>SUMIFS(Data!Z:Z,Data!B:B,Figure16!B3556,Data!A:A,Figure16!A3556)</f>
        <v>1</v>
      </c>
    </row>
    <row r="3557" spans="1:8">
      <c r="A3557" s="27">
        <v>1980</v>
      </c>
      <c r="B3557" t="s">
        <v>23</v>
      </c>
      <c r="C3557" s="3">
        <f>SUMIFS(Data!F:F,Data!$B:$B,Figure16!$B3557,Data!$A:$A,Figure16!$A3557)</f>
        <v>0</v>
      </c>
      <c r="D3557" s="3">
        <f>SUMIFS(Data!Y:Y,Data!$B:$B,Figure16!$B3557,Data!$A:$A,Figure16!$A3557)</f>
        <v>251900000</v>
      </c>
      <c r="E3557" s="3">
        <f>SUMIFS(Data!Q:Q,Data!$B:$B,Figure16!$B3557,Data!$A:$A,Figure16!$A3557)</f>
        <v>3910036925.1426654</v>
      </c>
      <c r="F3557" s="1">
        <f t="shared" si="114"/>
        <v>0</v>
      </c>
      <c r="G3557" s="1">
        <f t="shared" si="115"/>
        <v>6.4423944024725275</v>
      </c>
      <c r="H3557">
        <f>SUMIFS(Data!Z:Z,Data!B:B,Figure16!B3557,Data!A:A,Figure16!A3557)</f>
        <v>1</v>
      </c>
    </row>
    <row r="3558" spans="1:8">
      <c r="A3558" s="27">
        <v>1981</v>
      </c>
      <c r="B3558" t="s">
        <v>23</v>
      </c>
      <c r="C3558" s="3">
        <f>SUMIFS(Data!F:F,Data!$B:$B,Figure16!$B3558,Data!$A:$A,Figure16!$A3558)</f>
        <v>0</v>
      </c>
      <c r="D3558" s="3">
        <f>SUMIFS(Data!Y:Y,Data!$B:$B,Figure16!$B3558,Data!$A:$A,Figure16!$A3558)</f>
        <v>46940000</v>
      </c>
      <c r="E3558" s="3">
        <f>SUMIFS(Data!Q:Q,Data!$B:$B,Figure16!$B3558,Data!$A:$A,Figure16!$A3558)</f>
        <v>4384685230.0242138</v>
      </c>
      <c r="F3558" s="1">
        <f t="shared" si="114"/>
        <v>0</v>
      </c>
      <c r="G3558" s="1">
        <f t="shared" si="115"/>
        <v>1.0705443501069924</v>
      </c>
      <c r="H3558">
        <f>SUMIFS(Data!Z:Z,Data!B:B,Figure16!B3558,Data!A:A,Figure16!A3558)</f>
        <v>1</v>
      </c>
    </row>
    <row r="3559" spans="1:8">
      <c r="A3559" s="27">
        <v>1982</v>
      </c>
      <c r="B3559" t="s">
        <v>23</v>
      </c>
      <c r="C3559" s="3">
        <f>SUMIFS(Data!F:F,Data!$B:$B,Figure16!$B3559,Data!$A:$A,Figure16!$A3559)</f>
        <v>0</v>
      </c>
      <c r="D3559" s="3">
        <f>SUMIFS(Data!Y:Y,Data!$B:$B,Figure16!$B3559,Data!$A:$A,Figure16!$A3559)</f>
        <v>130060000</v>
      </c>
      <c r="E3559" s="3">
        <f>SUMIFS(Data!Q:Q,Data!$B:$B,Figure16!$B3559,Data!$A:$A,Figure16!$A3559)</f>
        <v>4680567375.8865261</v>
      </c>
      <c r="F3559" s="1">
        <f t="shared" si="114"/>
        <v>0</v>
      </c>
      <c r="G3559" s="1">
        <f t="shared" si="115"/>
        <v>2.7787229529062358</v>
      </c>
      <c r="H3559">
        <f>SUMIFS(Data!Z:Z,Data!B:B,Figure16!B3559,Data!A:A,Figure16!A3559)</f>
        <v>1</v>
      </c>
    </row>
    <row r="3560" spans="1:8">
      <c r="A3560" s="27">
        <v>1983</v>
      </c>
      <c r="B3560" t="s">
        <v>23</v>
      </c>
      <c r="C3560" s="3">
        <f>SUMIFS(Data!F:F,Data!$B:$B,Figure16!$B3560,Data!$A:$A,Figure16!$A3560)</f>
        <v>4000000</v>
      </c>
      <c r="D3560" s="3">
        <f>SUMIFS(Data!Y:Y,Data!$B:$B,Figure16!$B3560,Data!$A:$A,Figure16!$A3560)</f>
        <v>265500000</v>
      </c>
      <c r="E3560" s="3">
        <f>SUMIFS(Data!Q:Q,Data!$B:$B,Figure16!$B3560,Data!$A:$A,Figure16!$A3560)</f>
        <v>4920407601.2117872</v>
      </c>
      <c r="F3560" s="1">
        <f t="shared" si="114"/>
        <v>8.129407813724393E-2</v>
      </c>
      <c r="G3560" s="1">
        <f t="shared" si="115"/>
        <v>5.3958944363595656</v>
      </c>
      <c r="H3560">
        <f>SUMIFS(Data!Z:Z,Data!B:B,Figure16!B3560,Data!A:A,Figure16!A3560)</f>
        <v>1</v>
      </c>
    </row>
    <row r="3561" spans="1:8">
      <c r="A3561" s="27">
        <v>1984</v>
      </c>
      <c r="B3561" t="s">
        <v>23</v>
      </c>
      <c r="C3561" s="3">
        <f>SUMIFS(Data!F:F,Data!$B:$B,Figure16!$B3561,Data!$A:$A,Figure16!$A3561)</f>
        <v>0</v>
      </c>
      <c r="D3561" s="3">
        <f>SUMIFS(Data!Y:Y,Data!$B:$B,Figure16!$B3561,Data!$A:$A,Figure16!$A3561)</f>
        <v>0</v>
      </c>
      <c r="E3561" s="3">
        <f>SUMIFS(Data!Q:Q,Data!$B:$B,Figure16!$B3561,Data!$A:$A,Figure16!$A3561)</f>
        <v>4966710013.0039015</v>
      </c>
      <c r="F3561" s="1">
        <f t="shared" si="114"/>
        <v>0</v>
      </c>
      <c r="G3561" s="1">
        <f t="shared" si="115"/>
        <v>0</v>
      </c>
      <c r="H3561">
        <f>SUMIFS(Data!Z:Z,Data!B:B,Figure16!B3561,Data!A:A,Figure16!A3561)</f>
        <v>1</v>
      </c>
    </row>
    <row r="3562" spans="1:8">
      <c r="A3562" s="27">
        <v>1985</v>
      </c>
      <c r="B3562" t="s">
        <v>23</v>
      </c>
      <c r="C3562" s="3">
        <f>SUMIFS(Data!F:F,Data!$B:$B,Figure16!$B3562,Data!$A:$A,Figure16!$A3562)</f>
        <v>0</v>
      </c>
      <c r="D3562" s="3">
        <f>SUMIFS(Data!Y:Y,Data!$B:$B,Figure16!$B3562,Data!$A:$A,Figure16!$A3562)</f>
        <v>0</v>
      </c>
      <c r="E3562" s="3">
        <f>SUMIFS(Data!Q:Q,Data!$B:$B,Figure16!$B3562,Data!$A:$A,Figure16!$A3562)</f>
        <v>4993829194.1206293</v>
      </c>
      <c r="F3562" s="1">
        <f t="shared" si="114"/>
        <v>0</v>
      </c>
      <c r="G3562" s="1">
        <f t="shared" si="115"/>
        <v>0</v>
      </c>
      <c r="H3562">
        <f>SUMIFS(Data!Z:Z,Data!B:B,Figure16!B3562,Data!A:A,Figure16!A3562)</f>
        <v>1</v>
      </c>
    </row>
    <row r="3563" spans="1:8">
      <c r="A3563" s="27">
        <v>1986</v>
      </c>
      <c r="B3563" t="s">
        <v>23</v>
      </c>
      <c r="C3563" s="3">
        <f>SUMIFS(Data!F:F,Data!$B:$B,Figure16!$B3563,Data!$A:$A,Figure16!$A3563)</f>
        <v>0</v>
      </c>
      <c r="D3563" s="3">
        <f>SUMIFS(Data!Y:Y,Data!$B:$B,Figure16!$B3563,Data!$A:$A,Figure16!$A3563)</f>
        <v>0</v>
      </c>
      <c r="E3563" s="3">
        <f>SUMIFS(Data!Q:Q,Data!$B:$B,Figure16!$B3563,Data!$A:$A,Figure16!$A3563)</f>
        <v>6401380000</v>
      </c>
      <c r="F3563" s="1">
        <f t="shared" si="114"/>
        <v>0</v>
      </c>
      <c r="G3563" s="1">
        <f t="shared" si="115"/>
        <v>0</v>
      </c>
      <c r="H3563">
        <f>SUMIFS(Data!Z:Z,Data!B:B,Figure16!B3563,Data!A:A,Figure16!A3563)</f>
        <v>1</v>
      </c>
    </row>
    <row r="3564" spans="1:8">
      <c r="A3564" s="27">
        <v>1987</v>
      </c>
      <c r="B3564" t="s">
        <v>23</v>
      </c>
      <c r="C3564" s="3">
        <f>SUMIFS(Data!F:F,Data!$B:$B,Figure16!$B3564,Data!$A:$A,Figure16!$A3564)</f>
        <v>0</v>
      </c>
      <c r="D3564" s="3">
        <f>SUMIFS(Data!Y:Y,Data!$B:$B,Figure16!$B3564,Data!$A:$A,Figure16!$A3564)</f>
        <v>0</v>
      </c>
      <c r="E3564" s="3">
        <f>SUMIFS(Data!Q:Q,Data!$B:$B,Figure16!$B3564,Data!$A:$A,Figure16!$A3564)</f>
        <v>6755599113.7370749</v>
      </c>
      <c r="F3564" s="1">
        <f t="shared" si="114"/>
        <v>0</v>
      </c>
      <c r="G3564" s="1">
        <f t="shared" si="115"/>
        <v>0</v>
      </c>
      <c r="H3564">
        <f>SUMIFS(Data!Z:Z,Data!B:B,Figure16!B3564,Data!A:A,Figure16!A3564)</f>
        <v>1</v>
      </c>
    </row>
    <row r="3565" spans="1:8">
      <c r="A3565" s="27">
        <v>1988</v>
      </c>
      <c r="B3565" t="s">
        <v>23</v>
      </c>
      <c r="C3565" s="3">
        <f>SUMIFS(Data!F:F,Data!$B:$B,Figure16!$B3565,Data!$A:$A,Figure16!$A3565)</f>
        <v>0</v>
      </c>
      <c r="D3565" s="3">
        <f>SUMIFS(Data!Y:Y,Data!$B:$B,Figure16!$B3565,Data!$A:$A,Figure16!$A3565)</f>
        <v>0</v>
      </c>
      <c r="E3565" s="3">
        <f>SUMIFS(Data!Q:Q,Data!$B:$B,Figure16!$B3565,Data!$A:$A,Figure16!$A3565)</f>
        <v>6277197435.2123957</v>
      </c>
      <c r="F3565" s="1">
        <f t="shared" si="114"/>
        <v>0</v>
      </c>
      <c r="G3565" s="1">
        <f t="shared" si="115"/>
        <v>0</v>
      </c>
      <c r="H3565">
        <f>SUMIFS(Data!Z:Z,Data!B:B,Figure16!B3565,Data!A:A,Figure16!A3565)</f>
        <v>1</v>
      </c>
    </row>
    <row r="3566" spans="1:8">
      <c r="A3566" s="27">
        <v>1989</v>
      </c>
      <c r="B3566" t="s">
        <v>23</v>
      </c>
      <c r="C3566" s="3">
        <f>SUMIFS(Data!F:F,Data!$B:$B,Figure16!$B3566,Data!$A:$A,Figure16!$A3566)</f>
        <v>0</v>
      </c>
      <c r="D3566" s="3">
        <f>SUMIFS(Data!Y:Y,Data!$B:$B,Figure16!$B3566,Data!$A:$A,Figure16!$A3566)</f>
        <v>0</v>
      </c>
      <c r="E3566" s="3">
        <f>SUMIFS(Data!Q:Q,Data!$B:$B,Figure16!$B3566,Data!$A:$A,Figure16!$A3566)</f>
        <v>4220945005.2210236</v>
      </c>
      <c r="F3566" s="1">
        <f t="shared" si="114"/>
        <v>0</v>
      </c>
      <c r="G3566" s="1">
        <f t="shared" si="115"/>
        <v>0</v>
      </c>
      <c r="H3566">
        <f>SUMIFS(Data!Z:Z,Data!B:B,Figure16!B3566,Data!A:A,Figure16!A3566)</f>
        <v>1</v>
      </c>
    </row>
    <row r="3567" spans="1:8">
      <c r="A3567" s="27">
        <v>1990</v>
      </c>
      <c r="B3567" t="s">
        <v>23</v>
      </c>
      <c r="C3567" s="3">
        <f>SUMIFS(Data!F:F,Data!$B:$B,Figure16!$B3567,Data!$A:$A,Figure16!$A3567)</f>
        <v>0</v>
      </c>
      <c r="D3567" s="3">
        <f>SUMIFS(Data!Y:Y,Data!$B:$B,Figure16!$B3567,Data!$A:$A,Figure16!$A3567)</f>
        <v>0</v>
      </c>
      <c r="E3567" s="3">
        <f>SUMIFS(Data!Q:Q,Data!$B:$B,Figure16!$B3567,Data!$A:$A,Figure16!$A3567)</f>
        <v>4160003917.4325752</v>
      </c>
      <c r="F3567" s="1">
        <f t="shared" si="114"/>
        <v>0</v>
      </c>
      <c r="G3567" s="1">
        <f t="shared" si="115"/>
        <v>0</v>
      </c>
      <c r="H3567">
        <f>SUMIFS(Data!Z:Z,Data!B:B,Figure16!B3567,Data!A:A,Figure16!A3567)</f>
        <v>1</v>
      </c>
    </row>
    <row r="3568" spans="1:8">
      <c r="A3568" s="27">
        <v>1991</v>
      </c>
      <c r="B3568" t="s">
        <v>23</v>
      </c>
      <c r="C3568" s="3">
        <f>SUMIFS(Data!F:F,Data!$B:$B,Figure16!$B3568,Data!$A:$A,Figure16!$A3568)</f>
        <v>0</v>
      </c>
      <c r="D3568" s="3">
        <f>SUMIFS(Data!Y:Y,Data!$B:$B,Figure16!$B3568,Data!$A:$A,Figure16!$A3568)</f>
        <v>0</v>
      </c>
      <c r="E3568" s="3">
        <f>SUMIFS(Data!Q:Q,Data!$B:$B,Figure16!$B3568,Data!$A:$A,Figure16!$A3568)</f>
        <v>4344250257.0127764</v>
      </c>
      <c r="F3568" s="1">
        <f t="shared" si="114"/>
        <v>0</v>
      </c>
      <c r="G3568" s="1">
        <f t="shared" si="115"/>
        <v>0</v>
      </c>
      <c r="H3568">
        <f>SUMIFS(Data!Z:Z,Data!B:B,Figure16!B3568,Data!A:A,Figure16!A3568)</f>
        <v>1</v>
      </c>
    </row>
    <row r="3569" spans="1:8">
      <c r="A3569" s="27">
        <v>1992</v>
      </c>
      <c r="B3569" t="s">
        <v>23</v>
      </c>
      <c r="C3569" s="3">
        <f>SUMIFS(Data!F:F,Data!$B:$B,Figure16!$B3569,Data!$A:$A,Figure16!$A3569)</f>
        <v>0</v>
      </c>
      <c r="D3569" s="3">
        <f>SUMIFS(Data!Y:Y,Data!$B:$B,Figure16!$B3569,Data!$A:$A,Figure16!$A3569)</f>
        <v>0</v>
      </c>
      <c r="E3569" s="3">
        <f>SUMIFS(Data!Q:Q,Data!$B:$B,Figure16!$B3569,Data!$A:$A,Figure16!$A3569)</f>
        <v>5311329067.3727579</v>
      </c>
      <c r="F3569" s="1">
        <f t="shared" si="114"/>
        <v>0</v>
      </c>
      <c r="G3569" s="1">
        <f t="shared" si="115"/>
        <v>0</v>
      </c>
      <c r="H3569">
        <f>SUMIFS(Data!Z:Z,Data!B:B,Figure16!B3569,Data!A:A,Figure16!A3569)</f>
        <v>1</v>
      </c>
    </row>
    <row r="3570" spans="1:8">
      <c r="A3570" s="27">
        <v>1993</v>
      </c>
      <c r="B3570" t="s">
        <v>23</v>
      </c>
      <c r="C3570" s="3">
        <f>SUMIFS(Data!F:F,Data!$B:$B,Figure16!$B3570,Data!$A:$A,Figure16!$A3570)</f>
        <v>0</v>
      </c>
      <c r="D3570" s="3">
        <f>SUMIFS(Data!Y:Y,Data!$B:$B,Figure16!$B3570,Data!$A:$A,Figure16!$A3570)</f>
        <v>0</v>
      </c>
      <c r="E3570" s="3">
        <f>SUMIFS(Data!Q:Q,Data!$B:$B,Figure16!$B3570,Data!$A:$A,Figure16!$A3570)</f>
        <v>5605841535.57512</v>
      </c>
      <c r="F3570" s="1">
        <f t="shared" si="114"/>
        <v>0</v>
      </c>
      <c r="G3570" s="1">
        <f t="shared" si="115"/>
        <v>0</v>
      </c>
      <c r="H3570">
        <f>SUMIFS(Data!Z:Z,Data!B:B,Figure16!B3570,Data!A:A,Figure16!A3570)</f>
        <v>1</v>
      </c>
    </row>
    <row r="3571" spans="1:8">
      <c r="A3571" s="27">
        <v>1994</v>
      </c>
      <c r="B3571" t="s">
        <v>23</v>
      </c>
      <c r="C3571" s="3">
        <f>SUMIFS(Data!F:F,Data!$B:$B,Figure16!$B3571,Data!$A:$A,Figure16!$A3571)</f>
        <v>0</v>
      </c>
      <c r="D3571" s="3">
        <f>SUMIFS(Data!Y:Y,Data!$B:$B,Figure16!$B3571,Data!$A:$A,Figure16!$A3571)</f>
        <v>0</v>
      </c>
      <c r="E3571" s="3">
        <f>SUMIFS(Data!Q:Q,Data!$B:$B,Figure16!$B3571,Data!$A:$A,Figure16!$A3571)</f>
        <v>6237739516.2444544</v>
      </c>
      <c r="F3571" s="1">
        <f t="shared" si="114"/>
        <v>0</v>
      </c>
      <c r="G3571" s="1">
        <f t="shared" si="115"/>
        <v>0</v>
      </c>
      <c r="H3571">
        <f>SUMIFS(Data!Z:Z,Data!B:B,Figure16!B3571,Data!A:A,Figure16!A3571)</f>
        <v>1</v>
      </c>
    </row>
    <row r="3572" spans="1:8">
      <c r="A3572" s="27">
        <v>1995</v>
      </c>
      <c r="B3572" t="s">
        <v>23</v>
      </c>
      <c r="C3572" s="3">
        <f>SUMIFS(Data!F:F,Data!$B:$B,Figure16!$B3572,Data!$A:$A,Figure16!$A3572)</f>
        <v>0</v>
      </c>
      <c r="D3572" s="3">
        <f>SUMIFS(Data!Y:Y,Data!$B:$B,Figure16!$B3572,Data!$A:$A,Figure16!$A3572)</f>
        <v>0</v>
      </c>
      <c r="E3572" s="3">
        <f>SUMIFS(Data!Q:Q,Data!$B:$B,Figure16!$B3572,Data!$A:$A,Figure16!$A3572)</f>
        <v>6727446632.4200926</v>
      </c>
      <c r="F3572" s="1">
        <f t="shared" si="114"/>
        <v>0</v>
      </c>
      <c r="G3572" s="1">
        <f t="shared" si="115"/>
        <v>0</v>
      </c>
      <c r="H3572">
        <f>SUMIFS(Data!Z:Z,Data!B:B,Figure16!B3572,Data!A:A,Figure16!A3572)</f>
        <v>1</v>
      </c>
    </row>
    <row r="3573" spans="1:8">
      <c r="A3573" s="27">
        <v>1996</v>
      </c>
      <c r="B3573" t="s">
        <v>23</v>
      </c>
      <c r="C3573" s="3">
        <f>SUMIFS(Data!F:F,Data!$B:$B,Figure16!$B3573,Data!$A:$A,Figure16!$A3573)</f>
        <v>0</v>
      </c>
      <c r="D3573" s="3">
        <f>SUMIFS(Data!Y:Y,Data!$B:$B,Figure16!$B3573,Data!$A:$A,Figure16!$A3573)</f>
        <v>0</v>
      </c>
      <c r="E3573" s="3">
        <f>SUMIFS(Data!Q:Q,Data!$B:$B,Figure16!$B3573,Data!$A:$A,Figure16!$A3573)</f>
        <v>6928359238.3638916</v>
      </c>
      <c r="F3573" s="1">
        <f t="shared" si="114"/>
        <v>0</v>
      </c>
      <c r="G3573" s="1">
        <f t="shared" si="115"/>
        <v>0</v>
      </c>
      <c r="H3573">
        <f>SUMIFS(Data!Z:Z,Data!B:B,Figure16!B3573,Data!A:A,Figure16!A3573)</f>
        <v>1</v>
      </c>
    </row>
    <row r="3574" spans="1:8">
      <c r="A3574" s="27">
        <v>1997</v>
      </c>
      <c r="B3574" t="s">
        <v>23</v>
      </c>
      <c r="C3574" s="3">
        <f>SUMIFS(Data!F:F,Data!$B:$B,Figure16!$B3574,Data!$A:$A,Figure16!$A3574)</f>
        <v>0</v>
      </c>
      <c r="D3574" s="3">
        <f>SUMIFS(Data!Y:Y,Data!$B:$B,Figure16!$B3574,Data!$A:$A,Figure16!$A3574)</f>
        <v>0</v>
      </c>
      <c r="E3574" s="3">
        <f>SUMIFS(Data!Q:Q,Data!$B:$B,Figure16!$B3574,Data!$A:$A,Figure16!$A3574)</f>
        <v>7246188575.4583921</v>
      </c>
      <c r="F3574" s="1">
        <f t="shared" si="114"/>
        <v>0</v>
      </c>
      <c r="G3574" s="1">
        <f t="shared" si="115"/>
        <v>0</v>
      </c>
      <c r="H3574">
        <f>SUMIFS(Data!Z:Z,Data!B:B,Figure16!B3574,Data!A:A,Figure16!A3574)</f>
        <v>1</v>
      </c>
    </row>
    <row r="3575" spans="1:8">
      <c r="A3575" s="27">
        <v>1998</v>
      </c>
      <c r="B3575" t="s">
        <v>23</v>
      </c>
      <c r="C3575" s="3">
        <f>SUMIFS(Data!F:F,Data!$B:$B,Figure16!$B3575,Data!$A:$A,Figure16!$A3575)</f>
        <v>0</v>
      </c>
      <c r="D3575" s="3">
        <f>SUMIFS(Data!Y:Y,Data!$B:$B,Figure16!$B3575,Data!$A:$A,Figure16!$A3575)</f>
        <v>0</v>
      </c>
      <c r="E3575" s="3">
        <f>SUMIFS(Data!Q:Q,Data!$B:$B,Figure16!$B3575,Data!$A:$A,Figure16!$A3575)</f>
        <v>7912327362.4823704</v>
      </c>
      <c r="F3575" s="1">
        <f t="shared" si="114"/>
        <v>0</v>
      </c>
      <c r="G3575" s="1">
        <f t="shared" si="115"/>
        <v>0</v>
      </c>
      <c r="H3575">
        <f>SUMIFS(Data!Z:Z,Data!B:B,Figure16!B3575,Data!A:A,Figure16!A3575)</f>
        <v>1</v>
      </c>
    </row>
    <row r="3576" spans="1:8">
      <c r="A3576" s="27">
        <v>1999</v>
      </c>
      <c r="B3576" t="s">
        <v>23</v>
      </c>
      <c r="C3576" s="3">
        <f>SUMIFS(Data!F:F,Data!$B:$B,Figure16!$B3576,Data!$A:$A,Figure16!$A3576)</f>
        <v>0</v>
      </c>
      <c r="D3576" s="3">
        <f>SUMIFS(Data!Y:Y,Data!$B:$B,Figure16!$B3576,Data!$A:$A,Figure16!$A3576)</f>
        <v>0</v>
      </c>
      <c r="E3576" s="3">
        <f>SUMIFS(Data!Q:Q,Data!$B:$B,Figure16!$B3576,Data!$A:$A,Figure16!$A3576)</f>
        <v>8149106064.8801136</v>
      </c>
      <c r="F3576" s="1">
        <f t="shared" si="114"/>
        <v>0</v>
      </c>
      <c r="G3576" s="1">
        <f t="shared" si="115"/>
        <v>0</v>
      </c>
      <c r="H3576">
        <f>SUMIFS(Data!Z:Z,Data!B:B,Figure16!B3576,Data!A:A,Figure16!A3576)</f>
        <v>1</v>
      </c>
    </row>
    <row r="3577" spans="1:8">
      <c r="A3577" s="27">
        <v>2000</v>
      </c>
      <c r="B3577" t="s">
        <v>23</v>
      </c>
      <c r="C3577" s="3">
        <f>SUMIFS(Data!F:F,Data!$B:$B,Figure16!$B3577,Data!$A:$A,Figure16!$A3577)</f>
        <v>0</v>
      </c>
      <c r="D3577" s="3">
        <f>SUMIFS(Data!Y:Y,Data!$B:$B,Figure16!$B3577,Data!$A:$A,Figure16!$A3577)</f>
        <v>0</v>
      </c>
      <c r="E3577" s="3">
        <f>SUMIFS(Data!Q:Q,Data!$B:$B,Figure16!$B3577,Data!$A:$A,Figure16!$A3577)</f>
        <v>8460424400.5641756</v>
      </c>
      <c r="F3577" s="1">
        <f t="shared" si="114"/>
        <v>0</v>
      </c>
      <c r="G3577" s="1">
        <f t="shared" si="115"/>
        <v>0</v>
      </c>
      <c r="H3577">
        <f>SUMIFS(Data!Z:Z,Data!B:B,Figure16!B3577,Data!A:A,Figure16!A3577)</f>
        <v>1</v>
      </c>
    </row>
    <row r="3578" spans="1:8">
      <c r="A3578" s="27">
        <v>2001</v>
      </c>
      <c r="B3578" t="s">
        <v>23</v>
      </c>
      <c r="C3578" s="3">
        <f>SUMIFS(Data!F:F,Data!$B:$B,Figure16!$B3578,Data!$A:$A,Figure16!$A3578)</f>
        <v>800000</v>
      </c>
      <c r="D3578" s="3">
        <f>SUMIFS(Data!Y:Y,Data!$B:$B,Figure16!$B3578,Data!$A:$A,Figure16!$A3578)</f>
        <v>0</v>
      </c>
      <c r="E3578" s="3">
        <f>SUMIFS(Data!Q:Q,Data!$B:$B,Figure16!$B3578,Data!$A:$A,Figure16!$A3578)</f>
        <v>8975689844.8519039</v>
      </c>
      <c r="F3578" s="1">
        <f t="shared" si="114"/>
        <v>8.9129639484907992E-3</v>
      </c>
      <c r="G3578" s="1">
        <f t="shared" si="115"/>
        <v>0</v>
      </c>
      <c r="H3578">
        <f>SUMIFS(Data!Z:Z,Data!B:B,Figure16!B3578,Data!A:A,Figure16!A3578)</f>
        <v>1</v>
      </c>
    </row>
    <row r="3579" spans="1:8">
      <c r="A3579" s="27">
        <v>2002</v>
      </c>
      <c r="B3579" t="s">
        <v>23</v>
      </c>
      <c r="C3579" s="3">
        <f>SUMIFS(Data!F:F,Data!$B:$B,Figure16!$B3579,Data!$A:$A,Figure16!$A3579)</f>
        <v>0</v>
      </c>
      <c r="D3579" s="3">
        <f>SUMIFS(Data!Y:Y,Data!$B:$B,Figure16!$B3579,Data!$A:$A,Figure16!$A3579)</f>
        <v>0</v>
      </c>
      <c r="E3579" s="3">
        <f>SUMIFS(Data!Q:Q,Data!$B:$B,Figure16!$B3579,Data!$A:$A,Figure16!$A3579)</f>
        <v>9582453032.4400578</v>
      </c>
      <c r="F3579" s="1">
        <f t="shared" si="114"/>
        <v>0</v>
      </c>
      <c r="G3579" s="1">
        <f t="shared" si="115"/>
        <v>0</v>
      </c>
      <c r="H3579">
        <f>SUMIFS(Data!Z:Z,Data!B:B,Figure16!B3579,Data!A:A,Figure16!A3579)</f>
        <v>1</v>
      </c>
    </row>
    <row r="3580" spans="1:8">
      <c r="A3580" s="27">
        <v>2003</v>
      </c>
      <c r="B3580" t="s">
        <v>23</v>
      </c>
      <c r="C3580" s="3">
        <f>SUMIFS(Data!F:F,Data!$B:$B,Figure16!$B3580,Data!$A:$A,Figure16!$A3580)</f>
        <v>9743378.09375</v>
      </c>
      <c r="D3580" s="3">
        <f>SUMIFS(Data!Y:Y,Data!$B:$B,Figure16!$B3580,Data!$A:$A,Figure16!$A3580)</f>
        <v>0</v>
      </c>
      <c r="E3580" s="3">
        <f>SUMIFS(Data!Q:Q,Data!$B:$B,Figure16!$B3580,Data!$A:$A,Figure16!$A3580)</f>
        <v>10195660789.844852</v>
      </c>
      <c r="F3580" s="1">
        <f t="shared" si="114"/>
        <v>9.5563968776351024E-2</v>
      </c>
      <c r="G3580" s="1">
        <f t="shared" si="115"/>
        <v>0</v>
      </c>
      <c r="H3580">
        <f>SUMIFS(Data!Z:Z,Data!B:B,Figure16!B3580,Data!A:A,Figure16!A3580)</f>
        <v>1</v>
      </c>
    </row>
    <row r="3581" spans="1:8">
      <c r="A3581" s="27">
        <v>2004</v>
      </c>
      <c r="B3581" t="s">
        <v>23</v>
      </c>
      <c r="C3581" s="3">
        <f>SUMIFS(Data!F:F,Data!$B:$B,Figure16!$B3581,Data!$A:$A,Figure16!$A3581)</f>
        <v>25220000</v>
      </c>
      <c r="D3581" s="3">
        <f>SUMIFS(Data!Y:Y,Data!$B:$B,Figure16!$B3581,Data!$A:$A,Figure16!$A3581)</f>
        <v>0</v>
      </c>
      <c r="E3581" s="3">
        <f>SUMIFS(Data!Q:Q,Data!$B:$B,Figure16!$B3581,Data!$A:$A,Figure16!$A3581)</f>
        <v>11411390409.026798</v>
      </c>
      <c r="F3581" s="1">
        <f t="shared" si="114"/>
        <v>0.22100724886294421</v>
      </c>
      <c r="G3581" s="1">
        <f t="shared" si="115"/>
        <v>0</v>
      </c>
      <c r="H3581">
        <f>SUMIFS(Data!Z:Z,Data!B:B,Figure16!B3581,Data!A:A,Figure16!A3581)</f>
        <v>1</v>
      </c>
    </row>
    <row r="3582" spans="1:8">
      <c r="A3582" s="27">
        <v>2005</v>
      </c>
      <c r="B3582" t="s">
        <v>23</v>
      </c>
      <c r="C3582" s="3">
        <f>SUMIFS(Data!F:F,Data!$B:$B,Figure16!$B3582,Data!$A:$A,Figure16!$A3582)</f>
        <v>0</v>
      </c>
      <c r="D3582" s="3">
        <f>SUMIFS(Data!Y:Y,Data!$B:$B,Figure16!$B3582,Data!$A:$A,Figure16!$A3582)</f>
        <v>0</v>
      </c>
      <c r="E3582" s="3">
        <f>SUMIFS(Data!Q:Q,Data!$B:$B,Figure16!$B3582,Data!$A:$A,Figure16!$A3582)</f>
        <v>12588665303.244007</v>
      </c>
      <c r="F3582" s="1">
        <f t="shared" si="114"/>
        <v>0</v>
      </c>
      <c r="G3582" s="1">
        <f t="shared" si="115"/>
        <v>0</v>
      </c>
      <c r="H3582">
        <f>SUMIFS(Data!Z:Z,Data!B:B,Figure16!B3582,Data!A:A,Figure16!A3582)</f>
        <v>1</v>
      </c>
    </row>
    <row r="3583" spans="1:8">
      <c r="A3583" s="27">
        <v>2006</v>
      </c>
      <c r="B3583" t="s">
        <v>23</v>
      </c>
      <c r="C3583" s="3">
        <f>SUMIFS(Data!F:F,Data!$B:$B,Figure16!$B3583,Data!$A:$A,Figure16!$A3583)</f>
        <v>0</v>
      </c>
      <c r="D3583" s="3">
        <f>SUMIFS(Data!Y:Y,Data!$B:$B,Figure16!$B3583,Data!$A:$A,Figure16!$A3583)</f>
        <v>0</v>
      </c>
      <c r="E3583" s="3">
        <f>SUMIFS(Data!Q:Q,Data!$B:$B,Figure16!$B3583,Data!$A:$A,Figure16!$A3583)</f>
        <v>15056929760.22567</v>
      </c>
      <c r="F3583" s="1">
        <f t="shared" si="114"/>
        <v>0</v>
      </c>
      <c r="G3583" s="1">
        <f t="shared" si="115"/>
        <v>0</v>
      </c>
      <c r="H3583">
        <f>SUMIFS(Data!Z:Z,Data!B:B,Figure16!B3583,Data!A:A,Figure16!A3583)</f>
        <v>1</v>
      </c>
    </row>
    <row r="3584" spans="1:8">
      <c r="A3584" s="27">
        <v>2007</v>
      </c>
      <c r="B3584" t="s">
        <v>23</v>
      </c>
      <c r="C3584" s="3">
        <f>SUMIFS(Data!F:F,Data!$B:$B,Figure16!$B3584,Data!$A:$A,Figure16!$A3584)</f>
        <v>10400000</v>
      </c>
      <c r="D3584" s="3">
        <f>SUMIFS(Data!Y:Y,Data!$B:$B,Figure16!$B3584,Data!$A:$A,Figure16!$A3584)</f>
        <v>0</v>
      </c>
      <c r="E3584" s="3">
        <f>SUMIFS(Data!Q:Q,Data!$B:$B,Figure16!$B3584,Data!$A:$A,Figure16!$A3584)</f>
        <v>17110587447.108603</v>
      </c>
      <c r="F3584" s="1">
        <f t="shared" si="114"/>
        <v>6.0781080907642497E-2</v>
      </c>
      <c r="G3584" s="1">
        <f t="shared" si="115"/>
        <v>0</v>
      </c>
      <c r="H3584">
        <f>SUMIFS(Data!Z:Z,Data!B:B,Figure16!B3584,Data!A:A,Figure16!A3584)</f>
        <v>1</v>
      </c>
    </row>
    <row r="3585" spans="1:8">
      <c r="A3585" s="27">
        <v>2008</v>
      </c>
      <c r="B3585" t="s">
        <v>23</v>
      </c>
      <c r="C3585" s="3">
        <f>SUMIFS(Data!F:F,Data!$B:$B,Figure16!$B3585,Data!$A:$A,Figure16!$A3585)</f>
        <v>2600000</v>
      </c>
      <c r="D3585" s="3">
        <f>SUMIFS(Data!Y:Y,Data!$B:$B,Figure16!$B3585,Data!$A:$A,Figure16!$A3585)</f>
        <v>0</v>
      </c>
      <c r="E3585" s="3">
        <f>SUMIFS(Data!Q:Q,Data!$B:$B,Figure16!$B3585,Data!$A:$A,Figure16!$A3585)</f>
        <v>21972004086.23362</v>
      </c>
      <c r="F3585" s="1">
        <f t="shared" si="114"/>
        <v>1.1833240107710561E-2</v>
      </c>
      <c r="G3585" s="1">
        <f t="shared" si="115"/>
        <v>0</v>
      </c>
      <c r="H3585">
        <f>SUMIFS(Data!Z:Z,Data!B:B,Figure16!B3585,Data!A:A,Figure16!A3585)</f>
        <v>1</v>
      </c>
    </row>
    <row r="3586" spans="1:8">
      <c r="A3586" s="27">
        <v>2009</v>
      </c>
      <c r="B3586" t="s">
        <v>23</v>
      </c>
      <c r="C3586" s="3">
        <f>SUMIFS(Data!F:F,Data!$B:$B,Figure16!$B3586,Data!$A:$A,Figure16!$A3586)</f>
        <v>15000000</v>
      </c>
      <c r="D3586" s="3">
        <f>SUMIFS(Data!Y:Y,Data!$B:$B,Figure16!$B3586,Data!$A:$A,Figure16!$A3586)</f>
        <v>0</v>
      </c>
      <c r="E3586" s="3">
        <f>SUMIFS(Data!Q:Q,Data!$B:$B,Figure16!$B3586,Data!$A:$A,Figure16!$A3586)</f>
        <v>23820230000.000004</v>
      </c>
      <c r="F3586" s="1">
        <f t="shared" si="114"/>
        <v>6.2971684152503982E-2</v>
      </c>
      <c r="G3586" s="1">
        <f t="shared" si="115"/>
        <v>0</v>
      </c>
      <c r="H3586">
        <f>SUMIFS(Data!Z:Z,Data!B:B,Figure16!B3586,Data!A:A,Figure16!A3586)</f>
        <v>1</v>
      </c>
    </row>
    <row r="3587" spans="1:8">
      <c r="A3587" s="27">
        <v>2010</v>
      </c>
      <c r="B3587" t="s">
        <v>23</v>
      </c>
      <c r="C3587" s="3">
        <f>SUMIFS(Data!F:F,Data!$B:$B,Figure16!$B3587,Data!$A:$A,Figure16!$A3587)</f>
        <v>5000000</v>
      </c>
      <c r="D3587" s="3">
        <f>SUMIFS(Data!Y:Y,Data!$B:$B,Figure16!$B3587,Data!$A:$A,Figure16!$A3587)</f>
        <v>0</v>
      </c>
      <c r="E3587" s="3">
        <f>SUMIFS(Data!Q:Q,Data!$B:$B,Figure16!$B3587,Data!$A:$A,Figure16!$A3587)</f>
        <v>26425379436.61972</v>
      </c>
      <c r="F3587" s="1">
        <f t="shared" ref="F3587:F3650" si="116">IF(E3587&gt;0,C3587/E3587*100,"")</f>
        <v>1.892120418551534E-2</v>
      </c>
      <c r="G3587" s="1">
        <f t="shared" ref="G3587:G3650" si="117">IF($E3587&gt;0,D3587/$E3587*100,"")</f>
        <v>0</v>
      </c>
      <c r="H3587">
        <f>SUMIFS(Data!Z:Z,Data!B:B,Figure16!B3587,Data!A:A,Figure16!A3587)</f>
        <v>1</v>
      </c>
    </row>
    <row r="3588" spans="1:8">
      <c r="A3588" s="27">
        <v>2011</v>
      </c>
      <c r="B3588" t="s">
        <v>23</v>
      </c>
      <c r="C3588" s="3">
        <f>SUMIFS(Data!F:F,Data!$B:$B,Figure16!$B3588,Data!$A:$A,Figure16!$A3588)</f>
        <v>2800000</v>
      </c>
      <c r="D3588" s="3">
        <f>SUMIFS(Data!Y:Y,Data!$B:$B,Figure16!$B3588,Data!$A:$A,Figure16!$A3588)</f>
        <v>0</v>
      </c>
      <c r="E3588" s="3">
        <f>SUMIFS(Data!Q:Q,Data!$B:$B,Figure16!$B3588,Data!$A:$A,Figure16!$A3588)</f>
        <v>28840263380.281693</v>
      </c>
      <c r="F3588" s="1">
        <f t="shared" si="116"/>
        <v>9.7086492001816505E-3</v>
      </c>
      <c r="G3588" s="1">
        <f t="shared" si="117"/>
        <v>0</v>
      </c>
      <c r="H3588">
        <f>SUMIFS(Data!Z:Z,Data!B:B,Figure16!B3588,Data!A:A,Figure16!A3588)</f>
        <v>1</v>
      </c>
    </row>
    <row r="3589" spans="1:8">
      <c r="A3589" s="27">
        <v>2012</v>
      </c>
      <c r="B3589" t="s">
        <v>23</v>
      </c>
      <c r="C3589" s="3">
        <f>SUMIFS(Data!F:F,Data!$B:$B,Figure16!$B3589,Data!$A:$A,Figure16!$A3589)</f>
        <v>15000000</v>
      </c>
      <c r="D3589" s="3">
        <f>SUMIFS(Data!Y:Y,Data!$B:$B,Figure16!$B3589,Data!$A:$A,Figure16!$A3589)</f>
        <v>0</v>
      </c>
      <c r="E3589" s="3">
        <f>SUMIFS(Data!Q:Q,Data!$B:$B,Figure16!$B3589,Data!$A:$A,Figure16!$A3589)</f>
        <v>30937277605.633804</v>
      </c>
      <c r="F3589" s="1">
        <f t="shared" si="116"/>
        <v>4.8485197020918344E-2</v>
      </c>
      <c r="G3589" s="1">
        <f t="shared" si="117"/>
        <v>0</v>
      </c>
      <c r="H3589">
        <f>SUMIFS(Data!Z:Z,Data!B:B,Figure16!B3589,Data!A:A,Figure16!A3589)</f>
        <v>1</v>
      </c>
    </row>
    <row r="3590" spans="1:8">
      <c r="A3590" s="27">
        <v>2013</v>
      </c>
      <c r="B3590" t="s">
        <v>23</v>
      </c>
      <c r="C3590" s="3">
        <f>SUMIFS(Data!F:F,Data!$B:$B,Figure16!$B3590,Data!$A:$A,Figure16!$A3590)</f>
        <v>200000</v>
      </c>
      <c r="D3590" s="3">
        <f>SUMIFS(Data!Y:Y,Data!$B:$B,Figure16!$B3590,Data!$A:$A,Figure16!$A3590)</f>
        <v>0</v>
      </c>
      <c r="E3590" s="3">
        <f>SUMIFS(Data!Q:Q,Data!$B:$B,Figure16!$B3590,Data!$A:$A,Figure16!$A3590)</f>
        <v>33593843661.971832</v>
      </c>
      <c r="F3590" s="1">
        <f t="shared" si="116"/>
        <v>5.9534717733535102E-4</v>
      </c>
      <c r="G3590" s="1">
        <f t="shared" si="117"/>
        <v>0</v>
      </c>
      <c r="H3590">
        <f>SUMIFS(Data!Z:Z,Data!B:B,Figure16!B3590,Data!A:A,Figure16!A3590)</f>
        <v>1</v>
      </c>
    </row>
    <row r="3591" spans="1:8">
      <c r="A3591" s="27">
        <v>2014</v>
      </c>
      <c r="B3591" t="s">
        <v>23</v>
      </c>
      <c r="C3591" s="3">
        <f>SUMIFS(Data!F:F,Data!$B:$B,Figure16!$B3591,Data!$A:$A,Figure16!$A3591)</f>
        <v>0</v>
      </c>
      <c r="D3591" s="3">
        <f>SUMIFS(Data!Y:Y,Data!$B:$B,Figure16!$B3591,Data!$A:$A,Figure16!$A3591)</f>
        <v>0</v>
      </c>
      <c r="E3591" s="3">
        <f>SUMIFS(Data!Q:Q,Data!$B:$B,Figure16!$B3591,Data!$A:$A,Figure16!$A3591)</f>
        <v>35826925774.647896</v>
      </c>
      <c r="F3591" s="1">
        <f t="shared" si="116"/>
        <v>0</v>
      </c>
      <c r="G3591" s="1">
        <f t="shared" si="117"/>
        <v>0</v>
      </c>
      <c r="H3591">
        <f>SUMIFS(Data!Z:Z,Data!B:B,Figure16!B3591,Data!A:A,Figure16!A3591)</f>
        <v>1</v>
      </c>
    </row>
    <row r="3592" spans="1:8">
      <c r="A3592" s="27">
        <v>2015</v>
      </c>
      <c r="B3592" t="s">
        <v>23</v>
      </c>
      <c r="C3592" s="3">
        <f>SUMIFS(Data!F:F,Data!$B:$B,Figure16!$B3592,Data!$A:$A,Figure16!$A3592)</f>
        <v>0</v>
      </c>
      <c r="D3592" s="3">
        <f>SUMIFS(Data!Y:Y,Data!$B:$B,Figure16!$B3592,Data!$A:$A,Figure16!$A3592)</f>
        <v>0</v>
      </c>
      <c r="E3592" s="3">
        <f>SUMIFS(Data!Q:Q,Data!$B:$B,Figure16!$B3592,Data!$A:$A,Figure16!$A3592)</f>
        <v>37517410281.69014</v>
      </c>
      <c r="F3592" s="1">
        <f t="shared" si="116"/>
        <v>0</v>
      </c>
      <c r="G3592" s="1">
        <f t="shared" si="117"/>
        <v>0</v>
      </c>
      <c r="H3592">
        <f>SUMIFS(Data!Z:Z,Data!B:B,Figure16!B3592,Data!A:A,Figure16!A3592)</f>
        <v>1</v>
      </c>
    </row>
    <row r="3593" spans="1:8">
      <c r="A3593" s="27">
        <v>2016</v>
      </c>
      <c r="B3593" t="s">
        <v>23</v>
      </c>
      <c r="C3593" s="3">
        <f>SUMIFS(Data!F:F,Data!$B:$B,Figure16!$B3593,Data!$A:$A,Figure16!$A3593)</f>
        <v>0</v>
      </c>
      <c r="D3593" s="3">
        <f>SUMIFS(Data!Y:Y,Data!$B:$B,Figure16!$B3593,Data!$A:$A,Figure16!$A3593)</f>
        <v>0</v>
      </c>
      <c r="E3593" s="3">
        <f>SUMIFS(Data!Q:Q,Data!$B:$B,Figure16!$B3593,Data!$A:$A,Figure16!$A3593)</f>
        <v>38654727746.478874</v>
      </c>
      <c r="F3593" s="1">
        <f t="shared" si="116"/>
        <v>0</v>
      </c>
      <c r="G3593" s="1">
        <f t="shared" si="117"/>
        <v>0</v>
      </c>
      <c r="H3593">
        <f>SUMIFS(Data!Z:Z,Data!B:B,Figure16!B3593,Data!A:A,Figure16!A3593)</f>
        <v>1</v>
      </c>
    </row>
    <row r="3594" spans="1:8">
      <c r="A3594" s="27">
        <v>2017</v>
      </c>
      <c r="B3594" t="s">
        <v>23</v>
      </c>
      <c r="C3594" s="3">
        <f>SUMIFS(Data!F:F,Data!$B:$B,Figure16!$B3594,Data!$A:$A,Figure16!$A3594)</f>
        <v>1623000064</v>
      </c>
      <c r="D3594" s="3">
        <f>SUMIFS(Data!Y:Y,Data!$B:$B,Figure16!$B3594,Data!$A:$A,Figure16!$A3594)</f>
        <v>0</v>
      </c>
      <c r="E3594" s="3">
        <f>SUMIFS(Data!Q:Q,Data!$B:$B,Figure16!$B3594,Data!$A:$A,Figure16!$A3594)</f>
        <v>40068308450.704224</v>
      </c>
      <c r="F3594" s="1">
        <f t="shared" si="116"/>
        <v>4.0505829338834367</v>
      </c>
      <c r="G3594" s="1">
        <f t="shared" si="117"/>
        <v>0</v>
      </c>
      <c r="H3594">
        <f>SUMIFS(Data!Z:Z,Data!B:B,Figure16!B3594,Data!A:A,Figure16!A3594)</f>
        <v>1</v>
      </c>
    </row>
    <row r="3595" spans="1:8">
      <c r="A3595" s="27">
        <v>1991</v>
      </c>
      <c r="B3595" t="s">
        <v>140</v>
      </c>
      <c r="C3595" s="3">
        <f>SUMIFS(Data!F:F,Data!$B:$B,Figure16!$B3595,Data!$A:$A,Figure16!$A3595)</f>
        <v>0</v>
      </c>
      <c r="D3595" s="3">
        <f>SUMIFS(Data!Y:Y,Data!$B:$B,Figure16!$B3595,Data!$A:$A,Figure16!$A3595)</f>
        <v>0</v>
      </c>
      <c r="E3595" s="3">
        <f>SUMIFS(Data!Q:Q,Data!$B:$B,Figure16!$B3595,Data!$A:$A,Figure16!$A3595)</f>
        <v>24881135586.39896</v>
      </c>
      <c r="F3595" s="1">
        <f t="shared" si="116"/>
        <v>0</v>
      </c>
      <c r="G3595" s="1">
        <f t="shared" si="117"/>
        <v>0</v>
      </c>
      <c r="H3595">
        <f>SUMIFS(Data!Z:Z,Data!B:B,Figure16!B3595,Data!A:A,Figure16!A3595)</f>
        <v>1</v>
      </c>
    </row>
    <row r="3596" spans="1:8">
      <c r="A3596" s="27">
        <v>1992</v>
      </c>
      <c r="B3596" t="s">
        <v>140</v>
      </c>
      <c r="C3596" s="3">
        <f>SUMIFS(Data!F:F,Data!$B:$B,Figure16!$B3596,Data!$A:$A,Figure16!$A3596)</f>
        <v>0</v>
      </c>
      <c r="D3596" s="3">
        <f>SUMIFS(Data!Y:Y,Data!$B:$B,Figure16!$B3596,Data!$A:$A,Figure16!$A3596)</f>
        <v>0</v>
      </c>
      <c r="E3596" s="3">
        <f>SUMIFS(Data!Q:Q,Data!$B:$B,Figure16!$B3596,Data!$A:$A,Figure16!$A3596)</f>
        <v>24906939560.10984</v>
      </c>
      <c r="F3596" s="1">
        <f t="shared" si="116"/>
        <v>0</v>
      </c>
      <c r="G3596" s="1">
        <f t="shared" si="117"/>
        <v>0</v>
      </c>
      <c r="H3596">
        <f>SUMIFS(Data!Z:Z,Data!B:B,Figure16!B3596,Data!A:A,Figure16!A3596)</f>
        <v>1</v>
      </c>
    </row>
    <row r="3597" spans="1:8">
      <c r="A3597" s="27">
        <v>1993</v>
      </c>
      <c r="B3597" t="s">
        <v>140</v>
      </c>
      <c r="C3597" s="3">
        <f>SUMIFS(Data!F:F,Data!$B:$B,Figure16!$B3597,Data!$A:$A,Figure16!$A3597)</f>
        <v>0</v>
      </c>
      <c r="D3597" s="3">
        <f>SUMIFS(Data!Y:Y,Data!$B:$B,Figure16!$B3597,Data!$A:$A,Figure16!$A3597)</f>
        <v>0</v>
      </c>
      <c r="E3597" s="3">
        <f>SUMIFS(Data!Q:Q,Data!$B:$B,Figure16!$B3597,Data!$A:$A,Figure16!$A3597)</f>
        <v>23409027475.687862</v>
      </c>
      <c r="F3597" s="1">
        <f t="shared" si="116"/>
        <v>0</v>
      </c>
      <c r="G3597" s="1">
        <f t="shared" si="117"/>
        <v>0</v>
      </c>
      <c r="H3597">
        <f>SUMIFS(Data!Z:Z,Data!B:B,Figure16!B3597,Data!A:A,Figure16!A3597)</f>
        <v>1</v>
      </c>
    </row>
    <row r="3598" spans="1:8">
      <c r="A3598" s="27">
        <v>1994</v>
      </c>
      <c r="B3598" t="s">
        <v>140</v>
      </c>
      <c r="C3598" s="3">
        <f>SUMIFS(Data!F:F,Data!$B:$B,Figure16!$B3598,Data!$A:$A,Figure16!$A3598)</f>
        <v>0</v>
      </c>
      <c r="D3598" s="3">
        <f>SUMIFS(Data!Y:Y,Data!$B:$B,Figure16!$B3598,Data!$A:$A,Figure16!$A3598)</f>
        <v>0</v>
      </c>
      <c r="E3598" s="3">
        <f>SUMIFS(Data!Q:Q,Data!$B:$B,Figure16!$B3598,Data!$A:$A,Figure16!$A3598)</f>
        <v>21250839258.090054</v>
      </c>
      <c r="F3598" s="1">
        <f t="shared" si="116"/>
        <v>0</v>
      </c>
      <c r="G3598" s="1">
        <f t="shared" si="117"/>
        <v>0</v>
      </c>
      <c r="H3598">
        <f>SUMIFS(Data!Z:Z,Data!B:B,Figure16!B3598,Data!A:A,Figure16!A3598)</f>
        <v>1</v>
      </c>
    </row>
    <row r="3599" spans="1:8">
      <c r="A3599" s="27">
        <v>1995</v>
      </c>
      <c r="B3599" t="s">
        <v>140</v>
      </c>
      <c r="C3599" s="3">
        <f>SUMIFS(Data!F:F,Data!$B:$B,Figure16!$B3599,Data!$A:$A,Figure16!$A3599)</f>
        <v>0</v>
      </c>
      <c r="D3599" s="3">
        <f>SUMIFS(Data!Y:Y,Data!$B:$B,Figure16!$B3599,Data!$A:$A,Figure16!$A3599)</f>
        <v>0</v>
      </c>
      <c r="E3599" s="3">
        <f>SUMIFS(Data!Q:Q,Data!$B:$B,Figure16!$B3599,Data!$A:$A,Figure16!$A3599)</f>
        <v>20374307047.114986</v>
      </c>
      <c r="F3599" s="1">
        <f t="shared" si="116"/>
        <v>0</v>
      </c>
      <c r="G3599" s="1">
        <f t="shared" si="117"/>
        <v>0</v>
      </c>
      <c r="H3599">
        <f>SUMIFS(Data!Z:Z,Data!B:B,Figure16!B3599,Data!A:A,Figure16!A3599)</f>
        <v>1</v>
      </c>
    </row>
    <row r="3600" spans="1:8">
      <c r="A3600" s="27">
        <v>1996</v>
      </c>
      <c r="B3600" t="s">
        <v>140</v>
      </c>
      <c r="C3600" s="3">
        <f>SUMIFS(Data!F:F,Data!$B:$B,Figure16!$B3600,Data!$A:$A,Figure16!$A3600)</f>
        <v>0</v>
      </c>
      <c r="D3600" s="3">
        <f>SUMIFS(Data!Y:Y,Data!$B:$B,Figure16!$B3600,Data!$A:$A,Figure16!$A3600)</f>
        <v>0</v>
      </c>
      <c r="E3600" s="3">
        <f>SUMIFS(Data!Q:Q,Data!$B:$B,Figure16!$B3600,Data!$A:$A,Figure16!$A3600)</f>
        <v>21035357832.801922</v>
      </c>
      <c r="F3600" s="1">
        <f t="shared" si="116"/>
        <v>0</v>
      </c>
      <c r="G3600" s="1">
        <f t="shared" si="117"/>
        <v>0</v>
      </c>
      <c r="H3600">
        <f>SUMIFS(Data!Z:Z,Data!B:B,Figure16!B3600,Data!A:A,Figure16!A3600)</f>
        <v>1</v>
      </c>
    </row>
    <row r="3601" spans="1:8">
      <c r="A3601" s="27">
        <v>1997</v>
      </c>
      <c r="B3601" t="s">
        <v>140</v>
      </c>
      <c r="C3601" s="3">
        <f>SUMIFS(Data!F:F,Data!$B:$B,Figure16!$B3601,Data!$A:$A,Figure16!$A3601)</f>
        <v>0</v>
      </c>
      <c r="D3601" s="3">
        <f>SUMIFS(Data!Y:Y,Data!$B:$B,Figure16!$B3601,Data!$A:$A,Figure16!$A3601)</f>
        <v>0</v>
      </c>
      <c r="E3601" s="3">
        <f>SUMIFS(Data!Q:Q,Data!$B:$B,Figure16!$B3601,Data!$A:$A,Figure16!$A3601)</f>
        <v>22165932062.96603</v>
      </c>
      <c r="F3601" s="1">
        <f t="shared" si="116"/>
        <v>0</v>
      </c>
      <c r="G3601" s="1">
        <f t="shared" si="117"/>
        <v>0</v>
      </c>
      <c r="H3601">
        <f>SUMIFS(Data!Z:Z,Data!B:B,Figure16!B3601,Data!A:A,Figure16!A3601)</f>
        <v>1</v>
      </c>
    </row>
    <row r="3602" spans="1:8">
      <c r="A3602" s="27">
        <v>1998</v>
      </c>
      <c r="B3602" t="s">
        <v>140</v>
      </c>
      <c r="C3602" s="3">
        <f>SUMIFS(Data!F:F,Data!$B:$B,Figure16!$B3602,Data!$A:$A,Figure16!$A3602)</f>
        <v>0</v>
      </c>
      <c r="D3602" s="3">
        <f>SUMIFS(Data!Y:Y,Data!$B:$B,Figure16!$B3602,Data!$A:$A,Figure16!$A3602)</f>
        <v>0</v>
      </c>
      <c r="E3602" s="3">
        <f>SUMIFS(Data!Q:Q,Data!$B:$B,Figure16!$B3602,Data!$A:$A,Figure16!$A3602)</f>
        <v>22135245413.231174</v>
      </c>
      <c r="F3602" s="1">
        <f t="shared" si="116"/>
        <v>0</v>
      </c>
      <c r="G3602" s="1">
        <f t="shared" si="117"/>
        <v>0</v>
      </c>
      <c r="H3602">
        <f>SUMIFS(Data!Z:Z,Data!B:B,Figure16!B3602,Data!A:A,Figure16!A3602)</f>
        <v>1</v>
      </c>
    </row>
    <row r="3603" spans="1:8">
      <c r="A3603" s="27">
        <v>1999</v>
      </c>
      <c r="B3603" t="s">
        <v>140</v>
      </c>
      <c r="C3603" s="3">
        <f>SUMIFS(Data!F:F,Data!$B:$B,Figure16!$B3603,Data!$A:$A,Figure16!$A3603)</f>
        <v>0</v>
      </c>
      <c r="D3603" s="3">
        <f>SUMIFS(Data!Y:Y,Data!$B:$B,Figure16!$B3603,Data!$A:$A,Figure16!$A3603)</f>
        <v>0</v>
      </c>
      <c r="E3603" s="3">
        <f>SUMIFS(Data!Q:Q,Data!$B:$B,Figure16!$B3603,Data!$A:$A,Figure16!$A3603)</f>
        <v>16870817134.776672</v>
      </c>
      <c r="F3603" s="1">
        <f t="shared" si="116"/>
        <v>0</v>
      </c>
      <c r="G3603" s="1">
        <f t="shared" si="117"/>
        <v>0</v>
      </c>
      <c r="H3603">
        <f>SUMIFS(Data!Z:Z,Data!B:B,Figure16!B3603,Data!A:A,Figure16!A3603)</f>
        <v>1</v>
      </c>
    </row>
    <row r="3604" spans="1:8">
      <c r="A3604" s="27">
        <v>2000</v>
      </c>
      <c r="B3604" t="s">
        <v>140</v>
      </c>
      <c r="C3604" s="3">
        <f>SUMIFS(Data!F:F,Data!$B:$B,Figure16!$B3604,Data!$A:$A,Figure16!$A3604)</f>
        <v>0</v>
      </c>
      <c r="D3604" s="3">
        <f>SUMIFS(Data!Y:Y,Data!$B:$B,Figure16!$B3604,Data!$A:$A,Figure16!$A3604)</f>
        <v>0</v>
      </c>
      <c r="E3604" s="3">
        <f>SUMIFS(Data!Q:Q,Data!$B:$B,Figure16!$B3604,Data!$A:$A,Figure16!$A3604)</f>
        <v>18291990619.137001</v>
      </c>
      <c r="F3604" s="1">
        <f t="shared" si="116"/>
        <v>0</v>
      </c>
      <c r="G3604" s="1">
        <f t="shared" si="117"/>
        <v>0</v>
      </c>
      <c r="H3604">
        <f>SUMIFS(Data!Z:Z,Data!B:B,Figure16!B3604,Data!A:A,Figure16!A3604)</f>
        <v>1</v>
      </c>
    </row>
    <row r="3605" spans="1:8">
      <c r="A3605" s="27">
        <v>2001</v>
      </c>
      <c r="B3605" t="s">
        <v>140</v>
      </c>
      <c r="C3605" s="3">
        <f>SUMIFS(Data!F:F,Data!$B:$B,Figure16!$B3605,Data!$A:$A,Figure16!$A3605)</f>
        <v>0</v>
      </c>
      <c r="D3605" s="3">
        <f>SUMIFS(Data!Y:Y,Data!$B:$B,Figure16!$B3605,Data!$A:$A,Figure16!$A3605)</f>
        <v>0</v>
      </c>
      <c r="E3605" s="3">
        <f>SUMIFS(Data!Q:Q,Data!$B:$B,Figure16!$B3605,Data!$A:$A,Figure16!$A3605)</f>
        <v>22152694161.888237</v>
      </c>
      <c r="F3605" s="1">
        <f t="shared" si="116"/>
        <v>0</v>
      </c>
      <c r="G3605" s="1">
        <f t="shared" si="117"/>
        <v>0</v>
      </c>
      <c r="H3605">
        <f>SUMIFS(Data!Z:Z,Data!B:B,Figure16!B3605,Data!A:A,Figure16!A3605)</f>
        <v>1</v>
      </c>
    </row>
    <row r="3606" spans="1:8">
      <c r="A3606" s="27">
        <v>2002</v>
      </c>
      <c r="B3606" t="s">
        <v>140</v>
      </c>
      <c r="C3606" s="3">
        <f>SUMIFS(Data!F:F,Data!$B:$B,Figure16!$B3606,Data!$A:$A,Figure16!$A3606)</f>
        <v>172120817.34375</v>
      </c>
      <c r="D3606" s="3">
        <f>SUMIFS(Data!Y:Y,Data!$B:$B,Figure16!$B3606,Data!$A:$A,Figure16!$A3606)</f>
        <v>0</v>
      </c>
      <c r="E3606" s="3">
        <f>SUMIFS(Data!Q:Q,Data!$B:$B,Figure16!$B3606,Data!$A:$A,Figure16!$A3606)</f>
        <v>24636593223.346672</v>
      </c>
      <c r="F3606" s="1">
        <f t="shared" si="116"/>
        <v>0.69863887341631747</v>
      </c>
      <c r="G3606" s="1">
        <f t="shared" si="117"/>
        <v>0</v>
      </c>
      <c r="H3606">
        <f>SUMIFS(Data!Z:Z,Data!B:B,Figure16!B3606,Data!A:A,Figure16!A3606)</f>
        <v>1</v>
      </c>
    </row>
    <row r="3607" spans="1:8">
      <c r="A3607" s="27">
        <v>2003</v>
      </c>
      <c r="B3607" t="s">
        <v>140</v>
      </c>
      <c r="C3607" s="3">
        <f>SUMIFS(Data!F:F,Data!$B:$B,Figure16!$B3607,Data!$A:$A,Figure16!$A3607)</f>
        <v>0</v>
      </c>
      <c r="D3607" s="3">
        <f>SUMIFS(Data!Y:Y,Data!$B:$B,Figure16!$B3607,Data!$A:$A,Figure16!$A3607)</f>
        <v>0</v>
      </c>
      <c r="E3607" s="3">
        <f>SUMIFS(Data!Q:Q,Data!$B:$B,Figure16!$B3607,Data!$A:$A,Figure16!$A3607)</f>
        <v>30833699702.759407</v>
      </c>
      <c r="F3607" s="1">
        <f t="shared" si="116"/>
        <v>0</v>
      </c>
      <c r="G3607" s="1">
        <f t="shared" si="117"/>
        <v>0</v>
      </c>
      <c r="H3607">
        <f>SUMIFS(Data!Z:Z,Data!B:B,Figure16!B3607,Data!A:A,Figure16!A3607)</f>
        <v>1</v>
      </c>
    </row>
    <row r="3608" spans="1:8">
      <c r="A3608" s="27">
        <v>2004</v>
      </c>
      <c r="B3608" t="s">
        <v>140</v>
      </c>
      <c r="C3608" s="3">
        <f>SUMIFS(Data!F:F,Data!$B:$B,Figure16!$B3608,Data!$A:$A,Figure16!$A3608)</f>
        <v>0</v>
      </c>
      <c r="D3608" s="3">
        <f>SUMIFS(Data!Y:Y,Data!$B:$B,Figure16!$B3608,Data!$A:$A,Figure16!$A3608)</f>
        <v>0</v>
      </c>
      <c r="E3608" s="3">
        <f>SUMIFS(Data!Q:Q,Data!$B:$B,Figure16!$B3608,Data!$A:$A,Figure16!$A3608)</f>
        <v>43151647002.609627</v>
      </c>
      <c r="F3608" s="1">
        <f t="shared" si="116"/>
        <v>0</v>
      </c>
      <c r="G3608" s="1">
        <f t="shared" si="117"/>
        <v>0</v>
      </c>
      <c r="H3608">
        <f>SUMIFS(Data!Z:Z,Data!B:B,Figure16!B3608,Data!A:A,Figure16!A3608)</f>
        <v>1</v>
      </c>
    </row>
    <row r="3609" spans="1:8">
      <c r="A3609" s="27">
        <v>2005</v>
      </c>
      <c r="B3609" t="s">
        <v>140</v>
      </c>
      <c r="C3609" s="3">
        <f>SUMIFS(Data!F:F,Data!$B:$B,Figure16!$B3609,Data!$A:$A,Figure16!$A3609)</f>
        <v>0</v>
      </c>
      <c r="D3609" s="3">
        <f>SUMIFS(Data!Y:Y,Data!$B:$B,Figure16!$B3609,Data!$A:$A,Figure16!$A3609)</f>
        <v>0</v>
      </c>
      <c r="E3609" s="3">
        <f>SUMIFS(Data!Q:Q,Data!$B:$B,Figure16!$B3609,Data!$A:$A,Figure16!$A3609)</f>
        <v>57123671733.895256</v>
      </c>
      <c r="F3609" s="1">
        <f t="shared" si="116"/>
        <v>0</v>
      </c>
      <c r="G3609" s="1">
        <f t="shared" si="117"/>
        <v>0</v>
      </c>
      <c r="H3609">
        <f>SUMIFS(Data!Z:Z,Data!B:B,Figure16!B3609,Data!A:A,Figure16!A3609)</f>
        <v>1</v>
      </c>
    </row>
    <row r="3610" spans="1:8">
      <c r="A3610" s="27">
        <v>2006</v>
      </c>
      <c r="B3610" t="s">
        <v>140</v>
      </c>
      <c r="C3610" s="3">
        <f>SUMIFS(Data!F:F,Data!$B:$B,Figure16!$B3610,Data!$A:$A,Figure16!$A3610)</f>
        <v>200627082.0625</v>
      </c>
      <c r="D3610" s="3">
        <f>SUMIFS(Data!Y:Y,Data!$B:$B,Figure16!$B3610,Data!$A:$A,Figure16!$A3610)</f>
        <v>0</v>
      </c>
      <c r="E3610" s="3">
        <f>SUMIFS(Data!Q:Q,Data!$B:$B,Figure16!$B3610,Data!$A:$A,Figure16!$A3610)</f>
        <v>81003884545.409836</v>
      </c>
      <c r="F3610" s="1">
        <f t="shared" si="116"/>
        <v>0.24767587775377711</v>
      </c>
      <c r="G3610" s="1">
        <f t="shared" si="117"/>
        <v>0</v>
      </c>
      <c r="H3610">
        <f>SUMIFS(Data!Z:Z,Data!B:B,Figure16!B3610,Data!A:A,Figure16!A3610)</f>
        <v>1</v>
      </c>
    </row>
    <row r="3611" spans="1:8">
      <c r="A3611" s="27">
        <v>2007</v>
      </c>
      <c r="B3611" t="s">
        <v>140</v>
      </c>
      <c r="C3611" s="3">
        <f>SUMIFS(Data!F:F,Data!$B:$B,Figure16!$B3611,Data!$A:$A,Figure16!$A3611)</f>
        <v>327196000</v>
      </c>
      <c r="D3611" s="3">
        <f>SUMIFS(Data!Y:Y,Data!$B:$B,Figure16!$B3611,Data!$A:$A,Figure16!$A3611)</f>
        <v>0</v>
      </c>
      <c r="E3611" s="3">
        <f>SUMIFS(Data!Q:Q,Data!$B:$B,Figure16!$B3611,Data!$A:$A,Figure16!$A3611)</f>
        <v>104849886825.58414</v>
      </c>
      <c r="F3611" s="1">
        <f t="shared" si="116"/>
        <v>0.31206137641739617</v>
      </c>
      <c r="G3611" s="1">
        <f t="shared" si="117"/>
        <v>0</v>
      </c>
      <c r="H3611">
        <f>SUMIFS(Data!Z:Z,Data!B:B,Figure16!B3611,Data!A:A,Figure16!A3611)</f>
        <v>1</v>
      </c>
    </row>
    <row r="3612" spans="1:8">
      <c r="A3612" s="27">
        <v>2008</v>
      </c>
      <c r="B3612" t="s">
        <v>140</v>
      </c>
      <c r="C3612" s="3">
        <f>SUMIFS(Data!F:F,Data!$B:$B,Figure16!$B3612,Data!$A:$A,Figure16!$A3612)</f>
        <v>200000000</v>
      </c>
      <c r="D3612" s="3">
        <f>SUMIFS(Data!Y:Y,Data!$B:$B,Figure16!$B3612,Data!$A:$A,Figure16!$A3612)</f>
        <v>0</v>
      </c>
      <c r="E3612" s="3">
        <f>SUMIFS(Data!Q:Q,Data!$B:$B,Figure16!$B3612,Data!$A:$A,Figure16!$A3612)</f>
        <v>133441612246.79799</v>
      </c>
      <c r="F3612" s="1">
        <f t="shared" si="116"/>
        <v>0.14987828506605824</v>
      </c>
      <c r="G3612" s="1">
        <f t="shared" si="117"/>
        <v>0</v>
      </c>
      <c r="H3612">
        <f>SUMIFS(Data!Z:Z,Data!B:B,Figure16!B3612,Data!A:A,Figure16!A3612)</f>
        <v>1</v>
      </c>
    </row>
    <row r="3613" spans="1:8">
      <c r="A3613" s="27">
        <v>2009</v>
      </c>
      <c r="B3613" t="s">
        <v>140</v>
      </c>
      <c r="C3613" s="3">
        <f>SUMIFS(Data!F:F,Data!$B:$B,Figure16!$B3613,Data!$A:$A,Figure16!$A3613)</f>
        <v>0</v>
      </c>
      <c r="D3613" s="3">
        <f>SUMIFS(Data!Y:Y,Data!$B:$B,Figure16!$B3613,Data!$A:$A,Figure16!$A3613)</f>
        <v>0</v>
      </c>
      <c r="E3613" s="3">
        <f>SUMIFS(Data!Q:Q,Data!$B:$B,Figure16!$B3613,Data!$A:$A,Figure16!$A3613)</f>
        <v>115308661142.92726</v>
      </c>
      <c r="F3613" s="1">
        <f t="shared" si="116"/>
        <v>0</v>
      </c>
      <c r="G3613" s="1">
        <f t="shared" si="117"/>
        <v>0</v>
      </c>
      <c r="H3613">
        <f>SUMIFS(Data!Z:Z,Data!B:B,Figure16!B3613,Data!A:A,Figure16!A3613)</f>
        <v>1</v>
      </c>
    </row>
    <row r="3614" spans="1:8">
      <c r="A3614" s="27">
        <v>2010</v>
      </c>
      <c r="B3614" t="s">
        <v>140</v>
      </c>
      <c r="C3614" s="3">
        <f>SUMIFS(Data!F:F,Data!$B:$B,Figure16!$B3614,Data!$A:$A,Figure16!$A3614)</f>
        <v>232000000</v>
      </c>
      <c r="D3614" s="3">
        <f>SUMIFS(Data!Y:Y,Data!$B:$B,Figure16!$B3614,Data!$A:$A,Figure16!$A3614)</f>
        <v>0</v>
      </c>
      <c r="E3614" s="3">
        <f>SUMIFS(Data!Q:Q,Data!$B:$B,Figure16!$B3614,Data!$A:$A,Figure16!$A3614)</f>
        <v>148047348240.64334</v>
      </c>
      <c r="F3614" s="1">
        <f t="shared" si="116"/>
        <v>0.1567066230885108</v>
      </c>
      <c r="G3614" s="1">
        <f t="shared" si="117"/>
        <v>0</v>
      </c>
      <c r="H3614">
        <f>SUMIFS(Data!Z:Z,Data!B:B,Figure16!B3614,Data!A:A,Figure16!A3614)</f>
        <v>1</v>
      </c>
    </row>
    <row r="3615" spans="1:8">
      <c r="A3615" s="27">
        <v>2011</v>
      </c>
      <c r="B3615" t="s">
        <v>140</v>
      </c>
      <c r="C3615" s="3">
        <f>SUMIFS(Data!F:F,Data!$B:$B,Figure16!$B3615,Data!$A:$A,Figure16!$A3615)</f>
        <v>3380000000</v>
      </c>
      <c r="D3615" s="3">
        <f>SUMIFS(Data!Y:Y,Data!$B:$B,Figure16!$B3615,Data!$A:$A,Figure16!$A3615)</f>
        <v>0</v>
      </c>
      <c r="E3615" s="3">
        <f>SUMIFS(Data!Q:Q,Data!$B:$B,Figure16!$B3615,Data!$A:$A,Figure16!$A3615)</f>
        <v>192626507971.58383</v>
      </c>
      <c r="F3615" s="1">
        <f t="shared" si="116"/>
        <v>1.7546910005234668</v>
      </c>
      <c r="G3615" s="1">
        <f t="shared" si="117"/>
        <v>0</v>
      </c>
      <c r="H3615">
        <f>SUMIFS(Data!Z:Z,Data!B:B,Figure16!B3615,Data!A:A,Figure16!A3615)</f>
        <v>1</v>
      </c>
    </row>
    <row r="3616" spans="1:8">
      <c r="A3616" s="27">
        <v>2012</v>
      </c>
      <c r="B3616" t="s">
        <v>140</v>
      </c>
      <c r="C3616" s="3">
        <f>SUMIFS(Data!F:F,Data!$B:$B,Figure16!$B3616,Data!$A:$A,Figure16!$A3616)</f>
        <v>2558420048</v>
      </c>
      <c r="D3616" s="3">
        <f>SUMIFS(Data!Y:Y,Data!$B:$B,Figure16!$B3616,Data!$A:$A,Figure16!$A3616)</f>
        <v>0</v>
      </c>
      <c r="E3616" s="3">
        <f>SUMIFS(Data!Q:Q,Data!$B:$B,Figure16!$B3616,Data!$A:$A,Figure16!$A3616)</f>
        <v>207998568865.78928</v>
      </c>
      <c r="F3616" s="1">
        <f t="shared" si="116"/>
        <v>1.2300181015431968</v>
      </c>
      <c r="G3616" s="1">
        <f t="shared" si="117"/>
        <v>0</v>
      </c>
      <c r="H3616">
        <f>SUMIFS(Data!Z:Z,Data!B:B,Figure16!B3616,Data!A:A,Figure16!A3616)</f>
        <v>1</v>
      </c>
    </row>
    <row r="3617" spans="1:8">
      <c r="A3617" s="27">
        <v>2013</v>
      </c>
      <c r="B3617" t="s">
        <v>140</v>
      </c>
      <c r="C3617" s="3">
        <f>SUMIFS(Data!F:F,Data!$B:$B,Figure16!$B3617,Data!$A:$A,Figure16!$A3617)</f>
        <v>400000000</v>
      </c>
      <c r="D3617" s="3">
        <f>SUMIFS(Data!Y:Y,Data!$B:$B,Figure16!$B3617,Data!$A:$A,Figure16!$A3617)</f>
        <v>0</v>
      </c>
      <c r="E3617" s="3">
        <f>SUMIFS(Data!Q:Q,Data!$B:$B,Figure16!$B3617,Data!$A:$A,Figure16!$A3617)</f>
        <v>236634552078.10205</v>
      </c>
      <c r="F3617" s="1">
        <f t="shared" si="116"/>
        <v>0.16903702206091131</v>
      </c>
      <c r="G3617" s="1">
        <f t="shared" si="117"/>
        <v>0</v>
      </c>
      <c r="H3617">
        <f>SUMIFS(Data!Z:Z,Data!B:B,Figure16!B3617,Data!A:A,Figure16!A3617)</f>
        <v>1</v>
      </c>
    </row>
    <row r="3618" spans="1:8">
      <c r="A3618" s="27">
        <v>2014</v>
      </c>
      <c r="B3618" t="s">
        <v>140</v>
      </c>
      <c r="C3618" s="3">
        <f>SUMIFS(Data!F:F,Data!$B:$B,Figure16!$B3618,Data!$A:$A,Figure16!$A3618)</f>
        <v>0</v>
      </c>
      <c r="D3618" s="3">
        <f>SUMIFS(Data!Y:Y,Data!$B:$B,Figure16!$B3618,Data!$A:$A,Figure16!$A3618)</f>
        <v>0</v>
      </c>
      <c r="E3618" s="3">
        <f>SUMIFS(Data!Q:Q,Data!$B:$B,Figure16!$B3618,Data!$A:$A,Figure16!$A3618)</f>
        <v>221415572819.5</v>
      </c>
      <c r="F3618" s="1">
        <f t="shared" si="116"/>
        <v>0</v>
      </c>
      <c r="G3618" s="1">
        <f t="shared" si="117"/>
        <v>0</v>
      </c>
      <c r="H3618">
        <f>SUMIFS(Data!Z:Z,Data!B:B,Figure16!B3618,Data!A:A,Figure16!A3618)</f>
        <v>1</v>
      </c>
    </row>
    <row r="3619" spans="1:8">
      <c r="A3619" s="27">
        <v>2015</v>
      </c>
      <c r="B3619" t="s">
        <v>140</v>
      </c>
      <c r="C3619" s="3">
        <f>SUMIFS(Data!F:F,Data!$B:$B,Figure16!$B3619,Data!$A:$A,Figure16!$A3619)</f>
        <v>0</v>
      </c>
      <c r="D3619" s="3">
        <f>SUMIFS(Data!Y:Y,Data!$B:$B,Figure16!$B3619,Data!$A:$A,Figure16!$A3619)</f>
        <v>0</v>
      </c>
      <c r="E3619" s="3">
        <f>SUMIFS(Data!Q:Q,Data!$B:$B,Figure16!$B3619,Data!$A:$A,Figure16!$A3619)</f>
        <v>184388432148.71533</v>
      </c>
      <c r="F3619" s="1">
        <f t="shared" si="116"/>
        <v>0</v>
      </c>
      <c r="G3619" s="1">
        <f t="shared" si="117"/>
        <v>0</v>
      </c>
      <c r="H3619">
        <f>SUMIFS(Data!Z:Z,Data!B:B,Figure16!B3619,Data!A:A,Figure16!A3619)</f>
        <v>1</v>
      </c>
    </row>
    <row r="3620" spans="1:8">
      <c r="A3620" s="27">
        <v>2016</v>
      </c>
      <c r="B3620" t="s">
        <v>140</v>
      </c>
      <c r="C3620" s="3">
        <f>SUMIFS(Data!F:F,Data!$B:$B,Figure16!$B3620,Data!$A:$A,Figure16!$A3620)</f>
        <v>0</v>
      </c>
      <c r="D3620" s="3">
        <f>SUMIFS(Data!Y:Y,Data!$B:$B,Figure16!$B3620,Data!$A:$A,Figure16!$A3620)</f>
        <v>0</v>
      </c>
      <c r="E3620" s="3">
        <f>SUMIFS(Data!Q:Q,Data!$B:$B,Figure16!$B3620,Data!$A:$A,Figure16!$A3620)</f>
        <v>137278320084.17114</v>
      </c>
      <c r="F3620" s="1">
        <f t="shared" si="116"/>
        <v>0</v>
      </c>
      <c r="G3620" s="1">
        <f t="shared" si="117"/>
        <v>0</v>
      </c>
      <c r="H3620">
        <f>SUMIFS(Data!Z:Z,Data!B:B,Figure16!B3620,Data!A:A,Figure16!A3620)</f>
        <v>1</v>
      </c>
    </row>
    <row r="3621" spans="1:8">
      <c r="A3621" s="27">
        <v>2017</v>
      </c>
      <c r="B3621" t="s">
        <v>140</v>
      </c>
      <c r="C3621" s="3">
        <f>SUMIFS(Data!F:F,Data!$B:$B,Figure16!$B3621,Data!$A:$A,Figure16!$A3621)</f>
        <v>0</v>
      </c>
      <c r="D3621" s="3">
        <f>SUMIFS(Data!Y:Y,Data!$B:$B,Figure16!$B3621,Data!$A:$A,Figure16!$A3621)</f>
        <v>0</v>
      </c>
      <c r="E3621" s="3">
        <f>SUMIFS(Data!Q:Q,Data!$B:$B,Figure16!$B3621,Data!$A:$A,Figure16!$A3621)</f>
        <v>162886867831.69376</v>
      </c>
      <c r="F3621" s="1">
        <f t="shared" si="116"/>
        <v>0</v>
      </c>
      <c r="G3621" s="1">
        <f t="shared" si="117"/>
        <v>0</v>
      </c>
      <c r="H3621">
        <f>SUMIFS(Data!Z:Z,Data!B:B,Figure16!B3621,Data!A:A,Figure16!A3621)</f>
        <v>1</v>
      </c>
    </row>
    <row r="3622" spans="1:8">
      <c r="A3622" s="27">
        <v>1963</v>
      </c>
      <c r="B3622" t="s">
        <v>97</v>
      </c>
      <c r="C3622" s="3">
        <f>SUMIFS(Data!F:F,Data!$B:$B,Figure16!$B3622,Data!$A:$A,Figure16!$A3622)</f>
        <v>0</v>
      </c>
      <c r="D3622" s="3">
        <f>SUMIFS(Data!Y:Y,Data!$B:$B,Figure16!$B3622,Data!$A:$A,Figure16!$A3622)</f>
        <v>0</v>
      </c>
      <c r="E3622" s="3">
        <f>SUMIFS(Data!Q:Q,Data!$B:$B,Figure16!$B3622,Data!$A:$A,Figure16!$A3622)</f>
        <v>926589348.57295322</v>
      </c>
      <c r="F3622" s="1">
        <f t="shared" si="116"/>
        <v>0</v>
      </c>
      <c r="G3622" s="1">
        <f t="shared" si="117"/>
        <v>0</v>
      </c>
      <c r="H3622">
        <f>SUMIFS(Data!Z:Z,Data!B:B,Figure16!B3622,Data!A:A,Figure16!A3622)</f>
        <v>1</v>
      </c>
    </row>
    <row r="3623" spans="1:8">
      <c r="A3623" s="27">
        <v>1964</v>
      </c>
      <c r="B3623" t="s">
        <v>97</v>
      </c>
      <c r="C3623" s="3">
        <f>SUMIFS(Data!F:F,Data!$B:$B,Figure16!$B3623,Data!$A:$A,Figure16!$A3623)</f>
        <v>17900000</v>
      </c>
      <c r="D3623" s="3">
        <f>SUMIFS(Data!Y:Y,Data!$B:$B,Figure16!$B3623,Data!$A:$A,Figure16!$A3623)</f>
        <v>0</v>
      </c>
      <c r="E3623" s="3">
        <f>SUMIFS(Data!Q:Q,Data!$B:$B,Figure16!$B3623,Data!$A:$A,Figure16!$A3623)</f>
        <v>998759333.64332592</v>
      </c>
      <c r="F3623" s="1">
        <f t="shared" si="116"/>
        <v>1.7922235514639402</v>
      </c>
      <c r="G3623" s="1">
        <f t="shared" si="117"/>
        <v>0</v>
      </c>
      <c r="H3623">
        <f>SUMIFS(Data!Z:Z,Data!B:B,Figure16!B3623,Data!A:A,Figure16!A3623)</f>
        <v>1</v>
      </c>
    </row>
    <row r="3624" spans="1:8">
      <c r="A3624" s="27">
        <v>1965</v>
      </c>
      <c r="B3624" t="s">
        <v>97</v>
      </c>
      <c r="C3624" s="3">
        <f>SUMIFS(Data!F:F,Data!$B:$B,Figure16!$B3624,Data!$A:$A,Figure16!$A3624)</f>
        <v>0</v>
      </c>
      <c r="D3624" s="3">
        <f>SUMIFS(Data!Y:Y,Data!$B:$B,Figure16!$B3624,Data!$A:$A,Figure16!$A3624)</f>
        <v>0</v>
      </c>
      <c r="E3624" s="3">
        <f>SUMIFS(Data!Q:Q,Data!$B:$B,Figure16!$B3624,Data!$A:$A,Figure16!$A3624)</f>
        <v>997919319.98004889</v>
      </c>
      <c r="F3624" s="1">
        <f t="shared" si="116"/>
        <v>0</v>
      </c>
      <c r="G3624" s="1">
        <f t="shared" si="117"/>
        <v>0</v>
      </c>
      <c r="H3624">
        <f>SUMIFS(Data!Z:Z,Data!B:B,Figure16!B3624,Data!A:A,Figure16!A3624)</f>
        <v>1</v>
      </c>
    </row>
    <row r="3625" spans="1:8">
      <c r="A3625" s="27">
        <v>1966</v>
      </c>
      <c r="B3625" t="s">
        <v>97</v>
      </c>
      <c r="C3625" s="3">
        <f>SUMIFS(Data!F:F,Data!$B:$B,Figure16!$B3625,Data!$A:$A,Figure16!$A3625)</f>
        <v>0</v>
      </c>
      <c r="D3625" s="3">
        <f>SUMIFS(Data!Y:Y,Data!$B:$B,Figure16!$B3625,Data!$A:$A,Figure16!$A3625)</f>
        <v>0</v>
      </c>
      <c r="E3625" s="3">
        <f>SUMIFS(Data!Q:Q,Data!$B:$B,Figure16!$B3625,Data!$A:$A,Figure16!$A3625)</f>
        <v>1164519673.1976309</v>
      </c>
      <c r="F3625" s="1">
        <f t="shared" si="116"/>
        <v>0</v>
      </c>
      <c r="G3625" s="1">
        <f t="shared" si="117"/>
        <v>0</v>
      </c>
      <c r="H3625">
        <f>SUMIFS(Data!Z:Z,Data!B:B,Figure16!B3625,Data!A:A,Figure16!A3625)</f>
        <v>1</v>
      </c>
    </row>
    <row r="3626" spans="1:8">
      <c r="A3626" s="27">
        <v>1967</v>
      </c>
      <c r="B3626" t="s">
        <v>97</v>
      </c>
      <c r="C3626" s="3">
        <f>SUMIFS(Data!F:F,Data!$B:$B,Figure16!$B3626,Data!$A:$A,Figure16!$A3626)</f>
        <v>0</v>
      </c>
      <c r="D3626" s="3">
        <f>SUMIFS(Data!Y:Y,Data!$B:$B,Figure16!$B3626,Data!$A:$A,Figure16!$A3626)</f>
        <v>0</v>
      </c>
      <c r="E3626" s="3">
        <f>SUMIFS(Data!Q:Q,Data!$B:$B,Figure16!$B3626,Data!$A:$A,Figure16!$A3626)</f>
        <v>1232559505.9235919</v>
      </c>
      <c r="F3626" s="1">
        <f t="shared" si="116"/>
        <v>0</v>
      </c>
      <c r="G3626" s="1">
        <f t="shared" si="117"/>
        <v>0</v>
      </c>
      <c r="H3626">
        <f>SUMIFS(Data!Z:Z,Data!B:B,Figure16!B3626,Data!A:A,Figure16!A3626)</f>
        <v>1</v>
      </c>
    </row>
    <row r="3627" spans="1:8">
      <c r="A3627" s="27">
        <v>1968</v>
      </c>
      <c r="B3627" t="s">
        <v>97</v>
      </c>
      <c r="C3627" s="3">
        <f>SUMIFS(Data!F:F,Data!$B:$B,Figure16!$B3627,Data!$A:$A,Figure16!$A3627)</f>
        <v>0</v>
      </c>
      <c r="D3627" s="3">
        <f>SUMIFS(Data!Y:Y,Data!$B:$B,Figure16!$B3627,Data!$A:$A,Figure16!$A3627)</f>
        <v>0</v>
      </c>
      <c r="E3627" s="3">
        <f>SUMIFS(Data!Q:Q,Data!$B:$B,Figure16!$B3627,Data!$A:$A,Figure16!$A3627)</f>
        <v>1353295457.5261025</v>
      </c>
      <c r="F3627" s="1">
        <f t="shared" si="116"/>
        <v>0</v>
      </c>
      <c r="G3627" s="1">
        <f t="shared" si="117"/>
        <v>0</v>
      </c>
      <c r="H3627">
        <f>SUMIFS(Data!Z:Z,Data!B:B,Figure16!B3627,Data!A:A,Figure16!A3627)</f>
        <v>1</v>
      </c>
    </row>
    <row r="3628" spans="1:8">
      <c r="A3628" s="27">
        <v>1969</v>
      </c>
      <c r="B3628" t="s">
        <v>97</v>
      </c>
      <c r="C3628" s="3">
        <f>SUMIFS(Data!F:F,Data!$B:$B,Figure16!$B3628,Data!$A:$A,Figure16!$A3628)</f>
        <v>0</v>
      </c>
      <c r="D3628" s="3">
        <f>SUMIFS(Data!Y:Y,Data!$B:$B,Figure16!$B3628,Data!$A:$A,Figure16!$A3628)</f>
        <v>0</v>
      </c>
      <c r="E3628" s="3">
        <f>SUMIFS(Data!Q:Q,Data!$B:$B,Figure16!$B3628,Data!$A:$A,Figure16!$A3628)</f>
        <v>1458379415.4027777</v>
      </c>
      <c r="F3628" s="1">
        <f t="shared" si="116"/>
        <v>0</v>
      </c>
      <c r="G3628" s="1">
        <f t="shared" si="117"/>
        <v>0</v>
      </c>
      <c r="H3628">
        <f>SUMIFS(Data!Z:Z,Data!B:B,Figure16!B3628,Data!A:A,Figure16!A3628)</f>
        <v>1</v>
      </c>
    </row>
    <row r="3629" spans="1:8">
      <c r="A3629" s="27">
        <v>1970</v>
      </c>
      <c r="B3629" t="s">
        <v>97</v>
      </c>
      <c r="C3629" s="3">
        <f>SUMIFS(Data!F:F,Data!$B:$B,Figure16!$B3629,Data!$A:$A,Figure16!$A3629)</f>
        <v>0</v>
      </c>
      <c r="D3629" s="3">
        <f>SUMIFS(Data!Y:Y,Data!$B:$B,Figure16!$B3629,Data!$A:$A,Figure16!$A3629)</f>
        <v>0</v>
      </c>
      <c r="E3629" s="3">
        <f>SUMIFS(Data!Q:Q,Data!$B:$B,Figure16!$B3629,Data!$A:$A,Figure16!$A3629)</f>
        <v>1603447357.251713</v>
      </c>
      <c r="F3629" s="1">
        <f t="shared" si="116"/>
        <v>0</v>
      </c>
      <c r="G3629" s="1">
        <f t="shared" si="117"/>
        <v>0</v>
      </c>
      <c r="H3629">
        <f>SUMIFS(Data!Z:Z,Data!B:B,Figure16!B3629,Data!A:A,Figure16!A3629)</f>
        <v>1</v>
      </c>
    </row>
    <row r="3630" spans="1:8">
      <c r="A3630" s="27">
        <v>1971</v>
      </c>
      <c r="B3630" t="s">
        <v>97</v>
      </c>
      <c r="C3630" s="3">
        <f>SUMIFS(Data!F:F,Data!$B:$B,Figure16!$B3630,Data!$A:$A,Figure16!$A3630)</f>
        <v>0</v>
      </c>
      <c r="D3630" s="3">
        <f>SUMIFS(Data!Y:Y,Data!$B:$B,Figure16!$B3630,Data!$A:$A,Figure16!$A3630)</f>
        <v>0</v>
      </c>
      <c r="E3630" s="3">
        <f>SUMIFS(Data!Q:Q,Data!$B:$B,Figure16!$B3630,Data!$A:$A,Figure16!$A3630)</f>
        <v>1778391289.1912289</v>
      </c>
      <c r="F3630" s="1">
        <f t="shared" si="116"/>
        <v>0</v>
      </c>
      <c r="G3630" s="1">
        <f t="shared" si="117"/>
        <v>0</v>
      </c>
      <c r="H3630">
        <f>SUMIFS(Data!Z:Z,Data!B:B,Figure16!B3630,Data!A:A,Figure16!A3630)</f>
        <v>1</v>
      </c>
    </row>
    <row r="3631" spans="1:8">
      <c r="A3631" s="27">
        <v>1972</v>
      </c>
      <c r="B3631" t="s">
        <v>97</v>
      </c>
      <c r="C3631" s="3">
        <f>SUMIFS(Data!F:F,Data!$B:$B,Figure16!$B3631,Data!$A:$A,Figure16!$A3631)</f>
        <v>0</v>
      </c>
      <c r="D3631" s="3">
        <f>SUMIFS(Data!Y:Y,Data!$B:$B,Figure16!$B3631,Data!$A:$A,Figure16!$A3631)</f>
        <v>15000000</v>
      </c>
      <c r="E3631" s="3">
        <f>SUMIFS(Data!Q:Q,Data!$B:$B,Figure16!$B3631,Data!$A:$A,Figure16!$A3631)</f>
        <v>2107279157.3833563</v>
      </c>
      <c r="F3631" s="1">
        <f t="shared" si="116"/>
        <v>0</v>
      </c>
      <c r="G3631" s="1">
        <f t="shared" si="117"/>
        <v>0.71181836290858347</v>
      </c>
      <c r="H3631">
        <f>SUMIFS(Data!Z:Z,Data!B:B,Figure16!B3631,Data!A:A,Figure16!A3631)</f>
        <v>1</v>
      </c>
    </row>
    <row r="3632" spans="1:8">
      <c r="A3632" s="27">
        <v>1973</v>
      </c>
      <c r="B3632" t="s">
        <v>97</v>
      </c>
      <c r="C3632" s="3">
        <f>SUMIFS(Data!F:F,Data!$B:$B,Figure16!$B3632,Data!$A:$A,Figure16!$A3632)</f>
        <v>0</v>
      </c>
      <c r="D3632" s="3">
        <f>SUMIFS(Data!Y:Y,Data!$B:$B,Figure16!$B3632,Data!$A:$A,Figure16!$A3632)</f>
        <v>1800000</v>
      </c>
      <c r="E3632" s="3">
        <f>SUMIFS(Data!Q:Q,Data!$B:$B,Figure16!$B3632,Data!$A:$A,Figure16!$A3632)</f>
        <v>2502142444.1552544</v>
      </c>
      <c r="F3632" s="1">
        <f t="shared" si="116"/>
        <v>0</v>
      </c>
      <c r="G3632" s="1">
        <f t="shared" si="117"/>
        <v>7.1938350440623938E-2</v>
      </c>
      <c r="H3632">
        <f>SUMIFS(Data!Z:Z,Data!B:B,Figure16!B3632,Data!A:A,Figure16!A3632)</f>
        <v>1</v>
      </c>
    </row>
    <row r="3633" spans="1:8">
      <c r="A3633" s="27">
        <v>1974</v>
      </c>
      <c r="B3633" t="s">
        <v>97</v>
      </c>
      <c r="C3633" s="3">
        <f>SUMIFS(Data!F:F,Data!$B:$B,Figure16!$B3633,Data!$A:$A,Figure16!$A3633)</f>
        <v>0</v>
      </c>
      <c r="D3633" s="3">
        <f>SUMIFS(Data!Y:Y,Data!$B:$B,Figure16!$B3633,Data!$A:$A,Figure16!$A3633)</f>
        <v>0</v>
      </c>
      <c r="E3633" s="3">
        <f>SUMIFS(Data!Q:Q,Data!$B:$B,Figure16!$B3633,Data!$A:$A,Figure16!$A3633)</f>
        <v>2973309272.0448732</v>
      </c>
      <c r="F3633" s="1">
        <f t="shared" si="116"/>
        <v>0</v>
      </c>
      <c r="G3633" s="1">
        <f t="shared" si="117"/>
        <v>0</v>
      </c>
      <c r="H3633">
        <f>SUMIFS(Data!Z:Z,Data!B:B,Figure16!B3633,Data!A:A,Figure16!A3633)</f>
        <v>1</v>
      </c>
    </row>
    <row r="3634" spans="1:8">
      <c r="A3634" s="27">
        <v>1975</v>
      </c>
      <c r="B3634" t="s">
        <v>97</v>
      </c>
      <c r="C3634" s="3">
        <f>SUMIFS(Data!F:F,Data!$B:$B,Figure16!$B3634,Data!$A:$A,Figure16!$A3634)</f>
        <v>0</v>
      </c>
      <c r="D3634" s="3">
        <f>SUMIFS(Data!Y:Y,Data!$B:$B,Figure16!$B3634,Data!$A:$A,Figure16!$A3634)</f>
        <v>0</v>
      </c>
      <c r="E3634" s="3">
        <f>SUMIFS(Data!Q:Q,Data!$B:$B,Figure16!$B3634,Data!$A:$A,Figure16!$A3634)</f>
        <v>3259344935.7683606</v>
      </c>
      <c r="F3634" s="1">
        <f t="shared" si="116"/>
        <v>0</v>
      </c>
      <c r="G3634" s="1">
        <f t="shared" si="117"/>
        <v>0</v>
      </c>
      <c r="H3634">
        <f>SUMIFS(Data!Z:Z,Data!B:B,Figure16!B3634,Data!A:A,Figure16!A3634)</f>
        <v>1</v>
      </c>
    </row>
    <row r="3635" spans="1:8">
      <c r="A3635" s="27">
        <v>1976</v>
      </c>
      <c r="B3635" t="s">
        <v>97</v>
      </c>
      <c r="C3635" s="3">
        <f>SUMIFS(Data!F:F,Data!$B:$B,Figure16!$B3635,Data!$A:$A,Figure16!$A3635)</f>
        <v>0</v>
      </c>
      <c r="D3635" s="3">
        <f>SUMIFS(Data!Y:Y,Data!$B:$B,Figure16!$B3635,Data!$A:$A,Figure16!$A3635)</f>
        <v>0</v>
      </c>
      <c r="E3635" s="3">
        <f>SUMIFS(Data!Q:Q,Data!$B:$B,Figure16!$B3635,Data!$A:$A,Figure16!$A3635)</f>
        <v>3474542392.0321245</v>
      </c>
      <c r="F3635" s="1">
        <f t="shared" si="116"/>
        <v>0</v>
      </c>
      <c r="G3635" s="1">
        <f t="shared" si="117"/>
        <v>0</v>
      </c>
      <c r="H3635">
        <f>SUMIFS(Data!Z:Z,Data!B:B,Figure16!B3635,Data!A:A,Figure16!A3635)</f>
        <v>1</v>
      </c>
    </row>
    <row r="3636" spans="1:8">
      <c r="A3636" s="27">
        <v>1977</v>
      </c>
      <c r="B3636" t="s">
        <v>97</v>
      </c>
      <c r="C3636" s="3">
        <f>SUMIFS(Data!F:F,Data!$B:$B,Figure16!$B3636,Data!$A:$A,Figure16!$A3636)</f>
        <v>0</v>
      </c>
      <c r="D3636" s="3">
        <f>SUMIFS(Data!Y:Y,Data!$B:$B,Figure16!$B3636,Data!$A:$A,Figure16!$A3636)</f>
        <v>0</v>
      </c>
      <c r="E3636" s="3">
        <f>SUMIFS(Data!Q:Q,Data!$B:$B,Figure16!$B3636,Data!$A:$A,Figure16!$A3636)</f>
        <v>4494378855.3310852</v>
      </c>
      <c r="F3636" s="1">
        <f t="shared" si="116"/>
        <v>0</v>
      </c>
      <c r="G3636" s="1">
        <f t="shared" si="117"/>
        <v>0</v>
      </c>
      <c r="H3636">
        <f>SUMIFS(Data!Z:Z,Data!B:B,Figure16!B3636,Data!A:A,Figure16!A3636)</f>
        <v>1</v>
      </c>
    </row>
    <row r="3637" spans="1:8">
      <c r="A3637" s="27">
        <v>1978</v>
      </c>
      <c r="B3637" t="s">
        <v>97</v>
      </c>
      <c r="C3637" s="3">
        <f>SUMIFS(Data!F:F,Data!$B:$B,Figure16!$B3637,Data!$A:$A,Figure16!$A3637)</f>
        <v>0</v>
      </c>
      <c r="D3637" s="3">
        <f>SUMIFS(Data!Y:Y,Data!$B:$B,Figure16!$B3637,Data!$A:$A,Figure16!$A3637)</f>
        <v>0</v>
      </c>
      <c r="E3637" s="3">
        <f>SUMIFS(Data!Q:Q,Data!$B:$B,Figure16!$B3637,Data!$A:$A,Figure16!$A3637)</f>
        <v>5303734882.5344648</v>
      </c>
      <c r="F3637" s="1">
        <f t="shared" si="116"/>
        <v>0</v>
      </c>
      <c r="G3637" s="1">
        <f t="shared" si="117"/>
        <v>0</v>
      </c>
      <c r="H3637">
        <f>SUMIFS(Data!Z:Z,Data!B:B,Figure16!B3637,Data!A:A,Figure16!A3637)</f>
        <v>1</v>
      </c>
    </row>
    <row r="3638" spans="1:8">
      <c r="A3638" s="27">
        <v>1979</v>
      </c>
      <c r="B3638" t="s">
        <v>97</v>
      </c>
      <c r="C3638" s="3">
        <f>SUMIFS(Data!F:F,Data!$B:$B,Figure16!$B3638,Data!$A:$A,Figure16!$A3638)</f>
        <v>0</v>
      </c>
      <c r="D3638" s="3">
        <f>SUMIFS(Data!Y:Y,Data!$B:$B,Figure16!$B3638,Data!$A:$A,Figure16!$A3638)</f>
        <v>212000000</v>
      </c>
      <c r="E3638" s="3">
        <f>SUMIFS(Data!Q:Q,Data!$B:$B,Figure16!$B3638,Data!$A:$A,Figure16!$A3638)</f>
        <v>6234390975.2709103</v>
      </c>
      <c r="F3638" s="1">
        <f t="shared" si="116"/>
        <v>0</v>
      </c>
      <c r="G3638" s="1">
        <f t="shared" si="117"/>
        <v>3.4004925395425287</v>
      </c>
      <c r="H3638">
        <f>SUMIFS(Data!Z:Z,Data!B:B,Figure16!B3638,Data!A:A,Figure16!A3638)</f>
        <v>1</v>
      </c>
    </row>
    <row r="3639" spans="1:8">
      <c r="A3639" s="27">
        <v>1980</v>
      </c>
      <c r="B3639" t="s">
        <v>97</v>
      </c>
      <c r="C3639" s="3">
        <f>SUMIFS(Data!F:F,Data!$B:$B,Figure16!$B3639,Data!$A:$A,Figure16!$A3639)</f>
        <v>46400000</v>
      </c>
      <c r="D3639" s="3">
        <f>SUMIFS(Data!Y:Y,Data!$B:$B,Figure16!$B3639,Data!$A:$A,Figure16!$A3639)</f>
        <v>0</v>
      </c>
      <c r="E3639" s="3">
        <f>SUMIFS(Data!Q:Q,Data!$B:$B,Figure16!$B3639,Data!$A:$A,Figure16!$A3639)</f>
        <v>7265315331.6227274</v>
      </c>
      <c r="F3639" s="1">
        <f t="shared" si="116"/>
        <v>0.63865087586826652</v>
      </c>
      <c r="G3639" s="1">
        <f t="shared" si="117"/>
        <v>0</v>
      </c>
      <c r="H3639">
        <f>SUMIFS(Data!Z:Z,Data!B:B,Figure16!B3639,Data!A:A,Figure16!A3639)</f>
        <v>1</v>
      </c>
    </row>
    <row r="3640" spans="1:8">
      <c r="A3640" s="27">
        <v>1981</v>
      </c>
      <c r="B3640" t="s">
        <v>97</v>
      </c>
      <c r="C3640" s="3">
        <f>SUMIFS(Data!F:F,Data!$B:$B,Figure16!$B3640,Data!$A:$A,Figure16!$A3640)</f>
        <v>0</v>
      </c>
      <c r="D3640" s="3">
        <f>SUMIFS(Data!Y:Y,Data!$B:$B,Figure16!$B3640,Data!$A:$A,Figure16!$A3640)</f>
        <v>115000000</v>
      </c>
      <c r="E3640" s="3">
        <f>SUMIFS(Data!Q:Q,Data!$B:$B,Figure16!$B3640,Data!$A:$A,Figure16!$A3640)</f>
        <v>6854491453.9020777</v>
      </c>
      <c r="F3640" s="1">
        <f t="shared" si="116"/>
        <v>0</v>
      </c>
      <c r="G3640" s="1">
        <f t="shared" si="117"/>
        <v>1.6777320501951112</v>
      </c>
      <c r="H3640">
        <f>SUMIFS(Data!Z:Z,Data!B:B,Figure16!B3640,Data!A:A,Figure16!A3640)</f>
        <v>1</v>
      </c>
    </row>
    <row r="3641" spans="1:8">
      <c r="A3641" s="27">
        <v>1982</v>
      </c>
      <c r="B3641" t="s">
        <v>97</v>
      </c>
      <c r="C3641" s="3">
        <f>SUMIFS(Data!F:F,Data!$B:$B,Figure16!$B3641,Data!$A:$A,Figure16!$A3641)</f>
        <v>0</v>
      </c>
      <c r="D3641" s="3">
        <f>SUMIFS(Data!Y:Y,Data!$B:$B,Figure16!$B3641,Data!$A:$A,Figure16!$A3641)</f>
        <v>33800000</v>
      </c>
      <c r="E3641" s="3">
        <f>SUMIFS(Data!Q:Q,Data!$B:$B,Figure16!$B3641,Data!$A:$A,Figure16!$A3641)</f>
        <v>6431579357.3125629</v>
      </c>
      <c r="F3641" s="1">
        <f t="shared" si="116"/>
        <v>0</v>
      </c>
      <c r="G3641" s="1">
        <f t="shared" si="117"/>
        <v>0.5255318813965989</v>
      </c>
      <c r="H3641">
        <f>SUMIFS(Data!Z:Z,Data!B:B,Figure16!B3641,Data!A:A,Figure16!A3641)</f>
        <v>1</v>
      </c>
    </row>
    <row r="3642" spans="1:8">
      <c r="A3642" s="27">
        <v>1983</v>
      </c>
      <c r="B3642" t="s">
        <v>97</v>
      </c>
      <c r="C3642" s="3">
        <f>SUMIFS(Data!F:F,Data!$B:$B,Figure16!$B3642,Data!$A:$A,Figure16!$A3642)</f>
        <v>0</v>
      </c>
      <c r="D3642" s="3">
        <f>SUMIFS(Data!Y:Y,Data!$B:$B,Figure16!$B3642,Data!$A:$A,Figure16!$A3642)</f>
        <v>0</v>
      </c>
      <c r="E3642" s="3">
        <f>SUMIFS(Data!Q:Q,Data!$B:$B,Figure16!$B3642,Data!$A:$A,Figure16!$A3642)</f>
        <v>5979198463.8302469</v>
      </c>
      <c r="F3642" s="1">
        <f t="shared" si="116"/>
        <v>0</v>
      </c>
      <c r="G3642" s="1">
        <f t="shared" si="117"/>
        <v>0</v>
      </c>
      <c r="H3642">
        <f>SUMIFS(Data!Z:Z,Data!B:B,Figure16!B3642,Data!A:A,Figure16!A3642)</f>
        <v>1</v>
      </c>
    </row>
    <row r="3643" spans="1:8">
      <c r="A3643" s="27">
        <v>1984</v>
      </c>
      <c r="B3643" t="s">
        <v>97</v>
      </c>
      <c r="C3643" s="3">
        <f>SUMIFS(Data!F:F,Data!$B:$B,Figure16!$B3643,Data!$A:$A,Figure16!$A3643)</f>
        <v>0</v>
      </c>
      <c r="D3643" s="3">
        <f>SUMIFS(Data!Y:Y,Data!$B:$B,Figure16!$B3643,Data!$A:$A,Figure16!$A3643)</f>
        <v>0</v>
      </c>
      <c r="E3643" s="3">
        <f>SUMIFS(Data!Q:Q,Data!$B:$B,Figure16!$B3643,Data!$A:$A,Figure16!$A3643)</f>
        <v>6191437070.4418402</v>
      </c>
      <c r="F3643" s="1">
        <f t="shared" si="116"/>
        <v>0</v>
      </c>
      <c r="G3643" s="1">
        <f t="shared" si="117"/>
        <v>0</v>
      </c>
      <c r="H3643">
        <f>SUMIFS(Data!Z:Z,Data!B:B,Figure16!B3643,Data!A:A,Figure16!A3643)</f>
        <v>1</v>
      </c>
    </row>
    <row r="3644" spans="1:8">
      <c r="A3644" s="27">
        <v>1985</v>
      </c>
      <c r="B3644" t="s">
        <v>97</v>
      </c>
      <c r="C3644" s="3">
        <f>SUMIFS(Data!F:F,Data!$B:$B,Figure16!$B3644,Data!$A:$A,Figure16!$A3644)</f>
        <v>13000000</v>
      </c>
      <c r="D3644" s="3">
        <f>SUMIFS(Data!Y:Y,Data!$B:$B,Figure16!$B3644,Data!$A:$A,Figure16!$A3644)</f>
        <v>0</v>
      </c>
      <c r="E3644" s="3">
        <f>SUMIFS(Data!Q:Q,Data!$B:$B,Figure16!$B3644,Data!$A:$A,Figure16!$A3644)</f>
        <v>6135034338.3043079</v>
      </c>
      <c r="F3644" s="1">
        <f t="shared" si="116"/>
        <v>0.2118977544890667</v>
      </c>
      <c r="G3644" s="1">
        <f t="shared" si="117"/>
        <v>0</v>
      </c>
      <c r="H3644">
        <f>SUMIFS(Data!Z:Z,Data!B:B,Figure16!B3644,Data!A:A,Figure16!A3644)</f>
        <v>1</v>
      </c>
    </row>
    <row r="3645" spans="1:8">
      <c r="A3645" s="27">
        <v>1986</v>
      </c>
      <c r="B3645" t="s">
        <v>97</v>
      </c>
      <c r="C3645" s="3">
        <f>SUMIFS(Data!F:F,Data!$B:$B,Figure16!$B3645,Data!$A:$A,Figure16!$A3645)</f>
        <v>0</v>
      </c>
      <c r="D3645" s="3">
        <f>SUMIFS(Data!Y:Y,Data!$B:$B,Figure16!$B3645,Data!$A:$A,Figure16!$A3645)</f>
        <v>0</v>
      </c>
      <c r="E3645" s="3">
        <f>SUMIFS(Data!Q:Q,Data!$B:$B,Figure16!$B3645,Data!$A:$A,Figure16!$A3645)</f>
        <v>7239126716.9321909</v>
      </c>
      <c r="F3645" s="1">
        <f t="shared" si="116"/>
        <v>0</v>
      </c>
      <c r="G3645" s="1">
        <f t="shared" si="117"/>
        <v>0</v>
      </c>
      <c r="H3645">
        <f>SUMIFS(Data!Z:Z,Data!B:B,Figure16!B3645,Data!A:A,Figure16!A3645)</f>
        <v>1</v>
      </c>
    </row>
    <row r="3646" spans="1:8">
      <c r="A3646" s="27">
        <v>1987</v>
      </c>
      <c r="B3646" t="s">
        <v>97</v>
      </c>
      <c r="C3646" s="3">
        <f>SUMIFS(Data!F:F,Data!$B:$B,Figure16!$B3646,Data!$A:$A,Figure16!$A3646)</f>
        <v>0</v>
      </c>
      <c r="D3646" s="3">
        <f>SUMIFS(Data!Y:Y,Data!$B:$B,Figure16!$B3646,Data!$A:$A,Figure16!$A3646)</f>
        <v>0</v>
      </c>
      <c r="E3646" s="3">
        <f>SUMIFS(Data!Q:Q,Data!$B:$B,Figure16!$B3646,Data!$A:$A,Figure16!$A3646)</f>
        <v>7970820530.7507801</v>
      </c>
      <c r="F3646" s="1">
        <f t="shared" si="116"/>
        <v>0</v>
      </c>
      <c r="G3646" s="1">
        <f t="shared" si="117"/>
        <v>0</v>
      </c>
      <c r="H3646">
        <f>SUMIFS(Data!Z:Z,Data!B:B,Figure16!B3646,Data!A:A,Figure16!A3646)</f>
        <v>1</v>
      </c>
    </row>
    <row r="3647" spans="1:8">
      <c r="A3647" s="27">
        <v>1988</v>
      </c>
      <c r="B3647" t="s">
        <v>97</v>
      </c>
      <c r="C3647" s="3">
        <f>SUMIFS(Data!F:F,Data!$B:$B,Figure16!$B3647,Data!$A:$A,Figure16!$A3647)</f>
        <v>13000000</v>
      </c>
      <c r="D3647" s="3">
        <f>SUMIFS(Data!Y:Y,Data!$B:$B,Figure16!$B3647,Data!$A:$A,Figure16!$A3647)</f>
        <v>0</v>
      </c>
      <c r="E3647" s="3">
        <f>SUMIFS(Data!Q:Q,Data!$B:$B,Figure16!$B3647,Data!$A:$A,Figure16!$A3647)</f>
        <v>8355380879.1295481</v>
      </c>
      <c r="F3647" s="1">
        <f t="shared" si="116"/>
        <v>0.15558835902348861</v>
      </c>
      <c r="G3647" s="1">
        <f t="shared" si="117"/>
        <v>0</v>
      </c>
      <c r="H3647">
        <f>SUMIFS(Data!Z:Z,Data!B:B,Figure16!B3647,Data!A:A,Figure16!A3647)</f>
        <v>1</v>
      </c>
    </row>
    <row r="3648" spans="1:8">
      <c r="A3648" s="27">
        <v>1989</v>
      </c>
      <c r="B3648" t="s">
        <v>97</v>
      </c>
      <c r="C3648" s="3">
        <f>SUMIFS(Data!F:F,Data!$B:$B,Figure16!$B3648,Data!$A:$A,Figure16!$A3648)</f>
        <v>0</v>
      </c>
      <c r="D3648" s="3">
        <f>SUMIFS(Data!Y:Y,Data!$B:$B,Figure16!$B3648,Data!$A:$A,Figure16!$A3648)</f>
        <v>0</v>
      </c>
      <c r="E3648" s="3">
        <f>SUMIFS(Data!Q:Q,Data!$B:$B,Figure16!$B3648,Data!$A:$A,Figure16!$A3648)</f>
        <v>8283114648.3677502</v>
      </c>
      <c r="F3648" s="1">
        <f t="shared" si="116"/>
        <v>0</v>
      </c>
      <c r="G3648" s="1">
        <f t="shared" si="117"/>
        <v>0</v>
      </c>
      <c r="H3648">
        <f>SUMIFS(Data!Z:Z,Data!B:B,Figure16!B3648,Data!A:A,Figure16!A3648)</f>
        <v>1</v>
      </c>
    </row>
    <row r="3649" spans="1:8">
      <c r="A3649" s="27">
        <v>1990</v>
      </c>
      <c r="B3649" t="s">
        <v>97</v>
      </c>
      <c r="C3649" s="3">
        <f>SUMIFS(Data!F:F,Data!$B:$B,Figure16!$B3649,Data!$A:$A,Figure16!$A3649)</f>
        <v>0</v>
      </c>
      <c r="D3649" s="3">
        <f>SUMIFS(Data!Y:Y,Data!$B:$B,Figure16!$B3649,Data!$A:$A,Figure16!$A3649)</f>
        <v>0</v>
      </c>
      <c r="E3649" s="3">
        <f>SUMIFS(Data!Q:Q,Data!$B:$B,Figure16!$B3649,Data!$A:$A,Figure16!$A3649)</f>
        <v>8572359162.8563061</v>
      </c>
      <c r="F3649" s="1">
        <f t="shared" si="116"/>
        <v>0</v>
      </c>
      <c r="G3649" s="1">
        <f t="shared" si="117"/>
        <v>0</v>
      </c>
      <c r="H3649">
        <f>SUMIFS(Data!Z:Z,Data!B:B,Figure16!B3649,Data!A:A,Figure16!A3649)</f>
        <v>1</v>
      </c>
    </row>
    <row r="3650" spans="1:8">
      <c r="A3650" s="27">
        <v>1991</v>
      </c>
      <c r="B3650" t="s">
        <v>97</v>
      </c>
      <c r="C3650" s="3">
        <f>SUMIFS(Data!F:F,Data!$B:$B,Figure16!$B3650,Data!$A:$A,Figure16!$A3650)</f>
        <v>0</v>
      </c>
      <c r="D3650" s="3">
        <f>SUMIFS(Data!Y:Y,Data!$B:$B,Figure16!$B3650,Data!$A:$A,Figure16!$A3650)</f>
        <v>0</v>
      </c>
      <c r="E3650" s="3">
        <f>SUMIFS(Data!Q:Q,Data!$B:$B,Figure16!$B3650,Data!$A:$A,Figure16!$A3650)</f>
        <v>8151479004.213335</v>
      </c>
      <c r="F3650" s="1">
        <f t="shared" si="116"/>
        <v>0</v>
      </c>
      <c r="G3650" s="1">
        <f t="shared" si="117"/>
        <v>0</v>
      </c>
      <c r="H3650">
        <f>SUMIFS(Data!Z:Z,Data!B:B,Figure16!B3650,Data!A:A,Figure16!A3650)</f>
        <v>1</v>
      </c>
    </row>
    <row r="3651" spans="1:8">
      <c r="A3651" s="27">
        <v>1992</v>
      </c>
      <c r="B3651" t="s">
        <v>97</v>
      </c>
      <c r="C3651" s="3">
        <f>SUMIFS(Data!F:F,Data!$B:$B,Figure16!$B3651,Data!$A:$A,Figure16!$A3651)</f>
        <v>0</v>
      </c>
      <c r="D3651" s="3">
        <f>SUMIFS(Data!Y:Y,Data!$B:$B,Figure16!$B3651,Data!$A:$A,Figure16!$A3651)</f>
        <v>0</v>
      </c>
      <c r="E3651" s="3">
        <f>SUMIFS(Data!Q:Q,Data!$B:$B,Figure16!$B3651,Data!$A:$A,Figure16!$A3651)</f>
        <v>8209129171.7364855</v>
      </c>
      <c r="F3651" s="1">
        <f t="shared" ref="F3651:F3714" si="118">IF(E3651&gt;0,C3651/E3651*100,"")</f>
        <v>0</v>
      </c>
      <c r="G3651" s="1">
        <f t="shared" ref="G3651:G3714" si="119">IF($E3651&gt;0,D3651/$E3651*100,"")</f>
        <v>0</v>
      </c>
      <c r="H3651">
        <f>SUMIFS(Data!Z:Z,Data!B:B,Figure16!B3651,Data!A:A,Figure16!A3651)</f>
        <v>1</v>
      </c>
    </row>
    <row r="3652" spans="1:8">
      <c r="A3652" s="27">
        <v>1993</v>
      </c>
      <c r="B3652" t="s">
        <v>97</v>
      </c>
      <c r="C3652" s="3">
        <f>SUMIFS(Data!F:F,Data!$B:$B,Figure16!$B3652,Data!$A:$A,Figure16!$A3652)</f>
        <v>0</v>
      </c>
      <c r="D3652" s="3">
        <f>SUMIFS(Data!Y:Y,Data!$B:$B,Figure16!$B3652,Data!$A:$A,Figure16!$A3652)</f>
        <v>0</v>
      </c>
      <c r="E3652" s="3">
        <f>SUMIFS(Data!Q:Q,Data!$B:$B,Figure16!$B3652,Data!$A:$A,Figure16!$A3652)</f>
        <v>5751789915.053628</v>
      </c>
      <c r="F3652" s="1">
        <f t="shared" si="118"/>
        <v>0</v>
      </c>
      <c r="G3652" s="1">
        <f t="shared" si="119"/>
        <v>0</v>
      </c>
      <c r="H3652">
        <f>SUMIFS(Data!Z:Z,Data!B:B,Figure16!B3652,Data!A:A,Figure16!A3652)</f>
        <v>1</v>
      </c>
    </row>
    <row r="3653" spans="1:8">
      <c r="A3653" s="27">
        <v>1994</v>
      </c>
      <c r="B3653" t="s">
        <v>97</v>
      </c>
      <c r="C3653" s="3">
        <f>SUMIFS(Data!F:F,Data!$B:$B,Figure16!$B3653,Data!$A:$A,Figure16!$A3653)</f>
        <v>0</v>
      </c>
      <c r="D3653" s="3">
        <f>SUMIFS(Data!Y:Y,Data!$B:$B,Figure16!$B3653,Data!$A:$A,Figure16!$A3653)</f>
        <v>0</v>
      </c>
      <c r="E3653" s="3">
        <f>SUMIFS(Data!Q:Q,Data!$B:$B,Figure16!$B3653,Data!$A:$A,Figure16!$A3653)</f>
        <v>7148145375.7854509</v>
      </c>
      <c r="F3653" s="1">
        <f t="shared" si="118"/>
        <v>0</v>
      </c>
      <c r="G3653" s="1">
        <f t="shared" si="119"/>
        <v>0</v>
      </c>
      <c r="H3653">
        <f>SUMIFS(Data!Z:Z,Data!B:B,Figure16!B3653,Data!A:A,Figure16!A3653)</f>
        <v>1</v>
      </c>
    </row>
    <row r="3654" spans="1:8">
      <c r="A3654" s="27">
        <v>1995</v>
      </c>
      <c r="B3654" t="s">
        <v>97</v>
      </c>
      <c r="C3654" s="3">
        <f>SUMIFS(Data!F:F,Data!$B:$B,Figure16!$B3654,Data!$A:$A,Figure16!$A3654)</f>
        <v>0</v>
      </c>
      <c r="D3654" s="3">
        <f>SUMIFS(Data!Y:Y,Data!$B:$B,Figure16!$B3654,Data!$A:$A,Figure16!$A3654)</f>
        <v>0</v>
      </c>
      <c r="E3654" s="3">
        <f>SUMIFS(Data!Q:Q,Data!$B:$B,Figure16!$B3654,Data!$A:$A,Figure16!$A3654)</f>
        <v>9046326059.9885654</v>
      </c>
      <c r="F3654" s="1">
        <f t="shared" si="118"/>
        <v>0</v>
      </c>
      <c r="G3654" s="1">
        <f t="shared" si="119"/>
        <v>0</v>
      </c>
      <c r="H3654">
        <f>SUMIFS(Data!Z:Z,Data!B:B,Figure16!B3654,Data!A:A,Figure16!A3654)</f>
        <v>1</v>
      </c>
    </row>
    <row r="3655" spans="1:8">
      <c r="A3655" s="27">
        <v>1996</v>
      </c>
      <c r="B3655" t="s">
        <v>97</v>
      </c>
      <c r="C3655" s="3">
        <f>SUMIFS(Data!F:F,Data!$B:$B,Figure16!$B3655,Data!$A:$A,Figure16!$A3655)</f>
        <v>0</v>
      </c>
      <c r="D3655" s="3">
        <f>SUMIFS(Data!Y:Y,Data!$B:$B,Figure16!$B3655,Data!$A:$A,Figure16!$A3655)</f>
        <v>0</v>
      </c>
      <c r="E3655" s="3">
        <f>SUMIFS(Data!Q:Q,Data!$B:$B,Figure16!$B3655,Data!$A:$A,Figure16!$A3655)</f>
        <v>12045858436.239931</v>
      </c>
      <c r="F3655" s="1">
        <f t="shared" si="118"/>
        <v>0</v>
      </c>
      <c r="G3655" s="1">
        <f t="shared" si="119"/>
        <v>0</v>
      </c>
      <c r="H3655">
        <f>SUMIFS(Data!Z:Z,Data!B:B,Figure16!B3655,Data!A:A,Figure16!A3655)</f>
        <v>1</v>
      </c>
    </row>
    <row r="3656" spans="1:8">
      <c r="A3656" s="27">
        <v>1997</v>
      </c>
      <c r="B3656" t="s">
        <v>97</v>
      </c>
      <c r="C3656" s="3">
        <f>SUMIFS(Data!F:F,Data!$B:$B,Figure16!$B3656,Data!$A:$A,Figure16!$A3656)</f>
        <v>0</v>
      </c>
      <c r="D3656" s="3">
        <f>SUMIFS(Data!Y:Y,Data!$B:$B,Figure16!$B3656,Data!$A:$A,Figure16!$A3656)</f>
        <v>0</v>
      </c>
      <c r="E3656" s="3">
        <f>SUMIFS(Data!Q:Q,Data!$B:$B,Figure16!$B3656,Data!$A:$A,Figure16!$A3656)</f>
        <v>13115773737.566362</v>
      </c>
      <c r="F3656" s="1">
        <f t="shared" si="118"/>
        <v>0</v>
      </c>
      <c r="G3656" s="1">
        <f t="shared" si="119"/>
        <v>0</v>
      </c>
      <c r="H3656">
        <f>SUMIFS(Data!Z:Z,Data!B:B,Figure16!B3656,Data!A:A,Figure16!A3656)</f>
        <v>1</v>
      </c>
    </row>
    <row r="3657" spans="1:8">
      <c r="A3657" s="27">
        <v>1998</v>
      </c>
      <c r="B3657" t="s">
        <v>97</v>
      </c>
      <c r="C3657" s="3">
        <f>SUMIFS(Data!F:F,Data!$B:$B,Figure16!$B3657,Data!$A:$A,Figure16!$A3657)</f>
        <v>0</v>
      </c>
      <c r="D3657" s="3">
        <f>SUMIFS(Data!Y:Y,Data!$B:$B,Figure16!$B3657,Data!$A:$A,Figure16!$A3657)</f>
        <v>0</v>
      </c>
      <c r="E3657" s="3">
        <f>SUMIFS(Data!Q:Q,Data!$B:$B,Figure16!$B3657,Data!$A:$A,Figure16!$A3657)</f>
        <v>14093998843.733381</v>
      </c>
      <c r="F3657" s="1">
        <f t="shared" si="118"/>
        <v>0</v>
      </c>
      <c r="G3657" s="1">
        <f t="shared" si="119"/>
        <v>0</v>
      </c>
      <c r="H3657">
        <f>SUMIFS(Data!Z:Z,Data!B:B,Figure16!B3657,Data!A:A,Figure16!A3657)</f>
        <v>1</v>
      </c>
    </row>
    <row r="3658" spans="1:8">
      <c r="A3658" s="27">
        <v>1999</v>
      </c>
      <c r="B3658" t="s">
        <v>97</v>
      </c>
      <c r="C3658" s="3">
        <f>SUMIFS(Data!F:F,Data!$B:$B,Figure16!$B3658,Data!$A:$A,Figure16!$A3658)</f>
        <v>0</v>
      </c>
      <c r="D3658" s="3">
        <f>SUMIFS(Data!Y:Y,Data!$B:$B,Figure16!$B3658,Data!$A:$A,Figure16!$A3658)</f>
        <v>0</v>
      </c>
      <c r="E3658" s="3">
        <f>SUMIFS(Data!Q:Q,Data!$B:$B,Figure16!$B3658,Data!$A:$A,Figure16!$A3658)</f>
        <v>12896013576.732428</v>
      </c>
      <c r="F3658" s="1">
        <f t="shared" si="118"/>
        <v>0</v>
      </c>
      <c r="G3658" s="1">
        <f t="shared" si="119"/>
        <v>0</v>
      </c>
      <c r="H3658">
        <f>SUMIFS(Data!Z:Z,Data!B:B,Figure16!B3658,Data!A:A,Figure16!A3658)</f>
        <v>1</v>
      </c>
    </row>
    <row r="3659" spans="1:8">
      <c r="A3659" s="27">
        <v>2000</v>
      </c>
      <c r="B3659" t="s">
        <v>97</v>
      </c>
      <c r="C3659" s="3">
        <f>SUMIFS(Data!F:F,Data!$B:$B,Figure16!$B3659,Data!$A:$A,Figure16!$A3659)</f>
        <v>108000000</v>
      </c>
      <c r="D3659" s="3">
        <f>SUMIFS(Data!Y:Y,Data!$B:$B,Figure16!$B3659,Data!$A:$A,Figure16!$A3659)</f>
        <v>0</v>
      </c>
      <c r="E3659" s="3">
        <f>SUMIFS(Data!Q:Q,Data!$B:$B,Figure16!$B3659,Data!$A:$A,Figure16!$A3659)</f>
        <v>12705357103.00556</v>
      </c>
      <c r="F3659" s="1">
        <f t="shared" si="118"/>
        <v>0.85003513970065181</v>
      </c>
      <c r="G3659" s="1">
        <f t="shared" si="119"/>
        <v>0</v>
      </c>
      <c r="H3659">
        <f>SUMIFS(Data!Z:Z,Data!B:B,Figure16!B3659,Data!A:A,Figure16!A3659)</f>
        <v>1</v>
      </c>
    </row>
    <row r="3660" spans="1:8">
      <c r="A3660" s="27">
        <v>2001</v>
      </c>
      <c r="B3660" t="s">
        <v>97</v>
      </c>
      <c r="C3660" s="3">
        <f>SUMIFS(Data!F:F,Data!$B:$B,Figure16!$B3660,Data!$A:$A,Figure16!$A3660)</f>
        <v>19092910</v>
      </c>
      <c r="D3660" s="3">
        <f>SUMIFS(Data!Y:Y,Data!$B:$B,Figure16!$B3660,Data!$A:$A,Figure16!$A3660)</f>
        <v>0</v>
      </c>
      <c r="E3660" s="3">
        <f>SUMIFS(Data!Q:Q,Data!$B:$B,Figure16!$B3660,Data!$A:$A,Figure16!$A3660)</f>
        <v>12986007425.878052</v>
      </c>
      <c r="F3660" s="1">
        <f t="shared" si="118"/>
        <v>0.14702679102086705</v>
      </c>
      <c r="G3660" s="1">
        <f t="shared" si="119"/>
        <v>0</v>
      </c>
      <c r="H3660">
        <f>SUMIFS(Data!Z:Z,Data!B:B,Figure16!B3660,Data!A:A,Figure16!A3660)</f>
        <v>1</v>
      </c>
    </row>
    <row r="3661" spans="1:8">
      <c r="A3661" s="27">
        <v>2002</v>
      </c>
      <c r="B3661" t="s">
        <v>97</v>
      </c>
      <c r="C3661" s="3">
        <f>SUMIFS(Data!F:F,Data!$B:$B,Figure16!$B3661,Data!$A:$A,Figure16!$A3661)</f>
        <v>4063492.7578125</v>
      </c>
      <c r="D3661" s="3">
        <f>SUMIFS(Data!Y:Y,Data!$B:$B,Figure16!$B3661,Data!$A:$A,Figure16!$A3661)</f>
        <v>0</v>
      </c>
      <c r="E3661" s="3">
        <f>SUMIFS(Data!Q:Q,Data!$B:$B,Figure16!$B3661,Data!$A:$A,Figure16!$A3661)</f>
        <v>13147743910.72406</v>
      </c>
      <c r="F3661" s="1">
        <f t="shared" si="118"/>
        <v>3.0906388087602467E-2</v>
      </c>
      <c r="G3661" s="1">
        <f t="shared" si="119"/>
        <v>0</v>
      </c>
      <c r="H3661">
        <f>SUMIFS(Data!Z:Z,Data!B:B,Figure16!B3661,Data!A:A,Figure16!A3661)</f>
        <v>1</v>
      </c>
    </row>
    <row r="3662" spans="1:8">
      <c r="A3662" s="27">
        <v>2003</v>
      </c>
      <c r="B3662" t="s">
        <v>97</v>
      </c>
      <c r="C3662" s="3">
        <f>SUMIFS(Data!F:F,Data!$B:$B,Figure16!$B3662,Data!$A:$A,Figure16!$A3662)</f>
        <v>74578.33203125</v>
      </c>
      <c r="D3662" s="3">
        <f>SUMIFS(Data!Y:Y,Data!$B:$B,Figure16!$B3662,Data!$A:$A,Figure16!$A3662)</f>
        <v>0</v>
      </c>
      <c r="E3662" s="3">
        <f>SUMIFS(Data!Q:Q,Data!$B:$B,Figure16!$B3662,Data!$A:$A,Figure16!$A3662)</f>
        <v>14904517649.847567</v>
      </c>
      <c r="F3662" s="1">
        <f t="shared" si="118"/>
        <v>5.0037400594451803E-4</v>
      </c>
      <c r="G3662" s="1">
        <f t="shared" si="119"/>
        <v>0</v>
      </c>
      <c r="H3662">
        <f>SUMIFS(Data!Z:Z,Data!B:B,Figure16!B3662,Data!A:A,Figure16!A3662)</f>
        <v>1</v>
      </c>
    </row>
    <row r="3663" spans="1:8">
      <c r="A3663" s="27">
        <v>2004</v>
      </c>
      <c r="B3663" t="s">
        <v>97</v>
      </c>
      <c r="C3663" s="3">
        <f>SUMIFS(Data!F:F,Data!$B:$B,Figure16!$B3663,Data!$A:$A,Figure16!$A3663)</f>
        <v>63152.14453125</v>
      </c>
      <c r="D3663" s="3">
        <f>SUMIFS(Data!Y:Y,Data!$B:$B,Figure16!$B3663,Data!$A:$A,Figure16!$A3663)</f>
        <v>0</v>
      </c>
      <c r="E3663" s="3">
        <f>SUMIFS(Data!Q:Q,Data!$B:$B,Figure16!$B3663,Data!$A:$A,Figure16!$A3663)</f>
        <v>16095337093.836601</v>
      </c>
      <c r="F3663" s="1">
        <f t="shared" si="118"/>
        <v>3.9236298167021858E-4</v>
      </c>
      <c r="G3663" s="1">
        <f t="shared" si="119"/>
        <v>0</v>
      </c>
      <c r="H3663">
        <f>SUMIFS(Data!Z:Z,Data!B:B,Figure16!B3663,Data!A:A,Figure16!A3663)</f>
        <v>1</v>
      </c>
    </row>
    <row r="3664" spans="1:8">
      <c r="A3664" s="27">
        <v>2005</v>
      </c>
      <c r="B3664" t="s">
        <v>97</v>
      </c>
      <c r="C3664" s="3">
        <f>SUMIFS(Data!F:F,Data!$B:$B,Figure16!$B3664,Data!$A:$A,Figure16!$A3664)</f>
        <v>0</v>
      </c>
      <c r="D3664" s="3">
        <f>SUMIFS(Data!Y:Y,Data!$B:$B,Figure16!$B3664,Data!$A:$A,Figure16!$A3664)</f>
        <v>0</v>
      </c>
      <c r="E3664" s="3">
        <f>SUMIFS(Data!Q:Q,Data!$B:$B,Figure16!$B3664,Data!$A:$A,Figure16!$A3664)</f>
        <v>18737897744.794788</v>
      </c>
      <c r="F3664" s="1">
        <f t="shared" si="118"/>
        <v>0</v>
      </c>
      <c r="G3664" s="1">
        <f t="shared" si="119"/>
        <v>0</v>
      </c>
      <c r="H3664">
        <f>SUMIFS(Data!Z:Z,Data!B:B,Figure16!B3664,Data!A:A,Figure16!A3664)</f>
        <v>1</v>
      </c>
    </row>
    <row r="3665" spans="1:8">
      <c r="A3665" s="27">
        <v>2006</v>
      </c>
      <c r="B3665" t="s">
        <v>97</v>
      </c>
      <c r="C3665" s="3">
        <f>SUMIFS(Data!F:F,Data!$B:$B,Figure16!$B3665,Data!$A:$A,Figure16!$A3665)</f>
        <v>42835780.125</v>
      </c>
      <c r="D3665" s="3">
        <f>SUMIFS(Data!Y:Y,Data!$B:$B,Figure16!$B3665,Data!$A:$A,Figure16!$A3665)</f>
        <v>0</v>
      </c>
      <c r="E3665" s="3">
        <f>SUMIFS(Data!Q:Q,Data!$B:$B,Figure16!$B3665,Data!$A:$A,Figure16!$A3665)</f>
        <v>25825524820.806427</v>
      </c>
      <c r="F3665" s="1">
        <f t="shared" si="118"/>
        <v>0.1658660585688822</v>
      </c>
      <c r="G3665" s="1">
        <f t="shared" si="119"/>
        <v>0</v>
      </c>
      <c r="H3665">
        <f>SUMIFS(Data!Z:Z,Data!B:B,Figure16!B3665,Data!A:A,Figure16!A3665)</f>
        <v>1</v>
      </c>
    </row>
    <row r="3666" spans="1:8">
      <c r="A3666" s="27">
        <v>2007</v>
      </c>
      <c r="B3666" t="s">
        <v>97</v>
      </c>
      <c r="C3666" s="3">
        <f>SUMIFS(Data!F:F,Data!$B:$B,Figure16!$B3666,Data!$A:$A,Figure16!$A3666)</f>
        <v>67824883</v>
      </c>
      <c r="D3666" s="3">
        <f>SUMIFS(Data!Y:Y,Data!$B:$B,Figure16!$B3666,Data!$A:$A,Figure16!$A3666)</f>
        <v>0</v>
      </c>
      <c r="E3666" s="3">
        <f>SUMIFS(Data!Q:Q,Data!$B:$B,Figure16!$B3666,Data!$A:$A,Figure16!$A3666)</f>
        <v>31958195182.240604</v>
      </c>
      <c r="F3666" s="1">
        <f t="shared" si="118"/>
        <v>0.21223001678671383</v>
      </c>
      <c r="G3666" s="1">
        <f t="shared" si="119"/>
        <v>0</v>
      </c>
      <c r="H3666">
        <f>SUMIFS(Data!Z:Z,Data!B:B,Figure16!B3666,Data!A:A,Figure16!A3666)</f>
        <v>1</v>
      </c>
    </row>
    <row r="3667" spans="1:8">
      <c r="A3667" s="27">
        <v>2008</v>
      </c>
      <c r="B3667" t="s">
        <v>97</v>
      </c>
      <c r="C3667" s="3">
        <f>SUMIFS(Data!F:F,Data!$B:$B,Figure16!$B3667,Data!$A:$A,Figure16!$A3667)</f>
        <v>167340172.5</v>
      </c>
      <c r="D3667" s="3">
        <f>SUMIFS(Data!Y:Y,Data!$B:$B,Figure16!$B3667,Data!$A:$A,Figure16!$A3667)</f>
        <v>0</v>
      </c>
      <c r="E3667" s="3">
        <f>SUMIFS(Data!Q:Q,Data!$B:$B,Figure16!$B3667,Data!$A:$A,Figure16!$A3667)</f>
        <v>35895153327.849686</v>
      </c>
      <c r="F3667" s="1">
        <f t="shared" si="118"/>
        <v>0.46619155230120479</v>
      </c>
      <c r="G3667" s="1">
        <f t="shared" si="119"/>
        <v>0</v>
      </c>
      <c r="H3667">
        <f>SUMIFS(Data!Z:Z,Data!B:B,Figure16!B3667,Data!A:A,Figure16!A3667)</f>
        <v>1</v>
      </c>
    </row>
    <row r="3668" spans="1:8">
      <c r="A3668" s="27">
        <v>2009</v>
      </c>
      <c r="B3668" t="s">
        <v>97</v>
      </c>
      <c r="C3668" s="3">
        <f>SUMIFS(Data!F:F,Data!$B:$B,Figure16!$B3668,Data!$A:$A,Figure16!$A3668)</f>
        <v>260156751.1875</v>
      </c>
      <c r="D3668" s="3">
        <f>SUMIFS(Data!Y:Y,Data!$B:$B,Figure16!$B3668,Data!$A:$A,Figure16!$A3668)</f>
        <v>0</v>
      </c>
      <c r="E3668" s="3">
        <f>SUMIFS(Data!Q:Q,Data!$B:$B,Figure16!$B3668,Data!$A:$A,Figure16!$A3668)</f>
        <v>37021512048.815796</v>
      </c>
      <c r="F3668" s="1">
        <f t="shared" si="118"/>
        <v>0.70271778971226984</v>
      </c>
      <c r="G3668" s="1">
        <f t="shared" si="119"/>
        <v>0</v>
      </c>
      <c r="H3668">
        <f>SUMIFS(Data!Z:Z,Data!B:B,Figure16!B3668,Data!A:A,Figure16!A3668)</f>
        <v>1</v>
      </c>
    </row>
    <row r="3669" spans="1:8">
      <c r="A3669" s="27">
        <v>2010</v>
      </c>
      <c r="B3669" t="s">
        <v>97</v>
      </c>
      <c r="C3669" s="3">
        <f>SUMIFS(Data!F:F,Data!$B:$B,Figure16!$B3669,Data!$A:$A,Figure16!$A3669)</f>
        <v>156911865.921875</v>
      </c>
      <c r="D3669" s="3">
        <f>SUMIFS(Data!Y:Y,Data!$B:$B,Figure16!$B3669,Data!$A:$A,Figure16!$A3669)</f>
        <v>0</v>
      </c>
      <c r="E3669" s="3">
        <f>SUMIFS(Data!Q:Q,Data!$B:$B,Figure16!$B3669,Data!$A:$A,Figure16!$A3669)</f>
        <v>40000088346.804123</v>
      </c>
      <c r="F3669" s="1">
        <f t="shared" si="118"/>
        <v>0.39227879839023344</v>
      </c>
      <c r="G3669" s="1">
        <f t="shared" si="119"/>
        <v>0</v>
      </c>
      <c r="H3669">
        <f>SUMIFS(Data!Z:Z,Data!B:B,Figure16!B3669,Data!A:A,Figure16!A3669)</f>
        <v>1</v>
      </c>
    </row>
    <row r="3670" spans="1:8">
      <c r="A3670" s="27">
        <v>2011</v>
      </c>
      <c r="B3670" t="s">
        <v>97</v>
      </c>
      <c r="C3670" s="3">
        <f>SUMIFS(Data!F:F,Data!$B:$B,Figure16!$B3670,Data!$A:$A,Figure16!$A3670)</f>
        <v>406054556.8515625</v>
      </c>
      <c r="D3670" s="3">
        <f>SUMIFS(Data!Y:Y,Data!$B:$B,Figure16!$B3670,Data!$A:$A,Figure16!$A3670)</f>
        <v>0</v>
      </c>
      <c r="E3670" s="3">
        <f>SUMIFS(Data!Q:Q,Data!$B:$B,Figure16!$B3670,Data!$A:$A,Figure16!$A3670)</f>
        <v>41953433591.410057</v>
      </c>
      <c r="F3670" s="1">
        <f t="shared" si="118"/>
        <v>0.96786966427153642</v>
      </c>
      <c r="G3670" s="1">
        <f t="shared" si="119"/>
        <v>0</v>
      </c>
      <c r="H3670">
        <f>SUMIFS(Data!Z:Z,Data!B:B,Figure16!B3670,Data!A:A,Figure16!A3670)</f>
        <v>1</v>
      </c>
    </row>
    <row r="3671" spans="1:8">
      <c r="A3671" s="27">
        <v>2012</v>
      </c>
      <c r="B3671" t="s">
        <v>97</v>
      </c>
      <c r="C3671" s="3">
        <f>SUMIFS(Data!F:F,Data!$B:$B,Figure16!$B3671,Data!$A:$A,Figure16!$A3671)</f>
        <v>700549430.69921875</v>
      </c>
      <c r="D3671" s="3">
        <f>SUMIFS(Data!Y:Y,Data!$B:$B,Figure16!$B3671,Data!$A:$A,Figure16!$A3671)</f>
        <v>0</v>
      </c>
      <c r="E3671" s="3">
        <f>SUMIFS(Data!Q:Q,Data!$B:$B,Figure16!$B3671,Data!$A:$A,Figure16!$A3671)</f>
        <v>50412754861.019096</v>
      </c>
      <c r="F3671" s="1">
        <f t="shared" si="118"/>
        <v>1.38962735250342</v>
      </c>
      <c r="G3671" s="1">
        <f t="shared" si="119"/>
        <v>0</v>
      </c>
      <c r="H3671">
        <f>SUMIFS(Data!Z:Z,Data!B:B,Figure16!B3671,Data!A:A,Figure16!A3671)</f>
        <v>1</v>
      </c>
    </row>
    <row r="3672" spans="1:8">
      <c r="A3672" s="27">
        <v>2013</v>
      </c>
      <c r="B3672" t="s">
        <v>97</v>
      </c>
      <c r="C3672" s="3">
        <f>SUMIFS(Data!F:F,Data!$B:$B,Figure16!$B3672,Data!$A:$A,Figure16!$A3672)</f>
        <v>208328905.3125</v>
      </c>
      <c r="D3672" s="3">
        <f>SUMIFS(Data!Y:Y,Data!$B:$B,Figure16!$B3672,Data!$A:$A,Figure16!$A3672)</f>
        <v>0</v>
      </c>
      <c r="E3672" s="3">
        <f>SUMIFS(Data!Q:Q,Data!$B:$B,Figure16!$B3672,Data!$A:$A,Figure16!$A3672)</f>
        <v>55096728047.940788</v>
      </c>
      <c r="F3672" s="1">
        <f t="shared" si="118"/>
        <v>0.37811484037895821</v>
      </c>
      <c r="G3672" s="1">
        <f t="shared" si="119"/>
        <v>0</v>
      </c>
      <c r="H3672">
        <f>SUMIFS(Data!Z:Z,Data!B:B,Figure16!B3672,Data!A:A,Figure16!A3672)</f>
        <v>1</v>
      </c>
    </row>
    <row r="3673" spans="1:8">
      <c r="A3673" s="27">
        <v>2014</v>
      </c>
      <c r="B3673" t="s">
        <v>97</v>
      </c>
      <c r="C3673" s="3">
        <f>SUMIFS(Data!F:F,Data!$B:$B,Figure16!$B3673,Data!$A:$A,Figure16!$A3673)</f>
        <v>3770762747.3925781</v>
      </c>
      <c r="D3673" s="3">
        <f>SUMIFS(Data!Y:Y,Data!$B:$B,Figure16!$B3673,Data!$A:$A,Figure16!$A3673)</f>
        <v>0</v>
      </c>
      <c r="E3673" s="3">
        <f>SUMIFS(Data!Q:Q,Data!$B:$B,Figure16!$B3673,Data!$A:$A,Figure16!$A3673)</f>
        <v>61448041564.019089</v>
      </c>
      <c r="F3673" s="1">
        <f t="shared" si="118"/>
        <v>6.1365059836187665</v>
      </c>
      <c r="G3673" s="1">
        <f t="shared" si="119"/>
        <v>0</v>
      </c>
      <c r="H3673">
        <f>SUMIFS(Data!Z:Z,Data!B:B,Figure16!B3673,Data!A:A,Figure16!A3673)</f>
        <v>1</v>
      </c>
    </row>
    <row r="3674" spans="1:8">
      <c r="A3674" s="27">
        <v>2015</v>
      </c>
      <c r="B3674" t="s">
        <v>97</v>
      </c>
      <c r="C3674" s="3">
        <f>SUMIFS(Data!F:F,Data!$B:$B,Figure16!$B3674,Data!$A:$A,Figure16!$A3674)</f>
        <v>1643000000</v>
      </c>
      <c r="D3674" s="3">
        <f>SUMIFS(Data!Y:Y,Data!$B:$B,Figure16!$B3674,Data!$A:$A,Figure16!$A3674)</f>
        <v>0</v>
      </c>
      <c r="E3674" s="3">
        <f>SUMIFS(Data!Q:Q,Data!$B:$B,Figure16!$B3674,Data!$A:$A,Figure16!$A3674)</f>
        <v>64007751187.88736</v>
      </c>
      <c r="F3674" s="1">
        <f t="shared" si="118"/>
        <v>2.5668766196412109</v>
      </c>
      <c r="G3674" s="1">
        <f t="shared" si="119"/>
        <v>0</v>
      </c>
      <c r="H3674">
        <f>SUMIFS(Data!Z:Z,Data!B:B,Figure16!B3674,Data!A:A,Figure16!A3674)</f>
        <v>1</v>
      </c>
    </row>
    <row r="3675" spans="1:8">
      <c r="A3675" s="27">
        <v>2016</v>
      </c>
      <c r="B3675" t="s">
        <v>97</v>
      </c>
      <c r="C3675" s="3">
        <f>SUMIFS(Data!F:F,Data!$B:$B,Figure16!$B3675,Data!$A:$A,Figure16!$A3675)</f>
        <v>825000000</v>
      </c>
      <c r="D3675" s="3">
        <f>SUMIFS(Data!Y:Y,Data!$B:$B,Figure16!$B3675,Data!$A:$A,Figure16!$A3675)</f>
        <v>0</v>
      </c>
      <c r="E3675" s="3">
        <f>SUMIFS(Data!Q:Q,Data!$B:$B,Figure16!$B3675,Data!$A:$A,Figure16!$A3675)</f>
        <v>70875223143.036163</v>
      </c>
      <c r="F3675" s="1">
        <f t="shared" si="118"/>
        <v>1.164017499225412</v>
      </c>
      <c r="G3675" s="1">
        <f t="shared" si="119"/>
        <v>0</v>
      </c>
      <c r="H3675">
        <f>SUMIFS(Data!Z:Z,Data!B:B,Figure16!B3675,Data!A:A,Figure16!A3675)</f>
        <v>1</v>
      </c>
    </row>
    <row r="3676" spans="1:8">
      <c r="A3676" s="27">
        <v>2017</v>
      </c>
      <c r="B3676" t="s">
        <v>97</v>
      </c>
      <c r="C3676" s="3">
        <f>SUMIFS(Data!F:F,Data!$B:$B,Figure16!$B3676,Data!$A:$A,Figure16!$A3676)</f>
        <v>562700000</v>
      </c>
      <c r="D3676" s="3">
        <f>SUMIFS(Data!Y:Y,Data!$B:$B,Figure16!$B3676,Data!$A:$A,Figure16!$A3676)</f>
        <v>0</v>
      </c>
      <c r="E3676" s="3">
        <f>SUMIFS(Data!Q:Q,Data!$B:$B,Figure16!$B3676,Data!$A:$A,Figure16!$A3676)</f>
        <v>79263075749.268219</v>
      </c>
      <c r="F3676" s="1">
        <f t="shared" si="118"/>
        <v>0.70991441434846803</v>
      </c>
      <c r="G3676" s="1">
        <f t="shared" si="119"/>
        <v>0</v>
      </c>
      <c r="H3676">
        <f>SUMIFS(Data!Z:Z,Data!B:B,Figure16!B3676,Data!A:A,Figure16!A3676)</f>
        <v>1</v>
      </c>
    </row>
    <row r="3677" spans="1:8">
      <c r="A3677" s="27">
        <v>1979</v>
      </c>
      <c r="B3677" t="s">
        <v>71</v>
      </c>
      <c r="C3677" s="3">
        <f>SUMIFS(Data!F:F,Data!$B:$B,Figure16!$B3677,Data!$A:$A,Figure16!$A3677)</f>
        <v>0</v>
      </c>
      <c r="D3677" s="3">
        <f>SUMIFS(Data!Y:Y,Data!$B:$B,Figure16!$B3677,Data!$A:$A,Figure16!$A3677)</f>
        <v>0</v>
      </c>
      <c r="E3677" s="3">
        <f>SUMIFS(Data!Q:Q,Data!$B:$B,Figure16!$B3677,Data!$A:$A,Figure16!$A3677)</f>
        <v>42620165.437066846</v>
      </c>
      <c r="F3677" s="1">
        <f t="shared" si="118"/>
        <v>0</v>
      </c>
      <c r="G3677" s="1">
        <f t="shared" si="119"/>
        <v>0</v>
      </c>
      <c r="H3677">
        <f>SUMIFS(Data!Z:Z,Data!B:B,Figure16!B3677,Data!A:A,Figure16!A3677)</f>
        <v>0</v>
      </c>
    </row>
    <row r="3678" spans="1:8">
      <c r="A3678" s="27">
        <v>1980</v>
      </c>
      <c r="B3678" t="s">
        <v>71</v>
      </c>
      <c r="C3678" s="3">
        <f>SUMIFS(Data!F:F,Data!$B:$B,Figure16!$B3678,Data!$A:$A,Figure16!$A3678)</f>
        <v>0</v>
      </c>
      <c r="D3678" s="3">
        <f>SUMIFS(Data!Y:Y,Data!$B:$B,Figure16!$B3678,Data!$A:$A,Figure16!$A3678)</f>
        <v>0</v>
      </c>
      <c r="E3678" s="3">
        <f>SUMIFS(Data!Q:Q,Data!$B:$B,Figure16!$B3678,Data!$A:$A,Figure16!$A3678)</f>
        <v>38715554.543384194</v>
      </c>
      <c r="F3678" s="1">
        <f t="shared" si="118"/>
        <v>0</v>
      </c>
      <c r="G3678" s="1">
        <f t="shared" si="119"/>
        <v>0</v>
      </c>
      <c r="H3678">
        <f>SUMIFS(Data!Z:Z,Data!B:B,Figure16!B3678,Data!A:A,Figure16!A3678)</f>
        <v>0</v>
      </c>
    </row>
    <row r="3679" spans="1:8">
      <c r="A3679" s="27">
        <v>1981</v>
      </c>
      <c r="B3679" t="s">
        <v>71</v>
      </c>
      <c r="C3679" s="3">
        <f>SUMIFS(Data!F:F,Data!$B:$B,Figure16!$B3679,Data!$A:$A,Figure16!$A3679)</f>
        <v>0</v>
      </c>
      <c r="D3679" s="3">
        <f>SUMIFS(Data!Y:Y,Data!$B:$B,Figure16!$B3679,Data!$A:$A,Figure16!$A3679)</f>
        <v>0</v>
      </c>
      <c r="E3679" s="3">
        <f>SUMIFS(Data!Q:Q,Data!$B:$B,Figure16!$B3679,Data!$A:$A,Figure16!$A3679)</f>
        <v>41369800.045966446</v>
      </c>
      <c r="F3679" s="1">
        <f t="shared" si="118"/>
        <v>0</v>
      </c>
      <c r="G3679" s="1">
        <f t="shared" si="119"/>
        <v>0</v>
      </c>
      <c r="H3679">
        <f>SUMIFS(Data!Z:Z,Data!B:B,Figure16!B3679,Data!A:A,Figure16!A3679)</f>
        <v>0</v>
      </c>
    </row>
    <row r="3680" spans="1:8">
      <c r="A3680" s="27">
        <v>1982</v>
      </c>
      <c r="B3680" t="s">
        <v>71</v>
      </c>
      <c r="C3680" s="3">
        <f>SUMIFS(Data!F:F,Data!$B:$B,Figure16!$B3680,Data!$A:$A,Figure16!$A3680)</f>
        <v>0</v>
      </c>
      <c r="D3680" s="3">
        <f>SUMIFS(Data!Y:Y,Data!$B:$B,Figure16!$B3680,Data!$A:$A,Figure16!$A3680)</f>
        <v>0</v>
      </c>
      <c r="E3680" s="3">
        <f>SUMIFS(Data!Q:Q,Data!$B:$B,Figure16!$B3680,Data!$A:$A,Figure16!$A3680)</f>
        <v>40572066.132467791</v>
      </c>
      <c r="F3680" s="1">
        <f t="shared" si="118"/>
        <v>0</v>
      </c>
      <c r="G3680" s="1">
        <f t="shared" si="119"/>
        <v>0</v>
      </c>
      <c r="H3680">
        <f>SUMIFS(Data!Z:Z,Data!B:B,Figure16!B3680,Data!A:A,Figure16!A3680)</f>
        <v>0</v>
      </c>
    </row>
    <row r="3681" spans="1:8">
      <c r="A3681" s="27">
        <v>1983</v>
      </c>
      <c r="B3681" t="s">
        <v>71</v>
      </c>
      <c r="C3681" s="3">
        <f>SUMIFS(Data!F:F,Data!$B:$B,Figure16!$B3681,Data!$A:$A,Figure16!$A3681)</f>
        <v>500000</v>
      </c>
      <c r="D3681" s="3">
        <f>SUMIFS(Data!Y:Y,Data!$B:$B,Figure16!$B3681,Data!$A:$A,Figure16!$A3681)</f>
        <v>0</v>
      </c>
      <c r="E3681" s="3">
        <f>SUMIFS(Data!Q:Q,Data!$B:$B,Figure16!$B3681,Data!$A:$A,Figure16!$A3681)</f>
        <v>37837837.837837838</v>
      </c>
      <c r="F3681" s="1">
        <f t="shared" si="118"/>
        <v>1.3214285714285714</v>
      </c>
      <c r="G3681" s="1">
        <f t="shared" si="119"/>
        <v>0</v>
      </c>
      <c r="H3681">
        <f>SUMIFS(Data!Z:Z,Data!B:B,Figure16!B3681,Data!A:A,Figure16!A3681)</f>
        <v>0</v>
      </c>
    </row>
    <row r="3682" spans="1:8">
      <c r="A3682" s="27">
        <v>1984</v>
      </c>
      <c r="B3682" t="s">
        <v>71</v>
      </c>
      <c r="C3682" s="3">
        <f>SUMIFS(Data!F:F,Data!$B:$B,Figure16!$B3682,Data!$A:$A,Figure16!$A3682)</f>
        <v>0</v>
      </c>
      <c r="D3682" s="3">
        <f>SUMIFS(Data!Y:Y,Data!$B:$B,Figure16!$B3682,Data!$A:$A,Figure16!$A3682)</f>
        <v>0</v>
      </c>
      <c r="E3682" s="3">
        <f>SUMIFS(Data!Q:Q,Data!$B:$B,Figure16!$B3682,Data!$A:$A,Figure16!$A3682)</f>
        <v>41246160.596752964</v>
      </c>
      <c r="F3682" s="1">
        <f t="shared" si="118"/>
        <v>0</v>
      </c>
      <c r="G3682" s="1">
        <f t="shared" si="119"/>
        <v>0</v>
      </c>
      <c r="H3682">
        <f>SUMIFS(Data!Z:Z,Data!B:B,Figure16!B3682,Data!A:A,Figure16!A3682)</f>
        <v>0</v>
      </c>
    </row>
    <row r="3683" spans="1:8">
      <c r="A3683" s="27">
        <v>1985</v>
      </c>
      <c r="B3683" t="s">
        <v>71</v>
      </c>
      <c r="C3683" s="3">
        <f>SUMIFS(Data!F:F,Data!$B:$B,Figure16!$B3683,Data!$A:$A,Figure16!$A3683)</f>
        <v>0</v>
      </c>
      <c r="D3683" s="3">
        <f>SUMIFS(Data!Y:Y,Data!$B:$B,Figure16!$B3683,Data!$A:$A,Figure16!$A3683)</f>
        <v>0</v>
      </c>
      <c r="E3683" s="3">
        <f>SUMIFS(Data!Q:Q,Data!$B:$B,Figure16!$B3683,Data!$A:$A,Figure16!$A3683)</f>
        <v>32125148.404218167</v>
      </c>
      <c r="F3683" s="1">
        <f t="shared" si="118"/>
        <v>0</v>
      </c>
      <c r="G3683" s="1">
        <f t="shared" si="119"/>
        <v>0</v>
      </c>
      <c r="H3683">
        <f>SUMIFS(Data!Z:Z,Data!B:B,Figure16!B3683,Data!A:A,Figure16!A3683)</f>
        <v>0</v>
      </c>
    </row>
    <row r="3684" spans="1:8">
      <c r="A3684" s="27">
        <v>1986</v>
      </c>
      <c r="B3684" t="s">
        <v>71</v>
      </c>
      <c r="C3684" s="3">
        <f>SUMIFS(Data!F:F,Data!$B:$B,Figure16!$B3684,Data!$A:$A,Figure16!$A3684)</f>
        <v>0</v>
      </c>
      <c r="D3684" s="3">
        <f>SUMIFS(Data!Y:Y,Data!$B:$B,Figure16!$B3684,Data!$A:$A,Figure16!$A3684)</f>
        <v>0</v>
      </c>
      <c r="E3684" s="3">
        <f>SUMIFS(Data!Q:Q,Data!$B:$B,Figure16!$B3684,Data!$A:$A,Figure16!$A3684)</f>
        <v>32085561.497326203</v>
      </c>
      <c r="F3684" s="1">
        <f t="shared" si="118"/>
        <v>0</v>
      </c>
      <c r="G3684" s="1">
        <f t="shared" si="119"/>
        <v>0</v>
      </c>
      <c r="H3684">
        <f>SUMIFS(Data!Z:Z,Data!B:B,Figure16!B3684,Data!A:A,Figure16!A3684)</f>
        <v>0</v>
      </c>
    </row>
    <row r="3685" spans="1:8">
      <c r="A3685" s="27">
        <v>1987</v>
      </c>
      <c r="B3685" t="s">
        <v>71</v>
      </c>
      <c r="C3685" s="3">
        <f>SUMIFS(Data!F:F,Data!$B:$B,Figure16!$B3685,Data!$A:$A,Figure16!$A3685)</f>
        <v>0</v>
      </c>
      <c r="D3685" s="3">
        <f>SUMIFS(Data!Y:Y,Data!$B:$B,Figure16!$B3685,Data!$A:$A,Figure16!$A3685)</f>
        <v>0</v>
      </c>
      <c r="E3685" s="3">
        <f>SUMIFS(Data!Q:Q,Data!$B:$B,Figure16!$B3685,Data!$A:$A,Figure16!$A3685)</f>
        <v>33608738.271950707</v>
      </c>
      <c r="F3685" s="1">
        <f t="shared" si="118"/>
        <v>0</v>
      </c>
      <c r="G3685" s="1">
        <f t="shared" si="119"/>
        <v>0</v>
      </c>
      <c r="H3685">
        <f>SUMIFS(Data!Z:Z,Data!B:B,Figure16!B3685,Data!A:A,Figure16!A3685)</f>
        <v>0</v>
      </c>
    </row>
    <row r="3686" spans="1:8">
      <c r="A3686" s="27">
        <v>1988</v>
      </c>
      <c r="B3686" t="s">
        <v>71</v>
      </c>
      <c r="C3686" s="3">
        <f>SUMIFS(Data!F:F,Data!$B:$B,Figure16!$B3686,Data!$A:$A,Figure16!$A3686)</f>
        <v>0</v>
      </c>
      <c r="D3686" s="3">
        <f>SUMIFS(Data!Y:Y,Data!$B:$B,Figure16!$B3686,Data!$A:$A,Figure16!$A3686)</f>
        <v>0</v>
      </c>
      <c r="E3686" s="3">
        <f>SUMIFS(Data!Q:Q,Data!$B:$B,Figure16!$B3686,Data!$A:$A,Figure16!$A3686)</f>
        <v>42972107.195874669</v>
      </c>
      <c r="F3686" s="1">
        <f t="shared" si="118"/>
        <v>0</v>
      </c>
      <c r="G3686" s="1">
        <f t="shared" si="119"/>
        <v>0</v>
      </c>
      <c r="H3686">
        <f>SUMIFS(Data!Z:Z,Data!B:B,Figure16!B3686,Data!A:A,Figure16!A3686)</f>
        <v>0</v>
      </c>
    </row>
    <row r="3687" spans="1:8">
      <c r="A3687" s="27">
        <v>1989</v>
      </c>
      <c r="B3687" t="s">
        <v>71</v>
      </c>
      <c r="C3687" s="3">
        <f>SUMIFS(Data!F:F,Data!$B:$B,Figure16!$B3687,Data!$A:$A,Figure16!$A3687)</f>
        <v>0</v>
      </c>
      <c r="D3687" s="3">
        <f>SUMIFS(Data!Y:Y,Data!$B:$B,Figure16!$B3687,Data!$A:$A,Figure16!$A3687)</f>
        <v>0</v>
      </c>
      <c r="E3687" s="3">
        <f>SUMIFS(Data!Q:Q,Data!$B:$B,Figure16!$B3687,Data!$A:$A,Figure16!$A3687)</f>
        <v>41119721.651114978</v>
      </c>
      <c r="F3687" s="1">
        <f t="shared" si="118"/>
        <v>0</v>
      </c>
      <c r="G3687" s="1">
        <f t="shared" si="119"/>
        <v>0</v>
      </c>
      <c r="H3687">
        <f>SUMIFS(Data!Z:Z,Data!B:B,Figure16!B3687,Data!A:A,Figure16!A3687)</f>
        <v>0</v>
      </c>
    </row>
    <row r="3688" spans="1:8">
      <c r="A3688" s="27">
        <v>1990</v>
      </c>
      <c r="B3688" t="s">
        <v>71</v>
      </c>
      <c r="C3688" s="3">
        <f>SUMIFS(Data!F:F,Data!$B:$B,Figure16!$B3688,Data!$A:$A,Figure16!$A3688)</f>
        <v>0</v>
      </c>
      <c r="D3688" s="3">
        <f>SUMIFS(Data!Y:Y,Data!$B:$B,Figure16!$B3688,Data!$A:$A,Figure16!$A3688)</f>
        <v>0</v>
      </c>
      <c r="E3688" s="3">
        <f>SUMIFS(Data!Q:Q,Data!$B:$B,Figure16!$B3688,Data!$A:$A,Figure16!$A3688)</f>
        <v>39809538.677698858</v>
      </c>
      <c r="F3688" s="1">
        <f t="shared" si="118"/>
        <v>0</v>
      </c>
      <c r="G3688" s="1">
        <f t="shared" si="119"/>
        <v>0</v>
      </c>
      <c r="H3688">
        <f>SUMIFS(Data!Z:Z,Data!B:B,Figure16!B3688,Data!A:A,Figure16!A3688)</f>
        <v>0</v>
      </c>
    </row>
    <row r="3689" spans="1:8">
      <c r="A3689" s="27">
        <v>1991</v>
      </c>
      <c r="B3689" t="s">
        <v>71</v>
      </c>
      <c r="C3689" s="3">
        <f>SUMIFS(Data!F:F,Data!$B:$B,Figure16!$B3689,Data!$A:$A,Figure16!$A3689)</f>
        <v>0</v>
      </c>
      <c r="D3689" s="3">
        <f>SUMIFS(Data!Y:Y,Data!$B:$B,Figure16!$B3689,Data!$A:$A,Figure16!$A3689)</f>
        <v>0</v>
      </c>
      <c r="E3689" s="3">
        <f>SUMIFS(Data!Q:Q,Data!$B:$B,Figure16!$B3689,Data!$A:$A,Figure16!$A3689)</f>
        <v>47515189.281819597</v>
      </c>
      <c r="F3689" s="1">
        <f t="shared" si="118"/>
        <v>0</v>
      </c>
      <c r="G3689" s="1">
        <f t="shared" si="119"/>
        <v>0</v>
      </c>
      <c r="H3689">
        <f>SUMIFS(Data!Z:Z,Data!B:B,Figure16!B3689,Data!A:A,Figure16!A3689)</f>
        <v>0</v>
      </c>
    </row>
    <row r="3690" spans="1:8">
      <c r="A3690" s="27">
        <v>1992</v>
      </c>
      <c r="B3690" t="s">
        <v>71</v>
      </c>
      <c r="C3690" s="3">
        <f>SUMIFS(Data!F:F,Data!$B:$B,Figure16!$B3690,Data!$A:$A,Figure16!$A3690)</f>
        <v>0</v>
      </c>
      <c r="D3690" s="3">
        <f>SUMIFS(Data!Y:Y,Data!$B:$B,Figure16!$B3690,Data!$A:$A,Figure16!$A3690)</f>
        <v>0</v>
      </c>
      <c r="E3690" s="3">
        <f>SUMIFS(Data!Q:Q,Data!$B:$B,Figure16!$B3690,Data!$A:$A,Figure16!$A3690)</f>
        <v>47737955.346650995</v>
      </c>
      <c r="F3690" s="1">
        <f t="shared" si="118"/>
        <v>0</v>
      </c>
      <c r="G3690" s="1">
        <f t="shared" si="119"/>
        <v>0</v>
      </c>
      <c r="H3690">
        <f>SUMIFS(Data!Z:Z,Data!B:B,Figure16!B3690,Data!A:A,Figure16!A3690)</f>
        <v>0</v>
      </c>
    </row>
    <row r="3691" spans="1:8">
      <c r="A3691" s="27">
        <v>1993</v>
      </c>
      <c r="B3691" t="s">
        <v>71</v>
      </c>
      <c r="C3691" s="3">
        <f>SUMIFS(Data!F:F,Data!$B:$B,Figure16!$B3691,Data!$A:$A,Figure16!$A3691)</f>
        <v>0</v>
      </c>
      <c r="D3691" s="3">
        <f>SUMIFS(Data!Y:Y,Data!$B:$B,Figure16!$B3691,Data!$A:$A,Figure16!$A3691)</f>
        <v>0</v>
      </c>
      <c r="E3691" s="3">
        <f>SUMIFS(Data!Q:Q,Data!$B:$B,Figure16!$B3691,Data!$A:$A,Figure16!$A3691)</f>
        <v>46919624.64300286</v>
      </c>
      <c r="F3691" s="1">
        <f t="shared" si="118"/>
        <v>0</v>
      </c>
      <c r="G3691" s="1">
        <f t="shared" si="119"/>
        <v>0</v>
      </c>
      <c r="H3691">
        <f>SUMIFS(Data!Z:Z,Data!B:B,Figure16!B3691,Data!A:A,Figure16!A3691)</f>
        <v>0</v>
      </c>
    </row>
    <row r="3692" spans="1:8">
      <c r="A3692" s="27">
        <v>1994</v>
      </c>
      <c r="B3692" t="s">
        <v>71</v>
      </c>
      <c r="C3692" s="3">
        <f>SUMIFS(Data!F:F,Data!$B:$B,Figure16!$B3692,Data!$A:$A,Figure16!$A3692)</f>
        <v>0</v>
      </c>
      <c r="D3692" s="3">
        <f>SUMIFS(Data!Y:Y,Data!$B:$B,Figure16!$B3692,Data!$A:$A,Figure16!$A3692)</f>
        <v>0</v>
      </c>
      <c r="E3692" s="3">
        <f>SUMIFS(Data!Q:Q,Data!$B:$B,Figure16!$B3692,Data!$A:$A,Figure16!$A3692)</f>
        <v>54832577.862260565</v>
      </c>
      <c r="F3692" s="1">
        <f t="shared" si="118"/>
        <v>0</v>
      </c>
      <c r="G3692" s="1">
        <f t="shared" si="119"/>
        <v>0</v>
      </c>
      <c r="H3692">
        <f>SUMIFS(Data!Z:Z,Data!B:B,Figure16!B3692,Data!A:A,Figure16!A3692)</f>
        <v>0</v>
      </c>
    </row>
    <row r="3693" spans="1:8">
      <c r="A3693" s="27">
        <v>1995</v>
      </c>
      <c r="B3693" t="s">
        <v>71</v>
      </c>
      <c r="C3693" s="3">
        <f>SUMIFS(Data!F:F,Data!$B:$B,Figure16!$B3693,Data!$A:$A,Figure16!$A3693)</f>
        <v>0</v>
      </c>
      <c r="D3693" s="3">
        <f>SUMIFS(Data!Y:Y,Data!$B:$B,Figure16!$B3693,Data!$A:$A,Figure16!$A3693)</f>
        <v>0</v>
      </c>
      <c r="E3693" s="3">
        <f>SUMIFS(Data!Q:Q,Data!$B:$B,Figure16!$B3693,Data!$A:$A,Figure16!$A3693)</f>
        <v>56338028.169014089</v>
      </c>
      <c r="F3693" s="1">
        <f t="shared" si="118"/>
        <v>0</v>
      </c>
      <c r="G3693" s="1">
        <f t="shared" si="119"/>
        <v>0</v>
      </c>
      <c r="H3693">
        <f>SUMIFS(Data!Z:Z,Data!B:B,Figure16!B3693,Data!A:A,Figure16!A3693)</f>
        <v>0</v>
      </c>
    </row>
    <row r="3694" spans="1:8">
      <c r="A3694" s="27">
        <v>1996</v>
      </c>
      <c r="B3694" t="s">
        <v>71</v>
      </c>
      <c r="C3694" s="3">
        <f>SUMIFS(Data!F:F,Data!$B:$B,Figure16!$B3694,Data!$A:$A,Figure16!$A3694)</f>
        <v>0</v>
      </c>
      <c r="D3694" s="3">
        <f>SUMIFS(Data!Y:Y,Data!$B:$B,Figure16!$B3694,Data!$A:$A,Figure16!$A3694)</f>
        <v>0</v>
      </c>
      <c r="E3694" s="3">
        <f>SUMIFS(Data!Q:Q,Data!$B:$B,Figure16!$B3694,Data!$A:$A,Figure16!$A3694)</f>
        <v>66515376.79004617</v>
      </c>
      <c r="F3694" s="1">
        <f t="shared" si="118"/>
        <v>0</v>
      </c>
      <c r="G3694" s="1">
        <f t="shared" si="119"/>
        <v>0</v>
      </c>
      <c r="H3694">
        <f>SUMIFS(Data!Z:Z,Data!B:B,Figure16!B3694,Data!A:A,Figure16!A3694)</f>
        <v>0</v>
      </c>
    </row>
    <row r="3695" spans="1:8">
      <c r="A3695" s="27">
        <v>1997</v>
      </c>
      <c r="B3695" t="s">
        <v>71</v>
      </c>
      <c r="C3695" s="3">
        <f>SUMIFS(Data!F:F,Data!$B:$B,Figure16!$B3695,Data!$A:$A,Figure16!$A3695)</f>
        <v>0</v>
      </c>
      <c r="D3695" s="3">
        <f>SUMIFS(Data!Y:Y,Data!$B:$B,Figure16!$B3695,Data!$A:$A,Figure16!$A3695)</f>
        <v>0</v>
      </c>
      <c r="E3695" s="3">
        <f>SUMIFS(Data!Q:Q,Data!$B:$B,Figure16!$B3695,Data!$A:$A,Figure16!$A3695)</f>
        <v>67537479.590322107</v>
      </c>
      <c r="F3695" s="1">
        <f t="shared" si="118"/>
        <v>0</v>
      </c>
      <c r="G3695" s="1">
        <f t="shared" si="119"/>
        <v>0</v>
      </c>
      <c r="H3695">
        <f>SUMIFS(Data!Z:Z,Data!B:B,Figure16!B3695,Data!A:A,Figure16!A3695)</f>
        <v>0</v>
      </c>
    </row>
    <row r="3696" spans="1:8">
      <c r="A3696" s="27">
        <v>1998</v>
      </c>
      <c r="B3696" t="s">
        <v>71</v>
      </c>
      <c r="C3696" s="3">
        <f>SUMIFS(Data!F:F,Data!$B:$B,Figure16!$B3696,Data!$A:$A,Figure16!$A3696)</f>
        <v>0</v>
      </c>
      <c r="D3696" s="3">
        <f>SUMIFS(Data!Y:Y,Data!$B:$B,Figure16!$B3696,Data!$A:$A,Figure16!$A3696)</f>
        <v>0</v>
      </c>
      <c r="E3696" s="3">
        <f>SUMIFS(Data!Q:Q,Data!$B:$B,Figure16!$B3696,Data!$A:$A,Figure16!$A3696)</f>
        <v>65334841.060434721</v>
      </c>
      <c r="F3696" s="1">
        <f t="shared" si="118"/>
        <v>0</v>
      </c>
      <c r="G3696" s="1">
        <f t="shared" si="119"/>
        <v>0</v>
      </c>
      <c r="H3696">
        <f>SUMIFS(Data!Z:Z,Data!B:B,Figure16!B3696,Data!A:A,Figure16!A3696)</f>
        <v>0</v>
      </c>
    </row>
    <row r="3697" spans="1:8">
      <c r="A3697" s="27">
        <v>1999</v>
      </c>
      <c r="B3697" t="s">
        <v>71</v>
      </c>
      <c r="C3697" s="3">
        <f>SUMIFS(Data!F:F,Data!$B:$B,Figure16!$B3697,Data!$A:$A,Figure16!$A3697)</f>
        <v>0</v>
      </c>
      <c r="D3697" s="3">
        <f>SUMIFS(Data!Y:Y,Data!$B:$B,Figure16!$B3697,Data!$A:$A,Figure16!$A3697)</f>
        <v>0</v>
      </c>
      <c r="E3697" s="3">
        <f>SUMIFS(Data!Q:Q,Data!$B:$B,Figure16!$B3697,Data!$A:$A,Figure16!$A3697)</f>
        <v>69032258.064516112</v>
      </c>
      <c r="F3697" s="1">
        <f t="shared" si="118"/>
        <v>0</v>
      </c>
      <c r="G3697" s="1">
        <f t="shared" si="119"/>
        <v>0</v>
      </c>
      <c r="H3697">
        <f>SUMIFS(Data!Z:Z,Data!B:B,Figure16!B3697,Data!A:A,Figure16!A3697)</f>
        <v>0</v>
      </c>
    </row>
    <row r="3698" spans="1:8">
      <c r="A3698" s="27">
        <v>2000</v>
      </c>
      <c r="B3698" t="s">
        <v>71</v>
      </c>
      <c r="C3698" s="3">
        <f>SUMIFS(Data!F:F,Data!$B:$B,Figure16!$B3698,Data!$A:$A,Figure16!$A3698)</f>
        <v>0</v>
      </c>
      <c r="D3698" s="3">
        <f>SUMIFS(Data!Y:Y,Data!$B:$B,Figure16!$B3698,Data!$A:$A,Figure16!$A3698)</f>
        <v>0</v>
      </c>
      <c r="E3698" s="3">
        <f>SUMIFS(Data!Q:Q,Data!$B:$B,Figure16!$B3698,Data!$A:$A,Figure16!$A3698)</f>
        <v>67254174.397031531</v>
      </c>
      <c r="F3698" s="1">
        <f t="shared" si="118"/>
        <v>0</v>
      </c>
      <c r="G3698" s="1">
        <f t="shared" si="119"/>
        <v>0</v>
      </c>
      <c r="H3698">
        <f>SUMIFS(Data!Z:Z,Data!B:B,Figure16!B3698,Data!A:A,Figure16!A3698)</f>
        <v>0</v>
      </c>
    </row>
    <row r="3699" spans="1:8">
      <c r="A3699" s="27">
        <v>2001</v>
      </c>
      <c r="B3699" t="s">
        <v>71</v>
      </c>
      <c r="C3699" s="3">
        <f>SUMIFS(Data!F:F,Data!$B:$B,Figure16!$B3699,Data!$A:$A,Figure16!$A3699)</f>
        <v>0</v>
      </c>
      <c r="D3699" s="3">
        <f>SUMIFS(Data!Y:Y,Data!$B:$B,Figure16!$B3699,Data!$A:$A,Figure16!$A3699)</f>
        <v>0</v>
      </c>
      <c r="E3699" s="3">
        <f>SUMIFS(Data!Q:Q,Data!$B:$B,Figure16!$B3699,Data!$A:$A,Figure16!$A3699)</f>
        <v>63101272.369918279</v>
      </c>
      <c r="F3699" s="1">
        <f t="shared" si="118"/>
        <v>0</v>
      </c>
      <c r="G3699" s="1">
        <f t="shared" si="119"/>
        <v>0</v>
      </c>
      <c r="H3699">
        <f>SUMIFS(Data!Z:Z,Data!B:B,Figure16!B3699,Data!A:A,Figure16!A3699)</f>
        <v>0</v>
      </c>
    </row>
    <row r="3700" spans="1:8">
      <c r="A3700" s="27">
        <v>2002</v>
      </c>
      <c r="B3700" t="s">
        <v>71</v>
      </c>
      <c r="C3700" s="3">
        <f>SUMIFS(Data!F:F,Data!$B:$B,Figure16!$B3700,Data!$A:$A,Figure16!$A3700)</f>
        <v>0</v>
      </c>
      <c r="D3700" s="3">
        <f>SUMIFS(Data!Y:Y,Data!$B:$B,Figure16!$B3700,Data!$A:$A,Figure16!$A3700)</f>
        <v>0</v>
      </c>
      <c r="E3700" s="3">
        <f>SUMIFS(Data!Q:Q,Data!$B:$B,Figure16!$B3700,Data!$A:$A,Figure16!$A3700)</f>
        <v>72196457.676844507</v>
      </c>
      <c r="F3700" s="1">
        <f t="shared" si="118"/>
        <v>0</v>
      </c>
      <c r="G3700" s="1">
        <f t="shared" si="119"/>
        <v>0</v>
      </c>
      <c r="H3700">
        <f>SUMIFS(Data!Z:Z,Data!B:B,Figure16!B3700,Data!A:A,Figure16!A3700)</f>
        <v>0</v>
      </c>
    </row>
    <row r="3701" spans="1:8">
      <c r="A3701" s="27">
        <v>2003</v>
      </c>
      <c r="B3701" t="s">
        <v>71</v>
      </c>
      <c r="C3701" s="3">
        <f>SUMIFS(Data!F:F,Data!$B:$B,Figure16!$B3701,Data!$A:$A,Figure16!$A3701)</f>
        <v>0</v>
      </c>
      <c r="D3701" s="3">
        <f>SUMIFS(Data!Y:Y,Data!$B:$B,Figure16!$B3701,Data!$A:$A,Figure16!$A3701)</f>
        <v>0</v>
      </c>
      <c r="E3701" s="3">
        <f>SUMIFS(Data!Q:Q,Data!$B:$B,Figure16!$B3701,Data!$A:$A,Figure16!$A3701)</f>
        <v>90231856.800051883</v>
      </c>
      <c r="F3701" s="1">
        <f t="shared" si="118"/>
        <v>0</v>
      </c>
      <c r="G3701" s="1">
        <f t="shared" si="119"/>
        <v>0</v>
      </c>
      <c r="H3701">
        <f>SUMIFS(Data!Z:Z,Data!B:B,Figure16!B3701,Data!A:A,Figure16!A3701)</f>
        <v>0</v>
      </c>
    </row>
    <row r="3702" spans="1:8">
      <c r="A3702" s="27">
        <v>2004</v>
      </c>
      <c r="B3702" t="s">
        <v>71</v>
      </c>
      <c r="C3702" s="3">
        <f>SUMIFS(Data!F:F,Data!$B:$B,Figure16!$B3702,Data!$A:$A,Figure16!$A3702)</f>
        <v>0</v>
      </c>
      <c r="D3702" s="3">
        <f>SUMIFS(Data!Y:Y,Data!$B:$B,Figure16!$B3702,Data!$A:$A,Figure16!$A3702)</f>
        <v>0</v>
      </c>
      <c r="E3702" s="3">
        <f>SUMIFS(Data!Q:Q,Data!$B:$B,Figure16!$B3702,Data!$A:$A,Figure16!$A3702)</f>
        <v>102367039.27048096</v>
      </c>
      <c r="F3702" s="1">
        <f t="shared" si="118"/>
        <v>0</v>
      </c>
      <c r="G3702" s="1">
        <f t="shared" si="119"/>
        <v>0</v>
      </c>
      <c r="H3702">
        <f>SUMIFS(Data!Z:Z,Data!B:B,Figure16!B3702,Data!A:A,Figure16!A3702)</f>
        <v>0</v>
      </c>
    </row>
    <row r="3703" spans="1:8">
      <c r="A3703" s="27">
        <v>2005</v>
      </c>
      <c r="B3703" t="s">
        <v>71</v>
      </c>
      <c r="C3703" s="3">
        <f>SUMIFS(Data!F:F,Data!$B:$B,Figure16!$B3703,Data!$A:$A,Figure16!$A3703)</f>
        <v>0</v>
      </c>
      <c r="D3703" s="3">
        <f>SUMIFS(Data!Y:Y,Data!$B:$B,Figure16!$B3703,Data!$A:$A,Figure16!$A3703)</f>
        <v>0</v>
      </c>
      <c r="E3703" s="3">
        <f>SUMIFS(Data!Q:Q,Data!$B:$B,Figure16!$B3703,Data!$A:$A,Figure16!$A3703)</f>
        <v>112133944.25353187</v>
      </c>
      <c r="F3703" s="1">
        <f t="shared" si="118"/>
        <v>0</v>
      </c>
      <c r="G3703" s="1">
        <f t="shared" si="119"/>
        <v>0</v>
      </c>
      <c r="H3703">
        <f>SUMIFS(Data!Z:Z,Data!B:B,Figure16!B3703,Data!A:A,Figure16!A3703)</f>
        <v>0</v>
      </c>
    </row>
    <row r="3704" spans="1:8">
      <c r="A3704" s="27">
        <v>2006</v>
      </c>
      <c r="B3704" t="s">
        <v>71</v>
      </c>
      <c r="C3704" s="3">
        <f>SUMIFS(Data!F:F,Data!$B:$B,Figure16!$B3704,Data!$A:$A,Figure16!$A3704)</f>
        <v>0</v>
      </c>
      <c r="D3704" s="3">
        <f>SUMIFS(Data!Y:Y,Data!$B:$B,Figure16!$B3704,Data!$A:$A,Figure16!$A3704)</f>
        <v>0</v>
      </c>
      <c r="E3704" s="3">
        <f>SUMIFS(Data!Q:Q,Data!$B:$B,Figure16!$B3704,Data!$A:$A,Figure16!$A3704)</f>
        <v>110234939.75903614</v>
      </c>
      <c r="F3704" s="1">
        <f t="shared" si="118"/>
        <v>0</v>
      </c>
      <c r="G3704" s="1">
        <f t="shared" si="119"/>
        <v>0</v>
      </c>
      <c r="H3704">
        <f>SUMIFS(Data!Z:Z,Data!B:B,Figure16!B3704,Data!A:A,Figure16!A3704)</f>
        <v>0</v>
      </c>
    </row>
    <row r="3705" spans="1:8">
      <c r="A3705" s="27">
        <v>2007</v>
      </c>
      <c r="B3705" t="s">
        <v>71</v>
      </c>
      <c r="C3705" s="3">
        <f>SUMIFS(Data!F:F,Data!$B:$B,Figure16!$B3705,Data!$A:$A,Figure16!$A3705)</f>
        <v>0</v>
      </c>
      <c r="D3705" s="3">
        <f>SUMIFS(Data!Y:Y,Data!$B:$B,Figure16!$B3705,Data!$A:$A,Figure16!$A3705)</f>
        <v>0</v>
      </c>
      <c r="E3705" s="3">
        <f>SUMIFS(Data!Q:Q,Data!$B:$B,Figure16!$B3705,Data!$A:$A,Figure16!$A3705)</f>
        <v>132671742.95038071</v>
      </c>
      <c r="F3705" s="1">
        <f t="shared" si="118"/>
        <v>0</v>
      </c>
      <c r="G3705" s="1">
        <f t="shared" si="119"/>
        <v>0</v>
      </c>
      <c r="H3705">
        <f>SUMIFS(Data!Z:Z,Data!B:B,Figure16!B3705,Data!A:A,Figure16!A3705)</f>
        <v>0</v>
      </c>
    </row>
    <row r="3706" spans="1:8">
      <c r="A3706" s="27">
        <v>2008</v>
      </c>
      <c r="B3706" t="s">
        <v>71</v>
      </c>
      <c r="C3706" s="3">
        <f>SUMIFS(Data!F:F,Data!$B:$B,Figure16!$B3706,Data!$A:$A,Figure16!$A3706)</f>
        <v>0</v>
      </c>
      <c r="D3706" s="3">
        <f>SUMIFS(Data!Y:Y,Data!$B:$B,Figure16!$B3706,Data!$A:$A,Figure16!$A3706)</f>
        <v>0</v>
      </c>
      <c r="E3706" s="3">
        <f>SUMIFS(Data!Q:Q,Data!$B:$B,Figure16!$B3706,Data!$A:$A,Figure16!$A3706)</f>
        <v>141042610.30028519</v>
      </c>
      <c r="F3706" s="1">
        <f t="shared" si="118"/>
        <v>0</v>
      </c>
      <c r="G3706" s="1">
        <f t="shared" si="119"/>
        <v>0</v>
      </c>
      <c r="H3706">
        <f>SUMIFS(Data!Z:Z,Data!B:B,Figure16!B3706,Data!A:A,Figure16!A3706)</f>
        <v>0</v>
      </c>
    </row>
    <row r="3707" spans="1:8">
      <c r="A3707" s="27">
        <v>2009</v>
      </c>
      <c r="B3707" t="s">
        <v>71</v>
      </c>
      <c r="C3707" s="3">
        <f>SUMIFS(Data!F:F,Data!$B:$B,Figure16!$B3707,Data!$A:$A,Figure16!$A3707)</f>
        <v>0</v>
      </c>
      <c r="D3707" s="3">
        <f>SUMIFS(Data!Y:Y,Data!$B:$B,Figure16!$B3707,Data!$A:$A,Figure16!$A3707)</f>
        <v>0</v>
      </c>
      <c r="E3707" s="3">
        <f>SUMIFS(Data!Q:Q,Data!$B:$B,Figure16!$B3707,Data!$A:$A,Figure16!$A3707)</f>
        <v>132420059.27312429</v>
      </c>
      <c r="F3707" s="1">
        <f t="shared" si="118"/>
        <v>0</v>
      </c>
      <c r="G3707" s="1">
        <f t="shared" si="119"/>
        <v>0</v>
      </c>
      <c r="H3707">
        <f>SUMIFS(Data!Z:Z,Data!B:B,Figure16!B3707,Data!A:A,Figure16!A3707)</f>
        <v>0</v>
      </c>
    </row>
    <row r="3708" spans="1:8">
      <c r="A3708" s="27">
        <v>2010</v>
      </c>
      <c r="B3708" t="s">
        <v>71</v>
      </c>
      <c r="C3708" s="3">
        <f>SUMIFS(Data!F:F,Data!$B:$B,Figure16!$B3708,Data!$A:$A,Figure16!$A3708)</f>
        <v>0</v>
      </c>
      <c r="D3708" s="3">
        <f>SUMIFS(Data!Y:Y,Data!$B:$B,Figure16!$B3708,Data!$A:$A,Figure16!$A3708)</f>
        <v>0</v>
      </c>
      <c r="E3708" s="3">
        <f>SUMIFS(Data!Q:Q,Data!$B:$B,Figure16!$B3708,Data!$A:$A,Figure16!$A3708)</f>
        <v>156120895.24857822</v>
      </c>
      <c r="F3708" s="1">
        <f t="shared" si="118"/>
        <v>0</v>
      </c>
      <c r="G3708" s="1">
        <f t="shared" si="119"/>
        <v>0</v>
      </c>
      <c r="H3708">
        <f>SUMIFS(Data!Z:Z,Data!B:B,Figure16!B3708,Data!A:A,Figure16!A3708)</f>
        <v>0</v>
      </c>
    </row>
    <row r="3709" spans="1:8">
      <c r="A3709" s="27">
        <v>2011</v>
      </c>
      <c r="B3709" t="s">
        <v>71</v>
      </c>
      <c r="C3709" s="3">
        <f>SUMIFS(Data!F:F,Data!$B:$B,Figure16!$B3709,Data!$A:$A,Figure16!$A3709)</f>
        <v>0</v>
      </c>
      <c r="D3709" s="3">
        <f>SUMIFS(Data!Y:Y,Data!$B:$B,Figure16!$B3709,Data!$A:$A,Figure16!$A3709)</f>
        <v>0</v>
      </c>
      <c r="E3709" s="3">
        <f>SUMIFS(Data!Q:Q,Data!$B:$B,Figure16!$B3709,Data!$A:$A,Figure16!$A3709)</f>
        <v>181705002.57864881</v>
      </c>
      <c r="F3709" s="1">
        <f t="shared" si="118"/>
        <v>0</v>
      </c>
      <c r="G3709" s="1">
        <f t="shared" si="119"/>
        <v>0</v>
      </c>
      <c r="H3709">
        <f>SUMIFS(Data!Z:Z,Data!B:B,Figure16!B3709,Data!A:A,Figure16!A3709)</f>
        <v>0</v>
      </c>
    </row>
    <row r="3710" spans="1:8">
      <c r="A3710" s="27">
        <v>2012</v>
      </c>
      <c r="B3710" t="s">
        <v>71</v>
      </c>
      <c r="C3710" s="3">
        <f>SUMIFS(Data!F:F,Data!$B:$B,Figure16!$B3710,Data!$A:$A,Figure16!$A3710)</f>
        <v>0</v>
      </c>
      <c r="D3710" s="3">
        <f>SUMIFS(Data!Y:Y,Data!$B:$B,Figure16!$B3710,Data!$A:$A,Figure16!$A3710)</f>
        <v>0</v>
      </c>
      <c r="E3710" s="3">
        <f>SUMIFS(Data!Q:Q,Data!$B:$B,Figure16!$B3710,Data!$A:$A,Figure16!$A3710)</f>
        <v>190243321.59867465</v>
      </c>
      <c r="F3710" s="1">
        <f t="shared" si="118"/>
        <v>0</v>
      </c>
      <c r="G3710" s="1">
        <f t="shared" si="119"/>
        <v>0</v>
      </c>
      <c r="H3710">
        <f>SUMIFS(Data!Z:Z,Data!B:B,Figure16!B3710,Data!A:A,Figure16!A3710)</f>
        <v>0</v>
      </c>
    </row>
    <row r="3711" spans="1:8">
      <c r="A3711" s="27">
        <v>2013</v>
      </c>
      <c r="B3711" t="s">
        <v>71</v>
      </c>
      <c r="C3711" s="3">
        <f>SUMIFS(Data!F:F,Data!$B:$B,Figure16!$B3711,Data!$A:$A,Figure16!$A3711)</f>
        <v>0</v>
      </c>
      <c r="D3711" s="3">
        <f>SUMIFS(Data!Y:Y,Data!$B:$B,Figure16!$B3711,Data!$A:$A,Figure16!$A3711)</f>
        <v>0</v>
      </c>
      <c r="E3711" s="3">
        <f>SUMIFS(Data!Q:Q,Data!$B:$B,Figure16!$B3711,Data!$A:$A,Figure16!$A3711)</f>
        <v>185113921.60648772</v>
      </c>
      <c r="F3711" s="1">
        <f t="shared" si="118"/>
        <v>0</v>
      </c>
      <c r="G3711" s="1">
        <f t="shared" si="119"/>
        <v>0</v>
      </c>
      <c r="H3711">
        <f>SUMIFS(Data!Z:Z,Data!B:B,Figure16!B3711,Data!A:A,Figure16!A3711)</f>
        <v>0</v>
      </c>
    </row>
    <row r="3712" spans="1:8">
      <c r="A3712" s="27">
        <v>2014</v>
      </c>
      <c r="B3712" t="s">
        <v>71</v>
      </c>
      <c r="C3712" s="3">
        <f>SUMIFS(Data!F:F,Data!$B:$B,Figure16!$B3712,Data!$A:$A,Figure16!$A3712)</f>
        <v>0</v>
      </c>
      <c r="D3712" s="3">
        <f>SUMIFS(Data!Y:Y,Data!$B:$B,Figure16!$B3712,Data!$A:$A,Figure16!$A3712)</f>
        <v>0</v>
      </c>
      <c r="E3712" s="3">
        <f>SUMIFS(Data!Q:Q,Data!$B:$B,Figure16!$B3712,Data!$A:$A,Figure16!$A3712)</f>
        <v>179703443.30268615</v>
      </c>
      <c r="F3712" s="1">
        <f t="shared" si="118"/>
        <v>0</v>
      </c>
      <c r="G3712" s="1">
        <f t="shared" si="119"/>
        <v>0</v>
      </c>
      <c r="H3712">
        <f>SUMIFS(Data!Z:Z,Data!B:B,Figure16!B3712,Data!A:A,Figure16!A3712)</f>
        <v>0</v>
      </c>
    </row>
    <row r="3713" spans="1:8">
      <c r="A3713" s="27">
        <v>2015</v>
      </c>
      <c r="B3713" t="s">
        <v>71</v>
      </c>
      <c r="C3713" s="3">
        <f>SUMIFS(Data!F:F,Data!$B:$B,Figure16!$B3713,Data!$A:$A,Figure16!$A3713)</f>
        <v>0</v>
      </c>
      <c r="D3713" s="3">
        <f>SUMIFS(Data!Y:Y,Data!$B:$B,Figure16!$B3713,Data!$A:$A,Figure16!$A3713)</f>
        <v>0</v>
      </c>
      <c r="E3713" s="3">
        <f>SUMIFS(Data!Q:Q,Data!$B:$B,Figure16!$B3713,Data!$A:$A,Figure16!$A3713)</f>
        <v>171117872.43633088</v>
      </c>
      <c r="F3713" s="1">
        <f t="shared" si="118"/>
        <v>0</v>
      </c>
      <c r="G3713" s="1">
        <f t="shared" si="119"/>
        <v>0</v>
      </c>
      <c r="H3713">
        <f>SUMIFS(Data!Z:Z,Data!B:B,Figure16!B3713,Data!A:A,Figure16!A3713)</f>
        <v>0</v>
      </c>
    </row>
    <row r="3714" spans="1:8">
      <c r="A3714" s="27">
        <v>2016</v>
      </c>
      <c r="B3714" t="s">
        <v>71</v>
      </c>
      <c r="C3714" s="3">
        <f>SUMIFS(Data!F:F,Data!$B:$B,Figure16!$B3714,Data!$A:$A,Figure16!$A3714)</f>
        <v>0</v>
      </c>
      <c r="D3714" s="3">
        <f>SUMIFS(Data!Y:Y,Data!$B:$B,Figure16!$B3714,Data!$A:$A,Figure16!$A3714)</f>
        <v>0</v>
      </c>
      <c r="E3714" s="3">
        <f>SUMIFS(Data!Q:Q,Data!$B:$B,Figure16!$B3714,Data!$A:$A,Figure16!$A3714)</f>
        <v>178328873.03003272</v>
      </c>
      <c r="F3714" s="1">
        <f t="shared" si="118"/>
        <v>0</v>
      </c>
      <c r="G3714" s="1">
        <f t="shared" si="119"/>
        <v>0</v>
      </c>
      <c r="H3714">
        <f>SUMIFS(Data!Z:Z,Data!B:B,Figure16!B3714,Data!A:A,Figure16!A3714)</f>
        <v>0</v>
      </c>
    </row>
    <row r="3715" spans="1:8">
      <c r="A3715" s="27">
        <v>2017</v>
      </c>
      <c r="B3715" t="s">
        <v>71</v>
      </c>
      <c r="C3715" s="3">
        <f>SUMIFS(Data!F:F,Data!$B:$B,Figure16!$B3715,Data!$A:$A,Figure16!$A3715)</f>
        <v>0</v>
      </c>
      <c r="D3715" s="3">
        <f>SUMIFS(Data!Y:Y,Data!$B:$B,Figure16!$B3715,Data!$A:$A,Figure16!$A3715)</f>
        <v>0</v>
      </c>
      <c r="E3715" s="3">
        <f>SUMIFS(Data!Q:Q,Data!$B:$B,Figure16!$B3715,Data!$A:$A,Figure16!$A3715)</f>
        <v>185572501.53280196</v>
      </c>
      <c r="F3715" s="1">
        <f t="shared" ref="F3715:F3778" si="120">IF(E3715&gt;0,C3715/E3715*100,"")</f>
        <v>0</v>
      </c>
      <c r="G3715" s="1">
        <f t="shared" ref="G3715:G3778" si="121">IF($E3715&gt;0,D3715/$E3715*100,"")</f>
        <v>0</v>
      </c>
      <c r="H3715">
        <f>SUMIFS(Data!Z:Z,Data!B:B,Figure16!B3715,Data!A:A,Figure16!A3715)</f>
        <v>0</v>
      </c>
    </row>
    <row r="3716" spans="1:8">
      <c r="A3716" s="27">
        <v>1950</v>
      </c>
      <c r="B3716" t="s">
        <v>44</v>
      </c>
      <c r="C3716" s="3">
        <f>SUMIFS(Data!F:F,Data!$B:$B,Figure16!$B3716,Data!$A:$A,Figure16!$A3716)</f>
        <v>30000000</v>
      </c>
      <c r="D3716" s="3">
        <f>SUMIFS(Data!Y:Y,Data!$B:$B,Figure16!$B3716,Data!$A:$A,Figure16!$A3716)</f>
        <v>0</v>
      </c>
      <c r="E3716" s="3">
        <f>SUMIFS(Data!Q:Q,Data!$B:$B,Figure16!$B3716,Data!$A:$A,Figure16!$A3716)</f>
        <v>0</v>
      </c>
      <c r="F3716" s="1" t="str">
        <f t="shared" si="120"/>
        <v/>
      </c>
      <c r="G3716" s="1" t="str">
        <f t="shared" si="121"/>
        <v/>
      </c>
      <c r="H3716">
        <f>SUMIFS(Data!Z:Z,Data!B:B,Figure16!B3716,Data!A:A,Figure16!A3716)</f>
        <v>0</v>
      </c>
    </row>
    <row r="3717" spans="1:8">
      <c r="A3717" s="27">
        <v>1951</v>
      </c>
      <c r="B3717" t="s">
        <v>44</v>
      </c>
      <c r="C3717" s="3">
        <f>SUMIFS(Data!F:F,Data!$B:$B,Figure16!$B3717,Data!$A:$A,Figure16!$A3717)</f>
        <v>30000000</v>
      </c>
      <c r="D3717" s="3">
        <f>SUMIFS(Data!Y:Y,Data!$B:$B,Figure16!$B3717,Data!$A:$A,Figure16!$A3717)</f>
        <v>0</v>
      </c>
      <c r="E3717" s="3">
        <f>SUMIFS(Data!Q:Q,Data!$B:$B,Figure16!$B3717,Data!$A:$A,Figure16!$A3717)</f>
        <v>0</v>
      </c>
      <c r="F3717" s="1" t="str">
        <f t="shared" si="120"/>
        <v/>
      </c>
      <c r="G3717" s="1" t="str">
        <f t="shared" si="121"/>
        <v/>
      </c>
      <c r="H3717">
        <f>SUMIFS(Data!Z:Z,Data!B:B,Figure16!B3717,Data!A:A,Figure16!A3717)</f>
        <v>0</v>
      </c>
    </row>
    <row r="3718" spans="1:8">
      <c r="A3718" s="27">
        <v>1952</v>
      </c>
      <c r="B3718" t="s">
        <v>44</v>
      </c>
      <c r="C3718" s="3">
        <f>SUMIFS(Data!F:F,Data!$B:$B,Figure16!$B3718,Data!$A:$A,Figure16!$A3718)</f>
        <v>30000000</v>
      </c>
      <c r="D3718" s="3">
        <f>SUMIFS(Data!Y:Y,Data!$B:$B,Figure16!$B3718,Data!$A:$A,Figure16!$A3718)</f>
        <v>0</v>
      </c>
      <c r="E3718" s="3">
        <f>SUMIFS(Data!Q:Q,Data!$B:$B,Figure16!$B3718,Data!$A:$A,Figure16!$A3718)</f>
        <v>0</v>
      </c>
      <c r="F3718" s="1" t="str">
        <f t="shared" si="120"/>
        <v/>
      </c>
      <c r="G3718" s="1" t="str">
        <f t="shared" si="121"/>
        <v/>
      </c>
      <c r="H3718">
        <f>SUMIFS(Data!Z:Z,Data!B:B,Figure16!B3718,Data!A:A,Figure16!A3718)</f>
        <v>0</v>
      </c>
    </row>
    <row r="3719" spans="1:8">
      <c r="A3719" s="27">
        <v>1953</v>
      </c>
      <c r="B3719" t="s">
        <v>44</v>
      </c>
      <c r="C3719" s="3">
        <f>SUMIFS(Data!F:F,Data!$B:$B,Figure16!$B3719,Data!$A:$A,Figure16!$A3719)</f>
        <v>370000000</v>
      </c>
      <c r="D3719" s="3">
        <f>SUMIFS(Data!Y:Y,Data!$B:$B,Figure16!$B3719,Data!$A:$A,Figure16!$A3719)</f>
        <v>0</v>
      </c>
      <c r="E3719" s="3">
        <f>SUMIFS(Data!Q:Q,Data!$B:$B,Figure16!$B3719,Data!$A:$A,Figure16!$A3719)</f>
        <v>0</v>
      </c>
      <c r="F3719" s="1" t="str">
        <f t="shared" si="120"/>
        <v/>
      </c>
      <c r="G3719" s="1" t="str">
        <f t="shared" si="121"/>
        <v/>
      </c>
      <c r="H3719">
        <f>SUMIFS(Data!Z:Z,Data!B:B,Figure16!B3719,Data!A:A,Figure16!A3719)</f>
        <v>0</v>
      </c>
    </row>
    <row r="3720" spans="1:8">
      <c r="A3720" s="27">
        <v>1954</v>
      </c>
      <c r="B3720" t="s">
        <v>44</v>
      </c>
      <c r="C3720" s="3">
        <f>SUMIFS(Data!F:F,Data!$B:$B,Figure16!$B3720,Data!$A:$A,Figure16!$A3720)</f>
        <v>0</v>
      </c>
      <c r="D3720" s="3">
        <f>SUMIFS(Data!Y:Y,Data!$B:$B,Figure16!$B3720,Data!$A:$A,Figure16!$A3720)</f>
        <v>0</v>
      </c>
      <c r="E3720" s="3">
        <f>SUMIFS(Data!Q:Q,Data!$B:$B,Figure16!$B3720,Data!$A:$A,Figure16!$A3720)</f>
        <v>0</v>
      </c>
      <c r="F3720" s="1" t="str">
        <f t="shared" si="120"/>
        <v/>
      </c>
      <c r="G3720" s="1" t="str">
        <f t="shared" si="121"/>
        <v/>
      </c>
      <c r="H3720">
        <f>SUMIFS(Data!Z:Z,Data!B:B,Figure16!B3720,Data!A:A,Figure16!A3720)</f>
        <v>0</v>
      </c>
    </row>
    <row r="3721" spans="1:8">
      <c r="A3721" s="27">
        <v>1955</v>
      </c>
      <c r="B3721" t="s">
        <v>44</v>
      </c>
      <c r="C3721" s="3">
        <f>SUMIFS(Data!F:F,Data!$B:$B,Figure16!$B3721,Data!$A:$A,Figure16!$A3721)</f>
        <v>0</v>
      </c>
      <c r="D3721" s="3">
        <f>SUMIFS(Data!Y:Y,Data!$B:$B,Figure16!$B3721,Data!$A:$A,Figure16!$A3721)</f>
        <v>0</v>
      </c>
      <c r="E3721" s="3">
        <f>SUMIFS(Data!Q:Q,Data!$B:$B,Figure16!$B3721,Data!$A:$A,Figure16!$A3721)</f>
        <v>0</v>
      </c>
      <c r="F3721" s="1" t="str">
        <f t="shared" si="120"/>
        <v/>
      </c>
      <c r="G3721" s="1" t="str">
        <f t="shared" si="121"/>
        <v/>
      </c>
      <c r="H3721">
        <f>SUMIFS(Data!Z:Z,Data!B:B,Figure16!B3721,Data!A:A,Figure16!A3721)</f>
        <v>0</v>
      </c>
    </row>
    <row r="3722" spans="1:8">
      <c r="A3722" s="27">
        <v>1956</v>
      </c>
      <c r="B3722" t="s">
        <v>44</v>
      </c>
      <c r="C3722" s="3">
        <f>SUMIFS(Data!F:F,Data!$B:$B,Figure16!$B3722,Data!$A:$A,Figure16!$A3722)</f>
        <v>0</v>
      </c>
      <c r="D3722" s="3">
        <f>SUMIFS(Data!Y:Y,Data!$B:$B,Figure16!$B3722,Data!$A:$A,Figure16!$A3722)</f>
        <v>0</v>
      </c>
      <c r="E3722" s="3">
        <f>SUMIFS(Data!Q:Q,Data!$B:$B,Figure16!$B3722,Data!$A:$A,Figure16!$A3722)</f>
        <v>0</v>
      </c>
      <c r="F3722" s="1" t="str">
        <f t="shared" si="120"/>
        <v/>
      </c>
      <c r="G3722" s="1" t="str">
        <f t="shared" si="121"/>
        <v/>
      </c>
      <c r="H3722">
        <f>SUMIFS(Data!Z:Z,Data!B:B,Figure16!B3722,Data!A:A,Figure16!A3722)</f>
        <v>0</v>
      </c>
    </row>
    <row r="3723" spans="1:8">
      <c r="A3723" s="27">
        <v>1957</v>
      </c>
      <c r="B3723" t="s">
        <v>44</v>
      </c>
      <c r="C3723" s="3">
        <f>SUMIFS(Data!F:F,Data!$B:$B,Figure16!$B3723,Data!$A:$A,Figure16!$A3723)</f>
        <v>0</v>
      </c>
      <c r="D3723" s="3">
        <f>SUMIFS(Data!Y:Y,Data!$B:$B,Figure16!$B3723,Data!$A:$A,Figure16!$A3723)</f>
        <v>0</v>
      </c>
      <c r="E3723" s="3">
        <f>SUMIFS(Data!Q:Q,Data!$B:$B,Figure16!$B3723,Data!$A:$A,Figure16!$A3723)</f>
        <v>0</v>
      </c>
      <c r="F3723" s="1" t="str">
        <f t="shared" si="120"/>
        <v/>
      </c>
      <c r="G3723" s="1" t="str">
        <f t="shared" si="121"/>
        <v/>
      </c>
      <c r="H3723">
        <f>SUMIFS(Data!Z:Z,Data!B:B,Figure16!B3723,Data!A:A,Figure16!A3723)</f>
        <v>0</v>
      </c>
    </row>
    <row r="3724" spans="1:8">
      <c r="A3724" s="27">
        <v>1958</v>
      </c>
      <c r="B3724" t="s">
        <v>44</v>
      </c>
      <c r="C3724" s="3">
        <f>SUMIFS(Data!F:F,Data!$B:$B,Figure16!$B3724,Data!$A:$A,Figure16!$A3724)</f>
        <v>52500000</v>
      </c>
      <c r="D3724" s="3">
        <f>SUMIFS(Data!Y:Y,Data!$B:$B,Figure16!$B3724,Data!$A:$A,Figure16!$A3724)</f>
        <v>0</v>
      </c>
      <c r="E3724" s="3">
        <f>SUMIFS(Data!Q:Q,Data!$B:$B,Figure16!$B3724,Data!$A:$A,Figure16!$A3724)</f>
        <v>0</v>
      </c>
      <c r="F3724" s="1" t="str">
        <f t="shared" si="120"/>
        <v/>
      </c>
      <c r="G3724" s="1" t="str">
        <f t="shared" si="121"/>
        <v/>
      </c>
      <c r="H3724">
        <f>SUMIFS(Data!Z:Z,Data!B:B,Figure16!B3724,Data!A:A,Figure16!A3724)</f>
        <v>0</v>
      </c>
    </row>
    <row r="3725" spans="1:8">
      <c r="A3725" s="27">
        <v>1959</v>
      </c>
      <c r="B3725" t="s">
        <v>44</v>
      </c>
      <c r="C3725" s="3">
        <f>SUMIFS(Data!F:F,Data!$B:$B,Figure16!$B3725,Data!$A:$A,Figure16!$A3725)</f>
        <v>0</v>
      </c>
      <c r="D3725" s="3">
        <f>SUMIFS(Data!Y:Y,Data!$B:$B,Figure16!$B3725,Data!$A:$A,Figure16!$A3725)</f>
        <v>0</v>
      </c>
      <c r="E3725" s="3">
        <f>SUMIFS(Data!Q:Q,Data!$B:$B,Figure16!$B3725,Data!$A:$A,Figure16!$A3725)</f>
        <v>0</v>
      </c>
      <c r="F3725" s="1" t="str">
        <f t="shared" si="120"/>
        <v/>
      </c>
      <c r="G3725" s="1" t="str">
        <f t="shared" si="121"/>
        <v/>
      </c>
      <c r="H3725">
        <f>SUMIFS(Data!Z:Z,Data!B:B,Figure16!B3725,Data!A:A,Figure16!A3725)</f>
        <v>0</v>
      </c>
    </row>
    <row r="3726" spans="1:8">
      <c r="A3726" s="27">
        <v>1960</v>
      </c>
      <c r="B3726" t="s">
        <v>44</v>
      </c>
      <c r="C3726" s="3">
        <f>SUMIFS(Data!F:F,Data!$B:$B,Figure16!$B3726,Data!$A:$A,Figure16!$A3726)</f>
        <v>105000000</v>
      </c>
      <c r="D3726" s="3">
        <f>SUMIFS(Data!Y:Y,Data!$B:$B,Figure16!$B3726,Data!$A:$A,Figure16!$A3726)</f>
        <v>0</v>
      </c>
      <c r="E3726" s="3">
        <f>SUMIFS(Data!Q:Q,Data!$B:$B,Figure16!$B3726,Data!$A:$A,Figure16!$A3726)</f>
        <v>0</v>
      </c>
      <c r="F3726" s="1" t="str">
        <f t="shared" si="120"/>
        <v/>
      </c>
      <c r="G3726" s="1" t="str">
        <f t="shared" si="121"/>
        <v/>
      </c>
      <c r="H3726">
        <f>SUMIFS(Data!Z:Z,Data!B:B,Figure16!B3726,Data!A:A,Figure16!A3726)</f>
        <v>0</v>
      </c>
    </row>
    <row r="3727" spans="1:8">
      <c r="A3727" s="27">
        <v>1961</v>
      </c>
      <c r="B3727" t="s">
        <v>44</v>
      </c>
      <c r="C3727" s="3">
        <f>SUMIFS(Data!F:F,Data!$B:$B,Figure16!$B3727,Data!$A:$A,Figure16!$A3727)</f>
        <v>0</v>
      </c>
      <c r="D3727" s="3">
        <f>SUMIFS(Data!Y:Y,Data!$B:$B,Figure16!$B3727,Data!$A:$A,Figure16!$A3727)</f>
        <v>0</v>
      </c>
      <c r="E3727" s="3">
        <f>SUMIFS(Data!Q:Q,Data!$B:$B,Figure16!$B3727,Data!$A:$A,Figure16!$A3727)</f>
        <v>0</v>
      </c>
      <c r="F3727" s="1" t="str">
        <f t="shared" si="120"/>
        <v/>
      </c>
      <c r="G3727" s="1" t="str">
        <f t="shared" si="121"/>
        <v/>
      </c>
      <c r="H3727">
        <f>SUMIFS(Data!Z:Z,Data!B:B,Figure16!B3727,Data!A:A,Figure16!A3727)</f>
        <v>0</v>
      </c>
    </row>
    <row r="3728" spans="1:8">
      <c r="A3728" s="27">
        <v>1962</v>
      </c>
      <c r="B3728" t="s">
        <v>44</v>
      </c>
      <c r="C3728" s="3">
        <f>SUMIFS(Data!F:F,Data!$B:$B,Figure16!$B3728,Data!$A:$A,Figure16!$A3728)</f>
        <v>0</v>
      </c>
      <c r="D3728" s="3">
        <f>SUMIFS(Data!Y:Y,Data!$B:$B,Figure16!$B3728,Data!$A:$A,Figure16!$A3728)</f>
        <v>0</v>
      </c>
      <c r="E3728" s="3">
        <f>SUMIFS(Data!Q:Q,Data!$B:$B,Figure16!$B3728,Data!$A:$A,Figure16!$A3728)</f>
        <v>0</v>
      </c>
      <c r="F3728" s="1" t="str">
        <f t="shared" si="120"/>
        <v/>
      </c>
      <c r="G3728" s="1" t="str">
        <f t="shared" si="121"/>
        <v/>
      </c>
      <c r="H3728">
        <f>SUMIFS(Data!Z:Z,Data!B:B,Figure16!B3728,Data!A:A,Figure16!A3728)</f>
        <v>0</v>
      </c>
    </row>
    <row r="3729" spans="1:8">
      <c r="A3729" s="27">
        <v>1963</v>
      </c>
      <c r="B3729" t="s">
        <v>44</v>
      </c>
      <c r="C3729" s="3">
        <f>SUMIFS(Data!F:F,Data!$B:$B,Figure16!$B3729,Data!$A:$A,Figure16!$A3729)</f>
        <v>0</v>
      </c>
      <c r="D3729" s="3">
        <f>SUMIFS(Data!Y:Y,Data!$B:$B,Figure16!$B3729,Data!$A:$A,Figure16!$A3729)</f>
        <v>0</v>
      </c>
      <c r="E3729" s="3">
        <f>SUMIFS(Data!Q:Q,Data!$B:$B,Figure16!$B3729,Data!$A:$A,Figure16!$A3729)</f>
        <v>0</v>
      </c>
      <c r="F3729" s="1" t="str">
        <f t="shared" si="120"/>
        <v/>
      </c>
      <c r="G3729" s="1" t="str">
        <f t="shared" si="121"/>
        <v/>
      </c>
      <c r="H3729">
        <f>SUMIFS(Data!Z:Z,Data!B:B,Figure16!B3729,Data!A:A,Figure16!A3729)</f>
        <v>0</v>
      </c>
    </row>
    <row r="3730" spans="1:8">
      <c r="A3730" s="27">
        <v>1964</v>
      </c>
      <c r="B3730" t="s">
        <v>44</v>
      </c>
      <c r="C3730" s="3">
        <f>SUMIFS(Data!F:F,Data!$B:$B,Figure16!$B3730,Data!$A:$A,Figure16!$A3730)</f>
        <v>0</v>
      </c>
      <c r="D3730" s="3">
        <f>SUMIFS(Data!Y:Y,Data!$B:$B,Figure16!$B3730,Data!$A:$A,Figure16!$A3730)</f>
        <v>0</v>
      </c>
      <c r="E3730" s="3">
        <f>SUMIFS(Data!Q:Q,Data!$B:$B,Figure16!$B3730,Data!$A:$A,Figure16!$A3730)</f>
        <v>0</v>
      </c>
      <c r="F3730" s="1" t="str">
        <f t="shared" si="120"/>
        <v/>
      </c>
      <c r="G3730" s="1" t="str">
        <f t="shared" si="121"/>
        <v/>
      </c>
      <c r="H3730">
        <f>SUMIFS(Data!Z:Z,Data!B:B,Figure16!B3730,Data!A:A,Figure16!A3730)</f>
        <v>0</v>
      </c>
    </row>
    <row r="3731" spans="1:8">
      <c r="A3731" s="27">
        <v>1965</v>
      </c>
      <c r="B3731" t="s">
        <v>44</v>
      </c>
      <c r="C3731" s="3">
        <f>SUMIFS(Data!F:F,Data!$B:$B,Figure16!$B3731,Data!$A:$A,Figure16!$A3731)</f>
        <v>0</v>
      </c>
      <c r="D3731" s="3">
        <f>SUMIFS(Data!Y:Y,Data!$B:$B,Figure16!$B3731,Data!$A:$A,Figure16!$A3731)</f>
        <v>0</v>
      </c>
      <c r="E3731" s="3">
        <f>SUMIFS(Data!Q:Q,Data!$B:$B,Figure16!$B3731,Data!$A:$A,Figure16!$A3731)</f>
        <v>0</v>
      </c>
      <c r="F3731" s="1" t="str">
        <f t="shared" si="120"/>
        <v/>
      </c>
      <c r="G3731" s="1" t="str">
        <f t="shared" si="121"/>
        <v/>
      </c>
      <c r="H3731">
        <f>SUMIFS(Data!Z:Z,Data!B:B,Figure16!B3731,Data!A:A,Figure16!A3731)</f>
        <v>0</v>
      </c>
    </row>
    <row r="3732" spans="1:8">
      <c r="A3732" s="27">
        <v>1966</v>
      </c>
      <c r="B3732" t="s">
        <v>44</v>
      </c>
      <c r="C3732" s="3">
        <f>SUMIFS(Data!F:F,Data!$B:$B,Figure16!$B3732,Data!$A:$A,Figure16!$A3732)</f>
        <v>0</v>
      </c>
      <c r="D3732" s="3">
        <f>SUMIFS(Data!Y:Y,Data!$B:$B,Figure16!$B3732,Data!$A:$A,Figure16!$A3732)</f>
        <v>0</v>
      </c>
      <c r="E3732" s="3">
        <f>SUMIFS(Data!Q:Q,Data!$B:$B,Figure16!$B3732,Data!$A:$A,Figure16!$A3732)</f>
        <v>0</v>
      </c>
      <c r="F3732" s="1" t="str">
        <f t="shared" si="120"/>
        <v/>
      </c>
      <c r="G3732" s="1" t="str">
        <f t="shared" si="121"/>
        <v/>
      </c>
      <c r="H3732">
        <f>SUMIFS(Data!Z:Z,Data!B:B,Figure16!B3732,Data!A:A,Figure16!A3732)</f>
        <v>0</v>
      </c>
    </row>
    <row r="3733" spans="1:8">
      <c r="A3733" s="27">
        <v>1967</v>
      </c>
      <c r="B3733" t="s">
        <v>44</v>
      </c>
      <c r="C3733" s="3">
        <f>SUMIFS(Data!F:F,Data!$B:$B,Figure16!$B3733,Data!$A:$A,Figure16!$A3733)</f>
        <v>0</v>
      </c>
      <c r="D3733" s="3">
        <f>SUMIFS(Data!Y:Y,Data!$B:$B,Figure16!$B3733,Data!$A:$A,Figure16!$A3733)</f>
        <v>0</v>
      </c>
      <c r="E3733" s="3">
        <f>SUMIFS(Data!Q:Q,Data!$B:$B,Figure16!$B3733,Data!$A:$A,Figure16!$A3733)</f>
        <v>0</v>
      </c>
      <c r="F3733" s="1" t="str">
        <f t="shared" si="120"/>
        <v/>
      </c>
      <c r="G3733" s="1" t="str">
        <f t="shared" si="121"/>
        <v/>
      </c>
      <c r="H3733">
        <f>SUMIFS(Data!Z:Z,Data!B:B,Figure16!B3733,Data!A:A,Figure16!A3733)</f>
        <v>0</v>
      </c>
    </row>
    <row r="3734" spans="1:8">
      <c r="A3734" s="27">
        <v>1968</v>
      </c>
      <c r="B3734" t="s">
        <v>44</v>
      </c>
      <c r="C3734" s="3">
        <f>SUMIFS(Data!F:F,Data!$B:$B,Figure16!$B3734,Data!$A:$A,Figure16!$A3734)</f>
        <v>0</v>
      </c>
      <c r="D3734" s="3">
        <f>SUMIFS(Data!Y:Y,Data!$B:$B,Figure16!$B3734,Data!$A:$A,Figure16!$A3734)</f>
        <v>0</v>
      </c>
      <c r="E3734" s="3">
        <f>SUMIFS(Data!Q:Q,Data!$B:$B,Figure16!$B3734,Data!$A:$A,Figure16!$A3734)</f>
        <v>0</v>
      </c>
      <c r="F3734" s="1" t="str">
        <f t="shared" si="120"/>
        <v/>
      </c>
      <c r="G3734" s="1" t="str">
        <f t="shared" si="121"/>
        <v/>
      </c>
      <c r="H3734">
        <f>SUMIFS(Data!Z:Z,Data!B:B,Figure16!B3734,Data!A:A,Figure16!A3734)</f>
        <v>0</v>
      </c>
    </row>
    <row r="3735" spans="1:8">
      <c r="A3735" s="27">
        <v>1969</v>
      </c>
      <c r="B3735" t="s">
        <v>44</v>
      </c>
      <c r="C3735" s="3">
        <f>SUMIFS(Data!F:F,Data!$B:$B,Figure16!$B3735,Data!$A:$A,Figure16!$A3735)</f>
        <v>0</v>
      </c>
      <c r="D3735" s="3">
        <f>SUMIFS(Data!Y:Y,Data!$B:$B,Figure16!$B3735,Data!$A:$A,Figure16!$A3735)</f>
        <v>0</v>
      </c>
      <c r="E3735" s="3">
        <f>SUMIFS(Data!Q:Q,Data!$B:$B,Figure16!$B3735,Data!$A:$A,Figure16!$A3735)</f>
        <v>0</v>
      </c>
      <c r="F3735" s="1" t="str">
        <f t="shared" si="120"/>
        <v/>
      </c>
      <c r="G3735" s="1" t="str">
        <f t="shared" si="121"/>
        <v/>
      </c>
      <c r="H3735">
        <f>SUMIFS(Data!Z:Z,Data!B:B,Figure16!B3735,Data!A:A,Figure16!A3735)</f>
        <v>0</v>
      </c>
    </row>
    <row r="3736" spans="1:8">
      <c r="A3736" s="27">
        <v>1970</v>
      </c>
      <c r="B3736" t="s">
        <v>44</v>
      </c>
      <c r="C3736" s="3">
        <f>SUMIFS(Data!F:F,Data!$B:$B,Figure16!$B3736,Data!$A:$A,Figure16!$A3736)</f>
        <v>0</v>
      </c>
      <c r="D3736" s="3">
        <f>SUMIFS(Data!Y:Y,Data!$B:$B,Figure16!$B3736,Data!$A:$A,Figure16!$A3736)</f>
        <v>0</v>
      </c>
      <c r="E3736" s="3">
        <f>SUMIFS(Data!Q:Q,Data!$B:$B,Figure16!$B3736,Data!$A:$A,Figure16!$A3736)</f>
        <v>0</v>
      </c>
      <c r="F3736" s="1" t="str">
        <f t="shared" si="120"/>
        <v/>
      </c>
      <c r="G3736" s="1" t="str">
        <f t="shared" si="121"/>
        <v/>
      </c>
      <c r="H3736">
        <f>SUMIFS(Data!Z:Z,Data!B:B,Figure16!B3736,Data!A:A,Figure16!A3736)</f>
        <v>0</v>
      </c>
    </row>
    <row r="3737" spans="1:8">
      <c r="A3737" s="27">
        <v>1971</v>
      </c>
      <c r="B3737" t="s">
        <v>44</v>
      </c>
      <c r="C3737" s="3">
        <f>SUMIFS(Data!F:F,Data!$B:$B,Figure16!$B3737,Data!$A:$A,Figure16!$A3737)</f>
        <v>0</v>
      </c>
      <c r="D3737" s="3">
        <f>SUMIFS(Data!Y:Y,Data!$B:$B,Figure16!$B3737,Data!$A:$A,Figure16!$A3737)</f>
        <v>0</v>
      </c>
      <c r="E3737" s="3">
        <f>SUMIFS(Data!Q:Q,Data!$B:$B,Figure16!$B3737,Data!$A:$A,Figure16!$A3737)</f>
        <v>0</v>
      </c>
      <c r="F3737" s="1" t="str">
        <f t="shared" si="120"/>
        <v/>
      </c>
      <c r="G3737" s="1" t="str">
        <f t="shared" si="121"/>
        <v/>
      </c>
      <c r="H3737">
        <f>SUMIFS(Data!Z:Z,Data!B:B,Figure16!B3737,Data!A:A,Figure16!A3737)</f>
        <v>0</v>
      </c>
    </row>
    <row r="3738" spans="1:8">
      <c r="A3738" s="27">
        <v>1972</v>
      </c>
      <c r="B3738" t="s">
        <v>44</v>
      </c>
      <c r="C3738" s="3">
        <f>SUMIFS(Data!F:F,Data!$B:$B,Figure16!$B3738,Data!$A:$A,Figure16!$A3738)</f>
        <v>0</v>
      </c>
      <c r="D3738" s="3">
        <f>SUMIFS(Data!Y:Y,Data!$B:$B,Figure16!$B3738,Data!$A:$A,Figure16!$A3738)</f>
        <v>0</v>
      </c>
      <c r="E3738" s="3">
        <f>SUMIFS(Data!Q:Q,Data!$B:$B,Figure16!$B3738,Data!$A:$A,Figure16!$A3738)</f>
        <v>0</v>
      </c>
      <c r="F3738" s="1" t="str">
        <f t="shared" si="120"/>
        <v/>
      </c>
      <c r="G3738" s="1" t="str">
        <f t="shared" si="121"/>
        <v/>
      </c>
      <c r="H3738">
        <f>SUMIFS(Data!Z:Z,Data!B:B,Figure16!B3738,Data!A:A,Figure16!A3738)</f>
        <v>0</v>
      </c>
    </row>
    <row r="3739" spans="1:8">
      <c r="A3739" s="27">
        <v>1973</v>
      </c>
      <c r="B3739" t="s">
        <v>44</v>
      </c>
      <c r="C3739" s="3">
        <f>SUMIFS(Data!F:F,Data!$B:$B,Figure16!$B3739,Data!$A:$A,Figure16!$A3739)</f>
        <v>0</v>
      </c>
      <c r="D3739" s="3">
        <f>SUMIFS(Data!Y:Y,Data!$B:$B,Figure16!$B3739,Data!$A:$A,Figure16!$A3739)</f>
        <v>105200000</v>
      </c>
      <c r="E3739" s="3">
        <f>SUMIFS(Data!Q:Q,Data!$B:$B,Figure16!$B3739,Data!$A:$A,Figure16!$A3739)</f>
        <v>0</v>
      </c>
      <c r="F3739" s="1" t="str">
        <f t="shared" si="120"/>
        <v/>
      </c>
      <c r="G3739" s="1" t="str">
        <f t="shared" si="121"/>
        <v/>
      </c>
      <c r="H3739">
        <f>SUMIFS(Data!Z:Z,Data!B:B,Figure16!B3739,Data!A:A,Figure16!A3739)</f>
        <v>0</v>
      </c>
    </row>
    <row r="3740" spans="1:8">
      <c r="A3740" s="27">
        <v>1974</v>
      </c>
      <c r="B3740" t="s">
        <v>44</v>
      </c>
      <c r="C3740" s="3">
        <f>SUMIFS(Data!F:F,Data!$B:$B,Figure16!$B3740,Data!$A:$A,Figure16!$A3740)</f>
        <v>0</v>
      </c>
      <c r="D3740" s="3">
        <f>SUMIFS(Data!Y:Y,Data!$B:$B,Figure16!$B3740,Data!$A:$A,Figure16!$A3740)</f>
        <v>165000000</v>
      </c>
      <c r="E3740" s="3">
        <f>SUMIFS(Data!Q:Q,Data!$B:$B,Figure16!$B3740,Data!$A:$A,Figure16!$A3740)</f>
        <v>0</v>
      </c>
      <c r="F3740" s="1" t="str">
        <f t="shared" si="120"/>
        <v/>
      </c>
      <c r="G3740" s="1" t="str">
        <f t="shared" si="121"/>
        <v/>
      </c>
      <c r="H3740">
        <f>SUMIFS(Data!Z:Z,Data!B:B,Figure16!B3740,Data!A:A,Figure16!A3740)</f>
        <v>0</v>
      </c>
    </row>
    <row r="3741" spans="1:8">
      <c r="A3741" s="27">
        <v>1975</v>
      </c>
      <c r="B3741" t="s">
        <v>44</v>
      </c>
      <c r="C3741" s="3">
        <f>SUMIFS(Data!F:F,Data!$B:$B,Figure16!$B3741,Data!$A:$A,Figure16!$A3741)</f>
        <v>0</v>
      </c>
      <c r="D3741" s="3">
        <f>SUMIFS(Data!Y:Y,Data!$B:$B,Figure16!$B3741,Data!$A:$A,Figure16!$A3741)</f>
        <v>0</v>
      </c>
      <c r="E3741" s="3">
        <f>SUMIFS(Data!Q:Q,Data!$B:$B,Figure16!$B3741,Data!$A:$A,Figure16!$A3741)</f>
        <v>0</v>
      </c>
      <c r="F3741" s="1" t="str">
        <f t="shared" si="120"/>
        <v/>
      </c>
      <c r="G3741" s="1" t="str">
        <f t="shared" si="121"/>
        <v/>
      </c>
      <c r="H3741">
        <f>SUMIFS(Data!Z:Z,Data!B:B,Figure16!B3741,Data!A:A,Figure16!A3741)</f>
        <v>0</v>
      </c>
    </row>
    <row r="3742" spans="1:8">
      <c r="A3742" s="27">
        <v>1976</v>
      </c>
      <c r="B3742" t="s">
        <v>44</v>
      </c>
      <c r="C3742" s="3">
        <f>SUMIFS(Data!F:F,Data!$B:$B,Figure16!$B3742,Data!$A:$A,Figure16!$A3742)</f>
        <v>0</v>
      </c>
      <c r="D3742" s="3">
        <f>SUMIFS(Data!Y:Y,Data!$B:$B,Figure16!$B3742,Data!$A:$A,Figure16!$A3742)</f>
        <v>0</v>
      </c>
      <c r="E3742" s="3">
        <f>SUMIFS(Data!Q:Q,Data!$B:$B,Figure16!$B3742,Data!$A:$A,Figure16!$A3742)</f>
        <v>0</v>
      </c>
      <c r="F3742" s="1" t="str">
        <f t="shared" si="120"/>
        <v/>
      </c>
      <c r="G3742" s="1" t="str">
        <f t="shared" si="121"/>
        <v/>
      </c>
      <c r="H3742">
        <f>SUMIFS(Data!Z:Z,Data!B:B,Figure16!B3742,Data!A:A,Figure16!A3742)</f>
        <v>0</v>
      </c>
    </row>
    <row r="3743" spans="1:8">
      <c r="A3743" s="27">
        <v>1977</v>
      </c>
      <c r="B3743" t="s">
        <v>44</v>
      </c>
      <c r="C3743" s="3">
        <f>SUMIFS(Data!F:F,Data!$B:$B,Figure16!$B3743,Data!$A:$A,Figure16!$A3743)</f>
        <v>0</v>
      </c>
      <c r="D3743" s="3">
        <f>SUMIFS(Data!Y:Y,Data!$B:$B,Figure16!$B3743,Data!$A:$A,Figure16!$A3743)</f>
        <v>0</v>
      </c>
      <c r="E3743" s="3">
        <f>SUMIFS(Data!Q:Q,Data!$B:$B,Figure16!$B3743,Data!$A:$A,Figure16!$A3743)</f>
        <v>0</v>
      </c>
      <c r="F3743" s="1" t="str">
        <f t="shared" si="120"/>
        <v/>
      </c>
      <c r="G3743" s="1" t="str">
        <f t="shared" si="121"/>
        <v/>
      </c>
      <c r="H3743">
        <f>SUMIFS(Data!Z:Z,Data!B:B,Figure16!B3743,Data!A:A,Figure16!A3743)</f>
        <v>0</v>
      </c>
    </row>
    <row r="3744" spans="1:8">
      <c r="A3744" s="27">
        <v>1978</v>
      </c>
      <c r="B3744" t="s">
        <v>44</v>
      </c>
      <c r="C3744" s="3">
        <f>SUMIFS(Data!F:F,Data!$B:$B,Figure16!$B3744,Data!$A:$A,Figure16!$A3744)</f>
        <v>0</v>
      </c>
      <c r="D3744" s="3">
        <f>SUMIFS(Data!Y:Y,Data!$B:$B,Figure16!$B3744,Data!$A:$A,Figure16!$A3744)</f>
        <v>0</v>
      </c>
      <c r="E3744" s="3">
        <f>SUMIFS(Data!Q:Q,Data!$B:$B,Figure16!$B3744,Data!$A:$A,Figure16!$A3744)</f>
        <v>0</v>
      </c>
      <c r="F3744" s="1" t="str">
        <f t="shared" si="120"/>
        <v/>
      </c>
      <c r="G3744" s="1" t="str">
        <f t="shared" si="121"/>
        <v/>
      </c>
      <c r="H3744">
        <f>SUMIFS(Data!Z:Z,Data!B:B,Figure16!B3744,Data!A:A,Figure16!A3744)</f>
        <v>0</v>
      </c>
    </row>
    <row r="3745" spans="1:8">
      <c r="A3745" s="27">
        <v>1979</v>
      </c>
      <c r="B3745" t="s">
        <v>44</v>
      </c>
      <c r="C3745" s="3">
        <f>SUMIFS(Data!F:F,Data!$B:$B,Figure16!$B3745,Data!$A:$A,Figure16!$A3745)</f>
        <v>0</v>
      </c>
      <c r="D3745" s="3">
        <f>SUMIFS(Data!Y:Y,Data!$B:$B,Figure16!$B3745,Data!$A:$A,Figure16!$A3745)</f>
        <v>0</v>
      </c>
      <c r="E3745" s="3">
        <f>SUMIFS(Data!Q:Q,Data!$B:$B,Figure16!$B3745,Data!$A:$A,Figure16!$A3745)</f>
        <v>0</v>
      </c>
      <c r="F3745" s="1" t="str">
        <f t="shared" si="120"/>
        <v/>
      </c>
      <c r="G3745" s="1" t="str">
        <f t="shared" si="121"/>
        <v/>
      </c>
      <c r="H3745">
        <f>SUMIFS(Data!Z:Z,Data!B:B,Figure16!B3745,Data!A:A,Figure16!A3745)</f>
        <v>0</v>
      </c>
    </row>
    <row r="3746" spans="1:8">
      <c r="A3746" s="27">
        <v>1980</v>
      </c>
      <c r="B3746" t="s">
        <v>44</v>
      </c>
      <c r="C3746" s="3">
        <f>SUMIFS(Data!F:F,Data!$B:$B,Figure16!$B3746,Data!$A:$A,Figure16!$A3746)</f>
        <v>0</v>
      </c>
      <c r="D3746" s="3">
        <f>SUMIFS(Data!Y:Y,Data!$B:$B,Figure16!$B3746,Data!$A:$A,Figure16!$A3746)</f>
        <v>0</v>
      </c>
      <c r="E3746" s="3">
        <f>SUMIFS(Data!Q:Q,Data!$B:$B,Figure16!$B3746,Data!$A:$A,Figure16!$A3746)</f>
        <v>0</v>
      </c>
      <c r="F3746" s="1" t="str">
        <f t="shared" si="120"/>
        <v/>
      </c>
      <c r="G3746" s="1" t="str">
        <f t="shared" si="121"/>
        <v/>
      </c>
      <c r="H3746">
        <f>SUMIFS(Data!Z:Z,Data!B:B,Figure16!B3746,Data!A:A,Figure16!A3746)</f>
        <v>0</v>
      </c>
    </row>
    <row r="3747" spans="1:8">
      <c r="A3747" s="27">
        <v>1981</v>
      </c>
      <c r="B3747" t="s">
        <v>44</v>
      </c>
      <c r="C3747" s="3">
        <f>SUMIFS(Data!F:F,Data!$B:$B,Figure16!$B3747,Data!$A:$A,Figure16!$A3747)</f>
        <v>0</v>
      </c>
      <c r="D3747" s="3">
        <f>SUMIFS(Data!Y:Y,Data!$B:$B,Figure16!$B3747,Data!$A:$A,Figure16!$A3747)</f>
        <v>0</v>
      </c>
      <c r="E3747" s="3">
        <f>SUMIFS(Data!Q:Q,Data!$B:$B,Figure16!$B3747,Data!$A:$A,Figure16!$A3747)</f>
        <v>0</v>
      </c>
      <c r="F3747" s="1" t="str">
        <f t="shared" si="120"/>
        <v/>
      </c>
      <c r="G3747" s="1" t="str">
        <f t="shared" si="121"/>
        <v/>
      </c>
      <c r="H3747">
        <f>SUMIFS(Data!Z:Z,Data!B:B,Figure16!B3747,Data!A:A,Figure16!A3747)</f>
        <v>0</v>
      </c>
    </row>
    <row r="3748" spans="1:8">
      <c r="A3748" s="27">
        <v>1982</v>
      </c>
      <c r="B3748" t="s">
        <v>44</v>
      </c>
      <c r="C3748" s="3">
        <f>SUMIFS(Data!F:F,Data!$B:$B,Figure16!$B3748,Data!$A:$A,Figure16!$A3748)</f>
        <v>0</v>
      </c>
      <c r="D3748" s="3">
        <f>SUMIFS(Data!Y:Y,Data!$B:$B,Figure16!$B3748,Data!$A:$A,Figure16!$A3748)</f>
        <v>0</v>
      </c>
      <c r="E3748" s="3">
        <f>SUMIFS(Data!Q:Q,Data!$B:$B,Figure16!$B3748,Data!$A:$A,Figure16!$A3748)</f>
        <v>0</v>
      </c>
      <c r="F3748" s="1" t="str">
        <f t="shared" si="120"/>
        <v/>
      </c>
      <c r="G3748" s="1" t="str">
        <f t="shared" si="121"/>
        <v/>
      </c>
      <c r="H3748">
        <f>SUMIFS(Data!Z:Z,Data!B:B,Figure16!B3748,Data!A:A,Figure16!A3748)</f>
        <v>0</v>
      </c>
    </row>
    <row r="3749" spans="1:8">
      <c r="A3749" s="27">
        <v>1983</v>
      </c>
      <c r="B3749" t="s">
        <v>44</v>
      </c>
      <c r="C3749" s="3">
        <f>SUMIFS(Data!F:F,Data!$B:$B,Figure16!$B3749,Data!$A:$A,Figure16!$A3749)</f>
        <v>0</v>
      </c>
      <c r="D3749" s="3">
        <f>SUMIFS(Data!Y:Y,Data!$B:$B,Figure16!$B3749,Data!$A:$A,Figure16!$A3749)</f>
        <v>0</v>
      </c>
      <c r="E3749" s="3">
        <f>SUMIFS(Data!Q:Q,Data!$B:$B,Figure16!$B3749,Data!$A:$A,Figure16!$A3749)</f>
        <v>0</v>
      </c>
      <c r="F3749" s="1" t="str">
        <f t="shared" si="120"/>
        <v/>
      </c>
      <c r="G3749" s="1" t="str">
        <f t="shared" si="121"/>
        <v/>
      </c>
      <c r="H3749">
        <f>SUMIFS(Data!Z:Z,Data!B:B,Figure16!B3749,Data!A:A,Figure16!A3749)</f>
        <v>0</v>
      </c>
    </row>
    <row r="3750" spans="1:8">
      <c r="A3750" s="27">
        <v>1984</v>
      </c>
      <c r="B3750" t="s">
        <v>44</v>
      </c>
      <c r="C3750" s="3">
        <f>SUMIFS(Data!F:F,Data!$B:$B,Figure16!$B3750,Data!$A:$A,Figure16!$A3750)</f>
        <v>0</v>
      </c>
      <c r="D3750" s="3">
        <f>SUMIFS(Data!Y:Y,Data!$B:$B,Figure16!$B3750,Data!$A:$A,Figure16!$A3750)</f>
        <v>0</v>
      </c>
      <c r="E3750" s="3">
        <f>SUMIFS(Data!Q:Q,Data!$B:$B,Figure16!$B3750,Data!$A:$A,Figure16!$A3750)</f>
        <v>0</v>
      </c>
      <c r="F3750" s="1" t="str">
        <f t="shared" si="120"/>
        <v/>
      </c>
      <c r="G3750" s="1" t="str">
        <f t="shared" si="121"/>
        <v/>
      </c>
      <c r="H3750">
        <f>SUMIFS(Data!Z:Z,Data!B:B,Figure16!B3750,Data!A:A,Figure16!A3750)</f>
        <v>0</v>
      </c>
    </row>
    <row r="3751" spans="1:8">
      <c r="A3751" s="27">
        <v>1985</v>
      </c>
      <c r="B3751" t="s">
        <v>44</v>
      </c>
      <c r="C3751" s="3">
        <f>SUMIFS(Data!F:F,Data!$B:$B,Figure16!$B3751,Data!$A:$A,Figure16!$A3751)</f>
        <v>20000000</v>
      </c>
      <c r="D3751" s="3">
        <f>SUMIFS(Data!Y:Y,Data!$B:$B,Figure16!$B3751,Data!$A:$A,Figure16!$A3751)</f>
        <v>0</v>
      </c>
      <c r="E3751" s="3">
        <f>SUMIFS(Data!Q:Q,Data!$B:$B,Figure16!$B3751,Data!$A:$A,Figure16!$A3751)</f>
        <v>0</v>
      </c>
      <c r="F3751" s="1" t="str">
        <f t="shared" si="120"/>
        <v/>
      </c>
      <c r="G3751" s="1" t="str">
        <f t="shared" si="121"/>
        <v/>
      </c>
      <c r="H3751">
        <f>SUMIFS(Data!Z:Z,Data!B:B,Figure16!B3751,Data!A:A,Figure16!A3751)</f>
        <v>0</v>
      </c>
    </row>
    <row r="3752" spans="1:8">
      <c r="A3752" s="27">
        <v>1986</v>
      </c>
      <c r="B3752" t="s">
        <v>44</v>
      </c>
      <c r="C3752" s="3">
        <f>SUMIFS(Data!F:F,Data!$B:$B,Figure16!$B3752,Data!$A:$A,Figure16!$A3752)</f>
        <v>0</v>
      </c>
      <c r="D3752" s="3">
        <f>SUMIFS(Data!Y:Y,Data!$B:$B,Figure16!$B3752,Data!$A:$A,Figure16!$A3752)</f>
        <v>0</v>
      </c>
      <c r="E3752" s="3">
        <f>SUMIFS(Data!Q:Q,Data!$B:$B,Figure16!$B3752,Data!$A:$A,Figure16!$A3752)</f>
        <v>0</v>
      </c>
      <c r="F3752" s="1" t="str">
        <f t="shared" si="120"/>
        <v/>
      </c>
      <c r="G3752" s="1" t="str">
        <f t="shared" si="121"/>
        <v/>
      </c>
      <c r="H3752">
        <f>SUMIFS(Data!Z:Z,Data!B:B,Figure16!B3752,Data!A:A,Figure16!A3752)</f>
        <v>0</v>
      </c>
    </row>
    <row r="3753" spans="1:8">
      <c r="A3753" s="27">
        <v>1987</v>
      </c>
      <c r="B3753" t="s">
        <v>44</v>
      </c>
      <c r="C3753" s="3">
        <f>SUMIFS(Data!F:F,Data!$B:$B,Figure16!$B3753,Data!$A:$A,Figure16!$A3753)</f>
        <v>0</v>
      </c>
      <c r="D3753" s="3">
        <f>SUMIFS(Data!Y:Y,Data!$B:$B,Figure16!$B3753,Data!$A:$A,Figure16!$A3753)</f>
        <v>0</v>
      </c>
      <c r="E3753" s="3">
        <f>SUMIFS(Data!Q:Q,Data!$B:$B,Figure16!$B3753,Data!$A:$A,Figure16!$A3753)</f>
        <v>0</v>
      </c>
      <c r="F3753" s="1" t="str">
        <f t="shared" si="120"/>
        <v/>
      </c>
      <c r="G3753" s="1" t="str">
        <f t="shared" si="121"/>
        <v/>
      </c>
      <c r="H3753">
        <f>SUMIFS(Data!Z:Z,Data!B:B,Figure16!B3753,Data!A:A,Figure16!A3753)</f>
        <v>0</v>
      </c>
    </row>
    <row r="3754" spans="1:8">
      <c r="A3754" s="27">
        <v>1988</v>
      </c>
      <c r="B3754" t="s">
        <v>44</v>
      </c>
      <c r="C3754" s="3">
        <f>SUMIFS(Data!F:F,Data!$B:$B,Figure16!$B3754,Data!$A:$A,Figure16!$A3754)</f>
        <v>0</v>
      </c>
      <c r="D3754" s="3">
        <f>SUMIFS(Data!Y:Y,Data!$B:$B,Figure16!$B3754,Data!$A:$A,Figure16!$A3754)</f>
        <v>0</v>
      </c>
      <c r="E3754" s="3">
        <f>SUMIFS(Data!Q:Q,Data!$B:$B,Figure16!$B3754,Data!$A:$A,Figure16!$A3754)</f>
        <v>0</v>
      </c>
      <c r="F3754" s="1" t="str">
        <f t="shared" si="120"/>
        <v/>
      </c>
      <c r="G3754" s="1" t="str">
        <f t="shared" si="121"/>
        <v/>
      </c>
      <c r="H3754">
        <f>SUMIFS(Data!Z:Z,Data!B:B,Figure16!B3754,Data!A:A,Figure16!A3754)</f>
        <v>0</v>
      </c>
    </row>
    <row r="3755" spans="1:8">
      <c r="A3755" s="27">
        <v>1989</v>
      </c>
      <c r="B3755" t="s">
        <v>44</v>
      </c>
      <c r="C3755" s="3">
        <f>SUMIFS(Data!F:F,Data!$B:$B,Figure16!$B3755,Data!$A:$A,Figure16!$A3755)</f>
        <v>24000000</v>
      </c>
      <c r="D3755" s="3">
        <f>SUMIFS(Data!Y:Y,Data!$B:$B,Figure16!$B3755,Data!$A:$A,Figure16!$A3755)</f>
        <v>0</v>
      </c>
      <c r="E3755" s="3">
        <f>SUMIFS(Data!Q:Q,Data!$B:$B,Figure16!$B3755,Data!$A:$A,Figure16!$A3755)</f>
        <v>0</v>
      </c>
      <c r="F3755" s="1" t="str">
        <f t="shared" si="120"/>
        <v/>
      </c>
      <c r="G3755" s="1" t="str">
        <f t="shared" si="121"/>
        <v/>
      </c>
      <c r="H3755">
        <f>SUMIFS(Data!Z:Z,Data!B:B,Figure16!B3755,Data!A:A,Figure16!A3755)</f>
        <v>0</v>
      </c>
    </row>
    <row r="3756" spans="1:8">
      <c r="A3756" s="27">
        <v>1990</v>
      </c>
      <c r="B3756" t="s">
        <v>44</v>
      </c>
      <c r="C3756" s="3">
        <f>SUMIFS(Data!F:F,Data!$B:$B,Figure16!$B3756,Data!$A:$A,Figure16!$A3756)</f>
        <v>500000000</v>
      </c>
      <c r="D3756" s="3">
        <f>SUMIFS(Data!Y:Y,Data!$B:$B,Figure16!$B3756,Data!$A:$A,Figure16!$A3756)</f>
        <v>0</v>
      </c>
      <c r="E3756" s="3">
        <f>SUMIFS(Data!Q:Q,Data!$B:$B,Figure16!$B3756,Data!$A:$A,Figure16!$A3756)</f>
        <v>0</v>
      </c>
      <c r="F3756" s="1" t="str">
        <f t="shared" si="120"/>
        <v/>
      </c>
      <c r="G3756" s="1" t="str">
        <f t="shared" si="121"/>
        <v/>
      </c>
      <c r="H3756">
        <f>SUMIFS(Data!Z:Z,Data!B:B,Figure16!B3756,Data!A:A,Figure16!A3756)</f>
        <v>0</v>
      </c>
    </row>
    <row r="3757" spans="1:8">
      <c r="A3757" s="27">
        <v>1991</v>
      </c>
      <c r="B3757" t="s">
        <v>44</v>
      </c>
      <c r="C3757" s="3">
        <f>SUMIFS(Data!F:F,Data!$B:$B,Figure16!$B3757,Data!$A:$A,Figure16!$A3757)</f>
        <v>500000000</v>
      </c>
      <c r="D3757" s="3">
        <f>SUMIFS(Data!Y:Y,Data!$B:$B,Figure16!$B3757,Data!$A:$A,Figure16!$A3757)</f>
        <v>0</v>
      </c>
      <c r="E3757" s="3">
        <f>SUMIFS(Data!Q:Q,Data!$B:$B,Figure16!$B3757,Data!$A:$A,Figure16!$A3757)</f>
        <v>0</v>
      </c>
      <c r="F3757" s="1" t="str">
        <f t="shared" si="120"/>
        <v/>
      </c>
      <c r="G3757" s="1" t="str">
        <f t="shared" si="121"/>
        <v/>
      </c>
      <c r="H3757">
        <f>SUMIFS(Data!Z:Z,Data!B:B,Figure16!B3757,Data!A:A,Figure16!A3757)</f>
        <v>0</v>
      </c>
    </row>
    <row r="3758" spans="1:8">
      <c r="A3758" s="27">
        <v>1992</v>
      </c>
      <c r="B3758" t="s">
        <v>44</v>
      </c>
      <c r="C3758" s="3">
        <f>SUMIFS(Data!F:F,Data!$B:$B,Figure16!$B3758,Data!$A:$A,Figure16!$A3758)</f>
        <v>500000000</v>
      </c>
      <c r="D3758" s="3">
        <f>SUMIFS(Data!Y:Y,Data!$B:$B,Figure16!$B3758,Data!$A:$A,Figure16!$A3758)</f>
        <v>0</v>
      </c>
      <c r="E3758" s="3">
        <f>SUMIFS(Data!Q:Q,Data!$B:$B,Figure16!$B3758,Data!$A:$A,Figure16!$A3758)</f>
        <v>0</v>
      </c>
      <c r="F3758" s="1" t="str">
        <f t="shared" si="120"/>
        <v/>
      </c>
      <c r="G3758" s="1" t="str">
        <f t="shared" si="121"/>
        <v/>
      </c>
      <c r="H3758">
        <f>SUMIFS(Data!Z:Z,Data!B:B,Figure16!B3758,Data!A:A,Figure16!A3758)</f>
        <v>0</v>
      </c>
    </row>
    <row r="3759" spans="1:8">
      <c r="A3759" s="27">
        <v>1993</v>
      </c>
      <c r="B3759" t="s">
        <v>44</v>
      </c>
      <c r="C3759" s="3">
        <f>SUMIFS(Data!F:F,Data!$B:$B,Figure16!$B3759,Data!$A:$A,Figure16!$A3759)</f>
        <v>500000000</v>
      </c>
      <c r="D3759" s="3">
        <f>SUMIFS(Data!Y:Y,Data!$B:$B,Figure16!$B3759,Data!$A:$A,Figure16!$A3759)</f>
        <v>0</v>
      </c>
      <c r="E3759" s="3">
        <f>SUMIFS(Data!Q:Q,Data!$B:$B,Figure16!$B3759,Data!$A:$A,Figure16!$A3759)</f>
        <v>0</v>
      </c>
      <c r="F3759" s="1" t="str">
        <f t="shared" si="120"/>
        <v/>
      </c>
      <c r="G3759" s="1" t="str">
        <f t="shared" si="121"/>
        <v/>
      </c>
      <c r="H3759">
        <f>SUMIFS(Data!Z:Z,Data!B:B,Figure16!B3759,Data!A:A,Figure16!A3759)</f>
        <v>0</v>
      </c>
    </row>
    <row r="3760" spans="1:8">
      <c r="A3760" s="27">
        <v>1994</v>
      </c>
      <c r="B3760" t="s">
        <v>44</v>
      </c>
      <c r="C3760" s="3">
        <f>SUMIFS(Data!F:F,Data!$B:$B,Figure16!$B3760,Data!$A:$A,Figure16!$A3760)</f>
        <v>500000000</v>
      </c>
      <c r="D3760" s="3">
        <f>SUMIFS(Data!Y:Y,Data!$B:$B,Figure16!$B3760,Data!$A:$A,Figure16!$A3760)</f>
        <v>0</v>
      </c>
      <c r="E3760" s="3">
        <f>SUMIFS(Data!Q:Q,Data!$B:$B,Figure16!$B3760,Data!$A:$A,Figure16!$A3760)</f>
        <v>0</v>
      </c>
      <c r="F3760" s="1" t="str">
        <f t="shared" si="120"/>
        <v/>
      </c>
      <c r="G3760" s="1" t="str">
        <f t="shared" si="121"/>
        <v/>
      </c>
      <c r="H3760">
        <f>SUMIFS(Data!Z:Z,Data!B:B,Figure16!B3760,Data!A:A,Figure16!A3760)</f>
        <v>0</v>
      </c>
    </row>
    <row r="3761" spans="1:8">
      <c r="A3761" s="27">
        <v>1995</v>
      </c>
      <c r="B3761" t="s">
        <v>44</v>
      </c>
      <c r="C3761" s="3">
        <f>SUMIFS(Data!F:F,Data!$B:$B,Figure16!$B3761,Data!$A:$A,Figure16!$A3761)</f>
        <v>500000000</v>
      </c>
      <c r="D3761" s="3">
        <f>SUMIFS(Data!Y:Y,Data!$B:$B,Figure16!$B3761,Data!$A:$A,Figure16!$A3761)</f>
        <v>0</v>
      </c>
      <c r="E3761" s="3">
        <f>SUMIFS(Data!Q:Q,Data!$B:$B,Figure16!$B3761,Data!$A:$A,Figure16!$A3761)</f>
        <v>0</v>
      </c>
      <c r="F3761" s="1" t="str">
        <f t="shared" si="120"/>
        <v/>
      </c>
      <c r="G3761" s="1" t="str">
        <f t="shared" si="121"/>
        <v/>
      </c>
      <c r="H3761">
        <f>SUMIFS(Data!Z:Z,Data!B:B,Figure16!B3761,Data!A:A,Figure16!A3761)</f>
        <v>0</v>
      </c>
    </row>
    <row r="3762" spans="1:8">
      <c r="A3762" s="27">
        <v>1996</v>
      </c>
      <c r="B3762" t="s">
        <v>44</v>
      </c>
      <c r="C3762" s="3">
        <f>SUMIFS(Data!F:F,Data!$B:$B,Figure16!$B3762,Data!$A:$A,Figure16!$A3762)</f>
        <v>583000000</v>
      </c>
      <c r="D3762" s="3">
        <f>SUMIFS(Data!Y:Y,Data!$B:$B,Figure16!$B3762,Data!$A:$A,Figure16!$A3762)</f>
        <v>0</v>
      </c>
      <c r="E3762" s="3">
        <f>SUMIFS(Data!Q:Q,Data!$B:$B,Figure16!$B3762,Data!$A:$A,Figure16!$A3762)</f>
        <v>0</v>
      </c>
      <c r="F3762" s="1" t="str">
        <f t="shared" si="120"/>
        <v/>
      </c>
      <c r="G3762" s="1" t="str">
        <f t="shared" si="121"/>
        <v/>
      </c>
      <c r="H3762">
        <f>SUMIFS(Data!Z:Z,Data!B:B,Figure16!B3762,Data!A:A,Figure16!A3762)</f>
        <v>0</v>
      </c>
    </row>
    <row r="3763" spans="1:8">
      <c r="A3763" s="27">
        <v>1997</v>
      </c>
      <c r="B3763" t="s">
        <v>44</v>
      </c>
      <c r="C3763" s="3">
        <f>SUMIFS(Data!F:F,Data!$B:$B,Figure16!$B3763,Data!$A:$A,Figure16!$A3763)</f>
        <v>500000000</v>
      </c>
      <c r="D3763" s="3">
        <f>SUMIFS(Data!Y:Y,Data!$B:$B,Figure16!$B3763,Data!$A:$A,Figure16!$A3763)</f>
        <v>0</v>
      </c>
      <c r="E3763" s="3">
        <f>SUMIFS(Data!Q:Q,Data!$B:$B,Figure16!$B3763,Data!$A:$A,Figure16!$A3763)</f>
        <v>0</v>
      </c>
      <c r="F3763" s="1" t="str">
        <f t="shared" si="120"/>
        <v/>
      </c>
      <c r="G3763" s="1" t="str">
        <f t="shared" si="121"/>
        <v/>
      </c>
      <c r="H3763">
        <f>SUMIFS(Data!Z:Z,Data!B:B,Figure16!B3763,Data!A:A,Figure16!A3763)</f>
        <v>0</v>
      </c>
    </row>
    <row r="3764" spans="1:8">
      <c r="A3764" s="27">
        <v>1998</v>
      </c>
      <c r="B3764" t="s">
        <v>44</v>
      </c>
      <c r="C3764" s="3">
        <f>SUMIFS(Data!F:F,Data!$B:$B,Figure16!$B3764,Data!$A:$A,Figure16!$A3764)</f>
        <v>500000000</v>
      </c>
      <c r="D3764" s="3">
        <f>SUMIFS(Data!Y:Y,Data!$B:$B,Figure16!$B3764,Data!$A:$A,Figure16!$A3764)</f>
        <v>0</v>
      </c>
      <c r="E3764" s="3">
        <f>SUMIFS(Data!Q:Q,Data!$B:$B,Figure16!$B3764,Data!$A:$A,Figure16!$A3764)</f>
        <v>0</v>
      </c>
      <c r="F3764" s="1" t="str">
        <f t="shared" si="120"/>
        <v/>
      </c>
      <c r="G3764" s="1" t="str">
        <f t="shared" si="121"/>
        <v/>
      </c>
      <c r="H3764">
        <f>SUMIFS(Data!Z:Z,Data!B:B,Figure16!B3764,Data!A:A,Figure16!A3764)</f>
        <v>0</v>
      </c>
    </row>
    <row r="3765" spans="1:8">
      <c r="A3765" s="27">
        <v>1999</v>
      </c>
      <c r="B3765" t="s">
        <v>44</v>
      </c>
      <c r="C3765" s="3">
        <f>SUMIFS(Data!F:F,Data!$B:$B,Figure16!$B3765,Data!$A:$A,Figure16!$A3765)</f>
        <v>500000000</v>
      </c>
      <c r="D3765" s="3">
        <f>SUMIFS(Data!Y:Y,Data!$B:$B,Figure16!$B3765,Data!$A:$A,Figure16!$A3765)</f>
        <v>0</v>
      </c>
      <c r="E3765" s="3">
        <f>SUMIFS(Data!Q:Q,Data!$B:$B,Figure16!$B3765,Data!$A:$A,Figure16!$A3765)</f>
        <v>0</v>
      </c>
      <c r="F3765" s="1" t="str">
        <f t="shared" si="120"/>
        <v/>
      </c>
      <c r="G3765" s="1" t="str">
        <f t="shared" si="121"/>
        <v/>
      </c>
      <c r="H3765">
        <f>SUMIFS(Data!Z:Z,Data!B:B,Figure16!B3765,Data!A:A,Figure16!A3765)</f>
        <v>0</v>
      </c>
    </row>
    <row r="3766" spans="1:8">
      <c r="A3766" s="27">
        <v>2000</v>
      </c>
      <c r="B3766" t="s">
        <v>44</v>
      </c>
      <c r="C3766" s="3">
        <f>SUMIFS(Data!F:F,Data!$B:$B,Figure16!$B3766,Data!$A:$A,Figure16!$A3766)</f>
        <v>48317908</v>
      </c>
      <c r="D3766" s="3">
        <f>SUMIFS(Data!Y:Y,Data!$B:$B,Figure16!$B3766,Data!$A:$A,Figure16!$A3766)</f>
        <v>0</v>
      </c>
      <c r="E3766" s="3">
        <f>SUMIFS(Data!Q:Q,Data!$B:$B,Figure16!$B3766,Data!$A:$A,Figure16!$A3766)</f>
        <v>0</v>
      </c>
      <c r="F3766" s="1" t="str">
        <f t="shared" si="120"/>
        <v/>
      </c>
      <c r="G3766" s="1" t="str">
        <f t="shared" si="121"/>
        <v/>
      </c>
      <c r="H3766">
        <f>SUMIFS(Data!Z:Z,Data!B:B,Figure16!B3766,Data!A:A,Figure16!A3766)</f>
        <v>0</v>
      </c>
    </row>
    <row r="3767" spans="1:8">
      <c r="A3767" s="27">
        <v>2001</v>
      </c>
      <c r="B3767" t="s">
        <v>44</v>
      </c>
      <c r="C3767" s="3">
        <f>SUMIFS(Data!F:F,Data!$B:$B,Figure16!$B3767,Data!$A:$A,Figure16!$A3767)</f>
        <v>0</v>
      </c>
      <c r="D3767" s="3">
        <f>SUMIFS(Data!Y:Y,Data!$B:$B,Figure16!$B3767,Data!$A:$A,Figure16!$A3767)</f>
        <v>0</v>
      </c>
      <c r="E3767" s="3">
        <f>SUMIFS(Data!Q:Q,Data!$B:$B,Figure16!$B3767,Data!$A:$A,Figure16!$A3767)</f>
        <v>0</v>
      </c>
      <c r="F3767" s="1" t="str">
        <f t="shared" si="120"/>
        <v/>
      </c>
      <c r="G3767" s="1" t="str">
        <f t="shared" si="121"/>
        <v/>
      </c>
      <c r="H3767">
        <f>SUMIFS(Data!Z:Z,Data!B:B,Figure16!B3767,Data!A:A,Figure16!A3767)</f>
        <v>0</v>
      </c>
    </row>
    <row r="3768" spans="1:8">
      <c r="A3768" s="27">
        <v>2002</v>
      </c>
      <c r="B3768" t="s">
        <v>44</v>
      </c>
      <c r="C3768" s="3">
        <f>SUMIFS(Data!F:F,Data!$B:$B,Figure16!$B3768,Data!$A:$A,Figure16!$A3768)</f>
        <v>0</v>
      </c>
      <c r="D3768" s="3">
        <f>SUMIFS(Data!Y:Y,Data!$B:$B,Figure16!$B3768,Data!$A:$A,Figure16!$A3768)</f>
        <v>0</v>
      </c>
      <c r="E3768" s="3">
        <f>SUMIFS(Data!Q:Q,Data!$B:$B,Figure16!$B3768,Data!$A:$A,Figure16!$A3768)</f>
        <v>0</v>
      </c>
      <c r="F3768" s="1" t="str">
        <f t="shared" si="120"/>
        <v/>
      </c>
      <c r="G3768" s="1" t="str">
        <f t="shared" si="121"/>
        <v/>
      </c>
      <c r="H3768">
        <f>SUMIFS(Data!Z:Z,Data!B:B,Figure16!B3768,Data!A:A,Figure16!A3768)</f>
        <v>0</v>
      </c>
    </row>
    <row r="3769" spans="1:8">
      <c r="A3769" s="27">
        <v>2003</v>
      </c>
      <c r="B3769" t="s">
        <v>44</v>
      </c>
      <c r="C3769" s="3">
        <f>SUMIFS(Data!F:F,Data!$B:$B,Figure16!$B3769,Data!$A:$A,Figure16!$A3769)</f>
        <v>0</v>
      </c>
      <c r="D3769" s="3">
        <f>SUMIFS(Data!Y:Y,Data!$B:$B,Figure16!$B3769,Data!$A:$A,Figure16!$A3769)</f>
        <v>0</v>
      </c>
      <c r="E3769" s="3">
        <f>SUMIFS(Data!Q:Q,Data!$B:$B,Figure16!$B3769,Data!$A:$A,Figure16!$A3769)</f>
        <v>0</v>
      </c>
      <c r="F3769" s="1" t="str">
        <f t="shared" si="120"/>
        <v/>
      </c>
      <c r="G3769" s="1" t="str">
        <f t="shared" si="121"/>
        <v/>
      </c>
      <c r="H3769">
        <f>SUMIFS(Data!Z:Z,Data!B:B,Figure16!B3769,Data!A:A,Figure16!A3769)</f>
        <v>0</v>
      </c>
    </row>
    <row r="3770" spans="1:8">
      <c r="A3770" s="27">
        <v>2004</v>
      </c>
      <c r="B3770" t="s">
        <v>44</v>
      </c>
      <c r="C3770" s="3">
        <f>SUMIFS(Data!F:F,Data!$B:$B,Figure16!$B3770,Data!$A:$A,Figure16!$A3770)</f>
        <v>1208196.25</v>
      </c>
      <c r="D3770" s="3">
        <f>SUMIFS(Data!Y:Y,Data!$B:$B,Figure16!$B3770,Data!$A:$A,Figure16!$A3770)</f>
        <v>0</v>
      </c>
      <c r="E3770" s="3">
        <f>SUMIFS(Data!Q:Q,Data!$B:$B,Figure16!$B3770,Data!$A:$A,Figure16!$A3770)</f>
        <v>0</v>
      </c>
      <c r="F3770" s="1" t="str">
        <f t="shared" si="120"/>
        <v/>
      </c>
      <c r="G3770" s="1" t="str">
        <f t="shared" si="121"/>
        <v/>
      </c>
      <c r="H3770">
        <f>SUMIFS(Data!Z:Z,Data!B:B,Figure16!B3770,Data!A:A,Figure16!A3770)</f>
        <v>0</v>
      </c>
    </row>
    <row r="3771" spans="1:8">
      <c r="A3771" s="27">
        <v>2005</v>
      </c>
      <c r="B3771" t="s">
        <v>44</v>
      </c>
      <c r="C3771" s="3">
        <f>SUMIFS(Data!F:F,Data!$B:$B,Figure16!$B3771,Data!$A:$A,Figure16!$A3771)</f>
        <v>31729308</v>
      </c>
      <c r="D3771" s="3">
        <f>SUMIFS(Data!Y:Y,Data!$B:$B,Figure16!$B3771,Data!$A:$A,Figure16!$A3771)</f>
        <v>0</v>
      </c>
      <c r="E3771" s="3">
        <f>SUMIFS(Data!Q:Q,Data!$B:$B,Figure16!$B3771,Data!$A:$A,Figure16!$A3771)</f>
        <v>0</v>
      </c>
      <c r="F3771" s="1" t="str">
        <f t="shared" si="120"/>
        <v/>
      </c>
      <c r="G3771" s="1" t="str">
        <f t="shared" si="121"/>
        <v/>
      </c>
      <c r="H3771">
        <f>SUMIFS(Data!Z:Z,Data!B:B,Figure16!B3771,Data!A:A,Figure16!A3771)</f>
        <v>0</v>
      </c>
    </row>
    <row r="3772" spans="1:8">
      <c r="A3772" s="27">
        <v>2006</v>
      </c>
      <c r="B3772" t="s">
        <v>44</v>
      </c>
      <c r="C3772" s="3">
        <f>SUMIFS(Data!F:F,Data!$B:$B,Figure16!$B3772,Data!$A:$A,Figure16!$A3772)</f>
        <v>0</v>
      </c>
      <c r="D3772" s="3">
        <f>SUMIFS(Data!Y:Y,Data!$B:$B,Figure16!$B3772,Data!$A:$A,Figure16!$A3772)</f>
        <v>0</v>
      </c>
      <c r="E3772" s="3">
        <f>SUMIFS(Data!Q:Q,Data!$B:$B,Figure16!$B3772,Data!$A:$A,Figure16!$A3772)</f>
        <v>0</v>
      </c>
      <c r="F3772" s="1" t="str">
        <f t="shared" si="120"/>
        <v/>
      </c>
      <c r="G3772" s="1" t="str">
        <f t="shared" si="121"/>
        <v/>
      </c>
      <c r="H3772">
        <f>SUMIFS(Data!Z:Z,Data!B:B,Figure16!B3772,Data!A:A,Figure16!A3772)</f>
        <v>0</v>
      </c>
    </row>
    <row r="3773" spans="1:8">
      <c r="A3773" s="27">
        <v>2007</v>
      </c>
      <c r="B3773" t="s">
        <v>44</v>
      </c>
      <c r="C3773" s="3">
        <f>SUMIFS(Data!F:F,Data!$B:$B,Figure16!$B3773,Data!$A:$A,Figure16!$A3773)</f>
        <v>25000000</v>
      </c>
      <c r="D3773" s="3">
        <f>SUMIFS(Data!Y:Y,Data!$B:$B,Figure16!$B3773,Data!$A:$A,Figure16!$A3773)</f>
        <v>0</v>
      </c>
      <c r="E3773" s="3">
        <f>SUMIFS(Data!Q:Q,Data!$B:$B,Figure16!$B3773,Data!$A:$A,Figure16!$A3773)</f>
        <v>0</v>
      </c>
      <c r="F3773" s="1" t="str">
        <f t="shared" si="120"/>
        <v/>
      </c>
      <c r="G3773" s="1" t="str">
        <f t="shared" si="121"/>
        <v/>
      </c>
      <c r="H3773">
        <f>SUMIFS(Data!Z:Z,Data!B:B,Figure16!B3773,Data!A:A,Figure16!A3773)</f>
        <v>0</v>
      </c>
    </row>
    <row r="3774" spans="1:8">
      <c r="A3774" s="27">
        <v>2008</v>
      </c>
      <c r="B3774" t="s">
        <v>44</v>
      </c>
      <c r="C3774" s="3">
        <f>SUMIFS(Data!F:F,Data!$B:$B,Figure16!$B3774,Data!$A:$A,Figure16!$A3774)</f>
        <v>0</v>
      </c>
      <c r="D3774" s="3">
        <f>SUMIFS(Data!Y:Y,Data!$B:$B,Figure16!$B3774,Data!$A:$A,Figure16!$A3774)</f>
        <v>0</v>
      </c>
      <c r="E3774" s="3">
        <f>SUMIFS(Data!Q:Q,Data!$B:$B,Figure16!$B3774,Data!$A:$A,Figure16!$A3774)</f>
        <v>0</v>
      </c>
      <c r="F3774" s="1" t="str">
        <f t="shared" si="120"/>
        <v/>
      </c>
      <c r="G3774" s="1" t="str">
        <f t="shared" si="121"/>
        <v/>
      </c>
      <c r="H3774">
        <f>SUMIFS(Data!Z:Z,Data!B:B,Figure16!B3774,Data!A:A,Figure16!A3774)</f>
        <v>0</v>
      </c>
    </row>
    <row r="3775" spans="1:8">
      <c r="A3775" s="27">
        <v>2009</v>
      </c>
      <c r="B3775" t="s">
        <v>44</v>
      </c>
      <c r="C3775" s="3">
        <f>SUMIFS(Data!F:F,Data!$B:$B,Figure16!$B3775,Data!$A:$A,Figure16!$A3775)</f>
        <v>0</v>
      </c>
      <c r="D3775" s="3">
        <f>SUMIFS(Data!Y:Y,Data!$B:$B,Figure16!$B3775,Data!$A:$A,Figure16!$A3775)</f>
        <v>0</v>
      </c>
      <c r="E3775" s="3">
        <f>SUMIFS(Data!Q:Q,Data!$B:$B,Figure16!$B3775,Data!$A:$A,Figure16!$A3775)</f>
        <v>0</v>
      </c>
      <c r="F3775" s="1" t="str">
        <f t="shared" si="120"/>
        <v/>
      </c>
      <c r="G3775" s="1" t="str">
        <f t="shared" si="121"/>
        <v/>
      </c>
      <c r="H3775">
        <f>SUMIFS(Data!Z:Z,Data!B:B,Figure16!B3775,Data!A:A,Figure16!A3775)</f>
        <v>0</v>
      </c>
    </row>
    <row r="3776" spans="1:8">
      <c r="A3776" s="27">
        <v>2010</v>
      </c>
      <c r="B3776" t="s">
        <v>44</v>
      </c>
      <c r="C3776" s="3">
        <f>SUMIFS(Data!F:F,Data!$B:$B,Figure16!$B3776,Data!$A:$A,Figure16!$A3776)</f>
        <v>0</v>
      </c>
      <c r="D3776" s="3">
        <f>SUMIFS(Data!Y:Y,Data!$B:$B,Figure16!$B3776,Data!$A:$A,Figure16!$A3776)</f>
        <v>0</v>
      </c>
      <c r="E3776" s="3">
        <f>SUMIFS(Data!Q:Q,Data!$B:$B,Figure16!$B3776,Data!$A:$A,Figure16!$A3776)</f>
        <v>0</v>
      </c>
      <c r="F3776" s="1" t="str">
        <f t="shared" si="120"/>
        <v/>
      </c>
      <c r="G3776" s="1" t="str">
        <f t="shared" si="121"/>
        <v/>
      </c>
      <c r="H3776">
        <f>SUMIFS(Data!Z:Z,Data!B:B,Figure16!B3776,Data!A:A,Figure16!A3776)</f>
        <v>0</v>
      </c>
    </row>
    <row r="3777" spans="1:8">
      <c r="A3777" s="27">
        <v>2011</v>
      </c>
      <c r="B3777" t="s">
        <v>44</v>
      </c>
      <c r="C3777" s="3">
        <f>SUMIFS(Data!F:F,Data!$B:$B,Figure16!$B3777,Data!$A:$A,Figure16!$A3777)</f>
        <v>0</v>
      </c>
      <c r="D3777" s="3">
        <f>SUMIFS(Data!Y:Y,Data!$B:$B,Figure16!$B3777,Data!$A:$A,Figure16!$A3777)</f>
        <v>0</v>
      </c>
      <c r="E3777" s="3">
        <f>SUMIFS(Data!Q:Q,Data!$B:$B,Figure16!$B3777,Data!$A:$A,Figure16!$A3777)</f>
        <v>0</v>
      </c>
      <c r="F3777" s="1" t="str">
        <f t="shared" si="120"/>
        <v/>
      </c>
      <c r="G3777" s="1" t="str">
        <f t="shared" si="121"/>
        <v/>
      </c>
      <c r="H3777">
        <f>SUMIFS(Data!Z:Z,Data!B:B,Figure16!B3777,Data!A:A,Figure16!A3777)</f>
        <v>0</v>
      </c>
    </row>
    <row r="3778" spans="1:8">
      <c r="A3778" s="27">
        <v>2012</v>
      </c>
      <c r="B3778" t="s">
        <v>44</v>
      </c>
      <c r="C3778" s="3">
        <f>SUMIFS(Data!F:F,Data!$B:$B,Figure16!$B3778,Data!$A:$A,Figure16!$A3778)</f>
        <v>18000000</v>
      </c>
      <c r="D3778" s="3">
        <f>SUMIFS(Data!Y:Y,Data!$B:$B,Figure16!$B3778,Data!$A:$A,Figure16!$A3778)</f>
        <v>0</v>
      </c>
      <c r="E3778" s="3">
        <f>SUMIFS(Data!Q:Q,Data!$B:$B,Figure16!$B3778,Data!$A:$A,Figure16!$A3778)</f>
        <v>0</v>
      </c>
      <c r="F3778" s="1" t="str">
        <f t="shared" si="120"/>
        <v/>
      </c>
      <c r="G3778" s="1" t="str">
        <f t="shared" si="121"/>
        <v/>
      </c>
      <c r="H3778">
        <f>SUMIFS(Data!Z:Z,Data!B:B,Figure16!B3778,Data!A:A,Figure16!A3778)</f>
        <v>0</v>
      </c>
    </row>
    <row r="3779" spans="1:8">
      <c r="A3779" s="27">
        <v>2013</v>
      </c>
      <c r="B3779" t="s">
        <v>44</v>
      </c>
      <c r="C3779" s="3">
        <f>SUMIFS(Data!F:F,Data!$B:$B,Figure16!$B3779,Data!$A:$A,Figure16!$A3779)</f>
        <v>0</v>
      </c>
      <c r="D3779" s="3">
        <f>SUMIFS(Data!Y:Y,Data!$B:$B,Figure16!$B3779,Data!$A:$A,Figure16!$A3779)</f>
        <v>0</v>
      </c>
      <c r="E3779" s="3">
        <f>SUMIFS(Data!Q:Q,Data!$B:$B,Figure16!$B3779,Data!$A:$A,Figure16!$A3779)</f>
        <v>0</v>
      </c>
      <c r="F3779" s="1" t="str">
        <f t="shared" ref="F3779:F3842" si="122">IF(E3779&gt;0,C3779/E3779*100,"")</f>
        <v/>
      </c>
      <c r="G3779" s="1" t="str">
        <f t="shared" ref="G3779:G3842" si="123">IF($E3779&gt;0,D3779/$E3779*100,"")</f>
        <v/>
      </c>
      <c r="H3779">
        <f>SUMIFS(Data!Z:Z,Data!B:B,Figure16!B3779,Data!A:A,Figure16!A3779)</f>
        <v>0</v>
      </c>
    </row>
    <row r="3780" spans="1:8">
      <c r="A3780" s="27">
        <v>2014</v>
      </c>
      <c r="B3780" t="s">
        <v>44</v>
      </c>
      <c r="C3780" s="3">
        <f>SUMIFS(Data!F:F,Data!$B:$B,Figure16!$B3780,Data!$A:$A,Figure16!$A3780)</f>
        <v>0</v>
      </c>
      <c r="D3780" s="3">
        <f>SUMIFS(Data!Y:Y,Data!$B:$B,Figure16!$B3780,Data!$A:$A,Figure16!$A3780)</f>
        <v>0</v>
      </c>
      <c r="E3780" s="3">
        <f>SUMIFS(Data!Q:Q,Data!$B:$B,Figure16!$B3780,Data!$A:$A,Figure16!$A3780)</f>
        <v>0</v>
      </c>
      <c r="F3780" s="1" t="str">
        <f t="shared" si="122"/>
        <v/>
      </c>
      <c r="G3780" s="1" t="str">
        <f t="shared" si="123"/>
        <v/>
      </c>
      <c r="H3780">
        <f>SUMIFS(Data!Z:Z,Data!B:B,Figure16!B3780,Data!A:A,Figure16!A3780)</f>
        <v>0</v>
      </c>
    </row>
    <row r="3781" spans="1:8">
      <c r="A3781" s="27">
        <v>2015</v>
      </c>
      <c r="B3781" t="s">
        <v>44</v>
      </c>
      <c r="C3781" s="3">
        <f>SUMIFS(Data!F:F,Data!$B:$B,Figure16!$B3781,Data!$A:$A,Figure16!$A3781)</f>
        <v>0</v>
      </c>
      <c r="D3781" s="3">
        <f>SUMIFS(Data!Y:Y,Data!$B:$B,Figure16!$B3781,Data!$A:$A,Figure16!$A3781)</f>
        <v>0</v>
      </c>
      <c r="E3781" s="3">
        <f>SUMIFS(Data!Q:Q,Data!$B:$B,Figure16!$B3781,Data!$A:$A,Figure16!$A3781)</f>
        <v>0</v>
      </c>
      <c r="F3781" s="1" t="str">
        <f t="shared" si="122"/>
        <v/>
      </c>
      <c r="G3781" s="1" t="str">
        <f t="shared" si="123"/>
        <v/>
      </c>
      <c r="H3781">
        <f>SUMIFS(Data!Z:Z,Data!B:B,Figure16!B3781,Data!A:A,Figure16!A3781)</f>
        <v>0</v>
      </c>
    </row>
    <row r="3782" spans="1:8">
      <c r="A3782" s="27">
        <v>2016</v>
      </c>
      <c r="B3782" t="s">
        <v>44</v>
      </c>
      <c r="C3782" s="3">
        <f>SUMIFS(Data!F:F,Data!$B:$B,Figure16!$B3782,Data!$A:$A,Figure16!$A3782)</f>
        <v>0</v>
      </c>
      <c r="D3782" s="3">
        <f>SUMIFS(Data!Y:Y,Data!$B:$B,Figure16!$B3782,Data!$A:$A,Figure16!$A3782)</f>
        <v>0</v>
      </c>
      <c r="E3782" s="3">
        <f>SUMIFS(Data!Q:Q,Data!$B:$B,Figure16!$B3782,Data!$A:$A,Figure16!$A3782)</f>
        <v>0</v>
      </c>
      <c r="F3782" s="1" t="str">
        <f t="shared" si="122"/>
        <v/>
      </c>
      <c r="G3782" s="1" t="str">
        <f t="shared" si="123"/>
        <v/>
      </c>
      <c r="H3782">
        <f>SUMIFS(Data!Z:Z,Data!B:B,Figure16!B3782,Data!A:A,Figure16!A3782)</f>
        <v>0</v>
      </c>
    </row>
    <row r="3783" spans="1:8">
      <c r="A3783" s="27">
        <v>2017</v>
      </c>
      <c r="B3783" t="s">
        <v>44</v>
      </c>
      <c r="C3783" s="3">
        <f>SUMIFS(Data!F:F,Data!$B:$B,Figure16!$B3783,Data!$A:$A,Figure16!$A3783)</f>
        <v>0</v>
      </c>
      <c r="D3783" s="3">
        <f>SUMIFS(Data!Y:Y,Data!$B:$B,Figure16!$B3783,Data!$A:$A,Figure16!$A3783)</f>
        <v>0</v>
      </c>
      <c r="E3783" s="3">
        <f>SUMIFS(Data!Q:Q,Data!$B:$B,Figure16!$B3783,Data!$A:$A,Figure16!$A3783)</f>
        <v>0</v>
      </c>
      <c r="F3783" s="1" t="str">
        <f t="shared" si="122"/>
        <v/>
      </c>
      <c r="G3783" s="1" t="str">
        <f t="shared" si="123"/>
        <v/>
      </c>
      <c r="H3783">
        <f>SUMIFS(Data!Z:Z,Data!B:B,Figure16!B3783,Data!A:A,Figure16!A3783)</f>
        <v>0</v>
      </c>
    </row>
    <row r="3784" spans="1:8">
      <c r="A3784" s="27">
        <v>1991</v>
      </c>
      <c r="B3784" t="s">
        <v>182</v>
      </c>
      <c r="C3784" s="3">
        <f>SUMIFS(Data!F:F,Data!$B:$B,Figure16!$B3784,Data!$A:$A,Figure16!$A3784)</f>
        <v>0</v>
      </c>
      <c r="D3784" s="3">
        <f>SUMIFS(Data!Y:Y,Data!$B:$B,Figure16!$B3784,Data!$A:$A,Figure16!$A3784)</f>
        <v>0</v>
      </c>
      <c r="E3784" s="3">
        <f>SUMIFS(Data!Q:Q,Data!$B:$B,Figure16!$B3784,Data!$A:$A,Figure16!$A3784)</f>
        <v>2569444444.4444447</v>
      </c>
      <c r="F3784" s="1">
        <f t="shared" si="122"/>
        <v>0</v>
      </c>
      <c r="G3784" s="1">
        <f t="shared" si="123"/>
        <v>0</v>
      </c>
      <c r="H3784">
        <f>SUMIFS(Data!Z:Z,Data!B:B,Figure16!B3784,Data!A:A,Figure16!A3784)</f>
        <v>1</v>
      </c>
    </row>
    <row r="3785" spans="1:8">
      <c r="A3785" s="27">
        <v>1992</v>
      </c>
      <c r="B3785" t="s">
        <v>182</v>
      </c>
      <c r="C3785" s="3">
        <f>SUMIFS(Data!F:F,Data!$B:$B,Figure16!$B3785,Data!$A:$A,Figure16!$A3785)</f>
        <v>0</v>
      </c>
      <c r="D3785" s="3">
        <f>SUMIFS(Data!Y:Y,Data!$B:$B,Figure16!$B3785,Data!$A:$A,Figure16!$A3785)</f>
        <v>0</v>
      </c>
      <c r="E3785" s="3">
        <f>SUMIFS(Data!Q:Q,Data!$B:$B,Figure16!$B3785,Data!$A:$A,Figure16!$A3785)</f>
        <v>2316562499.9999995</v>
      </c>
      <c r="F3785" s="1">
        <f t="shared" si="122"/>
        <v>0</v>
      </c>
      <c r="G3785" s="1">
        <f t="shared" si="123"/>
        <v>0</v>
      </c>
      <c r="H3785">
        <f>SUMIFS(Data!Z:Z,Data!B:B,Figure16!B3785,Data!A:A,Figure16!A3785)</f>
        <v>1</v>
      </c>
    </row>
    <row r="3786" spans="1:8">
      <c r="A3786" s="27">
        <v>1993</v>
      </c>
      <c r="B3786" t="s">
        <v>182</v>
      </c>
      <c r="C3786" s="3">
        <f>SUMIFS(Data!F:F,Data!$B:$B,Figure16!$B3786,Data!$A:$A,Figure16!$A3786)</f>
        <v>0</v>
      </c>
      <c r="D3786" s="3">
        <f>SUMIFS(Data!Y:Y,Data!$B:$B,Figure16!$B3786,Data!$A:$A,Figure16!$A3786)</f>
        <v>0</v>
      </c>
      <c r="E3786" s="3">
        <f>SUMIFS(Data!Q:Q,Data!$B:$B,Figure16!$B3786,Data!$A:$A,Figure16!$A3786)</f>
        <v>2028295454.5454545</v>
      </c>
      <c r="F3786" s="1">
        <f t="shared" si="122"/>
        <v>0</v>
      </c>
      <c r="G3786" s="1">
        <f t="shared" si="123"/>
        <v>0</v>
      </c>
      <c r="H3786">
        <f>SUMIFS(Data!Z:Z,Data!B:B,Figure16!B3786,Data!A:A,Figure16!A3786)</f>
        <v>1</v>
      </c>
    </row>
    <row r="3787" spans="1:8">
      <c r="A3787" s="27">
        <v>1994</v>
      </c>
      <c r="B3787" t="s">
        <v>182</v>
      </c>
      <c r="C3787" s="3">
        <f>SUMIFS(Data!F:F,Data!$B:$B,Figure16!$B3787,Data!$A:$A,Figure16!$A3787)</f>
        <v>7400000</v>
      </c>
      <c r="D3787" s="3">
        <f>SUMIFS(Data!Y:Y,Data!$B:$B,Figure16!$B3787,Data!$A:$A,Figure16!$A3787)</f>
        <v>0</v>
      </c>
      <c r="E3787" s="3">
        <f>SUMIFS(Data!Q:Q,Data!$B:$B,Figure16!$B3787,Data!$A:$A,Figure16!$A3787)</f>
        <v>1681006993.0069933</v>
      </c>
      <c r="F3787" s="1">
        <f t="shared" si="122"/>
        <v>0.44021232694355694</v>
      </c>
      <c r="G3787" s="1">
        <f t="shared" si="123"/>
        <v>0</v>
      </c>
      <c r="H3787">
        <f>SUMIFS(Data!Z:Z,Data!B:B,Figure16!B3787,Data!A:A,Figure16!A3787)</f>
        <v>1</v>
      </c>
    </row>
    <row r="3788" spans="1:8">
      <c r="A3788" s="27">
        <v>1995</v>
      </c>
      <c r="B3788" t="s">
        <v>182</v>
      </c>
      <c r="C3788" s="3">
        <f>SUMIFS(Data!F:F,Data!$B:$B,Figure16!$B3788,Data!$A:$A,Figure16!$A3788)</f>
        <v>0</v>
      </c>
      <c r="D3788" s="3">
        <f>SUMIFS(Data!Y:Y,Data!$B:$B,Figure16!$B3788,Data!$A:$A,Figure16!$A3788)</f>
        <v>0</v>
      </c>
      <c r="E3788" s="3">
        <f>SUMIFS(Data!Q:Q,Data!$B:$B,Figure16!$B3788,Data!$A:$A,Figure16!$A3788)</f>
        <v>1661018518.5185184</v>
      </c>
      <c r="F3788" s="1">
        <f t="shared" si="122"/>
        <v>0</v>
      </c>
      <c r="G3788" s="1">
        <f t="shared" si="123"/>
        <v>0</v>
      </c>
      <c r="H3788">
        <f>SUMIFS(Data!Z:Z,Data!B:B,Figure16!B3788,Data!A:A,Figure16!A3788)</f>
        <v>1</v>
      </c>
    </row>
    <row r="3789" spans="1:8">
      <c r="A3789" s="27">
        <v>1996</v>
      </c>
      <c r="B3789" t="s">
        <v>182</v>
      </c>
      <c r="C3789" s="3">
        <f>SUMIFS(Data!F:F,Data!$B:$B,Figure16!$B3789,Data!$A:$A,Figure16!$A3789)</f>
        <v>0</v>
      </c>
      <c r="D3789" s="3">
        <f>SUMIFS(Data!Y:Y,Data!$B:$B,Figure16!$B3789,Data!$A:$A,Figure16!$A3789)</f>
        <v>0</v>
      </c>
      <c r="E3789" s="3">
        <f>SUMIFS(Data!Q:Q,Data!$B:$B,Figure16!$B3789,Data!$A:$A,Figure16!$A3789)</f>
        <v>1827570586.1678448</v>
      </c>
      <c r="F3789" s="1">
        <f t="shared" si="122"/>
        <v>0</v>
      </c>
      <c r="G3789" s="1">
        <f t="shared" si="123"/>
        <v>0</v>
      </c>
      <c r="H3789">
        <f>SUMIFS(Data!Z:Z,Data!B:B,Figure16!B3789,Data!A:A,Figure16!A3789)</f>
        <v>1</v>
      </c>
    </row>
    <row r="3790" spans="1:8">
      <c r="A3790" s="27">
        <v>1997</v>
      </c>
      <c r="B3790" t="s">
        <v>182</v>
      </c>
      <c r="C3790" s="3">
        <f>SUMIFS(Data!F:F,Data!$B:$B,Figure16!$B3790,Data!$A:$A,Figure16!$A3790)</f>
        <v>0</v>
      </c>
      <c r="D3790" s="3">
        <f>SUMIFS(Data!Y:Y,Data!$B:$B,Figure16!$B3790,Data!$A:$A,Figure16!$A3790)</f>
        <v>0</v>
      </c>
      <c r="E3790" s="3">
        <f>SUMIFS(Data!Q:Q,Data!$B:$B,Figure16!$B3790,Data!$A:$A,Figure16!$A3790)</f>
        <v>1767864035.7194295</v>
      </c>
      <c r="F3790" s="1">
        <f t="shared" si="122"/>
        <v>0</v>
      </c>
      <c r="G3790" s="1">
        <f t="shared" si="123"/>
        <v>0</v>
      </c>
      <c r="H3790">
        <f>SUMIFS(Data!Z:Z,Data!B:B,Figure16!B3790,Data!A:A,Figure16!A3790)</f>
        <v>1</v>
      </c>
    </row>
    <row r="3791" spans="1:8">
      <c r="A3791" s="27">
        <v>1998</v>
      </c>
      <c r="B3791" t="s">
        <v>182</v>
      </c>
      <c r="C3791" s="3">
        <f>SUMIFS(Data!F:F,Data!$B:$B,Figure16!$B3791,Data!$A:$A,Figure16!$A3791)</f>
        <v>14700000</v>
      </c>
      <c r="D3791" s="3">
        <f>SUMIFS(Data!Y:Y,Data!$B:$B,Figure16!$B3791,Data!$A:$A,Figure16!$A3791)</f>
        <v>0</v>
      </c>
      <c r="E3791" s="3">
        <f>SUMIFS(Data!Q:Q,Data!$B:$B,Figure16!$B3791,Data!$A:$A,Figure16!$A3791)</f>
        <v>1645963749.8314619</v>
      </c>
      <c r="F3791" s="1">
        <f t="shared" si="122"/>
        <v>0.89309378784953219</v>
      </c>
      <c r="G3791" s="1">
        <f t="shared" si="123"/>
        <v>0</v>
      </c>
      <c r="H3791">
        <f>SUMIFS(Data!Z:Z,Data!B:B,Figure16!B3791,Data!A:A,Figure16!A3791)</f>
        <v>1</v>
      </c>
    </row>
    <row r="3792" spans="1:8">
      <c r="A3792" s="27">
        <v>1999</v>
      </c>
      <c r="B3792" t="s">
        <v>182</v>
      </c>
      <c r="C3792" s="3">
        <f>SUMIFS(Data!F:F,Data!$B:$B,Figure16!$B3792,Data!$A:$A,Figure16!$A3792)</f>
        <v>0</v>
      </c>
      <c r="D3792" s="3">
        <f>SUMIFS(Data!Y:Y,Data!$B:$B,Figure16!$B3792,Data!$A:$A,Figure16!$A3792)</f>
        <v>0</v>
      </c>
      <c r="E3792" s="3">
        <f>SUMIFS(Data!Q:Q,Data!$B:$B,Figure16!$B3792,Data!$A:$A,Figure16!$A3792)</f>
        <v>1249061487.0145676</v>
      </c>
      <c r="F3792" s="1">
        <f t="shared" si="122"/>
        <v>0</v>
      </c>
      <c r="G3792" s="1">
        <f t="shared" si="123"/>
        <v>0</v>
      </c>
      <c r="H3792">
        <f>SUMIFS(Data!Z:Z,Data!B:B,Figure16!B3792,Data!A:A,Figure16!A3792)</f>
        <v>1</v>
      </c>
    </row>
    <row r="3793" spans="1:8">
      <c r="A3793" s="27">
        <v>2000</v>
      </c>
      <c r="B3793" t="s">
        <v>182</v>
      </c>
      <c r="C3793" s="3">
        <f>SUMIFS(Data!F:F,Data!$B:$B,Figure16!$B3793,Data!$A:$A,Figure16!$A3793)</f>
        <v>0</v>
      </c>
      <c r="D3793" s="3">
        <f>SUMIFS(Data!Y:Y,Data!$B:$B,Figure16!$B3793,Data!$A:$A,Figure16!$A3793)</f>
        <v>0</v>
      </c>
      <c r="E3793" s="3">
        <f>SUMIFS(Data!Q:Q,Data!$B:$B,Figure16!$B3793,Data!$A:$A,Figure16!$A3793)</f>
        <v>1369692689.42855</v>
      </c>
      <c r="F3793" s="1">
        <f t="shared" si="122"/>
        <v>0</v>
      </c>
      <c r="G3793" s="1">
        <f t="shared" si="123"/>
        <v>0</v>
      </c>
      <c r="H3793">
        <f>SUMIFS(Data!Z:Z,Data!B:B,Figure16!B3793,Data!A:A,Figure16!A3793)</f>
        <v>1</v>
      </c>
    </row>
    <row r="3794" spans="1:8">
      <c r="A3794" s="27">
        <v>2001</v>
      </c>
      <c r="B3794" t="s">
        <v>182</v>
      </c>
      <c r="C3794" s="3">
        <f>SUMIFS(Data!F:F,Data!$B:$B,Figure16!$B3794,Data!$A:$A,Figure16!$A3794)</f>
        <v>7248943.75</v>
      </c>
      <c r="D3794" s="3">
        <f>SUMIFS(Data!Y:Y,Data!$B:$B,Figure16!$B3794,Data!$A:$A,Figure16!$A3794)</f>
        <v>0</v>
      </c>
      <c r="E3794" s="3">
        <f>SUMIFS(Data!Q:Q,Data!$B:$B,Figure16!$B3794,Data!$A:$A,Figure16!$A3794)</f>
        <v>1525112241.8437595</v>
      </c>
      <c r="F3794" s="1">
        <f t="shared" si="122"/>
        <v>0.47530559070436079</v>
      </c>
      <c r="G3794" s="1">
        <f t="shared" si="123"/>
        <v>0</v>
      </c>
      <c r="H3794">
        <f>SUMIFS(Data!Z:Z,Data!B:B,Figure16!B3794,Data!A:A,Figure16!A3794)</f>
        <v>1</v>
      </c>
    </row>
    <row r="3795" spans="1:8">
      <c r="A3795" s="27">
        <v>2002</v>
      </c>
      <c r="B3795" t="s">
        <v>182</v>
      </c>
      <c r="C3795" s="3">
        <f>SUMIFS(Data!F:F,Data!$B:$B,Figure16!$B3795,Data!$A:$A,Figure16!$A3795)</f>
        <v>773230.96875</v>
      </c>
      <c r="D3795" s="3">
        <f>SUMIFS(Data!Y:Y,Data!$B:$B,Figure16!$B3795,Data!$A:$A,Figure16!$A3795)</f>
        <v>0</v>
      </c>
      <c r="E3795" s="3">
        <f>SUMIFS(Data!Q:Q,Data!$B:$B,Figure16!$B3795,Data!$A:$A,Figure16!$A3795)</f>
        <v>1605640974.2920022</v>
      </c>
      <c r="F3795" s="1">
        <f t="shared" si="122"/>
        <v>4.8157152260700845E-2</v>
      </c>
      <c r="G3795" s="1">
        <f t="shared" si="123"/>
        <v>0</v>
      </c>
      <c r="H3795">
        <f>SUMIFS(Data!Z:Z,Data!B:B,Figure16!B3795,Data!A:A,Figure16!A3795)</f>
        <v>1</v>
      </c>
    </row>
    <row r="3796" spans="1:8">
      <c r="A3796" s="27">
        <v>2003</v>
      </c>
      <c r="B3796" t="s">
        <v>182</v>
      </c>
      <c r="C3796" s="3">
        <f>SUMIFS(Data!F:F,Data!$B:$B,Figure16!$B3796,Data!$A:$A,Figure16!$A3796)</f>
        <v>7205000</v>
      </c>
      <c r="D3796" s="3">
        <f>SUMIFS(Data!Y:Y,Data!$B:$B,Figure16!$B3796,Data!$A:$A,Figure16!$A3796)</f>
        <v>0</v>
      </c>
      <c r="E3796" s="3">
        <f>SUMIFS(Data!Q:Q,Data!$B:$B,Figure16!$B3796,Data!$A:$A,Figure16!$A3796)</f>
        <v>1919012666.5690444</v>
      </c>
      <c r="F3796" s="1">
        <f t="shared" si="122"/>
        <v>0.37545348842754867</v>
      </c>
      <c r="G3796" s="1">
        <f t="shared" si="123"/>
        <v>0</v>
      </c>
      <c r="H3796">
        <f>SUMIFS(Data!Z:Z,Data!B:B,Figure16!B3796,Data!A:A,Figure16!A3796)</f>
        <v>1</v>
      </c>
    </row>
    <row r="3797" spans="1:8">
      <c r="A3797" s="27">
        <v>2004</v>
      </c>
      <c r="B3797" t="s">
        <v>182</v>
      </c>
      <c r="C3797" s="3">
        <f>SUMIFS(Data!F:F,Data!$B:$B,Figure16!$B3797,Data!$A:$A,Figure16!$A3797)</f>
        <v>8153275.625</v>
      </c>
      <c r="D3797" s="3">
        <f>SUMIFS(Data!Y:Y,Data!$B:$B,Figure16!$B3797,Data!$A:$A,Figure16!$A3797)</f>
        <v>0</v>
      </c>
      <c r="E3797" s="3">
        <f>SUMIFS(Data!Q:Q,Data!$B:$B,Figure16!$B3797,Data!$A:$A,Figure16!$A3797)</f>
        <v>2211534585.0033989</v>
      </c>
      <c r="F3797" s="1">
        <f t="shared" si="122"/>
        <v>0.36867050057855955</v>
      </c>
      <c r="G3797" s="1">
        <f t="shared" si="123"/>
        <v>0</v>
      </c>
      <c r="H3797">
        <f>SUMIFS(Data!Z:Z,Data!B:B,Figure16!B3797,Data!A:A,Figure16!A3797)</f>
        <v>1</v>
      </c>
    </row>
    <row r="3798" spans="1:8">
      <c r="A3798" s="27">
        <v>2005</v>
      </c>
      <c r="B3798" t="s">
        <v>182</v>
      </c>
      <c r="C3798" s="3">
        <f>SUMIFS(Data!F:F,Data!$B:$B,Figure16!$B3798,Data!$A:$A,Figure16!$A3798)</f>
        <v>171000</v>
      </c>
      <c r="D3798" s="3">
        <f>SUMIFS(Data!Y:Y,Data!$B:$B,Figure16!$B3798,Data!$A:$A,Figure16!$A3798)</f>
        <v>0</v>
      </c>
      <c r="E3798" s="3">
        <f>SUMIFS(Data!Q:Q,Data!$B:$B,Figure16!$B3798,Data!$A:$A,Figure16!$A3798)</f>
        <v>2460248026.1778316</v>
      </c>
      <c r="F3798" s="1">
        <f t="shared" si="122"/>
        <v>6.9505187355301135E-3</v>
      </c>
      <c r="G3798" s="1">
        <f t="shared" si="123"/>
        <v>0</v>
      </c>
      <c r="H3798">
        <f>SUMIFS(Data!Z:Z,Data!B:B,Figure16!B3798,Data!A:A,Figure16!A3798)</f>
        <v>1</v>
      </c>
    </row>
    <row r="3799" spans="1:8">
      <c r="A3799" s="27">
        <v>2006</v>
      </c>
      <c r="B3799" t="s">
        <v>182</v>
      </c>
      <c r="C3799" s="3">
        <f>SUMIFS(Data!F:F,Data!$B:$B,Figure16!$B3799,Data!$A:$A,Figure16!$A3799)</f>
        <v>88379149</v>
      </c>
      <c r="D3799" s="3">
        <f>SUMIFS(Data!Y:Y,Data!$B:$B,Figure16!$B3799,Data!$A:$A,Figure16!$A3799)</f>
        <v>0</v>
      </c>
      <c r="E3799" s="3">
        <f>SUMIFS(Data!Q:Q,Data!$B:$B,Figure16!$B3799,Data!$A:$A,Figure16!$A3799)</f>
        <v>2834168889.4201913</v>
      </c>
      <c r="F3799" s="1">
        <f t="shared" si="122"/>
        <v>3.1183444758678598</v>
      </c>
      <c r="G3799" s="1">
        <f t="shared" si="123"/>
        <v>0</v>
      </c>
      <c r="H3799">
        <f>SUMIFS(Data!Z:Z,Data!B:B,Figure16!B3799,Data!A:A,Figure16!A3799)</f>
        <v>1</v>
      </c>
    </row>
    <row r="3800" spans="1:8">
      <c r="A3800" s="27">
        <v>2007</v>
      </c>
      <c r="B3800" t="s">
        <v>182</v>
      </c>
      <c r="C3800" s="3">
        <f>SUMIFS(Data!F:F,Data!$B:$B,Figure16!$B3800,Data!$A:$A,Figure16!$A3800)</f>
        <v>0</v>
      </c>
      <c r="D3800" s="3">
        <f>SUMIFS(Data!Y:Y,Data!$B:$B,Figure16!$B3800,Data!$A:$A,Figure16!$A3800)</f>
        <v>0</v>
      </c>
      <c r="E3800" s="3">
        <f>SUMIFS(Data!Q:Q,Data!$B:$B,Figure16!$B3800,Data!$A:$A,Figure16!$A3800)</f>
        <v>3802566170.8154349</v>
      </c>
      <c r="F3800" s="1">
        <f t="shared" si="122"/>
        <v>0</v>
      </c>
      <c r="G3800" s="1">
        <f t="shared" si="123"/>
        <v>0</v>
      </c>
      <c r="H3800">
        <f>SUMIFS(Data!Z:Z,Data!B:B,Figure16!B3800,Data!A:A,Figure16!A3800)</f>
        <v>1</v>
      </c>
    </row>
    <row r="3801" spans="1:8">
      <c r="A3801" s="27">
        <v>2008</v>
      </c>
      <c r="B3801" t="s">
        <v>182</v>
      </c>
      <c r="C3801" s="3">
        <f>SUMIFS(Data!F:F,Data!$B:$B,Figure16!$B3801,Data!$A:$A,Figure16!$A3801)</f>
        <v>75150000</v>
      </c>
      <c r="D3801" s="3">
        <f>SUMIFS(Data!Y:Y,Data!$B:$B,Figure16!$B3801,Data!$A:$A,Figure16!$A3801)</f>
        <v>0</v>
      </c>
      <c r="E3801" s="3">
        <f>SUMIFS(Data!Q:Q,Data!$B:$B,Figure16!$B3801,Data!$A:$A,Figure16!$A3801)</f>
        <v>5139957784.91084</v>
      </c>
      <c r="F3801" s="1">
        <f t="shared" si="122"/>
        <v>1.4620742649018388</v>
      </c>
      <c r="G3801" s="1">
        <f t="shared" si="123"/>
        <v>0</v>
      </c>
      <c r="H3801">
        <f>SUMIFS(Data!Z:Z,Data!B:B,Figure16!B3801,Data!A:A,Figure16!A3801)</f>
        <v>1</v>
      </c>
    </row>
    <row r="3802" spans="1:8">
      <c r="A3802" s="27">
        <v>2009</v>
      </c>
      <c r="B3802" t="s">
        <v>182</v>
      </c>
      <c r="C3802" s="3">
        <f>SUMIFS(Data!F:F,Data!$B:$B,Figure16!$B3802,Data!$A:$A,Figure16!$A3802)</f>
        <v>200000000</v>
      </c>
      <c r="D3802" s="3">
        <f>SUMIFS(Data!Y:Y,Data!$B:$B,Figure16!$B3802,Data!$A:$A,Figure16!$A3802)</f>
        <v>0</v>
      </c>
      <c r="E3802" s="3">
        <f>SUMIFS(Data!Q:Q,Data!$B:$B,Figure16!$B3802,Data!$A:$A,Figure16!$A3802)</f>
        <v>4690062255.1224699</v>
      </c>
      <c r="F3802" s="1">
        <f t="shared" si="122"/>
        <v>4.2643357192446798</v>
      </c>
      <c r="G3802" s="1">
        <f t="shared" si="123"/>
        <v>0</v>
      </c>
      <c r="H3802">
        <f>SUMIFS(Data!Z:Z,Data!B:B,Figure16!B3802,Data!A:A,Figure16!A3802)</f>
        <v>1</v>
      </c>
    </row>
    <row r="3803" spans="1:8">
      <c r="A3803" s="27">
        <v>2010</v>
      </c>
      <c r="B3803" t="s">
        <v>182</v>
      </c>
      <c r="C3803" s="3">
        <f>SUMIFS(Data!F:F,Data!$B:$B,Figure16!$B3803,Data!$A:$A,Figure16!$A3803)</f>
        <v>1181637</v>
      </c>
      <c r="D3803" s="3">
        <f>SUMIFS(Data!Y:Y,Data!$B:$B,Figure16!$B3803,Data!$A:$A,Figure16!$A3803)</f>
        <v>0</v>
      </c>
      <c r="E3803" s="3">
        <f>SUMIFS(Data!Q:Q,Data!$B:$B,Figure16!$B3803,Data!$A:$A,Figure16!$A3803)</f>
        <v>4794357795.0713921</v>
      </c>
      <c r="F3803" s="1">
        <f t="shared" si="122"/>
        <v>2.4646408351390148E-2</v>
      </c>
      <c r="G3803" s="1">
        <f t="shared" si="123"/>
        <v>0</v>
      </c>
      <c r="H3803">
        <f>SUMIFS(Data!Z:Z,Data!B:B,Figure16!B3803,Data!A:A,Figure16!A3803)</f>
        <v>1</v>
      </c>
    </row>
    <row r="3804" spans="1:8">
      <c r="A3804" s="27">
        <v>2011</v>
      </c>
      <c r="B3804" t="s">
        <v>182</v>
      </c>
      <c r="C3804" s="3">
        <f>SUMIFS(Data!F:F,Data!$B:$B,Figure16!$B3804,Data!$A:$A,Figure16!$A3804)</f>
        <v>304400000</v>
      </c>
      <c r="D3804" s="3">
        <f>SUMIFS(Data!Y:Y,Data!$B:$B,Figure16!$B3804,Data!$A:$A,Figure16!$A3804)</f>
        <v>0</v>
      </c>
      <c r="E3804" s="3">
        <f>SUMIFS(Data!Q:Q,Data!$B:$B,Figure16!$B3804,Data!$A:$A,Figure16!$A3804)</f>
        <v>6197766118.5985575</v>
      </c>
      <c r="F3804" s="1">
        <f t="shared" si="122"/>
        <v>4.9114470306735472</v>
      </c>
      <c r="G3804" s="1">
        <f t="shared" si="123"/>
        <v>0</v>
      </c>
      <c r="H3804">
        <f>SUMIFS(Data!Z:Z,Data!B:B,Figure16!B3804,Data!A:A,Figure16!A3804)</f>
        <v>1</v>
      </c>
    </row>
    <row r="3805" spans="1:8">
      <c r="A3805" s="27">
        <v>2012</v>
      </c>
      <c r="B3805" t="s">
        <v>182</v>
      </c>
      <c r="C3805" s="3">
        <f>SUMIFS(Data!F:F,Data!$B:$B,Figure16!$B3805,Data!$A:$A,Figure16!$A3805)</f>
        <v>656985742.1875</v>
      </c>
      <c r="D3805" s="3">
        <f>SUMIFS(Data!Y:Y,Data!$B:$B,Figure16!$B3805,Data!$A:$A,Figure16!$A3805)</f>
        <v>0</v>
      </c>
      <c r="E3805" s="3">
        <f>SUMIFS(Data!Q:Q,Data!$B:$B,Figure16!$B3805,Data!$A:$A,Figure16!$A3805)</f>
        <v>6605139933.4106312</v>
      </c>
      <c r="F3805" s="1">
        <f t="shared" si="122"/>
        <v>9.9465832489677286</v>
      </c>
      <c r="G3805" s="1">
        <f t="shared" si="123"/>
        <v>0</v>
      </c>
      <c r="H3805">
        <f>SUMIFS(Data!Z:Z,Data!B:B,Figure16!B3805,Data!A:A,Figure16!A3805)</f>
        <v>1</v>
      </c>
    </row>
    <row r="3806" spans="1:8">
      <c r="A3806" s="27">
        <v>2013</v>
      </c>
      <c r="B3806" t="s">
        <v>182</v>
      </c>
      <c r="C3806" s="3">
        <f>SUMIFS(Data!F:F,Data!$B:$B,Figure16!$B3806,Data!$A:$A,Figure16!$A3806)</f>
        <v>786000000</v>
      </c>
      <c r="D3806" s="3">
        <f>SUMIFS(Data!Y:Y,Data!$B:$B,Figure16!$B3806,Data!$A:$A,Figure16!$A3806)</f>
        <v>0</v>
      </c>
      <c r="E3806" s="3">
        <f>SUMIFS(Data!Q:Q,Data!$B:$B,Figure16!$B3806,Data!$A:$A,Figure16!$A3806)</f>
        <v>7335027591.9162807</v>
      </c>
      <c r="F3806" s="1">
        <f t="shared" si="122"/>
        <v>10.715706112220049</v>
      </c>
      <c r="G3806" s="1">
        <f t="shared" si="123"/>
        <v>0</v>
      </c>
      <c r="H3806">
        <f>SUMIFS(Data!Z:Z,Data!B:B,Figure16!B3806,Data!A:A,Figure16!A3806)</f>
        <v>1</v>
      </c>
    </row>
    <row r="3807" spans="1:8">
      <c r="A3807" s="27">
        <v>2014</v>
      </c>
      <c r="B3807" t="s">
        <v>182</v>
      </c>
      <c r="C3807" s="3">
        <f>SUMIFS(Data!F:F,Data!$B:$B,Figure16!$B3807,Data!$A:$A,Figure16!$A3807)</f>
        <v>0</v>
      </c>
      <c r="D3807" s="3">
        <f>SUMIFS(Data!Y:Y,Data!$B:$B,Figure16!$B3807,Data!$A:$A,Figure16!$A3807)</f>
        <v>0</v>
      </c>
      <c r="E3807" s="3">
        <f>SUMIFS(Data!Q:Q,Data!$B:$B,Figure16!$B3807,Data!$A:$A,Figure16!$A3807)</f>
        <v>7468096566.7115841</v>
      </c>
      <c r="F3807" s="1">
        <f t="shared" si="122"/>
        <v>0</v>
      </c>
      <c r="G3807" s="1">
        <f t="shared" si="123"/>
        <v>0</v>
      </c>
      <c r="H3807">
        <f>SUMIFS(Data!Z:Z,Data!B:B,Figure16!B3807,Data!A:A,Figure16!A3807)</f>
        <v>1</v>
      </c>
    </row>
    <row r="3808" spans="1:8">
      <c r="A3808" s="27">
        <v>2015</v>
      </c>
      <c r="B3808" t="s">
        <v>182</v>
      </c>
      <c r="C3808" s="3">
        <f>SUMIFS(Data!F:F,Data!$B:$B,Figure16!$B3808,Data!$A:$A,Figure16!$A3808)</f>
        <v>296000000</v>
      </c>
      <c r="D3808" s="3">
        <f>SUMIFS(Data!Y:Y,Data!$B:$B,Figure16!$B3808,Data!$A:$A,Figure16!$A3808)</f>
        <v>0</v>
      </c>
      <c r="E3808" s="3">
        <f>SUMIFS(Data!Q:Q,Data!$B:$B,Figure16!$B3808,Data!$A:$A,Figure16!$A3808)</f>
        <v>6678178340.451211</v>
      </c>
      <c r="F3808" s="1">
        <f t="shared" si="122"/>
        <v>4.4323464410505808</v>
      </c>
      <c r="G3808" s="1">
        <f t="shared" si="123"/>
        <v>0</v>
      </c>
      <c r="H3808">
        <f>SUMIFS(Data!Z:Z,Data!B:B,Figure16!B3808,Data!A:A,Figure16!A3808)</f>
        <v>1</v>
      </c>
    </row>
    <row r="3809" spans="1:8">
      <c r="A3809" s="27">
        <v>2016</v>
      </c>
      <c r="B3809" t="s">
        <v>182</v>
      </c>
      <c r="C3809" s="3">
        <f>SUMIFS(Data!F:F,Data!$B:$B,Figure16!$B3809,Data!$A:$A,Figure16!$A3809)</f>
        <v>0</v>
      </c>
      <c r="D3809" s="3">
        <f>SUMIFS(Data!Y:Y,Data!$B:$B,Figure16!$B3809,Data!$A:$A,Figure16!$A3809)</f>
        <v>0</v>
      </c>
      <c r="E3809" s="3">
        <f>SUMIFS(Data!Q:Q,Data!$B:$B,Figure16!$B3809,Data!$A:$A,Figure16!$A3809)</f>
        <v>6813092065.8350744</v>
      </c>
      <c r="F3809" s="1">
        <f t="shared" si="122"/>
        <v>0</v>
      </c>
      <c r="G3809" s="1">
        <f t="shared" si="123"/>
        <v>0</v>
      </c>
      <c r="H3809">
        <f>SUMIFS(Data!Z:Z,Data!B:B,Figure16!B3809,Data!A:A,Figure16!A3809)</f>
        <v>1</v>
      </c>
    </row>
    <row r="3810" spans="1:8">
      <c r="A3810" s="27">
        <v>2017</v>
      </c>
      <c r="B3810" t="s">
        <v>182</v>
      </c>
      <c r="C3810" s="3">
        <f>SUMIFS(Data!F:F,Data!$B:$B,Figure16!$B3810,Data!$A:$A,Figure16!$A3810)</f>
        <v>0</v>
      </c>
      <c r="D3810" s="3">
        <f>SUMIFS(Data!Y:Y,Data!$B:$B,Figure16!$B3810,Data!$A:$A,Figure16!$A3810)</f>
        <v>0</v>
      </c>
      <c r="E3810" s="3">
        <f>SUMIFS(Data!Q:Q,Data!$B:$B,Figure16!$B3810,Data!$A:$A,Figure16!$A3810)</f>
        <v>7564738836.0412216</v>
      </c>
      <c r="F3810" s="1">
        <f t="shared" si="122"/>
        <v>0</v>
      </c>
      <c r="G3810" s="1">
        <f t="shared" si="123"/>
        <v>0</v>
      </c>
      <c r="H3810">
        <f>SUMIFS(Data!Z:Z,Data!B:B,Figure16!B3810,Data!A:A,Figure16!A3810)</f>
        <v>1</v>
      </c>
    </row>
    <row r="3811" spans="1:8">
      <c r="A3811" s="27">
        <v>1950</v>
      </c>
      <c r="B3811" t="s">
        <v>47</v>
      </c>
      <c r="C3811" s="3">
        <f>SUMIFS(Data!F:F,Data!$B:$B,Figure16!$B3811,Data!$A:$A,Figure16!$A3811)</f>
        <v>0</v>
      </c>
      <c r="D3811" s="3">
        <f>SUMIFS(Data!Y:Y,Data!$B:$B,Figure16!$B3811,Data!$A:$A,Figure16!$A3811)</f>
        <v>0</v>
      </c>
      <c r="E3811" s="3">
        <f>SUMIFS(Data!Q:Q,Data!$B:$B,Figure16!$B3811,Data!$A:$A,Figure16!$A3811)</f>
        <v>0</v>
      </c>
      <c r="F3811" s="1" t="str">
        <f t="shared" si="122"/>
        <v/>
      </c>
      <c r="G3811" s="1" t="str">
        <f t="shared" si="123"/>
        <v/>
      </c>
      <c r="H3811">
        <f>SUMIFS(Data!Z:Z,Data!B:B,Figure16!B3811,Data!A:A,Figure16!A3811)</f>
        <v>1</v>
      </c>
    </row>
    <row r="3812" spans="1:8">
      <c r="A3812" s="27">
        <v>1951</v>
      </c>
      <c r="B3812" t="s">
        <v>47</v>
      </c>
      <c r="C3812" s="3">
        <f>SUMIFS(Data!F:F,Data!$B:$B,Figure16!$B3812,Data!$A:$A,Figure16!$A3812)</f>
        <v>0</v>
      </c>
      <c r="D3812" s="3">
        <f>SUMIFS(Data!Y:Y,Data!$B:$B,Figure16!$B3812,Data!$A:$A,Figure16!$A3812)</f>
        <v>0</v>
      </c>
      <c r="E3812" s="3">
        <f>SUMIFS(Data!Q:Q,Data!$B:$B,Figure16!$B3812,Data!$A:$A,Figure16!$A3812)</f>
        <v>0</v>
      </c>
      <c r="F3812" s="1" t="str">
        <f t="shared" si="122"/>
        <v/>
      </c>
      <c r="G3812" s="1" t="str">
        <f t="shared" si="123"/>
        <v/>
      </c>
      <c r="H3812">
        <f>SUMIFS(Data!Z:Z,Data!B:B,Figure16!B3812,Data!A:A,Figure16!A3812)</f>
        <v>1</v>
      </c>
    </row>
    <row r="3813" spans="1:8">
      <c r="A3813" s="27">
        <v>1952</v>
      </c>
      <c r="B3813" t="s">
        <v>47</v>
      </c>
      <c r="C3813" s="3">
        <f>SUMIFS(Data!F:F,Data!$B:$B,Figure16!$B3813,Data!$A:$A,Figure16!$A3813)</f>
        <v>0</v>
      </c>
      <c r="D3813" s="3">
        <f>SUMIFS(Data!Y:Y,Data!$B:$B,Figure16!$B3813,Data!$A:$A,Figure16!$A3813)</f>
        <v>0</v>
      </c>
      <c r="E3813" s="3">
        <f>SUMIFS(Data!Q:Q,Data!$B:$B,Figure16!$B3813,Data!$A:$A,Figure16!$A3813)</f>
        <v>0</v>
      </c>
      <c r="F3813" s="1" t="str">
        <f t="shared" si="122"/>
        <v/>
      </c>
      <c r="G3813" s="1" t="str">
        <f t="shared" si="123"/>
        <v/>
      </c>
      <c r="H3813">
        <f>SUMIFS(Data!Z:Z,Data!B:B,Figure16!B3813,Data!A:A,Figure16!A3813)</f>
        <v>1</v>
      </c>
    </row>
    <row r="3814" spans="1:8">
      <c r="A3814" s="27">
        <v>1953</v>
      </c>
      <c r="B3814" t="s">
        <v>47</v>
      </c>
      <c r="C3814" s="3">
        <f>SUMIFS(Data!F:F,Data!$B:$B,Figure16!$B3814,Data!$A:$A,Figure16!$A3814)</f>
        <v>0</v>
      </c>
      <c r="D3814" s="3">
        <f>SUMIFS(Data!Y:Y,Data!$B:$B,Figure16!$B3814,Data!$A:$A,Figure16!$A3814)</f>
        <v>0</v>
      </c>
      <c r="E3814" s="3">
        <f>SUMIFS(Data!Q:Q,Data!$B:$B,Figure16!$B3814,Data!$A:$A,Figure16!$A3814)</f>
        <v>0</v>
      </c>
      <c r="F3814" s="1" t="str">
        <f t="shared" si="122"/>
        <v/>
      </c>
      <c r="G3814" s="1" t="str">
        <f t="shared" si="123"/>
        <v/>
      </c>
      <c r="H3814">
        <f>SUMIFS(Data!Z:Z,Data!B:B,Figure16!B3814,Data!A:A,Figure16!A3814)</f>
        <v>1</v>
      </c>
    </row>
    <row r="3815" spans="1:8">
      <c r="A3815" s="27">
        <v>1954</v>
      </c>
      <c r="B3815" t="s">
        <v>47</v>
      </c>
      <c r="C3815" s="3">
        <f>SUMIFS(Data!F:F,Data!$B:$B,Figure16!$B3815,Data!$A:$A,Figure16!$A3815)</f>
        <v>0</v>
      </c>
      <c r="D3815" s="3">
        <f>SUMIFS(Data!Y:Y,Data!$B:$B,Figure16!$B3815,Data!$A:$A,Figure16!$A3815)</f>
        <v>0</v>
      </c>
      <c r="E3815" s="3">
        <f>SUMIFS(Data!Q:Q,Data!$B:$B,Figure16!$B3815,Data!$A:$A,Figure16!$A3815)</f>
        <v>0</v>
      </c>
      <c r="F3815" s="1" t="str">
        <f t="shared" si="122"/>
        <v/>
      </c>
      <c r="G3815" s="1" t="str">
        <f t="shared" si="123"/>
        <v/>
      </c>
      <c r="H3815">
        <f>SUMIFS(Data!Z:Z,Data!B:B,Figure16!B3815,Data!A:A,Figure16!A3815)</f>
        <v>1</v>
      </c>
    </row>
    <row r="3816" spans="1:8">
      <c r="A3816" s="27">
        <v>1955</v>
      </c>
      <c r="B3816" t="s">
        <v>47</v>
      </c>
      <c r="C3816" s="3">
        <f>SUMIFS(Data!F:F,Data!$B:$B,Figure16!$B3816,Data!$A:$A,Figure16!$A3816)</f>
        <v>0</v>
      </c>
      <c r="D3816" s="3">
        <f>SUMIFS(Data!Y:Y,Data!$B:$B,Figure16!$B3816,Data!$A:$A,Figure16!$A3816)</f>
        <v>0</v>
      </c>
      <c r="E3816" s="3">
        <f>SUMIFS(Data!Q:Q,Data!$B:$B,Figure16!$B3816,Data!$A:$A,Figure16!$A3816)</f>
        <v>0</v>
      </c>
      <c r="F3816" s="1" t="str">
        <f t="shared" si="122"/>
        <v/>
      </c>
      <c r="G3816" s="1" t="str">
        <f t="shared" si="123"/>
        <v/>
      </c>
      <c r="H3816">
        <f>SUMIFS(Data!Z:Z,Data!B:B,Figure16!B3816,Data!A:A,Figure16!A3816)</f>
        <v>1</v>
      </c>
    </row>
    <row r="3817" spans="1:8">
      <c r="A3817" s="27">
        <v>1956</v>
      </c>
      <c r="B3817" t="s">
        <v>47</v>
      </c>
      <c r="C3817" s="3">
        <f>SUMIFS(Data!F:F,Data!$B:$B,Figure16!$B3817,Data!$A:$A,Figure16!$A3817)</f>
        <v>0</v>
      </c>
      <c r="D3817" s="3">
        <f>SUMIFS(Data!Y:Y,Data!$B:$B,Figure16!$B3817,Data!$A:$A,Figure16!$A3817)</f>
        <v>0</v>
      </c>
      <c r="E3817" s="3">
        <f>SUMIFS(Data!Q:Q,Data!$B:$B,Figure16!$B3817,Data!$A:$A,Figure16!$A3817)</f>
        <v>0</v>
      </c>
      <c r="F3817" s="1" t="str">
        <f t="shared" si="122"/>
        <v/>
      </c>
      <c r="G3817" s="1" t="str">
        <f t="shared" si="123"/>
        <v/>
      </c>
      <c r="H3817">
        <f>SUMIFS(Data!Z:Z,Data!B:B,Figure16!B3817,Data!A:A,Figure16!A3817)</f>
        <v>1</v>
      </c>
    </row>
    <row r="3818" spans="1:8">
      <c r="A3818" s="27">
        <v>1957</v>
      </c>
      <c r="B3818" t="s">
        <v>47</v>
      </c>
      <c r="C3818" s="3">
        <f>SUMIFS(Data!F:F,Data!$B:$B,Figure16!$B3818,Data!$A:$A,Figure16!$A3818)</f>
        <v>0</v>
      </c>
      <c r="D3818" s="3">
        <f>SUMIFS(Data!Y:Y,Data!$B:$B,Figure16!$B3818,Data!$A:$A,Figure16!$A3818)</f>
        <v>0</v>
      </c>
      <c r="E3818" s="3">
        <f>SUMIFS(Data!Q:Q,Data!$B:$B,Figure16!$B3818,Data!$A:$A,Figure16!$A3818)</f>
        <v>0</v>
      </c>
      <c r="F3818" s="1" t="str">
        <f t="shared" si="122"/>
        <v/>
      </c>
      <c r="G3818" s="1" t="str">
        <f t="shared" si="123"/>
        <v/>
      </c>
      <c r="H3818">
        <f>SUMIFS(Data!Z:Z,Data!B:B,Figure16!B3818,Data!A:A,Figure16!A3818)</f>
        <v>1</v>
      </c>
    </row>
    <row r="3819" spans="1:8">
      <c r="A3819" s="27">
        <v>1958</v>
      </c>
      <c r="B3819" t="s">
        <v>47</v>
      </c>
      <c r="C3819" s="3">
        <f>SUMIFS(Data!F:F,Data!$B:$B,Figure16!$B3819,Data!$A:$A,Figure16!$A3819)</f>
        <v>0</v>
      </c>
      <c r="D3819" s="3">
        <f>SUMIFS(Data!Y:Y,Data!$B:$B,Figure16!$B3819,Data!$A:$A,Figure16!$A3819)</f>
        <v>0</v>
      </c>
      <c r="E3819" s="3">
        <f>SUMIFS(Data!Q:Q,Data!$B:$B,Figure16!$B3819,Data!$A:$A,Figure16!$A3819)</f>
        <v>0</v>
      </c>
      <c r="F3819" s="1" t="str">
        <f t="shared" si="122"/>
        <v/>
      </c>
      <c r="G3819" s="1" t="str">
        <f t="shared" si="123"/>
        <v/>
      </c>
      <c r="H3819">
        <f>SUMIFS(Data!Z:Z,Data!B:B,Figure16!B3819,Data!A:A,Figure16!A3819)</f>
        <v>1</v>
      </c>
    </row>
    <row r="3820" spans="1:8">
      <c r="A3820" s="27">
        <v>1959</v>
      </c>
      <c r="B3820" t="s">
        <v>47</v>
      </c>
      <c r="C3820" s="3">
        <f>SUMIFS(Data!F:F,Data!$B:$B,Figure16!$B3820,Data!$A:$A,Figure16!$A3820)</f>
        <v>0</v>
      </c>
      <c r="D3820" s="3">
        <f>SUMIFS(Data!Y:Y,Data!$B:$B,Figure16!$B3820,Data!$A:$A,Figure16!$A3820)</f>
        <v>0</v>
      </c>
      <c r="E3820" s="3">
        <f>SUMIFS(Data!Q:Q,Data!$B:$B,Figure16!$B3820,Data!$A:$A,Figure16!$A3820)</f>
        <v>0</v>
      </c>
      <c r="F3820" s="1" t="str">
        <f t="shared" si="122"/>
        <v/>
      </c>
      <c r="G3820" s="1" t="str">
        <f t="shared" si="123"/>
        <v/>
      </c>
      <c r="H3820">
        <f>SUMIFS(Data!Z:Z,Data!B:B,Figure16!B3820,Data!A:A,Figure16!A3820)</f>
        <v>1</v>
      </c>
    </row>
    <row r="3821" spans="1:8">
      <c r="A3821" s="27">
        <v>1960</v>
      </c>
      <c r="B3821" t="s">
        <v>47</v>
      </c>
      <c r="C3821" s="3">
        <f>SUMIFS(Data!F:F,Data!$B:$B,Figure16!$B3821,Data!$A:$A,Figure16!$A3821)</f>
        <v>0</v>
      </c>
      <c r="D3821" s="3">
        <f>SUMIFS(Data!Y:Y,Data!$B:$B,Figure16!$B3821,Data!$A:$A,Figure16!$A3821)</f>
        <v>0</v>
      </c>
      <c r="E3821" s="3">
        <f>SUMIFS(Data!Q:Q,Data!$B:$B,Figure16!$B3821,Data!$A:$A,Figure16!$A3821)</f>
        <v>0</v>
      </c>
      <c r="F3821" s="1" t="str">
        <f t="shared" si="122"/>
        <v/>
      </c>
      <c r="G3821" s="1" t="str">
        <f t="shared" si="123"/>
        <v/>
      </c>
      <c r="H3821">
        <f>SUMIFS(Data!Z:Z,Data!B:B,Figure16!B3821,Data!A:A,Figure16!A3821)</f>
        <v>1</v>
      </c>
    </row>
    <row r="3822" spans="1:8">
      <c r="A3822" s="27">
        <v>1961</v>
      </c>
      <c r="B3822" t="s">
        <v>47</v>
      </c>
      <c r="C3822" s="3">
        <f>SUMIFS(Data!F:F,Data!$B:$B,Figure16!$B3822,Data!$A:$A,Figure16!$A3822)</f>
        <v>0</v>
      </c>
      <c r="D3822" s="3">
        <f>SUMIFS(Data!Y:Y,Data!$B:$B,Figure16!$B3822,Data!$A:$A,Figure16!$A3822)</f>
        <v>0</v>
      </c>
      <c r="E3822" s="3">
        <f>SUMIFS(Data!Q:Q,Data!$B:$B,Figure16!$B3822,Data!$A:$A,Figure16!$A3822)</f>
        <v>0</v>
      </c>
      <c r="F3822" s="1" t="str">
        <f t="shared" si="122"/>
        <v/>
      </c>
      <c r="G3822" s="1" t="str">
        <f t="shared" si="123"/>
        <v/>
      </c>
      <c r="H3822">
        <f>SUMIFS(Data!Z:Z,Data!B:B,Figure16!B3822,Data!A:A,Figure16!A3822)</f>
        <v>1</v>
      </c>
    </row>
    <row r="3823" spans="1:8">
      <c r="A3823" s="27">
        <v>1962</v>
      </c>
      <c r="B3823" t="s">
        <v>47</v>
      </c>
      <c r="C3823" s="3">
        <f>SUMIFS(Data!F:F,Data!$B:$B,Figure16!$B3823,Data!$A:$A,Figure16!$A3823)</f>
        <v>0</v>
      </c>
      <c r="D3823" s="3">
        <f>SUMIFS(Data!Y:Y,Data!$B:$B,Figure16!$B3823,Data!$A:$A,Figure16!$A3823)</f>
        <v>0</v>
      </c>
      <c r="E3823" s="3">
        <f>SUMIFS(Data!Q:Q,Data!$B:$B,Figure16!$B3823,Data!$A:$A,Figure16!$A3823)</f>
        <v>0</v>
      </c>
      <c r="F3823" s="1" t="str">
        <f t="shared" si="122"/>
        <v/>
      </c>
      <c r="G3823" s="1" t="str">
        <f t="shared" si="123"/>
        <v/>
      </c>
      <c r="H3823">
        <f>SUMIFS(Data!Z:Z,Data!B:B,Figure16!B3823,Data!A:A,Figure16!A3823)</f>
        <v>1</v>
      </c>
    </row>
    <row r="3824" spans="1:8">
      <c r="A3824" s="27">
        <v>1963</v>
      </c>
      <c r="B3824" t="s">
        <v>47</v>
      </c>
      <c r="C3824" s="3">
        <f>SUMIFS(Data!F:F,Data!$B:$B,Figure16!$B3824,Data!$A:$A,Figure16!$A3824)</f>
        <v>0</v>
      </c>
      <c r="D3824" s="3">
        <f>SUMIFS(Data!Y:Y,Data!$B:$B,Figure16!$B3824,Data!$A:$A,Figure16!$A3824)</f>
        <v>0</v>
      </c>
      <c r="E3824" s="3">
        <f>SUMIFS(Data!Q:Q,Data!$B:$B,Figure16!$B3824,Data!$A:$A,Figure16!$A3824)</f>
        <v>0</v>
      </c>
      <c r="F3824" s="1" t="str">
        <f t="shared" si="122"/>
        <v/>
      </c>
      <c r="G3824" s="1" t="str">
        <f t="shared" si="123"/>
        <v/>
      </c>
      <c r="H3824">
        <f>SUMIFS(Data!Z:Z,Data!B:B,Figure16!B3824,Data!A:A,Figure16!A3824)</f>
        <v>1</v>
      </c>
    </row>
    <row r="3825" spans="1:8">
      <c r="A3825" s="27">
        <v>1964</v>
      </c>
      <c r="B3825" t="s">
        <v>47</v>
      </c>
      <c r="C3825" s="3">
        <f>SUMIFS(Data!F:F,Data!$B:$B,Figure16!$B3825,Data!$A:$A,Figure16!$A3825)</f>
        <v>0</v>
      </c>
      <c r="D3825" s="3">
        <f>SUMIFS(Data!Y:Y,Data!$B:$B,Figure16!$B3825,Data!$A:$A,Figure16!$A3825)</f>
        <v>0</v>
      </c>
      <c r="E3825" s="3">
        <f>SUMIFS(Data!Q:Q,Data!$B:$B,Figure16!$B3825,Data!$A:$A,Figure16!$A3825)</f>
        <v>0</v>
      </c>
      <c r="F3825" s="1" t="str">
        <f t="shared" si="122"/>
        <v/>
      </c>
      <c r="G3825" s="1" t="str">
        <f t="shared" si="123"/>
        <v/>
      </c>
      <c r="H3825">
        <f>SUMIFS(Data!Z:Z,Data!B:B,Figure16!B3825,Data!A:A,Figure16!A3825)</f>
        <v>1</v>
      </c>
    </row>
    <row r="3826" spans="1:8">
      <c r="A3826" s="27">
        <v>1965</v>
      </c>
      <c r="B3826" t="s">
        <v>47</v>
      </c>
      <c r="C3826" s="3">
        <f>SUMIFS(Data!F:F,Data!$B:$B,Figure16!$B3826,Data!$A:$A,Figure16!$A3826)</f>
        <v>0</v>
      </c>
      <c r="D3826" s="3">
        <f>SUMIFS(Data!Y:Y,Data!$B:$B,Figure16!$B3826,Data!$A:$A,Figure16!$A3826)</f>
        <v>0</v>
      </c>
      <c r="E3826" s="3">
        <f>SUMIFS(Data!Q:Q,Data!$B:$B,Figure16!$B3826,Data!$A:$A,Figure16!$A3826)</f>
        <v>0</v>
      </c>
      <c r="F3826" s="1" t="str">
        <f t="shared" si="122"/>
        <v/>
      </c>
      <c r="G3826" s="1" t="str">
        <f t="shared" si="123"/>
        <v/>
      </c>
      <c r="H3826">
        <f>SUMIFS(Data!Z:Z,Data!B:B,Figure16!B3826,Data!A:A,Figure16!A3826)</f>
        <v>1</v>
      </c>
    </row>
    <row r="3827" spans="1:8">
      <c r="A3827" s="27">
        <v>1966</v>
      </c>
      <c r="B3827" t="s">
        <v>47</v>
      </c>
      <c r="C3827" s="3">
        <f>SUMIFS(Data!F:F,Data!$B:$B,Figure16!$B3827,Data!$A:$A,Figure16!$A3827)</f>
        <v>0</v>
      </c>
      <c r="D3827" s="3">
        <f>SUMIFS(Data!Y:Y,Data!$B:$B,Figure16!$B3827,Data!$A:$A,Figure16!$A3827)</f>
        <v>0</v>
      </c>
      <c r="E3827" s="3">
        <f>SUMIFS(Data!Q:Q,Data!$B:$B,Figure16!$B3827,Data!$A:$A,Figure16!$A3827)</f>
        <v>0</v>
      </c>
      <c r="F3827" s="1" t="str">
        <f t="shared" si="122"/>
        <v/>
      </c>
      <c r="G3827" s="1" t="str">
        <f t="shared" si="123"/>
        <v/>
      </c>
      <c r="H3827">
        <f>SUMIFS(Data!Z:Z,Data!B:B,Figure16!B3827,Data!A:A,Figure16!A3827)</f>
        <v>1</v>
      </c>
    </row>
    <row r="3828" spans="1:8">
      <c r="A3828" s="27">
        <v>1967</v>
      </c>
      <c r="B3828" t="s">
        <v>47</v>
      </c>
      <c r="C3828" s="3">
        <f>SUMIFS(Data!F:F,Data!$B:$B,Figure16!$B3828,Data!$A:$A,Figure16!$A3828)</f>
        <v>0</v>
      </c>
      <c r="D3828" s="3">
        <f>SUMIFS(Data!Y:Y,Data!$B:$B,Figure16!$B3828,Data!$A:$A,Figure16!$A3828)</f>
        <v>0</v>
      </c>
      <c r="E3828" s="3">
        <f>SUMIFS(Data!Q:Q,Data!$B:$B,Figure16!$B3828,Data!$A:$A,Figure16!$A3828)</f>
        <v>0</v>
      </c>
      <c r="F3828" s="1" t="str">
        <f t="shared" si="122"/>
        <v/>
      </c>
      <c r="G3828" s="1" t="str">
        <f t="shared" si="123"/>
        <v/>
      </c>
      <c r="H3828">
        <f>SUMIFS(Data!Z:Z,Data!B:B,Figure16!B3828,Data!A:A,Figure16!A3828)</f>
        <v>1</v>
      </c>
    </row>
    <row r="3829" spans="1:8">
      <c r="A3829" s="27">
        <v>1968</v>
      </c>
      <c r="B3829" t="s">
        <v>47</v>
      </c>
      <c r="C3829" s="3">
        <f>SUMIFS(Data!F:F,Data!$B:$B,Figure16!$B3829,Data!$A:$A,Figure16!$A3829)</f>
        <v>0</v>
      </c>
      <c r="D3829" s="3">
        <f>SUMIFS(Data!Y:Y,Data!$B:$B,Figure16!$B3829,Data!$A:$A,Figure16!$A3829)</f>
        <v>0</v>
      </c>
      <c r="E3829" s="3">
        <f>SUMIFS(Data!Q:Q,Data!$B:$B,Figure16!$B3829,Data!$A:$A,Figure16!$A3829)</f>
        <v>0</v>
      </c>
      <c r="F3829" s="1" t="str">
        <f t="shared" si="122"/>
        <v/>
      </c>
      <c r="G3829" s="1" t="str">
        <f t="shared" si="123"/>
        <v/>
      </c>
      <c r="H3829">
        <f>SUMIFS(Data!Z:Z,Data!B:B,Figure16!B3829,Data!A:A,Figure16!A3829)</f>
        <v>1</v>
      </c>
    </row>
    <row r="3830" spans="1:8">
      <c r="A3830" s="27">
        <v>1969</v>
      </c>
      <c r="B3830" t="s">
        <v>47</v>
      </c>
      <c r="C3830" s="3">
        <f>SUMIFS(Data!F:F,Data!$B:$B,Figure16!$B3830,Data!$A:$A,Figure16!$A3830)</f>
        <v>0</v>
      </c>
      <c r="D3830" s="3">
        <f>SUMIFS(Data!Y:Y,Data!$B:$B,Figure16!$B3830,Data!$A:$A,Figure16!$A3830)</f>
        <v>0</v>
      </c>
      <c r="E3830" s="3">
        <f>SUMIFS(Data!Q:Q,Data!$B:$B,Figure16!$B3830,Data!$A:$A,Figure16!$A3830)</f>
        <v>0</v>
      </c>
      <c r="F3830" s="1" t="str">
        <f t="shared" si="122"/>
        <v/>
      </c>
      <c r="G3830" s="1" t="str">
        <f t="shared" si="123"/>
        <v/>
      </c>
      <c r="H3830">
        <f>SUMIFS(Data!Z:Z,Data!B:B,Figure16!B3830,Data!A:A,Figure16!A3830)</f>
        <v>1</v>
      </c>
    </row>
    <row r="3831" spans="1:8">
      <c r="A3831" s="27">
        <v>1970</v>
      </c>
      <c r="B3831" t="s">
        <v>47</v>
      </c>
      <c r="C3831" s="3">
        <f>SUMIFS(Data!F:F,Data!$B:$B,Figure16!$B3831,Data!$A:$A,Figure16!$A3831)</f>
        <v>0</v>
      </c>
      <c r="D3831" s="3">
        <f>SUMIFS(Data!Y:Y,Data!$B:$B,Figure16!$B3831,Data!$A:$A,Figure16!$A3831)</f>
        <v>0</v>
      </c>
      <c r="E3831" s="3">
        <f>SUMIFS(Data!Q:Q,Data!$B:$B,Figure16!$B3831,Data!$A:$A,Figure16!$A3831)</f>
        <v>0</v>
      </c>
      <c r="F3831" s="1" t="str">
        <f t="shared" si="122"/>
        <v/>
      </c>
      <c r="G3831" s="1" t="str">
        <f t="shared" si="123"/>
        <v/>
      </c>
      <c r="H3831">
        <f>SUMIFS(Data!Z:Z,Data!B:B,Figure16!B3831,Data!A:A,Figure16!A3831)</f>
        <v>1</v>
      </c>
    </row>
    <row r="3832" spans="1:8">
      <c r="A3832" s="27">
        <v>1971</v>
      </c>
      <c r="B3832" t="s">
        <v>47</v>
      </c>
      <c r="C3832" s="3">
        <f>SUMIFS(Data!F:F,Data!$B:$B,Figure16!$B3832,Data!$A:$A,Figure16!$A3832)</f>
        <v>0</v>
      </c>
      <c r="D3832" s="3">
        <f>SUMIFS(Data!Y:Y,Data!$B:$B,Figure16!$B3832,Data!$A:$A,Figure16!$A3832)</f>
        <v>0</v>
      </c>
      <c r="E3832" s="3">
        <f>SUMIFS(Data!Q:Q,Data!$B:$B,Figure16!$B3832,Data!$A:$A,Figure16!$A3832)</f>
        <v>0</v>
      </c>
      <c r="F3832" s="1" t="str">
        <f t="shared" si="122"/>
        <v/>
      </c>
      <c r="G3832" s="1" t="str">
        <f t="shared" si="123"/>
        <v/>
      </c>
      <c r="H3832">
        <f>SUMIFS(Data!Z:Z,Data!B:B,Figure16!B3832,Data!A:A,Figure16!A3832)</f>
        <v>1</v>
      </c>
    </row>
    <row r="3833" spans="1:8">
      <c r="A3833" s="27">
        <v>1972</v>
      </c>
      <c r="B3833" t="s">
        <v>47</v>
      </c>
      <c r="C3833" s="3">
        <f>SUMIFS(Data!F:F,Data!$B:$B,Figure16!$B3833,Data!$A:$A,Figure16!$A3833)</f>
        <v>0</v>
      </c>
      <c r="D3833" s="3">
        <f>SUMIFS(Data!Y:Y,Data!$B:$B,Figure16!$B3833,Data!$A:$A,Figure16!$A3833)</f>
        <v>0</v>
      </c>
      <c r="E3833" s="3">
        <f>SUMIFS(Data!Q:Q,Data!$B:$B,Figure16!$B3833,Data!$A:$A,Figure16!$A3833)</f>
        <v>0</v>
      </c>
      <c r="F3833" s="1" t="str">
        <f t="shared" si="122"/>
        <v/>
      </c>
      <c r="G3833" s="1" t="str">
        <f t="shared" si="123"/>
        <v/>
      </c>
      <c r="H3833">
        <f>SUMIFS(Data!Z:Z,Data!B:B,Figure16!B3833,Data!A:A,Figure16!A3833)</f>
        <v>1</v>
      </c>
    </row>
    <row r="3834" spans="1:8">
      <c r="A3834" s="27">
        <v>1973</v>
      </c>
      <c r="B3834" t="s">
        <v>47</v>
      </c>
      <c r="C3834" s="3">
        <f>SUMIFS(Data!F:F,Data!$B:$B,Figure16!$B3834,Data!$A:$A,Figure16!$A3834)</f>
        <v>0</v>
      </c>
      <c r="D3834" s="3">
        <f>SUMIFS(Data!Y:Y,Data!$B:$B,Figure16!$B3834,Data!$A:$A,Figure16!$A3834)</f>
        <v>0</v>
      </c>
      <c r="E3834" s="3">
        <f>SUMIFS(Data!Q:Q,Data!$B:$B,Figure16!$B3834,Data!$A:$A,Figure16!$A3834)</f>
        <v>0</v>
      </c>
      <c r="F3834" s="1" t="str">
        <f t="shared" si="122"/>
        <v/>
      </c>
      <c r="G3834" s="1" t="str">
        <f t="shared" si="123"/>
        <v/>
      </c>
      <c r="H3834">
        <f>SUMIFS(Data!Z:Z,Data!B:B,Figure16!B3834,Data!A:A,Figure16!A3834)</f>
        <v>1</v>
      </c>
    </row>
    <row r="3835" spans="1:8">
      <c r="A3835" s="27">
        <v>1974</v>
      </c>
      <c r="B3835" t="s">
        <v>47</v>
      </c>
      <c r="C3835" s="3">
        <f>SUMIFS(Data!F:F,Data!$B:$B,Figure16!$B3835,Data!$A:$A,Figure16!$A3835)</f>
        <v>25000000</v>
      </c>
      <c r="D3835" s="3">
        <f>SUMIFS(Data!Y:Y,Data!$B:$B,Figure16!$B3835,Data!$A:$A,Figure16!$A3835)</f>
        <v>0</v>
      </c>
      <c r="E3835" s="3">
        <f>SUMIFS(Data!Q:Q,Data!$B:$B,Figure16!$B3835,Data!$A:$A,Figure16!$A3835)</f>
        <v>0</v>
      </c>
      <c r="F3835" s="1" t="str">
        <f t="shared" si="122"/>
        <v/>
      </c>
      <c r="G3835" s="1" t="str">
        <f t="shared" si="123"/>
        <v/>
      </c>
      <c r="H3835">
        <f>SUMIFS(Data!Z:Z,Data!B:B,Figure16!B3835,Data!A:A,Figure16!A3835)</f>
        <v>1</v>
      </c>
    </row>
    <row r="3836" spans="1:8">
      <c r="A3836" s="27">
        <v>1975</v>
      </c>
      <c r="B3836" t="s">
        <v>47</v>
      </c>
      <c r="C3836" s="3">
        <f>SUMIFS(Data!F:F,Data!$B:$B,Figure16!$B3836,Data!$A:$A,Figure16!$A3836)</f>
        <v>1200000</v>
      </c>
      <c r="D3836" s="3">
        <f>SUMIFS(Data!Y:Y,Data!$B:$B,Figure16!$B3836,Data!$A:$A,Figure16!$A3836)</f>
        <v>0</v>
      </c>
      <c r="E3836" s="3">
        <f>SUMIFS(Data!Q:Q,Data!$B:$B,Figure16!$B3836,Data!$A:$A,Figure16!$A3836)</f>
        <v>0</v>
      </c>
      <c r="F3836" s="1" t="str">
        <f t="shared" si="122"/>
        <v/>
      </c>
      <c r="G3836" s="1" t="str">
        <f t="shared" si="123"/>
        <v/>
      </c>
      <c r="H3836">
        <f>SUMIFS(Data!Z:Z,Data!B:B,Figure16!B3836,Data!A:A,Figure16!A3836)</f>
        <v>1</v>
      </c>
    </row>
    <row r="3837" spans="1:8">
      <c r="A3837" s="27">
        <v>1976</v>
      </c>
      <c r="B3837" t="s">
        <v>47</v>
      </c>
      <c r="C3837" s="3">
        <f>SUMIFS(Data!F:F,Data!$B:$B,Figure16!$B3837,Data!$A:$A,Figure16!$A3837)</f>
        <v>0</v>
      </c>
      <c r="D3837" s="3">
        <f>SUMIFS(Data!Y:Y,Data!$B:$B,Figure16!$B3837,Data!$A:$A,Figure16!$A3837)</f>
        <v>0</v>
      </c>
      <c r="E3837" s="3">
        <f>SUMIFS(Data!Q:Q,Data!$B:$B,Figure16!$B3837,Data!$A:$A,Figure16!$A3837)</f>
        <v>0</v>
      </c>
      <c r="F3837" s="1" t="str">
        <f t="shared" si="122"/>
        <v/>
      </c>
      <c r="G3837" s="1" t="str">
        <f t="shared" si="123"/>
        <v/>
      </c>
      <c r="H3837">
        <f>SUMIFS(Data!Z:Z,Data!B:B,Figure16!B3837,Data!A:A,Figure16!A3837)</f>
        <v>1</v>
      </c>
    </row>
    <row r="3838" spans="1:8">
      <c r="A3838" s="27">
        <v>1977</v>
      </c>
      <c r="B3838" t="s">
        <v>47</v>
      </c>
      <c r="C3838" s="3">
        <f>SUMIFS(Data!F:F,Data!$B:$B,Figure16!$B3838,Data!$A:$A,Figure16!$A3838)</f>
        <v>0</v>
      </c>
      <c r="D3838" s="3">
        <f>SUMIFS(Data!Y:Y,Data!$B:$B,Figure16!$B3838,Data!$A:$A,Figure16!$A3838)</f>
        <v>0</v>
      </c>
      <c r="E3838" s="3">
        <f>SUMIFS(Data!Q:Q,Data!$B:$B,Figure16!$B3838,Data!$A:$A,Figure16!$A3838)</f>
        <v>0</v>
      </c>
      <c r="F3838" s="1" t="str">
        <f t="shared" si="122"/>
        <v/>
      </c>
      <c r="G3838" s="1" t="str">
        <f t="shared" si="123"/>
        <v/>
      </c>
      <c r="H3838">
        <f>SUMIFS(Data!Z:Z,Data!B:B,Figure16!B3838,Data!A:A,Figure16!A3838)</f>
        <v>1</v>
      </c>
    </row>
    <row r="3839" spans="1:8">
      <c r="A3839" s="27">
        <v>1978</v>
      </c>
      <c r="B3839" t="s">
        <v>47</v>
      </c>
      <c r="C3839" s="3">
        <f>SUMIFS(Data!F:F,Data!$B:$B,Figure16!$B3839,Data!$A:$A,Figure16!$A3839)</f>
        <v>0</v>
      </c>
      <c r="D3839" s="3">
        <f>SUMIFS(Data!Y:Y,Data!$B:$B,Figure16!$B3839,Data!$A:$A,Figure16!$A3839)</f>
        <v>0</v>
      </c>
      <c r="E3839" s="3">
        <f>SUMIFS(Data!Q:Q,Data!$B:$B,Figure16!$B3839,Data!$A:$A,Figure16!$A3839)</f>
        <v>0</v>
      </c>
      <c r="F3839" s="1" t="str">
        <f t="shared" si="122"/>
        <v/>
      </c>
      <c r="G3839" s="1" t="str">
        <f t="shared" si="123"/>
        <v/>
      </c>
      <c r="H3839">
        <f>SUMIFS(Data!Z:Z,Data!B:B,Figure16!B3839,Data!A:A,Figure16!A3839)</f>
        <v>1</v>
      </c>
    </row>
    <row r="3840" spans="1:8">
      <c r="A3840" s="27">
        <v>1979</v>
      </c>
      <c r="B3840" t="s">
        <v>47</v>
      </c>
      <c r="C3840" s="3">
        <f>SUMIFS(Data!F:F,Data!$B:$B,Figure16!$B3840,Data!$A:$A,Figure16!$A3840)</f>
        <v>0</v>
      </c>
      <c r="D3840" s="3">
        <f>SUMIFS(Data!Y:Y,Data!$B:$B,Figure16!$B3840,Data!$A:$A,Figure16!$A3840)</f>
        <v>0</v>
      </c>
      <c r="E3840" s="3">
        <f>SUMIFS(Data!Q:Q,Data!$B:$B,Figure16!$B3840,Data!$A:$A,Figure16!$A3840)</f>
        <v>0</v>
      </c>
      <c r="F3840" s="1" t="str">
        <f t="shared" si="122"/>
        <v/>
      </c>
      <c r="G3840" s="1" t="str">
        <f t="shared" si="123"/>
        <v/>
      </c>
      <c r="H3840">
        <f>SUMIFS(Data!Z:Z,Data!B:B,Figure16!B3840,Data!A:A,Figure16!A3840)</f>
        <v>1</v>
      </c>
    </row>
    <row r="3841" spans="1:8">
      <c r="A3841" s="27">
        <v>1980</v>
      </c>
      <c r="B3841" t="s">
        <v>47</v>
      </c>
      <c r="C3841" s="3">
        <f>SUMIFS(Data!F:F,Data!$B:$B,Figure16!$B3841,Data!$A:$A,Figure16!$A3841)</f>
        <v>0</v>
      </c>
      <c r="D3841" s="3">
        <f>SUMIFS(Data!Y:Y,Data!$B:$B,Figure16!$B3841,Data!$A:$A,Figure16!$A3841)</f>
        <v>0</v>
      </c>
      <c r="E3841" s="3">
        <f>SUMIFS(Data!Q:Q,Data!$B:$B,Figure16!$B3841,Data!$A:$A,Figure16!$A3841)</f>
        <v>0</v>
      </c>
      <c r="F3841" s="1" t="str">
        <f t="shared" si="122"/>
        <v/>
      </c>
      <c r="G3841" s="1" t="str">
        <f t="shared" si="123"/>
        <v/>
      </c>
      <c r="H3841">
        <f>SUMIFS(Data!Z:Z,Data!B:B,Figure16!B3841,Data!A:A,Figure16!A3841)</f>
        <v>1</v>
      </c>
    </row>
    <row r="3842" spans="1:8">
      <c r="A3842" s="27">
        <v>1981</v>
      </c>
      <c r="B3842" t="s">
        <v>47</v>
      </c>
      <c r="C3842" s="3">
        <f>SUMIFS(Data!F:F,Data!$B:$B,Figure16!$B3842,Data!$A:$A,Figure16!$A3842)</f>
        <v>0</v>
      </c>
      <c r="D3842" s="3">
        <f>SUMIFS(Data!Y:Y,Data!$B:$B,Figure16!$B3842,Data!$A:$A,Figure16!$A3842)</f>
        <v>0</v>
      </c>
      <c r="E3842" s="3">
        <f>SUMIFS(Data!Q:Q,Data!$B:$B,Figure16!$B3842,Data!$A:$A,Figure16!$A3842)</f>
        <v>0</v>
      </c>
      <c r="F3842" s="1" t="str">
        <f t="shared" si="122"/>
        <v/>
      </c>
      <c r="G3842" s="1" t="str">
        <f t="shared" si="123"/>
        <v/>
      </c>
      <c r="H3842">
        <f>SUMIFS(Data!Z:Z,Data!B:B,Figure16!B3842,Data!A:A,Figure16!A3842)</f>
        <v>1</v>
      </c>
    </row>
    <row r="3843" spans="1:8">
      <c r="A3843" s="27">
        <v>1982</v>
      </c>
      <c r="B3843" t="s">
        <v>47</v>
      </c>
      <c r="C3843" s="3">
        <f>SUMIFS(Data!F:F,Data!$B:$B,Figure16!$B3843,Data!$A:$A,Figure16!$A3843)</f>
        <v>0</v>
      </c>
      <c r="D3843" s="3">
        <f>SUMIFS(Data!Y:Y,Data!$B:$B,Figure16!$B3843,Data!$A:$A,Figure16!$A3843)</f>
        <v>0</v>
      </c>
      <c r="E3843" s="3">
        <f>SUMIFS(Data!Q:Q,Data!$B:$B,Figure16!$B3843,Data!$A:$A,Figure16!$A3843)</f>
        <v>0</v>
      </c>
      <c r="F3843" s="1" t="str">
        <f t="shared" ref="F3843:F3906" si="124">IF(E3843&gt;0,C3843/E3843*100,"")</f>
        <v/>
      </c>
      <c r="G3843" s="1" t="str">
        <f t="shared" ref="G3843:G3906" si="125">IF($E3843&gt;0,D3843/$E3843*100,"")</f>
        <v/>
      </c>
      <c r="H3843">
        <f>SUMIFS(Data!Z:Z,Data!B:B,Figure16!B3843,Data!A:A,Figure16!A3843)</f>
        <v>1</v>
      </c>
    </row>
    <row r="3844" spans="1:8">
      <c r="A3844" s="27">
        <v>1983</v>
      </c>
      <c r="B3844" t="s">
        <v>47</v>
      </c>
      <c r="C3844" s="3">
        <f>SUMIFS(Data!F:F,Data!$B:$B,Figure16!$B3844,Data!$A:$A,Figure16!$A3844)</f>
        <v>0</v>
      </c>
      <c r="D3844" s="3">
        <f>SUMIFS(Data!Y:Y,Data!$B:$B,Figure16!$B3844,Data!$A:$A,Figure16!$A3844)</f>
        <v>0</v>
      </c>
      <c r="E3844" s="3">
        <f>SUMIFS(Data!Q:Q,Data!$B:$B,Figure16!$B3844,Data!$A:$A,Figure16!$A3844)</f>
        <v>0</v>
      </c>
      <c r="F3844" s="1" t="str">
        <f t="shared" si="124"/>
        <v/>
      </c>
      <c r="G3844" s="1" t="str">
        <f t="shared" si="125"/>
        <v/>
      </c>
      <c r="H3844">
        <f>SUMIFS(Data!Z:Z,Data!B:B,Figure16!B3844,Data!A:A,Figure16!A3844)</f>
        <v>1</v>
      </c>
    </row>
    <row r="3845" spans="1:8">
      <c r="A3845" s="27">
        <v>1984</v>
      </c>
      <c r="B3845" t="s">
        <v>47</v>
      </c>
      <c r="C3845" s="3">
        <f>SUMIFS(Data!F:F,Data!$B:$B,Figure16!$B3845,Data!$A:$A,Figure16!$A3845)</f>
        <v>0</v>
      </c>
      <c r="D3845" s="3">
        <f>SUMIFS(Data!Y:Y,Data!$B:$B,Figure16!$B3845,Data!$A:$A,Figure16!$A3845)</f>
        <v>0</v>
      </c>
      <c r="E3845" s="3">
        <f>SUMIFS(Data!Q:Q,Data!$B:$B,Figure16!$B3845,Data!$A:$A,Figure16!$A3845)</f>
        <v>1757142805.7142856</v>
      </c>
      <c r="F3845" s="1">
        <f t="shared" si="124"/>
        <v>0</v>
      </c>
      <c r="G3845" s="1">
        <f t="shared" si="125"/>
        <v>0</v>
      </c>
      <c r="H3845">
        <f>SUMIFS(Data!Z:Z,Data!B:B,Figure16!B3845,Data!A:A,Figure16!A3845)</f>
        <v>1</v>
      </c>
    </row>
    <row r="3846" spans="1:8">
      <c r="A3846" s="27">
        <v>1985</v>
      </c>
      <c r="B3846" t="s">
        <v>47</v>
      </c>
      <c r="C3846" s="3">
        <f>SUMIFS(Data!F:F,Data!$B:$B,Figure16!$B3846,Data!$A:$A,Figure16!$A3846)</f>
        <v>0</v>
      </c>
      <c r="D3846" s="3">
        <f>SUMIFS(Data!Y:Y,Data!$B:$B,Figure16!$B3846,Data!$A:$A,Figure16!$A3846)</f>
        <v>0</v>
      </c>
      <c r="E3846" s="3">
        <f>SUMIFS(Data!Q:Q,Data!$B:$B,Figure16!$B3846,Data!$A:$A,Figure16!$A3846)</f>
        <v>2366666615.5555558</v>
      </c>
      <c r="F3846" s="1">
        <f t="shared" si="124"/>
        <v>0</v>
      </c>
      <c r="G3846" s="1">
        <f t="shared" si="125"/>
        <v>0</v>
      </c>
      <c r="H3846">
        <f>SUMIFS(Data!Z:Z,Data!B:B,Figure16!B3846,Data!A:A,Figure16!A3846)</f>
        <v>1</v>
      </c>
    </row>
    <row r="3847" spans="1:8">
      <c r="A3847" s="27">
        <v>1986</v>
      </c>
      <c r="B3847" t="s">
        <v>47</v>
      </c>
      <c r="C3847" s="3">
        <f>SUMIFS(Data!F:F,Data!$B:$B,Figure16!$B3847,Data!$A:$A,Figure16!$A3847)</f>
        <v>0</v>
      </c>
      <c r="D3847" s="3">
        <f>SUMIFS(Data!Y:Y,Data!$B:$B,Figure16!$B3847,Data!$A:$A,Figure16!$A3847)</f>
        <v>0</v>
      </c>
      <c r="E3847" s="3">
        <f>SUMIFS(Data!Q:Q,Data!$B:$B,Figure16!$B3847,Data!$A:$A,Figure16!$A3847)</f>
        <v>1776842041.0526316</v>
      </c>
      <c r="F3847" s="1">
        <f t="shared" si="124"/>
        <v>0</v>
      </c>
      <c r="G3847" s="1">
        <f t="shared" si="125"/>
        <v>0</v>
      </c>
      <c r="H3847">
        <f>SUMIFS(Data!Z:Z,Data!B:B,Figure16!B3847,Data!A:A,Figure16!A3847)</f>
        <v>1</v>
      </c>
    </row>
    <row r="3848" spans="1:8">
      <c r="A3848" s="27">
        <v>1987</v>
      </c>
      <c r="B3848" t="s">
        <v>47</v>
      </c>
      <c r="C3848" s="3">
        <f>SUMIFS(Data!F:F,Data!$B:$B,Figure16!$B3848,Data!$A:$A,Figure16!$A3848)</f>
        <v>0</v>
      </c>
      <c r="D3848" s="3">
        <f>SUMIFS(Data!Y:Y,Data!$B:$B,Figure16!$B3848,Data!$A:$A,Figure16!$A3848)</f>
        <v>0</v>
      </c>
      <c r="E3848" s="3">
        <f>SUMIFS(Data!Q:Q,Data!$B:$B,Figure16!$B3848,Data!$A:$A,Figure16!$A3848)</f>
        <v>1087273103.6963856</v>
      </c>
      <c r="F3848" s="1">
        <f t="shared" si="124"/>
        <v>0</v>
      </c>
      <c r="G3848" s="1">
        <f t="shared" si="125"/>
        <v>0</v>
      </c>
      <c r="H3848">
        <f>SUMIFS(Data!Z:Z,Data!B:B,Figure16!B3848,Data!A:A,Figure16!A3848)</f>
        <v>1</v>
      </c>
    </row>
    <row r="3849" spans="1:8">
      <c r="A3849" s="27">
        <v>1988</v>
      </c>
      <c r="B3849" t="s">
        <v>47</v>
      </c>
      <c r="C3849" s="3">
        <f>SUMIFS(Data!F:F,Data!$B:$B,Figure16!$B3849,Data!$A:$A,Figure16!$A3849)</f>
        <v>0</v>
      </c>
      <c r="D3849" s="3">
        <f>SUMIFS(Data!Y:Y,Data!$B:$B,Figure16!$B3849,Data!$A:$A,Figure16!$A3849)</f>
        <v>0</v>
      </c>
      <c r="E3849" s="3">
        <f>SUMIFS(Data!Q:Q,Data!$B:$B,Figure16!$B3849,Data!$A:$A,Figure16!$A3849)</f>
        <v>598961269.29787862</v>
      </c>
      <c r="F3849" s="1">
        <f t="shared" si="124"/>
        <v>0</v>
      </c>
      <c r="G3849" s="1">
        <f t="shared" si="125"/>
        <v>0</v>
      </c>
      <c r="H3849">
        <f>SUMIFS(Data!Z:Z,Data!B:B,Figure16!B3849,Data!A:A,Figure16!A3849)</f>
        <v>1</v>
      </c>
    </row>
    <row r="3850" spans="1:8">
      <c r="A3850" s="27">
        <v>1989</v>
      </c>
      <c r="B3850" t="s">
        <v>47</v>
      </c>
      <c r="C3850" s="3">
        <f>SUMIFS(Data!F:F,Data!$B:$B,Figure16!$B3850,Data!$A:$A,Figure16!$A3850)</f>
        <v>0</v>
      </c>
      <c r="D3850" s="3">
        <f>SUMIFS(Data!Y:Y,Data!$B:$B,Figure16!$B3850,Data!$A:$A,Figure16!$A3850)</f>
        <v>0</v>
      </c>
      <c r="E3850" s="3">
        <f>SUMIFS(Data!Q:Q,Data!$B:$B,Figure16!$B3850,Data!$A:$A,Figure16!$A3850)</f>
        <v>714046821.09379697</v>
      </c>
      <c r="F3850" s="1">
        <f t="shared" si="124"/>
        <v>0</v>
      </c>
      <c r="G3850" s="1">
        <f t="shared" si="125"/>
        <v>0</v>
      </c>
      <c r="H3850">
        <f>SUMIFS(Data!Z:Z,Data!B:B,Figure16!B3850,Data!A:A,Figure16!A3850)</f>
        <v>1</v>
      </c>
    </row>
    <row r="3851" spans="1:8">
      <c r="A3851" s="27">
        <v>1990</v>
      </c>
      <c r="B3851" t="s">
        <v>47</v>
      </c>
      <c r="C3851" s="3">
        <f>SUMIFS(Data!F:F,Data!$B:$B,Figure16!$B3851,Data!$A:$A,Figure16!$A3851)</f>
        <v>0</v>
      </c>
      <c r="D3851" s="3">
        <f>SUMIFS(Data!Y:Y,Data!$B:$B,Figure16!$B3851,Data!$A:$A,Figure16!$A3851)</f>
        <v>0</v>
      </c>
      <c r="E3851" s="3">
        <f>SUMIFS(Data!Q:Q,Data!$B:$B,Figure16!$B3851,Data!$A:$A,Figure16!$A3851)</f>
        <v>865559856.16389966</v>
      </c>
      <c r="F3851" s="1">
        <f t="shared" si="124"/>
        <v>0</v>
      </c>
      <c r="G3851" s="1">
        <f t="shared" si="125"/>
        <v>0</v>
      </c>
      <c r="H3851">
        <f>SUMIFS(Data!Z:Z,Data!B:B,Figure16!B3851,Data!A:A,Figure16!A3851)</f>
        <v>1</v>
      </c>
    </row>
    <row r="3852" spans="1:8">
      <c r="A3852" s="27">
        <v>1991</v>
      </c>
      <c r="B3852" t="s">
        <v>47</v>
      </c>
      <c r="C3852" s="3">
        <f>SUMIFS(Data!F:F,Data!$B:$B,Figure16!$B3852,Data!$A:$A,Figure16!$A3852)</f>
        <v>0</v>
      </c>
      <c r="D3852" s="3">
        <f>SUMIFS(Data!Y:Y,Data!$B:$B,Figure16!$B3852,Data!$A:$A,Figure16!$A3852)</f>
        <v>0</v>
      </c>
      <c r="E3852" s="3">
        <f>SUMIFS(Data!Q:Q,Data!$B:$B,Figure16!$B3852,Data!$A:$A,Figure16!$A3852)</f>
        <v>1028087972.3108478</v>
      </c>
      <c r="F3852" s="1">
        <f t="shared" si="124"/>
        <v>0</v>
      </c>
      <c r="G3852" s="1">
        <f t="shared" si="125"/>
        <v>0</v>
      </c>
      <c r="H3852">
        <f>SUMIFS(Data!Z:Z,Data!B:B,Figure16!B3852,Data!A:A,Figure16!A3852)</f>
        <v>1</v>
      </c>
    </row>
    <row r="3853" spans="1:8">
      <c r="A3853" s="27">
        <v>1992</v>
      </c>
      <c r="B3853" t="s">
        <v>47</v>
      </c>
      <c r="C3853" s="3">
        <f>SUMIFS(Data!F:F,Data!$B:$B,Figure16!$B3853,Data!$A:$A,Figure16!$A3853)</f>
        <v>0</v>
      </c>
      <c r="D3853" s="3">
        <f>SUMIFS(Data!Y:Y,Data!$B:$B,Figure16!$B3853,Data!$A:$A,Figure16!$A3853)</f>
        <v>0</v>
      </c>
      <c r="E3853" s="3">
        <f>SUMIFS(Data!Q:Q,Data!$B:$B,Figure16!$B3853,Data!$A:$A,Figure16!$A3853)</f>
        <v>1127806944.6151268</v>
      </c>
      <c r="F3853" s="1">
        <f t="shared" si="124"/>
        <v>0</v>
      </c>
      <c r="G3853" s="1">
        <f t="shared" si="125"/>
        <v>0</v>
      </c>
      <c r="H3853">
        <f>SUMIFS(Data!Z:Z,Data!B:B,Figure16!B3853,Data!A:A,Figure16!A3853)</f>
        <v>1</v>
      </c>
    </row>
    <row r="3854" spans="1:8">
      <c r="A3854" s="27">
        <v>1993</v>
      </c>
      <c r="B3854" t="s">
        <v>47</v>
      </c>
      <c r="C3854" s="3">
        <f>SUMIFS(Data!F:F,Data!$B:$B,Figure16!$B3854,Data!$A:$A,Figure16!$A3854)</f>
        <v>0</v>
      </c>
      <c r="D3854" s="3">
        <f>SUMIFS(Data!Y:Y,Data!$B:$B,Figure16!$B3854,Data!$A:$A,Figure16!$A3854)</f>
        <v>0</v>
      </c>
      <c r="E3854" s="3">
        <f>SUMIFS(Data!Q:Q,Data!$B:$B,Figure16!$B3854,Data!$A:$A,Figure16!$A3854)</f>
        <v>1327748654.6596859</v>
      </c>
      <c r="F3854" s="1">
        <f t="shared" si="124"/>
        <v>0</v>
      </c>
      <c r="G3854" s="1">
        <f t="shared" si="125"/>
        <v>0</v>
      </c>
      <c r="H3854">
        <f>SUMIFS(Data!Z:Z,Data!B:B,Figure16!B3854,Data!A:A,Figure16!A3854)</f>
        <v>1</v>
      </c>
    </row>
    <row r="3855" spans="1:8">
      <c r="A3855" s="27">
        <v>1994</v>
      </c>
      <c r="B3855" t="s">
        <v>47</v>
      </c>
      <c r="C3855" s="3">
        <f>SUMIFS(Data!F:F,Data!$B:$B,Figure16!$B3855,Data!$A:$A,Figure16!$A3855)</f>
        <v>0</v>
      </c>
      <c r="D3855" s="3">
        <f>SUMIFS(Data!Y:Y,Data!$B:$B,Figure16!$B3855,Data!$A:$A,Figure16!$A3855)</f>
        <v>0</v>
      </c>
      <c r="E3855" s="3">
        <f>SUMIFS(Data!Q:Q,Data!$B:$B,Figure16!$B3855,Data!$A:$A,Figure16!$A3855)</f>
        <v>1543606345.1168365</v>
      </c>
      <c r="F3855" s="1">
        <f t="shared" si="124"/>
        <v>0</v>
      </c>
      <c r="G3855" s="1">
        <f t="shared" si="125"/>
        <v>0</v>
      </c>
      <c r="H3855">
        <f>SUMIFS(Data!Z:Z,Data!B:B,Figure16!B3855,Data!A:A,Figure16!A3855)</f>
        <v>1</v>
      </c>
    </row>
    <row r="3856" spans="1:8">
      <c r="A3856" s="27">
        <v>1995</v>
      </c>
      <c r="B3856" t="s">
        <v>47</v>
      </c>
      <c r="C3856" s="3">
        <f>SUMIFS(Data!F:F,Data!$B:$B,Figure16!$B3856,Data!$A:$A,Figure16!$A3856)</f>
        <v>0</v>
      </c>
      <c r="D3856" s="3">
        <f>SUMIFS(Data!Y:Y,Data!$B:$B,Figure16!$B3856,Data!$A:$A,Figure16!$A3856)</f>
        <v>0</v>
      </c>
      <c r="E3856" s="3">
        <f>SUMIFS(Data!Q:Q,Data!$B:$B,Figure16!$B3856,Data!$A:$A,Figure16!$A3856)</f>
        <v>1763536304.5396364</v>
      </c>
      <c r="F3856" s="1">
        <f t="shared" si="124"/>
        <v>0</v>
      </c>
      <c r="G3856" s="1">
        <f t="shared" si="125"/>
        <v>0</v>
      </c>
      <c r="H3856">
        <f>SUMIFS(Data!Z:Z,Data!B:B,Figure16!B3856,Data!A:A,Figure16!A3856)</f>
        <v>1</v>
      </c>
    </row>
    <row r="3857" spans="1:8">
      <c r="A3857" s="27">
        <v>1996</v>
      </c>
      <c r="B3857" t="s">
        <v>47</v>
      </c>
      <c r="C3857" s="3">
        <f>SUMIFS(Data!F:F,Data!$B:$B,Figure16!$B3857,Data!$A:$A,Figure16!$A3857)</f>
        <v>0</v>
      </c>
      <c r="D3857" s="3">
        <f>SUMIFS(Data!Y:Y,Data!$B:$B,Figure16!$B3857,Data!$A:$A,Figure16!$A3857)</f>
        <v>0</v>
      </c>
      <c r="E3857" s="3">
        <f>SUMIFS(Data!Q:Q,Data!$B:$B,Figure16!$B3857,Data!$A:$A,Figure16!$A3857)</f>
        <v>1873671550.3463552</v>
      </c>
      <c r="F3857" s="1">
        <f t="shared" si="124"/>
        <v>0</v>
      </c>
      <c r="G3857" s="1">
        <f t="shared" si="125"/>
        <v>0</v>
      </c>
      <c r="H3857">
        <f>SUMIFS(Data!Z:Z,Data!B:B,Figure16!B3857,Data!A:A,Figure16!A3857)</f>
        <v>1</v>
      </c>
    </row>
    <row r="3858" spans="1:8">
      <c r="A3858" s="27">
        <v>1997</v>
      </c>
      <c r="B3858" t="s">
        <v>47</v>
      </c>
      <c r="C3858" s="3">
        <f>SUMIFS(Data!F:F,Data!$B:$B,Figure16!$B3858,Data!$A:$A,Figure16!$A3858)</f>
        <v>0</v>
      </c>
      <c r="D3858" s="3">
        <f>SUMIFS(Data!Y:Y,Data!$B:$B,Figure16!$B3858,Data!$A:$A,Figure16!$A3858)</f>
        <v>0</v>
      </c>
      <c r="E3858" s="3">
        <f>SUMIFS(Data!Q:Q,Data!$B:$B,Figure16!$B3858,Data!$A:$A,Figure16!$A3858)</f>
        <v>1747011857.3310688</v>
      </c>
      <c r="F3858" s="1">
        <f t="shared" si="124"/>
        <v>0</v>
      </c>
      <c r="G3858" s="1">
        <f t="shared" si="125"/>
        <v>0</v>
      </c>
      <c r="H3858">
        <f>SUMIFS(Data!Z:Z,Data!B:B,Figure16!B3858,Data!A:A,Figure16!A3858)</f>
        <v>1</v>
      </c>
    </row>
    <row r="3859" spans="1:8">
      <c r="A3859" s="27">
        <v>1998</v>
      </c>
      <c r="B3859" t="s">
        <v>47</v>
      </c>
      <c r="C3859" s="3">
        <f>SUMIFS(Data!F:F,Data!$B:$B,Figure16!$B3859,Data!$A:$A,Figure16!$A3859)</f>
        <v>0</v>
      </c>
      <c r="D3859" s="3">
        <f>SUMIFS(Data!Y:Y,Data!$B:$B,Figure16!$B3859,Data!$A:$A,Figure16!$A3859)</f>
        <v>0</v>
      </c>
      <c r="E3859" s="3">
        <f>SUMIFS(Data!Q:Q,Data!$B:$B,Figure16!$B3859,Data!$A:$A,Figure16!$A3859)</f>
        <v>1280177838.7190535</v>
      </c>
      <c r="F3859" s="1">
        <f t="shared" si="124"/>
        <v>0</v>
      </c>
      <c r="G3859" s="1">
        <f t="shared" si="125"/>
        <v>0</v>
      </c>
      <c r="H3859">
        <f>SUMIFS(Data!Z:Z,Data!B:B,Figure16!B3859,Data!A:A,Figure16!A3859)</f>
        <v>1</v>
      </c>
    </row>
    <row r="3860" spans="1:8">
      <c r="A3860" s="27">
        <v>1999</v>
      </c>
      <c r="B3860" t="s">
        <v>47</v>
      </c>
      <c r="C3860" s="3">
        <f>SUMIFS(Data!F:F,Data!$B:$B,Figure16!$B3860,Data!$A:$A,Figure16!$A3860)</f>
        <v>35040000</v>
      </c>
      <c r="D3860" s="3">
        <f>SUMIFS(Data!Y:Y,Data!$B:$B,Figure16!$B3860,Data!$A:$A,Figure16!$A3860)</f>
        <v>0</v>
      </c>
      <c r="E3860" s="3">
        <f>SUMIFS(Data!Q:Q,Data!$B:$B,Figure16!$B3860,Data!$A:$A,Figure16!$A3860)</f>
        <v>1454430642.4918334</v>
      </c>
      <c r="F3860" s="1">
        <f t="shared" si="124"/>
        <v>2.4091901652984289</v>
      </c>
      <c r="G3860" s="1">
        <f t="shared" si="125"/>
        <v>0</v>
      </c>
      <c r="H3860">
        <f>SUMIFS(Data!Z:Z,Data!B:B,Figure16!B3860,Data!A:A,Figure16!A3860)</f>
        <v>1</v>
      </c>
    </row>
    <row r="3861" spans="1:8">
      <c r="A3861" s="27">
        <v>2000</v>
      </c>
      <c r="B3861" t="s">
        <v>47</v>
      </c>
      <c r="C3861" s="3">
        <f>SUMIFS(Data!F:F,Data!$B:$B,Figure16!$B3861,Data!$A:$A,Figure16!$A3861)</f>
        <v>0</v>
      </c>
      <c r="D3861" s="3">
        <f>SUMIFS(Data!Y:Y,Data!$B:$B,Figure16!$B3861,Data!$A:$A,Figure16!$A3861)</f>
        <v>0</v>
      </c>
      <c r="E3861" s="3">
        <f>SUMIFS(Data!Q:Q,Data!$B:$B,Figure16!$B3861,Data!$A:$A,Figure16!$A3861)</f>
        <v>1731198022.4549377</v>
      </c>
      <c r="F3861" s="1">
        <f t="shared" si="124"/>
        <v>0</v>
      </c>
      <c r="G3861" s="1">
        <f t="shared" si="125"/>
        <v>0</v>
      </c>
      <c r="H3861">
        <f>SUMIFS(Data!Z:Z,Data!B:B,Figure16!B3861,Data!A:A,Figure16!A3861)</f>
        <v>1</v>
      </c>
    </row>
    <row r="3862" spans="1:8">
      <c r="A3862" s="27">
        <v>2001</v>
      </c>
      <c r="B3862" t="s">
        <v>47</v>
      </c>
      <c r="C3862" s="3">
        <f>SUMIFS(Data!F:F,Data!$B:$B,Figure16!$B3862,Data!$A:$A,Figure16!$A3862)</f>
        <v>30000000</v>
      </c>
      <c r="D3862" s="3">
        <f>SUMIFS(Data!Y:Y,Data!$B:$B,Figure16!$B3862,Data!$A:$A,Figure16!$A3862)</f>
        <v>0</v>
      </c>
      <c r="E3862" s="3">
        <f>SUMIFS(Data!Q:Q,Data!$B:$B,Figure16!$B3862,Data!$A:$A,Figure16!$A3862)</f>
        <v>1768619058.3464744</v>
      </c>
      <c r="F3862" s="1">
        <f t="shared" si="124"/>
        <v>1.6962386477983415</v>
      </c>
      <c r="G3862" s="1">
        <f t="shared" si="125"/>
        <v>0</v>
      </c>
      <c r="H3862">
        <f>SUMIFS(Data!Z:Z,Data!B:B,Figure16!B3862,Data!A:A,Figure16!A3862)</f>
        <v>1</v>
      </c>
    </row>
    <row r="3863" spans="1:8">
      <c r="A3863" s="27">
        <v>2002</v>
      </c>
      <c r="B3863" t="s">
        <v>47</v>
      </c>
      <c r="C3863" s="3">
        <f>SUMIFS(Data!F:F,Data!$B:$B,Figure16!$B3863,Data!$A:$A,Figure16!$A3863)</f>
        <v>0</v>
      </c>
      <c r="D3863" s="3">
        <f>SUMIFS(Data!Y:Y,Data!$B:$B,Figure16!$B3863,Data!$A:$A,Figure16!$A3863)</f>
        <v>0</v>
      </c>
      <c r="E3863" s="3">
        <f>SUMIFS(Data!Q:Q,Data!$B:$B,Figure16!$B3863,Data!$A:$A,Figure16!$A3863)</f>
        <v>1758176653.0774584</v>
      </c>
      <c r="F3863" s="1">
        <f t="shared" si="124"/>
        <v>0</v>
      </c>
      <c r="G3863" s="1">
        <f t="shared" si="125"/>
        <v>0</v>
      </c>
      <c r="H3863">
        <f>SUMIFS(Data!Z:Z,Data!B:B,Figure16!B3863,Data!A:A,Figure16!A3863)</f>
        <v>1</v>
      </c>
    </row>
    <row r="3864" spans="1:8">
      <c r="A3864" s="27">
        <v>2003</v>
      </c>
      <c r="B3864" t="s">
        <v>47</v>
      </c>
      <c r="C3864" s="3">
        <f>SUMIFS(Data!F:F,Data!$B:$B,Figure16!$B3864,Data!$A:$A,Figure16!$A3864)</f>
        <v>0</v>
      </c>
      <c r="D3864" s="3">
        <f>SUMIFS(Data!Y:Y,Data!$B:$B,Figure16!$B3864,Data!$A:$A,Figure16!$A3864)</f>
        <v>0</v>
      </c>
      <c r="E3864" s="3">
        <f>SUMIFS(Data!Q:Q,Data!$B:$B,Figure16!$B3864,Data!$A:$A,Figure16!$A3864)</f>
        <v>2023324407.3031571</v>
      </c>
      <c r="F3864" s="1">
        <f t="shared" si="124"/>
        <v>0</v>
      </c>
      <c r="G3864" s="1">
        <f t="shared" si="125"/>
        <v>0</v>
      </c>
      <c r="H3864">
        <f>SUMIFS(Data!Z:Z,Data!B:B,Figure16!B3864,Data!A:A,Figure16!A3864)</f>
        <v>1</v>
      </c>
    </row>
    <row r="3865" spans="1:8">
      <c r="A3865" s="27">
        <v>2004</v>
      </c>
      <c r="B3865" t="s">
        <v>47</v>
      </c>
      <c r="C3865" s="3">
        <f>SUMIFS(Data!F:F,Data!$B:$B,Figure16!$B3865,Data!$A:$A,Figure16!$A3865)</f>
        <v>151374043.375</v>
      </c>
      <c r="D3865" s="3">
        <f>SUMIFS(Data!Y:Y,Data!$B:$B,Figure16!$B3865,Data!$A:$A,Figure16!$A3865)</f>
        <v>0</v>
      </c>
      <c r="E3865" s="3">
        <f>SUMIFS(Data!Q:Q,Data!$B:$B,Figure16!$B3865,Data!$A:$A,Figure16!$A3865)</f>
        <v>2366398119.882102</v>
      </c>
      <c r="F3865" s="1">
        <f t="shared" si="124"/>
        <v>6.3968121890893705</v>
      </c>
      <c r="G3865" s="1">
        <f t="shared" si="125"/>
        <v>0</v>
      </c>
      <c r="H3865">
        <f>SUMIFS(Data!Z:Z,Data!B:B,Figure16!B3865,Data!A:A,Figure16!A3865)</f>
        <v>1</v>
      </c>
    </row>
    <row r="3866" spans="1:8">
      <c r="A3866" s="27">
        <v>2005</v>
      </c>
      <c r="B3866" t="s">
        <v>47</v>
      </c>
      <c r="C3866" s="3">
        <f>SUMIFS(Data!F:F,Data!$B:$B,Figure16!$B3866,Data!$A:$A,Figure16!$A3866)</f>
        <v>86639</v>
      </c>
      <c r="D3866" s="3">
        <f>SUMIFS(Data!Y:Y,Data!$B:$B,Figure16!$B3866,Data!$A:$A,Figure16!$A3866)</f>
        <v>0</v>
      </c>
      <c r="E3866" s="3">
        <f>SUMIFS(Data!Q:Q,Data!$B:$B,Figure16!$B3866,Data!$A:$A,Figure16!$A3866)</f>
        <v>2735558726.2562494</v>
      </c>
      <c r="F3866" s="1">
        <f t="shared" si="124"/>
        <v>3.1671409269494956E-3</v>
      </c>
      <c r="G3866" s="1">
        <f t="shared" si="125"/>
        <v>0</v>
      </c>
      <c r="H3866">
        <f>SUMIFS(Data!Z:Z,Data!B:B,Figure16!B3866,Data!A:A,Figure16!A3866)</f>
        <v>1</v>
      </c>
    </row>
    <row r="3867" spans="1:8">
      <c r="A3867" s="27">
        <v>2006</v>
      </c>
      <c r="B3867" t="s">
        <v>47</v>
      </c>
      <c r="C3867" s="3">
        <f>SUMIFS(Data!F:F,Data!$B:$B,Figure16!$B3867,Data!$A:$A,Figure16!$A3867)</f>
        <v>0</v>
      </c>
      <c r="D3867" s="3">
        <f>SUMIFS(Data!Y:Y,Data!$B:$B,Figure16!$B3867,Data!$A:$A,Figure16!$A3867)</f>
        <v>0</v>
      </c>
      <c r="E3867" s="3">
        <f>SUMIFS(Data!Q:Q,Data!$B:$B,Figure16!$B3867,Data!$A:$A,Figure16!$A3867)</f>
        <v>3452882514.0016584</v>
      </c>
      <c r="F3867" s="1">
        <f t="shared" si="124"/>
        <v>0</v>
      </c>
      <c r="G3867" s="1">
        <f t="shared" si="125"/>
        <v>0</v>
      </c>
      <c r="H3867">
        <f>SUMIFS(Data!Z:Z,Data!B:B,Figure16!B3867,Data!A:A,Figure16!A3867)</f>
        <v>1</v>
      </c>
    </row>
    <row r="3868" spans="1:8">
      <c r="A3868" s="27">
        <v>2007</v>
      </c>
      <c r="B3868" t="s">
        <v>47</v>
      </c>
      <c r="C3868" s="3">
        <f>SUMIFS(Data!F:F,Data!$B:$B,Figure16!$B3868,Data!$A:$A,Figure16!$A3868)</f>
        <v>159516156.3359375</v>
      </c>
      <c r="D3868" s="3">
        <f>SUMIFS(Data!Y:Y,Data!$B:$B,Figure16!$B3868,Data!$A:$A,Figure16!$A3868)</f>
        <v>0</v>
      </c>
      <c r="E3868" s="3">
        <f>SUMIFS(Data!Q:Q,Data!$B:$B,Figure16!$B3868,Data!$A:$A,Figure16!$A3868)</f>
        <v>4222962987.5385919</v>
      </c>
      <c r="F3868" s="1">
        <f t="shared" si="124"/>
        <v>3.777351513774776</v>
      </c>
      <c r="G3868" s="1">
        <f t="shared" si="125"/>
        <v>0</v>
      </c>
      <c r="H3868">
        <f>SUMIFS(Data!Z:Z,Data!B:B,Figure16!B3868,Data!A:A,Figure16!A3868)</f>
        <v>1</v>
      </c>
    </row>
    <row r="3869" spans="1:8">
      <c r="A3869" s="27">
        <v>2008</v>
      </c>
      <c r="B3869" t="s">
        <v>47</v>
      </c>
      <c r="C3869" s="3">
        <f>SUMIFS(Data!F:F,Data!$B:$B,Figure16!$B3869,Data!$A:$A,Figure16!$A3869)</f>
        <v>800000</v>
      </c>
      <c r="D3869" s="3">
        <f>SUMIFS(Data!Y:Y,Data!$B:$B,Figure16!$B3869,Data!$A:$A,Figure16!$A3869)</f>
        <v>0</v>
      </c>
      <c r="E3869" s="3">
        <f>SUMIFS(Data!Q:Q,Data!$B:$B,Figure16!$B3869,Data!$A:$A,Figure16!$A3869)</f>
        <v>5443915120.507947</v>
      </c>
      <c r="F3869" s="1">
        <f t="shared" si="124"/>
        <v>1.4695306269311481E-2</v>
      </c>
      <c r="G3869" s="1">
        <f t="shared" si="125"/>
        <v>0</v>
      </c>
      <c r="H3869">
        <f>SUMIFS(Data!Z:Z,Data!B:B,Figure16!B3869,Data!A:A,Figure16!A3869)</f>
        <v>1</v>
      </c>
    </row>
    <row r="3870" spans="1:8">
      <c r="A3870" s="27">
        <v>2009</v>
      </c>
      <c r="B3870" t="s">
        <v>47</v>
      </c>
      <c r="C3870" s="3">
        <f>SUMIFS(Data!F:F,Data!$B:$B,Figure16!$B3870,Data!$A:$A,Figure16!$A3870)</f>
        <v>348699780.6640625</v>
      </c>
      <c r="D3870" s="3">
        <f>SUMIFS(Data!Y:Y,Data!$B:$B,Figure16!$B3870,Data!$A:$A,Figure16!$A3870)</f>
        <v>0</v>
      </c>
      <c r="E3870" s="3">
        <f>SUMIFS(Data!Q:Q,Data!$B:$B,Figure16!$B3870,Data!$A:$A,Figure16!$A3870)</f>
        <v>5832915387.0890837</v>
      </c>
      <c r="F3870" s="1">
        <f t="shared" si="124"/>
        <v>5.9781388469288448</v>
      </c>
      <c r="G3870" s="1">
        <f t="shared" si="125"/>
        <v>0</v>
      </c>
      <c r="H3870">
        <f>SUMIFS(Data!Z:Z,Data!B:B,Figure16!B3870,Data!A:A,Figure16!A3870)</f>
        <v>1</v>
      </c>
    </row>
    <row r="3871" spans="1:8">
      <c r="A3871" s="27">
        <v>2010</v>
      </c>
      <c r="B3871" t="s">
        <v>47</v>
      </c>
      <c r="C3871" s="3">
        <f>SUMIFS(Data!F:F,Data!$B:$B,Figure16!$B3871,Data!$A:$A,Figure16!$A3871)</f>
        <v>169219169</v>
      </c>
      <c r="D3871" s="3">
        <f>SUMIFS(Data!Y:Y,Data!$B:$B,Figure16!$B3871,Data!$A:$A,Figure16!$A3871)</f>
        <v>0</v>
      </c>
      <c r="E3871" s="3">
        <f>SUMIFS(Data!Q:Q,Data!$B:$B,Figure16!$B3871,Data!$A:$A,Figure16!$A3871)</f>
        <v>7127792629.5829449</v>
      </c>
      <c r="F3871" s="1">
        <f t="shared" si="124"/>
        <v>2.374075366582336</v>
      </c>
      <c r="G3871" s="1">
        <f t="shared" si="125"/>
        <v>0</v>
      </c>
      <c r="H3871">
        <f>SUMIFS(Data!Z:Z,Data!B:B,Figure16!B3871,Data!A:A,Figure16!A3871)</f>
        <v>1</v>
      </c>
    </row>
    <row r="3872" spans="1:8">
      <c r="A3872" s="27">
        <v>2011</v>
      </c>
      <c r="B3872" t="s">
        <v>47</v>
      </c>
      <c r="C3872" s="3">
        <f>SUMIFS(Data!F:F,Data!$B:$B,Figure16!$B3872,Data!$A:$A,Figure16!$A3872)</f>
        <v>1309226972</v>
      </c>
      <c r="D3872" s="3">
        <f>SUMIFS(Data!Y:Y,Data!$B:$B,Figure16!$B3872,Data!$A:$A,Figure16!$A3872)</f>
        <v>0</v>
      </c>
      <c r="E3872" s="3">
        <f>SUMIFS(Data!Q:Q,Data!$B:$B,Figure16!$B3872,Data!$A:$A,Figure16!$A3872)</f>
        <v>8749241114.1891289</v>
      </c>
      <c r="F3872" s="1">
        <f t="shared" si="124"/>
        <v>14.963891781159786</v>
      </c>
      <c r="G3872" s="1">
        <f t="shared" si="125"/>
        <v>0</v>
      </c>
      <c r="H3872">
        <f>SUMIFS(Data!Z:Z,Data!B:B,Figure16!B3872,Data!A:A,Figure16!A3872)</f>
        <v>1</v>
      </c>
    </row>
    <row r="3873" spans="1:8">
      <c r="A3873" s="27">
        <v>2012</v>
      </c>
      <c r="B3873" t="s">
        <v>47</v>
      </c>
      <c r="C3873" s="3">
        <f>SUMIFS(Data!F:F,Data!$B:$B,Figure16!$B3873,Data!$A:$A,Figure16!$A3873)</f>
        <v>956573674.09375</v>
      </c>
      <c r="D3873" s="3">
        <f>SUMIFS(Data!Y:Y,Data!$B:$B,Figure16!$B3873,Data!$A:$A,Figure16!$A3873)</f>
        <v>0</v>
      </c>
      <c r="E3873" s="3">
        <f>SUMIFS(Data!Q:Q,Data!$B:$B,Figure16!$B3873,Data!$A:$A,Figure16!$A3873)</f>
        <v>10191350119.680822</v>
      </c>
      <c r="F3873" s="1">
        <f t="shared" si="124"/>
        <v>9.3861329741432584</v>
      </c>
      <c r="G3873" s="1">
        <f t="shared" si="125"/>
        <v>0</v>
      </c>
      <c r="H3873">
        <f>SUMIFS(Data!Z:Z,Data!B:B,Figure16!B3873,Data!A:A,Figure16!A3873)</f>
        <v>1</v>
      </c>
    </row>
    <row r="3874" spans="1:8">
      <c r="A3874" s="27">
        <v>2013</v>
      </c>
      <c r="B3874" t="s">
        <v>47</v>
      </c>
      <c r="C3874" s="3">
        <f>SUMIFS(Data!F:F,Data!$B:$B,Figure16!$B3874,Data!$A:$A,Figure16!$A3874)</f>
        <v>92482952</v>
      </c>
      <c r="D3874" s="3">
        <f>SUMIFS(Data!Y:Y,Data!$B:$B,Figure16!$B3874,Data!$A:$A,Figure16!$A3874)</f>
        <v>0</v>
      </c>
      <c r="E3874" s="3">
        <f>SUMIFS(Data!Q:Q,Data!$B:$B,Figure16!$B3874,Data!$A:$A,Figure16!$A3874)</f>
        <v>11942230508.333982</v>
      </c>
      <c r="F3874" s="1">
        <f t="shared" si="124"/>
        <v>0.77441941800955882</v>
      </c>
      <c r="G3874" s="1">
        <f t="shared" si="125"/>
        <v>0</v>
      </c>
      <c r="H3874">
        <f>SUMIFS(Data!Z:Z,Data!B:B,Figure16!B3874,Data!A:A,Figure16!A3874)</f>
        <v>1</v>
      </c>
    </row>
    <row r="3875" spans="1:8">
      <c r="A3875" s="27">
        <v>2014</v>
      </c>
      <c r="B3875" t="s">
        <v>47</v>
      </c>
      <c r="C3875" s="3">
        <f>SUMIFS(Data!F:F,Data!$B:$B,Figure16!$B3875,Data!$A:$A,Figure16!$A3875)</f>
        <v>397500000</v>
      </c>
      <c r="D3875" s="3">
        <f>SUMIFS(Data!Y:Y,Data!$B:$B,Figure16!$B3875,Data!$A:$A,Figure16!$A3875)</f>
        <v>0</v>
      </c>
      <c r="E3875" s="3">
        <f>SUMIFS(Data!Q:Q,Data!$B:$B,Figure16!$B3875,Data!$A:$A,Figure16!$A3875)</f>
        <v>13268458231.928415</v>
      </c>
      <c r="F3875" s="1">
        <f t="shared" si="124"/>
        <v>2.9958265915438469</v>
      </c>
      <c r="G3875" s="1">
        <f t="shared" si="125"/>
        <v>0</v>
      </c>
      <c r="H3875">
        <f>SUMIFS(Data!Z:Z,Data!B:B,Figure16!B3875,Data!A:A,Figure16!A3875)</f>
        <v>1</v>
      </c>
    </row>
    <row r="3876" spans="1:8">
      <c r="A3876" s="27">
        <v>2015</v>
      </c>
      <c r="B3876" t="s">
        <v>47</v>
      </c>
      <c r="C3876" s="3">
        <f>SUMIFS(Data!F:F,Data!$B:$B,Figure16!$B3876,Data!$A:$A,Figure16!$A3876)</f>
        <v>480481735.125</v>
      </c>
      <c r="D3876" s="3">
        <f>SUMIFS(Data!Y:Y,Data!$B:$B,Figure16!$B3876,Data!$A:$A,Figure16!$A3876)</f>
        <v>0</v>
      </c>
      <c r="E3876" s="3">
        <f>SUMIFS(Data!Q:Q,Data!$B:$B,Figure16!$B3876,Data!$A:$A,Figure16!$A3876)</f>
        <v>14390391264.260714</v>
      </c>
      <c r="F3876" s="1">
        <f t="shared" si="124"/>
        <v>3.3389066794750843</v>
      </c>
      <c r="G3876" s="1">
        <f t="shared" si="125"/>
        <v>0</v>
      </c>
      <c r="H3876">
        <f>SUMIFS(Data!Z:Z,Data!B:B,Figure16!B3876,Data!A:A,Figure16!A3876)</f>
        <v>1</v>
      </c>
    </row>
    <row r="3877" spans="1:8">
      <c r="A3877" s="27">
        <v>2016</v>
      </c>
      <c r="B3877" t="s">
        <v>47</v>
      </c>
      <c r="C3877" s="3">
        <f>SUMIFS(Data!F:F,Data!$B:$B,Figure16!$B3877,Data!$A:$A,Figure16!$A3877)</f>
        <v>789000000</v>
      </c>
      <c r="D3877" s="3">
        <f>SUMIFS(Data!Y:Y,Data!$B:$B,Figure16!$B3877,Data!$A:$A,Figure16!$A3877)</f>
        <v>0</v>
      </c>
      <c r="E3877" s="3">
        <f>SUMIFS(Data!Q:Q,Data!$B:$B,Figure16!$B3877,Data!$A:$A,Figure16!$A3877)</f>
        <v>15805707154.232853</v>
      </c>
      <c r="F3877" s="1">
        <f t="shared" si="124"/>
        <v>4.9918677620741665</v>
      </c>
      <c r="G3877" s="1">
        <f t="shared" si="125"/>
        <v>0</v>
      </c>
      <c r="H3877">
        <f>SUMIFS(Data!Z:Z,Data!B:B,Figure16!B3877,Data!A:A,Figure16!A3877)</f>
        <v>1</v>
      </c>
    </row>
    <row r="3878" spans="1:8">
      <c r="A3878" s="27">
        <v>2017</v>
      </c>
      <c r="B3878" t="s">
        <v>47</v>
      </c>
      <c r="C3878" s="3">
        <f>SUMIFS(Data!F:F,Data!$B:$B,Figure16!$B3878,Data!$A:$A,Figure16!$A3878)</f>
        <v>536289984</v>
      </c>
      <c r="D3878" s="3">
        <f>SUMIFS(Data!Y:Y,Data!$B:$B,Figure16!$B3878,Data!$A:$A,Figure16!$A3878)</f>
        <v>0</v>
      </c>
      <c r="E3878" s="3">
        <f>SUMIFS(Data!Q:Q,Data!$B:$B,Figure16!$B3878,Data!$A:$A,Figure16!$A3878)</f>
        <v>16853087485.4118</v>
      </c>
      <c r="F3878" s="1">
        <f t="shared" si="124"/>
        <v>3.1821467992984549</v>
      </c>
      <c r="G3878" s="1">
        <f t="shared" si="125"/>
        <v>0</v>
      </c>
      <c r="H3878">
        <f>SUMIFS(Data!Z:Z,Data!B:B,Figure16!B3878,Data!A:A,Figure16!A3878)</f>
        <v>1</v>
      </c>
    </row>
    <row r="3879" spans="1:8">
      <c r="A3879" s="27">
        <v>1950</v>
      </c>
      <c r="B3879" t="s">
        <v>101</v>
      </c>
      <c r="C3879" s="3">
        <f>SUMIFS(Data!F:F,Data!$B:$B,Figure16!$B3879,Data!$A:$A,Figure16!$A3879)</f>
        <v>0</v>
      </c>
      <c r="D3879" s="3">
        <f>SUMIFS(Data!Y:Y,Data!$B:$B,Figure16!$B3879,Data!$A:$A,Figure16!$A3879)</f>
        <v>0</v>
      </c>
      <c r="E3879" s="3">
        <f>SUMIFS(Data!Q:Q,Data!$B:$B,Figure16!$B3879,Data!$A:$A,Figure16!$A3879)</f>
        <v>0</v>
      </c>
      <c r="F3879" s="1" t="str">
        <f t="shared" si="124"/>
        <v/>
      </c>
      <c r="G3879" s="1" t="str">
        <f t="shared" si="125"/>
        <v/>
      </c>
      <c r="H3879">
        <f>SUMIFS(Data!Z:Z,Data!B:B,Figure16!B3879,Data!A:A,Figure16!A3879)</f>
        <v>1</v>
      </c>
    </row>
    <row r="3880" spans="1:8">
      <c r="A3880" s="27">
        <v>1951</v>
      </c>
      <c r="B3880" t="s">
        <v>101</v>
      </c>
      <c r="C3880" s="3">
        <f>SUMIFS(Data!F:F,Data!$B:$B,Figure16!$B3880,Data!$A:$A,Figure16!$A3880)</f>
        <v>0</v>
      </c>
      <c r="D3880" s="3">
        <f>SUMIFS(Data!Y:Y,Data!$B:$B,Figure16!$B3880,Data!$A:$A,Figure16!$A3880)</f>
        <v>0</v>
      </c>
      <c r="E3880" s="3">
        <f>SUMIFS(Data!Q:Q,Data!$B:$B,Figure16!$B3880,Data!$A:$A,Figure16!$A3880)</f>
        <v>0</v>
      </c>
      <c r="F3880" s="1" t="str">
        <f t="shared" si="124"/>
        <v/>
      </c>
      <c r="G3880" s="1" t="str">
        <f t="shared" si="125"/>
        <v/>
      </c>
      <c r="H3880">
        <f>SUMIFS(Data!Z:Z,Data!B:B,Figure16!B3880,Data!A:A,Figure16!A3880)</f>
        <v>1</v>
      </c>
    </row>
    <row r="3881" spans="1:8">
      <c r="A3881" s="27">
        <v>1952</v>
      </c>
      <c r="B3881" t="s">
        <v>101</v>
      </c>
      <c r="C3881" s="3">
        <f>SUMIFS(Data!F:F,Data!$B:$B,Figure16!$B3881,Data!$A:$A,Figure16!$A3881)</f>
        <v>0</v>
      </c>
      <c r="D3881" s="3">
        <f>SUMIFS(Data!Y:Y,Data!$B:$B,Figure16!$B3881,Data!$A:$A,Figure16!$A3881)</f>
        <v>0</v>
      </c>
      <c r="E3881" s="3">
        <f>SUMIFS(Data!Q:Q,Data!$B:$B,Figure16!$B3881,Data!$A:$A,Figure16!$A3881)</f>
        <v>0</v>
      </c>
      <c r="F3881" s="1" t="str">
        <f t="shared" si="124"/>
        <v/>
      </c>
      <c r="G3881" s="1" t="str">
        <f t="shared" si="125"/>
        <v/>
      </c>
      <c r="H3881">
        <f>SUMIFS(Data!Z:Z,Data!B:B,Figure16!B3881,Data!A:A,Figure16!A3881)</f>
        <v>1</v>
      </c>
    </row>
    <row r="3882" spans="1:8">
      <c r="A3882" s="27">
        <v>1953</v>
      </c>
      <c r="B3882" t="s">
        <v>101</v>
      </c>
      <c r="C3882" s="3">
        <f>SUMIFS(Data!F:F,Data!$B:$B,Figure16!$B3882,Data!$A:$A,Figure16!$A3882)</f>
        <v>0</v>
      </c>
      <c r="D3882" s="3">
        <f>SUMIFS(Data!Y:Y,Data!$B:$B,Figure16!$B3882,Data!$A:$A,Figure16!$A3882)</f>
        <v>0</v>
      </c>
      <c r="E3882" s="3">
        <f>SUMIFS(Data!Q:Q,Data!$B:$B,Figure16!$B3882,Data!$A:$A,Figure16!$A3882)</f>
        <v>0</v>
      </c>
      <c r="F3882" s="1" t="str">
        <f t="shared" si="124"/>
        <v/>
      </c>
      <c r="G3882" s="1" t="str">
        <f t="shared" si="125"/>
        <v/>
      </c>
      <c r="H3882">
        <f>SUMIFS(Data!Z:Z,Data!B:B,Figure16!B3882,Data!A:A,Figure16!A3882)</f>
        <v>1</v>
      </c>
    </row>
    <row r="3883" spans="1:8">
      <c r="A3883" s="27">
        <v>1954</v>
      </c>
      <c r="B3883" t="s">
        <v>101</v>
      </c>
      <c r="C3883" s="3">
        <f>SUMIFS(Data!F:F,Data!$B:$B,Figure16!$B3883,Data!$A:$A,Figure16!$A3883)</f>
        <v>0</v>
      </c>
      <c r="D3883" s="3">
        <f>SUMIFS(Data!Y:Y,Data!$B:$B,Figure16!$B3883,Data!$A:$A,Figure16!$A3883)</f>
        <v>0</v>
      </c>
      <c r="E3883" s="3">
        <f>SUMIFS(Data!Q:Q,Data!$B:$B,Figure16!$B3883,Data!$A:$A,Figure16!$A3883)</f>
        <v>0</v>
      </c>
      <c r="F3883" s="1" t="str">
        <f t="shared" si="124"/>
        <v/>
      </c>
      <c r="G3883" s="1" t="str">
        <f t="shared" si="125"/>
        <v/>
      </c>
      <c r="H3883">
        <f>SUMIFS(Data!Z:Z,Data!B:B,Figure16!B3883,Data!A:A,Figure16!A3883)</f>
        <v>1</v>
      </c>
    </row>
    <row r="3884" spans="1:8">
      <c r="A3884" s="27">
        <v>1955</v>
      </c>
      <c r="B3884" t="s">
        <v>101</v>
      </c>
      <c r="C3884" s="3">
        <f>SUMIFS(Data!F:F,Data!$B:$B,Figure16!$B3884,Data!$A:$A,Figure16!$A3884)</f>
        <v>0</v>
      </c>
      <c r="D3884" s="3">
        <f>SUMIFS(Data!Y:Y,Data!$B:$B,Figure16!$B3884,Data!$A:$A,Figure16!$A3884)</f>
        <v>0</v>
      </c>
      <c r="E3884" s="3">
        <f>SUMIFS(Data!Q:Q,Data!$B:$B,Figure16!$B3884,Data!$A:$A,Figure16!$A3884)</f>
        <v>0</v>
      </c>
      <c r="F3884" s="1" t="str">
        <f t="shared" si="124"/>
        <v/>
      </c>
      <c r="G3884" s="1" t="str">
        <f t="shared" si="125"/>
        <v/>
      </c>
      <c r="H3884">
        <f>SUMIFS(Data!Z:Z,Data!B:B,Figure16!B3884,Data!A:A,Figure16!A3884)</f>
        <v>1</v>
      </c>
    </row>
    <row r="3885" spans="1:8">
      <c r="A3885" s="27">
        <v>1956</v>
      </c>
      <c r="B3885" t="s">
        <v>101</v>
      </c>
      <c r="C3885" s="3">
        <f>SUMIFS(Data!F:F,Data!$B:$B,Figure16!$B3885,Data!$A:$A,Figure16!$A3885)</f>
        <v>0</v>
      </c>
      <c r="D3885" s="3">
        <f>SUMIFS(Data!Y:Y,Data!$B:$B,Figure16!$B3885,Data!$A:$A,Figure16!$A3885)</f>
        <v>0</v>
      </c>
      <c r="E3885" s="3">
        <f>SUMIFS(Data!Q:Q,Data!$B:$B,Figure16!$B3885,Data!$A:$A,Figure16!$A3885)</f>
        <v>0</v>
      </c>
      <c r="F3885" s="1" t="str">
        <f t="shared" si="124"/>
        <v/>
      </c>
      <c r="G3885" s="1" t="str">
        <f t="shared" si="125"/>
        <v/>
      </c>
      <c r="H3885">
        <f>SUMIFS(Data!Z:Z,Data!B:B,Figure16!B3885,Data!A:A,Figure16!A3885)</f>
        <v>1</v>
      </c>
    </row>
    <row r="3886" spans="1:8">
      <c r="A3886" s="27">
        <v>1957</v>
      </c>
      <c r="B3886" t="s">
        <v>101</v>
      </c>
      <c r="C3886" s="3">
        <f>SUMIFS(Data!F:F,Data!$B:$B,Figure16!$B3886,Data!$A:$A,Figure16!$A3886)</f>
        <v>0</v>
      </c>
      <c r="D3886" s="3">
        <f>SUMIFS(Data!Y:Y,Data!$B:$B,Figure16!$B3886,Data!$A:$A,Figure16!$A3886)</f>
        <v>0</v>
      </c>
      <c r="E3886" s="3">
        <f>SUMIFS(Data!Q:Q,Data!$B:$B,Figure16!$B3886,Data!$A:$A,Figure16!$A3886)</f>
        <v>0</v>
      </c>
      <c r="F3886" s="1" t="str">
        <f t="shared" si="124"/>
        <v/>
      </c>
      <c r="G3886" s="1" t="str">
        <f t="shared" si="125"/>
        <v/>
      </c>
      <c r="H3886">
        <f>SUMIFS(Data!Z:Z,Data!B:B,Figure16!B3886,Data!A:A,Figure16!A3886)</f>
        <v>1</v>
      </c>
    </row>
    <row r="3887" spans="1:8">
      <c r="A3887" s="27">
        <v>1958</v>
      </c>
      <c r="B3887" t="s">
        <v>101</v>
      </c>
      <c r="C3887" s="3">
        <f>SUMIFS(Data!F:F,Data!$B:$B,Figure16!$B3887,Data!$A:$A,Figure16!$A3887)</f>
        <v>0</v>
      </c>
      <c r="D3887" s="3">
        <f>SUMIFS(Data!Y:Y,Data!$B:$B,Figure16!$B3887,Data!$A:$A,Figure16!$A3887)</f>
        <v>0</v>
      </c>
      <c r="E3887" s="3">
        <f>SUMIFS(Data!Q:Q,Data!$B:$B,Figure16!$B3887,Data!$A:$A,Figure16!$A3887)</f>
        <v>0</v>
      </c>
      <c r="F3887" s="1" t="str">
        <f t="shared" si="124"/>
        <v/>
      </c>
      <c r="G3887" s="1" t="str">
        <f t="shared" si="125"/>
        <v/>
      </c>
      <c r="H3887">
        <f>SUMIFS(Data!Z:Z,Data!B:B,Figure16!B3887,Data!A:A,Figure16!A3887)</f>
        <v>1</v>
      </c>
    </row>
    <row r="3888" spans="1:8">
      <c r="A3888" s="27">
        <v>1959</v>
      </c>
      <c r="B3888" t="s">
        <v>101</v>
      </c>
      <c r="C3888" s="3">
        <f>SUMIFS(Data!F:F,Data!$B:$B,Figure16!$B3888,Data!$A:$A,Figure16!$A3888)</f>
        <v>0</v>
      </c>
      <c r="D3888" s="3">
        <f>SUMIFS(Data!Y:Y,Data!$B:$B,Figure16!$B3888,Data!$A:$A,Figure16!$A3888)</f>
        <v>0</v>
      </c>
      <c r="E3888" s="3">
        <f>SUMIFS(Data!Q:Q,Data!$B:$B,Figure16!$B3888,Data!$A:$A,Figure16!$A3888)</f>
        <v>0</v>
      </c>
      <c r="F3888" s="1" t="str">
        <f t="shared" si="124"/>
        <v/>
      </c>
      <c r="G3888" s="1" t="str">
        <f t="shared" si="125"/>
        <v/>
      </c>
      <c r="H3888">
        <f>SUMIFS(Data!Z:Z,Data!B:B,Figure16!B3888,Data!A:A,Figure16!A3888)</f>
        <v>1</v>
      </c>
    </row>
    <row r="3889" spans="1:8">
      <c r="A3889" s="27">
        <v>1960</v>
      </c>
      <c r="B3889" t="s">
        <v>101</v>
      </c>
      <c r="C3889" s="3">
        <f>SUMIFS(Data!F:F,Data!$B:$B,Figure16!$B3889,Data!$A:$A,Figure16!$A3889)</f>
        <v>0</v>
      </c>
      <c r="D3889" s="3">
        <f>SUMIFS(Data!Y:Y,Data!$B:$B,Figure16!$B3889,Data!$A:$A,Figure16!$A3889)</f>
        <v>0</v>
      </c>
      <c r="E3889" s="3">
        <f>SUMIFS(Data!Q:Q,Data!$B:$B,Figure16!$B3889,Data!$A:$A,Figure16!$A3889)</f>
        <v>0</v>
      </c>
      <c r="F3889" s="1" t="str">
        <f t="shared" si="124"/>
        <v/>
      </c>
      <c r="G3889" s="1" t="str">
        <f t="shared" si="125"/>
        <v/>
      </c>
      <c r="H3889">
        <f>SUMIFS(Data!Z:Z,Data!B:B,Figure16!B3889,Data!A:A,Figure16!A3889)</f>
        <v>1</v>
      </c>
    </row>
    <row r="3890" spans="1:8">
      <c r="A3890" s="27">
        <v>1961</v>
      </c>
      <c r="B3890" t="s">
        <v>101</v>
      </c>
      <c r="C3890" s="3">
        <f>SUMIFS(Data!F:F,Data!$B:$B,Figure16!$B3890,Data!$A:$A,Figure16!$A3890)</f>
        <v>0</v>
      </c>
      <c r="D3890" s="3">
        <f>SUMIFS(Data!Y:Y,Data!$B:$B,Figure16!$B3890,Data!$A:$A,Figure16!$A3890)</f>
        <v>0</v>
      </c>
      <c r="E3890" s="3">
        <f>SUMIFS(Data!Q:Q,Data!$B:$B,Figure16!$B3890,Data!$A:$A,Figure16!$A3890)</f>
        <v>0</v>
      </c>
      <c r="F3890" s="1" t="str">
        <f t="shared" si="124"/>
        <v/>
      </c>
      <c r="G3890" s="1" t="str">
        <f t="shared" si="125"/>
        <v/>
      </c>
      <c r="H3890">
        <f>SUMIFS(Data!Z:Z,Data!B:B,Figure16!B3890,Data!A:A,Figure16!A3890)</f>
        <v>1</v>
      </c>
    </row>
    <row r="3891" spans="1:8">
      <c r="A3891" s="27">
        <v>1962</v>
      </c>
      <c r="B3891" t="s">
        <v>101</v>
      </c>
      <c r="C3891" s="3">
        <f>SUMIFS(Data!F:F,Data!$B:$B,Figure16!$B3891,Data!$A:$A,Figure16!$A3891)</f>
        <v>0</v>
      </c>
      <c r="D3891" s="3">
        <f>SUMIFS(Data!Y:Y,Data!$B:$B,Figure16!$B3891,Data!$A:$A,Figure16!$A3891)</f>
        <v>0</v>
      </c>
      <c r="E3891" s="3">
        <f>SUMIFS(Data!Q:Q,Data!$B:$B,Figure16!$B3891,Data!$A:$A,Figure16!$A3891)</f>
        <v>0</v>
      </c>
      <c r="F3891" s="1" t="str">
        <f t="shared" si="124"/>
        <v/>
      </c>
      <c r="G3891" s="1" t="str">
        <f t="shared" si="125"/>
        <v/>
      </c>
      <c r="H3891">
        <f>SUMIFS(Data!Z:Z,Data!B:B,Figure16!B3891,Data!A:A,Figure16!A3891)</f>
        <v>1</v>
      </c>
    </row>
    <row r="3892" spans="1:8">
      <c r="A3892" s="27">
        <v>1963</v>
      </c>
      <c r="B3892" t="s">
        <v>101</v>
      </c>
      <c r="C3892" s="3">
        <f>SUMIFS(Data!F:F,Data!$B:$B,Figure16!$B3892,Data!$A:$A,Figure16!$A3892)</f>
        <v>0</v>
      </c>
      <c r="D3892" s="3">
        <f>SUMIFS(Data!Y:Y,Data!$B:$B,Figure16!$B3892,Data!$A:$A,Figure16!$A3892)</f>
        <v>0</v>
      </c>
      <c r="E3892" s="3">
        <f>SUMIFS(Data!Q:Q,Data!$B:$B,Figure16!$B3892,Data!$A:$A,Figure16!$A3892)</f>
        <v>0</v>
      </c>
      <c r="F3892" s="1" t="str">
        <f t="shared" si="124"/>
        <v/>
      </c>
      <c r="G3892" s="1" t="str">
        <f t="shared" si="125"/>
        <v/>
      </c>
      <c r="H3892">
        <f>SUMIFS(Data!Z:Z,Data!B:B,Figure16!B3892,Data!A:A,Figure16!A3892)</f>
        <v>1</v>
      </c>
    </row>
    <row r="3893" spans="1:8">
      <c r="A3893" s="27">
        <v>1964</v>
      </c>
      <c r="B3893" t="s">
        <v>101</v>
      </c>
      <c r="C3893" s="3">
        <f>SUMIFS(Data!F:F,Data!$B:$B,Figure16!$B3893,Data!$A:$A,Figure16!$A3893)</f>
        <v>0</v>
      </c>
      <c r="D3893" s="3">
        <f>SUMIFS(Data!Y:Y,Data!$B:$B,Figure16!$B3893,Data!$A:$A,Figure16!$A3893)</f>
        <v>0</v>
      </c>
      <c r="E3893" s="3">
        <f>SUMIFS(Data!Q:Q,Data!$B:$B,Figure16!$B3893,Data!$A:$A,Figure16!$A3893)</f>
        <v>0</v>
      </c>
      <c r="F3893" s="1" t="str">
        <f t="shared" si="124"/>
        <v/>
      </c>
      <c r="G3893" s="1" t="str">
        <f t="shared" si="125"/>
        <v/>
      </c>
      <c r="H3893">
        <f>SUMIFS(Data!Z:Z,Data!B:B,Figure16!B3893,Data!A:A,Figure16!A3893)</f>
        <v>1</v>
      </c>
    </row>
    <row r="3894" spans="1:8">
      <c r="A3894" s="27">
        <v>1965</v>
      </c>
      <c r="B3894" t="s">
        <v>101</v>
      </c>
      <c r="C3894" s="3">
        <f>SUMIFS(Data!F:F,Data!$B:$B,Figure16!$B3894,Data!$A:$A,Figure16!$A3894)</f>
        <v>0</v>
      </c>
      <c r="D3894" s="3">
        <f>SUMIFS(Data!Y:Y,Data!$B:$B,Figure16!$B3894,Data!$A:$A,Figure16!$A3894)</f>
        <v>0</v>
      </c>
      <c r="E3894" s="3">
        <f>SUMIFS(Data!Q:Q,Data!$B:$B,Figure16!$B3894,Data!$A:$A,Figure16!$A3894)</f>
        <v>0</v>
      </c>
      <c r="F3894" s="1" t="str">
        <f t="shared" si="124"/>
        <v/>
      </c>
      <c r="G3894" s="1" t="str">
        <f t="shared" si="125"/>
        <v/>
      </c>
      <c r="H3894">
        <f>SUMIFS(Data!Z:Z,Data!B:B,Figure16!B3894,Data!A:A,Figure16!A3894)</f>
        <v>1</v>
      </c>
    </row>
    <row r="3895" spans="1:8">
      <c r="A3895" s="27">
        <v>1966</v>
      </c>
      <c r="B3895" t="s">
        <v>101</v>
      </c>
      <c r="C3895" s="3">
        <f>SUMIFS(Data!F:F,Data!$B:$B,Figure16!$B3895,Data!$A:$A,Figure16!$A3895)</f>
        <v>0</v>
      </c>
      <c r="D3895" s="3">
        <f>SUMIFS(Data!Y:Y,Data!$B:$B,Figure16!$B3895,Data!$A:$A,Figure16!$A3895)</f>
        <v>0</v>
      </c>
      <c r="E3895" s="3">
        <f>SUMIFS(Data!Q:Q,Data!$B:$B,Figure16!$B3895,Data!$A:$A,Figure16!$A3895)</f>
        <v>0</v>
      </c>
      <c r="F3895" s="1" t="str">
        <f t="shared" si="124"/>
        <v/>
      </c>
      <c r="G3895" s="1" t="str">
        <f t="shared" si="125"/>
        <v/>
      </c>
      <c r="H3895">
        <f>SUMIFS(Data!Z:Z,Data!B:B,Figure16!B3895,Data!A:A,Figure16!A3895)</f>
        <v>1</v>
      </c>
    </row>
    <row r="3896" spans="1:8">
      <c r="A3896" s="27">
        <v>1967</v>
      </c>
      <c r="B3896" t="s">
        <v>101</v>
      </c>
      <c r="C3896" s="3">
        <f>SUMIFS(Data!F:F,Data!$B:$B,Figure16!$B3896,Data!$A:$A,Figure16!$A3896)</f>
        <v>0</v>
      </c>
      <c r="D3896" s="3">
        <f>SUMIFS(Data!Y:Y,Data!$B:$B,Figure16!$B3896,Data!$A:$A,Figure16!$A3896)</f>
        <v>0</v>
      </c>
      <c r="E3896" s="3">
        <f>SUMIFS(Data!Q:Q,Data!$B:$B,Figure16!$B3896,Data!$A:$A,Figure16!$A3896)</f>
        <v>0</v>
      </c>
      <c r="F3896" s="1" t="str">
        <f t="shared" si="124"/>
        <v/>
      </c>
      <c r="G3896" s="1" t="str">
        <f t="shared" si="125"/>
        <v/>
      </c>
      <c r="H3896">
        <f>SUMIFS(Data!Z:Z,Data!B:B,Figure16!B3896,Data!A:A,Figure16!A3896)</f>
        <v>1</v>
      </c>
    </row>
    <row r="3897" spans="1:8">
      <c r="A3897" s="27">
        <v>1968</v>
      </c>
      <c r="B3897" t="s">
        <v>101</v>
      </c>
      <c r="C3897" s="3">
        <f>SUMIFS(Data!F:F,Data!$B:$B,Figure16!$B3897,Data!$A:$A,Figure16!$A3897)</f>
        <v>0</v>
      </c>
      <c r="D3897" s="3">
        <f>SUMIFS(Data!Y:Y,Data!$B:$B,Figure16!$B3897,Data!$A:$A,Figure16!$A3897)</f>
        <v>0</v>
      </c>
      <c r="E3897" s="3">
        <f>SUMIFS(Data!Q:Q,Data!$B:$B,Figure16!$B3897,Data!$A:$A,Figure16!$A3897)</f>
        <v>0</v>
      </c>
      <c r="F3897" s="1" t="str">
        <f t="shared" si="124"/>
        <v/>
      </c>
      <c r="G3897" s="1" t="str">
        <f t="shared" si="125"/>
        <v/>
      </c>
      <c r="H3897">
        <f>SUMIFS(Data!Z:Z,Data!B:B,Figure16!B3897,Data!A:A,Figure16!A3897)</f>
        <v>1</v>
      </c>
    </row>
    <row r="3898" spans="1:8">
      <c r="A3898" s="27">
        <v>1969</v>
      </c>
      <c r="B3898" t="s">
        <v>101</v>
      </c>
      <c r="C3898" s="3">
        <f>SUMIFS(Data!F:F,Data!$B:$B,Figure16!$B3898,Data!$A:$A,Figure16!$A3898)</f>
        <v>0</v>
      </c>
      <c r="D3898" s="3">
        <f>SUMIFS(Data!Y:Y,Data!$B:$B,Figure16!$B3898,Data!$A:$A,Figure16!$A3898)</f>
        <v>0</v>
      </c>
      <c r="E3898" s="3">
        <f>SUMIFS(Data!Q:Q,Data!$B:$B,Figure16!$B3898,Data!$A:$A,Figure16!$A3898)</f>
        <v>0</v>
      </c>
      <c r="F3898" s="1" t="str">
        <f t="shared" si="124"/>
        <v/>
      </c>
      <c r="G3898" s="1" t="str">
        <f t="shared" si="125"/>
        <v/>
      </c>
      <c r="H3898">
        <f>SUMIFS(Data!Z:Z,Data!B:B,Figure16!B3898,Data!A:A,Figure16!A3898)</f>
        <v>1</v>
      </c>
    </row>
    <row r="3899" spans="1:8">
      <c r="A3899" s="27">
        <v>1970</v>
      </c>
      <c r="B3899" t="s">
        <v>101</v>
      </c>
      <c r="C3899" s="3">
        <f>SUMIFS(Data!F:F,Data!$B:$B,Figure16!$B3899,Data!$A:$A,Figure16!$A3899)</f>
        <v>0</v>
      </c>
      <c r="D3899" s="3">
        <f>SUMIFS(Data!Y:Y,Data!$B:$B,Figure16!$B3899,Data!$A:$A,Figure16!$A3899)</f>
        <v>0</v>
      </c>
      <c r="E3899" s="3">
        <f>SUMIFS(Data!Q:Q,Data!$B:$B,Figure16!$B3899,Data!$A:$A,Figure16!$A3899)</f>
        <v>0</v>
      </c>
      <c r="F3899" s="1" t="str">
        <f t="shared" si="124"/>
        <v/>
      </c>
      <c r="G3899" s="1" t="str">
        <f t="shared" si="125"/>
        <v/>
      </c>
      <c r="H3899">
        <f>SUMIFS(Data!Z:Z,Data!B:B,Figure16!B3899,Data!A:A,Figure16!A3899)</f>
        <v>1</v>
      </c>
    </row>
    <row r="3900" spans="1:8">
      <c r="A3900" s="27">
        <v>1971</v>
      </c>
      <c r="B3900" t="s">
        <v>101</v>
      </c>
      <c r="C3900" s="3">
        <f>SUMIFS(Data!F:F,Data!$B:$B,Figure16!$B3900,Data!$A:$A,Figure16!$A3900)</f>
        <v>0</v>
      </c>
      <c r="D3900" s="3">
        <f>SUMIFS(Data!Y:Y,Data!$B:$B,Figure16!$B3900,Data!$A:$A,Figure16!$A3900)</f>
        <v>0</v>
      </c>
      <c r="E3900" s="3">
        <f>SUMIFS(Data!Q:Q,Data!$B:$B,Figure16!$B3900,Data!$A:$A,Figure16!$A3900)</f>
        <v>0</v>
      </c>
      <c r="F3900" s="1" t="str">
        <f t="shared" si="124"/>
        <v/>
      </c>
      <c r="G3900" s="1" t="str">
        <f t="shared" si="125"/>
        <v/>
      </c>
      <c r="H3900">
        <f>SUMIFS(Data!Z:Z,Data!B:B,Figure16!B3900,Data!A:A,Figure16!A3900)</f>
        <v>1</v>
      </c>
    </row>
    <row r="3901" spans="1:8">
      <c r="A3901" s="27">
        <v>1972</v>
      </c>
      <c r="B3901" t="s">
        <v>101</v>
      </c>
      <c r="C3901" s="3">
        <f>SUMIFS(Data!F:F,Data!$B:$B,Figure16!$B3901,Data!$A:$A,Figure16!$A3901)</f>
        <v>0</v>
      </c>
      <c r="D3901" s="3">
        <f>SUMIFS(Data!Y:Y,Data!$B:$B,Figure16!$B3901,Data!$A:$A,Figure16!$A3901)</f>
        <v>0</v>
      </c>
      <c r="E3901" s="3">
        <f>SUMIFS(Data!Q:Q,Data!$B:$B,Figure16!$B3901,Data!$A:$A,Figure16!$A3901)</f>
        <v>0</v>
      </c>
      <c r="F3901" s="1" t="str">
        <f t="shared" si="124"/>
        <v/>
      </c>
      <c r="G3901" s="1" t="str">
        <f t="shared" si="125"/>
        <v/>
      </c>
      <c r="H3901">
        <f>SUMIFS(Data!Z:Z,Data!B:B,Figure16!B3901,Data!A:A,Figure16!A3901)</f>
        <v>1</v>
      </c>
    </row>
    <row r="3902" spans="1:8">
      <c r="A3902" s="27">
        <v>1973</v>
      </c>
      <c r="B3902" t="s">
        <v>101</v>
      </c>
      <c r="C3902" s="3">
        <f>SUMIFS(Data!F:F,Data!$B:$B,Figure16!$B3902,Data!$A:$A,Figure16!$A3902)</f>
        <v>0</v>
      </c>
      <c r="D3902" s="3">
        <f>SUMIFS(Data!Y:Y,Data!$B:$B,Figure16!$B3902,Data!$A:$A,Figure16!$A3902)</f>
        <v>20000000</v>
      </c>
      <c r="E3902" s="3">
        <f>SUMIFS(Data!Q:Q,Data!$B:$B,Figure16!$B3902,Data!$A:$A,Figure16!$A3902)</f>
        <v>0</v>
      </c>
      <c r="F3902" s="1" t="str">
        <f t="shared" si="124"/>
        <v/>
      </c>
      <c r="G3902" s="1" t="str">
        <f t="shared" si="125"/>
        <v/>
      </c>
      <c r="H3902">
        <f>SUMIFS(Data!Z:Z,Data!B:B,Figure16!B3902,Data!A:A,Figure16!A3902)</f>
        <v>1</v>
      </c>
    </row>
    <row r="3903" spans="1:8">
      <c r="A3903" s="27">
        <v>1974</v>
      </c>
      <c r="B3903" t="s">
        <v>101</v>
      </c>
      <c r="C3903" s="3">
        <f>SUMIFS(Data!F:F,Data!$B:$B,Figure16!$B3903,Data!$A:$A,Figure16!$A3903)</f>
        <v>0</v>
      </c>
      <c r="D3903" s="3">
        <f>SUMIFS(Data!Y:Y,Data!$B:$B,Figure16!$B3903,Data!$A:$A,Figure16!$A3903)</f>
        <v>106000000</v>
      </c>
      <c r="E3903" s="3">
        <f>SUMIFS(Data!Q:Q,Data!$B:$B,Figure16!$B3903,Data!$A:$A,Figure16!$A3903)</f>
        <v>0</v>
      </c>
      <c r="F3903" s="1" t="str">
        <f t="shared" si="124"/>
        <v/>
      </c>
      <c r="G3903" s="1" t="str">
        <f t="shared" si="125"/>
        <v/>
      </c>
      <c r="H3903">
        <f>SUMIFS(Data!Z:Z,Data!B:B,Figure16!B3903,Data!A:A,Figure16!A3903)</f>
        <v>1</v>
      </c>
    </row>
    <row r="3904" spans="1:8">
      <c r="A3904" s="27">
        <v>1975</v>
      </c>
      <c r="B3904" t="s">
        <v>101</v>
      </c>
      <c r="C3904" s="3">
        <f>SUMIFS(Data!F:F,Data!$B:$B,Figure16!$B3904,Data!$A:$A,Figure16!$A3904)</f>
        <v>0</v>
      </c>
      <c r="D3904" s="3">
        <f>SUMIFS(Data!Y:Y,Data!$B:$B,Figure16!$B3904,Data!$A:$A,Figure16!$A3904)</f>
        <v>22500000</v>
      </c>
      <c r="E3904" s="3">
        <f>SUMIFS(Data!Q:Q,Data!$B:$B,Figure16!$B3904,Data!$A:$A,Figure16!$A3904)</f>
        <v>0</v>
      </c>
      <c r="F3904" s="1" t="str">
        <f t="shared" si="124"/>
        <v/>
      </c>
      <c r="G3904" s="1" t="str">
        <f t="shared" si="125"/>
        <v/>
      </c>
      <c r="H3904">
        <f>SUMIFS(Data!Z:Z,Data!B:B,Figure16!B3904,Data!A:A,Figure16!A3904)</f>
        <v>1</v>
      </c>
    </row>
    <row r="3905" spans="1:8">
      <c r="A3905" s="27">
        <v>1976</v>
      </c>
      <c r="B3905" t="s">
        <v>101</v>
      </c>
      <c r="C3905" s="3">
        <f>SUMIFS(Data!F:F,Data!$B:$B,Figure16!$B3905,Data!$A:$A,Figure16!$A3905)</f>
        <v>0</v>
      </c>
      <c r="D3905" s="3">
        <f>SUMIFS(Data!Y:Y,Data!$B:$B,Figure16!$B3905,Data!$A:$A,Figure16!$A3905)</f>
        <v>0</v>
      </c>
      <c r="E3905" s="3">
        <f>SUMIFS(Data!Q:Q,Data!$B:$B,Figure16!$B3905,Data!$A:$A,Figure16!$A3905)</f>
        <v>0</v>
      </c>
      <c r="F3905" s="1" t="str">
        <f t="shared" si="124"/>
        <v/>
      </c>
      <c r="G3905" s="1" t="str">
        <f t="shared" si="125"/>
        <v/>
      </c>
      <c r="H3905">
        <f>SUMIFS(Data!Z:Z,Data!B:B,Figure16!B3905,Data!A:A,Figure16!A3905)</f>
        <v>1</v>
      </c>
    </row>
    <row r="3906" spans="1:8">
      <c r="A3906" s="27">
        <v>1977</v>
      </c>
      <c r="B3906" t="s">
        <v>101</v>
      </c>
      <c r="C3906" s="3">
        <f>SUMIFS(Data!F:F,Data!$B:$B,Figure16!$B3906,Data!$A:$A,Figure16!$A3906)</f>
        <v>0</v>
      </c>
      <c r="D3906" s="3">
        <f>SUMIFS(Data!Y:Y,Data!$B:$B,Figure16!$B3906,Data!$A:$A,Figure16!$A3906)</f>
        <v>150000000</v>
      </c>
      <c r="E3906" s="3">
        <f>SUMIFS(Data!Q:Q,Data!$B:$B,Figure16!$B3906,Data!$A:$A,Figure16!$A3906)</f>
        <v>0</v>
      </c>
      <c r="F3906" s="1" t="str">
        <f t="shared" si="124"/>
        <v/>
      </c>
      <c r="G3906" s="1" t="str">
        <f t="shared" si="125"/>
        <v/>
      </c>
      <c r="H3906">
        <f>SUMIFS(Data!Z:Z,Data!B:B,Figure16!B3906,Data!A:A,Figure16!A3906)</f>
        <v>1</v>
      </c>
    </row>
    <row r="3907" spans="1:8">
      <c r="A3907" s="27">
        <v>1978</v>
      </c>
      <c r="B3907" t="s">
        <v>101</v>
      </c>
      <c r="C3907" s="3">
        <f>SUMIFS(Data!F:F,Data!$B:$B,Figure16!$B3907,Data!$A:$A,Figure16!$A3907)</f>
        <v>0</v>
      </c>
      <c r="D3907" s="3">
        <f>SUMIFS(Data!Y:Y,Data!$B:$B,Figure16!$B3907,Data!$A:$A,Figure16!$A3907)</f>
        <v>300000000</v>
      </c>
      <c r="E3907" s="3">
        <f>SUMIFS(Data!Q:Q,Data!$B:$B,Figure16!$B3907,Data!$A:$A,Figure16!$A3907)</f>
        <v>0</v>
      </c>
      <c r="F3907" s="1" t="str">
        <f t="shared" ref="F3907:F3970" si="126">IF(E3907&gt;0,C3907/E3907*100,"")</f>
        <v/>
      </c>
      <c r="G3907" s="1" t="str">
        <f t="shared" ref="G3907:G3970" si="127">IF($E3907&gt;0,D3907/$E3907*100,"")</f>
        <v/>
      </c>
      <c r="H3907">
        <f>SUMIFS(Data!Z:Z,Data!B:B,Figure16!B3907,Data!A:A,Figure16!A3907)</f>
        <v>1</v>
      </c>
    </row>
    <row r="3908" spans="1:8">
      <c r="A3908" s="27">
        <v>1979</v>
      </c>
      <c r="B3908" t="s">
        <v>101</v>
      </c>
      <c r="C3908" s="3">
        <f>SUMIFS(Data!F:F,Data!$B:$B,Figure16!$B3908,Data!$A:$A,Figure16!$A3908)</f>
        <v>0</v>
      </c>
      <c r="D3908" s="3">
        <f>SUMIFS(Data!Y:Y,Data!$B:$B,Figure16!$B3908,Data!$A:$A,Figure16!$A3908)</f>
        <v>0</v>
      </c>
      <c r="E3908" s="3">
        <f>SUMIFS(Data!Q:Q,Data!$B:$B,Figure16!$B3908,Data!$A:$A,Figure16!$A3908)</f>
        <v>0</v>
      </c>
      <c r="F3908" s="1" t="str">
        <f t="shared" si="126"/>
        <v/>
      </c>
      <c r="G3908" s="1" t="str">
        <f t="shared" si="127"/>
        <v/>
      </c>
      <c r="H3908">
        <f>SUMIFS(Data!Z:Z,Data!B:B,Figure16!B3908,Data!A:A,Figure16!A3908)</f>
        <v>1</v>
      </c>
    </row>
    <row r="3909" spans="1:8">
      <c r="A3909" s="27">
        <v>1980</v>
      </c>
      <c r="B3909" t="s">
        <v>101</v>
      </c>
      <c r="C3909" s="3">
        <f>SUMIFS(Data!F:F,Data!$B:$B,Figure16!$B3909,Data!$A:$A,Figure16!$A3909)</f>
        <v>0</v>
      </c>
      <c r="D3909" s="3">
        <f>SUMIFS(Data!Y:Y,Data!$B:$B,Figure16!$B3909,Data!$A:$A,Figure16!$A3909)</f>
        <v>0</v>
      </c>
      <c r="E3909" s="3">
        <f>SUMIFS(Data!Q:Q,Data!$B:$B,Figure16!$B3909,Data!$A:$A,Figure16!$A3909)</f>
        <v>0</v>
      </c>
      <c r="F3909" s="1" t="str">
        <f t="shared" si="126"/>
        <v/>
      </c>
      <c r="G3909" s="1" t="str">
        <f t="shared" si="127"/>
        <v/>
      </c>
      <c r="H3909">
        <f>SUMIFS(Data!Z:Z,Data!B:B,Figure16!B3909,Data!A:A,Figure16!A3909)</f>
        <v>1</v>
      </c>
    </row>
    <row r="3910" spans="1:8">
      <c r="A3910" s="27">
        <v>1981</v>
      </c>
      <c r="B3910" t="s">
        <v>101</v>
      </c>
      <c r="C3910" s="3">
        <f>SUMIFS(Data!F:F,Data!$B:$B,Figure16!$B3910,Data!$A:$A,Figure16!$A3910)</f>
        <v>0</v>
      </c>
      <c r="D3910" s="3">
        <f>SUMIFS(Data!Y:Y,Data!$B:$B,Figure16!$B3910,Data!$A:$A,Figure16!$A3910)</f>
        <v>0</v>
      </c>
      <c r="E3910" s="3">
        <f>SUMIFS(Data!Q:Q,Data!$B:$B,Figure16!$B3910,Data!$A:$A,Figure16!$A3910)</f>
        <v>0</v>
      </c>
      <c r="F3910" s="1" t="str">
        <f t="shared" si="126"/>
        <v/>
      </c>
      <c r="G3910" s="1" t="str">
        <f t="shared" si="127"/>
        <v/>
      </c>
      <c r="H3910">
        <f>SUMIFS(Data!Z:Z,Data!B:B,Figure16!B3910,Data!A:A,Figure16!A3910)</f>
        <v>1</v>
      </c>
    </row>
    <row r="3911" spans="1:8">
      <c r="A3911" s="27">
        <v>1982</v>
      </c>
      <c r="B3911" t="s">
        <v>101</v>
      </c>
      <c r="C3911" s="3">
        <f>SUMIFS(Data!F:F,Data!$B:$B,Figure16!$B3911,Data!$A:$A,Figure16!$A3911)</f>
        <v>500000</v>
      </c>
      <c r="D3911" s="3">
        <f>SUMIFS(Data!Y:Y,Data!$B:$B,Figure16!$B3911,Data!$A:$A,Figure16!$A3911)</f>
        <v>0</v>
      </c>
      <c r="E3911" s="3">
        <f>SUMIFS(Data!Q:Q,Data!$B:$B,Figure16!$B3911,Data!$A:$A,Figure16!$A3911)</f>
        <v>0</v>
      </c>
      <c r="F3911" s="1" t="str">
        <f t="shared" si="126"/>
        <v/>
      </c>
      <c r="G3911" s="1" t="str">
        <f t="shared" si="127"/>
        <v/>
      </c>
      <c r="H3911">
        <f>SUMIFS(Data!Z:Z,Data!B:B,Figure16!B3911,Data!A:A,Figure16!A3911)</f>
        <v>1</v>
      </c>
    </row>
    <row r="3912" spans="1:8">
      <c r="A3912" s="27">
        <v>1983</v>
      </c>
      <c r="B3912" t="s">
        <v>101</v>
      </c>
      <c r="C3912" s="3">
        <f>SUMIFS(Data!F:F,Data!$B:$B,Figure16!$B3912,Data!$A:$A,Figure16!$A3912)</f>
        <v>0</v>
      </c>
      <c r="D3912" s="3">
        <f>SUMIFS(Data!Y:Y,Data!$B:$B,Figure16!$B3912,Data!$A:$A,Figure16!$A3912)</f>
        <v>0</v>
      </c>
      <c r="E3912" s="3">
        <f>SUMIFS(Data!Q:Q,Data!$B:$B,Figure16!$B3912,Data!$A:$A,Figure16!$A3912)</f>
        <v>0</v>
      </c>
      <c r="F3912" s="1" t="str">
        <f t="shared" si="126"/>
        <v/>
      </c>
      <c r="G3912" s="1" t="str">
        <f t="shared" si="127"/>
        <v/>
      </c>
      <c r="H3912">
        <f>SUMIFS(Data!Z:Z,Data!B:B,Figure16!B3912,Data!A:A,Figure16!A3912)</f>
        <v>1</v>
      </c>
    </row>
    <row r="3913" spans="1:8">
      <c r="A3913" s="27">
        <v>1984</v>
      </c>
      <c r="B3913" t="s">
        <v>101</v>
      </c>
      <c r="C3913" s="3">
        <f>SUMIFS(Data!F:F,Data!$B:$B,Figure16!$B3913,Data!$A:$A,Figure16!$A3913)</f>
        <v>0</v>
      </c>
      <c r="D3913" s="3">
        <f>SUMIFS(Data!Y:Y,Data!$B:$B,Figure16!$B3913,Data!$A:$A,Figure16!$A3913)</f>
        <v>0</v>
      </c>
      <c r="E3913" s="3">
        <f>SUMIFS(Data!Q:Q,Data!$B:$B,Figure16!$B3913,Data!$A:$A,Figure16!$A3913)</f>
        <v>0</v>
      </c>
      <c r="F3913" s="1" t="str">
        <f t="shared" si="126"/>
        <v/>
      </c>
      <c r="G3913" s="1" t="str">
        <f t="shared" si="127"/>
        <v/>
      </c>
      <c r="H3913">
        <f>SUMIFS(Data!Z:Z,Data!B:B,Figure16!B3913,Data!A:A,Figure16!A3913)</f>
        <v>1</v>
      </c>
    </row>
    <row r="3914" spans="1:8">
      <c r="A3914" s="27">
        <v>1985</v>
      </c>
      <c r="B3914" t="s">
        <v>101</v>
      </c>
      <c r="C3914" s="3">
        <f>SUMIFS(Data!F:F,Data!$B:$B,Figure16!$B3914,Data!$A:$A,Figure16!$A3914)</f>
        <v>0</v>
      </c>
      <c r="D3914" s="3">
        <f>SUMIFS(Data!Y:Y,Data!$B:$B,Figure16!$B3914,Data!$A:$A,Figure16!$A3914)</f>
        <v>0</v>
      </c>
      <c r="E3914" s="3">
        <f>SUMIFS(Data!Q:Q,Data!$B:$B,Figure16!$B3914,Data!$A:$A,Figure16!$A3914)</f>
        <v>0</v>
      </c>
      <c r="F3914" s="1" t="str">
        <f t="shared" si="126"/>
        <v/>
      </c>
      <c r="G3914" s="1" t="str">
        <f t="shared" si="127"/>
        <v/>
      </c>
      <c r="H3914">
        <f>SUMIFS(Data!Z:Z,Data!B:B,Figure16!B3914,Data!A:A,Figure16!A3914)</f>
        <v>1</v>
      </c>
    </row>
    <row r="3915" spans="1:8">
      <c r="A3915" s="27">
        <v>1986</v>
      </c>
      <c r="B3915" t="s">
        <v>101</v>
      </c>
      <c r="C3915" s="3">
        <f>SUMIFS(Data!F:F,Data!$B:$B,Figure16!$B3915,Data!$A:$A,Figure16!$A3915)</f>
        <v>0</v>
      </c>
      <c r="D3915" s="3">
        <f>SUMIFS(Data!Y:Y,Data!$B:$B,Figure16!$B3915,Data!$A:$A,Figure16!$A3915)</f>
        <v>0</v>
      </c>
      <c r="E3915" s="3">
        <f>SUMIFS(Data!Q:Q,Data!$B:$B,Figure16!$B3915,Data!$A:$A,Figure16!$A3915)</f>
        <v>0</v>
      </c>
      <c r="F3915" s="1" t="str">
        <f t="shared" si="126"/>
        <v/>
      </c>
      <c r="G3915" s="1" t="str">
        <f t="shared" si="127"/>
        <v/>
      </c>
      <c r="H3915">
        <f>SUMIFS(Data!Z:Z,Data!B:B,Figure16!B3915,Data!A:A,Figure16!A3915)</f>
        <v>1</v>
      </c>
    </row>
    <row r="3916" spans="1:8">
      <c r="A3916" s="27">
        <v>1987</v>
      </c>
      <c r="B3916" t="s">
        <v>101</v>
      </c>
      <c r="C3916" s="3">
        <f>SUMIFS(Data!F:F,Data!$B:$B,Figure16!$B3916,Data!$A:$A,Figure16!$A3916)</f>
        <v>0</v>
      </c>
      <c r="D3916" s="3">
        <f>SUMIFS(Data!Y:Y,Data!$B:$B,Figure16!$B3916,Data!$A:$A,Figure16!$A3916)</f>
        <v>0</v>
      </c>
      <c r="E3916" s="3">
        <f>SUMIFS(Data!Q:Q,Data!$B:$B,Figure16!$B3916,Data!$A:$A,Figure16!$A3916)</f>
        <v>0</v>
      </c>
      <c r="F3916" s="1" t="str">
        <f t="shared" si="126"/>
        <v/>
      </c>
      <c r="G3916" s="1" t="str">
        <f t="shared" si="127"/>
        <v/>
      </c>
      <c r="H3916">
        <f>SUMIFS(Data!Z:Z,Data!B:B,Figure16!B3916,Data!A:A,Figure16!A3916)</f>
        <v>1</v>
      </c>
    </row>
    <row r="3917" spans="1:8">
      <c r="A3917" s="27">
        <v>1988</v>
      </c>
      <c r="B3917" t="s">
        <v>101</v>
      </c>
      <c r="C3917" s="3">
        <f>SUMIFS(Data!F:F,Data!$B:$B,Figure16!$B3917,Data!$A:$A,Figure16!$A3917)</f>
        <v>0</v>
      </c>
      <c r="D3917" s="3">
        <f>SUMIFS(Data!Y:Y,Data!$B:$B,Figure16!$B3917,Data!$A:$A,Figure16!$A3917)</f>
        <v>0</v>
      </c>
      <c r="E3917" s="3">
        <f>SUMIFS(Data!Q:Q,Data!$B:$B,Figure16!$B3917,Data!$A:$A,Figure16!$A3917)</f>
        <v>3313540067.9324584</v>
      </c>
      <c r="F3917" s="1">
        <f t="shared" si="126"/>
        <v>0</v>
      </c>
      <c r="G3917" s="1">
        <f t="shared" si="127"/>
        <v>0</v>
      </c>
      <c r="H3917">
        <f>SUMIFS(Data!Z:Z,Data!B:B,Figure16!B3917,Data!A:A,Figure16!A3917)</f>
        <v>1</v>
      </c>
    </row>
    <row r="3918" spans="1:8">
      <c r="A3918" s="27">
        <v>1989</v>
      </c>
      <c r="B3918" t="s">
        <v>101</v>
      </c>
      <c r="C3918" s="3">
        <f>SUMIFS(Data!F:F,Data!$B:$B,Figure16!$B3918,Data!$A:$A,Figure16!$A3918)</f>
        <v>0</v>
      </c>
      <c r="D3918" s="3">
        <f>SUMIFS(Data!Y:Y,Data!$B:$B,Figure16!$B3918,Data!$A:$A,Figure16!$A3918)</f>
        <v>0</v>
      </c>
      <c r="E3918" s="3">
        <f>SUMIFS(Data!Q:Q,Data!$B:$B,Figure16!$B3918,Data!$A:$A,Figure16!$A3918)</f>
        <v>2717998687.7100158</v>
      </c>
      <c r="F3918" s="1">
        <f t="shared" si="126"/>
        <v>0</v>
      </c>
      <c r="G3918" s="1">
        <f t="shared" si="127"/>
        <v>0</v>
      </c>
      <c r="H3918">
        <f>SUMIFS(Data!Z:Z,Data!B:B,Figure16!B3918,Data!A:A,Figure16!A3918)</f>
        <v>1</v>
      </c>
    </row>
    <row r="3919" spans="1:8">
      <c r="A3919" s="27">
        <v>1990</v>
      </c>
      <c r="B3919" t="s">
        <v>101</v>
      </c>
      <c r="C3919" s="3">
        <f>SUMIFS(Data!F:F,Data!$B:$B,Figure16!$B3919,Data!$A:$A,Figure16!$A3919)</f>
        <v>0</v>
      </c>
      <c r="D3919" s="3">
        <f>SUMIFS(Data!Y:Y,Data!$B:$B,Figure16!$B3919,Data!$A:$A,Figure16!$A3919)</f>
        <v>0</v>
      </c>
      <c r="E3919" s="3">
        <f>SUMIFS(Data!Q:Q,Data!$B:$B,Figure16!$B3919,Data!$A:$A,Figure16!$A3919)</f>
        <v>2838485353.9618664</v>
      </c>
      <c r="F3919" s="1">
        <f t="shared" si="126"/>
        <v>0</v>
      </c>
      <c r="G3919" s="1">
        <f t="shared" si="127"/>
        <v>0</v>
      </c>
      <c r="H3919">
        <f>SUMIFS(Data!Z:Z,Data!B:B,Figure16!B3919,Data!A:A,Figure16!A3919)</f>
        <v>1</v>
      </c>
    </row>
    <row r="3920" spans="1:8">
      <c r="A3920" s="27">
        <v>1991</v>
      </c>
      <c r="B3920" t="s">
        <v>101</v>
      </c>
      <c r="C3920" s="3">
        <f>SUMIFS(Data!F:F,Data!$B:$B,Figure16!$B3920,Data!$A:$A,Figure16!$A3920)</f>
        <v>0</v>
      </c>
      <c r="D3920" s="3">
        <f>SUMIFS(Data!Y:Y,Data!$B:$B,Figure16!$B3920,Data!$A:$A,Figure16!$A3920)</f>
        <v>0</v>
      </c>
      <c r="E3920" s="3">
        <f>SUMIFS(Data!Q:Q,Data!$B:$B,Figure16!$B3920,Data!$A:$A,Figure16!$A3920)</f>
        <v>4690415092.5366325</v>
      </c>
      <c r="F3920" s="1">
        <f t="shared" si="126"/>
        <v>0</v>
      </c>
      <c r="G3920" s="1">
        <f t="shared" si="127"/>
        <v>0</v>
      </c>
      <c r="H3920">
        <f>SUMIFS(Data!Z:Z,Data!B:B,Figure16!B3920,Data!A:A,Figure16!A3920)</f>
        <v>1</v>
      </c>
    </row>
    <row r="3921" spans="1:8">
      <c r="A3921" s="27">
        <v>1992</v>
      </c>
      <c r="B3921" t="s">
        <v>101</v>
      </c>
      <c r="C3921" s="3">
        <f>SUMIFS(Data!F:F,Data!$B:$B,Figure16!$B3921,Data!$A:$A,Figure16!$A3921)</f>
        <v>0</v>
      </c>
      <c r="D3921" s="3">
        <f>SUMIFS(Data!Y:Y,Data!$B:$B,Figure16!$B3921,Data!$A:$A,Figure16!$A3921)</f>
        <v>0</v>
      </c>
      <c r="E3921" s="3">
        <f>SUMIFS(Data!Q:Q,Data!$B:$B,Figure16!$B3921,Data!$A:$A,Figure16!$A3921)</f>
        <v>5843579160.9012194</v>
      </c>
      <c r="F3921" s="1">
        <f t="shared" si="126"/>
        <v>0</v>
      </c>
      <c r="G3921" s="1">
        <f t="shared" si="127"/>
        <v>0</v>
      </c>
      <c r="H3921">
        <f>SUMIFS(Data!Z:Z,Data!B:B,Figure16!B3921,Data!A:A,Figure16!A3921)</f>
        <v>1</v>
      </c>
    </row>
    <row r="3922" spans="1:8">
      <c r="A3922" s="27">
        <v>1993</v>
      </c>
      <c r="B3922" t="s">
        <v>101</v>
      </c>
      <c r="C3922" s="3">
        <f>SUMIFS(Data!F:F,Data!$B:$B,Figure16!$B3922,Data!$A:$A,Figure16!$A3922)</f>
        <v>0</v>
      </c>
      <c r="D3922" s="3">
        <f>SUMIFS(Data!Y:Y,Data!$B:$B,Figure16!$B3922,Data!$A:$A,Figure16!$A3922)</f>
        <v>0</v>
      </c>
      <c r="E3922" s="3">
        <f>SUMIFS(Data!Q:Q,Data!$B:$B,Figure16!$B3922,Data!$A:$A,Figure16!$A3922)</f>
        <v>7941744492.1211014</v>
      </c>
      <c r="F3922" s="1">
        <f t="shared" si="126"/>
        <v>0</v>
      </c>
      <c r="G3922" s="1">
        <f t="shared" si="127"/>
        <v>0</v>
      </c>
      <c r="H3922">
        <f>SUMIFS(Data!Z:Z,Data!B:B,Figure16!B3922,Data!A:A,Figure16!A3922)</f>
        <v>1</v>
      </c>
    </row>
    <row r="3923" spans="1:8">
      <c r="A3923" s="27">
        <v>1994</v>
      </c>
      <c r="B3923" t="s">
        <v>101</v>
      </c>
      <c r="C3923" s="3">
        <f>SUMIFS(Data!F:F,Data!$B:$B,Figure16!$B3923,Data!$A:$A,Figure16!$A3923)</f>
        <v>0</v>
      </c>
      <c r="D3923" s="3">
        <f>SUMIFS(Data!Y:Y,Data!$B:$B,Figure16!$B3923,Data!$A:$A,Figure16!$A3923)</f>
        <v>0</v>
      </c>
      <c r="E3923" s="3">
        <f>SUMIFS(Data!Q:Q,Data!$B:$B,Figure16!$B3923,Data!$A:$A,Figure16!$A3923)</f>
        <v>9599127049.9375038</v>
      </c>
      <c r="F3923" s="1">
        <f t="shared" si="126"/>
        <v>0</v>
      </c>
      <c r="G3923" s="1">
        <f t="shared" si="127"/>
        <v>0</v>
      </c>
      <c r="H3923">
        <f>SUMIFS(Data!Z:Z,Data!B:B,Figure16!B3923,Data!A:A,Figure16!A3923)</f>
        <v>1</v>
      </c>
    </row>
    <row r="3924" spans="1:8">
      <c r="A3924" s="27">
        <v>1995</v>
      </c>
      <c r="B3924" t="s">
        <v>101</v>
      </c>
      <c r="C3924" s="3">
        <f>SUMIFS(Data!F:F,Data!$B:$B,Figure16!$B3924,Data!$A:$A,Figure16!$A3924)</f>
        <v>0</v>
      </c>
      <c r="D3924" s="3">
        <f>SUMIFS(Data!Y:Y,Data!$B:$B,Figure16!$B3924,Data!$A:$A,Figure16!$A3924)</f>
        <v>0</v>
      </c>
      <c r="E3924" s="3">
        <f>SUMIFS(Data!Q:Q,Data!$B:$B,Figure16!$B3924,Data!$A:$A,Figure16!$A3924)</f>
        <v>11718795528.493893</v>
      </c>
      <c r="F3924" s="1">
        <f t="shared" si="126"/>
        <v>0</v>
      </c>
      <c r="G3924" s="1">
        <f t="shared" si="127"/>
        <v>0</v>
      </c>
      <c r="H3924">
        <f>SUMIFS(Data!Z:Z,Data!B:B,Figure16!B3924,Data!A:A,Figure16!A3924)</f>
        <v>1</v>
      </c>
    </row>
    <row r="3925" spans="1:8">
      <c r="A3925" s="27">
        <v>1996</v>
      </c>
      <c r="B3925" t="s">
        <v>101</v>
      </c>
      <c r="C3925" s="3">
        <f>SUMIFS(Data!F:F,Data!$B:$B,Figure16!$B3925,Data!$A:$A,Figure16!$A3925)</f>
        <v>0</v>
      </c>
      <c r="D3925" s="3">
        <f>SUMIFS(Data!Y:Y,Data!$B:$B,Figure16!$B3925,Data!$A:$A,Figure16!$A3925)</f>
        <v>0</v>
      </c>
      <c r="E3925" s="3">
        <f>SUMIFS(Data!Q:Q,Data!$B:$B,Figure16!$B3925,Data!$A:$A,Figure16!$A3925)</f>
        <v>13690217333.269695</v>
      </c>
      <c r="F3925" s="1">
        <f t="shared" si="126"/>
        <v>0</v>
      </c>
      <c r="G3925" s="1">
        <f t="shared" si="127"/>
        <v>0</v>
      </c>
      <c r="H3925">
        <f>SUMIFS(Data!Z:Z,Data!B:B,Figure16!B3925,Data!A:A,Figure16!A3925)</f>
        <v>1</v>
      </c>
    </row>
    <row r="3926" spans="1:8">
      <c r="A3926" s="27">
        <v>1997</v>
      </c>
      <c r="B3926" t="s">
        <v>101</v>
      </c>
      <c r="C3926" s="3">
        <f>SUMIFS(Data!F:F,Data!$B:$B,Figure16!$B3926,Data!$A:$A,Figure16!$A3926)</f>
        <v>0</v>
      </c>
      <c r="D3926" s="3">
        <f>SUMIFS(Data!Y:Y,Data!$B:$B,Figure16!$B3926,Data!$A:$A,Figure16!$A3926)</f>
        <v>0</v>
      </c>
      <c r="E3926" s="3">
        <f>SUMIFS(Data!Q:Q,Data!$B:$B,Figure16!$B3926,Data!$A:$A,Figure16!$A3926)</f>
        <v>15751867489.444624</v>
      </c>
      <c r="F3926" s="1">
        <f t="shared" si="126"/>
        <v>0</v>
      </c>
      <c r="G3926" s="1">
        <f t="shared" si="127"/>
        <v>0</v>
      </c>
      <c r="H3926">
        <f>SUMIFS(Data!Z:Z,Data!B:B,Figure16!B3926,Data!A:A,Figure16!A3926)</f>
        <v>1</v>
      </c>
    </row>
    <row r="3927" spans="1:8">
      <c r="A3927" s="27">
        <v>1998</v>
      </c>
      <c r="B3927" t="s">
        <v>101</v>
      </c>
      <c r="C3927" s="3">
        <f>SUMIFS(Data!F:F,Data!$B:$B,Figure16!$B3927,Data!$A:$A,Figure16!$A3927)</f>
        <v>0</v>
      </c>
      <c r="D3927" s="3">
        <f>SUMIFS(Data!Y:Y,Data!$B:$B,Figure16!$B3927,Data!$A:$A,Figure16!$A3927)</f>
        <v>0</v>
      </c>
      <c r="E3927" s="3">
        <f>SUMIFS(Data!Q:Q,Data!$B:$B,Figure16!$B3927,Data!$A:$A,Figure16!$A3927)</f>
        <v>17247179005.521946</v>
      </c>
      <c r="F3927" s="1">
        <f t="shared" si="126"/>
        <v>0</v>
      </c>
      <c r="G3927" s="1">
        <f t="shared" si="127"/>
        <v>0</v>
      </c>
      <c r="H3927">
        <f>SUMIFS(Data!Z:Z,Data!B:B,Figure16!B3927,Data!A:A,Figure16!A3927)</f>
        <v>1</v>
      </c>
    </row>
    <row r="3928" spans="1:8">
      <c r="A3928" s="27">
        <v>1999</v>
      </c>
      <c r="B3928" t="s">
        <v>101</v>
      </c>
      <c r="C3928" s="3">
        <f>SUMIFS(Data!F:F,Data!$B:$B,Figure16!$B3928,Data!$A:$A,Figure16!$A3928)</f>
        <v>0</v>
      </c>
      <c r="D3928" s="3">
        <f>SUMIFS(Data!Y:Y,Data!$B:$B,Figure16!$B3928,Data!$A:$A,Figure16!$A3928)</f>
        <v>0</v>
      </c>
      <c r="E3928" s="3">
        <f>SUMIFS(Data!Q:Q,Data!$B:$B,Figure16!$B3928,Data!$A:$A,Figure16!$A3928)</f>
        <v>17391056369.226524</v>
      </c>
      <c r="F3928" s="1">
        <f t="shared" si="126"/>
        <v>0</v>
      </c>
      <c r="G3928" s="1">
        <f t="shared" si="127"/>
        <v>0</v>
      </c>
      <c r="H3928">
        <f>SUMIFS(Data!Z:Z,Data!B:B,Figure16!B3928,Data!A:A,Figure16!A3928)</f>
        <v>1</v>
      </c>
    </row>
    <row r="3929" spans="1:8">
      <c r="A3929" s="27">
        <v>2000</v>
      </c>
      <c r="B3929" t="s">
        <v>101</v>
      </c>
      <c r="C3929" s="3">
        <f>SUMIFS(Data!F:F,Data!$B:$B,Figure16!$B3929,Data!$A:$A,Figure16!$A3929)</f>
        <v>600000</v>
      </c>
      <c r="D3929" s="3">
        <f>SUMIFS(Data!Y:Y,Data!$B:$B,Figure16!$B3929,Data!$A:$A,Figure16!$A3929)</f>
        <v>0</v>
      </c>
      <c r="E3929" s="3">
        <f>SUMIFS(Data!Q:Q,Data!$B:$B,Figure16!$B3929,Data!$A:$A,Figure16!$A3929)</f>
        <v>17260364842.454395</v>
      </c>
      <c r="F3929" s="1">
        <f t="shared" si="126"/>
        <v>3.4761721752498082E-3</v>
      </c>
      <c r="G3929" s="1">
        <f t="shared" si="127"/>
        <v>0</v>
      </c>
      <c r="H3929">
        <f>SUMIFS(Data!Z:Z,Data!B:B,Figure16!B3929,Data!A:A,Figure16!A3929)</f>
        <v>1</v>
      </c>
    </row>
    <row r="3930" spans="1:8">
      <c r="A3930" s="27">
        <v>2001</v>
      </c>
      <c r="B3930" t="s">
        <v>101</v>
      </c>
      <c r="C3930" s="3">
        <f>SUMIFS(Data!F:F,Data!$B:$B,Figure16!$B3930,Data!$A:$A,Figure16!$A3930)</f>
        <v>0</v>
      </c>
      <c r="D3930" s="3">
        <f>SUMIFS(Data!Y:Y,Data!$B:$B,Figure16!$B3930,Data!$A:$A,Figure16!$A3930)</f>
        <v>0</v>
      </c>
      <c r="E3930" s="3">
        <f>SUMIFS(Data!Q:Q,Data!$B:$B,Figure16!$B3930,Data!$A:$A,Figure16!$A3930)</f>
        <v>17649751243.781094</v>
      </c>
      <c r="F3930" s="1">
        <f t="shared" si="126"/>
        <v>0</v>
      </c>
      <c r="G3930" s="1">
        <f t="shared" si="127"/>
        <v>0</v>
      </c>
      <c r="H3930">
        <f>SUMIFS(Data!Z:Z,Data!B:B,Figure16!B3930,Data!A:A,Figure16!A3930)</f>
        <v>1</v>
      </c>
    </row>
    <row r="3931" spans="1:8">
      <c r="A3931" s="27">
        <v>2002</v>
      </c>
      <c r="B3931" t="s">
        <v>101</v>
      </c>
      <c r="C3931" s="3">
        <f>SUMIFS(Data!F:F,Data!$B:$B,Figure16!$B3931,Data!$A:$A,Figure16!$A3931)</f>
        <v>0</v>
      </c>
      <c r="D3931" s="3">
        <f>SUMIFS(Data!Y:Y,Data!$B:$B,Figure16!$B3931,Data!$A:$A,Figure16!$A3931)</f>
        <v>0</v>
      </c>
      <c r="E3931" s="3">
        <f>SUMIFS(Data!Q:Q,Data!$B:$B,Figure16!$B3931,Data!$A:$A,Figure16!$A3931)</f>
        <v>19152238805.97015</v>
      </c>
      <c r="F3931" s="1">
        <f t="shared" si="126"/>
        <v>0</v>
      </c>
      <c r="G3931" s="1">
        <f t="shared" si="127"/>
        <v>0</v>
      </c>
      <c r="H3931">
        <f>SUMIFS(Data!Z:Z,Data!B:B,Figure16!B3931,Data!A:A,Figure16!A3931)</f>
        <v>1</v>
      </c>
    </row>
    <row r="3932" spans="1:8">
      <c r="A3932" s="27">
        <v>2003</v>
      </c>
      <c r="B3932" t="s">
        <v>101</v>
      </c>
      <c r="C3932" s="3">
        <f>SUMIFS(Data!F:F,Data!$B:$B,Figure16!$B3932,Data!$A:$A,Figure16!$A3932)</f>
        <v>6180000</v>
      </c>
      <c r="D3932" s="3">
        <f>SUMIFS(Data!Y:Y,Data!$B:$B,Figure16!$B3932,Data!$A:$A,Figure16!$A3932)</f>
        <v>0</v>
      </c>
      <c r="E3932" s="3">
        <f>SUMIFS(Data!Q:Q,Data!$B:$B,Figure16!$B3932,Data!$A:$A,Figure16!$A3932)</f>
        <v>20082918739.635159</v>
      </c>
      <c r="F3932" s="1">
        <f t="shared" si="126"/>
        <v>3.077241948802642E-2</v>
      </c>
      <c r="G3932" s="1">
        <f t="shared" si="127"/>
        <v>0</v>
      </c>
      <c r="H3932">
        <f>SUMIFS(Data!Z:Z,Data!B:B,Figure16!B3932,Data!A:A,Figure16!A3932)</f>
        <v>1</v>
      </c>
    </row>
    <row r="3933" spans="1:8">
      <c r="A3933" s="27">
        <v>2004</v>
      </c>
      <c r="B3933" t="s">
        <v>101</v>
      </c>
      <c r="C3933" s="3">
        <f>SUMIFS(Data!F:F,Data!$B:$B,Figure16!$B3933,Data!$A:$A,Figure16!$A3933)</f>
        <v>0</v>
      </c>
      <c r="D3933" s="3">
        <f>SUMIFS(Data!Y:Y,Data!$B:$B,Figure16!$B3933,Data!$A:$A,Figure16!$A3933)</f>
        <v>0</v>
      </c>
      <c r="E3933" s="3">
        <f>SUMIFS(Data!Q:Q,Data!$B:$B,Figure16!$B3933,Data!$A:$A,Figure16!$A3933)</f>
        <v>21145518599.867329</v>
      </c>
      <c r="F3933" s="1">
        <f t="shared" si="126"/>
        <v>0</v>
      </c>
      <c r="G3933" s="1">
        <f t="shared" si="127"/>
        <v>0</v>
      </c>
      <c r="H3933">
        <f>SUMIFS(Data!Z:Z,Data!B:B,Figure16!B3933,Data!A:A,Figure16!A3933)</f>
        <v>1</v>
      </c>
    </row>
    <row r="3934" spans="1:8">
      <c r="A3934" s="27">
        <v>2005</v>
      </c>
      <c r="B3934" t="s">
        <v>101</v>
      </c>
      <c r="C3934" s="3">
        <f>SUMIFS(Data!F:F,Data!$B:$B,Figure16!$B3934,Data!$A:$A,Figure16!$A3934)</f>
        <v>0</v>
      </c>
      <c r="D3934" s="3">
        <f>SUMIFS(Data!Y:Y,Data!$B:$B,Figure16!$B3934,Data!$A:$A,Figure16!$A3934)</f>
        <v>0</v>
      </c>
      <c r="E3934" s="3">
        <f>SUMIFS(Data!Q:Q,Data!$B:$B,Figure16!$B3934,Data!$A:$A,Figure16!$A3934)</f>
        <v>21489962079.60199</v>
      </c>
      <c r="F3934" s="1">
        <f t="shared" si="126"/>
        <v>0</v>
      </c>
      <c r="G3934" s="1">
        <f t="shared" si="127"/>
        <v>0</v>
      </c>
      <c r="H3934">
        <f>SUMIFS(Data!Z:Z,Data!B:B,Figure16!B3934,Data!A:A,Figure16!A3934)</f>
        <v>1</v>
      </c>
    </row>
    <row r="3935" spans="1:8">
      <c r="A3935" s="27">
        <v>2006</v>
      </c>
      <c r="B3935" t="s">
        <v>101</v>
      </c>
      <c r="C3935" s="3">
        <f>SUMIFS(Data!F:F,Data!$B:$B,Figure16!$B3935,Data!$A:$A,Figure16!$A3935)</f>
        <v>2500000</v>
      </c>
      <c r="D3935" s="3">
        <f>SUMIFS(Data!Y:Y,Data!$B:$B,Figure16!$B3935,Data!$A:$A,Figure16!$A3935)</f>
        <v>0</v>
      </c>
      <c r="E3935" s="3">
        <f>SUMIFS(Data!Q:Q,Data!$B:$B,Figure16!$B3935,Data!$A:$A,Figure16!$A3935)</f>
        <v>22048664306.20232</v>
      </c>
      <c r="F3935" s="1">
        <f t="shared" si="126"/>
        <v>1.1338555321452042E-2</v>
      </c>
      <c r="G3935" s="1">
        <f t="shared" si="127"/>
        <v>0</v>
      </c>
      <c r="H3935">
        <f>SUMIFS(Data!Z:Z,Data!B:B,Figure16!B3935,Data!A:A,Figure16!A3935)</f>
        <v>1</v>
      </c>
    </row>
    <row r="3936" spans="1:8">
      <c r="A3936" s="27">
        <v>2007</v>
      </c>
      <c r="B3936" t="s">
        <v>101</v>
      </c>
      <c r="C3936" s="3">
        <f>SUMIFS(Data!F:F,Data!$B:$B,Figure16!$B3936,Data!$A:$A,Figure16!$A3936)</f>
        <v>0</v>
      </c>
      <c r="D3936" s="3">
        <f>SUMIFS(Data!Y:Y,Data!$B:$B,Figure16!$B3936,Data!$A:$A,Figure16!$A3936)</f>
        <v>0</v>
      </c>
      <c r="E3936" s="3">
        <f>SUMIFS(Data!Q:Q,Data!$B:$B,Figure16!$B3936,Data!$A:$A,Figure16!$A3936)</f>
        <v>24873482491.674953</v>
      </c>
      <c r="F3936" s="1">
        <f t="shared" si="126"/>
        <v>0</v>
      </c>
      <c r="G3936" s="1">
        <f t="shared" si="127"/>
        <v>0</v>
      </c>
      <c r="H3936">
        <f>SUMIFS(Data!Z:Z,Data!B:B,Figure16!B3936,Data!A:A,Figure16!A3936)</f>
        <v>1</v>
      </c>
    </row>
    <row r="3937" spans="1:8">
      <c r="A3937" s="27">
        <v>2008</v>
      </c>
      <c r="B3937" t="s">
        <v>101</v>
      </c>
      <c r="C3937" s="3">
        <f>SUMIFS(Data!F:F,Data!$B:$B,Figure16!$B3937,Data!$A:$A,Figure16!$A3937)</f>
        <v>0</v>
      </c>
      <c r="D3937" s="3">
        <f>SUMIFS(Data!Y:Y,Data!$B:$B,Figure16!$B3937,Data!$A:$A,Figure16!$A3937)</f>
        <v>0</v>
      </c>
      <c r="E3937" s="3">
        <f>SUMIFS(Data!Q:Q,Data!$B:$B,Figure16!$B3937,Data!$A:$A,Figure16!$A3937)</f>
        <v>29227542759.60199</v>
      </c>
      <c r="F3937" s="1">
        <f t="shared" si="126"/>
        <v>0</v>
      </c>
      <c r="G3937" s="1">
        <f t="shared" si="127"/>
        <v>0</v>
      </c>
      <c r="H3937">
        <f>SUMIFS(Data!Z:Z,Data!B:B,Figure16!B3937,Data!A:A,Figure16!A3937)</f>
        <v>1</v>
      </c>
    </row>
    <row r="3938" spans="1:8">
      <c r="A3938" s="27">
        <v>2009</v>
      </c>
      <c r="B3938" t="s">
        <v>101</v>
      </c>
      <c r="C3938" s="3">
        <f>SUMIFS(Data!F:F,Data!$B:$B,Figure16!$B3938,Data!$A:$A,Figure16!$A3938)</f>
        <v>0</v>
      </c>
      <c r="D3938" s="3">
        <f>SUMIFS(Data!Y:Y,Data!$B:$B,Figure16!$B3938,Data!$A:$A,Figure16!$A3938)</f>
        <v>0</v>
      </c>
      <c r="E3938" s="3">
        <f>SUMIFS(Data!Q:Q,Data!$B:$B,Figure16!$B3938,Data!$A:$A,Figure16!$A3938)</f>
        <v>35477299023.880592</v>
      </c>
      <c r="F3938" s="1">
        <f t="shared" si="126"/>
        <v>0</v>
      </c>
      <c r="G3938" s="1">
        <f t="shared" si="127"/>
        <v>0</v>
      </c>
      <c r="H3938">
        <f>SUMIFS(Data!Z:Z,Data!B:B,Figure16!B3938,Data!A:A,Figure16!A3938)</f>
        <v>1</v>
      </c>
    </row>
    <row r="3939" spans="1:8">
      <c r="A3939" s="27">
        <v>2010</v>
      </c>
      <c r="B3939" t="s">
        <v>101</v>
      </c>
      <c r="C3939" s="3">
        <f>SUMIFS(Data!F:F,Data!$B:$B,Figure16!$B3939,Data!$A:$A,Figure16!$A3939)</f>
        <v>0</v>
      </c>
      <c r="D3939" s="3">
        <f>SUMIFS(Data!Y:Y,Data!$B:$B,Figure16!$B3939,Data!$A:$A,Figure16!$A3939)</f>
        <v>0</v>
      </c>
      <c r="E3939" s="3">
        <f>SUMIFS(Data!Q:Q,Data!$B:$B,Figure16!$B3939,Data!$A:$A,Figure16!$A3939)</f>
        <v>38419626605.373131</v>
      </c>
      <c r="F3939" s="1">
        <f t="shared" si="126"/>
        <v>0</v>
      </c>
      <c r="G3939" s="1">
        <f t="shared" si="127"/>
        <v>0</v>
      </c>
      <c r="H3939">
        <f>SUMIFS(Data!Z:Z,Data!B:B,Figure16!B3939,Data!A:A,Figure16!A3939)</f>
        <v>1</v>
      </c>
    </row>
    <row r="3940" spans="1:8">
      <c r="A3940" s="27">
        <v>2011</v>
      </c>
      <c r="B3940" t="s">
        <v>101</v>
      </c>
      <c r="C3940" s="3">
        <f>SUMIFS(Data!F:F,Data!$B:$B,Figure16!$B3940,Data!$A:$A,Figure16!$A3940)</f>
        <v>0</v>
      </c>
      <c r="D3940" s="3">
        <f>SUMIFS(Data!Y:Y,Data!$B:$B,Figure16!$B3940,Data!$A:$A,Figure16!$A3940)</f>
        <v>0</v>
      </c>
      <c r="E3940" s="3">
        <f>SUMIFS(Data!Q:Q,Data!$B:$B,Figure16!$B3940,Data!$A:$A,Figure16!$A3940)</f>
        <v>40075674163.250412</v>
      </c>
      <c r="F3940" s="1">
        <f t="shared" si="126"/>
        <v>0</v>
      </c>
      <c r="G3940" s="1">
        <f t="shared" si="127"/>
        <v>0</v>
      </c>
      <c r="H3940">
        <f>SUMIFS(Data!Z:Z,Data!B:B,Figure16!B3940,Data!A:A,Figure16!A3940)</f>
        <v>1</v>
      </c>
    </row>
    <row r="3941" spans="1:8">
      <c r="A3941" s="27">
        <v>2012</v>
      </c>
      <c r="B3941" t="s">
        <v>101</v>
      </c>
      <c r="C3941" s="3">
        <f>SUMIFS(Data!F:F,Data!$B:$B,Figure16!$B3941,Data!$A:$A,Figure16!$A3941)</f>
        <v>0</v>
      </c>
      <c r="D3941" s="3">
        <f>SUMIFS(Data!Y:Y,Data!$B:$B,Figure16!$B3941,Data!$A:$A,Figure16!$A3941)</f>
        <v>0</v>
      </c>
      <c r="E3941" s="3">
        <f>SUMIFS(Data!Q:Q,Data!$B:$B,Figure16!$B3941,Data!$A:$A,Figure16!$A3941)</f>
        <v>44047334183.880592</v>
      </c>
      <c r="F3941" s="1">
        <f t="shared" si="126"/>
        <v>0</v>
      </c>
      <c r="G3941" s="1">
        <f t="shared" si="127"/>
        <v>0</v>
      </c>
      <c r="H3941">
        <f>SUMIFS(Data!Z:Z,Data!B:B,Figure16!B3941,Data!A:A,Figure16!A3941)</f>
        <v>1</v>
      </c>
    </row>
    <row r="3942" spans="1:8">
      <c r="A3942" s="27">
        <v>2013</v>
      </c>
      <c r="B3942" t="s">
        <v>101</v>
      </c>
      <c r="C3942" s="3">
        <f>SUMIFS(Data!F:F,Data!$B:$B,Figure16!$B3942,Data!$A:$A,Figure16!$A3942)</f>
        <v>0</v>
      </c>
      <c r="D3942" s="3">
        <f>SUMIFS(Data!Y:Y,Data!$B:$B,Figure16!$B3942,Data!$A:$A,Figure16!$A3942)</f>
        <v>0</v>
      </c>
      <c r="E3942" s="3">
        <f>SUMIFS(Data!Q:Q,Data!$B:$B,Figure16!$B3942,Data!$A:$A,Figure16!$A3942)</f>
        <v>46471385850.149254</v>
      </c>
      <c r="F3942" s="1">
        <f t="shared" si="126"/>
        <v>0</v>
      </c>
      <c r="G3942" s="1">
        <f t="shared" si="127"/>
        <v>0</v>
      </c>
      <c r="H3942">
        <f>SUMIFS(Data!Z:Z,Data!B:B,Figure16!B3942,Data!A:A,Figure16!A3942)</f>
        <v>1</v>
      </c>
    </row>
    <row r="3943" spans="1:8">
      <c r="A3943" s="27">
        <v>2014</v>
      </c>
      <c r="B3943" t="s">
        <v>101</v>
      </c>
      <c r="C3943" s="3">
        <f>SUMIFS(Data!F:F,Data!$B:$B,Figure16!$B3943,Data!$A:$A,Figure16!$A3943)</f>
        <v>0</v>
      </c>
      <c r="D3943" s="3">
        <f>SUMIFS(Data!Y:Y,Data!$B:$B,Figure16!$B3943,Data!$A:$A,Figure16!$A3943)</f>
        <v>0</v>
      </c>
      <c r="E3943" s="3">
        <f>SUMIFS(Data!Q:Q,Data!$B:$B,Figure16!$B3943,Data!$A:$A,Figure16!$A3943)</f>
        <v>48524603055.257042</v>
      </c>
      <c r="F3943" s="1">
        <f t="shared" si="126"/>
        <v>0</v>
      </c>
      <c r="G3943" s="1">
        <f t="shared" si="127"/>
        <v>0</v>
      </c>
      <c r="H3943">
        <f>SUMIFS(Data!Z:Z,Data!B:B,Figure16!B3943,Data!A:A,Figure16!A3943)</f>
        <v>1</v>
      </c>
    </row>
    <row r="3944" spans="1:8">
      <c r="A3944" s="27">
        <v>2015</v>
      </c>
      <c r="B3944" t="s">
        <v>101</v>
      </c>
      <c r="C3944" s="3">
        <f>SUMIFS(Data!F:F,Data!$B:$B,Figure16!$B3944,Data!$A:$A,Figure16!$A3944)</f>
        <v>0</v>
      </c>
      <c r="D3944" s="3">
        <f>SUMIFS(Data!Y:Y,Data!$B:$B,Figure16!$B3944,Data!$A:$A,Figure16!$A3944)</f>
        <v>0</v>
      </c>
      <c r="E3944" s="3">
        <f>SUMIFS(Data!Q:Q,Data!$B:$B,Figure16!$B3944,Data!$A:$A,Figure16!$A3944)</f>
        <v>49910270062.155876</v>
      </c>
      <c r="F3944" s="1">
        <f t="shared" si="126"/>
        <v>0</v>
      </c>
      <c r="G3944" s="1">
        <f t="shared" si="127"/>
        <v>0</v>
      </c>
      <c r="H3944">
        <f>SUMIFS(Data!Z:Z,Data!B:B,Figure16!B3944,Data!A:A,Figure16!A3944)</f>
        <v>1</v>
      </c>
    </row>
    <row r="3945" spans="1:8">
      <c r="A3945" s="27">
        <v>2016</v>
      </c>
      <c r="B3945" t="s">
        <v>101</v>
      </c>
      <c r="C3945" s="3">
        <f>SUMIFS(Data!F:F,Data!$B:$B,Figure16!$B3945,Data!$A:$A,Figure16!$A3945)</f>
        <v>0</v>
      </c>
      <c r="D3945" s="3">
        <f>SUMIFS(Data!Y:Y,Data!$B:$B,Figure16!$B3945,Data!$A:$A,Figure16!$A3945)</f>
        <v>0</v>
      </c>
      <c r="E3945" s="3">
        <f>SUMIFS(Data!Q:Q,Data!$B:$B,Figure16!$B3945,Data!$A:$A,Figure16!$A3945)</f>
        <v>51483909754.892197</v>
      </c>
      <c r="F3945" s="1">
        <f t="shared" si="126"/>
        <v>0</v>
      </c>
      <c r="G3945" s="1">
        <f t="shared" si="127"/>
        <v>0</v>
      </c>
      <c r="H3945">
        <f>SUMIFS(Data!Z:Z,Data!B:B,Figure16!B3945,Data!A:A,Figure16!A3945)</f>
        <v>1</v>
      </c>
    </row>
    <row r="3946" spans="1:8">
      <c r="A3946" s="27">
        <v>2017</v>
      </c>
      <c r="B3946" t="s">
        <v>101</v>
      </c>
      <c r="C3946" s="3">
        <f>SUMIFS(Data!F:F,Data!$B:$B,Figure16!$B3946,Data!$A:$A,Figure16!$A3946)</f>
        <v>0</v>
      </c>
      <c r="D3946" s="3">
        <f>SUMIFS(Data!Y:Y,Data!$B:$B,Figure16!$B3946,Data!$A:$A,Figure16!$A3946)</f>
        <v>0</v>
      </c>
      <c r="E3946" s="3">
        <f>SUMIFS(Data!Q:Q,Data!$B:$B,Figure16!$B3946,Data!$A:$A,Figure16!$A3946)</f>
        <v>53576985686.699829</v>
      </c>
      <c r="F3946" s="1">
        <f t="shared" si="126"/>
        <v>0</v>
      </c>
      <c r="G3946" s="1">
        <f t="shared" si="127"/>
        <v>0</v>
      </c>
      <c r="H3946">
        <f>SUMIFS(Data!Z:Z,Data!B:B,Figure16!B3946,Data!A:A,Figure16!A3946)</f>
        <v>1</v>
      </c>
    </row>
    <row r="3947" spans="1:8">
      <c r="A3947" s="27">
        <v>1966</v>
      </c>
      <c r="B3947" t="s">
        <v>90</v>
      </c>
      <c r="C3947" s="3">
        <f>SUMIFS(Data!F:F,Data!$B:$B,Figure16!$B3947,Data!$A:$A,Figure16!$A3947)</f>
        <v>0</v>
      </c>
      <c r="D3947" s="3">
        <f>SUMIFS(Data!Y:Y,Data!$B:$B,Figure16!$B3947,Data!$A:$A,Figure16!$A3947)</f>
        <v>0</v>
      </c>
      <c r="E3947" s="3">
        <f>SUMIFS(Data!Q:Q,Data!$B:$B,Figure16!$B3947,Data!$A:$A,Figure16!$A3947)</f>
        <v>56698866.022679545</v>
      </c>
      <c r="F3947" s="1">
        <f t="shared" si="126"/>
        <v>0</v>
      </c>
      <c r="G3947" s="1">
        <f t="shared" si="127"/>
        <v>0</v>
      </c>
      <c r="H3947">
        <f>SUMIFS(Data!Z:Z,Data!B:B,Figure16!B3947,Data!A:A,Figure16!A3947)</f>
        <v>1</v>
      </c>
    </row>
    <row r="3948" spans="1:8">
      <c r="A3948" s="27">
        <v>1967</v>
      </c>
      <c r="B3948" t="s">
        <v>90</v>
      </c>
      <c r="C3948" s="3">
        <f>SUMIFS(Data!F:F,Data!$B:$B,Figure16!$B3948,Data!$A:$A,Figure16!$A3948)</f>
        <v>0</v>
      </c>
      <c r="D3948" s="3">
        <f>SUMIFS(Data!Y:Y,Data!$B:$B,Figure16!$B3948,Data!$A:$A,Figure16!$A3948)</f>
        <v>0</v>
      </c>
      <c r="E3948" s="3">
        <f>SUMIFS(Data!Q:Q,Data!$B:$B,Figure16!$B3948,Data!$A:$A,Figure16!$A3948)</f>
        <v>59260814.783704311</v>
      </c>
      <c r="F3948" s="1">
        <f t="shared" si="126"/>
        <v>0</v>
      </c>
      <c r="G3948" s="1">
        <f t="shared" si="127"/>
        <v>0</v>
      </c>
      <c r="H3948">
        <f>SUMIFS(Data!Z:Z,Data!B:B,Figure16!B3948,Data!A:A,Figure16!A3948)</f>
        <v>1</v>
      </c>
    </row>
    <row r="3949" spans="1:8">
      <c r="A3949" s="27">
        <v>1968</v>
      </c>
      <c r="B3949" t="s">
        <v>90</v>
      </c>
      <c r="C3949" s="3">
        <f>SUMIFS(Data!F:F,Data!$B:$B,Figure16!$B3949,Data!$A:$A,Figure16!$A3949)</f>
        <v>0</v>
      </c>
      <c r="D3949" s="3">
        <f>SUMIFS(Data!Y:Y,Data!$B:$B,Figure16!$B3949,Data!$A:$A,Figure16!$A3949)</f>
        <v>0</v>
      </c>
      <c r="E3949" s="3">
        <f>SUMIFS(Data!Q:Q,Data!$B:$B,Figure16!$B3949,Data!$A:$A,Figure16!$A3949)</f>
        <v>61444771.104577906</v>
      </c>
      <c r="F3949" s="1">
        <f t="shared" si="126"/>
        <v>0</v>
      </c>
      <c r="G3949" s="1">
        <f t="shared" si="127"/>
        <v>0</v>
      </c>
      <c r="H3949">
        <f>SUMIFS(Data!Z:Z,Data!B:B,Figure16!B3949,Data!A:A,Figure16!A3949)</f>
        <v>1</v>
      </c>
    </row>
    <row r="3950" spans="1:8">
      <c r="A3950" s="27">
        <v>1969</v>
      </c>
      <c r="B3950" t="s">
        <v>90</v>
      </c>
      <c r="C3950" s="3">
        <f>SUMIFS(Data!F:F,Data!$B:$B,Figure16!$B3950,Data!$A:$A,Figure16!$A3950)</f>
        <v>0</v>
      </c>
      <c r="D3950" s="3">
        <f>SUMIFS(Data!Y:Y,Data!$B:$B,Figure16!$B3950,Data!$A:$A,Figure16!$A3950)</f>
        <v>0</v>
      </c>
      <c r="E3950" s="3">
        <f>SUMIFS(Data!Q:Q,Data!$B:$B,Figure16!$B3950,Data!$A:$A,Figure16!$A3950)</f>
        <v>65966680.666386656</v>
      </c>
      <c r="F3950" s="1">
        <f t="shared" si="126"/>
        <v>0</v>
      </c>
      <c r="G3950" s="1">
        <f t="shared" si="127"/>
        <v>0</v>
      </c>
      <c r="H3950">
        <f>SUMIFS(Data!Z:Z,Data!B:B,Figure16!B3950,Data!A:A,Figure16!A3950)</f>
        <v>1</v>
      </c>
    </row>
    <row r="3951" spans="1:8">
      <c r="A3951" s="27">
        <v>1970</v>
      </c>
      <c r="B3951" t="s">
        <v>90</v>
      </c>
      <c r="C3951" s="3">
        <f>SUMIFS(Data!F:F,Data!$B:$B,Figure16!$B3951,Data!$A:$A,Figure16!$A3951)</f>
        <v>0</v>
      </c>
      <c r="D3951" s="3">
        <f>SUMIFS(Data!Y:Y,Data!$B:$B,Figure16!$B3951,Data!$A:$A,Figure16!$A3951)</f>
        <v>0</v>
      </c>
      <c r="E3951" s="3">
        <f>SUMIFS(Data!Q:Q,Data!$B:$B,Figure16!$B3951,Data!$A:$A,Figure16!$A3951)</f>
        <v>68738625.227495462</v>
      </c>
      <c r="F3951" s="1">
        <f t="shared" si="126"/>
        <v>0</v>
      </c>
      <c r="G3951" s="1">
        <f t="shared" si="127"/>
        <v>0</v>
      </c>
      <c r="H3951">
        <f>SUMIFS(Data!Z:Z,Data!B:B,Figure16!B3951,Data!A:A,Figure16!A3951)</f>
        <v>1</v>
      </c>
    </row>
    <row r="3952" spans="1:8">
      <c r="A3952" s="27">
        <v>1971</v>
      </c>
      <c r="B3952" t="s">
        <v>90</v>
      </c>
      <c r="C3952" s="3">
        <f>SUMIFS(Data!F:F,Data!$B:$B,Figure16!$B3952,Data!$A:$A,Figure16!$A3952)</f>
        <v>0</v>
      </c>
      <c r="D3952" s="3">
        <f>SUMIFS(Data!Y:Y,Data!$B:$B,Figure16!$B3952,Data!$A:$A,Figure16!$A3952)</f>
        <v>0</v>
      </c>
      <c r="E3952" s="3">
        <f>SUMIFS(Data!Q:Q,Data!$B:$B,Figure16!$B3952,Data!$A:$A,Figure16!$A3952)</f>
        <v>76482102.908277407</v>
      </c>
      <c r="F3952" s="1">
        <f t="shared" si="126"/>
        <v>0</v>
      </c>
      <c r="G3952" s="1">
        <f t="shared" si="127"/>
        <v>0</v>
      </c>
      <c r="H3952">
        <f>SUMIFS(Data!Z:Z,Data!B:B,Figure16!B3952,Data!A:A,Figure16!A3952)</f>
        <v>1</v>
      </c>
    </row>
    <row r="3953" spans="1:8">
      <c r="A3953" s="27">
        <v>1972</v>
      </c>
      <c r="B3953" t="s">
        <v>90</v>
      </c>
      <c r="C3953" s="3">
        <f>SUMIFS(Data!F:F,Data!$B:$B,Figure16!$B3953,Data!$A:$A,Figure16!$A3953)</f>
        <v>0</v>
      </c>
      <c r="D3953" s="3">
        <f>SUMIFS(Data!Y:Y,Data!$B:$B,Figure16!$B3953,Data!$A:$A,Figure16!$A3953)</f>
        <v>0</v>
      </c>
      <c r="E3953" s="3">
        <f>SUMIFS(Data!Q:Q,Data!$B:$B,Figure16!$B3953,Data!$A:$A,Figure16!$A3953)</f>
        <v>80915831.924027577</v>
      </c>
      <c r="F3953" s="1">
        <f t="shared" si="126"/>
        <v>0</v>
      </c>
      <c r="G3953" s="1">
        <f t="shared" si="127"/>
        <v>0</v>
      </c>
      <c r="H3953">
        <f>SUMIFS(Data!Z:Z,Data!B:B,Figure16!B3953,Data!A:A,Figure16!A3953)</f>
        <v>1</v>
      </c>
    </row>
    <row r="3954" spans="1:8">
      <c r="A3954" s="27">
        <v>1973</v>
      </c>
      <c r="B3954" t="s">
        <v>90</v>
      </c>
      <c r="C3954" s="3">
        <f>SUMIFS(Data!F:F,Data!$B:$B,Figure16!$B3954,Data!$A:$A,Figure16!$A3954)</f>
        <v>0</v>
      </c>
      <c r="D3954" s="3">
        <f>SUMIFS(Data!Y:Y,Data!$B:$B,Figure16!$B3954,Data!$A:$A,Figure16!$A3954)</f>
        <v>0</v>
      </c>
      <c r="E3954" s="3">
        <f>SUMIFS(Data!Q:Q,Data!$B:$B,Figure16!$B3954,Data!$A:$A,Figure16!$A3954)</f>
        <v>121181556.19596541</v>
      </c>
      <c r="F3954" s="1">
        <f t="shared" si="126"/>
        <v>0</v>
      </c>
      <c r="G3954" s="1">
        <f t="shared" si="127"/>
        <v>0</v>
      </c>
      <c r="H3954">
        <f>SUMIFS(Data!Z:Z,Data!B:B,Figure16!B3954,Data!A:A,Figure16!A3954)</f>
        <v>1</v>
      </c>
    </row>
    <row r="3955" spans="1:8">
      <c r="A3955" s="27">
        <v>1974</v>
      </c>
      <c r="B3955" t="s">
        <v>90</v>
      </c>
      <c r="C3955" s="3">
        <f>SUMIFS(Data!F:F,Data!$B:$B,Figure16!$B3955,Data!$A:$A,Figure16!$A3955)</f>
        <v>0</v>
      </c>
      <c r="D3955" s="3">
        <f>SUMIFS(Data!Y:Y,Data!$B:$B,Figure16!$B3955,Data!$A:$A,Figure16!$A3955)</f>
        <v>0</v>
      </c>
      <c r="E3955" s="3">
        <f>SUMIFS(Data!Q:Q,Data!$B:$B,Figure16!$B3955,Data!$A:$A,Figure16!$A3955)</f>
        <v>150846210.44885945</v>
      </c>
      <c r="F3955" s="1">
        <f t="shared" si="126"/>
        <v>0</v>
      </c>
      <c r="G3955" s="1">
        <f t="shared" si="127"/>
        <v>0</v>
      </c>
      <c r="H3955">
        <f>SUMIFS(Data!Z:Z,Data!B:B,Figure16!B3955,Data!A:A,Figure16!A3955)</f>
        <v>1</v>
      </c>
    </row>
    <row r="3956" spans="1:8">
      <c r="A3956" s="27">
        <v>1975</v>
      </c>
      <c r="B3956" t="s">
        <v>90</v>
      </c>
      <c r="C3956" s="3">
        <f>SUMIFS(Data!F:F,Data!$B:$B,Figure16!$B3956,Data!$A:$A,Figure16!$A3956)</f>
        <v>0</v>
      </c>
      <c r="D3956" s="3">
        <f>SUMIFS(Data!Y:Y,Data!$B:$B,Figure16!$B3956,Data!$A:$A,Figure16!$A3956)</f>
        <v>0</v>
      </c>
      <c r="E3956" s="3">
        <f>SUMIFS(Data!Q:Q,Data!$B:$B,Figure16!$B3956,Data!$A:$A,Figure16!$A3956)</f>
        <v>149560513.86071667</v>
      </c>
      <c r="F3956" s="1">
        <f t="shared" si="126"/>
        <v>0</v>
      </c>
      <c r="G3956" s="1">
        <f t="shared" si="127"/>
        <v>0</v>
      </c>
      <c r="H3956">
        <f>SUMIFS(Data!Z:Z,Data!B:B,Figure16!B3956,Data!A:A,Figure16!A3956)</f>
        <v>1</v>
      </c>
    </row>
    <row r="3957" spans="1:8">
      <c r="A3957" s="27">
        <v>1976</v>
      </c>
      <c r="B3957" t="s">
        <v>90</v>
      </c>
      <c r="C3957" s="3">
        <f>SUMIFS(Data!F:F,Data!$B:$B,Figure16!$B3957,Data!$A:$A,Figure16!$A3957)</f>
        <v>0</v>
      </c>
      <c r="D3957" s="3">
        <f>SUMIFS(Data!Y:Y,Data!$B:$B,Figure16!$B3957,Data!$A:$A,Figure16!$A3957)</f>
        <v>0</v>
      </c>
      <c r="E3957" s="3">
        <f>SUMIFS(Data!Q:Q,Data!$B:$B,Figure16!$B3957,Data!$A:$A,Figure16!$A3957)</f>
        <v>147654093.83624655</v>
      </c>
      <c r="F3957" s="1">
        <f t="shared" si="126"/>
        <v>0</v>
      </c>
      <c r="G3957" s="1">
        <f t="shared" si="127"/>
        <v>0</v>
      </c>
      <c r="H3957">
        <f>SUMIFS(Data!Z:Z,Data!B:B,Figure16!B3957,Data!A:A,Figure16!A3957)</f>
        <v>1</v>
      </c>
    </row>
    <row r="3958" spans="1:8">
      <c r="A3958" s="27">
        <v>1977</v>
      </c>
      <c r="B3958" t="s">
        <v>90</v>
      </c>
      <c r="C3958" s="3">
        <f>SUMIFS(Data!F:F,Data!$B:$B,Figure16!$B3958,Data!$A:$A,Figure16!$A3958)</f>
        <v>0</v>
      </c>
      <c r="D3958" s="3">
        <f>SUMIFS(Data!Y:Y,Data!$B:$B,Figure16!$B3958,Data!$A:$A,Figure16!$A3958)</f>
        <v>0</v>
      </c>
      <c r="E3958" s="3">
        <f>SUMIFS(Data!Q:Q,Data!$B:$B,Figure16!$B3958,Data!$A:$A,Figure16!$A3958)</f>
        <v>193307267.70929158</v>
      </c>
      <c r="F3958" s="1">
        <f t="shared" si="126"/>
        <v>0</v>
      </c>
      <c r="G3958" s="1">
        <f t="shared" si="127"/>
        <v>0</v>
      </c>
      <c r="H3958">
        <f>SUMIFS(Data!Z:Z,Data!B:B,Figure16!B3958,Data!A:A,Figure16!A3958)</f>
        <v>1</v>
      </c>
    </row>
    <row r="3959" spans="1:8">
      <c r="A3959" s="27">
        <v>1978</v>
      </c>
      <c r="B3959" t="s">
        <v>90</v>
      </c>
      <c r="C3959" s="3">
        <f>SUMIFS(Data!F:F,Data!$B:$B,Figure16!$B3959,Data!$A:$A,Figure16!$A3959)</f>
        <v>0</v>
      </c>
      <c r="D3959" s="3">
        <f>SUMIFS(Data!Y:Y,Data!$B:$B,Figure16!$B3959,Data!$A:$A,Figure16!$A3959)</f>
        <v>0</v>
      </c>
      <c r="E3959" s="3">
        <f>SUMIFS(Data!Q:Q,Data!$B:$B,Figure16!$B3959,Data!$A:$A,Figure16!$A3959)</f>
        <v>266559337.62649497</v>
      </c>
      <c r="F3959" s="1">
        <f t="shared" si="126"/>
        <v>0</v>
      </c>
      <c r="G3959" s="1">
        <f t="shared" si="127"/>
        <v>0</v>
      </c>
      <c r="H3959">
        <f>SUMIFS(Data!Z:Z,Data!B:B,Figure16!B3959,Data!A:A,Figure16!A3959)</f>
        <v>1</v>
      </c>
    </row>
    <row r="3960" spans="1:8">
      <c r="A3960" s="27">
        <v>1979</v>
      </c>
      <c r="B3960" t="s">
        <v>90</v>
      </c>
      <c r="C3960" s="3">
        <f>SUMIFS(Data!F:F,Data!$B:$B,Figure16!$B3960,Data!$A:$A,Figure16!$A3960)</f>
        <v>0</v>
      </c>
      <c r="D3960" s="3">
        <f>SUMIFS(Data!Y:Y,Data!$B:$B,Figure16!$B3960,Data!$A:$A,Figure16!$A3960)</f>
        <v>10000000</v>
      </c>
      <c r="E3960" s="3">
        <f>SUMIFS(Data!Q:Q,Data!$B:$B,Figure16!$B3960,Data!$A:$A,Figure16!$A3960)</f>
        <v>290142517.81472683</v>
      </c>
      <c r="F3960" s="1">
        <f t="shared" si="126"/>
        <v>0</v>
      </c>
      <c r="G3960" s="1">
        <f t="shared" si="127"/>
        <v>3.4465820712239053</v>
      </c>
      <c r="H3960">
        <f>SUMIFS(Data!Z:Z,Data!B:B,Figure16!B3960,Data!A:A,Figure16!A3960)</f>
        <v>1</v>
      </c>
    </row>
    <row r="3961" spans="1:8">
      <c r="A3961" s="27">
        <v>1980</v>
      </c>
      <c r="B3961" t="s">
        <v>90</v>
      </c>
      <c r="C3961" s="3">
        <f>SUMIFS(Data!F:F,Data!$B:$B,Figure16!$B3961,Data!$A:$A,Figure16!$A3961)</f>
        <v>0</v>
      </c>
      <c r="D3961" s="3">
        <f>SUMIFS(Data!Y:Y,Data!$B:$B,Figure16!$B3961,Data!$A:$A,Figure16!$A3961)</f>
        <v>10000000</v>
      </c>
      <c r="E3961" s="3">
        <f>SUMIFS(Data!Q:Q,Data!$B:$B,Figure16!$B3961,Data!$A:$A,Figure16!$A3961)</f>
        <v>431561376.47663069</v>
      </c>
      <c r="F3961" s="1">
        <f t="shared" si="126"/>
        <v>0</v>
      </c>
      <c r="G3961" s="1">
        <f t="shared" si="127"/>
        <v>2.3171675096697415</v>
      </c>
      <c r="H3961">
        <f>SUMIFS(Data!Z:Z,Data!B:B,Figure16!B3961,Data!A:A,Figure16!A3961)</f>
        <v>1</v>
      </c>
    </row>
    <row r="3962" spans="1:8">
      <c r="A3962" s="27">
        <v>1981</v>
      </c>
      <c r="B3962" t="s">
        <v>90</v>
      </c>
      <c r="C3962" s="3">
        <f>SUMIFS(Data!F:F,Data!$B:$B,Figure16!$B3962,Data!$A:$A,Figure16!$A3962)</f>
        <v>0</v>
      </c>
      <c r="D3962" s="3">
        <f>SUMIFS(Data!Y:Y,Data!$B:$B,Figure16!$B3962,Data!$A:$A,Figure16!$A3962)</f>
        <v>0</v>
      </c>
      <c r="E3962" s="3">
        <f>SUMIFS(Data!Q:Q,Data!$B:$B,Figure16!$B3962,Data!$A:$A,Figure16!$A3962)</f>
        <v>434188034.18803412</v>
      </c>
      <c r="F3962" s="1">
        <f t="shared" si="126"/>
        <v>0</v>
      </c>
      <c r="G3962" s="1">
        <f t="shared" si="127"/>
        <v>0</v>
      </c>
      <c r="H3962">
        <f>SUMIFS(Data!Z:Z,Data!B:B,Figure16!B3962,Data!A:A,Figure16!A3962)</f>
        <v>1</v>
      </c>
    </row>
    <row r="3963" spans="1:8">
      <c r="A3963" s="27">
        <v>1982</v>
      </c>
      <c r="B3963" t="s">
        <v>90</v>
      </c>
      <c r="C3963" s="3">
        <f>SUMIFS(Data!F:F,Data!$B:$B,Figure16!$B3963,Data!$A:$A,Figure16!$A3963)</f>
        <v>0</v>
      </c>
      <c r="D3963" s="3">
        <f>SUMIFS(Data!Y:Y,Data!$B:$B,Figure16!$B3963,Data!$A:$A,Figure16!$A3963)</f>
        <v>0</v>
      </c>
      <c r="E3963" s="3">
        <f>SUMIFS(Data!Q:Q,Data!$B:$B,Figure16!$B3963,Data!$A:$A,Figure16!$A3963)</f>
        <v>348746822.61926687</v>
      </c>
      <c r="F3963" s="1">
        <f t="shared" si="126"/>
        <v>0</v>
      </c>
      <c r="G3963" s="1">
        <f t="shared" si="127"/>
        <v>0</v>
      </c>
      <c r="H3963">
        <f>SUMIFS(Data!Z:Z,Data!B:B,Figure16!B3963,Data!A:A,Figure16!A3963)</f>
        <v>1</v>
      </c>
    </row>
    <row r="3964" spans="1:8">
      <c r="A3964" s="27">
        <v>1983</v>
      </c>
      <c r="B3964" t="s">
        <v>90</v>
      </c>
      <c r="C3964" s="3">
        <f>SUMIFS(Data!F:F,Data!$B:$B,Figure16!$B3964,Data!$A:$A,Figure16!$A3964)</f>
        <v>6100000</v>
      </c>
      <c r="D3964" s="3">
        <f>SUMIFS(Data!Y:Y,Data!$B:$B,Figure16!$B3964,Data!$A:$A,Figure16!$A3964)</f>
        <v>0</v>
      </c>
      <c r="E3964" s="3">
        <f>SUMIFS(Data!Q:Q,Data!$B:$B,Figure16!$B3964,Data!$A:$A,Figure16!$A3964)</f>
        <v>386699308.85916889</v>
      </c>
      <c r="F3964" s="1">
        <f t="shared" si="126"/>
        <v>1.5774530391574983</v>
      </c>
      <c r="G3964" s="1">
        <f t="shared" si="127"/>
        <v>0</v>
      </c>
      <c r="H3964">
        <f>SUMIFS(Data!Z:Z,Data!B:B,Figure16!B3964,Data!A:A,Figure16!A3964)</f>
        <v>1</v>
      </c>
    </row>
    <row r="3965" spans="1:8">
      <c r="A3965" s="27">
        <v>1984</v>
      </c>
      <c r="B3965" t="s">
        <v>90</v>
      </c>
      <c r="C3965" s="3">
        <f>SUMIFS(Data!F:F,Data!$B:$B,Figure16!$B3965,Data!$A:$A,Figure16!$A3965)</f>
        <v>10000</v>
      </c>
      <c r="D3965" s="3">
        <f>SUMIFS(Data!Y:Y,Data!$B:$B,Figure16!$B3965,Data!$A:$A,Figure16!$A3965)</f>
        <v>0</v>
      </c>
      <c r="E3965" s="3">
        <f>SUMIFS(Data!Q:Q,Data!$B:$B,Figure16!$B3965,Data!$A:$A,Figure16!$A3965)</f>
        <v>333158476.24212021</v>
      </c>
      <c r="F3965" s="1">
        <f t="shared" si="126"/>
        <v>3.0015745397792555E-3</v>
      </c>
      <c r="G3965" s="1">
        <f t="shared" si="127"/>
        <v>0</v>
      </c>
      <c r="H3965">
        <f>SUMIFS(Data!Z:Z,Data!B:B,Figure16!B3965,Data!A:A,Figure16!A3965)</f>
        <v>1</v>
      </c>
    </row>
    <row r="3966" spans="1:8">
      <c r="A3966" s="27">
        <v>1985</v>
      </c>
      <c r="B3966" t="s">
        <v>90</v>
      </c>
      <c r="C3966" s="3">
        <f>SUMIFS(Data!F:F,Data!$B:$B,Figure16!$B3966,Data!$A:$A,Figure16!$A3966)</f>
        <v>0</v>
      </c>
      <c r="D3966" s="3">
        <f>SUMIFS(Data!Y:Y,Data!$B:$B,Figure16!$B3966,Data!$A:$A,Figure16!$A3966)</f>
        <v>0</v>
      </c>
      <c r="E3966" s="3">
        <f>SUMIFS(Data!Q:Q,Data!$B:$B,Figure16!$B3966,Data!$A:$A,Figure16!$A3966)</f>
        <v>268626912.54991698</v>
      </c>
      <c r="F3966" s="1">
        <f t="shared" si="126"/>
        <v>0</v>
      </c>
      <c r="G3966" s="1">
        <f t="shared" si="127"/>
        <v>0</v>
      </c>
      <c r="H3966">
        <f>SUMIFS(Data!Z:Z,Data!B:B,Figure16!B3966,Data!A:A,Figure16!A3966)</f>
        <v>1</v>
      </c>
    </row>
    <row r="3967" spans="1:8">
      <c r="A3967" s="27">
        <v>1986</v>
      </c>
      <c r="B3967" t="s">
        <v>90</v>
      </c>
      <c r="C3967" s="3">
        <f>SUMIFS(Data!F:F,Data!$B:$B,Figure16!$B3967,Data!$A:$A,Figure16!$A3967)</f>
        <v>0</v>
      </c>
      <c r="D3967" s="3">
        <f>SUMIFS(Data!Y:Y,Data!$B:$B,Figure16!$B3967,Data!$A:$A,Figure16!$A3967)</f>
        <v>0</v>
      </c>
      <c r="E3967" s="3">
        <f>SUMIFS(Data!Q:Q,Data!$B:$B,Figure16!$B3967,Data!$A:$A,Figure16!$A3967)</f>
        <v>318862888.40262586</v>
      </c>
      <c r="F3967" s="1">
        <f t="shared" si="126"/>
        <v>0</v>
      </c>
      <c r="G3967" s="1">
        <f t="shared" si="127"/>
        <v>0</v>
      </c>
      <c r="H3967">
        <f>SUMIFS(Data!Z:Z,Data!B:B,Figure16!B3967,Data!A:A,Figure16!A3967)</f>
        <v>1</v>
      </c>
    </row>
    <row r="3968" spans="1:8">
      <c r="A3968" s="27">
        <v>1987</v>
      </c>
      <c r="B3968" t="s">
        <v>90</v>
      </c>
      <c r="C3968" s="3">
        <f>SUMIFS(Data!F:F,Data!$B:$B,Figure16!$B3968,Data!$A:$A,Figure16!$A3968)</f>
        <v>0</v>
      </c>
      <c r="D3968" s="3">
        <f>SUMIFS(Data!Y:Y,Data!$B:$B,Figure16!$B3968,Data!$A:$A,Figure16!$A3968)</f>
        <v>0</v>
      </c>
      <c r="E3968" s="3">
        <f>SUMIFS(Data!Q:Q,Data!$B:$B,Figure16!$B3968,Data!$A:$A,Figure16!$A3968)</f>
        <v>402774852.65225935</v>
      </c>
      <c r="F3968" s="1">
        <f t="shared" si="126"/>
        <v>0</v>
      </c>
      <c r="G3968" s="1">
        <f t="shared" si="127"/>
        <v>0</v>
      </c>
      <c r="H3968">
        <f>SUMIFS(Data!Z:Z,Data!B:B,Figure16!B3968,Data!A:A,Figure16!A3968)</f>
        <v>1</v>
      </c>
    </row>
    <row r="3969" spans="1:8">
      <c r="A3969" s="27">
        <v>1988</v>
      </c>
      <c r="B3969" t="s">
        <v>90</v>
      </c>
      <c r="C3969" s="3">
        <f>SUMIFS(Data!F:F,Data!$B:$B,Figure16!$B3969,Data!$A:$A,Figure16!$A3969)</f>
        <v>0</v>
      </c>
      <c r="D3969" s="3">
        <f>SUMIFS(Data!Y:Y,Data!$B:$B,Figure16!$B3969,Data!$A:$A,Figure16!$A3969)</f>
        <v>0</v>
      </c>
      <c r="E3969" s="3">
        <f>SUMIFS(Data!Q:Q,Data!$B:$B,Figure16!$B3969,Data!$A:$A,Figure16!$A3969)</f>
        <v>470389179.67890918</v>
      </c>
      <c r="F3969" s="1">
        <f t="shared" si="126"/>
        <v>0</v>
      </c>
      <c r="G3969" s="1">
        <f t="shared" si="127"/>
        <v>0</v>
      </c>
      <c r="H3969">
        <f>SUMIFS(Data!Z:Z,Data!B:B,Figure16!B3969,Data!A:A,Figure16!A3969)</f>
        <v>1</v>
      </c>
    </row>
    <row r="3970" spans="1:8">
      <c r="A3970" s="27">
        <v>1989</v>
      </c>
      <c r="B3970" t="s">
        <v>90</v>
      </c>
      <c r="C3970" s="3">
        <f>SUMIFS(Data!F:F,Data!$B:$B,Figure16!$B3970,Data!$A:$A,Figure16!$A3970)</f>
        <v>0</v>
      </c>
      <c r="D3970" s="3">
        <f>SUMIFS(Data!Y:Y,Data!$B:$B,Figure16!$B3970,Data!$A:$A,Figure16!$A3970)</f>
        <v>0</v>
      </c>
      <c r="E3970" s="3">
        <f>SUMIFS(Data!Q:Q,Data!$B:$B,Figure16!$B3970,Data!$A:$A,Figure16!$A3970)</f>
        <v>495404888.09242386</v>
      </c>
      <c r="F3970" s="1">
        <f t="shared" si="126"/>
        <v>0</v>
      </c>
      <c r="G3970" s="1">
        <f t="shared" si="127"/>
        <v>0</v>
      </c>
      <c r="H3970">
        <f>SUMIFS(Data!Z:Z,Data!B:B,Figure16!B3970,Data!A:A,Figure16!A3970)</f>
        <v>1</v>
      </c>
    </row>
    <row r="3971" spans="1:8">
      <c r="A3971" s="27">
        <v>1990</v>
      </c>
      <c r="B3971" t="s">
        <v>90</v>
      </c>
      <c r="C3971" s="3">
        <f>SUMIFS(Data!F:F,Data!$B:$B,Figure16!$B3971,Data!$A:$A,Figure16!$A3971)</f>
        <v>0</v>
      </c>
      <c r="D3971" s="3">
        <f>SUMIFS(Data!Y:Y,Data!$B:$B,Figure16!$B3971,Data!$A:$A,Figure16!$A3971)</f>
        <v>0</v>
      </c>
      <c r="E3971" s="3">
        <f>SUMIFS(Data!Q:Q,Data!$B:$B,Figure16!$B3971,Data!$A:$A,Figure16!$A3971)</f>
        <v>596415104.54914403</v>
      </c>
      <c r="F3971" s="1">
        <f t="shared" ref="F3971:F4034" si="128">IF(E3971&gt;0,C3971/E3971*100,"")</f>
        <v>0</v>
      </c>
      <c r="G3971" s="1">
        <f t="shared" ref="G3971:G4034" si="129">IF($E3971&gt;0,D3971/$E3971*100,"")</f>
        <v>0</v>
      </c>
      <c r="H3971">
        <f>SUMIFS(Data!Z:Z,Data!B:B,Figure16!B3971,Data!A:A,Figure16!A3971)</f>
        <v>1</v>
      </c>
    </row>
    <row r="3972" spans="1:8">
      <c r="A3972" s="27">
        <v>1991</v>
      </c>
      <c r="B3972" t="s">
        <v>90</v>
      </c>
      <c r="C3972" s="3">
        <f>SUMIFS(Data!F:F,Data!$B:$B,Figure16!$B3972,Data!$A:$A,Figure16!$A3972)</f>
        <v>0</v>
      </c>
      <c r="D3972" s="3">
        <f>SUMIFS(Data!Y:Y,Data!$B:$B,Figure16!$B3972,Data!$A:$A,Figure16!$A3972)</f>
        <v>0</v>
      </c>
      <c r="E3972" s="3">
        <f>SUMIFS(Data!Q:Q,Data!$B:$B,Figure16!$B3972,Data!$A:$A,Figure16!$A3972)</f>
        <v>704329192.77152073</v>
      </c>
      <c r="F3972" s="1">
        <f t="shared" si="128"/>
        <v>0</v>
      </c>
      <c r="G3972" s="1">
        <f t="shared" si="129"/>
        <v>0</v>
      </c>
      <c r="H3972">
        <f>SUMIFS(Data!Z:Z,Data!B:B,Figure16!B3972,Data!A:A,Figure16!A3972)</f>
        <v>1</v>
      </c>
    </row>
    <row r="3973" spans="1:8">
      <c r="A3973" s="27">
        <v>1992</v>
      </c>
      <c r="B3973" t="s">
        <v>90</v>
      </c>
      <c r="C3973" s="3">
        <f>SUMIFS(Data!F:F,Data!$B:$B,Figure16!$B3973,Data!$A:$A,Figure16!$A3973)</f>
        <v>0</v>
      </c>
      <c r="D3973" s="3">
        <f>SUMIFS(Data!Y:Y,Data!$B:$B,Figure16!$B3973,Data!$A:$A,Figure16!$A3973)</f>
        <v>0</v>
      </c>
      <c r="E3973" s="3">
        <f>SUMIFS(Data!Q:Q,Data!$B:$B,Figure16!$B3973,Data!$A:$A,Figure16!$A3973)</f>
        <v>831033941.09396923</v>
      </c>
      <c r="F3973" s="1">
        <f t="shared" si="128"/>
        <v>0</v>
      </c>
      <c r="G3973" s="1">
        <f t="shared" si="129"/>
        <v>0</v>
      </c>
      <c r="H3973">
        <f>SUMIFS(Data!Z:Z,Data!B:B,Figure16!B3973,Data!A:A,Figure16!A3973)</f>
        <v>1</v>
      </c>
    </row>
    <row r="3974" spans="1:8">
      <c r="A3974" s="27">
        <v>1993</v>
      </c>
      <c r="B3974" t="s">
        <v>90</v>
      </c>
      <c r="C3974" s="3">
        <f>SUMIFS(Data!F:F,Data!$B:$B,Figure16!$B3974,Data!$A:$A,Figure16!$A3974)</f>
        <v>0</v>
      </c>
      <c r="D3974" s="3">
        <f>SUMIFS(Data!Y:Y,Data!$B:$B,Figure16!$B3974,Data!$A:$A,Figure16!$A3974)</f>
        <v>0</v>
      </c>
      <c r="E3974" s="3">
        <f>SUMIFS(Data!Q:Q,Data!$B:$B,Figure16!$B3974,Data!$A:$A,Figure16!$A3974)</f>
        <v>835592802.27683079</v>
      </c>
      <c r="F3974" s="1">
        <f t="shared" si="128"/>
        <v>0</v>
      </c>
      <c r="G3974" s="1">
        <f t="shared" si="129"/>
        <v>0</v>
      </c>
      <c r="H3974">
        <f>SUMIFS(Data!Z:Z,Data!B:B,Figure16!B3974,Data!A:A,Figure16!A3974)</f>
        <v>1</v>
      </c>
    </row>
    <row r="3975" spans="1:8">
      <c r="A3975" s="27">
        <v>1994</v>
      </c>
      <c r="B3975" t="s">
        <v>90</v>
      </c>
      <c r="C3975" s="3">
        <f>SUMIFS(Data!F:F,Data!$B:$B,Figure16!$B3975,Data!$A:$A,Figure16!$A3975)</f>
        <v>0</v>
      </c>
      <c r="D3975" s="3">
        <f>SUMIFS(Data!Y:Y,Data!$B:$B,Figure16!$B3975,Data!$A:$A,Figure16!$A3975)</f>
        <v>0</v>
      </c>
      <c r="E3975" s="3">
        <f>SUMIFS(Data!Q:Q,Data!$B:$B,Figure16!$B3975,Data!$A:$A,Figure16!$A3975)</f>
        <v>878250450.60268104</v>
      </c>
      <c r="F3975" s="1">
        <f t="shared" si="128"/>
        <v>0</v>
      </c>
      <c r="G3975" s="1">
        <f t="shared" si="129"/>
        <v>0</v>
      </c>
      <c r="H3975">
        <f>SUMIFS(Data!Z:Z,Data!B:B,Figure16!B3975,Data!A:A,Figure16!A3975)</f>
        <v>1</v>
      </c>
    </row>
    <row r="3976" spans="1:8">
      <c r="A3976" s="27">
        <v>1995</v>
      </c>
      <c r="B3976" t="s">
        <v>90</v>
      </c>
      <c r="C3976" s="3">
        <f>SUMIFS(Data!F:F,Data!$B:$B,Figure16!$B3976,Data!$A:$A,Figure16!$A3976)</f>
        <v>0</v>
      </c>
      <c r="D3976" s="3">
        <f>SUMIFS(Data!Y:Y,Data!$B:$B,Figure16!$B3976,Data!$A:$A,Figure16!$A3976)</f>
        <v>0</v>
      </c>
      <c r="E3976" s="3">
        <f>SUMIFS(Data!Q:Q,Data!$B:$B,Figure16!$B3976,Data!$A:$A,Figure16!$A3976)</f>
        <v>1001889856.9104793</v>
      </c>
      <c r="F3976" s="1">
        <f t="shared" si="128"/>
        <v>0</v>
      </c>
      <c r="G3976" s="1">
        <f t="shared" si="129"/>
        <v>0</v>
      </c>
      <c r="H3976">
        <f>SUMIFS(Data!Z:Z,Data!B:B,Figure16!B3976,Data!A:A,Figure16!A3976)</f>
        <v>1</v>
      </c>
    </row>
    <row r="3977" spans="1:8">
      <c r="A3977" s="27">
        <v>1996</v>
      </c>
      <c r="B3977" t="s">
        <v>90</v>
      </c>
      <c r="C3977" s="3">
        <f>SUMIFS(Data!F:F,Data!$B:$B,Figure16!$B3977,Data!$A:$A,Figure16!$A3977)</f>
        <v>0</v>
      </c>
      <c r="D3977" s="3">
        <f>SUMIFS(Data!Y:Y,Data!$B:$B,Figure16!$B3977,Data!$A:$A,Figure16!$A3977)</f>
        <v>0</v>
      </c>
      <c r="E3977" s="3">
        <f>SUMIFS(Data!Q:Q,Data!$B:$B,Figure16!$B3977,Data!$A:$A,Figure16!$A3977)</f>
        <v>946123275.88212049</v>
      </c>
      <c r="F3977" s="1">
        <f t="shared" si="128"/>
        <v>0</v>
      </c>
      <c r="G3977" s="1">
        <f t="shared" si="129"/>
        <v>0</v>
      </c>
      <c r="H3977">
        <f>SUMIFS(Data!Z:Z,Data!B:B,Figure16!B3977,Data!A:A,Figure16!A3977)</f>
        <v>1</v>
      </c>
    </row>
    <row r="3978" spans="1:8">
      <c r="A3978" s="27">
        <v>1997</v>
      </c>
      <c r="B3978" t="s">
        <v>90</v>
      </c>
      <c r="C3978" s="3">
        <f>SUMIFS(Data!F:F,Data!$B:$B,Figure16!$B3978,Data!$A:$A,Figure16!$A3978)</f>
        <v>0</v>
      </c>
      <c r="D3978" s="3">
        <f>SUMIFS(Data!Y:Y,Data!$B:$B,Figure16!$B3978,Data!$A:$A,Figure16!$A3978)</f>
        <v>0</v>
      </c>
      <c r="E3978" s="3">
        <f>SUMIFS(Data!Q:Q,Data!$B:$B,Figure16!$B3978,Data!$A:$A,Figure16!$A3978)</f>
        <v>997996028.64583337</v>
      </c>
      <c r="F3978" s="1">
        <f t="shared" si="128"/>
        <v>0</v>
      </c>
      <c r="G3978" s="1">
        <f t="shared" si="129"/>
        <v>0</v>
      </c>
      <c r="H3978">
        <f>SUMIFS(Data!Z:Z,Data!B:B,Figure16!B3978,Data!A:A,Figure16!A3978)</f>
        <v>1</v>
      </c>
    </row>
    <row r="3979" spans="1:8">
      <c r="A3979" s="27">
        <v>1998</v>
      </c>
      <c r="B3979" t="s">
        <v>90</v>
      </c>
      <c r="C3979" s="3">
        <f>SUMIFS(Data!F:F,Data!$B:$B,Figure16!$B3979,Data!$A:$A,Figure16!$A3979)</f>
        <v>0</v>
      </c>
      <c r="D3979" s="3">
        <f>SUMIFS(Data!Y:Y,Data!$B:$B,Figure16!$B3979,Data!$A:$A,Figure16!$A3979)</f>
        <v>0</v>
      </c>
      <c r="E3979" s="3">
        <f>SUMIFS(Data!Q:Q,Data!$B:$B,Figure16!$B3979,Data!$A:$A,Figure16!$A3979)</f>
        <v>928458205.95843208</v>
      </c>
      <c r="F3979" s="1">
        <f t="shared" si="128"/>
        <v>0</v>
      </c>
      <c r="G3979" s="1">
        <f t="shared" si="129"/>
        <v>0</v>
      </c>
      <c r="H3979">
        <f>SUMIFS(Data!Z:Z,Data!B:B,Figure16!B3979,Data!A:A,Figure16!A3979)</f>
        <v>1</v>
      </c>
    </row>
    <row r="3980" spans="1:8">
      <c r="A3980" s="27">
        <v>1999</v>
      </c>
      <c r="B3980" t="s">
        <v>90</v>
      </c>
      <c r="C3980" s="3">
        <f>SUMIFS(Data!F:F,Data!$B:$B,Figure16!$B3980,Data!$A:$A,Figure16!$A3980)</f>
        <v>0</v>
      </c>
      <c r="D3980" s="3">
        <f>SUMIFS(Data!Y:Y,Data!$B:$B,Figure16!$B3980,Data!$A:$A,Figure16!$A3980)</f>
        <v>0</v>
      </c>
      <c r="E3980" s="3">
        <f>SUMIFS(Data!Q:Q,Data!$B:$B,Figure16!$B3980,Data!$A:$A,Figure16!$A3980)</f>
        <v>912771290.61298001</v>
      </c>
      <c r="F3980" s="1">
        <f t="shared" si="128"/>
        <v>0</v>
      </c>
      <c r="G3980" s="1">
        <f t="shared" si="129"/>
        <v>0</v>
      </c>
      <c r="H3980">
        <f>SUMIFS(Data!Z:Z,Data!B:B,Figure16!B3980,Data!A:A,Figure16!A3980)</f>
        <v>1</v>
      </c>
    </row>
    <row r="3981" spans="1:8">
      <c r="A3981" s="27">
        <v>2000</v>
      </c>
      <c r="B3981" t="s">
        <v>90</v>
      </c>
      <c r="C3981" s="3">
        <f>SUMIFS(Data!F:F,Data!$B:$B,Figure16!$B3981,Data!$A:$A,Figure16!$A3981)</f>
        <v>0</v>
      </c>
      <c r="D3981" s="3">
        <f>SUMIFS(Data!Y:Y,Data!$B:$B,Figure16!$B3981,Data!$A:$A,Figure16!$A3981)</f>
        <v>0</v>
      </c>
      <c r="E3981" s="3">
        <f>SUMIFS(Data!Q:Q,Data!$B:$B,Figure16!$B3981,Data!$A:$A,Figure16!$A3981)</f>
        <v>887295267.87515485</v>
      </c>
      <c r="F3981" s="1">
        <f t="shared" si="128"/>
        <v>0</v>
      </c>
      <c r="G3981" s="1">
        <f t="shared" si="129"/>
        <v>0</v>
      </c>
      <c r="H3981">
        <f>SUMIFS(Data!Z:Z,Data!B:B,Figure16!B3981,Data!A:A,Figure16!A3981)</f>
        <v>1</v>
      </c>
    </row>
    <row r="3982" spans="1:8">
      <c r="A3982" s="27">
        <v>2001</v>
      </c>
      <c r="B3982" t="s">
        <v>90</v>
      </c>
      <c r="C3982" s="3">
        <f>SUMIFS(Data!F:F,Data!$B:$B,Figure16!$B3982,Data!$A:$A,Figure16!$A3982)</f>
        <v>580775.375</v>
      </c>
      <c r="D3982" s="3">
        <f>SUMIFS(Data!Y:Y,Data!$B:$B,Figure16!$B3982,Data!$A:$A,Figure16!$A3982)</f>
        <v>0</v>
      </c>
      <c r="E3982" s="3">
        <f>SUMIFS(Data!Q:Q,Data!$B:$B,Figure16!$B3982,Data!$A:$A,Figure16!$A3982)</f>
        <v>825706961.23868918</v>
      </c>
      <c r="F3982" s="1">
        <f t="shared" si="128"/>
        <v>7.0336741999697611E-2</v>
      </c>
      <c r="G3982" s="1">
        <f t="shared" si="129"/>
        <v>0</v>
      </c>
      <c r="H3982">
        <f>SUMIFS(Data!Z:Z,Data!B:B,Figure16!B3982,Data!A:A,Figure16!A3982)</f>
        <v>1</v>
      </c>
    </row>
    <row r="3983" spans="1:8">
      <c r="A3983" s="27">
        <v>2002</v>
      </c>
      <c r="B3983" t="s">
        <v>90</v>
      </c>
      <c r="C3983" s="3">
        <f>SUMIFS(Data!F:F,Data!$B:$B,Figure16!$B3983,Data!$A:$A,Figure16!$A3983)</f>
        <v>2276878.5</v>
      </c>
      <c r="D3983" s="3">
        <f>SUMIFS(Data!Y:Y,Data!$B:$B,Figure16!$B3983,Data!$A:$A,Figure16!$A3983)</f>
        <v>0</v>
      </c>
      <c r="E3983" s="3">
        <f>SUMIFS(Data!Q:Q,Data!$B:$B,Figure16!$B3983,Data!$A:$A,Figure16!$A3983)</f>
        <v>775780697.67662489</v>
      </c>
      <c r="F3983" s="1">
        <f t="shared" si="128"/>
        <v>0.29349512134279604</v>
      </c>
      <c r="G3983" s="1">
        <f t="shared" si="129"/>
        <v>0</v>
      </c>
      <c r="H3983">
        <f>SUMIFS(Data!Z:Z,Data!B:B,Figure16!B3983,Data!A:A,Figure16!A3983)</f>
        <v>1</v>
      </c>
    </row>
    <row r="3984" spans="1:8">
      <c r="A3984" s="27">
        <v>2003</v>
      </c>
      <c r="B3984" t="s">
        <v>90</v>
      </c>
      <c r="C3984" s="3">
        <f>SUMIFS(Data!F:F,Data!$B:$B,Figure16!$B3984,Data!$A:$A,Figure16!$A3984)</f>
        <v>6536719.6225585938</v>
      </c>
      <c r="D3984" s="3">
        <f>SUMIFS(Data!Y:Y,Data!$B:$B,Figure16!$B3984,Data!$A:$A,Figure16!$A3984)</f>
        <v>0</v>
      </c>
      <c r="E3984" s="3">
        <f>SUMIFS(Data!Q:Q,Data!$B:$B,Figure16!$B3984,Data!$A:$A,Figure16!$A3984)</f>
        <v>1157832934.551271</v>
      </c>
      <c r="F3984" s="1">
        <f t="shared" si="128"/>
        <v>0.56456500998496484</v>
      </c>
      <c r="G3984" s="1">
        <f t="shared" si="129"/>
        <v>0</v>
      </c>
      <c r="H3984">
        <f>SUMIFS(Data!Z:Z,Data!B:B,Figure16!B3984,Data!A:A,Figure16!A3984)</f>
        <v>1</v>
      </c>
    </row>
    <row r="3985" spans="1:8">
      <c r="A3985" s="27">
        <v>2004</v>
      </c>
      <c r="B3985" t="s">
        <v>90</v>
      </c>
      <c r="C3985" s="3">
        <f>SUMIFS(Data!F:F,Data!$B:$B,Figure16!$B3985,Data!$A:$A,Figure16!$A3985)</f>
        <v>0</v>
      </c>
      <c r="D3985" s="3">
        <f>SUMIFS(Data!Y:Y,Data!$B:$B,Figure16!$B3985,Data!$A:$A,Figure16!$A3985)</f>
        <v>0</v>
      </c>
      <c r="E3985" s="3">
        <f>SUMIFS(Data!Q:Q,Data!$B:$B,Figure16!$B3985,Data!$A:$A,Figure16!$A3985)</f>
        <v>1511236655.5204656</v>
      </c>
      <c r="F3985" s="1">
        <f t="shared" si="128"/>
        <v>0</v>
      </c>
      <c r="G3985" s="1">
        <f t="shared" si="129"/>
        <v>0</v>
      </c>
      <c r="H3985">
        <f>SUMIFS(Data!Z:Z,Data!B:B,Figure16!B3985,Data!A:A,Figure16!A3985)</f>
        <v>1</v>
      </c>
    </row>
    <row r="3986" spans="1:8">
      <c r="A3986" s="27">
        <v>2005</v>
      </c>
      <c r="B3986" t="s">
        <v>90</v>
      </c>
      <c r="C3986" s="3">
        <f>SUMIFS(Data!F:F,Data!$B:$B,Figure16!$B3986,Data!$A:$A,Figure16!$A3986)</f>
        <v>15153353.671875</v>
      </c>
      <c r="D3986" s="3">
        <f>SUMIFS(Data!Y:Y,Data!$B:$B,Figure16!$B3986,Data!$A:$A,Figure16!$A3986)</f>
        <v>0</v>
      </c>
      <c r="E3986" s="3">
        <f>SUMIFS(Data!Q:Q,Data!$B:$B,Figure16!$B3986,Data!$A:$A,Figure16!$A3986)</f>
        <v>1682350934.85132</v>
      </c>
      <c r="F3986" s="1">
        <f t="shared" si="128"/>
        <v>0.90072489383519716</v>
      </c>
      <c r="G3986" s="1">
        <f t="shared" si="129"/>
        <v>0</v>
      </c>
      <c r="H3986">
        <f>SUMIFS(Data!Z:Z,Data!B:B,Figure16!B3986,Data!A:A,Figure16!A3986)</f>
        <v>1</v>
      </c>
    </row>
    <row r="3987" spans="1:8">
      <c r="A3987" s="27">
        <v>2006</v>
      </c>
      <c r="B3987" t="s">
        <v>90</v>
      </c>
      <c r="C3987" s="3">
        <f>SUMIFS(Data!F:F,Data!$B:$B,Figure16!$B3987,Data!$A:$A,Figure16!$A3987)</f>
        <v>32953533.75</v>
      </c>
      <c r="D3987" s="3">
        <f>SUMIFS(Data!Y:Y,Data!$B:$B,Figure16!$B3987,Data!$A:$A,Figure16!$A3987)</f>
        <v>0</v>
      </c>
      <c r="E3987" s="3">
        <f>SUMIFS(Data!Q:Q,Data!$B:$B,Figure16!$B3987,Data!$A:$A,Figure16!$A3987)</f>
        <v>1800105589.6034853</v>
      </c>
      <c r="F3987" s="1">
        <f t="shared" si="128"/>
        <v>1.8306444877635637</v>
      </c>
      <c r="G3987" s="1">
        <f t="shared" si="129"/>
        <v>0</v>
      </c>
      <c r="H3987">
        <f>SUMIFS(Data!Z:Z,Data!B:B,Figure16!B3987,Data!A:A,Figure16!A3987)</f>
        <v>1</v>
      </c>
    </row>
    <row r="3988" spans="1:8">
      <c r="A3988" s="27">
        <v>2007</v>
      </c>
      <c r="B3988" t="s">
        <v>90</v>
      </c>
      <c r="C3988" s="3">
        <f>SUMIFS(Data!F:F,Data!$B:$B,Figure16!$B3988,Data!$A:$A,Figure16!$A3988)</f>
        <v>7755471.5</v>
      </c>
      <c r="D3988" s="3">
        <f>SUMIFS(Data!Y:Y,Data!$B:$B,Figure16!$B3988,Data!$A:$A,Figure16!$A3988)</f>
        <v>0</v>
      </c>
      <c r="E3988" s="3">
        <f>SUMIFS(Data!Q:Q,Data!$B:$B,Figure16!$B3988,Data!$A:$A,Figure16!$A3988)</f>
        <v>1716262756.8695602</v>
      </c>
      <c r="F3988" s="1">
        <f t="shared" si="128"/>
        <v>0.45188136076237378</v>
      </c>
      <c r="G3988" s="1">
        <f t="shared" si="129"/>
        <v>0</v>
      </c>
      <c r="H3988">
        <f>SUMIFS(Data!Z:Z,Data!B:B,Figure16!B3988,Data!A:A,Figure16!A3988)</f>
        <v>1</v>
      </c>
    </row>
    <row r="3989" spans="1:8">
      <c r="A3989" s="27">
        <v>2008</v>
      </c>
      <c r="B3989" t="s">
        <v>90</v>
      </c>
      <c r="C3989" s="3">
        <f>SUMIFS(Data!F:F,Data!$B:$B,Figure16!$B3989,Data!$A:$A,Figure16!$A3989)</f>
        <v>1000000</v>
      </c>
      <c r="D3989" s="3">
        <f>SUMIFS(Data!Y:Y,Data!$B:$B,Figure16!$B3989,Data!$A:$A,Figure16!$A3989)</f>
        <v>0</v>
      </c>
      <c r="E3989" s="3">
        <f>SUMIFS(Data!Q:Q,Data!$B:$B,Figure16!$B3989,Data!$A:$A,Figure16!$A3989)</f>
        <v>1758534997.5227087</v>
      </c>
      <c r="F3989" s="1">
        <f t="shared" si="128"/>
        <v>5.6865515978284459E-2</v>
      </c>
      <c r="G3989" s="1">
        <f t="shared" si="129"/>
        <v>0</v>
      </c>
      <c r="H3989">
        <f>SUMIFS(Data!Z:Z,Data!B:B,Figure16!B3989,Data!A:A,Figure16!A3989)</f>
        <v>1</v>
      </c>
    </row>
    <row r="3990" spans="1:8">
      <c r="A3990" s="27">
        <v>2009</v>
      </c>
      <c r="B3990" t="s">
        <v>90</v>
      </c>
      <c r="C3990" s="3">
        <f>SUMIFS(Data!F:F,Data!$B:$B,Figure16!$B3990,Data!$A:$A,Figure16!$A3990)</f>
        <v>5900.62841796875</v>
      </c>
      <c r="D3990" s="3">
        <f>SUMIFS(Data!Y:Y,Data!$B:$B,Figure16!$B3990,Data!$A:$A,Figure16!$A3990)</f>
        <v>0</v>
      </c>
      <c r="E3990" s="3">
        <f>SUMIFS(Data!Q:Q,Data!$B:$B,Figure16!$B3990,Data!$A:$A,Figure16!$A3990)</f>
        <v>1773199526.3908803</v>
      </c>
      <c r="F3990" s="1">
        <f t="shared" si="128"/>
        <v>3.3276731299261737E-4</v>
      </c>
      <c r="G3990" s="1">
        <f t="shared" si="129"/>
        <v>0</v>
      </c>
      <c r="H3990">
        <f>SUMIFS(Data!Z:Z,Data!B:B,Figure16!B3990,Data!A:A,Figure16!A3990)</f>
        <v>1</v>
      </c>
    </row>
    <row r="3991" spans="1:8">
      <c r="A3991" s="27">
        <v>2010</v>
      </c>
      <c r="B3991" t="s">
        <v>90</v>
      </c>
      <c r="C3991" s="3">
        <f>SUMIFS(Data!F:F,Data!$B:$B,Figure16!$B3991,Data!$A:$A,Figure16!$A3991)</f>
        <v>500000</v>
      </c>
      <c r="D3991" s="3">
        <f>SUMIFS(Data!Y:Y,Data!$B:$B,Figure16!$B3991,Data!$A:$A,Figure16!$A3991)</f>
        <v>0</v>
      </c>
      <c r="E3991" s="3">
        <f>SUMIFS(Data!Q:Q,Data!$B:$B,Figure16!$B3991,Data!$A:$A,Figure16!$A3991)</f>
        <v>2361613522.4601436</v>
      </c>
      <c r="F3991" s="1">
        <f t="shared" si="128"/>
        <v>2.1171965490743773E-2</v>
      </c>
      <c r="G3991" s="1">
        <f t="shared" si="129"/>
        <v>0</v>
      </c>
      <c r="H3991">
        <f>SUMIFS(Data!Z:Z,Data!B:B,Figure16!B3991,Data!A:A,Figure16!A3991)</f>
        <v>1</v>
      </c>
    </row>
    <row r="3992" spans="1:8">
      <c r="A3992" s="27">
        <v>2011</v>
      </c>
      <c r="B3992" t="s">
        <v>90</v>
      </c>
      <c r="C3992" s="3">
        <f>SUMIFS(Data!F:F,Data!$B:$B,Figure16!$B3992,Data!$A:$A,Figure16!$A3992)</f>
        <v>29334268</v>
      </c>
      <c r="D3992" s="3">
        <f>SUMIFS(Data!Y:Y,Data!$B:$B,Figure16!$B3992,Data!$A:$A,Figure16!$A3992)</f>
        <v>0</v>
      </c>
      <c r="E3992" s="3">
        <f>SUMIFS(Data!Q:Q,Data!$B:$B,Figure16!$B3992,Data!$A:$A,Figure16!$A3992)</f>
        <v>2787951879.2323613</v>
      </c>
      <c r="F3992" s="1">
        <f t="shared" si="128"/>
        <v>1.0521798535517384</v>
      </c>
      <c r="G3992" s="1">
        <f t="shared" si="129"/>
        <v>0</v>
      </c>
      <c r="H3992">
        <f>SUMIFS(Data!Z:Z,Data!B:B,Figure16!B3992,Data!A:A,Figure16!A3992)</f>
        <v>1</v>
      </c>
    </row>
    <row r="3993" spans="1:8">
      <c r="A3993" s="27">
        <v>2012</v>
      </c>
      <c r="B3993" t="s">
        <v>90</v>
      </c>
      <c r="C3993" s="3">
        <f>SUMIFS(Data!F:F,Data!$B:$B,Figure16!$B3993,Data!$A:$A,Figure16!$A3993)</f>
        <v>17609015.75</v>
      </c>
      <c r="D3993" s="3">
        <f>SUMIFS(Data!Y:Y,Data!$B:$B,Figure16!$B3993,Data!$A:$A,Figure16!$A3993)</f>
        <v>0</v>
      </c>
      <c r="E3993" s="3">
        <f>SUMIFS(Data!Q:Q,Data!$B:$B,Figure16!$B3993,Data!$A:$A,Figure16!$A3993)</f>
        <v>2678475775.1494999</v>
      </c>
      <c r="F3993" s="1">
        <f t="shared" si="128"/>
        <v>0.65742673177684974</v>
      </c>
      <c r="G3993" s="1">
        <f t="shared" si="129"/>
        <v>0</v>
      </c>
      <c r="H3993">
        <f>SUMIFS(Data!Z:Z,Data!B:B,Figure16!B3993,Data!A:A,Figure16!A3993)</f>
        <v>1</v>
      </c>
    </row>
    <row r="3994" spans="1:8">
      <c r="A3994" s="27">
        <v>2013</v>
      </c>
      <c r="B3994" t="s">
        <v>90</v>
      </c>
      <c r="C3994" s="3">
        <f>SUMIFS(Data!F:F,Data!$B:$B,Figure16!$B3994,Data!$A:$A,Figure16!$A3994)</f>
        <v>0</v>
      </c>
      <c r="D3994" s="3">
        <f>SUMIFS(Data!Y:Y,Data!$B:$B,Figure16!$B3994,Data!$A:$A,Figure16!$A3994)</f>
        <v>0</v>
      </c>
      <c r="E3994" s="3">
        <f>SUMIFS(Data!Q:Q,Data!$B:$B,Figure16!$B3994,Data!$A:$A,Figure16!$A3994)</f>
        <v>2526009059.1871653</v>
      </c>
      <c r="F3994" s="1">
        <f t="shared" si="128"/>
        <v>0</v>
      </c>
      <c r="G3994" s="1">
        <f t="shared" si="129"/>
        <v>0</v>
      </c>
      <c r="H3994">
        <f>SUMIFS(Data!Z:Z,Data!B:B,Figure16!B3994,Data!A:A,Figure16!A3994)</f>
        <v>1</v>
      </c>
    </row>
    <row r="3995" spans="1:8">
      <c r="A3995" s="27">
        <v>2014</v>
      </c>
      <c r="B3995" t="s">
        <v>90</v>
      </c>
      <c r="C3995" s="3">
        <f>SUMIFS(Data!F:F,Data!$B:$B,Figure16!$B3995,Data!$A:$A,Figure16!$A3995)</f>
        <v>0</v>
      </c>
      <c r="D3995" s="3">
        <f>SUMIFS(Data!Y:Y,Data!$B:$B,Figure16!$B3995,Data!$A:$A,Figure16!$A3995)</f>
        <v>0</v>
      </c>
      <c r="E3995" s="3">
        <f>SUMIFS(Data!Q:Q,Data!$B:$B,Figure16!$B3995,Data!$A:$A,Figure16!$A3995)</f>
        <v>2614566294.1946244</v>
      </c>
      <c r="F3995" s="1">
        <f t="shared" si="128"/>
        <v>0</v>
      </c>
      <c r="G3995" s="1">
        <f t="shared" si="129"/>
        <v>0</v>
      </c>
      <c r="H3995">
        <f>SUMIFS(Data!Z:Z,Data!B:B,Figure16!B3995,Data!A:A,Figure16!A3995)</f>
        <v>1</v>
      </c>
    </row>
    <row r="3996" spans="1:8">
      <c r="A3996" s="27">
        <v>2015</v>
      </c>
      <c r="B3996" t="s">
        <v>90</v>
      </c>
      <c r="C3996" s="3">
        <f>SUMIFS(Data!F:F,Data!$B:$B,Figure16!$B3996,Data!$A:$A,Figure16!$A3996)</f>
        <v>0</v>
      </c>
      <c r="D3996" s="3">
        <f>SUMIFS(Data!Y:Y,Data!$B:$B,Figure16!$B3996,Data!$A:$A,Figure16!$A3996)</f>
        <v>0</v>
      </c>
      <c r="E3996" s="3">
        <f>SUMIFS(Data!Q:Q,Data!$B:$B,Figure16!$B3996,Data!$A:$A,Figure16!$A3996)</f>
        <v>2510312804.7673697</v>
      </c>
      <c r="F3996" s="1">
        <f t="shared" si="128"/>
        <v>0</v>
      </c>
      <c r="G3996" s="1">
        <f t="shared" si="129"/>
        <v>0</v>
      </c>
      <c r="H3996">
        <f>SUMIFS(Data!Z:Z,Data!B:B,Figure16!B3996,Data!A:A,Figure16!A3996)</f>
        <v>1</v>
      </c>
    </row>
    <row r="3997" spans="1:8">
      <c r="A3997" s="27">
        <v>2016</v>
      </c>
      <c r="B3997" t="s">
        <v>90</v>
      </c>
      <c r="C3997" s="3">
        <f>SUMIFS(Data!F:F,Data!$B:$B,Figure16!$B3997,Data!$A:$A,Figure16!$A3997)</f>
        <v>0</v>
      </c>
      <c r="D3997" s="3">
        <f>SUMIFS(Data!Y:Y,Data!$B:$B,Figure16!$B3997,Data!$A:$A,Figure16!$A3997)</f>
        <v>0</v>
      </c>
      <c r="E3997" s="3">
        <f>SUMIFS(Data!Q:Q,Data!$B:$B,Figure16!$B3997,Data!$A:$A,Figure16!$A3997)</f>
        <v>2323419619.1784005</v>
      </c>
      <c r="F3997" s="1">
        <f t="shared" si="128"/>
        <v>0</v>
      </c>
      <c r="G3997" s="1">
        <f t="shared" si="129"/>
        <v>0</v>
      </c>
      <c r="H3997">
        <f>SUMIFS(Data!Z:Z,Data!B:B,Figure16!B3997,Data!A:A,Figure16!A3997)</f>
        <v>1</v>
      </c>
    </row>
    <row r="3998" spans="1:8">
      <c r="A3998" s="27">
        <v>2017</v>
      </c>
      <c r="B3998" t="s">
        <v>90</v>
      </c>
      <c r="C3998" s="3">
        <f>SUMIFS(Data!F:F,Data!$B:$B,Figure16!$B3998,Data!$A:$A,Figure16!$A3998)</f>
        <v>0</v>
      </c>
      <c r="D3998" s="3">
        <f>SUMIFS(Data!Y:Y,Data!$B:$B,Figure16!$B3998,Data!$A:$A,Figure16!$A3998)</f>
        <v>0</v>
      </c>
      <c r="E3998" s="3">
        <f>SUMIFS(Data!Q:Q,Data!$B:$B,Figure16!$B3998,Data!$A:$A,Figure16!$A3998)</f>
        <v>2578265358.3038597</v>
      </c>
      <c r="F3998" s="1">
        <f t="shared" si="128"/>
        <v>0</v>
      </c>
      <c r="G3998" s="1">
        <f t="shared" si="129"/>
        <v>0</v>
      </c>
      <c r="H3998">
        <f>SUMIFS(Data!Z:Z,Data!B:B,Figure16!B3998,Data!A:A,Figure16!A3998)</f>
        <v>1</v>
      </c>
    </row>
    <row r="3999" spans="1:8">
      <c r="A3999" s="27">
        <v>1950</v>
      </c>
      <c r="B3999" t="s">
        <v>81</v>
      </c>
      <c r="C3999" s="3">
        <f>SUMIFS(Data!F:F,Data!$B:$B,Figure16!$B3999,Data!$A:$A,Figure16!$A3999)</f>
        <v>0</v>
      </c>
      <c r="D3999" s="3">
        <f>SUMIFS(Data!Y:Y,Data!$B:$B,Figure16!$B3999,Data!$A:$A,Figure16!$A3999)</f>
        <v>0</v>
      </c>
      <c r="E3999" s="3">
        <f>SUMIFS(Data!Q:Q,Data!$B:$B,Figure16!$B3999,Data!$A:$A,Figure16!$A3999)</f>
        <v>0</v>
      </c>
      <c r="F3999" s="1" t="str">
        <f t="shared" si="128"/>
        <v/>
      </c>
      <c r="G3999" s="1" t="str">
        <f t="shared" si="129"/>
        <v/>
      </c>
      <c r="H3999">
        <f>SUMIFS(Data!Z:Z,Data!B:B,Figure16!B3999,Data!A:A,Figure16!A3999)</f>
        <v>1</v>
      </c>
    </row>
    <row r="4000" spans="1:8">
      <c r="A4000" s="27">
        <v>1951</v>
      </c>
      <c r="B4000" t="s">
        <v>81</v>
      </c>
      <c r="C4000" s="3">
        <f>SUMIFS(Data!F:F,Data!$B:$B,Figure16!$B4000,Data!$A:$A,Figure16!$A4000)</f>
        <v>0</v>
      </c>
      <c r="D4000" s="3">
        <f>SUMIFS(Data!Y:Y,Data!$B:$B,Figure16!$B4000,Data!$A:$A,Figure16!$A4000)</f>
        <v>0</v>
      </c>
      <c r="E4000" s="3">
        <f>SUMIFS(Data!Q:Q,Data!$B:$B,Figure16!$B4000,Data!$A:$A,Figure16!$A4000)</f>
        <v>0</v>
      </c>
      <c r="F4000" s="1" t="str">
        <f t="shared" si="128"/>
        <v/>
      </c>
      <c r="G4000" s="1" t="str">
        <f t="shared" si="129"/>
        <v/>
      </c>
      <c r="H4000">
        <f>SUMIFS(Data!Z:Z,Data!B:B,Figure16!B4000,Data!A:A,Figure16!A4000)</f>
        <v>1</v>
      </c>
    </row>
    <row r="4001" spans="1:8">
      <c r="A4001" s="27">
        <v>1952</v>
      </c>
      <c r="B4001" t="s">
        <v>81</v>
      </c>
      <c r="C4001" s="3">
        <f>SUMIFS(Data!F:F,Data!$B:$B,Figure16!$B4001,Data!$A:$A,Figure16!$A4001)</f>
        <v>0</v>
      </c>
      <c r="D4001" s="3">
        <f>SUMIFS(Data!Y:Y,Data!$B:$B,Figure16!$B4001,Data!$A:$A,Figure16!$A4001)</f>
        <v>0</v>
      </c>
      <c r="E4001" s="3">
        <f>SUMIFS(Data!Q:Q,Data!$B:$B,Figure16!$B4001,Data!$A:$A,Figure16!$A4001)</f>
        <v>0</v>
      </c>
      <c r="F4001" s="1" t="str">
        <f t="shared" si="128"/>
        <v/>
      </c>
      <c r="G4001" s="1" t="str">
        <f t="shared" si="129"/>
        <v/>
      </c>
      <c r="H4001">
        <f>SUMIFS(Data!Z:Z,Data!B:B,Figure16!B4001,Data!A:A,Figure16!A4001)</f>
        <v>1</v>
      </c>
    </row>
    <row r="4002" spans="1:8">
      <c r="A4002" s="27">
        <v>1953</v>
      </c>
      <c r="B4002" t="s">
        <v>81</v>
      </c>
      <c r="C4002" s="3">
        <f>SUMIFS(Data!F:F,Data!$B:$B,Figure16!$B4002,Data!$A:$A,Figure16!$A4002)</f>
        <v>0</v>
      </c>
      <c r="D4002" s="3">
        <f>SUMIFS(Data!Y:Y,Data!$B:$B,Figure16!$B4002,Data!$A:$A,Figure16!$A4002)</f>
        <v>0</v>
      </c>
      <c r="E4002" s="3">
        <f>SUMIFS(Data!Q:Q,Data!$B:$B,Figure16!$B4002,Data!$A:$A,Figure16!$A4002)</f>
        <v>0</v>
      </c>
      <c r="F4002" s="1" t="str">
        <f t="shared" si="128"/>
        <v/>
      </c>
      <c r="G4002" s="1" t="str">
        <f t="shared" si="129"/>
        <v/>
      </c>
      <c r="H4002">
        <f>SUMIFS(Data!Z:Z,Data!B:B,Figure16!B4002,Data!A:A,Figure16!A4002)</f>
        <v>1</v>
      </c>
    </row>
    <row r="4003" spans="1:8">
      <c r="A4003" s="27">
        <v>1954</v>
      </c>
      <c r="B4003" t="s">
        <v>81</v>
      </c>
      <c r="C4003" s="3">
        <f>SUMIFS(Data!F:F,Data!$B:$B,Figure16!$B4003,Data!$A:$A,Figure16!$A4003)</f>
        <v>0</v>
      </c>
      <c r="D4003" s="3">
        <f>SUMIFS(Data!Y:Y,Data!$B:$B,Figure16!$B4003,Data!$A:$A,Figure16!$A4003)</f>
        <v>0</v>
      </c>
      <c r="E4003" s="3">
        <f>SUMIFS(Data!Q:Q,Data!$B:$B,Figure16!$B4003,Data!$A:$A,Figure16!$A4003)</f>
        <v>0</v>
      </c>
      <c r="F4003" s="1" t="str">
        <f t="shared" si="128"/>
        <v/>
      </c>
      <c r="G4003" s="1" t="str">
        <f t="shared" si="129"/>
        <v/>
      </c>
      <c r="H4003">
        <f>SUMIFS(Data!Z:Z,Data!B:B,Figure16!B4003,Data!A:A,Figure16!A4003)</f>
        <v>1</v>
      </c>
    </row>
    <row r="4004" spans="1:8">
      <c r="A4004" s="27">
        <v>1955</v>
      </c>
      <c r="B4004" t="s">
        <v>81</v>
      </c>
      <c r="C4004" s="3">
        <f>SUMIFS(Data!F:F,Data!$B:$B,Figure16!$B4004,Data!$A:$A,Figure16!$A4004)</f>
        <v>0</v>
      </c>
      <c r="D4004" s="3">
        <f>SUMIFS(Data!Y:Y,Data!$B:$B,Figure16!$B4004,Data!$A:$A,Figure16!$A4004)</f>
        <v>0</v>
      </c>
      <c r="E4004" s="3">
        <f>SUMIFS(Data!Q:Q,Data!$B:$B,Figure16!$B4004,Data!$A:$A,Figure16!$A4004)</f>
        <v>0</v>
      </c>
      <c r="F4004" s="1" t="str">
        <f t="shared" si="128"/>
        <v/>
      </c>
      <c r="G4004" s="1" t="str">
        <f t="shared" si="129"/>
        <v/>
      </c>
      <c r="H4004">
        <f>SUMIFS(Data!Z:Z,Data!B:B,Figure16!B4004,Data!A:A,Figure16!A4004)</f>
        <v>1</v>
      </c>
    </row>
    <row r="4005" spans="1:8">
      <c r="A4005" s="27">
        <v>1956</v>
      </c>
      <c r="B4005" t="s">
        <v>81</v>
      </c>
      <c r="C4005" s="3">
        <f>SUMIFS(Data!F:F,Data!$B:$B,Figure16!$B4005,Data!$A:$A,Figure16!$A4005)</f>
        <v>0</v>
      </c>
      <c r="D4005" s="3">
        <f>SUMIFS(Data!Y:Y,Data!$B:$B,Figure16!$B4005,Data!$A:$A,Figure16!$A4005)</f>
        <v>0</v>
      </c>
      <c r="E4005" s="3">
        <f>SUMIFS(Data!Q:Q,Data!$B:$B,Figure16!$B4005,Data!$A:$A,Figure16!$A4005)</f>
        <v>0</v>
      </c>
      <c r="F4005" s="1" t="str">
        <f t="shared" si="128"/>
        <v/>
      </c>
      <c r="G4005" s="1" t="str">
        <f t="shared" si="129"/>
        <v/>
      </c>
      <c r="H4005">
        <f>SUMIFS(Data!Z:Z,Data!B:B,Figure16!B4005,Data!A:A,Figure16!A4005)</f>
        <v>1</v>
      </c>
    </row>
    <row r="4006" spans="1:8">
      <c r="A4006" s="27">
        <v>1957</v>
      </c>
      <c r="B4006" t="s">
        <v>81</v>
      </c>
      <c r="C4006" s="3">
        <f>SUMIFS(Data!F:F,Data!$B:$B,Figure16!$B4006,Data!$A:$A,Figure16!$A4006)</f>
        <v>0</v>
      </c>
      <c r="D4006" s="3">
        <f>SUMIFS(Data!Y:Y,Data!$B:$B,Figure16!$B4006,Data!$A:$A,Figure16!$A4006)</f>
        <v>0</v>
      </c>
      <c r="E4006" s="3">
        <f>SUMIFS(Data!Q:Q,Data!$B:$B,Figure16!$B4006,Data!$A:$A,Figure16!$A4006)</f>
        <v>0</v>
      </c>
      <c r="F4006" s="1" t="str">
        <f t="shared" si="128"/>
        <v/>
      </c>
      <c r="G4006" s="1" t="str">
        <f t="shared" si="129"/>
        <v/>
      </c>
      <c r="H4006">
        <f>SUMIFS(Data!Z:Z,Data!B:B,Figure16!B4006,Data!A:A,Figure16!A4006)</f>
        <v>1</v>
      </c>
    </row>
    <row r="4007" spans="1:8">
      <c r="A4007" s="27">
        <v>1958</v>
      </c>
      <c r="B4007" t="s">
        <v>81</v>
      </c>
      <c r="C4007" s="3">
        <f>SUMIFS(Data!F:F,Data!$B:$B,Figure16!$B4007,Data!$A:$A,Figure16!$A4007)</f>
        <v>0</v>
      </c>
      <c r="D4007" s="3">
        <f>SUMIFS(Data!Y:Y,Data!$B:$B,Figure16!$B4007,Data!$A:$A,Figure16!$A4007)</f>
        <v>0</v>
      </c>
      <c r="E4007" s="3">
        <f>SUMIFS(Data!Q:Q,Data!$B:$B,Figure16!$B4007,Data!$A:$A,Figure16!$A4007)</f>
        <v>0</v>
      </c>
      <c r="F4007" s="1" t="str">
        <f t="shared" si="128"/>
        <v/>
      </c>
      <c r="G4007" s="1" t="str">
        <f t="shared" si="129"/>
        <v/>
      </c>
      <c r="H4007">
        <f>SUMIFS(Data!Z:Z,Data!B:B,Figure16!B4007,Data!A:A,Figure16!A4007)</f>
        <v>1</v>
      </c>
    </row>
    <row r="4008" spans="1:8">
      <c r="A4008" s="27">
        <v>1959</v>
      </c>
      <c r="B4008" t="s">
        <v>81</v>
      </c>
      <c r="C4008" s="3">
        <f>SUMIFS(Data!F:F,Data!$B:$B,Figure16!$B4008,Data!$A:$A,Figure16!$A4008)</f>
        <v>0</v>
      </c>
      <c r="D4008" s="3">
        <f>SUMIFS(Data!Y:Y,Data!$B:$B,Figure16!$B4008,Data!$A:$A,Figure16!$A4008)</f>
        <v>0</v>
      </c>
      <c r="E4008" s="3">
        <f>SUMIFS(Data!Q:Q,Data!$B:$B,Figure16!$B4008,Data!$A:$A,Figure16!$A4008)</f>
        <v>0</v>
      </c>
      <c r="F4008" s="1" t="str">
        <f t="shared" si="128"/>
        <v/>
      </c>
      <c r="G4008" s="1" t="str">
        <f t="shared" si="129"/>
        <v/>
      </c>
      <c r="H4008">
        <f>SUMIFS(Data!Z:Z,Data!B:B,Figure16!B4008,Data!A:A,Figure16!A4008)</f>
        <v>1</v>
      </c>
    </row>
    <row r="4009" spans="1:8">
      <c r="A4009" s="27">
        <v>1960</v>
      </c>
      <c r="B4009" t="s">
        <v>81</v>
      </c>
      <c r="C4009" s="3">
        <f>SUMIFS(Data!F:F,Data!$B:$B,Figure16!$B4009,Data!$A:$A,Figure16!$A4009)</f>
        <v>0</v>
      </c>
      <c r="D4009" s="3">
        <f>SUMIFS(Data!Y:Y,Data!$B:$B,Figure16!$B4009,Data!$A:$A,Figure16!$A4009)</f>
        <v>0</v>
      </c>
      <c r="E4009" s="3">
        <f>SUMIFS(Data!Q:Q,Data!$B:$B,Figure16!$B4009,Data!$A:$A,Figure16!$A4009)</f>
        <v>0</v>
      </c>
      <c r="F4009" s="1" t="str">
        <f t="shared" si="128"/>
        <v/>
      </c>
      <c r="G4009" s="1" t="str">
        <f t="shared" si="129"/>
        <v/>
      </c>
      <c r="H4009">
        <f>SUMIFS(Data!Z:Z,Data!B:B,Figure16!B4009,Data!A:A,Figure16!A4009)</f>
        <v>1</v>
      </c>
    </row>
    <row r="4010" spans="1:8">
      <c r="A4010" s="27">
        <v>1961</v>
      </c>
      <c r="B4010" t="s">
        <v>81</v>
      </c>
      <c r="C4010" s="3">
        <f>SUMIFS(Data!F:F,Data!$B:$B,Figure16!$B4010,Data!$A:$A,Figure16!$A4010)</f>
        <v>0</v>
      </c>
      <c r="D4010" s="3">
        <f>SUMIFS(Data!Y:Y,Data!$B:$B,Figure16!$B4010,Data!$A:$A,Figure16!$A4010)</f>
        <v>0</v>
      </c>
      <c r="E4010" s="3">
        <f>SUMIFS(Data!Q:Q,Data!$B:$B,Figure16!$B4010,Data!$A:$A,Figure16!$A4010)</f>
        <v>0</v>
      </c>
      <c r="F4010" s="1" t="str">
        <f t="shared" si="128"/>
        <v/>
      </c>
      <c r="G4010" s="1" t="str">
        <f t="shared" si="129"/>
        <v/>
      </c>
      <c r="H4010">
        <f>SUMIFS(Data!Z:Z,Data!B:B,Figure16!B4010,Data!A:A,Figure16!A4010)</f>
        <v>1</v>
      </c>
    </row>
    <row r="4011" spans="1:8">
      <c r="A4011" s="27">
        <v>1962</v>
      </c>
      <c r="B4011" t="s">
        <v>81</v>
      </c>
      <c r="C4011" s="3">
        <f>SUMIFS(Data!F:F,Data!$B:$B,Figure16!$B4011,Data!$A:$A,Figure16!$A4011)</f>
        <v>0</v>
      </c>
      <c r="D4011" s="3">
        <f>SUMIFS(Data!Y:Y,Data!$B:$B,Figure16!$B4011,Data!$A:$A,Figure16!$A4011)</f>
        <v>0</v>
      </c>
      <c r="E4011" s="3">
        <f>SUMIFS(Data!Q:Q,Data!$B:$B,Figure16!$B4011,Data!$A:$A,Figure16!$A4011)</f>
        <v>0</v>
      </c>
      <c r="F4011" s="1" t="str">
        <f t="shared" si="128"/>
        <v/>
      </c>
      <c r="G4011" s="1" t="str">
        <f t="shared" si="129"/>
        <v/>
      </c>
      <c r="H4011">
        <f>SUMIFS(Data!Z:Z,Data!B:B,Figure16!B4011,Data!A:A,Figure16!A4011)</f>
        <v>1</v>
      </c>
    </row>
    <row r="4012" spans="1:8">
      <c r="A4012" s="27">
        <v>1963</v>
      </c>
      <c r="B4012" t="s">
        <v>81</v>
      </c>
      <c r="C4012" s="3">
        <f>SUMIFS(Data!F:F,Data!$B:$B,Figure16!$B4012,Data!$A:$A,Figure16!$A4012)</f>
        <v>0</v>
      </c>
      <c r="D4012" s="3">
        <f>SUMIFS(Data!Y:Y,Data!$B:$B,Figure16!$B4012,Data!$A:$A,Figure16!$A4012)</f>
        <v>0</v>
      </c>
      <c r="E4012" s="3">
        <f>SUMIFS(Data!Q:Q,Data!$B:$B,Figure16!$B4012,Data!$A:$A,Figure16!$A4012)</f>
        <v>0</v>
      </c>
      <c r="F4012" s="1" t="str">
        <f t="shared" si="128"/>
        <v/>
      </c>
      <c r="G4012" s="1" t="str">
        <f t="shared" si="129"/>
        <v/>
      </c>
      <c r="H4012">
        <f>SUMIFS(Data!Z:Z,Data!B:B,Figure16!B4012,Data!A:A,Figure16!A4012)</f>
        <v>1</v>
      </c>
    </row>
    <row r="4013" spans="1:8">
      <c r="A4013" s="27">
        <v>1964</v>
      </c>
      <c r="B4013" t="s">
        <v>81</v>
      </c>
      <c r="C4013" s="3">
        <f>SUMIFS(Data!F:F,Data!$B:$B,Figure16!$B4013,Data!$A:$A,Figure16!$A4013)</f>
        <v>0</v>
      </c>
      <c r="D4013" s="3">
        <f>SUMIFS(Data!Y:Y,Data!$B:$B,Figure16!$B4013,Data!$A:$A,Figure16!$A4013)</f>
        <v>0</v>
      </c>
      <c r="E4013" s="3">
        <f>SUMIFS(Data!Q:Q,Data!$B:$B,Figure16!$B4013,Data!$A:$A,Figure16!$A4013)</f>
        <v>0</v>
      </c>
      <c r="F4013" s="1" t="str">
        <f t="shared" si="128"/>
        <v/>
      </c>
      <c r="G4013" s="1" t="str">
        <f t="shared" si="129"/>
        <v/>
      </c>
      <c r="H4013">
        <f>SUMIFS(Data!Z:Z,Data!B:B,Figure16!B4013,Data!A:A,Figure16!A4013)</f>
        <v>1</v>
      </c>
    </row>
    <row r="4014" spans="1:8">
      <c r="A4014" s="27">
        <v>1965</v>
      </c>
      <c r="B4014" t="s">
        <v>81</v>
      </c>
      <c r="C4014" s="3">
        <f>SUMIFS(Data!F:F,Data!$B:$B,Figure16!$B4014,Data!$A:$A,Figure16!$A4014)</f>
        <v>0</v>
      </c>
      <c r="D4014" s="3">
        <f>SUMIFS(Data!Y:Y,Data!$B:$B,Figure16!$B4014,Data!$A:$A,Figure16!$A4014)</f>
        <v>0</v>
      </c>
      <c r="E4014" s="3">
        <f>SUMIFS(Data!Q:Q,Data!$B:$B,Figure16!$B4014,Data!$A:$A,Figure16!$A4014)</f>
        <v>0</v>
      </c>
      <c r="F4014" s="1" t="str">
        <f t="shared" si="128"/>
        <v/>
      </c>
      <c r="G4014" s="1" t="str">
        <f t="shared" si="129"/>
        <v/>
      </c>
      <c r="H4014">
        <f>SUMIFS(Data!Z:Z,Data!B:B,Figure16!B4014,Data!A:A,Figure16!A4014)</f>
        <v>1</v>
      </c>
    </row>
    <row r="4015" spans="1:8">
      <c r="A4015" s="27">
        <v>1966</v>
      </c>
      <c r="B4015" t="s">
        <v>81</v>
      </c>
      <c r="C4015" s="3">
        <f>SUMIFS(Data!F:F,Data!$B:$B,Figure16!$B4015,Data!$A:$A,Figure16!$A4015)</f>
        <v>0</v>
      </c>
      <c r="D4015" s="3">
        <f>SUMIFS(Data!Y:Y,Data!$B:$B,Figure16!$B4015,Data!$A:$A,Figure16!$A4015)</f>
        <v>0</v>
      </c>
      <c r="E4015" s="3">
        <f>SUMIFS(Data!Q:Q,Data!$B:$B,Figure16!$B4015,Data!$A:$A,Figure16!$A4015)</f>
        <v>0</v>
      </c>
      <c r="F4015" s="1" t="str">
        <f t="shared" si="128"/>
        <v/>
      </c>
      <c r="G4015" s="1" t="str">
        <f t="shared" si="129"/>
        <v/>
      </c>
      <c r="H4015">
        <f>SUMIFS(Data!Z:Z,Data!B:B,Figure16!B4015,Data!A:A,Figure16!A4015)</f>
        <v>1</v>
      </c>
    </row>
    <row r="4016" spans="1:8">
      <c r="A4016" s="27">
        <v>1967</v>
      </c>
      <c r="B4016" t="s">
        <v>81</v>
      </c>
      <c r="C4016" s="3">
        <f>SUMIFS(Data!F:F,Data!$B:$B,Figure16!$B4016,Data!$A:$A,Figure16!$A4016)</f>
        <v>0</v>
      </c>
      <c r="D4016" s="3">
        <f>SUMIFS(Data!Y:Y,Data!$B:$B,Figure16!$B4016,Data!$A:$A,Figure16!$A4016)</f>
        <v>0</v>
      </c>
      <c r="E4016" s="3">
        <f>SUMIFS(Data!Q:Q,Data!$B:$B,Figure16!$B4016,Data!$A:$A,Figure16!$A4016)</f>
        <v>0</v>
      </c>
      <c r="F4016" s="1" t="str">
        <f t="shared" si="128"/>
        <v/>
      </c>
      <c r="G4016" s="1" t="str">
        <f t="shared" si="129"/>
        <v/>
      </c>
      <c r="H4016">
        <f>SUMIFS(Data!Z:Z,Data!B:B,Figure16!B4016,Data!A:A,Figure16!A4016)</f>
        <v>1</v>
      </c>
    </row>
    <row r="4017" spans="1:8">
      <c r="A4017" s="27">
        <v>1968</v>
      </c>
      <c r="B4017" t="s">
        <v>81</v>
      </c>
      <c r="C4017" s="3">
        <f>SUMIFS(Data!F:F,Data!$B:$B,Figure16!$B4017,Data!$A:$A,Figure16!$A4017)</f>
        <v>0</v>
      </c>
      <c r="D4017" s="3">
        <f>SUMIFS(Data!Y:Y,Data!$B:$B,Figure16!$B4017,Data!$A:$A,Figure16!$A4017)</f>
        <v>0</v>
      </c>
      <c r="E4017" s="3">
        <f>SUMIFS(Data!Q:Q,Data!$B:$B,Figure16!$B4017,Data!$A:$A,Figure16!$A4017)</f>
        <v>0</v>
      </c>
      <c r="F4017" s="1" t="str">
        <f t="shared" si="128"/>
        <v/>
      </c>
      <c r="G4017" s="1" t="str">
        <f t="shared" si="129"/>
        <v/>
      </c>
      <c r="H4017">
        <f>SUMIFS(Data!Z:Z,Data!B:B,Figure16!B4017,Data!A:A,Figure16!A4017)</f>
        <v>1</v>
      </c>
    </row>
    <row r="4018" spans="1:8">
      <c r="A4018" s="27">
        <v>1969</v>
      </c>
      <c r="B4018" t="s">
        <v>81</v>
      </c>
      <c r="C4018" s="3">
        <f>SUMIFS(Data!F:F,Data!$B:$B,Figure16!$B4018,Data!$A:$A,Figure16!$A4018)</f>
        <v>0</v>
      </c>
      <c r="D4018" s="3">
        <f>SUMIFS(Data!Y:Y,Data!$B:$B,Figure16!$B4018,Data!$A:$A,Figure16!$A4018)</f>
        <v>0</v>
      </c>
      <c r="E4018" s="3">
        <f>SUMIFS(Data!Q:Q,Data!$B:$B,Figure16!$B4018,Data!$A:$A,Figure16!$A4018)</f>
        <v>0</v>
      </c>
      <c r="F4018" s="1" t="str">
        <f t="shared" si="128"/>
        <v/>
      </c>
      <c r="G4018" s="1" t="str">
        <f t="shared" si="129"/>
        <v/>
      </c>
      <c r="H4018">
        <f>SUMIFS(Data!Z:Z,Data!B:B,Figure16!B4018,Data!A:A,Figure16!A4018)</f>
        <v>1</v>
      </c>
    </row>
    <row r="4019" spans="1:8">
      <c r="A4019" s="27">
        <v>1970</v>
      </c>
      <c r="B4019" t="s">
        <v>81</v>
      </c>
      <c r="C4019" s="3">
        <f>SUMIFS(Data!F:F,Data!$B:$B,Figure16!$B4019,Data!$A:$A,Figure16!$A4019)</f>
        <v>0</v>
      </c>
      <c r="D4019" s="3">
        <f>SUMIFS(Data!Y:Y,Data!$B:$B,Figure16!$B4019,Data!$A:$A,Figure16!$A4019)</f>
        <v>0</v>
      </c>
      <c r="E4019" s="3">
        <f>SUMIFS(Data!Q:Q,Data!$B:$B,Figure16!$B4019,Data!$A:$A,Figure16!$A4019)</f>
        <v>0</v>
      </c>
      <c r="F4019" s="1" t="str">
        <f t="shared" si="128"/>
        <v/>
      </c>
      <c r="G4019" s="1" t="str">
        <f t="shared" si="129"/>
        <v/>
      </c>
      <c r="H4019">
        <f>SUMIFS(Data!Z:Z,Data!B:B,Figure16!B4019,Data!A:A,Figure16!A4019)</f>
        <v>1</v>
      </c>
    </row>
    <row r="4020" spans="1:8">
      <c r="A4020" s="27">
        <v>1971</v>
      </c>
      <c r="B4020" t="s">
        <v>81</v>
      </c>
      <c r="C4020" s="3">
        <f>SUMIFS(Data!F:F,Data!$B:$B,Figure16!$B4020,Data!$A:$A,Figure16!$A4020)</f>
        <v>0</v>
      </c>
      <c r="D4020" s="3">
        <f>SUMIFS(Data!Y:Y,Data!$B:$B,Figure16!$B4020,Data!$A:$A,Figure16!$A4020)</f>
        <v>0</v>
      </c>
      <c r="E4020" s="3">
        <f>SUMIFS(Data!Q:Q,Data!$B:$B,Figure16!$B4020,Data!$A:$A,Figure16!$A4020)</f>
        <v>0</v>
      </c>
      <c r="F4020" s="1" t="str">
        <f t="shared" si="128"/>
        <v/>
      </c>
      <c r="G4020" s="1" t="str">
        <f t="shared" si="129"/>
        <v/>
      </c>
      <c r="H4020">
        <f>SUMIFS(Data!Z:Z,Data!B:B,Figure16!B4020,Data!A:A,Figure16!A4020)</f>
        <v>1</v>
      </c>
    </row>
    <row r="4021" spans="1:8">
      <c r="A4021" s="27">
        <v>1972</v>
      </c>
      <c r="B4021" t="s">
        <v>81</v>
      </c>
      <c r="C4021" s="3">
        <f>SUMIFS(Data!F:F,Data!$B:$B,Figure16!$B4021,Data!$A:$A,Figure16!$A4021)</f>
        <v>0</v>
      </c>
      <c r="D4021" s="3">
        <f>SUMIFS(Data!Y:Y,Data!$B:$B,Figure16!$B4021,Data!$A:$A,Figure16!$A4021)</f>
        <v>0</v>
      </c>
      <c r="E4021" s="3">
        <f>SUMIFS(Data!Q:Q,Data!$B:$B,Figure16!$B4021,Data!$A:$A,Figure16!$A4021)</f>
        <v>0</v>
      </c>
      <c r="F4021" s="1" t="str">
        <f t="shared" si="128"/>
        <v/>
      </c>
      <c r="G4021" s="1" t="str">
        <f t="shared" si="129"/>
        <v/>
      </c>
      <c r="H4021">
        <f>SUMIFS(Data!Z:Z,Data!B:B,Figure16!B4021,Data!A:A,Figure16!A4021)</f>
        <v>1</v>
      </c>
    </row>
    <row r="4022" spans="1:8">
      <c r="A4022" s="27">
        <v>1973</v>
      </c>
      <c r="B4022" t="s">
        <v>81</v>
      </c>
      <c r="C4022" s="3">
        <f>SUMIFS(Data!F:F,Data!$B:$B,Figure16!$B4022,Data!$A:$A,Figure16!$A4022)</f>
        <v>0</v>
      </c>
      <c r="D4022" s="3">
        <f>SUMIFS(Data!Y:Y,Data!$B:$B,Figure16!$B4022,Data!$A:$A,Figure16!$A4022)</f>
        <v>0</v>
      </c>
      <c r="E4022" s="3">
        <f>SUMIFS(Data!Q:Q,Data!$B:$B,Figure16!$B4022,Data!$A:$A,Figure16!$A4022)</f>
        <v>0</v>
      </c>
      <c r="F4022" s="1" t="str">
        <f t="shared" si="128"/>
        <v/>
      </c>
      <c r="G4022" s="1" t="str">
        <f t="shared" si="129"/>
        <v/>
      </c>
      <c r="H4022">
        <f>SUMIFS(Data!Z:Z,Data!B:B,Figure16!B4022,Data!A:A,Figure16!A4022)</f>
        <v>1</v>
      </c>
    </row>
    <row r="4023" spans="1:8">
      <c r="A4023" s="27">
        <v>1974</v>
      </c>
      <c r="B4023" t="s">
        <v>81</v>
      </c>
      <c r="C4023" s="3">
        <f>SUMIFS(Data!F:F,Data!$B:$B,Figure16!$B4023,Data!$A:$A,Figure16!$A4023)</f>
        <v>0</v>
      </c>
      <c r="D4023" s="3">
        <f>SUMIFS(Data!Y:Y,Data!$B:$B,Figure16!$B4023,Data!$A:$A,Figure16!$A4023)</f>
        <v>0</v>
      </c>
      <c r="E4023" s="3">
        <f>SUMIFS(Data!Q:Q,Data!$B:$B,Figure16!$B4023,Data!$A:$A,Figure16!$A4023)</f>
        <v>0</v>
      </c>
      <c r="F4023" s="1" t="str">
        <f t="shared" si="128"/>
        <v/>
      </c>
      <c r="G4023" s="1" t="str">
        <f t="shared" si="129"/>
        <v/>
      </c>
      <c r="H4023">
        <f>SUMIFS(Data!Z:Z,Data!B:B,Figure16!B4023,Data!A:A,Figure16!A4023)</f>
        <v>1</v>
      </c>
    </row>
    <row r="4024" spans="1:8">
      <c r="A4024" s="27">
        <v>1975</v>
      </c>
      <c r="B4024" t="s">
        <v>81</v>
      </c>
      <c r="C4024" s="3">
        <f>SUMIFS(Data!F:F,Data!$B:$B,Figure16!$B4024,Data!$A:$A,Figure16!$A4024)</f>
        <v>0</v>
      </c>
      <c r="D4024" s="3">
        <f>SUMIFS(Data!Y:Y,Data!$B:$B,Figure16!$B4024,Data!$A:$A,Figure16!$A4024)</f>
        <v>0</v>
      </c>
      <c r="E4024" s="3">
        <f>SUMIFS(Data!Q:Q,Data!$B:$B,Figure16!$B4024,Data!$A:$A,Figure16!$A4024)</f>
        <v>0</v>
      </c>
      <c r="F4024" s="1" t="str">
        <f t="shared" si="128"/>
        <v/>
      </c>
      <c r="G4024" s="1" t="str">
        <f t="shared" si="129"/>
        <v/>
      </c>
      <c r="H4024">
        <f>SUMIFS(Data!Z:Z,Data!B:B,Figure16!B4024,Data!A:A,Figure16!A4024)</f>
        <v>1</v>
      </c>
    </row>
    <row r="4025" spans="1:8">
      <c r="A4025" s="27">
        <v>1976</v>
      </c>
      <c r="B4025" t="s">
        <v>81</v>
      </c>
      <c r="C4025" s="3">
        <f>SUMIFS(Data!F:F,Data!$B:$B,Figure16!$B4025,Data!$A:$A,Figure16!$A4025)</f>
        <v>0</v>
      </c>
      <c r="D4025" s="3">
        <f>SUMIFS(Data!Y:Y,Data!$B:$B,Figure16!$B4025,Data!$A:$A,Figure16!$A4025)</f>
        <v>30000000</v>
      </c>
      <c r="E4025" s="3">
        <f>SUMIFS(Data!Q:Q,Data!$B:$B,Figure16!$B4025,Data!$A:$A,Figure16!$A4025)</f>
        <v>0</v>
      </c>
      <c r="F4025" s="1" t="str">
        <f t="shared" si="128"/>
        <v/>
      </c>
      <c r="G4025" s="1" t="str">
        <f t="shared" si="129"/>
        <v/>
      </c>
      <c r="H4025">
        <f>SUMIFS(Data!Z:Z,Data!B:B,Figure16!B4025,Data!A:A,Figure16!A4025)</f>
        <v>1</v>
      </c>
    </row>
    <row r="4026" spans="1:8">
      <c r="A4026" s="27">
        <v>1977</v>
      </c>
      <c r="B4026" t="s">
        <v>81</v>
      </c>
      <c r="C4026" s="3">
        <f>SUMIFS(Data!F:F,Data!$B:$B,Figure16!$B4026,Data!$A:$A,Figure16!$A4026)</f>
        <v>23000000</v>
      </c>
      <c r="D4026" s="3">
        <f>SUMIFS(Data!Y:Y,Data!$B:$B,Figure16!$B4026,Data!$A:$A,Figure16!$A4026)</f>
        <v>30000000</v>
      </c>
      <c r="E4026" s="3">
        <f>SUMIFS(Data!Q:Q,Data!$B:$B,Figure16!$B4026,Data!$A:$A,Figure16!$A4026)</f>
        <v>0</v>
      </c>
      <c r="F4026" s="1" t="str">
        <f t="shared" si="128"/>
        <v/>
      </c>
      <c r="G4026" s="1" t="str">
        <f t="shared" si="129"/>
        <v/>
      </c>
      <c r="H4026">
        <f>SUMIFS(Data!Z:Z,Data!B:B,Figure16!B4026,Data!A:A,Figure16!A4026)</f>
        <v>1</v>
      </c>
    </row>
    <row r="4027" spans="1:8">
      <c r="A4027" s="27">
        <v>1978</v>
      </c>
      <c r="B4027" t="s">
        <v>81</v>
      </c>
      <c r="C4027" s="3">
        <f>SUMIFS(Data!F:F,Data!$B:$B,Figure16!$B4027,Data!$A:$A,Figure16!$A4027)</f>
        <v>0</v>
      </c>
      <c r="D4027" s="3">
        <f>SUMIFS(Data!Y:Y,Data!$B:$B,Figure16!$B4027,Data!$A:$A,Figure16!$A4027)</f>
        <v>60000000</v>
      </c>
      <c r="E4027" s="3">
        <f>SUMIFS(Data!Q:Q,Data!$B:$B,Figure16!$B4027,Data!$A:$A,Figure16!$A4027)</f>
        <v>0</v>
      </c>
      <c r="F4027" s="1" t="str">
        <f t="shared" si="128"/>
        <v/>
      </c>
      <c r="G4027" s="1" t="str">
        <f t="shared" si="129"/>
        <v/>
      </c>
      <c r="H4027">
        <f>SUMIFS(Data!Z:Z,Data!B:B,Figure16!B4027,Data!A:A,Figure16!A4027)</f>
        <v>1</v>
      </c>
    </row>
    <row r="4028" spans="1:8">
      <c r="A4028" s="27">
        <v>1979</v>
      </c>
      <c r="B4028" t="s">
        <v>81</v>
      </c>
      <c r="C4028" s="3">
        <f>SUMIFS(Data!F:F,Data!$B:$B,Figure16!$B4028,Data!$A:$A,Figure16!$A4028)</f>
        <v>0</v>
      </c>
      <c r="D4028" s="3">
        <f>SUMIFS(Data!Y:Y,Data!$B:$B,Figure16!$B4028,Data!$A:$A,Figure16!$A4028)</f>
        <v>6000000000</v>
      </c>
      <c r="E4028" s="3">
        <f>SUMIFS(Data!Q:Q,Data!$B:$B,Figure16!$B4028,Data!$A:$A,Figure16!$A4028)</f>
        <v>0</v>
      </c>
      <c r="F4028" s="1" t="str">
        <f t="shared" si="128"/>
        <v/>
      </c>
      <c r="G4028" s="1" t="str">
        <f t="shared" si="129"/>
        <v/>
      </c>
      <c r="H4028">
        <f>SUMIFS(Data!Z:Z,Data!B:B,Figure16!B4028,Data!A:A,Figure16!A4028)</f>
        <v>1</v>
      </c>
    </row>
    <row r="4029" spans="1:8">
      <c r="A4029" s="27">
        <v>1980</v>
      </c>
      <c r="B4029" t="s">
        <v>81</v>
      </c>
      <c r="C4029" s="3">
        <f>SUMIFS(Data!F:F,Data!$B:$B,Figure16!$B4029,Data!$A:$A,Figure16!$A4029)</f>
        <v>0</v>
      </c>
      <c r="D4029" s="3">
        <f>SUMIFS(Data!Y:Y,Data!$B:$B,Figure16!$B4029,Data!$A:$A,Figure16!$A4029)</f>
        <v>0</v>
      </c>
      <c r="E4029" s="3">
        <f>SUMIFS(Data!Q:Q,Data!$B:$B,Figure16!$B4029,Data!$A:$A,Figure16!$A4029)</f>
        <v>0</v>
      </c>
      <c r="F4029" s="1" t="str">
        <f t="shared" si="128"/>
        <v/>
      </c>
      <c r="G4029" s="1" t="str">
        <f t="shared" si="129"/>
        <v/>
      </c>
      <c r="H4029">
        <f>SUMIFS(Data!Z:Z,Data!B:B,Figure16!B4029,Data!A:A,Figure16!A4029)</f>
        <v>1</v>
      </c>
    </row>
    <row r="4030" spans="1:8">
      <c r="A4030" s="27">
        <v>1981</v>
      </c>
      <c r="B4030" t="s">
        <v>81</v>
      </c>
      <c r="C4030" s="3">
        <f>SUMIFS(Data!F:F,Data!$B:$B,Figure16!$B4030,Data!$A:$A,Figure16!$A4030)</f>
        <v>0</v>
      </c>
      <c r="D4030" s="3">
        <f>SUMIFS(Data!Y:Y,Data!$B:$B,Figure16!$B4030,Data!$A:$A,Figure16!$A4030)</f>
        <v>0</v>
      </c>
      <c r="E4030" s="3">
        <f>SUMIFS(Data!Q:Q,Data!$B:$B,Figure16!$B4030,Data!$A:$A,Figure16!$A4030)</f>
        <v>0</v>
      </c>
      <c r="F4030" s="1" t="str">
        <f t="shared" si="128"/>
        <v/>
      </c>
      <c r="G4030" s="1" t="str">
        <f t="shared" si="129"/>
        <v/>
      </c>
      <c r="H4030">
        <f>SUMIFS(Data!Z:Z,Data!B:B,Figure16!B4030,Data!A:A,Figure16!A4030)</f>
        <v>1</v>
      </c>
    </row>
    <row r="4031" spans="1:8">
      <c r="A4031" s="27">
        <v>1982</v>
      </c>
      <c r="B4031" t="s">
        <v>81</v>
      </c>
      <c r="C4031" s="3">
        <f>SUMIFS(Data!F:F,Data!$B:$B,Figure16!$B4031,Data!$A:$A,Figure16!$A4031)</f>
        <v>0</v>
      </c>
      <c r="D4031" s="3">
        <f>SUMIFS(Data!Y:Y,Data!$B:$B,Figure16!$B4031,Data!$A:$A,Figure16!$A4031)</f>
        <v>0</v>
      </c>
      <c r="E4031" s="3">
        <f>SUMIFS(Data!Q:Q,Data!$B:$B,Figure16!$B4031,Data!$A:$A,Figure16!$A4031)</f>
        <v>0</v>
      </c>
      <c r="F4031" s="1" t="str">
        <f t="shared" si="128"/>
        <v/>
      </c>
      <c r="G4031" s="1" t="str">
        <f t="shared" si="129"/>
        <v/>
      </c>
      <c r="H4031">
        <f>SUMIFS(Data!Z:Z,Data!B:B,Figure16!B4031,Data!A:A,Figure16!A4031)</f>
        <v>1</v>
      </c>
    </row>
    <row r="4032" spans="1:8">
      <c r="A4032" s="27">
        <v>1983</v>
      </c>
      <c r="B4032" t="s">
        <v>81</v>
      </c>
      <c r="C4032" s="3">
        <f>SUMIFS(Data!F:F,Data!$B:$B,Figure16!$B4032,Data!$A:$A,Figure16!$A4032)</f>
        <v>0</v>
      </c>
      <c r="D4032" s="3">
        <f>SUMIFS(Data!Y:Y,Data!$B:$B,Figure16!$B4032,Data!$A:$A,Figure16!$A4032)</f>
        <v>0</v>
      </c>
      <c r="E4032" s="3">
        <f>SUMIFS(Data!Q:Q,Data!$B:$B,Figure16!$B4032,Data!$A:$A,Figure16!$A4032)</f>
        <v>0</v>
      </c>
      <c r="F4032" s="1" t="str">
        <f t="shared" si="128"/>
        <v/>
      </c>
      <c r="G4032" s="1" t="str">
        <f t="shared" si="129"/>
        <v/>
      </c>
      <c r="H4032">
        <f>SUMIFS(Data!Z:Z,Data!B:B,Figure16!B4032,Data!A:A,Figure16!A4032)</f>
        <v>1</v>
      </c>
    </row>
    <row r="4033" spans="1:8">
      <c r="A4033" s="27">
        <v>1984</v>
      </c>
      <c r="B4033" t="s">
        <v>81</v>
      </c>
      <c r="C4033" s="3">
        <f>SUMIFS(Data!F:F,Data!$B:$B,Figure16!$B4033,Data!$A:$A,Figure16!$A4033)</f>
        <v>50000000</v>
      </c>
      <c r="D4033" s="3">
        <f>SUMIFS(Data!Y:Y,Data!$B:$B,Figure16!$B4033,Data!$A:$A,Figure16!$A4033)</f>
        <v>0</v>
      </c>
      <c r="E4033" s="3">
        <f>SUMIFS(Data!Q:Q,Data!$B:$B,Figure16!$B4033,Data!$A:$A,Figure16!$A4033)</f>
        <v>0</v>
      </c>
      <c r="F4033" s="1" t="str">
        <f t="shared" si="128"/>
        <v/>
      </c>
      <c r="G4033" s="1" t="str">
        <f t="shared" si="129"/>
        <v/>
      </c>
      <c r="H4033">
        <f>SUMIFS(Data!Z:Z,Data!B:B,Figure16!B4033,Data!A:A,Figure16!A4033)</f>
        <v>1</v>
      </c>
    </row>
    <row r="4034" spans="1:8">
      <c r="A4034" s="27">
        <v>1985</v>
      </c>
      <c r="B4034" t="s">
        <v>81</v>
      </c>
      <c r="C4034" s="3">
        <f>SUMIFS(Data!F:F,Data!$B:$B,Figure16!$B4034,Data!$A:$A,Figure16!$A4034)</f>
        <v>60000</v>
      </c>
      <c r="D4034" s="3">
        <f>SUMIFS(Data!Y:Y,Data!$B:$B,Figure16!$B4034,Data!$A:$A,Figure16!$A4034)</f>
        <v>0</v>
      </c>
      <c r="E4034" s="3">
        <f>SUMIFS(Data!Q:Q,Data!$B:$B,Figure16!$B4034,Data!$A:$A,Figure16!$A4034)</f>
        <v>0</v>
      </c>
      <c r="F4034" s="1" t="str">
        <f t="shared" si="128"/>
        <v/>
      </c>
      <c r="G4034" s="1" t="str">
        <f t="shared" si="129"/>
        <v/>
      </c>
      <c r="H4034">
        <f>SUMIFS(Data!Z:Z,Data!B:B,Figure16!B4034,Data!A:A,Figure16!A4034)</f>
        <v>1</v>
      </c>
    </row>
    <row r="4035" spans="1:8">
      <c r="A4035" s="27">
        <v>1986</v>
      </c>
      <c r="B4035" t="s">
        <v>81</v>
      </c>
      <c r="C4035" s="3">
        <f>SUMIFS(Data!F:F,Data!$B:$B,Figure16!$B4035,Data!$A:$A,Figure16!$A4035)</f>
        <v>0</v>
      </c>
      <c r="D4035" s="3">
        <f>SUMIFS(Data!Y:Y,Data!$B:$B,Figure16!$B4035,Data!$A:$A,Figure16!$A4035)</f>
        <v>0</v>
      </c>
      <c r="E4035" s="3">
        <f>SUMIFS(Data!Q:Q,Data!$B:$B,Figure16!$B4035,Data!$A:$A,Figure16!$A4035)</f>
        <v>0</v>
      </c>
      <c r="F4035" s="1" t="str">
        <f t="shared" ref="F4035:F4098" si="130">IF(E4035&gt;0,C4035/E4035*100,"")</f>
        <v/>
      </c>
      <c r="G4035" s="1" t="str">
        <f t="shared" ref="G4035:G4098" si="131">IF($E4035&gt;0,D4035/$E4035*100,"")</f>
        <v/>
      </c>
      <c r="H4035">
        <f>SUMIFS(Data!Z:Z,Data!B:B,Figure16!B4035,Data!A:A,Figure16!A4035)</f>
        <v>1</v>
      </c>
    </row>
    <row r="4036" spans="1:8">
      <c r="A4036" s="27">
        <v>1987</v>
      </c>
      <c r="B4036" t="s">
        <v>81</v>
      </c>
      <c r="C4036" s="3">
        <f>SUMIFS(Data!F:F,Data!$B:$B,Figure16!$B4036,Data!$A:$A,Figure16!$A4036)</f>
        <v>0</v>
      </c>
      <c r="D4036" s="3">
        <f>SUMIFS(Data!Y:Y,Data!$B:$B,Figure16!$B4036,Data!$A:$A,Figure16!$A4036)</f>
        <v>0</v>
      </c>
      <c r="E4036" s="3">
        <f>SUMIFS(Data!Q:Q,Data!$B:$B,Figure16!$B4036,Data!$A:$A,Figure16!$A4036)</f>
        <v>0</v>
      </c>
      <c r="F4036" s="1" t="str">
        <f t="shared" si="130"/>
        <v/>
      </c>
      <c r="G4036" s="1" t="str">
        <f t="shared" si="131"/>
        <v/>
      </c>
      <c r="H4036">
        <f>SUMIFS(Data!Z:Z,Data!B:B,Figure16!B4036,Data!A:A,Figure16!A4036)</f>
        <v>1</v>
      </c>
    </row>
    <row r="4037" spans="1:8">
      <c r="A4037" s="27">
        <v>1988</v>
      </c>
      <c r="B4037" t="s">
        <v>81</v>
      </c>
      <c r="C4037" s="3">
        <f>SUMIFS(Data!F:F,Data!$B:$B,Figure16!$B4037,Data!$A:$A,Figure16!$A4037)</f>
        <v>0</v>
      </c>
      <c r="D4037" s="3">
        <f>SUMIFS(Data!Y:Y,Data!$B:$B,Figure16!$B4037,Data!$A:$A,Figure16!$A4037)</f>
        <v>0</v>
      </c>
      <c r="E4037" s="3">
        <f>SUMIFS(Data!Q:Q,Data!$B:$B,Figure16!$B4037,Data!$A:$A,Figure16!$A4037)</f>
        <v>0</v>
      </c>
      <c r="F4037" s="1" t="str">
        <f t="shared" si="130"/>
        <v/>
      </c>
      <c r="G4037" s="1" t="str">
        <f t="shared" si="131"/>
        <v/>
      </c>
      <c r="H4037">
        <f>SUMIFS(Data!Z:Z,Data!B:B,Figure16!B4037,Data!A:A,Figure16!A4037)</f>
        <v>1</v>
      </c>
    </row>
    <row r="4038" spans="1:8">
      <c r="A4038" s="27">
        <v>1989</v>
      </c>
      <c r="B4038" t="s">
        <v>81</v>
      </c>
      <c r="C4038" s="3">
        <f>SUMIFS(Data!F:F,Data!$B:$B,Figure16!$B4038,Data!$A:$A,Figure16!$A4038)</f>
        <v>0</v>
      </c>
      <c r="D4038" s="3">
        <f>SUMIFS(Data!Y:Y,Data!$B:$B,Figure16!$B4038,Data!$A:$A,Figure16!$A4038)</f>
        <v>0</v>
      </c>
      <c r="E4038" s="3">
        <f>SUMIFS(Data!Q:Q,Data!$B:$B,Figure16!$B4038,Data!$A:$A,Figure16!$A4038)</f>
        <v>0</v>
      </c>
      <c r="F4038" s="1" t="str">
        <f t="shared" si="130"/>
        <v/>
      </c>
      <c r="G4038" s="1" t="str">
        <f t="shared" si="131"/>
        <v/>
      </c>
      <c r="H4038">
        <f>SUMIFS(Data!Z:Z,Data!B:B,Figure16!B4038,Data!A:A,Figure16!A4038)</f>
        <v>1</v>
      </c>
    </row>
    <row r="4039" spans="1:8">
      <c r="A4039" s="27">
        <v>1990</v>
      </c>
      <c r="B4039" t="s">
        <v>81</v>
      </c>
      <c r="C4039" s="3">
        <f>SUMIFS(Data!F:F,Data!$B:$B,Figure16!$B4039,Data!$A:$A,Figure16!$A4039)</f>
        <v>0</v>
      </c>
      <c r="D4039" s="3">
        <f>SUMIFS(Data!Y:Y,Data!$B:$B,Figure16!$B4039,Data!$A:$A,Figure16!$A4039)</f>
        <v>0</v>
      </c>
      <c r="E4039" s="3">
        <f>SUMIFS(Data!Q:Q,Data!$B:$B,Figure16!$B4039,Data!$A:$A,Figure16!$A4039)</f>
        <v>0</v>
      </c>
      <c r="F4039" s="1" t="str">
        <f t="shared" si="130"/>
        <v/>
      </c>
      <c r="G4039" s="1" t="str">
        <f t="shared" si="131"/>
        <v/>
      </c>
      <c r="H4039">
        <f>SUMIFS(Data!Z:Z,Data!B:B,Figure16!B4039,Data!A:A,Figure16!A4039)</f>
        <v>1</v>
      </c>
    </row>
    <row r="4040" spans="1:8">
      <c r="A4040" s="27">
        <v>1991</v>
      </c>
      <c r="B4040" t="s">
        <v>81</v>
      </c>
      <c r="C4040" s="3">
        <f>SUMIFS(Data!F:F,Data!$B:$B,Figure16!$B4040,Data!$A:$A,Figure16!$A4040)</f>
        <v>0</v>
      </c>
      <c r="D4040" s="3">
        <f>SUMIFS(Data!Y:Y,Data!$B:$B,Figure16!$B4040,Data!$A:$A,Figure16!$A4040)</f>
        <v>0</v>
      </c>
      <c r="E4040" s="3">
        <f>SUMIFS(Data!Q:Q,Data!$B:$B,Figure16!$B4040,Data!$A:$A,Figure16!$A4040)</f>
        <v>0</v>
      </c>
      <c r="F4040" s="1" t="str">
        <f t="shared" si="130"/>
        <v/>
      </c>
      <c r="G4040" s="1" t="str">
        <f t="shared" si="131"/>
        <v/>
      </c>
      <c r="H4040">
        <f>SUMIFS(Data!Z:Z,Data!B:B,Figure16!B4040,Data!A:A,Figure16!A4040)</f>
        <v>1</v>
      </c>
    </row>
    <row r="4041" spans="1:8">
      <c r="A4041" s="27">
        <v>1992</v>
      </c>
      <c r="B4041" t="s">
        <v>81</v>
      </c>
      <c r="C4041" s="3">
        <f>SUMIFS(Data!F:F,Data!$B:$B,Figure16!$B4041,Data!$A:$A,Figure16!$A4041)</f>
        <v>0</v>
      </c>
      <c r="D4041" s="3">
        <f>SUMIFS(Data!Y:Y,Data!$B:$B,Figure16!$B4041,Data!$A:$A,Figure16!$A4041)</f>
        <v>0</v>
      </c>
      <c r="E4041" s="3">
        <f>SUMIFS(Data!Q:Q,Data!$B:$B,Figure16!$B4041,Data!$A:$A,Figure16!$A4041)</f>
        <v>0</v>
      </c>
      <c r="F4041" s="1" t="str">
        <f t="shared" si="130"/>
        <v/>
      </c>
      <c r="G4041" s="1" t="str">
        <f t="shared" si="131"/>
        <v/>
      </c>
      <c r="H4041">
        <f>SUMIFS(Data!Z:Z,Data!B:B,Figure16!B4041,Data!A:A,Figure16!A4041)</f>
        <v>1</v>
      </c>
    </row>
    <row r="4042" spans="1:8">
      <c r="A4042" s="27">
        <v>1993</v>
      </c>
      <c r="B4042" t="s">
        <v>81</v>
      </c>
      <c r="C4042" s="3">
        <f>SUMIFS(Data!F:F,Data!$B:$B,Figure16!$B4042,Data!$A:$A,Figure16!$A4042)</f>
        <v>0</v>
      </c>
      <c r="D4042" s="3">
        <f>SUMIFS(Data!Y:Y,Data!$B:$B,Figure16!$B4042,Data!$A:$A,Figure16!$A4042)</f>
        <v>0</v>
      </c>
      <c r="E4042" s="3">
        <f>SUMIFS(Data!Q:Q,Data!$B:$B,Figure16!$B4042,Data!$A:$A,Figure16!$A4042)</f>
        <v>0</v>
      </c>
      <c r="F4042" s="1" t="str">
        <f t="shared" si="130"/>
        <v/>
      </c>
      <c r="G4042" s="1" t="str">
        <f t="shared" si="131"/>
        <v/>
      </c>
      <c r="H4042">
        <f>SUMIFS(Data!Z:Z,Data!B:B,Figure16!B4042,Data!A:A,Figure16!A4042)</f>
        <v>1</v>
      </c>
    </row>
    <row r="4043" spans="1:8">
      <c r="A4043" s="27">
        <v>1994</v>
      </c>
      <c r="B4043" t="s">
        <v>81</v>
      </c>
      <c r="C4043" s="3">
        <f>SUMIFS(Data!F:F,Data!$B:$B,Figure16!$B4043,Data!$A:$A,Figure16!$A4043)</f>
        <v>0</v>
      </c>
      <c r="D4043" s="3">
        <f>SUMIFS(Data!Y:Y,Data!$B:$B,Figure16!$B4043,Data!$A:$A,Figure16!$A4043)</f>
        <v>0</v>
      </c>
      <c r="E4043" s="3">
        <f>SUMIFS(Data!Q:Q,Data!$B:$B,Figure16!$B4043,Data!$A:$A,Figure16!$A4043)</f>
        <v>0</v>
      </c>
      <c r="F4043" s="1" t="str">
        <f t="shared" si="130"/>
        <v/>
      </c>
      <c r="G4043" s="1" t="str">
        <f t="shared" si="131"/>
        <v/>
      </c>
      <c r="H4043">
        <f>SUMIFS(Data!Z:Z,Data!B:B,Figure16!B4043,Data!A:A,Figure16!A4043)</f>
        <v>1</v>
      </c>
    </row>
    <row r="4044" spans="1:8">
      <c r="A4044" s="27">
        <v>1995</v>
      </c>
      <c r="B4044" t="s">
        <v>81</v>
      </c>
      <c r="C4044" s="3">
        <f>SUMIFS(Data!F:F,Data!$B:$B,Figure16!$B4044,Data!$A:$A,Figure16!$A4044)</f>
        <v>0</v>
      </c>
      <c r="D4044" s="3">
        <f>SUMIFS(Data!Y:Y,Data!$B:$B,Figure16!$B4044,Data!$A:$A,Figure16!$A4044)</f>
        <v>0</v>
      </c>
      <c r="E4044" s="3">
        <f>SUMIFS(Data!Q:Q,Data!$B:$B,Figure16!$B4044,Data!$A:$A,Figure16!$A4044)</f>
        <v>0</v>
      </c>
      <c r="F4044" s="1" t="str">
        <f t="shared" si="130"/>
        <v/>
      </c>
      <c r="G4044" s="1" t="str">
        <f t="shared" si="131"/>
        <v/>
      </c>
      <c r="H4044">
        <f>SUMIFS(Data!Z:Z,Data!B:B,Figure16!B4044,Data!A:A,Figure16!A4044)</f>
        <v>1</v>
      </c>
    </row>
    <row r="4045" spans="1:8">
      <c r="A4045" s="27">
        <v>1996</v>
      </c>
      <c r="B4045" t="s">
        <v>81</v>
      </c>
      <c r="C4045" s="3">
        <f>SUMIFS(Data!F:F,Data!$B:$B,Figure16!$B4045,Data!$A:$A,Figure16!$A4045)</f>
        <v>0</v>
      </c>
      <c r="D4045" s="3">
        <f>SUMIFS(Data!Y:Y,Data!$B:$B,Figure16!$B4045,Data!$A:$A,Figure16!$A4045)</f>
        <v>0</v>
      </c>
      <c r="E4045" s="3">
        <f>SUMIFS(Data!Q:Q,Data!$B:$B,Figure16!$B4045,Data!$A:$A,Figure16!$A4045)</f>
        <v>0</v>
      </c>
      <c r="F4045" s="1" t="str">
        <f t="shared" si="130"/>
        <v/>
      </c>
      <c r="G4045" s="1" t="str">
        <f t="shared" si="131"/>
        <v/>
      </c>
      <c r="H4045">
        <f>SUMIFS(Data!Z:Z,Data!B:B,Figure16!B4045,Data!A:A,Figure16!A4045)</f>
        <v>1</v>
      </c>
    </row>
    <row r="4046" spans="1:8">
      <c r="A4046" s="27">
        <v>1997</v>
      </c>
      <c r="B4046" t="s">
        <v>81</v>
      </c>
      <c r="C4046" s="3">
        <f>SUMIFS(Data!F:F,Data!$B:$B,Figure16!$B4046,Data!$A:$A,Figure16!$A4046)</f>
        <v>0</v>
      </c>
      <c r="D4046" s="3">
        <f>SUMIFS(Data!Y:Y,Data!$B:$B,Figure16!$B4046,Data!$A:$A,Figure16!$A4046)</f>
        <v>0</v>
      </c>
      <c r="E4046" s="3">
        <f>SUMIFS(Data!Q:Q,Data!$B:$B,Figure16!$B4046,Data!$A:$A,Figure16!$A4046)</f>
        <v>0</v>
      </c>
      <c r="F4046" s="1" t="str">
        <f t="shared" si="130"/>
        <v/>
      </c>
      <c r="G4046" s="1" t="str">
        <f t="shared" si="131"/>
        <v/>
      </c>
      <c r="H4046">
        <f>SUMIFS(Data!Z:Z,Data!B:B,Figure16!B4046,Data!A:A,Figure16!A4046)</f>
        <v>1</v>
      </c>
    </row>
    <row r="4047" spans="1:8">
      <c r="A4047" s="27">
        <v>1998</v>
      </c>
      <c r="B4047" t="s">
        <v>81</v>
      </c>
      <c r="C4047" s="3">
        <f>SUMIFS(Data!F:F,Data!$B:$B,Figure16!$B4047,Data!$A:$A,Figure16!$A4047)</f>
        <v>0</v>
      </c>
      <c r="D4047" s="3">
        <f>SUMIFS(Data!Y:Y,Data!$B:$B,Figure16!$B4047,Data!$A:$A,Figure16!$A4047)</f>
        <v>0</v>
      </c>
      <c r="E4047" s="3">
        <f>SUMIFS(Data!Q:Q,Data!$B:$B,Figure16!$B4047,Data!$A:$A,Figure16!$A4047)</f>
        <v>0</v>
      </c>
      <c r="F4047" s="1" t="str">
        <f t="shared" si="130"/>
        <v/>
      </c>
      <c r="G4047" s="1" t="str">
        <f t="shared" si="131"/>
        <v/>
      </c>
      <c r="H4047">
        <f>SUMIFS(Data!Z:Z,Data!B:B,Figure16!B4047,Data!A:A,Figure16!A4047)</f>
        <v>1</v>
      </c>
    </row>
    <row r="4048" spans="1:8">
      <c r="A4048" s="27">
        <v>1999</v>
      </c>
      <c r="B4048" t="s">
        <v>81</v>
      </c>
      <c r="C4048" s="3">
        <f>SUMIFS(Data!F:F,Data!$B:$B,Figure16!$B4048,Data!$A:$A,Figure16!$A4048)</f>
        <v>0</v>
      </c>
      <c r="D4048" s="3">
        <f>SUMIFS(Data!Y:Y,Data!$B:$B,Figure16!$B4048,Data!$A:$A,Figure16!$A4048)</f>
        <v>0</v>
      </c>
      <c r="E4048" s="3">
        <f>SUMIFS(Data!Q:Q,Data!$B:$B,Figure16!$B4048,Data!$A:$A,Figure16!$A4048)</f>
        <v>0</v>
      </c>
      <c r="F4048" s="1" t="str">
        <f t="shared" si="130"/>
        <v/>
      </c>
      <c r="G4048" s="1" t="str">
        <f t="shared" si="131"/>
        <v/>
      </c>
      <c r="H4048">
        <f>SUMIFS(Data!Z:Z,Data!B:B,Figure16!B4048,Data!A:A,Figure16!A4048)</f>
        <v>1</v>
      </c>
    </row>
    <row r="4049" spans="1:8">
      <c r="A4049" s="27">
        <v>2000</v>
      </c>
      <c r="B4049" t="s">
        <v>81</v>
      </c>
      <c r="C4049" s="3">
        <f>SUMIFS(Data!F:F,Data!$B:$B,Figure16!$B4049,Data!$A:$A,Figure16!$A4049)</f>
        <v>0</v>
      </c>
      <c r="D4049" s="3">
        <f>SUMIFS(Data!Y:Y,Data!$B:$B,Figure16!$B4049,Data!$A:$A,Figure16!$A4049)</f>
        <v>0</v>
      </c>
      <c r="E4049" s="3">
        <f>SUMIFS(Data!Q:Q,Data!$B:$B,Figure16!$B4049,Data!$A:$A,Figure16!$A4049)</f>
        <v>874000000</v>
      </c>
      <c r="F4049" s="1">
        <f t="shared" si="130"/>
        <v>0</v>
      </c>
      <c r="G4049" s="1">
        <f t="shared" si="131"/>
        <v>0</v>
      </c>
      <c r="H4049">
        <f>SUMIFS(Data!Z:Z,Data!B:B,Figure16!B4049,Data!A:A,Figure16!A4049)</f>
        <v>1</v>
      </c>
    </row>
    <row r="4050" spans="1:8">
      <c r="A4050" s="27">
        <v>2001</v>
      </c>
      <c r="B4050" t="s">
        <v>81</v>
      </c>
      <c r="C4050" s="3">
        <f>SUMIFS(Data!F:F,Data!$B:$B,Figure16!$B4050,Data!$A:$A,Figure16!$A4050)</f>
        <v>0</v>
      </c>
      <c r="D4050" s="3">
        <f>SUMIFS(Data!Y:Y,Data!$B:$B,Figure16!$B4050,Data!$A:$A,Figure16!$A4050)</f>
        <v>0</v>
      </c>
      <c r="E4050" s="3">
        <f>SUMIFS(Data!Q:Q,Data!$B:$B,Figure16!$B4050,Data!$A:$A,Figure16!$A4050)</f>
        <v>906000000</v>
      </c>
      <c r="F4050" s="1">
        <f t="shared" si="130"/>
        <v>0</v>
      </c>
      <c r="G4050" s="1">
        <f t="shared" si="131"/>
        <v>0</v>
      </c>
      <c r="H4050">
        <f>SUMIFS(Data!Z:Z,Data!B:B,Figure16!B4050,Data!A:A,Figure16!A4050)</f>
        <v>1</v>
      </c>
    </row>
    <row r="4051" spans="1:8">
      <c r="A4051" s="27">
        <v>2002</v>
      </c>
      <c r="B4051" t="s">
        <v>81</v>
      </c>
      <c r="C4051" s="3">
        <f>SUMIFS(Data!F:F,Data!$B:$B,Figure16!$B4051,Data!$A:$A,Figure16!$A4051)</f>
        <v>0</v>
      </c>
      <c r="D4051" s="3">
        <f>SUMIFS(Data!Y:Y,Data!$B:$B,Figure16!$B4051,Data!$A:$A,Figure16!$A4051)</f>
        <v>0</v>
      </c>
      <c r="E4051" s="3">
        <f>SUMIFS(Data!Q:Q,Data!$B:$B,Figure16!$B4051,Data!$A:$A,Figure16!$A4051)</f>
        <v>927000000</v>
      </c>
      <c r="F4051" s="1">
        <f t="shared" si="130"/>
        <v>0</v>
      </c>
      <c r="G4051" s="1">
        <f t="shared" si="131"/>
        <v>0</v>
      </c>
      <c r="H4051">
        <f>SUMIFS(Data!Z:Z,Data!B:B,Figure16!B4051,Data!A:A,Figure16!A4051)</f>
        <v>1</v>
      </c>
    </row>
    <row r="4052" spans="1:8">
      <c r="A4052" s="27">
        <v>2003</v>
      </c>
      <c r="B4052" t="s">
        <v>81</v>
      </c>
      <c r="C4052" s="3">
        <f>SUMIFS(Data!F:F,Data!$B:$B,Figure16!$B4052,Data!$A:$A,Figure16!$A4052)</f>
        <v>0</v>
      </c>
      <c r="D4052" s="3">
        <f>SUMIFS(Data!Y:Y,Data!$B:$B,Figure16!$B4052,Data!$A:$A,Figure16!$A4052)</f>
        <v>0</v>
      </c>
      <c r="E4052" s="3">
        <f>SUMIFS(Data!Q:Q,Data!$B:$B,Figure16!$B4052,Data!$A:$A,Figure16!$A4052)</f>
        <v>748000000</v>
      </c>
      <c r="F4052" s="1">
        <f t="shared" si="130"/>
        <v>0</v>
      </c>
      <c r="G4052" s="1">
        <f t="shared" si="131"/>
        <v>0</v>
      </c>
      <c r="H4052">
        <f>SUMIFS(Data!Z:Z,Data!B:B,Figure16!B4052,Data!A:A,Figure16!A4052)</f>
        <v>1</v>
      </c>
    </row>
    <row r="4053" spans="1:8">
      <c r="A4053" s="27">
        <v>2004</v>
      </c>
      <c r="B4053" t="s">
        <v>81</v>
      </c>
      <c r="C4053" s="3">
        <f>SUMIFS(Data!F:F,Data!$B:$B,Figure16!$B4053,Data!$A:$A,Figure16!$A4053)</f>
        <v>2200000</v>
      </c>
      <c r="D4053" s="3">
        <f>SUMIFS(Data!Y:Y,Data!$B:$B,Figure16!$B4053,Data!$A:$A,Figure16!$A4053)</f>
        <v>0</v>
      </c>
      <c r="E4053" s="3">
        <f>SUMIFS(Data!Q:Q,Data!$B:$B,Figure16!$B4053,Data!$A:$A,Figure16!$A4053)</f>
        <v>897000000</v>
      </c>
      <c r="F4053" s="1">
        <f t="shared" si="130"/>
        <v>0.2452619843924192</v>
      </c>
      <c r="G4053" s="1">
        <f t="shared" si="131"/>
        <v>0</v>
      </c>
      <c r="H4053">
        <f>SUMIFS(Data!Z:Z,Data!B:B,Figure16!B4053,Data!A:A,Figure16!A4053)</f>
        <v>1</v>
      </c>
    </row>
    <row r="4054" spans="1:8">
      <c r="A4054" s="27">
        <v>2005</v>
      </c>
      <c r="B4054" t="s">
        <v>81</v>
      </c>
      <c r="C4054" s="3">
        <f>SUMIFS(Data!F:F,Data!$B:$B,Figure16!$B4054,Data!$A:$A,Figure16!$A4054)</f>
        <v>11128432</v>
      </c>
      <c r="D4054" s="3">
        <f>SUMIFS(Data!Y:Y,Data!$B:$B,Figure16!$B4054,Data!$A:$A,Figure16!$A4054)</f>
        <v>0</v>
      </c>
      <c r="E4054" s="3">
        <f>SUMIFS(Data!Q:Q,Data!$B:$B,Figure16!$B4054,Data!$A:$A,Figure16!$A4054)</f>
        <v>949000000</v>
      </c>
      <c r="F4054" s="1">
        <f t="shared" si="130"/>
        <v>1.1726482613277134</v>
      </c>
      <c r="G4054" s="1">
        <f t="shared" si="131"/>
        <v>0</v>
      </c>
      <c r="H4054">
        <f>SUMIFS(Data!Z:Z,Data!B:B,Figure16!B4054,Data!A:A,Figure16!A4054)</f>
        <v>1</v>
      </c>
    </row>
    <row r="4055" spans="1:8">
      <c r="A4055" s="27">
        <v>2006</v>
      </c>
      <c r="B4055" t="s">
        <v>81</v>
      </c>
      <c r="C4055" s="3">
        <f>SUMIFS(Data!F:F,Data!$B:$B,Figure16!$B4055,Data!$A:$A,Figure16!$A4055)</f>
        <v>59080000</v>
      </c>
      <c r="D4055" s="3">
        <f>SUMIFS(Data!Y:Y,Data!$B:$B,Figure16!$B4055,Data!$A:$A,Figure16!$A4055)</f>
        <v>0</v>
      </c>
      <c r="E4055" s="3">
        <f>SUMIFS(Data!Q:Q,Data!$B:$B,Figure16!$B4055,Data!$A:$A,Figure16!$A4055)</f>
        <v>1119000000</v>
      </c>
      <c r="F4055" s="1">
        <f t="shared" si="130"/>
        <v>5.2797140303842713</v>
      </c>
      <c r="G4055" s="1">
        <f t="shared" si="131"/>
        <v>0</v>
      </c>
      <c r="H4055">
        <f>SUMIFS(Data!Z:Z,Data!B:B,Figure16!B4055,Data!A:A,Figure16!A4055)</f>
        <v>1</v>
      </c>
    </row>
    <row r="4056" spans="1:8">
      <c r="A4056" s="27">
        <v>2007</v>
      </c>
      <c r="B4056" t="s">
        <v>81</v>
      </c>
      <c r="C4056" s="3">
        <f>SUMIFS(Data!F:F,Data!$B:$B,Figure16!$B4056,Data!$A:$A,Figure16!$A4056)</f>
        <v>131448.671875</v>
      </c>
      <c r="D4056" s="3">
        <f>SUMIFS(Data!Y:Y,Data!$B:$B,Figure16!$B4056,Data!$A:$A,Figure16!$A4056)</f>
        <v>0</v>
      </c>
      <c r="E4056" s="3">
        <f>SUMIFS(Data!Q:Q,Data!$B:$B,Figure16!$B4056,Data!$A:$A,Figure16!$A4056)</f>
        <v>1373000000</v>
      </c>
      <c r="F4056" s="1">
        <f t="shared" si="130"/>
        <v>9.5738289785142015E-3</v>
      </c>
      <c r="G4056" s="1">
        <f t="shared" si="131"/>
        <v>0</v>
      </c>
      <c r="H4056">
        <f>SUMIFS(Data!Z:Z,Data!B:B,Figure16!B4056,Data!A:A,Figure16!A4056)</f>
        <v>1</v>
      </c>
    </row>
    <row r="4057" spans="1:8">
      <c r="A4057" s="27">
        <v>2008</v>
      </c>
      <c r="B4057" t="s">
        <v>81</v>
      </c>
      <c r="C4057" s="3">
        <f>SUMIFS(Data!F:F,Data!$B:$B,Figure16!$B4057,Data!$A:$A,Figure16!$A4057)</f>
        <v>2200000</v>
      </c>
      <c r="D4057" s="3">
        <f>SUMIFS(Data!Y:Y,Data!$B:$B,Figure16!$B4057,Data!$A:$A,Figure16!$A4057)</f>
        <v>0</v>
      </c>
      <c r="E4057" s="3">
        <f>SUMIFS(Data!Q:Q,Data!$B:$B,Figure16!$B4057,Data!$A:$A,Figure16!$A4057)</f>
        <v>1726000000.0000002</v>
      </c>
      <c r="F4057" s="1">
        <f t="shared" si="130"/>
        <v>0.12746234067207415</v>
      </c>
      <c r="G4057" s="1">
        <f t="shared" si="131"/>
        <v>0</v>
      </c>
      <c r="H4057">
        <f>SUMIFS(Data!Z:Z,Data!B:B,Figure16!B4057,Data!A:A,Figure16!A4057)</f>
        <v>1</v>
      </c>
    </row>
    <row r="4058" spans="1:8">
      <c r="A4058" s="27">
        <v>2009</v>
      </c>
      <c r="B4058" t="s">
        <v>81</v>
      </c>
      <c r="C4058" s="3">
        <f>SUMIFS(Data!F:F,Data!$B:$B,Figure16!$B4058,Data!$A:$A,Figure16!$A4058)</f>
        <v>302765.0625</v>
      </c>
      <c r="D4058" s="3">
        <f>SUMIFS(Data!Y:Y,Data!$B:$B,Figure16!$B4058,Data!$A:$A,Figure16!$A4058)</f>
        <v>0</v>
      </c>
      <c r="E4058" s="3">
        <f>SUMIFS(Data!Q:Q,Data!$B:$B,Figure16!$B4058,Data!$A:$A,Figure16!$A4058)</f>
        <v>1767999999.9999998</v>
      </c>
      <c r="F4058" s="1">
        <f t="shared" si="130"/>
        <v>1.7124720729638013E-2</v>
      </c>
      <c r="G4058" s="1">
        <f t="shared" si="131"/>
        <v>0</v>
      </c>
      <c r="H4058">
        <f>SUMIFS(Data!Z:Z,Data!B:B,Figure16!B4058,Data!A:A,Figure16!A4058)</f>
        <v>1</v>
      </c>
    </row>
    <row r="4059" spans="1:8">
      <c r="A4059" s="27">
        <v>2010</v>
      </c>
      <c r="B4059" t="s">
        <v>81</v>
      </c>
      <c r="C4059" s="3">
        <f>SUMIFS(Data!F:F,Data!$B:$B,Figure16!$B4059,Data!$A:$A,Figure16!$A4059)</f>
        <v>56341857.111984253</v>
      </c>
      <c r="D4059" s="3">
        <f>SUMIFS(Data!Y:Y,Data!$B:$B,Figure16!$B4059,Data!$A:$A,Figure16!$A4059)</f>
        <v>0</v>
      </c>
      <c r="E4059" s="3">
        <f>SUMIFS(Data!Q:Q,Data!$B:$B,Figure16!$B4059,Data!$A:$A,Figure16!$A4059)</f>
        <v>1997999999.9999998</v>
      </c>
      <c r="F4059" s="1">
        <f t="shared" si="130"/>
        <v>2.8199127683675806</v>
      </c>
      <c r="G4059" s="1">
        <f t="shared" si="131"/>
        <v>0</v>
      </c>
      <c r="H4059">
        <f>SUMIFS(Data!Z:Z,Data!B:B,Figure16!B4059,Data!A:A,Figure16!A4059)</f>
        <v>1</v>
      </c>
    </row>
    <row r="4060" spans="1:8">
      <c r="A4060" s="27">
        <v>2011</v>
      </c>
      <c r="B4060" t="s">
        <v>81</v>
      </c>
      <c r="C4060" s="3">
        <f>SUMIFS(Data!F:F,Data!$B:$B,Figure16!$B4060,Data!$A:$A,Figure16!$A4060)</f>
        <v>16464291.25</v>
      </c>
      <c r="D4060" s="3">
        <f>SUMIFS(Data!Y:Y,Data!$B:$B,Figure16!$B4060,Data!$A:$A,Figure16!$A4060)</f>
        <v>0</v>
      </c>
      <c r="E4060" s="3">
        <f>SUMIFS(Data!Q:Q,Data!$B:$B,Figure16!$B4060,Data!$A:$A,Figure16!$A4060)</f>
        <v>2398000000</v>
      </c>
      <c r="F4060" s="1">
        <f t="shared" si="130"/>
        <v>0.68658428899082569</v>
      </c>
      <c r="G4060" s="1">
        <f t="shared" si="131"/>
        <v>0</v>
      </c>
      <c r="H4060">
        <f>SUMIFS(Data!Z:Z,Data!B:B,Figure16!B4060,Data!A:A,Figure16!A4060)</f>
        <v>1</v>
      </c>
    </row>
    <row r="4061" spans="1:8">
      <c r="A4061" s="27">
        <v>2012</v>
      </c>
      <c r="B4061" t="s">
        <v>81</v>
      </c>
      <c r="C4061" s="3">
        <f>SUMIFS(Data!F:F,Data!$B:$B,Figure16!$B4061,Data!$A:$A,Figure16!$A4061)</f>
        <v>63211881</v>
      </c>
      <c r="D4061" s="3">
        <f>SUMIFS(Data!Y:Y,Data!$B:$B,Figure16!$B4061,Data!$A:$A,Figure16!$A4061)</f>
        <v>0</v>
      </c>
      <c r="E4061" s="3">
        <f>SUMIFS(Data!Q:Q,Data!$B:$B,Figure16!$B4061,Data!$A:$A,Figure16!$A4061)</f>
        <v>2720999999.9999995</v>
      </c>
      <c r="F4061" s="1">
        <f t="shared" si="130"/>
        <v>2.3231121278941567</v>
      </c>
      <c r="G4061" s="1">
        <f t="shared" si="131"/>
        <v>0</v>
      </c>
      <c r="H4061">
        <f>SUMIFS(Data!Z:Z,Data!B:B,Figure16!B4061,Data!A:A,Figure16!A4061)</f>
        <v>1</v>
      </c>
    </row>
    <row r="4062" spans="1:8">
      <c r="A4062" s="27">
        <v>2013</v>
      </c>
      <c r="B4062" t="s">
        <v>81</v>
      </c>
      <c r="C4062" s="3">
        <f>SUMIFS(Data!F:F,Data!$B:$B,Figure16!$B4062,Data!$A:$A,Figure16!$A4062)</f>
        <v>1350000</v>
      </c>
      <c r="D4062" s="3">
        <f>SUMIFS(Data!Y:Y,Data!$B:$B,Figure16!$B4062,Data!$A:$A,Figure16!$A4062)</f>
        <v>0</v>
      </c>
      <c r="E4062" s="3">
        <f>SUMIFS(Data!Q:Q,Data!$B:$B,Figure16!$B4062,Data!$A:$A,Figure16!$A4062)</f>
        <v>3067000000</v>
      </c>
      <c r="F4062" s="1">
        <f t="shared" si="130"/>
        <v>4.401695467883926E-2</v>
      </c>
      <c r="G4062" s="1">
        <f t="shared" si="131"/>
        <v>0</v>
      </c>
      <c r="H4062">
        <f>SUMIFS(Data!Z:Z,Data!B:B,Figure16!B4062,Data!A:A,Figure16!A4062)</f>
        <v>1</v>
      </c>
    </row>
    <row r="4063" spans="1:8">
      <c r="A4063" s="27">
        <v>2014</v>
      </c>
      <c r="B4063" t="s">
        <v>81</v>
      </c>
      <c r="C4063" s="3">
        <f>SUMIFS(Data!F:F,Data!$B:$B,Figure16!$B4063,Data!$A:$A,Figure16!$A4063)</f>
        <v>7747331.8125</v>
      </c>
      <c r="D4063" s="3">
        <f>SUMIFS(Data!Y:Y,Data!$B:$B,Figure16!$B4063,Data!$A:$A,Figure16!$A4063)</f>
        <v>0</v>
      </c>
      <c r="E4063" s="3">
        <f>SUMIFS(Data!Q:Q,Data!$B:$B,Figure16!$B4063,Data!$A:$A,Figure16!$A4063)</f>
        <v>3144000000</v>
      </c>
      <c r="F4063" s="1">
        <f t="shared" si="130"/>
        <v>0.24641640625</v>
      </c>
      <c r="G4063" s="1">
        <f t="shared" si="131"/>
        <v>0</v>
      </c>
      <c r="H4063">
        <f>SUMIFS(Data!Z:Z,Data!B:B,Figure16!B4063,Data!A:A,Figure16!A4063)</f>
        <v>1</v>
      </c>
    </row>
    <row r="4064" spans="1:8">
      <c r="A4064" s="27">
        <v>2015</v>
      </c>
      <c r="B4064" t="s">
        <v>81</v>
      </c>
      <c r="C4064" s="3">
        <f>SUMIFS(Data!F:F,Data!$B:$B,Figure16!$B4064,Data!$A:$A,Figure16!$A4064)</f>
        <v>0</v>
      </c>
      <c r="D4064" s="3">
        <f>SUMIFS(Data!Y:Y,Data!$B:$B,Figure16!$B4064,Data!$A:$A,Figure16!$A4064)</f>
        <v>0</v>
      </c>
      <c r="E4064" s="3">
        <f>SUMIFS(Data!Q:Q,Data!$B:$B,Figure16!$B4064,Data!$A:$A,Figure16!$A4064)</f>
        <v>3177000000</v>
      </c>
      <c r="F4064" s="1">
        <f t="shared" si="130"/>
        <v>0</v>
      </c>
      <c r="G4064" s="1">
        <f t="shared" si="131"/>
        <v>0</v>
      </c>
      <c r="H4064">
        <f>SUMIFS(Data!Z:Z,Data!B:B,Figure16!B4064,Data!A:A,Figure16!A4064)</f>
        <v>1</v>
      </c>
    </row>
    <row r="4065" spans="1:8">
      <c r="A4065" s="27">
        <v>2016</v>
      </c>
      <c r="B4065" t="s">
        <v>81</v>
      </c>
      <c r="C4065" s="3">
        <f>SUMIFS(Data!F:F,Data!$B:$B,Figure16!$B4065,Data!$A:$A,Figure16!$A4065)</f>
        <v>0</v>
      </c>
      <c r="D4065" s="3">
        <f>SUMIFS(Data!Y:Y,Data!$B:$B,Figure16!$B4065,Data!$A:$A,Figure16!$A4065)</f>
        <v>0</v>
      </c>
      <c r="E4065" s="3">
        <f>SUMIFS(Data!Q:Q,Data!$B:$B,Figure16!$B4065,Data!$A:$A,Figure16!$A4065)</f>
        <v>3277826000.0000005</v>
      </c>
      <c r="F4065" s="1">
        <f t="shared" si="130"/>
        <v>0</v>
      </c>
      <c r="G4065" s="1">
        <f t="shared" si="131"/>
        <v>0</v>
      </c>
      <c r="H4065">
        <f>SUMIFS(Data!Z:Z,Data!B:B,Figure16!B4065,Data!A:A,Figure16!A4065)</f>
        <v>1</v>
      </c>
    </row>
    <row r="4066" spans="1:8">
      <c r="A4066" s="27">
        <v>2017</v>
      </c>
      <c r="B4066" t="s">
        <v>81</v>
      </c>
      <c r="C4066" s="3">
        <f>SUMIFS(Data!F:F,Data!$B:$B,Figure16!$B4066,Data!$A:$A,Figure16!$A4066)</f>
        <v>50000000</v>
      </c>
      <c r="D4066" s="3">
        <f>SUMIFS(Data!Y:Y,Data!$B:$B,Figure16!$B4066,Data!$A:$A,Figure16!$A4066)</f>
        <v>0</v>
      </c>
      <c r="E4066" s="3">
        <f>SUMIFS(Data!Q:Q,Data!$B:$B,Figure16!$B4066,Data!$A:$A,Figure16!$A4066)</f>
        <v>3285455000</v>
      </c>
      <c r="F4066" s="1">
        <f t="shared" si="130"/>
        <v>1.521859224977971</v>
      </c>
      <c r="G4066" s="1">
        <f t="shared" si="131"/>
        <v>0</v>
      </c>
      <c r="H4066">
        <f>SUMIFS(Data!Z:Z,Data!B:B,Figure16!B4066,Data!A:A,Figure16!A4066)</f>
        <v>1</v>
      </c>
    </row>
    <row r="4067" spans="1:8">
      <c r="A4067" s="27">
        <v>1951</v>
      </c>
      <c r="B4067" t="s">
        <v>37</v>
      </c>
      <c r="C4067" s="3">
        <f>SUMIFS(Data!F:F,Data!$B:$B,Figure16!$B4067,Data!$A:$A,Figure16!$A4067)</f>
        <v>0</v>
      </c>
      <c r="D4067" s="3">
        <f>SUMIFS(Data!Y:Y,Data!$B:$B,Figure16!$B4067,Data!$A:$A,Figure16!$A4067)</f>
        <v>0</v>
      </c>
      <c r="E4067" s="3">
        <f>SUMIFS(Data!Q:Q,Data!$B:$B,Figure16!$B4067,Data!$A:$A,Figure16!$A4067)</f>
        <v>0</v>
      </c>
      <c r="F4067" s="1" t="str">
        <f t="shared" si="130"/>
        <v/>
      </c>
      <c r="G4067" s="1" t="str">
        <f t="shared" si="131"/>
        <v/>
      </c>
      <c r="H4067">
        <f>SUMIFS(Data!Z:Z,Data!B:B,Figure16!B4067,Data!A:A,Figure16!A4067)</f>
        <v>0</v>
      </c>
    </row>
    <row r="4068" spans="1:8">
      <c r="A4068" s="27">
        <v>1952</v>
      </c>
      <c r="B4068" t="s">
        <v>37</v>
      </c>
      <c r="C4068" s="3">
        <f>SUMIFS(Data!F:F,Data!$B:$B,Figure16!$B4068,Data!$A:$A,Figure16!$A4068)</f>
        <v>0</v>
      </c>
      <c r="D4068" s="3">
        <f>SUMIFS(Data!Y:Y,Data!$B:$B,Figure16!$B4068,Data!$A:$A,Figure16!$A4068)</f>
        <v>0</v>
      </c>
      <c r="E4068" s="3">
        <f>SUMIFS(Data!Q:Q,Data!$B:$B,Figure16!$B4068,Data!$A:$A,Figure16!$A4068)</f>
        <v>0</v>
      </c>
      <c r="F4068" s="1" t="str">
        <f t="shared" si="130"/>
        <v/>
      </c>
      <c r="G4068" s="1" t="str">
        <f t="shared" si="131"/>
        <v/>
      </c>
      <c r="H4068">
        <f>SUMIFS(Data!Z:Z,Data!B:B,Figure16!B4068,Data!A:A,Figure16!A4068)</f>
        <v>0</v>
      </c>
    </row>
    <row r="4069" spans="1:8">
      <c r="A4069" s="27">
        <v>1953</v>
      </c>
      <c r="B4069" t="s">
        <v>37</v>
      </c>
      <c r="C4069" s="3">
        <f>SUMIFS(Data!F:F,Data!$B:$B,Figure16!$B4069,Data!$A:$A,Figure16!$A4069)</f>
        <v>0</v>
      </c>
      <c r="D4069" s="3">
        <f>SUMIFS(Data!Y:Y,Data!$B:$B,Figure16!$B4069,Data!$A:$A,Figure16!$A4069)</f>
        <v>0</v>
      </c>
      <c r="E4069" s="3">
        <f>SUMIFS(Data!Q:Q,Data!$B:$B,Figure16!$B4069,Data!$A:$A,Figure16!$A4069)</f>
        <v>0</v>
      </c>
      <c r="F4069" s="1" t="str">
        <f t="shared" si="130"/>
        <v/>
      </c>
      <c r="G4069" s="1" t="str">
        <f t="shared" si="131"/>
        <v/>
      </c>
      <c r="H4069">
        <f>SUMIFS(Data!Z:Z,Data!B:B,Figure16!B4069,Data!A:A,Figure16!A4069)</f>
        <v>0</v>
      </c>
    </row>
    <row r="4070" spans="1:8">
      <c r="A4070" s="27">
        <v>1954</v>
      </c>
      <c r="B4070" t="s">
        <v>37</v>
      </c>
      <c r="C4070" s="3">
        <f>SUMIFS(Data!F:F,Data!$B:$B,Figure16!$B4070,Data!$A:$A,Figure16!$A4070)</f>
        <v>0</v>
      </c>
      <c r="D4070" s="3">
        <f>SUMIFS(Data!Y:Y,Data!$B:$B,Figure16!$B4070,Data!$A:$A,Figure16!$A4070)</f>
        <v>0</v>
      </c>
      <c r="E4070" s="3">
        <f>SUMIFS(Data!Q:Q,Data!$B:$B,Figure16!$B4070,Data!$A:$A,Figure16!$A4070)</f>
        <v>0</v>
      </c>
      <c r="F4070" s="1" t="str">
        <f t="shared" si="130"/>
        <v/>
      </c>
      <c r="G4070" s="1" t="str">
        <f t="shared" si="131"/>
        <v/>
      </c>
      <c r="H4070">
        <f>SUMIFS(Data!Z:Z,Data!B:B,Figure16!B4070,Data!A:A,Figure16!A4070)</f>
        <v>0</v>
      </c>
    </row>
    <row r="4071" spans="1:8">
      <c r="A4071" s="27">
        <v>1955</v>
      </c>
      <c r="B4071" t="s">
        <v>37</v>
      </c>
      <c r="C4071" s="3">
        <f>SUMIFS(Data!F:F,Data!$B:$B,Figure16!$B4071,Data!$A:$A,Figure16!$A4071)</f>
        <v>0</v>
      </c>
      <c r="D4071" s="3">
        <f>SUMIFS(Data!Y:Y,Data!$B:$B,Figure16!$B4071,Data!$A:$A,Figure16!$A4071)</f>
        <v>0</v>
      </c>
      <c r="E4071" s="3">
        <f>SUMIFS(Data!Q:Q,Data!$B:$B,Figure16!$B4071,Data!$A:$A,Figure16!$A4071)</f>
        <v>0</v>
      </c>
      <c r="F4071" s="1" t="str">
        <f t="shared" si="130"/>
        <v/>
      </c>
      <c r="G4071" s="1" t="str">
        <f t="shared" si="131"/>
        <v/>
      </c>
      <c r="H4071">
        <f>SUMIFS(Data!Z:Z,Data!B:B,Figure16!B4071,Data!A:A,Figure16!A4071)</f>
        <v>0</v>
      </c>
    </row>
    <row r="4072" spans="1:8">
      <c r="A4072" s="27">
        <v>1956</v>
      </c>
      <c r="B4072" t="s">
        <v>37</v>
      </c>
      <c r="C4072" s="3">
        <f>SUMIFS(Data!F:F,Data!$B:$B,Figure16!$B4072,Data!$A:$A,Figure16!$A4072)</f>
        <v>0</v>
      </c>
      <c r="D4072" s="3">
        <f>SUMIFS(Data!Y:Y,Data!$B:$B,Figure16!$B4072,Data!$A:$A,Figure16!$A4072)</f>
        <v>0</v>
      </c>
      <c r="E4072" s="3">
        <f>SUMIFS(Data!Q:Q,Data!$B:$B,Figure16!$B4072,Data!$A:$A,Figure16!$A4072)</f>
        <v>0</v>
      </c>
      <c r="F4072" s="1" t="str">
        <f t="shared" si="130"/>
        <v/>
      </c>
      <c r="G4072" s="1" t="str">
        <f t="shared" si="131"/>
        <v/>
      </c>
      <c r="H4072">
        <f>SUMIFS(Data!Z:Z,Data!B:B,Figure16!B4072,Data!A:A,Figure16!A4072)</f>
        <v>0</v>
      </c>
    </row>
    <row r="4073" spans="1:8">
      <c r="A4073" s="27">
        <v>1957</v>
      </c>
      <c r="B4073" t="s">
        <v>37</v>
      </c>
      <c r="C4073" s="3">
        <f>SUMIFS(Data!F:F,Data!$B:$B,Figure16!$B4073,Data!$A:$A,Figure16!$A4073)</f>
        <v>0</v>
      </c>
      <c r="D4073" s="3">
        <f>SUMIFS(Data!Y:Y,Data!$B:$B,Figure16!$B4073,Data!$A:$A,Figure16!$A4073)</f>
        <v>0</v>
      </c>
      <c r="E4073" s="3">
        <f>SUMIFS(Data!Q:Q,Data!$B:$B,Figure16!$B4073,Data!$A:$A,Figure16!$A4073)</f>
        <v>0</v>
      </c>
      <c r="F4073" s="1" t="str">
        <f t="shared" si="130"/>
        <v/>
      </c>
      <c r="G4073" s="1" t="str">
        <f t="shared" si="131"/>
        <v/>
      </c>
      <c r="H4073">
        <f>SUMIFS(Data!Z:Z,Data!B:B,Figure16!B4073,Data!A:A,Figure16!A4073)</f>
        <v>0</v>
      </c>
    </row>
    <row r="4074" spans="1:8">
      <c r="A4074" s="27">
        <v>1958</v>
      </c>
      <c r="B4074" t="s">
        <v>37</v>
      </c>
      <c r="C4074" s="3">
        <f>SUMIFS(Data!F:F,Data!$B:$B,Figure16!$B4074,Data!$A:$A,Figure16!$A4074)</f>
        <v>0</v>
      </c>
      <c r="D4074" s="3">
        <f>SUMIFS(Data!Y:Y,Data!$B:$B,Figure16!$B4074,Data!$A:$A,Figure16!$A4074)</f>
        <v>0</v>
      </c>
      <c r="E4074" s="3">
        <f>SUMIFS(Data!Q:Q,Data!$B:$B,Figure16!$B4074,Data!$A:$A,Figure16!$A4074)</f>
        <v>0</v>
      </c>
      <c r="F4074" s="1" t="str">
        <f t="shared" si="130"/>
        <v/>
      </c>
      <c r="G4074" s="1" t="str">
        <f t="shared" si="131"/>
        <v/>
      </c>
      <c r="H4074">
        <f>SUMIFS(Data!Z:Z,Data!B:B,Figure16!B4074,Data!A:A,Figure16!A4074)</f>
        <v>0</v>
      </c>
    </row>
    <row r="4075" spans="1:8">
      <c r="A4075" s="27">
        <v>1959</v>
      </c>
      <c r="B4075" t="s">
        <v>37</v>
      </c>
      <c r="C4075" s="3">
        <f>SUMIFS(Data!F:F,Data!$B:$B,Figure16!$B4075,Data!$A:$A,Figure16!$A4075)</f>
        <v>0</v>
      </c>
      <c r="D4075" s="3">
        <f>SUMIFS(Data!Y:Y,Data!$B:$B,Figure16!$B4075,Data!$A:$A,Figure16!$A4075)</f>
        <v>0</v>
      </c>
      <c r="E4075" s="3">
        <f>SUMIFS(Data!Q:Q,Data!$B:$B,Figure16!$B4075,Data!$A:$A,Figure16!$A4075)</f>
        <v>0</v>
      </c>
      <c r="F4075" s="1" t="str">
        <f t="shared" si="130"/>
        <v/>
      </c>
      <c r="G4075" s="1" t="str">
        <f t="shared" si="131"/>
        <v/>
      </c>
      <c r="H4075">
        <f>SUMIFS(Data!Z:Z,Data!B:B,Figure16!B4075,Data!A:A,Figure16!A4075)</f>
        <v>0</v>
      </c>
    </row>
    <row r="4076" spans="1:8">
      <c r="A4076" s="27">
        <v>1960</v>
      </c>
      <c r="B4076" t="s">
        <v>37</v>
      </c>
      <c r="C4076" s="3">
        <f>SUMIFS(Data!F:F,Data!$B:$B,Figure16!$B4076,Data!$A:$A,Figure16!$A4076)</f>
        <v>0</v>
      </c>
      <c r="D4076" s="3">
        <f>SUMIFS(Data!Y:Y,Data!$B:$B,Figure16!$B4076,Data!$A:$A,Figure16!$A4076)</f>
        <v>0</v>
      </c>
      <c r="E4076" s="3">
        <f>SUMIFS(Data!Q:Q,Data!$B:$B,Figure16!$B4076,Data!$A:$A,Figure16!$A4076)</f>
        <v>0</v>
      </c>
      <c r="F4076" s="1" t="str">
        <f t="shared" si="130"/>
        <v/>
      </c>
      <c r="G4076" s="1" t="str">
        <f t="shared" si="131"/>
        <v/>
      </c>
      <c r="H4076">
        <f>SUMIFS(Data!Z:Z,Data!B:B,Figure16!B4076,Data!A:A,Figure16!A4076)</f>
        <v>0</v>
      </c>
    </row>
    <row r="4077" spans="1:8">
      <c r="A4077" s="27">
        <v>1961</v>
      </c>
      <c r="B4077" t="s">
        <v>37</v>
      </c>
      <c r="C4077" s="3">
        <f>SUMIFS(Data!F:F,Data!$B:$B,Figure16!$B4077,Data!$A:$A,Figure16!$A4077)</f>
        <v>0</v>
      </c>
      <c r="D4077" s="3">
        <f>SUMIFS(Data!Y:Y,Data!$B:$B,Figure16!$B4077,Data!$A:$A,Figure16!$A4077)</f>
        <v>0</v>
      </c>
      <c r="E4077" s="3">
        <f>SUMIFS(Data!Q:Q,Data!$B:$B,Figure16!$B4077,Data!$A:$A,Figure16!$A4077)</f>
        <v>0</v>
      </c>
      <c r="F4077" s="1" t="str">
        <f t="shared" si="130"/>
        <v/>
      </c>
      <c r="G4077" s="1" t="str">
        <f t="shared" si="131"/>
        <v/>
      </c>
      <c r="H4077">
        <f>SUMIFS(Data!Z:Z,Data!B:B,Figure16!B4077,Data!A:A,Figure16!A4077)</f>
        <v>0</v>
      </c>
    </row>
    <row r="4078" spans="1:8">
      <c r="A4078" s="27">
        <v>1962</v>
      </c>
      <c r="B4078" t="s">
        <v>37</v>
      </c>
      <c r="C4078" s="3">
        <f>SUMIFS(Data!F:F,Data!$B:$B,Figure16!$B4078,Data!$A:$A,Figure16!$A4078)</f>
        <v>0</v>
      </c>
      <c r="D4078" s="3">
        <f>SUMIFS(Data!Y:Y,Data!$B:$B,Figure16!$B4078,Data!$A:$A,Figure16!$A4078)</f>
        <v>0</v>
      </c>
      <c r="E4078" s="3">
        <f>SUMIFS(Data!Q:Q,Data!$B:$B,Figure16!$B4078,Data!$A:$A,Figure16!$A4078)</f>
        <v>0</v>
      </c>
      <c r="F4078" s="1" t="str">
        <f t="shared" si="130"/>
        <v/>
      </c>
      <c r="G4078" s="1" t="str">
        <f t="shared" si="131"/>
        <v/>
      </c>
      <c r="H4078">
        <f>SUMIFS(Data!Z:Z,Data!B:B,Figure16!B4078,Data!A:A,Figure16!A4078)</f>
        <v>0</v>
      </c>
    </row>
    <row r="4079" spans="1:8">
      <c r="A4079" s="27">
        <v>1963</v>
      </c>
      <c r="B4079" t="s">
        <v>37</v>
      </c>
      <c r="C4079" s="3">
        <f>SUMIFS(Data!F:F,Data!$B:$B,Figure16!$B4079,Data!$A:$A,Figure16!$A4079)</f>
        <v>0</v>
      </c>
      <c r="D4079" s="3">
        <f>SUMIFS(Data!Y:Y,Data!$B:$B,Figure16!$B4079,Data!$A:$A,Figure16!$A4079)</f>
        <v>0</v>
      </c>
      <c r="E4079" s="3">
        <f>SUMIFS(Data!Q:Q,Data!$B:$B,Figure16!$B4079,Data!$A:$A,Figure16!$A4079)</f>
        <v>0</v>
      </c>
      <c r="F4079" s="1" t="str">
        <f t="shared" si="130"/>
        <v/>
      </c>
      <c r="G4079" s="1" t="str">
        <f t="shared" si="131"/>
        <v/>
      </c>
      <c r="H4079">
        <f>SUMIFS(Data!Z:Z,Data!B:B,Figure16!B4079,Data!A:A,Figure16!A4079)</f>
        <v>0</v>
      </c>
    </row>
    <row r="4080" spans="1:8">
      <c r="A4080" s="27">
        <v>1964</v>
      </c>
      <c r="B4080" t="s">
        <v>37</v>
      </c>
      <c r="C4080" s="3">
        <f>SUMIFS(Data!F:F,Data!$B:$B,Figure16!$B4080,Data!$A:$A,Figure16!$A4080)</f>
        <v>0</v>
      </c>
      <c r="D4080" s="3">
        <f>SUMIFS(Data!Y:Y,Data!$B:$B,Figure16!$B4080,Data!$A:$A,Figure16!$A4080)</f>
        <v>0</v>
      </c>
      <c r="E4080" s="3">
        <f>SUMIFS(Data!Q:Q,Data!$B:$B,Figure16!$B4080,Data!$A:$A,Figure16!$A4080)</f>
        <v>0</v>
      </c>
      <c r="F4080" s="1" t="str">
        <f t="shared" si="130"/>
        <v/>
      </c>
      <c r="G4080" s="1" t="str">
        <f t="shared" si="131"/>
        <v/>
      </c>
      <c r="H4080">
        <f>SUMIFS(Data!Z:Z,Data!B:B,Figure16!B4080,Data!A:A,Figure16!A4080)</f>
        <v>0</v>
      </c>
    </row>
    <row r="4081" spans="1:8">
      <c r="A4081" s="27">
        <v>1965</v>
      </c>
      <c r="B4081" t="s">
        <v>37</v>
      </c>
      <c r="C4081" s="3">
        <f>SUMIFS(Data!F:F,Data!$B:$B,Figure16!$B4081,Data!$A:$A,Figure16!$A4081)</f>
        <v>0</v>
      </c>
      <c r="D4081" s="3">
        <f>SUMIFS(Data!Y:Y,Data!$B:$B,Figure16!$B4081,Data!$A:$A,Figure16!$A4081)</f>
        <v>0</v>
      </c>
      <c r="E4081" s="3">
        <f>SUMIFS(Data!Q:Q,Data!$B:$B,Figure16!$B4081,Data!$A:$A,Figure16!$A4081)</f>
        <v>0</v>
      </c>
      <c r="F4081" s="1" t="str">
        <f t="shared" si="130"/>
        <v/>
      </c>
      <c r="G4081" s="1" t="str">
        <f t="shared" si="131"/>
        <v/>
      </c>
      <c r="H4081">
        <f>SUMIFS(Data!Z:Z,Data!B:B,Figure16!B4081,Data!A:A,Figure16!A4081)</f>
        <v>0</v>
      </c>
    </row>
    <row r="4082" spans="1:8">
      <c r="A4082" s="27">
        <v>1966</v>
      </c>
      <c r="B4082" t="s">
        <v>37</v>
      </c>
      <c r="C4082" s="3">
        <f>SUMIFS(Data!F:F,Data!$B:$B,Figure16!$B4082,Data!$A:$A,Figure16!$A4082)</f>
        <v>0</v>
      </c>
      <c r="D4082" s="3">
        <f>SUMIFS(Data!Y:Y,Data!$B:$B,Figure16!$B4082,Data!$A:$A,Figure16!$A4082)</f>
        <v>0</v>
      </c>
      <c r="E4082" s="3">
        <f>SUMIFS(Data!Q:Q,Data!$B:$B,Figure16!$B4082,Data!$A:$A,Figure16!$A4082)</f>
        <v>0</v>
      </c>
      <c r="F4082" s="1" t="str">
        <f t="shared" si="130"/>
        <v/>
      </c>
      <c r="G4082" s="1" t="str">
        <f t="shared" si="131"/>
        <v/>
      </c>
      <c r="H4082">
        <f>SUMIFS(Data!Z:Z,Data!B:B,Figure16!B4082,Data!A:A,Figure16!A4082)</f>
        <v>0</v>
      </c>
    </row>
    <row r="4083" spans="1:8">
      <c r="A4083" s="27">
        <v>1967</v>
      </c>
      <c r="B4083" t="s">
        <v>37</v>
      </c>
      <c r="C4083" s="3">
        <f>SUMIFS(Data!F:F,Data!$B:$B,Figure16!$B4083,Data!$A:$A,Figure16!$A4083)</f>
        <v>0</v>
      </c>
      <c r="D4083" s="3">
        <f>SUMIFS(Data!Y:Y,Data!$B:$B,Figure16!$B4083,Data!$A:$A,Figure16!$A4083)</f>
        <v>0</v>
      </c>
      <c r="E4083" s="3">
        <f>SUMIFS(Data!Q:Q,Data!$B:$B,Figure16!$B4083,Data!$A:$A,Figure16!$A4083)</f>
        <v>0</v>
      </c>
      <c r="F4083" s="1" t="str">
        <f t="shared" si="130"/>
        <v/>
      </c>
      <c r="G4083" s="1" t="str">
        <f t="shared" si="131"/>
        <v/>
      </c>
      <c r="H4083">
        <f>SUMIFS(Data!Z:Z,Data!B:B,Figure16!B4083,Data!A:A,Figure16!A4083)</f>
        <v>0</v>
      </c>
    </row>
    <row r="4084" spans="1:8">
      <c r="A4084" s="27">
        <v>1968</v>
      </c>
      <c r="B4084" t="s">
        <v>37</v>
      </c>
      <c r="C4084" s="3">
        <f>SUMIFS(Data!F:F,Data!$B:$B,Figure16!$B4084,Data!$A:$A,Figure16!$A4084)</f>
        <v>0</v>
      </c>
      <c r="D4084" s="3">
        <f>SUMIFS(Data!Y:Y,Data!$B:$B,Figure16!$B4084,Data!$A:$A,Figure16!$A4084)</f>
        <v>0</v>
      </c>
      <c r="E4084" s="3">
        <f>SUMIFS(Data!Q:Q,Data!$B:$B,Figure16!$B4084,Data!$A:$A,Figure16!$A4084)</f>
        <v>0</v>
      </c>
      <c r="F4084" s="1" t="str">
        <f t="shared" si="130"/>
        <v/>
      </c>
      <c r="G4084" s="1" t="str">
        <f t="shared" si="131"/>
        <v/>
      </c>
      <c r="H4084">
        <f>SUMIFS(Data!Z:Z,Data!B:B,Figure16!B4084,Data!A:A,Figure16!A4084)</f>
        <v>0</v>
      </c>
    </row>
    <row r="4085" spans="1:8">
      <c r="A4085" s="27">
        <v>1969</v>
      </c>
      <c r="B4085" t="s">
        <v>37</v>
      </c>
      <c r="C4085" s="3">
        <f>SUMIFS(Data!F:F,Data!$B:$B,Figure16!$B4085,Data!$A:$A,Figure16!$A4085)</f>
        <v>0</v>
      </c>
      <c r="D4085" s="3">
        <f>SUMIFS(Data!Y:Y,Data!$B:$B,Figure16!$B4085,Data!$A:$A,Figure16!$A4085)</f>
        <v>0</v>
      </c>
      <c r="E4085" s="3">
        <f>SUMIFS(Data!Q:Q,Data!$B:$B,Figure16!$B4085,Data!$A:$A,Figure16!$A4085)</f>
        <v>0</v>
      </c>
      <c r="F4085" s="1" t="str">
        <f t="shared" si="130"/>
        <v/>
      </c>
      <c r="G4085" s="1" t="str">
        <f t="shared" si="131"/>
        <v/>
      </c>
      <c r="H4085">
        <f>SUMIFS(Data!Z:Z,Data!B:B,Figure16!B4085,Data!A:A,Figure16!A4085)</f>
        <v>0</v>
      </c>
    </row>
    <row r="4086" spans="1:8">
      <c r="A4086" s="27">
        <v>1970</v>
      </c>
      <c r="B4086" t="s">
        <v>37</v>
      </c>
      <c r="C4086" s="3">
        <f>SUMIFS(Data!F:F,Data!$B:$B,Figure16!$B4086,Data!$A:$A,Figure16!$A4086)</f>
        <v>0</v>
      </c>
      <c r="D4086" s="3">
        <f>SUMIFS(Data!Y:Y,Data!$B:$B,Figure16!$B4086,Data!$A:$A,Figure16!$A4086)</f>
        <v>0</v>
      </c>
      <c r="E4086" s="3">
        <f>SUMIFS(Data!Q:Q,Data!$B:$B,Figure16!$B4086,Data!$A:$A,Figure16!$A4086)</f>
        <v>0</v>
      </c>
      <c r="F4086" s="1" t="str">
        <f t="shared" si="130"/>
        <v/>
      </c>
      <c r="G4086" s="1" t="str">
        <f t="shared" si="131"/>
        <v/>
      </c>
      <c r="H4086">
        <f>SUMIFS(Data!Z:Z,Data!B:B,Figure16!B4086,Data!A:A,Figure16!A4086)</f>
        <v>0</v>
      </c>
    </row>
    <row r="4087" spans="1:8">
      <c r="A4087" s="27">
        <v>1971</v>
      </c>
      <c r="B4087" t="s">
        <v>37</v>
      </c>
      <c r="C4087" s="3">
        <f>SUMIFS(Data!F:F,Data!$B:$B,Figure16!$B4087,Data!$A:$A,Figure16!$A4087)</f>
        <v>0</v>
      </c>
      <c r="D4087" s="3">
        <f>SUMIFS(Data!Y:Y,Data!$B:$B,Figure16!$B4087,Data!$A:$A,Figure16!$A4087)</f>
        <v>0</v>
      </c>
      <c r="E4087" s="3">
        <f>SUMIFS(Data!Q:Q,Data!$B:$B,Figure16!$B4087,Data!$A:$A,Figure16!$A4087)</f>
        <v>0</v>
      </c>
      <c r="F4087" s="1" t="str">
        <f t="shared" si="130"/>
        <v/>
      </c>
      <c r="G4087" s="1" t="str">
        <f t="shared" si="131"/>
        <v/>
      </c>
      <c r="H4087">
        <f>SUMIFS(Data!Z:Z,Data!B:B,Figure16!B4087,Data!A:A,Figure16!A4087)</f>
        <v>0</v>
      </c>
    </row>
    <row r="4088" spans="1:8">
      <c r="A4088" s="27">
        <v>1972</v>
      </c>
      <c r="B4088" t="s">
        <v>37</v>
      </c>
      <c r="C4088" s="3">
        <f>SUMIFS(Data!F:F,Data!$B:$B,Figure16!$B4088,Data!$A:$A,Figure16!$A4088)</f>
        <v>0</v>
      </c>
      <c r="D4088" s="3">
        <f>SUMIFS(Data!Y:Y,Data!$B:$B,Figure16!$B4088,Data!$A:$A,Figure16!$A4088)</f>
        <v>0</v>
      </c>
      <c r="E4088" s="3">
        <f>SUMIFS(Data!Q:Q,Data!$B:$B,Figure16!$B4088,Data!$A:$A,Figure16!$A4088)</f>
        <v>0</v>
      </c>
      <c r="F4088" s="1" t="str">
        <f t="shared" si="130"/>
        <v/>
      </c>
      <c r="G4088" s="1" t="str">
        <f t="shared" si="131"/>
        <v/>
      </c>
      <c r="H4088">
        <f>SUMIFS(Data!Z:Z,Data!B:B,Figure16!B4088,Data!A:A,Figure16!A4088)</f>
        <v>0</v>
      </c>
    </row>
    <row r="4089" spans="1:8">
      <c r="A4089" s="27">
        <v>1973</v>
      </c>
      <c r="B4089" t="s">
        <v>37</v>
      </c>
      <c r="C4089" s="3">
        <f>SUMIFS(Data!F:F,Data!$B:$B,Figure16!$B4089,Data!$A:$A,Figure16!$A4089)</f>
        <v>0</v>
      </c>
      <c r="D4089" s="3">
        <f>SUMIFS(Data!Y:Y,Data!$B:$B,Figure16!$B4089,Data!$A:$A,Figure16!$A4089)</f>
        <v>0</v>
      </c>
      <c r="E4089" s="3">
        <f>SUMIFS(Data!Q:Q,Data!$B:$B,Figure16!$B4089,Data!$A:$A,Figure16!$A4089)</f>
        <v>0</v>
      </c>
      <c r="F4089" s="1" t="str">
        <f t="shared" si="130"/>
        <v/>
      </c>
      <c r="G4089" s="1" t="str">
        <f t="shared" si="131"/>
        <v/>
      </c>
      <c r="H4089">
        <f>SUMIFS(Data!Z:Z,Data!B:B,Figure16!B4089,Data!A:A,Figure16!A4089)</f>
        <v>0</v>
      </c>
    </row>
    <row r="4090" spans="1:8">
      <c r="A4090" s="27">
        <v>1974</v>
      </c>
      <c r="B4090" t="s">
        <v>37</v>
      </c>
      <c r="C4090" s="3">
        <f>SUMIFS(Data!F:F,Data!$B:$B,Figure16!$B4090,Data!$A:$A,Figure16!$A4090)</f>
        <v>0</v>
      </c>
      <c r="D4090" s="3">
        <f>SUMIFS(Data!Y:Y,Data!$B:$B,Figure16!$B4090,Data!$A:$A,Figure16!$A4090)</f>
        <v>0</v>
      </c>
      <c r="E4090" s="3">
        <f>SUMIFS(Data!Q:Q,Data!$B:$B,Figure16!$B4090,Data!$A:$A,Figure16!$A4090)</f>
        <v>0</v>
      </c>
      <c r="F4090" s="1" t="str">
        <f t="shared" si="130"/>
        <v/>
      </c>
      <c r="G4090" s="1" t="str">
        <f t="shared" si="131"/>
        <v/>
      </c>
      <c r="H4090">
        <f>SUMIFS(Data!Z:Z,Data!B:B,Figure16!B4090,Data!A:A,Figure16!A4090)</f>
        <v>0</v>
      </c>
    </row>
    <row r="4091" spans="1:8">
      <c r="A4091" s="27">
        <v>1975</v>
      </c>
      <c r="B4091" t="s">
        <v>37</v>
      </c>
      <c r="C4091" s="3">
        <f>SUMIFS(Data!F:F,Data!$B:$B,Figure16!$B4091,Data!$A:$A,Figure16!$A4091)</f>
        <v>0</v>
      </c>
      <c r="D4091" s="3">
        <f>SUMIFS(Data!Y:Y,Data!$B:$B,Figure16!$B4091,Data!$A:$A,Figure16!$A4091)</f>
        <v>0</v>
      </c>
      <c r="E4091" s="3">
        <f>SUMIFS(Data!Q:Q,Data!$B:$B,Figure16!$B4091,Data!$A:$A,Figure16!$A4091)</f>
        <v>0</v>
      </c>
      <c r="F4091" s="1" t="str">
        <f t="shared" si="130"/>
        <v/>
      </c>
      <c r="G4091" s="1" t="str">
        <f t="shared" si="131"/>
        <v/>
      </c>
      <c r="H4091">
        <f>SUMIFS(Data!Z:Z,Data!B:B,Figure16!B4091,Data!A:A,Figure16!A4091)</f>
        <v>0</v>
      </c>
    </row>
    <row r="4092" spans="1:8">
      <c r="A4092" s="27">
        <v>1976</v>
      </c>
      <c r="B4092" t="s">
        <v>37</v>
      </c>
      <c r="C4092" s="3">
        <f>SUMIFS(Data!F:F,Data!$B:$B,Figure16!$B4092,Data!$A:$A,Figure16!$A4092)</f>
        <v>0</v>
      </c>
      <c r="D4092" s="3">
        <f>SUMIFS(Data!Y:Y,Data!$B:$B,Figure16!$B4092,Data!$A:$A,Figure16!$A4092)</f>
        <v>0</v>
      </c>
      <c r="E4092" s="3">
        <f>SUMIFS(Data!Q:Q,Data!$B:$B,Figure16!$B4092,Data!$A:$A,Figure16!$A4092)</f>
        <v>0</v>
      </c>
      <c r="F4092" s="1" t="str">
        <f t="shared" si="130"/>
        <v/>
      </c>
      <c r="G4092" s="1" t="str">
        <f t="shared" si="131"/>
        <v/>
      </c>
      <c r="H4092">
        <f>SUMIFS(Data!Z:Z,Data!B:B,Figure16!B4092,Data!A:A,Figure16!A4092)</f>
        <v>0</v>
      </c>
    </row>
    <row r="4093" spans="1:8">
      <c r="A4093" s="27">
        <v>1977</v>
      </c>
      <c r="B4093" t="s">
        <v>37</v>
      </c>
      <c r="C4093" s="3">
        <f>SUMIFS(Data!F:F,Data!$B:$B,Figure16!$B4093,Data!$A:$A,Figure16!$A4093)</f>
        <v>0</v>
      </c>
      <c r="D4093" s="3">
        <f>SUMIFS(Data!Y:Y,Data!$B:$B,Figure16!$B4093,Data!$A:$A,Figure16!$A4093)</f>
        <v>0</v>
      </c>
      <c r="E4093" s="3">
        <f>SUMIFS(Data!Q:Q,Data!$B:$B,Figure16!$B4093,Data!$A:$A,Figure16!$A4093)</f>
        <v>0</v>
      </c>
      <c r="F4093" s="1" t="str">
        <f t="shared" si="130"/>
        <v/>
      </c>
      <c r="G4093" s="1" t="str">
        <f t="shared" si="131"/>
        <v/>
      </c>
      <c r="H4093">
        <f>SUMIFS(Data!Z:Z,Data!B:B,Figure16!B4093,Data!A:A,Figure16!A4093)</f>
        <v>0</v>
      </c>
    </row>
    <row r="4094" spans="1:8">
      <c r="A4094" s="27">
        <v>1978</v>
      </c>
      <c r="B4094" t="s">
        <v>37</v>
      </c>
      <c r="C4094" s="3">
        <f>SUMIFS(Data!F:F,Data!$B:$B,Figure16!$B4094,Data!$A:$A,Figure16!$A4094)</f>
        <v>0</v>
      </c>
      <c r="D4094" s="3">
        <f>SUMIFS(Data!Y:Y,Data!$B:$B,Figure16!$B4094,Data!$A:$A,Figure16!$A4094)</f>
        <v>0</v>
      </c>
      <c r="E4094" s="3">
        <f>SUMIFS(Data!Q:Q,Data!$B:$B,Figure16!$B4094,Data!$A:$A,Figure16!$A4094)</f>
        <v>0</v>
      </c>
      <c r="F4094" s="1" t="str">
        <f t="shared" si="130"/>
        <v/>
      </c>
      <c r="G4094" s="1" t="str">
        <f t="shared" si="131"/>
        <v/>
      </c>
      <c r="H4094">
        <f>SUMIFS(Data!Z:Z,Data!B:B,Figure16!B4094,Data!A:A,Figure16!A4094)</f>
        <v>0</v>
      </c>
    </row>
    <row r="4095" spans="1:8">
      <c r="A4095" s="27">
        <v>1979</v>
      </c>
      <c r="B4095" t="s">
        <v>37</v>
      </c>
      <c r="C4095" s="3">
        <f>SUMIFS(Data!F:F,Data!$B:$B,Figure16!$B4095,Data!$A:$A,Figure16!$A4095)</f>
        <v>0</v>
      </c>
      <c r="D4095" s="3">
        <f>SUMIFS(Data!Y:Y,Data!$B:$B,Figure16!$B4095,Data!$A:$A,Figure16!$A4095)</f>
        <v>0</v>
      </c>
      <c r="E4095" s="3">
        <f>SUMIFS(Data!Q:Q,Data!$B:$B,Figure16!$B4095,Data!$A:$A,Figure16!$A4095)</f>
        <v>0</v>
      </c>
      <c r="F4095" s="1" t="str">
        <f t="shared" si="130"/>
        <v/>
      </c>
      <c r="G4095" s="1" t="str">
        <f t="shared" si="131"/>
        <v/>
      </c>
      <c r="H4095">
        <f>SUMIFS(Data!Z:Z,Data!B:B,Figure16!B4095,Data!A:A,Figure16!A4095)</f>
        <v>0</v>
      </c>
    </row>
    <row r="4096" spans="1:8">
      <c r="A4096" s="27">
        <v>1980</v>
      </c>
      <c r="B4096" t="s">
        <v>37</v>
      </c>
      <c r="C4096" s="3">
        <f>SUMIFS(Data!F:F,Data!$B:$B,Figure16!$B4096,Data!$A:$A,Figure16!$A4096)</f>
        <v>0</v>
      </c>
      <c r="D4096" s="3">
        <f>SUMIFS(Data!Y:Y,Data!$B:$B,Figure16!$B4096,Data!$A:$A,Figure16!$A4096)</f>
        <v>0</v>
      </c>
      <c r="E4096" s="3">
        <f>SUMIFS(Data!Q:Q,Data!$B:$B,Figure16!$B4096,Data!$A:$A,Figure16!$A4096)</f>
        <v>0</v>
      </c>
      <c r="F4096" s="1" t="str">
        <f t="shared" si="130"/>
        <v/>
      </c>
      <c r="G4096" s="1" t="str">
        <f t="shared" si="131"/>
        <v/>
      </c>
      <c r="H4096">
        <f>SUMIFS(Data!Z:Z,Data!B:B,Figure16!B4096,Data!A:A,Figure16!A4096)</f>
        <v>0</v>
      </c>
    </row>
    <row r="4097" spans="1:8">
      <c r="A4097" s="27">
        <v>1981</v>
      </c>
      <c r="B4097" t="s">
        <v>37</v>
      </c>
      <c r="C4097" s="3">
        <f>SUMIFS(Data!F:F,Data!$B:$B,Figure16!$B4097,Data!$A:$A,Figure16!$A4097)</f>
        <v>0</v>
      </c>
      <c r="D4097" s="3">
        <f>SUMIFS(Data!Y:Y,Data!$B:$B,Figure16!$B4097,Data!$A:$A,Figure16!$A4097)</f>
        <v>250000000</v>
      </c>
      <c r="E4097" s="3">
        <f>SUMIFS(Data!Q:Q,Data!$B:$B,Figure16!$B4097,Data!$A:$A,Figure16!$A4097)</f>
        <v>0</v>
      </c>
      <c r="F4097" s="1" t="str">
        <f t="shared" si="130"/>
        <v/>
      </c>
      <c r="G4097" s="1" t="str">
        <f t="shared" si="131"/>
        <v/>
      </c>
      <c r="H4097">
        <f>SUMIFS(Data!Z:Z,Data!B:B,Figure16!B4097,Data!A:A,Figure16!A4097)</f>
        <v>0</v>
      </c>
    </row>
    <row r="4098" spans="1:8">
      <c r="A4098" s="27">
        <v>1982</v>
      </c>
      <c r="B4098" t="s">
        <v>37</v>
      </c>
      <c r="C4098" s="3">
        <f>SUMIFS(Data!F:F,Data!$B:$B,Figure16!$B4098,Data!$A:$A,Figure16!$A4098)</f>
        <v>0</v>
      </c>
      <c r="D4098" s="3">
        <f>SUMIFS(Data!Y:Y,Data!$B:$B,Figure16!$B4098,Data!$A:$A,Figure16!$A4098)</f>
        <v>0</v>
      </c>
      <c r="E4098" s="3">
        <f>SUMIFS(Data!Q:Q,Data!$B:$B,Figure16!$B4098,Data!$A:$A,Figure16!$A4098)</f>
        <v>0</v>
      </c>
      <c r="F4098" s="1" t="str">
        <f t="shared" si="130"/>
        <v/>
      </c>
      <c r="G4098" s="1" t="str">
        <f t="shared" si="131"/>
        <v/>
      </c>
      <c r="H4098">
        <f>SUMIFS(Data!Z:Z,Data!B:B,Figure16!B4098,Data!A:A,Figure16!A4098)</f>
        <v>0</v>
      </c>
    </row>
    <row r="4099" spans="1:8">
      <c r="A4099" s="27">
        <v>1983</v>
      </c>
      <c r="B4099" t="s">
        <v>37</v>
      </c>
      <c r="C4099" s="3">
        <f>SUMIFS(Data!F:F,Data!$B:$B,Figure16!$B4099,Data!$A:$A,Figure16!$A4099)</f>
        <v>0</v>
      </c>
      <c r="D4099" s="3">
        <f>SUMIFS(Data!Y:Y,Data!$B:$B,Figure16!$B4099,Data!$A:$A,Figure16!$A4099)</f>
        <v>0</v>
      </c>
      <c r="E4099" s="3">
        <f>SUMIFS(Data!Q:Q,Data!$B:$B,Figure16!$B4099,Data!$A:$A,Figure16!$A4099)</f>
        <v>0</v>
      </c>
      <c r="F4099" s="1" t="str">
        <f t="shared" ref="F4099:F4162" si="132">IF(E4099&gt;0,C4099/E4099*100,"")</f>
        <v/>
      </c>
      <c r="G4099" s="1" t="str">
        <f t="shared" ref="G4099:G4162" si="133">IF($E4099&gt;0,D4099/$E4099*100,"")</f>
        <v/>
      </c>
      <c r="H4099">
        <f>SUMIFS(Data!Z:Z,Data!B:B,Figure16!B4099,Data!A:A,Figure16!A4099)</f>
        <v>0</v>
      </c>
    </row>
    <row r="4100" spans="1:8">
      <c r="A4100" s="27">
        <v>1984</v>
      </c>
      <c r="B4100" t="s">
        <v>37</v>
      </c>
      <c r="C4100" s="3">
        <f>SUMIFS(Data!F:F,Data!$B:$B,Figure16!$B4100,Data!$A:$A,Figure16!$A4100)</f>
        <v>0</v>
      </c>
      <c r="D4100" s="3">
        <f>SUMIFS(Data!Y:Y,Data!$B:$B,Figure16!$B4100,Data!$A:$A,Figure16!$A4100)</f>
        <v>0</v>
      </c>
      <c r="E4100" s="3">
        <f>SUMIFS(Data!Q:Q,Data!$B:$B,Figure16!$B4100,Data!$A:$A,Figure16!$A4100)</f>
        <v>0</v>
      </c>
      <c r="F4100" s="1" t="str">
        <f t="shared" si="132"/>
        <v/>
      </c>
      <c r="G4100" s="1" t="str">
        <f t="shared" si="133"/>
        <v/>
      </c>
      <c r="H4100">
        <f>SUMIFS(Data!Z:Z,Data!B:B,Figure16!B4100,Data!A:A,Figure16!A4100)</f>
        <v>0</v>
      </c>
    </row>
    <row r="4101" spans="1:8">
      <c r="A4101" s="27">
        <v>1985</v>
      </c>
      <c r="B4101" t="s">
        <v>37</v>
      </c>
      <c r="C4101" s="3">
        <f>SUMIFS(Data!F:F,Data!$B:$B,Figure16!$B4101,Data!$A:$A,Figure16!$A4101)</f>
        <v>0</v>
      </c>
      <c r="D4101" s="3">
        <f>SUMIFS(Data!Y:Y,Data!$B:$B,Figure16!$B4101,Data!$A:$A,Figure16!$A4101)</f>
        <v>0</v>
      </c>
      <c r="E4101" s="3">
        <f>SUMIFS(Data!Q:Q,Data!$B:$B,Figure16!$B4101,Data!$A:$A,Figure16!$A4101)</f>
        <v>0</v>
      </c>
      <c r="F4101" s="1" t="str">
        <f t="shared" si="132"/>
        <v/>
      </c>
      <c r="G4101" s="1" t="str">
        <f t="shared" si="133"/>
        <v/>
      </c>
      <c r="H4101">
        <f>SUMIFS(Data!Z:Z,Data!B:B,Figure16!B4101,Data!A:A,Figure16!A4101)</f>
        <v>0</v>
      </c>
    </row>
    <row r="4102" spans="1:8">
      <c r="A4102" s="27">
        <v>1986</v>
      </c>
      <c r="B4102" t="s">
        <v>37</v>
      </c>
      <c r="C4102" s="3">
        <f>SUMIFS(Data!F:F,Data!$B:$B,Figure16!$B4102,Data!$A:$A,Figure16!$A4102)</f>
        <v>0</v>
      </c>
      <c r="D4102" s="3">
        <f>SUMIFS(Data!Y:Y,Data!$B:$B,Figure16!$B4102,Data!$A:$A,Figure16!$A4102)</f>
        <v>0</v>
      </c>
      <c r="E4102" s="3">
        <f>SUMIFS(Data!Q:Q,Data!$B:$B,Figure16!$B4102,Data!$A:$A,Figure16!$A4102)</f>
        <v>0</v>
      </c>
      <c r="F4102" s="1" t="str">
        <f t="shared" si="132"/>
        <v/>
      </c>
      <c r="G4102" s="1" t="str">
        <f t="shared" si="133"/>
        <v/>
      </c>
      <c r="H4102">
        <f>SUMIFS(Data!Z:Z,Data!B:B,Figure16!B4102,Data!A:A,Figure16!A4102)</f>
        <v>0</v>
      </c>
    </row>
    <row r="4103" spans="1:8">
      <c r="A4103" s="27">
        <v>1987</v>
      </c>
      <c r="B4103" t="s">
        <v>37</v>
      </c>
      <c r="C4103" s="3">
        <f>SUMIFS(Data!F:F,Data!$B:$B,Figure16!$B4103,Data!$A:$A,Figure16!$A4103)</f>
        <v>0</v>
      </c>
      <c r="D4103" s="3">
        <f>SUMIFS(Data!Y:Y,Data!$B:$B,Figure16!$B4103,Data!$A:$A,Figure16!$A4103)</f>
        <v>0</v>
      </c>
      <c r="E4103" s="3">
        <f>SUMIFS(Data!Q:Q,Data!$B:$B,Figure16!$B4103,Data!$A:$A,Figure16!$A4103)</f>
        <v>0</v>
      </c>
      <c r="F4103" s="1" t="str">
        <f t="shared" si="132"/>
        <v/>
      </c>
      <c r="G4103" s="1" t="str">
        <f t="shared" si="133"/>
        <v/>
      </c>
      <c r="H4103">
        <f>SUMIFS(Data!Z:Z,Data!B:B,Figure16!B4103,Data!A:A,Figure16!A4103)</f>
        <v>0</v>
      </c>
    </row>
    <row r="4104" spans="1:8">
      <c r="A4104" s="27">
        <v>1988</v>
      </c>
      <c r="B4104" t="s">
        <v>37</v>
      </c>
      <c r="C4104" s="3">
        <f>SUMIFS(Data!F:F,Data!$B:$B,Figure16!$B4104,Data!$A:$A,Figure16!$A4104)</f>
        <v>0</v>
      </c>
      <c r="D4104" s="3">
        <f>SUMIFS(Data!Y:Y,Data!$B:$B,Figure16!$B4104,Data!$A:$A,Figure16!$A4104)</f>
        <v>0</v>
      </c>
      <c r="E4104" s="3">
        <f>SUMIFS(Data!Q:Q,Data!$B:$B,Figure16!$B4104,Data!$A:$A,Figure16!$A4104)</f>
        <v>0</v>
      </c>
      <c r="F4104" s="1" t="str">
        <f t="shared" si="132"/>
        <v/>
      </c>
      <c r="G4104" s="1" t="str">
        <f t="shared" si="133"/>
        <v/>
      </c>
      <c r="H4104">
        <f>SUMIFS(Data!Z:Z,Data!B:B,Figure16!B4104,Data!A:A,Figure16!A4104)</f>
        <v>0</v>
      </c>
    </row>
    <row r="4105" spans="1:8">
      <c r="A4105" s="27">
        <v>1989</v>
      </c>
      <c r="B4105" t="s">
        <v>37</v>
      </c>
      <c r="C4105" s="3">
        <f>SUMIFS(Data!F:F,Data!$B:$B,Figure16!$B4105,Data!$A:$A,Figure16!$A4105)</f>
        <v>0</v>
      </c>
      <c r="D4105" s="3">
        <f>SUMIFS(Data!Y:Y,Data!$B:$B,Figure16!$B4105,Data!$A:$A,Figure16!$A4105)</f>
        <v>0</v>
      </c>
      <c r="E4105" s="3">
        <f>SUMIFS(Data!Q:Q,Data!$B:$B,Figure16!$B4105,Data!$A:$A,Figure16!$A4105)</f>
        <v>0</v>
      </c>
      <c r="F4105" s="1" t="str">
        <f t="shared" si="132"/>
        <v/>
      </c>
      <c r="G4105" s="1" t="str">
        <f t="shared" si="133"/>
        <v/>
      </c>
      <c r="H4105">
        <f>SUMIFS(Data!Z:Z,Data!B:B,Figure16!B4105,Data!A:A,Figure16!A4105)</f>
        <v>0</v>
      </c>
    </row>
    <row r="4106" spans="1:8">
      <c r="A4106" s="27">
        <v>1990</v>
      </c>
      <c r="B4106" t="s">
        <v>37</v>
      </c>
      <c r="C4106" s="3">
        <f>SUMIFS(Data!F:F,Data!$B:$B,Figure16!$B4106,Data!$A:$A,Figure16!$A4106)</f>
        <v>0</v>
      </c>
      <c r="D4106" s="3">
        <f>SUMIFS(Data!Y:Y,Data!$B:$B,Figure16!$B4106,Data!$A:$A,Figure16!$A4106)</f>
        <v>0</v>
      </c>
      <c r="E4106" s="3">
        <f>SUMIFS(Data!Q:Q,Data!$B:$B,Figure16!$B4106,Data!$A:$A,Figure16!$A4106)</f>
        <v>28901836158.192089</v>
      </c>
      <c r="F4106" s="1">
        <f t="shared" si="132"/>
        <v>0</v>
      </c>
      <c r="G4106" s="1">
        <f t="shared" si="133"/>
        <v>0</v>
      </c>
      <c r="H4106">
        <f>SUMIFS(Data!Z:Z,Data!B:B,Figure16!B4106,Data!A:A,Figure16!A4106)</f>
        <v>0</v>
      </c>
    </row>
    <row r="4107" spans="1:8">
      <c r="A4107" s="27">
        <v>1991</v>
      </c>
      <c r="B4107" t="s">
        <v>37</v>
      </c>
      <c r="C4107" s="3">
        <f>SUMIFS(Data!F:F,Data!$B:$B,Figure16!$B4107,Data!$A:$A,Figure16!$A4107)</f>
        <v>0</v>
      </c>
      <c r="D4107" s="3">
        <f>SUMIFS(Data!Y:Y,Data!$B:$B,Figure16!$B4107,Data!$A:$A,Figure16!$A4107)</f>
        <v>0</v>
      </c>
      <c r="E4107" s="3">
        <f>SUMIFS(Data!Q:Q,Data!$B:$B,Figure16!$B4107,Data!$A:$A,Figure16!$A4107)</f>
        <v>31995012468.82793</v>
      </c>
      <c r="F4107" s="1">
        <f t="shared" si="132"/>
        <v>0</v>
      </c>
      <c r="G4107" s="1">
        <f t="shared" si="133"/>
        <v>0</v>
      </c>
      <c r="H4107">
        <f>SUMIFS(Data!Z:Z,Data!B:B,Figure16!B4107,Data!A:A,Figure16!A4107)</f>
        <v>0</v>
      </c>
    </row>
    <row r="4108" spans="1:8">
      <c r="A4108" s="27">
        <v>1992</v>
      </c>
      <c r="B4108" t="s">
        <v>37</v>
      </c>
      <c r="C4108" s="3">
        <f>SUMIFS(Data!F:F,Data!$B:$B,Figure16!$B4108,Data!$A:$A,Figure16!$A4108)</f>
        <v>0</v>
      </c>
      <c r="D4108" s="3">
        <f>SUMIFS(Data!Y:Y,Data!$B:$B,Figure16!$B4108,Data!$A:$A,Figure16!$A4108)</f>
        <v>0</v>
      </c>
      <c r="E4108" s="3">
        <f>SUMIFS(Data!Q:Q,Data!$B:$B,Figure16!$B4108,Data!$A:$A,Figure16!$A4108)</f>
        <v>33881392045.454544</v>
      </c>
      <c r="F4108" s="1">
        <f t="shared" si="132"/>
        <v>0</v>
      </c>
      <c r="G4108" s="1">
        <f t="shared" si="133"/>
        <v>0</v>
      </c>
      <c r="H4108">
        <f>SUMIFS(Data!Z:Z,Data!B:B,Figure16!B4108,Data!A:A,Figure16!A4108)</f>
        <v>0</v>
      </c>
    </row>
    <row r="4109" spans="1:8">
      <c r="A4109" s="27">
        <v>1993</v>
      </c>
      <c r="B4109" t="s">
        <v>37</v>
      </c>
      <c r="C4109" s="3">
        <f>SUMIFS(Data!F:F,Data!$B:$B,Figure16!$B4109,Data!$A:$A,Figure16!$A4109)</f>
        <v>0</v>
      </c>
      <c r="D4109" s="3">
        <f>SUMIFS(Data!Y:Y,Data!$B:$B,Figure16!$B4109,Data!$A:$A,Figure16!$A4109)</f>
        <v>0</v>
      </c>
      <c r="E4109" s="3">
        <f>SUMIFS(Data!Q:Q,Data!$B:$B,Figure16!$B4109,Data!$A:$A,Figure16!$A4109)</f>
        <v>30657030223.390274</v>
      </c>
      <c r="F4109" s="1">
        <f t="shared" si="132"/>
        <v>0</v>
      </c>
      <c r="G4109" s="1">
        <f t="shared" si="133"/>
        <v>0</v>
      </c>
      <c r="H4109">
        <f>SUMIFS(Data!Z:Z,Data!B:B,Figure16!B4109,Data!A:A,Figure16!A4109)</f>
        <v>0</v>
      </c>
    </row>
    <row r="4110" spans="1:8">
      <c r="A4110" s="27">
        <v>1994</v>
      </c>
      <c r="B4110" t="s">
        <v>37</v>
      </c>
      <c r="C4110" s="3">
        <f>SUMIFS(Data!F:F,Data!$B:$B,Figure16!$B4110,Data!$A:$A,Figure16!$A4110)</f>
        <v>0</v>
      </c>
      <c r="D4110" s="3">
        <f>SUMIFS(Data!Y:Y,Data!$B:$B,Figure16!$B4110,Data!$A:$A,Figure16!$A4110)</f>
        <v>0</v>
      </c>
      <c r="E4110" s="3">
        <f>SUMIFS(Data!Q:Q,Data!$B:$B,Figure16!$B4110,Data!$A:$A,Figure16!$A4110)</f>
        <v>28607921928.817451</v>
      </c>
      <c r="F4110" s="1">
        <f t="shared" si="132"/>
        <v>0</v>
      </c>
      <c r="G4110" s="1">
        <f t="shared" si="133"/>
        <v>0</v>
      </c>
      <c r="H4110">
        <f>SUMIFS(Data!Z:Z,Data!B:B,Figure16!B4110,Data!A:A,Figure16!A4110)</f>
        <v>0</v>
      </c>
    </row>
    <row r="4111" spans="1:8">
      <c r="A4111" s="27">
        <v>1995</v>
      </c>
      <c r="B4111" t="s">
        <v>37</v>
      </c>
      <c r="C4111" s="3">
        <f>SUMIFS(Data!F:F,Data!$B:$B,Figure16!$B4111,Data!$A:$A,Figure16!$A4111)</f>
        <v>0</v>
      </c>
      <c r="D4111" s="3">
        <f>SUMIFS(Data!Y:Y,Data!$B:$B,Figure16!$B4111,Data!$A:$A,Figure16!$A4111)</f>
        <v>0</v>
      </c>
      <c r="E4111" s="3">
        <f>SUMIFS(Data!Q:Q,Data!$B:$B,Figure16!$B4111,Data!$A:$A,Figure16!$A4111)</f>
        <v>25544128198.995453</v>
      </c>
      <c r="F4111" s="1">
        <f t="shared" si="132"/>
        <v>0</v>
      </c>
      <c r="G4111" s="1">
        <f t="shared" si="133"/>
        <v>0</v>
      </c>
      <c r="H4111">
        <f>SUMIFS(Data!Z:Z,Data!B:B,Figure16!B4111,Data!A:A,Figure16!A4111)</f>
        <v>0</v>
      </c>
    </row>
    <row r="4112" spans="1:8">
      <c r="A4112" s="27">
        <v>1996</v>
      </c>
      <c r="B4112" t="s">
        <v>37</v>
      </c>
      <c r="C4112" s="3">
        <f>SUMIFS(Data!F:F,Data!$B:$B,Figure16!$B4112,Data!$A:$A,Figure16!$A4112)</f>
        <v>0</v>
      </c>
      <c r="D4112" s="3">
        <f>SUMIFS(Data!Y:Y,Data!$B:$B,Figure16!$B4112,Data!$A:$A,Figure16!$A4112)</f>
        <v>0</v>
      </c>
      <c r="E4112" s="3">
        <f>SUMIFS(Data!Q:Q,Data!$B:$B,Figure16!$B4112,Data!$A:$A,Figure16!$A4112)</f>
        <v>27884615384.615383</v>
      </c>
      <c r="F4112" s="1">
        <f t="shared" si="132"/>
        <v>0</v>
      </c>
      <c r="G4112" s="1">
        <f t="shared" si="133"/>
        <v>0</v>
      </c>
      <c r="H4112">
        <f>SUMIFS(Data!Z:Z,Data!B:B,Figure16!B4112,Data!A:A,Figure16!A4112)</f>
        <v>0</v>
      </c>
    </row>
    <row r="4113" spans="1:8">
      <c r="A4113" s="27">
        <v>1997</v>
      </c>
      <c r="B4113" t="s">
        <v>37</v>
      </c>
      <c r="C4113" s="3">
        <f>SUMIFS(Data!F:F,Data!$B:$B,Figure16!$B4113,Data!$A:$A,Figure16!$A4113)</f>
        <v>0</v>
      </c>
      <c r="D4113" s="3">
        <f>SUMIFS(Data!Y:Y,Data!$B:$B,Figure16!$B4113,Data!$A:$A,Figure16!$A4113)</f>
        <v>0</v>
      </c>
      <c r="E4113" s="3">
        <f>SUMIFS(Data!Q:Q,Data!$B:$B,Figure16!$B4113,Data!$A:$A,Figure16!$A4113)</f>
        <v>30698633109.134304</v>
      </c>
      <c r="F4113" s="1">
        <f t="shared" si="132"/>
        <v>0</v>
      </c>
      <c r="G4113" s="1">
        <f t="shared" si="133"/>
        <v>0</v>
      </c>
      <c r="H4113">
        <f>SUMIFS(Data!Z:Z,Data!B:B,Figure16!B4113,Data!A:A,Figure16!A4113)</f>
        <v>0</v>
      </c>
    </row>
    <row r="4114" spans="1:8">
      <c r="A4114" s="27">
        <v>1998</v>
      </c>
      <c r="B4114" t="s">
        <v>37</v>
      </c>
      <c r="C4114" s="3">
        <f>SUMIFS(Data!F:F,Data!$B:$B,Figure16!$B4114,Data!$A:$A,Figure16!$A4114)</f>
        <v>0</v>
      </c>
      <c r="D4114" s="3">
        <f>SUMIFS(Data!Y:Y,Data!$B:$B,Figure16!$B4114,Data!$A:$A,Figure16!$A4114)</f>
        <v>0</v>
      </c>
      <c r="E4114" s="3">
        <f>SUMIFS(Data!Q:Q,Data!$B:$B,Figure16!$B4114,Data!$A:$A,Figure16!$A4114)</f>
        <v>27249786142.001709</v>
      </c>
      <c r="F4114" s="1">
        <f t="shared" si="132"/>
        <v>0</v>
      </c>
      <c r="G4114" s="1">
        <f t="shared" si="133"/>
        <v>0</v>
      </c>
      <c r="H4114">
        <f>SUMIFS(Data!Z:Z,Data!B:B,Figure16!B4114,Data!A:A,Figure16!A4114)</f>
        <v>0</v>
      </c>
    </row>
    <row r="4115" spans="1:8">
      <c r="A4115" s="27">
        <v>1999</v>
      </c>
      <c r="B4115" t="s">
        <v>37</v>
      </c>
      <c r="C4115" s="3">
        <f>SUMIFS(Data!F:F,Data!$B:$B,Figure16!$B4115,Data!$A:$A,Figure16!$A4115)</f>
        <v>0</v>
      </c>
      <c r="D4115" s="3">
        <f>SUMIFS(Data!Y:Y,Data!$B:$B,Figure16!$B4115,Data!$A:$A,Figure16!$A4115)</f>
        <v>0</v>
      </c>
      <c r="E4115" s="3">
        <f>SUMIFS(Data!Q:Q,Data!$B:$B,Figure16!$B4115,Data!$A:$A,Figure16!$A4115)</f>
        <v>35976714100.905563</v>
      </c>
      <c r="F4115" s="1">
        <f t="shared" si="132"/>
        <v>0</v>
      </c>
      <c r="G4115" s="1">
        <f t="shared" si="133"/>
        <v>0</v>
      </c>
      <c r="H4115">
        <f>SUMIFS(Data!Z:Z,Data!B:B,Figure16!B4115,Data!A:A,Figure16!A4115)</f>
        <v>0</v>
      </c>
    </row>
    <row r="4116" spans="1:8">
      <c r="A4116" s="27">
        <v>2000</v>
      </c>
      <c r="B4116" t="s">
        <v>37</v>
      </c>
      <c r="C4116" s="3">
        <f>SUMIFS(Data!F:F,Data!$B:$B,Figure16!$B4116,Data!$A:$A,Figure16!$A4116)</f>
        <v>0</v>
      </c>
      <c r="D4116" s="3">
        <f>SUMIFS(Data!Y:Y,Data!$B:$B,Figure16!$B4116,Data!$A:$A,Figure16!$A4116)</f>
        <v>0</v>
      </c>
      <c r="E4116" s="3">
        <f>SUMIFS(Data!Q:Q,Data!$B:$B,Figure16!$B4116,Data!$A:$A,Figure16!$A4116)</f>
        <v>38270206950.409996</v>
      </c>
      <c r="F4116" s="1">
        <f t="shared" si="132"/>
        <v>0</v>
      </c>
      <c r="G4116" s="1">
        <f t="shared" si="133"/>
        <v>0</v>
      </c>
      <c r="H4116">
        <f>SUMIFS(Data!Z:Z,Data!B:B,Figure16!B4116,Data!A:A,Figure16!A4116)</f>
        <v>0</v>
      </c>
    </row>
    <row r="4117" spans="1:8">
      <c r="A4117" s="27">
        <v>2001</v>
      </c>
      <c r="B4117" t="s">
        <v>37</v>
      </c>
      <c r="C4117" s="3">
        <f>SUMIFS(Data!F:F,Data!$B:$B,Figure16!$B4117,Data!$A:$A,Figure16!$A4117)</f>
        <v>0</v>
      </c>
      <c r="D4117" s="3">
        <f>SUMIFS(Data!Y:Y,Data!$B:$B,Figure16!$B4117,Data!$A:$A,Figure16!$A4117)</f>
        <v>0</v>
      </c>
      <c r="E4117" s="3">
        <f>SUMIFS(Data!Q:Q,Data!$B:$B,Figure16!$B4117,Data!$A:$A,Figure16!$A4117)</f>
        <v>34110064452.15667</v>
      </c>
      <c r="F4117" s="1">
        <f t="shared" si="132"/>
        <v>0</v>
      </c>
      <c r="G4117" s="1">
        <f t="shared" si="133"/>
        <v>0</v>
      </c>
      <c r="H4117">
        <f>SUMIFS(Data!Z:Z,Data!B:B,Figure16!B4117,Data!A:A,Figure16!A4117)</f>
        <v>0</v>
      </c>
    </row>
    <row r="4118" spans="1:8">
      <c r="A4118" s="27">
        <v>2002</v>
      </c>
      <c r="B4118" t="s">
        <v>37</v>
      </c>
      <c r="C4118" s="3">
        <f>SUMIFS(Data!F:F,Data!$B:$B,Figure16!$B4118,Data!$A:$A,Figure16!$A4118)</f>
        <v>0</v>
      </c>
      <c r="D4118" s="3">
        <f>SUMIFS(Data!Y:Y,Data!$B:$B,Figure16!$B4118,Data!$A:$A,Figure16!$A4118)</f>
        <v>0</v>
      </c>
      <c r="E4118" s="3">
        <f>SUMIFS(Data!Q:Q,Data!$B:$B,Figure16!$B4118,Data!$A:$A,Figure16!$A4118)</f>
        <v>20481889763.779526</v>
      </c>
      <c r="F4118" s="1">
        <f t="shared" si="132"/>
        <v>0</v>
      </c>
      <c r="G4118" s="1">
        <f t="shared" si="133"/>
        <v>0</v>
      </c>
      <c r="H4118">
        <f>SUMIFS(Data!Z:Z,Data!B:B,Figure16!B4118,Data!A:A,Figure16!A4118)</f>
        <v>0</v>
      </c>
    </row>
    <row r="4119" spans="1:8">
      <c r="A4119" s="27">
        <v>2003</v>
      </c>
      <c r="B4119" t="s">
        <v>37</v>
      </c>
      <c r="C4119" s="3">
        <f>SUMIFS(Data!F:F,Data!$B:$B,Figure16!$B4119,Data!$A:$A,Figure16!$A4119)</f>
        <v>0</v>
      </c>
      <c r="D4119" s="3">
        <f>SUMIFS(Data!Y:Y,Data!$B:$B,Figure16!$B4119,Data!$A:$A,Figure16!$A4119)</f>
        <v>0</v>
      </c>
      <c r="E4119" s="3">
        <f>SUMIFS(Data!Q:Q,Data!$B:$B,Figure16!$B4119,Data!$A:$A,Figure16!$A4119)</f>
        <v>26265625000</v>
      </c>
      <c r="F4119" s="1">
        <f t="shared" si="132"/>
        <v>0</v>
      </c>
      <c r="G4119" s="1">
        <f t="shared" si="133"/>
        <v>0</v>
      </c>
      <c r="H4119">
        <f>SUMIFS(Data!Z:Z,Data!B:B,Figure16!B4119,Data!A:A,Figure16!A4119)</f>
        <v>0</v>
      </c>
    </row>
    <row r="4120" spans="1:8">
      <c r="A4120" s="27">
        <v>2004</v>
      </c>
      <c r="B4120" t="s">
        <v>37</v>
      </c>
      <c r="C4120" s="3">
        <f>SUMIFS(Data!F:F,Data!$B:$B,Figure16!$B4120,Data!$A:$A,Figure16!$A4120)</f>
        <v>0</v>
      </c>
      <c r="D4120" s="3">
        <f>SUMIFS(Data!Y:Y,Data!$B:$B,Figure16!$B4120,Data!$A:$A,Figure16!$A4120)</f>
        <v>0</v>
      </c>
      <c r="E4120" s="3">
        <f>SUMIFS(Data!Q:Q,Data!$B:$B,Figure16!$B4120,Data!$A:$A,Figure16!$A4120)</f>
        <v>33122307692.30769</v>
      </c>
      <c r="F4120" s="1">
        <f t="shared" si="132"/>
        <v>0</v>
      </c>
      <c r="G4120" s="1">
        <f t="shared" si="133"/>
        <v>0</v>
      </c>
      <c r="H4120">
        <f>SUMIFS(Data!Z:Z,Data!B:B,Figure16!B4120,Data!A:A,Figure16!A4120)</f>
        <v>0</v>
      </c>
    </row>
    <row r="4121" spans="1:8">
      <c r="A4121" s="27">
        <v>2005</v>
      </c>
      <c r="B4121" t="s">
        <v>37</v>
      </c>
      <c r="C4121" s="3">
        <f>SUMIFS(Data!F:F,Data!$B:$B,Figure16!$B4121,Data!$A:$A,Figure16!$A4121)</f>
        <v>0</v>
      </c>
      <c r="D4121" s="3">
        <f>SUMIFS(Data!Y:Y,Data!$B:$B,Figure16!$B4121,Data!$A:$A,Figure16!$A4121)</f>
        <v>0</v>
      </c>
      <c r="E4121" s="3">
        <f>SUMIFS(Data!Q:Q,Data!$B:$B,Figure16!$B4121,Data!$A:$A,Figure16!$A4121)</f>
        <v>47334148578.416389</v>
      </c>
      <c r="F4121" s="1">
        <f t="shared" si="132"/>
        <v>0</v>
      </c>
      <c r="G4121" s="1">
        <f t="shared" si="133"/>
        <v>0</v>
      </c>
      <c r="H4121">
        <f>SUMIFS(Data!Z:Z,Data!B:B,Figure16!B4121,Data!A:A,Figure16!A4121)</f>
        <v>0</v>
      </c>
    </row>
    <row r="4122" spans="1:8">
      <c r="A4122" s="27">
        <v>2006</v>
      </c>
      <c r="B4122" t="s">
        <v>37</v>
      </c>
      <c r="C4122" s="3">
        <f>SUMIFS(Data!F:F,Data!$B:$B,Figure16!$B4122,Data!$A:$A,Figure16!$A4122)</f>
        <v>0</v>
      </c>
      <c r="D4122" s="3">
        <f>SUMIFS(Data!Y:Y,Data!$B:$B,Figure16!$B4122,Data!$A:$A,Figure16!$A4122)</f>
        <v>0</v>
      </c>
      <c r="E4122" s="3">
        <f>SUMIFS(Data!Q:Q,Data!$B:$B,Figure16!$B4122,Data!$A:$A,Figure16!$A4122)</f>
        <v>54961936662.606575</v>
      </c>
      <c r="F4122" s="1">
        <f t="shared" si="132"/>
        <v>0</v>
      </c>
      <c r="G4122" s="1">
        <f t="shared" si="133"/>
        <v>0</v>
      </c>
      <c r="H4122">
        <f>SUMIFS(Data!Z:Z,Data!B:B,Figure16!B4122,Data!A:A,Figure16!A4122)</f>
        <v>0</v>
      </c>
    </row>
    <row r="4123" spans="1:8">
      <c r="A4123" s="27">
        <v>2007</v>
      </c>
      <c r="B4123" t="s">
        <v>37</v>
      </c>
      <c r="C4123" s="3">
        <f>SUMIFS(Data!F:F,Data!$B:$B,Figure16!$B4123,Data!$A:$A,Figure16!$A4123)</f>
        <v>0</v>
      </c>
      <c r="D4123" s="3">
        <f>SUMIFS(Data!Y:Y,Data!$B:$B,Figure16!$B4123,Data!$A:$A,Figure16!$A4123)</f>
        <v>0</v>
      </c>
      <c r="E4123" s="3">
        <f>SUMIFS(Data!Q:Q,Data!$B:$B,Figure16!$B4123,Data!$A:$A,Figure16!$A4123)</f>
        <v>67516236337.715828</v>
      </c>
      <c r="F4123" s="1">
        <f t="shared" si="132"/>
        <v>0</v>
      </c>
      <c r="G4123" s="1">
        <f t="shared" si="133"/>
        <v>0</v>
      </c>
      <c r="H4123">
        <f>SUMIFS(Data!Z:Z,Data!B:B,Figure16!B4123,Data!A:A,Figure16!A4123)</f>
        <v>0</v>
      </c>
    </row>
    <row r="4124" spans="1:8">
      <c r="A4124" s="27">
        <v>2008</v>
      </c>
      <c r="B4124" t="s">
        <v>37</v>
      </c>
      <c r="C4124" s="3">
        <f>SUMIFS(Data!F:F,Data!$B:$B,Figure16!$B4124,Data!$A:$A,Figure16!$A4124)</f>
        <v>0</v>
      </c>
      <c r="D4124" s="3">
        <f>SUMIFS(Data!Y:Y,Data!$B:$B,Figure16!$B4124,Data!$A:$A,Figure16!$A4124)</f>
        <v>0</v>
      </c>
      <c r="E4124" s="3">
        <f>SUMIFS(Data!Q:Q,Data!$B:$B,Figure16!$B4124,Data!$A:$A,Figure16!$A4124)</f>
        <v>87140405361.229156</v>
      </c>
      <c r="F4124" s="1">
        <f t="shared" si="132"/>
        <v>0</v>
      </c>
      <c r="G4124" s="1">
        <f t="shared" si="133"/>
        <v>0</v>
      </c>
      <c r="H4124">
        <f>SUMIFS(Data!Z:Z,Data!B:B,Figure16!B4124,Data!A:A,Figure16!A4124)</f>
        <v>0</v>
      </c>
    </row>
    <row r="4125" spans="1:8">
      <c r="A4125" s="27">
        <v>2009</v>
      </c>
      <c r="B4125" t="s">
        <v>37</v>
      </c>
      <c r="C4125" s="3">
        <f>SUMIFS(Data!F:F,Data!$B:$B,Figure16!$B4125,Data!$A:$A,Figure16!$A4125)</f>
        <v>300000000</v>
      </c>
      <c r="D4125" s="3">
        <f>SUMIFS(Data!Y:Y,Data!$B:$B,Figure16!$B4125,Data!$A:$A,Figure16!$A4125)</f>
        <v>0</v>
      </c>
      <c r="E4125" s="3">
        <f>SUMIFS(Data!Q:Q,Data!$B:$B,Figure16!$B4125,Data!$A:$A,Figure16!$A4125)</f>
        <v>63028320702.034302</v>
      </c>
      <c r="F4125" s="1">
        <f t="shared" si="132"/>
        <v>0.47597650811330783</v>
      </c>
      <c r="G4125" s="1">
        <f t="shared" si="133"/>
        <v>0</v>
      </c>
      <c r="H4125">
        <f>SUMIFS(Data!Z:Z,Data!B:B,Figure16!B4125,Data!A:A,Figure16!A4125)</f>
        <v>0</v>
      </c>
    </row>
    <row r="4126" spans="1:8">
      <c r="A4126" s="27">
        <v>2010</v>
      </c>
      <c r="B4126" t="s">
        <v>37</v>
      </c>
      <c r="C4126" s="3">
        <f>SUMIFS(Data!F:F,Data!$B:$B,Figure16!$B4126,Data!$A:$A,Figure16!$A4126)</f>
        <v>0</v>
      </c>
      <c r="D4126" s="3">
        <f>SUMIFS(Data!Y:Y,Data!$B:$B,Figure16!$B4126,Data!$A:$A,Figure16!$A4126)</f>
        <v>0</v>
      </c>
      <c r="E4126" s="3">
        <f>SUMIFS(Data!Q:Q,Data!$B:$B,Figure16!$B4126,Data!$A:$A,Figure16!$A4126)</f>
        <v>74773444900.536789</v>
      </c>
      <c r="F4126" s="1">
        <f t="shared" si="132"/>
        <v>0</v>
      </c>
      <c r="G4126" s="1">
        <f t="shared" si="133"/>
        <v>0</v>
      </c>
      <c r="H4126">
        <f>SUMIFS(Data!Z:Z,Data!B:B,Figure16!B4126,Data!A:A,Figure16!A4126)</f>
        <v>0</v>
      </c>
    </row>
    <row r="4127" spans="1:8">
      <c r="A4127" s="27">
        <v>2011</v>
      </c>
      <c r="B4127" t="s">
        <v>37</v>
      </c>
      <c r="C4127" s="3">
        <f>SUMIFS(Data!F:F,Data!$B:$B,Figure16!$B4127,Data!$A:$A,Figure16!$A4127)</f>
        <v>3095275</v>
      </c>
      <c r="D4127" s="3">
        <f>SUMIFS(Data!Y:Y,Data!$B:$B,Figure16!$B4127,Data!$A:$A,Figure16!$A4127)</f>
        <v>0</v>
      </c>
      <c r="E4127" s="3">
        <f>SUMIFS(Data!Q:Q,Data!$B:$B,Figure16!$B4127,Data!$A:$A,Figure16!$A4127)</f>
        <v>34699395523.607254</v>
      </c>
      <c r="F4127" s="1">
        <f t="shared" si="132"/>
        <v>8.9202562560323911E-3</v>
      </c>
      <c r="G4127" s="1">
        <f t="shared" si="133"/>
        <v>0</v>
      </c>
      <c r="H4127">
        <f>SUMIFS(Data!Z:Z,Data!B:B,Figure16!B4127,Data!A:A,Figure16!A4127)</f>
        <v>0</v>
      </c>
    </row>
    <row r="4128" spans="1:8">
      <c r="A4128" s="27">
        <v>2012</v>
      </c>
      <c r="B4128" t="s">
        <v>37</v>
      </c>
      <c r="C4128" s="3">
        <f>SUMIFS(Data!F:F,Data!$B:$B,Figure16!$B4128,Data!$A:$A,Figure16!$A4128)</f>
        <v>0</v>
      </c>
      <c r="D4128" s="3">
        <f>SUMIFS(Data!Y:Y,Data!$B:$B,Figure16!$B4128,Data!$A:$A,Figure16!$A4128)</f>
        <v>0</v>
      </c>
      <c r="E4128" s="3">
        <f>SUMIFS(Data!Q:Q,Data!$B:$B,Figure16!$B4128,Data!$A:$A,Figure16!$A4128)</f>
        <v>81873662518.823807</v>
      </c>
      <c r="F4128" s="1">
        <f t="shared" si="132"/>
        <v>0</v>
      </c>
      <c r="G4128" s="1">
        <f t="shared" si="133"/>
        <v>0</v>
      </c>
      <c r="H4128">
        <f>SUMIFS(Data!Z:Z,Data!B:B,Figure16!B4128,Data!A:A,Figure16!A4128)</f>
        <v>0</v>
      </c>
    </row>
    <row r="4129" spans="1:8">
      <c r="A4129" s="27">
        <v>2013</v>
      </c>
      <c r="B4129" t="s">
        <v>37</v>
      </c>
      <c r="C4129" s="3">
        <f>SUMIFS(Data!F:F,Data!$B:$B,Figure16!$B4129,Data!$A:$A,Figure16!$A4129)</f>
        <v>0</v>
      </c>
      <c r="D4129" s="3">
        <f>SUMIFS(Data!Y:Y,Data!$B:$B,Figure16!$B4129,Data!$A:$A,Figure16!$A4129)</f>
        <v>0</v>
      </c>
      <c r="E4129" s="3">
        <f>SUMIFS(Data!Q:Q,Data!$B:$B,Figure16!$B4129,Data!$A:$A,Figure16!$A4129)</f>
        <v>65502870173.783119</v>
      </c>
      <c r="F4129" s="1">
        <f t="shared" si="132"/>
        <v>0</v>
      </c>
      <c r="G4129" s="1">
        <f t="shared" si="133"/>
        <v>0</v>
      </c>
      <c r="H4129">
        <f>SUMIFS(Data!Z:Z,Data!B:B,Figure16!B4129,Data!A:A,Figure16!A4129)</f>
        <v>0</v>
      </c>
    </row>
    <row r="4130" spans="1:8">
      <c r="A4130" s="27">
        <v>2014</v>
      </c>
      <c r="B4130" t="s">
        <v>37</v>
      </c>
      <c r="C4130" s="3">
        <f>SUMIFS(Data!F:F,Data!$B:$B,Figure16!$B4130,Data!$A:$A,Figure16!$A4130)</f>
        <v>0</v>
      </c>
      <c r="D4130" s="3">
        <f>SUMIFS(Data!Y:Y,Data!$B:$B,Figure16!$B4130,Data!$A:$A,Figure16!$A4130)</f>
        <v>0</v>
      </c>
      <c r="E4130" s="3">
        <f>SUMIFS(Data!Q:Q,Data!$B:$B,Figure16!$B4130,Data!$A:$A,Figure16!$A4130)</f>
        <v>41142722414.335114</v>
      </c>
      <c r="F4130" s="1">
        <f t="shared" si="132"/>
        <v>0</v>
      </c>
      <c r="G4130" s="1">
        <f t="shared" si="133"/>
        <v>0</v>
      </c>
      <c r="H4130">
        <f>SUMIFS(Data!Z:Z,Data!B:B,Figure16!B4130,Data!A:A,Figure16!A4130)</f>
        <v>0</v>
      </c>
    </row>
    <row r="4131" spans="1:8">
      <c r="A4131" s="27">
        <v>2015</v>
      </c>
      <c r="B4131" t="s">
        <v>37</v>
      </c>
      <c r="C4131" s="3">
        <f>SUMIFS(Data!F:F,Data!$B:$B,Figure16!$B4131,Data!$A:$A,Figure16!$A4131)</f>
        <v>0</v>
      </c>
      <c r="D4131" s="3">
        <f>SUMIFS(Data!Y:Y,Data!$B:$B,Figure16!$B4131,Data!$A:$A,Figure16!$A4131)</f>
        <v>0</v>
      </c>
      <c r="E4131" s="3">
        <f>SUMIFS(Data!Q:Q,Data!$B:$B,Figure16!$B4131,Data!$A:$A,Figure16!$A4131)</f>
        <v>27842131486.405445</v>
      </c>
      <c r="F4131" s="1">
        <f t="shared" si="132"/>
        <v>0</v>
      </c>
      <c r="G4131" s="1">
        <f t="shared" si="133"/>
        <v>0</v>
      </c>
      <c r="H4131">
        <f>SUMIFS(Data!Z:Z,Data!B:B,Figure16!B4131,Data!A:A,Figure16!A4131)</f>
        <v>0</v>
      </c>
    </row>
    <row r="4132" spans="1:8">
      <c r="A4132" s="27">
        <v>2016</v>
      </c>
      <c r="B4132" t="s">
        <v>37</v>
      </c>
      <c r="C4132" s="3">
        <f>SUMIFS(Data!F:F,Data!$B:$B,Figure16!$B4132,Data!$A:$A,Figure16!$A4132)</f>
        <v>0</v>
      </c>
      <c r="D4132" s="3">
        <f>SUMIFS(Data!Y:Y,Data!$B:$B,Figure16!$B4132,Data!$A:$A,Figure16!$A4132)</f>
        <v>0</v>
      </c>
      <c r="E4132" s="3">
        <f>SUMIFS(Data!Q:Q,Data!$B:$B,Figure16!$B4132,Data!$A:$A,Figure16!$A4132)</f>
        <v>26221660076.222588</v>
      </c>
      <c r="F4132" s="1">
        <f t="shared" si="132"/>
        <v>0</v>
      </c>
      <c r="G4132" s="1">
        <f t="shared" si="133"/>
        <v>0</v>
      </c>
      <c r="H4132">
        <f>SUMIFS(Data!Z:Z,Data!B:B,Figure16!B4132,Data!A:A,Figure16!A4132)</f>
        <v>0</v>
      </c>
    </row>
    <row r="4133" spans="1:8">
      <c r="A4133" s="27">
        <v>2017</v>
      </c>
      <c r="B4133" t="s">
        <v>37</v>
      </c>
      <c r="C4133" s="3">
        <f>SUMIFS(Data!F:F,Data!$B:$B,Figure16!$B4133,Data!$A:$A,Figure16!$A4133)</f>
        <v>0</v>
      </c>
      <c r="D4133" s="3">
        <f>SUMIFS(Data!Y:Y,Data!$B:$B,Figure16!$B4133,Data!$A:$A,Figure16!$A4133)</f>
        <v>0</v>
      </c>
      <c r="E4133" s="3">
        <f>SUMIFS(Data!Q:Q,Data!$B:$B,Figure16!$B4133,Data!$A:$A,Figure16!$A4133)</f>
        <v>38107728082.581711</v>
      </c>
      <c r="F4133" s="1">
        <f t="shared" si="132"/>
        <v>0</v>
      </c>
      <c r="G4133" s="1">
        <f t="shared" si="133"/>
        <v>0</v>
      </c>
      <c r="H4133">
        <f>SUMIFS(Data!Z:Z,Data!B:B,Figure16!B4133,Data!A:A,Figure16!A4133)</f>
        <v>0</v>
      </c>
    </row>
    <row r="4134" spans="1:8">
      <c r="A4134" s="27">
        <v>1991</v>
      </c>
      <c r="B4134" t="s">
        <v>183</v>
      </c>
      <c r="C4134" s="3">
        <f>SUMIFS(Data!F:F,Data!$B:$B,Figure16!$B4134,Data!$A:$A,Figure16!$A4134)</f>
        <v>0</v>
      </c>
      <c r="D4134" s="3">
        <f>SUMIFS(Data!Y:Y,Data!$B:$B,Figure16!$B4134,Data!$A:$A,Figure16!$A4134)</f>
        <v>0</v>
      </c>
      <c r="E4134" s="3">
        <f>SUMIFS(Data!Q:Q,Data!$B:$B,Figure16!$B4134,Data!$A:$A,Figure16!$A4134)</f>
        <v>0</v>
      </c>
      <c r="F4134" s="1" t="str">
        <f t="shared" si="132"/>
        <v/>
      </c>
      <c r="G4134" s="1" t="str">
        <f t="shared" si="133"/>
        <v/>
      </c>
      <c r="H4134">
        <f>SUMIFS(Data!Z:Z,Data!B:B,Figure16!B4134,Data!A:A,Figure16!A4134)</f>
        <v>1</v>
      </c>
    </row>
    <row r="4135" spans="1:8">
      <c r="A4135" s="27">
        <v>1992</v>
      </c>
      <c r="B4135" t="s">
        <v>183</v>
      </c>
      <c r="C4135" s="3">
        <f>SUMIFS(Data!F:F,Data!$B:$B,Figure16!$B4135,Data!$A:$A,Figure16!$A4135)</f>
        <v>0</v>
      </c>
      <c r="D4135" s="3">
        <f>SUMIFS(Data!Y:Y,Data!$B:$B,Figure16!$B4135,Data!$A:$A,Figure16!$A4135)</f>
        <v>0</v>
      </c>
      <c r="E4135" s="3">
        <f>SUMIFS(Data!Q:Q,Data!$B:$B,Figure16!$B4135,Data!$A:$A,Figure16!$A4135)</f>
        <v>0</v>
      </c>
      <c r="F4135" s="1" t="str">
        <f t="shared" si="132"/>
        <v/>
      </c>
      <c r="G4135" s="1" t="str">
        <f t="shared" si="133"/>
        <v/>
      </c>
      <c r="H4135">
        <f>SUMIFS(Data!Z:Z,Data!B:B,Figure16!B4135,Data!A:A,Figure16!A4135)</f>
        <v>1</v>
      </c>
    </row>
    <row r="4136" spans="1:8">
      <c r="A4136" s="27">
        <v>1993</v>
      </c>
      <c r="B4136" t="s">
        <v>183</v>
      </c>
      <c r="C4136" s="3">
        <f>SUMIFS(Data!F:F,Data!$B:$B,Figure16!$B4136,Data!$A:$A,Figure16!$A4136)</f>
        <v>0</v>
      </c>
      <c r="D4136" s="3">
        <f>SUMIFS(Data!Y:Y,Data!$B:$B,Figure16!$B4136,Data!$A:$A,Figure16!$A4136)</f>
        <v>0</v>
      </c>
      <c r="E4136" s="3">
        <f>SUMIFS(Data!Q:Q,Data!$B:$B,Figure16!$B4136,Data!$A:$A,Figure16!$A4136)</f>
        <v>0</v>
      </c>
      <c r="F4136" s="1" t="str">
        <f t="shared" si="132"/>
        <v/>
      </c>
      <c r="G4136" s="1" t="str">
        <f t="shared" si="133"/>
        <v/>
      </c>
      <c r="H4136">
        <f>SUMIFS(Data!Z:Z,Data!B:B,Figure16!B4136,Data!A:A,Figure16!A4136)</f>
        <v>1</v>
      </c>
    </row>
    <row r="4137" spans="1:8">
      <c r="A4137" s="27">
        <v>1994</v>
      </c>
      <c r="B4137" t="s">
        <v>183</v>
      </c>
      <c r="C4137" s="3">
        <f>SUMIFS(Data!F:F,Data!$B:$B,Figure16!$B4137,Data!$A:$A,Figure16!$A4137)</f>
        <v>0</v>
      </c>
      <c r="D4137" s="3">
        <f>SUMIFS(Data!Y:Y,Data!$B:$B,Figure16!$B4137,Data!$A:$A,Figure16!$A4137)</f>
        <v>0</v>
      </c>
      <c r="E4137" s="3">
        <f>SUMIFS(Data!Q:Q,Data!$B:$B,Figure16!$B4137,Data!$A:$A,Figure16!$A4137)</f>
        <v>0</v>
      </c>
      <c r="F4137" s="1" t="str">
        <f t="shared" si="132"/>
        <v/>
      </c>
      <c r="G4137" s="1" t="str">
        <f t="shared" si="133"/>
        <v/>
      </c>
      <c r="H4137">
        <f>SUMIFS(Data!Z:Z,Data!B:B,Figure16!B4137,Data!A:A,Figure16!A4137)</f>
        <v>1</v>
      </c>
    </row>
    <row r="4138" spans="1:8">
      <c r="A4138" s="27">
        <v>1995</v>
      </c>
      <c r="B4138" t="s">
        <v>183</v>
      </c>
      <c r="C4138" s="3">
        <f>SUMIFS(Data!F:F,Data!$B:$B,Figure16!$B4138,Data!$A:$A,Figure16!$A4138)</f>
        <v>0</v>
      </c>
      <c r="D4138" s="3">
        <f>SUMIFS(Data!Y:Y,Data!$B:$B,Figure16!$B4138,Data!$A:$A,Figure16!$A4138)</f>
        <v>0</v>
      </c>
      <c r="E4138" s="3">
        <f>SUMIFS(Data!Q:Q,Data!$B:$B,Figure16!$B4138,Data!$A:$A,Figure16!$A4138)</f>
        <v>0</v>
      </c>
      <c r="F4138" s="1" t="str">
        <f t="shared" si="132"/>
        <v/>
      </c>
      <c r="G4138" s="1" t="str">
        <f t="shared" si="133"/>
        <v/>
      </c>
      <c r="H4138">
        <f>SUMIFS(Data!Z:Z,Data!B:B,Figure16!B4138,Data!A:A,Figure16!A4138)</f>
        <v>1</v>
      </c>
    </row>
    <row r="4139" spans="1:8">
      <c r="A4139" s="27">
        <v>1996</v>
      </c>
      <c r="B4139" t="s">
        <v>183</v>
      </c>
      <c r="C4139" s="3">
        <f>SUMIFS(Data!F:F,Data!$B:$B,Figure16!$B4139,Data!$A:$A,Figure16!$A4139)</f>
        <v>0</v>
      </c>
      <c r="D4139" s="3">
        <f>SUMIFS(Data!Y:Y,Data!$B:$B,Figure16!$B4139,Data!$A:$A,Figure16!$A4139)</f>
        <v>0</v>
      </c>
      <c r="E4139" s="3">
        <f>SUMIFS(Data!Q:Q,Data!$B:$B,Figure16!$B4139,Data!$A:$A,Figure16!$A4139)</f>
        <v>0</v>
      </c>
      <c r="F4139" s="1" t="str">
        <f t="shared" si="132"/>
        <v/>
      </c>
      <c r="G4139" s="1" t="str">
        <f t="shared" si="133"/>
        <v/>
      </c>
      <c r="H4139">
        <f>SUMIFS(Data!Z:Z,Data!B:B,Figure16!B4139,Data!A:A,Figure16!A4139)</f>
        <v>1</v>
      </c>
    </row>
    <row r="4140" spans="1:8">
      <c r="A4140" s="27">
        <v>1997</v>
      </c>
      <c r="B4140" t="s">
        <v>183</v>
      </c>
      <c r="C4140" s="3">
        <f>SUMIFS(Data!F:F,Data!$B:$B,Figure16!$B4140,Data!$A:$A,Figure16!$A4140)</f>
        <v>0</v>
      </c>
      <c r="D4140" s="3">
        <f>SUMIFS(Data!Y:Y,Data!$B:$B,Figure16!$B4140,Data!$A:$A,Figure16!$A4140)</f>
        <v>0</v>
      </c>
      <c r="E4140" s="3">
        <f>SUMIFS(Data!Q:Q,Data!$B:$B,Figure16!$B4140,Data!$A:$A,Figure16!$A4140)</f>
        <v>0</v>
      </c>
      <c r="F4140" s="1" t="str">
        <f t="shared" si="132"/>
        <v/>
      </c>
      <c r="G4140" s="1" t="str">
        <f t="shared" si="133"/>
        <v/>
      </c>
      <c r="H4140">
        <f>SUMIFS(Data!Z:Z,Data!B:B,Figure16!B4140,Data!A:A,Figure16!A4140)</f>
        <v>1</v>
      </c>
    </row>
    <row r="4141" spans="1:8">
      <c r="A4141" s="27">
        <v>1998</v>
      </c>
      <c r="B4141" t="s">
        <v>183</v>
      </c>
      <c r="C4141" s="3">
        <f>SUMIFS(Data!F:F,Data!$B:$B,Figure16!$B4141,Data!$A:$A,Figure16!$A4141)</f>
        <v>0</v>
      </c>
      <c r="D4141" s="3">
        <f>SUMIFS(Data!Y:Y,Data!$B:$B,Figure16!$B4141,Data!$A:$A,Figure16!$A4141)</f>
        <v>0</v>
      </c>
      <c r="E4141" s="3">
        <f>SUMIFS(Data!Q:Q,Data!$B:$B,Figure16!$B4141,Data!$A:$A,Figure16!$A4141)</f>
        <v>0</v>
      </c>
      <c r="F4141" s="1" t="str">
        <f t="shared" si="132"/>
        <v/>
      </c>
      <c r="G4141" s="1" t="str">
        <f t="shared" si="133"/>
        <v/>
      </c>
      <c r="H4141">
        <f>SUMIFS(Data!Z:Z,Data!B:B,Figure16!B4141,Data!A:A,Figure16!A4141)</f>
        <v>1</v>
      </c>
    </row>
    <row r="4142" spans="1:8">
      <c r="A4142" s="27">
        <v>1999</v>
      </c>
      <c r="B4142" t="s">
        <v>183</v>
      </c>
      <c r="C4142" s="3">
        <f>SUMIFS(Data!F:F,Data!$B:$B,Figure16!$B4142,Data!$A:$A,Figure16!$A4142)</f>
        <v>0</v>
      </c>
      <c r="D4142" s="3">
        <f>SUMIFS(Data!Y:Y,Data!$B:$B,Figure16!$B4142,Data!$A:$A,Figure16!$A4142)</f>
        <v>0</v>
      </c>
      <c r="E4142" s="3">
        <f>SUMIFS(Data!Q:Q,Data!$B:$B,Figure16!$B4142,Data!$A:$A,Figure16!$A4142)</f>
        <v>0</v>
      </c>
      <c r="F4142" s="1" t="str">
        <f t="shared" si="132"/>
        <v/>
      </c>
      <c r="G4142" s="1" t="str">
        <f t="shared" si="133"/>
        <v/>
      </c>
      <c r="H4142">
        <f>SUMIFS(Data!Z:Z,Data!B:B,Figure16!B4142,Data!A:A,Figure16!A4142)</f>
        <v>1</v>
      </c>
    </row>
    <row r="4143" spans="1:8">
      <c r="A4143" s="27">
        <v>2000</v>
      </c>
      <c r="B4143" t="s">
        <v>183</v>
      </c>
      <c r="C4143" s="3">
        <f>SUMIFS(Data!F:F,Data!$B:$B,Figure16!$B4143,Data!$A:$A,Figure16!$A4143)</f>
        <v>0</v>
      </c>
      <c r="D4143" s="3">
        <f>SUMIFS(Data!Y:Y,Data!$B:$B,Figure16!$B4143,Data!$A:$A,Figure16!$A4143)</f>
        <v>0</v>
      </c>
      <c r="E4143" s="3">
        <f>SUMIFS(Data!Q:Q,Data!$B:$B,Figure16!$B4143,Data!$A:$A,Figure16!$A4143)</f>
        <v>0</v>
      </c>
      <c r="F4143" s="1" t="str">
        <f t="shared" si="132"/>
        <v/>
      </c>
      <c r="G4143" s="1" t="str">
        <f t="shared" si="133"/>
        <v/>
      </c>
      <c r="H4143">
        <f>SUMIFS(Data!Z:Z,Data!B:B,Figure16!B4143,Data!A:A,Figure16!A4143)</f>
        <v>1</v>
      </c>
    </row>
    <row r="4144" spans="1:8">
      <c r="A4144" s="27">
        <v>2001</v>
      </c>
      <c r="B4144" t="s">
        <v>183</v>
      </c>
      <c r="C4144" s="3">
        <f>SUMIFS(Data!F:F,Data!$B:$B,Figure16!$B4144,Data!$A:$A,Figure16!$A4144)</f>
        <v>1000000</v>
      </c>
      <c r="D4144" s="3">
        <f>SUMIFS(Data!Y:Y,Data!$B:$B,Figure16!$B4144,Data!$A:$A,Figure16!$A4144)</f>
        <v>0</v>
      </c>
      <c r="E4144" s="3">
        <f>SUMIFS(Data!Q:Q,Data!$B:$B,Figure16!$B4144,Data!$A:$A,Figure16!$A4144)</f>
        <v>0</v>
      </c>
      <c r="F4144" s="1" t="str">
        <f t="shared" si="132"/>
        <v/>
      </c>
      <c r="G4144" s="1" t="str">
        <f t="shared" si="133"/>
        <v/>
      </c>
      <c r="H4144">
        <f>SUMIFS(Data!Z:Z,Data!B:B,Figure16!B4144,Data!A:A,Figure16!A4144)</f>
        <v>1</v>
      </c>
    </row>
    <row r="4145" spans="1:8">
      <c r="A4145" s="27">
        <v>2002</v>
      </c>
      <c r="B4145" t="s">
        <v>183</v>
      </c>
      <c r="C4145" s="3">
        <f>SUMIFS(Data!F:F,Data!$B:$B,Figure16!$B4145,Data!$A:$A,Figure16!$A4145)</f>
        <v>87000000</v>
      </c>
      <c r="D4145" s="3">
        <f>SUMIFS(Data!Y:Y,Data!$B:$B,Figure16!$B4145,Data!$A:$A,Figure16!$A4145)</f>
        <v>0</v>
      </c>
      <c r="E4145" s="3">
        <f>SUMIFS(Data!Q:Q,Data!$B:$B,Figure16!$B4145,Data!$A:$A,Figure16!$A4145)</f>
        <v>0</v>
      </c>
      <c r="F4145" s="1" t="str">
        <f t="shared" si="132"/>
        <v/>
      </c>
      <c r="G4145" s="1" t="str">
        <f t="shared" si="133"/>
        <v/>
      </c>
      <c r="H4145">
        <f>SUMIFS(Data!Z:Z,Data!B:B,Figure16!B4145,Data!A:A,Figure16!A4145)</f>
        <v>1</v>
      </c>
    </row>
    <row r="4146" spans="1:8">
      <c r="A4146" s="27">
        <v>2003</v>
      </c>
      <c r="B4146" t="s">
        <v>183</v>
      </c>
      <c r="C4146" s="3">
        <f>SUMIFS(Data!F:F,Data!$B:$B,Figure16!$B4146,Data!$A:$A,Figure16!$A4146)</f>
        <v>0</v>
      </c>
      <c r="D4146" s="3">
        <f>SUMIFS(Data!Y:Y,Data!$B:$B,Figure16!$B4146,Data!$A:$A,Figure16!$A4146)</f>
        <v>0</v>
      </c>
      <c r="E4146" s="3">
        <f>SUMIFS(Data!Q:Q,Data!$B:$B,Figure16!$B4146,Data!$A:$A,Figure16!$A4146)</f>
        <v>0</v>
      </c>
      <c r="F4146" s="1" t="str">
        <f t="shared" si="132"/>
        <v/>
      </c>
      <c r="G4146" s="1" t="str">
        <f t="shared" si="133"/>
        <v/>
      </c>
      <c r="H4146">
        <f>SUMIFS(Data!Z:Z,Data!B:B,Figure16!B4146,Data!A:A,Figure16!A4146)</f>
        <v>1</v>
      </c>
    </row>
    <row r="4147" spans="1:8">
      <c r="A4147" s="27">
        <v>2004</v>
      </c>
      <c r="B4147" t="s">
        <v>183</v>
      </c>
      <c r="C4147" s="3">
        <f>SUMIFS(Data!F:F,Data!$B:$B,Figure16!$B4147,Data!$A:$A,Figure16!$A4147)</f>
        <v>2500000</v>
      </c>
      <c r="D4147" s="3">
        <f>SUMIFS(Data!Y:Y,Data!$B:$B,Figure16!$B4147,Data!$A:$A,Figure16!$A4147)</f>
        <v>0</v>
      </c>
      <c r="E4147" s="3">
        <f>SUMIFS(Data!Q:Q,Data!$B:$B,Figure16!$B4147,Data!$A:$A,Figure16!$A4147)</f>
        <v>0</v>
      </c>
      <c r="F4147" s="1" t="str">
        <f t="shared" si="132"/>
        <v/>
      </c>
      <c r="G4147" s="1" t="str">
        <f t="shared" si="133"/>
        <v/>
      </c>
      <c r="H4147">
        <f>SUMIFS(Data!Z:Z,Data!B:B,Figure16!B4147,Data!A:A,Figure16!A4147)</f>
        <v>1</v>
      </c>
    </row>
    <row r="4148" spans="1:8">
      <c r="A4148" s="27">
        <v>2005</v>
      </c>
      <c r="B4148" t="s">
        <v>183</v>
      </c>
      <c r="C4148" s="3">
        <f>SUMIFS(Data!F:F,Data!$B:$B,Figure16!$B4148,Data!$A:$A,Figure16!$A4148)</f>
        <v>0</v>
      </c>
      <c r="D4148" s="3">
        <f>SUMIFS(Data!Y:Y,Data!$B:$B,Figure16!$B4148,Data!$A:$A,Figure16!$A4148)</f>
        <v>0</v>
      </c>
      <c r="E4148" s="3">
        <f>SUMIFS(Data!Q:Q,Data!$B:$B,Figure16!$B4148,Data!$A:$A,Figure16!$A4148)</f>
        <v>0</v>
      </c>
      <c r="F4148" s="1" t="str">
        <f t="shared" si="132"/>
        <v/>
      </c>
      <c r="G4148" s="1" t="str">
        <f t="shared" si="133"/>
        <v/>
      </c>
      <c r="H4148">
        <f>SUMIFS(Data!Z:Z,Data!B:B,Figure16!B4148,Data!A:A,Figure16!A4148)</f>
        <v>1</v>
      </c>
    </row>
    <row r="4149" spans="1:8">
      <c r="A4149" s="27">
        <v>2006</v>
      </c>
      <c r="B4149" t="s">
        <v>183</v>
      </c>
      <c r="C4149" s="3">
        <f>SUMIFS(Data!F:F,Data!$B:$B,Figure16!$B4149,Data!$A:$A,Figure16!$A4149)</f>
        <v>0</v>
      </c>
      <c r="D4149" s="3">
        <f>SUMIFS(Data!Y:Y,Data!$B:$B,Figure16!$B4149,Data!$A:$A,Figure16!$A4149)</f>
        <v>0</v>
      </c>
      <c r="E4149" s="3">
        <f>SUMIFS(Data!Q:Q,Data!$B:$B,Figure16!$B4149,Data!$A:$A,Figure16!$A4149)</f>
        <v>0</v>
      </c>
      <c r="F4149" s="1" t="str">
        <f t="shared" si="132"/>
        <v/>
      </c>
      <c r="G4149" s="1" t="str">
        <f t="shared" si="133"/>
        <v/>
      </c>
      <c r="H4149">
        <f>SUMIFS(Data!Z:Z,Data!B:B,Figure16!B4149,Data!A:A,Figure16!A4149)</f>
        <v>1</v>
      </c>
    </row>
    <row r="4150" spans="1:8">
      <c r="A4150" s="27">
        <v>2007</v>
      </c>
      <c r="B4150" t="s">
        <v>183</v>
      </c>
      <c r="C4150" s="3">
        <f>SUMIFS(Data!F:F,Data!$B:$B,Figure16!$B4150,Data!$A:$A,Figure16!$A4150)</f>
        <v>0</v>
      </c>
      <c r="D4150" s="3">
        <f>SUMIFS(Data!Y:Y,Data!$B:$B,Figure16!$B4150,Data!$A:$A,Figure16!$A4150)</f>
        <v>0</v>
      </c>
      <c r="E4150" s="3">
        <f>SUMIFS(Data!Q:Q,Data!$B:$B,Figure16!$B4150,Data!$A:$A,Figure16!$A4150)</f>
        <v>0</v>
      </c>
      <c r="F4150" s="1" t="str">
        <f t="shared" si="132"/>
        <v/>
      </c>
      <c r="G4150" s="1" t="str">
        <f t="shared" si="133"/>
        <v/>
      </c>
      <c r="H4150">
        <f>SUMIFS(Data!Z:Z,Data!B:B,Figure16!B4150,Data!A:A,Figure16!A4150)</f>
        <v>1</v>
      </c>
    </row>
    <row r="4151" spans="1:8">
      <c r="A4151" s="27">
        <v>2008</v>
      </c>
      <c r="B4151" t="s">
        <v>183</v>
      </c>
      <c r="C4151" s="3">
        <f>SUMIFS(Data!F:F,Data!$B:$B,Figure16!$B4151,Data!$A:$A,Figure16!$A4151)</f>
        <v>0</v>
      </c>
      <c r="D4151" s="3">
        <f>SUMIFS(Data!Y:Y,Data!$B:$B,Figure16!$B4151,Data!$A:$A,Figure16!$A4151)</f>
        <v>0</v>
      </c>
      <c r="E4151" s="3">
        <f>SUMIFS(Data!Q:Q,Data!$B:$B,Figure16!$B4151,Data!$A:$A,Figure16!$A4151)</f>
        <v>0</v>
      </c>
      <c r="F4151" s="1" t="str">
        <f t="shared" si="132"/>
        <v/>
      </c>
      <c r="G4151" s="1" t="str">
        <f t="shared" si="133"/>
        <v/>
      </c>
      <c r="H4151">
        <f>SUMIFS(Data!Z:Z,Data!B:B,Figure16!B4151,Data!A:A,Figure16!A4151)</f>
        <v>1</v>
      </c>
    </row>
    <row r="4152" spans="1:8">
      <c r="A4152" s="27">
        <v>2009</v>
      </c>
      <c r="B4152" t="s">
        <v>183</v>
      </c>
      <c r="C4152" s="3">
        <f>SUMIFS(Data!F:F,Data!$B:$B,Figure16!$B4152,Data!$A:$A,Figure16!$A4152)</f>
        <v>0</v>
      </c>
      <c r="D4152" s="3">
        <f>SUMIFS(Data!Y:Y,Data!$B:$B,Figure16!$B4152,Data!$A:$A,Figure16!$A4152)</f>
        <v>0</v>
      </c>
      <c r="E4152" s="3">
        <f>SUMIFS(Data!Q:Q,Data!$B:$B,Figure16!$B4152,Data!$A:$A,Figure16!$A4152)</f>
        <v>0</v>
      </c>
      <c r="F4152" s="1" t="str">
        <f t="shared" si="132"/>
        <v/>
      </c>
      <c r="G4152" s="1" t="str">
        <f t="shared" si="133"/>
        <v/>
      </c>
      <c r="H4152">
        <f>SUMIFS(Data!Z:Z,Data!B:B,Figure16!B4152,Data!A:A,Figure16!A4152)</f>
        <v>1</v>
      </c>
    </row>
    <row r="4153" spans="1:8">
      <c r="A4153" s="27">
        <v>2010</v>
      </c>
      <c r="B4153" t="s">
        <v>183</v>
      </c>
      <c r="C4153" s="3">
        <f>SUMIFS(Data!F:F,Data!$B:$B,Figure16!$B4153,Data!$A:$A,Figure16!$A4153)</f>
        <v>645364</v>
      </c>
      <c r="D4153" s="3">
        <f>SUMIFS(Data!Y:Y,Data!$B:$B,Figure16!$B4153,Data!$A:$A,Figure16!$A4153)</f>
        <v>0</v>
      </c>
      <c r="E4153" s="3">
        <f>SUMIFS(Data!Q:Q,Data!$B:$B,Figure16!$B4153,Data!$A:$A,Figure16!$A4153)</f>
        <v>0</v>
      </c>
      <c r="F4153" s="1" t="str">
        <f t="shared" si="132"/>
        <v/>
      </c>
      <c r="G4153" s="1" t="str">
        <f t="shared" si="133"/>
        <v/>
      </c>
      <c r="H4153">
        <f>SUMIFS(Data!Z:Z,Data!B:B,Figure16!B4153,Data!A:A,Figure16!A4153)</f>
        <v>1</v>
      </c>
    </row>
    <row r="4154" spans="1:8">
      <c r="A4154" s="27">
        <v>2011</v>
      </c>
      <c r="B4154" t="s">
        <v>183</v>
      </c>
      <c r="C4154" s="3">
        <f>SUMIFS(Data!F:F,Data!$B:$B,Figure16!$B4154,Data!$A:$A,Figure16!$A4154)</f>
        <v>3100000</v>
      </c>
      <c r="D4154" s="3">
        <f>SUMIFS(Data!Y:Y,Data!$B:$B,Figure16!$B4154,Data!$A:$A,Figure16!$A4154)</f>
        <v>0</v>
      </c>
      <c r="E4154" s="3">
        <f>SUMIFS(Data!Q:Q,Data!$B:$B,Figure16!$B4154,Data!$A:$A,Figure16!$A4154)</f>
        <v>0</v>
      </c>
      <c r="F4154" s="1" t="str">
        <f t="shared" si="132"/>
        <v/>
      </c>
      <c r="G4154" s="1" t="str">
        <f t="shared" si="133"/>
        <v/>
      </c>
      <c r="H4154">
        <f>SUMIFS(Data!Z:Z,Data!B:B,Figure16!B4154,Data!A:A,Figure16!A4154)</f>
        <v>1</v>
      </c>
    </row>
    <row r="4155" spans="1:8">
      <c r="A4155" s="27">
        <v>2012</v>
      </c>
      <c r="B4155" t="s">
        <v>183</v>
      </c>
      <c r="C4155" s="3">
        <f>SUMIFS(Data!F:F,Data!$B:$B,Figure16!$B4155,Data!$A:$A,Figure16!$A4155)</f>
        <v>0</v>
      </c>
      <c r="D4155" s="3">
        <f>SUMIFS(Data!Y:Y,Data!$B:$B,Figure16!$B4155,Data!$A:$A,Figure16!$A4155)</f>
        <v>0</v>
      </c>
      <c r="E4155" s="3">
        <f>SUMIFS(Data!Q:Q,Data!$B:$B,Figure16!$B4155,Data!$A:$A,Figure16!$A4155)</f>
        <v>0</v>
      </c>
      <c r="F4155" s="1" t="str">
        <f t="shared" si="132"/>
        <v/>
      </c>
      <c r="G4155" s="1" t="str">
        <f t="shared" si="133"/>
        <v/>
      </c>
      <c r="H4155">
        <f>SUMIFS(Data!Z:Z,Data!B:B,Figure16!B4155,Data!A:A,Figure16!A4155)</f>
        <v>1</v>
      </c>
    </row>
    <row r="4156" spans="1:8">
      <c r="A4156" s="27">
        <v>2013</v>
      </c>
      <c r="B4156" t="s">
        <v>183</v>
      </c>
      <c r="C4156" s="3">
        <f>SUMIFS(Data!F:F,Data!$B:$B,Figure16!$B4156,Data!$A:$A,Figure16!$A4156)</f>
        <v>580000000</v>
      </c>
      <c r="D4156" s="3">
        <f>SUMIFS(Data!Y:Y,Data!$B:$B,Figure16!$B4156,Data!$A:$A,Figure16!$A4156)</f>
        <v>0</v>
      </c>
      <c r="E4156" s="3">
        <f>SUMIFS(Data!Q:Q,Data!$B:$B,Figure16!$B4156,Data!$A:$A,Figure16!$A4156)</f>
        <v>0</v>
      </c>
      <c r="F4156" s="1" t="str">
        <f t="shared" si="132"/>
        <v/>
      </c>
      <c r="G4156" s="1" t="str">
        <f t="shared" si="133"/>
        <v/>
      </c>
      <c r="H4156">
        <f>SUMIFS(Data!Z:Z,Data!B:B,Figure16!B4156,Data!A:A,Figure16!A4156)</f>
        <v>1</v>
      </c>
    </row>
    <row r="4157" spans="1:8">
      <c r="A4157" s="27">
        <v>2014</v>
      </c>
      <c r="B4157" t="s">
        <v>183</v>
      </c>
      <c r="C4157" s="3">
        <f>SUMIFS(Data!F:F,Data!$B:$B,Figure16!$B4157,Data!$A:$A,Figure16!$A4157)</f>
        <v>10613870</v>
      </c>
      <c r="D4157" s="3">
        <f>SUMIFS(Data!Y:Y,Data!$B:$B,Figure16!$B4157,Data!$A:$A,Figure16!$A4157)</f>
        <v>0</v>
      </c>
      <c r="E4157" s="3">
        <f>SUMIFS(Data!Q:Q,Data!$B:$B,Figure16!$B4157,Data!$A:$A,Figure16!$A4157)</f>
        <v>0</v>
      </c>
      <c r="F4157" s="1" t="str">
        <f t="shared" si="132"/>
        <v/>
      </c>
      <c r="G4157" s="1" t="str">
        <f t="shared" si="133"/>
        <v/>
      </c>
      <c r="H4157">
        <f>SUMIFS(Data!Z:Z,Data!B:B,Figure16!B4157,Data!A:A,Figure16!A4157)</f>
        <v>1</v>
      </c>
    </row>
    <row r="4158" spans="1:8">
      <c r="A4158" s="27">
        <v>2015</v>
      </c>
      <c r="B4158" t="s">
        <v>183</v>
      </c>
      <c r="C4158" s="3">
        <f>SUMIFS(Data!F:F,Data!$B:$B,Figure16!$B4158,Data!$A:$A,Figure16!$A4158)</f>
        <v>0</v>
      </c>
      <c r="D4158" s="3">
        <f>SUMIFS(Data!Y:Y,Data!$B:$B,Figure16!$B4158,Data!$A:$A,Figure16!$A4158)</f>
        <v>0</v>
      </c>
      <c r="E4158" s="3">
        <f>SUMIFS(Data!Q:Q,Data!$B:$B,Figure16!$B4158,Data!$A:$A,Figure16!$A4158)</f>
        <v>0</v>
      </c>
      <c r="F4158" s="1" t="str">
        <f t="shared" si="132"/>
        <v/>
      </c>
      <c r="G4158" s="1" t="str">
        <f t="shared" si="133"/>
        <v/>
      </c>
      <c r="H4158">
        <f>SUMIFS(Data!Z:Z,Data!B:B,Figure16!B4158,Data!A:A,Figure16!A4158)</f>
        <v>1</v>
      </c>
    </row>
    <row r="4159" spans="1:8">
      <c r="A4159" s="27">
        <v>2016</v>
      </c>
      <c r="B4159" t="s">
        <v>183</v>
      </c>
      <c r="C4159" s="3">
        <f>SUMIFS(Data!F:F,Data!$B:$B,Figure16!$B4159,Data!$A:$A,Figure16!$A4159)</f>
        <v>0</v>
      </c>
      <c r="D4159" s="3">
        <f>SUMIFS(Data!Y:Y,Data!$B:$B,Figure16!$B4159,Data!$A:$A,Figure16!$A4159)</f>
        <v>0</v>
      </c>
      <c r="E4159" s="3">
        <f>SUMIFS(Data!Q:Q,Data!$B:$B,Figure16!$B4159,Data!$A:$A,Figure16!$A4159)</f>
        <v>0</v>
      </c>
      <c r="F4159" s="1" t="str">
        <f t="shared" si="132"/>
        <v/>
      </c>
      <c r="G4159" s="1" t="str">
        <f t="shared" si="133"/>
        <v/>
      </c>
      <c r="H4159">
        <f>SUMIFS(Data!Z:Z,Data!B:B,Figure16!B4159,Data!A:A,Figure16!A4159)</f>
        <v>1</v>
      </c>
    </row>
    <row r="4160" spans="1:8">
      <c r="A4160" s="27">
        <v>2017</v>
      </c>
      <c r="B4160" t="s">
        <v>183</v>
      </c>
      <c r="C4160" s="3">
        <f>SUMIFS(Data!F:F,Data!$B:$B,Figure16!$B4160,Data!$A:$A,Figure16!$A4160)</f>
        <v>0</v>
      </c>
      <c r="D4160" s="3">
        <f>SUMIFS(Data!Y:Y,Data!$B:$B,Figure16!$B4160,Data!$A:$A,Figure16!$A4160)</f>
        <v>0</v>
      </c>
      <c r="E4160" s="3">
        <f>SUMIFS(Data!Q:Q,Data!$B:$B,Figure16!$B4160,Data!$A:$A,Figure16!$A4160)</f>
        <v>0</v>
      </c>
      <c r="F4160" s="1" t="str">
        <f t="shared" si="132"/>
        <v/>
      </c>
      <c r="G4160" s="1" t="str">
        <f t="shared" si="133"/>
        <v/>
      </c>
      <c r="H4160">
        <f>SUMIFS(Data!Z:Z,Data!B:B,Figure16!B4160,Data!A:A,Figure16!A4160)</f>
        <v>1</v>
      </c>
    </row>
    <row r="4161" spans="1:8">
      <c r="A4161" s="27">
        <v>1960</v>
      </c>
      <c r="B4161" t="s">
        <v>72</v>
      </c>
      <c r="C4161" s="3">
        <f>SUMIFS(Data!F:F,Data!$B:$B,Figure16!$B4161,Data!$A:$A,Figure16!$A4161)</f>
        <v>0</v>
      </c>
      <c r="D4161" s="3">
        <f>SUMIFS(Data!Y:Y,Data!$B:$B,Figure16!$B4161,Data!$A:$A,Figure16!$A4161)</f>
        <v>0</v>
      </c>
      <c r="E4161" s="3">
        <f>SUMIFS(Data!Q:Q,Data!$B:$B,Figure16!$B4161,Data!$A:$A,Figure16!$A4161)</f>
        <v>673081724.07632196</v>
      </c>
      <c r="F4161" s="1">
        <f t="shared" si="132"/>
        <v>0</v>
      </c>
      <c r="G4161" s="1">
        <f t="shared" si="133"/>
        <v>0</v>
      </c>
      <c r="H4161">
        <f>SUMIFS(Data!Z:Z,Data!B:B,Figure16!B4161,Data!A:A,Figure16!A4161)</f>
        <v>1</v>
      </c>
    </row>
    <row r="4162" spans="1:8">
      <c r="A4162" s="27">
        <v>1961</v>
      </c>
      <c r="B4162" t="s">
        <v>72</v>
      </c>
      <c r="C4162" s="3">
        <f>SUMIFS(Data!F:F,Data!$B:$B,Figure16!$B4162,Data!$A:$A,Figure16!$A4162)</f>
        <v>0</v>
      </c>
      <c r="D4162" s="3">
        <f>SUMIFS(Data!Y:Y,Data!$B:$B,Figure16!$B4162,Data!$A:$A,Figure16!$A4162)</f>
        <v>0</v>
      </c>
      <c r="E4162" s="3">
        <f>SUMIFS(Data!Q:Q,Data!$B:$B,Figure16!$B4162,Data!$A:$A,Figure16!$A4162)</f>
        <v>699161943.85710287</v>
      </c>
      <c r="F4162" s="1">
        <f t="shared" si="132"/>
        <v>0</v>
      </c>
      <c r="G4162" s="1">
        <f t="shared" si="133"/>
        <v>0</v>
      </c>
      <c r="H4162">
        <f>SUMIFS(Data!Z:Z,Data!B:B,Figure16!B4162,Data!A:A,Figure16!A4162)</f>
        <v>1</v>
      </c>
    </row>
    <row r="4163" spans="1:8">
      <c r="A4163" s="27">
        <v>1962</v>
      </c>
      <c r="B4163" t="s">
        <v>72</v>
      </c>
      <c r="C4163" s="3">
        <f>SUMIFS(Data!F:F,Data!$B:$B,Figure16!$B4163,Data!$A:$A,Figure16!$A4163)</f>
        <v>0</v>
      </c>
      <c r="D4163" s="3">
        <f>SUMIFS(Data!Y:Y,Data!$B:$B,Figure16!$B4163,Data!$A:$A,Figure16!$A4163)</f>
        <v>0</v>
      </c>
      <c r="E4163" s="3">
        <f>SUMIFS(Data!Q:Q,Data!$B:$B,Figure16!$B4163,Data!$A:$A,Figure16!$A4163)</f>
        <v>739286906.85155344</v>
      </c>
      <c r="F4163" s="1">
        <f t="shared" ref="F4163:F4226" si="134">IF(E4163&gt;0,C4163/E4163*100,"")</f>
        <v>0</v>
      </c>
      <c r="G4163" s="1">
        <f t="shared" ref="G4163:G4226" si="135">IF($E4163&gt;0,D4163/$E4163*100,"")</f>
        <v>0</v>
      </c>
      <c r="H4163">
        <f>SUMIFS(Data!Z:Z,Data!B:B,Figure16!B4163,Data!A:A,Figure16!A4163)</f>
        <v>1</v>
      </c>
    </row>
    <row r="4164" spans="1:8">
      <c r="A4164" s="27">
        <v>1963</v>
      </c>
      <c r="B4164" t="s">
        <v>72</v>
      </c>
      <c r="C4164" s="3">
        <f>SUMIFS(Data!F:F,Data!$B:$B,Figure16!$B4164,Data!$A:$A,Figure16!$A4164)</f>
        <v>0</v>
      </c>
      <c r="D4164" s="3">
        <f>SUMIFS(Data!Y:Y,Data!$B:$B,Figure16!$B4164,Data!$A:$A,Figure16!$A4164)</f>
        <v>0</v>
      </c>
      <c r="E4164" s="3">
        <f>SUMIFS(Data!Q:Q,Data!$B:$B,Figure16!$B4164,Data!$A:$A,Figure16!$A4164)</f>
        <v>759345862.97133076</v>
      </c>
      <c r="F4164" s="1">
        <f t="shared" si="134"/>
        <v>0</v>
      </c>
      <c r="G4164" s="1">
        <f t="shared" si="135"/>
        <v>0</v>
      </c>
      <c r="H4164">
        <f>SUMIFS(Data!Z:Z,Data!B:B,Figure16!B4164,Data!A:A,Figure16!A4164)</f>
        <v>1</v>
      </c>
    </row>
    <row r="4165" spans="1:8">
      <c r="A4165" s="27">
        <v>1964</v>
      </c>
      <c r="B4165" t="s">
        <v>72</v>
      </c>
      <c r="C4165" s="3">
        <f>SUMIFS(Data!F:F,Data!$B:$B,Figure16!$B4165,Data!$A:$A,Figure16!$A4165)</f>
        <v>0</v>
      </c>
      <c r="D4165" s="3">
        <f>SUMIFS(Data!Y:Y,Data!$B:$B,Figure16!$B4165,Data!$A:$A,Figure16!$A4165)</f>
        <v>0</v>
      </c>
      <c r="E4165" s="3">
        <f>SUMIFS(Data!Q:Q,Data!$B:$B,Figure16!$B4165,Data!$A:$A,Figure16!$A4165)</f>
        <v>802482182.92419243</v>
      </c>
      <c r="F4165" s="1">
        <f t="shared" si="134"/>
        <v>0</v>
      </c>
      <c r="G4165" s="1">
        <f t="shared" si="135"/>
        <v>0</v>
      </c>
      <c r="H4165">
        <f>SUMIFS(Data!Z:Z,Data!B:B,Figure16!B4165,Data!A:A,Figure16!A4165)</f>
        <v>1</v>
      </c>
    </row>
    <row r="4166" spans="1:8">
      <c r="A4166" s="27">
        <v>1965</v>
      </c>
      <c r="B4166" t="s">
        <v>72</v>
      </c>
      <c r="C4166" s="3">
        <f>SUMIFS(Data!F:F,Data!$B:$B,Figure16!$B4166,Data!$A:$A,Figure16!$A4166)</f>
        <v>0</v>
      </c>
      <c r="D4166" s="3">
        <f>SUMIFS(Data!Y:Y,Data!$B:$B,Figure16!$B4166,Data!$A:$A,Figure16!$A4166)</f>
        <v>0</v>
      </c>
      <c r="E4166" s="3">
        <f>SUMIFS(Data!Q:Q,Data!$B:$B,Figure16!$B4166,Data!$A:$A,Figure16!$A4166)</f>
        <v>833563472.16235185</v>
      </c>
      <c r="F4166" s="1">
        <f t="shared" si="134"/>
        <v>0</v>
      </c>
      <c r="G4166" s="1">
        <f t="shared" si="135"/>
        <v>0</v>
      </c>
      <c r="H4166">
        <f>SUMIFS(Data!Z:Z,Data!B:B,Figure16!B4166,Data!A:A,Figure16!A4166)</f>
        <v>1</v>
      </c>
    </row>
    <row r="4167" spans="1:8">
      <c r="A4167" s="27">
        <v>1966</v>
      </c>
      <c r="B4167" t="s">
        <v>72</v>
      </c>
      <c r="C4167" s="3">
        <f>SUMIFS(Data!F:F,Data!$B:$B,Figure16!$B4167,Data!$A:$A,Figure16!$A4167)</f>
        <v>0</v>
      </c>
      <c r="D4167" s="3">
        <f>SUMIFS(Data!Y:Y,Data!$B:$B,Figure16!$B4167,Data!$A:$A,Figure16!$A4167)</f>
        <v>0</v>
      </c>
      <c r="E4167" s="3">
        <f>SUMIFS(Data!Q:Q,Data!$B:$B,Figure16!$B4167,Data!$A:$A,Figure16!$A4167)</f>
        <v>900264583.68820524</v>
      </c>
      <c r="F4167" s="1">
        <f t="shared" si="134"/>
        <v>0</v>
      </c>
      <c r="G4167" s="1">
        <f t="shared" si="135"/>
        <v>0</v>
      </c>
      <c r="H4167">
        <f>SUMIFS(Data!Z:Z,Data!B:B,Figure16!B4167,Data!A:A,Figure16!A4167)</f>
        <v>1</v>
      </c>
    </row>
    <row r="4168" spans="1:8">
      <c r="A4168" s="27">
        <v>1967</v>
      </c>
      <c r="B4168" t="s">
        <v>72</v>
      </c>
      <c r="C4168" s="3">
        <f>SUMIFS(Data!F:F,Data!$B:$B,Figure16!$B4168,Data!$A:$A,Figure16!$A4168)</f>
        <v>0</v>
      </c>
      <c r="D4168" s="3">
        <f>SUMIFS(Data!Y:Y,Data!$B:$B,Figure16!$B4168,Data!$A:$A,Figure16!$A4168)</f>
        <v>0</v>
      </c>
      <c r="E4168" s="3">
        <f>SUMIFS(Data!Q:Q,Data!$B:$B,Figure16!$B4168,Data!$A:$A,Figure16!$A4168)</f>
        <v>956436931.14234734</v>
      </c>
      <c r="F4168" s="1">
        <f t="shared" si="134"/>
        <v>0</v>
      </c>
      <c r="G4168" s="1">
        <f t="shared" si="135"/>
        <v>0</v>
      </c>
      <c r="H4168">
        <f>SUMIFS(Data!Z:Z,Data!B:B,Figure16!B4168,Data!A:A,Figure16!A4168)</f>
        <v>1</v>
      </c>
    </row>
    <row r="4169" spans="1:8">
      <c r="A4169" s="27">
        <v>1968</v>
      </c>
      <c r="B4169" t="s">
        <v>72</v>
      </c>
      <c r="C4169" s="3">
        <f>SUMIFS(Data!F:F,Data!$B:$B,Figure16!$B4169,Data!$A:$A,Figure16!$A4169)</f>
        <v>0</v>
      </c>
      <c r="D4169" s="3">
        <f>SUMIFS(Data!Y:Y,Data!$B:$B,Figure16!$B4169,Data!$A:$A,Figure16!$A4169)</f>
        <v>0</v>
      </c>
      <c r="E4169" s="3">
        <f>SUMIFS(Data!Q:Q,Data!$B:$B,Figure16!$B4169,Data!$A:$A,Figure16!$A4169)</f>
        <v>1031669636.3611614</v>
      </c>
      <c r="F4169" s="1">
        <f t="shared" si="134"/>
        <v>0</v>
      </c>
      <c r="G4169" s="1">
        <f t="shared" si="135"/>
        <v>0</v>
      </c>
      <c r="H4169">
        <f>SUMIFS(Data!Z:Z,Data!B:B,Figure16!B4169,Data!A:A,Figure16!A4169)</f>
        <v>1</v>
      </c>
    </row>
    <row r="4170" spans="1:8">
      <c r="A4170" s="27">
        <v>1969</v>
      </c>
      <c r="B4170" t="s">
        <v>72</v>
      </c>
      <c r="C4170" s="3">
        <f>SUMIFS(Data!F:F,Data!$B:$B,Figure16!$B4170,Data!$A:$A,Figure16!$A4170)</f>
        <v>0</v>
      </c>
      <c r="D4170" s="3">
        <f>SUMIFS(Data!Y:Y,Data!$B:$B,Figure16!$B4170,Data!$A:$A,Figure16!$A4170)</f>
        <v>0</v>
      </c>
      <c r="E4170" s="3">
        <f>SUMIFS(Data!Q:Q,Data!$B:$B,Figure16!$B4170,Data!$A:$A,Figure16!$A4170)</f>
        <v>1056391054.5386014</v>
      </c>
      <c r="F4170" s="1">
        <f t="shared" si="134"/>
        <v>0</v>
      </c>
      <c r="G4170" s="1">
        <f t="shared" si="135"/>
        <v>0</v>
      </c>
      <c r="H4170">
        <f>SUMIFS(Data!Z:Z,Data!B:B,Figure16!B4170,Data!A:A,Figure16!A4170)</f>
        <v>1</v>
      </c>
    </row>
    <row r="4171" spans="1:8">
      <c r="A4171" s="27">
        <v>1970</v>
      </c>
      <c r="B4171" t="s">
        <v>72</v>
      </c>
      <c r="C4171" s="3">
        <f>SUMIFS(Data!F:F,Data!$B:$B,Figure16!$B4171,Data!$A:$A,Figure16!$A4171)</f>
        <v>0</v>
      </c>
      <c r="D4171" s="3">
        <f>SUMIFS(Data!Y:Y,Data!$B:$B,Figure16!$B4171,Data!$A:$A,Figure16!$A4171)</f>
        <v>0</v>
      </c>
      <c r="E4171" s="3">
        <f>SUMIFS(Data!Q:Q,Data!$B:$B,Figure16!$B4171,Data!$A:$A,Figure16!$A4171)</f>
        <v>1111859569.7715023</v>
      </c>
      <c r="F4171" s="1">
        <f t="shared" si="134"/>
        <v>0</v>
      </c>
      <c r="G4171" s="1">
        <f t="shared" si="135"/>
        <v>0</v>
      </c>
      <c r="H4171">
        <f>SUMIFS(Data!Z:Z,Data!B:B,Figure16!B4171,Data!A:A,Figure16!A4171)</f>
        <v>1</v>
      </c>
    </row>
    <row r="4172" spans="1:8">
      <c r="A4172" s="27">
        <v>1971</v>
      </c>
      <c r="B4172" t="s">
        <v>72</v>
      </c>
      <c r="C4172" s="3">
        <f>SUMIFS(Data!F:F,Data!$B:$B,Figure16!$B4172,Data!$A:$A,Figure16!$A4172)</f>
        <v>0</v>
      </c>
      <c r="D4172" s="3">
        <f>SUMIFS(Data!Y:Y,Data!$B:$B,Figure16!$B4172,Data!$A:$A,Figure16!$A4172)</f>
        <v>0</v>
      </c>
      <c r="E4172" s="3">
        <f>SUMIFS(Data!Q:Q,Data!$B:$B,Figure16!$B4172,Data!$A:$A,Figure16!$A4172)</f>
        <v>1199507629.9917893</v>
      </c>
      <c r="F4172" s="1">
        <f t="shared" si="134"/>
        <v>0</v>
      </c>
      <c r="G4172" s="1">
        <f t="shared" si="135"/>
        <v>0</v>
      </c>
      <c r="H4172">
        <f>SUMIFS(Data!Z:Z,Data!B:B,Figure16!B4172,Data!A:A,Figure16!A4172)</f>
        <v>1</v>
      </c>
    </row>
    <row r="4173" spans="1:8">
      <c r="A4173" s="27">
        <v>1972</v>
      </c>
      <c r="B4173" t="s">
        <v>72</v>
      </c>
      <c r="C4173" s="3">
        <f>SUMIFS(Data!F:F,Data!$B:$B,Figure16!$B4173,Data!$A:$A,Figure16!$A4173)</f>
        <v>11300000</v>
      </c>
      <c r="D4173" s="3">
        <f>SUMIFS(Data!Y:Y,Data!$B:$B,Figure16!$B4173,Data!$A:$A,Figure16!$A4173)</f>
        <v>0</v>
      </c>
      <c r="E4173" s="3">
        <f>SUMIFS(Data!Q:Q,Data!$B:$B,Figure16!$B4173,Data!$A:$A,Figure16!$A4173)</f>
        <v>1341590681.5851088</v>
      </c>
      <c r="F4173" s="1">
        <f t="shared" si="134"/>
        <v>0.84228372745172064</v>
      </c>
      <c r="G4173" s="1">
        <f t="shared" si="135"/>
        <v>0</v>
      </c>
      <c r="H4173">
        <f>SUMIFS(Data!Z:Z,Data!B:B,Figure16!B4173,Data!A:A,Figure16!A4173)</f>
        <v>1</v>
      </c>
    </row>
    <row r="4174" spans="1:8">
      <c r="A4174" s="27">
        <v>1973</v>
      </c>
      <c r="B4174" t="s">
        <v>72</v>
      </c>
      <c r="C4174" s="3">
        <f>SUMIFS(Data!F:F,Data!$B:$B,Figure16!$B4174,Data!$A:$A,Figure16!$A4174)</f>
        <v>0</v>
      </c>
      <c r="D4174" s="3">
        <f>SUMIFS(Data!Y:Y,Data!$B:$B,Figure16!$B4174,Data!$A:$A,Figure16!$A4174)</f>
        <v>0</v>
      </c>
      <c r="E4174" s="3">
        <f>SUMIFS(Data!Q:Q,Data!$B:$B,Figure16!$B4174,Data!$A:$A,Figure16!$A4174)</f>
        <v>1653062347.3625412</v>
      </c>
      <c r="F4174" s="1">
        <f t="shared" si="134"/>
        <v>0</v>
      </c>
      <c r="G4174" s="1">
        <f t="shared" si="135"/>
        <v>0</v>
      </c>
      <c r="H4174">
        <f>SUMIFS(Data!Z:Z,Data!B:B,Figure16!B4174,Data!A:A,Figure16!A4174)</f>
        <v>1</v>
      </c>
    </row>
    <row r="4175" spans="1:8">
      <c r="A4175" s="27">
        <v>1974</v>
      </c>
      <c r="B4175" t="s">
        <v>72</v>
      </c>
      <c r="C4175" s="3">
        <f>SUMIFS(Data!F:F,Data!$B:$B,Figure16!$B4175,Data!$A:$A,Figure16!$A4175)</f>
        <v>0</v>
      </c>
      <c r="D4175" s="3">
        <f>SUMIFS(Data!Y:Y,Data!$B:$B,Figure16!$B4175,Data!$A:$A,Figure16!$A4175)</f>
        <v>0</v>
      </c>
      <c r="E4175" s="3">
        <f>SUMIFS(Data!Q:Q,Data!$B:$B,Figure16!$B4175,Data!$A:$A,Figure16!$A4175)</f>
        <v>1917508190.0468938</v>
      </c>
      <c r="F4175" s="1">
        <f t="shared" si="134"/>
        <v>0</v>
      </c>
      <c r="G4175" s="1">
        <f t="shared" si="135"/>
        <v>0</v>
      </c>
      <c r="H4175">
        <f>SUMIFS(Data!Z:Z,Data!B:B,Figure16!B4175,Data!A:A,Figure16!A4175)</f>
        <v>1</v>
      </c>
    </row>
    <row r="4176" spans="1:8">
      <c r="A4176" s="27">
        <v>1975</v>
      </c>
      <c r="B4176" t="s">
        <v>72</v>
      </c>
      <c r="C4176" s="3">
        <f>SUMIFS(Data!F:F,Data!$B:$B,Figure16!$B4176,Data!$A:$A,Figure16!$A4176)</f>
        <v>57500000</v>
      </c>
      <c r="D4176" s="3">
        <f>SUMIFS(Data!Y:Y,Data!$B:$B,Figure16!$B4176,Data!$A:$A,Figure16!$A4176)</f>
        <v>0</v>
      </c>
      <c r="E4176" s="3">
        <f>SUMIFS(Data!Q:Q,Data!$B:$B,Figure16!$B4176,Data!$A:$A,Figure16!$A4176)</f>
        <v>2283049233.2875834</v>
      </c>
      <c r="F4176" s="1">
        <f t="shared" si="134"/>
        <v>2.5185615431166237</v>
      </c>
      <c r="G4176" s="1">
        <f t="shared" si="135"/>
        <v>0</v>
      </c>
      <c r="H4176">
        <f>SUMIFS(Data!Z:Z,Data!B:B,Figure16!B4176,Data!A:A,Figure16!A4176)</f>
        <v>1</v>
      </c>
    </row>
    <row r="4177" spans="1:8">
      <c r="A4177" s="27">
        <v>1976</v>
      </c>
      <c r="B4177" t="s">
        <v>72</v>
      </c>
      <c r="C4177" s="3">
        <f>SUMIFS(Data!F:F,Data!$B:$B,Figure16!$B4177,Data!$A:$A,Figure16!$A4177)</f>
        <v>20600000</v>
      </c>
      <c r="D4177" s="3">
        <f>SUMIFS(Data!Y:Y,Data!$B:$B,Figure16!$B4177,Data!$A:$A,Figure16!$A4177)</f>
        <v>0</v>
      </c>
      <c r="E4177" s="3">
        <f>SUMIFS(Data!Q:Q,Data!$B:$B,Figure16!$B4177,Data!$A:$A,Figure16!$A4177)</f>
        <v>2181844193.9254036</v>
      </c>
      <c r="F4177" s="1">
        <f t="shared" si="134"/>
        <v>0.9441554102421077</v>
      </c>
      <c r="G4177" s="1">
        <f t="shared" si="135"/>
        <v>0</v>
      </c>
      <c r="H4177">
        <f>SUMIFS(Data!Z:Z,Data!B:B,Figure16!B4177,Data!A:A,Figure16!A4177)</f>
        <v>1</v>
      </c>
    </row>
    <row r="4178" spans="1:8">
      <c r="A4178" s="27">
        <v>1977</v>
      </c>
      <c r="B4178" t="s">
        <v>72</v>
      </c>
      <c r="C4178" s="3">
        <f>SUMIFS(Data!F:F,Data!$B:$B,Figure16!$B4178,Data!$A:$A,Figure16!$A4178)</f>
        <v>0</v>
      </c>
      <c r="D4178" s="3">
        <f>SUMIFS(Data!Y:Y,Data!$B:$B,Figure16!$B4178,Data!$A:$A,Figure16!$A4178)</f>
        <v>0</v>
      </c>
      <c r="E4178" s="3">
        <f>SUMIFS(Data!Q:Q,Data!$B:$B,Figure16!$B4178,Data!$A:$A,Figure16!$A4178)</f>
        <v>2358930406.4289637</v>
      </c>
      <c r="F4178" s="1">
        <f t="shared" si="134"/>
        <v>0</v>
      </c>
      <c r="G4178" s="1">
        <f t="shared" si="135"/>
        <v>0</v>
      </c>
      <c r="H4178">
        <f>SUMIFS(Data!Z:Z,Data!B:B,Figure16!B4178,Data!A:A,Figure16!A4178)</f>
        <v>1</v>
      </c>
    </row>
    <row r="4179" spans="1:8">
      <c r="A4179" s="27">
        <v>1978</v>
      </c>
      <c r="B4179" t="s">
        <v>72</v>
      </c>
      <c r="C4179" s="3">
        <f>SUMIFS(Data!F:F,Data!$B:$B,Figure16!$B4179,Data!$A:$A,Figure16!$A4179)</f>
        <v>0</v>
      </c>
      <c r="D4179" s="3">
        <f>SUMIFS(Data!Y:Y,Data!$B:$B,Figure16!$B4179,Data!$A:$A,Figure16!$A4179)</f>
        <v>29600000</v>
      </c>
      <c r="E4179" s="3">
        <f>SUMIFS(Data!Q:Q,Data!$B:$B,Figure16!$B4179,Data!$A:$A,Figure16!$A4179)</f>
        <v>2669755115.5056915</v>
      </c>
      <c r="F4179" s="1">
        <f t="shared" si="134"/>
        <v>0</v>
      </c>
      <c r="G4179" s="1">
        <f t="shared" si="135"/>
        <v>1.1087159203511185</v>
      </c>
      <c r="H4179">
        <f>SUMIFS(Data!Z:Z,Data!B:B,Figure16!B4179,Data!A:A,Figure16!A4179)</f>
        <v>1</v>
      </c>
    </row>
    <row r="4180" spans="1:8">
      <c r="A4180" s="27">
        <v>1979</v>
      </c>
      <c r="B4180" t="s">
        <v>72</v>
      </c>
      <c r="C4180" s="3">
        <f>SUMIFS(Data!F:F,Data!$B:$B,Figure16!$B4180,Data!$A:$A,Figure16!$A4180)</f>
        <v>0</v>
      </c>
      <c r="D4180" s="3">
        <f>SUMIFS(Data!Y:Y,Data!$B:$B,Figure16!$B4180,Data!$A:$A,Figure16!$A4180)</f>
        <v>26300000</v>
      </c>
      <c r="E4180" s="3">
        <f>SUMIFS(Data!Q:Q,Data!$B:$B,Figure16!$B4180,Data!$A:$A,Figure16!$A4180)</f>
        <v>3463565881.4248624</v>
      </c>
      <c r="F4180" s="1">
        <f t="shared" si="134"/>
        <v>0</v>
      </c>
      <c r="G4180" s="1">
        <f t="shared" si="135"/>
        <v>0.75933303711781996</v>
      </c>
      <c r="H4180">
        <f>SUMIFS(Data!Z:Z,Data!B:B,Figure16!B4180,Data!A:A,Figure16!A4180)</f>
        <v>1</v>
      </c>
    </row>
    <row r="4181" spans="1:8">
      <c r="A4181" s="27">
        <v>1980</v>
      </c>
      <c r="B4181" t="s">
        <v>72</v>
      </c>
      <c r="C4181" s="3">
        <f>SUMIFS(Data!F:F,Data!$B:$B,Figure16!$B4181,Data!$A:$A,Figure16!$A4181)</f>
        <v>0</v>
      </c>
      <c r="D4181" s="3">
        <f>SUMIFS(Data!Y:Y,Data!$B:$B,Figure16!$B4181,Data!$A:$A,Figure16!$A4181)</f>
        <v>5500000</v>
      </c>
      <c r="E4181" s="3">
        <f>SUMIFS(Data!Q:Q,Data!$B:$B,Figure16!$B4181,Data!$A:$A,Figure16!$A4181)</f>
        <v>4042139901.3669782</v>
      </c>
      <c r="F4181" s="1">
        <f t="shared" si="134"/>
        <v>0</v>
      </c>
      <c r="G4181" s="1">
        <f t="shared" si="135"/>
        <v>0.1360665423316991</v>
      </c>
      <c r="H4181">
        <f>SUMIFS(Data!Z:Z,Data!B:B,Figure16!B4181,Data!A:A,Figure16!A4181)</f>
        <v>1</v>
      </c>
    </row>
    <row r="4182" spans="1:8">
      <c r="A4182" s="27">
        <v>1981</v>
      </c>
      <c r="B4182" t="s">
        <v>72</v>
      </c>
      <c r="C4182" s="3">
        <f>SUMIFS(Data!F:F,Data!$B:$B,Figure16!$B4182,Data!$A:$A,Figure16!$A4182)</f>
        <v>0</v>
      </c>
      <c r="D4182" s="3">
        <f>SUMIFS(Data!Y:Y,Data!$B:$B,Figure16!$B4182,Data!$A:$A,Figure16!$A4182)</f>
        <v>0</v>
      </c>
      <c r="E4182" s="3">
        <f>SUMIFS(Data!Q:Q,Data!$B:$B,Figure16!$B4182,Data!$A:$A,Figure16!$A4182)</f>
        <v>3594868208.4188461</v>
      </c>
      <c r="F4182" s="1">
        <f t="shared" si="134"/>
        <v>0</v>
      </c>
      <c r="G4182" s="1">
        <f t="shared" si="135"/>
        <v>0</v>
      </c>
      <c r="H4182">
        <f>SUMIFS(Data!Z:Z,Data!B:B,Figure16!B4182,Data!A:A,Figure16!A4182)</f>
        <v>1</v>
      </c>
    </row>
    <row r="4183" spans="1:8">
      <c r="A4183" s="27">
        <v>1982</v>
      </c>
      <c r="B4183" t="s">
        <v>72</v>
      </c>
      <c r="C4183" s="3">
        <f>SUMIFS(Data!F:F,Data!$B:$B,Figure16!$B4183,Data!$A:$A,Figure16!$A4183)</f>
        <v>0</v>
      </c>
      <c r="D4183" s="3">
        <f>SUMIFS(Data!Y:Y,Data!$B:$B,Figure16!$B4183,Data!$A:$A,Figure16!$A4183)</f>
        <v>0</v>
      </c>
      <c r="E4183" s="3">
        <f>SUMIFS(Data!Q:Q,Data!$B:$B,Figure16!$B4183,Data!$A:$A,Figure16!$A4183)</f>
        <v>3526198070.09621</v>
      </c>
      <c r="F4183" s="1">
        <f t="shared" si="134"/>
        <v>0</v>
      </c>
      <c r="G4183" s="1">
        <f t="shared" si="135"/>
        <v>0</v>
      </c>
      <c r="H4183">
        <f>SUMIFS(Data!Z:Z,Data!B:B,Figure16!B4183,Data!A:A,Figure16!A4183)</f>
        <v>1</v>
      </c>
    </row>
    <row r="4184" spans="1:8">
      <c r="A4184" s="27">
        <v>1983</v>
      </c>
      <c r="B4184" t="s">
        <v>72</v>
      </c>
      <c r="C4184" s="3">
        <f>SUMIFS(Data!F:F,Data!$B:$B,Figure16!$B4184,Data!$A:$A,Figure16!$A4184)</f>
        <v>0</v>
      </c>
      <c r="D4184" s="3">
        <f>SUMIFS(Data!Y:Y,Data!$B:$B,Figure16!$B4184,Data!$A:$A,Figure16!$A4184)</f>
        <v>0</v>
      </c>
      <c r="E4184" s="3">
        <f>SUMIFS(Data!Q:Q,Data!$B:$B,Figure16!$B4184,Data!$A:$A,Figure16!$A4184)</f>
        <v>3511573991.8974214</v>
      </c>
      <c r="F4184" s="1">
        <f t="shared" si="134"/>
        <v>0</v>
      </c>
      <c r="G4184" s="1">
        <f t="shared" si="135"/>
        <v>0</v>
      </c>
      <c r="H4184">
        <f>SUMIFS(Data!Z:Z,Data!B:B,Figure16!B4184,Data!A:A,Figure16!A4184)</f>
        <v>1</v>
      </c>
    </row>
    <row r="4185" spans="1:8">
      <c r="A4185" s="27">
        <v>1984</v>
      </c>
      <c r="B4185" t="s">
        <v>72</v>
      </c>
      <c r="C4185" s="3">
        <f>SUMIFS(Data!F:F,Data!$B:$B,Figure16!$B4185,Data!$A:$A,Figure16!$A4185)</f>
        <v>0</v>
      </c>
      <c r="D4185" s="3">
        <f>SUMIFS(Data!Y:Y,Data!$B:$B,Figure16!$B4185,Data!$A:$A,Figure16!$A4185)</f>
        <v>0</v>
      </c>
      <c r="E4185" s="3">
        <f>SUMIFS(Data!Q:Q,Data!$B:$B,Figure16!$B4185,Data!$A:$A,Figure16!$A4185)</f>
        <v>2939485471.5009737</v>
      </c>
      <c r="F4185" s="1">
        <f t="shared" si="134"/>
        <v>0</v>
      </c>
      <c r="G4185" s="1">
        <f t="shared" si="135"/>
        <v>0</v>
      </c>
      <c r="H4185">
        <f>SUMIFS(Data!Z:Z,Data!B:B,Figure16!B4185,Data!A:A,Figure16!A4185)</f>
        <v>1</v>
      </c>
    </row>
    <row r="4186" spans="1:8">
      <c r="A4186" s="27">
        <v>1985</v>
      </c>
      <c r="B4186" t="s">
        <v>72</v>
      </c>
      <c r="C4186" s="3">
        <f>SUMIFS(Data!F:F,Data!$B:$B,Figure16!$B4186,Data!$A:$A,Figure16!$A4186)</f>
        <v>50000000</v>
      </c>
      <c r="D4186" s="3">
        <f>SUMIFS(Data!Y:Y,Data!$B:$B,Figure16!$B4186,Data!$A:$A,Figure16!$A4186)</f>
        <v>0</v>
      </c>
      <c r="E4186" s="3">
        <f>SUMIFS(Data!Q:Q,Data!$B:$B,Figure16!$B4186,Data!$A:$A,Figure16!$A4186)</f>
        <v>2857889712.4808016</v>
      </c>
      <c r="F4186" s="1">
        <f t="shared" si="134"/>
        <v>1.7495426706511119</v>
      </c>
      <c r="G4186" s="1">
        <f t="shared" si="135"/>
        <v>0</v>
      </c>
      <c r="H4186">
        <f>SUMIFS(Data!Z:Z,Data!B:B,Figure16!B4186,Data!A:A,Figure16!A4186)</f>
        <v>1</v>
      </c>
    </row>
    <row r="4187" spans="1:8">
      <c r="A4187" s="27">
        <v>1986</v>
      </c>
      <c r="B4187" t="s">
        <v>72</v>
      </c>
      <c r="C4187" s="3">
        <f>SUMIFS(Data!F:F,Data!$B:$B,Figure16!$B4187,Data!$A:$A,Figure16!$A4187)</f>
        <v>500000</v>
      </c>
      <c r="D4187" s="3">
        <f>SUMIFS(Data!Y:Y,Data!$B:$B,Figure16!$B4187,Data!$A:$A,Figure16!$A4187)</f>
        <v>0</v>
      </c>
      <c r="E4187" s="3">
        <f>SUMIFS(Data!Q:Q,Data!$B:$B,Figure16!$B4187,Data!$A:$A,Figure16!$A4187)</f>
        <v>3258288890.5856738</v>
      </c>
      <c r="F4187" s="1">
        <f t="shared" si="134"/>
        <v>1.53454778501892E-2</v>
      </c>
      <c r="G4187" s="1">
        <f t="shared" si="135"/>
        <v>0</v>
      </c>
      <c r="H4187">
        <f>SUMIFS(Data!Z:Z,Data!B:B,Figure16!B4187,Data!A:A,Figure16!A4187)</f>
        <v>1</v>
      </c>
    </row>
    <row r="4188" spans="1:8">
      <c r="A4188" s="27">
        <v>1987</v>
      </c>
      <c r="B4188" t="s">
        <v>72</v>
      </c>
      <c r="C4188" s="3">
        <f>SUMIFS(Data!F:F,Data!$B:$B,Figure16!$B4188,Data!$A:$A,Figure16!$A4188)</f>
        <v>0</v>
      </c>
      <c r="D4188" s="3">
        <f>SUMIFS(Data!Y:Y,Data!$B:$B,Figure16!$B4188,Data!$A:$A,Figure16!$A4188)</f>
        <v>0</v>
      </c>
      <c r="E4188" s="3">
        <f>SUMIFS(Data!Q:Q,Data!$B:$B,Figure16!$B4188,Data!$A:$A,Figure16!$A4188)</f>
        <v>2565634382.2868891</v>
      </c>
      <c r="F4188" s="1">
        <f t="shared" si="134"/>
        <v>0</v>
      </c>
      <c r="G4188" s="1">
        <f t="shared" si="135"/>
        <v>0</v>
      </c>
      <c r="H4188">
        <f>SUMIFS(Data!Z:Z,Data!B:B,Figure16!B4188,Data!A:A,Figure16!A4188)</f>
        <v>1</v>
      </c>
    </row>
    <row r="4189" spans="1:8">
      <c r="A4189" s="27">
        <v>1988</v>
      </c>
      <c r="B4189" t="s">
        <v>72</v>
      </c>
      <c r="C4189" s="3">
        <f>SUMIFS(Data!F:F,Data!$B:$B,Figure16!$B4189,Data!$A:$A,Figure16!$A4189)</f>
        <v>0</v>
      </c>
      <c r="D4189" s="3">
        <f>SUMIFS(Data!Y:Y,Data!$B:$B,Figure16!$B4189,Data!$A:$A,Figure16!$A4189)</f>
        <v>0</v>
      </c>
      <c r="E4189" s="3">
        <f>SUMIFS(Data!Q:Q,Data!$B:$B,Figure16!$B4189,Data!$A:$A,Figure16!$A4189)</f>
        <v>2442507588.3849649</v>
      </c>
      <c r="F4189" s="1">
        <f t="shared" si="134"/>
        <v>0</v>
      </c>
      <c r="G4189" s="1">
        <f t="shared" si="135"/>
        <v>0</v>
      </c>
      <c r="H4189">
        <f>SUMIFS(Data!Z:Z,Data!B:B,Figure16!B4189,Data!A:A,Figure16!A4189)</f>
        <v>1</v>
      </c>
    </row>
    <row r="4190" spans="1:8">
      <c r="A4190" s="27">
        <v>1989</v>
      </c>
      <c r="B4190" t="s">
        <v>72</v>
      </c>
      <c r="C4190" s="3">
        <f>SUMIFS(Data!F:F,Data!$B:$B,Figure16!$B4190,Data!$A:$A,Figure16!$A4190)</f>
        <v>50000</v>
      </c>
      <c r="D4190" s="3">
        <f>SUMIFS(Data!Y:Y,Data!$B:$B,Figure16!$B4190,Data!$A:$A,Figure16!$A4190)</f>
        <v>0</v>
      </c>
      <c r="E4190" s="3">
        <f>SUMIFS(Data!Q:Q,Data!$B:$B,Figure16!$B4190,Data!$A:$A,Figure16!$A4190)</f>
        <v>2498059014.7729487</v>
      </c>
      <c r="F4190" s="1">
        <f t="shared" si="134"/>
        <v>2.0015539946939384E-3</v>
      </c>
      <c r="G4190" s="1">
        <f t="shared" si="135"/>
        <v>0</v>
      </c>
      <c r="H4190">
        <f>SUMIFS(Data!Z:Z,Data!B:B,Figure16!B4190,Data!A:A,Figure16!A4190)</f>
        <v>1</v>
      </c>
    </row>
    <row r="4191" spans="1:8">
      <c r="A4191" s="27">
        <v>1990</v>
      </c>
      <c r="B4191" t="s">
        <v>72</v>
      </c>
      <c r="C4191" s="3">
        <f>SUMIFS(Data!F:F,Data!$B:$B,Figure16!$B4191,Data!$A:$A,Figure16!$A4191)</f>
        <v>0</v>
      </c>
      <c r="D4191" s="3">
        <f>SUMIFS(Data!Y:Y,Data!$B:$B,Figure16!$B4191,Data!$A:$A,Figure16!$A4191)</f>
        <v>0</v>
      </c>
      <c r="E4191" s="3">
        <f>SUMIFS(Data!Q:Q,Data!$B:$B,Figure16!$B4191,Data!$A:$A,Figure16!$A4191)</f>
        <v>3081479800.2876873</v>
      </c>
      <c r="F4191" s="1">
        <f t="shared" si="134"/>
        <v>0</v>
      </c>
      <c r="G4191" s="1">
        <f t="shared" si="135"/>
        <v>0</v>
      </c>
      <c r="H4191">
        <f>SUMIFS(Data!Z:Z,Data!B:B,Figure16!B4191,Data!A:A,Figure16!A4191)</f>
        <v>1</v>
      </c>
    </row>
    <row r="4192" spans="1:8">
      <c r="A4192" s="27">
        <v>1991</v>
      </c>
      <c r="B4192" t="s">
        <v>72</v>
      </c>
      <c r="C4192" s="3">
        <f>SUMIFS(Data!F:F,Data!$B:$B,Figure16!$B4192,Data!$A:$A,Figure16!$A4192)</f>
        <v>0</v>
      </c>
      <c r="D4192" s="3">
        <f>SUMIFS(Data!Y:Y,Data!$B:$B,Figure16!$B4192,Data!$A:$A,Figure16!$A4192)</f>
        <v>0</v>
      </c>
      <c r="E4192" s="3">
        <f>SUMIFS(Data!Q:Q,Data!$B:$B,Figure16!$B4192,Data!$A:$A,Figure16!$A4192)</f>
        <v>2653141958.5258479</v>
      </c>
      <c r="F4192" s="1">
        <f t="shared" si="134"/>
        <v>0</v>
      </c>
      <c r="G4192" s="1">
        <f t="shared" si="135"/>
        <v>0</v>
      </c>
      <c r="H4192">
        <f>SUMIFS(Data!Z:Z,Data!B:B,Figure16!B4192,Data!A:A,Figure16!A4192)</f>
        <v>1</v>
      </c>
    </row>
    <row r="4193" spans="1:8">
      <c r="A4193" s="27">
        <v>1992</v>
      </c>
      <c r="B4193" t="s">
        <v>72</v>
      </c>
      <c r="C4193" s="3">
        <f>SUMIFS(Data!F:F,Data!$B:$B,Figure16!$B4193,Data!$A:$A,Figure16!$A4193)</f>
        <v>0</v>
      </c>
      <c r="D4193" s="3">
        <f>SUMIFS(Data!Y:Y,Data!$B:$B,Figure16!$B4193,Data!$A:$A,Figure16!$A4193)</f>
        <v>0</v>
      </c>
      <c r="E4193" s="3">
        <f>SUMIFS(Data!Q:Q,Data!$B:$B,Figure16!$B4193,Data!$A:$A,Figure16!$A4193)</f>
        <v>3024459564.3215685</v>
      </c>
      <c r="F4193" s="1">
        <f t="shared" si="134"/>
        <v>0</v>
      </c>
      <c r="G4193" s="1">
        <f t="shared" si="135"/>
        <v>0</v>
      </c>
      <c r="H4193">
        <f>SUMIFS(Data!Z:Z,Data!B:B,Figure16!B4193,Data!A:A,Figure16!A4193)</f>
        <v>1</v>
      </c>
    </row>
    <row r="4194" spans="1:8">
      <c r="A4194" s="27">
        <v>1993</v>
      </c>
      <c r="B4194" t="s">
        <v>72</v>
      </c>
      <c r="C4194" s="3">
        <f>SUMIFS(Data!F:F,Data!$B:$B,Figure16!$B4194,Data!$A:$A,Figure16!$A4194)</f>
        <v>0</v>
      </c>
      <c r="D4194" s="3">
        <f>SUMIFS(Data!Y:Y,Data!$B:$B,Figure16!$B4194,Data!$A:$A,Figure16!$A4194)</f>
        <v>0</v>
      </c>
      <c r="E4194" s="3">
        <f>SUMIFS(Data!Q:Q,Data!$B:$B,Figure16!$B4194,Data!$A:$A,Figure16!$A4194)</f>
        <v>3370842210.9095469</v>
      </c>
      <c r="F4194" s="1">
        <f t="shared" si="134"/>
        <v>0</v>
      </c>
      <c r="G4194" s="1">
        <f t="shared" si="135"/>
        <v>0</v>
      </c>
      <c r="H4194">
        <f>SUMIFS(Data!Z:Z,Data!B:B,Figure16!B4194,Data!A:A,Figure16!A4194)</f>
        <v>1</v>
      </c>
    </row>
    <row r="4195" spans="1:8">
      <c r="A4195" s="27">
        <v>1994</v>
      </c>
      <c r="B4195" t="s">
        <v>72</v>
      </c>
      <c r="C4195" s="3">
        <f>SUMIFS(Data!F:F,Data!$B:$B,Figure16!$B4195,Data!$A:$A,Figure16!$A4195)</f>
        <v>0</v>
      </c>
      <c r="D4195" s="3">
        <f>SUMIFS(Data!Y:Y,Data!$B:$B,Figure16!$B4195,Data!$A:$A,Figure16!$A4195)</f>
        <v>0</v>
      </c>
      <c r="E4195" s="3">
        <f>SUMIFS(Data!Q:Q,Data!$B:$B,Figure16!$B4195,Data!$A:$A,Figure16!$A4195)</f>
        <v>2977040722.4705739</v>
      </c>
      <c r="F4195" s="1">
        <f t="shared" si="134"/>
        <v>0</v>
      </c>
      <c r="G4195" s="1">
        <f t="shared" si="135"/>
        <v>0</v>
      </c>
      <c r="H4195">
        <f>SUMIFS(Data!Z:Z,Data!B:B,Figure16!B4195,Data!A:A,Figure16!A4195)</f>
        <v>1</v>
      </c>
    </row>
    <row r="4196" spans="1:8">
      <c r="A4196" s="27">
        <v>1995</v>
      </c>
      <c r="B4196" t="s">
        <v>72</v>
      </c>
      <c r="C4196" s="3">
        <f>SUMIFS(Data!F:F,Data!$B:$B,Figure16!$B4196,Data!$A:$A,Figure16!$A4196)</f>
        <v>0</v>
      </c>
      <c r="D4196" s="3">
        <f>SUMIFS(Data!Y:Y,Data!$B:$B,Figure16!$B4196,Data!$A:$A,Figure16!$A4196)</f>
        <v>0</v>
      </c>
      <c r="E4196" s="3">
        <f>SUMIFS(Data!Q:Q,Data!$B:$B,Figure16!$B4196,Data!$A:$A,Figure16!$A4196)</f>
        <v>3159901231.9746795</v>
      </c>
      <c r="F4196" s="1">
        <f t="shared" si="134"/>
        <v>0</v>
      </c>
      <c r="G4196" s="1">
        <f t="shared" si="135"/>
        <v>0</v>
      </c>
      <c r="H4196">
        <f>SUMIFS(Data!Z:Z,Data!B:B,Figure16!B4196,Data!A:A,Figure16!A4196)</f>
        <v>1</v>
      </c>
    </row>
    <row r="4197" spans="1:8">
      <c r="A4197" s="27">
        <v>1996</v>
      </c>
      <c r="B4197" t="s">
        <v>72</v>
      </c>
      <c r="C4197" s="3">
        <f>SUMIFS(Data!F:F,Data!$B:$B,Figure16!$B4197,Data!$A:$A,Figure16!$A4197)</f>
        <v>0</v>
      </c>
      <c r="D4197" s="3">
        <f>SUMIFS(Data!Y:Y,Data!$B:$B,Figure16!$B4197,Data!$A:$A,Figure16!$A4197)</f>
        <v>0</v>
      </c>
      <c r="E4197" s="3">
        <f>SUMIFS(Data!Q:Q,Data!$B:$B,Figure16!$B4197,Data!$A:$A,Figure16!$A4197)</f>
        <v>3995028592.7872233</v>
      </c>
      <c r="F4197" s="1">
        <f t="shared" si="134"/>
        <v>0</v>
      </c>
      <c r="G4197" s="1">
        <f t="shared" si="135"/>
        <v>0</v>
      </c>
      <c r="H4197">
        <f>SUMIFS(Data!Z:Z,Data!B:B,Figure16!B4197,Data!A:A,Figure16!A4197)</f>
        <v>1</v>
      </c>
    </row>
    <row r="4198" spans="1:8">
      <c r="A4198" s="27">
        <v>1997</v>
      </c>
      <c r="B4198" t="s">
        <v>72</v>
      </c>
      <c r="C4198" s="3">
        <f>SUMIFS(Data!F:F,Data!$B:$B,Figure16!$B4198,Data!$A:$A,Figure16!$A4198)</f>
        <v>0</v>
      </c>
      <c r="D4198" s="3">
        <f>SUMIFS(Data!Y:Y,Data!$B:$B,Figure16!$B4198,Data!$A:$A,Figure16!$A4198)</f>
        <v>0</v>
      </c>
      <c r="E4198" s="3">
        <f>SUMIFS(Data!Q:Q,Data!$B:$B,Figure16!$B4198,Data!$A:$A,Figure16!$A4198)</f>
        <v>3545776697.1210904</v>
      </c>
      <c r="F4198" s="1">
        <f t="shared" si="134"/>
        <v>0</v>
      </c>
      <c r="G4198" s="1">
        <f t="shared" si="135"/>
        <v>0</v>
      </c>
      <c r="H4198">
        <f>SUMIFS(Data!Z:Z,Data!B:B,Figure16!B4198,Data!A:A,Figure16!A4198)</f>
        <v>1</v>
      </c>
    </row>
    <row r="4199" spans="1:8">
      <c r="A4199" s="27">
        <v>1998</v>
      </c>
      <c r="B4199" t="s">
        <v>72</v>
      </c>
      <c r="C4199" s="3">
        <f>SUMIFS(Data!F:F,Data!$B:$B,Figure16!$B4199,Data!$A:$A,Figure16!$A4199)</f>
        <v>0</v>
      </c>
      <c r="D4199" s="3">
        <f>SUMIFS(Data!Y:Y,Data!$B:$B,Figure16!$B4199,Data!$A:$A,Figure16!$A4199)</f>
        <v>0</v>
      </c>
      <c r="E4199" s="3">
        <f>SUMIFS(Data!Q:Q,Data!$B:$B,Figure16!$B4199,Data!$A:$A,Figure16!$A4199)</f>
        <v>3738704467.5187821</v>
      </c>
      <c r="F4199" s="1">
        <f t="shared" si="134"/>
        <v>0</v>
      </c>
      <c r="G4199" s="1">
        <f t="shared" si="135"/>
        <v>0</v>
      </c>
      <c r="H4199">
        <f>SUMIFS(Data!Z:Z,Data!B:B,Figure16!B4199,Data!A:A,Figure16!A4199)</f>
        <v>1</v>
      </c>
    </row>
    <row r="4200" spans="1:8">
      <c r="A4200" s="27">
        <v>1999</v>
      </c>
      <c r="B4200" t="s">
        <v>72</v>
      </c>
      <c r="C4200" s="3">
        <f>SUMIFS(Data!F:F,Data!$B:$B,Figure16!$B4200,Data!$A:$A,Figure16!$A4200)</f>
        <v>0</v>
      </c>
      <c r="D4200" s="3">
        <f>SUMIFS(Data!Y:Y,Data!$B:$B,Figure16!$B4200,Data!$A:$A,Figure16!$A4200)</f>
        <v>0</v>
      </c>
      <c r="E4200" s="3">
        <f>SUMIFS(Data!Q:Q,Data!$B:$B,Figure16!$B4200,Data!$A:$A,Figure16!$A4200)</f>
        <v>3717515282.5331903</v>
      </c>
      <c r="F4200" s="1">
        <f t="shared" si="134"/>
        <v>0</v>
      </c>
      <c r="G4200" s="1">
        <f t="shared" si="135"/>
        <v>0</v>
      </c>
      <c r="H4200">
        <f>SUMIFS(Data!Z:Z,Data!B:B,Figure16!B4200,Data!A:A,Figure16!A4200)</f>
        <v>1</v>
      </c>
    </row>
    <row r="4201" spans="1:8">
      <c r="A4201" s="27">
        <v>2000</v>
      </c>
      <c r="B4201" t="s">
        <v>72</v>
      </c>
      <c r="C4201" s="3">
        <f>SUMIFS(Data!F:F,Data!$B:$B,Figure16!$B4201,Data!$A:$A,Figure16!$A4201)</f>
        <v>0</v>
      </c>
      <c r="D4201" s="3">
        <f>SUMIFS(Data!Y:Y,Data!$B:$B,Figure16!$B4201,Data!$A:$A,Figure16!$A4201)</f>
        <v>0</v>
      </c>
      <c r="E4201" s="3">
        <f>SUMIFS(Data!Q:Q,Data!$B:$B,Figure16!$B4201,Data!$A:$A,Figure16!$A4201)</f>
        <v>3877673539.090838</v>
      </c>
      <c r="F4201" s="1">
        <f t="shared" si="134"/>
        <v>0</v>
      </c>
      <c r="G4201" s="1">
        <f t="shared" si="135"/>
        <v>0</v>
      </c>
      <c r="H4201">
        <f>SUMIFS(Data!Z:Z,Data!B:B,Figure16!B4201,Data!A:A,Figure16!A4201)</f>
        <v>1</v>
      </c>
    </row>
    <row r="4202" spans="1:8">
      <c r="A4202" s="27">
        <v>2001</v>
      </c>
      <c r="B4202" t="s">
        <v>72</v>
      </c>
      <c r="C4202" s="3">
        <f>SUMIFS(Data!F:F,Data!$B:$B,Figure16!$B4202,Data!$A:$A,Figure16!$A4202)</f>
        <v>0</v>
      </c>
      <c r="D4202" s="3">
        <f>SUMIFS(Data!Y:Y,Data!$B:$B,Figure16!$B4202,Data!$A:$A,Figure16!$A4202)</f>
        <v>0</v>
      </c>
      <c r="E4202" s="3">
        <f>SUMIFS(Data!Q:Q,Data!$B:$B,Figure16!$B4202,Data!$A:$A,Figure16!$A4202)</f>
        <v>4529575347.5680485</v>
      </c>
      <c r="F4202" s="1">
        <f t="shared" si="134"/>
        <v>0</v>
      </c>
      <c r="G4202" s="1">
        <f t="shared" si="135"/>
        <v>0</v>
      </c>
      <c r="H4202">
        <f>SUMIFS(Data!Z:Z,Data!B:B,Figure16!B4202,Data!A:A,Figure16!A4202)</f>
        <v>1</v>
      </c>
    </row>
    <row r="4203" spans="1:8">
      <c r="A4203" s="27">
        <v>2002</v>
      </c>
      <c r="B4203" t="s">
        <v>72</v>
      </c>
      <c r="C4203" s="3">
        <f>SUMIFS(Data!F:F,Data!$B:$B,Figure16!$B4203,Data!$A:$A,Figure16!$A4203)</f>
        <v>4000000</v>
      </c>
      <c r="D4203" s="3">
        <f>SUMIFS(Data!Y:Y,Data!$B:$B,Figure16!$B4203,Data!$A:$A,Figure16!$A4203)</f>
        <v>0</v>
      </c>
      <c r="E4203" s="3">
        <f>SUMIFS(Data!Q:Q,Data!$B:$B,Figure16!$B4203,Data!$A:$A,Figure16!$A4203)</f>
        <v>4397254607.6116409</v>
      </c>
      <c r="F4203" s="1">
        <f t="shared" si="134"/>
        <v>9.0965849306883576E-2</v>
      </c>
      <c r="G4203" s="1">
        <f t="shared" si="135"/>
        <v>0</v>
      </c>
      <c r="H4203">
        <f>SUMIFS(Data!Z:Z,Data!B:B,Figure16!B4203,Data!A:A,Figure16!A4203)</f>
        <v>1</v>
      </c>
    </row>
    <row r="4204" spans="1:8">
      <c r="A4204" s="27">
        <v>2003</v>
      </c>
      <c r="B4204" t="s">
        <v>72</v>
      </c>
      <c r="C4204" s="3">
        <f>SUMIFS(Data!F:F,Data!$B:$B,Figure16!$B4204,Data!$A:$A,Figure16!$A4204)</f>
        <v>3624485.5</v>
      </c>
      <c r="D4204" s="3">
        <f>SUMIFS(Data!Y:Y,Data!$B:$B,Figure16!$B4204,Data!$A:$A,Figure16!$A4204)</f>
        <v>0</v>
      </c>
      <c r="E4204" s="3">
        <f>SUMIFS(Data!Q:Q,Data!$B:$B,Figure16!$B4204,Data!$A:$A,Figure16!$A4204)</f>
        <v>5474030080.2445107</v>
      </c>
      <c r="F4204" s="1">
        <f t="shared" si="134"/>
        <v>6.6212378208891823E-2</v>
      </c>
      <c r="G4204" s="1">
        <f t="shared" si="135"/>
        <v>0</v>
      </c>
      <c r="H4204">
        <f>SUMIFS(Data!Z:Z,Data!B:B,Figure16!B4204,Data!A:A,Figure16!A4204)</f>
        <v>1</v>
      </c>
    </row>
    <row r="4205" spans="1:8">
      <c r="A4205" s="27">
        <v>2004</v>
      </c>
      <c r="B4205" t="s">
        <v>72</v>
      </c>
      <c r="C4205" s="3">
        <f>SUMIFS(Data!F:F,Data!$B:$B,Figure16!$B4205,Data!$A:$A,Figure16!$A4205)</f>
        <v>4680000</v>
      </c>
      <c r="D4205" s="3">
        <f>SUMIFS(Data!Y:Y,Data!$B:$B,Figure16!$B4205,Data!$A:$A,Figure16!$A4205)</f>
        <v>0</v>
      </c>
      <c r="E4205" s="3">
        <f>SUMIFS(Data!Q:Q,Data!$B:$B,Figure16!$B4205,Data!$A:$A,Figure16!$A4205)</f>
        <v>4363934494.3740501</v>
      </c>
      <c r="F4205" s="1">
        <f t="shared" si="134"/>
        <v>0.10724267300605496</v>
      </c>
      <c r="G4205" s="1">
        <f t="shared" si="135"/>
        <v>0</v>
      </c>
      <c r="H4205">
        <f>SUMIFS(Data!Z:Z,Data!B:B,Figure16!B4205,Data!A:A,Figure16!A4205)</f>
        <v>1</v>
      </c>
    </row>
    <row r="4206" spans="1:8">
      <c r="A4206" s="27">
        <v>2005</v>
      </c>
      <c r="B4206" t="s">
        <v>72</v>
      </c>
      <c r="C4206" s="3">
        <f>SUMIFS(Data!F:F,Data!$B:$B,Figure16!$B4206,Data!$A:$A,Figure16!$A4206)</f>
        <v>0</v>
      </c>
      <c r="D4206" s="3">
        <f>SUMIFS(Data!Y:Y,Data!$B:$B,Figure16!$B4206,Data!$A:$A,Figure16!$A4206)</f>
        <v>0</v>
      </c>
      <c r="E4206" s="3">
        <f>SUMIFS(Data!Q:Q,Data!$B:$B,Figure16!$B4206,Data!$A:$A,Figure16!$A4206)</f>
        <v>5039293030.8236685</v>
      </c>
      <c r="F4206" s="1">
        <f t="shared" si="134"/>
        <v>0</v>
      </c>
      <c r="G4206" s="1">
        <f t="shared" si="135"/>
        <v>0</v>
      </c>
      <c r="H4206">
        <f>SUMIFS(Data!Z:Z,Data!B:B,Figure16!B4206,Data!A:A,Figure16!A4206)</f>
        <v>1</v>
      </c>
    </row>
    <row r="4207" spans="1:8">
      <c r="A4207" s="27">
        <v>2006</v>
      </c>
      <c r="B4207" t="s">
        <v>72</v>
      </c>
      <c r="C4207" s="3">
        <f>SUMIFS(Data!F:F,Data!$B:$B,Figure16!$B4207,Data!$A:$A,Figure16!$A4207)</f>
        <v>0</v>
      </c>
      <c r="D4207" s="3">
        <f>SUMIFS(Data!Y:Y,Data!$B:$B,Figure16!$B4207,Data!$A:$A,Figure16!$A4207)</f>
        <v>0</v>
      </c>
      <c r="E4207" s="3">
        <f>SUMIFS(Data!Q:Q,Data!$B:$B,Figure16!$B4207,Data!$A:$A,Figure16!$A4207)</f>
        <v>5515884348.5490398</v>
      </c>
      <c r="F4207" s="1">
        <f t="shared" si="134"/>
        <v>0</v>
      </c>
      <c r="G4207" s="1">
        <f t="shared" si="135"/>
        <v>0</v>
      </c>
      <c r="H4207">
        <f>SUMIFS(Data!Z:Z,Data!B:B,Figure16!B4207,Data!A:A,Figure16!A4207)</f>
        <v>1</v>
      </c>
    </row>
    <row r="4208" spans="1:8">
      <c r="A4208" s="27">
        <v>2007</v>
      </c>
      <c r="B4208" t="s">
        <v>72</v>
      </c>
      <c r="C4208" s="3">
        <f>SUMIFS(Data!F:F,Data!$B:$B,Figure16!$B4208,Data!$A:$A,Figure16!$A4208)</f>
        <v>50000000</v>
      </c>
      <c r="D4208" s="3">
        <f>SUMIFS(Data!Y:Y,Data!$B:$B,Figure16!$B4208,Data!$A:$A,Figure16!$A4208)</f>
        <v>0</v>
      </c>
      <c r="E4208" s="3">
        <f>SUMIFS(Data!Q:Q,Data!$B:$B,Figure16!$B4208,Data!$A:$A,Figure16!$A4208)</f>
        <v>7342923489.0961618</v>
      </c>
      <c r="F4208" s="1">
        <f t="shared" si="134"/>
        <v>0.68092769963145128</v>
      </c>
      <c r="G4208" s="1">
        <f t="shared" si="135"/>
        <v>0</v>
      </c>
      <c r="H4208">
        <f>SUMIFS(Data!Z:Z,Data!B:B,Figure16!B4208,Data!A:A,Figure16!A4208)</f>
        <v>1</v>
      </c>
    </row>
    <row r="4209" spans="1:8">
      <c r="A4209" s="27">
        <v>2008</v>
      </c>
      <c r="B4209" t="s">
        <v>72</v>
      </c>
      <c r="C4209" s="3">
        <f>SUMIFS(Data!F:F,Data!$B:$B,Figure16!$B4209,Data!$A:$A,Figure16!$A4209)</f>
        <v>144529344</v>
      </c>
      <c r="D4209" s="3">
        <f>SUMIFS(Data!Y:Y,Data!$B:$B,Figure16!$B4209,Data!$A:$A,Figure16!$A4209)</f>
        <v>0</v>
      </c>
      <c r="E4209" s="3">
        <f>SUMIFS(Data!Q:Q,Data!$B:$B,Figure16!$B4209,Data!$A:$A,Figure16!$A4209)</f>
        <v>9413002920.9700832</v>
      </c>
      <c r="F4209" s="1">
        <f t="shared" si="134"/>
        <v>1.5354222793028214</v>
      </c>
      <c r="G4209" s="1">
        <f t="shared" si="135"/>
        <v>0</v>
      </c>
      <c r="H4209">
        <f>SUMIFS(Data!Z:Z,Data!B:B,Figure16!B4209,Data!A:A,Figure16!A4209)</f>
        <v>1</v>
      </c>
    </row>
    <row r="4210" spans="1:8">
      <c r="A4210" s="27">
        <v>2009</v>
      </c>
      <c r="B4210" t="s">
        <v>72</v>
      </c>
      <c r="C4210" s="3">
        <f>SUMIFS(Data!F:F,Data!$B:$B,Figure16!$B4210,Data!$A:$A,Figure16!$A4210)</f>
        <v>30000000</v>
      </c>
      <c r="D4210" s="3">
        <f>SUMIFS(Data!Y:Y,Data!$B:$B,Figure16!$B4210,Data!$A:$A,Figure16!$A4210)</f>
        <v>0</v>
      </c>
      <c r="E4210" s="3">
        <f>SUMIFS(Data!Q:Q,Data!$B:$B,Figure16!$B4210,Data!$A:$A,Figure16!$A4210)</f>
        <v>8550363974.7924261</v>
      </c>
      <c r="F4210" s="1">
        <f t="shared" si="134"/>
        <v>0.35086225672315074</v>
      </c>
      <c r="G4210" s="1">
        <f t="shared" si="135"/>
        <v>0</v>
      </c>
      <c r="H4210">
        <f>SUMIFS(Data!Z:Z,Data!B:B,Figure16!B4210,Data!A:A,Figure16!A4210)</f>
        <v>1</v>
      </c>
    </row>
    <row r="4211" spans="1:8">
      <c r="A4211" s="27">
        <v>2010</v>
      </c>
      <c r="B4211" t="s">
        <v>72</v>
      </c>
      <c r="C4211" s="3">
        <f>SUMIFS(Data!F:F,Data!$B:$B,Figure16!$B4211,Data!$A:$A,Figure16!$A4211)</f>
        <v>0</v>
      </c>
      <c r="D4211" s="3">
        <f>SUMIFS(Data!Y:Y,Data!$B:$B,Figure16!$B4211,Data!$A:$A,Figure16!$A4211)</f>
        <v>0</v>
      </c>
      <c r="E4211" s="3">
        <f>SUMIFS(Data!Q:Q,Data!$B:$B,Figure16!$B4211,Data!$A:$A,Figure16!$A4211)</f>
        <v>8729936135.744873</v>
      </c>
      <c r="F4211" s="1">
        <f t="shared" si="134"/>
        <v>0</v>
      </c>
      <c r="G4211" s="1">
        <f t="shared" si="135"/>
        <v>0</v>
      </c>
      <c r="H4211">
        <f>SUMIFS(Data!Z:Z,Data!B:B,Figure16!B4211,Data!A:A,Figure16!A4211)</f>
        <v>1</v>
      </c>
    </row>
    <row r="4212" spans="1:8">
      <c r="A4212" s="27">
        <v>2011</v>
      </c>
      <c r="B4212" t="s">
        <v>72</v>
      </c>
      <c r="C4212" s="3">
        <f>SUMIFS(Data!F:F,Data!$B:$B,Figure16!$B4212,Data!$A:$A,Figure16!$A4212)</f>
        <v>1280000</v>
      </c>
      <c r="D4212" s="3">
        <f>SUMIFS(Data!Y:Y,Data!$B:$B,Figure16!$B4212,Data!$A:$A,Figure16!$A4212)</f>
        <v>0</v>
      </c>
      <c r="E4212" s="3">
        <f>SUMIFS(Data!Q:Q,Data!$B:$B,Figure16!$B4212,Data!$A:$A,Figure16!$A4212)</f>
        <v>9892702357.566906</v>
      </c>
      <c r="F4212" s="1">
        <f t="shared" si="134"/>
        <v>1.2938830601942966E-2</v>
      </c>
      <c r="G4212" s="1">
        <f t="shared" si="135"/>
        <v>0</v>
      </c>
      <c r="H4212">
        <f>SUMIFS(Data!Z:Z,Data!B:B,Figure16!B4212,Data!A:A,Figure16!A4212)</f>
        <v>1</v>
      </c>
    </row>
    <row r="4213" spans="1:8">
      <c r="A4213" s="27">
        <v>2012</v>
      </c>
      <c r="B4213" t="s">
        <v>72</v>
      </c>
      <c r="C4213" s="3">
        <f>SUMIFS(Data!F:F,Data!$B:$B,Figure16!$B4213,Data!$A:$A,Figure16!$A4213)</f>
        <v>0</v>
      </c>
      <c r="D4213" s="3">
        <f>SUMIFS(Data!Y:Y,Data!$B:$B,Figure16!$B4213,Data!$A:$A,Figure16!$A4213)</f>
        <v>0</v>
      </c>
      <c r="E4213" s="3">
        <f>SUMIFS(Data!Q:Q,Data!$B:$B,Figure16!$B4213,Data!$A:$A,Figure16!$A4213)</f>
        <v>9919780071.2876415</v>
      </c>
      <c r="F4213" s="1">
        <f t="shared" si="134"/>
        <v>0</v>
      </c>
      <c r="G4213" s="1">
        <f t="shared" si="135"/>
        <v>0</v>
      </c>
      <c r="H4213">
        <f>SUMIFS(Data!Z:Z,Data!B:B,Figure16!B4213,Data!A:A,Figure16!A4213)</f>
        <v>1</v>
      </c>
    </row>
    <row r="4214" spans="1:8">
      <c r="A4214" s="27">
        <v>2013</v>
      </c>
      <c r="B4214" t="s">
        <v>72</v>
      </c>
      <c r="C4214" s="3">
        <f>SUMIFS(Data!F:F,Data!$B:$B,Figure16!$B4214,Data!$A:$A,Figure16!$A4214)</f>
        <v>0</v>
      </c>
      <c r="D4214" s="3">
        <f>SUMIFS(Data!Y:Y,Data!$B:$B,Figure16!$B4214,Data!$A:$A,Figure16!$A4214)</f>
        <v>0</v>
      </c>
      <c r="E4214" s="3">
        <f>SUMIFS(Data!Q:Q,Data!$B:$B,Figure16!$B4214,Data!$A:$A,Figure16!$A4214)</f>
        <v>10601690871.761122</v>
      </c>
      <c r="F4214" s="1">
        <f t="shared" si="134"/>
        <v>0</v>
      </c>
      <c r="G4214" s="1">
        <f t="shared" si="135"/>
        <v>0</v>
      </c>
      <c r="H4214">
        <f>SUMIFS(Data!Z:Z,Data!B:B,Figure16!B4214,Data!A:A,Figure16!A4214)</f>
        <v>1</v>
      </c>
    </row>
    <row r="4215" spans="1:8">
      <c r="A4215" s="27">
        <v>2014</v>
      </c>
      <c r="B4215" t="s">
        <v>72</v>
      </c>
      <c r="C4215" s="3">
        <f>SUMIFS(Data!F:F,Data!$B:$B,Figure16!$B4215,Data!$A:$A,Figure16!$A4215)</f>
        <v>0</v>
      </c>
      <c r="D4215" s="3">
        <f>SUMIFS(Data!Y:Y,Data!$B:$B,Figure16!$B4215,Data!$A:$A,Figure16!$A4215)</f>
        <v>0</v>
      </c>
      <c r="E4215" s="3">
        <f>SUMIFS(Data!Q:Q,Data!$B:$B,Figure16!$B4215,Data!$A:$A,Figure16!$A4215)</f>
        <v>10673516672.666443</v>
      </c>
      <c r="F4215" s="1">
        <f t="shared" si="134"/>
        <v>0</v>
      </c>
      <c r="G4215" s="1">
        <f t="shared" si="135"/>
        <v>0</v>
      </c>
      <c r="H4215">
        <f>SUMIFS(Data!Z:Z,Data!B:B,Figure16!B4215,Data!A:A,Figure16!A4215)</f>
        <v>1</v>
      </c>
    </row>
    <row r="4216" spans="1:8">
      <c r="A4216" s="27">
        <v>2015</v>
      </c>
      <c r="B4216" t="s">
        <v>72</v>
      </c>
      <c r="C4216" s="3">
        <f>SUMIFS(Data!F:F,Data!$B:$B,Figure16!$B4216,Data!$A:$A,Figure16!$A4216)</f>
        <v>0</v>
      </c>
      <c r="D4216" s="3">
        <f>SUMIFS(Data!Y:Y,Data!$B:$B,Figure16!$B4216,Data!$A:$A,Figure16!$A4216)</f>
        <v>0</v>
      </c>
      <c r="E4216" s="3">
        <f>SUMIFS(Data!Q:Q,Data!$B:$B,Figure16!$B4216,Data!$A:$A,Figure16!$A4216)</f>
        <v>9744243531.2011909</v>
      </c>
      <c r="F4216" s="1">
        <f t="shared" si="134"/>
        <v>0</v>
      </c>
      <c r="G4216" s="1">
        <f t="shared" si="135"/>
        <v>0</v>
      </c>
      <c r="H4216">
        <f>SUMIFS(Data!Z:Z,Data!B:B,Figure16!B4216,Data!A:A,Figure16!A4216)</f>
        <v>1</v>
      </c>
    </row>
    <row r="4217" spans="1:8">
      <c r="A4217" s="27">
        <v>2016</v>
      </c>
      <c r="B4217" t="s">
        <v>72</v>
      </c>
      <c r="C4217" s="3">
        <f>SUMIFS(Data!F:F,Data!$B:$B,Figure16!$B4217,Data!$A:$A,Figure16!$A4217)</f>
        <v>0</v>
      </c>
      <c r="D4217" s="3">
        <f>SUMIFS(Data!Y:Y,Data!$B:$B,Figure16!$B4217,Data!$A:$A,Figure16!$A4217)</f>
        <v>0</v>
      </c>
      <c r="E4217" s="3">
        <f>SUMIFS(Data!Q:Q,Data!$B:$B,Figure16!$B4217,Data!$A:$A,Figure16!$A4217)</f>
        <v>10001193315.196615</v>
      </c>
      <c r="F4217" s="1">
        <f t="shared" si="134"/>
        <v>0</v>
      </c>
      <c r="G4217" s="1">
        <f t="shared" si="135"/>
        <v>0</v>
      </c>
      <c r="H4217">
        <f>SUMIFS(Data!Z:Z,Data!B:B,Figure16!B4217,Data!A:A,Figure16!A4217)</f>
        <v>1</v>
      </c>
    </row>
    <row r="4218" spans="1:8">
      <c r="A4218" s="27">
        <v>2017</v>
      </c>
      <c r="B4218" t="s">
        <v>72</v>
      </c>
      <c r="C4218" s="3">
        <f>SUMIFS(Data!F:F,Data!$B:$B,Figure16!$B4218,Data!$A:$A,Figure16!$A4218)</f>
        <v>105000000</v>
      </c>
      <c r="D4218" s="3">
        <f>SUMIFS(Data!Y:Y,Data!$B:$B,Figure16!$B4218,Data!$A:$A,Figure16!$A4218)</f>
        <v>0</v>
      </c>
      <c r="E4218" s="3">
        <f>SUMIFS(Data!Q:Q,Data!$B:$B,Figure16!$B4218,Data!$A:$A,Figure16!$A4218)</f>
        <v>11499803806.572941</v>
      </c>
      <c r="F4218" s="1">
        <f t="shared" si="134"/>
        <v>0.91305905532044973</v>
      </c>
      <c r="G4218" s="1">
        <f t="shared" si="135"/>
        <v>0</v>
      </c>
      <c r="H4218">
        <f>SUMIFS(Data!Z:Z,Data!B:B,Figure16!B4218,Data!A:A,Figure16!A4218)</f>
        <v>1</v>
      </c>
    </row>
    <row r="4219" spans="1:8">
      <c r="A4219" s="27">
        <v>1964</v>
      </c>
      <c r="B4219" t="s">
        <v>105</v>
      </c>
      <c r="C4219" s="3">
        <f>SUMIFS(Data!F:F,Data!$B:$B,Figure16!$B4219,Data!$A:$A,Figure16!$A4219)</f>
        <v>0</v>
      </c>
      <c r="D4219" s="3">
        <f>SUMIFS(Data!Y:Y,Data!$B:$B,Figure16!$B4219,Data!$A:$A,Figure16!$A4219)</f>
        <v>0</v>
      </c>
      <c r="E4219" s="3">
        <f>SUMIFS(Data!Q:Q,Data!$B:$B,Figure16!$B4219,Data!$A:$A,Figure16!$A4219)</f>
        <v>194736105.27789444</v>
      </c>
      <c r="F4219" s="1">
        <f t="shared" si="134"/>
        <v>0</v>
      </c>
      <c r="G4219" s="1">
        <f t="shared" si="135"/>
        <v>0</v>
      </c>
      <c r="H4219">
        <f>SUMIFS(Data!Z:Z,Data!B:B,Figure16!B4219,Data!A:A,Figure16!A4219)</f>
        <v>1</v>
      </c>
    </row>
    <row r="4220" spans="1:8">
      <c r="A4220" s="27">
        <v>1965</v>
      </c>
      <c r="B4220" t="s">
        <v>105</v>
      </c>
      <c r="C4220" s="3">
        <f>SUMIFS(Data!F:F,Data!$B:$B,Figure16!$B4220,Data!$A:$A,Figure16!$A4220)</f>
        <v>0</v>
      </c>
      <c r="D4220" s="3">
        <f>SUMIFS(Data!Y:Y,Data!$B:$B,Figure16!$B4220,Data!$A:$A,Figure16!$A4220)</f>
        <v>0</v>
      </c>
      <c r="E4220" s="3">
        <f>SUMIFS(Data!Q:Q,Data!$B:$B,Figure16!$B4220,Data!$A:$A,Figure16!$A4220)</f>
        <v>229455410.89178213</v>
      </c>
      <c r="F4220" s="1">
        <f t="shared" si="134"/>
        <v>0</v>
      </c>
      <c r="G4220" s="1">
        <f t="shared" si="135"/>
        <v>0</v>
      </c>
      <c r="H4220">
        <f>SUMIFS(Data!Z:Z,Data!B:B,Figure16!B4220,Data!A:A,Figure16!A4220)</f>
        <v>1</v>
      </c>
    </row>
    <row r="4221" spans="1:8">
      <c r="A4221" s="27">
        <v>1966</v>
      </c>
      <c r="B4221" t="s">
        <v>105</v>
      </c>
      <c r="C4221" s="3">
        <f>SUMIFS(Data!F:F,Data!$B:$B,Figure16!$B4221,Data!$A:$A,Figure16!$A4221)</f>
        <v>0</v>
      </c>
      <c r="D4221" s="3">
        <f>SUMIFS(Data!Y:Y,Data!$B:$B,Figure16!$B4221,Data!$A:$A,Figure16!$A4221)</f>
        <v>0</v>
      </c>
      <c r="E4221" s="3">
        <f>SUMIFS(Data!Q:Q,Data!$B:$B,Figure16!$B4221,Data!$A:$A,Figure16!$A4221)</f>
        <v>260394792.10415789</v>
      </c>
      <c r="F4221" s="1">
        <f t="shared" si="134"/>
        <v>0</v>
      </c>
      <c r="G4221" s="1">
        <f t="shared" si="135"/>
        <v>0</v>
      </c>
      <c r="H4221">
        <f>SUMIFS(Data!Z:Z,Data!B:B,Figure16!B4221,Data!A:A,Figure16!A4221)</f>
        <v>1</v>
      </c>
    </row>
    <row r="4222" spans="1:8">
      <c r="A4222" s="27">
        <v>1967</v>
      </c>
      <c r="B4222" t="s">
        <v>105</v>
      </c>
      <c r="C4222" s="3">
        <f>SUMIFS(Data!F:F,Data!$B:$B,Figure16!$B4222,Data!$A:$A,Figure16!$A4222)</f>
        <v>0</v>
      </c>
      <c r="D4222" s="3">
        <f>SUMIFS(Data!Y:Y,Data!$B:$B,Figure16!$B4222,Data!$A:$A,Figure16!$A4222)</f>
        <v>0</v>
      </c>
      <c r="E4222" s="3">
        <f>SUMIFS(Data!Q:Q,Data!$B:$B,Figure16!$B4222,Data!$A:$A,Figure16!$A4222)</f>
        <v>269814968.24081749</v>
      </c>
      <c r="F4222" s="1">
        <f t="shared" si="134"/>
        <v>0</v>
      </c>
      <c r="G4222" s="1">
        <f t="shared" si="135"/>
        <v>0</v>
      </c>
      <c r="H4222">
        <f>SUMIFS(Data!Z:Z,Data!B:B,Figure16!B4222,Data!A:A,Figure16!A4222)</f>
        <v>1</v>
      </c>
    </row>
    <row r="4223" spans="1:8">
      <c r="A4223" s="27">
        <v>1968</v>
      </c>
      <c r="B4223" t="s">
        <v>105</v>
      </c>
      <c r="C4223" s="3">
        <f>SUMIFS(Data!F:F,Data!$B:$B,Figure16!$B4223,Data!$A:$A,Figure16!$A4223)</f>
        <v>0</v>
      </c>
      <c r="D4223" s="3">
        <f>SUMIFS(Data!Y:Y,Data!$B:$B,Figure16!$B4223,Data!$A:$A,Figure16!$A4223)</f>
        <v>0</v>
      </c>
      <c r="E4223" s="3">
        <f>SUMIFS(Data!Q:Q,Data!$B:$B,Figure16!$B4223,Data!$A:$A,Figure16!$A4223)</f>
        <v>245169806.79227167</v>
      </c>
      <c r="F4223" s="1">
        <f t="shared" si="134"/>
        <v>0</v>
      </c>
      <c r="G4223" s="1">
        <f t="shared" si="135"/>
        <v>0</v>
      </c>
      <c r="H4223">
        <f>SUMIFS(Data!Z:Z,Data!B:B,Figure16!B4223,Data!A:A,Figure16!A4223)</f>
        <v>1</v>
      </c>
    </row>
    <row r="4224" spans="1:8">
      <c r="A4224" s="27">
        <v>1969</v>
      </c>
      <c r="B4224" t="s">
        <v>105</v>
      </c>
      <c r="C4224" s="3">
        <f>SUMIFS(Data!F:F,Data!$B:$B,Figure16!$B4224,Data!$A:$A,Figure16!$A4224)</f>
        <v>0</v>
      </c>
      <c r="D4224" s="3">
        <f>SUMIFS(Data!Y:Y,Data!$B:$B,Figure16!$B4224,Data!$A:$A,Figure16!$A4224)</f>
        <v>0</v>
      </c>
      <c r="E4224" s="3">
        <f>SUMIFS(Data!Q:Q,Data!$B:$B,Figure16!$B4224,Data!$A:$A,Figure16!$A4224)</f>
        <v>265810632.42529699</v>
      </c>
      <c r="F4224" s="1">
        <f t="shared" si="134"/>
        <v>0</v>
      </c>
      <c r="G4224" s="1">
        <f t="shared" si="135"/>
        <v>0</v>
      </c>
      <c r="H4224">
        <f>SUMIFS(Data!Z:Z,Data!B:B,Figure16!B4224,Data!A:A,Figure16!A4224)</f>
        <v>1</v>
      </c>
    </row>
    <row r="4225" spans="1:8">
      <c r="A4225" s="27">
        <v>1970</v>
      </c>
      <c r="B4225" t="s">
        <v>105</v>
      </c>
      <c r="C4225" s="3">
        <f>SUMIFS(Data!F:F,Data!$B:$B,Figure16!$B4225,Data!$A:$A,Figure16!$A4225)</f>
        <v>0</v>
      </c>
      <c r="D4225" s="3">
        <f>SUMIFS(Data!Y:Y,Data!$B:$B,Figure16!$B4225,Data!$A:$A,Figure16!$A4225)</f>
        <v>0</v>
      </c>
      <c r="E4225" s="3">
        <f>SUMIFS(Data!Q:Q,Data!$B:$B,Figure16!$B4225,Data!$A:$A,Figure16!$A4225)</f>
        <v>290531621.26485056</v>
      </c>
      <c r="F4225" s="1">
        <f t="shared" si="134"/>
        <v>0</v>
      </c>
      <c r="G4225" s="1">
        <f t="shared" si="135"/>
        <v>0</v>
      </c>
      <c r="H4225">
        <f>SUMIFS(Data!Z:Z,Data!B:B,Figure16!B4225,Data!A:A,Figure16!A4225)</f>
        <v>1</v>
      </c>
    </row>
    <row r="4226" spans="1:8">
      <c r="A4226" s="27">
        <v>1971</v>
      </c>
      <c r="B4226" t="s">
        <v>105</v>
      </c>
      <c r="C4226" s="3">
        <f>SUMIFS(Data!F:F,Data!$B:$B,Figure16!$B4226,Data!$A:$A,Figure16!$A4226)</f>
        <v>0</v>
      </c>
      <c r="D4226" s="3">
        <f>SUMIFS(Data!Y:Y,Data!$B:$B,Figure16!$B4226,Data!$A:$A,Figure16!$A4226)</f>
        <v>0</v>
      </c>
      <c r="E4226" s="3">
        <f>SUMIFS(Data!Q:Q,Data!$B:$B,Figure16!$B4226,Data!$A:$A,Figure16!$A4226)</f>
        <v>365386929.83511853</v>
      </c>
      <c r="F4226" s="1">
        <f t="shared" si="134"/>
        <v>0</v>
      </c>
      <c r="G4226" s="1">
        <f t="shared" si="135"/>
        <v>0</v>
      </c>
      <c r="H4226">
        <f>SUMIFS(Data!Z:Z,Data!B:B,Figure16!B4226,Data!A:A,Figure16!A4226)</f>
        <v>1</v>
      </c>
    </row>
    <row r="4227" spans="1:8">
      <c r="A4227" s="27">
        <v>1972</v>
      </c>
      <c r="B4227" t="s">
        <v>105</v>
      </c>
      <c r="C4227" s="3">
        <f>SUMIFS(Data!F:F,Data!$B:$B,Figure16!$B4227,Data!$A:$A,Figure16!$A4227)</f>
        <v>0</v>
      </c>
      <c r="D4227" s="3">
        <f>SUMIFS(Data!Y:Y,Data!$B:$B,Figure16!$B4227,Data!$A:$A,Figure16!$A4227)</f>
        <v>0</v>
      </c>
      <c r="E4227" s="3">
        <f>SUMIFS(Data!Q:Q,Data!$B:$B,Figure16!$B4227,Data!$A:$A,Figure16!$A4227)</f>
        <v>406062874.25149703</v>
      </c>
      <c r="F4227" s="1">
        <f t="shared" ref="F4227:F4290" si="136">IF(E4227&gt;0,C4227/E4227*100,"")</f>
        <v>0</v>
      </c>
      <c r="G4227" s="1">
        <f t="shared" ref="G4227:G4290" si="137">IF($E4227&gt;0,D4227/$E4227*100,"")</f>
        <v>0</v>
      </c>
      <c r="H4227">
        <f>SUMIFS(Data!Z:Z,Data!B:B,Figure16!B4227,Data!A:A,Figure16!A4227)</f>
        <v>1</v>
      </c>
    </row>
    <row r="4228" spans="1:8">
      <c r="A4228" s="27">
        <v>1973</v>
      </c>
      <c r="B4228" t="s">
        <v>105</v>
      </c>
      <c r="C4228" s="3">
        <f>SUMIFS(Data!F:F,Data!$B:$B,Figure16!$B4228,Data!$A:$A,Figure16!$A4228)</f>
        <v>0</v>
      </c>
      <c r="D4228" s="3">
        <f>SUMIFS(Data!Y:Y,Data!$B:$B,Figure16!$B4228,Data!$A:$A,Figure16!$A4228)</f>
        <v>5300000</v>
      </c>
      <c r="E4228" s="3">
        <f>SUMIFS(Data!Q:Q,Data!$B:$B,Figure16!$B4228,Data!$A:$A,Figure16!$A4228)</f>
        <v>444281703.89356768</v>
      </c>
      <c r="F4228" s="1">
        <f t="shared" si="136"/>
        <v>0</v>
      </c>
      <c r="G4228" s="1">
        <f t="shared" si="137"/>
        <v>1.1929368131868132</v>
      </c>
      <c r="H4228">
        <f>SUMIFS(Data!Z:Z,Data!B:B,Figure16!B4228,Data!A:A,Figure16!A4228)</f>
        <v>1</v>
      </c>
    </row>
    <row r="4229" spans="1:8">
      <c r="A4229" s="27">
        <v>1974</v>
      </c>
      <c r="B4229" t="s">
        <v>105</v>
      </c>
      <c r="C4229" s="3">
        <f>SUMIFS(Data!F:F,Data!$B:$B,Figure16!$B4229,Data!$A:$A,Figure16!$A4229)</f>
        <v>0</v>
      </c>
      <c r="D4229" s="3">
        <f>SUMIFS(Data!Y:Y,Data!$B:$B,Figure16!$B4229,Data!$A:$A,Figure16!$A4229)</f>
        <v>0</v>
      </c>
      <c r="E4229" s="3">
        <f>SUMIFS(Data!Q:Q,Data!$B:$B,Figure16!$B4229,Data!$A:$A,Figure16!$A4229)</f>
        <v>548621017.59391344</v>
      </c>
      <c r="F4229" s="1">
        <f t="shared" si="136"/>
        <v>0</v>
      </c>
      <c r="G4229" s="1">
        <f t="shared" si="137"/>
        <v>0</v>
      </c>
      <c r="H4229">
        <f>SUMIFS(Data!Z:Z,Data!B:B,Figure16!B4229,Data!A:A,Figure16!A4229)</f>
        <v>1</v>
      </c>
    </row>
    <row r="4230" spans="1:8">
      <c r="A4230" s="27">
        <v>1975</v>
      </c>
      <c r="B4230" t="s">
        <v>105</v>
      </c>
      <c r="C4230" s="3">
        <f>SUMIFS(Data!F:F,Data!$B:$B,Figure16!$B4230,Data!$A:$A,Figure16!$A4230)</f>
        <v>0</v>
      </c>
      <c r="D4230" s="3">
        <f>SUMIFS(Data!Y:Y,Data!$B:$B,Figure16!$B4230,Data!$A:$A,Figure16!$A4230)</f>
        <v>0</v>
      </c>
      <c r="E4230" s="3">
        <f>SUMIFS(Data!Q:Q,Data!$B:$B,Figure16!$B4230,Data!$A:$A,Figure16!$A4230)</f>
        <v>613220652.92891884</v>
      </c>
      <c r="F4230" s="1">
        <f t="shared" si="136"/>
        <v>0</v>
      </c>
      <c r="G4230" s="1">
        <f t="shared" si="137"/>
        <v>0</v>
      </c>
      <c r="H4230">
        <f>SUMIFS(Data!Z:Z,Data!B:B,Figure16!B4230,Data!A:A,Figure16!A4230)</f>
        <v>1</v>
      </c>
    </row>
    <row r="4231" spans="1:8">
      <c r="A4231" s="27">
        <v>1976</v>
      </c>
      <c r="B4231" t="s">
        <v>105</v>
      </c>
      <c r="C4231" s="3">
        <f>SUMIFS(Data!F:F,Data!$B:$B,Figure16!$B4231,Data!$A:$A,Figure16!$A4231)</f>
        <v>0</v>
      </c>
      <c r="D4231" s="3">
        <f>SUMIFS(Data!Y:Y,Data!$B:$B,Figure16!$B4231,Data!$A:$A,Figure16!$A4231)</f>
        <v>0</v>
      </c>
      <c r="E4231" s="3">
        <f>SUMIFS(Data!Q:Q,Data!$B:$B,Figure16!$B4231,Data!$A:$A,Figure16!$A4231)</f>
        <v>670317634.17305589</v>
      </c>
      <c r="F4231" s="1">
        <f t="shared" si="136"/>
        <v>0</v>
      </c>
      <c r="G4231" s="1">
        <f t="shared" si="137"/>
        <v>0</v>
      </c>
      <c r="H4231">
        <f>SUMIFS(Data!Z:Z,Data!B:B,Figure16!B4231,Data!A:A,Figure16!A4231)</f>
        <v>1</v>
      </c>
    </row>
    <row r="4232" spans="1:8">
      <c r="A4232" s="27">
        <v>1977</v>
      </c>
      <c r="B4232" t="s">
        <v>105</v>
      </c>
      <c r="C4232" s="3">
        <f>SUMIFS(Data!F:F,Data!$B:$B,Figure16!$B4232,Data!$A:$A,Figure16!$A4232)</f>
        <v>0</v>
      </c>
      <c r="D4232" s="3">
        <f>SUMIFS(Data!Y:Y,Data!$B:$B,Figure16!$B4232,Data!$A:$A,Figure16!$A4232)</f>
        <v>50000000</v>
      </c>
      <c r="E4232" s="3">
        <f>SUMIFS(Data!Q:Q,Data!$B:$B,Figure16!$B4232,Data!$A:$A,Figure16!$A4232)</f>
        <v>806290840.62465382</v>
      </c>
      <c r="F4232" s="1">
        <f t="shared" si="136"/>
        <v>0</v>
      </c>
      <c r="G4232" s="1">
        <f t="shared" si="137"/>
        <v>6.2012362637362646</v>
      </c>
      <c r="H4232">
        <f>SUMIFS(Data!Z:Z,Data!B:B,Figure16!B4232,Data!A:A,Figure16!A4232)</f>
        <v>1</v>
      </c>
    </row>
    <row r="4233" spans="1:8">
      <c r="A4233" s="27">
        <v>1978</v>
      </c>
      <c r="B4233" t="s">
        <v>105</v>
      </c>
      <c r="C4233" s="3">
        <f>SUMIFS(Data!F:F,Data!$B:$B,Figure16!$B4233,Data!$A:$A,Figure16!$A4233)</f>
        <v>0</v>
      </c>
      <c r="D4233" s="3">
        <f>SUMIFS(Data!Y:Y,Data!$B:$B,Figure16!$B4233,Data!$A:$A,Figure16!$A4233)</f>
        <v>0</v>
      </c>
      <c r="E4233" s="3">
        <f>SUMIFS(Data!Q:Q,Data!$B:$B,Figure16!$B4233,Data!$A:$A,Figure16!$A4233)</f>
        <v>949034016.83062696</v>
      </c>
      <c r="F4233" s="1">
        <f t="shared" si="136"/>
        <v>0</v>
      </c>
      <c r="G4233" s="1">
        <f t="shared" si="137"/>
        <v>0</v>
      </c>
      <c r="H4233">
        <f>SUMIFS(Data!Z:Z,Data!B:B,Figure16!B4233,Data!A:A,Figure16!A4233)</f>
        <v>1</v>
      </c>
    </row>
    <row r="4234" spans="1:8">
      <c r="A4234" s="27">
        <v>1979</v>
      </c>
      <c r="B4234" t="s">
        <v>105</v>
      </c>
      <c r="C4234" s="3">
        <f>SUMIFS(Data!F:F,Data!$B:$B,Figure16!$B4234,Data!$A:$A,Figure16!$A4234)</f>
        <v>0</v>
      </c>
      <c r="D4234" s="3">
        <f>SUMIFS(Data!Y:Y,Data!$B:$B,Figure16!$B4234,Data!$A:$A,Figure16!$A4234)</f>
        <v>50000000</v>
      </c>
      <c r="E4234" s="3">
        <f>SUMIFS(Data!Q:Q,Data!$B:$B,Figure16!$B4234,Data!$A:$A,Figure16!$A4234)</f>
        <v>1058269065.9811482</v>
      </c>
      <c r="F4234" s="1">
        <f t="shared" si="136"/>
        <v>0</v>
      </c>
      <c r="G4234" s="1">
        <f t="shared" si="137"/>
        <v>4.7246963562753033</v>
      </c>
      <c r="H4234">
        <f>SUMIFS(Data!Z:Z,Data!B:B,Figure16!B4234,Data!A:A,Figure16!A4234)</f>
        <v>1</v>
      </c>
    </row>
    <row r="4235" spans="1:8">
      <c r="A4235" s="27">
        <v>1980</v>
      </c>
      <c r="B4235" t="s">
        <v>105</v>
      </c>
      <c r="C4235" s="3">
        <f>SUMIFS(Data!F:F,Data!$B:$B,Figure16!$B4235,Data!$A:$A,Figure16!$A4235)</f>
        <v>0</v>
      </c>
      <c r="D4235" s="3">
        <f>SUMIFS(Data!Y:Y,Data!$B:$B,Figure16!$B4235,Data!$A:$A,Figure16!$A4235)</f>
        <v>0</v>
      </c>
      <c r="E4235" s="3">
        <f>SUMIFS(Data!Q:Q,Data!$B:$B,Figure16!$B4235,Data!$A:$A,Figure16!$A4235)</f>
        <v>1237655461.1501045</v>
      </c>
      <c r="F4235" s="1">
        <f t="shared" si="136"/>
        <v>0</v>
      </c>
      <c r="G4235" s="1">
        <f t="shared" si="137"/>
        <v>0</v>
      </c>
      <c r="H4235">
        <f>SUMIFS(Data!Z:Z,Data!B:B,Figure16!B4235,Data!A:A,Figure16!A4235)</f>
        <v>1</v>
      </c>
    </row>
    <row r="4236" spans="1:8">
      <c r="A4236" s="27">
        <v>1981</v>
      </c>
      <c r="B4236" t="s">
        <v>105</v>
      </c>
      <c r="C4236" s="3">
        <f>SUMIFS(Data!F:F,Data!$B:$B,Figure16!$B4236,Data!$A:$A,Figure16!$A4236)</f>
        <v>0</v>
      </c>
      <c r="D4236" s="3">
        <f>SUMIFS(Data!Y:Y,Data!$B:$B,Figure16!$B4236,Data!$A:$A,Figure16!$A4236)</f>
        <v>0</v>
      </c>
      <c r="E4236" s="3">
        <f>SUMIFS(Data!Q:Q,Data!$B:$B,Figure16!$B4236,Data!$A:$A,Figure16!$A4236)</f>
        <v>1237685691.9468334</v>
      </c>
      <c r="F4236" s="1">
        <f t="shared" si="136"/>
        <v>0</v>
      </c>
      <c r="G4236" s="1">
        <f t="shared" si="137"/>
        <v>0</v>
      </c>
      <c r="H4236">
        <f>SUMIFS(Data!Z:Z,Data!B:B,Figure16!B4236,Data!A:A,Figure16!A4236)</f>
        <v>1</v>
      </c>
    </row>
    <row r="4237" spans="1:8">
      <c r="A4237" s="27">
        <v>1982</v>
      </c>
      <c r="B4237" t="s">
        <v>105</v>
      </c>
      <c r="C4237" s="3">
        <f>SUMIFS(Data!F:F,Data!$B:$B,Figure16!$B4237,Data!$A:$A,Figure16!$A4237)</f>
        <v>0</v>
      </c>
      <c r="D4237" s="3">
        <f>SUMIFS(Data!Y:Y,Data!$B:$B,Figure16!$B4237,Data!$A:$A,Figure16!$A4237)</f>
        <v>0</v>
      </c>
      <c r="E4237" s="3">
        <f>SUMIFS(Data!Q:Q,Data!$B:$B,Figure16!$B4237,Data!$A:$A,Figure16!$A4237)</f>
        <v>1180104216.0113688</v>
      </c>
      <c r="F4237" s="1">
        <f t="shared" si="136"/>
        <v>0</v>
      </c>
      <c r="G4237" s="1">
        <f t="shared" si="137"/>
        <v>0</v>
      </c>
      <c r="H4237">
        <f>SUMIFS(Data!Z:Z,Data!B:B,Figure16!B4237,Data!A:A,Figure16!A4237)</f>
        <v>1</v>
      </c>
    </row>
    <row r="4238" spans="1:8">
      <c r="A4238" s="27">
        <v>1983</v>
      </c>
      <c r="B4238" t="s">
        <v>105</v>
      </c>
      <c r="C4238" s="3">
        <f>SUMIFS(Data!F:F,Data!$B:$B,Figure16!$B4238,Data!$A:$A,Figure16!$A4238)</f>
        <v>6100000</v>
      </c>
      <c r="D4238" s="3">
        <f>SUMIFS(Data!Y:Y,Data!$B:$B,Figure16!$B4238,Data!$A:$A,Figure16!$A4238)</f>
        <v>0</v>
      </c>
      <c r="E4238" s="3">
        <f>SUMIFS(Data!Q:Q,Data!$B:$B,Figure16!$B4238,Data!$A:$A,Figure16!$A4238)</f>
        <v>1223186840.3132448</v>
      </c>
      <c r="F4238" s="1">
        <f t="shared" si="136"/>
        <v>0.49869732071658457</v>
      </c>
      <c r="G4238" s="1">
        <f t="shared" si="137"/>
        <v>0</v>
      </c>
      <c r="H4238">
        <f>SUMIFS(Data!Z:Z,Data!B:B,Figure16!B4238,Data!A:A,Figure16!A4238)</f>
        <v>1</v>
      </c>
    </row>
    <row r="4239" spans="1:8">
      <c r="A4239" s="27">
        <v>1984</v>
      </c>
      <c r="B4239" t="s">
        <v>105</v>
      </c>
      <c r="C4239" s="3">
        <f>SUMIFS(Data!F:F,Data!$B:$B,Figure16!$B4239,Data!$A:$A,Figure16!$A4239)</f>
        <v>0</v>
      </c>
      <c r="D4239" s="3">
        <f>SUMIFS(Data!Y:Y,Data!$B:$B,Figure16!$B4239,Data!$A:$A,Figure16!$A4239)</f>
        <v>0</v>
      </c>
      <c r="E4239" s="3">
        <f>SUMIFS(Data!Q:Q,Data!$B:$B,Figure16!$B4239,Data!$A:$A,Figure16!$A4239)</f>
        <v>1208008985.4252157</v>
      </c>
      <c r="F4239" s="1">
        <f t="shared" si="136"/>
        <v>0</v>
      </c>
      <c r="G4239" s="1">
        <f t="shared" si="137"/>
        <v>0</v>
      </c>
      <c r="H4239">
        <f>SUMIFS(Data!Z:Z,Data!B:B,Figure16!B4239,Data!A:A,Figure16!A4239)</f>
        <v>1</v>
      </c>
    </row>
    <row r="4240" spans="1:8">
      <c r="A4240" s="27">
        <v>1985</v>
      </c>
      <c r="B4240" t="s">
        <v>105</v>
      </c>
      <c r="C4240" s="3">
        <f>SUMIFS(Data!F:F,Data!$B:$B,Figure16!$B4240,Data!$A:$A,Figure16!$A4240)</f>
        <v>0</v>
      </c>
      <c r="D4240" s="3">
        <f>SUMIFS(Data!Y:Y,Data!$B:$B,Figure16!$B4240,Data!$A:$A,Figure16!$A4240)</f>
        <v>0</v>
      </c>
      <c r="E4240" s="3">
        <f>SUMIFS(Data!Q:Q,Data!$B:$B,Figure16!$B4240,Data!$A:$A,Figure16!$A4240)</f>
        <v>1131347798.2665348</v>
      </c>
      <c r="F4240" s="1">
        <f t="shared" si="136"/>
        <v>0</v>
      </c>
      <c r="G4240" s="1">
        <f t="shared" si="137"/>
        <v>0</v>
      </c>
      <c r="H4240">
        <f>SUMIFS(Data!Z:Z,Data!B:B,Figure16!B4240,Data!A:A,Figure16!A4240)</f>
        <v>1</v>
      </c>
    </row>
    <row r="4241" spans="1:8">
      <c r="A4241" s="27">
        <v>1986</v>
      </c>
      <c r="B4241" t="s">
        <v>105</v>
      </c>
      <c r="C4241" s="3">
        <f>SUMIFS(Data!F:F,Data!$B:$B,Figure16!$B4241,Data!$A:$A,Figure16!$A4241)</f>
        <v>0</v>
      </c>
      <c r="D4241" s="3">
        <f>SUMIFS(Data!Y:Y,Data!$B:$B,Figure16!$B4241,Data!$A:$A,Figure16!$A4241)</f>
        <v>0</v>
      </c>
      <c r="E4241" s="3">
        <f>SUMIFS(Data!Q:Q,Data!$B:$B,Figure16!$B4241,Data!$A:$A,Figure16!$A4241)</f>
        <v>1183654827.7900167</v>
      </c>
      <c r="F4241" s="1">
        <f t="shared" si="136"/>
        <v>0</v>
      </c>
      <c r="G4241" s="1">
        <f t="shared" si="137"/>
        <v>0</v>
      </c>
      <c r="H4241">
        <f>SUMIFS(Data!Z:Z,Data!B:B,Figure16!B4241,Data!A:A,Figure16!A4241)</f>
        <v>1</v>
      </c>
    </row>
    <row r="4242" spans="1:8">
      <c r="A4242" s="27">
        <v>1987</v>
      </c>
      <c r="B4242" t="s">
        <v>105</v>
      </c>
      <c r="C4242" s="3">
        <f>SUMIFS(Data!F:F,Data!$B:$B,Figure16!$B4242,Data!$A:$A,Figure16!$A4242)</f>
        <v>0</v>
      </c>
      <c r="D4242" s="3">
        <f>SUMIFS(Data!Y:Y,Data!$B:$B,Figure16!$B4242,Data!$A:$A,Figure16!$A4242)</f>
        <v>0</v>
      </c>
      <c r="E4242" s="3">
        <f>SUMIFS(Data!Q:Q,Data!$B:$B,Figure16!$B4242,Data!$A:$A,Figure16!$A4242)</f>
        <v>1183094127.7674649</v>
      </c>
      <c r="F4242" s="1">
        <f t="shared" si="136"/>
        <v>0</v>
      </c>
      <c r="G4242" s="1">
        <f t="shared" si="137"/>
        <v>0</v>
      </c>
      <c r="H4242">
        <f>SUMIFS(Data!Z:Z,Data!B:B,Figure16!B4242,Data!A:A,Figure16!A4242)</f>
        <v>1</v>
      </c>
    </row>
    <row r="4243" spans="1:8">
      <c r="A4243" s="27">
        <v>1988</v>
      </c>
      <c r="B4243" t="s">
        <v>105</v>
      </c>
      <c r="C4243" s="3">
        <f>SUMIFS(Data!F:F,Data!$B:$B,Figure16!$B4243,Data!$A:$A,Figure16!$A4243)</f>
        <v>0</v>
      </c>
      <c r="D4243" s="3">
        <f>SUMIFS(Data!Y:Y,Data!$B:$B,Figure16!$B4243,Data!$A:$A,Figure16!$A4243)</f>
        <v>0</v>
      </c>
      <c r="E4243" s="3">
        <f>SUMIFS(Data!Q:Q,Data!$B:$B,Figure16!$B4243,Data!$A:$A,Figure16!$A4243)</f>
        <v>1379924257.2131338</v>
      </c>
      <c r="F4243" s="1">
        <f t="shared" si="136"/>
        <v>0</v>
      </c>
      <c r="G4243" s="1">
        <f t="shared" si="137"/>
        <v>0</v>
      </c>
      <c r="H4243">
        <f>SUMIFS(Data!Z:Z,Data!B:B,Figure16!B4243,Data!A:A,Figure16!A4243)</f>
        <v>1</v>
      </c>
    </row>
    <row r="4244" spans="1:8">
      <c r="A4244" s="27">
        <v>1989</v>
      </c>
      <c r="B4244" t="s">
        <v>105</v>
      </c>
      <c r="C4244" s="3">
        <f>SUMIFS(Data!F:F,Data!$B:$B,Figure16!$B4244,Data!$A:$A,Figure16!$A4244)</f>
        <v>0</v>
      </c>
      <c r="D4244" s="3">
        <f>SUMIFS(Data!Y:Y,Data!$B:$B,Figure16!$B4244,Data!$A:$A,Figure16!$A4244)</f>
        <v>0</v>
      </c>
      <c r="E4244" s="3">
        <f>SUMIFS(Data!Q:Q,Data!$B:$B,Figure16!$B4244,Data!$A:$A,Figure16!$A4244)</f>
        <v>1590215582.5330672</v>
      </c>
      <c r="F4244" s="1">
        <f t="shared" si="136"/>
        <v>0</v>
      </c>
      <c r="G4244" s="1">
        <f t="shared" si="137"/>
        <v>0</v>
      </c>
      <c r="H4244">
        <f>SUMIFS(Data!Z:Z,Data!B:B,Figure16!B4244,Data!A:A,Figure16!A4244)</f>
        <v>1</v>
      </c>
    </row>
    <row r="4245" spans="1:8">
      <c r="A4245" s="27">
        <v>1990</v>
      </c>
      <c r="B4245" t="s">
        <v>105</v>
      </c>
      <c r="C4245" s="3">
        <f>SUMIFS(Data!F:F,Data!$B:$B,Figure16!$B4245,Data!$A:$A,Figure16!$A4245)</f>
        <v>0</v>
      </c>
      <c r="D4245" s="3">
        <f>SUMIFS(Data!Y:Y,Data!$B:$B,Figure16!$B4245,Data!$A:$A,Figure16!$A4245)</f>
        <v>0</v>
      </c>
      <c r="E4245" s="3">
        <f>SUMIFS(Data!Q:Q,Data!$B:$B,Figure16!$B4245,Data!$A:$A,Figure16!$A4245)</f>
        <v>1880771556.3047383</v>
      </c>
      <c r="F4245" s="1">
        <f t="shared" si="136"/>
        <v>0</v>
      </c>
      <c r="G4245" s="1">
        <f t="shared" si="137"/>
        <v>0</v>
      </c>
      <c r="H4245">
        <f>SUMIFS(Data!Z:Z,Data!B:B,Figure16!B4245,Data!A:A,Figure16!A4245)</f>
        <v>1</v>
      </c>
    </row>
    <row r="4246" spans="1:8">
      <c r="A4246" s="27">
        <v>1991</v>
      </c>
      <c r="B4246" t="s">
        <v>105</v>
      </c>
      <c r="C4246" s="3">
        <f>SUMIFS(Data!F:F,Data!$B:$B,Figure16!$B4246,Data!$A:$A,Figure16!$A4246)</f>
        <v>0</v>
      </c>
      <c r="D4246" s="3">
        <f>SUMIFS(Data!Y:Y,Data!$B:$B,Figure16!$B4246,Data!$A:$A,Figure16!$A4246)</f>
        <v>0</v>
      </c>
      <c r="E4246" s="3">
        <f>SUMIFS(Data!Q:Q,Data!$B:$B,Figure16!$B4246,Data!$A:$A,Figure16!$A4246)</f>
        <v>2203545856.6689253</v>
      </c>
      <c r="F4246" s="1">
        <f t="shared" si="136"/>
        <v>0</v>
      </c>
      <c r="G4246" s="1">
        <f t="shared" si="137"/>
        <v>0</v>
      </c>
      <c r="H4246">
        <f>SUMIFS(Data!Z:Z,Data!B:B,Figure16!B4246,Data!A:A,Figure16!A4246)</f>
        <v>1</v>
      </c>
    </row>
    <row r="4247" spans="1:8">
      <c r="A4247" s="27">
        <v>1992</v>
      </c>
      <c r="B4247" t="s">
        <v>105</v>
      </c>
      <c r="C4247" s="3">
        <f>SUMIFS(Data!F:F,Data!$B:$B,Figure16!$B4247,Data!$A:$A,Figure16!$A4247)</f>
        <v>0</v>
      </c>
      <c r="D4247" s="3">
        <f>SUMIFS(Data!Y:Y,Data!$B:$B,Figure16!$B4247,Data!$A:$A,Figure16!$A4247)</f>
        <v>0</v>
      </c>
      <c r="E4247" s="3">
        <f>SUMIFS(Data!Q:Q,Data!$B:$B,Figure16!$B4247,Data!$A:$A,Figure16!$A4247)</f>
        <v>1799517081.5641217</v>
      </c>
      <c r="F4247" s="1">
        <f t="shared" si="136"/>
        <v>0</v>
      </c>
      <c r="G4247" s="1">
        <f t="shared" si="137"/>
        <v>0</v>
      </c>
      <c r="H4247">
        <f>SUMIFS(Data!Z:Z,Data!B:B,Figure16!B4247,Data!A:A,Figure16!A4247)</f>
        <v>1</v>
      </c>
    </row>
    <row r="4248" spans="1:8">
      <c r="A4248" s="27">
        <v>1993</v>
      </c>
      <c r="B4248" t="s">
        <v>105</v>
      </c>
      <c r="C4248" s="3">
        <f>SUMIFS(Data!F:F,Data!$B:$B,Figure16!$B4248,Data!$A:$A,Figure16!$A4248)</f>
        <v>0</v>
      </c>
      <c r="D4248" s="3">
        <f>SUMIFS(Data!Y:Y,Data!$B:$B,Figure16!$B4248,Data!$A:$A,Figure16!$A4248)</f>
        <v>0</v>
      </c>
      <c r="E4248" s="3">
        <f>SUMIFS(Data!Q:Q,Data!$B:$B,Figure16!$B4248,Data!$A:$A,Figure16!$A4248)</f>
        <v>2070636935.5864449</v>
      </c>
      <c r="F4248" s="1">
        <f t="shared" si="136"/>
        <v>0</v>
      </c>
      <c r="G4248" s="1">
        <f t="shared" si="137"/>
        <v>0</v>
      </c>
      <c r="H4248">
        <f>SUMIFS(Data!Z:Z,Data!B:B,Figure16!B4248,Data!A:A,Figure16!A4248)</f>
        <v>1</v>
      </c>
    </row>
    <row r="4249" spans="1:8">
      <c r="A4249" s="27">
        <v>1994</v>
      </c>
      <c r="B4249" t="s">
        <v>105</v>
      </c>
      <c r="C4249" s="3">
        <f>SUMIFS(Data!F:F,Data!$B:$B,Figure16!$B4249,Data!$A:$A,Figure16!$A4249)</f>
        <v>0</v>
      </c>
      <c r="D4249" s="3">
        <f>SUMIFS(Data!Y:Y,Data!$B:$B,Figure16!$B4249,Data!$A:$A,Figure16!$A4249)</f>
        <v>0</v>
      </c>
      <c r="E4249" s="3">
        <f>SUMIFS(Data!Q:Q,Data!$B:$B,Figure16!$B4249,Data!$A:$A,Figure16!$A4249)</f>
        <v>1181802596.0349801</v>
      </c>
      <c r="F4249" s="1">
        <f t="shared" si="136"/>
        <v>0</v>
      </c>
      <c r="G4249" s="1">
        <f t="shared" si="137"/>
        <v>0</v>
      </c>
      <c r="H4249">
        <f>SUMIFS(Data!Z:Z,Data!B:B,Figure16!B4249,Data!A:A,Figure16!A4249)</f>
        <v>1</v>
      </c>
    </row>
    <row r="4250" spans="1:8">
      <c r="A4250" s="27">
        <v>1995</v>
      </c>
      <c r="B4250" t="s">
        <v>105</v>
      </c>
      <c r="C4250" s="3">
        <f>SUMIFS(Data!F:F,Data!$B:$B,Figure16!$B4250,Data!$A:$A,Figure16!$A4250)</f>
        <v>0</v>
      </c>
      <c r="D4250" s="3">
        <f>SUMIFS(Data!Y:Y,Data!$B:$B,Figure16!$B4250,Data!$A:$A,Figure16!$A4250)</f>
        <v>0</v>
      </c>
      <c r="E4250" s="3">
        <f>SUMIFS(Data!Q:Q,Data!$B:$B,Figure16!$B4250,Data!$A:$A,Figure16!$A4250)</f>
        <v>1397457932.3069673</v>
      </c>
      <c r="F4250" s="1">
        <f t="shared" si="136"/>
        <v>0</v>
      </c>
      <c r="G4250" s="1">
        <f t="shared" si="137"/>
        <v>0</v>
      </c>
      <c r="H4250">
        <f>SUMIFS(Data!Z:Z,Data!B:B,Figure16!B4250,Data!A:A,Figure16!A4250)</f>
        <v>1</v>
      </c>
    </row>
    <row r="4251" spans="1:8">
      <c r="A4251" s="27">
        <v>1996</v>
      </c>
      <c r="B4251" t="s">
        <v>105</v>
      </c>
      <c r="C4251" s="3">
        <f>SUMIFS(Data!F:F,Data!$B:$B,Figure16!$B4251,Data!$A:$A,Figure16!$A4251)</f>
        <v>0</v>
      </c>
      <c r="D4251" s="3">
        <f>SUMIFS(Data!Y:Y,Data!$B:$B,Figure16!$B4251,Data!$A:$A,Figure16!$A4251)</f>
        <v>0</v>
      </c>
      <c r="E4251" s="3">
        <f>SUMIFS(Data!Q:Q,Data!$B:$B,Figure16!$B4251,Data!$A:$A,Figure16!$A4251)</f>
        <v>2281034131.3649278</v>
      </c>
      <c r="F4251" s="1">
        <f t="shared" si="136"/>
        <v>0</v>
      </c>
      <c r="G4251" s="1">
        <f t="shared" si="137"/>
        <v>0</v>
      </c>
      <c r="H4251">
        <f>SUMIFS(Data!Z:Z,Data!B:B,Figure16!B4251,Data!A:A,Figure16!A4251)</f>
        <v>1</v>
      </c>
    </row>
    <row r="4252" spans="1:8">
      <c r="A4252" s="27">
        <v>1997</v>
      </c>
      <c r="B4252" t="s">
        <v>105</v>
      </c>
      <c r="C4252" s="3">
        <f>SUMIFS(Data!F:F,Data!$B:$B,Figure16!$B4252,Data!$A:$A,Figure16!$A4252)</f>
        <v>0</v>
      </c>
      <c r="D4252" s="3">
        <f>SUMIFS(Data!Y:Y,Data!$B:$B,Figure16!$B4252,Data!$A:$A,Figure16!$A4252)</f>
        <v>0</v>
      </c>
      <c r="E4252" s="3">
        <f>SUMIFS(Data!Q:Q,Data!$B:$B,Figure16!$B4252,Data!$A:$A,Figure16!$A4252)</f>
        <v>2663234933.8976665</v>
      </c>
      <c r="F4252" s="1">
        <f t="shared" si="136"/>
        <v>0</v>
      </c>
      <c r="G4252" s="1">
        <f t="shared" si="137"/>
        <v>0</v>
      </c>
      <c r="H4252">
        <f>SUMIFS(Data!Z:Z,Data!B:B,Figure16!B4252,Data!A:A,Figure16!A4252)</f>
        <v>1</v>
      </c>
    </row>
    <row r="4253" spans="1:8">
      <c r="A4253" s="27">
        <v>1998</v>
      </c>
      <c r="B4253" t="s">
        <v>105</v>
      </c>
      <c r="C4253" s="3">
        <f>SUMIFS(Data!F:F,Data!$B:$B,Figure16!$B4253,Data!$A:$A,Figure16!$A4253)</f>
        <v>0</v>
      </c>
      <c r="D4253" s="3">
        <f>SUMIFS(Data!Y:Y,Data!$B:$B,Figure16!$B4253,Data!$A:$A,Figure16!$A4253)</f>
        <v>0</v>
      </c>
      <c r="E4253" s="3">
        <f>SUMIFS(Data!Q:Q,Data!$B:$B,Figure16!$B4253,Data!$A:$A,Figure16!$A4253)</f>
        <v>1750584265.2875352</v>
      </c>
      <c r="F4253" s="1">
        <f t="shared" si="136"/>
        <v>0</v>
      </c>
      <c r="G4253" s="1">
        <f t="shared" si="137"/>
        <v>0</v>
      </c>
      <c r="H4253">
        <f>SUMIFS(Data!Z:Z,Data!B:B,Figure16!B4253,Data!A:A,Figure16!A4253)</f>
        <v>1</v>
      </c>
    </row>
    <row r="4254" spans="1:8">
      <c r="A4254" s="27">
        <v>1999</v>
      </c>
      <c r="B4254" t="s">
        <v>105</v>
      </c>
      <c r="C4254" s="3">
        <f>SUMIFS(Data!F:F,Data!$B:$B,Figure16!$B4254,Data!$A:$A,Figure16!$A4254)</f>
        <v>0</v>
      </c>
      <c r="D4254" s="3">
        <f>SUMIFS(Data!Y:Y,Data!$B:$B,Figure16!$B4254,Data!$A:$A,Figure16!$A4254)</f>
        <v>0</v>
      </c>
      <c r="E4254" s="3">
        <f>SUMIFS(Data!Q:Q,Data!$B:$B,Figure16!$B4254,Data!$A:$A,Figure16!$A4254)</f>
        <v>1775921718.1053393</v>
      </c>
      <c r="F4254" s="1">
        <f t="shared" si="136"/>
        <v>0</v>
      </c>
      <c r="G4254" s="1">
        <f t="shared" si="137"/>
        <v>0</v>
      </c>
      <c r="H4254">
        <f>SUMIFS(Data!Z:Z,Data!B:B,Figure16!B4254,Data!A:A,Figure16!A4254)</f>
        <v>1</v>
      </c>
    </row>
    <row r="4255" spans="1:8">
      <c r="A4255" s="27">
        <v>2000</v>
      </c>
      <c r="B4255" t="s">
        <v>105</v>
      </c>
      <c r="C4255" s="3">
        <f>SUMIFS(Data!F:F,Data!$B:$B,Figure16!$B4255,Data!$A:$A,Figure16!$A4255)</f>
        <v>0</v>
      </c>
      <c r="D4255" s="3">
        <f>SUMIFS(Data!Y:Y,Data!$B:$B,Figure16!$B4255,Data!$A:$A,Figure16!$A4255)</f>
        <v>0</v>
      </c>
      <c r="E4255" s="3">
        <f>SUMIFS(Data!Q:Q,Data!$B:$B,Figure16!$B4255,Data!$A:$A,Figure16!$A4255)</f>
        <v>1743506531.3265195</v>
      </c>
      <c r="F4255" s="1">
        <f t="shared" si="136"/>
        <v>0</v>
      </c>
      <c r="G4255" s="1">
        <f t="shared" si="137"/>
        <v>0</v>
      </c>
      <c r="H4255">
        <f>SUMIFS(Data!Z:Z,Data!B:B,Figure16!B4255,Data!A:A,Figure16!A4255)</f>
        <v>1</v>
      </c>
    </row>
    <row r="4256" spans="1:8">
      <c r="A4256" s="27">
        <v>2001</v>
      </c>
      <c r="B4256" t="s">
        <v>105</v>
      </c>
      <c r="C4256" s="3">
        <f>SUMIFS(Data!F:F,Data!$B:$B,Figure16!$B4256,Data!$A:$A,Figure16!$A4256)</f>
        <v>0</v>
      </c>
      <c r="D4256" s="3">
        <f>SUMIFS(Data!Y:Y,Data!$B:$B,Figure16!$B4256,Data!$A:$A,Figure16!$A4256)</f>
        <v>0</v>
      </c>
      <c r="E4256" s="3">
        <f>SUMIFS(Data!Q:Q,Data!$B:$B,Figure16!$B4256,Data!$A:$A,Figure16!$A4256)</f>
        <v>1716502862.2954042</v>
      </c>
      <c r="F4256" s="1">
        <f t="shared" si="136"/>
        <v>0</v>
      </c>
      <c r="G4256" s="1">
        <f t="shared" si="137"/>
        <v>0</v>
      </c>
      <c r="H4256">
        <f>SUMIFS(Data!Z:Z,Data!B:B,Figure16!B4256,Data!A:A,Figure16!A4256)</f>
        <v>1</v>
      </c>
    </row>
    <row r="4257" spans="1:8">
      <c r="A4257" s="27">
        <v>2002</v>
      </c>
      <c r="B4257" t="s">
        <v>105</v>
      </c>
      <c r="C4257" s="3">
        <f>SUMIFS(Data!F:F,Data!$B:$B,Figure16!$B4257,Data!$A:$A,Figure16!$A4257)</f>
        <v>0</v>
      </c>
      <c r="D4257" s="3">
        <f>SUMIFS(Data!Y:Y,Data!$B:$B,Figure16!$B4257,Data!$A:$A,Figure16!$A4257)</f>
        <v>0</v>
      </c>
      <c r="E4257" s="3">
        <f>SUMIFS(Data!Q:Q,Data!$B:$B,Figure16!$B4257,Data!$A:$A,Figure16!$A4257)</f>
        <v>3495748397.6302533</v>
      </c>
      <c r="F4257" s="1">
        <f t="shared" si="136"/>
        <v>0</v>
      </c>
      <c r="G4257" s="1">
        <f t="shared" si="137"/>
        <v>0</v>
      </c>
      <c r="H4257">
        <f>SUMIFS(Data!Z:Z,Data!B:B,Figure16!B4257,Data!A:A,Figure16!A4257)</f>
        <v>1</v>
      </c>
    </row>
    <row r="4258" spans="1:8">
      <c r="A4258" s="27">
        <v>2003</v>
      </c>
      <c r="B4258" t="s">
        <v>105</v>
      </c>
      <c r="C4258" s="3">
        <f>SUMIFS(Data!F:F,Data!$B:$B,Figure16!$B4258,Data!$A:$A,Figure16!$A4258)</f>
        <v>0</v>
      </c>
      <c r="D4258" s="3">
        <f>SUMIFS(Data!Y:Y,Data!$B:$B,Figure16!$B4258,Data!$A:$A,Figure16!$A4258)</f>
        <v>0</v>
      </c>
      <c r="E4258" s="3">
        <f>SUMIFS(Data!Q:Q,Data!$B:$B,Figure16!$B4258,Data!$A:$A,Figure16!$A4258)</f>
        <v>3208837077.2506866</v>
      </c>
      <c r="F4258" s="1">
        <f t="shared" si="136"/>
        <v>0</v>
      </c>
      <c r="G4258" s="1">
        <f t="shared" si="137"/>
        <v>0</v>
      </c>
      <c r="H4258">
        <f>SUMIFS(Data!Z:Z,Data!B:B,Figure16!B4258,Data!A:A,Figure16!A4258)</f>
        <v>1</v>
      </c>
    </row>
    <row r="4259" spans="1:8">
      <c r="A4259" s="27">
        <v>2004</v>
      </c>
      <c r="B4259" t="s">
        <v>105</v>
      </c>
      <c r="C4259" s="3">
        <f>SUMIFS(Data!F:F,Data!$B:$B,Figure16!$B4259,Data!$A:$A,Figure16!$A4259)</f>
        <v>0</v>
      </c>
      <c r="D4259" s="3">
        <f>SUMIFS(Data!Y:Y,Data!$B:$B,Figure16!$B4259,Data!$A:$A,Figure16!$A4259)</f>
        <v>0</v>
      </c>
      <c r="E4259" s="3">
        <f>SUMIFS(Data!Q:Q,Data!$B:$B,Figure16!$B4259,Data!$A:$A,Figure16!$A4259)</f>
        <v>3476094498.8751664</v>
      </c>
      <c r="F4259" s="1">
        <f t="shared" si="136"/>
        <v>0</v>
      </c>
      <c r="G4259" s="1">
        <f t="shared" si="137"/>
        <v>0</v>
      </c>
      <c r="H4259">
        <f>SUMIFS(Data!Z:Z,Data!B:B,Figure16!B4259,Data!A:A,Figure16!A4259)</f>
        <v>1</v>
      </c>
    </row>
    <row r="4260" spans="1:8">
      <c r="A4260" s="27">
        <v>2005</v>
      </c>
      <c r="B4260" t="s">
        <v>105</v>
      </c>
      <c r="C4260" s="3">
        <f>SUMIFS(Data!F:F,Data!$B:$B,Figure16!$B4260,Data!$A:$A,Figure16!$A4260)</f>
        <v>0</v>
      </c>
      <c r="D4260" s="3">
        <f>SUMIFS(Data!Y:Y,Data!$B:$B,Figure16!$B4260,Data!$A:$A,Figure16!$A4260)</f>
        <v>0</v>
      </c>
      <c r="E4260" s="3">
        <f>SUMIFS(Data!Q:Q,Data!$B:$B,Figure16!$B4260,Data!$A:$A,Figure16!$A4260)</f>
        <v>3655909664.1423011</v>
      </c>
      <c r="F4260" s="1">
        <f t="shared" si="136"/>
        <v>0</v>
      </c>
      <c r="G4260" s="1">
        <f t="shared" si="137"/>
        <v>0</v>
      </c>
      <c r="H4260">
        <f>SUMIFS(Data!Z:Z,Data!B:B,Figure16!B4260,Data!A:A,Figure16!A4260)</f>
        <v>1</v>
      </c>
    </row>
    <row r="4261" spans="1:8">
      <c r="A4261" s="27">
        <v>2006</v>
      </c>
      <c r="B4261" t="s">
        <v>105</v>
      </c>
      <c r="C4261" s="3">
        <f>SUMIFS(Data!F:F,Data!$B:$B,Figure16!$B4261,Data!$A:$A,Figure16!$A4261)</f>
        <v>0</v>
      </c>
      <c r="D4261" s="3">
        <f>SUMIFS(Data!Y:Y,Data!$B:$B,Figure16!$B4261,Data!$A:$A,Figure16!$A4261)</f>
        <v>0</v>
      </c>
      <c r="E4261" s="3">
        <f>SUMIFS(Data!Q:Q,Data!$B:$B,Figure16!$B4261,Data!$A:$A,Figure16!$A4261)</f>
        <v>3998020176.6736393</v>
      </c>
      <c r="F4261" s="1">
        <f t="shared" si="136"/>
        <v>0</v>
      </c>
      <c r="G4261" s="1">
        <f t="shared" si="137"/>
        <v>0</v>
      </c>
      <c r="H4261">
        <f>SUMIFS(Data!Z:Z,Data!B:B,Figure16!B4261,Data!A:A,Figure16!A4261)</f>
        <v>1</v>
      </c>
    </row>
    <row r="4262" spans="1:8">
      <c r="A4262" s="27">
        <v>2007</v>
      </c>
      <c r="B4262" t="s">
        <v>105</v>
      </c>
      <c r="C4262" s="3">
        <f>SUMIFS(Data!F:F,Data!$B:$B,Figure16!$B4262,Data!$A:$A,Figure16!$A4262)</f>
        <v>0</v>
      </c>
      <c r="D4262" s="3">
        <f>SUMIFS(Data!Y:Y,Data!$B:$B,Figure16!$B4262,Data!$A:$A,Figure16!$A4262)</f>
        <v>0</v>
      </c>
      <c r="E4262" s="3">
        <f>SUMIFS(Data!Q:Q,Data!$B:$B,Figure16!$B4262,Data!$A:$A,Figure16!$A4262)</f>
        <v>4432937045.7989683</v>
      </c>
      <c r="F4262" s="1">
        <f t="shared" si="136"/>
        <v>0</v>
      </c>
      <c r="G4262" s="1">
        <f t="shared" si="137"/>
        <v>0</v>
      </c>
      <c r="H4262">
        <f>SUMIFS(Data!Z:Z,Data!B:B,Figure16!B4262,Data!A:A,Figure16!A4262)</f>
        <v>1</v>
      </c>
    </row>
    <row r="4263" spans="1:8">
      <c r="A4263" s="27">
        <v>2008</v>
      </c>
      <c r="B4263" t="s">
        <v>105</v>
      </c>
      <c r="C4263" s="3">
        <f>SUMIFS(Data!F:F,Data!$B:$B,Figure16!$B4263,Data!$A:$A,Figure16!$A4263)</f>
        <v>70000000</v>
      </c>
      <c r="D4263" s="3">
        <f>SUMIFS(Data!Y:Y,Data!$B:$B,Figure16!$B4263,Data!$A:$A,Figure16!$A4263)</f>
        <v>0</v>
      </c>
      <c r="E4263" s="3">
        <f>SUMIFS(Data!Q:Q,Data!$B:$B,Figure16!$B4263,Data!$A:$A,Figure16!$A4263)</f>
        <v>5321012192.3361855</v>
      </c>
      <c r="F4263" s="1">
        <f t="shared" si="136"/>
        <v>1.3155391769411933</v>
      </c>
      <c r="G4263" s="1">
        <f t="shared" si="137"/>
        <v>0</v>
      </c>
      <c r="H4263">
        <f>SUMIFS(Data!Z:Z,Data!B:B,Figure16!B4263,Data!A:A,Figure16!A4263)</f>
        <v>1</v>
      </c>
    </row>
    <row r="4264" spans="1:8">
      <c r="A4264" s="27">
        <v>2009</v>
      </c>
      <c r="B4264" t="s">
        <v>105</v>
      </c>
      <c r="C4264" s="3">
        <f>SUMIFS(Data!F:F,Data!$B:$B,Figure16!$B4264,Data!$A:$A,Figure16!$A4264)</f>
        <v>200063825.375</v>
      </c>
      <c r="D4264" s="3">
        <f>SUMIFS(Data!Y:Y,Data!$B:$B,Figure16!$B4264,Data!$A:$A,Figure16!$A4264)</f>
        <v>0</v>
      </c>
      <c r="E4264" s="3">
        <f>SUMIFS(Data!Q:Q,Data!$B:$B,Figure16!$B4264,Data!$A:$A,Figure16!$A4264)</f>
        <v>6191127665.1963034</v>
      </c>
      <c r="F4264" s="1">
        <f t="shared" si="136"/>
        <v>3.2314601829270555</v>
      </c>
      <c r="G4264" s="1">
        <f t="shared" si="137"/>
        <v>0</v>
      </c>
      <c r="H4264">
        <f>SUMIFS(Data!Z:Z,Data!B:B,Figure16!B4264,Data!A:A,Figure16!A4264)</f>
        <v>1</v>
      </c>
    </row>
    <row r="4265" spans="1:8">
      <c r="A4265" s="27">
        <v>2010</v>
      </c>
      <c r="B4265" t="s">
        <v>105</v>
      </c>
      <c r="C4265" s="3">
        <f>SUMIFS(Data!F:F,Data!$B:$B,Figure16!$B4265,Data!$A:$A,Figure16!$A4265)</f>
        <v>60000000</v>
      </c>
      <c r="D4265" s="3">
        <f>SUMIFS(Data!Y:Y,Data!$B:$B,Figure16!$B4265,Data!$A:$A,Figure16!$A4265)</f>
        <v>0</v>
      </c>
      <c r="E4265" s="3">
        <f>SUMIFS(Data!Q:Q,Data!$B:$B,Figure16!$B4265,Data!$A:$A,Figure16!$A4265)</f>
        <v>6959655570.8909817</v>
      </c>
      <c r="F4265" s="1">
        <f t="shared" si="136"/>
        <v>0.86211162878450809</v>
      </c>
      <c r="G4265" s="1">
        <f t="shared" si="137"/>
        <v>0</v>
      </c>
      <c r="H4265">
        <f>SUMIFS(Data!Z:Z,Data!B:B,Figure16!B4265,Data!A:A,Figure16!A4265)</f>
        <v>1</v>
      </c>
    </row>
    <row r="4266" spans="1:8">
      <c r="A4266" s="27">
        <v>2011</v>
      </c>
      <c r="B4266" t="s">
        <v>105</v>
      </c>
      <c r="C4266" s="3">
        <f>SUMIFS(Data!F:F,Data!$B:$B,Figure16!$B4266,Data!$A:$A,Figure16!$A4266)</f>
        <v>82500434.056640625</v>
      </c>
      <c r="D4266" s="3">
        <f>SUMIFS(Data!Y:Y,Data!$B:$B,Figure16!$B4266,Data!$A:$A,Figure16!$A4266)</f>
        <v>0</v>
      </c>
      <c r="E4266" s="3">
        <f>SUMIFS(Data!Q:Q,Data!$B:$B,Figure16!$B4266,Data!$A:$A,Figure16!$A4266)</f>
        <v>8004000737.3071671</v>
      </c>
      <c r="F4266" s="1">
        <f t="shared" si="136"/>
        <v>1.0307399607311472</v>
      </c>
      <c r="G4266" s="1">
        <f t="shared" si="137"/>
        <v>0</v>
      </c>
      <c r="H4266">
        <f>SUMIFS(Data!Z:Z,Data!B:B,Figure16!B4266,Data!A:A,Figure16!A4266)</f>
        <v>1</v>
      </c>
    </row>
    <row r="4267" spans="1:8">
      <c r="A4267" s="27">
        <v>2012</v>
      </c>
      <c r="B4267" t="s">
        <v>105</v>
      </c>
      <c r="C4267" s="3">
        <f>SUMIFS(Data!F:F,Data!$B:$B,Figure16!$B4267,Data!$A:$A,Figure16!$A4267)</f>
        <v>2916831</v>
      </c>
      <c r="D4267" s="3">
        <f>SUMIFS(Data!Y:Y,Data!$B:$B,Figure16!$B4267,Data!$A:$A,Figure16!$A4267)</f>
        <v>0</v>
      </c>
      <c r="E4267" s="3">
        <f>SUMIFS(Data!Q:Q,Data!$B:$B,Figure16!$B4267,Data!$A:$A,Figure16!$A4267)</f>
        <v>6028487928.8335085</v>
      </c>
      <c r="F4267" s="1">
        <f t="shared" si="136"/>
        <v>4.8384122759028182E-2</v>
      </c>
      <c r="G4267" s="1">
        <f t="shared" si="137"/>
        <v>0</v>
      </c>
      <c r="H4267">
        <f>SUMIFS(Data!Z:Z,Data!B:B,Figure16!B4267,Data!A:A,Figure16!A4267)</f>
        <v>1</v>
      </c>
    </row>
    <row r="4268" spans="1:8">
      <c r="A4268" s="27">
        <v>2013</v>
      </c>
      <c r="B4268" t="s">
        <v>105</v>
      </c>
      <c r="C4268" s="3">
        <f>SUMIFS(Data!F:F,Data!$B:$B,Figure16!$B4268,Data!$A:$A,Figure16!$A4268)</f>
        <v>76634.6875</v>
      </c>
      <c r="D4268" s="3">
        <f>SUMIFS(Data!Y:Y,Data!$B:$B,Figure16!$B4268,Data!$A:$A,Figure16!$A4268)</f>
        <v>0</v>
      </c>
      <c r="E4268" s="3">
        <f>SUMIFS(Data!Q:Q,Data!$B:$B,Figure16!$B4268,Data!$A:$A,Figure16!$A4268)</f>
        <v>5518880768.5795546</v>
      </c>
      <c r="F4268" s="1">
        <f t="shared" si="136"/>
        <v>1.3885911059412898E-3</v>
      </c>
      <c r="G4268" s="1">
        <f t="shared" si="137"/>
        <v>0</v>
      </c>
      <c r="H4268">
        <f>SUMIFS(Data!Z:Z,Data!B:B,Figure16!B4268,Data!A:A,Figure16!A4268)</f>
        <v>1</v>
      </c>
    </row>
    <row r="4269" spans="1:8">
      <c r="A4269" s="27">
        <v>2014</v>
      </c>
      <c r="B4269" t="s">
        <v>105</v>
      </c>
      <c r="C4269" s="3">
        <f>SUMIFS(Data!F:F,Data!$B:$B,Figure16!$B4269,Data!$A:$A,Figure16!$A4269)</f>
        <v>28767591</v>
      </c>
      <c r="D4269" s="3">
        <f>SUMIFS(Data!Y:Y,Data!$B:$B,Figure16!$B4269,Data!$A:$A,Figure16!$A4269)</f>
        <v>0</v>
      </c>
      <c r="E4269" s="3">
        <f>SUMIFS(Data!Q:Q,Data!$B:$B,Figure16!$B4269,Data!$A:$A,Figure16!$A4269)</f>
        <v>6047813437.3180437</v>
      </c>
      <c r="F4269" s="1">
        <f t="shared" si="136"/>
        <v>0.47566928606774683</v>
      </c>
      <c r="G4269" s="1">
        <f t="shared" si="137"/>
        <v>0</v>
      </c>
      <c r="H4269">
        <f>SUMIFS(Data!Z:Z,Data!B:B,Figure16!B4269,Data!A:A,Figure16!A4269)</f>
        <v>1</v>
      </c>
    </row>
    <row r="4270" spans="1:8">
      <c r="A4270" s="27">
        <v>2015</v>
      </c>
      <c r="B4270" t="s">
        <v>105</v>
      </c>
      <c r="C4270" s="3">
        <f>SUMIFS(Data!F:F,Data!$B:$B,Figure16!$B4270,Data!$A:$A,Figure16!$A4270)</f>
        <v>0</v>
      </c>
      <c r="D4270" s="3">
        <f>SUMIFS(Data!Y:Y,Data!$B:$B,Figure16!$B4270,Data!$A:$A,Figure16!$A4270)</f>
        <v>0</v>
      </c>
      <c r="E4270" s="3">
        <f>SUMIFS(Data!Q:Q,Data!$B:$B,Figure16!$B4270,Data!$A:$A,Figure16!$A4270)</f>
        <v>6373212640.8460436</v>
      </c>
      <c r="F4270" s="1">
        <f t="shared" si="136"/>
        <v>0</v>
      </c>
      <c r="G4270" s="1">
        <f t="shared" si="137"/>
        <v>0</v>
      </c>
      <c r="H4270">
        <f>SUMIFS(Data!Z:Z,Data!B:B,Figure16!B4270,Data!A:A,Figure16!A4270)</f>
        <v>1</v>
      </c>
    </row>
    <row r="4271" spans="1:8">
      <c r="A4271" s="27">
        <v>2016</v>
      </c>
      <c r="B4271" t="s">
        <v>105</v>
      </c>
      <c r="C4271" s="3">
        <f>SUMIFS(Data!F:F,Data!$B:$B,Figure16!$B4271,Data!$A:$A,Figure16!$A4271)</f>
        <v>23000000</v>
      </c>
      <c r="D4271" s="3">
        <f>SUMIFS(Data!Y:Y,Data!$B:$B,Figure16!$B4271,Data!$A:$A,Figure16!$A4271)</f>
        <v>0</v>
      </c>
      <c r="E4271" s="3">
        <f>SUMIFS(Data!Q:Q,Data!$B:$B,Figure16!$B4271,Data!$A:$A,Figure16!$A4271)</f>
        <v>5433040159.8874664</v>
      </c>
      <c r="F4271" s="1">
        <f t="shared" si="136"/>
        <v>0.42333572591291863</v>
      </c>
      <c r="G4271" s="1">
        <f t="shared" si="137"/>
        <v>0</v>
      </c>
      <c r="H4271">
        <f>SUMIFS(Data!Z:Z,Data!B:B,Figure16!B4271,Data!A:A,Figure16!A4271)</f>
        <v>1</v>
      </c>
    </row>
    <row r="4272" spans="1:8">
      <c r="A4272" s="27">
        <v>2017</v>
      </c>
      <c r="B4272" t="s">
        <v>105</v>
      </c>
      <c r="C4272" s="3">
        <f>SUMIFS(Data!F:F,Data!$B:$B,Figure16!$B4272,Data!$A:$A,Figure16!$A4272)</f>
        <v>0</v>
      </c>
      <c r="D4272" s="3">
        <f>SUMIFS(Data!Y:Y,Data!$B:$B,Figure16!$B4272,Data!$A:$A,Figure16!$A4272)</f>
        <v>0</v>
      </c>
      <c r="E4272" s="3">
        <f>SUMIFS(Data!Q:Q,Data!$B:$B,Figure16!$B4272,Data!$A:$A,Figure16!$A4272)</f>
        <v>6303292264.1890526</v>
      </c>
      <c r="F4272" s="1">
        <f t="shared" si="136"/>
        <v>0</v>
      </c>
      <c r="G4272" s="1">
        <f t="shared" si="137"/>
        <v>0</v>
      </c>
      <c r="H4272">
        <f>SUMIFS(Data!Z:Z,Data!B:B,Figure16!B4272,Data!A:A,Figure16!A4272)</f>
        <v>1</v>
      </c>
    </row>
    <row r="4273" spans="1:8">
      <c r="A4273" s="27">
        <v>1957</v>
      </c>
      <c r="B4273" t="s">
        <v>50</v>
      </c>
      <c r="C4273" s="3">
        <f>SUMIFS(Data!F:F,Data!$B:$B,Figure16!$B4273,Data!$A:$A,Figure16!$A4273)</f>
        <v>0</v>
      </c>
      <c r="D4273" s="3">
        <f>SUMIFS(Data!Y:Y,Data!$B:$B,Figure16!$B4273,Data!$A:$A,Figure16!$A4273)</f>
        <v>0</v>
      </c>
      <c r="E4273" s="3">
        <f>SUMIFS(Data!Q:Q,Data!$B:$B,Figure16!$B4273,Data!$A:$A,Figure16!$A4273)</f>
        <v>0</v>
      </c>
      <c r="F4273" s="1" t="str">
        <f t="shared" si="136"/>
        <v/>
      </c>
      <c r="G4273" s="1" t="str">
        <f t="shared" si="137"/>
        <v/>
      </c>
      <c r="H4273">
        <f>SUMIFS(Data!Z:Z,Data!B:B,Figure16!B4273,Data!A:A,Figure16!A4273)</f>
        <v>0</v>
      </c>
    </row>
    <row r="4274" spans="1:8">
      <c r="A4274" s="27">
        <v>1958</v>
      </c>
      <c r="B4274" t="s">
        <v>50</v>
      </c>
      <c r="C4274" s="3">
        <f>SUMIFS(Data!F:F,Data!$B:$B,Figure16!$B4274,Data!$A:$A,Figure16!$A4274)</f>
        <v>0</v>
      </c>
      <c r="D4274" s="3">
        <f>SUMIFS(Data!Y:Y,Data!$B:$B,Figure16!$B4274,Data!$A:$A,Figure16!$A4274)</f>
        <v>0</v>
      </c>
      <c r="E4274" s="3">
        <f>SUMIFS(Data!Q:Q,Data!$B:$B,Figure16!$B4274,Data!$A:$A,Figure16!$A4274)</f>
        <v>0</v>
      </c>
      <c r="F4274" s="1" t="str">
        <f t="shared" si="136"/>
        <v/>
      </c>
      <c r="G4274" s="1" t="str">
        <f t="shared" si="137"/>
        <v/>
      </c>
      <c r="H4274">
        <f>SUMIFS(Data!Z:Z,Data!B:B,Figure16!B4274,Data!A:A,Figure16!A4274)</f>
        <v>0</v>
      </c>
    </row>
    <row r="4275" spans="1:8">
      <c r="A4275" s="27">
        <v>1959</v>
      </c>
      <c r="B4275" t="s">
        <v>50</v>
      </c>
      <c r="C4275" s="3">
        <f>SUMIFS(Data!F:F,Data!$B:$B,Figure16!$B4275,Data!$A:$A,Figure16!$A4275)</f>
        <v>0</v>
      </c>
      <c r="D4275" s="3">
        <f>SUMIFS(Data!Y:Y,Data!$B:$B,Figure16!$B4275,Data!$A:$A,Figure16!$A4275)</f>
        <v>0</v>
      </c>
      <c r="E4275" s="3">
        <f>SUMIFS(Data!Q:Q,Data!$B:$B,Figure16!$B4275,Data!$A:$A,Figure16!$A4275)</f>
        <v>0</v>
      </c>
      <c r="F4275" s="1" t="str">
        <f t="shared" si="136"/>
        <v/>
      </c>
      <c r="G4275" s="1" t="str">
        <f t="shared" si="137"/>
        <v/>
      </c>
      <c r="H4275">
        <f>SUMIFS(Data!Z:Z,Data!B:B,Figure16!B4275,Data!A:A,Figure16!A4275)</f>
        <v>0</v>
      </c>
    </row>
    <row r="4276" spans="1:8">
      <c r="A4276" s="27">
        <v>1960</v>
      </c>
      <c r="B4276" t="s">
        <v>50</v>
      </c>
      <c r="C4276" s="3">
        <f>SUMIFS(Data!F:F,Data!$B:$B,Figure16!$B4276,Data!$A:$A,Figure16!$A4276)</f>
        <v>0</v>
      </c>
      <c r="D4276" s="3">
        <f>SUMIFS(Data!Y:Y,Data!$B:$B,Figure16!$B4276,Data!$A:$A,Figure16!$A4276)</f>
        <v>0</v>
      </c>
      <c r="E4276" s="3">
        <f>SUMIFS(Data!Q:Q,Data!$B:$B,Figure16!$B4276,Data!$A:$A,Figure16!$A4276)</f>
        <v>1916241996.6026394</v>
      </c>
      <c r="F4276" s="1">
        <f t="shared" si="136"/>
        <v>0</v>
      </c>
      <c r="G4276" s="1">
        <f t="shared" si="137"/>
        <v>0</v>
      </c>
      <c r="H4276">
        <f>SUMIFS(Data!Z:Z,Data!B:B,Figure16!B4276,Data!A:A,Figure16!A4276)</f>
        <v>0</v>
      </c>
    </row>
    <row r="4277" spans="1:8">
      <c r="A4277" s="27">
        <v>1961</v>
      </c>
      <c r="B4277" t="s">
        <v>50</v>
      </c>
      <c r="C4277" s="3">
        <f>SUMIFS(Data!F:F,Data!$B:$B,Figure16!$B4277,Data!$A:$A,Figure16!$A4277)</f>
        <v>0</v>
      </c>
      <c r="D4277" s="3">
        <f>SUMIFS(Data!Y:Y,Data!$B:$B,Figure16!$B4277,Data!$A:$A,Figure16!$A4277)</f>
        <v>0</v>
      </c>
      <c r="E4277" s="3">
        <f>SUMIFS(Data!Q:Q,Data!$B:$B,Figure16!$B4277,Data!$A:$A,Figure16!$A4277)</f>
        <v>1901868548.2817197</v>
      </c>
      <c r="F4277" s="1">
        <f t="shared" si="136"/>
        <v>0</v>
      </c>
      <c r="G4277" s="1">
        <f t="shared" si="137"/>
        <v>0</v>
      </c>
      <c r="H4277">
        <f>SUMIFS(Data!Z:Z,Data!B:B,Figure16!B4277,Data!A:A,Figure16!A4277)</f>
        <v>0</v>
      </c>
    </row>
    <row r="4278" spans="1:8">
      <c r="A4278" s="27">
        <v>1962</v>
      </c>
      <c r="B4278" t="s">
        <v>50</v>
      </c>
      <c r="C4278" s="3">
        <f>SUMIFS(Data!F:F,Data!$B:$B,Figure16!$B4278,Data!$A:$A,Figure16!$A4278)</f>
        <v>0</v>
      </c>
      <c r="D4278" s="3">
        <f>SUMIFS(Data!Y:Y,Data!$B:$B,Figure16!$B4278,Data!$A:$A,Figure16!$A4278)</f>
        <v>0</v>
      </c>
      <c r="E4278" s="3">
        <f>SUMIFS(Data!Q:Q,Data!$B:$B,Figure16!$B4278,Data!$A:$A,Figure16!$A4278)</f>
        <v>2001502678.6880963</v>
      </c>
      <c r="F4278" s="1">
        <f t="shared" si="136"/>
        <v>0</v>
      </c>
      <c r="G4278" s="1">
        <f t="shared" si="137"/>
        <v>0</v>
      </c>
      <c r="H4278">
        <f>SUMIFS(Data!Z:Z,Data!B:B,Figure16!B4278,Data!A:A,Figure16!A4278)</f>
        <v>0</v>
      </c>
    </row>
    <row r="4279" spans="1:8">
      <c r="A4279" s="27">
        <v>1963</v>
      </c>
      <c r="B4279" t="s">
        <v>50</v>
      </c>
      <c r="C4279" s="3">
        <f>SUMIFS(Data!F:F,Data!$B:$B,Figure16!$B4279,Data!$A:$A,Figure16!$A4279)</f>
        <v>0</v>
      </c>
      <c r="D4279" s="3">
        <f>SUMIFS(Data!Y:Y,Data!$B:$B,Figure16!$B4279,Data!$A:$A,Figure16!$A4279)</f>
        <v>0</v>
      </c>
      <c r="E4279" s="3">
        <f>SUMIFS(Data!Q:Q,Data!$B:$B,Figure16!$B4279,Data!$A:$A,Figure16!$A4279)</f>
        <v>2510126747.6806483</v>
      </c>
      <c r="F4279" s="1">
        <f t="shared" si="136"/>
        <v>0</v>
      </c>
      <c r="G4279" s="1">
        <f t="shared" si="137"/>
        <v>0</v>
      </c>
      <c r="H4279">
        <f>SUMIFS(Data!Z:Z,Data!B:B,Figure16!B4279,Data!A:A,Figure16!A4279)</f>
        <v>0</v>
      </c>
    </row>
    <row r="4280" spans="1:8">
      <c r="A4280" s="27">
        <v>1964</v>
      </c>
      <c r="B4280" t="s">
        <v>50</v>
      </c>
      <c r="C4280" s="3">
        <f>SUMIFS(Data!F:F,Data!$B:$B,Figure16!$B4280,Data!$A:$A,Figure16!$A4280)</f>
        <v>0</v>
      </c>
      <c r="D4280" s="3">
        <f>SUMIFS(Data!Y:Y,Data!$B:$B,Figure16!$B4280,Data!$A:$A,Figure16!$A4280)</f>
        <v>0</v>
      </c>
      <c r="E4280" s="3">
        <f>SUMIFS(Data!Q:Q,Data!$B:$B,Figure16!$B4280,Data!$A:$A,Figure16!$A4280)</f>
        <v>2674441395.5311642</v>
      </c>
      <c r="F4280" s="1">
        <f t="shared" si="136"/>
        <v>0</v>
      </c>
      <c r="G4280" s="1">
        <f t="shared" si="137"/>
        <v>0</v>
      </c>
      <c r="H4280">
        <f>SUMIFS(Data!Z:Z,Data!B:B,Figure16!B4280,Data!A:A,Figure16!A4280)</f>
        <v>0</v>
      </c>
    </row>
    <row r="4281" spans="1:8">
      <c r="A4281" s="27">
        <v>1965</v>
      </c>
      <c r="B4281" t="s">
        <v>50</v>
      </c>
      <c r="C4281" s="3">
        <f>SUMIFS(Data!F:F,Data!$B:$B,Figure16!$B4281,Data!$A:$A,Figure16!$A4281)</f>
        <v>0</v>
      </c>
      <c r="D4281" s="3">
        <f>SUMIFS(Data!Y:Y,Data!$B:$B,Figure16!$B4281,Data!$A:$A,Figure16!$A4281)</f>
        <v>0</v>
      </c>
      <c r="E4281" s="3">
        <f>SUMIFS(Data!Q:Q,Data!$B:$B,Figure16!$B4281,Data!$A:$A,Figure16!$A4281)</f>
        <v>2956356984.1892071</v>
      </c>
      <c r="F4281" s="1">
        <f t="shared" si="136"/>
        <v>0</v>
      </c>
      <c r="G4281" s="1">
        <f t="shared" si="137"/>
        <v>0</v>
      </c>
      <c r="H4281">
        <f>SUMIFS(Data!Z:Z,Data!B:B,Figure16!B4281,Data!A:A,Figure16!A4281)</f>
        <v>0</v>
      </c>
    </row>
    <row r="4282" spans="1:8">
      <c r="A4282" s="27">
        <v>1966</v>
      </c>
      <c r="B4282" t="s">
        <v>50</v>
      </c>
      <c r="C4282" s="3">
        <f>SUMIFS(Data!F:F,Data!$B:$B,Figure16!$B4282,Data!$A:$A,Figure16!$A4282)</f>
        <v>0</v>
      </c>
      <c r="D4282" s="3">
        <f>SUMIFS(Data!Y:Y,Data!$B:$B,Figure16!$B4282,Data!$A:$A,Figure16!$A4282)</f>
        <v>0</v>
      </c>
      <c r="E4282" s="3">
        <f>SUMIFS(Data!Q:Q,Data!$B:$B,Figure16!$B4282,Data!$A:$A,Figure16!$A4282)</f>
        <v>3143538481.6411867</v>
      </c>
      <c r="F4282" s="1">
        <f t="shared" si="136"/>
        <v>0</v>
      </c>
      <c r="G4282" s="1">
        <f t="shared" si="137"/>
        <v>0</v>
      </c>
      <c r="H4282">
        <f>SUMIFS(Data!Z:Z,Data!B:B,Figure16!B4282,Data!A:A,Figure16!A4282)</f>
        <v>0</v>
      </c>
    </row>
    <row r="4283" spans="1:8">
      <c r="A4283" s="27">
        <v>1967</v>
      </c>
      <c r="B4283" t="s">
        <v>50</v>
      </c>
      <c r="C4283" s="3">
        <f>SUMIFS(Data!F:F,Data!$B:$B,Figure16!$B4283,Data!$A:$A,Figure16!$A4283)</f>
        <v>0</v>
      </c>
      <c r="D4283" s="3">
        <f>SUMIFS(Data!Y:Y,Data!$B:$B,Figure16!$B4283,Data!$A:$A,Figure16!$A4283)</f>
        <v>0</v>
      </c>
      <c r="E4283" s="3">
        <f>SUMIFS(Data!Q:Q,Data!$B:$B,Figure16!$B4283,Data!$A:$A,Figure16!$A4283)</f>
        <v>3188945511.5640926</v>
      </c>
      <c r="F4283" s="1">
        <f t="shared" si="136"/>
        <v>0</v>
      </c>
      <c r="G4283" s="1">
        <f t="shared" si="137"/>
        <v>0</v>
      </c>
      <c r="H4283">
        <f>SUMIFS(Data!Z:Z,Data!B:B,Figure16!B4283,Data!A:A,Figure16!A4283)</f>
        <v>0</v>
      </c>
    </row>
    <row r="4284" spans="1:8">
      <c r="A4284" s="27">
        <v>1968</v>
      </c>
      <c r="B4284" t="s">
        <v>50</v>
      </c>
      <c r="C4284" s="3">
        <f>SUMIFS(Data!F:F,Data!$B:$B,Figure16!$B4284,Data!$A:$A,Figure16!$A4284)</f>
        <v>0</v>
      </c>
      <c r="D4284" s="3">
        <f>SUMIFS(Data!Y:Y,Data!$B:$B,Figure16!$B4284,Data!$A:$A,Figure16!$A4284)</f>
        <v>0</v>
      </c>
      <c r="E4284" s="3">
        <f>SUMIFS(Data!Q:Q,Data!$B:$B,Figure16!$B4284,Data!$A:$A,Figure16!$A4284)</f>
        <v>3330393309.8131452</v>
      </c>
      <c r="F4284" s="1">
        <f t="shared" si="136"/>
        <v>0</v>
      </c>
      <c r="G4284" s="1">
        <f t="shared" si="137"/>
        <v>0</v>
      </c>
      <c r="H4284">
        <f>SUMIFS(Data!Z:Z,Data!B:B,Figure16!B4284,Data!A:A,Figure16!A4284)</f>
        <v>0</v>
      </c>
    </row>
    <row r="4285" spans="1:8">
      <c r="A4285" s="27">
        <v>1969</v>
      </c>
      <c r="B4285" t="s">
        <v>50</v>
      </c>
      <c r="C4285" s="3">
        <f>SUMIFS(Data!F:F,Data!$B:$B,Figure16!$B4285,Data!$A:$A,Figure16!$A4285)</f>
        <v>0</v>
      </c>
      <c r="D4285" s="3">
        <f>SUMIFS(Data!Y:Y,Data!$B:$B,Figure16!$B4285,Data!$A:$A,Figure16!$A4285)</f>
        <v>0</v>
      </c>
      <c r="E4285" s="3">
        <f>SUMIFS(Data!Q:Q,Data!$B:$B,Figure16!$B4285,Data!$A:$A,Figure16!$A4285)</f>
        <v>3664575983.2745323</v>
      </c>
      <c r="F4285" s="1">
        <f t="shared" si="136"/>
        <v>0</v>
      </c>
      <c r="G4285" s="1">
        <f t="shared" si="137"/>
        <v>0</v>
      </c>
      <c r="H4285">
        <f>SUMIFS(Data!Z:Z,Data!B:B,Figure16!B4285,Data!A:A,Figure16!A4285)</f>
        <v>0</v>
      </c>
    </row>
    <row r="4286" spans="1:8">
      <c r="A4286" s="27">
        <v>1970</v>
      </c>
      <c r="B4286" t="s">
        <v>50</v>
      </c>
      <c r="C4286" s="3">
        <f>SUMIFS(Data!F:F,Data!$B:$B,Figure16!$B4286,Data!$A:$A,Figure16!$A4286)</f>
        <v>0</v>
      </c>
      <c r="D4286" s="3">
        <f>SUMIFS(Data!Y:Y,Data!$B:$B,Figure16!$B4286,Data!$A:$A,Figure16!$A4286)</f>
        <v>0</v>
      </c>
      <c r="E4286" s="3">
        <f>SUMIFS(Data!Q:Q,Data!$B:$B,Figure16!$B4286,Data!$A:$A,Figure16!$A4286)</f>
        <v>3864170913.3673072</v>
      </c>
      <c r="F4286" s="1">
        <f t="shared" si="136"/>
        <v>0</v>
      </c>
      <c r="G4286" s="1">
        <f t="shared" si="137"/>
        <v>0</v>
      </c>
      <c r="H4286">
        <f>SUMIFS(Data!Z:Z,Data!B:B,Figure16!B4286,Data!A:A,Figure16!A4286)</f>
        <v>0</v>
      </c>
    </row>
    <row r="4287" spans="1:8">
      <c r="A4287" s="27">
        <v>1971</v>
      </c>
      <c r="B4287" t="s">
        <v>50</v>
      </c>
      <c r="C4287" s="3">
        <f>SUMIFS(Data!F:F,Data!$B:$B,Figure16!$B4287,Data!$A:$A,Figure16!$A4287)</f>
        <v>0</v>
      </c>
      <c r="D4287" s="3">
        <f>SUMIFS(Data!Y:Y,Data!$B:$B,Figure16!$B4287,Data!$A:$A,Figure16!$A4287)</f>
        <v>0</v>
      </c>
      <c r="E4287" s="3">
        <f>SUMIFS(Data!Q:Q,Data!$B:$B,Figure16!$B4287,Data!$A:$A,Figure16!$A4287)</f>
        <v>4244340333.5189857</v>
      </c>
      <c r="F4287" s="1">
        <f t="shared" si="136"/>
        <v>0</v>
      </c>
      <c r="G4287" s="1">
        <f t="shared" si="137"/>
        <v>0</v>
      </c>
      <c r="H4287">
        <f>SUMIFS(Data!Z:Z,Data!B:B,Figure16!B4287,Data!A:A,Figure16!A4287)</f>
        <v>0</v>
      </c>
    </row>
    <row r="4288" spans="1:8">
      <c r="A4288" s="27">
        <v>1972</v>
      </c>
      <c r="B4288" t="s">
        <v>50</v>
      </c>
      <c r="C4288" s="3">
        <f>SUMIFS(Data!F:F,Data!$B:$B,Figure16!$B4288,Data!$A:$A,Figure16!$A4288)</f>
        <v>0</v>
      </c>
      <c r="D4288" s="3">
        <f>SUMIFS(Data!Y:Y,Data!$B:$B,Figure16!$B4288,Data!$A:$A,Figure16!$A4288)</f>
        <v>75700000</v>
      </c>
      <c r="E4288" s="3">
        <f>SUMIFS(Data!Q:Q,Data!$B:$B,Figure16!$B4288,Data!$A:$A,Figure16!$A4288)</f>
        <v>5043268548.7303162</v>
      </c>
      <c r="F4288" s="1">
        <f t="shared" si="136"/>
        <v>0</v>
      </c>
      <c r="G4288" s="1">
        <f t="shared" si="137"/>
        <v>1.5010106891701829</v>
      </c>
      <c r="H4288">
        <f>SUMIFS(Data!Z:Z,Data!B:B,Figure16!B4288,Data!A:A,Figure16!A4288)</f>
        <v>0</v>
      </c>
    </row>
    <row r="4289" spans="1:8">
      <c r="A4289" s="27">
        <v>1973</v>
      </c>
      <c r="B4289" t="s">
        <v>50</v>
      </c>
      <c r="C4289" s="3">
        <f>SUMIFS(Data!F:F,Data!$B:$B,Figure16!$B4289,Data!$A:$A,Figure16!$A4289)</f>
        <v>0</v>
      </c>
      <c r="D4289" s="3">
        <f>SUMIFS(Data!Y:Y,Data!$B:$B,Figure16!$B4289,Data!$A:$A,Figure16!$A4289)</f>
        <v>0</v>
      </c>
      <c r="E4289" s="3">
        <f>SUMIFS(Data!Q:Q,Data!$B:$B,Figure16!$B4289,Data!$A:$A,Figure16!$A4289)</f>
        <v>7662996766.6680317</v>
      </c>
      <c r="F4289" s="1">
        <f t="shared" si="136"/>
        <v>0</v>
      </c>
      <c r="G4289" s="1">
        <f t="shared" si="137"/>
        <v>0</v>
      </c>
      <c r="H4289">
        <f>SUMIFS(Data!Z:Z,Data!B:B,Figure16!B4289,Data!A:A,Figure16!A4289)</f>
        <v>0</v>
      </c>
    </row>
    <row r="4290" spans="1:8">
      <c r="A4290" s="27">
        <v>1974</v>
      </c>
      <c r="B4290" t="s">
        <v>50</v>
      </c>
      <c r="C4290" s="3">
        <f>SUMIFS(Data!F:F,Data!$B:$B,Figure16!$B4290,Data!$A:$A,Figure16!$A4290)</f>
        <v>0</v>
      </c>
      <c r="D4290" s="3">
        <f>SUMIFS(Data!Y:Y,Data!$B:$B,Figure16!$B4290,Data!$A:$A,Figure16!$A4290)</f>
        <v>140000000</v>
      </c>
      <c r="E4290" s="3">
        <f>SUMIFS(Data!Q:Q,Data!$B:$B,Figure16!$B4290,Data!$A:$A,Figure16!$A4290)</f>
        <v>9496074114.0791836</v>
      </c>
      <c r="F4290" s="1">
        <f t="shared" si="136"/>
        <v>0</v>
      </c>
      <c r="G4290" s="1">
        <f t="shared" si="137"/>
        <v>1.4742934639951</v>
      </c>
      <c r="H4290">
        <f>SUMIFS(Data!Z:Z,Data!B:B,Figure16!B4290,Data!A:A,Figure16!A4290)</f>
        <v>0</v>
      </c>
    </row>
    <row r="4291" spans="1:8">
      <c r="A4291" s="27">
        <v>1975</v>
      </c>
      <c r="B4291" t="s">
        <v>50</v>
      </c>
      <c r="C4291" s="3">
        <f>SUMIFS(Data!F:F,Data!$B:$B,Figure16!$B4291,Data!$A:$A,Figure16!$A4291)</f>
        <v>0</v>
      </c>
      <c r="D4291" s="3">
        <f>SUMIFS(Data!Y:Y,Data!$B:$B,Figure16!$B4291,Data!$A:$A,Figure16!$A4291)</f>
        <v>425000000</v>
      </c>
      <c r="E4291" s="3">
        <f>SUMIFS(Data!Q:Q,Data!$B:$B,Figure16!$B4291,Data!$A:$A,Figure16!$A4291)</f>
        <v>9298800799.4670219</v>
      </c>
      <c r="F4291" s="1">
        <f t="shared" ref="F4291:F4354" si="138">IF(E4291&gt;0,C4291/E4291*100,"")</f>
        <v>0</v>
      </c>
      <c r="G4291" s="1">
        <f t="shared" ref="G4291:G4354" si="139">IF($E4291&gt;0,D4291/$E4291*100,"")</f>
        <v>4.570481819810138</v>
      </c>
      <c r="H4291">
        <f>SUMIFS(Data!Z:Z,Data!B:B,Figure16!B4291,Data!A:A,Figure16!A4291)</f>
        <v>0</v>
      </c>
    </row>
    <row r="4292" spans="1:8">
      <c r="A4292" s="27">
        <v>1976</v>
      </c>
      <c r="B4292" t="s">
        <v>50</v>
      </c>
      <c r="C4292" s="3">
        <f>SUMIFS(Data!F:F,Data!$B:$B,Figure16!$B4292,Data!$A:$A,Figure16!$A4292)</f>
        <v>0</v>
      </c>
      <c r="D4292" s="3">
        <f>SUMIFS(Data!Y:Y,Data!$B:$B,Figure16!$B4292,Data!$A:$A,Figure16!$A4292)</f>
        <v>208000000</v>
      </c>
      <c r="E4292" s="3">
        <f>SUMIFS(Data!Q:Q,Data!$B:$B,Figure16!$B4292,Data!$A:$A,Figure16!$A4292)</f>
        <v>11050125904.941769</v>
      </c>
      <c r="F4292" s="1">
        <f t="shared" si="138"/>
        <v>0</v>
      </c>
      <c r="G4292" s="1">
        <f t="shared" si="139"/>
        <v>1.8823314936799003</v>
      </c>
      <c r="H4292">
        <f>SUMIFS(Data!Z:Z,Data!B:B,Figure16!B4292,Data!A:A,Figure16!A4292)</f>
        <v>0</v>
      </c>
    </row>
    <row r="4293" spans="1:8">
      <c r="A4293" s="27">
        <v>1977</v>
      </c>
      <c r="B4293" t="s">
        <v>50</v>
      </c>
      <c r="C4293" s="3">
        <f>SUMIFS(Data!F:F,Data!$B:$B,Figure16!$B4293,Data!$A:$A,Figure16!$A4293)</f>
        <v>0</v>
      </c>
      <c r="D4293" s="3">
        <f>SUMIFS(Data!Y:Y,Data!$B:$B,Figure16!$B4293,Data!$A:$A,Figure16!$A4293)</f>
        <v>230000000</v>
      </c>
      <c r="E4293" s="3">
        <f>SUMIFS(Data!Q:Q,Data!$B:$B,Figure16!$B4293,Data!$A:$A,Figure16!$A4293)</f>
        <v>13139397879.169544</v>
      </c>
      <c r="F4293" s="1">
        <f t="shared" si="138"/>
        <v>0</v>
      </c>
      <c r="G4293" s="1">
        <f t="shared" si="139"/>
        <v>1.7504607297464441</v>
      </c>
      <c r="H4293">
        <f>SUMIFS(Data!Z:Z,Data!B:B,Figure16!B4293,Data!A:A,Figure16!A4293)</f>
        <v>0</v>
      </c>
    </row>
    <row r="4294" spans="1:8">
      <c r="A4294" s="27">
        <v>1978</v>
      </c>
      <c r="B4294" t="s">
        <v>50</v>
      </c>
      <c r="C4294" s="3">
        <f>SUMIFS(Data!F:F,Data!$B:$B,Figure16!$B4294,Data!$A:$A,Figure16!$A4294)</f>
        <v>0</v>
      </c>
      <c r="D4294" s="3">
        <f>SUMIFS(Data!Y:Y,Data!$B:$B,Figure16!$B4294,Data!$A:$A,Figure16!$A4294)</f>
        <v>1353400064</v>
      </c>
      <c r="E4294" s="3">
        <f>SUMIFS(Data!Q:Q,Data!$B:$B,Figure16!$B4294,Data!$A:$A,Figure16!$A4294)</f>
        <v>16358376511.226254</v>
      </c>
      <c r="F4294" s="1">
        <f t="shared" si="138"/>
        <v>0</v>
      </c>
      <c r="G4294" s="1">
        <f t="shared" si="139"/>
        <v>8.2734375448028299</v>
      </c>
      <c r="H4294">
        <f>SUMIFS(Data!Z:Z,Data!B:B,Figure16!B4294,Data!A:A,Figure16!A4294)</f>
        <v>0</v>
      </c>
    </row>
    <row r="4295" spans="1:8">
      <c r="A4295" s="27">
        <v>1979</v>
      </c>
      <c r="B4295" t="s">
        <v>50</v>
      </c>
      <c r="C4295" s="3">
        <f>SUMIFS(Data!F:F,Data!$B:$B,Figure16!$B4295,Data!$A:$A,Figure16!$A4295)</f>
        <v>0</v>
      </c>
      <c r="D4295" s="3">
        <f>SUMIFS(Data!Y:Y,Data!$B:$B,Figure16!$B4295,Data!$A:$A,Figure16!$A4295)</f>
        <v>288400000</v>
      </c>
      <c r="E4295" s="3">
        <f>SUMIFS(Data!Q:Q,Data!$B:$B,Figure16!$B4295,Data!$A:$A,Figure16!$A4295)</f>
        <v>21213672089.19759</v>
      </c>
      <c r="F4295" s="1">
        <f t="shared" si="138"/>
        <v>0</v>
      </c>
      <c r="G4295" s="1">
        <f t="shared" si="139"/>
        <v>1.3595006031363088</v>
      </c>
      <c r="H4295">
        <f>SUMIFS(Data!Z:Z,Data!B:B,Figure16!B4295,Data!A:A,Figure16!A4295)</f>
        <v>0</v>
      </c>
    </row>
    <row r="4296" spans="1:8">
      <c r="A4296" s="27">
        <v>1980</v>
      </c>
      <c r="B4296" t="s">
        <v>50</v>
      </c>
      <c r="C4296" s="3">
        <f>SUMIFS(Data!F:F,Data!$B:$B,Figure16!$B4296,Data!$A:$A,Figure16!$A4296)</f>
        <v>0</v>
      </c>
      <c r="D4296" s="3">
        <f>SUMIFS(Data!Y:Y,Data!$B:$B,Figure16!$B4296,Data!$A:$A,Figure16!$A4296)</f>
        <v>200000000</v>
      </c>
      <c r="E4296" s="3">
        <f>SUMIFS(Data!Q:Q,Data!$B:$B,Figure16!$B4296,Data!$A:$A,Figure16!$A4296)</f>
        <v>24488033442.050625</v>
      </c>
      <c r="F4296" s="1">
        <f t="shared" si="138"/>
        <v>0</v>
      </c>
      <c r="G4296" s="1">
        <f t="shared" si="139"/>
        <v>0.81672544458617835</v>
      </c>
      <c r="H4296">
        <f>SUMIFS(Data!Z:Z,Data!B:B,Figure16!B4296,Data!A:A,Figure16!A4296)</f>
        <v>0</v>
      </c>
    </row>
    <row r="4297" spans="1:8">
      <c r="A4297" s="27">
        <v>1981</v>
      </c>
      <c r="B4297" t="s">
        <v>50</v>
      </c>
      <c r="C4297" s="3">
        <f>SUMIFS(Data!F:F,Data!$B:$B,Figure16!$B4297,Data!$A:$A,Figure16!$A4297)</f>
        <v>0</v>
      </c>
      <c r="D4297" s="3">
        <f>SUMIFS(Data!Y:Y,Data!$B:$B,Figure16!$B4297,Data!$A:$A,Figure16!$A4297)</f>
        <v>1288070016</v>
      </c>
      <c r="E4297" s="3">
        <f>SUMIFS(Data!Q:Q,Data!$B:$B,Figure16!$B4297,Data!$A:$A,Figure16!$A4297)</f>
        <v>25004557093.876133</v>
      </c>
      <c r="F4297" s="1">
        <f t="shared" si="138"/>
        <v>0</v>
      </c>
      <c r="G4297" s="1">
        <f t="shared" si="139"/>
        <v>5.1513410582083905</v>
      </c>
      <c r="H4297">
        <f>SUMIFS(Data!Z:Z,Data!B:B,Figure16!B4297,Data!A:A,Figure16!A4297)</f>
        <v>0</v>
      </c>
    </row>
    <row r="4298" spans="1:8">
      <c r="A4298" s="27">
        <v>1982</v>
      </c>
      <c r="B4298" t="s">
        <v>50</v>
      </c>
      <c r="C4298" s="3">
        <f>SUMIFS(Data!F:F,Data!$B:$B,Figure16!$B4298,Data!$A:$A,Figure16!$A4298)</f>
        <v>0</v>
      </c>
      <c r="D4298" s="3">
        <f>SUMIFS(Data!Y:Y,Data!$B:$B,Figure16!$B4298,Data!$A:$A,Figure16!$A4298)</f>
        <v>3844029952</v>
      </c>
      <c r="E4298" s="3">
        <f>SUMIFS(Data!Q:Q,Data!$B:$B,Figure16!$B4298,Data!$A:$A,Figure16!$A4298)</f>
        <v>26804401815.534813</v>
      </c>
      <c r="F4298" s="1">
        <f t="shared" si="138"/>
        <v>0</v>
      </c>
      <c r="G4298" s="1">
        <f t="shared" si="139"/>
        <v>14.34103987268295</v>
      </c>
      <c r="H4298">
        <f>SUMIFS(Data!Z:Z,Data!B:B,Figure16!B4298,Data!A:A,Figure16!A4298)</f>
        <v>0</v>
      </c>
    </row>
    <row r="4299" spans="1:8">
      <c r="A4299" s="27">
        <v>1983</v>
      </c>
      <c r="B4299" t="s">
        <v>50</v>
      </c>
      <c r="C4299" s="3">
        <f>SUMIFS(Data!F:F,Data!$B:$B,Figure16!$B4299,Data!$A:$A,Figure16!$A4299)</f>
        <v>0</v>
      </c>
      <c r="D4299" s="3">
        <f>SUMIFS(Data!Y:Y,Data!$B:$B,Figure16!$B4299,Data!$A:$A,Figure16!$A4299)</f>
        <v>2640519936</v>
      </c>
      <c r="E4299" s="3">
        <f>SUMIFS(Data!Q:Q,Data!$B:$B,Figure16!$B4299,Data!$A:$A,Figure16!$A4299)</f>
        <v>30346788437.513462</v>
      </c>
      <c r="F4299" s="1">
        <f t="shared" si="138"/>
        <v>0</v>
      </c>
      <c r="G4299" s="1">
        <f t="shared" si="139"/>
        <v>8.7011511660848342</v>
      </c>
      <c r="H4299">
        <f>SUMIFS(Data!Z:Z,Data!B:B,Figure16!B4299,Data!A:A,Figure16!A4299)</f>
        <v>0</v>
      </c>
    </row>
    <row r="4300" spans="1:8">
      <c r="A4300" s="27">
        <v>1984</v>
      </c>
      <c r="B4300" t="s">
        <v>50</v>
      </c>
      <c r="C4300" s="3">
        <f>SUMIFS(Data!F:F,Data!$B:$B,Figure16!$B4300,Data!$A:$A,Figure16!$A4300)</f>
        <v>0</v>
      </c>
      <c r="D4300" s="3">
        <f>SUMIFS(Data!Y:Y,Data!$B:$B,Figure16!$B4300,Data!$A:$A,Figure16!$A4300)</f>
        <v>0</v>
      </c>
      <c r="E4300" s="3">
        <f>SUMIFS(Data!Q:Q,Data!$B:$B,Figure16!$B4300,Data!$A:$A,Figure16!$A4300)</f>
        <v>33943505717.699268</v>
      </c>
      <c r="F4300" s="1">
        <f t="shared" si="138"/>
        <v>0</v>
      </c>
      <c r="G4300" s="1">
        <f t="shared" si="139"/>
        <v>0</v>
      </c>
      <c r="H4300">
        <f>SUMIFS(Data!Z:Z,Data!B:B,Figure16!B4300,Data!A:A,Figure16!A4300)</f>
        <v>0</v>
      </c>
    </row>
    <row r="4301" spans="1:8">
      <c r="A4301" s="27">
        <v>1985</v>
      </c>
      <c r="B4301" t="s">
        <v>50</v>
      </c>
      <c r="C4301" s="3">
        <f>SUMIFS(Data!F:F,Data!$B:$B,Figure16!$B4301,Data!$A:$A,Figure16!$A4301)</f>
        <v>0</v>
      </c>
      <c r="D4301" s="3">
        <f>SUMIFS(Data!Y:Y,Data!$B:$B,Figure16!$B4301,Data!$A:$A,Figure16!$A4301)</f>
        <v>0</v>
      </c>
      <c r="E4301" s="3">
        <f>SUMIFS(Data!Q:Q,Data!$B:$B,Figure16!$B4301,Data!$A:$A,Figure16!$A4301)</f>
        <v>31200161095.449051</v>
      </c>
      <c r="F4301" s="1">
        <f t="shared" si="138"/>
        <v>0</v>
      </c>
      <c r="G4301" s="1">
        <f t="shared" si="139"/>
        <v>0</v>
      </c>
      <c r="H4301">
        <f>SUMIFS(Data!Z:Z,Data!B:B,Figure16!B4301,Data!A:A,Figure16!A4301)</f>
        <v>0</v>
      </c>
    </row>
    <row r="4302" spans="1:8">
      <c r="A4302" s="27">
        <v>1986</v>
      </c>
      <c r="B4302" t="s">
        <v>50</v>
      </c>
      <c r="C4302" s="3">
        <f>SUMIFS(Data!F:F,Data!$B:$B,Figure16!$B4302,Data!$A:$A,Figure16!$A4302)</f>
        <v>0</v>
      </c>
      <c r="D4302" s="3">
        <f>SUMIFS(Data!Y:Y,Data!$B:$B,Figure16!$B4302,Data!$A:$A,Figure16!$A4302)</f>
        <v>0</v>
      </c>
      <c r="E4302" s="3">
        <f>SUMIFS(Data!Q:Q,Data!$B:$B,Figure16!$B4302,Data!$A:$A,Figure16!$A4302)</f>
        <v>27734562640.427677</v>
      </c>
      <c r="F4302" s="1">
        <f t="shared" si="138"/>
        <v>0</v>
      </c>
      <c r="G4302" s="1">
        <f t="shared" si="139"/>
        <v>0</v>
      </c>
      <c r="H4302">
        <f>SUMIFS(Data!Z:Z,Data!B:B,Figure16!B4302,Data!A:A,Figure16!A4302)</f>
        <v>0</v>
      </c>
    </row>
    <row r="4303" spans="1:8">
      <c r="A4303" s="27">
        <v>1987</v>
      </c>
      <c r="B4303" t="s">
        <v>50</v>
      </c>
      <c r="C4303" s="3">
        <f>SUMIFS(Data!F:F,Data!$B:$B,Figure16!$B4303,Data!$A:$A,Figure16!$A4303)</f>
        <v>0</v>
      </c>
      <c r="D4303" s="3">
        <f>SUMIFS(Data!Y:Y,Data!$B:$B,Figure16!$B4303,Data!$A:$A,Figure16!$A4303)</f>
        <v>0</v>
      </c>
      <c r="E4303" s="3">
        <f>SUMIFS(Data!Q:Q,Data!$B:$B,Figure16!$B4303,Data!$A:$A,Figure16!$A4303)</f>
        <v>32181695507.22337</v>
      </c>
      <c r="F4303" s="1">
        <f t="shared" si="138"/>
        <v>0</v>
      </c>
      <c r="G4303" s="1">
        <f t="shared" si="139"/>
        <v>0</v>
      </c>
      <c r="H4303">
        <f>SUMIFS(Data!Z:Z,Data!B:B,Figure16!B4303,Data!A:A,Figure16!A4303)</f>
        <v>0</v>
      </c>
    </row>
    <row r="4304" spans="1:8">
      <c r="A4304" s="27">
        <v>1988</v>
      </c>
      <c r="B4304" t="s">
        <v>50</v>
      </c>
      <c r="C4304" s="3">
        <f>SUMIFS(Data!F:F,Data!$B:$B,Figure16!$B4304,Data!$A:$A,Figure16!$A4304)</f>
        <v>0</v>
      </c>
      <c r="D4304" s="3">
        <f>SUMIFS(Data!Y:Y,Data!$B:$B,Figure16!$B4304,Data!$A:$A,Figure16!$A4304)</f>
        <v>0</v>
      </c>
      <c r="E4304" s="3">
        <f>SUMIFS(Data!Q:Q,Data!$B:$B,Figure16!$B4304,Data!$A:$A,Figure16!$A4304)</f>
        <v>35271880250.496414</v>
      </c>
      <c r="F4304" s="1">
        <f t="shared" si="138"/>
        <v>0</v>
      </c>
      <c r="G4304" s="1">
        <f t="shared" si="139"/>
        <v>0</v>
      </c>
      <c r="H4304">
        <f>SUMIFS(Data!Z:Z,Data!B:B,Figure16!B4304,Data!A:A,Figure16!A4304)</f>
        <v>0</v>
      </c>
    </row>
    <row r="4305" spans="1:8">
      <c r="A4305" s="27">
        <v>1989</v>
      </c>
      <c r="B4305" t="s">
        <v>50</v>
      </c>
      <c r="C4305" s="3">
        <f>SUMIFS(Data!F:F,Data!$B:$B,Figure16!$B4305,Data!$A:$A,Figure16!$A4305)</f>
        <v>0</v>
      </c>
      <c r="D4305" s="3">
        <f>SUMIFS(Data!Y:Y,Data!$B:$B,Figure16!$B4305,Data!$A:$A,Figure16!$A4305)</f>
        <v>0</v>
      </c>
      <c r="E4305" s="3">
        <f>SUMIFS(Data!Q:Q,Data!$B:$B,Figure16!$B4305,Data!$A:$A,Figure16!$A4305)</f>
        <v>38848567631.423508</v>
      </c>
      <c r="F4305" s="1">
        <f t="shared" si="138"/>
        <v>0</v>
      </c>
      <c r="G4305" s="1">
        <f t="shared" si="139"/>
        <v>0</v>
      </c>
      <c r="H4305">
        <f>SUMIFS(Data!Z:Z,Data!B:B,Figure16!B4305,Data!A:A,Figure16!A4305)</f>
        <v>0</v>
      </c>
    </row>
    <row r="4306" spans="1:8">
      <c r="A4306" s="27">
        <v>1990</v>
      </c>
      <c r="B4306" t="s">
        <v>50</v>
      </c>
      <c r="C4306" s="3">
        <f>SUMIFS(Data!F:F,Data!$B:$B,Figure16!$B4306,Data!$A:$A,Figure16!$A4306)</f>
        <v>0</v>
      </c>
      <c r="D4306" s="3">
        <f>SUMIFS(Data!Y:Y,Data!$B:$B,Figure16!$B4306,Data!$A:$A,Figure16!$A4306)</f>
        <v>0</v>
      </c>
      <c r="E4306" s="3">
        <f>SUMIFS(Data!Q:Q,Data!$B:$B,Figure16!$B4306,Data!$A:$A,Figure16!$A4306)</f>
        <v>44024178343.007141</v>
      </c>
      <c r="F4306" s="1">
        <f t="shared" si="138"/>
        <v>0</v>
      </c>
      <c r="G4306" s="1">
        <f t="shared" si="139"/>
        <v>0</v>
      </c>
      <c r="H4306">
        <f>SUMIFS(Data!Z:Z,Data!B:B,Figure16!B4306,Data!A:A,Figure16!A4306)</f>
        <v>0</v>
      </c>
    </row>
    <row r="4307" spans="1:8">
      <c r="A4307" s="27">
        <v>1991</v>
      </c>
      <c r="B4307" t="s">
        <v>50</v>
      </c>
      <c r="C4307" s="3">
        <f>SUMIFS(Data!F:F,Data!$B:$B,Figure16!$B4307,Data!$A:$A,Figure16!$A4307)</f>
        <v>0</v>
      </c>
      <c r="D4307" s="3">
        <f>SUMIFS(Data!Y:Y,Data!$B:$B,Figure16!$B4307,Data!$A:$A,Figure16!$A4307)</f>
        <v>0</v>
      </c>
      <c r="E4307" s="3">
        <f>SUMIFS(Data!Q:Q,Data!$B:$B,Figure16!$B4307,Data!$A:$A,Figure16!$A4307)</f>
        <v>49142784405.004364</v>
      </c>
      <c r="F4307" s="1">
        <f t="shared" si="138"/>
        <v>0</v>
      </c>
      <c r="G4307" s="1">
        <f t="shared" si="139"/>
        <v>0</v>
      </c>
      <c r="H4307">
        <f>SUMIFS(Data!Z:Z,Data!B:B,Figure16!B4307,Data!A:A,Figure16!A4307)</f>
        <v>0</v>
      </c>
    </row>
    <row r="4308" spans="1:8">
      <c r="A4308" s="27">
        <v>1992</v>
      </c>
      <c r="B4308" t="s">
        <v>50</v>
      </c>
      <c r="C4308" s="3">
        <f>SUMIFS(Data!F:F,Data!$B:$B,Figure16!$B4308,Data!$A:$A,Figure16!$A4308)</f>
        <v>0</v>
      </c>
      <c r="D4308" s="3">
        <f>SUMIFS(Data!Y:Y,Data!$B:$B,Figure16!$B4308,Data!$A:$A,Figure16!$A4308)</f>
        <v>0</v>
      </c>
      <c r="E4308" s="3">
        <f>SUMIFS(Data!Q:Q,Data!$B:$B,Figure16!$B4308,Data!$A:$A,Figure16!$A4308)</f>
        <v>59167157497.938507</v>
      </c>
      <c r="F4308" s="1">
        <f t="shared" si="138"/>
        <v>0</v>
      </c>
      <c r="G4308" s="1">
        <f t="shared" si="139"/>
        <v>0</v>
      </c>
      <c r="H4308">
        <f>SUMIFS(Data!Z:Z,Data!B:B,Figure16!B4308,Data!A:A,Figure16!A4308)</f>
        <v>0</v>
      </c>
    </row>
    <row r="4309" spans="1:8">
      <c r="A4309" s="27">
        <v>1993</v>
      </c>
      <c r="B4309" t="s">
        <v>50</v>
      </c>
      <c r="C4309" s="3">
        <f>SUMIFS(Data!F:F,Data!$B:$B,Figure16!$B4309,Data!$A:$A,Figure16!$A4309)</f>
        <v>0</v>
      </c>
      <c r="D4309" s="3">
        <f>SUMIFS(Data!Y:Y,Data!$B:$B,Figure16!$B4309,Data!$A:$A,Figure16!$A4309)</f>
        <v>0</v>
      </c>
      <c r="E4309" s="3">
        <f>SUMIFS(Data!Q:Q,Data!$B:$B,Figure16!$B4309,Data!$A:$A,Figure16!$A4309)</f>
        <v>66894448545.122566</v>
      </c>
      <c r="F4309" s="1">
        <f t="shared" si="138"/>
        <v>0</v>
      </c>
      <c r="G4309" s="1">
        <f t="shared" si="139"/>
        <v>0</v>
      </c>
      <c r="H4309">
        <f>SUMIFS(Data!Z:Z,Data!B:B,Figure16!B4309,Data!A:A,Figure16!A4309)</f>
        <v>0</v>
      </c>
    </row>
    <row r="4310" spans="1:8">
      <c r="A4310" s="27">
        <v>1994</v>
      </c>
      <c r="B4310" t="s">
        <v>50</v>
      </c>
      <c r="C4310" s="3">
        <f>SUMIFS(Data!F:F,Data!$B:$B,Figure16!$B4310,Data!$A:$A,Figure16!$A4310)</f>
        <v>0</v>
      </c>
      <c r="D4310" s="3">
        <f>SUMIFS(Data!Y:Y,Data!$B:$B,Figure16!$B4310,Data!$A:$A,Figure16!$A4310)</f>
        <v>0</v>
      </c>
      <c r="E4310" s="3">
        <f>SUMIFS(Data!Q:Q,Data!$B:$B,Figure16!$B4310,Data!$A:$A,Figure16!$A4310)</f>
        <v>74477975918.30513</v>
      </c>
      <c r="F4310" s="1">
        <f t="shared" si="138"/>
        <v>0</v>
      </c>
      <c r="G4310" s="1">
        <f t="shared" si="139"/>
        <v>0</v>
      </c>
      <c r="H4310">
        <f>SUMIFS(Data!Z:Z,Data!B:B,Figure16!B4310,Data!A:A,Figure16!A4310)</f>
        <v>0</v>
      </c>
    </row>
    <row r="4311" spans="1:8">
      <c r="A4311" s="27">
        <v>1995</v>
      </c>
      <c r="B4311" t="s">
        <v>50</v>
      </c>
      <c r="C4311" s="3">
        <f>SUMIFS(Data!F:F,Data!$B:$B,Figure16!$B4311,Data!$A:$A,Figure16!$A4311)</f>
        <v>0</v>
      </c>
      <c r="D4311" s="3">
        <f>SUMIFS(Data!Y:Y,Data!$B:$B,Figure16!$B4311,Data!$A:$A,Figure16!$A4311)</f>
        <v>0</v>
      </c>
      <c r="E4311" s="3">
        <f>SUMIFS(Data!Q:Q,Data!$B:$B,Figure16!$B4311,Data!$A:$A,Figure16!$A4311)</f>
        <v>88704944178.628387</v>
      </c>
      <c r="F4311" s="1">
        <f t="shared" si="138"/>
        <v>0</v>
      </c>
      <c r="G4311" s="1">
        <f t="shared" si="139"/>
        <v>0</v>
      </c>
      <c r="H4311">
        <f>SUMIFS(Data!Z:Z,Data!B:B,Figure16!B4311,Data!A:A,Figure16!A4311)</f>
        <v>0</v>
      </c>
    </row>
    <row r="4312" spans="1:8">
      <c r="A4312" s="27">
        <v>1996</v>
      </c>
      <c r="B4312" t="s">
        <v>50</v>
      </c>
      <c r="C4312" s="3">
        <f>SUMIFS(Data!F:F,Data!$B:$B,Figure16!$B4312,Data!$A:$A,Figure16!$A4312)</f>
        <v>0</v>
      </c>
      <c r="D4312" s="3">
        <f>SUMIFS(Data!Y:Y,Data!$B:$B,Figure16!$B4312,Data!$A:$A,Figure16!$A4312)</f>
        <v>0</v>
      </c>
      <c r="E4312" s="3">
        <f>SUMIFS(Data!Q:Q,Data!$B:$B,Figure16!$B4312,Data!$A:$A,Figure16!$A4312)</f>
        <v>100854996422.60912</v>
      </c>
      <c r="F4312" s="1">
        <f t="shared" si="138"/>
        <v>0</v>
      </c>
      <c r="G4312" s="1">
        <f t="shared" si="139"/>
        <v>0</v>
      </c>
      <c r="H4312">
        <f>SUMIFS(Data!Z:Z,Data!B:B,Figure16!B4312,Data!A:A,Figure16!A4312)</f>
        <v>0</v>
      </c>
    </row>
    <row r="4313" spans="1:8">
      <c r="A4313" s="27">
        <v>1997</v>
      </c>
      <c r="B4313" t="s">
        <v>50</v>
      </c>
      <c r="C4313" s="3">
        <f>SUMIFS(Data!F:F,Data!$B:$B,Figure16!$B4313,Data!$A:$A,Figure16!$A4313)</f>
        <v>0</v>
      </c>
      <c r="D4313" s="3">
        <f>SUMIFS(Data!Y:Y,Data!$B:$B,Figure16!$B4313,Data!$A:$A,Figure16!$A4313)</f>
        <v>0</v>
      </c>
      <c r="E4313" s="3">
        <f>SUMIFS(Data!Q:Q,Data!$B:$B,Figure16!$B4313,Data!$A:$A,Figure16!$A4313)</f>
        <v>100005323301.8667</v>
      </c>
      <c r="F4313" s="1">
        <f t="shared" si="138"/>
        <v>0</v>
      </c>
      <c r="G4313" s="1">
        <f t="shared" si="139"/>
        <v>0</v>
      </c>
      <c r="H4313">
        <f>SUMIFS(Data!Z:Z,Data!B:B,Figure16!B4313,Data!A:A,Figure16!A4313)</f>
        <v>0</v>
      </c>
    </row>
    <row r="4314" spans="1:8">
      <c r="A4314" s="27">
        <v>1998</v>
      </c>
      <c r="B4314" t="s">
        <v>50</v>
      </c>
      <c r="C4314" s="3">
        <f>SUMIFS(Data!F:F,Data!$B:$B,Figure16!$B4314,Data!$A:$A,Figure16!$A4314)</f>
        <v>0</v>
      </c>
      <c r="D4314" s="3">
        <f>SUMIFS(Data!Y:Y,Data!$B:$B,Figure16!$B4314,Data!$A:$A,Figure16!$A4314)</f>
        <v>0</v>
      </c>
      <c r="E4314" s="3">
        <f>SUMIFS(Data!Q:Q,Data!$B:$B,Figure16!$B4314,Data!$A:$A,Figure16!$A4314)</f>
        <v>72167753770.892792</v>
      </c>
      <c r="F4314" s="1">
        <f t="shared" si="138"/>
        <v>0</v>
      </c>
      <c r="G4314" s="1">
        <f t="shared" si="139"/>
        <v>0</v>
      </c>
      <c r="H4314">
        <f>SUMIFS(Data!Z:Z,Data!B:B,Figure16!B4314,Data!A:A,Figure16!A4314)</f>
        <v>0</v>
      </c>
    </row>
    <row r="4315" spans="1:8">
      <c r="A4315" s="27">
        <v>1999</v>
      </c>
      <c r="B4315" t="s">
        <v>50</v>
      </c>
      <c r="C4315" s="3">
        <f>SUMIFS(Data!F:F,Data!$B:$B,Figure16!$B4315,Data!$A:$A,Figure16!$A4315)</f>
        <v>0</v>
      </c>
      <c r="D4315" s="3">
        <f>SUMIFS(Data!Y:Y,Data!$B:$B,Figure16!$B4315,Data!$A:$A,Figure16!$A4315)</f>
        <v>0</v>
      </c>
      <c r="E4315" s="3">
        <f>SUMIFS(Data!Q:Q,Data!$B:$B,Figure16!$B4315,Data!$A:$A,Figure16!$A4315)</f>
        <v>79148947368.421051</v>
      </c>
      <c r="F4315" s="1">
        <f t="shared" si="138"/>
        <v>0</v>
      </c>
      <c r="G4315" s="1">
        <f t="shared" si="139"/>
        <v>0</v>
      </c>
      <c r="H4315">
        <f>SUMIFS(Data!Z:Z,Data!B:B,Figure16!B4315,Data!A:A,Figure16!A4315)</f>
        <v>0</v>
      </c>
    </row>
    <row r="4316" spans="1:8">
      <c r="A4316" s="27">
        <v>2000</v>
      </c>
      <c r="B4316" t="s">
        <v>50</v>
      </c>
      <c r="C4316" s="3">
        <f>SUMIFS(Data!F:F,Data!$B:$B,Figure16!$B4316,Data!$A:$A,Figure16!$A4316)</f>
        <v>0</v>
      </c>
      <c r="D4316" s="3">
        <f>SUMIFS(Data!Y:Y,Data!$B:$B,Figure16!$B4316,Data!$A:$A,Figure16!$A4316)</f>
        <v>0</v>
      </c>
      <c r="E4316" s="3">
        <f>SUMIFS(Data!Q:Q,Data!$B:$B,Figure16!$B4316,Data!$A:$A,Figure16!$A4316)</f>
        <v>93789736842.10527</v>
      </c>
      <c r="F4316" s="1">
        <f t="shared" si="138"/>
        <v>0</v>
      </c>
      <c r="G4316" s="1">
        <f t="shared" si="139"/>
        <v>0</v>
      </c>
      <c r="H4316">
        <f>SUMIFS(Data!Z:Z,Data!B:B,Figure16!B4316,Data!A:A,Figure16!A4316)</f>
        <v>0</v>
      </c>
    </row>
    <row r="4317" spans="1:8">
      <c r="A4317" s="27">
        <v>2001</v>
      </c>
      <c r="B4317" t="s">
        <v>50</v>
      </c>
      <c r="C4317" s="3">
        <f>SUMIFS(Data!F:F,Data!$B:$B,Figure16!$B4317,Data!$A:$A,Figure16!$A4317)</f>
        <v>0</v>
      </c>
      <c r="D4317" s="3">
        <f>SUMIFS(Data!Y:Y,Data!$B:$B,Figure16!$B4317,Data!$A:$A,Figure16!$A4317)</f>
        <v>0</v>
      </c>
      <c r="E4317" s="3">
        <f>SUMIFS(Data!Q:Q,Data!$B:$B,Figure16!$B4317,Data!$A:$A,Figure16!$A4317)</f>
        <v>92783947368.421051</v>
      </c>
      <c r="F4317" s="1">
        <f t="shared" si="138"/>
        <v>0</v>
      </c>
      <c r="G4317" s="1">
        <f t="shared" si="139"/>
        <v>0</v>
      </c>
      <c r="H4317">
        <f>SUMIFS(Data!Z:Z,Data!B:B,Figure16!B4317,Data!A:A,Figure16!A4317)</f>
        <v>0</v>
      </c>
    </row>
    <row r="4318" spans="1:8">
      <c r="A4318" s="27">
        <v>2002</v>
      </c>
      <c r="B4318" t="s">
        <v>50</v>
      </c>
      <c r="C4318" s="3">
        <f>SUMIFS(Data!F:F,Data!$B:$B,Figure16!$B4318,Data!$A:$A,Figure16!$A4318)</f>
        <v>0</v>
      </c>
      <c r="D4318" s="3">
        <f>SUMIFS(Data!Y:Y,Data!$B:$B,Figure16!$B4318,Data!$A:$A,Figure16!$A4318)</f>
        <v>0</v>
      </c>
      <c r="E4318" s="3">
        <f>SUMIFS(Data!Q:Q,Data!$B:$B,Figure16!$B4318,Data!$A:$A,Figure16!$A4318)</f>
        <v>100845263157.89474</v>
      </c>
      <c r="F4318" s="1">
        <f t="shared" si="138"/>
        <v>0</v>
      </c>
      <c r="G4318" s="1">
        <f t="shared" si="139"/>
        <v>0</v>
      </c>
      <c r="H4318">
        <f>SUMIFS(Data!Z:Z,Data!B:B,Figure16!B4318,Data!A:A,Figure16!A4318)</f>
        <v>0</v>
      </c>
    </row>
    <row r="4319" spans="1:8">
      <c r="A4319" s="27">
        <v>2003</v>
      </c>
      <c r="B4319" t="s">
        <v>50</v>
      </c>
      <c r="C4319" s="3">
        <f>SUMIFS(Data!F:F,Data!$B:$B,Figure16!$B4319,Data!$A:$A,Figure16!$A4319)</f>
        <v>0</v>
      </c>
      <c r="D4319" s="3">
        <f>SUMIFS(Data!Y:Y,Data!$B:$B,Figure16!$B4319,Data!$A:$A,Figure16!$A4319)</f>
        <v>0</v>
      </c>
      <c r="E4319" s="3">
        <f>SUMIFS(Data!Q:Q,Data!$B:$B,Figure16!$B4319,Data!$A:$A,Figure16!$A4319)</f>
        <v>110202368421.05264</v>
      </c>
      <c r="F4319" s="1">
        <f t="shared" si="138"/>
        <v>0</v>
      </c>
      <c r="G4319" s="1">
        <f t="shared" si="139"/>
        <v>0</v>
      </c>
      <c r="H4319">
        <f>SUMIFS(Data!Z:Z,Data!B:B,Figure16!B4319,Data!A:A,Figure16!A4319)</f>
        <v>0</v>
      </c>
    </row>
    <row r="4320" spans="1:8">
      <c r="A4320" s="27">
        <v>2004</v>
      </c>
      <c r="B4320" t="s">
        <v>50</v>
      </c>
      <c r="C4320" s="3">
        <f>SUMIFS(Data!F:F,Data!$B:$B,Figure16!$B4320,Data!$A:$A,Figure16!$A4320)</f>
        <v>19868.421875</v>
      </c>
      <c r="D4320" s="3">
        <f>SUMIFS(Data!Y:Y,Data!$B:$B,Figure16!$B4320,Data!$A:$A,Figure16!$A4320)</f>
        <v>0</v>
      </c>
      <c r="E4320" s="3">
        <f>SUMIFS(Data!Q:Q,Data!$B:$B,Figure16!$B4320,Data!$A:$A,Figure16!$A4320)</f>
        <v>124749736842.10527</v>
      </c>
      <c r="F4320" s="1">
        <f t="shared" si="138"/>
        <v>1.5926624278291906E-5</v>
      </c>
      <c r="G4320" s="1">
        <f t="shared" si="139"/>
        <v>0</v>
      </c>
      <c r="H4320">
        <f>SUMIFS(Data!Z:Z,Data!B:B,Figure16!B4320,Data!A:A,Figure16!A4320)</f>
        <v>0</v>
      </c>
    </row>
    <row r="4321" spans="1:8">
      <c r="A4321" s="27">
        <v>2005</v>
      </c>
      <c r="B4321" t="s">
        <v>50</v>
      </c>
      <c r="C4321" s="3">
        <f>SUMIFS(Data!F:F,Data!$B:$B,Figure16!$B4321,Data!$A:$A,Figure16!$A4321)</f>
        <v>200000</v>
      </c>
      <c r="D4321" s="3">
        <f>SUMIFS(Data!Y:Y,Data!$B:$B,Figure16!$B4321,Data!$A:$A,Figure16!$A4321)</f>
        <v>0</v>
      </c>
      <c r="E4321" s="3">
        <f>SUMIFS(Data!Q:Q,Data!$B:$B,Figure16!$B4321,Data!$A:$A,Figure16!$A4321)</f>
        <v>143534102611.49692</v>
      </c>
      <c r="F4321" s="1">
        <f t="shared" si="138"/>
        <v>1.3933970837671871E-4</v>
      </c>
      <c r="G4321" s="1">
        <f t="shared" si="139"/>
        <v>0</v>
      </c>
      <c r="H4321">
        <f>SUMIFS(Data!Z:Z,Data!B:B,Figure16!B4321,Data!A:A,Figure16!A4321)</f>
        <v>0</v>
      </c>
    </row>
    <row r="4322" spans="1:8">
      <c r="A4322" s="27">
        <v>2006</v>
      </c>
      <c r="B4322" t="s">
        <v>50</v>
      </c>
      <c r="C4322" s="3">
        <f>SUMIFS(Data!F:F,Data!$B:$B,Figure16!$B4322,Data!$A:$A,Figure16!$A4322)</f>
        <v>0</v>
      </c>
      <c r="D4322" s="3">
        <f>SUMIFS(Data!Y:Y,Data!$B:$B,Figure16!$B4322,Data!$A:$A,Figure16!$A4322)</f>
        <v>0</v>
      </c>
      <c r="E4322" s="3">
        <f>SUMIFS(Data!Q:Q,Data!$B:$B,Figure16!$B4322,Data!$A:$A,Figure16!$A4322)</f>
        <v>162690965596.20523</v>
      </c>
      <c r="F4322" s="1">
        <f t="shared" si="138"/>
        <v>0</v>
      </c>
      <c r="G4322" s="1">
        <f t="shared" si="139"/>
        <v>0</v>
      </c>
      <c r="H4322">
        <f>SUMIFS(Data!Z:Z,Data!B:B,Figure16!B4322,Data!A:A,Figure16!A4322)</f>
        <v>0</v>
      </c>
    </row>
    <row r="4323" spans="1:8">
      <c r="A4323" s="27">
        <v>2007</v>
      </c>
      <c r="B4323" t="s">
        <v>50</v>
      </c>
      <c r="C4323" s="3">
        <f>SUMIFS(Data!F:F,Data!$B:$B,Figure16!$B4323,Data!$A:$A,Figure16!$A4323)</f>
        <v>800000000</v>
      </c>
      <c r="D4323" s="3">
        <f>SUMIFS(Data!Y:Y,Data!$B:$B,Figure16!$B4323,Data!$A:$A,Figure16!$A4323)</f>
        <v>0</v>
      </c>
      <c r="E4323" s="3">
        <f>SUMIFS(Data!Q:Q,Data!$B:$B,Figure16!$B4323,Data!$A:$A,Figure16!$A4323)</f>
        <v>193547824063.29996</v>
      </c>
      <c r="F4323" s="1">
        <f t="shared" si="138"/>
        <v>0.41333453572609502</v>
      </c>
      <c r="G4323" s="1">
        <f t="shared" si="139"/>
        <v>0</v>
      </c>
      <c r="H4323">
        <f>SUMIFS(Data!Z:Z,Data!B:B,Figure16!B4323,Data!A:A,Figure16!A4323)</f>
        <v>0</v>
      </c>
    </row>
    <row r="4324" spans="1:8">
      <c r="A4324" s="27">
        <v>2008</v>
      </c>
      <c r="B4324" t="s">
        <v>50</v>
      </c>
      <c r="C4324" s="3">
        <f>SUMIFS(Data!F:F,Data!$B:$B,Figure16!$B4324,Data!$A:$A,Figure16!$A4324)</f>
        <v>0</v>
      </c>
      <c r="D4324" s="3">
        <f>SUMIFS(Data!Y:Y,Data!$B:$B,Figure16!$B4324,Data!$A:$A,Figure16!$A4324)</f>
        <v>0</v>
      </c>
      <c r="E4324" s="3">
        <f>SUMIFS(Data!Q:Q,Data!$B:$B,Figure16!$B4324,Data!$A:$A,Figure16!$A4324)</f>
        <v>230813597937.52625</v>
      </c>
      <c r="F4324" s="1">
        <f t="shared" si="138"/>
        <v>0</v>
      </c>
      <c r="G4324" s="1">
        <f t="shared" si="139"/>
        <v>0</v>
      </c>
      <c r="H4324">
        <f>SUMIFS(Data!Z:Z,Data!B:B,Figure16!B4324,Data!A:A,Figure16!A4324)</f>
        <v>0</v>
      </c>
    </row>
    <row r="4325" spans="1:8">
      <c r="A4325" s="27">
        <v>2009</v>
      </c>
      <c r="B4325" t="s">
        <v>50</v>
      </c>
      <c r="C4325" s="3">
        <f>SUMIFS(Data!F:F,Data!$B:$B,Figure16!$B4325,Data!$A:$A,Figure16!$A4325)</f>
        <v>0</v>
      </c>
      <c r="D4325" s="3">
        <f>SUMIFS(Data!Y:Y,Data!$B:$B,Figure16!$B4325,Data!$A:$A,Figure16!$A4325)</f>
        <v>0</v>
      </c>
      <c r="E4325" s="3">
        <f>SUMIFS(Data!Q:Q,Data!$B:$B,Figure16!$B4325,Data!$A:$A,Figure16!$A4325)</f>
        <v>202257586267.55566</v>
      </c>
      <c r="F4325" s="1">
        <f t="shared" si="138"/>
        <v>0</v>
      </c>
      <c r="G4325" s="1">
        <f t="shared" si="139"/>
        <v>0</v>
      </c>
      <c r="H4325">
        <f>SUMIFS(Data!Z:Z,Data!B:B,Figure16!B4325,Data!A:A,Figure16!A4325)</f>
        <v>0</v>
      </c>
    </row>
    <row r="4326" spans="1:8">
      <c r="A4326" s="27">
        <v>2010</v>
      </c>
      <c r="B4326" t="s">
        <v>50</v>
      </c>
      <c r="C4326" s="3">
        <f>SUMIFS(Data!F:F,Data!$B:$B,Figure16!$B4326,Data!$A:$A,Figure16!$A4326)</f>
        <v>0</v>
      </c>
      <c r="D4326" s="3">
        <f>SUMIFS(Data!Y:Y,Data!$B:$B,Figure16!$B4326,Data!$A:$A,Figure16!$A4326)</f>
        <v>0</v>
      </c>
      <c r="E4326" s="3">
        <f>SUMIFS(Data!Q:Q,Data!$B:$B,Figure16!$B4326,Data!$A:$A,Figure16!$A4326)</f>
        <v>255016609232.87076</v>
      </c>
      <c r="F4326" s="1">
        <f t="shared" si="138"/>
        <v>0</v>
      </c>
      <c r="G4326" s="1">
        <f t="shared" si="139"/>
        <v>0</v>
      </c>
      <c r="H4326">
        <f>SUMIFS(Data!Z:Z,Data!B:B,Figure16!B4326,Data!A:A,Figure16!A4326)</f>
        <v>0</v>
      </c>
    </row>
    <row r="4327" spans="1:8">
      <c r="A4327" s="27">
        <v>2011</v>
      </c>
      <c r="B4327" t="s">
        <v>50</v>
      </c>
      <c r="C4327" s="3">
        <f>SUMIFS(Data!F:F,Data!$B:$B,Figure16!$B4327,Data!$A:$A,Figure16!$A4327)</f>
        <v>0</v>
      </c>
      <c r="D4327" s="3">
        <f>SUMIFS(Data!Y:Y,Data!$B:$B,Figure16!$B4327,Data!$A:$A,Figure16!$A4327)</f>
        <v>0</v>
      </c>
      <c r="E4327" s="3">
        <f>SUMIFS(Data!Q:Q,Data!$B:$B,Figure16!$B4327,Data!$A:$A,Figure16!$A4327)</f>
        <v>297951960784.31372</v>
      </c>
      <c r="F4327" s="1">
        <f t="shared" si="138"/>
        <v>0</v>
      </c>
      <c r="G4327" s="1">
        <f t="shared" si="139"/>
        <v>0</v>
      </c>
      <c r="H4327">
        <f>SUMIFS(Data!Z:Z,Data!B:B,Figure16!B4327,Data!A:A,Figure16!A4327)</f>
        <v>0</v>
      </c>
    </row>
    <row r="4328" spans="1:8">
      <c r="A4328" s="27">
        <v>2012</v>
      </c>
      <c r="B4328" t="s">
        <v>50</v>
      </c>
      <c r="C4328" s="3">
        <f>SUMIFS(Data!F:F,Data!$B:$B,Figure16!$B4328,Data!$A:$A,Figure16!$A4328)</f>
        <v>0</v>
      </c>
      <c r="D4328" s="3">
        <f>SUMIFS(Data!Y:Y,Data!$B:$B,Figure16!$B4328,Data!$A:$A,Figure16!$A4328)</f>
        <v>0</v>
      </c>
      <c r="E4328" s="3">
        <f>SUMIFS(Data!Q:Q,Data!$B:$B,Figure16!$B4328,Data!$A:$A,Figure16!$A4328)</f>
        <v>314443149443.14941</v>
      </c>
      <c r="F4328" s="1">
        <f t="shared" si="138"/>
        <v>0</v>
      </c>
      <c r="G4328" s="1">
        <f t="shared" si="139"/>
        <v>0</v>
      </c>
      <c r="H4328">
        <f>SUMIFS(Data!Z:Z,Data!B:B,Figure16!B4328,Data!A:A,Figure16!A4328)</f>
        <v>0</v>
      </c>
    </row>
    <row r="4329" spans="1:8">
      <c r="A4329" s="27">
        <v>2013</v>
      </c>
      <c r="B4329" t="s">
        <v>50</v>
      </c>
      <c r="C4329" s="3">
        <f>SUMIFS(Data!F:F,Data!$B:$B,Figure16!$B4329,Data!$A:$A,Figure16!$A4329)</f>
        <v>0</v>
      </c>
      <c r="D4329" s="3">
        <f>SUMIFS(Data!Y:Y,Data!$B:$B,Figure16!$B4329,Data!$A:$A,Figure16!$A4329)</f>
        <v>0</v>
      </c>
      <c r="E4329" s="3">
        <f>SUMIFS(Data!Q:Q,Data!$B:$B,Figure16!$B4329,Data!$A:$A,Figure16!$A4329)</f>
        <v>323277158906.97894</v>
      </c>
      <c r="F4329" s="1">
        <f t="shared" si="138"/>
        <v>0</v>
      </c>
      <c r="G4329" s="1">
        <f t="shared" si="139"/>
        <v>0</v>
      </c>
      <c r="H4329">
        <f>SUMIFS(Data!Z:Z,Data!B:B,Figure16!B4329,Data!A:A,Figure16!A4329)</f>
        <v>0</v>
      </c>
    </row>
    <row r="4330" spans="1:8">
      <c r="A4330" s="27">
        <v>2014</v>
      </c>
      <c r="B4330" t="s">
        <v>50</v>
      </c>
      <c r="C4330" s="3">
        <f>SUMIFS(Data!F:F,Data!$B:$B,Figure16!$B4330,Data!$A:$A,Figure16!$A4330)</f>
        <v>25665.626953125</v>
      </c>
      <c r="D4330" s="3">
        <f>SUMIFS(Data!Y:Y,Data!$B:$B,Figure16!$B4330,Data!$A:$A,Figure16!$A4330)</f>
        <v>0</v>
      </c>
      <c r="E4330" s="3">
        <f>SUMIFS(Data!Q:Q,Data!$B:$B,Figure16!$B4330,Data!$A:$A,Figure16!$A4330)</f>
        <v>338061963396.37628</v>
      </c>
      <c r="F4330" s="1">
        <f t="shared" si="138"/>
        <v>7.5919889641746401E-6</v>
      </c>
      <c r="G4330" s="1">
        <f t="shared" si="139"/>
        <v>0</v>
      </c>
      <c r="H4330">
        <f>SUMIFS(Data!Z:Z,Data!B:B,Figure16!B4330,Data!A:A,Figure16!A4330)</f>
        <v>0</v>
      </c>
    </row>
    <row r="4331" spans="1:8">
      <c r="A4331" s="27">
        <v>2015</v>
      </c>
      <c r="B4331" t="s">
        <v>50</v>
      </c>
      <c r="C4331" s="3">
        <f>SUMIFS(Data!F:F,Data!$B:$B,Figure16!$B4331,Data!$A:$A,Figure16!$A4331)</f>
        <v>1623707.1899414063</v>
      </c>
      <c r="D4331" s="3">
        <f>SUMIFS(Data!Y:Y,Data!$B:$B,Figure16!$B4331,Data!$A:$A,Figure16!$A4331)</f>
        <v>0</v>
      </c>
      <c r="E4331" s="3">
        <f>SUMIFS(Data!Q:Q,Data!$B:$B,Figure16!$B4331,Data!$A:$A,Figure16!$A4331)</f>
        <v>296636282166.1759</v>
      </c>
      <c r="F4331" s="1">
        <f t="shared" si="138"/>
        <v>5.4737309208581703E-4</v>
      </c>
      <c r="G4331" s="1">
        <f t="shared" si="139"/>
        <v>0</v>
      </c>
      <c r="H4331">
        <f>SUMIFS(Data!Z:Z,Data!B:B,Figure16!B4331,Data!A:A,Figure16!A4331)</f>
        <v>0</v>
      </c>
    </row>
    <row r="4332" spans="1:8">
      <c r="A4332" s="27">
        <v>2016</v>
      </c>
      <c r="B4332" t="s">
        <v>50</v>
      </c>
      <c r="C4332" s="3">
        <f>SUMIFS(Data!F:F,Data!$B:$B,Figure16!$B4332,Data!$A:$A,Figure16!$A4332)</f>
        <v>11269675008</v>
      </c>
      <c r="D4332" s="3">
        <f>SUMIFS(Data!Y:Y,Data!$B:$B,Figure16!$B4332,Data!$A:$A,Figure16!$A4332)</f>
        <v>0</v>
      </c>
      <c r="E4332" s="3">
        <f>SUMIFS(Data!Q:Q,Data!$B:$B,Figure16!$B4332,Data!$A:$A,Figure16!$A4332)</f>
        <v>296752886724.68243</v>
      </c>
      <c r="F4332" s="1">
        <f t="shared" si="138"/>
        <v>3.7976631440339226</v>
      </c>
      <c r="G4332" s="1">
        <f t="shared" si="139"/>
        <v>0</v>
      </c>
      <c r="H4332">
        <f>SUMIFS(Data!Z:Z,Data!B:B,Figure16!B4332,Data!A:A,Figure16!A4332)</f>
        <v>0</v>
      </c>
    </row>
    <row r="4333" spans="1:8">
      <c r="A4333" s="27">
        <v>2017</v>
      </c>
      <c r="B4333" t="s">
        <v>50</v>
      </c>
      <c r="C4333" s="3">
        <f>SUMIFS(Data!F:F,Data!$B:$B,Figure16!$B4333,Data!$A:$A,Figure16!$A4333)</f>
        <v>0</v>
      </c>
      <c r="D4333" s="3">
        <f>SUMIFS(Data!Y:Y,Data!$B:$B,Figure16!$B4333,Data!$A:$A,Figure16!$A4333)</f>
        <v>0</v>
      </c>
      <c r="E4333" s="3">
        <f>SUMIFS(Data!Q:Q,Data!$B:$B,Figure16!$B4333,Data!$A:$A,Figure16!$A4333)</f>
        <v>314710259510.74323</v>
      </c>
      <c r="F4333" s="1">
        <f t="shared" si="138"/>
        <v>0</v>
      </c>
      <c r="G4333" s="1">
        <f t="shared" si="139"/>
        <v>0</v>
      </c>
      <c r="H4333">
        <f>SUMIFS(Data!Z:Z,Data!B:B,Figure16!B4333,Data!A:A,Figure16!A4333)</f>
        <v>0</v>
      </c>
    </row>
    <row r="4334" spans="1:8">
      <c r="A4334" s="27">
        <v>1965</v>
      </c>
      <c r="B4334" t="s">
        <v>108</v>
      </c>
      <c r="C4334" s="3">
        <f>SUMIFS(Data!F:F,Data!$B:$B,Figure16!$B4334,Data!$A:$A,Figure16!$A4334)</f>
        <v>0</v>
      </c>
      <c r="D4334" s="3">
        <f>SUMIFS(Data!Y:Y,Data!$B:$B,Figure16!$B4334,Data!$A:$A,Figure16!$A4334)</f>
        <v>0</v>
      </c>
      <c r="E4334" s="3">
        <f>SUMIFS(Data!Q:Q,Data!$B:$B,Figure16!$B4334,Data!$A:$A,Figure16!$A4334)</f>
        <v>0</v>
      </c>
      <c r="F4334" s="1" t="str">
        <f t="shared" si="138"/>
        <v/>
      </c>
      <c r="G4334" s="1" t="str">
        <f t="shared" si="139"/>
        <v/>
      </c>
      <c r="H4334">
        <f>SUMIFS(Data!Z:Z,Data!B:B,Figure16!B4334,Data!A:A,Figure16!A4334)</f>
        <v>1</v>
      </c>
    </row>
    <row r="4335" spans="1:8">
      <c r="A4335" s="27">
        <v>1966</v>
      </c>
      <c r="B4335" t="s">
        <v>108</v>
      </c>
      <c r="C4335" s="3">
        <f>SUMIFS(Data!F:F,Data!$B:$B,Figure16!$B4335,Data!$A:$A,Figure16!$A4335)</f>
        <v>0</v>
      </c>
      <c r="D4335" s="3">
        <f>SUMIFS(Data!Y:Y,Data!$B:$B,Figure16!$B4335,Data!$A:$A,Figure16!$A4335)</f>
        <v>0</v>
      </c>
      <c r="E4335" s="3">
        <f>SUMIFS(Data!Q:Q,Data!$B:$B,Figure16!$B4335,Data!$A:$A,Figure16!$A4335)</f>
        <v>0</v>
      </c>
      <c r="F4335" s="1" t="str">
        <f t="shared" si="138"/>
        <v/>
      </c>
      <c r="G4335" s="1" t="str">
        <f t="shared" si="139"/>
        <v/>
      </c>
      <c r="H4335">
        <f>SUMIFS(Data!Z:Z,Data!B:B,Figure16!B4335,Data!A:A,Figure16!A4335)</f>
        <v>1</v>
      </c>
    </row>
    <row r="4336" spans="1:8">
      <c r="A4336" s="27">
        <v>1967</v>
      </c>
      <c r="B4336" t="s">
        <v>108</v>
      </c>
      <c r="C4336" s="3">
        <f>SUMIFS(Data!F:F,Data!$B:$B,Figure16!$B4336,Data!$A:$A,Figure16!$A4336)</f>
        <v>0</v>
      </c>
      <c r="D4336" s="3">
        <f>SUMIFS(Data!Y:Y,Data!$B:$B,Figure16!$B4336,Data!$A:$A,Figure16!$A4336)</f>
        <v>0</v>
      </c>
      <c r="E4336" s="3">
        <f>SUMIFS(Data!Q:Q,Data!$B:$B,Figure16!$B4336,Data!$A:$A,Figure16!$A4336)</f>
        <v>0</v>
      </c>
      <c r="F4336" s="1" t="str">
        <f t="shared" si="138"/>
        <v/>
      </c>
      <c r="G4336" s="1" t="str">
        <f t="shared" si="139"/>
        <v/>
      </c>
      <c r="H4336">
        <f>SUMIFS(Data!Z:Z,Data!B:B,Figure16!B4336,Data!A:A,Figure16!A4336)</f>
        <v>1</v>
      </c>
    </row>
    <row r="4337" spans="1:8">
      <c r="A4337" s="27">
        <v>1968</v>
      </c>
      <c r="B4337" t="s">
        <v>108</v>
      </c>
      <c r="C4337" s="3">
        <f>SUMIFS(Data!F:F,Data!$B:$B,Figure16!$B4337,Data!$A:$A,Figure16!$A4337)</f>
        <v>0</v>
      </c>
      <c r="D4337" s="3">
        <f>SUMIFS(Data!Y:Y,Data!$B:$B,Figure16!$B4337,Data!$A:$A,Figure16!$A4337)</f>
        <v>0</v>
      </c>
      <c r="E4337" s="3">
        <f>SUMIFS(Data!Q:Q,Data!$B:$B,Figure16!$B4337,Data!$A:$A,Figure16!$A4337)</f>
        <v>0</v>
      </c>
      <c r="F4337" s="1" t="str">
        <f t="shared" si="138"/>
        <v/>
      </c>
      <c r="G4337" s="1" t="str">
        <f t="shared" si="139"/>
        <v/>
      </c>
      <c r="H4337">
        <f>SUMIFS(Data!Z:Z,Data!B:B,Figure16!B4337,Data!A:A,Figure16!A4337)</f>
        <v>1</v>
      </c>
    </row>
    <row r="4338" spans="1:8">
      <c r="A4338" s="27">
        <v>1969</v>
      </c>
      <c r="B4338" t="s">
        <v>108</v>
      </c>
      <c r="C4338" s="3">
        <f>SUMIFS(Data!F:F,Data!$B:$B,Figure16!$B4338,Data!$A:$A,Figure16!$A4338)</f>
        <v>0</v>
      </c>
      <c r="D4338" s="3">
        <f>SUMIFS(Data!Y:Y,Data!$B:$B,Figure16!$B4338,Data!$A:$A,Figure16!$A4338)</f>
        <v>0</v>
      </c>
      <c r="E4338" s="3">
        <f>SUMIFS(Data!Q:Q,Data!$B:$B,Figure16!$B4338,Data!$A:$A,Figure16!$A4338)</f>
        <v>0</v>
      </c>
      <c r="F4338" s="1" t="str">
        <f t="shared" si="138"/>
        <v/>
      </c>
      <c r="G4338" s="1" t="str">
        <f t="shared" si="139"/>
        <v/>
      </c>
      <c r="H4338">
        <f>SUMIFS(Data!Z:Z,Data!B:B,Figure16!B4338,Data!A:A,Figure16!A4338)</f>
        <v>1</v>
      </c>
    </row>
    <row r="4339" spans="1:8">
      <c r="A4339" s="27">
        <v>1970</v>
      </c>
      <c r="B4339" t="s">
        <v>108</v>
      </c>
      <c r="C4339" s="3">
        <f>SUMIFS(Data!F:F,Data!$B:$B,Figure16!$B4339,Data!$A:$A,Figure16!$A4339)</f>
        <v>0</v>
      </c>
      <c r="D4339" s="3">
        <f>SUMIFS(Data!Y:Y,Data!$B:$B,Figure16!$B4339,Data!$A:$A,Figure16!$A4339)</f>
        <v>0</v>
      </c>
      <c r="E4339" s="3">
        <f>SUMIFS(Data!Q:Q,Data!$B:$B,Figure16!$B4339,Data!$A:$A,Figure16!$A4339)</f>
        <v>0</v>
      </c>
      <c r="F4339" s="1" t="str">
        <f t="shared" si="138"/>
        <v/>
      </c>
      <c r="G4339" s="1" t="str">
        <f t="shared" si="139"/>
        <v/>
      </c>
      <c r="H4339">
        <f>SUMIFS(Data!Z:Z,Data!B:B,Figure16!B4339,Data!A:A,Figure16!A4339)</f>
        <v>1</v>
      </c>
    </row>
    <row r="4340" spans="1:8">
      <c r="A4340" s="27">
        <v>1971</v>
      </c>
      <c r="B4340" t="s">
        <v>108</v>
      </c>
      <c r="C4340" s="3">
        <f>SUMIFS(Data!F:F,Data!$B:$B,Figure16!$B4340,Data!$A:$A,Figure16!$A4340)</f>
        <v>0</v>
      </c>
      <c r="D4340" s="3">
        <f>SUMIFS(Data!Y:Y,Data!$B:$B,Figure16!$B4340,Data!$A:$A,Figure16!$A4340)</f>
        <v>0</v>
      </c>
      <c r="E4340" s="3">
        <f>SUMIFS(Data!Q:Q,Data!$B:$B,Figure16!$B4340,Data!$A:$A,Figure16!$A4340)</f>
        <v>0</v>
      </c>
      <c r="F4340" s="1" t="str">
        <f t="shared" si="138"/>
        <v/>
      </c>
      <c r="G4340" s="1" t="str">
        <f t="shared" si="139"/>
        <v/>
      </c>
      <c r="H4340">
        <f>SUMIFS(Data!Z:Z,Data!B:B,Figure16!B4340,Data!A:A,Figure16!A4340)</f>
        <v>1</v>
      </c>
    </row>
    <row r="4341" spans="1:8">
      <c r="A4341" s="27">
        <v>1972</v>
      </c>
      <c r="B4341" t="s">
        <v>108</v>
      </c>
      <c r="C4341" s="3">
        <f>SUMIFS(Data!F:F,Data!$B:$B,Figure16!$B4341,Data!$A:$A,Figure16!$A4341)</f>
        <v>0</v>
      </c>
      <c r="D4341" s="3">
        <f>SUMIFS(Data!Y:Y,Data!$B:$B,Figure16!$B4341,Data!$A:$A,Figure16!$A4341)</f>
        <v>0</v>
      </c>
      <c r="E4341" s="3">
        <f>SUMIFS(Data!Q:Q,Data!$B:$B,Figure16!$B4341,Data!$A:$A,Figure16!$A4341)</f>
        <v>0</v>
      </c>
      <c r="F4341" s="1" t="str">
        <f t="shared" si="138"/>
        <v/>
      </c>
      <c r="G4341" s="1" t="str">
        <f t="shared" si="139"/>
        <v/>
      </c>
      <c r="H4341">
        <f>SUMIFS(Data!Z:Z,Data!B:B,Figure16!B4341,Data!A:A,Figure16!A4341)</f>
        <v>1</v>
      </c>
    </row>
    <row r="4342" spans="1:8">
      <c r="A4342" s="27">
        <v>1973</v>
      </c>
      <c r="B4342" t="s">
        <v>108</v>
      </c>
      <c r="C4342" s="3">
        <f>SUMIFS(Data!F:F,Data!$B:$B,Figure16!$B4342,Data!$A:$A,Figure16!$A4342)</f>
        <v>0</v>
      </c>
      <c r="D4342" s="3">
        <f>SUMIFS(Data!Y:Y,Data!$B:$B,Figure16!$B4342,Data!$A:$A,Figure16!$A4342)</f>
        <v>0</v>
      </c>
      <c r="E4342" s="3">
        <f>SUMIFS(Data!Q:Q,Data!$B:$B,Figure16!$B4342,Data!$A:$A,Figure16!$A4342)</f>
        <v>0</v>
      </c>
      <c r="F4342" s="1" t="str">
        <f t="shared" si="138"/>
        <v/>
      </c>
      <c r="G4342" s="1" t="str">
        <f t="shared" si="139"/>
        <v/>
      </c>
      <c r="H4342">
        <f>SUMIFS(Data!Z:Z,Data!B:B,Figure16!B4342,Data!A:A,Figure16!A4342)</f>
        <v>1</v>
      </c>
    </row>
    <row r="4343" spans="1:8">
      <c r="A4343" s="27">
        <v>1974</v>
      </c>
      <c r="B4343" t="s">
        <v>108</v>
      </c>
      <c r="C4343" s="3">
        <f>SUMIFS(Data!F:F,Data!$B:$B,Figure16!$B4343,Data!$A:$A,Figure16!$A4343)</f>
        <v>0</v>
      </c>
      <c r="D4343" s="3">
        <f>SUMIFS(Data!Y:Y,Data!$B:$B,Figure16!$B4343,Data!$A:$A,Figure16!$A4343)</f>
        <v>0</v>
      </c>
      <c r="E4343" s="3">
        <f>SUMIFS(Data!Q:Q,Data!$B:$B,Figure16!$B4343,Data!$A:$A,Figure16!$A4343)</f>
        <v>0</v>
      </c>
      <c r="F4343" s="1" t="str">
        <f t="shared" si="138"/>
        <v/>
      </c>
      <c r="G4343" s="1" t="str">
        <f t="shared" si="139"/>
        <v/>
      </c>
      <c r="H4343">
        <f>SUMIFS(Data!Z:Z,Data!B:B,Figure16!B4343,Data!A:A,Figure16!A4343)</f>
        <v>1</v>
      </c>
    </row>
    <row r="4344" spans="1:8">
      <c r="A4344" s="27">
        <v>1975</v>
      </c>
      <c r="B4344" t="s">
        <v>108</v>
      </c>
      <c r="C4344" s="3">
        <f>SUMIFS(Data!F:F,Data!$B:$B,Figure16!$B4344,Data!$A:$A,Figure16!$A4344)</f>
        <v>0</v>
      </c>
      <c r="D4344" s="3">
        <f>SUMIFS(Data!Y:Y,Data!$B:$B,Figure16!$B4344,Data!$A:$A,Figure16!$A4344)</f>
        <v>0</v>
      </c>
      <c r="E4344" s="3">
        <f>SUMIFS(Data!Q:Q,Data!$B:$B,Figure16!$B4344,Data!$A:$A,Figure16!$A4344)</f>
        <v>0</v>
      </c>
      <c r="F4344" s="1" t="str">
        <f t="shared" si="138"/>
        <v/>
      </c>
      <c r="G4344" s="1" t="str">
        <f t="shared" si="139"/>
        <v/>
      </c>
      <c r="H4344">
        <f>SUMIFS(Data!Z:Z,Data!B:B,Figure16!B4344,Data!A:A,Figure16!A4344)</f>
        <v>1</v>
      </c>
    </row>
    <row r="4345" spans="1:8">
      <c r="A4345" s="27">
        <v>1976</v>
      </c>
      <c r="B4345" t="s">
        <v>108</v>
      </c>
      <c r="C4345" s="3">
        <f>SUMIFS(Data!F:F,Data!$B:$B,Figure16!$B4345,Data!$A:$A,Figure16!$A4345)</f>
        <v>0</v>
      </c>
      <c r="D4345" s="3">
        <f>SUMIFS(Data!Y:Y,Data!$B:$B,Figure16!$B4345,Data!$A:$A,Figure16!$A4345)</f>
        <v>0</v>
      </c>
      <c r="E4345" s="3">
        <f>SUMIFS(Data!Q:Q,Data!$B:$B,Figure16!$B4345,Data!$A:$A,Figure16!$A4345)</f>
        <v>0</v>
      </c>
      <c r="F4345" s="1" t="str">
        <f t="shared" si="138"/>
        <v/>
      </c>
      <c r="G4345" s="1" t="str">
        <f t="shared" si="139"/>
        <v/>
      </c>
      <c r="H4345">
        <f>SUMIFS(Data!Z:Z,Data!B:B,Figure16!B4345,Data!A:A,Figure16!A4345)</f>
        <v>1</v>
      </c>
    </row>
    <row r="4346" spans="1:8">
      <c r="A4346" s="27">
        <v>1977</v>
      </c>
      <c r="B4346" t="s">
        <v>108</v>
      </c>
      <c r="C4346" s="3">
        <f>SUMIFS(Data!F:F,Data!$B:$B,Figure16!$B4346,Data!$A:$A,Figure16!$A4346)</f>
        <v>0</v>
      </c>
      <c r="D4346" s="3">
        <f>SUMIFS(Data!Y:Y,Data!$B:$B,Figure16!$B4346,Data!$A:$A,Figure16!$A4346)</f>
        <v>0</v>
      </c>
      <c r="E4346" s="3">
        <f>SUMIFS(Data!Q:Q,Data!$B:$B,Figure16!$B4346,Data!$A:$A,Figure16!$A4346)</f>
        <v>0</v>
      </c>
      <c r="F4346" s="1" t="str">
        <f t="shared" si="138"/>
        <v/>
      </c>
      <c r="G4346" s="1" t="str">
        <f t="shared" si="139"/>
        <v/>
      </c>
      <c r="H4346">
        <f>SUMIFS(Data!Z:Z,Data!B:B,Figure16!B4346,Data!A:A,Figure16!A4346)</f>
        <v>1</v>
      </c>
    </row>
    <row r="4347" spans="1:8">
      <c r="A4347" s="27">
        <v>1978</v>
      </c>
      <c r="B4347" t="s">
        <v>108</v>
      </c>
      <c r="C4347" s="3">
        <f>SUMIFS(Data!F:F,Data!$B:$B,Figure16!$B4347,Data!$A:$A,Figure16!$A4347)</f>
        <v>0</v>
      </c>
      <c r="D4347" s="3">
        <f>SUMIFS(Data!Y:Y,Data!$B:$B,Figure16!$B4347,Data!$A:$A,Figure16!$A4347)</f>
        <v>0</v>
      </c>
      <c r="E4347" s="3">
        <f>SUMIFS(Data!Q:Q,Data!$B:$B,Figure16!$B4347,Data!$A:$A,Figure16!$A4347)</f>
        <v>0</v>
      </c>
      <c r="F4347" s="1" t="str">
        <f t="shared" si="138"/>
        <v/>
      </c>
      <c r="G4347" s="1" t="str">
        <f t="shared" si="139"/>
        <v/>
      </c>
      <c r="H4347">
        <f>SUMIFS(Data!Z:Z,Data!B:B,Figure16!B4347,Data!A:A,Figure16!A4347)</f>
        <v>1</v>
      </c>
    </row>
    <row r="4348" spans="1:8">
      <c r="A4348" s="27">
        <v>1979</v>
      </c>
      <c r="B4348" t="s">
        <v>108</v>
      </c>
      <c r="C4348" s="3">
        <f>SUMIFS(Data!F:F,Data!$B:$B,Figure16!$B4348,Data!$A:$A,Figure16!$A4348)</f>
        <v>0</v>
      </c>
      <c r="D4348" s="3">
        <f>SUMIFS(Data!Y:Y,Data!$B:$B,Figure16!$B4348,Data!$A:$A,Figure16!$A4348)</f>
        <v>0</v>
      </c>
      <c r="E4348" s="3">
        <f>SUMIFS(Data!Q:Q,Data!$B:$B,Figure16!$B4348,Data!$A:$A,Figure16!$A4348)</f>
        <v>0</v>
      </c>
      <c r="F4348" s="1" t="str">
        <f t="shared" si="138"/>
        <v/>
      </c>
      <c r="G4348" s="1" t="str">
        <f t="shared" si="139"/>
        <v/>
      </c>
      <c r="H4348">
        <f>SUMIFS(Data!Z:Z,Data!B:B,Figure16!B4348,Data!A:A,Figure16!A4348)</f>
        <v>1</v>
      </c>
    </row>
    <row r="4349" spans="1:8">
      <c r="A4349" s="27">
        <v>1980</v>
      </c>
      <c r="B4349" t="s">
        <v>108</v>
      </c>
      <c r="C4349" s="3">
        <f>SUMIFS(Data!F:F,Data!$B:$B,Figure16!$B4349,Data!$A:$A,Figure16!$A4349)</f>
        <v>0</v>
      </c>
      <c r="D4349" s="3">
        <f>SUMIFS(Data!Y:Y,Data!$B:$B,Figure16!$B4349,Data!$A:$A,Figure16!$A4349)</f>
        <v>0</v>
      </c>
      <c r="E4349" s="3">
        <f>SUMIFS(Data!Q:Q,Data!$B:$B,Figure16!$B4349,Data!$A:$A,Figure16!$A4349)</f>
        <v>42463576.158940397</v>
      </c>
      <c r="F4349" s="1">
        <f t="shared" si="138"/>
        <v>0</v>
      </c>
      <c r="G4349" s="1">
        <f t="shared" si="139"/>
        <v>0</v>
      </c>
      <c r="H4349">
        <f>SUMIFS(Data!Z:Z,Data!B:B,Figure16!B4349,Data!A:A,Figure16!A4349)</f>
        <v>1</v>
      </c>
    </row>
    <row r="4350" spans="1:8">
      <c r="A4350" s="27">
        <v>1981</v>
      </c>
      <c r="B4350" t="s">
        <v>108</v>
      </c>
      <c r="C4350" s="3">
        <f>SUMIFS(Data!F:F,Data!$B:$B,Figure16!$B4350,Data!$A:$A,Figure16!$A4350)</f>
        <v>0</v>
      </c>
      <c r="D4350" s="3">
        <f>SUMIFS(Data!Y:Y,Data!$B:$B,Figure16!$B4350,Data!$A:$A,Figure16!$A4350)</f>
        <v>0</v>
      </c>
      <c r="E4350" s="3">
        <f>SUMIFS(Data!Q:Q,Data!$B:$B,Figure16!$B4350,Data!$A:$A,Figure16!$A4350)</f>
        <v>44781456.953642383</v>
      </c>
      <c r="F4350" s="1">
        <f t="shared" si="138"/>
        <v>0</v>
      </c>
      <c r="G4350" s="1">
        <f t="shared" si="139"/>
        <v>0</v>
      </c>
      <c r="H4350">
        <f>SUMIFS(Data!Z:Z,Data!B:B,Figure16!B4350,Data!A:A,Figure16!A4350)</f>
        <v>1</v>
      </c>
    </row>
    <row r="4351" spans="1:8">
      <c r="A4351" s="27">
        <v>1982</v>
      </c>
      <c r="B4351" t="s">
        <v>108</v>
      </c>
      <c r="C4351" s="3">
        <f>SUMIFS(Data!F:F,Data!$B:$B,Figure16!$B4351,Data!$A:$A,Figure16!$A4351)</f>
        <v>0</v>
      </c>
      <c r="D4351" s="3">
        <f>SUMIFS(Data!Y:Y,Data!$B:$B,Figure16!$B4351,Data!$A:$A,Figure16!$A4351)</f>
        <v>0</v>
      </c>
      <c r="E4351" s="3">
        <f>SUMIFS(Data!Q:Q,Data!$B:$B,Figure16!$B4351,Data!$A:$A,Figure16!$A4351)</f>
        <v>47935843.793584377</v>
      </c>
      <c r="F4351" s="1">
        <f t="shared" si="138"/>
        <v>0</v>
      </c>
      <c r="G4351" s="1">
        <f t="shared" si="139"/>
        <v>0</v>
      </c>
      <c r="H4351">
        <f>SUMIFS(Data!Z:Z,Data!B:B,Figure16!B4351,Data!A:A,Figure16!A4351)</f>
        <v>1</v>
      </c>
    </row>
    <row r="4352" spans="1:8">
      <c r="A4352" s="27">
        <v>1983</v>
      </c>
      <c r="B4352" t="s">
        <v>108</v>
      </c>
      <c r="C4352" s="3">
        <f>SUMIFS(Data!F:F,Data!$B:$B,Figure16!$B4352,Data!$A:$A,Figure16!$A4352)</f>
        <v>50000</v>
      </c>
      <c r="D4352" s="3">
        <f>SUMIFS(Data!Y:Y,Data!$B:$B,Figure16!$B4352,Data!$A:$A,Figure16!$A4352)</f>
        <v>0</v>
      </c>
      <c r="E4352" s="3">
        <f>SUMIFS(Data!Q:Q,Data!$B:$B,Figure16!$B4352,Data!$A:$A,Figure16!$A4352)</f>
        <v>57829787.234042548</v>
      </c>
      <c r="F4352" s="1">
        <f t="shared" si="138"/>
        <v>8.6460632818248728E-2</v>
      </c>
      <c r="G4352" s="1">
        <f t="shared" si="139"/>
        <v>0</v>
      </c>
      <c r="H4352">
        <f>SUMIFS(Data!Z:Z,Data!B:B,Figure16!B4352,Data!A:A,Figure16!A4352)</f>
        <v>1</v>
      </c>
    </row>
    <row r="4353" spans="1:8">
      <c r="A4353" s="27">
        <v>1984</v>
      </c>
      <c r="B4353" t="s">
        <v>108</v>
      </c>
      <c r="C4353" s="3">
        <f>SUMIFS(Data!F:F,Data!$B:$B,Figure16!$B4353,Data!$A:$A,Figure16!$A4353)</f>
        <v>0</v>
      </c>
      <c r="D4353" s="3">
        <f>SUMIFS(Data!Y:Y,Data!$B:$B,Figure16!$B4353,Data!$A:$A,Figure16!$A4353)</f>
        <v>0</v>
      </c>
      <c r="E4353" s="3">
        <f>SUMIFS(Data!Q:Q,Data!$B:$B,Figure16!$B4353,Data!$A:$A,Figure16!$A4353)</f>
        <v>109503546.09929079</v>
      </c>
      <c r="F4353" s="1">
        <f t="shared" si="138"/>
        <v>0</v>
      </c>
      <c r="G4353" s="1">
        <f t="shared" si="139"/>
        <v>0</v>
      </c>
      <c r="H4353">
        <f>SUMIFS(Data!Z:Z,Data!B:B,Figure16!B4353,Data!A:A,Figure16!A4353)</f>
        <v>1</v>
      </c>
    </row>
    <row r="4354" spans="1:8">
      <c r="A4354" s="27">
        <v>1985</v>
      </c>
      <c r="B4354" t="s">
        <v>108</v>
      </c>
      <c r="C4354" s="3">
        <f>SUMIFS(Data!F:F,Data!$B:$B,Figure16!$B4354,Data!$A:$A,Figure16!$A4354)</f>
        <v>0</v>
      </c>
      <c r="D4354" s="3">
        <f>SUMIFS(Data!Y:Y,Data!$B:$B,Figure16!$B4354,Data!$A:$A,Figure16!$A4354)</f>
        <v>0</v>
      </c>
      <c r="E4354" s="3">
        <f>SUMIFS(Data!Q:Q,Data!$B:$B,Figure16!$B4354,Data!$A:$A,Figure16!$A4354)</f>
        <v>127154929.57746479</v>
      </c>
      <c r="F4354" s="1">
        <f t="shared" si="138"/>
        <v>0</v>
      </c>
      <c r="G4354" s="1">
        <f t="shared" si="139"/>
        <v>0</v>
      </c>
      <c r="H4354">
        <f>SUMIFS(Data!Z:Z,Data!B:B,Figure16!B4354,Data!A:A,Figure16!A4354)</f>
        <v>1</v>
      </c>
    </row>
    <row r="4355" spans="1:8">
      <c r="A4355" s="27">
        <v>1986</v>
      </c>
      <c r="B4355" t="s">
        <v>108</v>
      </c>
      <c r="C4355" s="3">
        <f>SUMIFS(Data!F:F,Data!$B:$B,Figure16!$B4355,Data!$A:$A,Figure16!$A4355)</f>
        <v>0</v>
      </c>
      <c r="D4355" s="3">
        <f>SUMIFS(Data!Y:Y,Data!$B:$B,Figure16!$B4355,Data!$A:$A,Figure16!$A4355)</f>
        <v>0</v>
      </c>
      <c r="E4355" s="3">
        <f>SUMIFS(Data!Q:Q,Data!$B:$B,Figure16!$B4355,Data!$A:$A,Figure16!$A4355)</f>
        <v>141902097.90209788</v>
      </c>
      <c r="F4355" s="1">
        <f t="shared" ref="F4355:F4418" si="140">IF(E4355&gt;0,C4355/E4355*100,"")</f>
        <v>0</v>
      </c>
      <c r="G4355" s="1">
        <f t="shared" ref="G4355:G4418" si="141">IF($E4355&gt;0,D4355/$E4355*100,"")</f>
        <v>0</v>
      </c>
      <c r="H4355">
        <f>SUMIFS(Data!Z:Z,Data!B:B,Figure16!B4355,Data!A:A,Figure16!A4355)</f>
        <v>1</v>
      </c>
    </row>
    <row r="4356" spans="1:8">
      <c r="A4356" s="27">
        <v>1987</v>
      </c>
      <c r="B4356" t="s">
        <v>108</v>
      </c>
      <c r="C4356" s="3">
        <f>SUMIFS(Data!F:F,Data!$B:$B,Figure16!$B4356,Data!$A:$A,Figure16!$A4356)</f>
        <v>0</v>
      </c>
      <c r="D4356" s="3">
        <f>SUMIFS(Data!Y:Y,Data!$B:$B,Figure16!$B4356,Data!$A:$A,Figure16!$A4356)</f>
        <v>0</v>
      </c>
      <c r="E4356" s="3">
        <f>SUMIFS(Data!Q:Q,Data!$B:$B,Figure16!$B4356,Data!$A:$A,Figure16!$A4356)</f>
        <v>141268980.47722343</v>
      </c>
      <c r="F4356" s="1">
        <f t="shared" si="140"/>
        <v>0</v>
      </c>
      <c r="G4356" s="1">
        <f t="shared" si="141"/>
        <v>0</v>
      </c>
      <c r="H4356">
        <f>SUMIFS(Data!Z:Z,Data!B:B,Figure16!B4356,Data!A:A,Figure16!A4356)</f>
        <v>1</v>
      </c>
    </row>
    <row r="4357" spans="1:8">
      <c r="A4357" s="27">
        <v>1988</v>
      </c>
      <c r="B4357" t="s">
        <v>108</v>
      </c>
      <c r="C4357" s="3">
        <f>SUMIFS(Data!F:F,Data!$B:$B,Figure16!$B4357,Data!$A:$A,Figure16!$A4357)</f>
        <v>0</v>
      </c>
      <c r="D4357" s="3">
        <f>SUMIFS(Data!Y:Y,Data!$B:$B,Figure16!$B4357,Data!$A:$A,Figure16!$A4357)</f>
        <v>0</v>
      </c>
      <c r="E4357" s="3">
        <f>SUMIFS(Data!Q:Q,Data!$B:$B,Figure16!$B4357,Data!$A:$A,Figure16!$A4357)</f>
        <v>168610478.35990891</v>
      </c>
      <c r="F4357" s="1">
        <f t="shared" si="140"/>
        <v>0</v>
      </c>
      <c r="G4357" s="1">
        <f t="shared" si="141"/>
        <v>0</v>
      </c>
      <c r="H4357">
        <f>SUMIFS(Data!Z:Z,Data!B:B,Figure16!B4357,Data!A:A,Figure16!A4357)</f>
        <v>1</v>
      </c>
    </row>
    <row r="4358" spans="1:8">
      <c r="A4358" s="27">
        <v>1989</v>
      </c>
      <c r="B4358" t="s">
        <v>108</v>
      </c>
      <c r="C4358" s="3">
        <f>SUMIFS(Data!F:F,Data!$B:$B,Figure16!$B4358,Data!$A:$A,Figure16!$A4358)</f>
        <v>0</v>
      </c>
      <c r="D4358" s="3">
        <f>SUMIFS(Data!Y:Y,Data!$B:$B,Figure16!$B4358,Data!$A:$A,Figure16!$A4358)</f>
        <v>0</v>
      </c>
      <c r="E4358" s="3">
        <f>SUMIFS(Data!Q:Q,Data!$B:$B,Figure16!$B4358,Data!$A:$A,Figure16!$A4358)</f>
        <v>189535398.2300885</v>
      </c>
      <c r="F4358" s="1">
        <f t="shared" si="140"/>
        <v>0</v>
      </c>
      <c r="G4358" s="1">
        <f t="shared" si="141"/>
        <v>0</v>
      </c>
      <c r="H4358">
        <f>SUMIFS(Data!Z:Z,Data!B:B,Figure16!B4358,Data!A:A,Figure16!A4358)</f>
        <v>1</v>
      </c>
    </row>
    <row r="4359" spans="1:8">
      <c r="A4359" s="27">
        <v>1990</v>
      </c>
      <c r="B4359" t="s">
        <v>108</v>
      </c>
      <c r="C4359" s="3">
        <f>SUMIFS(Data!F:F,Data!$B:$B,Figure16!$B4359,Data!$A:$A,Figure16!$A4359)</f>
        <v>1000000</v>
      </c>
      <c r="D4359" s="3">
        <f>SUMIFS(Data!Y:Y,Data!$B:$B,Figure16!$B4359,Data!$A:$A,Figure16!$A4359)</f>
        <v>0</v>
      </c>
      <c r="E4359" s="3">
        <f>SUMIFS(Data!Q:Q,Data!$B:$B,Figure16!$B4359,Data!$A:$A,Figure16!$A4359)</f>
        <v>215089005.23560205</v>
      </c>
      <c r="F4359" s="1">
        <f t="shared" si="140"/>
        <v>0.46492381091475599</v>
      </c>
      <c r="G4359" s="1">
        <f t="shared" si="141"/>
        <v>0</v>
      </c>
      <c r="H4359">
        <f>SUMIFS(Data!Z:Z,Data!B:B,Figure16!B4359,Data!A:A,Figure16!A4359)</f>
        <v>1</v>
      </c>
    </row>
    <row r="4360" spans="1:8">
      <c r="A4360" s="27">
        <v>1991</v>
      </c>
      <c r="B4360" t="s">
        <v>108</v>
      </c>
      <c r="C4360" s="3">
        <f>SUMIFS(Data!F:F,Data!$B:$B,Figure16!$B4360,Data!$A:$A,Figure16!$A4360)</f>
        <v>0</v>
      </c>
      <c r="D4360" s="3">
        <f>SUMIFS(Data!Y:Y,Data!$B:$B,Figure16!$B4360,Data!$A:$A,Figure16!$A4360)</f>
        <v>0</v>
      </c>
      <c r="E4360" s="3">
        <f>SUMIFS(Data!Q:Q,Data!$B:$B,Figure16!$B4360,Data!$A:$A,Figure16!$A4360)</f>
        <v>244468292.68292686</v>
      </c>
      <c r="F4360" s="1">
        <f t="shared" si="140"/>
        <v>0</v>
      </c>
      <c r="G4360" s="1">
        <f t="shared" si="141"/>
        <v>0</v>
      </c>
      <c r="H4360">
        <f>SUMIFS(Data!Z:Z,Data!B:B,Figure16!B4360,Data!A:A,Figure16!A4360)</f>
        <v>1</v>
      </c>
    </row>
    <row r="4361" spans="1:8">
      <c r="A4361" s="27">
        <v>1992</v>
      </c>
      <c r="B4361" t="s">
        <v>108</v>
      </c>
      <c r="C4361" s="3">
        <f>SUMIFS(Data!F:F,Data!$B:$B,Figure16!$B4361,Data!$A:$A,Figure16!$A4361)</f>
        <v>0</v>
      </c>
      <c r="D4361" s="3">
        <f>SUMIFS(Data!Y:Y,Data!$B:$B,Figure16!$B4361,Data!$A:$A,Figure16!$A4361)</f>
        <v>0</v>
      </c>
      <c r="E4361" s="3">
        <f>SUMIFS(Data!Q:Q,Data!$B:$B,Figure16!$B4361,Data!$A:$A,Figure16!$A4361)</f>
        <v>284853358.56196785</v>
      </c>
      <c r="F4361" s="1">
        <f t="shared" si="140"/>
        <v>0</v>
      </c>
      <c r="G4361" s="1">
        <f t="shared" si="141"/>
        <v>0</v>
      </c>
      <c r="H4361">
        <f>SUMIFS(Data!Z:Z,Data!B:B,Figure16!B4361,Data!A:A,Figure16!A4361)</f>
        <v>1</v>
      </c>
    </row>
    <row r="4362" spans="1:8">
      <c r="A4362" s="27">
        <v>1993</v>
      </c>
      <c r="B4362" t="s">
        <v>108</v>
      </c>
      <c r="C4362" s="3">
        <f>SUMIFS(Data!F:F,Data!$B:$B,Figure16!$B4362,Data!$A:$A,Figure16!$A4362)</f>
        <v>0</v>
      </c>
      <c r="D4362" s="3">
        <f>SUMIFS(Data!Y:Y,Data!$B:$B,Figure16!$B4362,Data!$A:$A,Figure16!$A4362)</f>
        <v>0</v>
      </c>
      <c r="E4362" s="3">
        <f>SUMIFS(Data!Q:Q,Data!$B:$B,Figure16!$B4362,Data!$A:$A,Figure16!$A4362)</f>
        <v>322326642.33576638</v>
      </c>
      <c r="F4362" s="1">
        <f t="shared" si="140"/>
        <v>0</v>
      </c>
      <c r="G4362" s="1">
        <f t="shared" si="141"/>
        <v>0</v>
      </c>
      <c r="H4362">
        <f>SUMIFS(Data!Z:Z,Data!B:B,Figure16!B4362,Data!A:A,Figure16!A4362)</f>
        <v>1</v>
      </c>
    </row>
    <row r="4363" spans="1:8">
      <c r="A4363" s="27">
        <v>1994</v>
      </c>
      <c r="B4363" t="s">
        <v>108</v>
      </c>
      <c r="C4363" s="3">
        <f>SUMIFS(Data!F:F,Data!$B:$B,Figure16!$B4363,Data!$A:$A,Figure16!$A4363)</f>
        <v>0</v>
      </c>
      <c r="D4363" s="3">
        <f>SUMIFS(Data!Y:Y,Data!$B:$B,Figure16!$B4363,Data!$A:$A,Figure16!$A4363)</f>
        <v>0</v>
      </c>
      <c r="E4363" s="3">
        <f>SUMIFS(Data!Q:Q,Data!$B:$B,Figure16!$B4363,Data!$A:$A,Figure16!$A4363)</f>
        <v>355884383.08886969</v>
      </c>
      <c r="F4363" s="1">
        <f t="shared" si="140"/>
        <v>0</v>
      </c>
      <c r="G4363" s="1">
        <f t="shared" si="141"/>
        <v>0</v>
      </c>
      <c r="H4363">
        <f>SUMIFS(Data!Z:Z,Data!B:B,Figure16!B4363,Data!A:A,Figure16!A4363)</f>
        <v>1</v>
      </c>
    </row>
    <row r="4364" spans="1:8">
      <c r="A4364" s="27">
        <v>1995</v>
      </c>
      <c r="B4364" t="s">
        <v>108</v>
      </c>
      <c r="C4364" s="3">
        <f>SUMIFS(Data!F:F,Data!$B:$B,Figure16!$B4364,Data!$A:$A,Figure16!$A4364)</f>
        <v>0</v>
      </c>
      <c r="D4364" s="3">
        <f>SUMIFS(Data!Y:Y,Data!$B:$B,Figure16!$B4364,Data!$A:$A,Figure16!$A4364)</f>
        <v>0</v>
      </c>
      <c r="E4364" s="3">
        <f>SUMIFS(Data!Q:Q,Data!$B:$B,Figure16!$B4364,Data!$A:$A,Figure16!$A4364)</f>
        <v>398988954.97026342</v>
      </c>
      <c r="F4364" s="1">
        <f t="shared" si="140"/>
        <v>0</v>
      </c>
      <c r="G4364" s="1">
        <f t="shared" si="141"/>
        <v>0</v>
      </c>
      <c r="H4364">
        <f>SUMIFS(Data!Z:Z,Data!B:B,Figure16!B4364,Data!A:A,Figure16!A4364)</f>
        <v>1</v>
      </c>
    </row>
    <row r="4365" spans="1:8">
      <c r="A4365" s="27">
        <v>1996</v>
      </c>
      <c r="B4365" t="s">
        <v>108</v>
      </c>
      <c r="C4365" s="3">
        <f>SUMIFS(Data!F:F,Data!$B:$B,Figure16!$B4365,Data!$A:$A,Figure16!$A4365)</f>
        <v>0</v>
      </c>
      <c r="D4365" s="3">
        <f>SUMIFS(Data!Y:Y,Data!$B:$B,Figure16!$B4365,Data!$A:$A,Figure16!$A4365)</f>
        <v>0</v>
      </c>
      <c r="E4365" s="3">
        <f>SUMIFS(Data!Q:Q,Data!$B:$B,Figure16!$B4365,Data!$A:$A,Figure16!$A4365)</f>
        <v>450382327.95242143</v>
      </c>
      <c r="F4365" s="1">
        <f t="shared" si="140"/>
        <v>0</v>
      </c>
      <c r="G4365" s="1">
        <f t="shared" si="141"/>
        <v>0</v>
      </c>
      <c r="H4365">
        <f>SUMIFS(Data!Z:Z,Data!B:B,Figure16!B4365,Data!A:A,Figure16!A4365)</f>
        <v>1</v>
      </c>
    </row>
    <row r="4366" spans="1:8">
      <c r="A4366" s="27">
        <v>1997</v>
      </c>
      <c r="B4366" t="s">
        <v>108</v>
      </c>
      <c r="C4366" s="3">
        <f>SUMIFS(Data!F:F,Data!$B:$B,Figure16!$B4366,Data!$A:$A,Figure16!$A4366)</f>
        <v>0</v>
      </c>
      <c r="D4366" s="3">
        <f>SUMIFS(Data!Y:Y,Data!$B:$B,Figure16!$B4366,Data!$A:$A,Figure16!$A4366)</f>
        <v>0</v>
      </c>
      <c r="E4366" s="3">
        <f>SUMIFS(Data!Q:Q,Data!$B:$B,Figure16!$B4366,Data!$A:$A,Figure16!$A4366)</f>
        <v>508223602.3789295</v>
      </c>
      <c r="F4366" s="1">
        <f t="shared" si="140"/>
        <v>0</v>
      </c>
      <c r="G4366" s="1">
        <f t="shared" si="141"/>
        <v>0</v>
      </c>
      <c r="H4366">
        <f>SUMIFS(Data!Z:Z,Data!B:B,Figure16!B4366,Data!A:A,Figure16!A4366)</f>
        <v>1</v>
      </c>
    </row>
    <row r="4367" spans="1:8">
      <c r="A4367" s="27">
        <v>1998</v>
      </c>
      <c r="B4367" t="s">
        <v>108</v>
      </c>
      <c r="C4367" s="3">
        <f>SUMIFS(Data!F:F,Data!$B:$B,Figure16!$B4367,Data!$A:$A,Figure16!$A4367)</f>
        <v>0</v>
      </c>
      <c r="D4367" s="3">
        <f>SUMIFS(Data!Y:Y,Data!$B:$B,Figure16!$B4367,Data!$A:$A,Figure16!$A4367)</f>
        <v>0</v>
      </c>
      <c r="E4367" s="3">
        <f>SUMIFS(Data!Q:Q,Data!$B:$B,Figure16!$B4367,Data!$A:$A,Figure16!$A4367)</f>
        <v>540096397.6210705</v>
      </c>
      <c r="F4367" s="1">
        <f t="shared" si="140"/>
        <v>0</v>
      </c>
      <c r="G4367" s="1">
        <f t="shared" si="141"/>
        <v>0</v>
      </c>
      <c r="H4367">
        <f>SUMIFS(Data!Z:Z,Data!B:B,Figure16!B4367,Data!A:A,Figure16!A4367)</f>
        <v>1</v>
      </c>
    </row>
    <row r="4368" spans="1:8">
      <c r="A4368" s="27">
        <v>1999</v>
      </c>
      <c r="B4368" t="s">
        <v>108</v>
      </c>
      <c r="C4368" s="3">
        <f>SUMIFS(Data!F:F,Data!$B:$B,Figure16!$B4368,Data!$A:$A,Figure16!$A4368)</f>
        <v>0</v>
      </c>
      <c r="D4368" s="3">
        <f>SUMIFS(Data!Y:Y,Data!$B:$B,Figure16!$B4368,Data!$A:$A,Figure16!$A4368)</f>
        <v>0</v>
      </c>
      <c r="E4368" s="3">
        <f>SUMIFS(Data!Q:Q,Data!$B:$B,Figure16!$B4368,Data!$A:$A,Figure16!$A4368)</f>
        <v>589239753.61087513</v>
      </c>
      <c r="F4368" s="1">
        <f t="shared" si="140"/>
        <v>0</v>
      </c>
      <c r="G4368" s="1">
        <f t="shared" si="141"/>
        <v>0</v>
      </c>
      <c r="H4368">
        <f>SUMIFS(Data!Z:Z,Data!B:B,Figure16!B4368,Data!A:A,Figure16!A4368)</f>
        <v>1</v>
      </c>
    </row>
    <row r="4369" spans="1:8">
      <c r="A4369" s="27">
        <v>2000</v>
      </c>
      <c r="B4369" t="s">
        <v>108</v>
      </c>
      <c r="C4369" s="3">
        <f>SUMIFS(Data!F:F,Data!$B:$B,Figure16!$B4369,Data!$A:$A,Figure16!$A4369)</f>
        <v>0</v>
      </c>
      <c r="D4369" s="3">
        <f>SUMIFS(Data!Y:Y,Data!$B:$B,Figure16!$B4369,Data!$A:$A,Figure16!$A4369)</f>
        <v>0</v>
      </c>
      <c r="E4369" s="3">
        <f>SUMIFS(Data!Q:Q,Data!$B:$B,Figure16!$B4369,Data!$A:$A,Figure16!$A4369)</f>
        <v>624337145.28462195</v>
      </c>
      <c r="F4369" s="1">
        <f t="shared" si="140"/>
        <v>0</v>
      </c>
      <c r="G4369" s="1">
        <f t="shared" si="141"/>
        <v>0</v>
      </c>
      <c r="H4369">
        <f>SUMIFS(Data!Z:Z,Data!B:B,Figure16!B4369,Data!A:A,Figure16!A4369)</f>
        <v>1</v>
      </c>
    </row>
    <row r="4370" spans="1:8">
      <c r="A4370" s="27">
        <v>2001</v>
      </c>
      <c r="B4370" t="s">
        <v>108</v>
      </c>
      <c r="C4370" s="3">
        <f>SUMIFS(Data!F:F,Data!$B:$B,Figure16!$B4370,Data!$A:$A,Figure16!$A4370)</f>
        <v>0</v>
      </c>
      <c r="D4370" s="3">
        <f>SUMIFS(Data!Y:Y,Data!$B:$B,Figure16!$B4370,Data!$A:$A,Figure16!$A4370)</f>
        <v>0</v>
      </c>
      <c r="E4370" s="3">
        <f>SUMIFS(Data!Q:Q,Data!$B:$B,Figure16!$B4370,Data!$A:$A,Figure16!$A4370)</f>
        <v>870179738.56209147</v>
      </c>
      <c r="F4370" s="1">
        <f t="shared" si="140"/>
        <v>0</v>
      </c>
      <c r="G4370" s="1">
        <f t="shared" si="141"/>
        <v>0</v>
      </c>
      <c r="H4370">
        <f>SUMIFS(Data!Z:Z,Data!B:B,Figure16!B4370,Data!A:A,Figure16!A4370)</f>
        <v>1</v>
      </c>
    </row>
    <row r="4371" spans="1:8">
      <c r="A4371" s="27">
        <v>2002</v>
      </c>
      <c r="B4371" t="s">
        <v>108</v>
      </c>
      <c r="C4371" s="3">
        <f>SUMIFS(Data!F:F,Data!$B:$B,Figure16!$B4371,Data!$A:$A,Figure16!$A4371)</f>
        <v>0</v>
      </c>
      <c r="D4371" s="3">
        <f>SUMIFS(Data!Y:Y,Data!$B:$B,Figure16!$B4371,Data!$A:$A,Figure16!$A4371)</f>
        <v>0</v>
      </c>
      <c r="E4371" s="3">
        <f>SUMIFS(Data!Q:Q,Data!$B:$B,Figure16!$B4371,Data!$A:$A,Figure16!$A4371)</f>
        <v>897031250</v>
      </c>
      <c r="F4371" s="1">
        <f t="shared" si="140"/>
        <v>0</v>
      </c>
      <c r="G4371" s="1">
        <f t="shared" si="141"/>
        <v>0</v>
      </c>
      <c r="H4371">
        <f>SUMIFS(Data!Z:Z,Data!B:B,Figure16!B4371,Data!A:A,Figure16!A4371)</f>
        <v>1</v>
      </c>
    </row>
    <row r="4372" spans="1:8">
      <c r="A4372" s="27">
        <v>2003</v>
      </c>
      <c r="B4372" t="s">
        <v>108</v>
      </c>
      <c r="C4372" s="3">
        <f>SUMIFS(Data!F:F,Data!$B:$B,Figure16!$B4372,Data!$A:$A,Figure16!$A4372)</f>
        <v>0</v>
      </c>
      <c r="D4372" s="3">
        <f>SUMIFS(Data!Y:Y,Data!$B:$B,Figure16!$B4372,Data!$A:$A,Figure16!$A4372)</f>
        <v>0</v>
      </c>
      <c r="E4372" s="3">
        <f>SUMIFS(Data!Q:Q,Data!$B:$B,Figure16!$B4372,Data!$A:$A,Figure16!$A4372)</f>
        <v>1052121054.6875</v>
      </c>
      <c r="F4372" s="1">
        <f t="shared" si="140"/>
        <v>0</v>
      </c>
      <c r="G4372" s="1">
        <f t="shared" si="141"/>
        <v>0</v>
      </c>
      <c r="H4372">
        <f>SUMIFS(Data!Z:Z,Data!B:B,Figure16!B4372,Data!A:A,Figure16!A4372)</f>
        <v>1</v>
      </c>
    </row>
    <row r="4373" spans="1:8">
      <c r="A4373" s="27">
        <v>2004</v>
      </c>
      <c r="B4373" t="s">
        <v>108</v>
      </c>
      <c r="C4373" s="3">
        <f>SUMIFS(Data!F:F,Data!$B:$B,Figure16!$B4373,Data!$A:$A,Figure16!$A4373)</f>
        <v>0</v>
      </c>
      <c r="D4373" s="3">
        <f>SUMIFS(Data!Y:Y,Data!$B:$B,Figure16!$B4373,Data!$A:$A,Figure16!$A4373)</f>
        <v>0</v>
      </c>
      <c r="E4373" s="3">
        <f>SUMIFS(Data!Q:Q,Data!$B:$B,Figure16!$B4373,Data!$A:$A,Figure16!$A4373)</f>
        <v>1226829562.5</v>
      </c>
      <c r="F4373" s="1">
        <f t="shared" si="140"/>
        <v>0</v>
      </c>
      <c r="G4373" s="1">
        <f t="shared" si="141"/>
        <v>0</v>
      </c>
      <c r="H4373">
        <f>SUMIFS(Data!Z:Z,Data!B:B,Figure16!B4373,Data!A:A,Figure16!A4373)</f>
        <v>1</v>
      </c>
    </row>
    <row r="4374" spans="1:8">
      <c r="A4374" s="27">
        <v>2005</v>
      </c>
      <c r="B4374" t="s">
        <v>108</v>
      </c>
      <c r="C4374" s="3">
        <f>SUMIFS(Data!F:F,Data!$B:$B,Figure16!$B4374,Data!$A:$A,Figure16!$A4374)</f>
        <v>915268.5</v>
      </c>
      <c r="D4374" s="3">
        <f>SUMIFS(Data!Y:Y,Data!$B:$B,Figure16!$B4374,Data!$A:$A,Figure16!$A4374)</f>
        <v>0</v>
      </c>
      <c r="E4374" s="3">
        <f>SUMIFS(Data!Q:Q,Data!$B:$B,Figure16!$B4374,Data!$A:$A,Figure16!$A4374)</f>
        <v>1163362437.4999998</v>
      </c>
      <c r="F4374" s="1">
        <f t="shared" si="140"/>
        <v>7.8674407089063342E-2</v>
      </c>
      <c r="G4374" s="1">
        <f t="shared" si="141"/>
        <v>0</v>
      </c>
      <c r="H4374">
        <f>SUMIFS(Data!Z:Z,Data!B:B,Figure16!B4374,Data!A:A,Figure16!A4374)</f>
        <v>1</v>
      </c>
    </row>
    <row r="4375" spans="1:8">
      <c r="A4375" s="27">
        <v>2006</v>
      </c>
      <c r="B4375" t="s">
        <v>108</v>
      </c>
      <c r="C4375" s="3">
        <f>SUMIFS(Data!F:F,Data!$B:$B,Figure16!$B4375,Data!$A:$A,Figure16!$A4375)</f>
        <v>201523.4375</v>
      </c>
      <c r="D4375" s="3">
        <f>SUMIFS(Data!Y:Y,Data!$B:$B,Figure16!$B4375,Data!$A:$A,Figure16!$A4375)</f>
        <v>0</v>
      </c>
      <c r="E4375" s="3">
        <f>SUMIFS(Data!Q:Q,Data!$B:$B,Figure16!$B4375,Data!$A:$A,Figure16!$A4375)</f>
        <v>1575200390.625</v>
      </c>
      <c r="F4375" s="1">
        <f t="shared" si="140"/>
        <v>1.2793511143051491E-2</v>
      </c>
      <c r="G4375" s="1">
        <f t="shared" si="141"/>
        <v>0</v>
      </c>
      <c r="H4375">
        <f>SUMIFS(Data!Z:Z,Data!B:B,Figure16!B4375,Data!A:A,Figure16!A4375)</f>
        <v>1</v>
      </c>
    </row>
    <row r="4376" spans="1:8">
      <c r="A4376" s="27">
        <v>2007</v>
      </c>
      <c r="B4376" t="s">
        <v>108</v>
      </c>
      <c r="C4376" s="3">
        <f>SUMIFS(Data!F:F,Data!$B:$B,Figure16!$B4376,Data!$A:$A,Figure16!$A4376)</f>
        <v>8907128</v>
      </c>
      <c r="D4376" s="3">
        <f>SUMIFS(Data!Y:Y,Data!$B:$B,Figure16!$B4376,Data!$A:$A,Figure16!$A4376)</f>
        <v>0</v>
      </c>
      <c r="E4376" s="3">
        <f>SUMIFS(Data!Q:Q,Data!$B:$B,Figure16!$B4376,Data!$A:$A,Figure16!$A4376)</f>
        <v>1868383460.9375</v>
      </c>
      <c r="F4376" s="1">
        <f t="shared" si="140"/>
        <v>0.47672911831121989</v>
      </c>
      <c r="G4376" s="1">
        <f t="shared" si="141"/>
        <v>0</v>
      </c>
      <c r="H4376">
        <f>SUMIFS(Data!Z:Z,Data!B:B,Figure16!B4376,Data!A:A,Figure16!A4376)</f>
        <v>1</v>
      </c>
    </row>
    <row r="4377" spans="1:8">
      <c r="A4377" s="27">
        <v>2008</v>
      </c>
      <c r="B4377" t="s">
        <v>108</v>
      </c>
      <c r="C4377" s="3">
        <f>SUMIFS(Data!F:F,Data!$B:$B,Figure16!$B4377,Data!$A:$A,Figure16!$A4377)</f>
        <v>5960154.25</v>
      </c>
      <c r="D4377" s="3">
        <f>SUMIFS(Data!Y:Y,Data!$B:$B,Figure16!$B4377,Data!$A:$A,Figure16!$A4377)</f>
        <v>0</v>
      </c>
      <c r="E4377" s="3">
        <f>SUMIFS(Data!Q:Q,Data!$B:$B,Figure16!$B4377,Data!$A:$A,Figure16!$A4377)</f>
        <v>2271646187.5</v>
      </c>
      <c r="F4377" s="1">
        <f t="shared" si="140"/>
        <v>0.26237159126260279</v>
      </c>
      <c r="G4377" s="1">
        <f t="shared" si="141"/>
        <v>0</v>
      </c>
      <c r="H4377">
        <f>SUMIFS(Data!Z:Z,Data!B:B,Figure16!B4377,Data!A:A,Figure16!A4377)</f>
        <v>1</v>
      </c>
    </row>
    <row r="4378" spans="1:8">
      <c r="A4378" s="27">
        <v>2009</v>
      </c>
      <c r="B4378" t="s">
        <v>108</v>
      </c>
      <c r="C4378" s="3">
        <f>SUMIFS(Data!F:F,Data!$B:$B,Figure16!$B4378,Data!$A:$A,Figure16!$A4378)</f>
        <v>0</v>
      </c>
      <c r="D4378" s="3">
        <f>SUMIFS(Data!Y:Y,Data!$B:$B,Figure16!$B4378,Data!$A:$A,Figure16!$A4378)</f>
        <v>0</v>
      </c>
      <c r="E4378" s="3">
        <f>SUMIFS(Data!Q:Q,Data!$B:$B,Figure16!$B4378,Data!$A:$A,Figure16!$A4378)</f>
        <v>2345294875</v>
      </c>
      <c r="F4378" s="1">
        <f t="shared" si="140"/>
        <v>0</v>
      </c>
      <c r="G4378" s="1">
        <f t="shared" si="141"/>
        <v>0</v>
      </c>
      <c r="H4378">
        <f>SUMIFS(Data!Z:Z,Data!B:B,Figure16!B4378,Data!A:A,Figure16!A4378)</f>
        <v>1</v>
      </c>
    </row>
    <row r="4379" spans="1:8">
      <c r="A4379" s="27">
        <v>2010</v>
      </c>
      <c r="B4379" t="s">
        <v>108</v>
      </c>
      <c r="C4379" s="3">
        <f>SUMIFS(Data!F:F,Data!$B:$B,Figure16!$B4379,Data!$A:$A,Figure16!$A4379)</f>
        <v>71045920</v>
      </c>
      <c r="D4379" s="3">
        <f>SUMIFS(Data!Y:Y,Data!$B:$B,Figure16!$B4379,Data!$A:$A,Figure16!$A4379)</f>
        <v>0</v>
      </c>
      <c r="E4379" s="3">
        <f>SUMIFS(Data!Q:Q,Data!$B:$B,Figure16!$B4379,Data!$A:$A,Figure16!$A4379)</f>
        <v>2588176054.6875</v>
      </c>
      <c r="F4379" s="1">
        <f t="shared" si="140"/>
        <v>2.7450188278856551</v>
      </c>
      <c r="G4379" s="1">
        <f t="shared" si="141"/>
        <v>0</v>
      </c>
      <c r="H4379">
        <f>SUMIFS(Data!Z:Z,Data!B:B,Figure16!B4379,Data!A:A,Figure16!A4379)</f>
        <v>1</v>
      </c>
    </row>
    <row r="4380" spans="1:8">
      <c r="A4380" s="27">
        <v>2011</v>
      </c>
      <c r="B4380" t="s">
        <v>108</v>
      </c>
      <c r="C4380" s="3">
        <f>SUMIFS(Data!F:F,Data!$B:$B,Figure16!$B4380,Data!$A:$A,Figure16!$A4380)</f>
        <v>0</v>
      </c>
      <c r="D4380" s="3">
        <f>SUMIFS(Data!Y:Y,Data!$B:$B,Figure16!$B4380,Data!$A:$A,Figure16!$A4380)</f>
        <v>0</v>
      </c>
      <c r="E4380" s="3">
        <f>SUMIFS(Data!Q:Q,Data!$B:$B,Figure16!$B4380,Data!$A:$A,Figure16!$A4380)</f>
        <v>2774351760.0328722</v>
      </c>
      <c r="F4380" s="1">
        <f t="shared" si="140"/>
        <v>0</v>
      </c>
      <c r="G4380" s="1">
        <f t="shared" si="141"/>
        <v>0</v>
      </c>
      <c r="H4380">
        <f>SUMIFS(Data!Z:Z,Data!B:B,Figure16!B4380,Data!A:A,Figure16!A4380)</f>
        <v>1</v>
      </c>
    </row>
    <row r="4381" spans="1:8">
      <c r="A4381" s="27">
        <v>2012</v>
      </c>
      <c r="B4381" t="s">
        <v>108</v>
      </c>
      <c r="C4381" s="3">
        <f>SUMIFS(Data!F:F,Data!$B:$B,Figure16!$B4381,Data!$A:$A,Figure16!$A4381)</f>
        <v>155647696</v>
      </c>
      <c r="D4381" s="3">
        <f>SUMIFS(Data!Y:Y,Data!$B:$B,Figure16!$B4381,Data!$A:$A,Figure16!$A4381)</f>
        <v>0</v>
      </c>
      <c r="E4381" s="3">
        <f>SUMIFS(Data!Q:Q,Data!$B:$B,Figure16!$B4381,Data!$A:$A,Figure16!$A4381)</f>
        <v>2886170571.6963449</v>
      </c>
      <c r="F4381" s="1">
        <f t="shared" si="140"/>
        <v>5.3928793234323003</v>
      </c>
      <c r="G4381" s="1">
        <f t="shared" si="141"/>
        <v>0</v>
      </c>
      <c r="H4381">
        <f>SUMIFS(Data!Z:Z,Data!B:B,Figure16!B4381,Data!A:A,Figure16!A4381)</f>
        <v>1</v>
      </c>
    </row>
    <row r="4382" spans="1:8">
      <c r="A4382" s="27">
        <v>2013</v>
      </c>
      <c r="B4382" t="s">
        <v>108</v>
      </c>
      <c r="C4382" s="3">
        <f>SUMIFS(Data!F:F,Data!$B:$B,Figure16!$B4382,Data!$A:$A,Figure16!$A4382)</f>
        <v>3873617.75</v>
      </c>
      <c r="D4382" s="3">
        <f>SUMIFS(Data!Y:Y,Data!$B:$B,Figure16!$B4382,Data!$A:$A,Figure16!$A4382)</f>
        <v>0</v>
      </c>
      <c r="E4382" s="3">
        <f>SUMIFS(Data!Q:Q,Data!$B:$B,Figure16!$B4382,Data!$A:$A,Figure16!$A4382)</f>
        <v>3295011381.7540526</v>
      </c>
      <c r="F4382" s="1">
        <f t="shared" si="140"/>
        <v>0.11756007191507589</v>
      </c>
      <c r="G4382" s="1">
        <f t="shared" si="141"/>
        <v>0</v>
      </c>
      <c r="H4382">
        <f>SUMIFS(Data!Z:Z,Data!B:B,Figure16!B4382,Data!A:A,Figure16!A4382)</f>
        <v>1</v>
      </c>
    </row>
    <row r="4383" spans="1:8">
      <c r="A4383" s="27">
        <v>2014</v>
      </c>
      <c r="B4383" t="s">
        <v>108</v>
      </c>
      <c r="C4383" s="3">
        <f>SUMIFS(Data!F:F,Data!$B:$B,Figure16!$B4383,Data!$A:$A,Figure16!$A4383)</f>
        <v>503250.89208984375</v>
      </c>
      <c r="D4383" s="3">
        <f>SUMIFS(Data!Y:Y,Data!$B:$B,Figure16!$B4383,Data!$A:$A,Figure16!$A4383)</f>
        <v>0</v>
      </c>
      <c r="E4383" s="3">
        <f>SUMIFS(Data!Q:Q,Data!$B:$B,Figure16!$B4383,Data!$A:$A,Figure16!$A4383)</f>
        <v>3697351596.8375335</v>
      </c>
      <c r="F4383" s="1">
        <f t="shared" si="140"/>
        <v>1.3611118091130171E-2</v>
      </c>
      <c r="G4383" s="1">
        <f t="shared" si="141"/>
        <v>0</v>
      </c>
      <c r="H4383">
        <f>SUMIFS(Data!Z:Z,Data!B:B,Figure16!B4383,Data!A:A,Figure16!A4383)</f>
        <v>1</v>
      </c>
    </row>
    <row r="4384" spans="1:8">
      <c r="A4384" s="27">
        <v>2015</v>
      </c>
      <c r="B4384" t="s">
        <v>108</v>
      </c>
      <c r="C4384" s="3">
        <f>SUMIFS(Data!F:F,Data!$B:$B,Figure16!$B4384,Data!$A:$A,Figure16!$A4384)</f>
        <v>373838496</v>
      </c>
      <c r="D4384" s="3">
        <f>SUMIFS(Data!Y:Y,Data!$B:$B,Figure16!$B4384,Data!$A:$A,Figure16!$A4384)</f>
        <v>0</v>
      </c>
      <c r="E4384" s="3">
        <f>SUMIFS(Data!Q:Q,Data!$B:$B,Figure16!$B4384,Data!$A:$A,Figure16!$A4384)</f>
        <v>4109424801.4083476</v>
      </c>
      <c r="F4384" s="1">
        <f t="shared" si="140"/>
        <v>9.0971003015283607</v>
      </c>
      <c r="G4384" s="1">
        <f t="shared" si="141"/>
        <v>0</v>
      </c>
      <c r="H4384">
        <f>SUMIFS(Data!Z:Z,Data!B:B,Figure16!B4384,Data!A:A,Figure16!A4384)</f>
        <v>1</v>
      </c>
    </row>
    <row r="4385" spans="1:8">
      <c r="A4385" s="27">
        <v>2016</v>
      </c>
      <c r="B4385" t="s">
        <v>108</v>
      </c>
      <c r="C4385" s="3">
        <f>SUMIFS(Data!F:F,Data!$B:$B,Figure16!$B4385,Data!$A:$A,Figure16!$A4385)</f>
        <v>430463440</v>
      </c>
      <c r="D4385" s="3">
        <f>SUMIFS(Data!Y:Y,Data!$B:$B,Figure16!$B4385,Data!$A:$A,Figure16!$A4385)</f>
        <v>0</v>
      </c>
      <c r="E4385" s="3">
        <f>SUMIFS(Data!Q:Q,Data!$B:$B,Figure16!$B4385,Data!$A:$A,Figure16!$A4385)</f>
        <v>4414055724.8026276</v>
      </c>
      <c r="F4385" s="1">
        <f t="shared" si="140"/>
        <v>9.7521070606612685</v>
      </c>
      <c r="G4385" s="1">
        <f t="shared" si="141"/>
        <v>0</v>
      </c>
      <c r="H4385">
        <f>SUMIFS(Data!Z:Z,Data!B:B,Figure16!B4385,Data!A:A,Figure16!A4385)</f>
        <v>1</v>
      </c>
    </row>
    <row r="4386" spans="1:8">
      <c r="A4386" s="27">
        <v>2017</v>
      </c>
      <c r="B4386" t="s">
        <v>108</v>
      </c>
      <c r="C4386" s="3">
        <f>SUMIFS(Data!F:F,Data!$B:$B,Figure16!$B4386,Data!$A:$A,Figure16!$A4386)</f>
        <v>368900000</v>
      </c>
      <c r="D4386" s="3">
        <f>SUMIFS(Data!Y:Y,Data!$B:$B,Figure16!$B4386,Data!$A:$A,Figure16!$A4386)</f>
        <v>0</v>
      </c>
      <c r="E4386" s="3">
        <f>SUMIFS(Data!Q:Q,Data!$B:$B,Figure16!$B4386,Data!$A:$A,Figure16!$A4386)</f>
        <v>4865546027.0157013</v>
      </c>
      <c r="F4386" s="1">
        <f t="shared" si="140"/>
        <v>7.581882854497751</v>
      </c>
      <c r="G4386" s="1">
        <f t="shared" si="141"/>
        <v>0</v>
      </c>
      <c r="H4386">
        <f>SUMIFS(Data!Z:Z,Data!B:B,Figure16!B4386,Data!A:A,Figure16!A4386)</f>
        <v>1</v>
      </c>
    </row>
    <row r="4387" spans="1:8">
      <c r="A4387" s="27">
        <v>1960</v>
      </c>
      <c r="B4387" t="s">
        <v>26</v>
      </c>
      <c r="C4387" s="3">
        <f>SUMIFS(Data!F:F,Data!$B:$B,Figure16!$B4387,Data!$A:$A,Figure16!$A4387)</f>
        <v>0</v>
      </c>
      <c r="D4387" s="3">
        <f>SUMIFS(Data!Y:Y,Data!$B:$B,Figure16!$B4387,Data!$A:$A,Figure16!$A4387)</f>
        <v>0</v>
      </c>
      <c r="E4387" s="3">
        <f>SUMIFS(Data!Q:Q,Data!$B:$B,Figure16!$B4387,Data!$A:$A,Figure16!$A4387)</f>
        <v>0</v>
      </c>
      <c r="F4387" s="1" t="str">
        <f t="shared" si="140"/>
        <v/>
      </c>
      <c r="G4387" s="1" t="str">
        <f t="shared" si="141"/>
        <v/>
      </c>
      <c r="H4387">
        <f>SUMIFS(Data!Z:Z,Data!B:B,Figure16!B4387,Data!A:A,Figure16!A4387)</f>
        <v>1</v>
      </c>
    </row>
    <row r="4388" spans="1:8">
      <c r="A4388" s="27">
        <v>1961</v>
      </c>
      <c r="B4388" t="s">
        <v>26</v>
      </c>
      <c r="C4388" s="3">
        <f>SUMIFS(Data!F:F,Data!$B:$B,Figure16!$B4388,Data!$A:$A,Figure16!$A4388)</f>
        <v>19600000</v>
      </c>
      <c r="D4388" s="3">
        <f>SUMIFS(Data!Y:Y,Data!$B:$B,Figure16!$B4388,Data!$A:$A,Figure16!$A4388)</f>
        <v>0</v>
      </c>
      <c r="E4388" s="3">
        <f>SUMIFS(Data!Q:Q,Data!$B:$B,Figure16!$B4388,Data!$A:$A,Figure16!$A4388)</f>
        <v>0</v>
      </c>
      <c r="F4388" s="1" t="str">
        <f t="shared" si="140"/>
        <v/>
      </c>
      <c r="G4388" s="1" t="str">
        <f t="shared" si="141"/>
        <v/>
      </c>
      <c r="H4388">
        <f>SUMIFS(Data!Z:Z,Data!B:B,Figure16!B4388,Data!A:A,Figure16!A4388)</f>
        <v>1</v>
      </c>
    </row>
    <row r="4389" spans="1:8">
      <c r="A4389" s="27">
        <v>1962</v>
      </c>
      <c r="B4389" t="s">
        <v>26</v>
      </c>
      <c r="C4389" s="3">
        <f>SUMIFS(Data!F:F,Data!$B:$B,Figure16!$B4389,Data!$A:$A,Figure16!$A4389)</f>
        <v>0</v>
      </c>
      <c r="D4389" s="3">
        <f>SUMIFS(Data!Y:Y,Data!$B:$B,Figure16!$B4389,Data!$A:$A,Figure16!$A4389)</f>
        <v>0</v>
      </c>
      <c r="E4389" s="3">
        <f>SUMIFS(Data!Q:Q,Data!$B:$B,Figure16!$B4389,Data!$A:$A,Figure16!$A4389)</f>
        <v>0</v>
      </c>
      <c r="F4389" s="1" t="str">
        <f t="shared" si="140"/>
        <v/>
      </c>
      <c r="G4389" s="1" t="str">
        <f t="shared" si="141"/>
        <v/>
      </c>
      <c r="H4389">
        <f>SUMIFS(Data!Z:Z,Data!B:B,Figure16!B4389,Data!A:A,Figure16!A4389)</f>
        <v>1</v>
      </c>
    </row>
    <row r="4390" spans="1:8">
      <c r="A4390" s="27">
        <v>1963</v>
      </c>
      <c r="B4390" t="s">
        <v>26</v>
      </c>
      <c r="C4390" s="3">
        <f>SUMIFS(Data!F:F,Data!$B:$B,Figure16!$B4390,Data!$A:$A,Figure16!$A4390)</f>
        <v>0</v>
      </c>
      <c r="D4390" s="3">
        <f>SUMIFS(Data!Y:Y,Data!$B:$B,Figure16!$B4390,Data!$A:$A,Figure16!$A4390)</f>
        <v>0</v>
      </c>
      <c r="E4390" s="3">
        <f>SUMIFS(Data!Q:Q,Data!$B:$B,Figure16!$B4390,Data!$A:$A,Figure16!$A4390)</f>
        <v>0</v>
      </c>
      <c r="F4390" s="1" t="str">
        <f t="shared" si="140"/>
        <v/>
      </c>
      <c r="G4390" s="1" t="str">
        <f t="shared" si="141"/>
        <v/>
      </c>
      <c r="H4390">
        <f>SUMIFS(Data!Z:Z,Data!B:B,Figure16!B4390,Data!A:A,Figure16!A4390)</f>
        <v>1</v>
      </c>
    </row>
    <row r="4391" spans="1:8">
      <c r="A4391" s="27">
        <v>1964</v>
      </c>
      <c r="B4391" t="s">
        <v>26</v>
      </c>
      <c r="C4391" s="3">
        <f>SUMIFS(Data!F:F,Data!$B:$B,Figure16!$B4391,Data!$A:$A,Figure16!$A4391)</f>
        <v>15000000</v>
      </c>
      <c r="D4391" s="3">
        <f>SUMIFS(Data!Y:Y,Data!$B:$B,Figure16!$B4391,Data!$A:$A,Figure16!$A4391)</f>
        <v>0</v>
      </c>
      <c r="E4391" s="3">
        <f>SUMIFS(Data!Q:Q,Data!$B:$B,Figure16!$B4391,Data!$A:$A,Figure16!$A4391)</f>
        <v>0</v>
      </c>
      <c r="F4391" s="1" t="str">
        <f t="shared" si="140"/>
        <v/>
      </c>
      <c r="G4391" s="1" t="str">
        <f t="shared" si="141"/>
        <v/>
      </c>
      <c r="H4391">
        <f>SUMIFS(Data!Z:Z,Data!B:B,Figure16!B4391,Data!A:A,Figure16!A4391)</f>
        <v>1</v>
      </c>
    </row>
    <row r="4392" spans="1:8">
      <c r="A4392" s="27">
        <v>1965</v>
      </c>
      <c r="B4392" t="s">
        <v>26</v>
      </c>
      <c r="C4392" s="3">
        <f>SUMIFS(Data!F:F,Data!$B:$B,Figure16!$B4392,Data!$A:$A,Figure16!$A4392)</f>
        <v>0</v>
      </c>
      <c r="D4392" s="3">
        <f>SUMIFS(Data!Y:Y,Data!$B:$B,Figure16!$B4392,Data!$A:$A,Figure16!$A4392)</f>
        <v>0</v>
      </c>
      <c r="E4392" s="3">
        <f>SUMIFS(Data!Q:Q,Data!$B:$B,Figure16!$B4392,Data!$A:$A,Figure16!$A4392)</f>
        <v>0</v>
      </c>
      <c r="F4392" s="1" t="str">
        <f t="shared" si="140"/>
        <v/>
      </c>
      <c r="G4392" s="1" t="str">
        <f t="shared" si="141"/>
        <v/>
      </c>
      <c r="H4392">
        <f>SUMIFS(Data!Z:Z,Data!B:B,Figure16!B4392,Data!A:A,Figure16!A4392)</f>
        <v>1</v>
      </c>
    </row>
    <row r="4393" spans="1:8">
      <c r="A4393" s="27">
        <v>1966</v>
      </c>
      <c r="B4393" t="s">
        <v>26</v>
      </c>
      <c r="C4393" s="3">
        <f>SUMIFS(Data!F:F,Data!$B:$B,Figure16!$B4393,Data!$A:$A,Figure16!$A4393)</f>
        <v>3000000</v>
      </c>
      <c r="D4393" s="3">
        <f>SUMIFS(Data!Y:Y,Data!$B:$B,Figure16!$B4393,Data!$A:$A,Figure16!$A4393)</f>
        <v>0</v>
      </c>
      <c r="E4393" s="3">
        <f>SUMIFS(Data!Q:Q,Data!$B:$B,Figure16!$B4393,Data!$A:$A,Figure16!$A4393)</f>
        <v>0</v>
      </c>
      <c r="F4393" s="1" t="str">
        <f t="shared" si="140"/>
        <v/>
      </c>
      <c r="G4393" s="1" t="str">
        <f t="shared" si="141"/>
        <v/>
      </c>
      <c r="H4393">
        <f>SUMIFS(Data!Z:Z,Data!B:B,Figure16!B4393,Data!A:A,Figure16!A4393)</f>
        <v>1</v>
      </c>
    </row>
    <row r="4394" spans="1:8">
      <c r="A4394" s="27">
        <v>1967</v>
      </c>
      <c r="B4394" t="s">
        <v>26</v>
      </c>
      <c r="C4394" s="3">
        <f>SUMIFS(Data!F:F,Data!$B:$B,Figure16!$B4394,Data!$A:$A,Figure16!$A4394)</f>
        <v>5000000</v>
      </c>
      <c r="D4394" s="3">
        <f>SUMIFS(Data!Y:Y,Data!$B:$B,Figure16!$B4394,Data!$A:$A,Figure16!$A4394)</f>
        <v>0</v>
      </c>
      <c r="E4394" s="3">
        <f>SUMIFS(Data!Q:Q,Data!$B:$B,Figure16!$B4394,Data!$A:$A,Figure16!$A4394)</f>
        <v>275494520.14199948</v>
      </c>
      <c r="F4394" s="1">
        <f t="shared" si="140"/>
        <v>1.8149181324633339</v>
      </c>
      <c r="G4394" s="1">
        <f t="shared" si="141"/>
        <v>0</v>
      </c>
      <c r="H4394">
        <f>SUMIFS(Data!Z:Z,Data!B:B,Figure16!B4394,Data!A:A,Figure16!A4394)</f>
        <v>1</v>
      </c>
    </row>
    <row r="4395" spans="1:8">
      <c r="A4395" s="27">
        <v>1968</v>
      </c>
      <c r="B4395" t="s">
        <v>26</v>
      </c>
      <c r="C4395" s="3">
        <f>SUMIFS(Data!F:F,Data!$B:$B,Figure16!$B4395,Data!$A:$A,Figure16!$A4395)</f>
        <v>0</v>
      </c>
      <c r="D4395" s="3">
        <f>SUMIFS(Data!Y:Y,Data!$B:$B,Figure16!$B4395,Data!$A:$A,Figure16!$A4395)</f>
        <v>0</v>
      </c>
      <c r="E4395" s="3">
        <f>SUMIFS(Data!Q:Q,Data!$B:$B,Figure16!$B4395,Data!$A:$A,Figure16!$A4395)</f>
        <v>343771964.66216713</v>
      </c>
      <c r="F4395" s="1">
        <f t="shared" si="140"/>
        <v>0</v>
      </c>
      <c r="G4395" s="1">
        <f t="shared" si="141"/>
        <v>0</v>
      </c>
      <c r="H4395">
        <f>SUMIFS(Data!Z:Z,Data!B:B,Figure16!B4395,Data!A:A,Figure16!A4395)</f>
        <v>1</v>
      </c>
    </row>
    <row r="4396" spans="1:8">
      <c r="A4396" s="27">
        <v>1969</v>
      </c>
      <c r="B4396" t="s">
        <v>26</v>
      </c>
      <c r="C4396" s="3">
        <f>SUMIFS(Data!F:F,Data!$B:$B,Figure16!$B4396,Data!$A:$A,Figure16!$A4396)</f>
        <v>0</v>
      </c>
      <c r="D4396" s="3">
        <f>SUMIFS(Data!Y:Y,Data!$B:$B,Figure16!$B4396,Data!$A:$A,Figure16!$A4396)</f>
        <v>0</v>
      </c>
      <c r="E4396" s="3">
        <f>SUMIFS(Data!Q:Q,Data!$B:$B,Figure16!$B4396,Data!$A:$A,Figure16!$A4396)</f>
        <v>339913833.09624612</v>
      </c>
      <c r="F4396" s="1">
        <f t="shared" si="140"/>
        <v>0</v>
      </c>
      <c r="G4396" s="1">
        <f t="shared" si="141"/>
        <v>0</v>
      </c>
      <c r="H4396">
        <f>SUMIFS(Data!Z:Z,Data!B:B,Figure16!B4396,Data!A:A,Figure16!A4396)</f>
        <v>1</v>
      </c>
    </row>
    <row r="4397" spans="1:8">
      <c r="A4397" s="27">
        <v>1970</v>
      </c>
      <c r="B4397" t="s">
        <v>26</v>
      </c>
      <c r="C4397" s="3">
        <f>SUMIFS(Data!F:F,Data!$B:$B,Figure16!$B4397,Data!$A:$A,Figure16!$A4397)</f>
        <v>20000000</v>
      </c>
      <c r="D4397" s="3">
        <f>SUMIFS(Data!Y:Y,Data!$B:$B,Figure16!$B4397,Data!$A:$A,Figure16!$A4397)</f>
        <v>0</v>
      </c>
      <c r="E4397" s="3">
        <f>SUMIFS(Data!Q:Q,Data!$B:$B,Figure16!$B4397,Data!$A:$A,Figure16!$A4397)</f>
        <v>359772363.26220655</v>
      </c>
      <c r="F4397" s="1">
        <f t="shared" si="140"/>
        <v>5.5590706908812093</v>
      </c>
      <c r="G4397" s="1">
        <f t="shared" si="141"/>
        <v>0</v>
      </c>
      <c r="H4397">
        <f>SUMIFS(Data!Z:Z,Data!B:B,Figure16!B4397,Data!A:A,Figure16!A4397)</f>
        <v>1</v>
      </c>
    </row>
    <row r="4398" spans="1:8">
      <c r="A4398" s="27">
        <v>1971</v>
      </c>
      <c r="B4398" t="s">
        <v>26</v>
      </c>
      <c r="C4398" s="3">
        <f>SUMIFS(Data!F:F,Data!$B:$B,Figure16!$B4398,Data!$A:$A,Figure16!$A4398)</f>
        <v>0</v>
      </c>
      <c r="D4398" s="3">
        <f>SUMIFS(Data!Y:Y,Data!$B:$B,Figure16!$B4398,Data!$A:$A,Figure16!$A4398)</f>
        <v>0</v>
      </c>
      <c r="E4398" s="3">
        <f>SUMIFS(Data!Q:Q,Data!$B:$B,Figure16!$B4398,Data!$A:$A,Figure16!$A4398)</f>
        <v>430096738.3692162</v>
      </c>
      <c r="F4398" s="1">
        <f t="shared" si="140"/>
        <v>0</v>
      </c>
      <c r="G4398" s="1">
        <f t="shared" si="141"/>
        <v>0</v>
      </c>
      <c r="H4398">
        <f>SUMIFS(Data!Z:Z,Data!B:B,Figure16!B4398,Data!A:A,Figure16!A4398)</f>
        <v>1</v>
      </c>
    </row>
    <row r="4399" spans="1:8">
      <c r="A4399" s="27">
        <v>1972</v>
      </c>
      <c r="B4399" t="s">
        <v>26</v>
      </c>
      <c r="C4399" s="3">
        <f>SUMIFS(Data!F:F,Data!$B:$B,Figure16!$B4399,Data!$A:$A,Figure16!$A4399)</f>
        <v>0</v>
      </c>
      <c r="D4399" s="3">
        <f>SUMIFS(Data!Y:Y,Data!$B:$B,Figure16!$B4399,Data!$A:$A,Figure16!$A4399)</f>
        <v>0</v>
      </c>
      <c r="E4399" s="3">
        <f>SUMIFS(Data!Q:Q,Data!$B:$B,Figure16!$B4399,Data!$A:$A,Figure16!$A4399)</f>
        <v>486617332.38740516</v>
      </c>
      <c r="F4399" s="1">
        <f t="shared" si="140"/>
        <v>0</v>
      </c>
      <c r="G4399" s="1">
        <f t="shared" si="141"/>
        <v>0</v>
      </c>
      <c r="H4399">
        <f>SUMIFS(Data!Z:Z,Data!B:B,Figure16!B4399,Data!A:A,Figure16!A4399)</f>
        <v>1</v>
      </c>
    </row>
    <row r="4400" spans="1:8">
      <c r="A4400" s="27">
        <v>1973</v>
      </c>
      <c r="B4400" t="s">
        <v>26</v>
      </c>
      <c r="C4400" s="3">
        <f>SUMIFS(Data!F:F,Data!$B:$B,Figure16!$B4400,Data!$A:$A,Figure16!$A4400)</f>
        <v>20000000</v>
      </c>
      <c r="D4400" s="3">
        <f>SUMIFS(Data!Y:Y,Data!$B:$B,Figure16!$B4400,Data!$A:$A,Figure16!$A4400)</f>
        <v>0</v>
      </c>
      <c r="E4400" s="3">
        <f>SUMIFS(Data!Q:Q,Data!$B:$B,Figure16!$B4400,Data!$A:$A,Figure16!$A4400)</f>
        <v>563683660.31193972</v>
      </c>
      <c r="F4400" s="1">
        <f t="shared" si="140"/>
        <v>3.548089364331068</v>
      </c>
      <c r="G4400" s="1">
        <f t="shared" si="141"/>
        <v>0</v>
      </c>
      <c r="H4400">
        <f>SUMIFS(Data!Z:Z,Data!B:B,Figure16!B4400,Data!A:A,Figure16!A4400)</f>
        <v>1</v>
      </c>
    </row>
    <row r="4401" spans="1:8">
      <c r="A4401" s="27">
        <v>1974</v>
      </c>
      <c r="B4401" t="s">
        <v>26</v>
      </c>
      <c r="C4401" s="3">
        <f>SUMIFS(Data!F:F,Data!$B:$B,Figure16!$B4401,Data!$A:$A,Figure16!$A4401)</f>
        <v>0</v>
      </c>
      <c r="D4401" s="3">
        <f>SUMIFS(Data!Y:Y,Data!$B:$B,Figure16!$B4401,Data!$A:$A,Figure16!$A4401)</f>
        <v>0</v>
      </c>
      <c r="E4401" s="3">
        <f>SUMIFS(Data!Q:Q,Data!$B:$B,Figure16!$B4401,Data!$A:$A,Figure16!$A4401)</f>
        <v>538747268.33335614</v>
      </c>
      <c r="F4401" s="1">
        <f t="shared" si="140"/>
        <v>0</v>
      </c>
      <c r="G4401" s="1">
        <f t="shared" si="141"/>
        <v>0</v>
      </c>
      <c r="H4401">
        <f>SUMIFS(Data!Z:Z,Data!B:B,Figure16!B4401,Data!A:A,Figure16!A4401)</f>
        <v>1</v>
      </c>
    </row>
    <row r="4402" spans="1:8">
      <c r="A4402" s="27">
        <v>1975</v>
      </c>
      <c r="B4402" t="s">
        <v>26</v>
      </c>
      <c r="C4402" s="3">
        <f>SUMIFS(Data!F:F,Data!$B:$B,Figure16!$B4402,Data!$A:$A,Figure16!$A4402)</f>
        <v>0</v>
      </c>
      <c r="D4402" s="3">
        <f>SUMIFS(Data!Y:Y,Data!$B:$B,Figure16!$B4402,Data!$A:$A,Figure16!$A4402)</f>
        <v>0</v>
      </c>
      <c r="E4402" s="3">
        <f>SUMIFS(Data!Q:Q,Data!$B:$B,Figure16!$B4402,Data!$A:$A,Figure16!$A4402)</f>
        <v>830710615.17995417</v>
      </c>
      <c r="F4402" s="1">
        <f t="shared" si="140"/>
        <v>0</v>
      </c>
      <c r="G4402" s="1">
        <f t="shared" si="141"/>
        <v>0</v>
      </c>
      <c r="H4402">
        <f>SUMIFS(Data!Z:Z,Data!B:B,Figure16!B4402,Data!A:A,Figure16!A4402)</f>
        <v>1</v>
      </c>
    </row>
    <row r="4403" spans="1:8">
      <c r="A4403" s="27">
        <v>1976</v>
      </c>
      <c r="B4403" t="s">
        <v>26</v>
      </c>
      <c r="C4403" s="3">
        <f>SUMIFS(Data!F:F,Data!$B:$B,Figure16!$B4403,Data!$A:$A,Figure16!$A4403)</f>
        <v>0</v>
      </c>
      <c r="D4403" s="3">
        <f>SUMIFS(Data!Y:Y,Data!$B:$B,Figure16!$B4403,Data!$A:$A,Figure16!$A4403)</f>
        <v>0</v>
      </c>
      <c r="E4403" s="3">
        <f>SUMIFS(Data!Q:Q,Data!$B:$B,Figure16!$B4403,Data!$A:$A,Figure16!$A4403)</f>
        <v>939227993.66395962</v>
      </c>
      <c r="F4403" s="1">
        <f t="shared" si="140"/>
        <v>0</v>
      </c>
      <c r="G4403" s="1">
        <f t="shared" si="141"/>
        <v>0</v>
      </c>
      <c r="H4403">
        <f>SUMIFS(Data!Z:Z,Data!B:B,Figure16!B4403,Data!A:A,Figure16!A4403)</f>
        <v>1</v>
      </c>
    </row>
    <row r="4404" spans="1:8">
      <c r="A4404" s="27">
        <v>1977</v>
      </c>
      <c r="B4404" t="s">
        <v>26</v>
      </c>
      <c r="C4404" s="3">
        <f>SUMIFS(Data!F:F,Data!$B:$B,Figure16!$B4404,Data!$A:$A,Figure16!$A4404)</f>
        <v>0</v>
      </c>
      <c r="D4404" s="3">
        <f>SUMIFS(Data!Y:Y,Data!$B:$B,Figure16!$B4404,Data!$A:$A,Figure16!$A4404)</f>
        <v>0</v>
      </c>
      <c r="E4404" s="3">
        <f>SUMIFS(Data!Q:Q,Data!$B:$B,Figure16!$B4404,Data!$A:$A,Figure16!$A4404)</f>
        <v>1049838492.5575862</v>
      </c>
      <c r="F4404" s="1">
        <f t="shared" si="140"/>
        <v>0</v>
      </c>
      <c r="G4404" s="1">
        <f t="shared" si="141"/>
        <v>0</v>
      </c>
      <c r="H4404">
        <f>SUMIFS(Data!Z:Z,Data!B:B,Figure16!B4404,Data!A:A,Figure16!A4404)</f>
        <v>1</v>
      </c>
    </row>
    <row r="4405" spans="1:8">
      <c r="A4405" s="27">
        <v>1978</v>
      </c>
      <c r="B4405" t="s">
        <v>26</v>
      </c>
      <c r="C4405" s="3">
        <f>SUMIFS(Data!F:F,Data!$B:$B,Figure16!$B4405,Data!$A:$A,Figure16!$A4405)</f>
        <v>0</v>
      </c>
      <c r="D4405" s="3">
        <f>SUMIFS(Data!Y:Y,Data!$B:$B,Figure16!$B4405,Data!$A:$A,Figure16!$A4405)</f>
        <v>0</v>
      </c>
      <c r="E4405" s="3">
        <f>SUMIFS(Data!Q:Q,Data!$B:$B,Figure16!$B4405,Data!$A:$A,Figure16!$A4405)</f>
        <v>1222702356.109457</v>
      </c>
      <c r="F4405" s="1">
        <f t="shared" si="140"/>
        <v>0</v>
      </c>
      <c r="G4405" s="1">
        <f t="shared" si="141"/>
        <v>0</v>
      </c>
      <c r="H4405">
        <f>SUMIFS(Data!Z:Z,Data!B:B,Figure16!B4405,Data!A:A,Figure16!A4405)</f>
        <v>1</v>
      </c>
    </row>
    <row r="4406" spans="1:8">
      <c r="A4406" s="27">
        <v>1979</v>
      </c>
      <c r="B4406" t="s">
        <v>26</v>
      </c>
      <c r="C4406" s="3">
        <f>SUMIFS(Data!F:F,Data!$B:$B,Figure16!$B4406,Data!$A:$A,Figure16!$A4406)</f>
        <v>0</v>
      </c>
      <c r="D4406" s="3">
        <f>SUMIFS(Data!Y:Y,Data!$B:$B,Figure16!$B4406,Data!$A:$A,Figure16!$A4406)</f>
        <v>0</v>
      </c>
      <c r="E4406" s="3">
        <f>SUMIFS(Data!Q:Q,Data!$B:$B,Figure16!$B4406,Data!$A:$A,Figure16!$A4406)</f>
        <v>1595423285.6465917</v>
      </c>
      <c r="F4406" s="1">
        <f t="shared" si="140"/>
        <v>0</v>
      </c>
      <c r="G4406" s="1">
        <f t="shared" si="141"/>
        <v>0</v>
      </c>
      <c r="H4406">
        <f>SUMIFS(Data!Z:Z,Data!B:B,Figure16!B4406,Data!A:A,Figure16!A4406)</f>
        <v>1</v>
      </c>
    </row>
    <row r="4407" spans="1:8">
      <c r="A4407" s="27">
        <v>1980</v>
      </c>
      <c r="B4407" t="s">
        <v>26</v>
      </c>
      <c r="C4407" s="3">
        <f>SUMIFS(Data!F:F,Data!$B:$B,Figure16!$B4407,Data!$A:$A,Figure16!$A4407)</f>
        <v>0</v>
      </c>
      <c r="D4407" s="3">
        <f>SUMIFS(Data!Y:Y,Data!$B:$B,Figure16!$B4407,Data!$A:$A,Figure16!$A4407)</f>
        <v>0</v>
      </c>
      <c r="E4407" s="3">
        <f>SUMIFS(Data!Q:Q,Data!$B:$B,Figure16!$B4407,Data!$A:$A,Figure16!$A4407)</f>
        <v>1759690811.6069891</v>
      </c>
      <c r="F4407" s="1">
        <f t="shared" si="140"/>
        <v>0</v>
      </c>
      <c r="G4407" s="1">
        <f t="shared" si="141"/>
        <v>0</v>
      </c>
      <c r="H4407">
        <f>SUMIFS(Data!Z:Z,Data!B:B,Figure16!B4407,Data!A:A,Figure16!A4407)</f>
        <v>1</v>
      </c>
    </row>
    <row r="4408" spans="1:8">
      <c r="A4408" s="27">
        <v>1981</v>
      </c>
      <c r="B4408" t="s">
        <v>26</v>
      </c>
      <c r="C4408" s="3">
        <f>SUMIFS(Data!F:F,Data!$B:$B,Figure16!$B4408,Data!$A:$A,Figure16!$A4408)</f>
        <v>0</v>
      </c>
      <c r="D4408" s="3">
        <f>SUMIFS(Data!Y:Y,Data!$B:$B,Figure16!$B4408,Data!$A:$A,Figure16!$A4408)</f>
        <v>0</v>
      </c>
      <c r="E4408" s="3">
        <f>SUMIFS(Data!Q:Q,Data!$B:$B,Figure16!$B4408,Data!$A:$A,Figure16!$A4408)</f>
        <v>1538972158.1782017</v>
      </c>
      <c r="F4408" s="1">
        <f t="shared" si="140"/>
        <v>0</v>
      </c>
      <c r="G4408" s="1">
        <f t="shared" si="141"/>
        <v>0</v>
      </c>
      <c r="H4408">
        <f>SUMIFS(Data!Z:Z,Data!B:B,Figure16!B4408,Data!A:A,Figure16!A4408)</f>
        <v>1</v>
      </c>
    </row>
    <row r="4409" spans="1:8">
      <c r="A4409" s="27">
        <v>1982</v>
      </c>
      <c r="B4409" t="s">
        <v>26</v>
      </c>
      <c r="C4409" s="3">
        <f>SUMIFS(Data!F:F,Data!$B:$B,Figure16!$B4409,Data!$A:$A,Figure16!$A4409)</f>
        <v>0</v>
      </c>
      <c r="D4409" s="3">
        <f>SUMIFS(Data!Y:Y,Data!$B:$B,Figure16!$B4409,Data!$A:$A,Figure16!$A4409)</f>
        <v>0</v>
      </c>
      <c r="E4409" s="3">
        <f>SUMIFS(Data!Q:Q,Data!$B:$B,Figure16!$B4409,Data!$A:$A,Figure16!$A4409)</f>
        <v>1333754034.2348886</v>
      </c>
      <c r="F4409" s="1">
        <f t="shared" si="140"/>
        <v>0</v>
      </c>
      <c r="G4409" s="1">
        <f t="shared" si="141"/>
        <v>0</v>
      </c>
      <c r="H4409">
        <f>SUMIFS(Data!Z:Z,Data!B:B,Figure16!B4409,Data!A:A,Figure16!A4409)</f>
        <v>1</v>
      </c>
    </row>
    <row r="4410" spans="1:8">
      <c r="A4410" s="27">
        <v>1983</v>
      </c>
      <c r="B4410" t="s">
        <v>26</v>
      </c>
      <c r="C4410" s="3">
        <f>SUMIFS(Data!F:F,Data!$B:$B,Figure16!$B4410,Data!$A:$A,Figure16!$A4410)</f>
        <v>150000</v>
      </c>
      <c r="D4410" s="3">
        <f>SUMIFS(Data!Y:Y,Data!$B:$B,Figure16!$B4410,Data!$A:$A,Figure16!$A4410)</f>
        <v>0</v>
      </c>
      <c r="E4410" s="3">
        <f>SUMIFS(Data!Q:Q,Data!$B:$B,Figure16!$B4410,Data!$A:$A,Figure16!$A4410)</f>
        <v>1297765448.5049834</v>
      </c>
      <c r="F4410" s="1">
        <f t="shared" si="140"/>
        <v>1.1558328985626712E-2</v>
      </c>
      <c r="G4410" s="1">
        <f t="shared" si="141"/>
        <v>0</v>
      </c>
      <c r="H4410">
        <f>SUMIFS(Data!Z:Z,Data!B:B,Figure16!B4410,Data!A:A,Figure16!A4410)</f>
        <v>1</v>
      </c>
    </row>
    <row r="4411" spans="1:8">
      <c r="A4411" s="27">
        <v>1984</v>
      </c>
      <c r="B4411" t="s">
        <v>26</v>
      </c>
      <c r="C4411" s="3">
        <f>SUMIFS(Data!F:F,Data!$B:$B,Figure16!$B4411,Data!$A:$A,Figure16!$A4411)</f>
        <v>290000</v>
      </c>
      <c r="D4411" s="3">
        <f>SUMIFS(Data!Y:Y,Data!$B:$B,Figure16!$B4411,Data!$A:$A,Figure16!$A4411)</f>
        <v>0</v>
      </c>
      <c r="E4411" s="3">
        <f>SUMIFS(Data!Q:Q,Data!$B:$B,Figure16!$B4411,Data!$A:$A,Figure16!$A4411)</f>
        <v>1232932008.1371906</v>
      </c>
      <c r="F4411" s="1">
        <f t="shared" si="140"/>
        <v>2.3521167273299566E-2</v>
      </c>
      <c r="G4411" s="1">
        <f t="shared" si="141"/>
        <v>0</v>
      </c>
      <c r="H4411">
        <f>SUMIFS(Data!Z:Z,Data!B:B,Figure16!B4411,Data!A:A,Figure16!A4411)</f>
        <v>1</v>
      </c>
    </row>
    <row r="4412" spans="1:8">
      <c r="A4412" s="27">
        <v>1985</v>
      </c>
      <c r="B4412" t="s">
        <v>26</v>
      </c>
      <c r="C4412" s="3">
        <f>SUMIFS(Data!F:F,Data!$B:$B,Figure16!$B4412,Data!$A:$A,Figure16!$A4412)</f>
        <v>5950000</v>
      </c>
      <c r="D4412" s="3">
        <f>SUMIFS(Data!Y:Y,Data!$B:$B,Figure16!$B4412,Data!$A:$A,Figure16!$A4412)</f>
        <v>0</v>
      </c>
      <c r="E4412" s="3">
        <f>SUMIFS(Data!Q:Q,Data!$B:$B,Figure16!$B4412,Data!$A:$A,Figure16!$A4412)</f>
        <v>1392195933.3397143</v>
      </c>
      <c r="F4412" s="1">
        <f t="shared" si="140"/>
        <v>0.42738237179925165</v>
      </c>
      <c r="G4412" s="1">
        <f t="shared" si="141"/>
        <v>0</v>
      </c>
      <c r="H4412">
        <f>SUMIFS(Data!Z:Z,Data!B:B,Figure16!B4412,Data!A:A,Figure16!A4412)</f>
        <v>1</v>
      </c>
    </row>
    <row r="4413" spans="1:8">
      <c r="A4413" s="27">
        <v>1986</v>
      </c>
      <c r="B4413" t="s">
        <v>26</v>
      </c>
      <c r="C4413" s="3">
        <f>SUMIFS(Data!F:F,Data!$B:$B,Figure16!$B4413,Data!$A:$A,Figure16!$A4413)</f>
        <v>15300000</v>
      </c>
      <c r="D4413" s="3">
        <f>SUMIFS(Data!Y:Y,Data!$B:$B,Figure16!$B4413,Data!$A:$A,Figure16!$A4413)</f>
        <v>0</v>
      </c>
      <c r="E4413" s="3">
        <f>SUMIFS(Data!Q:Q,Data!$B:$B,Figure16!$B4413,Data!$A:$A,Figure16!$A4413)</f>
        <v>1852163474.5466363</v>
      </c>
      <c r="F4413" s="1">
        <f t="shared" si="140"/>
        <v>0.82606099354945228</v>
      </c>
      <c r="G4413" s="1">
        <f t="shared" si="141"/>
        <v>0</v>
      </c>
      <c r="H4413">
        <f>SUMIFS(Data!Z:Z,Data!B:B,Figure16!B4413,Data!A:A,Figure16!A4413)</f>
        <v>1</v>
      </c>
    </row>
    <row r="4414" spans="1:8">
      <c r="A4414" s="27">
        <v>1987</v>
      </c>
      <c r="B4414" t="s">
        <v>26</v>
      </c>
      <c r="C4414" s="3">
        <f>SUMIFS(Data!F:F,Data!$B:$B,Figure16!$B4414,Data!$A:$A,Figure16!$A4414)</f>
        <v>4100000</v>
      </c>
      <c r="D4414" s="3">
        <f>SUMIFS(Data!Y:Y,Data!$B:$B,Figure16!$B4414,Data!$A:$A,Figure16!$A4414)</f>
        <v>0</v>
      </c>
      <c r="E4414" s="3">
        <f>SUMIFS(Data!Q:Q,Data!$B:$B,Figure16!$B4414,Data!$A:$A,Figure16!$A4414)</f>
        <v>2090629722.6361115</v>
      </c>
      <c r="F4414" s="1">
        <f t="shared" si="140"/>
        <v>0.19611315938004736</v>
      </c>
      <c r="G4414" s="1">
        <f t="shared" si="141"/>
        <v>0</v>
      </c>
      <c r="H4414">
        <f>SUMIFS(Data!Z:Z,Data!B:B,Figure16!B4414,Data!A:A,Figure16!A4414)</f>
        <v>1</v>
      </c>
    </row>
    <row r="4415" spans="1:8">
      <c r="A4415" s="27">
        <v>1988</v>
      </c>
      <c r="B4415" t="s">
        <v>26</v>
      </c>
      <c r="C4415" s="3">
        <f>SUMIFS(Data!F:F,Data!$B:$B,Figure16!$B4415,Data!$A:$A,Figure16!$A4415)</f>
        <v>0</v>
      </c>
      <c r="D4415" s="3">
        <f>SUMIFS(Data!Y:Y,Data!$B:$B,Figure16!$B4415,Data!$A:$A,Figure16!$A4415)</f>
        <v>0</v>
      </c>
      <c r="E4415" s="3">
        <f>SUMIFS(Data!Q:Q,Data!$B:$B,Figure16!$B4415,Data!$A:$A,Figure16!$A4415)</f>
        <v>2169040741.5589552</v>
      </c>
      <c r="F4415" s="1">
        <f t="shared" si="140"/>
        <v>0</v>
      </c>
      <c r="G4415" s="1">
        <f t="shared" si="141"/>
        <v>0</v>
      </c>
      <c r="H4415">
        <f>SUMIFS(Data!Z:Z,Data!B:B,Figure16!B4415,Data!A:A,Figure16!A4415)</f>
        <v>1</v>
      </c>
    </row>
    <row r="4416" spans="1:8">
      <c r="A4416" s="27">
        <v>1989</v>
      </c>
      <c r="B4416" t="s">
        <v>26</v>
      </c>
      <c r="C4416" s="3">
        <f>SUMIFS(Data!F:F,Data!$B:$B,Figure16!$B4416,Data!$A:$A,Figure16!$A4416)</f>
        <v>550000</v>
      </c>
      <c r="D4416" s="3">
        <f>SUMIFS(Data!Y:Y,Data!$B:$B,Figure16!$B4416,Data!$A:$A,Figure16!$A4416)</f>
        <v>0</v>
      </c>
      <c r="E4416" s="3">
        <f>SUMIFS(Data!Q:Q,Data!$B:$B,Figure16!$B4416,Data!$A:$A,Figure16!$A4416)</f>
        <v>2181821902.4395289</v>
      </c>
      <c r="F4416" s="1">
        <f t="shared" si="140"/>
        <v>2.5208290346019374E-2</v>
      </c>
      <c r="G4416" s="1">
        <f t="shared" si="141"/>
        <v>0</v>
      </c>
      <c r="H4416">
        <f>SUMIFS(Data!Z:Z,Data!B:B,Figure16!B4416,Data!A:A,Figure16!A4416)</f>
        <v>1</v>
      </c>
    </row>
    <row r="4417" spans="1:8">
      <c r="A4417" s="27">
        <v>1990</v>
      </c>
      <c r="B4417" t="s">
        <v>26</v>
      </c>
      <c r="C4417" s="3">
        <f>SUMIFS(Data!F:F,Data!$B:$B,Figure16!$B4417,Data!$A:$A,Figure16!$A4417)</f>
        <v>0</v>
      </c>
      <c r="D4417" s="3">
        <f>SUMIFS(Data!Y:Y,Data!$B:$B,Figure16!$B4417,Data!$A:$A,Figure16!$A4417)</f>
        <v>0</v>
      </c>
      <c r="E4417" s="3">
        <f>SUMIFS(Data!Q:Q,Data!$B:$B,Figure16!$B4417,Data!$A:$A,Figure16!$A4417)</f>
        <v>2681912030.4938431</v>
      </c>
      <c r="F4417" s="1">
        <f t="shared" si="140"/>
        <v>0</v>
      </c>
      <c r="G4417" s="1">
        <f t="shared" si="141"/>
        <v>0</v>
      </c>
      <c r="H4417">
        <f>SUMIFS(Data!Z:Z,Data!B:B,Figure16!B4417,Data!A:A,Figure16!A4417)</f>
        <v>1</v>
      </c>
    </row>
    <row r="4418" spans="1:8">
      <c r="A4418" s="27">
        <v>1991</v>
      </c>
      <c r="B4418" t="s">
        <v>26</v>
      </c>
      <c r="C4418" s="3">
        <f>SUMIFS(Data!F:F,Data!$B:$B,Figure16!$B4418,Data!$A:$A,Figure16!$A4418)</f>
        <v>0</v>
      </c>
      <c r="D4418" s="3">
        <f>SUMIFS(Data!Y:Y,Data!$B:$B,Figure16!$B4418,Data!$A:$A,Figure16!$A4418)</f>
        <v>0</v>
      </c>
      <c r="E4418" s="3">
        <f>SUMIFS(Data!Q:Q,Data!$B:$B,Figure16!$B4418,Data!$A:$A,Figure16!$A4418)</f>
        <v>2724131545.1695795</v>
      </c>
      <c r="F4418" s="1">
        <f t="shared" si="140"/>
        <v>0</v>
      </c>
      <c r="G4418" s="1">
        <f t="shared" si="141"/>
        <v>0</v>
      </c>
      <c r="H4418">
        <f>SUMIFS(Data!Z:Z,Data!B:B,Figure16!B4418,Data!A:A,Figure16!A4418)</f>
        <v>1</v>
      </c>
    </row>
    <row r="4419" spans="1:8">
      <c r="A4419" s="27">
        <v>1992</v>
      </c>
      <c r="B4419" t="s">
        <v>26</v>
      </c>
      <c r="C4419" s="3">
        <f>SUMIFS(Data!F:F,Data!$B:$B,Figure16!$B4419,Data!$A:$A,Figure16!$A4419)</f>
        <v>0</v>
      </c>
      <c r="D4419" s="3">
        <f>SUMIFS(Data!Y:Y,Data!$B:$B,Figure16!$B4419,Data!$A:$A,Figure16!$A4419)</f>
        <v>0</v>
      </c>
      <c r="E4419" s="3">
        <f>SUMIFS(Data!Q:Q,Data!$B:$B,Figure16!$B4419,Data!$A:$A,Figure16!$A4419)</f>
        <v>2830673388.8242855</v>
      </c>
      <c r="F4419" s="1">
        <f t="shared" ref="F4419:F4482" si="142">IF(E4419&gt;0,C4419/E4419*100,"")</f>
        <v>0</v>
      </c>
      <c r="G4419" s="1">
        <f t="shared" ref="G4419:G4482" si="143">IF($E4419&gt;0,D4419/$E4419*100,"")</f>
        <v>0</v>
      </c>
      <c r="H4419">
        <f>SUMIFS(Data!Z:Z,Data!B:B,Figure16!B4419,Data!A:A,Figure16!A4419)</f>
        <v>1</v>
      </c>
    </row>
    <row r="4420" spans="1:8">
      <c r="A4420" s="27">
        <v>1993</v>
      </c>
      <c r="B4420" t="s">
        <v>26</v>
      </c>
      <c r="C4420" s="3">
        <f>SUMIFS(Data!F:F,Data!$B:$B,Figure16!$B4420,Data!$A:$A,Figure16!$A4420)</f>
        <v>0</v>
      </c>
      <c r="D4420" s="3">
        <f>SUMIFS(Data!Y:Y,Data!$B:$B,Figure16!$B4420,Data!$A:$A,Figure16!$A4420)</f>
        <v>0</v>
      </c>
      <c r="E4420" s="3">
        <f>SUMIFS(Data!Q:Q,Data!$B:$B,Figure16!$B4420,Data!$A:$A,Figure16!$A4420)</f>
        <v>2818280876.0761485</v>
      </c>
      <c r="F4420" s="1">
        <f t="shared" si="142"/>
        <v>0</v>
      </c>
      <c r="G4420" s="1">
        <f t="shared" si="143"/>
        <v>0</v>
      </c>
      <c r="H4420">
        <f>SUMIFS(Data!Z:Z,Data!B:B,Figure16!B4420,Data!A:A,Figure16!A4420)</f>
        <v>1</v>
      </c>
    </row>
    <row r="4421" spans="1:8">
      <c r="A4421" s="27">
        <v>1994</v>
      </c>
      <c r="B4421" t="s">
        <v>26</v>
      </c>
      <c r="C4421" s="3">
        <f>SUMIFS(Data!F:F,Data!$B:$B,Figure16!$B4421,Data!$A:$A,Figure16!$A4421)</f>
        <v>0</v>
      </c>
      <c r="D4421" s="3">
        <f>SUMIFS(Data!Y:Y,Data!$B:$B,Figure16!$B4421,Data!$A:$A,Figure16!$A4421)</f>
        <v>0</v>
      </c>
      <c r="E4421" s="3">
        <f>SUMIFS(Data!Q:Q,Data!$B:$B,Figure16!$B4421,Data!$A:$A,Figure16!$A4421)</f>
        <v>2081846482.7477145</v>
      </c>
      <c r="F4421" s="1">
        <f t="shared" si="142"/>
        <v>0</v>
      </c>
      <c r="G4421" s="1">
        <f t="shared" si="143"/>
        <v>0</v>
      </c>
      <c r="H4421">
        <f>SUMIFS(Data!Z:Z,Data!B:B,Figure16!B4421,Data!A:A,Figure16!A4421)</f>
        <v>1</v>
      </c>
    </row>
    <row r="4422" spans="1:8">
      <c r="A4422" s="27">
        <v>1995</v>
      </c>
      <c r="B4422" t="s">
        <v>26</v>
      </c>
      <c r="C4422" s="3">
        <f>SUMIFS(Data!F:F,Data!$B:$B,Figure16!$B4422,Data!$A:$A,Figure16!$A4422)</f>
        <v>0</v>
      </c>
      <c r="D4422" s="3">
        <f>SUMIFS(Data!Y:Y,Data!$B:$B,Figure16!$B4422,Data!$A:$A,Figure16!$A4422)</f>
        <v>0</v>
      </c>
      <c r="E4422" s="3">
        <f>SUMIFS(Data!Q:Q,Data!$B:$B,Figure16!$B4422,Data!$A:$A,Figure16!$A4422)</f>
        <v>2706425298.3681808</v>
      </c>
      <c r="F4422" s="1">
        <f t="shared" si="142"/>
        <v>0</v>
      </c>
      <c r="G4422" s="1">
        <f t="shared" si="143"/>
        <v>0</v>
      </c>
      <c r="H4422">
        <f>SUMIFS(Data!Z:Z,Data!B:B,Figure16!B4422,Data!A:A,Figure16!A4422)</f>
        <v>1</v>
      </c>
    </row>
    <row r="4423" spans="1:8">
      <c r="A4423" s="27">
        <v>1996</v>
      </c>
      <c r="B4423" t="s">
        <v>26</v>
      </c>
      <c r="C4423" s="3">
        <f>SUMIFS(Data!F:F,Data!$B:$B,Figure16!$B4423,Data!$A:$A,Figure16!$A4423)</f>
        <v>0</v>
      </c>
      <c r="D4423" s="3">
        <f>SUMIFS(Data!Y:Y,Data!$B:$B,Figure16!$B4423,Data!$A:$A,Figure16!$A4423)</f>
        <v>0</v>
      </c>
      <c r="E4423" s="3">
        <f>SUMIFS(Data!Q:Q,Data!$B:$B,Figure16!$B4423,Data!$A:$A,Figure16!$A4423)</f>
        <v>2780422212.2699456</v>
      </c>
      <c r="F4423" s="1">
        <f t="shared" si="142"/>
        <v>0</v>
      </c>
      <c r="G4423" s="1">
        <f t="shared" si="143"/>
        <v>0</v>
      </c>
      <c r="H4423">
        <f>SUMIFS(Data!Z:Z,Data!B:B,Figure16!B4423,Data!A:A,Figure16!A4423)</f>
        <v>1</v>
      </c>
    </row>
    <row r="4424" spans="1:8">
      <c r="A4424" s="27">
        <v>1997</v>
      </c>
      <c r="B4424" t="s">
        <v>26</v>
      </c>
      <c r="C4424" s="3">
        <f>SUMIFS(Data!F:F,Data!$B:$B,Figure16!$B4424,Data!$A:$A,Figure16!$A4424)</f>
        <v>3614457.75</v>
      </c>
      <c r="D4424" s="3">
        <f>SUMIFS(Data!Y:Y,Data!$B:$B,Figure16!$B4424,Data!$A:$A,Figure16!$A4424)</f>
        <v>0</v>
      </c>
      <c r="E4424" s="3">
        <f>SUMIFS(Data!Q:Q,Data!$B:$B,Figure16!$B4424,Data!$A:$A,Figure16!$A4424)</f>
        <v>2697105694.0795593</v>
      </c>
      <c r="F4424" s="1">
        <f t="shared" si="142"/>
        <v>0.13401246224551483</v>
      </c>
      <c r="G4424" s="1">
        <f t="shared" si="143"/>
        <v>0</v>
      </c>
      <c r="H4424">
        <f>SUMIFS(Data!Z:Z,Data!B:B,Figure16!B4424,Data!A:A,Figure16!A4424)</f>
        <v>1</v>
      </c>
    </row>
    <row r="4425" spans="1:8">
      <c r="A4425" s="27">
        <v>1998</v>
      </c>
      <c r="B4425" t="s">
        <v>26</v>
      </c>
      <c r="C4425" s="3">
        <f>SUMIFS(Data!F:F,Data!$B:$B,Figure16!$B4425,Data!$A:$A,Figure16!$A4425)</f>
        <v>0</v>
      </c>
      <c r="D4425" s="3">
        <f>SUMIFS(Data!Y:Y,Data!$B:$B,Figure16!$B4425,Data!$A:$A,Figure16!$A4425)</f>
        <v>0</v>
      </c>
      <c r="E4425" s="3">
        <f>SUMIFS(Data!Q:Q,Data!$B:$B,Figure16!$B4425,Data!$A:$A,Figure16!$A4425)</f>
        <v>2920358586.7523413</v>
      </c>
      <c r="F4425" s="1">
        <f t="shared" si="142"/>
        <v>0</v>
      </c>
      <c r="G4425" s="1">
        <f t="shared" si="143"/>
        <v>0</v>
      </c>
      <c r="H4425">
        <f>SUMIFS(Data!Z:Z,Data!B:B,Figure16!B4425,Data!A:A,Figure16!A4425)</f>
        <v>1</v>
      </c>
    </row>
    <row r="4426" spans="1:8">
      <c r="A4426" s="27">
        <v>1999</v>
      </c>
      <c r="B4426" t="s">
        <v>26</v>
      </c>
      <c r="C4426" s="3">
        <f>SUMIFS(Data!F:F,Data!$B:$B,Figure16!$B4426,Data!$A:$A,Figure16!$A4426)</f>
        <v>0</v>
      </c>
      <c r="D4426" s="3">
        <f>SUMIFS(Data!Y:Y,Data!$B:$B,Figure16!$B4426,Data!$A:$A,Figure16!$A4426)</f>
        <v>0</v>
      </c>
      <c r="E4426" s="3">
        <f>SUMIFS(Data!Q:Q,Data!$B:$B,Figure16!$B4426,Data!$A:$A,Figure16!$A4426)</f>
        <v>3439463140.3554106</v>
      </c>
      <c r="F4426" s="1">
        <f t="shared" si="142"/>
        <v>0</v>
      </c>
      <c r="G4426" s="1">
        <f t="shared" si="143"/>
        <v>0</v>
      </c>
      <c r="H4426">
        <f>SUMIFS(Data!Z:Z,Data!B:B,Figure16!B4426,Data!A:A,Figure16!A4426)</f>
        <v>1</v>
      </c>
    </row>
    <row r="4427" spans="1:8">
      <c r="A4427" s="27">
        <v>2000</v>
      </c>
      <c r="B4427" t="s">
        <v>26</v>
      </c>
      <c r="C4427" s="3">
        <f>SUMIFS(Data!F:F,Data!$B:$B,Figure16!$B4427,Data!$A:$A,Figure16!$A4427)</f>
        <v>18000000</v>
      </c>
      <c r="D4427" s="3">
        <f>SUMIFS(Data!Y:Y,Data!$B:$B,Figure16!$B4427,Data!$A:$A,Figure16!$A4427)</f>
        <v>0</v>
      </c>
      <c r="E4427" s="3">
        <f>SUMIFS(Data!Q:Q,Data!$B:$B,Figure16!$B4427,Data!$A:$A,Figure16!$A4427)</f>
        <v>2954129565.829649</v>
      </c>
      <c r="F4427" s="1">
        <f t="shared" si="142"/>
        <v>0.60931653804916341</v>
      </c>
      <c r="G4427" s="1">
        <f t="shared" si="143"/>
        <v>0</v>
      </c>
      <c r="H4427">
        <f>SUMIFS(Data!Z:Z,Data!B:B,Figure16!B4427,Data!A:A,Figure16!A4427)</f>
        <v>1</v>
      </c>
    </row>
    <row r="4428" spans="1:8">
      <c r="A4428" s="27">
        <v>2001</v>
      </c>
      <c r="B4428" t="s">
        <v>26</v>
      </c>
      <c r="C4428" s="3">
        <f>SUMIFS(Data!F:F,Data!$B:$B,Figure16!$B4428,Data!$A:$A,Figure16!$A4428)</f>
        <v>0</v>
      </c>
      <c r="D4428" s="3">
        <f>SUMIFS(Data!Y:Y,Data!$B:$B,Figure16!$B4428,Data!$A:$A,Figure16!$A4428)</f>
        <v>0</v>
      </c>
      <c r="E4428" s="3">
        <f>SUMIFS(Data!Q:Q,Data!$B:$B,Figure16!$B4428,Data!$A:$A,Figure16!$A4428)</f>
        <v>3465305993.4778323</v>
      </c>
      <c r="F4428" s="1">
        <f t="shared" si="142"/>
        <v>0</v>
      </c>
      <c r="G4428" s="1">
        <f t="shared" si="143"/>
        <v>0</v>
      </c>
      <c r="H4428">
        <f>SUMIFS(Data!Z:Z,Data!B:B,Figure16!B4428,Data!A:A,Figure16!A4428)</f>
        <v>1</v>
      </c>
    </row>
    <row r="4429" spans="1:8">
      <c r="A4429" s="27">
        <v>2002</v>
      </c>
      <c r="B4429" t="s">
        <v>26</v>
      </c>
      <c r="C4429" s="3">
        <f>SUMIFS(Data!F:F,Data!$B:$B,Figure16!$B4429,Data!$A:$A,Figure16!$A4429)</f>
        <v>0</v>
      </c>
      <c r="D4429" s="3">
        <f>SUMIFS(Data!Y:Y,Data!$B:$B,Figure16!$B4429,Data!$A:$A,Figure16!$A4429)</f>
        <v>0</v>
      </c>
      <c r="E4429" s="3">
        <f>SUMIFS(Data!Q:Q,Data!$B:$B,Figure16!$B4429,Data!$A:$A,Figure16!$A4429)</f>
        <v>3889758023.7369871</v>
      </c>
      <c r="F4429" s="1">
        <f t="shared" si="142"/>
        <v>0</v>
      </c>
      <c r="G4429" s="1">
        <f t="shared" si="143"/>
        <v>0</v>
      </c>
      <c r="H4429">
        <f>SUMIFS(Data!Z:Z,Data!B:B,Figure16!B4429,Data!A:A,Figure16!A4429)</f>
        <v>1</v>
      </c>
    </row>
    <row r="4430" spans="1:8">
      <c r="A4430" s="27">
        <v>2003</v>
      </c>
      <c r="B4430" t="s">
        <v>26</v>
      </c>
      <c r="C4430" s="3">
        <f>SUMIFS(Data!F:F,Data!$B:$B,Figure16!$B4430,Data!$A:$A,Figure16!$A4430)</f>
        <v>0</v>
      </c>
      <c r="D4430" s="3">
        <f>SUMIFS(Data!Y:Y,Data!$B:$B,Figure16!$B4430,Data!$A:$A,Figure16!$A4430)</f>
        <v>0</v>
      </c>
      <c r="E4430" s="3">
        <f>SUMIFS(Data!Q:Q,Data!$B:$B,Figure16!$B4430,Data!$A:$A,Figure16!$A4430)</f>
        <v>4703504466.5324507</v>
      </c>
      <c r="F4430" s="1">
        <f t="shared" si="142"/>
        <v>0</v>
      </c>
      <c r="G4430" s="1">
        <f t="shared" si="143"/>
        <v>0</v>
      </c>
      <c r="H4430">
        <f>SUMIFS(Data!Z:Z,Data!B:B,Figure16!B4430,Data!A:A,Figure16!A4430)</f>
        <v>1</v>
      </c>
    </row>
    <row r="4431" spans="1:8">
      <c r="A4431" s="27">
        <v>2004</v>
      </c>
      <c r="B4431" t="s">
        <v>26</v>
      </c>
      <c r="C4431" s="3">
        <f>SUMIFS(Data!F:F,Data!$B:$B,Figure16!$B4431,Data!$A:$A,Figure16!$A4431)</f>
        <v>0</v>
      </c>
      <c r="D4431" s="3">
        <f>SUMIFS(Data!Y:Y,Data!$B:$B,Figure16!$B4431,Data!$A:$A,Figure16!$A4431)</f>
        <v>0</v>
      </c>
      <c r="E4431" s="3">
        <f>SUMIFS(Data!Q:Q,Data!$B:$B,Figure16!$B4431,Data!$A:$A,Figure16!$A4431)</f>
        <v>5444474268.4249096</v>
      </c>
      <c r="F4431" s="1">
        <f t="shared" si="142"/>
        <v>0</v>
      </c>
      <c r="G4431" s="1">
        <f t="shared" si="143"/>
        <v>0</v>
      </c>
      <c r="H4431">
        <f>SUMIFS(Data!Z:Z,Data!B:B,Figure16!B4431,Data!A:A,Figure16!A4431)</f>
        <v>1</v>
      </c>
    </row>
    <row r="4432" spans="1:8">
      <c r="A4432" s="27">
        <v>2005</v>
      </c>
      <c r="B4432" t="s">
        <v>26</v>
      </c>
      <c r="C4432" s="3">
        <f>SUMIFS(Data!F:F,Data!$B:$B,Figure16!$B4432,Data!$A:$A,Figure16!$A4432)</f>
        <v>0</v>
      </c>
      <c r="D4432" s="3">
        <f>SUMIFS(Data!Y:Y,Data!$B:$B,Figure16!$B4432,Data!$A:$A,Figure16!$A4432)</f>
        <v>0</v>
      </c>
      <c r="E4432" s="3">
        <f>SUMIFS(Data!Q:Q,Data!$B:$B,Figure16!$B4432,Data!$A:$A,Figure16!$A4432)</f>
        <v>6245031690.0680809</v>
      </c>
      <c r="F4432" s="1">
        <f t="shared" si="142"/>
        <v>0</v>
      </c>
      <c r="G4432" s="1">
        <f t="shared" si="143"/>
        <v>0</v>
      </c>
      <c r="H4432">
        <f>SUMIFS(Data!Z:Z,Data!B:B,Figure16!B4432,Data!A:A,Figure16!A4432)</f>
        <v>1</v>
      </c>
    </row>
    <row r="4433" spans="1:8">
      <c r="A4433" s="27">
        <v>2006</v>
      </c>
      <c r="B4433" t="s">
        <v>26</v>
      </c>
      <c r="C4433" s="3">
        <f>SUMIFS(Data!F:F,Data!$B:$B,Figure16!$B4433,Data!$A:$A,Figure16!$A4433)</f>
        <v>0</v>
      </c>
      <c r="D4433" s="3">
        <f>SUMIFS(Data!Y:Y,Data!$B:$B,Figure16!$B4433,Data!$A:$A,Figure16!$A4433)</f>
        <v>0</v>
      </c>
      <c r="E4433" s="3">
        <f>SUMIFS(Data!Q:Q,Data!$B:$B,Figure16!$B4433,Data!$A:$A,Figure16!$A4433)</f>
        <v>6899799785.8441</v>
      </c>
      <c r="F4433" s="1">
        <f t="shared" si="142"/>
        <v>0</v>
      </c>
      <c r="G4433" s="1">
        <f t="shared" si="143"/>
        <v>0</v>
      </c>
      <c r="H4433">
        <f>SUMIFS(Data!Z:Z,Data!B:B,Figure16!B4433,Data!A:A,Figure16!A4433)</f>
        <v>1</v>
      </c>
    </row>
    <row r="4434" spans="1:8">
      <c r="A4434" s="27">
        <v>2007</v>
      </c>
      <c r="B4434" t="s">
        <v>26</v>
      </c>
      <c r="C4434" s="3">
        <f>SUMIFS(Data!F:F,Data!$B:$B,Figure16!$B4434,Data!$A:$A,Figure16!$A4434)</f>
        <v>64592286.991210938</v>
      </c>
      <c r="D4434" s="3">
        <f>SUMIFS(Data!Y:Y,Data!$B:$B,Figure16!$B4434,Data!$A:$A,Figure16!$A4434)</f>
        <v>0</v>
      </c>
      <c r="E4434" s="3">
        <f>SUMIFS(Data!Q:Q,Data!$B:$B,Figure16!$B4434,Data!$A:$A,Figure16!$A4434)</f>
        <v>8145694631.8835354</v>
      </c>
      <c r="F4434" s="1">
        <f t="shared" si="142"/>
        <v>0.7929622937052726</v>
      </c>
      <c r="G4434" s="1">
        <f t="shared" si="143"/>
        <v>0</v>
      </c>
      <c r="H4434">
        <f>SUMIFS(Data!Z:Z,Data!B:B,Figure16!B4434,Data!A:A,Figure16!A4434)</f>
        <v>1</v>
      </c>
    </row>
    <row r="4435" spans="1:8">
      <c r="A4435" s="27">
        <v>2008</v>
      </c>
      <c r="B4435" t="s">
        <v>26</v>
      </c>
      <c r="C4435" s="3">
        <f>SUMIFS(Data!F:F,Data!$B:$B,Figure16!$B4435,Data!$A:$A,Figure16!$A4435)</f>
        <v>29380000</v>
      </c>
      <c r="D4435" s="3">
        <f>SUMIFS(Data!Y:Y,Data!$B:$B,Figure16!$B4435,Data!$A:$A,Figure16!$A4435)</f>
        <v>0</v>
      </c>
      <c r="E4435" s="3">
        <f>SUMIFS(Data!Q:Q,Data!$B:$B,Figure16!$B4435,Data!$A:$A,Figure16!$A4435)</f>
        <v>9750822511.4798775</v>
      </c>
      <c r="F4435" s="1">
        <f t="shared" si="142"/>
        <v>0.3013079149518948</v>
      </c>
      <c r="G4435" s="1">
        <f t="shared" si="143"/>
        <v>0</v>
      </c>
      <c r="H4435">
        <f>SUMIFS(Data!Z:Z,Data!B:B,Figure16!B4435,Data!A:A,Figure16!A4435)</f>
        <v>1</v>
      </c>
    </row>
    <row r="4436" spans="1:8">
      <c r="A4436" s="27">
        <v>2009</v>
      </c>
      <c r="B4436" t="s">
        <v>26</v>
      </c>
      <c r="C4436" s="3">
        <f>SUMIFS(Data!F:F,Data!$B:$B,Figure16!$B4436,Data!$A:$A,Figure16!$A4436)</f>
        <v>22730380.0234375</v>
      </c>
      <c r="D4436" s="3">
        <f>SUMIFS(Data!Y:Y,Data!$B:$B,Figure16!$B4436,Data!$A:$A,Figure16!$A4436)</f>
        <v>0</v>
      </c>
      <c r="E4436" s="3">
        <f>SUMIFS(Data!Q:Q,Data!$B:$B,Figure16!$B4436,Data!$A:$A,Figure16!$A4436)</f>
        <v>10181021770.43256</v>
      </c>
      <c r="F4436" s="1">
        <f t="shared" si="142"/>
        <v>0.22326226714739417</v>
      </c>
      <c r="G4436" s="1">
        <f t="shared" si="143"/>
        <v>0</v>
      </c>
      <c r="H4436">
        <f>SUMIFS(Data!Z:Z,Data!B:B,Figure16!B4436,Data!A:A,Figure16!A4436)</f>
        <v>1</v>
      </c>
    </row>
    <row r="4437" spans="1:8">
      <c r="A4437" s="27">
        <v>2010</v>
      </c>
      <c r="B4437" t="s">
        <v>26</v>
      </c>
      <c r="C4437" s="3">
        <f>SUMIFS(Data!F:F,Data!$B:$B,Figure16!$B4437,Data!$A:$A,Figure16!$A4437)</f>
        <v>151430416</v>
      </c>
      <c r="D4437" s="3">
        <f>SUMIFS(Data!Y:Y,Data!$B:$B,Figure16!$B4437,Data!$A:$A,Figure16!$A4437)</f>
        <v>0</v>
      </c>
      <c r="E4437" s="3">
        <f>SUMIFS(Data!Q:Q,Data!$B:$B,Figure16!$B4437,Data!$A:$A,Figure16!$A4437)</f>
        <v>10678749467.469719</v>
      </c>
      <c r="F4437" s="1">
        <f t="shared" si="142"/>
        <v>1.4180538316897207</v>
      </c>
      <c r="G4437" s="1">
        <f t="shared" si="143"/>
        <v>0</v>
      </c>
      <c r="H4437">
        <f>SUMIFS(Data!Z:Z,Data!B:B,Figure16!B4437,Data!A:A,Figure16!A4437)</f>
        <v>1</v>
      </c>
    </row>
    <row r="4438" spans="1:8">
      <c r="A4438" s="27">
        <v>2011</v>
      </c>
      <c r="B4438" t="s">
        <v>26</v>
      </c>
      <c r="C4438" s="3">
        <f>SUMIFS(Data!F:F,Data!$B:$B,Figure16!$B4438,Data!$A:$A,Figure16!$A4438)</f>
        <v>76261218.90625</v>
      </c>
      <c r="D4438" s="3">
        <f>SUMIFS(Data!Y:Y,Data!$B:$B,Figure16!$B4438,Data!$A:$A,Figure16!$A4438)</f>
        <v>0</v>
      </c>
      <c r="E4438" s="3">
        <f>SUMIFS(Data!Q:Q,Data!$B:$B,Figure16!$B4438,Data!$A:$A,Figure16!$A4438)</f>
        <v>12978107560.59823</v>
      </c>
      <c r="F4438" s="1">
        <f t="shared" si="142"/>
        <v>0.58761432319901896</v>
      </c>
      <c r="G4438" s="1">
        <f t="shared" si="143"/>
        <v>0</v>
      </c>
      <c r="H4438">
        <f>SUMIFS(Data!Z:Z,Data!B:B,Figure16!B4438,Data!A:A,Figure16!A4438)</f>
        <v>1</v>
      </c>
    </row>
    <row r="4439" spans="1:8">
      <c r="A4439" s="27">
        <v>2012</v>
      </c>
      <c r="B4439" t="s">
        <v>26</v>
      </c>
      <c r="C4439" s="3">
        <f>SUMIFS(Data!F:F,Data!$B:$B,Figure16!$B4439,Data!$A:$A,Figure16!$A4439)</f>
        <v>115789790.34375</v>
      </c>
      <c r="D4439" s="3">
        <f>SUMIFS(Data!Y:Y,Data!$B:$B,Figure16!$B4439,Data!$A:$A,Figure16!$A4439)</f>
        <v>0</v>
      </c>
      <c r="E4439" s="3">
        <f>SUMIFS(Data!Q:Q,Data!$B:$B,Figure16!$B4439,Data!$A:$A,Figure16!$A4439)</f>
        <v>12442747897.222303</v>
      </c>
      <c r="F4439" s="1">
        <f t="shared" si="142"/>
        <v>0.93058053815908859</v>
      </c>
      <c r="G4439" s="1">
        <f t="shared" si="143"/>
        <v>0</v>
      </c>
      <c r="H4439">
        <f>SUMIFS(Data!Z:Z,Data!B:B,Figure16!B4439,Data!A:A,Figure16!A4439)</f>
        <v>1</v>
      </c>
    </row>
    <row r="4440" spans="1:8">
      <c r="A4440" s="27">
        <v>2013</v>
      </c>
      <c r="B4440" t="s">
        <v>26</v>
      </c>
      <c r="C4440" s="3">
        <f>SUMIFS(Data!F:F,Data!$B:$B,Figure16!$B4440,Data!$A:$A,Figure16!$A4440)</f>
        <v>312473156</v>
      </c>
      <c r="D4440" s="3">
        <f>SUMIFS(Data!Y:Y,Data!$B:$B,Figure16!$B4440,Data!$A:$A,Figure16!$A4440)</f>
        <v>0</v>
      </c>
      <c r="E4440" s="3">
        <f>SUMIFS(Data!Q:Q,Data!$B:$B,Figure16!$B4440,Data!$A:$A,Figure16!$A4440)</f>
        <v>13246412031.414461</v>
      </c>
      <c r="F4440" s="1">
        <f t="shared" si="142"/>
        <v>2.3589267437775292</v>
      </c>
      <c r="G4440" s="1">
        <f t="shared" si="143"/>
        <v>0</v>
      </c>
      <c r="H4440">
        <f>SUMIFS(Data!Z:Z,Data!B:B,Figure16!B4440,Data!A:A,Figure16!A4440)</f>
        <v>1</v>
      </c>
    </row>
    <row r="4441" spans="1:8">
      <c r="A4441" s="27">
        <v>2014</v>
      </c>
      <c r="B4441" t="s">
        <v>26</v>
      </c>
      <c r="C4441" s="3">
        <f>SUMIFS(Data!F:F,Data!$B:$B,Figure16!$B4441,Data!$A:$A,Figure16!$A4441)</f>
        <v>191011296.28125</v>
      </c>
      <c r="D4441" s="3">
        <f>SUMIFS(Data!Y:Y,Data!$B:$B,Figure16!$B4441,Data!$A:$A,Figure16!$A4441)</f>
        <v>0</v>
      </c>
      <c r="E4441" s="3">
        <f>SUMIFS(Data!Q:Q,Data!$B:$B,Figure16!$B4441,Data!$A:$A,Figure16!$A4441)</f>
        <v>14345828992.041098</v>
      </c>
      <c r="F4441" s="1">
        <f t="shared" si="142"/>
        <v>1.3314761829882462</v>
      </c>
      <c r="G4441" s="1">
        <f t="shared" si="143"/>
        <v>0</v>
      </c>
      <c r="H4441">
        <f>SUMIFS(Data!Z:Z,Data!B:B,Figure16!B4441,Data!A:A,Figure16!A4441)</f>
        <v>1</v>
      </c>
    </row>
    <row r="4442" spans="1:8">
      <c r="A4442" s="27">
        <v>2015</v>
      </c>
      <c r="B4442" t="s">
        <v>26</v>
      </c>
      <c r="C4442" s="3">
        <f>SUMIFS(Data!F:F,Data!$B:$B,Figure16!$B4442,Data!$A:$A,Figure16!$A4442)</f>
        <v>0</v>
      </c>
      <c r="D4442" s="3">
        <f>SUMIFS(Data!Y:Y,Data!$B:$B,Figure16!$B4442,Data!$A:$A,Figure16!$A4442)</f>
        <v>0</v>
      </c>
      <c r="E4442" s="3">
        <f>SUMIFS(Data!Q:Q,Data!$B:$B,Figure16!$B4442,Data!$A:$A,Figure16!$A4442)</f>
        <v>13099495529.711327</v>
      </c>
      <c r="F4442" s="1">
        <f t="shared" si="142"/>
        <v>0</v>
      </c>
      <c r="G4442" s="1">
        <f t="shared" si="143"/>
        <v>0</v>
      </c>
      <c r="H4442">
        <f>SUMIFS(Data!Z:Z,Data!B:B,Figure16!B4442,Data!A:A,Figure16!A4442)</f>
        <v>1</v>
      </c>
    </row>
    <row r="4443" spans="1:8">
      <c r="A4443" s="27">
        <v>2016</v>
      </c>
      <c r="B4443" t="s">
        <v>26</v>
      </c>
      <c r="C4443" s="3">
        <f>SUMIFS(Data!F:F,Data!$B:$B,Figure16!$B4443,Data!$A:$A,Figure16!$A4443)</f>
        <v>0</v>
      </c>
      <c r="D4443" s="3">
        <f>SUMIFS(Data!Y:Y,Data!$B:$B,Figure16!$B4443,Data!$A:$A,Figure16!$A4443)</f>
        <v>0</v>
      </c>
      <c r="E4443" s="3">
        <f>SUMIFS(Data!Q:Q,Data!$B:$B,Figure16!$B4443,Data!$A:$A,Figure16!$A4443)</f>
        <v>14010787737.842411</v>
      </c>
      <c r="F4443" s="1">
        <f t="shared" si="142"/>
        <v>0</v>
      </c>
      <c r="G4443" s="1">
        <f t="shared" si="143"/>
        <v>0</v>
      </c>
      <c r="H4443">
        <f>SUMIFS(Data!Z:Z,Data!B:B,Figure16!B4443,Data!A:A,Figure16!A4443)</f>
        <v>1</v>
      </c>
    </row>
    <row r="4444" spans="1:8">
      <c r="A4444" s="27">
        <v>2017</v>
      </c>
      <c r="B4444" t="s">
        <v>26</v>
      </c>
      <c r="C4444" s="3">
        <f>SUMIFS(Data!F:F,Data!$B:$B,Figure16!$B4444,Data!$A:$A,Figure16!$A4444)</f>
        <v>0</v>
      </c>
      <c r="D4444" s="3">
        <f>SUMIFS(Data!Y:Y,Data!$B:$B,Figure16!$B4444,Data!$A:$A,Figure16!$A4444)</f>
        <v>0</v>
      </c>
      <c r="E4444" s="3">
        <f>SUMIFS(Data!Q:Q,Data!$B:$B,Figure16!$B4444,Data!$A:$A,Figure16!$A4444)</f>
        <v>15334336143.644005</v>
      </c>
      <c r="F4444" s="1">
        <f t="shared" si="142"/>
        <v>0</v>
      </c>
      <c r="G4444" s="1">
        <f t="shared" si="143"/>
        <v>0</v>
      </c>
      <c r="H4444">
        <f>SUMIFS(Data!Z:Z,Data!B:B,Figure16!B4444,Data!A:A,Figure16!A4444)</f>
        <v>1</v>
      </c>
    </row>
    <row r="4445" spans="1:8">
      <c r="A4445" s="27">
        <v>1960</v>
      </c>
      <c r="B4445" t="s">
        <v>127</v>
      </c>
      <c r="C4445" s="3">
        <f>SUMIFS(Data!F:F,Data!$B:$B,Figure16!$B4445,Data!$A:$A,Figure16!$A4445)</f>
        <v>0</v>
      </c>
      <c r="D4445" s="3">
        <f>SUMIFS(Data!Y:Y,Data!$B:$B,Figure16!$B4445,Data!$A:$A,Figure16!$A4445)</f>
        <v>0</v>
      </c>
      <c r="E4445" s="3">
        <f>SUMIFS(Data!Q:Q,Data!$B:$B,Figure16!$B4445,Data!$A:$A,Figure16!$A4445)</f>
        <v>92609222.69128488</v>
      </c>
      <c r="F4445" s="1">
        <f t="shared" si="142"/>
        <v>0</v>
      </c>
      <c r="G4445" s="1">
        <f t="shared" si="143"/>
        <v>0</v>
      </c>
      <c r="H4445">
        <f>SUMIFS(Data!Z:Z,Data!B:B,Figure16!B4445,Data!A:A,Figure16!A4445)</f>
        <v>1</v>
      </c>
    </row>
    <row r="4446" spans="1:8">
      <c r="A4446" s="27">
        <v>1961</v>
      </c>
      <c r="B4446" t="s">
        <v>127</v>
      </c>
      <c r="C4446" s="3">
        <f>SUMIFS(Data!F:F,Data!$B:$B,Figure16!$B4446,Data!$A:$A,Figure16!$A4446)</f>
        <v>0</v>
      </c>
      <c r="D4446" s="3">
        <f>SUMIFS(Data!Y:Y,Data!$B:$B,Figure16!$B4446,Data!$A:$A,Figure16!$A4446)</f>
        <v>0</v>
      </c>
      <c r="E4446" s="3">
        <f>SUMIFS(Data!Q:Q,Data!$B:$B,Figure16!$B4446,Data!$A:$A,Figure16!$A4446)</f>
        <v>107726181.21840782</v>
      </c>
      <c r="F4446" s="1">
        <f t="shared" si="142"/>
        <v>0</v>
      </c>
      <c r="G4446" s="1">
        <f t="shared" si="143"/>
        <v>0</v>
      </c>
      <c r="H4446">
        <f>SUMIFS(Data!Z:Z,Data!B:B,Figure16!B4446,Data!A:A,Figure16!A4446)</f>
        <v>1</v>
      </c>
    </row>
    <row r="4447" spans="1:8">
      <c r="A4447" s="27">
        <v>1962</v>
      </c>
      <c r="B4447" t="s">
        <v>127</v>
      </c>
      <c r="C4447" s="3">
        <f>SUMIFS(Data!F:F,Data!$B:$B,Figure16!$B4447,Data!$A:$A,Figure16!$A4447)</f>
        <v>0</v>
      </c>
      <c r="D4447" s="3">
        <f>SUMIFS(Data!Y:Y,Data!$B:$B,Figure16!$B4447,Data!$A:$A,Figure16!$A4447)</f>
        <v>0</v>
      </c>
      <c r="E4447" s="3">
        <f>SUMIFS(Data!Q:Q,Data!$B:$B,Figure16!$B4447,Data!$A:$A,Figure16!$A4447)</f>
        <v>111148585.59213129</v>
      </c>
      <c r="F4447" s="1">
        <f t="shared" si="142"/>
        <v>0</v>
      </c>
      <c r="G4447" s="1">
        <f t="shared" si="143"/>
        <v>0</v>
      </c>
      <c r="H4447">
        <f>SUMIFS(Data!Z:Z,Data!B:B,Figure16!B4447,Data!A:A,Figure16!A4447)</f>
        <v>1</v>
      </c>
    </row>
    <row r="4448" spans="1:8">
      <c r="A4448" s="27">
        <v>1963</v>
      </c>
      <c r="B4448" t="s">
        <v>127</v>
      </c>
      <c r="C4448" s="3">
        <f>SUMIFS(Data!F:F,Data!$B:$B,Figure16!$B4448,Data!$A:$A,Figure16!$A4448)</f>
        <v>0</v>
      </c>
      <c r="D4448" s="3">
        <f>SUMIFS(Data!Y:Y,Data!$B:$B,Figure16!$B4448,Data!$A:$A,Figure16!$A4448)</f>
        <v>0</v>
      </c>
      <c r="E4448" s="3">
        <f>SUMIFS(Data!Q:Q,Data!$B:$B,Figure16!$B4448,Data!$A:$A,Figure16!$A4448)</f>
        <v>113797356.81407391</v>
      </c>
      <c r="F4448" s="1">
        <f t="shared" si="142"/>
        <v>0</v>
      </c>
      <c r="G4448" s="1">
        <f t="shared" si="143"/>
        <v>0</v>
      </c>
      <c r="H4448">
        <f>SUMIFS(Data!Z:Z,Data!B:B,Figure16!B4448,Data!A:A,Figure16!A4448)</f>
        <v>1</v>
      </c>
    </row>
    <row r="4449" spans="1:8">
      <c r="A4449" s="27">
        <v>1964</v>
      </c>
      <c r="B4449" t="s">
        <v>127</v>
      </c>
      <c r="C4449" s="3">
        <f>SUMIFS(Data!F:F,Data!$B:$B,Figure16!$B4449,Data!$A:$A,Figure16!$A4449)</f>
        <v>0</v>
      </c>
      <c r="D4449" s="3">
        <f>SUMIFS(Data!Y:Y,Data!$B:$B,Figure16!$B4449,Data!$A:$A,Figure16!$A4449)</f>
        <v>0</v>
      </c>
      <c r="E4449" s="3">
        <f>SUMIFS(Data!Q:Q,Data!$B:$B,Figure16!$B4449,Data!$A:$A,Figure16!$A4449)</f>
        <v>151897168.10634577</v>
      </c>
      <c r="F4449" s="1">
        <f t="shared" si="142"/>
        <v>0</v>
      </c>
      <c r="G4449" s="1">
        <f t="shared" si="143"/>
        <v>0</v>
      </c>
      <c r="H4449">
        <f>SUMIFS(Data!Z:Z,Data!B:B,Figure16!B4449,Data!A:A,Figure16!A4449)</f>
        <v>1</v>
      </c>
    </row>
    <row r="4450" spans="1:8">
      <c r="A4450" s="27">
        <v>1965</v>
      </c>
      <c r="B4450" t="s">
        <v>127</v>
      </c>
      <c r="C4450" s="3">
        <f>SUMIFS(Data!F:F,Data!$B:$B,Figure16!$B4450,Data!$A:$A,Figure16!$A4450)</f>
        <v>0</v>
      </c>
      <c r="D4450" s="3">
        <f>SUMIFS(Data!Y:Y,Data!$B:$B,Figure16!$B4450,Data!$A:$A,Figure16!$A4450)</f>
        <v>0</v>
      </c>
      <c r="E4450" s="3">
        <f>SUMIFS(Data!Q:Q,Data!$B:$B,Figure16!$B4450,Data!$A:$A,Figure16!$A4450)</f>
        <v>172767213.28636187</v>
      </c>
      <c r="F4450" s="1">
        <f t="shared" si="142"/>
        <v>0</v>
      </c>
      <c r="G4450" s="1">
        <f t="shared" si="143"/>
        <v>0</v>
      </c>
      <c r="H4450">
        <f>SUMIFS(Data!Z:Z,Data!B:B,Figure16!B4450,Data!A:A,Figure16!A4450)</f>
        <v>1</v>
      </c>
    </row>
    <row r="4451" spans="1:8">
      <c r="A4451" s="27">
        <v>1966</v>
      </c>
      <c r="B4451" t="s">
        <v>127</v>
      </c>
      <c r="C4451" s="3">
        <f>SUMIFS(Data!F:F,Data!$B:$B,Figure16!$B4451,Data!$A:$A,Figure16!$A4451)</f>
        <v>0</v>
      </c>
      <c r="D4451" s="3">
        <f>SUMIFS(Data!Y:Y,Data!$B:$B,Figure16!$B4451,Data!$A:$A,Figure16!$A4451)</f>
        <v>0</v>
      </c>
      <c r="E4451" s="3">
        <f>SUMIFS(Data!Q:Q,Data!$B:$B,Figure16!$B4451,Data!$A:$A,Figure16!$A4451)</f>
        <v>180340653.82188806</v>
      </c>
      <c r="F4451" s="1">
        <f t="shared" si="142"/>
        <v>0</v>
      </c>
      <c r="G4451" s="1">
        <f t="shared" si="143"/>
        <v>0</v>
      </c>
      <c r="H4451">
        <f>SUMIFS(Data!Z:Z,Data!B:B,Figure16!B4451,Data!A:A,Figure16!A4451)</f>
        <v>1</v>
      </c>
    </row>
    <row r="4452" spans="1:8">
      <c r="A4452" s="27">
        <v>1967</v>
      </c>
      <c r="B4452" t="s">
        <v>127</v>
      </c>
      <c r="C4452" s="3">
        <f>SUMIFS(Data!F:F,Data!$B:$B,Figure16!$B4452,Data!$A:$A,Figure16!$A4452)</f>
        <v>4700000</v>
      </c>
      <c r="D4452" s="3">
        <f>SUMIFS(Data!Y:Y,Data!$B:$B,Figure16!$B4452,Data!$A:$A,Figure16!$A4452)</f>
        <v>0</v>
      </c>
      <c r="E4452" s="3">
        <f>SUMIFS(Data!Q:Q,Data!$B:$B,Figure16!$B4452,Data!$A:$A,Figure16!$A4452)</f>
        <v>191221777.80071843</v>
      </c>
      <c r="F4452" s="1">
        <f t="shared" si="142"/>
        <v>2.4578790418411964</v>
      </c>
      <c r="G4452" s="1">
        <f t="shared" si="143"/>
        <v>0</v>
      </c>
      <c r="H4452">
        <f>SUMIFS(Data!Z:Z,Data!B:B,Figure16!B4452,Data!A:A,Figure16!A4452)</f>
        <v>1</v>
      </c>
    </row>
    <row r="4453" spans="1:8">
      <c r="A4453" s="27">
        <v>1968</v>
      </c>
      <c r="B4453" t="s">
        <v>127</v>
      </c>
      <c r="C4453" s="3">
        <f>SUMIFS(Data!F:F,Data!$B:$B,Figure16!$B4453,Data!$A:$A,Figure16!$A4453)</f>
        <v>0</v>
      </c>
      <c r="D4453" s="3">
        <f>SUMIFS(Data!Y:Y,Data!$B:$B,Figure16!$B4453,Data!$A:$A,Figure16!$A4453)</f>
        <v>0</v>
      </c>
      <c r="E4453" s="3">
        <f>SUMIFS(Data!Q:Q,Data!$B:$B,Figure16!$B4453,Data!$A:$A,Figure16!$A4453)</f>
        <v>210695183.76006299</v>
      </c>
      <c r="F4453" s="1">
        <f t="shared" si="142"/>
        <v>0</v>
      </c>
      <c r="G4453" s="1">
        <f t="shared" si="143"/>
        <v>0</v>
      </c>
      <c r="H4453">
        <f>SUMIFS(Data!Z:Z,Data!B:B,Figure16!B4453,Data!A:A,Figure16!A4453)</f>
        <v>1</v>
      </c>
    </row>
    <row r="4454" spans="1:8">
      <c r="A4454" s="27">
        <v>1969</v>
      </c>
      <c r="B4454" t="s">
        <v>127</v>
      </c>
      <c r="C4454" s="3">
        <f>SUMIFS(Data!F:F,Data!$B:$B,Figure16!$B4454,Data!$A:$A,Figure16!$A4454)</f>
        <v>300000</v>
      </c>
      <c r="D4454" s="3">
        <f>SUMIFS(Data!Y:Y,Data!$B:$B,Figure16!$B4454,Data!$A:$A,Figure16!$A4454)</f>
        <v>0</v>
      </c>
      <c r="E4454" s="3">
        <f>SUMIFS(Data!Q:Q,Data!$B:$B,Figure16!$B4454,Data!$A:$A,Figure16!$A4454)</f>
        <v>199643444.56784353</v>
      </c>
      <c r="F4454" s="1">
        <f t="shared" si="142"/>
        <v>0.15026789416972466</v>
      </c>
      <c r="G4454" s="1">
        <f t="shared" si="143"/>
        <v>0</v>
      </c>
      <c r="H4454">
        <f>SUMIFS(Data!Z:Z,Data!B:B,Figure16!B4454,Data!A:A,Figure16!A4454)</f>
        <v>1</v>
      </c>
    </row>
    <row r="4455" spans="1:8">
      <c r="A4455" s="27">
        <v>1970</v>
      </c>
      <c r="B4455" t="s">
        <v>127</v>
      </c>
      <c r="C4455" s="3">
        <f>SUMIFS(Data!F:F,Data!$B:$B,Figure16!$B4455,Data!$A:$A,Figure16!$A4455)</f>
        <v>0</v>
      </c>
      <c r="D4455" s="3">
        <f>SUMIFS(Data!Y:Y,Data!$B:$B,Figure16!$B4455,Data!$A:$A,Figure16!$A4455)</f>
        <v>0</v>
      </c>
      <c r="E4455" s="3">
        <f>SUMIFS(Data!Q:Q,Data!$B:$B,Figure16!$B4455,Data!$A:$A,Figure16!$A4455)</f>
        <v>209348253.6086401</v>
      </c>
      <c r="F4455" s="1">
        <f t="shared" si="142"/>
        <v>0</v>
      </c>
      <c r="G4455" s="1">
        <f t="shared" si="143"/>
        <v>0</v>
      </c>
      <c r="H4455">
        <f>SUMIFS(Data!Z:Z,Data!B:B,Figure16!B4455,Data!A:A,Figure16!A4455)</f>
        <v>1</v>
      </c>
    </row>
    <row r="4456" spans="1:8">
      <c r="A4456" s="27">
        <v>1971</v>
      </c>
      <c r="B4456" t="s">
        <v>127</v>
      </c>
      <c r="C4456" s="3">
        <f>SUMIFS(Data!F:F,Data!$B:$B,Figure16!$B4456,Data!$A:$A,Figure16!$A4456)</f>
        <v>20500000</v>
      </c>
      <c r="D4456" s="3">
        <f>SUMIFS(Data!Y:Y,Data!$B:$B,Figure16!$B4456,Data!$A:$A,Figure16!$A4456)</f>
        <v>0</v>
      </c>
      <c r="E4456" s="3">
        <f>SUMIFS(Data!Q:Q,Data!$B:$B,Figure16!$B4456,Data!$A:$A,Figure16!$A4456)</f>
        <v>227051054.98508665</v>
      </c>
      <c r="F4456" s="1">
        <f t="shared" si="142"/>
        <v>9.0288063190662111</v>
      </c>
      <c r="G4456" s="1">
        <f t="shared" si="143"/>
        <v>0</v>
      </c>
      <c r="H4456">
        <f>SUMIFS(Data!Z:Z,Data!B:B,Figure16!B4456,Data!A:A,Figure16!A4456)</f>
        <v>1</v>
      </c>
    </row>
    <row r="4457" spans="1:8">
      <c r="A4457" s="27">
        <v>1972</v>
      </c>
      <c r="B4457" t="s">
        <v>127</v>
      </c>
      <c r="C4457" s="3">
        <f>SUMIFS(Data!F:F,Data!$B:$B,Figure16!$B4457,Data!$A:$A,Figure16!$A4457)</f>
        <v>700000</v>
      </c>
      <c r="D4457" s="3">
        <f>SUMIFS(Data!Y:Y,Data!$B:$B,Figure16!$B4457,Data!$A:$A,Figure16!$A4457)</f>
        <v>0</v>
      </c>
      <c r="E4457" s="3">
        <f>SUMIFS(Data!Q:Q,Data!$B:$B,Figure16!$B4457,Data!$A:$A,Figure16!$A4457)</f>
        <v>265009395.14797604</v>
      </c>
      <c r="F4457" s="1">
        <f t="shared" si="142"/>
        <v>0.26414157868219496</v>
      </c>
      <c r="G4457" s="1">
        <f t="shared" si="143"/>
        <v>0</v>
      </c>
      <c r="H4457">
        <f>SUMIFS(Data!Z:Z,Data!B:B,Figure16!B4457,Data!A:A,Figure16!A4457)</f>
        <v>1</v>
      </c>
    </row>
    <row r="4458" spans="1:8">
      <c r="A4458" s="27">
        <v>1973</v>
      </c>
      <c r="B4458" t="s">
        <v>127</v>
      </c>
      <c r="C4458" s="3">
        <f>SUMIFS(Data!F:F,Data!$B:$B,Figure16!$B4458,Data!$A:$A,Figure16!$A4458)</f>
        <v>3600000</v>
      </c>
      <c r="D4458" s="3">
        <f>SUMIFS(Data!Y:Y,Data!$B:$B,Figure16!$B4458,Data!$A:$A,Figure16!$A4458)</f>
        <v>0</v>
      </c>
      <c r="E4458" s="3">
        <f>SUMIFS(Data!Q:Q,Data!$B:$B,Figure16!$B4458,Data!$A:$A,Figure16!$A4458)</f>
        <v>333731874.37907702</v>
      </c>
      <c r="F4458" s="1">
        <f t="shared" si="142"/>
        <v>1.0787102690439623</v>
      </c>
      <c r="G4458" s="1">
        <f t="shared" si="143"/>
        <v>0</v>
      </c>
      <c r="H4458">
        <f>SUMIFS(Data!Z:Z,Data!B:B,Figure16!B4458,Data!A:A,Figure16!A4458)</f>
        <v>1</v>
      </c>
    </row>
    <row r="4459" spans="1:8">
      <c r="A4459" s="27">
        <v>1974</v>
      </c>
      <c r="B4459" t="s">
        <v>127</v>
      </c>
      <c r="C4459" s="3">
        <f>SUMIFS(Data!F:F,Data!$B:$B,Figure16!$B4459,Data!$A:$A,Figure16!$A4459)</f>
        <v>56900000</v>
      </c>
      <c r="D4459" s="3">
        <f>SUMIFS(Data!Y:Y,Data!$B:$B,Figure16!$B4459,Data!$A:$A,Figure16!$A4459)</f>
        <v>0</v>
      </c>
      <c r="E4459" s="3">
        <f>SUMIFS(Data!Q:Q,Data!$B:$B,Figure16!$B4459,Data!$A:$A,Figure16!$A4459)</f>
        <v>414772351.88059407</v>
      </c>
      <c r="F4459" s="1">
        <f t="shared" si="142"/>
        <v>13.718368580261719</v>
      </c>
      <c r="G4459" s="1">
        <f t="shared" si="143"/>
        <v>0</v>
      </c>
      <c r="H4459">
        <f>SUMIFS(Data!Z:Z,Data!B:B,Figure16!B4459,Data!A:A,Figure16!A4459)</f>
        <v>1</v>
      </c>
    </row>
    <row r="4460" spans="1:8">
      <c r="A4460" s="27">
        <v>1975</v>
      </c>
      <c r="B4460" t="s">
        <v>127</v>
      </c>
      <c r="C4460" s="3">
        <f>SUMIFS(Data!F:F,Data!$B:$B,Figure16!$B4460,Data!$A:$A,Figure16!$A4460)</f>
        <v>0</v>
      </c>
      <c r="D4460" s="3">
        <f>SUMIFS(Data!Y:Y,Data!$B:$B,Figure16!$B4460,Data!$A:$A,Figure16!$A4460)</f>
        <v>0</v>
      </c>
      <c r="E4460" s="3">
        <f>SUMIFS(Data!Q:Q,Data!$B:$B,Figure16!$B4460,Data!$A:$A,Figure16!$A4460)</f>
        <v>475916514.74590135</v>
      </c>
      <c r="F4460" s="1">
        <f t="shared" si="142"/>
        <v>0</v>
      </c>
      <c r="G4460" s="1">
        <f t="shared" si="143"/>
        <v>0</v>
      </c>
      <c r="H4460">
        <f>SUMIFS(Data!Z:Z,Data!B:B,Figure16!B4460,Data!A:A,Figure16!A4460)</f>
        <v>1</v>
      </c>
    </row>
    <row r="4461" spans="1:8">
      <c r="A4461" s="27">
        <v>1976</v>
      </c>
      <c r="B4461" t="s">
        <v>127</v>
      </c>
      <c r="C4461" s="3">
        <f>SUMIFS(Data!F:F,Data!$B:$B,Figure16!$B4461,Data!$A:$A,Figure16!$A4461)</f>
        <v>0</v>
      </c>
      <c r="D4461" s="3">
        <f>SUMIFS(Data!Y:Y,Data!$B:$B,Figure16!$B4461,Data!$A:$A,Figure16!$A4461)</f>
        <v>0</v>
      </c>
      <c r="E4461" s="3">
        <f>SUMIFS(Data!Q:Q,Data!$B:$B,Figure16!$B4461,Data!$A:$A,Figure16!$A4461)</f>
        <v>524407931.94042408</v>
      </c>
      <c r="F4461" s="1">
        <f t="shared" si="142"/>
        <v>0</v>
      </c>
      <c r="G4461" s="1">
        <f t="shared" si="143"/>
        <v>0</v>
      </c>
      <c r="H4461">
        <f>SUMIFS(Data!Z:Z,Data!B:B,Figure16!B4461,Data!A:A,Figure16!A4461)</f>
        <v>1</v>
      </c>
    </row>
    <row r="4462" spans="1:8">
      <c r="A4462" s="27">
        <v>1977</v>
      </c>
      <c r="B4462" t="s">
        <v>127</v>
      </c>
      <c r="C4462" s="3">
        <f>SUMIFS(Data!F:F,Data!$B:$B,Figure16!$B4462,Data!$A:$A,Figure16!$A4462)</f>
        <v>0</v>
      </c>
      <c r="D4462" s="3">
        <f>SUMIFS(Data!Y:Y,Data!$B:$B,Figure16!$B4462,Data!$A:$A,Figure16!$A4462)</f>
        <v>0</v>
      </c>
      <c r="E4462" s="3">
        <f>SUMIFS(Data!Q:Q,Data!$B:$B,Figure16!$B4462,Data!$A:$A,Figure16!$A4462)</f>
        <v>540635389.58866882</v>
      </c>
      <c r="F4462" s="1">
        <f t="shared" si="142"/>
        <v>0</v>
      </c>
      <c r="G4462" s="1">
        <f t="shared" si="143"/>
        <v>0</v>
      </c>
      <c r="H4462">
        <f>SUMIFS(Data!Z:Z,Data!B:B,Figure16!B4462,Data!A:A,Figure16!A4462)</f>
        <v>1</v>
      </c>
    </row>
    <row r="4463" spans="1:8">
      <c r="A4463" s="27">
        <v>1978</v>
      </c>
      <c r="B4463" t="s">
        <v>127</v>
      </c>
      <c r="C4463" s="3">
        <f>SUMIFS(Data!F:F,Data!$B:$B,Figure16!$B4463,Data!$A:$A,Figure16!$A4463)</f>
        <v>0</v>
      </c>
      <c r="D4463" s="3">
        <f>SUMIFS(Data!Y:Y,Data!$B:$B,Figure16!$B4463,Data!$A:$A,Figure16!$A4463)</f>
        <v>18000000</v>
      </c>
      <c r="E4463" s="3">
        <f>SUMIFS(Data!Q:Q,Data!$B:$B,Figure16!$B4463,Data!$A:$A,Figure16!$A4463)</f>
        <v>544424605.05253196</v>
      </c>
      <c r="F4463" s="1">
        <f t="shared" si="142"/>
        <v>0</v>
      </c>
      <c r="G4463" s="1">
        <f t="shared" si="143"/>
        <v>3.3062429274781153</v>
      </c>
      <c r="H4463">
        <f>SUMIFS(Data!Z:Z,Data!B:B,Figure16!B4463,Data!A:A,Figure16!A4463)</f>
        <v>1</v>
      </c>
    </row>
    <row r="4464" spans="1:8">
      <c r="A4464" s="27">
        <v>1979</v>
      </c>
      <c r="B4464" t="s">
        <v>127</v>
      </c>
      <c r="C4464" s="3">
        <f>SUMIFS(Data!F:F,Data!$B:$B,Figure16!$B4464,Data!$A:$A,Figure16!$A4464)</f>
        <v>0</v>
      </c>
      <c r="D4464" s="3">
        <f>SUMIFS(Data!Y:Y,Data!$B:$B,Figure16!$B4464,Data!$A:$A,Figure16!$A4464)</f>
        <v>0</v>
      </c>
      <c r="E4464" s="3">
        <f>SUMIFS(Data!Q:Q,Data!$B:$B,Figure16!$B4464,Data!$A:$A,Figure16!$A4464)</f>
        <v>644070364.88844061</v>
      </c>
      <c r="F4464" s="1">
        <f t="shared" si="142"/>
        <v>0</v>
      </c>
      <c r="G4464" s="1">
        <f t="shared" si="143"/>
        <v>0</v>
      </c>
      <c r="H4464">
        <f>SUMIFS(Data!Z:Z,Data!B:B,Figure16!B4464,Data!A:A,Figure16!A4464)</f>
        <v>1</v>
      </c>
    </row>
    <row r="4465" spans="1:8">
      <c r="A4465" s="27">
        <v>1980</v>
      </c>
      <c r="B4465" t="s">
        <v>127</v>
      </c>
      <c r="C4465" s="3">
        <f>SUMIFS(Data!F:F,Data!$B:$B,Figure16!$B4465,Data!$A:$A,Figure16!$A4465)</f>
        <v>0</v>
      </c>
      <c r="D4465" s="3">
        <f>SUMIFS(Data!Y:Y,Data!$B:$B,Figure16!$B4465,Data!$A:$A,Figure16!$A4465)</f>
        <v>0</v>
      </c>
      <c r="E4465" s="3">
        <f>SUMIFS(Data!Q:Q,Data!$B:$B,Figure16!$B4465,Data!$A:$A,Figure16!$A4465)</f>
        <v>709041452.21729672</v>
      </c>
      <c r="F4465" s="1">
        <f t="shared" si="142"/>
        <v>0</v>
      </c>
      <c r="G4465" s="1">
        <f t="shared" si="143"/>
        <v>0</v>
      </c>
      <c r="H4465">
        <f>SUMIFS(Data!Z:Z,Data!B:B,Figure16!B4465,Data!A:A,Figure16!A4465)</f>
        <v>1</v>
      </c>
    </row>
    <row r="4466" spans="1:8">
      <c r="A4466" s="27">
        <v>1981</v>
      </c>
      <c r="B4466" t="s">
        <v>127</v>
      </c>
      <c r="C4466" s="3">
        <f>SUMIFS(Data!F:F,Data!$B:$B,Figure16!$B4466,Data!$A:$A,Figure16!$A4466)</f>
        <v>0</v>
      </c>
      <c r="D4466" s="3">
        <f>SUMIFS(Data!Y:Y,Data!$B:$B,Figure16!$B4466,Data!$A:$A,Figure16!$A4466)</f>
        <v>0</v>
      </c>
      <c r="E4466" s="3">
        <f>SUMIFS(Data!Q:Q,Data!$B:$B,Figure16!$B4466,Data!$A:$A,Figure16!$A4466)</f>
        <v>747994681.87620544</v>
      </c>
      <c r="F4466" s="1">
        <f t="shared" si="142"/>
        <v>0</v>
      </c>
      <c r="G4466" s="1">
        <f t="shared" si="143"/>
        <v>0</v>
      </c>
      <c r="H4466">
        <f>SUMIFS(Data!Z:Z,Data!B:B,Figure16!B4466,Data!A:A,Figure16!A4466)</f>
        <v>1</v>
      </c>
    </row>
    <row r="4467" spans="1:8">
      <c r="A4467" s="27">
        <v>1982</v>
      </c>
      <c r="B4467" t="s">
        <v>127</v>
      </c>
      <c r="C4467" s="3">
        <f>SUMIFS(Data!F:F,Data!$B:$B,Figure16!$B4467,Data!$A:$A,Figure16!$A4467)</f>
        <v>0</v>
      </c>
      <c r="D4467" s="3">
        <f>SUMIFS(Data!Y:Y,Data!$B:$B,Figure16!$B4467,Data!$A:$A,Figure16!$A4467)</f>
        <v>0</v>
      </c>
      <c r="E4467" s="3">
        <f>SUMIFS(Data!Q:Q,Data!$B:$B,Figure16!$B4467,Data!$A:$A,Figure16!$A4467)</f>
        <v>750214410.72413325</v>
      </c>
      <c r="F4467" s="1">
        <f t="shared" si="142"/>
        <v>0</v>
      </c>
      <c r="G4467" s="1">
        <f t="shared" si="143"/>
        <v>0</v>
      </c>
      <c r="H4467">
        <f>SUMIFS(Data!Z:Z,Data!B:B,Figure16!B4467,Data!A:A,Figure16!A4467)</f>
        <v>1</v>
      </c>
    </row>
    <row r="4468" spans="1:8">
      <c r="A4468" s="27">
        <v>1983</v>
      </c>
      <c r="B4468" t="s">
        <v>127</v>
      </c>
      <c r="C4468" s="3">
        <f>SUMIFS(Data!F:F,Data!$B:$B,Figure16!$B4468,Data!$A:$A,Figure16!$A4468)</f>
        <v>0</v>
      </c>
      <c r="D4468" s="3">
        <f>SUMIFS(Data!Y:Y,Data!$B:$B,Figure16!$B4468,Data!$A:$A,Figure16!$A4468)</f>
        <v>0</v>
      </c>
      <c r="E4468" s="3">
        <f>SUMIFS(Data!Q:Q,Data!$B:$B,Figure16!$B4468,Data!$A:$A,Figure16!$A4468)</f>
        <v>788371855.94475603</v>
      </c>
      <c r="F4468" s="1">
        <f t="shared" si="142"/>
        <v>0</v>
      </c>
      <c r="G4468" s="1">
        <f t="shared" si="143"/>
        <v>0</v>
      </c>
      <c r="H4468">
        <f>SUMIFS(Data!Z:Z,Data!B:B,Figure16!B4468,Data!A:A,Figure16!A4468)</f>
        <v>1</v>
      </c>
    </row>
    <row r="4469" spans="1:8">
      <c r="A4469" s="27">
        <v>1984</v>
      </c>
      <c r="B4469" t="s">
        <v>127</v>
      </c>
      <c r="C4469" s="3">
        <f>SUMIFS(Data!F:F,Data!$B:$B,Figure16!$B4469,Data!$A:$A,Figure16!$A4469)</f>
        <v>20500000</v>
      </c>
      <c r="D4469" s="3">
        <f>SUMIFS(Data!Y:Y,Data!$B:$B,Figure16!$B4469,Data!$A:$A,Figure16!$A4469)</f>
        <v>0</v>
      </c>
      <c r="E4469" s="3">
        <f>SUMIFS(Data!Q:Q,Data!$B:$B,Figure16!$B4469,Data!$A:$A,Figure16!$A4469)</f>
        <v>726937320.84608161</v>
      </c>
      <c r="F4469" s="1">
        <f t="shared" si="142"/>
        <v>2.8200505617375744</v>
      </c>
      <c r="G4469" s="1">
        <f t="shared" si="143"/>
        <v>0</v>
      </c>
      <c r="H4469">
        <f>SUMIFS(Data!Z:Z,Data!B:B,Figure16!B4469,Data!A:A,Figure16!A4469)</f>
        <v>1</v>
      </c>
    </row>
    <row r="4470" spans="1:8">
      <c r="A4470" s="27">
        <v>1985</v>
      </c>
      <c r="B4470" t="s">
        <v>127</v>
      </c>
      <c r="C4470" s="3">
        <f>SUMIFS(Data!F:F,Data!$B:$B,Figure16!$B4470,Data!$A:$A,Figure16!$A4470)</f>
        <v>0</v>
      </c>
      <c r="D4470" s="3">
        <f>SUMIFS(Data!Y:Y,Data!$B:$B,Figure16!$B4470,Data!$A:$A,Figure16!$A4470)</f>
        <v>0</v>
      </c>
      <c r="E4470" s="3">
        <f>SUMIFS(Data!Q:Q,Data!$B:$B,Figure16!$B4470,Data!$A:$A,Figure16!$A4470)</f>
        <v>683193885.00310051</v>
      </c>
      <c r="F4470" s="1">
        <f t="shared" si="142"/>
        <v>0</v>
      </c>
      <c r="G4470" s="1">
        <f t="shared" si="143"/>
        <v>0</v>
      </c>
      <c r="H4470">
        <f>SUMIFS(Data!Z:Z,Data!B:B,Figure16!B4470,Data!A:A,Figure16!A4470)</f>
        <v>1</v>
      </c>
    </row>
    <row r="4471" spans="1:8">
      <c r="A4471" s="27">
        <v>1986</v>
      </c>
      <c r="B4471" t="s">
        <v>127</v>
      </c>
      <c r="C4471" s="3">
        <f>SUMIFS(Data!F:F,Data!$B:$B,Figure16!$B4471,Data!$A:$A,Figure16!$A4471)</f>
        <v>39100000</v>
      </c>
      <c r="D4471" s="3">
        <f>SUMIFS(Data!Y:Y,Data!$B:$B,Figure16!$B4471,Data!$A:$A,Figure16!$A4471)</f>
        <v>0</v>
      </c>
      <c r="E4471" s="3">
        <f>SUMIFS(Data!Q:Q,Data!$B:$B,Figure16!$B4471,Data!$A:$A,Figure16!$A4471)</f>
        <v>802890746.89075625</v>
      </c>
      <c r="F4471" s="1">
        <f t="shared" si="142"/>
        <v>4.8699029290619116</v>
      </c>
      <c r="G4471" s="1">
        <f t="shared" si="143"/>
        <v>0</v>
      </c>
      <c r="H4471">
        <f>SUMIFS(Data!Z:Z,Data!B:B,Figure16!B4471,Data!A:A,Figure16!A4471)</f>
        <v>1</v>
      </c>
    </row>
    <row r="4472" spans="1:8">
      <c r="A4472" s="27">
        <v>1987</v>
      </c>
      <c r="B4472" t="s">
        <v>127</v>
      </c>
      <c r="C4472" s="3">
        <f>SUMIFS(Data!F:F,Data!$B:$B,Figure16!$B4472,Data!$A:$A,Figure16!$A4472)</f>
        <v>0</v>
      </c>
      <c r="D4472" s="3">
        <f>SUMIFS(Data!Y:Y,Data!$B:$B,Figure16!$B4472,Data!$A:$A,Figure16!$A4472)</f>
        <v>0</v>
      </c>
      <c r="E4472" s="3">
        <f>SUMIFS(Data!Q:Q,Data!$B:$B,Figure16!$B4472,Data!$A:$A,Figure16!$A4472)</f>
        <v>909820553.40113473</v>
      </c>
      <c r="F4472" s="1">
        <f t="shared" si="142"/>
        <v>0</v>
      </c>
      <c r="G4472" s="1">
        <f t="shared" si="143"/>
        <v>0</v>
      </c>
      <c r="H4472">
        <f>SUMIFS(Data!Z:Z,Data!B:B,Figure16!B4472,Data!A:A,Figure16!A4472)</f>
        <v>1</v>
      </c>
    </row>
    <row r="4473" spans="1:8">
      <c r="A4473" s="27">
        <v>1988</v>
      </c>
      <c r="B4473" t="s">
        <v>127</v>
      </c>
      <c r="C4473" s="3">
        <f>SUMIFS(Data!F:F,Data!$B:$B,Figure16!$B4473,Data!$A:$A,Figure16!$A4473)</f>
        <v>130000</v>
      </c>
      <c r="D4473" s="3">
        <f>SUMIFS(Data!Y:Y,Data!$B:$B,Figure16!$B4473,Data!$A:$A,Figure16!$A4473)</f>
        <v>0</v>
      </c>
      <c r="E4473" s="3">
        <f>SUMIFS(Data!Q:Q,Data!$B:$B,Figure16!$B4473,Data!$A:$A,Figure16!$A4473)</f>
        <v>957377507.47612965</v>
      </c>
      <c r="F4473" s="1">
        <f t="shared" si="142"/>
        <v>1.3578760623143352E-2</v>
      </c>
      <c r="G4473" s="1">
        <f t="shared" si="143"/>
        <v>0</v>
      </c>
      <c r="H4473">
        <f>SUMIFS(Data!Z:Z,Data!B:B,Figure16!B4473,Data!A:A,Figure16!A4473)</f>
        <v>1</v>
      </c>
    </row>
    <row r="4474" spans="1:8">
      <c r="A4474" s="27">
        <v>1989</v>
      </c>
      <c r="B4474" t="s">
        <v>127</v>
      </c>
      <c r="C4474" s="3">
        <f>SUMIFS(Data!F:F,Data!$B:$B,Figure16!$B4474,Data!$A:$A,Figure16!$A4474)</f>
        <v>0</v>
      </c>
      <c r="D4474" s="3">
        <f>SUMIFS(Data!Y:Y,Data!$B:$B,Figure16!$B4474,Data!$A:$A,Figure16!$A4474)</f>
        <v>0</v>
      </c>
      <c r="E4474" s="3">
        <f>SUMIFS(Data!Q:Q,Data!$B:$B,Figure16!$B4474,Data!$A:$A,Figure16!$A4474)</f>
        <v>981529400.53486204</v>
      </c>
      <c r="F4474" s="1">
        <f t="shared" si="142"/>
        <v>0</v>
      </c>
      <c r="G4474" s="1">
        <f t="shared" si="143"/>
        <v>0</v>
      </c>
      <c r="H4474">
        <f>SUMIFS(Data!Z:Z,Data!B:B,Figure16!B4474,Data!A:A,Figure16!A4474)</f>
        <v>1</v>
      </c>
    </row>
    <row r="4475" spans="1:8">
      <c r="A4475" s="27">
        <v>1990</v>
      </c>
      <c r="B4475" t="s">
        <v>127</v>
      </c>
      <c r="C4475" s="3">
        <f>SUMIFS(Data!F:F,Data!$B:$B,Figure16!$B4475,Data!$A:$A,Figure16!$A4475)</f>
        <v>0</v>
      </c>
      <c r="D4475" s="3">
        <f>SUMIFS(Data!Y:Y,Data!$B:$B,Figure16!$B4475,Data!$A:$A,Figure16!$A4475)</f>
        <v>0</v>
      </c>
      <c r="E4475" s="3">
        <f>SUMIFS(Data!Q:Q,Data!$B:$B,Figure16!$B4475,Data!$A:$A,Figure16!$A4475)</f>
        <v>1019600770.603394</v>
      </c>
      <c r="F4475" s="1">
        <f t="shared" si="142"/>
        <v>0</v>
      </c>
      <c r="G4475" s="1">
        <f t="shared" si="143"/>
        <v>0</v>
      </c>
      <c r="H4475">
        <f>SUMIFS(Data!Z:Z,Data!B:B,Figure16!B4475,Data!A:A,Figure16!A4475)</f>
        <v>1</v>
      </c>
    </row>
    <row r="4476" spans="1:8">
      <c r="A4476" s="27">
        <v>1991</v>
      </c>
      <c r="B4476" t="s">
        <v>127</v>
      </c>
      <c r="C4476" s="3">
        <f>SUMIFS(Data!F:F,Data!$B:$B,Figure16!$B4476,Data!$A:$A,Figure16!$A4476)</f>
        <v>0</v>
      </c>
      <c r="D4476" s="3">
        <f>SUMIFS(Data!Y:Y,Data!$B:$B,Figure16!$B4476,Data!$A:$A,Figure16!$A4476)</f>
        <v>0</v>
      </c>
      <c r="E4476" s="3">
        <f>SUMIFS(Data!Q:Q,Data!$B:$B,Figure16!$B4476,Data!$A:$A,Figure16!$A4476)</f>
        <v>1443688869.9603884</v>
      </c>
      <c r="F4476" s="1">
        <f t="shared" si="142"/>
        <v>0</v>
      </c>
      <c r="G4476" s="1">
        <f t="shared" si="143"/>
        <v>0</v>
      </c>
      <c r="H4476">
        <f>SUMIFS(Data!Z:Z,Data!B:B,Figure16!B4476,Data!A:A,Figure16!A4476)</f>
        <v>1</v>
      </c>
    </row>
    <row r="4477" spans="1:8">
      <c r="A4477" s="27">
        <v>1992</v>
      </c>
      <c r="B4477" t="s">
        <v>127</v>
      </c>
      <c r="C4477" s="3">
        <f>SUMIFS(Data!F:F,Data!$B:$B,Figure16!$B4477,Data!$A:$A,Figure16!$A4477)</f>
        <v>0</v>
      </c>
      <c r="D4477" s="3">
        <f>SUMIFS(Data!Y:Y,Data!$B:$B,Figure16!$B4477,Data!$A:$A,Figure16!$A4477)</f>
        <v>0</v>
      </c>
      <c r="E4477" s="3">
        <f>SUMIFS(Data!Q:Q,Data!$B:$B,Figure16!$B4477,Data!$A:$A,Figure16!$A4477)</f>
        <v>1464392416.1467128</v>
      </c>
      <c r="F4477" s="1">
        <f t="shared" si="142"/>
        <v>0</v>
      </c>
      <c r="G4477" s="1">
        <f t="shared" si="143"/>
        <v>0</v>
      </c>
      <c r="H4477">
        <f>SUMIFS(Data!Z:Z,Data!B:B,Figure16!B4477,Data!A:A,Figure16!A4477)</f>
        <v>1</v>
      </c>
    </row>
    <row r="4478" spans="1:8">
      <c r="A4478" s="27">
        <v>1993</v>
      </c>
      <c r="B4478" t="s">
        <v>127</v>
      </c>
      <c r="C4478" s="3">
        <f>SUMIFS(Data!F:F,Data!$B:$B,Figure16!$B4478,Data!$A:$A,Figure16!$A4478)</f>
        <v>0</v>
      </c>
      <c r="D4478" s="3">
        <f>SUMIFS(Data!Y:Y,Data!$B:$B,Figure16!$B4478,Data!$A:$A,Figure16!$A4478)</f>
        <v>0</v>
      </c>
      <c r="E4478" s="3">
        <f>SUMIFS(Data!Q:Q,Data!$B:$B,Figure16!$B4478,Data!$A:$A,Figure16!$A4478)</f>
        <v>1249944999.4205587</v>
      </c>
      <c r="F4478" s="1">
        <f t="shared" si="142"/>
        <v>0</v>
      </c>
      <c r="G4478" s="1">
        <f t="shared" si="143"/>
        <v>0</v>
      </c>
      <c r="H4478">
        <f>SUMIFS(Data!Z:Z,Data!B:B,Figure16!B4478,Data!A:A,Figure16!A4478)</f>
        <v>1</v>
      </c>
    </row>
    <row r="4479" spans="1:8">
      <c r="A4479" s="27">
        <v>1994</v>
      </c>
      <c r="B4479" t="s">
        <v>127</v>
      </c>
      <c r="C4479" s="3">
        <f>SUMIFS(Data!F:F,Data!$B:$B,Figure16!$B4479,Data!$A:$A,Figure16!$A4479)</f>
        <v>0</v>
      </c>
      <c r="D4479" s="3">
        <f>SUMIFS(Data!Y:Y,Data!$B:$B,Figure16!$B4479,Data!$A:$A,Figure16!$A4479)</f>
        <v>0</v>
      </c>
      <c r="E4479" s="3">
        <f>SUMIFS(Data!Q:Q,Data!$B:$B,Figure16!$B4479,Data!$A:$A,Figure16!$A4479)</f>
        <v>1315932644.9524577</v>
      </c>
      <c r="F4479" s="1">
        <f t="shared" si="142"/>
        <v>0</v>
      </c>
      <c r="G4479" s="1">
        <f t="shared" si="143"/>
        <v>0</v>
      </c>
      <c r="H4479">
        <f>SUMIFS(Data!Z:Z,Data!B:B,Figure16!B4479,Data!A:A,Figure16!A4479)</f>
        <v>1</v>
      </c>
    </row>
    <row r="4480" spans="1:8">
      <c r="A4480" s="27">
        <v>1995</v>
      </c>
      <c r="B4480" t="s">
        <v>127</v>
      </c>
      <c r="C4480" s="3">
        <f>SUMIFS(Data!F:F,Data!$B:$B,Figure16!$B4480,Data!$A:$A,Figure16!$A4480)</f>
        <v>0</v>
      </c>
      <c r="D4480" s="3">
        <f>SUMIFS(Data!Y:Y,Data!$B:$B,Figure16!$B4480,Data!$A:$A,Figure16!$A4480)</f>
        <v>0</v>
      </c>
      <c r="E4480" s="3">
        <f>SUMIFS(Data!Q:Q,Data!$B:$B,Figure16!$B4480,Data!$A:$A,Figure16!$A4480)</f>
        <v>1415296704.1181185</v>
      </c>
      <c r="F4480" s="1">
        <f t="shared" si="142"/>
        <v>0</v>
      </c>
      <c r="G4480" s="1">
        <f t="shared" si="143"/>
        <v>0</v>
      </c>
      <c r="H4480">
        <f>SUMIFS(Data!Z:Z,Data!B:B,Figure16!B4480,Data!A:A,Figure16!A4480)</f>
        <v>1</v>
      </c>
    </row>
    <row r="4481" spans="1:8">
      <c r="A4481" s="27">
        <v>1996</v>
      </c>
      <c r="B4481" t="s">
        <v>127</v>
      </c>
      <c r="C4481" s="3">
        <f>SUMIFS(Data!F:F,Data!$B:$B,Figure16!$B4481,Data!$A:$A,Figure16!$A4481)</f>
        <v>0</v>
      </c>
      <c r="D4481" s="3">
        <f>SUMIFS(Data!Y:Y,Data!$B:$B,Figure16!$B4481,Data!$A:$A,Figure16!$A4481)</f>
        <v>0</v>
      </c>
      <c r="E4481" s="3">
        <f>SUMIFS(Data!Q:Q,Data!$B:$B,Figure16!$B4481,Data!$A:$A,Figure16!$A4481)</f>
        <v>1442598431.0096047</v>
      </c>
      <c r="F4481" s="1">
        <f t="shared" si="142"/>
        <v>0</v>
      </c>
      <c r="G4481" s="1">
        <f t="shared" si="143"/>
        <v>0</v>
      </c>
      <c r="H4481">
        <f>SUMIFS(Data!Z:Z,Data!B:B,Figure16!B4481,Data!A:A,Figure16!A4481)</f>
        <v>1</v>
      </c>
    </row>
    <row r="4482" spans="1:8">
      <c r="A4482" s="27">
        <v>1997</v>
      </c>
      <c r="B4482" t="s">
        <v>127</v>
      </c>
      <c r="C4482" s="3">
        <f>SUMIFS(Data!F:F,Data!$B:$B,Figure16!$B4482,Data!$A:$A,Figure16!$A4482)</f>
        <v>0</v>
      </c>
      <c r="D4482" s="3">
        <f>SUMIFS(Data!Y:Y,Data!$B:$B,Figure16!$B4482,Data!$A:$A,Figure16!$A4482)</f>
        <v>0</v>
      </c>
      <c r="E4482" s="3">
        <f>SUMIFS(Data!Q:Q,Data!$B:$B,Figure16!$B4482,Data!$A:$A,Figure16!$A4482)</f>
        <v>1401946853.2067196</v>
      </c>
      <c r="F4482" s="1">
        <f t="shared" si="142"/>
        <v>0</v>
      </c>
      <c r="G4482" s="1">
        <f t="shared" si="143"/>
        <v>0</v>
      </c>
      <c r="H4482">
        <f>SUMIFS(Data!Z:Z,Data!B:B,Figure16!B4482,Data!A:A,Figure16!A4482)</f>
        <v>1</v>
      </c>
    </row>
    <row r="4483" spans="1:8">
      <c r="A4483" s="27">
        <v>1998</v>
      </c>
      <c r="B4483" t="s">
        <v>127</v>
      </c>
      <c r="C4483" s="3">
        <f>SUMIFS(Data!F:F,Data!$B:$B,Figure16!$B4483,Data!$A:$A,Figure16!$A4483)</f>
        <v>0</v>
      </c>
      <c r="D4483" s="3">
        <f>SUMIFS(Data!Y:Y,Data!$B:$B,Figure16!$B4483,Data!$A:$A,Figure16!$A4483)</f>
        <v>0</v>
      </c>
      <c r="E4483" s="3">
        <f>SUMIFS(Data!Q:Q,Data!$B:$B,Figure16!$B4483,Data!$A:$A,Figure16!$A4483)</f>
        <v>1375115534.0733037</v>
      </c>
      <c r="F4483" s="1">
        <f t="shared" ref="F4483:F4546" si="144">IF(E4483&gt;0,C4483/E4483*100,"")</f>
        <v>0</v>
      </c>
      <c r="G4483" s="1">
        <f t="shared" ref="G4483:G4546" si="145">IF($E4483&gt;0,D4483/$E4483*100,"")</f>
        <v>0</v>
      </c>
      <c r="H4483">
        <f>SUMIFS(Data!Z:Z,Data!B:B,Figure16!B4483,Data!A:A,Figure16!A4483)</f>
        <v>1</v>
      </c>
    </row>
    <row r="4484" spans="1:8">
      <c r="A4484" s="27">
        <v>1999</v>
      </c>
      <c r="B4484" t="s">
        <v>127</v>
      </c>
      <c r="C4484" s="3">
        <f>SUMIFS(Data!F:F,Data!$B:$B,Figure16!$B4484,Data!$A:$A,Figure16!$A4484)</f>
        <v>0</v>
      </c>
      <c r="D4484" s="3">
        <f>SUMIFS(Data!Y:Y,Data!$B:$B,Figure16!$B4484,Data!$A:$A,Figure16!$A4484)</f>
        <v>0</v>
      </c>
      <c r="E4484" s="3">
        <f>SUMIFS(Data!Q:Q,Data!$B:$B,Figure16!$B4484,Data!$A:$A,Figure16!$A4484)</f>
        <v>1405662878.8529644</v>
      </c>
      <c r="F4484" s="1">
        <f t="shared" si="144"/>
        <v>0</v>
      </c>
      <c r="G4484" s="1">
        <f t="shared" si="145"/>
        <v>0</v>
      </c>
      <c r="H4484">
        <f>SUMIFS(Data!Z:Z,Data!B:B,Figure16!B4484,Data!A:A,Figure16!A4484)</f>
        <v>1</v>
      </c>
    </row>
    <row r="4485" spans="1:8">
      <c r="A4485" s="27">
        <v>2000</v>
      </c>
      <c r="B4485" t="s">
        <v>127</v>
      </c>
      <c r="C4485" s="3">
        <f>SUMIFS(Data!F:F,Data!$B:$B,Figure16!$B4485,Data!$A:$A,Figure16!$A4485)</f>
        <v>0</v>
      </c>
      <c r="D4485" s="3">
        <f>SUMIFS(Data!Y:Y,Data!$B:$B,Figure16!$B4485,Data!$A:$A,Figure16!$A4485)</f>
        <v>0</v>
      </c>
      <c r="E4485" s="3">
        <f>SUMIFS(Data!Q:Q,Data!$B:$B,Figure16!$B4485,Data!$A:$A,Figure16!$A4485)</f>
        <v>1293654175.2102034</v>
      </c>
      <c r="F4485" s="1">
        <f t="shared" si="144"/>
        <v>0</v>
      </c>
      <c r="G4485" s="1">
        <f t="shared" si="145"/>
        <v>0</v>
      </c>
      <c r="H4485">
        <f>SUMIFS(Data!Z:Z,Data!B:B,Figure16!B4485,Data!A:A,Figure16!A4485)</f>
        <v>1</v>
      </c>
    </row>
    <row r="4486" spans="1:8">
      <c r="A4486" s="27">
        <v>2001</v>
      </c>
      <c r="B4486" t="s">
        <v>127</v>
      </c>
      <c r="C4486" s="3">
        <f>SUMIFS(Data!F:F,Data!$B:$B,Figure16!$B4486,Data!$A:$A,Figure16!$A4486)</f>
        <v>0</v>
      </c>
      <c r="D4486" s="3">
        <f>SUMIFS(Data!Y:Y,Data!$B:$B,Figure16!$B4486,Data!$A:$A,Figure16!$A4486)</f>
        <v>0</v>
      </c>
      <c r="E4486" s="3">
        <f>SUMIFS(Data!Q:Q,Data!$B:$B,Figure16!$B4486,Data!$A:$A,Figure16!$A4486)</f>
        <v>1295539448.3648379</v>
      </c>
      <c r="F4486" s="1">
        <f t="shared" si="144"/>
        <v>0</v>
      </c>
      <c r="G4486" s="1">
        <f t="shared" si="145"/>
        <v>0</v>
      </c>
      <c r="H4486">
        <f>SUMIFS(Data!Z:Z,Data!B:B,Figure16!B4486,Data!A:A,Figure16!A4486)</f>
        <v>1</v>
      </c>
    </row>
    <row r="4487" spans="1:8">
      <c r="A4487" s="27">
        <v>2002</v>
      </c>
      <c r="B4487" t="s">
        <v>127</v>
      </c>
      <c r="C4487" s="3">
        <f>SUMIFS(Data!F:F,Data!$B:$B,Figure16!$B4487,Data!$A:$A,Figure16!$A4487)</f>
        <v>0</v>
      </c>
      <c r="D4487" s="3">
        <f>SUMIFS(Data!Y:Y,Data!$B:$B,Figure16!$B4487,Data!$A:$A,Figure16!$A4487)</f>
        <v>0</v>
      </c>
      <c r="E4487" s="3">
        <f>SUMIFS(Data!Q:Q,Data!$B:$B,Figure16!$B4487,Data!$A:$A,Figure16!$A4487)</f>
        <v>1324426606.62378</v>
      </c>
      <c r="F4487" s="1">
        <f t="shared" si="144"/>
        <v>0</v>
      </c>
      <c r="G4487" s="1">
        <f t="shared" si="145"/>
        <v>0</v>
      </c>
      <c r="H4487">
        <f>SUMIFS(Data!Z:Z,Data!B:B,Figure16!B4487,Data!A:A,Figure16!A4487)</f>
        <v>1</v>
      </c>
    </row>
    <row r="4488" spans="1:8">
      <c r="A4488" s="27">
        <v>2003</v>
      </c>
      <c r="B4488" t="s">
        <v>127</v>
      </c>
      <c r="C4488" s="3">
        <f>SUMIFS(Data!F:F,Data!$B:$B,Figure16!$B4488,Data!$A:$A,Figure16!$A4488)</f>
        <v>0</v>
      </c>
      <c r="D4488" s="3">
        <f>SUMIFS(Data!Y:Y,Data!$B:$B,Figure16!$B4488,Data!$A:$A,Figure16!$A4488)</f>
        <v>0</v>
      </c>
      <c r="E4488" s="3">
        <f>SUMIFS(Data!Q:Q,Data!$B:$B,Figure16!$B4488,Data!$A:$A,Figure16!$A4488)</f>
        <v>1563074859.5217278</v>
      </c>
      <c r="F4488" s="1">
        <f t="shared" si="144"/>
        <v>0</v>
      </c>
      <c r="G4488" s="1">
        <f t="shared" si="145"/>
        <v>0</v>
      </c>
      <c r="H4488">
        <f>SUMIFS(Data!Z:Z,Data!B:B,Figure16!B4488,Data!A:A,Figure16!A4488)</f>
        <v>1</v>
      </c>
    </row>
    <row r="4489" spans="1:8">
      <c r="A4489" s="27">
        <v>2004</v>
      </c>
      <c r="B4489" t="s">
        <v>127</v>
      </c>
      <c r="C4489" s="3">
        <f>SUMIFS(Data!F:F,Data!$B:$B,Figure16!$B4489,Data!$A:$A,Figure16!$A4489)</f>
        <v>0</v>
      </c>
      <c r="D4489" s="3">
        <f>SUMIFS(Data!Y:Y,Data!$B:$B,Figure16!$B4489,Data!$A:$A,Figure16!$A4489)</f>
        <v>0</v>
      </c>
      <c r="E4489" s="3">
        <f>SUMIFS(Data!Q:Q,Data!$B:$B,Figure16!$B4489,Data!$A:$A,Figure16!$A4489)</f>
        <v>1833444740.3773584</v>
      </c>
      <c r="F4489" s="1">
        <f t="shared" si="144"/>
        <v>0</v>
      </c>
      <c r="G4489" s="1">
        <f t="shared" si="145"/>
        <v>0</v>
      </c>
      <c r="H4489">
        <f>SUMIFS(Data!Z:Z,Data!B:B,Figure16!B4489,Data!A:A,Figure16!A4489)</f>
        <v>1</v>
      </c>
    </row>
    <row r="4490" spans="1:8">
      <c r="A4490" s="27">
        <v>2005</v>
      </c>
      <c r="B4490" t="s">
        <v>127</v>
      </c>
      <c r="C4490" s="3">
        <f>SUMIFS(Data!F:F,Data!$B:$B,Figure16!$B4490,Data!$A:$A,Figure16!$A4490)</f>
        <v>7000000</v>
      </c>
      <c r="D4490" s="3">
        <f>SUMIFS(Data!Y:Y,Data!$B:$B,Figure16!$B4490,Data!$A:$A,Figure16!$A4490)</f>
        <v>0</v>
      </c>
      <c r="E4490" s="3">
        <f>SUMIFS(Data!Q:Q,Data!$B:$B,Figure16!$B4490,Data!$A:$A,Figure16!$A4490)</f>
        <v>2184445123.1751943</v>
      </c>
      <c r="F4490" s="1">
        <f t="shared" si="144"/>
        <v>0.3204475097925632</v>
      </c>
      <c r="G4490" s="1">
        <f t="shared" si="145"/>
        <v>0</v>
      </c>
      <c r="H4490">
        <f>SUMIFS(Data!Z:Z,Data!B:B,Figure16!B4490,Data!A:A,Figure16!A4490)</f>
        <v>1</v>
      </c>
    </row>
    <row r="4491" spans="1:8">
      <c r="A4491" s="27">
        <v>2006</v>
      </c>
      <c r="B4491" t="s">
        <v>127</v>
      </c>
      <c r="C4491" s="3">
        <f>SUMIFS(Data!F:F,Data!$B:$B,Figure16!$B4491,Data!$A:$A,Figure16!$A4491)</f>
        <v>9500000</v>
      </c>
      <c r="D4491" s="3">
        <f>SUMIFS(Data!Y:Y,Data!$B:$B,Figure16!$B4491,Data!$A:$A,Figure16!$A4491)</f>
        <v>0</v>
      </c>
      <c r="E4491" s="3">
        <f>SUMIFS(Data!Q:Q,Data!$B:$B,Figure16!$B4491,Data!$A:$A,Figure16!$A4491)</f>
        <v>3040716679.0766935</v>
      </c>
      <c r="F4491" s="1">
        <f t="shared" si="144"/>
        <v>0.31242634558391852</v>
      </c>
      <c r="G4491" s="1">
        <f t="shared" si="145"/>
        <v>0</v>
      </c>
      <c r="H4491">
        <f>SUMIFS(Data!Z:Z,Data!B:B,Figure16!B4491,Data!A:A,Figure16!A4491)</f>
        <v>1</v>
      </c>
    </row>
    <row r="4492" spans="1:8">
      <c r="A4492" s="27">
        <v>2007</v>
      </c>
      <c r="B4492" t="s">
        <v>127</v>
      </c>
      <c r="C4492" s="3">
        <f>SUMIFS(Data!F:F,Data!$B:$B,Figure16!$B4492,Data!$A:$A,Figure16!$A4492)</f>
        <v>0</v>
      </c>
      <c r="D4492" s="3">
        <f>SUMIFS(Data!Y:Y,Data!$B:$B,Figure16!$B4492,Data!$A:$A,Figure16!$A4492)</f>
        <v>0</v>
      </c>
      <c r="E4492" s="3">
        <f>SUMIFS(Data!Q:Q,Data!$B:$B,Figure16!$B4492,Data!$A:$A,Figure16!$A4492)</f>
        <v>3356757064.4584575</v>
      </c>
      <c r="F4492" s="1">
        <f t="shared" si="144"/>
        <v>0</v>
      </c>
      <c r="G4492" s="1">
        <f t="shared" si="145"/>
        <v>0</v>
      </c>
      <c r="H4492">
        <f>SUMIFS(Data!Z:Z,Data!B:B,Figure16!B4492,Data!A:A,Figure16!A4492)</f>
        <v>1</v>
      </c>
    </row>
    <row r="4493" spans="1:8">
      <c r="A4493" s="27">
        <v>2008</v>
      </c>
      <c r="B4493" t="s">
        <v>127</v>
      </c>
      <c r="C4493" s="3">
        <f>SUMIFS(Data!F:F,Data!$B:$B,Figure16!$B4493,Data!$A:$A,Figure16!$A4493)</f>
        <v>287825472</v>
      </c>
      <c r="D4493" s="3">
        <f>SUMIFS(Data!Y:Y,Data!$B:$B,Figure16!$B4493,Data!$A:$A,Figure16!$A4493)</f>
        <v>0</v>
      </c>
      <c r="E4493" s="3">
        <f>SUMIFS(Data!Q:Q,Data!$B:$B,Figure16!$B4493,Data!$A:$A,Figure16!$A4493)</f>
        <v>4031048268.4328895</v>
      </c>
      <c r="F4493" s="1">
        <f t="shared" si="144"/>
        <v>7.1402139799207873</v>
      </c>
      <c r="G4493" s="1">
        <f t="shared" si="145"/>
        <v>0</v>
      </c>
      <c r="H4493">
        <f>SUMIFS(Data!Z:Z,Data!B:B,Figure16!B4493,Data!A:A,Figure16!A4493)</f>
        <v>1</v>
      </c>
    </row>
    <row r="4494" spans="1:8">
      <c r="A4494" s="27">
        <v>2009</v>
      </c>
      <c r="B4494" t="s">
        <v>127</v>
      </c>
      <c r="C4494" s="3">
        <f>SUMIFS(Data!F:F,Data!$B:$B,Figure16!$B4494,Data!$A:$A,Figure16!$A4494)</f>
        <v>9222099.59375</v>
      </c>
      <c r="D4494" s="3">
        <f>SUMIFS(Data!Y:Y,Data!$B:$B,Figure16!$B4494,Data!$A:$A,Figure16!$A4494)</f>
        <v>0</v>
      </c>
      <c r="E4494" s="3">
        <f>SUMIFS(Data!Q:Q,Data!$B:$B,Figure16!$B4494,Data!$A:$A,Figure16!$A4494)</f>
        <v>3662282133.1896157</v>
      </c>
      <c r="F4494" s="1">
        <f t="shared" si="144"/>
        <v>0.25181292042396897</v>
      </c>
      <c r="G4494" s="1">
        <f t="shared" si="145"/>
        <v>0</v>
      </c>
      <c r="H4494">
        <f>SUMIFS(Data!Z:Z,Data!B:B,Figure16!B4494,Data!A:A,Figure16!A4494)</f>
        <v>1</v>
      </c>
    </row>
    <row r="4495" spans="1:8">
      <c r="A4495" s="27">
        <v>2010</v>
      </c>
      <c r="B4495" t="s">
        <v>127</v>
      </c>
      <c r="C4495" s="3">
        <f>SUMIFS(Data!F:F,Data!$B:$B,Figure16!$B4495,Data!$A:$A,Figure16!$A4495)</f>
        <v>88000000</v>
      </c>
      <c r="D4495" s="3">
        <f>SUMIFS(Data!Y:Y,Data!$B:$B,Figure16!$B4495,Data!$A:$A,Figure16!$A4495)</f>
        <v>0</v>
      </c>
      <c r="E4495" s="3">
        <f>SUMIFS(Data!Q:Q,Data!$B:$B,Figure16!$B4495,Data!$A:$A,Figure16!$A4495)</f>
        <v>4337791006.8424778</v>
      </c>
      <c r="F4495" s="1">
        <f t="shared" si="144"/>
        <v>2.0286823376503818</v>
      </c>
      <c r="G4495" s="1">
        <f t="shared" si="145"/>
        <v>0</v>
      </c>
      <c r="H4495">
        <f>SUMIFS(Data!Z:Z,Data!B:B,Figure16!B4495,Data!A:A,Figure16!A4495)</f>
        <v>1</v>
      </c>
    </row>
    <row r="4496" spans="1:8">
      <c r="A4496" s="27">
        <v>2011</v>
      </c>
      <c r="B4496" t="s">
        <v>127</v>
      </c>
      <c r="C4496" s="3">
        <f>SUMIFS(Data!F:F,Data!$B:$B,Figure16!$B4496,Data!$A:$A,Figure16!$A4496)</f>
        <v>7738187.5</v>
      </c>
      <c r="D4496" s="3">
        <f>SUMIFS(Data!Y:Y,Data!$B:$B,Figure16!$B4496,Data!$A:$A,Figure16!$A4496)</f>
        <v>0</v>
      </c>
      <c r="E4496" s="3">
        <f>SUMIFS(Data!Q:Q,Data!$B:$B,Figure16!$B4496,Data!$A:$A,Figure16!$A4496)</f>
        <v>5166341003.0581427</v>
      </c>
      <c r="F4496" s="1">
        <f t="shared" si="144"/>
        <v>0.14978081190187578</v>
      </c>
      <c r="G4496" s="1">
        <f t="shared" si="145"/>
        <v>0</v>
      </c>
      <c r="H4496">
        <f>SUMIFS(Data!Z:Z,Data!B:B,Figure16!B4496,Data!A:A,Figure16!A4496)</f>
        <v>1</v>
      </c>
    </row>
    <row r="4497" spans="1:8">
      <c r="A4497" s="27">
        <v>2012</v>
      </c>
      <c r="B4497" t="s">
        <v>127</v>
      </c>
      <c r="C4497" s="3">
        <f>SUMIFS(Data!F:F,Data!$B:$B,Figure16!$B4497,Data!$A:$A,Figure16!$A4497)</f>
        <v>12129794</v>
      </c>
      <c r="D4497" s="3">
        <f>SUMIFS(Data!Y:Y,Data!$B:$B,Figure16!$B4497,Data!$A:$A,Figure16!$A4497)</f>
        <v>0</v>
      </c>
      <c r="E4497" s="3">
        <f>SUMIFS(Data!Q:Q,Data!$B:$B,Figure16!$B4497,Data!$A:$A,Figure16!$A4497)</f>
        <v>5231255478.3898592</v>
      </c>
      <c r="F4497" s="1">
        <f t="shared" si="144"/>
        <v>0.23187156601522851</v>
      </c>
      <c r="G4497" s="1">
        <f t="shared" si="145"/>
        <v>0</v>
      </c>
      <c r="H4497">
        <f>SUMIFS(Data!Z:Z,Data!B:B,Figure16!B4497,Data!A:A,Figure16!A4497)</f>
        <v>1</v>
      </c>
    </row>
    <row r="4498" spans="1:8">
      <c r="A4498" s="27">
        <v>2013</v>
      </c>
      <c r="B4498" t="s">
        <v>127</v>
      </c>
      <c r="C4498" s="3">
        <f>SUMIFS(Data!F:F,Data!$B:$B,Figure16!$B4498,Data!$A:$A,Figure16!$A4498)</f>
        <v>163000000</v>
      </c>
      <c r="D4498" s="3">
        <f>SUMIFS(Data!Y:Y,Data!$B:$B,Figure16!$B4498,Data!$A:$A,Figure16!$A4498)</f>
        <v>0</v>
      </c>
      <c r="E4498" s="3">
        <f>SUMIFS(Data!Q:Q,Data!$B:$B,Figure16!$B4498,Data!$A:$A,Figure16!$A4498)</f>
        <v>5724227185.1778355</v>
      </c>
      <c r="F4498" s="1">
        <f t="shared" si="144"/>
        <v>2.8475459608253835</v>
      </c>
      <c r="G4498" s="1">
        <f t="shared" si="145"/>
        <v>0</v>
      </c>
      <c r="H4498">
        <f>SUMIFS(Data!Z:Z,Data!B:B,Figure16!B4498,Data!A:A,Figure16!A4498)</f>
        <v>1</v>
      </c>
    </row>
    <row r="4499" spans="1:8">
      <c r="A4499" s="27">
        <v>2014</v>
      </c>
      <c r="B4499" t="s">
        <v>127</v>
      </c>
      <c r="C4499" s="3">
        <f>SUMIFS(Data!F:F,Data!$B:$B,Figure16!$B4499,Data!$A:$A,Figure16!$A4499)</f>
        <v>23201006</v>
      </c>
      <c r="D4499" s="3">
        <f>SUMIFS(Data!Y:Y,Data!$B:$B,Figure16!$B4499,Data!$A:$A,Figure16!$A4499)</f>
        <v>0</v>
      </c>
      <c r="E4499" s="3">
        <f>SUMIFS(Data!Q:Q,Data!$B:$B,Figure16!$B4499,Data!$A:$A,Figure16!$A4499)</f>
        <v>5391475277.2432642</v>
      </c>
      <c r="F4499" s="1">
        <f t="shared" si="144"/>
        <v>0.43032759693675149</v>
      </c>
      <c r="G4499" s="1">
        <f t="shared" si="145"/>
        <v>0</v>
      </c>
      <c r="H4499">
        <f>SUMIFS(Data!Z:Z,Data!B:B,Figure16!B4499,Data!A:A,Figure16!A4499)</f>
        <v>1</v>
      </c>
    </row>
    <row r="4500" spans="1:8">
      <c r="A4500" s="27">
        <v>2015</v>
      </c>
      <c r="B4500" t="s">
        <v>127</v>
      </c>
      <c r="C4500" s="3">
        <f>SUMIFS(Data!F:F,Data!$B:$B,Figure16!$B4500,Data!$A:$A,Figure16!$A4500)</f>
        <v>0</v>
      </c>
      <c r="D4500" s="3">
        <f>SUMIFS(Data!Y:Y,Data!$B:$B,Figure16!$B4500,Data!$A:$A,Figure16!$A4500)</f>
        <v>0</v>
      </c>
      <c r="E4500" s="3">
        <f>SUMIFS(Data!Q:Q,Data!$B:$B,Figure16!$B4500,Data!$A:$A,Figure16!$A4500)</f>
        <v>4844223106.9546871</v>
      </c>
      <c r="F4500" s="1">
        <f t="shared" si="144"/>
        <v>0</v>
      </c>
      <c r="G4500" s="1">
        <f t="shared" si="145"/>
        <v>0</v>
      </c>
      <c r="H4500">
        <f>SUMIFS(Data!Z:Z,Data!B:B,Figure16!B4500,Data!A:A,Figure16!A4500)</f>
        <v>1</v>
      </c>
    </row>
    <row r="4501" spans="1:8">
      <c r="A4501" s="27">
        <v>2016</v>
      </c>
      <c r="B4501" t="s">
        <v>127</v>
      </c>
      <c r="C4501" s="3">
        <f>SUMIFS(Data!F:F,Data!$B:$B,Figure16!$B4501,Data!$A:$A,Figure16!$A4501)</f>
        <v>0</v>
      </c>
      <c r="D4501" s="3">
        <f>SUMIFS(Data!Y:Y,Data!$B:$B,Figure16!$B4501,Data!$A:$A,Figure16!$A4501)</f>
        <v>0</v>
      </c>
      <c r="E4501" s="3">
        <f>SUMIFS(Data!Q:Q,Data!$B:$B,Figure16!$B4501,Data!$A:$A,Figure16!$A4501)</f>
        <v>4739298730.4221621</v>
      </c>
      <c r="F4501" s="1">
        <f t="shared" si="144"/>
        <v>0</v>
      </c>
      <c r="G4501" s="1">
        <f t="shared" si="145"/>
        <v>0</v>
      </c>
      <c r="H4501">
        <f>SUMIFS(Data!Z:Z,Data!B:B,Figure16!B4501,Data!A:A,Figure16!A4501)</f>
        <v>1</v>
      </c>
    </row>
    <row r="4502" spans="1:8">
      <c r="A4502" s="27">
        <v>2017</v>
      </c>
      <c r="B4502" t="s">
        <v>127</v>
      </c>
      <c r="C4502" s="3">
        <f>SUMIFS(Data!F:F,Data!$B:$B,Figure16!$B4502,Data!$A:$A,Figure16!$A4502)</f>
        <v>0</v>
      </c>
      <c r="D4502" s="3">
        <f>SUMIFS(Data!Y:Y,Data!$B:$B,Figure16!$B4502,Data!$A:$A,Figure16!$A4502)</f>
        <v>0</v>
      </c>
      <c r="E4502" s="3">
        <f>SUMIFS(Data!Q:Q,Data!$B:$B,Figure16!$B4502,Data!$A:$A,Figure16!$A4502)</f>
        <v>5024708655.9914713</v>
      </c>
      <c r="F4502" s="1">
        <f t="shared" si="144"/>
        <v>0</v>
      </c>
      <c r="G4502" s="1">
        <f t="shared" si="145"/>
        <v>0</v>
      </c>
      <c r="H4502">
        <f>SUMIFS(Data!Z:Z,Data!B:B,Figure16!B4502,Data!A:A,Figure16!A4502)</f>
        <v>1</v>
      </c>
    </row>
    <row r="4503" spans="1:8">
      <c r="A4503" s="27">
        <v>1968</v>
      </c>
      <c r="B4503" t="s">
        <v>30</v>
      </c>
      <c r="C4503" s="3">
        <f>SUMIFS(Data!F:F,Data!$B:$B,Figure16!$B4503,Data!$A:$A,Figure16!$A4503)</f>
        <v>0</v>
      </c>
      <c r="D4503" s="3">
        <f>SUMIFS(Data!Y:Y,Data!$B:$B,Figure16!$B4503,Data!$A:$A,Figure16!$A4503)</f>
        <v>0</v>
      </c>
      <c r="E4503" s="3">
        <f>SUMIFS(Data!Q:Q,Data!$B:$B,Figure16!$B4503,Data!$A:$A,Figure16!$A4503)</f>
        <v>0</v>
      </c>
      <c r="F4503" s="1" t="str">
        <f t="shared" si="144"/>
        <v/>
      </c>
      <c r="G4503" s="1" t="str">
        <f t="shared" si="145"/>
        <v/>
      </c>
      <c r="H4503">
        <f>SUMIFS(Data!Z:Z,Data!B:B,Figure16!B4503,Data!A:A,Figure16!A4503)</f>
        <v>1</v>
      </c>
    </row>
    <row r="4504" spans="1:8">
      <c r="A4504" s="27">
        <v>1969</v>
      </c>
      <c r="B4504" t="s">
        <v>30</v>
      </c>
      <c r="C4504" s="3">
        <f>SUMIFS(Data!F:F,Data!$B:$B,Figure16!$B4504,Data!$A:$A,Figure16!$A4504)</f>
        <v>0</v>
      </c>
      <c r="D4504" s="3">
        <f>SUMIFS(Data!Y:Y,Data!$B:$B,Figure16!$B4504,Data!$A:$A,Figure16!$A4504)</f>
        <v>0</v>
      </c>
      <c r="E4504" s="3">
        <f>SUMIFS(Data!Q:Q,Data!$B:$B,Figure16!$B4504,Data!$A:$A,Figure16!$A4504)</f>
        <v>0</v>
      </c>
      <c r="F4504" s="1" t="str">
        <f t="shared" si="144"/>
        <v/>
      </c>
      <c r="G4504" s="1" t="str">
        <f t="shared" si="145"/>
        <v/>
      </c>
      <c r="H4504">
        <f>SUMIFS(Data!Z:Z,Data!B:B,Figure16!B4504,Data!A:A,Figure16!A4504)</f>
        <v>1</v>
      </c>
    </row>
    <row r="4505" spans="1:8">
      <c r="A4505" s="27">
        <v>1970</v>
      </c>
      <c r="B4505" t="s">
        <v>30</v>
      </c>
      <c r="C4505" s="3">
        <f>SUMIFS(Data!F:F,Data!$B:$B,Figure16!$B4505,Data!$A:$A,Figure16!$A4505)</f>
        <v>0</v>
      </c>
      <c r="D4505" s="3">
        <f>SUMIFS(Data!Y:Y,Data!$B:$B,Figure16!$B4505,Data!$A:$A,Figure16!$A4505)</f>
        <v>0</v>
      </c>
      <c r="E4505" s="3">
        <f>SUMIFS(Data!Q:Q,Data!$B:$B,Figure16!$B4505,Data!$A:$A,Figure16!$A4505)</f>
        <v>0</v>
      </c>
      <c r="F4505" s="1" t="str">
        <f t="shared" si="144"/>
        <v/>
      </c>
      <c r="G4505" s="1" t="str">
        <f t="shared" si="145"/>
        <v/>
      </c>
      <c r="H4505">
        <f>SUMIFS(Data!Z:Z,Data!B:B,Figure16!B4505,Data!A:A,Figure16!A4505)</f>
        <v>1</v>
      </c>
    </row>
    <row r="4506" spans="1:8">
      <c r="A4506" s="27">
        <v>1971</v>
      </c>
      <c r="B4506" t="s">
        <v>30</v>
      </c>
      <c r="C4506" s="3">
        <f>SUMIFS(Data!F:F,Data!$B:$B,Figure16!$B4506,Data!$A:$A,Figure16!$A4506)</f>
        <v>0</v>
      </c>
      <c r="D4506" s="3">
        <f>SUMIFS(Data!Y:Y,Data!$B:$B,Figure16!$B4506,Data!$A:$A,Figure16!$A4506)</f>
        <v>0</v>
      </c>
      <c r="E4506" s="3">
        <f>SUMIFS(Data!Q:Q,Data!$B:$B,Figure16!$B4506,Data!$A:$A,Figure16!$A4506)</f>
        <v>0</v>
      </c>
      <c r="F4506" s="1" t="str">
        <f t="shared" si="144"/>
        <v/>
      </c>
      <c r="G4506" s="1" t="str">
        <f t="shared" si="145"/>
        <v/>
      </c>
      <c r="H4506">
        <f>SUMIFS(Data!Z:Z,Data!B:B,Figure16!B4506,Data!A:A,Figure16!A4506)</f>
        <v>1</v>
      </c>
    </row>
    <row r="4507" spans="1:8">
      <c r="A4507" s="27">
        <v>1972</v>
      </c>
      <c r="B4507" t="s">
        <v>30</v>
      </c>
      <c r="C4507" s="3">
        <f>SUMIFS(Data!F:F,Data!$B:$B,Figure16!$B4507,Data!$A:$A,Figure16!$A4507)</f>
        <v>35200000</v>
      </c>
      <c r="D4507" s="3">
        <f>SUMIFS(Data!Y:Y,Data!$B:$B,Figure16!$B4507,Data!$A:$A,Figure16!$A4507)</f>
        <v>0</v>
      </c>
      <c r="E4507" s="3">
        <f>SUMIFS(Data!Q:Q,Data!$B:$B,Figure16!$B4507,Data!$A:$A,Figure16!$A4507)</f>
        <v>0</v>
      </c>
      <c r="F4507" s="1" t="str">
        <f t="shared" si="144"/>
        <v/>
      </c>
      <c r="G4507" s="1" t="str">
        <f t="shared" si="145"/>
        <v/>
      </c>
      <c r="H4507">
        <f>SUMIFS(Data!Z:Z,Data!B:B,Figure16!B4507,Data!A:A,Figure16!A4507)</f>
        <v>1</v>
      </c>
    </row>
    <row r="4508" spans="1:8">
      <c r="A4508" s="27">
        <v>1973</v>
      </c>
      <c r="B4508" t="s">
        <v>30</v>
      </c>
      <c r="C4508" s="3">
        <f>SUMIFS(Data!F:F,Data!$B:$B,Figure16!$B4508,Data!$A:$A,Figure16!$A4508)</f>
        <v>0</v>
      </c>
      <c r="D4508" s="3">
        <f>SUMIFS(Data!Y:Y,Data!$B:$B,Figure16!$B4508,Data!$A:$A,Figure16!$A4508)</f>
        <v>0</v>
      </c>
      <c r="E4508" s="3">
        <f>SUMIFS(Data!Q:Q,Data!$B:$B,Figure16!$B4508,Data!$A:$A,Figure16!$A4508)</f>
        <v>0</v>
      </c>
      <c r="F4508" s="1" t="str">
        <f t="shared" si="144"/>
        <v/>
      </c>
      <c r="G4508" s="1" t="str">
        <f t="shared" si="145"/>
        <v/>
      </c>
      <c r="H4508">
        <f>SUMIFS(Data!Z:Z,Data!B:B,Figure16!B4508,Data!A:A,Figure16!A4508)</f>
        <v>1</v>
      </c>
    </row>
    <row r="4509" spans="1:8">
      <c r="A4509" s="27">
        <v>1974</v>
      </c>
      <c r="B4509" t="s">
        <v>30</v>
      </c>
      <c r="C4509" s="3">
        <f>SUMIFS(Data!F:F,Data!$B:$B,Figure16!$B4509,Data!$A:$A,Figure16!$A4509)</f>
        <v>0</v>
      </c>
      <c r="D4509" s="3">
        <f>SUMIFS(Data!Y:Y,Data!$B:$B,Figure16!$B4509,Data!$A:$A,Figure16!$A4509)</f>
        <v>0</v>
      </c>
      <c r="E4509" s="3">
        <f>SUMIFS(Data!Q:Q,Data!$B:$B,Figure16!$B4509,Data!$A:$A,Figure16!$A4509)</f>
        <v>0</v>
      </c>
      <c r="F4509" s="1" t="str">
        <f t="shared" si="144"/>
        <v/>
      </c>
      <c r="G4509" s="1" t="str">
        <f t="shared" si="145"/>
        <v/>
      </c>
      <c r="H4509">
        <f>SUMIFS(Data!Z:Z,Data!B:B,Figure16!B4509,Data!A:A,Figure16!A4509)</f>
        <v>1</v>
      </c>
    </row>
    <row r="4510" spans="1:8">
      <c r="A4510" s="27">
        <v>1975</v>
      </c>
      <c r="B4510" t="s">
        <v>30</v>
      </c>
      <c r="C4510" s="3">
        <f>SUMIFS(Data!F:F,Data!$B:$B,Figure16!$B4510,Data!$A:$A,Figure16!$A4510)</f>
        <v>0</v>
      </c>
      <c r="D4510" s="3">
        <f>SUMIFS(Data!Y:Y,Data!$B:$B,Figure16!$B4510,Data!$A:$A,Figure16!$A4510)</f>
        <v>0</v>
      </c>
      <c r="E4510" s="3">
        <f>SUMIFS(Data!Q:Q,Data!$B:$B,Figure16!$B4510,Data!$A:$A,Figure16!$A4510)</f>
        <v>0</v>
      </c>
      <c r="F4510" s="1" t="str">
        <f t="shared" si="144"/>
        <v/>
      </c>
      <c r="G4510" s="1" t="str">
        <f t="shared" si="145"/>
        <v/>
      </c>
      <c r="H4510">
        <f>SUMIFS(Data!Z:Z,Data!B:B,Figure16!B4510,Data!A:A,Figure16!A4510)</f>
        <v>1</v>
      </c>
    </row>
    <row r="4511" spans="1:8">
      <c r="A4511" s="27">
        <v>1976</v>
      </c>
      <c r="B4511" t="s">
        <v>30</v>
      </c>
      <c r="C4511" s="3">
        <f>SUMIFS(Data!F:F,Data!$B:$B,Figure16!$B4511,Data!$A:$A,Figure16!$A4511)</f>
        <v>0</v>
      </c>
      <c r="D4511" s="3">
        <f>SUMIFS(Data!Y:Y,Data!$B:$B,Figure16!$B4511,Data!$A:$A,Figure16!$A4511)</f>
        <v>0</v>
      </c>
      <c r="E4511" s="3">
        <f>SUMIFS(Data!Q:Q,Data!$B:$B,Figure16!$B4511,Data!$A:$A,Figure16!$A4511)</f>
        <v>706991274.41442788</v>
      </c>
      <c r="F4511" s="1">
        <f t="shared" si="144"/>
        <v>0</v>
      </c>
      <c r="G4511" s="1">
        <f t="shared" si="145"/>
        <v>0</v>
      </c>
      <c r="H4511">
        <f>SUMIFS(Data!Z:Z,Data!B:B,Figure16!B4511,Data!A:A,Figure16!A4511)</f>
        <v>1</v>
      </c>
    </row>
    <row r="4512" spans="1:8">
      <c r="A4512" s="27">
        <v>1977</v>
      </c>
      <c r="B4512" t="s">
        <v>30</v>
      </c>
      <c r="C4512" s="3">
        <f>SUMIFS(Data!F:F,Data!$B:$B,Figure16!$B4512,Data!$A:$A,Figure16!$A4512)</f>
        <v>0</v>
      </c>
      <c r="D4512" s="3">
        <f>SUMIFS(Data!Y:Y,Data!$B:$B,Figure16!$B4512,Data!$A:$A,Figure16!$A4512)</f>
        <v>37000000</v>
      </c>
      <c r="E4512" s="3">
        <f>SUMIFS(Data!Q:Q,Data!$B:$B,Figure16!$B4512,Data!$A:$A,Figure16!$A4512)</f>
        <v>827094668.01870668</v>
      </c>
      <c r="F4512" s="1">
        <f t="shared" si="144"/>
        <v>0</v>
      </c>
      <c r="G4512" s="1">
        <f t="shared" si="145"/>
        <v>4.4734903307541529</v>
      </c>
      <c r="H4512">
        <f>SUMIFS(Data!Z:Z,Data!B:B,Figure16!B4512,Data!A:A,Figure16!A4512)</f>
        <v>1</v>
      </c>
    </row>
    <row r="4513" spans="1:8">
      <c r="A4513" s="27">
        <v>1978</v>
      </c>
      <c r="B4513" t="s">
        <v>30</v>
      </c>
      <c r="C4513" s="3">
        <f>SUMIFS(Data!F:F,Data!$B:$B,Figure16!$B4513,Data!$A:$A,Figure16!$A4513)</f>
        <v>0</v>
      </c>
      <c r="D4513" s="3">
        <f>SUMIFS(Data!Y:Y,Data!$B:$B,Figure16!$B4513,Data!$A:$A,Figure16!$A4513)</f>
        <v>0</v>
      </c>
      <c r="E4513" s="3">
        <f>SUMIFS(Data!Q:Q,Data!$B:$B,Figure16!$B4513,Data!$A:$A,Figure16!$A4513)</f>
        <v>1019630847.1111255</v>
      </c>
      <c r="F4513" s="1">
        <f t="shared" si="144"/>
        <v>0</v>
      </c>
      <c r="G4513" s="1">
        <f t="shared" si="145"/>
        <v>0</v>
      </c>
      <c r="H4513">
        <f>SUMIFS(Data!Z:Z,Data!B:B,Figure16!B4513,Data!A:A,Figure16!A4513)</f>
        <v>1</v>
      </c>
    </row>
    <row r="4514" spans="1:8">
      <c r="A4514" s="27">
        <v>1979</v>
      </c>
      <c r="B4514" t="s">
        <v>30</v>
      </c>
      <c r="C4514" s="3">
        <f>SUMIFS(Data!F:F,Data!$B:$B,Figure16!$B4514,Data!$A:$A,Figure16!$A4514)</f>
        <v>0</v>
      </c>
      <c r="D4514" s="3">
        <f>SUMIFS(Data!Y:Y,Data!$B:$B,Figure16!$B4514,Data!$A:$A,Figure16!$A4514)</f>
        <v>50000000</v>
      </c>
      <c r="E4514" s="3">
        <f>SUMIFS(Data!Q:Q,Data!$B:$B,Figure16!$B4514,Data!$A:$A,Figure16!$A4514)</f>
        <v>1216229419.3180199</v>
      </c>
      <c r="F4514" s="1">
        <f t="shared" si="144"/>
        <v>0</v>
      </c>
      <c r="G4514" s="1">
        <f t="shared" si="145"/>
        <v>4.1110664818514797</v>
      </c>
      <c r="H4514">
        <f>SUMIFS(Data!Z:Z,Data!B:B,Figure16!B4514,Data!A:A,Figure16!A4514)</f>
        <v>1</v>
      </c>
    </row>
    <row r="4515" spans="1:8">
      <c r="A4515" s="27">
        <v>1980</v>
      </c>
      <c r="B4515" t="s">
        <v>30</v>
      </c>
      <c r="C4515" s="3">
        <f>SUMIFS(Data!F:F,Data!$B:$B,Figure16!$B4515,Data!$A:$A,Figure16!$A4515)</f>
        <v>0</v>
      </c>
      <c r="D4515" s="3">
        <f>SUMIFS(Data!Y:Y,Data!$B:$B,Figure16!$B4515,Data!$A:$A,Figure16!$A4515)</f>
        <v>45000000</v>
      </c>
      <c r="E4515" s="3">
        <f>SUMIFS(Data!Q:Q,Data!$B:$B,Figure16!$B4515,Data!$A:$A,Figure16!$A4515)</f>
        <v>1136543003.2664001</v>
      </c>
      <c r="F4515" s="1">
        <f t="shared" si="144"/>
        <v>0</v>
      </c>
      <c r="G4515" s="1">
        <f t="shared" si="145"/>
        <v>3.9593750408625956</v>
      </c>
      <c r="H4515">
        <f>SUMIFS(Data!Z:Z,Data!B:B,Figure16!B4515,Data!A:A,Figure16!A4515)</f>
        <v>1</v>
      </c>
    </row>
    <row r="4516" spans="1:8">
      <c r="A4516" s="27">
        <v>1981</v>
      </c>
      <c r="B4516" t="s">
        <v>30</v>
      </c>
      <c r="C4516" s="3">
        <f>SUMIFS(Data!F:F,Data!$B:$B,Figure16!$B4516,Data!$A:$A,Figure16!$A4516)</f>
        <v>0</v>
      </c>
      <c r="D4516" s="3">
        <f>SUMIFS(Data!Y:Y,Data!$B:$B,Figure16!$B4516,Data!$A:$A,Figure16!$A4516)</f>
        <v>0</v>
      </c>
      <c r="E4516" s="3">
        <f>SUMIFS(Data!Q:Q,Data!$B:$B,Figure16!$B4516,Data!$A:$A,Figure16!$A4516)</f>
        <v>1147192916.6899793</v>
      </c>
      <c r="F4516" s="1">
        <f t="shared" si="144"/>
        <v>0</v>
      </c>
      <c r="G4516" s="1">
        <f t="shared" si="145"/>
        <v>0</v>
      </c>
      <c r="H4516">
        <f>SUMIFS(Data!Z:Z,Data!B:B,Figure16!B4516,Data!A:A,Figure16!A4516)</f>
        <v>1</v>
      </c>
    </row>
    <row r="4517" spans="1:8">
      <c r="A4517" s="27">
        <v>1982</v>
      </c>
      <c r="B4517" t="s">
        <v>30</v>
      </c>
      <c r="C4517" s="3">
        <f>SUMIFS(Data!F:F,Data!$B:$B,Figure16!$B4517,Data!$A:$A,Figure16!$A4517)</f>
        <v>0</v>
      </c>
      <c r="D4517" s="3">
        <f>SUMIFS(Data!Y:Y,Data!$B:$B,Figure16!$B4517,Data!$A:$A,Figure16!$A4517)</f>
        <v>40000000</v>
      </c>
      <c r="E4517" s="3">
        <f>SUMIFS(Data!Q:Q,Data!$B:$B,Figure16!$B4517,Data!$A:$A,Figure16!$A4517)</f>
        <v>1082939379.1676247</v>
      </c>
      <c r="F4517" s="1">
        <f t="shared" si="144"/>
        <v>0</v>
      </c>
      <c r="G4517" s="1">
        <f t="shared" si="145"/>
        <v>3.6936508884500103</v>
      </c>
      <c r="H4517">
        <f>SUMIFS(Data!Z:Z,Data!B:B,Figure16!B4517,Data!A:A,Figure16!A4517)</f>
        <v>1</v>
      </c>
    </row>
    <row r="4518" spans="1:8">
      <c r="A4518" s="27">
        <v>1983</v>
      </c>
      <c r="B4518" t="s">
        <v>30</v>
      </c>
      <c r="C4518" s="3">
        <f>SUMIFS(Data!F:F,Data!$B:$B,Figure16!$B4518,Data!$A:$A,Figure16!$A4518)</f>
        <v>0</v>
      </c>
      <c r="D4518" s="3">
        <f>SUMIFS(Data!Y:Y,Data!$B:$B,Figure16!$B4518,Data!$A:$A,Figure16!$A4518)</f>
        <v>0</v>
      </c>
      <c r="E4518" s="3">
        <f>SUMIFS(Data!Q:Q,Data!$B:$B,Figure16!$B4518,Data!$A:$A,Figure16!$A4518)</f>
        <v>1094857357.6395414</v>
      </c>
      <c r="F4518" s="1">
        <f t="shared" si="144"/>
        <v>0</v>
      </c>
      <c r="G4518" s="1">
        <f t="shared" si="145"/>
        <v>0</v>
      </c>
      <c r="H4518">
        <f>SUMIFS(Data!Z:Z,Data!B:B,Figure16!B4518,Data!A:A,Figure16!A4518)</f>
        <v>1</v>
      </c>
    </row>
    <row r="4519" spans="1:8">
      <c r="A4519" s="27">
        <v>1984</v>
      </c>
      <c r="B4519" t="s">
        <v>30</v>
      </c>
      <c r="C4519" s="3">
        <f>SUMIFS(Data!F:F,Data!$B:$B,Figure16!$B4519,Data!$A:$A,Figure16!$A4519)</f>
        <v>0</v>
      </c>
      <c r="D4519" s="3">
        <f>SUMIFS(Data!Y:Y,Data!$B:$B,Figure16!$B4519,Data!$A:$A,Figure16!$A4519)</f>
        <v>0</v>
      </c>
      <c r="E4519" s="3">
        <f>SUMIFS(Data!Q:Q,Data!$B:$B,Figure16!$B4519,Data!$A:$A,Figure16!$A4519)</f>
        <v>1044928624.7400419</v>
      </c>
      <c r="F4519" s="1">
        <f t="shared" si="144"/>
        <v>0</v>
      </c>
      <c r="G4519" s="1">
        <f t="shared" si="145"/>
        <v>0</v>
      </c>
      <c r="H4519">
        <f>SUMIFS(Data!Z:Z,Data!B:B,Figure16!B4519,Data!A:A,Figure16!A4519)</f>
        <v>1</v>
      </c>
    </row>
    <row r="4520" spans="1:8">
      <c r="A4520" s="27">
        <v>1985</v>
      </c>
      <c r="B4520" t="s">
        <v>30</v>
      </c>
      <c r="C4520" s="3">
        <f>SUMIFS(Data!F:F,Data!$B:$B,Figure16!$B4520,Data!$A:$A,Figure16!$A4520)</f>
        <v>14100000</v>
      </c>
      <c r="D4520" s="3">
        <f>SUMIFS(Data!Y:Y,Data!$B:$B,Figure16!$B4520,Data!$A:$A,Figure16!$A4520)</f>
        <v>0</v>
      </c>
      <c r="E4520" s="3">
        <f>SUMIFS(Data!Q:Q,Data!$B:$B,Figure16!$B4520,Data!$A:$A,Figure16!$A4520)</f>
        <v>1080642033.3495226</v>
      </c>
      <c r="F4520" s="1">
        <f t="shared" si="144"/>
        <v>1.3047798961045503</v>
      </c>
      <c r="G4520" s="1">
        <f t="shared" si="145"/>
        <v>0</v>
      </c>
      <c r="H4520">
        <f>SUMIFS(Data!Z:Z,Data!B:B,Figure16!B4520,Data!A:A,Figure16!A4520)</f>
        <v>1</v>
      </c>
    </row>
    <row r="4521" spans="1:8">
      <c r="A4521" s="27">
        <v>1986</v>
      </c>
      <c r="B4521" t="s">
        <v>30</v>
      </c>
      <c r="C4521" s="3">
        <f>SUMIFS(Data!F:F,Data!$B:$B,Figure16!$B4521,Data!$A:$A,Figure16!$A4521)</f>
        <v>0</v>
      </c>
      <c r="D4521" s="3">
        <f>SUMIFS(Data!Y:Y,Data!$B:$B,Figure16!$B4521,Data!$A:$A,Figure16!$A4521)</f>
        <v>0</v>
      </c>
      <c r="E4521" s="3">
        <f>SUMIFS(Data!Q:Q,Data!$B:$B,Figure16!$B4521,Data!$A:$A,Figure16!$A4521)</f>
        <v>1469046114.7745497</v>
      </c>
      <c r="F4521" s="1">
        <f t="shared" si="144"/>
        <v>0</v>
      </c>
      <c r="G4521" s="1">
        <f t="shared" si="145"/>
        <v>0</v>
      </c>
      <c r="H4521">
        <f>SUMIFS(Data!Z:Z,Data!B:B,Figure16!B4521,Data!A:A,Figure16!A4521)</f>
        <v>1</v>
      </c>
    </row>
    <row r="4522" spans="1:8">
      <c r="A4522" s="27">
        <v>1987</v>
      </c>
      <c r="B4522" t="s">
        <v>30</v>
      </c>
      <c r="C4522" s="3">
        <f>SUMIFS(Data!F:F,Data!$B:$B,Figure16!$B4522,Data!$A:$A,Figure16!$A4522)</f>
        <v>0</v>
      </c>
      <c r="D4522" s="3">
        <f>SUMIFS(Data!Y:Y,Data!$B:$B,Figure16!$B4522,Data!$A:$A,Figure16!$A4522)</f>
        <v>0</v>
      </c>
      <c r="E4522" s="3">
        <f>SUMIFS(Data!Q:Q,Data!$B:$B,Figure16!$B4522,Data!$A:$A,Figure16!$A4522)</f>
        <v>1888754655.1536708</v>
      </c>
      <c r="F4522" s="1">
        <f t="shared" si="144"/>
        <v>0</v>
      </c>
      <c r="G4522" s="1">
        <f t="shared" si="145"/>
        <v>0</v>
      </c>
      <c r="H4522">
        <f>SUMIFS(Data!Z:Z,Data!B:B,Figure16!B4522,Data!A:A,Figure16!A4522)</f>
        <v>1</v>
      </c>
    </row>
    <row r="4523" spans="1:8">
      <c r="A4523" s="27">
        <v>1988</v>
      </c>
      <c r="B4523" t="s">
        <v>30</v>
      </c>
      <c r="C4523" s="3">
        <f>SUMIFS(Data!F:F,Data!$B:$B,Figure16!$B4523,Data!$A:$A,Figure16!$A4523)</f>
        <v>0</v>
      </c>
      <c r="D4523" s="3">
        <f>SUMIFS(Data!Y:Y,Data!$B:$B,Figure16!$B4523,Data!$A:$A,Figure16!$A4523)</f>
        <v>0</v>
      </c>
      <c r="E4523" s="3">
        <f>SUMIFS(Data!Q:Q,Data!$B:$B,Figure16!$B4523,Data!$A:$A,Figure16!$A4523)</f>
        <v>2143484487.6727414</v>
      </c>
      <c r="F4523" s="1">
        <f t="shared" si="144"/>
        <v>0</v>
      </c>
      <c r="G4523" s="1">
        <f t="shared" si="145"/>
        <v>0</v>
      </c>
      <c r="H4523">
        <f>SUMIFS(Data!Z:Z,Data!B:B,Figure16!B4523,Data!A:A,Figure16!A4523)</f>
        <v>1</v>
      </c>
    </row>
    <row r="4524" spans="1:8">
      <c r="A4524" s="27">
        <v>1989</v>
      </c>
      <c r="B4524" t="s">
        <v>30</v>
      </c>
      <c r="C4524" s="3">
        <f>SUMIFS(Data!F:F,Data!$B:$B,Figure16!$B4524,Data!$A:$A,Figure16!$A4524)</f>
        <v>0</v>
      </c>
      <c r="D4524" s="3">
        <f>SUMIFS(Data!Y:Y,Data!$B:$B,Figure16!$B4524,Data!$A:$A,Figure16!$A4524)</f>
        <v>0</v>
      </c>
      <c r="E4524" s="3">
        <f>SUMIFS(Data!Q:Q,Data!$B:$B,Figure16!$B4524,Data!$A:$A,Figure16!$A4524)</f>
        <v>2191096860.2866921</v>
      </c>
      <c r="F4524" s="1">
        <f t="shared" si="144"/>
        <v>0</v>
      </c>
      <c r="G4524" s="1">
        <f t="shared" si="145"/>
        <v>0</v>
      </c>
      <c r="H4524">
        <f>SUMIFS(Data!Z:Z,Data!B:B,Figure16!B4524,Data!A:A,Figure16!A4524)</f>
        <v>1</v>
      </c>
    </row>
    <row r="4525" spans="1:8">
      <c r="A4525" s="27">
        <v>1990</v>
      </c>
      <c r="B4525" t="s">
        <v>30</v>
      </c>
      <c r="C4525" s="3">
        <f>SUMIFS(Data!F:F,Data!$B:$B,Figure16!$B4525,Data!$A:$A,Figure16!$A4525)</f>
        <v>0</v>
      </c>
      <c r="D4525" s="3">
        <f>SUMIFS(Data!Y:Y,Data!$B:$B,Figure16!$B4525,Data!$A:$A,Figure16!$A4525)</f>
        <v>0</v>
      </c>
      <c r="E4525" s="3">
        <f>SUMIFS(Data!Q:Q,Data!$B:$B,Figure16!$B4525,Data!$A:$A,Figure16!$A4525)</f>
        <v>2653480001.3455782</v>
      </c>
      <c r="F4525" s="1">
        <f t="shared" si="144"/>
        <v>0</v>
      </c>
      <c r="G4525" s="1">
        <f t="shared" si="145"/>
        <v>0</v>
      </c>
      <c r="H4525">
        <f>SUMIFS(Data!Z:Z,Data!B:B,Figure16!B4525,Data!A:A,Figure16!A4525)</f>
        <v>1</v>
      </c>
    </row>
    <row r="4526" spans="1:8">
      <c r="A4526" s="27">
        <v>1991</v>
      </c>
      <c r="B4526" t="s">
        <v>30</v>
      </c>
      <c r="C4526" s="3">
        <f>SUMIFS(Data!F:F,Data!$B:$B,Figure16!$B4526,Data!$A:$A,Figure16!$A4526)</f>
        <v>0</v>
      </c>
      <c r="D4526" s="3">
        <f>SUMIFS(Data!Y:Y,Data!$B:$B,Figure16!$B4526,Data!$A:$A,Figure16!$A4526)</f>
        <v>0</v>
      </c>
      <c r="E4526" s="3">
        <f>SUMIFS(Data!Q:Q,Data!$B:$B,Figure16!$B4526,Data!$A:$A,Figure16!$A4526)</f>
        <v>2856890680.6028504</v>
      </c>
      <c r="F4526" s="1">
        <f t="shared" si="144"/>
        <v>0</v>
      </c>
      <c r="G4526" s="1">
        <f t="shared" si="145"/>
        <v>0</v>
      </c>
      <c r="H4526">
        <f>SUMIFS(Data!Z:Z,Data!B:B,Figure16!B4526,Data!A:A,Figure16!A4526)</f>
        <v>1</v>
      </c>
    </row>
    <row r="4527" spans="1:8">
      <c r="A4527" s="27">
        <v>1992</v>
      </c>
      <c r="B4527" t="s">
        <v>30</v>
      </c>
      <c r="C4527" s="3">
        <f>SUMIFS(Data!F:F,Data!$B:$B,Figure16!$B4527,Data!$A:$A,Figure16!$A4527)</f>
        <v>0</v>
      </c>
      <c r="D4527" s="3">
        <f>SUMIFS(Data!Y:Y,Data!$B:$B,Figure16!$B4527,Data!$A:$A,Figure16!$A4527)</f>
        <v>0</v>
      </c>
      <c r="E4527" s="3">
        <f>SUMIFS(Data!Q:Q,Data!$B:$B,Figure16!$B4527,Data!$A:$A,Figure16!$A4527)</f>
        <v>3224267547.8050785</v>
      </c>
      <c r="F4527" s="1">
        <f t="shared" si="144"/>
        <v>0</v>
      </c>
      <c r="G4527" s="1">
        <f t="shared" si="145"/>
        <v>0</v>
      </c>
      <c r="H4527">
        <f>SUMIFS(Data!Z:Z,Data!B:B,Figure16!B4527,Data!A:A,Figure16!A4527)</f>
        <v>1</v>
      </c>
    </row>
    <row r="4528" spans="1:8">
      <c r="A4528" s="27">
        <v>1993</v>
      </c>
      <c r="B4528" t="s">
        <v>30</v>
      </c>
      <c r="C4528" s="3">
        <f>SUMIFS(Data!F:F,Data!$B:$B,Figure16!$B4528,Data!$A:$A,Figure16!$A4528)</f>
        <v>0</v>
      </c>
      <c r="D4528" s="3">
        <f>SUMIFS(Data!Y:Y,Data!$B:$B,Figure16!$B4528,Data!$A:$A,Figure16!$A4528)</f>
        <v>0</v>
      </c>
      <c r="E4528" s="3">
        <f>SUMIFS(Data!Q:Q,Data!$B:$B,Figure16!$B4528,Data!$A:$A,Figure16!$A4528)</f>
        <v>3263368410.0181322</v>
      </c>
      <c r="F4528" s="1">
        <f t="shared" si="144"/>
        <v>0</v>
      </c>
      <c r="G4528" s="1">
        <f t="shared" si="145"/>
        <v>0</v>
      </c>
      <c r="H4528">
        <f>SUMIFS(Data!Z:Z,Data!B:B,Figure16!B4528,Data!A:A,Figure16!A4528)</f>
        <v>1</v>
      </c>
    </row>
    <row r="4529" spans="1:8">
      <c r="A4529" s="27">
        <v>1994</v>
      </c>
      <c r="B4529" t="s">
        <v>30</v>
      </c>
      <c r="C4529" s="3">
        <f>SUMIFS(Data!F:F,Data!$B:$B,Figure16!$B4529,Data!$A:$A,Figure16!$A4529)</f>
        <v>0</v>
      </c>
      <c r="D4529" s="3">
        <f>SUMIFS(Data!Y:Y,Data!$B:$B,Figure16!$B4529,Data!$A:$A,Figure16!$A4529)</f>
        <v>0</v>
      </c>
      <c r="E4529" s="3">
        <f>SUMIFS(Data!Q:Q,Data!$B:$B,Figure16!$B4529,Data!$A:$A,Figure16!$A4529)</f>
        <v>3558137040.3777199</v>
      </c>
      <c r="F4529" s="1">
        <f t="shared" si="144"/>
        <v>0</v>
      </c>
      <c r="G4529" s="1">
        <f t="shared" si="145"/>
        <v>0</v>
      </c>
      <c r="H4529">
        <f>SUMIFS(Data!Z:Z,Data!B:B,Figure16!B4529,Data!A:A,Figure16!A4529)</f>
        <v>1</v>
      </c>
    </row>
    <row r="4530" spans="1:8">
      <c r="A4530" s="27">
        <v>1995</v>
      </c>
      <c r="B4530" t="s">
        <v>30</v>
      </c>
      <c r="C4530" s="3">
        <f>SUMIFS(Data!F:F,Data!$B:$B,Figure16!$B4530,Data!$A:$A,Figure16!$A4530)</f>
        <v>0</v>
      </c>
      <c r="D4530" s="3">
        <f>SUMIFS(Data!Y:Y,Data!$B:$B,Figure16!$B4530,Data!$A:$A,Figure16!$A4530)</f>
        <v>0</v>
      </c>
      <c r="E4530" s="3">
        <f>SUMIFS(Data!Q:Q,Data!$B:$B,Figure16!$B4530,Data!$A:$A,Figure16!$A4530)</f>
        <v>4040345933.2923059</v>
      </c>
      <c r="F4530" s="1">
        <f t="shared" si="144"/>
        <v>0</v>
      </c>
      <c r="G4530" s="1">
        <f t="shared" si="145"/>
        <v>0</v>
      </c>
      <c r="H4530">
        <f>SUMIFS(Data!Z:Z,Data!B:B,Figure16!B4530,Data!A:A,Figure16!A4530)</f>
        <v>1</v>
      </c>
    </row>
    <row r="4531" spans="1:8">
      <c r="A4531" s="27">
        <v>1996</v>
      </c>
      <c r="B4531" t="s">
        <v>30</v>
      </c>
      <c r="C4531" s="3">
        <f>SUMIFS(Data!F:F,Data!$B:$B,Figure16!$B4531,Data!$A:$A,Figure16!$A4531)</f>
        <v>0</v>
      </c>
      <c r="D4531" s="3">
        <f>SUMIFS(Data!Y:Y,Data!$B:$B,Figure16!$B4531,Data!$A:$A,Figure16!$A4531)</f>
        <v>0</v>
      </c>
      <c r="E4531" s="3">
        <f>SUMIFS(Data!Q:Q,Data!$B:$B,Figure16!$B4531,Data!$A:$A,Figure16!$A4531)</f>
        <v>4421943910.4974899</v>
      </c>
      <c r="F4531" s="1">
        <f t="shared" si="144"/>
        <v>0</v>
      </c>
      <c r="G4531" s="1">
        <f t="shared" si="145"/>
        <v>0</v>
      </c>
      <c r="H4531">
        <f>SUMIFS(Data!Z:Z,Data!B:B,Figure16!B4531,Data!A:A,Figure16!A4531)</f>
        <v>1</v>
      </c>
    </row>
    <row r="4532" spans="1:8">
      <c r="A4532" s="27">
        <v>1997</v>
      </c>
      <c r="B4532" t="s">
        <v>30</v>
      </c>
      <c r="C4532" s="3">
        <f>SUMIFS(Data!F:F,Data!$B:$B,Figure16!$B4532,Data!$A:$A,Figure16!$A4532)</f>
        <v>0</v>
      </c>
      <c r="D4532" s="3">
        <f>SUMIFS(Data!Y:Y,Data!$B:$B,Figure16!$B4532,Data!$A:$A,Figure16!$A4532)</f>
        <v>0</v>
      </c>
      <c r="E4532" s="3">
        <f>SUMIFS(Data!Q:Q,Data!$B:$B,Figure16!$B4532,Data!$A:$A,Figure16!$A4532)</f>
        <v>4187367601.7343144</v>
      </c>
      <c r="F4532" s="1">
        <f t="shared" si="144"/>
        <v>0</v>
      </c>
      <c r="G4532" s="1">
        <f t="shared" si="145"/>
        <v>0</v>
      </c>
      <c r="H4532">
        <f>SUMIFS(Data!Z:Z,Data!B:B,Figure16!B4532,Data!A:A,Figure16!A4532)</f>
        <v>1</v>
      </c>
    </row>
    <row r="4533" spans="1:8">
      <c r="A4533" s="27">
        <v>1998</v>
      </c>
      <c r="B4533" t="s">
        <v>30</v>
      </c>
      <c r="C4533" s="3">
        <f>SUMIFS(Data!F:F,Data!$B:$B,Figure16!$B4533,Data!$A:$A,Figure16!$A4533)</f>
        <v>0</v>
      </c>
      <c r="D4533" s="3">
        <f>SUMIFS(Data!Y:Y,Data!$B:$B,Figure16!$B4533,Data!$A:$A,Figure16!$A4533)</f>
        <v>0</v>
      </c>
      <c r="E4533" s="3">
        <f>SUMIFS(Data!Q:Q,Data!$B:$B,Figure16!$B4533,Data!$A:$A,Figure16!$A4533)</f>
        <v>4169664285.3868051</v>
      </c>
      <c r="F4533" s="1">
        <f t="shared" si="144"/>
        <v>0</v>
      </c>
      <c r="G4533" s="1">
        <f t="shared" si="145"/>
        <v>0</v>
      </c>
      <c r="H4533">
        <f>SUMIFS(Data!Z:Z,Data!B:B,Figure16!B4533,Data!A:A,Figure16!A4533)</f>
        <v>1</v>
      </c>
    </row>
    <row r="4534" spans="1:8">
      <c r="A4534" s="27">
        <v>1999</v>
      </c>
      <c r="B4534" t="s">
        <v>30</v>
      </c>
      <c r="C4534" s="3">
        <f>SUMIFS(Data!F:F,Data!$B:$B,Figure16!$B4534,Data!$A:$A,Figure16!$A4534)</f>
        <v>0</v>
      </c>
      <c r="D4534" s="3">
        <f>SUMIFS(Data!Y:Y,Data!$B:$B,Figure16!$B4534,Data!$A:$A,Figure16!$A4534)</f>
        <v>0</v>
      </c>
      <c r="E4534" s="3">
        <f>SUMIFS(Data!Q:Q,Data!$B:$B,Figure16!$B4534,Data!$A:$A,Figure16!$A4534)</f>
        <v>4291172815.6342063</v>
      </c>
      <c r="F4534" s="1">
        <f t="shared" si="144"/>
        <v>0</v>
      </c>
      <c r="G4534" s="1">
        <f t="shared" si="145"/>
        <v>0</v>
      </c>
      <c r="H4534">
        <f>SUMIFS(Data!Z:Z,Data!B:B,Figure16!B4534,Data!A:A,Figure16!A4534)</f>
        <v>1</v>
      </c>
    </row>
    <row r="4535" spans="1:8">
      <c r="A4535" s="27">
        <v>2000</v>
      </c>
      <c r="B4535" t="s">
        <v>30</v>
      </c>
      <c r="C4535" s="3">
        <f>SUMIFS(Data!F:F,Data!$B:$B,Figure16!$B4535,Data!$A:$A,Figure16!$A4535)</f>
        <v>19143146</v>
      </c>
      <c r="D4535" s="3">
        <f>SUMIFS(Data!Y:Y,Data!$B:$B,Figure16!$B4535,Data!$A:$A,Figure16!$A4535)</f>
        <v>0</v>
      </c>
      <c r="E4535" s="3">
        <f>SUMIFS(Data!Q:Q,Data!$B:$B,Figure16!$B4535,Data!$A:$A,Figure16!$A4535)</f>
        <v>4582555124.649518</v>
      </c>
      <c r="F4535" s="1">
        <f t="shared" si="144"/>
        <v>0.41773956841302817</v>
      </c>
      <c r="G4535" s="1">
        <f t="shared" si="145"/>
        <v>0</v>
      </c>
      <c r="H4535">
        <f>SUMIFS(Data!Z:Z,Data!B:B,Figure16!B4535,Data!A:A,Figure16!A4535)</f>
        <v>1</v>
      </c>
    </row>
    <row r="4536" spans="1:8">
      <c r="A4536" s="27">
        <v>2001</v>
      </c>
      <c r="B4536" t="s">
        <v>30</v>
      </c>
      <c r="C4536" s="3">
        <f>SUMIFS(Data!F:F,Data!$B:$B,Figure16!$B4536,Data!$A:$A,Figure16!$A4536)</f>
        <v>4416314.5</v>
      </c>
      <c r="D4536" s="3">
        <f>SUMIFS(Data!Y:Y,Data!$B:$B,Figure16!$B4536,Data!$A:$A,Figure16!$A4536)</f>
        <v>0</v>
      </c>
      <c r="E4536" s="3">
        <f>SUMIFS(Data!Q:Q,Data!$B:$B,Figure16!$B4536,Data!$A:$A,Figure16!$A4536)</f>
        <v>4536538210.6676092</v>
      </c>
      <c r="F4536" s="1">
        <f t="shared" si="144"/>
        <v>9.7349879906557274E-2</v>
      </c>
      <c r="G4536" s="1">
        <f t="shared" si="145"/>
        <v>0</v>
      </c>
      <c r="H4536">
        <f>SUMIFS(Data!Z:Z,Data!B:B,Figure16!B4536,Data!A:A,Figure16!A4536)</f>
        <v>1</v>
      </c>
    </row>
    <row r="4537" spans="1:8">
      <c r="A4537" s="27">
        <v>2002</v>
      </c>
      <c r="B4537" t="s">
        <v>30</v>
      </c>
      <c r="C4537" s="3">
        <f>SUMIFS(Data!F:F,Data!$B:$B,Figure16!$B4537,Data!$A:$A,Figure16!$A4537)</f>
        <v>14498080.75</v>
      </c>
      <c r="D4537" s="3">
        <f>SUMIFS(Data!Y:Y,Data!$B:$B,Figure16!$B4537,Data!$A:$A,Figure16!$A4537)</f>
        <v>0</v>
      </c>
      <c r="E4537" s="3">
        <f>SUMIFS(Data!Q:Q,Data!$B:$B,Figure16!$B4537,Data!$A:$A,Figure16!$A4537)</f>
        <v>4767303153.9950609</v>
      </c>
      <c r="F4537" s="1">
        <f t="shared" si="144"/>
        <v>0.3041149321047566</v>
      </c>
      <c r="G4537" s="1">
        <f t="shared" si="145"/>
        <v>0</v>
      </c>
      <c r="H4537">
        <f>SUMIFS(Data!Z:Z,Data!B:B,Figure16!B4537,Data!A:A,Figure16!A4537)</f>
        <v>1</v>
      </c>
    </row>
    <row r="4538" spans="1:8">
      <c r="A4538" s="27">
        <v>2003</v>
      </c>
      <c r="B4538" t="s">
        <v>30</v>
      </c>
      <c r="C4538" s="3">
        <f>SUMIFS(Data!F:F,Data!$B:$B,Figure16!$B4538,Data!$A:$A,Figure16!$A4538)</f>
        <v>18795385.75</v>
      </c>
      <c r="D4538" s="3">
        <f>SUMIFS(Data!Y:Y,Data!$B:$B,Figure16!$B4538,Data!$A:$A,Figure16!$A4538)</f>
        <v>0</v>
      </c>
      <c r="E4538" s="3">
        <f>SUMIFS(Data!Q:Q,Data!$B:$B,Figure16!$B4538,Data!$A:$A,Figure16!$A4538)</f>
        <v>5609831328.0647993</v>
      </c>
      <c r="F4538" s="1">
        <f t="shared" si="144"/>
        <v>0.33504368760555525</v>
      </c>
      <c r="G4538" s="1">
        <f t="shared" si="145"/>
        <v>0</v>
      </c>
      <c r="H4538">
        <f>SUMIFS(Data!Z:Z,Data!B:B,Figure16!B4538,Data!A:A,Figure16!A4538)</f>
        <v>1</v>
      </c>
    </row>
    <row r="4539" spans="1:8">
      <c r="A4539" s="27">
        <v>2004</v>
      </c>
      <c r="B4539" t="s">
        <v>30</v>
      </c>
      <c r="C4539" s="3">
        <f>SUMIFS(Data!F:F,Data!$B:$B,Figure16!$B4539,Data!$A:$A,Figure16!$A4539)</f>
        <v>2450357.9692382813</v>
      </c>
      <c r="D4539" s="3">
        <f>SUMIFS(Data!Y:Y,Data!$B:$B,Figure16!$B4539,Data!$A:$A,Figure16!$A4539)</f>
        <v>0</v>
      </c>
      <c r="E4539" s="3">
        <f>SUMIFS(Data!Q:Q,Data!$B:$B,Figure16!$B4539,Data!$A:$A,Figure16!$A4539)</f>
        <v>6385695187.0102005</v>
      </c>
      <c r="F4539" s="1">
        <f t="shared" si="144"/>
        <v>3.8372610929234552E-2</v>
      </c>
      <c r="G4539" s="1">
        <f t="shared" si="145"/>
        <v>0</v>
      </c>
      <c r="H4539">
        <f>SUMIFS(Data!Z:Z,Data!B:B,Figure16!B4539,Data!A:A,Figure16!A4539)</f>
        <v>1</v>
      </c>
    </row>
    <row r="4540" spans="1:8">
      <c r="A4540" s="27">
        <v>2005</v>
      </c>
      <c r="B4540" t="s">
        <v>30</v>
      </c>
      <c r="C4540" s="3">
        <f>SUMIFS(Data!F:F,Data!$B:$B,Figure16!$B4540,Data!$A:$A,Figure16!$A4540)</f>
        <v>5085395</v>
      </c>
      <c r="D4540" s="3">
        <f>SUMIFS(Data!Y:Y,Data!$B:$B,Figure16!$B4540,Data!$A:$A,Figure16!$A4540)</f>
        <v>0</v>
      </c>
      <c r="E4540" s="3">
        <f>SUMIFS(Data!Q:Q,Data!$B:$B,Figure16!$B4540,Data!$A:$A,Figure16!$A4540)</f>
        <v>6283803256.0126381</v>
      </c>
      <c r="F4540" s="1">
        <f t="shared" si="144"/>
        <v>8.092861588456092E-2</v>
      </c>
      <c r="G4540" s="1">
        <f t="shared" si="145"/>
        <v>0</v>
      </c>
      <c r="H4540">
        <f>SUMIFS(Data!Z:Z,Data!B:B,Figure16!B4540,Data!A:A,Figure16!A4540)</f>
        <v>1</v>
      </c>
    </row>
    <row r="4541" spans="1:8">
      <c r="A4541" s="27">
        <v>2006</v>
      </c>
      <c r="B4541" t="s">
        <v>30</v>
      </c>
      <c r="C4541" s="3">
        <f>SUMIFS(Data!F:F,Data!$B:$B,Figure16!$B4541,Data!$A:$A,Figure16!$A4541)</f>
        <v>42365198.6953125</v>
      </c>
      <c r="D4541" s="3">
        <f>SUMIFS(Data!Y:Y,Data!$B:$B,Figure16!$B4541,Data!$A:$A,Figure16!$A4541)</f>
        <v>0</v>
      </c>
      <c r="E4541" s="3">
        <f>SUMIFS(Data!Q:Q,Data!$B:$B,Figure16!$B4541,Data!$A:$A,Figure16!$A4541)</f>
        <v>7028803365.7015085</v>
      </c>
      <c r="F4541" s="1">
        <f t="shared" si="144"/>
        <v>0.60273700217653259</v>
      </c>
      <c r="G4541" s="1">
        <f t="shared" si="145"/>
        <v>0</v>
      </c>
      <c r="H4541">
        <f>SUMIFS(Data!Z:Z,Data!B:B,Figure16!B4541,Data!A:A,Figure16!A4541)</f>
        <v>1</v>
      </c>
    </row>
    <row r="4542" spans="1:8">
      <c r="A4542" s="27">
        <v>2007</v>
      </c>
      <c r="B4542" t="s">
        <v>30</v>
      </c>
      <c r="C4542" s="3">
        <f>SUMIFS(Data!F:F,Data!$B:$B,Figure16!$B4542,Data!$A:$A,Figure16!$A4542)</f>
        <v>0</v>
      </c>
      <c r="D4542" s="3">
        <f>SUMIFS(Data!Y:Y,Data!$B:$B,Figure16!$B4542,Data!$A:$A,Figure16!$A4542)</f>
        <v>0</v>
      </c>
      <c r="E4542" s="3">
        <f>SUMIFS(Data!Q:Q,Data!$B:$B,Figure16!$B4542,Data!$A:$A,Figure16!$A4542)</f>
        <v>8150138757.1574097</v>
      </c>
      <c r="F4542" s="1">
        <f t="shared" si="144"/>
        <v>0</v>
      </c>
      <c r="G4542" s="1">
        <f t="shared" si="145"/>
        <v>0</v>
      </c>
      <c r="H4542">
        <f>SUMIFS(Data!Z:Z,Data!B:B,Figure16!B4542,Data!A:A,Figure16!A4542)</f>
        <v>1</v>
      </c>
    </row>
    <row r="4543" spans="1:8">
      <c r="A4543" s="27">
        <v>2008</v>
      </c>
      <c r="B4543" t="s">
        <v>30</v>
      </c>
      <c r="C4543" s="3">
        <f>SUMIFS(Data!F:F,Data!$B:$B,Figure16!$B4543,Data!$A:$A,Figure16!$A4543)</f>
        <v>0</v>
      </c>
      <c r="D4543" s="3">
        <f>SUMIFS(Data!Y:Y,Data!$B:$B,Figure16!$B4543,Data!$A:$A,Figure16!$A4543)</f>
        <v>0</v>
      </c>
      <c r="E4543" s="3">
        <f>SUMIFS(Data!Q:Q,Data!$B:$B,Figure16!$B4543,Data!$A:$A,Figure16!$A4543)</f>
        <v>9990370016.3077087</v>
      </c>
      <c r="F4543" s="1">
        <f t="shared" si="144"/>
        <v>0</v>
      </c>
      <c r="G4543" s="1">
        <f t="shared" si="145"/>
        <v>0</v>
      </c>
      <c r="H4543">
        <f>SUMIFS(Data!Z:Z,Data!B:B,Figure16!B4543,Data!A:A,Figure16!A4543)</f>
        <v>1</v>
      </c>
    </row>
    <row r="4544" spans="1:8">
      <c r="A4544" s="27">
        <v>2009</v>
      </c>
      <c r="B4544" t="s">
        <v>30</v>
      </c>
      <c r="C4544" s="3">
        <f>SUMIFS(Data!F:F,Data!$B:$B,Figure16!$B4544,Data!$A:$A,Figure16!$A4544)</f>
        <v>278975090.125</v>
      </c>
      <c r="D4544" s="3">
        <f>SUMIFS(Data!Y:Y,Data!$B:$B,Figure16!$B4544,Data!$A:$A,Figure16!$A4544)</f>
        <v>0</v>
      </c>
      <c r="E4544" s="3">
        <f>SUMIFS(Data!Q:Q,Data!$B:$B,Figure16!$B4544,Data!$A:$A,Figure16!$A4544)</f>
        <v>9128843109.1558762</v>
      </c>
      <c r="F4544" s="1">
        <f t="shared" si="144"/>
        <v>3.0559741994601568</v>
      </c>
      <c r="G4544" s="1">
        <f t="shared" si="145"/>
        <v>0</v>
      </c>
      <c r="H4544">
        <f>SUMIFS(Data!Z:Z,Data!B:B,Figure16!B4544,Data!A:A,Figure16!A4544)</f>
        <v>1</v>
      </c>
    </row>
    <row r="4545" spans="1:8">
      <c r="A4545" s="27">
        <v>2010</v>
      </c>
      <c r="B4545" t="s">
        <v>30</v>
      </c>
      <c r="C4545" s="3">
        <f>SUMIFS(Data!F:F,Data!$B:$B,Figure16!$B4545,Data!$A:$A,Figure16!$A4545)</f>
        <v>8770676</v>
      </c>
      <c r="D4545" s="3">
        <f>SUMIFS(Data!Y:Y,Data!$B:$B,Figure16!$B4545,Data!$A:$A,Figure16!$A4545)</f>
        <v>0</v>
      </c>
      <c r="E4545" s="3">
        <f>SUMIFS(Data!Q:Q,Data!$B:$B,Figure16!$B4545,Data!$A:$A,Figure16!$A4545)</f>
        <v>10003670690.349657</v>
      </c>
      <c r="F4545" s="1">
        <f t="shared" si="144"/>
        <v>8.7674577377491014E-2</v>
      </c>
      <c r="G4545" s="1">
        <f t="shared" si="145"/>
        <v>0</v>
      </c>
      <c r="H4545">
        <f>SUMIFS(Data!Z:Z,Data!B:B,Figure16!B4545,Data!A:A,Figure16!A4545)</f>
        <v>1</v>
      </c>
    </row>
    <row r="4546" spans="1:8">
      <c r="A4546" s="27">
        <v>2011</v>
      </c>
      <c r="B4546" t="s">
        <v>30</v>
      </c>
      <c r="C4546" s="3">
        <f>SUMIFS(Data!F:F,Data!$B:$B,Figure16!$B4546,Data!$A:$A,Figure16!$A4546)</f>
        <v>75741520</v>
      </c>
      <c r="D4546" s="3">
        <f>SUMIFS(Data!Y:Y,Data!$B:$B,Figure16!$B4546,Data!$A:$A,Figure16!$A4546)</f>
        <v>0</v>
      </c>
      <c r="E4546" s="3">
        <f>SUMIFS(Data!Q:Q,Data!$B:$B,Figure16!$B4546,Data!$A:$A,Figure16!$A4546)</f>
        <v>11518393367.240299</v>
      </c>
      <c r="F4546" s="1">
        <f t="shared" si="144"/>
        <v>0.65757018001675505</v>
      </c>
      <c r="G4546" s="1">
        <f t="shared" si="145"/>
        <v>0</v>
      </c>
      <c r="H4546">
        <f>SUMIFS(Data!Z:Z,Data!B:B,Figure16!B4546,Data!A:A,Figure16!A4546)</f>
        <v>1</v>
      </c>
    </row>
    <row r="4547" spans="1:8">
      <c r="A4547" s="27">
        <v>2012</v>
      </c>
      <c r="B4547" t="s">
        <v>30</v>
      </c>
      <c r="C4547" s="3">
        <f>SUMIFS(Data!F:F,Data!$B:$B,Figure16!$B4547,Data!$A:$A,Figure16!$A4547)</f>
        <v>0</v>
      </c>
      <c r="D4547" s="3">
        <f>SUMIFS(Data!Y:Y,Data!$B:$B,Figure16!$B4547,Data!$A:$A,Figure16!$A4547)</f>
        <v>0</v>
      </c>
      <c r="E4547" s="3">
        <f>SUMIFS(Data!Q:Q,Data!$B:$B,Figure16!$B4547,Data!$A:$A,Figure16!$A4547)</f>
        <v>11668685524.126455</v>
      </c>
      <c r="F4547" s="1">
        <f t="shared" ref="F4547:F4610" si="146">IF(E4547&gt;0,C4547/E4547*100,"")</f>
        <v>0</v>
      </c>
      <c r="G4547" s="1">
        <f t="shared" ref="G4547:G4610" si="147">IF($E4547&gt;0,D4547/$E4547*100,"")</f>
        <v>0</v>
      </c>
      <c r="H4547">
        <f>SUMIFS(Data!Z:Z,Data!B:B,Figure16!B4547,Data!A:A,Figure16!A4547)</f>
        <v>1</v>
      </c>
    </row>
    <row r="4548" spans="1:8">
      <c r="A4548" s="27">
        <v>2013</v>
      </c>
      <c r="B4548" t="s">
        <v>30</v>
      </c>
      <c r="C4548" s="3">
        <f>SUMIFS(Data!F:F,Data!$B:$B,Figure16!$B4548,Data!$A:$A,Figure16!$A4548)</f>
        <v>14509507.78125</v>
      </c>
      <c r="D4548" s="3">
        <f>SUMIFS(Data!Y:Y,Data!$B:$B,Figure16!$B4548,Data!$A:$A,Figure16!$A4548)</f>
        <v>0</v>
      </c>
      <c r="E4548" s="3">
        <f>SUMIFS(Data!Q:Q,Data!$B:$B,Figure16!$B4548,Data!$A:$A,Figure16!$A4548)</f>
        <v>12129642296.442507</v>
      </c>
      <c r="F4548" s="1">
        <f t="shared" si="146"/>
        <v>0.11962024457642484</v>
      </c>
      <c r="G4548" s="1">
        <f t="shared" si="147"/>
        <v>0</v>
      </c>
      <c r="H4548">
        <f>SUMIFS(Data!Z:Z,Data!B:B,Figure16!B4548,Data!A:A,Figure16!A4548)</f>
        <v>1</v>
      </c>
    </row>
    <row r="4549" spans="1:8">
      <c r="A4549" s="27">
        <v>2014</v>
      </c>
      <c r="B4549" t="s">
        <v>30</v>
      </c>
      <c r="C4549" s="3">
        <f>SUMIFS(Data!F:F,Data!$B:$B,Figure16!$B4549,Data!$A:$A,Figure16!$A4549)</f>
        <v>8000000</v>
      </c>
      <c r="D4549" s="3">
        <f>SUMIFS(Data!Y:Y,Data!$B:$B,Figure16!$B4549,Data!$A:$A,Figure16!$A4549)</f>
        <v>0</v>
      </c>
      <c r="E4549" s="3">
        <f>SUMIFS(Data!Q:Q,Data!$B:$B,Figure16!$B4549,Data!$A:$A,Figure16!$A4549)</f>
        <v>12803445933.589361</v>
      </c>
      <c r="F4549" s="1">
        <f t="shared" si="146"/>
        <v>6.2483178680922916E-2</v>
      </c>
      <c r="G4549" s="1">
        <f t="shared" si="147"/>
        <v>0</v>
      </c>
      <c r="H4549">
        <f>SUMIFS(Data!Z:Z,Data!B:B,Figure16!B4549,Data!A:A,Figure16!A4549)</f>
        <v>1</v>
      </c>
    </row>
    <row r="4550" spans="1:8">
      <c r="A4550" s="27">
        <v>2015</v>
      </c>
      <c r="B4550" t="s">
        <v>30</v>
      </c>
      <c r="C4550" s="3">
        <f>SUMIFS(Data!F:F,Data!$B:$B,Figure16!$B4550,Data!$A:$A,Figure16!$A4550)</f>
        <v>7000000</v>
      </c>
      <c r="D4550" s="3">
        <f>SUMIFS(Data!Y:Y,Data!$B:$B,Figure16!$B4550,Data!$A:$A,Figure16!$A4550)</f>
        <v>0</v>
      </c>
      <c r="E4550" s="3">
        <f>SUMIFS(Data!Q:Q,Data!$B:$B,Figure16!$B4550,Data!$A:$A,Figure16!$A4550)</f>
        <v>11692287066.381035</v>
      </c>
      <c r="F4550" s="1">
        <f t="shared" si="146"/>
        <v>5.9868526664275792E-2</v>
      </c>
      <c r="G4550" s="1">
        <f t="shared" si="147"/>
        <v>0</v>
      </c>
      <c r="H4550">
        <f>SUMIFS(Data!Z:Z,Data!B:B,Figure16!B4550,Data!A:A,Figure16!A4550)</f>
        <v>1</v>
      </c>
    </row>
    <row r="4551" spans="1:8">
      <c r="A4551" s="27">
        <v>2016</v>
      </c>
      <c r="B4551" t="s">
        <v>30</v>
      </c>
      <c r="C4551" s="3">
        <f>SUMIFS(Data!F:F,Data!$B:$B,Figure16!$B4551,Data!$A:$A,Figure16!$A4551)</f>
        <v>7000000</v>
      </c>
      <c r="D4551" s="3">
        <f>SUMIFS(Data!Y:Y,Data!$B:$B,Figure16!$B4551,Data!$A:$A,Figure16!$A4551)</f>
        <v>0</v>
      </c>
      <c r="E4551" s="3">
        <f>SUMIFS(Data!Q:Q,Data!$B:$B,Figure16!$B4551,Data!$A:$A,Figure16!$A4551)</f>
        <v>12232463655.57272</v>
      </c>
      <c r="F4551" s="1">
        <f t="shared" si="146"/>
        <v>5.7224776603452432E-2</v>
      </c>
      <c r="G4551" s="1">
        <f t="shared" si="147"/>
        <v>0</v>
      </c>
      <c r="H4551">
        <f>SUMIFS(Data!Z:Z,Data!B:B,Figure16!B4551,Data!A:A,Figure16!A4551)</f>
        <v>1</v>
      </c>
    </row>
    <row r="4552" spans="1:8">
      <c r="A4552" s="27">
        <v>2017</v>
      </c>
      <c r="B4552" t="s">
        <v>30</v>
      </c>
      <c r="C4552" s="3">
        <f>SUMIFS(Data!F:F,Data!$B:$B,Figure16!$B4552,Data!$A:$A,Figure16!$A4552)</f>
        <v>0</v>
      </c>
      <c r="D4552" s="3">
        <f>SUMIFS(Data!Y:Y,Data!$B:$B,Figure16!$B4552,Data!$A:$A,Figure16!$A4552)</f>
        <v>0</v>
      </c>
      <c r="E4552" s="3">
        <f>SUMIFS(Data!Q:Q,Data!$B:$B,Figure16!$B4552,Data!$A:$A,Figure16!$A4552)</f>
        <v>13266427697.251272</v>
      </c>
      <c r="F4552" s="1">
        <f t="shared" si="146"/>
        <v>0</v>
      </c>
      <c r="G4552" s="1">
        <f t="shared" si="147"/>
        <v>0</v>
      </c>
      <c r="H4552">
        <f>SUMIFS(Data!Z:Z,Data!B:B,Figure16!B4552,Data!A:A,Figure16!A4552)</f>
        <v>1</v>
      </c>
    </row>
    <row r="4553" spans="1:8">
      <c r="A4553" s="27">
        <v>1950</v>
      </c>
      <c r="B4553" t="s">
        <v>11</v>
      </c>
      <c r="C4553" s="3">
        <f>SUMIFS(Data!F:F,Data!$B:$B,Figure16!$B4553,Data!$A:$A,Figure16!$A4553)</f>
        <v>0</v>
      </c>
      <c r="D4553" s="3">
        <f>SUMIFS(Data!Y:Y,Data!$B:$B,Figure16!$B4553,Data!$A:$A,Figure16!$A4553)</f>
        <v>0</v>
      </c>
      <c r="E4553" s="3">
        <f>SUMIFS(Data!Q:Q,Data!$B:$B,Figure16!$B4553,Data!$A:$A,Figure16!$A4553)</f>
        <v>0</v>
      </c>
      <c r="F4553" s="1" t="str">
        <f t="shared" si="146"/>
        <v/>
      </c>
      <c r="G4553" s="1" t="str">
        <f t="shared" si="147"/>
        <v/>
      </c>
      <c r="H4553">
        <f>SUMIFS(Data!Z:Z,Data!B:B,Figure16!B4553,Data!A:A,Figure16!A4553)</f>
        <v>1</v>
      </c>
    </row>
    <row r="4554" spans="1:8">
      <c r="A4554" s="27">
        <v>1951</v>
      </c>
      <c r="B4554" t="s">
        <v>11</v>
      </c>
      <c r="C4554" s="3">
        <f>SUMIFS(Data!F:F,Data!$B:$B,Figure16!$B4554,Data!$A:$A,Figure16!$A4554)</f>
        <v>0</v>
      </c>
      <c r="D4554" s="3">
        <f>SUMIFS(Data!Y:Y,Data!$B:$B,Figure16!$B4554,Data!$A:$A,Figure16!$A4554)</f>
        <v>0</v>
      </c>
      <c r="E4554" s="3">
        <f>SUMIFS(Data!Q:Q,Data!$B:$B,Figure16!$B4554,Data!$A:$A,Figure16!$A4554)</f>
        <v>0</v>
      </c>
      <c r="F4554" s="1" t="str">
        <f t="shared" si="146"/>
        <v/>
      </c>
      <c r="G4554" s="1" t="str">
        <f t="shared" si="147"/>
        <v/>
      </c>
      <c r="H4554">
        <f>SUMIFS(Data!Z:Z,Data!B:B,Figure16!B4554,Data!A:A,Figure16!A4554)</f>
        <v>1</v>
      </c>
    </row>
    <row r="4555" spans="1:8">
      <c r="A4555" s="27">
        <v>1952</v>
      </c>
      <c r="B4555" t="s">
        <v>11</v>
      </c>
      <c r="C4555" s="3">
        <f>SUMIFS(Data!F:F,Data!$B:$B,Figure16!$B4555,Data!$A:$A,Figure16!$A4555)</f>
        <v>0</v>
      </c>
      <c r="D4555" s="3">
        <f>SUMIFS(Data!Y:Y,Data!$B:$B,Figure16!$B4555,Data!$A:$A,Figure16!$A4555)</f>
        <v>0</v>
      </c>
      <c r="E4555" s="3">
        <f>SUMIFS(Data!Q:Q,Data!$B:$B,Figure16!$B4555,Data!$A:$A,Figure16!$A4555)</f>
        <v>0</v>
      </c>
      <c r="F4555" s="1" t="str">
        <f t="shared" si="146"/>
        <v/>
      </c>
      <c r="G4555" s="1" t="str">
        <f t="shared" si="147"/>
        <v/>
      </c>
      <c r="H4555">
        <f>SUMIFS(Data!Z:Z,Data!B:B,Figure16!B4555,Data!A:A,Figure16!A4555)</f>
        <v>1</v>
      </c>
    </row>
    <row r="4556" spans="1:8">
      <c r="A4556" s="27">
        <v>1953</v>
      </c>
      <c r="B4556" t="s">
        <v>11</v>
      </c>
      <c r="C4556" s="3">
        <f>SUMIFS(Data!F:F,Data!$B:$B,Figure16!$B4556,Data!$A:$A,Figure16!$A4556)</f>
        <v>0</v>
      </c>
      <c r="D4556" s="3">
        <f>SUMIFS(Data!Y:Y,Data!$B:$B,Figure16!$B4556,Data!$A:$A,Figure16!$A4556)</f>
        <v>0</v>
      </c>
      <c r="E4556" s="3">
        <f>SUMIFS(Data!Q:Q,Data!$B:$B,Figure16!$B4556,Data!$A:$A,Figure16!$A4556)</f>
        <v>0</v>
      </c>
      <c r="F4556" s="1" t="str">
        <f t="shared" si="146"/>
        <v/>
      </c>
      <c r="G4556" s="1" t="str">
        <f t="shared" si="147"/>
        <v/>
      </c>
      <c r="H4556">
        <f>SUMIFS(Data!Z:Z,Data!B:B,Figure16!B4556,Data!A:A,Figure16!A4556)</f>
        <v>1</v>
      </c>
    </row>
    <row r="4557" spans="1:8">
      <c r="A4557" s="27">
        <v>1954</v>
      </c>
      <c r="B4557" t="s">
        <v>11</v>
      </c>
      <c r="C4557" s="3">
        <f>SUMIFS(Data!F:F,Data!$B:$B,Figure16!$B4557,Data!$A:$A,Figure16!$A4557)</f>
        <v>0</v>
      </c>
      <c r="D4557" s="3">
        <f>SUMIFS(Data!Y:Y,Data!$B:$B,Figure16!$B4557,Data!$A:$A,Figure16!$A4557)</f>
        <v>0</v>
      </c>
      <c r="E4557" s="3">
        <f>SUMIFS(Data!Q:Q,Data!$B:$B,Figure16!$B4557,Data!$A:$A,Figure16!$A4557)</f>
        <v>0</v>
      </c>
      <c r="F4557" s="1" t="str">
        <f t="shared" si="146"/>
        <v/>
      </c>
      <c r="G4557" s="1" t="str">
        <f t="shared" si="147"/>
        <v/>
      </c>
      <c r="H4557">
        <f>SUMIFS(Data!Z:Z,Data!B:B,Figure16!B4557,Data!A:A,Figure16!A4557)</f>
        <v>1</v>
      </c>
    </row>
    <row r="4558" spans="1:8">
      <c r="A4558" s="27">
        <v>1955</v>
      </c>
      <c r="B4558" t="s">
        <v>11</v>
      </c>
      <c r="C4558" s="3">
        <f>SUMIFS(Data!F:F,Data!$B:$B,Figure16!$B4558,Data!$A:$A,Figure16!$A4558)</f>
        <v>0</v>
      </c>
      <c r="D4558" s="3">
        <f>SUMIFS(Data!Y:Y,Data!$B:$B,Figure16!$B4558,Data!$A:$A,Figure16!$A4558)</f>
        <v>0</v>
      </c>
      <c r="E4558" s="3">
        <f>SUMIFS(Data!Q:Q,Data!$B:$B,Figure16!$B4558,Data!$A:$A,Figure16!$A4558)</f>
        <v>0</v>
      </c>
      <c r="F4558" s="1" t="str">
        <f t="shared" si="146"/>
        <v/>
      </c>
      <c r="G4558" s="1" t="str">
        <f t="shared" si="147"/>
        <v/>
      </c>
      <c r="H4558">
        <f>SUMIFS(Data!Z:Z,Data!B:B,Figure16!B4558,Data!A:A,Figure16!A4558)</f>
        <v>1</v>
      </c>
    </row>
    <row r="4559" spans="1:8">
      <c r="A4559" s="27">
        <v>1956</v>
      </c>
      <c r="B4559" t="s">
        <v>11</v>
      </c>
      <c r="C4559" s="3">
        <f>SUMIFS(Data!F:F,Data!$B:$B,Figure16!$B4559,Data!$A:$A,Figure16!$A4559)</f>
        <v>0</v>
      </c>
      <c r="D4559" s="3">
        <f>SUMIFS(Data!Y:Y,Data!$B:$B,Figure16!$B4559,Data!$A:$A,Figure16!$A4559)</f>
        <v>0</v>
      </c>
      <c r="E4559" s="3">
        <f>SUMIFS(Data!Q:Q,Data!$B:$B,Figure16!$B4559,Data!$A:$A,Figure16!$A4559)</f>
        <v>0</v>
      </c>
      <c r="F4559" s="1" t="str">
        <f t="shared" si="146"/>
        <v/>
      </c>
      <c r="G4559" s="1" t="str">
        <f t="shared" si="147"/>
        <v/>
      </c>
      <c r="H4559">
        <f>SUMIFS(Data!Z:Z,Data!B:B,Figure16!B4559,Data!A:A,Figure16!A4559)</f>
        <v>1</v>
      </c>
    </row>
    <row r="4560" spans="1:8">
      <c r="A4560" s="27">
        <v>1957</v>
      </c>
      <c r="B4560" t="s">
        <v>11</v>
      </c>
      <c r="C4560" s="3">
        <f>SUMIFS(Data!F:F,Data!$B:$B,Figure16!$B4560,Data!$A:$A,Figure16!$A4560)</f>
        <v>0</v>
      </c>
      <c r="D4560" s="3">
        <f>SUMIFS(Data!Y:Y,Data!$B:$B,Figure16!$B4560,Data!$A:$A,Figure16!$A4560)</f>
        <v>0</v>
      </c>
      <c r="E4560" s="3">
        <f>SUMIFS(Data!Q:Q,Data!$B:$B,Figure16!$B4560,Data!$A:$A,Figure16!$A4560)</f>
        <v>0</v>
      </c>
      <c r="F4560" s="1" t="str">
        <f t="shared" si="146"/>
        <v/>
      </c>
      <c r="G4560" s="1" t="str">
        <f t="shared" si="147"/>
        <v/>
      </c>
      <c r="H4560">
        <f>SUMIFS(Data!Z:Z,Data!B:B,Figure16!B4560,Data!A:A,Figure16!A4560)</f>
        <v>1</v>
      </c>
    </row>
    <row r="4561" spans="1:8">
      <c r="A4561" s="27">
        <v>1958</v>
      </c>
      <c r="B4561" t="s">
        <v>11</v>
      </c>
      <c r="C4561" s="3">
        <f>SUMIFS(Data!F:F,Data!$B:$B,Figure16!$B4561,Data!$A:$A,Figure16!$A4561)</f>
        <v>0</v>
      </c>
      <c r="D4561" s="3">
        <f>SUMIFS(Data!Y:Y,Data!$B:$B,Figure16!$B4561,Data!$A:$A,Figure16!$A4561)</f>
        <v>0</v>
      </c>
      <c r="E4561" s="3">
        <f>SUMIFS(Data!Q:Q,Data!$B:$B,Figure16!$B4561,Data!$A:$A,Figure16!$A4561)</f>
        <v>0</v>
      </c>
      <c r="F4561" s="1" t="str">
        <f t="shared" si="146"/>
        <v/>
      </c>
      <c r="G4561" s="1" t="str">
        <f t="shared" si="147"/>
        <v/>
      </c>
      <c r="H4561">
        <f>SUMIFS(Data!Z:Z,Data!B:B,Figure16!B4561,Data!A:A,Figure16!A4561)</f>
        <v>1</v>
      </c>
    </row>
    <row r="4562" spans="1:8">
      <c r="A4562" s="27">
        <v>1959</v>
      </c>
      <c r="B4562" t="s">
        <v>11</v>
      </c>
      <c r="C4562" s="3">
        <f>SUMIFS(Data!F:F,Data!$B:$B,Figure16!$B4562,Data!$A:$A,Figure16!$A4562)</f>
        <v>0</v>
      </c>
      <c r="D4562" s="3">
        <f>SUMIFS(Data!Y:Y,Data!$B:$B,Figure16!$B4562,Data!$A:$A,Figure16!$A4562)</f>
        <v>0</v>
      </c>
      <c r="E4562" s="3">
        <f>SUMIFS(Data!Q:Q,Data!$B:$B,Figure16!$B4562,Data!$A:$A,Figure16!$A4562)</f>
        <v>0</v>
      </c>
      <c r="F4562" s="1" t="str">
        <f t="shared" si="146"/>
        <v/>
      </c>
      <c r="G4562" s="1" t="str">
        <f t="shared" si="147"/>
        <v/>
      </c>
      <c r="H4562">
        <f>SUMIFS(Data!Z:Z,Data!B:B,Figure16!B4562,Data!A:A,Figure16!A4562)</f>
        <v>1</v>
      </c>
    </row>
    <row r="4563" spans="1:8">
      <c r="A4563" s="27">
        <v>1960</v>
      </c>
      <c r="B4563" t="s">
        <v>11</v>
      </c>
      <c r="C4563" s="3">
        <f>SUMIFS(Data!F:F,Data!$B:$B,Figure16!$B4563,Data!$A:$A,Figure16!$A4563)</f>
        <v>0</v>
      </c>
      <c r="D4563" s="3">
        <f>SUMIFS(Data!Y:Y,Data!$B:$B,Figure16!$B4563,Data!$A:$A,Figure16!$A4563)</f>
        <v>0</v>
      </c>
      <c r="E4563" s="3">
        <f>SUMIFS(Data!Q:Q,Data!$B:$B,Figure16!$B4563,Data!$A:$A,Figure16!$A4563)</f>
        <v>13040000000</v>
      </c>
      <c r="F4563" s="1">
        <f t="shared" si="146"/>
        <v>0</v>
      </c>
      <c r="G4563" s="1">
        <f t="shared" si="147"/>
        <v>0</v>
      </c>
      <c r="H4563">
        <f>SUMIFS(Data!Z:Z,Data!B:B,Figure16!B4563,Data!A:A,Figure16!A4563)</f>
        <v>1</v>
      </c>
    </row>
    <row r="4564" spans="1:8">
      <c r="A4564" s="27">
        <v>1961</v>
      </c>
      <c r="B4564" t="s">
        <v>11</v>
      </c>
      <c r="C4564" s="3">
        <f>SUMIFS(Data!F:F,Data!$B:$B,Figure16!$B4564,Data!$A:$A,Figure16!$A4564)</f>
        <v>0</v>
      </c>
      <c r="D4564" s="3">
        <f>SUMIFS(Data!Y:Y,Data!$B:$B,Figure16!$B4564,Data!$A:$A,Figure16!$A4564)</f>
        <v>0</v>
      </c>
      <c r="E4564" s="3">
        <f>SUMIFS(Data!Q:Q,Data!$B:$B,Figure16!$B4564,Data!$A:$A,Figure16!$A4564)</f>
        <v>14160000000</v>
      </c>
      <c r="F4564" s="1">
        <f t="shared" si="146"/>
        <v>0</v>
      </c>
      <c r="G4564" s="1">
        <f t="shared" si="147"/>
        <v>0</v>
      </c>
      <c r="H4564">
        <f>SUMIFS(Data!Z:Z,Data!B:B,Figure16!B4564,Data!A:A,Figure16!A4564)</f>
        <v>1</v>
      </c>
    </row>
    <row r="4565" spans="1:8">
      <c r="A4565" s="27">
        <v>1962</v>
      </c>
      <c r="B4565" t="s">
        <v>11</v>
      </c>
      <c r="C4565" s="3">
        <f>SUMIFS(Data!F:F,Data!$B:$B,Figure16!$B4565,Data!$A:$A,Figure16!$A4565)</f>
        <v>0</v>
      </c>
      <c r="D4565" s="3">
        <f>SUMIFS(Data!Y:Y,Data!$B:$B,Figure16!$B4565,Data!$A:$A,Figure16!$A4565)</f>
        <v>0</v>
      </c>
      <c r="E4565" s="3">
        <f>SUMIFS(Data!Q:Q,Data!$B:$B,Figure16!$B4565,Data!$A:$A,Figure16!$A4565)</f>
        <v>15200000000</v>
      </c>
      <c r="F4565" s="1">
        <f t="shared" si="146"/>
        <v>0</v>
      </c>
      <c r="G4565" s="1">
        <f t="shared" si="147"/>
        <v>0</v>
      </c>
      <c r="H4565">
        <f>SUMIFS(Data!Z:Z,Data!B:B,Figure16!B4565,Data!A:A,Figure16!A4565)</f>
        <v>1</v>
      </c>
    </row>
    <row r="4566" spans="1:8">
      <c r="A4566" s="27">
        <v>1963</v>
      </c>
      <c r="B4566" t="s">
        <v>11</v>
      </c>
      <c r="C4566" s="3">
        <f>SUMIFS(Data!F:F,Data!$B:$B,Figure16!$B4566,Data!$A:$A,Figure16!$A4566)</f>
        <v>0</v>
      </c>
      <c r="D4566" s="3">
        <f>SUMIFS(Data!Y:Y,Data!$B:$B,Figure16!$B4566,Data!$A:$A,Figure16!$A4566)</f>
        <v>0</v>
      </c>
      <c r="E4566" s="3">
        <f>SUMIFS(Data!Q:Q,Data!$B:$B,Figure16!$B4566,Data!$A:$A,Figure16!$A4566)</f>
        <v>16960000000</v>
      </c>
      <c r="F4566" s="1">
        <f t="shared" si="146"/>
        <v>0</v>
      </c>
      <c r="G4566" s="1">
        <f t="shared" si="147"/>
        <v>0</v>
      </c>
      <c r="H4566">
        <f>SUMIFS(Data!Z:Z,Data!B:B,Figure16!B4566,Data!A:A,Figure16!A4566)</f>
        <v>1</v>
      </c>
    </row>
    <row r="4567" spans="1:8">
      <c r="A4567" s="27">
        <v>1964</v>
      </c>
      <c r="B4567" t="s">
        <v>11</v>
      </c>
      <c r="C4567" s="3">
        <f>SUMIFS(Data!F:F,Data!$B:$B,Figure16!$B4567,Data!$A:$A,Figure16!$A4567)</f>
        <v>0</v>
      </c>
      <c r="D4567" s="3">
        <f>SUMIFS(Data!Y:Y,Data!$B:$B,Figure16!$B4567,Data!$A:$A,Figure16!$A4567)</f>
        <v>0</v>
      </c>
      <c r="E4567" s="3">
        <f>SUMIFS(Data!Q:Q,Data!$B:$B,Figure16!$B4567,Data!$A:$A,Figure16!$A4567)</f>
        <v>20080000000</v>
      </c>
      <c r="F4567" s="1">
        <f t="shared" si="146"/>
        <v>0</v>
      </c>
      <c r="G4567" s="1">
        <f t="shared" si="147"/>
        <v>0</v>
      </c>
      <c r="H4567">
        <f>SUMIFS(Data!Z:Z,Data!B:B,Figure16!B4567,Data!A:A,Figure16!A4567)</f>
        <v>1</v>
      </c>
    </row>
    <row r="4568" spans="1:8">
      <c r="A4568" s="27">
        <v>1965</v>
      </c>
      <c r="B4568" t="s">
        <v>11</v>
      </c>
      <c r="C4568" s="3">
        <f>SUMIFS(Data!F:F,Data!$B:$B,Figure16!$B4568,Data!$A:$A,Figure16!$A4568)</f>
        <v>0</v>
      </c>
      <c r="D4568" s="3">
        <f>SUMIFS(Data!Y:Y,Data!$B:$B,Figure16!$B4568,Data!$A:$A,Figure16!$A4568)</f>
        <v>0</v>
      </c>
      <c r="E4568" s="3">
        <f>SUMIFS(Data!Q:Q,Data!$B:$B,Figure16!$B4568,Data!$A:$A,Figure16!$A4568)</f>
        <v>21840000000</v>
      </c>
      <c r="F4568" s="1">
        <f t="shared" si="146"/>
        <v>0</v>
      </c>
      <c r="G4568" s="1">
        <f t="shared" si="147"/>
        <v>0</v>
      </c>
      <c r="H4568">
        <f>SUMIFS(Data!Z:Z,Data!B:B,Figure16!B4568,Data!A:A,Figure16!A4568)</f>
        <v>1</v>
      </c>
    </row>
    <row r="4569" spans="1:8">
      <c r="A4569" s="27">
        <v>1966</v>
      </c>
      <c r="B4569" t="s">
        <v>11</v>
      </c>
      <c r="C4569" s="3">
        <f>SUMIFS(Data!F:F,Data!$B:$B,Figure16!$B4569,Data!$A:$A,Figure16!$A4569)</f>
        <v>0</v>
      </c>
      <c r="D4569" s="3">
        <f>SUMIFS(Data!Y:Y,Data!$B:$B,Figure16!$B4569,Data!$A:$A,Figure16!$A4569)</f>
        <v>0</v>
      </c>
      <c r="E4569" s="3">
        <f>SUMIFS(Data!Q:Q,Data!$B:$B,Figure16!$B4569,Data!$A:$A,Figure16!$A4569)</f>
        <v>24320000000</v>
      </c>
      <c r="F4569" s="1">
        <f t="shared" si="146"/>
        <v>0</v>
      </c>
      <c r="G4569" s="1">
        <f t="shared" si="147"/>
        <v>0</v>
      </c>
      <c r="H4569">
        <f>SUMIFS(Data!Z:Z,Data!B:B,Figure16!B4569,Data!A:A,Figure16!A4569)</f>
        <v>1</v>
      </c>
    </row>
    <row r="4570" spans="1:8">
      <c r="A4570" s="27">
        <v>1967</v>
      </c>
      <c r="B4570" t="s">
        <v>11</v>
      </c>
      <c r="C4570" s="3">
        <f>SUMIFS(Data!F:F,Data!$B:$B,Figure16!$B4570,Data!$A:$A,Figure16!$A4570)</f>
        <v>0</v>
      </c>
      <c r="D4570" s="3">
        <f>SUMIFS(Data!Y:Y,Data!$B:$B,Figure16!$B4570,Data!$A:$A,Figure16!$A4570)</f>
        <v>0</v>
      </c>
      <c r="E4570" s="3">
        <f>SUMIFS(Data!Q:Q,Data!$B:$B,Figure16!$B4570,Data!$A:$A,Figure16!$A4570)</f>
        <v>26560000000</v>
      </c>
      <c r="F4570" s="1">
        <f t="shared" si="146"/>
        <v>0</v>
      </c>
      <c r="G4570" s="1">
        <f t="shared" si="147"/>
        <v>0</v>
      </c>
      <c r="H4570">
        <f>SUMIFS(Data!Z:Z,Data!B:B,Figure16!B4570,Data!A:A,Figure16!A4570)</f>
        <v>1</v>
      </c>
    </row>
    <row r="4571" spans="1:8">
      <c r="A4571" s="27">
        <v>1968</v>
      </c>
      <c r="B4571" t="s">
        <v>11</v>
      </c>
      <c r="C4571" s="3">
        <f>SUMIFS(Data!F:F,Data!$B:$B,Figure16!$B4571,Data!$A:$A,Figure16!$A4571)</f>
        <v>0</v>
      </c>
      <c r="D4571" s="3">
        <f>SUMIFS(Data!Y:Y,Data!$B:$B,Figure16!$B4571,Data!$A:$A,Figure16!$A4571)</f>
        <v>0</v>
      </c>
      <c r="E4571" s="3">
        <f>SUMIFS(Data!Q:Q,Data!$B:$B,Figure16!$B4571,Data!$A:$A,Figure16!$A4571)</f>
        <v>29360000000</v>
      </c>
      <c r="F4571" s="1">
        <f t="shared" si="146"/>
        <v>0</v>
      </c>
      <c r="G4571" s="1">
        <f t="shared" si="147"/>
        <v>0</v>
      </c>
      <c r="H4571">
        <f>SUMIFS(Data!Z:Z,Data!B:B,Figure16!B4571,Data!A:A,Figure16!A4571)</f>
        <v>1</v>
      </c>
    </row>
    <row r="4572" spans="1:8">
      <c r="A4572" s="27">
        <v>1969</v>
      </c>
      <c r="B4572" t="s">
        <v>11</v>
      </c>
      <c r="C4572" s="3">
        <f>SUMIFS(Data!F:F,Data!$B:$B,Figure16!$B4572,Data!$A:$A,Figure16!$A4572)</f>
        <v>0</v>
      </c>
      <c r="D4572" s="3">
        <f>SUMIFS(Data!Y:Y,Data!$B:$B,Figure16!$B4572,Data!$A:$A,Figure16!$A4572)</f>
        <v>0</v>
      </c>
      <c r="E4572" s="3">
        <f>SUMIFS(Data!Q:Q,Data!$B:$B,Figure16!$B4572,Data!$A:$A,Figure16!$A4572)</f>
        <v>32480000000</v>
      </c>
      <c r="F4572" s="1">
        <f t="shared" si="146"/>
        <v>0</v>
      </c>
      <c r="G4572" s="1">
        <f t="shared" si="147"/>
        <v>0</v>
      </c>
      <c r="H4572">
        <f>SUMIFS(Data!Z:Z,Data!B:B,Figure16!B4572,Data!A:A,Figure16!A4572)</f>
        <v>1</v>
      </c>
    </row>
    <row r="4573" spans="1:8">
      <c r="A4573" s="27">
        <v>1970</v>
      </c>
      <c r="B4573" t="s">
        <v>11</v>
      </c>
      <c r="C4573" s="3">
        <f>SUMIFS(Data!F:F,Data!$B:$B,Figure16!$B4573,Data!$A:$A,Figure16!$A4573)</f>
        <v>0</v>
      </c>
      <c r="D4573" s="3">
        <f>SUMIFS(Data!Y:Y,Data!$B:$B,Figure16!$B4573,Data!$A:$A,Figure16!$A4573)</f>
        <v>30000000</v>
      </c>
      <c r="E4573" s="3">
        <f>SUMIFS(Data!Q:Q,Data!$B:$B,Figure16!$B4573,Data!$A:$A,Figure16!$A4573)</f>
        <v>35520000000</v>
      </c>
      <c r="F4573" s="1">
        <f t="shared" si="146"/>
        <v>0</v>
      </c>
      <c r="G4573" s="1">
        <f t="shared" si="147"/>
        <v>8.4459459459459457E-2</v>
      </c>
      <c r="H4573">
        <f>SUMIFS(Data!Z:Z,Data!B:B,Figure16!B4573,Data!A:A,Figure16!A4573)</f>
        <v>1</v>
      </c>
    </row>
    <row r="4574" spans="1:8">
      <c r="A4574" s="27">
        <v>1971</v>
      </c>
      <c r="B4574" t="s">
        <v>11</v>
      </c>
      <c r="C4574" s="3">
        <f>SUMIFS(Data!F:F,Data!$B:$B,Figure16!$B4574,Data!$A:$A,Figure16!$A4574)</f>
        <v>0</v>
      </c>
      <c r="D4574" s="3">
        <f>SUMIFS(Data!Y:Y,Data!$B:$B,Figure16!$B4574,Data!$A:$A,Figure16!$A4574)</f>
        <v>295000000</v>
      </c>
      <c r="E4574" s="3">
        <f>SUMIFS(Data!Q:Q,Data!$B:$B,Figure16!$B4574,Data!$A:$A,Figure16!$A4574)</f>
        <v>39200000000</v>
      </c>
      <c r="F4574" s="1">
        <f t="shared" si="146"/>
        <v>0</v>
      </c>
      <c r="G4574" s="1">
        <f t="shared" si="147"/>
        <v>0.75255102040816324</v>
      </c>
      <c r="H4574">
        <f>SUMIFS(Data!Z:Z,Data!B:B,Figure16!B4574,Data!A:A,Figure16!A4574)</f>
        <v>1</v>
      </c>
    </row>
    <row r="4575" spans="1:8">
      <c r="A4575" s="27">
        <v>1972</v>
      </c>
      <c r="B4575" t="s">
        <v>11</v>
      </c>
      <c r="C4575" s="3">
        <f>SUMIFS(Data!F:F,Data!$B:$B,Figure16!$B4575,Data!$A:$A,Figure16!$A4575)</f>
        <v>0</v>
      </c>
      <c r="D4575" s="3">
        <f>SUMIFS(Data!Y:Y,Data!$B:$B,Figure16!$B4575,Data!$A:$A,Figure16!$A4575)</f>
        <v>361500000</v>
      </c>
      <c r="E4575" s="3">
        <f>SUMIFS(Data!Q:Q,Data!$B:$B,Figure16!$B4575,Data!$A:$A,Figure16!$A4575)</f>
        <v>45200000000</v>
      </c>
      <c r="F4575" s="1">
        <f t="shared" si="146"/>
        <v>0</v>
      </c>
      <c r="G4575" s="1">
        <f t="shared" si="147"/>
        <v>0.7997787610619469</v>
      </c>
      <c r="H4575">
        <f>SUMIFS(Data!Z:Z,Data!B:B,Figure16!B4575,Data!A:A,Figure16!A4575)</f>
        <v>1</v>
      </c>
    </row>
    <row r="4576" spans="1:8">
      <c r="A4576" s="27">
        <v>1973</v>
      </c>
      <c r="B4576" t="s">
        <v>11</v>
      </c>
      <c r="C4576" s="3">
        <f>SUMIFS(Data!F:F,Data!$B:$B,Figure16!$B4576,Data!$A:$A,Figure16!$A4576)</f>
        <v>0</v>
      </c>
      <c r="D4576" s="3">
        <f>SUMIFS(Data!Y:Y,Data!$B:$B,Figure16!$B4576,Data!$A:$A,Figure16!$A4576)</f>
        <v>1202499968</v>
      </c>
      <c r="E4576" s="3">
        <f>SUMIFS(Data!Q:Q,Data!$B:$B,Figure16!$B4576,Data!$A:$A,Figure16!$A4576)</f>
        <v>55280000000</v>
      </c>
      <c r="F4576" s="1">
        <f t="shared" si="146"/>
        <v>0</v>
      </c>
      <c r="G4576" s="1">
        <f t="shared" si="147"/>
        <v>2.175289377713459</v>
      </c>
      <c r="H4576">
        <f>SUMIFS(Data!Z:Z,Data!B:B,Figure16!B4576,Data!A:A,Figure16!A4576)</f>
        <v>1</v>
      </c>
    </row>
    <row r="4577" spans="1:8">
      <c r="A4577" s="27">
        <v>1974</v>
      </c>
      <c r="B4577" t="s">
        <v>11</v>
      </c>
      <c r="C4577" s="3">
        <f>SUMIFS(Data!F:F,Data!$B:$B,Figure16!$B4577,Data!$A:$A,Figure16!$A4577)</f>
        <v>0</v>
      </c>
      <c r="D4577" s="3">
        <f>SUMIFS(Data!Y:Y,Data!$B:$B,Figure16!$B4577,Data!$A:$A,Figure16!$A4577)</f>
        <v>1478400000</v>
      </c>
      <c r="E4577" s="3">
        <f>SUMIFS(Data!Q:Q,Data!$B:$B,Figure16!$B4577,Data!$A:$A,Figure16!$A4577)</f>
        <v>72000000000</v>
      </c>
      <c r="F4577" s="1">
        <f t="shared" si="146"/>
        <v>0</v>
      </c>
      <c r="G4577" s="1">
        <f t="shared" si="147"/>
        <v>2.0533333333333332</v>
      </c>
      <c r="H4577">
        <f>SUMIFS(Data!Z:Z,Data!B:B,Figure16!B4577,Data!A:A,Figure16!A4577)</f>
        <v>1</v>
      </c>
    </row>
    <row r="4578" spans="1:8">
      <c r="A4578" s="27">
        <v>1975</v>
      </c>
      <c r="B4578" t="s">
        <v>11</v>
      </c>
      <c r="C4578" s="3">
        <f>SUMIFS(Data!F:F,Data!$B:$B,Figure16!$B4578,Data!$A:$A,Figure16!$A4578)</f>
        <v>0</v>
      </c>
      <c r="D4578" s="3">
        <f>SUMIFS(Data!Y:Y,Data!$B:$B,Figure16!$B4578,Data!$A:$A,Figure16!$A4578)</f>
        <v>2165900032</v>
      </c>
      <c r="E4578" s="3">
        <f>SUMIFS(Data!Q:Q,Data!$B:$B,Figure16!$B4578,Data!$A:$A,Figure16!$A4578)</f>
        <v>88000000000</v>
      </c>
      <c r="F4578" s="1">
        <f t="shared" si="146"/>
        <v>0</v>
      </c>
      <c r="G4578" s="1">
        <f t="shared" si="147"/>
        <v>2.4612500363636363</v>
      </c>
      <c r="H4578">
        <f>SUMIFS(Data!Z:Z,Data!B:B,Figure16!B4578,Data!A:A,Figure16!A4578)</f>
        <v>1</v>
      </c>
    </row>
    <row r="4579" spans="1:8">
      <c r="A4579" s="27">
        <v>1976</v>
      </c>
      <c r="B4579" t="s">
        <v>11</v>
      </c>
      <c r="C4579" s="3">
        <f>SUMIFS(Data!F:F,Data!$B:$B,Figure16!$B4579,Data!$A:$A,Figure16!$A4579)</f>
        <v>0</v>
      </c>
      <c r="D4579" s="3">
        <f>SUMIFS(Data!Y:Y,Data!$B:$B,Figure16!$B4579,Data!$A:$A,Figure16!$A4579)</f>
        <v>1927200000</v>
      </c>
      <c r="E4579" s="3">
        <f>SUMIFS(Data!Q:Q,Data!$B:$B,Figure16!$B4579,Data!$A:$A,Figure16!$A4579)</f>
        <v>89025974025.97403</v>
      </c>
      <c r="F4579" s="1">
        <f t="shared" si="146"/>
        <v>0</v>
      </c>
      <c r="G4579" s="1">
        <f t="shared" si="147"/>
        <v>2.1647614879649888</v>
      </c>
      <c r="H4579">
        <f>SUMIFS(Data!Z:Z,Data!B:B,Figure16!B4579,Data!A:A,Figure16!A4579)</f>
        <v>1</v>
      </c>
    </row>
    <row r="4580" spans="1:8">
      <c r="A4580" s="27">
        <v>1977</v>
      </c>
      <c r="B4580" t="s">
        <v>11</v>
      </c>
      <c r="C4580" s="3">
        <f>SUMIFS(Data!F:F,Data!$B:$B,Figure16!$B4580,Data!$A:$A,Figure16!$A4580)</f>
        <v>0</v>
      </c>
      <c r="D4580" s="3">
        <f>SUMIFS(Data!Y:Y,Data!$B:$B,Figure16!$B4580,Data!$A:$A,Figure16!$A4580)</f>
        <v>2862000128</v>
      </c>
      <c r="E4580" s="3">
        <f>SUMIFS(Data!Q:Q,Data!$B:$B,Figure16!$B4580,Data!$A:$A,Figure16!$A4580)</f>
        <v>81814159292.0354</v>
      </c>
      <c r="F4580" s="1">
        <f t="shared" si="146"/>
        <v>0</v>
      </c>
      <c r="G4580" s="1">
        <f t="shared" si="147"/>
        <v>3.4981721413088156</v>
      </c>
      <c r="H4580">
        <f>SUMIFS(Data!Z:Z,Data!B:B,Figure16!B4580,Data!A:A,Figure16!A4580)</f>
        <v>1</v>
      </c>
    </row>
    <row r="4581" spans="1:8">
      <c r="A4581" s="27">
        <v>1978</v>
      </c>
      <c r="B4581" t="s">
        <v>11</v>
      </c>
      <c r="C4581" s="3">
        <f>SUMIFS(Data!F:F,Data!$B:$B,Figure16!$B4581,Data!$A:$A,Figure16!$A4581)</f>
        <v>0</v>
      </c>
      <c r="D4581" s="3">
        <f>SUMIFS(Data!Y:Y,Data!$B:$B,Figure16!$B4581,Data!$A:$A,Figure16!$A4581)</f>
        <v>6331100160</v>
      </c>
      <c r="E4581" s="3">
        <f>SUMIFS(Data!Q:Q,Data!$B:$B,Figure16!$B4581,Data!$A:$A,Figure16!$A4581)</f>
        <v>102500000000</v>
      </c>
      <c r="F4581" s="1">
        <f t="shared" si="146"/>
        <v>0</v>
      </c>
      <c r="G4581" s="1">
        <f t="shared" si="147"/>
        <v>6.1766830829268295</v>
      </c>
      <c r="H4581">
        <f>SUMIFS(Data!Z:Z,Data!B:B,Figure16!B4581,Data!A:A,Figure16!A4581)</f>
        <v>1</v>
      </c>
    </row>
    <row r="4582" spans="1:8">
      <c r="A4582" s="27">
        <v>1979</v>
      </c>
      <c r="B4582" t="s">
        <v>11</v>
      </c>
      <c r="C4582" s="3">
        <f>SUMIFS(Data!F:F,Data!$B:$B,Figure16!$B4582,Data!$A:$A,Figure16!$A4582)</f>
        <v>0</v>
      </c>
      <c r="D4582" s="3">
        <f>SUMIFS(Data!Y:Y,Data!$B:$B,Figure16!$B4582,Data!$A:$A,Figure16!$A4582)</f>
        <v>7703399936</v>
      </c>
      <c r="E4582" s="3">
        <f>SUMIFS(Data!Q:Q,Data!$B:$B,Figure16!$B4582,Data!$A:$A,Figure16!$A4582)</f>
        <v>134561403508.77193</v>
      </c>
      <c r="F4582" s="1">
        <f t="shared" si="146"/>
        <v>0</v>
      </c>
      <c r="G4582" s="1">
        <f t="shared" si="147"/>
        <v>5.7248213344458936</v>
      </c>
      <c r="H4582">
        <f>SUMIFS(Data!Z:Z,Data!B:B,Figure16!B4582,Data!A:A,Figure16!A4582)</f>
        <v>1</v>
      </c>
    </row>
    <row r="4583" spans="1:8">
      <c r="A4583" s="27">
        <v>1980</v>
      </c>
      <c r="B4583" t="s">
        <v>11</v>
      </c>
      <c r="C4583" s="3">
        <f>SUMIFS(Data!F:F,Data!$B:$B,Figure16!$B4583,Data!$A:$A,Figure16!$A4583)</f>
        <v>0</v>
      </c>
      <c r="D4583" s="3">
        <f>SUMIFS(Data!Y:Y,Data!$B:$B,Figure16!$B4583,Data!$A:$A,Figure16!$A4583)</f>
        <v>3686000128</v>
      </c>
      <c r="E4583" s="3">
        <f>SUMIFS(Data!Q:Q,Data!$B:$B,Figure16!$B4583,Data!$A:$A,Figure16!$A4583)</f>
        <v>205139086956.52173</v>
      </c>
      <c r="F4583" s="1">
        <f t="shared" si="146"/>
        <v>0</v>
      </c>
      <c r="G4583" s="1">
        <f t="shared" si="147"/>
        <v>1.7968297425352344</v>
      </c>
      <c r="H4583">
        <f>SUMIFS(Data!Z:Z,Data!B:B,Figure16!B4583,Data!A:A,Figure16!A4583)</f>
        <v>1</v>
      </c>
    </row>
    <row r="4584" spans="1:8">
      <c r="A4584" s="27">
        <v>1981</v>
      </c>
      <c r="B4584" t="s">
        <v>11</v>
      </c>
      <c r="C4584" s="3">
        <f>SUMIFS(Data!F:F,Data!$B:$B,Figure16!$B4584,Data!$A:$A,Figure16!$A4584)</f>
        <v>0</v>
      </c>
      <c r="D4584" s="3">
        <f>SUMIFS(Data!Y:Y,Data!$B:$B,Figure16!$B4584,Data!$A:$A,Figure16!$A4584)</f>
        <v>11635009536</v>
      </c>
      <c r="E4584" s="3">
        <f>SUMIFS(Data!Q:Q,Data!$B:$B,Figure16!$B4584,Data!$A:$A,Figure16!$A4584)</f>
        <v>263959336734.69388</v>
      </c>
      <c r="F4584" s="1">
        <f t="shared" si="146"/>
        <v>0</v>
      </c>
      <c r="G4584" s="1">
        <f t="shared" si="147"/>
        <v>4.4078795165690137</v>
      </c>
      <c r="H4584">
        <f>SUMIFS(Data!Z:Z,Data!B:B,Figure16!B4584,Data!A:A,Figure16!A4584)</f>
        <v>1</v>
      </c>
    </row>
    <row r="4585" spans="1:8">
      <c r="A4585" s="27">
        <v>1982</v>
      </c>
      <c r="B4585" t="s">
        <v>11</v>
      </c>
      <c r="C4585" s="3">
        <f>SUMIFS(Data!F:F,Data!$B:$B,Figure16!$B4585,Data!$A:$A,Figure16!$A4585)</f>
        <v>0</v>
      </c>
      <c r="D4585" s="3">
        <f>SUMIFS(Data!Y:Y,Data!$B:$B,Figure16!$B4585,Data!$A:$A,Figure16!$A4585)</f>
        <v>13786359808</v>
      </c>
      <c r="E4585" s="3">
        <f>SUMIFS(Data!Q:Q,Data!$B:$B,Figure16!$B4585,Data!$A:$A,Figure16!$A4585)</f>
        <v>184609157801.41846</v>
      </c>
      <c r="F4585" s="1">
        <f t="shared" si="146"/>
        <v>0</v>
      </c>
      <c r="G4585" s="1">
        <f t="shared" si="147"/>
        <v>7.4678634430637505</v>
      </c>
      <c r="H4585">
        <f>SUMIFS(Data!Z:Z,Data!B:B,Figure16!B4585,Data!A:A,Figure16!A4585)</f>
        <v>1</v>
      </c>
    </row>
    <row r="4586" spans="1:8">
      <c r="A4586" s="27">
        <v>1983</v>
      </c>
      <c r="B4586" t="s">
        <v>11</v>
      </c>
      <c r="C4586" s="3">
        <f>SUMIFS(Data!F:F,Data!$B:$B,Figure16!$B4586,Data!$A:$A,Figure16!$A4586)</f>
        <v>0</v>
      </c>
      <c r="D4586" s="3">
        <f>SUMIFS(Data!Y:Y,Data!$B:$B,Figure16!$B4586,Data!$A:$A,Figure16!$A4586)</f>
        <v>4152029952</v>
      </c>
      <c r="E4586" s="3">
        <f>SUMIFS(Data!Q:Q,Data!$B:$B,Figure16!$B4586,Data!$A:$A,Figure16!$A4586)</f>
        <v>156159198584.51291</v>
      </c>
      <c r="F4586" s="1">
        <f t="shared" si="146"/>
        <v>0</v>
      </c>
      <c r="G4586" s="1">
        <f t="shared" si="147"/>
        <v>2.6588443009669604</v>
      </c>
      <c r="H4586">
        <f>SUMIFS(Data!Z:Z,Data!B:B,Figure16!B4586,Data!A:A,Figure16!A4586)</f>
        <v>1</v>
      </c>
    </row>
    <row r="4587" spans="1:8">
      <c r="A4587" s="27">
        <v>1984</v>
      </c>
      <c r="B4587" t="s">
        <v>11</v>
      </c>
      <c r="C4587" s="3">
        <f>SUMIFS(Data!F:F,Data!$B:$B,Figure16!$B4587,Data!$A:$A,Figure16!$A4587)</f>
        <v>0</v>
      </c>
      <c r="D4587" s="3">
        <f>SUMIFS(Data!Y:Y,Data!$B:$B,Figure16!$B4587,Data!$A:$A,Figure16!$A4587)</f>
        <v>0</v>
      </c>
      <c r="E4587" s="3">
        <f>SUMIFS(Data!Q:Q,Data!$B:$B,Figure16!$B4587,Data!$A:$A,Figure16!$A4587)</f>
        <v>184261495828.3671</v>
      </c>
      <c r="F4587" s="1">
        <f t="shared" si="146"/>
        <v>0</v>
      </c>
      <c r="G4587" s="1">
        <f t="shared" si="147"/>
        <v>0</v>
      </c>
      <c r="H4587">
        <f>SUMIFS(Data!Z:Z,Data!B:B,Figure16!B4587,Data!A:A,Figure16!A4587)</f>
        <v>1</v>
      </c>
    </row>
    <row r="4588" spans="1:8">
      <c r="A4588" s="27">
        <v>1985</v>
      </c>
      <c r="B4588" t="s">
        <v>11</v>
      </c>
      <c r="C4588" s="3">
        <f>SUMIFS(Data!F:F,Data!$B:$B,Figure16!$B4588,Data!$A:$A,Figure16!$A4588)</f>
        <v>250000</v>
      </c>
      <c r="D4588" s="3">
        <f>SUMIFS(Data!Y:Y,Data!$B:$B,Figure16!$B4588,Data!$A:$A,Figure16!$A4588)</f>
        <v>0</v>
      </c>
      <c r="E4588" s="3">
        <f>SUMIFS(Data!Q:Q,Data!$B:$B,Figure16!$B4588,Data!$A:$A,Figure16!$A4588)</f>
        <v>195219789801.47916</v>
      </c>
      <c r="F4588" s="1">
        <f t="shared" si="146"/>
        <v>1.2806078741004043E-4</v>
      </c>
      <c r="G4588" s="1">
        <f t="shared" si="147"/>
        <v>0</v>
      </c>
      <c r="H4588">
        <f>SUMIFS(Data!Z:Z,Data!B:B,Figure16!B4588,Data!A:A,Figure16!A4588)</f>
        <v>1</v>
      </c>
    </row>
    <row r="4589" spans="1:8">
      <c r="A4589" s="27">
        <v>1986</v>
      </c>
      <c r="B4589" t="s">
        <v>11</v>
      </c>
      <c r="C4589" s="3">
        <f>SUMIFS(Data!F:F,Data!$B:$B,Figure16!$B4589,Data!$A:$A,Figure16!$A4589)</f>
        <v>0</v>
      </c>
      <c r="D4589" s="3">
        <f>SUMIFS(Data!Y:Y,Data!$B:$B,Figure16!$B4589,Data!$A:$A,Figure16!$A4589)</f>
        <v>0</v>
      </c>
      <c r="E4589" s="3">
        <f>SUMIFS(Data!Q:Q,Data!$B:$B,Figure16!$B4589,Data!$A:$A,Figure16!$A4589)</f>
        <v>134550096436.74403</v>
      </c>
      <c r="F4589" s="1">
        <f t="shared" si="146"/>
        <v>0</v>
      </c>
      <c r="G4589" s="1">
        <f t="shared" si="147"/>
        <v>0</v>
      </c>
      <c r="H4589">
        <f>SUMIFS(Data!Z:Z,Data!B:B,Figure16!B4589,Data!A:A,Figure16!A4589)</f>
        <v>1</v>
      </c>
    </row>
    <row r="4590" spans="1:8">
      <c r="A4590" s="27">
        <v>1987</v>
      </c>
      <c r="B4590" t="s">
        <v>11</v>
      </c>
      <c r="C4590" s="3">
        <f>SUMIFS(Data!F:F,Data!$B:$B,Figure16!$B4590,Data!$A:$A,Figure16!$A4590)</f>
        <v>0</v>
      </c>
      <c r="D4590" s="3">
        <f>SUMIFS(Data!Y:Y,Data!$B:$B,Figure16!$B4590,Data!$A:$A,Figure16!$A4590)</f>
        <v>0</v>
      </c>
      <c r="E4590" s="3">
        <f>SUMIFS(Data!Q:Q,Data!$B:$B,Figure16!$B4590,Data!$A:$A,Figure16!$A4590)</f>
        <v>147540738281.81686</v>
      </c>
      <c r="F4590" s="1">
        <f t="shared" si="146"/>
        <v>0</v>
      </c>
      <c r="G4590" s="1">
        <f t="shared" si="147"/>
        <v>0</v>
      </c>
      <c r="H4590">
        <f>SUMIFS(Data!Z:Z,Data!B:B,Figure16!B4590,Data!A:A,Figure16!A4590)</f>
        <v>1</v>
      </c>
    </row>
    <row r="4591" spans="1:8">
      <c r="A4591" s="27">
        <v>1988</v>
      </c>
      <c r="B4591" t="s">
        <v>11</v>
      </c>
      <c r="C4591" s="3">
        <f>SUMIFS(Data!F:F,Data!$B:$B,Figure16!$B4591,Data!$A:$A,Figure16!$A4591)</f>
        <v>0</v>
      </c>
      <c r="D4591" s="3">
        <f>SUMIFS(Data!Y:Y,Data!$B:$B,Figure16!$B4591,Data!$A:$A,Figure16!$A4591)</f>
        <v>0</v>
      </c>
      <c r="E4591" s="3">
        <f>SUMIFS(Data!Q:Q,Data!$B:$B,Figure16!$B4591,Data!$A:$A,Figure16!$A4591)</f>
        <v>181611549975.80399</v>
      </c>
      <c r="F4591" s="1">
        <f t="shared" si="146"/>
        <v>0</v>
      </c>
      <c r="G4591" s="1">
        <f t="shared" si="147"/>
        <v>0</v>
      </c>
      <c r="H4591">
        <f>SUMIFS(Data!Z:Z,Data!B:B,Figure16!B4591,Data!A:A,Figure16!A4591)</f>
        <v>1</v>
      </c>
    </row>
    <row r="4592" spans="1:8">
      <c r="A4592" s="27">
        <v>1989</v>
      </c>
      <c r="B4592" t="s">
        <v>11</v>
      </c>
      <c r="C4592" s="3">
        <f>SUMIFS(Data!F:F,Data!$B:$B,Figure16!$B4592,Data!$A:$A,Figure16!$A4592)</f>
        <v>0</v>
      </c>
      <c r="D4592" s="3">
        <f>SUMIFS(Data!Y:Y,Data!$B:$B,Figure16!$B4592,Data!$A:$A,Figure16!$A4592)</f>
        <v>0</v>
      </c>
      <c r="E4592" s="3">
        <f>SUMIFS(Data!Q:Q,Data!$B:$B,Figure16!$B4592,Data!$A:$A,Figure16!$A4592)</f>
        <v>221400669713.58926</v>
      </c>
      <c r="F4592" s="1">
        <f t="shared" si="146"/>
        <v>0</v>
      </c>
      <c r="G4592" s="1">
        <f t="shared" si="147"/>
        <v>0</v>
      </c>
      <c r="H4592">
        <f>SUMIFS(Data!Z:Z,Data!B:B,Figure16!B4592,Data!A:A,Figure16!A4592)</f>
        <v>1</v>
      </c>
    </row>
    <row r="4593" spans="1:8">
      <c r="A4593" s="27">
        <v>1990</v>
      </c>
      <c r="B4593" t="s">
        <v>11</v>
      </c>
      <c r="C4593" s="3">
        <f>SUMIFS(Data!F:F,Data!$B:$B,Figure16!$B4593,Data!$A:$A,Figure16!$A4593)</f>
        <v>0</v>
      </c>
      <c r="D4593" s="3">
        <f>SUMIFS(Data!Y:Y,Data!$B:$B,Figure16!$B4593,Data!$A:$A,Figure16!$A4593)</f>
        <v>0</v>
      </c>
      <c r="E4593" s="3">
        <f>SUMIFS(Data!Q:Q,Data!$B:$B,Figure16!$B4593,Data!$A:$A,Figure16!$A4593)</f>
        <v>261253582805.94467</v>
      </c>
      <c r="F4593" s="1">
        <f t="shared" si="146"/>
        <v>0</v>
      </c>
      <c r="G4593" s="1">
        <f t="shared" si="147"/>
        <v>0</v>
      </c>
      <c r="H4593">
        <f>SUMIFS(Data!Z:Z,Data!B:B,Figure16!B4593,Data!A:A,Figure16!A4593)</f>
        <v>1</v>
      </c>
    </row>
    <row r="4594" spans="1:8">
      <c r="A4594" s="27">
        <v>1991</v>
      </c>
      <c r="B4594" t="s">
        <v>11</v>
      </c>
      <c r="C4594" s="3">
        <f>SUMIFS(Data!F:F,Data!$B:$B,Figure16!$B4594,Data!$A:$A,Figure16!$A4594)</f>
        <v>0</v>
      </c>
      <c r="D4594" s="3">
        <f>SUMIFS(Data!Y:Y,Data!$B:$B,Figure16!$B4594,Data!$A:$A,Figure16!$A4594)</f>
        <v>0</v>
      </c>
      <c r="E4594" s="3">
        <f>SUMIFS(Data!Q:Q,Data!$B:$B,Figure16!$B4594,Data!$A:$A,Figure16!$A4594)</f>
        <v>313142768436.92023</v>
      </c>
      <c r="F4594" s="1">
        <f t="shared" si="146"/>
        <v>0</v>
      </c>
      <c r="G4594" s="1">
        <f t="shared" si="147"/>
        <v>0</v>
      </c>
      <c r="H4594">
        <f>SUMIFS(Data!Z:Z,Data!B:B,Figure16!B4594,Data!A:A,Figure16!A4594)</f>
        <v>1</v>
      </c>
    </row>
    <row r="4595" spans="1:8">
      <c r="A4595" s="27">
        <v>1992</v>
      </c>
      <c r="B4595" t="s">
        <v>11</v>
      </c>
      <c r="C4595" s="3">
        <f>SUMIFS(Data!F:F,Data!$B:$B,Figure16!$B4595,Data!$A:$A,Figure16!$A4595)</f>
        <v>0</v>
      </c>
      <c r="D4595" s="3">
        <f>SUMIFS(Data!Y:Y,Data!$B:$B,Figure16!$B4595,Data!$A:$A,Figure16!$A4595)</f>
        <v>0</v>
      </c>
      <c r="E4595" s="3">
        <f>SUMIFS(Data!Q:Q,Data!$B:$B,Figure16!$B4595,Data!$A:$A,Figure16!$A4595)</f>
        <v>363157598226.11395</v>
      </c>
      <c r="F4595" s="1">
        <f t="shared" si="146"/>
        <v>0</v>
      </c>
      <c r="G4595" s="1">
        <f t="shared" si="147"/>
        <v>0</v>
      </c>
      <c r="H4595">
        <f>SUMIFS(Data!Z:Z,Data!B:B,Figure16!B4595,Data!A:A,Figure16!A4595)</f>
        <v>1</v>
      </c>
    </row>
    <row r="4596" spans="1:8">
      <c r="A4596" s="27">
        <v>1993</v>
      </c>
      <c r="B4596" t="s">
        <v>11</v>
      </c>
      <c r="C4596" s="3">
        <f>SUMIFS(Data!F:F,Data!$B:$B,Figure16!$B4596,Data!$A:$A,Figure16!$A4596)</f>
        <v>0</v>
      </c>
      <c r="D4596" s="3">
        <f>SUMIFS(Data!Y:Y,Data!$B:$B,Figure16!$B4596,Data!$A:$A,Figure16!$A4596)</f>
        <v>0</v>
      </c>
      <c r="E4596" s="3">
        <f>SUMIFS(Data!Q:Q,Data!$B:$B,Figure16!$B4596,Data!$A:$A,Figure16!$A4596)</f>
        <v>500736065605.34082</v>
      </c>
      <c r="F4596" s="1">
        <f t="shared" si="146"/>
        <v>0</v>
      </c>
      <c r="G4596" s="1">
        <f t="shared" si="147"/>
        <v>0</v>
      </c>
      <c r="H4596">
        <f>SUMIFS(Data!Z:Z,Data!B:B,Figure16!B4596,Data!A:A,Figure16!A4596)</f>
        <v>1</v>
      </c>
    </row>
    <row r="4597" spans="1:8">
      <c r="A4597" s="27">
        <v>1994</v>
      </c>
      <c r="B4597" t="s">
        <v>11</v>
      </c>
      <c r="C4597" s="3">
        <f>SUMIFS(Data!F:F,Data!$B:$B,Figure16!$B4597,Data!$A:$A,Figure16!$A4597)</f>
        <v>0</v>
      </c>
      <c r="D4597" s="3">
        <f>SUMIFS(Data!Y:Y,Data!$B:$B,Figure16!$B4597,Data!$A:$A,Figure16!$A4597)</f>
        <v>0</v>
      </c>
      <c r="E4597" s="3">
        <f>SUMIFS(Data!Q:Q,Data!$B:$B,Figure16!$B4597,Data!$A:$A,Figure16!$A4597)</f>
        <v>527813238126.27771</v>
      </c>
      <c r="F4597" s="1">
        <f t="shared" si="146"/>
        <v>0</v>
      </c>
      <c r="G4597" s="1">
        <f t="shared" si="147"/>
        <v>0</v>
      </c>
      <c r="H4597">
        <f>SUMIFS(Data!Z:Z,Data!B:B,Figure16!B4597,Data!A:A,Figure16!A4597)</f>
        <v>1</v>
      </c>
    </row>
    <row r="4598" spans="1:8">
      <c r="A4598" s="27">
        <v>1995</v>
      </c>
      <c r="B4598" t="s">
        <v>11</v>
      </c>
      <c r="C4598" s="3">
        <f>SUMIFS(Data!F:F,Data!$B:$B,Figure16!$B4598,Data!$A:$A,Figure16!$A4598)</f>
        <v>0</v>
      </c>
      <c r="D4598" s="3">
        <f>SUMIFS(Data!Y:Y,Data!$B:$B,Figure16!$B4598,Data!$A:$A,Figure16!$A4598)</f>
        <v>0</v>
      </c>
      <c r="E4598" s="3">
        <f>SUMIFS(Data!Q:Q,Data!$B:$B,Figure16!$B4598,Data!$A:$A,Figure16!$A4598)</f>
        <v>360073909243.85455</v>
      </c>
      <c r="F4598" s="1">
        <f t="shared" si="146"/>
        <v>0</v>
      </c>
      <c r="G4598" s="1">
        <f t="shared" si="147"/>
        <v>0</v>
      </c>
      <c r="H4598">
        <f>SUMIFS(Data!Z:Z,Data!B:B,Figure16!B4598,Data!A:A,Figure16!A4598)</f>
        <v>1</v>
      </c>
    </row>
    <row r="4599" spans="1:8">
      <c r="A4599" s="27">
        <v>1996</v>
      </c>
      <c r="B4599" t="s">
        <v>11</v>
      </c>
      <c r="C4599" s="3">
        <f>SUMIFS(Data!F:F,Data!$B:$B,Figure16!$B4599,Data!$A:$A,Figure16!$A4599)</f>
        <v>0</v>
      </c>
      <c r="D4599" s="3">
        <f>SUMIFS(Data!Y:Y,Data!$B:$B,Figure16!$B4599,Data!$A:$A,Figure16!$A4599)</f>
        <v>0</v>
      </c>
      <c r="E4599" s="3">
        <f>SUMIFS(Data!Q:Q,Data!$B:$B,Figure16!$B4599,Data!$A:$A,Figure16!$A4599)</f>
        <v>410975595310.15607</v>
      </c>
      <c r="F4599" s="1">
        <f t="shared" si="146"/>
        <v>0</v>
      </c>
      <c r="G4599" s="1">
        <f t="shared" si="147"/>
        <v>0</v>
      </c>
      <c r="H4599">
        <f>SUMIFS(Data!Z:Z,Data!B:B,Figure16!B4599,Data!A:A,Figure16!A4599)</f>
        <v>1</v>
      </c>
    </row>
    <row r="4600" spans="1:8">
      <c r="A4600" s="27">
        <v>1997</v>
      </c>
      <c r="B4600" t="s">
        <v>11</v>
      </c>
      <c r="C4600" s="3">
        <f>SUMIFS(Data!F:F,Data!$B:$B,Figure16!$B4600,Data!$A:$A,Figure16!$A4600)</f>
        <v>0</v>
      </c>
      <c r="D4600" s="3">
        <f>SUMIFS(Data!Y:Y,Data!$B:$B,Figure16!$B4600,Data!$A:$A,Figure16!$A4600)</f>
        <v>0</v>
      </c>
      <c r="E4600" s="3">
        <f>SUMIFS(Data!Q:Q,Data!$B:$B,Figure16!$B4600,Data!$A:$A,Figure16!$A4600)</f>
        <v>500413483109.17474</v>
      </c>
      <c r="F4600" s="1">
        <f t="shared" si="146"/>
        <v>0</v>
      </c>
      <c r="G4600" s="1">
        <f t="shared" si="147"/>
        <v>0</v>
      </c>
      <c r="H4600">
        <f>SUMIFS(Data!Z:Z,Data!B:B,Figure16!B4600,Data!A:A,Figure16!A4600)</f>
        <v>1</v>
      </c>
    </row>
    <row r="4601" spans="1:8">
      <c r="A4601" s="27">
        <v>1998</v>
      </c>
      <c r="B4601" t="s">
        <v>11</v>
      </c>
      <c r="C4601" s="3">
        <f>SUMIFS(Data!F:F,Data!$B:$B,Figure16!$B4601,Data!$A:$A,Figure16!$A4601)</f>
        <v>0</v>
      </c>
      <c r="D4601" s="3">
        <f>SUMIFS(Data!Y:Y,Data!$B:$B,Figure16!$B4601,Data!$A:$A,Figure16!$A4601)</f>
        <v>0</v>
      </c>
      <c r="E4601" s="3">
        <f>SUMIFS(Data!Q:Q,Data!$B:$B,Figure16!$B4601,Data!$A:$A,Figure16!$A4601)</f>
        <v>526502129378.28375</v>
      </c>
      <c r="F4601" s="1">
        <f t="shared" si="146"/>
        <v>0</v>
      </c>
      <c r="G4601" s="1">
        <f t="shared" si="147"/>
        <v>0</v>
      </c>
      <c r="H4601">
        <f>SUMIFS(Data!Z:Z,Data!B:B,Figure16!B4601,Data!A:A,Figure16!A4601)</f>
        <v>1</v>
      </c>
    </row>
    <row r="4602" spans="1:8">
      <c r="A4602" s="27">
        <v>1999</v>
      </c>
      <c r="B4602" t="s">
        <v>11</v>
      </c>
      <c r="C4602" s="3">
        <f>SUMIFS(Data!F:F,Data!$B:$B,Figure16!$B4602,Data!$A:$A,Figure16!$A4602)</f>
        <v>0</v>
      </c>
      <c r="D4602" s="3">
        <f>SUMIFS(Data!Y:Y,Data!$B:$B,Figure16!$B4602,Data!$A:$A,Figure16!$A4602)</f>
        <v>0</v>
      </c>
      <c r="E4602" s="3">
        <f>SUMIFS(Data!Q:Q,Data!$B:$B,Figure16!$B4602,Data!$A:$A,Figure16!$A4602)</f>
        <v>600232874042.92712</v>
      </c>
      <c r="F4602" s="1">
        <f t="shared" si="146"/>
        <v>0</v>
      </c>
      <c r="G4602" s="1">
        <f t="shared" si="147"/>
        <v>0</v>
      </c>
      <c r="H4602">
        <f>SUMIFS(Data!Z:Z,Data!B:B,Figure16!B4602,Data!A:A,Figure16!A4602)</f>
        <v>1</v>
      </c>
    </row>
    <row r="4603" spans="1:8">
      <c r="A4603" s="27">
        <v>2000</v>
      </c>
      <c r="B4603" t="s">
        <v>11</v>
      </c>
      <c r="C4603" s="3">
        <f>SUMIFS(Data!F:F,Data!$B:$B,Figure16!$B4603,Data!$A:$A,Figure16!$A4603)</f>
        <v>0</v>
      </c>
      <c r="D4603" s="3">
        <f>SUMIFS(Data!Y:Y,Data!$B:$B,Figure16!$B4603,Data!$A:$A,Figure16!$A4603)</f>
        <v>0</v>
      </c>
      <c r="E4603" s="3">
        <f>SUMIFS(Data!Q:Q,Data!$B:$B,Figure16!$B4603,Data!$A:$A,Figure16!$A4603)</f>
        <v>707906744574.64355</v>
      </c>
      <c r="F4603" s="1">
        <f t="shared" si="146"/>
        <v>0</v>
      </c>
      <c r="G4603" s="1">
        <f t="shared" si="147"/>
        <v>0</v>
      </c>
      <c r="H4603">
        <f>SUMIFS(Data!Z:Z,Data!B:B,Figure16!B4603,Data!A:A,Figure16!A4603)</f>
        <v>1</v>
      </c>
    </row>
    <row r="4604" spans="1:8">
      <c r="A4604" s="27">
        <v>2001</v>
      </c>
      <c r="B4604" t="s">
        <v>11</v>
      </c>
      <c r="C4604" s="3">
        <f>SUMIFS(Data!F:F,Data!$B:$B,Figure16!$B4604,Data!$A:$A,Figure16!$A4604)</f>
        <v>0</v>
      </c>
      <c r="D4604" s="3">
        <f>SUMIFS(Data!Y:Y,Data!$B:$B,Figure16!$B4604,Data!$A:$A,Figure16!$A4604)</f>
        <v>0</v>
      </c>
      <c r="E4604" s="3">
        <f>SUMIFS(Data!Q:Q,Data!$B:$B,Figure16!$B4604,Data!$A:$A,Figure16!$A4604)</f>
        <v>756706300589.79053</v>
      </c>
      <c r="F4604" s="1">
        <f t="shared" si="146"/>
        <v>0</v>
      </c>
      <c r="G4604" s="1">
        <f t="shared" si="147"/>
        <v>0</v>
      </c>
      <c r="H4604">
        <f>SUMIFS(Data!Z:Z,Data!B:B,Figure16!B4604,Data!A:A,Figure16!A4604)</f>
        <v>1</v>
      </c>
    </row>
    <row r="4605" spans="1:8">
      <c r="A4605" s="27">
        <v>2002</v>
      </c>
      <c r="B4605" t="s">
        <v>11</v>
      </c>
      <c r="C4605" s="3">
        <f>SUMIFS(Data!F:F,Data!$B:$B,Figure16!$B4605,Data!$A:$A,Figure16!$A4605)</f>
        <v>0</v>
      </c>
      <c r="D4605" s="3">
        <f>SUMIFS(Data!Y:Y,Data!$B:$B,Figure16!$B4605,Data!$A:$A,Figure16!$A4605)</f>
        <v>0</v>
      </c>
      <c r="E4605" s="3">
        <f>SUMIFS(Data!Q:Q,Data!$B:$B,Figure16!$B4605,Data!$A:$A,Figure16!$A4605)</f>
        <v>772106378935.37695</v>
      </c>
      <c r="F4605" s="1">
        <f t="shared" si="146"/>
        <v>0</v>
      </c>
      <c r="G4605" s="1">
        <f t="shared" si="147"/>
        <v>0</v>
      </c>
      <c r="H4605">
        <f>SUMIFS(Data!Z:Z,Data!B:B,Figure16!B4605,Data!A:A,Figure16!A4605)</f>
        <v>1</v>
      </c>
    </row>
    <row r="4606" spans="1:8">
      <c r="A4606" s="27">
        <v>2003</v>
      </c>
      <c r="B4606" t="s">
        <v>11</v>
      </c>
      <c r="C4606" s="3">
        <f>SUMIFS(Data!F:F,Data!$B:$B,Figure16!$B4606,Data!$A:$A,Figure16!$A4606)</f>
        <v>0</v>
      </c>
      <c r="D4606" s="3">
        <f>SUMIFS(Data!Y:Y,Data!$B:$B,Figure16!$B4606,Data!$A:$A,Figure16!$A4606)</f>
        <v>0</v>
      </c>
      <c r="E4606" s="3">
        <f>SUMIFS(Data!Q:Q,Data!$B:$B,Figure16!$B4606,Data!$A:$A,Figure16!$A4606)</f>
        <v>729336319677.44922</v>
      </c>
      <c r="F4606" s="1">
        <f t="shared" si="146"/>
        <v>0</v>
      </c>
      <c r="G4606" s="1">
        <f t="shared" si="147"/>
        <v>0</v>
      </c>
      <c r="H4606">
        <f>SUMIFS(Data!Z:Z,Data!B:B,Figure16!B4606,Data!A:A,Figure16!A4606)</f>
        <v>1</v>
      </c>
    </row>
    <row r="4607" spans="1:8">
      <c r="A4607" s="27">
        <v>2004</v>
      </c>
      <c r="B4607" t="s">
        <v>11</v>
      </c>
      <c r="C4607" s="3">
        <f>SUMIFS(Data!F:F,Data!$B:$B,Figure16!$B4607,Data!$A:$A,Figure16!$A4607)</f>
        <v>0</v>
      </c>
      <c r="D4607" s="3">
        <f>SUMIFS(Data!Y:Y,Data!$B:$B,Figure16!$B4607,Data!$A:$A,Figure16!$A4607)</f>
        <v>0</v>
      </c>
      <c r="E4607" s="3">
        <f>SUMIFS(Data!Q:Q,Data!$B:$B,Figure16!$B4607,Data!$A:$A,Figure16!$A4607)</f>
        <v>782240601984.75989</v>
      </c>
      <c r="F4607" s="1">
        <f t="shared" si="146"/>
        <v>0</v>
      </c>
      <c r="G4607" s="1">
        <f t="shared" si="147"/>
        <v>0</v>
      </c>
      <c r="H4607">
        <f>SUMIFS(Data!Z:Z,Data!B:B,Figure16!B4607,Data!A:A,Figure16!A4607)</f>
        <v>1</v>
      </c>
    </row>
    <row r="4608" spans="1:8">
      <c r="A4608" s="27">
        <v>2005</v>
      </c>
      <c r="B4608" t="s">
        <v>11</v>
      </c>
      <c r="C4608" s="3">
        <f>SUMIFS(Data!F:F,Data!$B:$B,Figure16!$B4608,Data!$A:$A,Figure16!$A4608)</f>
        <v>0</v>
      </c>
      <c r="D4608" s="3">
        <f>SUMIFS(Data!Y:Y,Data!$B:$B,Figure16!$B4608,Data!$A:$A,Figure16!$A4608)</f>
        <v>0</v>
      </c>
      <c r="E4608" s="3">
        <f>SUMIFS(Data!Q:Q,Data!$B:$B,Figure16!$B4608,Data!$A:$A,Figure16!$A4608)</f>
        <v>877476221382.1012</v>
      </c>
      <c r="F4608" s="1">
        <f t="shared" si="146"/>
        <v>0</v>
      </c>
      <c r="G4608" s="1">
        <f t="shared" si="147"/>
        <v>0</v>
      </c>
      <c r="H4608">
        <f>SUMIFS(Data!Z:Z,Data!B:B,Figure16!B4608,Data!A:A,Figure16!A4608)</f>
        <v>1</v>
      </c>
    </row>
    <row r="4609" spans="1:8">
      <c r="A4609" s="27">
        <v>2006</v>
      </c>
      <c r="B4609" t="s">
        <v>11</v>
      </c>
      <c r="C4609" s="3">
        <f>SUMIFS(Data!F:F,Data!$B:$B,Figure16!$B4609,Data!$A:$A,Figure16!$A4609)</f>
        <v>0</v>
      </c>
      <c r="D4609" s="3">
        <f>SUMIFS(Data!Y:Y,Data!$B:$B,Figure16!$B4609,Data!$A:$A,Figure16!$A4609)</f>
        <v>0</v>
      </c>
      <c r="E4609" s="3">
        <f>SUMIFS(Data!Q:Q,Data!$B:$B,Figure16!$B4609,Data!$A:$A,Figure16!$A4609)</f>
        <v>975387131716.08923</v>
      </c>
      <c r="F4609" s="1">
        <f t="shared" si="146"/>
        <v>0</v>
      </c>
      <c r="G4609" s="1">
        <f t="shared" si="147"/>
        <v>0</v>
      </c>
      <c r="H4609">
        <f>SUMIFS(Data!Z:Z,Data!B:B,Figure16!B4609,Data!A:A,Figure16!A4609)</f>
        <v>1</v>
      </c>
    </row>
    <row r="4610" spans="1:8">
      <c r="A4610" s="27">
        <v>2007</v>
      </c>
      <c r="B4610" t="s">
        <v>11</v>
      </c>
      <c r="C4610" s="3">
        <f>SUMIFS(Data!F:F,Data!$B:$B,Figure16!$B4610,Data!$A:$A,Figure16!$A4610)</f>
        <v>0</v>
      </c>
      <c r="D4610" s="3">
        <f>SUMIFS(Data!Y:Y,Data!$B:$B,Figure16!$B4610,Data!$A:$A,Figure16!$A4610)</f>
        <v>0</v>
      </c>
      <c r="E4610" s="3">
        <f>SUMIFS(Data!Q:Q,Data!$B:$B,Figure16!$B4610,Data!$A:$A,Figure16!$A4610)</f>
        <v>1052696282278.8748</v>
      </c>
      <c r="F4610" s="1">
        <f t="shared" si="146"/>
        <v>0</v>
      </c>
      <c r="G4610" s="1">
        <f t="shared" si="147"/>
        <v>0</v>
      </c>
      <c r="H4610">
        <f>SUMIFS(Data!Z:Z,Data!B:B,Figure16!B4610,Data!A:A,Figure16!A4610)</f>
        <v>1</v>
      </c>
    </row>
    <row r="4611" spans="1:8">
      <c r="A4611" s="27">
        <v>2008</v>
      </c>
      <c r="B4611" t="s">
        <v>11</v>
      </c>
      <c r="C4611" s="3">
        <f>SUMIFS(Data!F:F,Data!$B:$B,Figure16!$B4611,Data!$A:$A,Figure16!$A4611)</f>
        <v>0</v>
      </c>
      <c r="D4611" s="3">
        <f>SUMIFS(Data!Y:Y,Data!$B:$B,Figure16!$B4611,Data!$A:$A,Figure16!$A4611)</f>
        <v>0</v>
      </c>
      <c r="E4611" s="3">
        <f>SUMIFS(Data!Q:Q,Data!$B:$B,Figure16!$B4611,Data!$A:$A,Figure16!$A4611)</f>
        <v>1109989063586.6196</v>
      </c>
      <c r="F4611" s="1">
        <f t="shared" ref="F4611:F4674" si="148">IF(E4611&gt;0,C4611/E4611*100,"")</f>
        <v>0</v>
      </c>
      <c r="G4611" s="1">
        <f t="shared" ref="G4611:G4674" si="149">IF($E4611&gt;0,D4611/$E4611*100,"")</f>
        <v>0</v>
      </c>
      <c r="H4611">
        <f>SUMIFS(Data!Z:Z,Data!B:B,Figure16!B4611,Data!A:A,Figure16!A4611)</f>
        <v>1</v>
      </c>
    </row>
    <row r="4612" spans="1:8">
      <c r="A4612" s="27">
        <v>2009</v>
      </c>
      <c r="B4612" t="s">
        <v>11</v>
      </c>
      <c r="C4612" s="3">
        <f>SUMIFS(Data!F:F,Data!$B:$B,Figure16!$B4612,Data!$A:$A,Figure16!$A4612)</f>
        <v>1005000000</v>
      </c>
      <c r="D4612" s="3">
        <f>SUMIFS(Data!Y:Y,Data!$B:$B,Figure16!$B4612,Data!$A:$A,Figure16!$A4612)</f>
        <v>0</v>
      </c>
      <c r="E4612" s="3">
        <f>SUMIFS(Data!Q:Q,Data!$B:$B,Figure16!$B4612,Data!$A:$A,Figure16!$A4612)</f>
        <v>900045350649.35059</v>
      </c>
      <c r="F4612" s="1">
        <f t="shared" si="148"/>
        <v>0.11166104011035981</v>
      </c>
      <c r="G4612" s="1">
        <f t="shared" si="149"/>
        <v>0</v>
      </c>
      <c r="H4612">
        <f>SUMIFS(Data!Z:Z,Data!B:B,Figure16!B4612,Data!A:A,Figure16!A4612)</f>
        <v>1</v>
      </c>
    </row>
    <row r="4613" spans="1:8">
      <c r="A4613" s="27">
        <v>2010</v>
      </c>
      <c r="B4613" t="s">
        <v>11</v>
      </c>
      <c r="C4613" s="3">
        <f>SUMIFS(Data!F:F,Data!$B:$B,Figure16!$B4613,Data!$A:$A,Figure16!$A4613)</f>
        <v>0</v>
      </c>
      <c r="D4613" s="3">
        <f>SUMIFS(Data!Y:Y,Data!$B:$B,Figure16!$B4613,Data!$A:$A,Figure16!$A4613)</f>
        <v>0</v>
      </c>
      <c r="E4613" s="3">
        <f>SUMIFS(Data!Q:Q,Data!$B:$B,Figure16!$B4613,Data!$A:$A,Figure16!$A4613)</f>
        <v>1057801295584.0457</v>
      </c>
      <c r="F4613" s="1">
        <f t="shared" si="148"/>
        <v>0</v>
      </c>
      <c r="G4613" s="1">
        <f t="shared" si="149"/>
        <v>0</v>
      </c>
      <c r="H4613">
        <f>SUMIFS(Data!Z:Z,Data!B:B,Figure16!B4613,Data!A:A,Figure16!A4613)</f>
        <v>1</v>
      </c>
    </row>
    <row r="4614" spans="1:8">
      <c r="A4614" s="27">
        <v>2011</v>
      </c>
      <c r="B4614" t="s">
        <v>11</v>
      </c>
      <c r="C4614" s="3">
        <f>SUMIFS(Data!F:F,Data!$B:$B,Figure16!$B4614,Data!$A:$A,Figure16!$A4614)</f>
        <v>375000000</v>
      </c>
      <c r="D4614" s="3">
        <f>SUMIFS(Data!Y:Y,Data!$B:$B,Figure16!$B4614,Data!$A:$A,Figure16!$A4614)</f>
        <v>0</v>
      </c>
      <c r="E4614" s="3">
        <f>SUMIFS(Data!Q:Q,Data!$B:$B,Figure16!$B4614,Data!$A:$A,Figure16!$A4614)</f>
        <v>1180489601957.6121</v>
      </c>
      <c r="F4614" s="1">
        <f t="shared" si="148"/>
        <v>3.176648056688814E-2</v>
      </c>
      <c r="G4614" s="1">
        <f t="shared" si="149"/>
        <v>0</v>
      </c>
      <c r="H4614">
        <f>SUMIFS(Data!Z:Z,Data!B:B,Figure16!B4614,Data!A:A,Figure16!A4614)</f>
        <v>1</v>
      </c>
    </row>
    <row r="4615" spans="1:8">
      <c r="A4615" s="27">
        <v>2012</v>
      </c>
      <c r="B4615" t="s">
        <v>11</v>
      </c>
      <c r="C4615" s="3">
        <f>SUMIFS(Data!F:F,Data!$B:$B,Figure16!$B4615,Data!$A:$A,Figure16!$A4615)</f>
        <v>0</v>
      </c>
      <c r="D4615" s="3">
        <f>SUMIFS(Data!Y:Y,Data!$B:$B,Figure16!$B4615,Data!$A:$A,Figure16!$A4615)</f>
        <v>0</v>
      </c>
      <c r="E4615" s="3">
        <f>SUMIFS(Data!Q:Q,Data!$B:$B,Figure16!$B4615,Data!$A:$A,Figure16!$A4615)</f>
        <v>1201089987015.4524</v>
      </c>
      <c r="F4615" s="1">
        <f t="shared" si="148"/>
        <v>0</v>
      </c>
      <c r="G4615" s="1">
        <f t="shared" si="149"/>
        <v>0</v>
      </c>
      <c r="H4615">
        <f>SUMIFS(Data!Z:Z,Data!B:B,Figure16!B4615,Data!A:A,Figure16!A4615)</f>
        <v>1</v>
      </c>
    </row>
    <row r="4616" spans="1:8">
      <c r="A4616" s="27">
        <v>2013</v>
      </c>
      <c r="B4616" t="s">
        <v>11</v>
      </c>
      <c r="C4616" s="3">
        <f>SUMIFS(Data!F:F,Data!$B:$B,Figure16!$B4616,Data!$A:$A,Figure16!$A4616)</f>
        <v>1000000000</v>
      </c>
      <c r="D4616" s="3">
        <f>SUMIFS(Data!Y:Y,Data!$B:$B,Figure16!$B4616,Data!$A:$A,Figure16!$A4616)</f>
        <v>0</v>
      </c>
      <c r="E4616" s="3">
        <f>SUMIFS(Data!Q:Q,Data!$B:$B,Figure16!$B4616,Data!$A:$A,Figure16!$A4616)</f>
        <v>1274443084716.5676</v>
      </c>
      <c r="F4616" s="1">
        <f t="shared" si="148"/>
        <v>7.8465646052950033E-2</v>
      </c>
      <c r="G4616" s="1">
        <f t="shared" si="149"/>
        <v>0</v>
      </c>
      <c r="H4616">
        <f>SUMIFS(Data!Z:Z,Data!B:B,Figure16!B4616,Data!A:A,Figure16!A4616)</f>
        <v>1</v>
      </c>
    </row>
    <row r="4617" spans="1:8">
      <c r="A4617" s="27">
        <v>2014</v>
      </c>
      <c r="B4617" t="s">
        <v>11</v>
      </c>
      <c r="C4617" s="3">
        <f>SUMIFS(Data!F:F,Data!$B:$B,Figure16!$B4617,Data!$A:$A,Figure16!$A4617)</f>
        <v>0</v>
      </c>
      <c r="D4617" s="3">
        <f>SUMIFS(Data!Y:Y,Data!$B:$B,Figure16!$B4617,Data!$A:$A,Figure16!$A4617)</f>
        <v>0</v>
      </c>
      <c r="E4617" s="3">
        <f>SUMIFS(Data!Q:Q,Data!$B:$B,Figure16!$B4617,Data!$A:$A,Figure16!$A4617)</f>
        <v>1314563967425.2397</v>
      </c>
      <c r="F4617" s="1">
        <f t="shared" si="148"/>
        <v>0</v>
      </c>
      <c r="G4617" s="1">
        <f t="shared" si="149"/>
        <v>0</v>
      </c>
      <c r="H4617">
        <f>SUMIFS(Data!Z:Z,Data!B:B,Figure16!B4617,Data!A:A,Figure16!A4617)</f>
        <v>1</v>
      </c>
    </row>
    <row r="4618" spans="1:8">
      <c r="A4618" s="27">
        <v>2015</v>
      </c>
      <c r="B4618" t="s">
        <v>11</v>
      </c>
      <c r="C4618" s="3">
        <f>SUMIFS(Data!F:F,Data!$B:$B,Figure16!$B4618,Data!$A:$A,Figure16!$A4618)</f>
        <v>0</v>
      </c>
      <c r="D4618" s="3">
        <f>SUMIFS(Data!Y:Y,Data!$B:$B,Figure16!$B4618,Data!$A:$A,Figure16!$A4618)</f>
        <v>0</v>
      </c>
      <c r="E4618" s="3">
        <f>SUMIFS(Data!Q:Q,Data!$B:$B,Figure16!$B4618,Data!$A:$A,Figure16!$A4618)</f>
        <v>1170564619927.6895</v>
      </c>
      <c r="F4618" s="1">
        <f t="shared" si="148"/>
        <v>0</v>
      </c>
      <c r="G4618" s="1">
        <f t="shared" si="149"/>
        <v>0</v>
      </c>
      <c r="H4618">
        <f>SUMIFS(Data!Z:Z,Data!B:B,Figure16!B4618,Data!A:A,Figure16!A4618)</f>
        <v>1</v>
      </c>
    </row>
    <row r="4619" spans="1:8">
      <c r="A4619" s="27">
        <v>2016</v>
      </c>
      <c r="B4619" t="s">
        <v>11</v>
      </c>
      <c r="C4619" s="3">
        <f>SUMIFS(Data!F:F,Data!$B:$B,Figure16!$B4619,Data!$A:$A,Figure16!$A4619)</f>
        <v>0</v>
      </c>
      <c r="D4619" s="3">
        <f>SUMIFS(Data!Y:Y,Data!$B:$B,Figure16!$B4619,Data!$A:$A,Figure16!$A4619)</f>
        <v>0</v>
      </c>
      <c r="E4619" s="3">
        <f>SUMIFS(Data!Q:Q,Data!$B:$B,Figure16!$B4619,Data!$A:$A,Figure16!$A4619)</f>
        <v>1077779580638.7664</v>
      </c>
      <c r="F4619" s="1">
        <f t="shared" si="148"/>
        <v>0</v>
      </c>
      <c r="G4619" s="1">
        <f t="shared" si="149"/>
        <v>0</v>
      </c>
      <c r="H4619">
        <f>SUMIFS(Data!Z:Z,Data!B:B,Figure16!B4619,Data!A:A,Figure16!A4619)</f>
        <v>1</v>
      </c>
    </row>
    <row r="4620" spans="1:8">
      <c r="A4620" s="27">
        <v>2017</v>
      </c>
      <c r="B4620" t="s">
        <v>11</v>
      </c>
      <c r="C4620" s="3">
        <f>SUMIFS(Data!F:F,Data!$B:$B,Figure16!$B4620,Data!$A:$A,Figure16!$A4620)</f>
        <v>0</v>
      </c>
      <c r="D4620" s="3">
        <f>SUMIFS(Data!Y:Y,Data!$B:$B,Figure16!$B4620,Data!$A:$A,Figure16!$A4620)</f>
        <v>0</v>
      </c>
      <c r="E4620" s="3">
        <f>SUMIFS(Data!Q:Q,Data!$B:$B,Figure16!$B4620,Data!$A:$A,Figure16!$A4620)</f>
        <v>1150887823404.1768</v>
      </c>
      <c r="F4620" s="1">
        <f t="shared" si="148"/>
        <v>0</v>
      </c>
      <c r="G4620" s="1">
        <f t="shared" si="149"/>
        <v>0</v>
      </c>
      <c r="H4620">
        <f>SUMIFS(Data!Z:Z,Data!B:B,Figure16!B4620,Data!A:A,Figure16!A4620)</f>
        <v>1</v>
      </c>
    </row>
    <row r="4621" spans="1:8">
      <c r="A4621" s="27">
        <v>1986</v>
      </c>
      <c r="B4621" t="s">
        <v>138</v>
      </c>
      <c r="C4621" s="3">
        <f>SUMIFS(Data!F:F,Data!$B:$B,Figure16!$B4621,Data!$A:$A,Figure16!$A4621)</f>
        <v>0</v>
      </c>
      <c r="D4621" s="3">
        <f>SUMIFS(Data!Y:Y,Data!$B:$B,Figure16!$B4621,Data!$A:$A,Figure16!$A4621)</f>
        <v>0</v>
      </c>
      <c r="E4621" s="3">
        <f>SUMIFS(Data!Q:Q,Data!$B:$B,Figure16!$B4621,Data!$A:$A,Figure16!$A4621)</f>
        <v>112209999.99999999</v>
      </c>
      <c r="F4621" s="1">
        <f t="shared" si="148"/>
        <v>0</v>
      </c>
      <c r="G4621" s="1">
        <f t="shared" si="149"/>
        <v>0</v>
      </c>
      <c r="H4621">
        <f>SUMIFS(Data!Z:Z,Data!B:B,Figure16!B4621,Data!A:A,Figure16!A4621)</f>
        <v>0</v>
      </c>
    </row>
    <row r="4622" spans="1:8">
      <c r="A4622" s="27">
        <v>1987</v>
      </c>
      <c r="B4622" t="s">
        <v>138</v>
      </c>
      <c r="C4622" s="3">
        <f>SUMIFS(Data!F:F,Data!$B:$B,Figure16!$B4622,Data!$A:$A,Figure16!$A4622)</f>
        <v>0</v>
      </c>
      <c r="D4622" s="3">
        <f>SUMIFS(Data!Y:Y,Data!$B:$B,Figure16!$B4622,Data!$A:$A,Figure16!$A4622)</f>
        <v>0</v>
      </c>
      <c r="E4622" s="3">
        <f>SUMIFS(Data!Q:Q,Data!$B:$B,Figure16!$B4622,Data!$A:$A,Figure16!$A4622)</f>
        <v>116700000</v>
      </c>
      <c r="F4622" s="1">
        <f t="shared" si="148"/>
        <v>0</v>
      </c>
      <c r="G4622" s="1">
        <f t="shared" si="149"/>
        <v>0</v>
      </c>
      <c r="H4622">
        <f>SUMIFS(Data!Z:Z,Data!B:B,Figure16!B4622,Data!A:A,Figure16!A4622)</f>
        <v>0</v>
      </c>
    </row>
    <row r="4623" spans="1:8">
      <c r="A4623" s="27">
        <v>1988</v>
      </c>
      <c r="B4623" t="s">
        <v>138</v>
      </c>
      <c r="C4623" s="3">
        <f>SUMIFS(Data!F:F,Data!$B:$B,Figure16!$B4623,Data!$A:$A,Figure16!$A4623)</f>
        <v>0</v>
      </c>
      <c r="D4623" s="3">
        <f>SUMIFS(Data!Y:Y,Data!$B:$B,Figure16!$B4623,Data!$A:$A,Figure16!$A4623)</f>
        <v>0</v>
      </c>
      <c r="E4623" s="3">
        <f>SUMIFS(Data!Q:Q,Data!$B:$B,Figure16!$B4623,Data!$A:$A,Figure16!$A4623)</f>
        <v>124700000</v>
      </c>
      <c r="F4623" s="1">
        <f t="shared" si="148"/>
        <v>0</v>
      </c>
      <c r="G4623" s="1">
        <f t="shared" si="149"/>
        <v>0</v>
      </c>
      <c r="H4623">
        <f>SUMIFS(Data!Z:Z,Data!B:B,Figure16!B4623,Data!A:A,Figure16!A4623)</f>
        <v>0</v>
      </c>
    </row>
    <row r="4624" spans="1:8">
      <c r="A4624" s="27">
        <v>1989</v>
      </c>
      <c r="B4624" t="s">
        <v>138</v>
      </c>
      <c r="C4624" s="3">
        <f>SUMIFS(Data!F:F,Data!$B:$B,Figure16!$B4624,Data!$A:$A,Figure16!$A4624)</f>
        <v>0</v>
      </c>
      <c r="D4624" s="3">
        <f>SUMIFS(Data!Y:Y,Data!$B:$B,Figure16!$B4624,Data!$A:$A,Figure16!$A4624)</f>
        <v>0</v>
      </c>
      <c r="E4624" s="3">
        <f>SUMIFS(Data!Q:Q,Data!$B:$B,Figure16!$B4624,Data!$A:$A,Figure16!$A4624)</f>
        <v>135200000</v>
      </c>
      <c r="F4624" s="1">
        <f t="shared" si="148"/>
        <v>0</v>
      </c>
      <c r="G4624" s="1">
        <f t="shared" si="149"/>
        <v>0</v>
      </c>
      <c r="H4624">
        <f>SUMIFS(Data!Z:Z,Data!B:B,Figure16!B4624,Data!A:A,Figure16!A4624)</f>
        <v>0</v>
      </c>
    </row>
    <row r="4625" spans="1:8">
      <c r="A4625" s="27">
        <v>1990</v>
      </c>
      <c r="B4625" t="s">
        <v>138</v>
      </c>
      <c r="C4625" s="3">
        <f>SUMIFS(Data!F:F,Data!$B:$B,Figure16!$B4625,Data!$A:$A,Figure16!$A4625)</f>
        <v>0</v>
      </c>
      <c r="D4625" s="3">
        <f>SUMIFS(Data!Y:Y,Data!$B:$B,Figure16!$B4625,Data!$A:$A,Figure16!$A4625)</f>
        <v>0</v>
      </c>
      <c r="E4625" s="3">
        <f>SUMIFS(Data!Q:Q,Data!$B:$B,Figure16!$B4625,Data!$A:$A,Figure16!$A4625)</f>
        <v>147200000</v>
      </c>
      <c r="F4625" s="1">
        <f t="shared" si="148"/>
        <v>0</v>
      </c>
      <c r="G4625" s="1">
        <f t="shared" si="149"/>
        <v>0</v>
      </c>
      <c r="H4625">
        <f>SUMIFS(Data!Z:Z,Data!B:B,Figure16!B4625,Data!A:A,Figure16!A4625)</f>
        <v>0</v>
      </c>
    </row>
    <row r="4626" spans="1:8">
      <c r="A4626" s="27">
        <v>1991</v>
      </c>
      <c r="B4626" t="s">
        <v>138</v>
      </c>
      <c r="C4626" s="3">
        <f>SUMIFS(Data!F:F,Data!$B:$B,Figure16!$B4626,Data!$A:$A,Figure16!$A4626)</f>
        <v>0</v>
      </c>
      <c r="D4626" s="3">
        <f>SUMIFS(Data!Y:Y,Data!$B:$B,Figure16!$B4626,Data!$A:$A,Figure16!$A4626)</f>
        <v>0</v>
      </c>
      <c r="E4626" s="3">
        <f>SUMIFS(Data!Q:Q,Data!$B:$B,Figure16!$B4626,Data!$A:$A,Figure16!$A4626)</f>
        <v>166199999.99999997</v>
      </c>
      <c r="F4626" s="1">
        <f t="shared" si="148"/>
        <v>0</v>
      </c>
      <c r="G4626" s="1">
        <f t="shared" si="149"/>
        <v>0</v>
      </c>
      <c r="H4626">
        <f>SUMIFS(Data!Z:Z,Data!B:B,Figure16!B4626,Data!A:A,Figure16!A4626)</f>
        <v>0</v>
      </c>
    </row>
    <row r="4627" spans="1:8">
      <c r="A4627" s="27">
        <v>1992</v>
      </c>
      <c r="B4627" t="s">
        <v>138</v>
      </c>
      <c r="C4627" s="3">
        <f>SUMIFS(Data!F:F,Data!$B:$B,Figure16!$B4627,Data!$A:$A,Figure16!$A4627)</f>
        <v>0</v>
      </c>
      <c r="D4627" s="3">
        <f>SUMIFS(Data!Y:Y,Data!$B:$B,Figure16!$B4627,Data!$A:$A,Figure16!$A4627)</f>
        <v>0</v>
      </c>
      <c r="E4627" s="3">
        <f>SUMIFS(Data!Q:Q,Data!$B:$B,Figure16!$B4627,Data!$A:$A,Figure16!$A4627)</f>
        <v>178099999.99999997</v>
      </c>
      <c r="F4627" s="1">
        <f t="shared" si="148"/>
        <v>0</v>
      </c>
      <c r="G4627" s="1">
        <f t="shared" si="149"/>
        <v>0</v>
      </c>
      <c r="H4627">
        <f>SUMIFS(Data!Z:Z,Data!B:B,Figure16!B4627,Data!A:A,Figure16!A4627)</f>
        <v>0</v>
      </c>
    </row>
    <row r="4628" spans="1:8">
      <c r="A4628" s="27">
        <v>1993</v>
      </c>
      <c r="B4628" t="s">
        <v>138</v>
      </c>
      <c r="C4628" s="3">
        <f>SUMIFS(Data!F:F,Data!$B:$B,Figure16!$B4628,Data!$A:$A,Figure16!$A4628)</f>
        <v>0</v>
      </c>
      <c r="D4628" s="3">
        <f>SUMIFS(Data!Y:Y,Data!$B:$B,Figure16!$B4628,Data!$A:$A,Figure16!$A4628)</f>
        <v>0</v>
      </c>
      <c r="E4628" s="3">
        <f>SUMIFS(Data!Q:Q,Data!$B:$B,Figure16!$B4628,Data!$A:$A,Figure16!$A4628)</f>
        <v>198400000</v>
      </c>
      <c r="F4628" s="1">
        <f t="shared" si="148"/>
        <v>0</v>
      </c>
      <c r="G4628" s="1">
        <f t="shared" si="149"/>
        <v>0</v>
      </c>
      <c r="H4628">
        <f>SUMIFS(Data!Z:Z,Data!B:B,Figure16!B4628,Data!A:A,Figure16!A4628)</f>
        <v>0</v>
      </c>
    </row>
    <row r="4629" spans="1:8">
      <c r="A4629" s="27">
        <v>1994</v>
      </c>
      <c r="B4629" t="s">
        <v>138</v>
      </c>
      <c r="C4629" s="3">
        <f>SUMIFS(Data!F:F,Data!$B:$B,Figure16!$B4629,Data!$A:$A,Figure16!$A4629)</f>
        <v>0</v>
      </c>
      <c r="D4629" s="3">
        <f>SUMIFS(Data!Y:Y,Data!$B:$B,Figure16!$B4629,Data!$A:$A,Figure16!$A4629)</f>
        <v>0</v>
      </c>
      <c r="E4629" s="3">
        <f>SUMIFS(Data!Q:Q,Data!$B:$B,Figure16!$B4629,Data!$A:$A,Figure16!$A4629)</f>
        <v>202500000</v>
      </c>
      <c r="F4629" s="1">
        <f t="shared" si="148"/>
        <v>0</v>
      </c>
      <c r="G4629" s="1">
        <f t="shared" si="149"/>
        <v>0</v>
      </c>
      <c r="H4629">
        <f>SUMIFS(Data!Z:Z,Data!B:B,Figure16!B4629,Data!A:A,Figure16!A4629)</f>
        <v>0</v>
      </c>
    </row>
    <row r="4630" spans="1:8">
      <c r="A4630" s="27">
        <v>1995</v>
      </c>
      <c r="B4630" t="s">
        <v>138</v>
      </c>
      <c r="C4630" s="3">
        <f>SUMIFS(Data!F:F,Data!$B:$B,Figure16!$B4630,Data!$A:$A,Figure16!$A4630)</f>
        <v>0</v>
      </c>
      <c r="D4630" s="3">
        <f>SUMIFS(Data!Y:Y,Data!$B:$B,Figure16!$B4630,Data!$A:$A,Figure16!$A4630)</f>
        <v>0</v>
      </c>
      <c r="E4630" s="3">
        <f>SUMIFS(Data!Q:Q,Data!$B:$B,Figure16!$B4630,Data!$A:$A,Figure16!$A4630)</f>
        <v>222103600</v>
      </c>
      <c r="F4630" s="1">
        <f t="shared" si="148"/>
        <v>0</v>
      </c>
      <c r="G4630" s="1">
        <f t="shared" si="149"/>
        <v>0</v>
      </c>
      <c r="H4630">
        <f>SUMIFS(Data!Z:Z,Data!B:B,Figure16!B4630,Data!A:A,Figure16!A4630)</f>
        <v>0</v>
      </c>
    </row>
    <row r="4631" spans="1:8">
      <c r="A4631" s="27">
        <v>1996</v>
      </c>
      <c r="B4631" t="s">
        <v>138</v>
      </c>
      <c r="C4631" s="3">
        <f>SUMIFS(Data!F:F,Data!$B:$B,Figure16!$B4631,Data!$A:$A,Figure16!$A4631)</f>
        <v>0</v>
      </c>
      <c r="D4631" s="3">
        <f>SUMIFS(Data!Y:Y,Data!$B:$B,Figure16!$B4631,Data!$A:$A,Figure16!$A4631)</f>
        <v>0</v>
      </c>
      <c r="E4631" s="3">
        <f>SUMIFS(Data!Q:Q,Data!$B:$B,Figure16!$B4631,Data!$A:$A,Figure16!$A4631)</f>
        <v>218845700</v>
      </c>
      <c r="F4631" s="1">
        <f t="shared" si="148"/>
        <v>0</v>
      </c>
      <c r="G4631" s="1">
        <f t="shared" si="149"/>
        <v>0</v>
      </c>
      <c r="H4631">
        <f>SUMIFS(Data!Z:Z,Data!B:B,Figure16!B4631,Data!A:A,Figure16!A4631)</f>
        <v>0</v>
      </c>
    </row>
    <row r="4632" spans="1:8">
      <c r="A4632" s="27">
        <v>1997</v>
      </c>
      <c r="B4632" t="s">
        <v>138</v>
      </c>
      <c r="C4632" s="3">
        <f>SUMIFS(Data!F:F,Data!$B:$B,Figure16!$B4632,Data!$A:$A,Figure16!$A4632)</f>
        <v>0</v>
      </c>
      <c r="D4632" s="3">
        <f>SUMIFS(Data!Y:Y,Data!$B:$B,Figure16!$B4632,Data!$A:$A,Figure16!$A4632)</f>
        <v>0</v>
      </c>
      <c r="E4632" s="3">
        <f>SUMIFS(Data!Q:Q,Data!$B:$B,Figure16!$B4632,Data!$A:$A,Figure16!$A4632)</f>
        <v>206900300</v>
      </c>
      <c r="F4632" s="1">
        <f t="shared" si="148"/>
        <v>0</v>
      </c>
      <c r="G4632" s="1">
        <f t="shared" si="149"/>
        <v>0</v>
      </c>
      <c r="H4632">
        <f>SUMIFS(Data!Z:Z,Data!B:B,Figure16!B4632,Data!A:A,Figure16!A4632)</f>
        <v>0</v>
      </c>
    </row>
    <row r="4633" spans="1:8">
      <c r="A4633" s="27">
        <v>1998</v>
      </c>
      <c r="B4633" t="s">
        <v>138</v>
      </c>
      <c r="C4633" s="3">
        <f>SUMIFS(Data!F:F,Data!$B:$B,Figure16!$B4633,Data!$A:$A,Figure16!$A4633)</f>
        <v>0</v>
      </c>
      <c r="D4633" s="3">
        <f>SUMIFS(Data!Y:Y,Data!$B:$B,Figure16!$B4633,Data!$A:$A,Figure16!$A4633)</f>
        <v>0</v>
      </c>
      <c r="E4633" s="3">
        <f>SUMIFS(Data!Q:Q,Data!$B:$B,Figure16!$B4633,Data!$A:$A,Figure16!$A4633)</f>
        <v>219646200</v>
      </c>
      <c r="F4633" s="1">
        <f t="shared" si="148"/>
        <v>0</v>
      </c>
      <c r="G4633" s="1">
        <f t="shared" si="149"/>
        <v>0</v>
      </c>
      <c r="H4633">
        <f>SUMIFS(Data!Z:Z,Data!B:B,Figure16!B4633,Data!A:A,Figure16!A4633)</f>
        <v>0</v>
      </c>
    </row>
    <row r="4634" spans="1:8">
      <c r="A4634" s="27">
        <v>1999</v>
      </c>
      <c r="B4634" t="s">
        <v>138</v>
      </c>
      <c r="C4634" s="3">
        <f>SUMIFS(Data!F:F,Data!$B:$B,Figure16!$B4634,Data!$A:$A,Figure16!$A4634)</f>
        <v>0</v>
      </c>
      <c r="D4634" s="3">
        <f>SUMIFS(Data!Y:Y,Data!$B:$B,Figure16!$B4634,Data!$A:$A,Figure16!$A4634)</f>
        <v>0</v>
      </c>
      <c r="E4634" s="3">
        <f>SUMIFS(Data!Q:Q,Data!$B:$B,Figure16!$B4634,Data!$A:$A,Figure16!$A4634)</f>
        <v>220660500.00000003</v>
      </c>
      <c r="F4634" s="1">
        <f t="shared" si="148"/>
        <v>0</v>
      </c>
      <c r="G4634" s="1">
        <f t="shared" si="149"/>
        <v>0</v>
      </c>
      <c r="H4634">
        <f>SUMIFS(Data!Z:Z,Data!B:B,Figure16!B4634,Data!A:A,Figure16!A4634)</f>
        <v>0</v>
      </c>
    </row>
    <row r="4635" spans="1:8">
      <c r="A4635" s="27">
        <v>2000</v>
      </c>
      <c r="B4635" t="s">
        <v>138</v>
      </c>
      <c r="C4635" s="3">
        <f>SUMIFS(Data!F:F,Data!$B:$B,Figure16!$B4635,Data!$A:$A,Figure16!$A4635)</f>
        <v>0</v>
      </c>
      <c r="D4635" s="3">
        <f>SUMIFS(Data!Y:Y,Data!$B:$B,Figure16!$B4635,Data!$A:$A,Figure16!$A4635)</f>
        <v>0</v>
      </c>
      <c r="E4635" s="3">
        <f>SUMIFS(Data!Q:Q,Data!$B:$B,Figure16!$B4635,Data!$A:$A,Figure16!$A4635)</f>
        <v>233226300</v>
      </c>
      <c r="F4635" s="1">
        <f t="shared" si="148"/>
        <v>0</v>
      </c>
      <c r="G4635" s="1">
        <f t="shared" si="149"/>
        <v>0</v>
      </c>
      <c r="H4635">
        <f>SUMIFS(Data!Z:Z,Data!B:B,Figure16!B4635,Data!A:A,Figure16!A4635)</f>
        <v>0</v>
      </c>
    </row>
    <row r="4636" spans="1:8">
      <c r="A4636" s="27">
        <v>2001</v>
      </c>
      <c r="B4636" t="s">
        <v>138</v>
      </c>
      <c r="C4636" s="3">
        <f>SUMIFS(Data!F:F,Data!$B:$B,Figure16!$B4636,Data!$A:$A,Figure16!$A4636)</f>
        <v>0</v>
      </c>
      <c r="D4636" s="3">
        <f>SUMIFS(Data!Y:Y,Data!$B:$B,Figure16!$B4636,Data!$A:$A,Figure16!$A4636)</f>
        <v>0</v>
      </c>
      <c r="E4636" s="3">
        <f>SUMIFS(Data!Q:Q,Data!$B:$B,Figure16!$B4636,Data!$A:$A,Figure16!$A4636)</f>
        <v>240051900</v>
      </c>
      <c r="F4636" s="1">
        <f t="shared" si="148"/>
        <v>0</v>
      </c>
      <c r="G4636" s="1">
        <f t="shared" si="149"/>
        <v>0</v>
      </c>
      <c r="H4636">
        <f>SUMIFS(Data!Z:Z,Data!B:B,Figure16!B4636,Data!A:A,Figure16!A4636)</f>
        <v>0</v>
      </c>
    </row>
    <row r="4637" spans="1:8">
      <c r="A4637" s="27">
        <v>2002</v>
      </c>
      <c r="B4637" t="s">
        <v>138</v>
      </c>
      <c r="C4637" s="3">
        <f>SUMIFS(Data!F:F,Data!$B:$B,Figure16!$B4637,Data!$A:$A,Figure16!$A4637)</f>
        <v>0</v>
      </c>
      <c r="D4637" s="3">
        <f>SUMIFS(Data!Y:Y,Data!$B:$B,Figure16!$B4637,Data!$A:$A,Figure16!$A4637)</f>
        <v>0</v>
      </c>
      <c r="E4637" s="3">
        <f>SUMIFS(Data!Q:Q,Data!$B:$B,Figure16!$B4637,Data!$A:$A,Figure16!$A4637)</f>
        <v>241543399.99999997</v>
      </c>
      <c r="F4637" s="1">
        <f t="shared" si="148"/>
        <v>0</v>
      </c>
      <c r="G4637" s="1">
        <f t="shared" si="149"/>
        <v>0</v>
      </c>
      <c r="H4637">
        <f>SUMIFS(Data!Z:Z,Data!B:B,Figure16!B4637,Data!A:A,Figure16!A4637)</f>
        <v>0</v>
      </c>
    </row>
    <row r="4638" spans="1:8">
      <c r="A4638" s="27">
        <v>2003</v>
      </c>
      <c r="B4638" t="s">
        <v>138</v>
      </c>
      <c r="C4638" s="3">
        <f>SUMIFS(Data!F:F,Data!$B:$B,Figure16!$B4638,Data!$A:$A,Figure16!$A4638)</f>
        <v>0</v>
      </c>
      <c r="D4638" s="3">
        <f>SUMIFS(Data!Y:Y,Data!$B:$B,Figure16!$B4638,Data!$A:$A,Figure16!$A4638)</f>
        <v>0</v>
      </c>
      <c r="E4638" s="3">
        <f>SUMIFS(Data!Q:Q,Data!$B:$B,Figure16!$B4638,Data!$A:$A,Figure16!$A4638)</f>
        <v>245277400</v>
      </c>
      <c r="F4638" s="1">
        <f t="shared" si="148"/>
        <v>0</v>
      </c>
      <c r="G4638" s="1">
        <f t="shared" si="149"/>
        <v>0</v>
      </c>
      <c r="H4638">
        <f>SUMIFS(Data!Z:Z,Data!B:B,Figure16!B4638,Data!A:A,Figure16!A4638)</f>
        <v>0</v>
      </c>
    </row>
    <row r="4639" spans="1:8">
      <c r="A4639" s="27">
        <v>2004</v>
      </c>
      <c r="B4639" t="s">
        <v>138</v>
      </c>
      <c r="C4639" s="3">
        <f>SUMIFS(Data!F:F,Data!$B:$B,Figure16!$B4639,Data!$A:$A,Figure16!$A4639)</f>
        <v>0</v>
      </c>
      <c r="D4639" s="3">
        <f>SUMIFS(Data!Y:Y,Data!$B:$B,Figure16!$B4639,Data!$A:$A,Figure16!$A4639)</f>
        <v>0</v>
      </c>
      <c r="E4639" s="3">
        <f>SUMIFS(Data!Q:Q,Data!$B:$B,Figure16!$B4639,Data!$A:$A,Figure16!$A4639)</f>
        <v>240097000</v>
      </c>
      <c r="F4639" s="1">
        <f t="shared" si="148"/>
        <v>0</v>
      </c>
      <c r="G4639" s="1">
        <f t="shared" si="149"/>
        <v>0</v>
      </c>
      <c r="H4639">
        <f>SUMIFS(Data!Z:Z,Data!B:B,Figure16!B4639,Data!A:A,Figure16!A4639)</f>
        <v>0</v>
      </c>
    </row>
    <row r="4640" spans="1:8">
      <c r="A4640" s="27">
        <v>2005</v>
      </c>
      <c r="B4640" t="s">
        <v>138</v>
      </c>
      <c r="C4640" s="3">
        <f>SUMIFS(Data!F:F,Data!$B:$B,Figure16!$B4640,Data!$A:$A,Figure16!$A4640)</f>
        <v>250000</v>
      </c>
      <c r="D4640" s="3">
        <f>SUMIFS(Data!Y:Y,Data!$B:$B,Figure16!$B4640,Data!$A:$A,Figure16!$A4640)</f>
        <v>0</v>
      </c>
      <c r="E4640" s="3">
        <f>SUMIFS(Data!Q:Q,Data!$B:$B,Figure16!$B4640,Data!$A:$A,Figure16!$A4640)</f>
        <v>250149400</v>
      </c>
      <c r="F4640" s="1">
        <f t="shared" si="148"/>
        <v>9.9940275691246902E-2</v>
      </c>
      <c r="G4640" s="1">
        <f t="shared" si="149"/>
        <v>0</v>
      </c>
      <c r="H4640">
        <f>SUMIFS(Data!Z:Z,Data!B:B,Figure16!B4640,Data!A:A,Figure16!A4640)</f>
        <v>0</v>
      </c>
    </row>
    <row r="4641" spans="1:8">
      <c r="A4641" s="27">
        <v>2006</v>
      </c>
      <c r="B4641" t="s">
        <v>138</v>
      </c>
      <c r="C4641" s="3">
        <f>SUMIFS(Data!F:F,Data!$B:$B,Figure16!$B4641,Data!$A:$A,Figure16!$A4641)</f>
        <v>3792492.25</v>
      </c>
      <c r="D4641" s="3">
        <f>SUMIFS(Data!Y:Y,Data!$B:$B,Figure16!$B4641,Data!$A:$A,Figure16!$A4641)</f>
        <v>0</v>
      </c>
      <c r="E4641" s="3">
        <f>SUMIFS(Data!Q:Q,Data!$B:$B,Figure16!$B4641,Data!$A:$A,Figure16!$A4641)</f>
        <v>253372300</v>
      </c>
      <c r="F4641" s="1">
        <f t="shared" si="148"/>
        <v>1.4968061820491032</v>
      </c>
      <c r="G4641" s="1">
        <f t="shared" si="149"/>
        <v>0</v>
      </c>
      <c r="H4641">
        <f>SUMIFS(Data!Z:Z,Data!B:B,Figure16!B4641,Data!A:A,Figure16!A4641)</f>
        <v>0</v>
      </c>
    </row>
    <row r="4642" spans="1:8">
      <c r="A4642" s="27">
        <v>2007</v>
      </c>
      <c r="B4642" t="s">
        <v>138</v>
      </c>
      <c r="C4642" s="3">
        <f>SUMIFS(Data!F:F,Data!$B:$B,Figure16!$B4642,Data!$A:$A,Figure16!$A4642)</f>
        <v>0</v>
      </c>
      <c r="D4642" s="3">
        <f>SUMIFS(Data!Y:Y,Data!$B:$B,Figure16!$B4642,Data!$A:$A,Figure16!$A4642)</f>
        <v>0</v>
      </c>
      <c r="E4642" s="3">
        <f>SUMIFS(Data!Q:Q,Data!$B:$B,Figure16!$B4642,Data!$A:$A,Figure16!$A4642)</f>
        <v>256548099.99999997</v>
      </c>
      <c r="F4642" s="1">
        <f t="shared" si="148"/>
        <v>0</v>
      </c>
      <c r="G4642" s="1">
        <f t="shared" si="149"/>
        <v>0</v>
      </c>
      <c r="H4642">
        <f>SUMIFS(Data!Z:Z,Data!B:B,Figure16!B4642,Data!A:A,Figure16!A4642)</f>
        <v>0</v>
      </c>
    </row>
    <row r="4643" spans="1:8">
      <c r="A4643" s="27">
        <v>2008</v>
      </c>
      <c r="B4643" t="s">
        <v>138</v>
      </c>
      <c r="C4643" s="3">
        <f>SUMIFS(Data!F:F,Data!$B:$B,Figure16!$B4643,Data!$A:$A,Figure16!$A4643)</f>
        <v>7589650.9375</v>
      </c>
      <c r="D4643" s="3">
        <f>SUMIFS(Data!Y:Y,Data!$B:$B,Figure16!$B4643,Data!$A:$A,Figure16!$A4643)</f>
        <v>0</v>
      </c>
      <c r="E4643" s="3">
        <f>SUMIFS(Data!Q:Q,Data!$B:$B,Figure16!$B4643,Data!$A:$A,Figure16!$A4643)</f>
        <v>262868600.00000003</v>
      </c>
      <c r="F4643" s="1">
        <f t="shared" si="148"/>
        <v>2.887241358420138</v>
      </c>
      <c r="G4643" s="1">
        <f t="shared" si="149"/>
        <v>0</v>
      </c>
      <c r="H4643">
        <f>SUMIFS(Data!Z:Z,Data!B:B,Figure16!B4643,Data!A:A,Figure16!A4643)</f>
        <v>0</v>
      </c>
    </row>
    <row r="4644" spans="1:8">
      <c r="A4644" s="27">
        <v>2009</v>
      </c>
      <c r="B4644" t="s">
        <v>138</v>
      </c>
      <c r="C4644" s="3">
        <f>SUMIFS(Data!F:F,Data!$B:$B,Figure16!$B4644,Data!$A:$A,Figure16!$A4644)</f>
        <v>10722015.40625</v>
      </c>
      <c r="D4644" s="3">
        <f>SUMIFS(Data!Y:Y,Data!$B:$B,Figure16!$B4644,Data!$A:$A,Figure16!$A4644)</f>
        <v>0</v>
      </c>
      <c r="E4644" s="3">
        <f>SUMIFS(Data!Q:Q,Data!$B:$B,Figure16!$B4644,Data!$A:$A,Figure16!$A4644)</f>
        <v>279966700</v>
      </c>
      <c r="F4644" s="1">
        <f t="shared" si="148"/>
        <v>3.8297466828197781</v>
      </c>
      <c r="G4644" s="1">
        <f t="shared" si="149"/>
        <v>0</v>
      </c>
      <c r="H4644">
        <f>SUMIFS(Data!Z:Z,Data!B:B,Figure16!B4644,Data!A:A,Figure16!A4644)</f>
        <v>0</v>
      </c>
    </row>
    <row r="4645" spans="1:8">
      <c r="A4645" s="27">
        <v>2010</v>
      </c>
      <c r="B4645" t="s">
        <v>138</v>
      </c>
      <c r="C4645" s="3">
        <f>SUMIFS(Data!F:F,Data!$B:$B,Figure16!$B4645,Data!$A:$A,Figure16!$A4645)</f>
        <v>0</v>
      </c>
      <c r="D4645" s="3">
        <f>SUMIFS(Data!Y:Y,Data!$B:$B,Figure16!$B4645,Data!$A:$A,Figure16!$A4645)</f>
        <v>0</v>
      </c>
      <c r="E4645" s="3">
        <f>SUMIFS(Data!Q:Q,Data!$B:$B,Figure16!$B4645,Data!$A:$A,Figure16!$A4645)</f>
        <v>296525300</v>
      </c>
      <c r="F4645" s="1">
        <f t="shared" si="148"/>
        <v>0</v>
      </c>
      <c r="G4645" s="1">
        <f t="shared" si="149"/>
        <v>0</v>
      </c>
      <c r="H4645">
        <f>SUMIFS(Data!Z:Z,Data!B:B,Figure16!B4645,Data!A:A,Figure16!A4645)</f>
        <v>0</v>
      </c>
    </row>
    <row r="4646" spans="1:8">
      <c r="A4646" s="27">
        <v>2011</v>
      </c>
      <c r="B4646" t="s">
        <v>138</v>
      </c>
      <c r="C4646" s="3">
        <f>SUMIFS(Data!F:F,Data!$B:$B,Figure16!$B4646,Data!$A:$A,Figure16!$A4646)</f>
        <v>0</v>
      </c>
      <c r="D4646" s="3">
        <f>SUMIFS(Data!Y:Y,Data!$B:$B,Figure16!$B4646,Data!$A:$A,Figure16!$A4646)</f>
        <v>0</v>
      </c>
      <c r="E4646" s="3">
        <f>SUMIFS(Data!Q:Q,Data!$B:$B,Figure16!$B4646,Data!$A:$A,Figure16!$A4646)</f>
        <v>310502100</v>
      </c>
      <c r="F4646" s="1">
        <f t="shared" si="148"/>
        <v>0</v>
      </c>
      <c r="G4646" s="1">
        <f t="shared" si="149"/>
        <v>0</v>
      </c>
      <c r="H4646">
        <f>SUMIFS(Data!Z:Z,Data!B:B,Figure16!B4646,Data!A:A,Figure16!A4646)</f>
        <v>0</v>
      </c>
    </row>
    <row r="4647" spans="1:8">
      <c r="A4647" s="27">
        <v>2012</v>
      </c>
      <c r="B4647" t="s">
        <v>138</v>
      </c>
      <c r="C4647" s="3">
        <f>SUMIFS(Data!F:F,Data!$B:$B,Figure16!$B4647,Data!$A:$A,Figure16!$A4647)</f>
        <v>0</v>
      </c>
      <c r="D4647" s="3">
        <f>SUMIFS(Data!Y:Y,Data!$B:$B,Figure16!$B4647,Data!$A:$A,Figure16!$A4647)</f>
        <v>0</v>
      </c>
      <c r="E4647" s="3">
        <f>SUMIFS(Data!Q:Q,Data!$B:$B,Figure16!$B4647,Data!$A:$A,Figure16!$A4647)</f>
        <v>326128699.99999994</v>
      </c>
      <c r="F4647" s="1">
        <f t="shared" si="148"/>
        <v>0</v>
      </c>
      <c r="G4647" s="1">
        <f t="shared" si="149"/>
        <v>0</v>
      </c>
      <c r="H4647">
        <f>SUMIFS(Data!Z:Z,Data!B:B,Figure16!B4647,Data!A:A,Figure16!A4647)</f>
        <v>0</v>
      </c>
    </row>
    <row r="4648" spans="1:8">
      <c r="A4648" s="27">
        <v>2013</v>
      </c>
      <c r="B4648" t="s">
        <v>138</v>
      </c>
      <c r="C4648" s="3">
        <f>SUMIFS(Data!F:F,Data!$B:$B,Figure16!$B4648,Data!$A:$A,Figure16!$A4648)</f>
        <v>0</v>
      </c>
      <c r="D4648" s="3">
        <f>SUMIFS(Data!Y:Y,Data!$B:$B,Figure16!$B4648,Data!$A:$A,Figure16!$A4648)</f>
        <v>0</v>
      </c>
      <c r="E4648" s="3">
        <f>SUMIFS(Data!Q:Q,Data!$B:$B,Figure16!$B4648,Data!$A:$A,Figure16!$A4648)</f>
        <v>316040600</v>
      </c>
      <c r="F4648" s="1">
        <f t="shared" si="148"/>
        <v>0</v>
      </c>
      <c r="G4648" s="1">
        <f t="shared" si="149"/>
        <v>0</v>
      </c>
      <c r="H4648">
        <f>SUMIFS(Data!Z:Z,Data!B:B,Figure16!B4648,Data!A:A,Figure16!A4648)</f>
        <v>0</v>
      </c>
    </row>
    <row r="4649" spans="1:8">
      <c r="A4649" s="27">
        <v>2014</v>
      </c>
      <c r="B4649" t="s">
        <v>138</v>
      </c>
      <c r="C4649" s="3">
        <f>SUMIFS(Data!F:F,Data!$B:$B,Figure16!$B4649,Data!$A:$A,Figure16!$A4649)</f>
        <v>0</v>
      </c>
      <c r="D4649" s="3">
        <f>SUMIFS(Data!Y:Y,Data!$B:$B,Figure16!$B4649,Data!$A:$A,Figure16!$A4649)</f>
        <v>0</v>
      </c>
      <c r="E4649" s="3">
        <f>SUMIFS(Data!Q:Q,Data!$B:$B,Figure16!$B4649,Data!$A:$A,Figure16!$A4649)</f>
        <v>317999400</v>
      </c>
      <c r="F4649" s="1">
        <f t="shared" si="148"/>
        <v>0</v>
      </c>
      <c r="G4649" s="1">
        <f t="shared" si="149"/>
        <v>0</v>
      </c>
      <c r="H4649">
        <f>SUMIFS(Data!Z:Z,Data!B:B,Figure16!B4649,Data!A:A,Figure16!A4649)</f>
        <v>0</v>
      </c>
    </row>
    <row r="4650" spans="1:8">
      <c r="A4650" s="27">
        <v>2015</v>
      </c>
      <c r="B4650" t="s">
        <v>138</v>
      </c>
      <c r="C4650" s="3">
        <f>SUMIFS(Data!F:F,Data!$B:$B,Figure16!$B4650,Data!$A:$A,Figure16!$A4650)</f>
        <v>0</v>
      </c>
      <c r="D4650" s="3">
        <f>SUMIFS(Data!Y:Y,Data!$B:$B,Figure16!$B4650,Data!$A:$A,Figure16!$A4650)</f>
        <v>0</v>
      </c>
      <c r="E4650" s="3">
        <f>SUMIFS(Data!Q:Q,Data!$B:$B,Figure16!$B4650,Data!$A:$A,Figure16!$A4650)</f>
        <v>315179700</v>
      </c>
      <c r="F4650" s="1">
        <f t="shared" si="148"/>
        <v>0</v>
      </c>
      <c r="G4650" s="1">
        <f t="shared" si="149"/>
        <v>0</v>
      </c>
      <c r="H4650">
        <f>SUMIFS(Data!Z:Z,Data!B:B,Figure16!B4650,Data!A:A,Figure16!A4650)</f>
        <v>0</v>
      </c>
    </row>
    <row r="4651" spans="1:8">
      <c r="A4651" s="27">
        <v>2016</v>
      </c>
      <c r="B4651" t="s">
        <v>138</v>
      </c>
      <c r="C4651" s="3">
        <f>SUMIFS(Data!F:F,Data!$B:$B,Figure16!$B4651,Data!$A:$A,Figure16!$A4651)</f>
        <v>0</v>
      </c>
      <c r="D4651" s="3">
        <f>SUMIFS(Data!Y:Y,Data!$B:$B,Figure16!$B4651,Data!$A:$A,Figure16!$A4651)</f>
        <v>0</v>
      </c>
      <c r="E4651" s="3">
        <f>SUMIFS(Data!Q:Q,Data!$B:$B,Figure16!$B4651,Data!$A:$A,Figure16!$A4651)</f>
        <v>329895600</v>
      </c>
      <c r="F4651" s="1">
        <f t="shared" si="148"/>
        <v>0</v>
      </c>
      <c r="G4651" s="1">
        <f t="shared" si="149"/>
        <v>0</v>
      </c>
      <c r="H4651">
        <f>SUMIFS(Data!Z:Z,Data!B:B,Figure16!B4651,Data!A:A,Figure16!A4651)</f>
        <v>0</v>
      </c>
    </row>
    <row r="4652" spans="1:8">
      <c r="A4652" s="27">
        <v>2017</v>
      </c>
      <c r="B4652" t="s">
        <v>138</v>
      </c>
      <c r="C4652" s="3">
        <f>SUMIFS(Data!F:F,Data!$B:$B,Figure16!$B4652,Data!$A:$A,Figure16!$A4652)</f>
        <v>0</v>
      </c>
      <c r="D4652" s="3">
        <f>SUMIFS(Data!Y:Y,Data!$B:$B,Figure16!$B4652,Data!$A:$A,Figure16!$A4652)</f>
        <v>0</v>
      </c>
      <c r="E4652" s="3">
        <f>SUMIFS(Data!Q:Q,Data!$B:$B,Figure16!$B4652,Data!$A:$A,Figure16!$A4652)</f>
        <v>336427500</v>
      </c>
      <c r="F4652" s="1">
        <f t="shared" si="148"/>
        <v>0</v>
      </c>
      <c r="G4652" s="1">
        <f t="shared" si="149"/>
        <v>0</v>
      </c>
      <c r="H4652">
        <f>SUMIFS(Data!Z:Z,Data!B:B,Figure16!B4652,Data!A:A,Figure16!A4652)</f>
        <v>0</v>
      </c>
    </row>
    <row r="4653" spans="1:8">
      <c r="A4653" s="27">
        <v>1991</v>
      </c>
      <c r="B4653" t="s">
        <v>139</v>
      </c>
      <c r="C4653" s="3">
        <f>SUMIFS(Data!F:F,Data!$B:$B,Figure16!$B4653,Data!$A:$A,Figure16!$A4653)</f>
        <v>0</v>
      </c>
      <c r="D4653" s="3">
        <f>SUMIFS(Data!Y:Y,Data!$B:$B,Figure16!$B4653,Data!$A:$A,Figure16!$A4653)</f>
        <v>0</v>
      </c>
      <c r="E4653" s="3">
        <f>SUMIFS(Data!Q:Q,Data!$B:$B,Figure16!$B4653,Data!$A:$A,Figure16!$A4653)</f>
        <v>0</v>
      </c>
      <c r="F4653" s="1" t="str">
        <f t="shared" si="148"/>
        <v/>
      </c>
      <c r="G4653" s="1" t="str">
        <f t="shared" si="149"/>
        <v/>
      </c>
      <c r="H4653">
        <f>SUMIFS(Data!Z:Z,Data!B:B,Figure16!B4653,Data!A:A,Figure16!A4653)</f>
        <v>1</v>
      </c>
    </row>
    <row r="4654" spans="1:8">
      <c r="A4654" s="27">
        <v>1992</v>
      </c>
      <c r="B4654" t="s">
        <v>139</v>
      </c>
      <c r="C4654" s="3">
        <f>SUMIFS(Data!F:F,Data!$B:$B,Figure16!$B4654,Data!$A:$A,Figure16!$A4654)</f>
        <v>0</v>
      </c>
      <c r="D4654" s="3">
        <f>SUMIFS(Data!Y:Y,Data!$B:$B,Figure16!$B4654,Data!$A:$A,Figure16!$A4654)</f>
        <v>0</v>
      </c>
      <c r="E4654" s="3">
        <f>SUMIFS(Data!Q:Q,Data!$B:$B,Figure16!$B4654,Data!$A:$A,Figure16!$A4654)</f>
        <v>0</v>
      </c>
      <c r="F4654" s="1" t="str">
        <f t="shared" si="148"/>
        <v/>
      </c>
      <c r="G4654" s="1" t="str">
        <f t="shared" si="149"/>
        <v/>
      </c>
      <c r="H4654">
        <f>SUMIFS(Data!Z:Z,Data!B:B,Figure16!B4654,Data!A:A,Figure16!A4654)</f>
        <v>1</v>
      </c>
    </row>
    <row r="4655" spans="1:8">
      <c r="A4655" s="27">
        <v>1993</v>
      </c>
      <c r="B4655" t="s">
        <v>139</v>
      </c>
      <c r="C4655" s="3">
        <f>SUMIFS(Data!F:F,Data!$B:$B,Figure16!$B4655,Data!$A:$A,Figure16!$A4655)</f>
        <v>0</v>
      </c>
      <c r="D4655" s="3">
        <f>SUMIFS(Data!Y:Y,Data!$B:$B,Figure16!$B4655,Data!$A:$A,Figure16!$A4655)</f>
        <v>0</v>
      </c>
      <c r="E4655" s="3">
        <f>SUMIFS(Data!Q:Q,Data!$B:$B,Figure16!$B4655,Data!$A:$A,Figure16!$A4655)</f>
        <v>0</v>
      </c>
      <c r="F4655" s="1" t="str">
        <f t="shared" si="148"/>
        <v/>
      </c>
      <c r="G4655" s="1" t="str">
        <f t="shared" si="149"/>
        <v/>
      </c>
      <c r="H4655">
        <f>SUMIFS(Data!Z:Z,Data!B:B,Figure16!B4655,Data!A:A,Figure16!A4655)</f>
        <v>1</v>
      </c>
    </row>
    <row r="4656" spans="1:8">
      <c r="A4656" s="27">
        <v>1994</v>
      </c>
      <c r="B4656" t="s">
        <v>139</v>
      </c>
      <c r="C4656" s="3">
        <f>SUMIFS(Data!F:F,Data!$B:$B,Figure16!$B4656,Data!$A:$A,Figure16!$A4656)</f>
        <v>0</v>
      </c>
      <c r="D4656" s="3">
        <f>SUMIFS(Data!Y:Y,Data!$B:$B,Figure16!$B4656,Data!$A:$A,Figure16!$A4656)</f>
        <v>0</v>
      </c>
      <c r="E4656" s="3">
        <f>SUMIFS(Data!Q:Q,Data!$B:$B,Figure16!$B4656,Data!$A:$A,Figure16!$A4656)</f>
        <v>0</v>
      </c>
      <c r="F4656" s="1" t="str">
        <f t="shared" si="148"/>
        <v/>
      </c>
      <c r="G4656" s="1" t="str">
        <f t="shared" si="149"/>
        <v/>
      </c>
      <c r="H4656">
        <f>SUMIFS(Data!Z:Z,Data!B:B,Figure16!B4656,Data!A:A,Figure16!A4656)</f>
        <v>1</v>
      </c>
    </row>
    <row r="4657" spans="1:8">
      <c r="A4657" s="27">
        <v>1995</v>
      </c>
      <c r="B4657" t="s">
        <v>139</v>
      </c>
      <c r="C4657" s="3">
        <f>SUMIFS(Data!F:F,Data!$B:$B,Figure16!$B4657,Data!$A:$A,Figure16!$A4657)</f>
        <v>0</v>
      </c>
      <c r="D4657" s="3">
        <f>SUMIFS(Data!Y:Y,Data!$B:$B,Figure16!$B4657,Data!$A:$A,Figure16!$A4657)</f>
        <v>0</v>
      </c>
      <c r="E4657" s="3">
        <f>SUMIFS(Data!Q:Q,Data!$B:$B,Figure16!$B4657,Data!$A:$A,Figure16!$A4657)</f>
        <v>1752979926.4148901</v>
      </c>
      <c r="F4657" s="1">
        <f t="shared" si="148"/>
        <v>0</v>
      </c>
      <c r="G4657" s="1">
        <f t="shared" si="149"/>
        <v>0</v>
      </c>
      <c r="H4657">
        <f>SUMIFS(Data!Z:Z,Data!B:B,Figure16!B4657,Data!A:A,Figure16!A4657)</f>
        <v>1</v>
      </c>
    </row>
    <row r="4658" spans="1:8">
      <c r="A4658" s="27">
        <v>1996</v>
      </c>
      <c r="B4658" t="s">
        <v>139</v>
      </c>
      <c r="C4658" s="3">
        <f>SUMIFS(Data!F:F,Data!$B:$B,Figure16!$B4658,Data!$A:$A,Figure16!$A4658)</f>
        <v>0</v>
      </c>
      <c r="D4658" s="3">
        <f>SUMIFS(Data!Y:Y,Data!$B:$B,Figure16!$B4658,Data!$A:$A,Figure16!$A4658)</f>
        <v>0</v>
      </c>
      <c r="E4658" s="3">
        <f>SUMIFS(Data!Q:Q,Data!$B:$B,Figure16!$B4658,Data!$A:$A,Figure16!$A4658)</f>
        <v>1695122173.9130435</v>
      </c>
      <c r="F4658" s="1">
        <f t="shared" si="148"/>
        <v>0</v>
      </c>
      <c r="G4658" s="1">
        <f t="shared" si="149"/>
        <v>0</v>
      </c>
      <c r="H4658">
        <f>SUMIFS(Data!Z:Z,Data!B:B,Figure16!B4658,Data!A:A,Figure16!A4658)</f>
        <v>1</v>
      </c>
    </row>
    <row r="4659" spans="1:8">
      <c r="A4659" s="27">
        <v>1997</v>
      </c>
      <c r="B4659" t="s">
        <v>139</v>
      </c>
      <c r="C4659" s="3">
        <f>SUMIFS(Data!F:F,Data!$B:$B,Figure16!$B4659,Data!$A:$A,Figure16!$A4659)</f>
        <v>0</v>
      </c>
      <c r="D4659" s="3">
        <f>SUMIFS(Data!Y:Y,Data!$B:$B,Figure16!$B4659,Data!$A:$A,Figure16!$A4659)</f>
        <v>0</v>
      </c>
      <c r="E4659" s="3">
        <f>SUMIFS(Data!Q:Q,Data!$B:$B,Figure16!$B4659,Data!$A:$A,Figure16!$A4659)</f>
        <v>1930081168.8311689</v>
      </c>
      <c r="F4659" s="1">
        <f t="shared" si="148"/>
        <v>0</v>
      </c>
      <c r="G4659" s="1">
        <f t="shared" si="149"/>
        <v>0</v>
      </c>
      <c r="H4659">
        <f>SUMIFS(Data!Z:Z,Data!B:B,Figure16!B4659,Data!A:A,Figure16!A4659)</f>
        <v>1</v>
      </c>
    </row>
    <row r="4660" spans="1:8">
      <c r="A4660" s="27">
        <v>1998</v>
      </c>
      <c r="B4660" t="s">
        <v>139</v>
      </c>
      <c r="C4660" s="3">
        <f>SUMIFS(Data!F:F,Data!$B:$B,Figure16!$B4660,Data!$A:$A,Figure16!$A4660)</f>
        <v>0</v>
      </c>
      <c r="D4660" s="3">
        <f>SUMIFS(Data!Y:Y,Data!$B:$B,Figure16!$B4660,Data!$A:$A,Figure16!$A4660)</f>
        <v>0</v>
      </c>
      <c r="E4660" s="3">
        <f>SUMIFS(Data!Q:Q,Data!$B:$B,Figure16!$B4660,Data!$A:$A,Figure16!$A4660)</f>
        <v>1698717504.6554935</v>
      </c>
      <c r="F4660" s="1">
        <f t="shared" si="148"/>
        <v>0</v>
      </c>
      <c r="G4660" s="1">
        <f t="shared" si="149"/>
        <v>0</v>
      </c>
      <c r="H4660">
        <f>SUMIFS(Data!Z:Z,Data!B:B,Figure16!B4660,Data!A:A,Figure16!A4660)</f>
        <v>1</v>
      </c>
    </row>
    <row r="4661" spans="1:8">
      <c r="A4661" s="27">
        <v>1999</v>
      </c>
      <c r="B4661" t="s">
        <v>139</v>
      </c>
      <c r="C4661" s="3">
        <f>SUMIFS(Data!F:F,Data!$B:$B,Figure16!$B4661,Data!$A:$A,Figure16!$A4661)</f>
        <v>0</v>
      </c>
      <c r="D4661" s="3">
        <f>SUMIFS(Data!Y:Y,Data!$B:$B,Figure16!$B4661,Data!$A:$A,Figure16!$A4661)</f>
        <v>0</v>
      </c>
      <c r="E4661" s="3">
        <f>SUMIFS(Data!Q:Q,Data!$B:$B,Figure16!$B4661,Data!$A:$A,Figure16!$A4661)</f>
        <v>1170782957.3744323</v>
      </c>
      <c r="F4661" s="1">
        <f t="shared" si="148"/>
        <v>0</v>
      </c>
      <c r="G4661" s="1">
        <f t="shared" si="149"/>
        <v>0</v>
      </c>
      <c r="H4661">
        <f>SUMIFS(Data!Z:Z,Data!B:B,Figure16!B4661,Data!A:A,Figure16!A4661)</f>
        <v>1</v>
      </c>
    </row>
    <row r="4662" spans="1:8">
      <c r="A4662" s="27">
        <v>2000</v>
      </c>
      <c r="B4662" t="s">
        <v>139</v>
      </c>
      <c r="C4662" s="3">
        <f>SUMIFS(Data!F:F,Data!$B:$B,Figure16!$B4662,Data!$A:$A,Figure16!$A4662)</f>
        <v>0</v>
      </c>
      <c r="D4662" s="3">
        <f>SUMIFS(Data!Y:Y,Data!$B:$B,Figure16!$B4662,Data!$A:$A,Figure16!$A4662)</f>
        <v>0</v>
      </c>
      <c r="E4662" s="3">
        <f>SUMIFS(Data!Q:Q,Data!$B:$B,Figure16!$B4662,Data!$A:$A,Figure16!$A4662)</f>
        <v>1288429391.7995079</v>
      </c>
      <c r="F4662" s="1">
        <f t="shared" si="148"/>
        <v>0</v>
      </c>
      <c r="G4662" s="1">
        <f t="shared" si="149"/>
        <v>0</v>
      </c>
      <c r="H4662">
        <f>SUMIFS(Data!Z:Z,Data!B:B,Figure16!B4662,Data!A:A,Figure16!A4662)</f>
        <v>1</v>
      </c>
    </row>
    <row r="4663" spans="1:8">
      <c r="A4663" s="27">
        <v>2001</v>
      </c>
      <c r="B4663" t="s">
        <v>139</v>
      </c>
      <c r="C4663" s="3">
        <f>SUMIFS(Data!F:F,Data!$B:$B,Figure16!$B4663,Data!$A:$A,Figure16!$A4663)</f>
        <v>1200000</v>
      </c>
      <c r="D4663" s="3">
        <f>SUMIFS(Data!Y:Y,Data!$B:$B,Figure16!$B4663,Data!$A:$A,Figure16!$A4663)</f>
        <v>0</v>
      </c>
      <c r="E4663" s="3">
        <f>SUMIFS(Data!Q:Q,Data!$B:$B,Figure16!$B4663,Data!$A:$A,Figure16!$A4663)</f>
        <v>1480673594.0560203</v>
      </c>
      <c r="F4663" s="1">
        <f t="shared" si="148"/>
        <v>8.104419534577037E-2</v>
      </c>
      <c r="G4663" s="1">
        <f t="shared" si="149"/>
        <v>0</v>
      </c>
      <c r="H4663">
        <f>SUMIFS(Data!Z:Z,Data!B:B,Figure16!B4663,Data!A:A,Figure16!A4663)</f>
        <v>1</v>
      </c>
    </row>
    <row r="4664" spans="1:8">
      <c r="A4664" s="27">
        <v>2002</v>
      </c>
      <c r="B4664" t="s">
        <v>139</v>
      </c>
      <c r="C4664" s="3">
        <f>SUMIFS(Data!F:F,Data!$B:$B,Figure16!$B4664,Data!$A:$A,Figure16!$A4664)</f>
        <v>0</v>
      </c>
      <c r="D4664" s="3">
        <f>SUMIFS(Data!Y:Y,Data!$B:$B,Figure16!$B4664,Data!$A:$A,Figure16!$A4664)</f>
        <v>0</v>
      </c>
      <c r="E4664" s="3">
        <f>SUMIFS(Data!Q:Q,Data!$B:$B,Figure16!$B4664,Data!$A:$A,Figure16!$A4664)</f>
        <v>1661818168.4226036</v>
      </c>
      <c r="F4664" s="1">
        <f t="shared" si="148"/>
        <v>0</v>
      </c>
      <c r="G4664" s="1">
        <f t="shared" si="149"/>
        <v>0</v>
      </c>
      <c r="H4664">
        <f>SUMIFS(Data!Z:Z,Data!B:B,Figure16!B4664,Data!A:A,Figure16!A4664)</f>
        <v>1</v>
      </c>
    </row>
    <row r="4665" spans="1:8">
      <c r="A4665" s="27">
        <v>2003</v>
      </c>
      <c r="B4665" t="s">
        <v>139</v>
      </c>
      <c r="C4665" s="3">
        <f>SUMIFS(Data!F:F,Data!$B:$B,Figure16!$B4665,Data!$A:$A,Figure16!$A4665)</f>
        <v>1600000</v>
      </c>
      <c r="D4665" s="3">
        <f>SUMIFS(Data!Y:Y,Data!$B:$B,Figure16!$B4665,Data!$A:$A,Figure16!$A4665)</f>
        <v>0</v>
      </c>
      <c r="E4665" s="3">
        <f>SUMIFS(Data!Q:Q,Data!$B:$B,Figure16!$B4665,Data!$A:$A,Figure16!$A4665)</f>
        <v>1980901553.5122573</v>
      </c>
      <c r="F4665" s="1">
        <f t="shared" si="148"/>
        <v>8.0771303206012626E-2</v>
      </c>
      <c r="G4665" s="1">
        <f t="shared" si="149"/>
        <v>0</v>
      </c>
      <c r="H4665">
        <f>SUMIFS(Data!Z:Z,Data!B:B,Figure16!B4665,Data!A:A,Figure16!A4665)</f>
        <v>1</v>
      </c>
    </row>
    <row r="4666" spans="1:8">
      <c r="A4666" s="27">
        <v>2004</v>
      </c>
      <c r="B4666" t="s">
        <v>139</v>
      </c>
      <c r="C4666" s="3">
        <f>SUMIFS(Data!F:F,Data!$B:$B,Figure16!$B4666,Data!$A:$A,Figure16!$A4666)</f>
        <v>0</v>
      </c>
      <c r="D4666" s="3">
        <f>SUMIFS(Data!Y:Y,Data!$B:$B,Figure16!$B4666,Data!$A:$A,Figure16!$A4666)</f>
        <v>0</v>
      </c>
      <c r="E4666" s="3">
        <f>SUMIFS(Data!Q:Q,Data!$B:$B,Figure16!$B4666,Data!$A:$A,Figure16!$A4666)</f>
        <v>2598231467.4367104</v>
      </c>
      <c r="F4666" s="1">
        <f t="shared" si="148"/>
        <v>0</v>
      </c>
      <c r="G4666" s="1">
        <f t="shared" si="149"/>
        <v>0</v>
      </c>
      <c r="H4666">
        <f>SUMIFS(Data!Z:Z,Data!B:B,Figure16!B4666,Data!A:A,Figure16!A4666)</f>
        <v>1</v>
      </c>
    </row>
    <row r="4667" spans="1:8">
      <c r="A4667" s="27">
        <v>2005</v>
      </c>
      <c r="B4667" t="s">
        <v>139</v>
      </c>
      <c r="C4667" s="3">
        <f>SUMIFS(Data!F:F,Data!$B:$B,Figure16!$B4667,Data!$A:$A,Figure16!$A4667)</f>
        <v>1200000</v>
      </c>
      <c r="D4667" s="3">
        <f>SUMIFS(Data!Y:Y,Data!$B:$B,Figure16!$B4667,Data!$A:$A,Figure16!$A4667)</f>
        <v>0</v>
      </c>
      <c r="E4667" s="3">
        <f>SUMIFS(Data!Q:Q,Data!$B:$B,Figure16!$B4667,Data!$A:$A,Figure16!$A4667)</f>
        <v>2988338439.3155336</v>
      </c>
      <c r="F4667" s="1">
        <f t="shared" si="148"/>
        <v>4.015609424328976E-2</v>
      </c>
      <c r="G4667" s="1">
        <f t="shared" si="149"/>
        <v>0</v>
      </c>
      <c r="H4667">
        <f>SUMIFS(Data!Z:Z,Data!B:B,Figure16!B4667,Data!A:A,Figure16!A4667)</f>
        <v>1</v>
      </c>
    </row>
    <row r="4668" spans="1:8">
      <c r="A4668" s="27">
        <v>2006</v>
      </c>
      <c r="B4668" t="s">
        <v>139</v>
      </c>
      <c r="C4668" s="3">
        <f>SUMIFS(Data!F:F,Data!$B:$B,Figure16!$B4668,Data!$A:$A,Figure16!$A4668)</f>
        <v>0</v>
      </c>
      <c r="D4668" s="3">
        <f>SUMIFS(Data!Y:Y,Data!$B:$B,Figure16!$B4668,Data!$A:$A,Figure16!$A4668)</f>
        <v>0</v>
      </c>
      <c r="E4668" s="3">
        <f>SUMIFS(Data!Q:Q,Data!$B:$B,Figure16!$B4668,Data!$A:$A,Figure16!$A4668)</f>
        <v>3408272498.1151609</v>
      </c>
      <c r="F4668" s="1">
        <f t="shared" si="148"/>
        <v>0</v>
      </c>
      <c r="G4668" s="1">
        <f t="shared" si="149"/>
        <v>0</v>
      </c>
      <c r="H4668">
        <f>SUMIFS(Data!Z:Z,Data!B:B,Figure16!B4668,Data!A:A,Figure16!A4668)</f>
        <v>1</v>
      </c>
    </row>
    <row r="4669" spans="1:8">
      <c r="A4669" s="27">
        <v>2007</v>
      </c>
      <c r="B4669" t="s">
        <v>139</v>
      </c>
      <c r="C4669" s="3">
        <f>SUMIFS(Data!F:F,Data!$B:$B,Figure16!$B4669,Data!$A:$A,Figure16!$A4669)</f>
        <v>2000000</v>
      </c>
      <c r="D4669" s="3">
        <f>SUMIFS(Data!Y:Y,Data!$B:$B,Figure16!$B4669,Data!$A:$A,Figure16!$A4669)</f>
        <v>0</v>
      </c>
      <c r="E4669" s="3">
        <f>SUMIFS(Data!Q:Q,Data!$B:$B,Figure16!$B4669,Data!$A:$A,Figure16!$A4669)</f>
        <v>4401154128.1229658</v>
      </c>
      <c r="F4669" s="1">
        <f t="shared" si="148"/>
        <v>4.5442625769913078E-2</v>
      </c>
      <c r="G4669" s="1">
        <f t="shared" si="149"/>
        <v>0</v>
      </c>
      <c r="H4669">
        <f>SUMIFS(Data!Z:Z,Data!B:B,Figure16!B4669,Data!A:A,Figure16!A4669)</f>
        <v>1</v>
      </c>
    </row>
    <row r="4670" spans="1:8">
      <c r="A4670" s="27">
        <v>2008</v>
      </c>
      <c r="B4670" t="s">
        <v>139</v>
      </c>
      <c r="C4670" s="3">
        <f>SUMIFS(Data!F:F,Data!$B:$B,Figure16!$B4670,Data!$A:$A,Figure16!$A4670)</f>
        <v>0</v>
      </c>
      <c r="D4670" s="3">
        <f>SUMIFS(Data!Y:Y,Data!$B:$B,Figure16!$B4670,Data!$A:$A,Figure16!$A4670)</f>
        <v>0</v>
      </c>
      <c r="E4670" s="3">
        <f>SUMIFS(Data!Q:Q,Data!$B:$B,Figure16!$B4670,Data!$A:$A,Figure16!$A4670)</f>
        <v>6054806100.8468046</v>
      </c>
      <c r="F4670" s="1">
        <f t="shared" si="148"/>
        <v>0</v>
      </c>
      <c r="G4670" s="1">
        <f t="shared" si="149"/>
        <v>0</v>
      </c>
      <c r="H4670">
        <f>SUMIFS(Data!Z:Z,Data!B:B,Figure16!B4670,Data!A:A,Figure16!A4670)</f>
        <v>1</v>
      </c>
    </row>
    <row r="4671" spans="1:8">
      <c r="A4671" s="27">
        <v>2009</v>
      </c>
      <c r="B4671" t="s">
        <v>139</v>
      </c>
      <c r="C4671" s="3">
        <f>SUMIFS(Data!F:F,Data!$B:$B,Figure16!$B4671,Data!$A:$A,Figure16!$A4671)</f>
        <v>3040000</v>
      </c>
      <c r="D4671" s="3">
        <f>SUMIFS(Data!Y:Y,Data!$B:$B,Figure16!$B4671,Data!$A:$A,Figure16!$A4671)</f>
        <v>0</v>
      </c>
      <c r="E4671" s="3">
        <f>SUMIFS(Data!Q:Q,Data!$B:$B,Figure16!$B4671,Data!$A:$A,Figure16!$A4671)</f>
        <v>5439422031.3962708</v>
      </c>
      <c r="F4671" s="1">
        <f t="shared" si="148"/>
        <v>5.5888290749516421E-2</v>
      </c>
      <c r="G4671" s="1">
        <f t="shared" si="149"/>
        <v>0</v>
      </c>
      <c r="H4671">
        <f>SUMIFS(Data!Z:Z,Data!B:B,Figure16!B4671,Data!A:A,Figure16!A4671)</f>
        <v>1</v>
      </c>
    </row>
    <row r="4672" spans="1:8">
      <c r="A4672" s="27">
        <v>2010</v>
      </c>
      <c r="B4672" t="s">
        <v>139</v>
      </c>
      <c r="C4672" s="3">
        <f>SUMIFS(Data!F:F,Data!$B:$B,Figure16!$B4672,Data!$A:$A,Figure16!$A4672)</f>
        <v>2954092.5</v>
      </c>
      <c r="D4672" s="3">
        <f>SUMIFS(Data!Y:Y,Data!$B:$B,Figure16!$B4672,Data!$A:$A,Figure16!$A4672)</f>
        <v>0</v>
      </c>
      <c r="E4672" s="3">
        <f>SUMIFS(Data!Q:Q,Data!$B:$B,Figure16!$B4672,Data!$A:$A,Figure16!$A4672)</f>
        <v>5811604051.96737</v>
      </c>
      <c r="F4672" s="1">
        <f t="shared" si="148"/>
        <v>5.0830931935219634E-2</v>
      </c>
      <c r="G4672" s="1">
        <f t="shared" si="149"/>
        <v>0</v>
      </c>
      <c r="H4672">
        <f>SUMIFS(Data!Z:Z,Data!B:B,Figure16!B4672,Data!A:A,Figure16!A4672)</f>
        <v>1</v>
      </c>
    </row>
    <row r="4673" spans="1:8">
      <c r="A4673" s="27">
        <v>2011</v>
      </c>
      <c r="B4673" t="s">
        <v>139</v>
      </c>
      <c r="C4673" s="3">
        <f>SUMIFS(Data!F:F,Data!$B:$B,Figure16!$B4673,Data!$A:$A,Figure16!$A4673)</f>
        <v>0</v>
      </c>
      <c r="D4673" s="3">
        <f>SUMIFS(Data!Y:Y,Data!$B:$B,Figure16!$B4673,Data!$A:$A,Figure16!$A4673)</f>
        <v>0</v>
      </c>
      <c r="E4673" s="3">
        <f>SUMIFS(Data!Q:Q,Data!$B:$B,Figure16!$B4673,Data!$A:$A,Figure16!$A4673)</f>
        <v>7015206498.2195482</v>
      </c>
      <c r="F4673" s="1">
        <f t="shared" si="148"/>
        <v>0</v>
      </c>
      <c r="G4673" s="1">
        <f t="shared" si="149"/>
        <v>0</v>
      </c>
      <c r="H4673">
        <f>SUMIFS(Data!Z:Z,Data!B:B,Figure16!B4673,Data!A:A,Figure16!A4673)</f>
        <v>1</v>
      </c>
    </row>
    <row r="4674" spans="1:8">
      <c r="A4674" s="27">
        <v>2012</v>
      </c>
      <c r="B4674" t="s">
        <v>139</v>
      </c>
      <c r="C4674" s="3">
        <f>SUMIFS(Data!F:F,Data!$B:$B,Figure16!$B4674,Data!$A:$A,Figure16!$A4674)</f>
        <v>0</v>
      </c>
      <c r="D4674" s="3">
        <f>SUMIFS(Data!Y:Y,Data!$B:$B,Figure16!$B4674,Data!$A:$A,Figure16!$A4674)</f>
        <v>0</v>
      </c>
      <c r="E4674" s="3">
        <f>SUMIFS(Data!Q:Q,Data!$B:$B,Figure16!$B4674,Data!$A:$A,Figure16!$A4674)</f>
        <v>7284686576.2835016</v>
      </c>
      <c r="F4674" s="1">
        <f t="shared" si="148"/>
        <v>0</v>
      </c>
      <c r="G4674" s="1">
        <f t="shared" si="149"/>
        <v>0</v>
      </c>
      <c r="H4674">
        <f>SUMIFS(Data!Z:Z,Data!B:B,Figure16!B4674,Data!A:A,Figure16!A4674)</f>
        <v>1</v>
      </c>
    </row>
    <row r="4675" spans="1:8">
      <c r="A4675" s="27">
        <v>2013</v>
      </c>
      <c r="B4675" t="s">
        <v>139</v>
      </c>
      <c r="C4675" s="3">
        <f>SUMIFS(Data!F:F,Data!$B:$B,Figure16!$B4675,Data!$A:$A,Figure16!$A4675)</f>
        <v>0</v>
      </c>
      <c r="D4675" s="3">
        <f>SUMIFS(Data!Y:Y,Data!$B:$B,Figure16!$B4675,Data!$A:$A,Figure16!$A4675)</f>
        <v>0</v>
      </c>
      <c r="E4675" s="3">
        <f>SUMIFS(Data!Q:Q,Data!$B:$B,Figure16!$B4675,Data!$A:$A,Figure16!$A4675)</f>
        <v>7985387151.6191578</v>
      </c>
      <c r="F4675" s="1">
        <f t="shared" ref="F4675:F4738" si="150">IF(E4675&gt;0,C4675/E4675*100,"")</f>
        <v>0</v>
      </c>
      <c r="G4675" s="1">
        <f t="shared" ref="G4675:G4738" si="151">IF($E4675&gt;0,D4675/$E4675*100,"")</f>
        <v>0</v>
      </c>
      <c r="H4675">
        <f>SUMIFS(Data!Z:Z,Data!B:B,Figure16!B4675,Data!A:A,Figure16!A4675)</f>
        <v>1</v>
      </c>
    </row>
    <row r="4676" spans="1:8">
      <c r="A4676" s="27">
        <v>2014</v>
      </c>
      <c r="B4676" t="s">
        <v>139</v>
      </c>
      <c r="C4676" s="3">
        <f>SUMIFS(Data!F:F,Data!$B:$B,Figure16!$B4676,Data!$A:$A,Figure16!$A4676)</f>
        <v>0</v>
      </c>
      <c r="D4676" s="3">
        <f>SUMIFS(Data!Y:Y,Data!$B:$B,Figure16!$B4676,Data!$A:$A,Figure16!$A4676)</f>
        <v>0</v>
      </c>
      <c r="E4676" s="3">
        <f>SUMIFS(Data!Q:Q,Data!$B:$B,Figure16!$B4676,Data!$A:$A,Figure16!$A4676)</f>
        <v>7983241044.2018852</v>
      </c>
      <c r="F4676" s="1">
        <f t="shared" si="150"/>
        <v>0</v>
      </c>
      <c r="G4676" s="1">
        <f t="shared" si="151"/>
        <v>0</v>
      </c>
      <c r="H4676">
        <f>SUMIFS(Data!Z:Z,Data!B:B,Figure16!B4676,Data!A:A,Figure16!A4676)</f>
        <v>1</v>
      </c>
    </row>
    <row r="4677" spans="1:8">
      <c r="A4677" s="27">
        <v>2015</v>
      </c>
      <c r="B4677" t="s">
        <v>139</v>
      </c>
      <c r="C4677" s="3">
        <f>SUMIFS(Data!F:F,Data!$B:$B,Figure16!$B4677,Data!$A:$A,Figure16!$A4677)</f>
        <v>0</v>
      </c>
      <c r="D4677" s="3">
        <f>SUMIFS(Data!Y:Y,Data!$B:$B,Figure16!$B4677,Data!$A:$A,Figure16!$A4677)</f>
        <v>0</v>
      </c>
      <c r="E4677" s="3">
        <f>SUMIFS(Data!Q:Q,Data!$B:$B,Figure16!$B4677,Data!$A:$A,Figure16!$A4677)</f>
        <v>6512885830.4328184</v>
      </c>
      <c r="F4677" s="1">
        <f t="shared" si="150"/>
        <v>0</v>
      </c>
      <c r="G4677" s="1">
        <f t="shared" si="151"/>
        <v>0</v>
      </c>
      <c r="H4677">
        <f>SUMIFS(Data!Z:Z,Data!B:B,Figure16!B4677,Data!A:A,Figure16!A4677)</f>
        <v>1</v>
      </c>
    </row>
    <row r="4678" spans="1:8">
      <c r="A4678" s="27">
        <v>2016</v>
      </c>
      <c r="B4678" t="s">
        <v>139</v>
      </c>
      <c r="C4678" s="3">
        <f>SUMIFS(Data!F:F,Data!$B:$B,Figure16!$B4678,Data!$A:$A,Figure16!$A4678)</f>
        <v>0</v>
      </c>
      <c r="D4678" s="3">
        <f>SUMIFS(Data!Y:Y,Data!$B:$B,Figure16!$B4678,Data!$A:$A,Figure16!$A4678)</f>
        <v>0</v>
      </c>
      <c r="E4678" s="3">
        <f>SUMIFS(Data!Q:Q,Data!$B:$B,Figure16!$B4678,Data!$A:$A,Figure16!$A4678)</f>
        <v>6795731286.2004232</v>
      </c>
      <c r="F4678" s="1">
        <f t="shared" si="150"/>
        <v>0</v>
      </c>
      <c r="G4678" s="1">
        <f t="shared" si="151"/>
        <v>0</v>
      </c>
      <c r="H4678">
        <f>SUMIFS(Data!Z:Z,Data!B:B,Figure16!B4678,Data!A:A,Figure16!A4678)</f>
        <v>1</v>
      </c>
    </row>
    <row r="4679" spans="1:8">
      <c r="A4679" s="27">
        <v>2017</v>
      </c>
      <c r="B4679" t="s">
        <v>139</v>
      </c>
      <c r="C4679" s="3">
        <f>SUMIFS(Data!F:F,Data!$B:$B,Figure16!$B4679,Data!$A:$A,Figure16!$A4679)</f>
        <v>0</v>
      </c>
      <c r="D4679" s="3">
        <f>SUMIFS(Data!Y:Y,Data!$B:$B,Figure16!$B4679,Data!$A:$A,Figure16!$A4679)</f>
        <v>0</v>
      </c>
      <c r="E4679" s="3">
        <f>SUMIFS(Data!Q:Q,Data!$B:$B,Figure16!$B4679,Data!$A:$A,Figure16!$A4679)</f>
        <v>8128493432.0774097</v>
      </c>
      <c r="F4679" s="1">
        <f t="shared" si="150"/>
        <v>0</v>
      </c>
      <c r="G4679" s="1">
        <f t="shared" si="151"/>
        <v>0</v>
      </c>
      <c r="H4679">
        <f>SUMIFS(Data!Z:Z,Data!B:B,Figure16!B4679,Data!A:A,Figure16!A4679)</f>
        <v>1</v>
      </c>
    </row>
    <row r="4680" spans="1:8">
      <c r="A4680" s="27">
        <v>1950</v>
      </c>
      <c r="B4680" t="s">
        <v>40</v>
      </c>
      <c r="C4680" s="3">
        <f>SUMIFS(Data!F:F,Data!$B:$B,Figure16!$B4680,Data!$A:$A,Figure16!$A4680)</f>
        <v>0</v>
      </c>
      <c r="D4680" s="3">
        <f>SUMIFS(Data!Y:Y,Data!$B:$B,Figure16!$B4680,Data!$A:$A,Figure16!$A4680)</f>
        <v>0</v>
      </c>
      <c r="E4680" s="3">
        <f>SUMIFS(Data!Q:Q,Data!$B:$B,Figure16!$B4680,Data!$A:$A,Figure16!$A4680)</f>
        <v>0</v>
      </c>
      <c r="F4680" s="1" t="str">
        <f t="shared" si="150"/>
        <v/>
      </c>
      <c r="G4680" s="1" t="str">
        <f t="shared" si="151"/>
        <v/>
      </c>
      <c r="H4680">
        <f>SUMIFS(Data!Z:Z,Data!B:B,Figure16!B4680,Data!A:A,Figure16!A4680)</f>
        <v>1</v>
      </c>
    </row>
    <row r="4681" spans="1:8">
      <c r="A4681" s="27">
        <v>1951</v>
      </c>
      <c r="B4681" t="s">
        <v>40</v>
      </c>
      <c r="C4681" s="3">
        <f>SUMIFS(Data!F:F,Data!$B:$B,Figure16!$B4681,Data!$A:$A,Figure16!$A4681)</f>
        <v>0</v>
      </c>
      <c r="D4681" s="3">
        <f>SUMIFS(Data!Y:Y,Data!$B:$B,Figure16!$B4681,Data!$A:$A,Figure16!$A4681)</f>
        <v>0</v>
      </c>
      <c r="E4681" s="3">
        <f>SUMIFS(Data!Q:Q,Data!$B:$B,Figure16!$B4681,Data!$A:$A,Figure16!$A4681)</f>
        <v>0</v>
      </c>
      <c r="F4681" s="1" t="str">
        <f t="shared" si="150"/>
        <v/>
      </c>
      <c r="G4681" s="1" t="str">
        <f t="shared" si="151"/>
        <v/>
      </c>
      <c r="H4681">
        <f>SUMIFS(Data!Z:Z,Data!B:B,Figure16!B4681,Data!A:A,Figure16!A4681)</f>
        <v>1</v>
      </c>
    </row>
    <row r="4682" spans="1:8">
      <c r="A4682" s="27">
        <v>1952</v>
      </c>
      <c r="B4682" t="s">
        <v>40</v>
      </c>
      <c r="C4682" s="3">
        <f>SUMIFS(Data!F:F,Data!$B:$B,Figure16!$B4682,Data!$A:$A,Figure16!$A4682)</f>
        <v>0</v>
      </c>
      <c r="D4682" s="3">
        <f>SUMIFS(Data!Y:Y,Data!$B:$B,Figure16!$B4682,Data!$A:$A,Figure16!$A4682)</f>
        <v>0</v>
      </c>
      <c r="E4682" s="3">
        <f>SUMIFS(Data!Q:Q,Data!$B:$B,Figure16!$B4682,Data!$A:$A,Figure16!$A4682)</f>
        <v>0</v>
      </c>
      <c r="F4682" s="1" t="str">
        <f t="shared" si="150"/>
        <v/>
      </c>
      <c r="G4682" s="1" t="str">
        <f t="shared" si="151"/>
        <v/>
      </c>
      <c r="H4682">
        <f>SUMIFS(Data!Z:Z,Data!B:B,Figure16!B4682,Data!A:A,Figure16!A4682)</f>
        <v>1</v>
      </c>
    </row>
    <row r="4683" spans="1:8">
      <c r="A4683" s="27">
        <v>1953</v>
      </c>
      <c r="B4683" t="s">
        <v>40</v>
      </c>
      <c r="C4683" s="3">
        <f>SUMIFS(Data!F:F,Data!$B:$B,Figure16!$B4683,Data!$A:$A,Figure16!$A4683)</f>
        <v>0</v>
      </c>
      <c r="D4683" s="3">
        <f>SUMIFS(Data!Y:Y,Data!$B:$B,Figure16!$B4683,Data!$A:$A,Figure16!$A4683)</f>
        <v>0</v>
      </c>
      <c r="E4683" s="3">
        <f>SUMIFS(Data!Q:Q,Data!$B:$B,Figure16!$B4683,Data!$A:$A,Figure16!$A4683)</f>
        <v>0</v>
      </c>
      <c r="F4683" s="1" t="str">
        <f t="shared" si="150"/>
        <v/>
      </c>
      <c r="G4683" s="1" t="str">
        <f t="shared" si="151"/>
        <v/>
      </c>
      <c r="H4683">
        <f>SUMIFS(Data!Z:Z,Data!B:B,Figure16!B4683,Data!A:A,Figure16!A4683)</f>
        <v>1</v>
      </c>
    </row>
    <row r="4684" spans="1:8">
      <c r="A4684" s="27">
        <v>1954</v>
      </c>
      <c r="B4684" t="s">
        <v>40</v>
      </c>
      <c r="C4684" s="3">
        <f>SUMIFS(Data!F:F,Data!$B:$B,Figure16!$B4684,Data!$A:$A,Figure16!$A4684)</f>
        <v>0</v>
      </c>
      <c r="D4684" s="3">
        <f>SUMIFS(Data!Y:Y,Data!$B:$B,Figure16!$B4684,Data!$A:$A,Figure16!$A4684)</f>
        <v>0</v>
      </c>
      <c r="E4684" s="3">
        <f>SUMIFS(Data!Q:Q,Data!$B:$B,Figure16!$B4684,Data!$A:$A,Figure16!$A4684)</f>
        <v>0</v>
      </c>
      <c r="F4684" s="1" t="str">
        <f t="shared" si="150"/>
        <v/>
      </c>
      <c r="G4684" s="1" t="str">
        <f t="shared" si="151"/>
        <v/>
      </c>
      <c r="H4684">
        <f>SUMIFS(Data!Z:Z,Data!B:B,Figure16!B4684,Data!A:A,Figure16!A4684)</f>
        <v>1</v>
      </c>
    </row>
    <row r="4685" spans="1:8">
      <c r="A4685" s="27">
        <v>1955</v>
      </c>
      <c r="B4685" t="s">
        <v>40</v>
      </c>
      <c r="C4685" s="3">
        <f>SUMIFS(Data!F:F,Data!$B:$B,Figure16!$B4685,Data!$A:$A,Figure16!$A4685)</f>
        <v>0</v>
      </c>
      <c r="D4685" s="3">
        <f>SUMIFS(Data!Y:Y,Data!$B:$B,Figure16!$B4685,Data!$A:$A,Figure16!$A4685)</f>
        <v>0</v>
      </c>
      <c r="E4685" s="3">
        <f>SUMIFS(Data!Q:Q,Data!$B:$B,Figure16!$B4685,Data!$A:$A,Figure16!$A4685)</f>
        <v>0</v>
      </c>
      <c r="F4685" s="1" t="str">
        <f t="shared" si="150"/>
        <v/>
      </c>
      <c r="G4685" s="1" t="str">
        <f t="shared" si="151"/>
        <v/>
      </c>
      <c r="H4685">
        <f>SUMIFS(Data!Z:Z,Data!B:B,Figure16!B4685,Data!A:A,Figure16!A4685)</f>
        <v>1</v>
      </c>
    </row>
    <row r="4686" spans="1:8">
      <c r="A4686" s="27">
        <v>1956</v>
      </c>
      <c r="B4686" t="s">
        <v>40</v>
      </c>
      <c r="C4686" s="3">
        <f>SUMIFS(Data!F:F,Data!$B:$B,Figure16!$B4686,Data!$A:$A,Figure16!$A4686)</f>
        <v>40000000</v>
      </c>
      <c r="D4686" s="3">
        <f>SUMIFS(Data!Y:Y,Data!$B:$B,Figure16!$B4686,Data!$A:$A,Figure16!$A4686)</f>
        <v>0</v>
      </c>
      <c r="E4686" s="3">
        <f>SUMIFS(Data!Q:Q,Data!$B:$B,Figure16!$B4686,Data!$A:$A,Figure16!$A4686)</f>
        <v>0</v>
      </c>
      <c r="F4686" s="1" t="str">
        <f t="shared" si="150"/>
        <v/>
      </c>
      <c r="G4686" s="1" t="str">
        <f t="shared" si="151"/>
        <v/>
      </c>
      <c r="H4686">
        <f>SUMIFS(Data!Z:Z,Data!B:B,Figure16!B4686,Data!A:A,Figure16!A4686)</f>
        <v>1</v>
      </c>
    </row>
    <row r="4687" spans="1:8">
      <c r="A4687" s="27">
        <v>1957</v>
      </c>
      <c r="B4687" t="s">
        <v>40</v>
      </c>
      <c r="C4687" s="3">
        <f>SUMIFS(Data!F:F,Data!$B:$B,Figure16!$B4687,Data!$A:$A,Figure16!$A4687)</f>
        <v>0</v>
      </c>
      <c r="D4687" s="3">
        <f>SUMIFS(Data!Y:Y,Data!$B:$B,Figure16!$B4687,Data!$A:$A,Figure16!$A4687)</f>
        <v>0</v>
      </c>
      <c r="E4687" s="3">
        <f>SUMIFS(Data!Q:Q,Data!$B:$B,Figure16!$B4687,Data!$A:$A,Figure16!$A4687)</f>
        <v>0</v>
      </c>
      <c r="F4687" s="1" t="str">
        <f t="shared" si="150"/>
        <v/>
      </c>
      <c r="G4687" s="1" t="str">
        <f t="shared" si="151"/>
        <v/>
      </c>
      <c r="H4687">
        <f>SUMIFS(Data!Z:Z,Data!B:B,Figure16!B4687,Data!A:A,Figure16!A4687)</f>
        <v>1</v>
      </c>
    </row>
    <row r="4688" spans="1:8">
      <c r="A4688" s="27">
        <v>1958</v>
      </c>
      <c r="B4688" t="s">
        <v>40</v>
      </c>
      <c r="C4688" s="3">
        <f>SUMIFS(Data!F:F,Data!$B:$B,Figure16!$B4688,Data!$A:$A,Figure16!$A4688)</f>
        <v>25000000</v>
      </c>
      <c r="D4688" s="3">
        <f>SUMIFS(Data!Y:Y,Data!$B:$B,Figure16!$B4688,Data!$A:$A,Figure16!$A4688)</f>
        <v>0</v>
      </c>
      <c r="E4688" s="3">
        <f>SUMIFS(Data!Q:Q,Data!$B:$B,Figure16!$B4688,Data!$A:$A,Figure16!$A4688)</f>
        <v>0</v>
      </c>
      <c r="F4688" s="1" t="str">
        <f t="shared" si="150"/>
        <v/>
      </c>
      <c r="G4688" s="1" t="str">
        <f t="shared" si="151"/>
        <v/>
      </c>
      <c r="H4688">
        <f>SUMIFS(Data!Z:Z,Data!B:B,Figure16!B4688,Data!A:A,Figure16!A4688)</f>
        <v>1</v>
      </c>
    </row>
    <row r="4689" spans="1:8">
      <c r="A4689" s="27">
        <v>1959</v>
      </c>
      <c r="B4689" t="s">
        <v>40</v>
      </c>
      <c r="C4689" s="3">
        <f>SUMIFS(Data!F:F,Data!$B:$B,Figure16!$B4689,Data!$A:$A,Figure16!$A4689)</f>
        <v>0</v>
      </c>
      <c r="D4689" s="3">
        <f>SUMIFS(Data!Y:Y,Data!$B:$B,Figure16!$B4689,Data!$A:$A,Figure16!$A4689)</f>
        <v>0</v>
      </c>
      <c r="E4689" s="3">
        <f>SUMIFS(Data!Q:Q,Data!$B:$B,Figure16!$B4689,Data!$A:$A,Figure16!$A4689)</f>
        <v>0</v>
      </c>
      <c r="F4689" s="1" t="str">
        <f t="shared" si="150"/>
        <v/>
      </c>
      <c r="G4689" s="1" t="str">
        <f t="shared" si="151"/>
        <v/>
      </c>
      <c r="H4689">
        <f>SUMIFS(Data!Z:Z,Data!B:B,Figure16!B4689,Data!A:A,Figure16!A4689)</f>
        <v>1</v>
      </c>
    </row>
    <row r="4690" spans="1:8">
      <c r="A4690" s="27">
        <v>1960</v>
      </c>
      <c r="B4690" t="s">
        <v>40</v>
      </c>
      <c r="C4690" s="3">
        <f>SUMIFS(Data!F:F,Data!$B:$B,Figure16!$B4690,Data!$A:$A,Figure16!$A4690)</f>
        <v>50000000</v>
      </c>
      <c r="D4690" s="3">
        <f>SUMIFS(Data!Y:Y,Data!$B:$B,Figure16!$B4690,Data!$A:$A,Figure16!$A4690)</f>
        <v>0</v>
      </c>
      <c r="E4690" s="3">
        <f>SUMIFS(Data!Q:Q,Data!$B:$B,Figure16!$B4690,Data!$A:$A,Figure16!$A4690)</f>
        <v>0</v>
      </c>
      <c r="F4690" s="1" t="str">
        <f t="shared" si="150"/>
        <v/>
      </c>
      <c r="G4690" s="1" t="str">
        <f t="shared" si="151"/>
        <v/>
      </c>
      <c r="H4690">
        <f>SUMIFS(Data!Z:Z,Data!B:B,Figure16!B4690,Data!A:A,Figure16!A4690)</f>
        <v>1</v>
      </c>
    </row>
    <row r="4691" spans="1:8">
      <c r="A4691" s="27">
        <v>1961</v>
      </c>
      <c r="B4691" t="s">
        <v>40</v>
      </c>
      <c r="C4691" s="3">
        <f>SUMIFS(Data!F:F,Data!$B:$B,Figure16!$B4691,Data!$A:$A,Figure16!$A4691)</f>
        <v>0</v>
      </c>
      <c r="D4691" s="3">
        <f>SUMIFS(Data!Y:Y,Data!$B:$B,Figure16!$B4691,Data!$A:$A,Figure16!$A4691)</f>
        <v>0</v>
      </c>
      <c r="E4691" s="3">
        <f>SUMIFS(Data!Q:Q,Data!$B:$B,Figure16!$B4691,Data!$A:$A,Figure16!$A4691)</f>
        <v>0</v>
      </c>
      <c r="F4691" s="1" t="str">
        <f t="shared" si="150"/>
        <v/>
      </c>
      <c r="G4691" s="1" t="str">
        <f t="shared" si="151"/>
        <v/>
      </c>
      <c r="H4691">
        <f>SUMIFS(Data!Z:Z,Data!B:B,Figure16!B4691,Data!A:A,Figure16!A4691)</f>
        <v>1</v>
      </c>
    </row>
    <row r="4692" spans="1:8">
      <c r="A4692" s="27">
        <v>1962</v>
      </c>
      <c r="B4692" t="s">
        <v>40</v>
      </c>
      <c r="C4692" s="3">
        <f>SUMIFS(Data!F:F,Data!$B:$B,Figure16!$B4692,Data!$A:$A,Figure16!$A4692)</f>
        <v>0</v>
      </c>
      <c r="D4692" s="3">
        <f>SUMIFS(Data!Y:Y,Data!$B:$B,Figure16!$B4692,Data!$A:$A,Figure16!$A4692)</f>
        <v>0</v>
      </c>
      <c r="E4692" s="3">
        <f>SUMIFS(Data!Q:Q,Data!$B:$B,Figure16!$B4692,Data!$A:$A,Figure16!$A4692)</f>
        <v>0</v>
      </c>
      <c r="F4692" s="1" t="str">
        <f t="shared" si="150"/>
        <v/>
      </c>
      <c r="G4692" s="1" t="str">
        <f t="shared" si="151"/>
        <v/>
      </c>
      <c r="H4692">
        <f>SUMIFS(Data!Z:Z,Data!B:B,Figure16!B4692,Data!A:A,Figure16!A4692)</f>
        <v>1</v>
      </c>
    </row>
    <row r="4693" spans="1:8">
      <c r="A4693" s="27">
        <v>1963</v>
      </c>
      <c r="B4693" t="s">
        <v>40</v>
      </c>
      <c r="C4693" s="3">
        <f>SUMIFS(Data!F:F,Data!$B:$B,Figure16!$B4693,Data!$A:$A,Figure16!$A4693)</f>
        <v>0</v>
      </c>
      <c r="D4693" s="3">
        <f>SUMIFS(Data!Y:Y,Data!$B:$B,Figure16!$B4693,Data!$A:$A,Figure16!$A4693)</f>
        <v>0</v>
      </c>
      <c r="E4693" s="3">
        <f>SUMIFS(Data!Q:Q,Data!$B:$B,Figure16!$B4693,Data!$A:$A,Figure16!$A4693)</f>
        <v>0</v>
      </c>
      <c r="F4693" s="1" t="str">
        <f t="shared" si="150"/>
        <v/>
      </c>
      <c r="G4693" s="1" t="str">
        <f t="shared" si="151"/>
        <v/>
      </c>
      <c r="H4693">
        <f>SUMIFS(Data!Z:Z,Data!B:B,Figure16!B4693,Data!A:A,Figure16!A4693)</f>
        <v>1</v>
      </c>
    </row>
    <row r="4694" spans="1:8">
      <c r="A4694" s="27">
        <v>1964</v>
      </c>
      <c r="B4694" t="s">
        <v>40</v>
      </c>
      <c r="C4694" s="3">
        <f>SUMIFS(Data!F:F,Data!$B:$B,Figure16!$B4694,Data!$A:$A,Figure16!$A4694)</f>
        <v>0</v>
      </c>
      <c r="D4694" s="3">
        <f>SUMIFS(Data!Y:Y,Data!$B:$B,Figure16!$B4694,Data!$A:$A,Figure16!$A4694)</f>
        <v>0</v>
      </c>
      <c r="E4694" s="3">
        <f>SUMIFS(Data!Q:Q,Data!$B:$B,Figure16!$B4694,Data!$A:$A,Figure16!$A4694)</f>
        <v>0</v>
      </c>
      <c r="F4694" s="1" t="str">
        <f t="shared" si="150"/>
        <v/>
      </c>
      <c r="G4694" s="1" t="str">
        <f t="shared" si="151"/>
        <v/>
      </c>
      <c r="H4694">
        <f>SUMIFS(Data!Z:Z,Data!B:B,Figure16!B4694,Data!A:A,Figure16!A4694)</f>
        <v>1</v>
      </c>
    </row>
    <row r="4695" spans="1:8">
      <c r="A4695" s="27">
        <v>1965</v>
      </c>
      <c r="B4695" t="s">
        <v>40</v>
      </c>
      <c r="C4695" s="3">
        <f>SUMIFS(Data!F:F,Data!$B:$B,Figure16!$B4695,Data!$A:$A,Figure16!$A4695)</f>
        <v>0</v>
      </c>
      <c r="D4695" s="3">
        <f>SUMIFS(Data!Y:Y,Data!$B:$B,Figure16!$B4695,Data!$A:$A,Figure16!$A4695)</f>
        <v>0</v>
      </c>
      <c r="E4695" s="3">
        <f>SUMIFS(Data!Q:Q,Data!$B:$B,Figure16!$B4695,Data!$A:$A,Figure16!$A4695)</f>
        <v>0</v>
      </c>
      <c r="F4695" s="1" t="str">
        <f t="shared" si="150"/>
        <v/>
      </c>
      <c r="G4695" s="1" t="str">
        <f t="shared" si="151"/>
        <v/>
      </c>
      <c r="H4695">
        <f>SUMIFS(Data!Z:Z,Data!B:B,Figure16!B4695,Data!A:A,Figure16!A4695)</f>
        <v>1</v>
      </c>
    </row>
    <row r="4696" spans="1:8">
      <c r="A4696" s="27">
        <v>1966</v>
      </c>
      <c r="B4696" t="s">
        <v>40</v>
      </c>
      <c r="C4696" s="3">
        <f>SUMIFS(Data!F:F,Data!$B:$B,Figure16!$B4696,Data!$A:$A,Figure16!$A4696)</f>
        <v>0</v>
      </c>
      <c r="D4696" s="3">
        <f>SUMIFS(Data!Y:Y,Data!$B:$B,Figure16!$B4696,Data!$A:$A,Figure16!$A4696)</f>
        <v>0</v>
      </c>
      <c r="E4696" s="3">
        <f>SUMIFS(Data!Q:Q,Data!$B:$B,Figure16!$B4696,Data!$A:$A,Figure16!$A4696)</f>
        <v>0</v>
      </c>
      <c r="F4696" s="1" t="str">
        <f t="shared" si="150"/>
        <v/>
      </c>
      <c r="G4696" s="1" t="str">
        <f t="shared" si="151"/>
        <v/>
      </c>
      <c r="H4696">
        <f>SUMIFS(Data!Z:Z,Data!B:B,Figure16!B4696,Data!A:A,Figure16!A4696)</f>
        <v>1</v>
      </c>
    </row>
    <row r="4697" spans="1:8">
      <c r="A4697" s="27">
        <v>1967</v>
      </c>
      <c r="B4697" t="s">
        <v>40</v>
      </c>
      <c r="C4697" s="3">
        <f>SUMIFS(Data!F:F,Data!$B:$B,Figure16!$B4697,Data!$A:$A,Figure16!$A4697)</f>
        <v>0</v>
      </c>
      <c r="D4697" s="3">
        <f>SUMIFS(Data!Y:Y,Data!$B:$B,Figure16!$B4697,Data!$A:$A,Figure16!$A4697)</f>
        <v>0</v>
      </c>
      <c r="E4697" s="3">
        <f>SUMIFS(Data!Q:Q,Data!$B:$B,Figure16!$B4697,Data!$A:$A,Figure16!$A4697)</f>
        <v>0</v>
      </c>
      <c r="F4697" s="1" t="str">
        <f t="shared" si="150"/>
        <v/>
      </c>
      <c r="G4697" s="1" t="str">
        <f t="shared" si="151"/>
        <v/>
      </c>
      <c r="H4697">
        <f>SUMIFS(Data!Z:Z,Data!B:B,Figure16!B4697,Data!A:A,Figure16!A4697)</f>
        <v>1</v>
      </c>
    </row>
    <row r="4698" spans="1:8">
      <c r="A4698" s="27">
        <v>1968</v>
      </c>
      <c r="B4698" t="s">
        <v>40</v>
      </c>
      <c r="C4698" s="3">
        <f>SUMIFS(Data!F:F,Data!$B:$B,Figure16!$B4698,Data!$A:$A,Figure16!$A4698)</f>
        <v>0</v>
      </c>
      <c r="D4698" s="3">
        <f>SUMIFS(Data!Y:Y,Data!$B:$B,Figure16!$B4698,Data!$A:$A,Figure16!$A4698)</f>
        <v>0</v>
      </c>
      <c r="E4698" s="3">
        <f>SUMIFS(Data!Q:Q,Data!$B:$B,Figure16!$B4698,Data!$A:$A,Figure16!$A4698)</f>
        <v>0</v>
      </c>
      <c r="F4698" s="1" t="str">
        <f t="shared" si="150"/>
        <v/>
      </c>
      <c r="G4698" s="1" t="str">
        <f t="shared" si="151"/>
        <v/>
      </c>
      <c r="H4698">
        <f>SUMIFS(Data!Z:Z,Data!B:B,Figure16!B4698,Data!A:A,Figure16!A4698)</f>
        <v>1</v>
      </c>
    </row>
    <row r="4699" spans="1:8">
      <c r="A4699" s="27">
        <v>1969</v>
      </c>
      <c r="B4699" t="s">
        <v>40</v>
      </c>
      <c r="C4699" s="3">
        <f>SUMIFS(Data!F:F,Data!$B:$B,Figure16!$B4699,Data!$A:$A,Figure16!$A4699)</f>
        <v>0</v>
      </c>
      <c r="D4699" s="3">
        <f>SUMIFS(Data!Y:Y,Data!$B:$B,Figure16!$B4699,Data!$A:$A,Figure16!$A4699)</f>
        <v>0</v>
      </c>
      <c r="E4699" s="3">
        <f>SUMIFS(Data!Q:Q,Data!$B:$B,Figure16!$B4699,Data!$A:$A,Figure16!$A4699)</f>
        <v>0</v>
      </c>
      <c r="F4699" s="1" t="str">
        <f t="shared" si="150"/>
        <v/>
      </c>
      <c r="G4699" s="1" t="str">
        <f t="shared" si="151"/>
        <v/>
      </c>
      <c r="H4699">
        <f>SUMIFS(Data!Z:Z,Data!B:B,Figure16!B4699,Data!A:A,Figure16!A4699)</f>
        <v>1</v>
      </c>
    </row>
    <row r="4700" spans="1:8">
      <c r="A4700" s="27">
        <v>1970</v>
      </c>
      <c r="B4700" t="s">
        <v>40</v>
      </c>
      <c r="C4700" s="3">
        <f>SUMIFS(Data!F:F,Data!$B:$B,Figure16!$B4700,Data!$A:$A,Figure16!$A4700)</f>
        <v>0</v>
      </c>
      <c r="D4700" s="3">
        <f>SUMIFS(Data!Y:Y,Data!$B:$B,Figure16!$B4700,Data!$A:$A,Figure16!$A4700)</f>
        <v>0</v>
      </c>
      <c r="E4700" s="3">
        <f>SUMIFS(Data!Q:Q,Data!$B:$B,Figure16!$B4700,Data!$A:$A,Figure16!$A4700)</f>
        <v>0</v>
      </c>
      <c r="F4700" s="1" t="str">
        <f t="shared" si="150"/>
        <v/>
      </c>
      <c r="G4700" s="1" t="str">
        <f t="shared" si="151"/>
        <v/>
      </c>
      <c r="H4700">
        <f>SUMIFS(Data!Z:Z,Data!B:B,Figure16!B4700,Data!A:A,Figure16!A4700)</f>
        <v>1</v>
      </c>
    </row>
    <row r="4701" spans="1:8">
      <c r="A4701" s="27">
        <v>1971</v>
      </c>
      <c r="B4701" t="s">
        <v>40</v>
      </c>
      <c r="C4701" s="3">
        <f>SUMIFS(Data!F:F,Data!$B:$B,Figure16!$B4701,Data!$A:$A,Figure16!$A4701)</f>
        <v>0</v>
      </c>
      <c r="D4701" s="3">
        <f>SUMIFS(Data!Y:Y,Data!$B:$B,Figure16!$B4701,Data!$A:$A,Figure16!$A4701)</f>
        <v>0</v>
      </c>
      <c r="E4701" s="3">
        <f>SUMIFS(Data!Q:Q,Data!$B:$B,Figure16!$B4701,Data!$A:$A,Figure16!$A4701)</f>
        <v>0</v>
      </c>
      <c r="F4701" s="1" t="str">
        <f t="shared" si="150"/>
        <v/>
      </c>
      <c r="G4701" s="1" t="str">
        <f t="shared" si="151"/>
        <v/>
      </c>
      <c r="H4701">
        <f>SUMIFS(Data!Z:Z,Data!B:B,Figure16!B4701,Data!A:A,Figure16!A4701)</f>
        <v>1</v>
      </c>
    </row>
    <row r="4702" spans="1:8">
      <c r="A4702" s="27">
        <v>1972</v>
      </c>
      <c r="B4702" t="s">
        <v>40</v>
      </c>
      <c r="C4702" s="3">
        <f>SUMIFS(Data!F:F,Data!$B:$B,Figure16!$B4702,Data!$A:$A,Figure16!$A4702)</f>
        <v>0</v>
      </c>
      <c r="D4702" s="3">
        <f>SUMIFS(Data!Y:Y,Data!$B:$B,Figure16!$B4702,Data!$A:$A,Figure16!$A4702)</f>
        <v>0</v>
      </c>
      <c r="E4702" s="3">
        <f>SUMIFS(Data!Q:Q,Data!$B:$B,Figure16!$B4702,Data!$A:$A,Figure16!$A4702)</f>
        <v>0</v>
      </c>
      <c r="F4702" s="1" t="str">
        <f t="shared" si="150"/>
        <v/>
      </c>
      <c r="G4702" s="1" t="str">
        <f t="shared" si="151"/>
        <v/>
      </c>
      <c r="H4702">
        <f>SUMIFS(Data!Z:Z,Data!B:B,Figure16!B4702,Data!A:A,Figure16!A4702)</f>
        <v>1</v>
      </c>
    </row>
    <row r="4703" spans="1:8">
      <c r="A4703" s="27">
        <v>1973</v>
      </c>
      <c r="B4703" t="s">
        <v>40</v>
      </c>
      <c r="C4703" s="3">
        <f>SUMIFS(Data!F:F,Data!$B:$B,Figure16!$B4703,Data!$A:$A,Figure16!$A4703)</f>
        <v>0</v>
      </c>
      <c r="D4703" s="3">
        <f>SUMIFS(Data!Y:Y,Data!$B:$B,Figure16!$B4703,Data!$A:$A,Figure16!$A4703)</f>
        <v>0</v>
      </c>
      <c r="E4703" s="3">
        <f>SUMIFS(Data!Q:Q,Data!$B:$B,Figure16!$B4703,Data!$A:$A,Figure16!$A4703)</f>
        <v>0</v>
      </c>
      <c r="F4703" s="1" t="str">
        <f t="shared" si="150"/>
        <v/>
      </c>
      <c r="G4703" s="1" t="str">
        <f t="shared" si="151"/>
        <v/>
      </c>
      <c r="H4703">
        <f>SUMIFS(Data!Z:Z,Data!B:B,Figure16!B4703,Data!A:A,Figure16!A4703)</f>
        <v>1</v>
      </c>
    </row>
    <row r="4704" spans="1:8">
      <c r="A4704" s="27">
        <v>1974</v>
      </c>
      <c r="B4704" t="s">
        <v>40</v>
      </c>
      <c r="C4704" s="3">
        <f>SUMIFS(Data!F:F,Data!$B:$B,Figure16!$B4704,Data!$A:$A,Figure16!$A4704)</f>
        <v>0</v>
      </c>
      <c r="D4704" s="3">
        <f>SUMIFS(Data!Y:Y,Data!$B:$B,Figure16!$B4704,Data!$A:$A,Figure16!$A4704)</f>
        <v>0</v>
      </c>
      <c r="E4704" s="3">
        <f>SUMIFS(Data!Q:Q,Data!$B:$B,Figure16!$B4704,Data!$A:$A,Figure16!$A4704)</f>
        <v>0</v>
      </c>
      <c r="F4704" s="1" t="str">
        <f t="shared" si="150"/>
        <v/>
      </c>
      <c r="G4704" s="1" t="str">
        <f t="shared" si="151"/>
        <v/>
      </c>
      <c r="H4704">
        <f>SUMIFS(Data!Z:Z,Data!B:B,Figure16!B4704,Data!A:A,Figure16!A4704)</f>
        <v>1</v>
      </c>
    </row>
    <row r="4705" spans="1:8">
      <c r="A4705" s="27">
        <v>1975</v>
      </c>
      <c r="B4705" t="s">
        <v>40</v>
      </c>
      <c r="C4705" s="3">
        <f>SUMIFS(Data!F:F,Data!$B:$B,Figure16!$B4705,Data!$A:$A,Figure16!$A4705)</f>
        <v>0</v>
      </c>
      <c r="D4705" s="3">
        <f>SUMIFS(Data!Y:Y,Data!$B:$B,Figure16!$B4705,Data!$A:$A,Figure16!$A4705)</f>
        <v>0</v>
      </c>
      <c r="E4705" s="3">
        <f>SUMIFS(Data!Q:Q,Data!$B:$B,Figure16!$B4705,Data!$A:$A,Figure16!$A4705)</f>
        <v>0</v>
      </c>
      <c r="F4705" s="1" t="str">
        <f t="shared" si="150"/>
        <v/>
      </c>
      <c r="G4705" s="1" t="str">
        <f t="shared" si="151"/>
        <v/>
      </c>
      <c r="H4705">
        <f>SUMIFS(Data!Z:Z,Data!B:B,Figure16!B4705,Data!A:A,Figure16!A4705)</f>
        <v>1</v>
      </c>
    </row>
    <row r="4706" spans="1:8">
      <c r="A4706" s="27">
        <v>1976</v>
      </c>
      <c r="B4706" t="s">
        <v>40</v>
      </c>
      <c r="C4706" s="3">
        <f>SUMIFS(Data!F:F,Data!$B:$B,Figure16!$B4706,Data!$A:$A,Figure16!$A4706)</f>
        <v>0</v>
      </c>
      <c r="D4706" s="3">
        <f>SUMIFS(Data!Y:Y,Data!$B:$B,Figure16!$B4706,Data!$A:$A,Figure16!$A4706)</f>
        <v>0</v>
      </c>
      <c r="E4706" s="3">
        <f>SUMIFS(Data!Q:Q,Data!$B:$B,Figure16!$B4706,Data!$A:$A,Figure16!$A4706)</f>
        <v>0</v>
      </c>
      <c r="F4706" s="1" t="str">
        <f t="shared" si="150"/>
        <v/>
      </c>
      <c r="G4706" s="1" t="str">
        <f t="shared" si="151"/>
        <v/>
      </c>
      <c r="H4706">
        <f>SUMIFS(Data!Z:Z,Data!B:B,Figure16!B4706,Data!A:A,Figure16!A4706)</f>
        <v>1</v>
      </c>
    </row>
    <row r="4707" spans="1:8">
      <c r="A4707" s="27">
        <v>1977</v>
      </c>
      <c r="B4707" t="s">
        <v>40</v>
      </c>
      <c r="C4707" s="3">
        <f>SUMIFS(Data!F:F,Data!$B:$B,Figure16!$B4707,Data!$A:$A,Figure16!$A4707)</f>
        <v>0</v>
      </c>
      <c r="D4707" s="3">
        <f>SUMIFS(Data!Y:Y,Data!$B:$B,Figure16!$B4707,Data!$A:$A,Figure16!$A4707)</f>
        <v>0</v>
      </c>
      <c r="E4707" s="3">
        <f>SUMIFS(Data!Q:Q,Data!$B:$B,Figure16!$B4707,Data!$A:$A,Figure16!$A4707)</f>
        <v>0</v>
      </c>
      <c r="F4707" s="1" t="str">
        <f t="shared" si="150"/>
        <v/>
      </c>
      <c r="G4707" s="1" t="str">
        <f t="shared" si="151"/>
        <v/>
      </c>
      <c r="H4707">
        <f>SUMIFS(Data!Z:Z,Data!B:B,Figure16!B4707,Data!A:A,Figure16!A4707)</f>
        <v>1</v>
      </c>
    </row>
    <row r="4708" spans="1:8">
      <c r="A4708" s="27">
        <v>1978</v>
      </c>
      <c r="B4708" t="s">
        <v>40</v>
      </c>
      <c r="C4708" s="3">
        <f>SUMIFS(Data!F:F,Data!$B:$B,Figure16!$B4708,Data!$A:$A,Figure16!$A4708)</f>
        <v>0</v>
      </c>
      <c r="D4708" s="3">
        <f>SUMIFS(Data!Y:Y,Data!$B:$B,Figure16!$B4708,Data!$A:$A,Figure16!$A4708)</f>
        <v>0</v>
      </c>
      <c r="E4708" s="3">
        <f>SUMIFS(Data!Q:Q,Data!$B:$B,Figure16!$B4708,Data!$A:$A,Figure16!$A4708)</f>
        <v>0</v>
      </c>
      <c r="F4708" s="1" t="str">
        <f t="shared" si="150"/>
        <v/>
      </c>
      <c r="G4708" s="1" t="str">
        <f t="shared" si="151"/>
        <v/>
      </c>
      <c r="H4708">
        <f>SUMIFS(Data!Z:Z,Data!B:B,Figure16!B4708,Data!A:A,Figure16!A4708)</f>
        <v>1</v>
      </c>
    </row>
    <row r="4709" spans="1:8">
      <c r="A4709" s="27">
        <v>1979</v>
      </c>
      <c r="B4709" t="s">
        <v>40</v>
      </c>
      <c r="C4709" s="3">
        <f>SUMIFS(Data!F:F,Data!$B:$B,Figure16!$B4709,Data!$A:$A,Figure16!$A4709)</f>
        <v>0</v>
      </c>
      <c r="D4709" s="3">
        <f>SUMIFS(Data!Y:Y,Data!$B:$B,Figure16!$B4709,Data!$A:$A,Figure16!$A4709)</f>
        <v>0</v>
      </c>
      <c r="E4709" s="3">
        <f>SUMIFS(Data!Q:Q,Data!$B:$B,Figure16!$B4709,Data!$A:$A,Figure16!$A4709)</f>
        <v>0</v>
      </c>
      <c r="F4709" s="1" t="str">
        <f t="shared" si="150"/>
        <v/>
      </c>
      <c r="G4709" s="1" t="str">
        <f t="shared" si="151"/>
        <v/>
      </c>
      <c r="H4709">
        <f>SUMIFS(Data!Z:Z,Data!B:B,Figure16!B4709,Data!A:A,Figure16!A4709)</f>
        <v>1</v>
      </c>
    </row>
    <row r="4710" spans="1:8">
      <c r="A4710" s="27">
        <v>1980</v>
      </c>
      <c r="B4710" t="s">
        <v>40</v>
      </c>
      <c r="C4710" s="3">
        <f>SUMIFS(Data!F:F,Data!$B:$B,Figure16!$B4710,Data!$A:$A,Figure16!$A4710)</f>
        <v>0</v>
      </c>
      <c r="D4710" s="3">
        <f>SUMIFS(Data!Y:Y,Data!$B:$B,Figure16!$B4710,Data!$A:$A,Figure16!$A4710)</f>
        <v>0</v>
      </c>
      <c r="E4710" s="3">
        <f>SUMIFS(Data!Q:Q,Data!$B:$B,Figure16!$B4710,Data!$A:$A,Figure16!$A4710)</f>
        <v>0</v>
      </c>
      <c r="F4710" s="1" t="str">
        <f t="shared" si="150"/>
        <v/>
      </c>
      <c r="G4710" s="1" t="str">
        <f t="shared" si="151"/>
        <v/>
      </c>
      <c r="H4710">
        <f>SUMIFS(Data!Z:Z,Data!B:B,Figure16!B4710,Data!A:A,Figure16!A4710)</f>
        <v>1</v>
      </c>
    </row>
    <row r="4711" spans="1:8">
      <c r="A4711" s="27">
        <v>1981</v>
      </c>
      <c r="B4711" t="s">
        <v>40</v>
      </c>
      <c r="C4711" s="3">
        <f>SUMIFS(Data!F:F,Data!$B:$B,Figure16!$B4711,Data!$A:$A,Figure16!$A4711)</f>
        <v>0</v>
      </c>
      <c r="D4711" s="3">
        <f>SUMIFS(Data!Y:Y,Data!$B:$B,Figure16!$B4711,Data!$A:$A,Figure16!$A4711)</f>
        <v>0</v>
      </c>
      <c r="E4711" s="3">
        <f>SUMIFS(Data!Q:Q,Data!$B:$B,Figure16!$B4711,Data!$A:$A,Figure16!$A4711)</f>
        <v>2310099100</v>
      </c>
      <c r="F4711" s="1">
        <f t="shared" si="150"/>
        <v>0</v>
      </c>
      <c r="G4711" s="1">
        <f t="shared" si="151"/>
        <v>0</v>
      </c>
      <c r="H4711">
        <f>SUMIFS(Data!Z:Z,Data!B:B,Figure16!B4711,Data!A:A,Figure16!A4711)</f>
        <v>1</v>
      </c>
    </row>
    <row r="4712" spans="1:8">
      <c r="A4712" s="27">
        <v>1982</v>
      </c>
      <c r="B4712" t="s">
        <v>40</v>
      </c>
      <c r="C4712" s="3">
        <f>SUMIFS(Data!F:F,Data!$B:$B,Figure16!$B4712,Data!$A:$A,Figure16!$A4712)</f>
        <v>0</v>
      </c>
      <c r="D4712" s="3">
        <f>SUMIFS(Data!Y:Y,Data!$B:$B,Figure16!$B4712,Data!$A:$A,Figure16!$A4712)</f>
        <v>0</v>
      </c>
      <c r="E4712" s="3">
        <f>SUMIFS(Data!Q:Q,Data!$B:$B,Figure16!$B4712,Data!$A:$A,Figure16!$A4712)</f>
        <v>2552401933.3333335</v>
      </c>
      <c r="F4712" s="1">
        <f t="shared" si="150"/>
        <v>0</v>
      </c>
      <c r="G4712" s="1">
        <f t="shared" si="151"/>
        <v>0</v>
      </c>
      <c r="H4712">
        <f>SUMIFS(Data!Z:Z,Data!B:B,Figure16!B4712,Data!A:A,Figure16!A4712)</f>
        <v>1</v>
      </c>
    </row>
    <row r="4713" spans="1:8">
      <c r="A4713" s="27">
        <v>1983</v>
      </c>
      <c r="B4713" t="s">
        <v>40</v>
      </c>
      <c r="C4713" s="3">
        <f>SUMIFS(Data!F:F,Data!$B:$B,Figure16!$B4713,Data!$A:$A,Figure16!$A4713)</f>
        <v>0</v>
      </c>
      <c r="D4713" s="3">
        <f>SUMIFS(Data!Y:Y,Data!$B:$B,Figure16!$B4713,Data!$A:$A,Figure16!$A4713)</f>
        <v>0</v>
      </c>
      <c r="E4713" s="3">
        <f>SUMIFS(Data!Q:Q,Data!$B:$B,Figure16!$B4713,Data!$A:$A,Figure16!$A4713)</f>
        <v>2725736633.3333335</v>
      </c>
      <c r="F4713" s="1">
        <f t="shared" si="150"/>
        <v>0</v>
      </c>
      <c r="G4713" s="1">
        <f t="shared" si="151"/>
        <v>0</v>
      </c>
      <c r="H4713">
        <f>SUMIFS(Data!Z:Z,Data!B:B,Figure16!B4713,Data!A:A,Figure16!A4713)</f>
        <v>1</v>
      </c>
    </row>
    <row r="4714" spans="1:8">
      <c r="A4714" s="27">
        <v>1984</v>
      </c>
      <c r="B4714" t="s">
        <v>40</v>
      </c>
      <c r="C4714" s="3">
        <f>SUMIFS(Data!F:F,Data!$B:$B,Figure16!$B4714,Data!$A:$A,Figure16!$A4714)</f>
        <v>0</v>
      </c>
      <c r="D4714" s="3">
        <f>SUMIFS(Data!Y:Y,Data!$B:$B,Figure16!$B4714,Data!$A:$A,Figure16!$A4714)</f>
        <v>0</v>
      </c>
      <c r="E4714" s="3">
        <f>SUMIFS(Data!Q:Q,Data!$B:$B,Figure16!$B4714,Data!$A:$A,Figure16!$A4714)</f>
        <v>2098734600</v>
      </c>
      <c r="F4714" s="1">
        <f t="shared" si="150"/>
        <v>0</v>
      </c>
      <c r="G4714" s="1">
        <f t="shared" si="151"/>
        <v>0</v>
      </c>
      <c r="H4714">
        <f>SUMIFS(Data!Z:Z,Data!B:B,Figure16!B4714,Data!A:A,Figure16!A4714)</f>
        <v>1</v>
      </c>
    </row>
    <row r="4715" spans="1:8">
      <c r="A4715" s="27">
        <v>1985</v>
      </c>
      <c r="B4715" t="s">
        <v>40</v>
      </c>
      <c r="C4715" s="3">
        <f>SUMIFS(Data!F:F,Data!$B:$B,Figure16!$B4715,Data!$A:$A,Figure16!$A4715)</f>
        <v>0</v>
      </c>
      <c r="D4715" s="3">
        <f>SUMIFS(Data!Y:Y,Data!$B:$B,Figure16!$B4715,Data!$A:$A,Figure16!$A4715)</f>
        <v>0</v>
      </c>
      <c r="E4715" s="3">
        <f>SUMIFS(Data!Q:Q,Data!$B:$B,Figure16!$B4715,Data!$A:$A,Figure16!$A4715)</f>
        <v>2186505475</v>
      </c>
      <c r="F4715" s="1">
        <f t="shared" si="150"/>
        <v>0</v>
      </c>
      <c r="G4715" s="1">
        <f t="shared" si="151"/>
        <v>0</v>
      </c>
      <c r="H4715">
        <f>SUMIFS(Data!Z:Z,Data!B:B,Figure16!B4715,Data!A:A,Figure16!A4715)</f>
        <v>1</v>
      </c>
    </row>
    <row r="4716" spans="1:8">
      <c r="A4716" s="27">
        <v>1986</v>
      </c>
      <c r="B4716" t="s">
        <v>40</v>
      </c>
      <c r="C4716" s="3">
        <f>SUMIFS(Data!F:F,Data!$B:$B,Figure16!$B4716,Data!$A:$A,Figure16!$A4716)</f>
        <v>0</v>
      </c>
      <c r="D4716" s="3">
        <f>SUMIFS(Data!Y:Y,Data!$B:$B,Figure16!$B4716,Data!$A:$A,Figure16!$A4716)</f>
        <v>0</v>
      </c>
      <c r="E4716" s="3">
        <f>SUMIFS(Data!Q:Q,Data!$B:$B,Figure16!$B4716,Data!$A:$A,Figure16!$A4716)</f>
        <v>2896178866.666666</v>
      </c>
      <c r="F4716" s="1">
        <f t="shared" si="150"/>
        <v>0</v>
      </c>
      <c r="G4716" s="1">
        <f t="shared" si="151"/>
        <v>0</v>
      </c>
      <c r="H4716">
        <f>SUMIFS(Data!Z:Z,Data!B:B,Figure16!B4716,Data!A:A,Figure16!A4716)</f>
        <v>1</v>
      </c>
    </row>
    <row r="4717" spans="1:8">
      <c r="A4717" s="27">
        <v>1987</v>
      </c>
      <c r="B4717" t="s">
        <v>40</v>
      </c>
      <c r="C4717" s="3">
        <f>SUMIFS(Data!F:F,Data!$B:$B,Figure16!$B4717,Data!$A:$A,Figure16!$A4717)</f>
        <v>0</v>
      </c>
      <c r="D4717" s="3">
        <f>SUMIFS(Data!Y:Y,Data!$B:$B,Figure16!$B4717,Data!$A:$A,Figure16!$A4717)</f>
        <v>0</v>
      </c>
      <c r="E4717" s="3">
        <f>SUMIFS(Data!Q:Q,Data!$B:$B,Figure16!$B4717,Data!$A:$A,Figure16!$A4717)</f>
        <v>3020611600</v>
      </c>
      <c r="F4717" s="1">
        <f t="shared" si="150"/>
        <v>0</v>
      </c>
      <c r="G4717" s="1">
        <f t="shared" si="151"/>
        <v>0</v>
      </c>
      <c r="H4717">
        <f>SUMIFS(Data!Z:Z,Data!B:B,Figure16!B4717,Data!A:A,Figure16!A4717)</f>
        <v>1</v>
      </c>
    </row>
    <row r="4718" spans="1:8">
      <c r="A4718" s="27">
        <v>1988</v>
      </c>
      <c r="B4718" t="s">
        <v>40</v>
      </c>
      <c r="C4718" s="3">
        <f>SUMIFS(Data!F:F,Data!$B:$B,Figure16!$B4718,Data!$A:$A,Figure16!$A4718)</f>
        <v>0</v>
      </c>
      <c r="D4718" s="3">
        <f>SUMIFS(Data!Y:Y,Data!$B:$B,Figure16!$B4718,Data!$A:$A,Figure16!$A4718)</f>
        <v>0</v>
      </c>
      <c r="E4718" s="3">
        <f>SUMIFS(Data!Q:Q,Data!$B:$B,Figure16!$B4718,Data!$A:$A,Figure16!$A4718)</f>
        <v>3204461566.6666665</v>
      </c>
      <c r="F4718" s="1">
        <f t="shared" si="150"/>
        <v>0</v>
      </c>
      <c r="G4718" s="1">
        <f t="shared" si="151"/>
        <v>0</v>
      </c>
      <c r="H4718">
        <f>SUMIFS(Data!Z:Z,Data!B:B,Figure16!B4718,Data!A:A,Figure16!A4718)</f>
        <v>1</v>
      </c>
    </row>
    <row r="4719" spans="1:8">
      <c r="A4719" s="27">
        <v>1989</v>
      </c>
      <c r="B4719" t="s">
        <v>40</v>
      </c>
      <c r="C4719" s="3">
        <f>SUMIFS(Data!F:F,Data!$B:$B,Figure16!$B4719,Data!$A:$A,Figure16!$A4719)</f>
        <v>0</v>
      </c>
      <c r="D4719" s="3">
        <f>SUMIFS(Data!Y:Y,Data!$B:$B,Figure16!$B4719,Data!$A:$A,Figure16!$A4719)</f>
        <v>0</v>
      </c>
      <c r="E4719" s="3">
        <f>SUMIFS(Data!Q:Q,Data!$B:$B,Figure16!$B4719,Data!$A:$A,Figure16!$A4719)</f>
        <v>3576966800</v>
      </c>
      <c r="F4719" s="1">
        <f t="shared" si="150"/>
        <v>0</v>
      </c>
      <c r="G4719" s="1">
        <f t="shared" si="151"/>
        <v>0</v>
      </c>
      <c r="H4719">
        <f>SUMIFS(Data!Z:Z,Data!B:B,Figure16!B4719,Data!A:A,Figure16!A4719)</f>
        <v>1</v>
      </c>
    </row>
    <row r="4720" spans="1:8">
      <c r="A4720" s="27">
        <v>1990</v>
      </c>
      <c r="B4720" t="s">
        <v>40</v>
      </c>
      <c r="C4720" s="3">
        <f>SUMIFS(Data!F:F,Data!$B:$B,Figure16!$B4720,Data!$A:$A,Figure16!$A4720)</f>
        <v>0</v>
      </c>
      <c r="D4720" s="3">
        <f>SUMIFS(Data!Y:Y,Data!$B:$B,Figure16!$B4720,Data!$A:$A,Figure16!$A4720)</f>
        <v>0</v>
      </c>
      <c r="E4720" s="3">
        <f>SUMIFS(Data!Q:Q,Data!$B:$B,Figure16!$B4720,Data!$A:$A,Figure16!$A4720)</f>
        <v>2560785660</v>
      </c>
      <c r="F4720" s="1">
        <f t="shared" si="150"/>
        <v>0</v>
      </c>
      <c r="G4720" s="1">
        <f t="shared" si="151"/>
        <v>0</v>
      </c>
      <c r="H4720">
        <f>SUMIFS(Data!Z:Z,Data!B:B,Figure16!B4720,Data!A:A,Figure16!A4720)</f>
        <v>1</v>
      </c>
    </row>
    <row r="4721" spans="1:8">
      <c r="A4721" s="27">
        <v>1991</v>
      </c>
      <c r="B4721" t="s">
        <v>40</v>
      </c>
      <c r="C4721" s="3">
        <f>SUMIFS(Data!F:F,Data!$B:$B,Figure16!$B4721,Data!$A:$A,Figure16!$A4721)</f>
        <v>0</v>
      </c>
      <c r="D4721" s="3">
        <f>SUMIFS(Data!Y:Y,Data!$B:$B,Figure16!$B4721,Data!$A:$A,Figure16!$A4721)</f>
        <v>0</v>
      </c>
      <c r="E4721" s="3">
        <f>SUMIFS(Data!Q:Q,Data!$B:$B,Figure16!$B4721,Data!$A:$A,Figure16!$A4721)</f>
        <v>2379018326.3157897</v>
      </c>
      <c r="F4721" s="1">
        <f t="shared" si="150"/>
        <v>0</v>
      </c>
      <c r="G4721" s="1">
        <f t="shared" si="151"/>
        <v>0</v>
      </c>
      <c r="H4721">
        <f>SUMIFS(Data!Z:Z,Data!B:B,Figure16!B4721,Data!A:A,Figure16!A4721)</f>
        <v>1</v>
      </c>
    </row>
    <row r="4722" spans="1:8">
      <c r="A4722" s="27">
        <v>1992</v>
      </c>
      <c r="B4722" t="s">
        <v>40</v>
      </c>
      <c r="C4722" s="3">
        <f>SUMIFS(Data!F:F,Data!$B:$B,Figure16!$B4722,Data!$A:$A,Figure16!$A4722)</f>
        <v>0</v>
      </c>
      <c r="D4722" s="3">
        <f>SUMIFS(Data!Y:Y,Data!$B:$B,Figure16!$B4722,Data!$A:$A,Figure16!$A4722)</f>
        <v>0</v>
      </c>
      <c r="E4722" s="3">
        <f>SUMIFS(Data!Q:Q,Data!$B:$B,Figure16!$B4722,Data!$A:$A,Figure16!$A4722)</f>
        <v>1317611863.8497653</v>
      </c>
      <c r="F4722" s="1">
        <f t="shared" si="150"/>
        <v>0</v>
      </c>
      <c r="G4722" s="1">
        <f t="shared" si="151"/>
        <v>0</v>
      </c>
      <c r="H4722">
        <f>SUMIFS(Data!Z:Z,Data!B:B,Figure16!B4722,Data!A:A,Figure16!A4722)</f>
        <v>1</v>
      </c>
    </row>
    <row r="4723" spans="1:8">
      <c r="A4723" s="27">
        <v>1993</v>
      </c>
      <c r="B4723" t="s">
        <v>40</v>
      </c>
      <c r="C4723" s="3">
        <f>SUMIFS(Data!F:F,Data!$B:$B,Figure16!$B4723,Data!$A:$A,Figure16!$A4723)</f>
        <v>0</v>
      </c>
      <c r="D4723" s="3">
        <f>SUMIFS(Data!Y:Y,Data!$B:$B,Figure16!$B4723,Data!$A:$A,Figure16!$A4723)</f>
        <v>0</v>
      </c>
      <c r="E4723" s="3">
        <f>SUMIFS(Data!Q:Q,Data!$B:$B,Figure16!$B4723,Data!$A:$A,Figure16!$A4723)</f>
        <v>768401634.15457308</v>
      </c>
      <c r="F4723" s="1">
        <f t="shared" si="150"/>
        <v>0</v>
      </c>
      <c r="G4723" s="1">
        <f t="shared" si="151"/>
        <v>0</v>
      </c>
      <c r="H4723">
        <f>SUMIFS(Data!Z:Z,Data!B:B,Figure16!B4723,Data!A:A,Figure16!A4723)</f>
        <v>1</v>
      </c>
    </row>
    <row r="4724" spans="1:8">
      <c r="A4724" s="27">
        <v>1994</v>
      </c>
      <c r="B4724" t="s">
        <v>40</v>
      </c>
      <c r="C4724" s="3">
        <f>SUMIFS(Data!F:F,Data!$B:$B,Figure16!$B4724,Data!$A:$A,Figure16!$A4724)</f>
        <v>0</v>
      </c>
      <c r="D4724" s="3">
        <f>SUMIFS(Data!Y:Y,Data!$B:$B,Figure16!$B4724,Data!$A:$A,Figure16!$A4724)</f>
        <v>0</v>
      </c>
      <c r="E4724" s="3">
        <f>SUMIFS(Data!Q:Q,Data!$B:$B,Figure16!$B4724,Data!$A:$A,Figure16!$A4724)</f>
        <v>925817092.217484</v>
      </c>
      <c r="F4724" s="1">
        <f t="shared" si="150"/>
        <v>0</v>
      </c>
      <c r="G4724" s="1">
        <f t="shared" si="151"/>
        <v>0</v>
      </c>
      <c r="H4724">
        <f>SUMIFS(Data!Z:Z,Data!B:B,Figure16!B4724,Data!A:A,Figure16!A4724)</f>
        <v>1</v>
      </c>
    </row>
    <row r="4725" spans="1:8">
      <c r="A4725" s="27">
        <v>1995</v>
      </c>
      <c r="B4725" t="s">
        <v>40</v>
      </c>
      <c r="C4725" s="3">
        <f>SUMIFS(Data!F:F,Data!$B:$B,Figure16!$B4725,Data!$A:$A,Figure16!$A4725)</f>
        <v>0</v>
      </c>
      <c r="D4725" s="3">
        <f>SUMIFS(Data!Y:Y,Data!$B:$B,Figure16!$B4725,Data!$A:$A,Figure16!$A4725)</f>
        <v>0</v>
      </c>
      <c r="E4725" s="3">
        <f>SUMIFS(Data!Q:Q,Data!$B:$B,Figure16!$B4725,Data!$A:$A,Figure16!$A4725)</f>
        <v>1452165005.2384033</v>
      </c>
      <c r="F4725" s="1">
        <f t="shared" si="150"/>
        <v>0</v>
      </c>
      <c r="G4725" s="1">
        <f t="shared" si="151"/>
        <v>0</v>
      </c>
      <c r="H4725">
        <f>SUMIFS(Data!Z:Z,Data!B:B,Figure16!B4725,Data!A:A,Figure16!A4725)</f>
        <v>1</v>
      </c>
    </row>
    <row r="4726" spans="1:8">
      <c r="A4726" s="27">
        <v>1996</v>
      </c>
      <c r="B4726" t="s">
        <v>40</v>
      </c>
      <c r="C4726" s="3">
        <f>SUMIFS(Data!F:F,Data!$B:$B,Figure16!$B4726,Data!$A:$A,Figure16!$A4726)</f>
        <v>0</v>
      </c>
      <c r="D4726" s="3">
        <f>SUMIFS(Data!Y:Y,Data!$B:$B,Figure16!$B4726,Data!$A:$A,Figure16!$A4726)</f>
        <v>0</v>
      </c>
      <c r="E4726" s="3">
        <f>SUMIFS(Data!Q:Q,Data!$B:$B,Figure16!$B4726,Data!$A:$A,Figure16!$A4726)</f>
        <v>1345719472.3588309</v>
      </c>
      <c r="F4726" s="1">
        <f t="shared" si="150"/>
        <v>0</v>
      </c>
      <c r="G4726" s="1">
        <f t="shared" si="151"/>
        <v>0</v>
      </c>
      <c r="H4726">
        <f>SUMIFS(Data!Z:Z,Data!B:B,Figure16!B4726,Data!A:A,Figure16!A4726)</f>
        <v>1</v>
      </c>
    </row>
    <row r="4727" spans="1:8">
      <c r="A4727" s="27">
        <v>1997</v>
      </c>
      <c r="B4727" t="s">
        <v>40</v>
      </c>
      <c r="C4727" s="3">
        <f>SUMIFS(Data!F:F,Data!$B:$B,Figure16!$B4727,Data!$A:$A,Figure16!$A4727)</f>
        <v>0</v>
      </c>
      <c r="D4727" s="3">
        <f>SUMIFS(Data!Y:Y,Data!$B:$B,Figure16!$B4727,Data!$A:$A,Figure16!$A4727)</f>
        <v>0</v>
      </c>
      <c r="E4727" s="3">
        <f>SUMIFS(Data!Q:Q,Data!$B:$B,Figure16!$B4727,Data!$A:$A,Figure16!$A4727)</f>
        <v>1180934202.8380105</v>
      </c>
      <c r="F4727" s="1">
        <f t="shared" si="150"/>
        <v>0</v>
      </c>
      <c r="G4727" s="1">
        <f t="shared" si="151"/>
        <v>0</v>
      </c>
      <c r="H4727">
        <f>SUMIFS(Data!Z:Z,Data!B:B,Figure16!B4727,Data!A:A,Figure16!A4727)</f>
        <v>1</v>
      </c>
    </row>
    <row r="4728" spans="1:8">
      <c r="A4728" s="27">
        <v>1998</v>
      </c>
      <c r="B4728" t="s">
        <v>40</v>
      </c>
      <c r="C4728" s="3">
        <f>SUMIFS(Data!F:F,Data!$B:$B,Figure16!$B4728,Data!$A:$A,Figure16!$A4728)</f>
        <v>0</v>
      </c>
      <c r="D4728" s="3">
        <f>SUMIFS(Data!Y:Y,Data!$B:$B,Figure16!$B4728,Data!$A:$A,Figure16!$A4728)</f>
        <v>0</v>
      </c>
      <c r="E4728" s="3">
        <f>SUMIFS(Data!Q:Q,Data!$B:$B,Figure16!$B4728,Data!$A:$A,Figure16!$A4728)</f>
        <v>1124440248.9782991</v>
      </c>
      <c r="F4728" s="1">
        <f t="shared" si="150"/>
        <v>0</v>
      </c>
      <c r="G4728" s="1">
        <f t="shared" si="151"/>
        <v>0</v>
      </c>
      <c r="H4728">
        <f>SUMIFS(Data!Z:Z,Data!B:B,Figure16!B4728,Data!A:A,Figure16!A4728)</f>
        <v>1</v>
      </c>
    </row>
    <row r="4729" spans="1:8">
      <c r="A4729" s="27">
        <v>1999</v>
      </c>
      <c r="B4729" t="s">
        <v>40</v>
      </c>
      <c r="C4729" s="3">
        <f>SUMIFS(Data!F:F,Data!$B:$B,Figure16!$B4729,Data!$A:$A,Figure16!$A4729)</f>
        <v>0</v>
      </c>
      <c r="D4729" s="3">
        <f>SUMIFS(Data!Y:Y,Data!$B:$B,Figure16!$B4729,Data!$A:$A,Figure16!$A4729)</f>
        <v>0</v>
      </c>
      <c r="E4729" s="3">
        <f>SUMIFS(Data!Q:Q,Data!$B:$B,Figure16!$B4729,Data!$A:$A,Figure16!$A4729)</f>
        <v>1057408588.682687</v>
      </c>
      <c r="F4729" s="1">
        <f t="shared" si="150"/>
        <v>0</v>
      </c>
      <c r="G4729" s="1">
        <f t="shared" si="151"/>
        <v>0</v>
      </c>
      <c r="H4729">
        <f>SUMIFS(Data!Z:Z,Data!B:B,Figure16!B4729,Data!A:A,Figure16!A4729)</f>
        <v>1</v>
      </c>
    </row>
    <row r="4730" spans="1:8">
      <c r="A4730" s="27">
        <v>2000</v>
      </c>
      <c r="B4730" t="s">
        <v>40</v>
      </c>
      <c r="C4730" s="3">
        <f>SUMIFS(Data!F:F,Data!$B:$B,Figure16!$B4730,Data!$A:$A,Figure16!$A4730)</f>
        <v>0</v>
      </c>
      <c r="D4730" s="3">
        <f>SUMIFS(Data!Y:Y,Data!$B:$B,Figure16!$B4730,Data!$A:$A,Figure16!$A4730)</f>
        <v>0</v>
      </c>
      <c r="E4730" s="3">
        <f>SUMIFS(Data!Q:Q,Data!$B:$B,Figure16!$B4730,Data!$A:$A,Figure16!$A4730)</f>
        <v>1136896123.6129804</v>
      </c>
      <c r="F4730" s="1">
        <f t="shared" si="150"/>
        <v>0</v>
      </c>
      <c r="G4730" s="1">
        <f t="shared" si="151"/>
        <v>0</v>
      </c>
      <c r="H4730">
        <f>SUMIFS(Data!Z:Z,Data!B:B,Figure16!B4730,Data!A:A,Figure16!A4730)</f>
        <v>1</v>
      </c>
    </row>
    <row r="4731" spans="1:8">
      <c r="A4731" s="27">
        <v>2001</v>
      </c>
      <c r="B4731" t="s">
        <v>40</v>
      </c>
      <c r="C4731" s="3">
        <f>SUMIFS(Data!F:F,Data!$B:$B,Figure16!$B4731,Data!$A:$A,Figure16!$A4731)</f>
        <v>5436707.5</v>
      </c>
      <c r="D4731" s="3">
        <f>SUMIFS(Data!Y:Y,Data!$B:$B,Figure16!$B4731,Data!$A:$A,Figure16!$A4731)</f>
        <v>0</v>
      </c>
      <c r="E4731" s="3">
        <f>SUMIFS(Data!Q:Q,Data!$B:$B,Figure16!$B4731,Data!$A:$A,Figure16!$A4731)</f>
        <v>1267997934.3125043</v>
      </c>
      <c r="F4731" s="1">
        <f t="shared" si="150"/>
        <v>0.42876311962982244</v>
      </c>
      <c r="G4731" s="1">
        <f t="shared" si="151"/>
        <v>0</v>
      </c>
      <c r="H4731">
        <f>SUMIFS(Data!Z:Z,Data!B:B,Figure16!B4731,Data!A:A,Figure16!A4731)</f>
        <v>1</v>
      </c>
    </row>
    <row r="4732" spans="1:8">
      <c r="A4732" s="27">
        <v>2002</v>
      </c>
      <c r="B4732" t="s">
        <v>40</v>
      </c>
      <c r="C4732" s="3">
        <f>SUMIFS(Data!F:F,Data!$B:$B,Figure16!$B4732,Data!$A:$A,Figure16!$A4732)</f>
        <v>11007405.75</v>
      </c>
      <c r="D4732" s="3">
        <f>SUMIFS(Data!Y:Y,Data!$B:$B,Figure16!$B4732,Data!$A:$A,Figure16!$A4732)</f>
        <v>0</v>
      </c>
      <c r="E4732" s="3">
        <f>SUMIFS(Data!Q:Q,Data!$B:$B,Figure16!$B4732,Data!$A:$A,Figure16!$A4732)</f>
        <v>1396555719.9740863</v>
      </c>
      <c r="F4732" s="1">
        <f t="shared" si="150"/>
        <v>0.78818235409928694</v>
      </c>
      <c r="G4732" s="1">
        <f t="shared" si="151"/>
        <v>0</v>
      </c>
      <c r="H4732">
        <f>SUMIFS(Data!Z:Z,Data!B:B,Figure16!B4732,Data!A:A,Figure16!A4732)</f>
        <v>1</v>
      </c>
    </row>
    <row r="4733" spans="1:8">
      <c r="A4733" s="27">
        <v>2003</v>
      </c>
      <c r="B4733" t="s">
        <v>40</v>
      </c>
      <c r="C4733" s="3">
        <f>SUMIFS(Data!F:F,Data!$B:$B,Figure16!$B4733,Data!$A:$A,Figure16!$A4733)</f>
        <v>604080.9375</v>
      </c>
      <c r="D4733" s="3">
        <f>SUMIFS(Data!Y:Y,Data!$B:$B,Figure16!$B4733,Data!$A:$A,Figure16!$A4733)</f>
        <v>0</v>
      </c>
      <c r="E4733" s="3">
        <f>SUMIFS(Data!Q:Q,Data!$B:$B,Figure16!$B4733,Data!$A:$A,Figure16!$A4733)</f>
        <v>1595297355.7834878</v>
      </c>
      <c r="F4733" s="1">
        <f t="shared" si="150"/>
        <v>3.7866353586684262E-2</v>
      </c>
      <c r="G4733" s="1">
        <f t="shared" si="151"/>
        <v>0</v>
      </c>
      <c r="H4733">
        <f>SUMIFS(Data!Z:Z,Data!B:B,Figure16!B4733,Data!A:A,Figure16!A4733)</f>
        <v>1</v>
      </c>
    </row>
    <row r="4734" spans="1:8">
      <c r="A4734" s="27">
        <v>2004</v>
      </c>
      <c r="B4734" t="s">
        <v>40</v>
      </c>
      <c r="C4734" s="3">
        <f>SUMIFS(Data!F:F,Data!$B:$B,Figure16!$B4734,Data!$A:$A,Figure16!$A4734)</f>
        <v>0</v>
      </c>
      <c r="D4734" s="3">
        <f>SUMIFS(Data!Y:Y,Data!$B:$B,Figure16!$B4734,Data!$A:$A,Figure16!$A4734)</f>
        <v>0</v>
      </c>
      <c r="E4734" s="3">
        <f>SUMIFS(Data!Q:Q,Data!$B:$B,Figure16!$B4734,Data!$A:$A,Figure16!$A4734)</f>
        <v>1992066808.0959773</v>
      </c>
      <c r="F4734" s="1">
        <f t="shared" si="150"/>
        <v>0</v>
      </c>
      <c r="G4734" s="1">
        <f t="shared" si="151"/>
        <v>0</v>
      </c>
      <c r="H4734">
        <f>SUMIFS(Data!Z:Z,Data!B:B,Figure16!B4734,Data!A:A,Figure16!A4734)</f>
        <v>1</v>
      </c>
    </row>
    <row r="4735" spans="1:8">
      <c r="A4735" s="27">
        <v>2005</v>
      </c>
      <c r="B4735" t="s">
        <v>40</v>
      </c>
      <c r="C4735" s="3">
        <f>SUMIFS(Data!F:F,Data!$B:$B,Figure16!$B4735,Data!$A:$A,Figure16!$A4735)</f>
        <v>0</v>
      </c>
      <c r="D4735" s="3">
        <f>SUMIFS(Data!Y:Y,Data!$B:$B,Figure16!$B4735,Data!$A:$A,Figure16!$A4735)</f>
        <v>0</v>
      </c>
      <c r="E4735" s="3">
        <f>SUMIFS(Data!Q:Q,Data!$B:$B,Figure16!$B4735,Data!$A:$A,Figure16!$A4735)</f>
        <v>2523471532.0108323</v>
      </c>
      <c r="F4735" s="1">
        <f t="shared" si="150"/>
        <v>0</v>
      </c>
      <c r="G4735" s="1">
        <f t="shared" si="151"/>
        <v>0</v>
      </c>
      <c r="H4735">
        <f>SUMIFS(Data!Z:Z,Data!B:B,Figure16!B4735,Data!A:A,Figure16!A4735)</f>
        <v>1</v>
      </c>
    </row>
    <row r="4736" spans="1:8">
      <c r="A4736" s="27">
        <v>2006</v>
      </c>
      <c r="B4736" t="s">
        <v>40</v>
      </c>
      <c r="C4736" s="3">
        <f>SUMIFS(Data!F:F,Data!$B:$B,Figure16!$B4736,Data!$A:$A,Figure16!$A4736)</f>
        <v>752498.4375</v>
      </c>
      <c r="D4736" s="3">
        <f>SUMIFS(Data!Y:Y,Data!$B:$B,Figure16!$B4736,Data!$A:$A,Figure16!$A4736)</f>
        <v>0</v>
      </c>
      <c r="E4736" s="3">
        <f>SUMIFS(Data!Q:Q,Data!$B:$B,Figure16!$B4736,Data!$A:$A,Figure16!$A4736)</f>
        <v>3414055566.1138024</v>
      </c>
      <c r="F4736" s="1">
        <f t="shared" si="150"/>
        <v>2.2041188929931923E-2</v>
      </c>
      <c r="G4736" s="1">
        <f t="shared" si="151"/>
        <v>0</v>
      </c>
      <c r="H4736">
        <f>SUMIFS(Data!Z:Z,Data!B:B,Figure16!B4736,Data!A:A,Figure16!A4736)</f>
        <v>1</v>
      </c>
    </row>
    <row r="4737" spans="1:8">
      <c r="A4737" s="27">
        <v>2007</v>
      </c>
      <c r="B4737" t="s">
        <v>40</v>
      </c>
      <c r="C4737" s="3">
        <f>SUMIFS(Data!F:F,Data!$B:$B,Figure16!$B4737,Data!$A:$A,Figure16!$A4737)</f>
        <v>6828973.25</v>
      </c>
      <c r="D4737" s="3">
        <f>SUMIFS(Data!Y:Y,Data!$B:$B,Figure16!$B4737,Data!$A:$A,Figure16!$A4737)</f>
        <v>0</v>
      </c>
      <c r="E4737" s="3">
        <f>SUMIFS(Data!Q:Q,Data!$B:$B,Figure16!$B4737,Data!$A:$A,Figure16!$A4737)</f>
        <v>4234999823.308392</v>
      </c>
      <c r="F4737" s="1">
        <f t="shared" si="150"/>
        <v>0.16125085088351171</v>
      </c>
      <c r="G4737" s="1">
        <f t="shared" si="151"/>
        <v>0</v>
      </c>
      <c r="H4737">
        <f>SUMIFS(Data!Z:Z,Data!B:B,Figure16!B4737,Data!A:A,Figure16!A4737)</f>
        <v>1</v>
      </c>
    </row>
    <row r="4738" spans="1:8">
      <c r="A4738" s="27">
        <v>2008</v>
      </c>
      <c r="B4738" t="s">
        <v>40</v>
      </c>
      <c r="C4738" s="3">
        <f>SUMIFS(Data!F:F,Data!$B:$B,Figure16!$B4738,Data!$A:$A,Figure16!$A4738)</f>
        <v>23026038</v>
      </c>
      <c r="D4738" s="3">
        <f>SUMIFS(Data!Y:Y,Data!$B:$B,Figure16!$B4738,Data!$A:$A,Figure16!$A4738)</f>
        <v>0</v>
      </c>
      <c r="E4738" s="3">
        <f>SUMIFS(Data!Q:Q,Data!$B:$B,Figure16!$B4738,Data!$A:$A,Figure16!$A4738)</f>
        <v>5623216448.8685141</v>
      </c>
      <c r="F4738" s="1">
        <f t="shared" si="150"/>
        <v>0.40948162336225252</v>
      </c>
      <c r="G4738" s="1">
        <f t="shared" si="151"/>
        <v>0</v>
      </c>
      <c r="H4738">
        <f>SUMIFS(Data!Z:Z,Data!B:B,Figure16!B4738,Data!A:A,Figure16!A4738)</f>
        <v>1</v>
      </c>
    </row>
    <row r="4739" spans="1:8">
      <c r="A4739" s="27">
        <v>2009</v>
      </c>
      <c r="B4739" t="s">
        <v>40</v>
      </c>
      <c r="C4739" s="3">
        <f>SUMIFS(Data!F:F,Data!$B:$B,Figure16!$B4739,Data!$A:$A,Figure16!$A4739)</f>
        <v>0</v>
      </c>
      <c r="D4739" s="3">
        <f>SUMIFS(Data!Y:Y,Data!$B:$B,Figure16!$B4739,Data!$A:$A,Figure16!$A4739)</f>
        <v>0</v>
      </c>
      <c r="E4739" s="3">
        <f>SUMIFS(Data!Q:Q,Data!$B:$B,Figure16!$B4739,Data!$A:$A,Figure16!$A4739)</f>
        <v>4583850367.8897209</v>
      </c>
      <c r="F4739" s="1">
        <f t="shared" ref="F4739:F4802" si="152">IF(E4739&gt;0,C4739/E4739*100,"")</f>
        <v>0</v>
      </c>
      <c r="G4739" s="1">
        <f t="shared" ref="G4739:G4802" si="153">IF($E4739&gt;0,D4739/$E4739*100,"")</f>
        <v>0</v>
      </c>
      <c r="H4739">
        <f>SUMIFS(Data!Z:Z,Data!B:B,Figure16!B4739,Data!A:A,Figure16!A4739)</f>
        <v>1</v>
      </c>
    </row>
    <row r="4740" spans="1:8">
      <c r="A4740" s="27">
        <v>2010</v>
      </c>
      <c r="B4740" t="s">
        <v>40</v>
      </c>
      <c r="C4740" s="3">
        <f>SUMIFS(Data!F:F,Data!$B:$B,Figure16!$B4740,Data!$A:$A,Figure16!$A4740)</f>
        <v>1577046.25</v>
      </c>
      <c r="D4740" s="3">
        <f>SUMIFS(Data!Y:Y,Data!$B:$B,Figure16!$B4740,Data!$A:$A,Figure16!$A4740)</f>
        <v>0</v>
      </c>
      <c r="E4740" s="3">
        <f>SUMIFS(Data!Q:Q,Data!$B:$B,Figure16!$B4740,Data!$A:$A,Figure16!$A4740)</f>
        <v>7189481824.0728769</v>
      </c>
      <c r="F4740" s="1">
        <f t="shared" si="152"/>
        <v>2.1935464732931134E-2</v>
      </c>
      <c r="G4740" s="1">
        <f t="shared" si="153"/>
        <v>0</v>
      </c>
      <c r="H4740">
        <f>SUMIFS(Data!Z:Z,Data!B:B,Figure16!B4740,Data!A:A,Figure16!A4740)</f>
        <v>1</v>
      </c>
    </row>
    <row r="4741" spans="1:8">
      <c r="A4741" s="27">
        <v>2011</v>
      </c>
      <c r="B4741" t="s">
        <v>40</v>
      </c>
      <c r="C4741" s="3">
        <f>SUMIFS(Data!F:F,Data!$B:$B,Figure16!$B4741,Data!$A:$A,Figure16!$A4741)</f>
        <v>139287.375</v>
      </c>
      <c r="D4741" s="3">
        <f>SUMIFS(Data!Y:Y,Data!$B:$B,Figure16!$B4741,Data!$A:$A,Figure16!$A4741)</f>
        <v>0</v>
      </c>
      <c r="E4741" s="3">
        <f>SUMIFS(Data!Q:Q,Data!$B:$B,Figure16!$B4741,Data!$A:$A,Figure16!$A4741)</f>
        <v>10409797649.306314</v>
      </c>
      <c r="F4741" s="1">
        <f t="shared" si="152"/>
        <v>1.3380411386697973E-3</v>
      </c>
      <c r="G4741" s="1">
        <f t="shared" si="153"/>
        <v>0</v>
      </c>
      <c r="H4741">
        <f>SUMIFS(Data!Z:Z,Data!B:B,Figure16!B4741,Data!A:A,Figure16!A4741)</f>
        <v>1</v>
      </c>
    </row>
    <row r="4742" spans="1:8">
      <c r="A4742" s="27">
        <v>2012</v>
      </c>
      <c r="B4742" t="s">
        <v>40</v>
      </c>
      <c r="C4742" s="3">
        <f>SUMIFS(Data!F:F,Data!$B:$B,Figure16!$B4742,Data!$A:$A,Figure16!$A4742)</f>
        <v>200000000</v>
      </c>
      <c r="D4742" s="3">
        <f>SUMIFS(Data!Y:Y,Data!$B:$B,Figure16!$B4742,Data!$A:$A,Figure16!$A4742)</f>
        <v>0</v>
      </c>
      <c r="E4742" s="3">
        <f>SUMIFS(Data!Q:Q,Data!$B:$B,Figure16!$B4742,Data!$A:$A,Figure16!$A4742)</f>
        <v>12292770631.196688</v>
      </c>
      <c r="F4742" s="1">
        <f t="shared" si="152"/>
        <v>1.6269725190547237</v>
      </c>
      <c r="G4742" s="1">
        <f t="shared" si="153"/>
        <v>0</v>
      </c>
      <c r="H4742">
        <f>SUMIFS(Data!Z:Z,Data!B:B,Figure16!B4742,Data!A:A,Figure16!A4742)</f>
        <v>1</v>
      </c>
    </row>
    <row r="4743" spans="1:8">
      <c r="A4743" s="27">
        <v>2013</v>
      </c>
      <c r="B4743" t="s">
        <v>40</v>
      </c>
      <c r="C4743" s="3">
        <f>SUMIFS(Data!F:F,Data!$B:$B,Figure16!$B4743,Data!$A:$A,Figure16!$A4743)</f>
        <v>0</v>
      </c>
      <c r="D4743" s="3">
        <f>SUMIFS(Data!Y:Y,Data!$B:$B,Figure16!$B4743,Data!$A:$A,Figure16!$A4743)</f>
        <v>0</v>
      </c>
      <c r="E4743" s="3">
        <f>SUMIFS(Data!Q:Q,Data!$B:$B,Figure16!$B4743,Data!$A:$A,Figure16!$A4743)</f>
        <v>12582122604.192131</v>
      </c>
      <c r="F4743" s="1">
        <f t="shared" si="152"/>
        <v>0</v>
      </c>
      <c r="G4743" s="1">
        <f t="shared" si="153"/>
        <v>0</v>
      </c>
      <c r="H4743">
        <f>SUMIFS(Data!Z:Z,Data!B:B,Figure16!B4743,Data!A:A,Figure16!A4743)</f>
        <v>1</v>
      </c>
    </row>
    <row r="4744" spans="1:8">
      <c r="A4744" s="27">
        <v>2014</v>
      </c>
      <c r="B4744" t="s">
        <v>40</v>
      </c>
      <c r="C4744" s="3">
        <f>SUMIFS(Data!F:F,Data!$B:$B,Figure16!$B4744,Data!$A:$A,Figure16!$A4744)</f>
        <v>270000000</v>
      </c>
      <c r="D4744" s="3">
        <f>SUMIFS(Data!Y:Y,Data!$B:$B,Figure16!$B4744,Data!$A:$A,Figure16!$A4744)</f>
        <v>0</v>
      </c>
      <c r="E4744" s="3">
        <f>SUMIFS(Data!Q:Q,Data!$B:$B,Figure16!$B4744,Data!$A:$A,Figure16!$A4744)</f>
        <v>12226514722.086061</v>
      </c>
      <c r="F4744" s="1">
        <f t="shared" si="152"/>
        <v>2.2083153387307513</v>
      </c>
      <c r="G4744" s="1">
        <f t="shared" si="153"/>
        <v>0</v>
      </c>
      <c r="H4744">
        <f>SUMIFS(Data!Z:Z,Data!B:B,Figure16!B4744,Data!A:A,Figure16!A4744)</f>
        <v>1</v>
      </c>
    </row>
    <row r="4745" spans="1:8">
      <c r="A4745" s="27">
        <v>2015</v>
      </c>
      <c r="B4745" t="s">
        <v>40</v>
      </c>
      <c r="C4745" s="3">
        <f>SUMIFS(Data!F:F,Data!$B:$B,Figure16!$B4745,Data!$A:$A,Figure16!$A4745)</f>
        <v>1413000000</v>
      </c>
      <c r="D4745" s="3">
        <f>SUMIFS(Data!Y:Y,Data!$B:$B,Figure16!$B4745,Data!$A:$A,Figure16!$A4745)</f>
        <v>0</v>
      </c>
      <c r="E4745" s="3">
        <f>SUMIFS(Data!Q:Q,Data!$B:$B,Figure16!$B4745,Data!$A:$A,Figure16!$A4745)</f>
        <v>11749620619.596153</v>
      </c>
      <c r="F4745" s="1">
        <f t="shared" si="152"/>
        <v>12.025920204124569</v>
      </c>
      <c r="G4745" s="1">
        <f t="shared" si="153"/>
        <v>0</v>
      </c>
      <c r="H4745">
        <f>SUMIFS(Data!Z:Z,Data!B:B,Figure16!B4745,Data!A:A,Figure16!A4745)</f>
        <v>1</v>
      </c>
    </row>
    <row r="4746" spans="1:8">
      <c r="A4746" s="27">
        <v>2016</v>
      </c>
      <c r="B4746" t="s">
        <v>40</v>
      </c>
      <c r="C4746" s="3">
        <f>SUMIFS(Data!F:F,Data!$B:$B,Figure16!$B4746,Data!$A:$A,Figure16!$A4746)</f>
        <v>141000000</v>
      </c>
      <c r="D4746" s="3">
        <f>SUMIFS(Data!Y:Y,Data!$B:$B,Figure16!$B4746,Data!$A:$A,Figure16!$A4746)</f>
        <v>0</v>
      </c>
      <c r="E4746" s="3">
        <f>SUMIFS(Data!Q:Q,Data!$B:$B,Figure16!$B4746,Data!$A:$A,Figure16!$A4746)</f>
        <v>11186734674.384686</v>
      </c>
      <c r="F4746" s="1">
        <f t="shared" si="152"/>
        <v>1.2604214196914933</v>
      </c>
      <c r="G4746" s="1">
        <f t="shared" si="153"/>
        <v>0</v>
      </c>
      <c r="H4746">
        <f>SUMIFS(Data!Z:Z,Data!B:B,Figure16!B4746,Data!A:A,Figure16!A4746)</f>
        <v>1</v>
      </c>
    </row>
    <row r="4747" spans="1:8">
      <c r="A4747" s="27">
        <v>2017</v>
      </c>
      <c r="B4747" t="s">
        <v>40</v>
      </c>
      <c r="C4747" s="3">
        <f>SUMIFS(Data!F:F,Data!$B:$B,Figure16!$B4747,Data!$A:$A,Figure16!$A4747)</f>
        <v>51000000</v>
      </c>
      <c r="D4747" s="3">
        <f>SUMIFS(Data!Y:Y,Data!$B:$B,Figure16!$B4747,Data!$A:$A,Figure16!$A4747)</f>
        <v>0</v>
      </c>
      <c r="E4747" s="3">
        <f>SUMIFS(Data!Q:Q,Data!$B:$B,Figure16!$B4747,Data!$A:$A,Figure16!$A4747)</f>
        <v>11433635875.931622</v>
      </c>
      <c r="F4747" s="1">
        <f t="shared" si="152"/>
        <v>0.44605233674930622</v>
      </c>
      <c r="G4747" s="1">
        <f t="shared" si="153"/>
        <v>0</v>
      </c>
      <c r="H4747">
        <f>SUMIFS(Data!Z:Z,Data!B:B,Figure16!B4747,Data!A:A,Figure16!A4747)</f>
        <v>1</v>
      </c>
    </row>
    <row r="4748" spans="1:8">
      <c r="A4748" s="27">
        <v>2006</v>
      </c>
      <c r="B4748" t="s">
        <v>149</v>
      </c>
      <c r="C4748" s="3">
        <f>SUMIFS(Data!F:F,Data!$B:$B,Figure16!$B4748,Data!$A:$A,Figure16!$A4748)</f>
        <v>0</v>
      </c>
      <c r="D4748" s="3">
        <f>SUMIFS(Data!Y:Y,Data!$B:$B,Figure16!$B4748,Data!$A:$A,Figure16!$A4748)</f>
        <v>0</v>
      </c>
      <c r="E4748" s="3">
        <f>SUMIFS(Data!Q:Q,Data!$B:$B,Figure16!$B4748,Data!$A:$A,Figure16!$A4748)</f>
        <v>2721904403.4625516</v>
      </c>
      <c r="F4748" s="1">
        <f t="shared" si="152"/>
        <v>0</v>
      </c>
      <c r="G4748" s="1">
        <f t="shared" si="153"/>
        <v>0</v>
      </c>
      <c r="H4748">
        <f>SUMIFS(Data!Z:Z,Data!B:B,Figure16!B4748,Data!A:A,Figure16!A4748)</f>
        <v>1</v>
      </c>
    </row>
    <row r="4749" spans="1:8">
      <c r="A4749" s="27">
        <v>2007</v>
      </c>
      <c r="B4749" t="s">
        <v>149</v>
      </c>
      <c r="C4749" s="3">
        <f>SUMIFS(Data!F:F,Data!$B:$B,Figure16!$B4749,Data!$A:$A,Figure16!$A4749)</f>
        <v>0</v>
      </c>
      <c r="D4749" s="3">
        <f>SUMIFS(Data!Y:Y,Data!$B:$B,Figure16!$B4749,Data!$A:$A,Figure16!$A4749)</f>
        <v>0</v>
      </c>
      <c r="E4749" s="3">
        <f>SUMIFS(Data!Q:Q,Data!$B:$B,Figure16!$B4749,Data!$A:$A,Figure16!$A4749)</f>
        <v>3680710375.0342183</v>
      </c>
      <c r="F4749" s="1">
        <f t="shared" si="152"/>
        <v>0</v>
      </c>
      <c r="G4749" s="1">
        <f t="shared" si="153"/>
        <v>0</v>
      </c>
      <c r="H4749">
        <f>SUMIFS(Data!Z:Z,Data!B:B,Figure16!B4749,Data!A:A,Figure16!A4749)</f>
        <v>1</v>
      </c>
    </row>
    <row r="4750" spans="1:8">
      <c r="A4750" s="27">
        <v>2008</v>
      </c>
      <c r="B4750" t="s">
        <v>149</v>
      </c>
      <c r="C4750" s="3">
        <f>SUMIFS(Data!F:F,Data!$B:$B,Figure16!$B4750,Data!$A:$A,Figure16!$A4750)</f>
        <v>0</v>
      </c>
      <c r="D4750" s="3">
        <f>SUMIFS(Data!Y:Y,Data!$B:$B,Figure16!$B4750,Data!$A:$A,Figure16!$A4750)</f>
        <v>0</v>
      </c>
      <c r="E4750" s="3">
        <f>SUMIFS(Data!Q:Q,Data!$B:$B,Figure16!$B4750,Data!$A:$A,Figure16!$A4750)</f>
        <v>4545674527.6109571</v>
      </c>
      <c r="F4750" s="1">
        <f t="shared" si="152"/>
        <v>0</v>
      </c>
      <c r="G4750" s="1">
        <f t="shared" si="153"/>
        <v>0</v>
      </c>
      <c r="H4750">
        <f>SUMIFS(Data!Z:Z,Data!B:B,Figure16!B4750,Data!A:A,Figure16!A4750)</f>
        <v>1</v>
      </c>
    </row>
    <row r="4751" spans="1:8">
      <c r="A4751" s="27">
        <v>2009</v>
      </c>
      <c r="B4751" t="s">
        <v>149</v>
      </c>
      <c r="C4751" s="3">
        <f>SUMIFS(Data!F:F,Data!$B:$B,Figure16!$B4751,Data!$A:$A,Figure16!$A4751)</f>
        <v>0</v>
      </c>
      <c r="D4751" s="3">
        <f>SUMIFS(Data!Y:Y,Data!$B:$B,Figure16!$B4751,Data!$A:$A,Figure16!$A4751)</f>
        <v>0</v>
      </c>
      <c r="E4751" s="3">
        <f>SUMIFS(Data!Q:Q,Data!$B:$B,Figure16!$B4751,Data!$A:$A,Figure16!$A4751)</f>
        <v>4159330369.5470963</v>
      </c>
      <c r="F4751" s="1">
        <f t="shared" si="152"/>
        <v>0</v>
      </c>
      <c r="G4751" s="1">
        <f t="shared" si="153"/>
        <v>0</v>
      </c>
      <c r="H4751">
        <f>SUMIFS(Data!Z:Z,Data!B:B,Figure16!B4751,Data!A:A,Figure16!A4751)</f>
        <v>1</v>
      </c>
    </row>
    <row r="4752" spans="1:8">
      <c r="A4752" s="27">
        <v>2010</v>
      </c>
      <c r="B4752" t="s">
        <v>149</v>
      </c>
      <c r="C4752" s="3">
        <f>SUMIFS(Data!F:F,Data!$B:$B,Figure16!$B4752,Data!$A:$A,Figure16!$A4752)</f>
        <v>0</v>
      </c>
      <c r="D4752" s="3">
        <f>SUMIFS(Data!Y:Y,Data!$B:$B,Figure16!$B4752,Data!$A:$A,Figure16!$A4752)</f>
        <v>0</v>
      </c>
      <c r="E4752" s="3">
        <f>SUMIFS(Data!Q:Q,Data!$B:$B,Figure16!$B4752,Data!$A:$A,Figure16!$A4752)</f>
        <v>4139192052.9801326</v>
      </c>
      <c r="F4752" s="1">
        <f t="shared" si="152"/>
        <v>0</v>
      </c>
      <c r="G4752" s="1">
        <f t="shared" si="153"/>
        <v>0</v>
      </c>
      <c r="H4752">
        <f>SUMIFS(Data!Z:Z,Data!B:B,Figure16!B4752,Data!A:A,Figure16!A4752)</f>
        <v>1</v>
      </c>
    </row>
    <row r="4753" spans="1:8">
      <c r="A4753" s="27">
        <v>2011</v>
      </c>
      <c r="B4753" t="s">
        <v>149</v>
      </c>
      <c r="C4753" s="3">
        <f>SUMIFS(Data!F:F,Data!$B:$B,Figure16!$B4753,Data!$A:$A,Figure16!$A4753)</f>
        <v>0</v>
      </c>
      <c r="D4753" s="3">
        <f>SUMIFS(Data!Y:Y,Data!$B:$B,Figure16!$B4753,Data!$A:$A,Figure16!$A4753)</f>
        <v>0</v>
      </c>
      <c r="E4753" s="3">
        <f>SUMIFS(Data!Q:Q,Data!$B:$B,Figure16!$B4753,Data!$A:$A,Figure16!$A4753)</f>
        <v>4538198498.7489576</v>
      </c>
      <c r="F4753" s="1">
        <f t="shared" si="152"/>
        <v>0</v>
      </c>
      <c r="G4753" s="1">
        <f t="shared" si="153"/>
        <v>0</v>
      </c>
      <c r="H4753">
        <f>SUMIFS(Data!Z:Z,Data!B:B,Figure16!B4753,Data!A:A,Figure16!A4753)</f>
        <v>1</v>
      </c>
    </row>
    <row r="4754" spans="1:8">
      <c r="A4754" s="27">
        <v>2012</v>
      </c>
      <c r="B4754" t="s">
        <v>149</v>
      </c>
      <c r="C4754" s="3">
        <f>SUMIFS(Data!F:F,Data!$B:$B,Figure16!$B4754,Data!$A:$A,Figure16!$A4754)</f>
        <v>0</v>
      </c>
      <c r="D4754" s="3">
        <f>SUMIFS(Data!Y:Y,Data!$B:$B,Figure16!$B4754,Data!$A:$A,Figure16!$A4754)</f>
        <v>0</v>
      </c>
      <c r="E4754" s="3">
        <f>SUMIFS(Data!Q:Q,Data!$B:$B,Figure16!$B4754,Data!$A:$A,Figure16!$A4754)</f>
        <v>4087724527.8170371</v>
      </c>
      <c r="F4754" s="1">
        <f t="shared" si="152"/>
        <v>0</v>
      </c>
      <c r="G4754" s="1">
        <f t="shared" si="153"/>
        <v>0</v>
      </c>
      <c r="H4754">
        <f>SUMIFS(Data!Z:Z,Data!B:B,Figure16!B4754,Data!A:A,Figure16!A4754)</f>
        <v>1</v>
      </c>
    </row>
    <row r="4755" spans="1:8">
      <c r="A4755" s="27">
        <v>2013</v>
      </c>
      <c r="B4755" t="s">
        <v>149</v>
      </c>
      <c r="C4755" s="3">
        <f>SUMIFS(Data!F:F,Data!$B:$B,Figure16!$B4755,Data!$A:$A,Figure16!$A4755)</f>
        <v>0</v>
      </c>
      <c r="D4755" s="3">
        <f>SUMIFS(Data!Y:Y,Data!$B:$B,Figure16!$B4755,Data!$A:$A,Figure16!$A4755)</f>
        <v>0</v>
      </c>
      <c r="E4755" s="3">
        <f>SUMIFS(Data!Q:Q,Data!$B:$B,Figure16!$B4755,Data!$A:$A,Figure16!$A4755)</f>
        <v>4464261816.2506638</v>
      </c>
      <c r="F4755" s="1">
        <f t="shared" si="152"/>
        <v>0</v>
      </c>
      <c r="G4755" s="1">
        <f t="shared" si="153"/>
        <v>0</v>
      </c>
      <c r="H4755">
        <f>SUMIFS(Data!Z:Z,Data!B:B,Figure16!B4755,Data!A:A,Figure16!A4755)</f>
        <v>1</v>
      </c>
    </row>
    <row r="4756" spans="1:8">
      <c r="A4756" s="27">
        <v>2014</v>
      </c>
      <c r="B4756" t="s">
        <v>149</v>
      </c>
      <c r="C4756" s="3">
        <f>SUMIFS(Data!F:F,Data!$B:$B,Figure16!$B4756,Data!$A:$A,Figure16!$A4756)</f>
        <v>943991500</v>
      </c>
      <c r="D4756" s="3">
        <f>SUMIFS(Data!Y:Y,Data!$B:$B,Figure16!$B4756,Data!$A:$A,Figure16!$A4756)</f>
        <v>0</v>
      </c>
      <c r="E4756" s="3">
        <f>SUMIFS(Data!Q:Q,Data!$B:$B,Figure16!$B4756,Data!$A:$A,Figure16!$A4756)</f>
        <v>4587926230.5957279</v>
      </c>
      <c r="F4756" s="1">
        <f t="shared" si="152"/>
        <v>20.575559687615673</v>
      </c>
      <c r="G4756" s="1">
        <f t="shared" si="153"/>
        <v>0</v>
      </c>
      <c r="H4756">
        <f>SUMIFS(Data!Z:Z,Data!B:B,Figure16!B4756,Data!A:A,Figure16!A4756)</f>
        <v>1</v>
      </c>
    </row>
    <row r="4757" spans="1:8">
      <c r="A4757" s="27">
        <v>2015</v>
      </c>
      <c r="B4757" t="s">
        <v>149</v>
      </c>
      <c r="C4757" s="3">
        <f>SUMIFS(Data!F:F,Data!$B:$B,Figure16!$B4757,Data!$A:$A,Figure16!$A4757)</f>
        <v>0</v>
      </c>
      <c r="D4757" s="3">
        <f>SUMIFS(Data!Y:Y,Data!$B:$B,Figure16!$B4757,Data!$A:$A,Figure16!$A4757)</f>
        <v>0</v>
      </c>
      <c r="E4757" s="3">
        <f>SUMIFS(Data!Q:Q,Data!$B:$B,Figure16!$B4757,Data!$A:$A,Figure16!$A4757)</f>
        <v>4052913385.8267717</v>
      </c>
      <c r="F4757" s="1">
        <f t="shared" si="152"/>
        <v>0</v>
      </c>
      <c r="G4757" s="1">
        <f t="shared" si="153"/>
        <v>0</v>
      </c>
      <c r="H4757">
        <f>SUMIFS(Data!Z:Z,Data!B:B,Figure16!B4757,Data!A:A,Figure16!A4757)</f>
        <v>1</v>
      </c>
    </row>
    <row r="4758" spans="1:8">
      <c r="A4758" s="27">
        <v>2016</v>
      </c>
      <c r="B4758" t="s">
        <v>149</v>
      </c>
      <c r="C4758" s="3">
        <f>SUMIFS(Data!F:F,Data!$B:$B,Figure16!$B4758,Data!$A:$A,Figure16!$A4758)</f>
        <v>0</v>
      </c>
      <c r="D4758" s="3">
        <f>SUMIFS(Data!Y:Y,Data!$B:$B,Figure16!$B4758,Data!$A:$A,Figure16!$A4758)</f>
        <v>0</v>
      </c>
      <c r="E4758" s="3">
        <f>SUMIFS(Data!Q:Q,Data!$B:$B,Figure16!$B4758,Data!$A:$A,Figure16!$A4758)</f>
        <v>4374130530.9734516</v>
      </c>
      <c r="F4758" s="1">
        <f t="shared" si="152"/>
        <v>0</v>
      </c>
      <c r="G4758" s="1">
        <f t="shared" si="153"/>
        <v>0</v>
      </c>
      <c r="H4758">
        <f>SUMIFS(Data!Z:Z,Data!B:B,Figure16!B4758,Data!A:A,Figure16!A4758)</f>
        <v>1</v>
      </c>
    </row>
    <row r="4759" spans="1:8">
      <c r="A4759" s="27">
        <v>2017</v>
      </c>
      <c r="B4759" t="s">
        <v>149</v>
      </c>
      <c r="C4759" s="3">
        <f>SUMIFS(Data!F:F,Data!$B:$B,Figure16!$B4759,Data!$A:$A,Figure16!$A4759)</f>
        <v>0</v>
      </c>
      <c r="D4759" s="3">
        <f>SUMIFS(Data!Y:Y,Data!$B:$B,Figure16!$B4759,Data!$A:$A,Figure16!$A4759)</f>
        <v>0</v>
      </c>
      <c r="E4759" s="3">
        <f>SUMIFS(Data!Q:Q,Data!$B:$B,Figure16!$B4759,Data!$A:$A,Figure16!$A4759)</f>
        <v>4844592066.7117424</v>
      </c>
      <c r="F4759" s="1">
        <f t="shared" si="152"/>
        <v>0</v>
      </c>
      <c r="G4759" s="1">
        <f t="shared" si="153"/>
        <v>0</v>
      </c>
      <c r="H4759">
        <f>SUMIFS(Data!Z:Z,Data!B:B,Figure16!B4759,Data!A:A,Figure16!A4759)</f>
        <v>1</v>
      </c>
    </row>
    <row r="4760" spans="1:8">
      <c r="A4760" s="27">
        <v>1956</v>
      </c>
      <c r="B4760" t="s">
        <v>56</v>
      </c>
      <c r="C4760" s="3">
        <f>SUMIFS(Data!F:F,Data!$B:$B,Figure16!$B4760,Data!$A:$A,Figure16!$A4760)</f>
        <v>0</v>
      </c>
      <c r="D4760" s="3">
        <f>SUMIFS(Data!Y:Y,Data!$B:$B,Figure16!$B4760,Data!$A:$A,Figure16!$A4760)</f>
        <v>0</v>
      </c>
      <c r="E4760" s="3">
        <f>SUMIFS(Data!Q:Q,Data!$B:$B,Figure16!$B4760,Data!$A:$A,Figure16!$A4760)</f>
        <v>0</v>
      </c>
      <c r="F4760" s="1" t="str">
        <f t="shared" si="152"/>
        <v/>
      </c>
      <c r="G4760" s="1" t="str">
        <f t="shared" si="153"/>
        <v/>
      </c>
      <c r="H4760">
        <f>SUMIFS(Data!Z:Z,Data!B:B,Figure16!B4760,Data!A:A,Figure16!A4760)</f>
        <v>1</v>
      </c>
    </row>
    <row r="4761" spans="1:8">
      <c r="A4761" s="27">
        <v>1957</v>
      </c>
      <c r="B4761" t="s">
        <v>56</v>
      </c>
      <c r="C4761" s="3">
        <f>SUMIFS(Data!F:F,Data!$B:$B,Figure16!$B4761,Data!$A:$A,Figure16!$A4761)</f>
        <v>0</v>
      </c>
      <c r="D4761" s="3">
        <f>SUMIFS(Data!Y:Y,Data!$B:$B,Figure16!$B4761,Data!$A:$A,Figure16!$A4761)</f>
        <v>0</v>
      </c>
      <c r="E4761" s="3">
        <f>SUMIFS(Data!Q:Q,Data!$B:$B,Figure16!$B4761,Data!$A:$A,Figure16!$A4761)</f>
        <v>0</v>
      </c>
      <c r="F4761" s="1" t="str">
        <f t="shared" si="152"/>
        <v/>
      </c>
      <c r="G4761" s="1" t="str">
        <f t="shared" si="153"/>
        <v/>
      </c>
      <c r="H4761">
        <f>SUMIFS(Data!Z:Z,Data!B:B,Figure16!B4761,Data!A:A,Figure16!A4761)</f>
        <v>1</v>
      </c>
    </row>
    <row r="4762" spans="1:8">
      <c r="A4762" s="27">
        <v>1958</v>
      </c>
      <c r="B4762" t="s">
        <v>56</v>
      </c>
      <c r="C4762" s="3">
        <f>SUMIFS(Data!F:F,Data!$B:$B,Figure16!$B4762,Data!$A:$A,Figure16!$A4762)</f>
        <v>0</v>
      </c>
      <c r="D4762" s="3">
        <f>SUMIFS(Data!Y:Y,Data!$B:$B,Figure16!$B4762,Data!$A:$A,Figure16!$A4762)</f>
        <v>0</v>
      </c>
      <c r="E4762" s="3">
        <f>SUMIFS(Data!Q:Q,Data!$B:$B,Figure16!$B4762,Data!$A:$A,Figure16!$A4762)</f>
        <v>0</v>
      </c>
      <c r="F4762" s="1" t="str">
        <f t="shared" si="152"/>
        <v/>
      </c>
      <c r="G4762" s="1" t="str">
        <f t="shared" si="153"/>
        <v/>
      </c>
      <c r="H4762">
        <f>SUMIFS(Data!Z:Z,Data!B:B,Figure16!B4762,Data!A:A,Figure16!A4762)</f>
        <v>1</v>
      </c>
    </row>
    <row r="4763" spans="1:8">
      <c r="A4763" s="27">
        <v>1959</v>
      </c>
      <c r="B4763" t="s">
        <v>56</v>
      </c>
      <c r="C4763" s="3">
        <f>SUMIFS(Data!F:F,Data!$B:$B,Figure16!$B4763,Data!$A:$A,Figure16!$A4763)</f>
        <v>0</v>
      </c>
      <c r="D4763" s="3">
        <f>SUMIFS(Data!Y:Y,Data!$B:$B,Figure16!$B4763,Data!$A:$A,Figure16!$A4763)</f>
        <v>0</v>
      </c>
      <c r="E4763" s="3">
        <f>SUMIFS(Data!Q:Q,Data!$B:$B,Figure16!$B4763,Data!$A:$A,Figure16!$A4763)</f>
        <v>0</v>
      </c>
      <c r="F4763" s="1" t="str">
        <f t="shared" si="152"/>
        <v/>
      </c>
      <c r="G4763" s="1" t="str">
        <f t="shared" si="153"/>
        <v/>
      </c>
      <c r="H4763">
        <f>SUMIFS(Data!Z:Z,Data!B:B,Figure16!B4763,Data!A:A,Figure16!A4763)</f>
        <v>1</v>
      </c>
    </row>
    <row r="4764" spans="1:8">
      <c r="A4764" s="27">
        <v>1960</v>
      </c>
      <c r="B4764" t="s">
        <v>56</v>
      </c>
      <c r="C4764" s="3">
        <f>SUMIFS(Data!F:F,Data!$B:$B,Figure16!$B4764,Data!$A:$A,Figure16!$A4764)</f>
        <v>0</v>
      </c>
      <c r="D4764" s="3">
        <f>SUMIFS(Data!Y:Y,Data!$B:$B,Figure16!$B4764,Data!$A:$A,Figure16!$A4764)</f>
        <v>0</v>
      </c>
      <c r="E4764" s="3">
        <f>SUMIFS(Data!Q:Q,Data!$B:$B,Figure16!$B4764,Data!$A:$A,Figure16!$A4764)</f>
        <v>2037150716.3323781</v>
      </c>
      <c r="F4764" s="1">
        <f t="shared" si="152"/>
        <v>0</v>
      </c>
      <c r="G4764" s="1">
        <f t="shared" si="153"/>
        <v>0</v>
      </c>
      <c r="H4764">
        <f>SUMIFS(Data!Z:Z,Data!B:B,Figure16!B4764,Data!A:A,Figure16!A4764)</f>
        <v>1</v>
      </c>
    </row>
    <row r="4765" spans="1:8">
      <c r="A4765" s="27">
        <v>1961</v>
      </c>
      <c r="B4765" t="s">
        <v>56</v>
      </c>
      <c r="C4765" s="3">
        <f>SUMIFS(Data!F:F,Data!$B:$B,Figure16!$B4765,Data!$A:$A,Figure16!$A4765)</f>
        <v>0</v>
      </c>
      <c r="D4765" s="3">
        <f>SUMIFS(Data!Y:Y,Data!$B:$B,Figure16!$B4765,Data!$A:$A,Figure16!$A4765)</f>
        <v>0</v>
      </c>
      <c r="E4765" s="3">
        <f>SUMIFS(Data!Q:Q,Data!$B:$B,Figure16!$B4765,Data!$A:$A,Figure16!$A4765)</f>
        <v>2025689536.6070545</v>
      </c>
      <c r="F4765" s="1">
        <f t="shared" si="152"/>
        <v>0</v>
      </c>
      <c r="G4765" s="1">
        <f t="shared" si="153"/>
        <v>0</v>
      </c>
      <c r="H4765">
        <f>SUMIFS(Data!Z:Z,Data!B:B,Figure16!B4765,Data!A:A,Figure16!A4765)</f>
        <v>1</v>
      </c>
    </row>
    <row r="4766" spans="1:8">
      <c r="A4766" s="27">
        <v>1962</v>
      </c>
      <c r="B4766" t="s">
        <v>56</v>
      </c>
      <c r="C4766" s="3">
        <f>SUMIFS(Data!F:F,Data!$B:$B,Figure16!$B4766,Data!$A:$A,Figure16!$A4766)</f>
        <v>0</v>
      </c>
      <c r="D4766" s="3">
        <f>SUMIFS(Data!Y:Y,Data!$B:$B,Figure16!$B4766,Data!$A:$A,Figure16!$A4766)</f>
        <v>0</v>
      </c>
      <c r="E4766" s="3">
        <f>SUMIFS(Data!Q:Q,Data!$B:$B,Figure16!$B4766,Data!$A:$A,Figure16!$A4766)</f>
        <v>2379606422.2902875</v>
      </c>
      <c r="F4766" s="1">
        <f t="shared" si="152"/>
        <v>0</v>
      </c>
      <c r="G4766" s="1">
        <f t="shared" si="153"/>
        <v>0</v>
      </c>
      <c r="H4766">
        <f>SUMIFS(Data!Z:Z,Data!B:B,Figure16!B4766,Data!A:A,Figure16!A4766)</f>
        <v>1</v>
      </c>
    </row>
    <row r="4767" spans="1:8">
      <c r="A4767" s="27">
        <v>1963</v>
      </c>
      <c r="B4767" t="s">
        <v>56</v>
      </c>
      <c r="C4767" s="3">
        <f>SUMIFS(Data!F:F,Data!$B:$B,Figure16!$B4767,Data!$A:$A,Figure16!$A4767)</f>
        <v>0</v>
      </c>
      <c r="D4767" s="3">
        <f>SUMIFS(Data!Y:Y,Data!$B:$B,Figure16!$B4767,Data!$A:$A,Figure16!$A4767)</f>
        <v>0</v>
      </c>
      <c r="E4767" s="3">
        <f>SUMIFS(Data!Q:Q,Data!$B:$B,Figure16!$B4767,Data!$A:$A,Figure16!$A4767)</f>
        <v>2657247327.3391957</v>
      </c>
      <c r="F4767" s="1">
        <f t="shared" si="152"/>
        <v>0</v>
      </c>
      <c r="G4767" s="1">
        <f t="shared" si="153"/>
        <v>0</v>
      </c>
      <c r="H4767">
        <f>SUMIFS(Data!Z:Z,Data!B:B,Figure16!B4767,Data!A:A,Figure16!A4767)</f>
        <v>1</v>
      </c>
    </row>
    <row r="4768" spans="1:8">
      <c r="A4768" s="27">
        <v>1964</v>
      </c>
      <c r="B4768" t="s">
        <v>56</v>
      </c>
      <c r="C4768" s="3">
        <f>SUMIFS(Data!F:F,Data!$B:$B,Figure16!$B4768,Data!$A:$A,Figure16!$A4768)</f>
        <v>0</v>
      </c>
      <c r="D4768" s="3">
        <f>SUMIFS(Data!Y:Y,Data!$B:$B,Figure16!$B4768,Data!$A:$A,Figure16!$A4768)</f>
        <v>0</v>
      </c>
      <c r="E4768" s="3">
        <f>SUMIFS(Data!Q:Q,Data!$B:$B,Figure16!$B4768,Data!$A:$A,Figure16!$A4768)</f>
        <v>2798339768.7975497</v>
      </c>
      <c r="F4768" s="1">
        <f t="shared" si="152"/>
        <v>0</v>
      </c>
      <c r="G4768" s="1">
        <f t="shared" si="153"/>
        <v>0</v>
      </c>
      <c r="H4768">
        <f>SUMIFS(Data!Z:Z,Data!B:B,Figure16!B4768,Data!A:A,Figure16!A4768)</f>
        <v>1</v>
      </c>
    </row>
    <row r="4769" spans="1:8">
      <c r="A4769" s="27">
        <v>1965</v>
      </c>
      <c r="B4769" t="s">
        <v>56</v>
      </c>
      <c r="C4769" s="3">
        <f>SUMIFS(Data!F:F,Data!$B:$B,Figure16!$B4769,Data!$A:$A,Figure16!$A4769)</f>
        <v>0</v>
      </c>
      <c r="D4769" s="3">
        <f>SUMIFS(Data!Y:Y,Data!$B:$B,Figure16!$B4769,Data!$A:$A,Figure16!$A4769)</f>
        <v>0</v>
      </c>
      <c r="E4769" s="3">
        <f>SUMIFS(Data!Q:Q,Data!$B:$B,Figure16!$B4769,Data!$A:$A,Figure16!$A4769)</f>
        <v>2948325264.3019462</v>
      </c>
      <c r="F4769" s="1">
        <f t="shared" si="152"/>
        <v>0</v>
      </c>
      <c r="G4769" s="1">
        <f t="shared" si="153"/>
        <v>0</v>
      </c>
      <c r="H4769">
        <f>SUMIFS(Data!Z:Z,Data!B:B,Figure16!B4769,Data!A:A,Figure16!A4769)</f>
        <v>1</v>
      </c>
    </row>
    <row r="4770" spans="1:8">
      <c r="A4770" s="27">
        <v>1966</v>
      </c>
      <c r="B4770" t="s">
        <v>56</v>
      </c>
      <c r="C4770" s="3">
        <f>SUMIFS(Data!F:F,Data!$B:$B,Figure16!$B4770,Data!$A:$A,Figure16!$A4770)</f>
        <v>0</v>
      </c>
      <c r="D4770" s="3">
        <f>SUMIFS(Data!Y:Y,Data!$B:$B,Figure16!$B4770,Data!$A:$A,Figure16!$A4770)</f>
        <v>0</v>
      </c>
      <c r="E4770" s="3">
        <f>SUMIFS(Data!Q:Q,Data!$B:$B,Figure16!$B4770,Data!$A:$A,Figure16!$A4770)</f>
        <v>2876395613.0817113</v>
      </c>
      <c r="F4770" s="1">
        <f t="shared" si="152"/>
        <v>0</v>
      </c>
      <c r="G4770" s="1">
        <f t="shared" si="153"/>
        <v>0</v>
      </c>
      <c r="H4770">
        <f>SUMIFS(Data!Z:Z,Data!B:B,Figure16!B4770,Data!A:A,Figure16!A4770)</f>
        <v>1</v>
      </c>
    </row>
    <row r="4771" spans="1:8">
      <c r="A4771" s="27">
        <v>1967</v>
      </c>
      <c r="B4771" t="s">
        <v>56</v>
      </c>
      <c r="C4771" s="3">
        <f>SUMIFS(Data!F:F,Data!$B:$B,Figure16!$B4771,Data!$A:$A,Figure16!$A4771)</f>
        <v>0</v>
      </c>
      <c r="D4771" s="3">
        <f>SUMIFS(Data!Y:Y,Data!$B:$B,Figure16!$B4771,Data!$A:$A,Figure16!$A4771)</f>
        <v>0</v>
      </c>
      <c r="E4771" s="3">
        <f>SUMIFS(Data!Q:Q,Data!$B:$B,Figure16!$B4771,Data!$A:$A,Figure16!$A4771)</f>
        <v>3046339294.5361128</v>
      </c>
      <c r="F4771" s="1">
        <f t="shared" si="152"/>
        <v>0</v>
      </c>
      <c r="G4771" s="1">
        <f t="shared" si="153"/>
        <v>0</v>
      </c>
      <c r="H4771">
        <f>SUMIFS(Data!Z:Z,Data!B:B,Figure16!B4771,Data!A:A,Figure16!A4771)</f>
        <v>1</v>
      </c>
    </row>
    <row r="4772" spans="1:8">
      <c r="A4772" s="27">
        <v>1968</v>
      </c>
      <c r="B4772" t="s">
        <v>56</v>
      </c>
      <c r="C4772" s="3">
        <f>SUMIFS(Data!F:F,Data!$B:$B,Figure16!$B4772,Data!$A:$A,Figure16!$A4772)</f>
        <v>0</v>
      </c>
      <c r="D4772" s="3">
        <f>SUMIFS(Data!Y:Y,Data!$B:$B,Figure16!$B4772,Data!$A:$A,Figure16!$A4772)</f>
        <v>0</v>
      </c>
      <c r="E4772" s="3">
        <f>SUMIFS(Data!Q:Q,Data!$B:$B,Figure16!$B4772,Data!$A:$A,Figure16!$A4772)</f>
        <v>3271415867.9972329</v>
      </c>
      <c r="F4772" s="1">
        <f t="shared" si="152"/>
        <v>0</v>
      </c>
      <c r="G4772" s="1">
        <f t="shared" si="153"/>
        <v>0</v>
      </c>
      <c r="H4772">
        <f>SUMIFS(Data!Z:Z,Data!B:B,Figure16!B4772,Data!A:A,Figure16!A4772)</f>
        <v>1</v>
      </c>
    </row>
    <row r="4773" spans="1:8">
      <c r="A4773" s="27">
        <v>1969</v>
      </c>
      <c r="B4773" t="s">
        <v>56</v>
      </c>
      <c r="C4773" s="3">
        <f>SUMIFS(Data!F:F,Data!$B:$B,Figure16!$B4773,Data!$A:$A,Figure16!$A4773)</f>
        <v>0</v>
      </c>
      <c r="D4773" s="3">
        <f>SUMIFS(Data!Y:Y,Data!$B:$B,Figure16!$B4773,Data!$A:$A,Figure16!$A4773)</f>
        <v>0</v>
      </c>
      <c r="E4773" s="3">
        <f>SUMIFS(Data!Q:Q,Data!$B:$B,Figure16!$B4773,Data!$A:$A,Figure16!$A4773)</f>
        <v>3651615453.0184765</v>
      </c>
      <c r="F4773" s="1">
        <f t="shared" si="152"/>
        <v>0</v>
      </c>
      <c r="G4773" s="1">
        <f t="shared" si="153"/>
        <v>0</v>
      </c>
      <c r="H4773">
        <f>SUMIFS(Data!Z:Z,Data!B:B,Figure16!B4773,Data!A:A,Figure16!A4773)</f>
        <v>1</v>
      </c>
    </row>
    <row r="4774" spans="1:8">
      <c r="A4774" s="27">
        <v>1970</v>
      </c>
      <c r="B4774" t="s">
        <v>56</v>
      </c>
      <c r="C4774" s="3">
        <f>SUMIFS(Data!F:F,Data!$B:$B,Figure16!$B4774,Data!$A:$A,Figure16!$A4774)</f>
        <v>0</v>
      </c>
      <c r="D4774" s="3">
        <f>SUMIFS(Data!Y:Y,Data!$B:$B,Figure16!$B4774,Data!$A:$A,Figure16!$A4774)</f>
        <v>0</v>
      </c>
      <c r="E4774" s="3">
        <f>SUMIFS(Data!Q:Q,Data!$B:$B,Figure16!$B4774,Data!$A:$A,Figure16!$A4774)</f>
        <v>3956328426.044857</v>
      </c>
      <c r="F4774" s="1">
        <f t="shared" si="152"/>
        <v>0</v>
      </c>
      <c r="G4774" s="1">
        <f t="shared" si="153"/>
        <v>0</v>
      </c>
      <c r="H4774">
        <f>SUMIFS(Data!Z:Z,Data!B:B,Figure16!B4774,Data!A:A,Figure16!A4774)</f>
        <v>1</v>
      </c>
    </row>
    <row r="4775" spans="1:8">
      <c r="A4775" s="27">
        <v>1971</v>
      </c>
      <c r="B4775" t="s">
        <v>56</v>
      </c>
      <c r="C4775" s="3">
        <f>SUMIFS(Data!F:F,Data!$B:$B,Figure16!$B4775,Data!$A:$A,Figure16!$A4775)</f>
        <v>0</v>
      </c>
      <c r="D4775" s="3">
        <f>SUMIFS(Data!Y:Y,Data!$B:$B,Figure16!$B4775,Data!$A:$A,Figure16!$A4775)</f>
        <v>0</v>
      </c>
      <c r="E4775" s="3">
        <f>SUMIFS(Data!Q:Q,Data!$B:$B,Figure16!$B4775,Data!$A:$A,Figure16!$A4775)</f>
        <v>4356633663.3663378</v>
      </c>
      <c r="F4775" s="1">
        <f t="shared" si="152"/>
        <v>0</v>
      </c>
      <c r="G4775" s="1">
        <f t="shared" si="153"/>
        <v>0</v>
      </c>
      <c r="H4775">
        <f>SUMIFS(Data!Z:Z,Data!B:B,Figure16!B4775,Data!A:A,Figure16!A4775)</f>
        <v>1</v>
      </c>
    </row>
    <row r="4776" spans="1:8">
      <c r="A4776" s="27">
        <v>1972</v>
      </c>
      <c r="B4776" t="s">
        <v>56</v>
      </c>
      <c r="C4776" s="3">
        <f>SUMIFS(Data!F:F,Data!$B:$B,Figure16!$B4776,Data!$A:$A,Figure16!$A4776)</f>
        <v>0</v>
      </c>
      <c r="D4776" s="3">
        <f>SUMIFS(Data!Y:Y,Data!$B:$B,Figure16!$B4776,Data!$A:$A,Figure16!$A4776)</f>
        <v>0</v>
      </c>
      <c r="E4776" s="3">
        <f>SUMIFS(Data!Q:Q,Data!$B:$B,Figure16!$B4776,Data!$A:$A,Figure16!$A4776)</f>
        <v>5074117544.7748222</v>
      </c>
      <c r="F4776" s="1">
        <f t="shared" si="152"/>
        <v>0</v>
      </c>
      <c r="G4776" s="1">
        <f t="shared" si="153"/>
        <v>0</v>
      </c>
      <c r="H4776">
        <f>SUMIFS(Data!Z:Z,Data!B:B,Figure16!B4776,Data!A:A,Figure16!A4776)</f>
        <v>1</v>
      </c>
    </row>
    <row r="4777" spans="1:8">
      <c r="A4777" s="27">
        <v>1973</v>
      </c>
      <c r="B4777" t="s">
        <v>56</v>
      </c>
      <c r="C4777" s="3">
        <f>SUMIFS(Data!F:F,Data!$B:$B,Figure16!$B4777,Data!$A:$A,Figure16!$A4777)</f>
        <v>0</v>
      </c>
      <c r="D4777" s="3">
        <f>SUMIFS(Data!Y:Y,Data!$B:$B,Figure16!$B4777,Data!$A:$A,Figure16!$A4777)</f>
        <v>0</v>
      </c>
      <c r="E4777" s="3">
        <f>SUMIFS(Data!Q:Q,Data!$B:$B,Figure16!$B4777,Data!$A:$A,Figure16!$A4777)</f>
        <v>6242177798.3393793</v>
      </c>
      <c r="F4777" s="1">
        <f t="shared" si="152"/>
        <v>0</v>
      </c>
      <c r="G4777" s="1">
        <f t="shared" si="153"/>
        <v>0</v>
      </c>
      <c r="H4777">
        <f>SUMIFS(Data!Z:Z,Data!B:B,Figure16!B4777,Data!A:A,Figure16!A4777)</f>
        <v>1</v>
      </c>
    </row>
    <row r="4778" spans="1:8">
      <c r="A4778" s="27">
        <v>1974</v>
      </c>
      <c r="B4778" t="s">
        <v>56</v>
      </c>
      <c r="C4778" s="3">
        <f>SUMIFS(Data!F:F,Data!$B:$B,Figure16!$B4778,Data!$A:$A,Figure16!$A4778)</f>
        <v>0</v>
      </c>
      <c r="D4778" s="3">
        <f>SUMIFS(Data!Y:Y,Data!$B:$B,Figure16!$B4778,Data!$A:$A,Figure16!$A4778)</f>
        <v>0</v>
      </c>
      <c r="E4778" s="3">
        <f>SUMIFS(Data!Q:Q,Data!$B:$B,Figure16!$B4778,Data!$A:$A,Figure16!$A4778)</f>
        <v>7675408485.5142117</v>
      </c>
      <c r="F4778" s="1">
        <f t="shared" si="152"/>
        <v>0</v>
      </c>
      <c r="G4778" s="1">
        <f t="shared" si="153"/>
        <v>0</v>
      </c>
      <c r="H4778">
        <f>SUMIFS(Data!Z:Z,Data!B:B,Figure16!B4778,Data!A:A,Figure16!A4778)</f>
        <v>1</v>
      </c>
    </row>
    <row r="4779" spans="1:8">
      <c r="A4779" s="27">
        <v>1975</v>
      </c>
      <c r="B4779" t="s">
        <v>56</v>
      </c>
      <c r="C4779" s="3">
        <f>SUMIFS(Data!F:F,Data!$B:$B,Figure16!$B4779,Data!$A:$A,Figure16!$A4779)</f>
        <v>35000000</v>
      </c>
      <c r="D4779" s="3">
        <f>SUMIFS(Data!Y:Y,Data!$B:$B,Figure16!$B4779,Data!$A:$A,Figure16!$A4779)</f>
        <v>200000000</v>
      </c>
      <c r="E4779" s="3">
        <f>SUMIFS(Data!Q:Q,Data!$B:$B,Figure16!$B4779,Data!$A:$A,Figure16!$A4779)</f>
        <v>8984824182.6033306</v>
      </c>
      <c r="F4779" s="1">
        <f t="shared" si="152"/>
        <v>0.38954574167147293</v>
      </c>
      <c r="G4779" s="1">
        <f t="shared" si="153"/>
        <v>2.225975666694131</v>
      </c>
      <c r="H4779">
        <f>SUMIFS(Data!Z:Z,Data!B:B,Figure16!B4779,Data!A:A,Figure16!A4779)</f>
        <v>1</v>
      </c>
    </row>
    <row r="4780" spans="1:8">
      <c r="A4780" s="27">
        <v>1976</v>
      </c>
      <c r="B4780" t="s">
        <v>56</v>
      </c>
      <c r="C4780" s="3">
        <f>SUMIFS(Data!F:F,Data!$B:$B,Figure16!$B4780,Data!$A:$A,Figure16!$A4780)</f>
        <v>0</v>
      </c>
      <c r="D4780" s="3">
        <f>SUMIFS(Data!Y:Y,Data!$B:$B,Figure16!$B4780,Data!$A:$A,Figure16!$A4780)</f>
        <v>381200000</v>
      </c>
      <c r="E4780" s="3">
        <f>SUMIFS(Data!Q:Q,Data!$B:$B,Figure16!$B4780,Data!$A:$A,Figure16!$A4780)</f>
        <v>9584323309.121357</v>
      </c>
      <c r="F4780" s="1">
        <f t="shared" si="152"/>
        <v>0</v>
      </c>
      <c r="G4780" s="1">
        <f t="shared" si="153"/>
        <v>3.977328265180847</v>
      </c>
      <c r="H4780">
        <f>SUMIFS(Data!Z:Z,Data!B:B,Figure16!B4780,Data!A:A,Figure16!A4780)</f>
        <v>1</v>
      </c>
    </row>
    <row r="4781" spans="1:8">
      <c r="A4781" s="27">
        <v>1977</v>
      </c>
      <c r="B4781" t="s">
        <v>56</v>
      </c>
      <c r="C4781" s="3">
        <f>SUMIFS(Data!F:F,Data!$B:$B,Figure16!$B4781,Data!$A:$A,Figure16!$A4781)</f>
        <v>0</v>
      </c>
      <c r="D4781" s="3">
        <f>SUMIFS(Data!Y:Y,Data!$B:$B,Figure16!$B4781,Data!$A:$A,Figure16!$A4781)</f>
        <v>670000000</v>
      </c>
      <c r="E4781" s="3">
        <f>SUMIFS(Data!Q:Q,Data!$B:$B,Figure16!$B4781,Data!$A:$A,Figure16!$A4781)</f>
        <v>11049896742.388914</v>
      </c>
      <c r="F4781" s="1">
        <f t="shared" si="152"/>
        <v>0</v>
      </c>
      <c r="G4781" s="1">
        <f t="shared" si="153"/>
        <v>6.0634050762645453</v>
      </c>
      <c r="H4781">
        <f>SUMIFS(Data!Z:Z,Data!B:B,Figure16!B4781,Data!A:A,Figure16!A4781)</f>
        <v>1</v>
      </c>
    </row>
    <row r="4782" spans="1:8">
      <c r="A4782" s="27">
        <v>1978</v>
      </c>
      <c r="B4782" t="s">
        <v>56</v>
      </c>
      <c r="C4782" s="3">
        <f>SUMIFS(Data!F:F,Data!$B:$B,Figure16!$B4782,Data!$A:$A,Figure16!$A4782)</f>
        <v>20000000</v>
      </c>
      <c r="D4782" s="3">
        <f>SUMIFS(Data!Y:Y,Data!$B:$B,Figure16!$B4782,Data!$A:$A,Figure16!$A4782)</f>
        <v>620000000</v>
      </c>
      <c r="E4782" s="3">
        <f>SUMIFS(Data!Q:Q,Data!$B:$B,Figure16!$B4782,Data!$A:$A,Figure16!$A4782)</f>
        <v>13236854105.167162</v>
      </c>
      <c r="F4782" s="1">
        <f t="shared" si="152"/>
        <v>0.15109330238967253</v>
      </c>
      <c r="G4782" s="1">
        <f t="shared" si="153"/>
        <v>4.6838923740798482</v>
      </c>
      <c r="H4782">
        <f>SUMIFS(Data!Z:Z,Data!B:B,Figure16!B4782,Data!A:A,Figure16!A4782)</f>
        <v>1</v>
      </c>
    </row>
    <row r="4783" spans="1:8">
      <c r="A4783" s="27">
        <v>1979</v>
      </c>
      <c r="B4783" t="s">
        <v>56</v>
      </c>
      <c r="C4783" s="3">
        <f>SUMIFS(Data!F:F,Data!$B:$B,Figure16!$B4783,Data!$A:$A,Figure16!$A4783)</f>
        <v>0</v>
      </c>
      <c r="D4783" s="3">
        <f>SUMIFS(Data!Y:Y,Data!$B:$B,Figure16!$B4783,Data!$A:$A,Figure16!$A4783)</f>
        <v>450000000</v>
      </c>
      <c r="E4783" s="3">
        <f>SUMIFS(Data!Q:Q,Data!$B:$B,Figure16!$B4783,Data!$A:$A,Figure16!$A4783)</f>
        <v>15912133569.285221</v>
      </c>
      <c r="F4783" s="1">
        <f t="shared" si="152"/>
        <v>0</v>
      </c>
      <c r="G4783" s="1">
        <f t="shared" si="153"/>
        <v>2.8280305594507031</v>
      </c>
      <c r="H4783">
        <f>SUMIFS(Data!Z:Z,Data!B:B,Figure16!B4783,Data!A:A,Figure16!A4783)</f>
        <v>1</v>
      </c>
    </row>
    <row r="4784" spans="1:8">
      <c r="A4784" s="27">
        <v>1980</v>
      </c>
      <c r="B4784" t="s">
        <v>56</v>
      </c>
      <c r="C4784" s="3">
        <f>SUMIFS(Data!F:F,Data!$B:$B,Figure16!$B4784,Data!$A:$A,Figure16!$A4784)</f>
        <v>0</v>
      </c>
      <c r="D4784" s="3">
        <f>SUMIFS(Data!Y:Y,Data!$B:$B,Figure16!$B4784,Data!$A:$A,Figure16!$A4784)</f>
        <v>285249984</v>
      </c>
      <c r="E4784" s="3">
        <f>SUMIFS(Data!Q:Q,Data!$B:$B,Figure16!$B4784,Data!$A:$A,Figure16!$A4784)</f>
        <v>21728770055.377739</v>
      </c>
      <c r="F4784" s="1">
        <f t="shared" si="152"/>
        <v>0</v>
      </c>
      <c r="G4784" s="1">
        <f t="shared" si="153"/>
        <v>1.3127755656349374</v>
      </c>
      <c r="H4784">
        <f>SUMIFS(Data!Z:Z,Data!B:B,Figure16!B4784,Data!A:A,Figure16!A4784)</f>
        <v>1</v>
      </c>
    </row>
    <row r="4785" spans="1:8">
      <c r="A4785" s="27">
        <v>1981</v>
      </c>
      <c r="B4785" t="s">
        <v>56</v>
      </c>
      <c r="C4785" s="3">
        <f>SUMIFS(Data!F:F,Data!$B:$B,Figure16!$B4785,Data!$A:$A,Figure16!$A4785)</f>
        <v>0</v>
      </c>
      <c r="D4785" s="3">
        <f>SUMIFS(Data!Y:Y,Data!$B:$B,Figure16!$B4785,Data!$A:$A,Figure16!$A4785)</f>
        <v>497569984</v>
      </c>
      <c r="E4785" s="3">
        <f>SUMIFS(Data!Q:Q,Data!$B:$B,Figure16!$B4785,Data!$A:$A,Figure16!$A4785)</f>
        <v>17788171722.444561</v>
      </c>
      <c r="F4785" s="1">
        <f t="shared" si="152"/>
        <v>0</v>
      </c>
      <c r="G4785" s="1">
        <f t="shared" si="153"/>
        <v>2.7971957532441727</v>
      </c>
      <c r="H4785">
        <f>SUMIFS(Data!Z:Z,Data!B:B,Figure16!B4785,Data!A:A,Figure16!A4785)</f>
        <v>1</v>
      </c>
    </row>
    <row r="4786" spans="1:8">
      <c r="A4786" s="27">
        <v>1982</v>
      </c>
      <c r="B4786" t="s">
        <v>56</v>
      </c>
      <c r="C4786" s="3">
        <f>SUMIFS(Data!F:F,Data!$B:$B,Figure16!$B4786,Data!$A:$A,Figure16!$A4786)</f>
        <v>0</v>
      </c>
      <c r="D4786" s="3">
        <f>SUMIFS(Data!Y:Y,Data!$B:$B,Figure16!$B4786,Data!$A:$A,Figure16!$A4786)</f>
        <v>98000000</v>
      </c>
      <c r="E4786" s="3">
        <f>SUMIFS(Data!Q:Q,Data!$B:$B,Figure16!$B4786,Data!$A:$A,Figure16!$A4786)</f>
        <v>17692341358.127178</v>
      </c>
      <c r="F4786" s="1">
        <f t="shared" si="152"/>
        <v>0</v>
      </c>
      <c r="G4786" s="1">
        <f t="shared" si="153"/>
        <v>0.55391198946646247</v>
      </c>
      <c r="H4786">
        <f>SUMIFS(Data!Z:Z,Data!B:B,Figure16!B4786,Data!A:A,Figure16!A4786)</f>
        <v>1</v>
      </c>
    </row>
    <row r="4787" spans="1:8">
      <c r="A4787" s="27">
        <v>1983</v>
      </c>
      <c r="B4787" t="s">
        <v>56</v>
      </c>
      <c r="C4787" s="3">
        <f>SUMIFS(Data!F:F,Data!$B:$B,Figure16!$B4787,Data!$A:$A,Figure16!$A4787)</f>
        <v>0</v>
      </c>
      <c r="D4787" s="3">
        <f>SUMIFS(Data!Y:Y,Data!$B:$B,Figure16!$B4787,Data!$A:$A,Figure16!$A4787)</f>
        <v>74570000</v>
      </c>
      <c r="E4787" s="3">
        <f>SUMIFS(Data!Q:Q,Data!$B:$B,Figure16!$B4787,Data!$A:$A,Figure16!$A4787)</f>
        <v>16251460689.325441</v>
      </c>
      <c r="F4787" s="1">
        <f t="shared" si="152"/>
        <v>0</v>
      </c>
      <c r="G4787" s="1">
        <f t="shared" si="153"/>
        <v>0.45885106222470406</v>
      </c>
      <c r="H4787">
        <f>SUMIFS(Data!Z:Z,Data!B:B,Figure16!B4787,Data!A:A,Figure16!A4787)</f>
        <v>1</v>
      </c>
    </row>
    <row r="4788" spans="1:8">
      <c r="A4788" s="27">
        <v>1984</v>
      </c>
      <c r="B4788" t="s">
        <v>56</v>
      </c>
      <c r="C4788" s="3">
        <f>SUMIFS(Data!F:F,Data!$B:$B,Figure16!$B4788,Data!$A:$A,Figure16!$A4788)</f>
        <v>100000</v>
      </c>
      <c r="D4788" s="3">
        <f>SUMIFS(Data!Y:Y,Data!$B:$B,Figure16!$B4788,Data!$A:$A,Figure16!$A4788)</f>
        <v>0</v>
      </c>
      <c r="E4788" s="3">
        <f>SUMIFS(Data!Q:Q,Data!$B:$B,Figure16!$B4788,Data!$A:$A,Figure16!$A4788)</f>
        <v>14824728528.46036</v>
      </c>
      <c r="F4788" s="1">
        <f t="shared" si="152"/>
        <v>6.7454860848224665E-4</v>
      </c>
      <c r="G4788" s="1">
        <f t="shared" si="153"/>
        <v>0</v>
      </c>
      <c r="H4788">
        <f>SUMIFS(Data!Z:Z,Data!B:B,Figure16!B4788,Data!A:A,Figure16!A4788)</f>
        <v>1</v>
      </c>
    </row>
    <row r="4789" spans="1:8">
      <c r="A4789" s="27">
        <v>1985</v>
      </c>
      <c r="B4789" t="s">
        <v>56</v>
      </c>
      <c r="C4789" s="3">
        <f>SUMIFS(Data!F:F,Data!$B:$B,Figure16!$B4789,Data!$A:$A,Figure16!$A4789)</f>
        <v>0</v>
      </c>
      <c r="D4789" s="3">
        <f>SUMIFS(Data!Y:Y,Data!$B:$B,Figure16!$B4789,Data!$A:$A,Figure16!$A4789)</f>
        <v>0</v>
      </c>
      <c r="E4789" s="3">
        <f>SUMIFS(Data!Q:Q,Data!$B:$B,Figure16!$B4789,Data!$A:$A,Figure16!$A4789)</f>
        <v>14991283215.740831</v>
      </c>
      <c r="F4789" s="1">
        <f t="shared" si="152"/>
        <v>0</v>
      </c>
      <c r="G4789" s="1">
        <f t="shared" si="153"/>
        <v>0</v>
      </c>
      <c r="H4789">
        <f>SUMIFS(Data!Z:Z,Data!B:B,Figure16!B4789,Data!A:A,Figure16!A4789)</f>
        <v>1</v>
      </c>
    </row>
    <row r="4790" spans="1:8">
      <c r="A4790" s="27">
        <v>1986</v>
      </c>
      <c r="B4790" t="s">
        <v>56</v>
      </c>
      <c r="C4790" s="3">
        <f>SUMIFS(Data!F:F,Data!$B:$B,Figure16!$B4790,Data!$A:$A,Figure16!$A4790)</f>
        <v>0</v>
      </c>
      <c r="D4790" s="3">
        <f>SUMIFS(Data!Y:Y,Data!$B:$B,Figure16!$B4790,Data!$A:$A,Figure16!$A4790)</f>
        <v>0</v>
      </c>
      <c r="E4790" s="3">
        <f>SUMIFS(Data!Q:Q,Data!$B:$B,Figure16!$B4790,Data!$A:$A,Figure16!$A4790)</f>
        <v>19462175321.822414</v>
      </c>
      <c r="F4790" s="1">
        <f t="shared" si="152"/>
        <v>0</v>
      </c>
      <c r="G4790" s="1">
        <f t="shared" si="153"/>
        <v>0</v>
      </c>
      <c r="H4790">
        <f>SUMIFS(Data!Z:Z,Data!B:B,Figure16!B4790,Data!A:A,Figure16!A4790)</f>
        <v>1</v>
      </c>
    </row>
    <row r="4791" spans="1:8">
      <c r="A4791" s="27">
        <v>1987</v>
      </c>
      <c r="B4791" t="s">
        <v>56</v>
      </c>
      <c r="C4791" s="3">
        <f>SUMIFS(Data!F:F,Data!$B:$B,Figure16!$B4791,Data!$A:$A,Figure16!$A4791)</f>
        <v>0</v>
      </c>
      <c r="D4791" s="3">
        <f>SUMIFS(Data!Y:Y,Data!$B:$B,Figure16!$B4791,Data!$A:$A,Figure16!$A4791)</f>
        <v>0</v>
      </c>
      <c r="E4791" s="3">
        <f>SUMIFS(Data!Q:Q,Data!$B:$B,Figure16!$B4791,Data!$A:$A,Figure16!$A4791)</f>
        <v>21765261041.726482</v>
      </c>
      <c r="F4791" s="1">
        <f t="shared" si="152"/>
        <v>0</v>
      </c>
      <c r="G4791" s="1">
        <f t="shared" si="153"/>
        <v>0</v>
      </c>
      <c r="H4791">
        <f>SUMIFS(Data!Z:Z,Data!B:B,Figure16!B4791,Data!A:A,Figure16!A4791)</f>
        <v>1</v>
      </c>
    </row>
    <row r="4792" spans="1:8">
      <c r="A4792" s="27">
        <v>1988</v>
      </c>
      <c r="B4792" t="s">
        <v>56</v>
      </c>
      <c r="C4792" s="3">
        <f>SUMIFS(Data!F:F,Data!$B:$B,Figure16!$B4792,Data!$A:$A,Figure16!$A4792)</f>
        <v>0</v>
      </c>
      <c r="D4792" s="3">
        <f>SUMIFS(Data!Y:Y,Data!$B:$B,Figure16!$B4792,Data!$A:$A,Figure16!$A4792)</f>
        <v>0</v>
      </c>
      <c r="E4792" s="3">
        <f>SUMIFS(Data!Q:Q,Data!$B:$B,Figure16!$B4792,Data!$A:$A,Figure16!$A4792)</f>
        <v>25705296183.503674</v>
      </c>
      <c r="F4792" s="1">
        <f t="shared" si="152"/>
        <v>0</v>
      </c>
      <c r="G4792" s="1">
        <f t="shared" si="153"/>
        <v>0</v>
      </c>
      <c r="H4792">
        <f>SUMIFS(Data!Z:Z,Data!B:B,Figure16!B4792,Data!A:A,Figure16!A4792)</f>
        <v>1</v>
      </c>
    </row>
    <row r="4793" spans="1:8">
      <c r="A4793" s="27">
        <v>1989</v>
      </c>
      <c r="B4793" t="s">
        <v>56</v>
      </c>
      <c r="C4793" s="3">
        <f>SUMIFS(Data!F:F,Data!$B:$B,Figure16!$B4793,Data!$A:$A,Figure16!$A4793)</f>
        <v>0</v>
      </c>
      <c r="D4793" s="3">
        <f>SUMIFS(Data!Y:Y,Data!$B:$B,Figure16!$B4793,Data!$A:$A,Figure16!$A4793)</f>
        <v>0</v>
      </c>
      <c r="E4793" s="3">
        <f>SUMIFS(Data!Q:Q,Data!$B:$B,Figure16!$B4793,Data!$A:$A,Figure16!$A4793)</f>
        <v>26314220188.025726</v>
      </c>
      <c r="F4793" s="1">
        <f t="shared" si="152"/>
        <v>0</v>
      </c>
      <c r="G4793" s="1">
        <f t="shared" si="153"/>
        <v>0</v>
      </c>
      <c r="H4793">
        <f>SUMIFS(Data!Z:Z,Data!B:B,Figure16!B4793,Data!A:A,Figure16!A4793)</f>
        <v>1</v>
      </c>
    </row>
    <row r="4794" spans="1:8">
      <c r="A4794" s="27">
        <v>1990</v>
      </c>
      <c r="B4794" t="s">
        <v>56</v>
      </c>
      <c r="C4794" s="3">
        <f>SUMIFS(Data!F:F,Data!$B:$B,Figure16!$B4794,Data!$A:$A,Figure16!$A4794)</f>
        <v>0</v>
      </c>
      <c r="D4794" s="3">
        <f>SUMIFS(Data!Y:Y,Data!$B:$B,Figure16!$B4794,Data!$A:$A,Figure16!$A4794)</f>
        <v>0</v>
      </c>
      <c r="E4794" s="3">
        <f>SUMIFS(Data!Q:Q,Data!$B:$B,Figure16!$B4794,Data!$A:$A,Figure16!$A4794)</f>
        <v>30180108561.930531</v>
      </c>
      <c r="F4794" s="1">
        <f t="shared" si="152"/>
        <v>0</v>
      </c>
      <c r="G4794" s="1">
        <f t="shared" si="153"/>
        <v>0</v>
      </c>
      <c r="H4794">
        <f>SUMIFS(Data!Z:Z,Data!B:B,Figure16!B4794,Data!A:A,Figure16!A4794)</f>
        <v>1</v>
      </c>
    </row>
    <row r="4795" spans="1:8">
      <c r="A4795" s="27">
        <v>1991</v>
      </c>
      <c r="B4795" t="s">
        <v>56</v>
      </c>
      <c r="C4795" s="3">
        <f>SUMIFS(Data!F:F,Data!$B:$B,Figure16!$B4795,Data!$A:$A,Figure16!$A4795)</f>
        <v>0</v>
      </c>
      <c r="D4795" s="3">
        <f>SUMIFS(Data!Y:Y,Data!$B:$B,Figure16!$B4795,Data!$A:$A,Figure16!$A4795)</f>
        <v>0</v>
      </c>
      <c r="E4795" s="3">
        <f>SUMIFS(Data!Q:Q,Data!$B:$B,Figure16!$B4795,Data!$A:$A,Figure16!$A4795)</f>
        <v>32285388165.299889</v>
      </c>
      <c r="F4795" s="1">
        <f t="shared" si="152"/>
        <v>0</v>
      </c>
      <c r="G4795" s="1">
        <f t="shared" si="153"/>
        <v>0</v>
      </c>
      <c r="H4795">
        <f>SUMIFS(Data!Z:Z,Data!B:B,Figure16!B4795,Data!A:A,Figure16!A4795)</f>
        <v>1</v>
      </c>
    </row>
    <row r="4796" spans="1:8">
      <c r="A4796" s="27">
        <v>1992</v>
      </c>
      <c r="B4796" t="s">
        <v>56</v>
      </c>
      <c r="C4796" s="3">
        <f>SUMIFS(Data!F:F,Data!$B:$B,Figure16!$B4796,Data!$A:$A,Figure16!$A4796)</f>
        <v>0</v>
      </c>
      <c r="D4796" s="3">
        <f>SUMIFS(Data!Y:Y,Data!$B:$B,Figure16!$B4796,Data!$A:$A,Figure16!$A4796)</f>
        <v>0</v>
      </c>
      <c r="E4796" s="3">
        <f>SUMIFS(Data!Q:Q,Data!$B:$B,Figure16!$B4796,Data!$A:$A,Figure16!$A4796)</f>
        <v>33711069430.780041</v>
      </c>
      <c r="F4796" s="1">
        <f t="shared" si="152"/>
        <v>0</v>
      </c>
      <c r="G4796" s="1">
        <f t="shared" si="153"/>
        <v>0</v>
      </c>
      <c r="H4796">
        <f>SUMIFS(Data!Z:Z,Data!B:B,Figure16!B4796,Data!A:A,Figure16!A4796)</f>
        <v>1</v>
      </c>
    </row>
    <row r="4797" spans="1:8">
      <c r="A4797" s="27">
        <v>1993</v>
      </c>
      <c r="B4797" t="s">
        <v>56</v>
      </c>
      <c r="C4797" s="3">
        <f>SUMIFS(Data!F:F,Data!$B:$B,Figure16!$B4797,Data!$A:$A,Figure16!$A4797)</f>
        <v>0</v>
      </c>
      <c r="D4797" s="3">
        <f>SUMIFS(Data!Y:Y,Data!$B:$B,Figure16!$B4797,Data!$A:$A,Figure16!$A4797)</f>
        <v>0</v>
      </c>
      <c r="E4797" s="3">
        <f>SUMIFS(Data!Q:Q,Data!$B:$B,Figure16!$B4797,Data!$A:$A,Figure16!$A4797)</f>
        <v>31655473663.834824</v>
      </c>
      <c r="F4797" s="1">
        <f t="shared" si="152"/>
        <v>0</v>
      </c>
      <c r="G4797" s="1">
        <f t="shared" si="153"/>
        <v>0</v>
      </c>
      <c r="H4797">
        <f>SUMIFS(Data!Z:Z,Data!B:B,Figure16!B4797,Data!A:A,Figure16!A4797)</f>
        <v>1</v>
      </c>
    </row>
    <row r="4798" spans="1:8">
      <c r="A4798" s="27">
        <v>1994</v>
      </c>
      <c r="B4798" t="s">
        <v>56</v>
      </c>
      <c r="C4798" s="3">
        <f>SUMIFS(Data!F:F,Data!$B:$B,Figure16!$B4798,Data!$A:$A,Figure16!$A4798)</f>
        <v>0</v>
      </c>
      <c r="D4798" s="3">
        <f>SUMIFS(Data!Y:Y,Data!$B:$B,Figure16!$B4798,Data!$A:$A,Figure16!$A4798)</f>
        <v>0</v>
      </c>
      <c r="E4798" s="3">
        <f>SUMIFS(Data!Q:Q,Data!$B:$B,Figure16!$B4798,Data!$A:$A,Figure16!$A4798)</f>
        <v>35604137422.579597</v>
      </c>
      <c r="F4798" s="1">
        <f t="shared" si="152"/>
        <v>0</v>
      </c>
      <c r="G4798" s="1">
        <f t="shared" si="153"/>
        <v>0</v>
      </c>
      <c r="H4798">
        <f>SUMIFS(Data!Z:Z,Data!B:B,Figure16!B4798,Data!A:A,Figure16!A4798)</f>
        <v>1</v>
      </c>
    </row>
    <row r="4799" spans="1:8">
      <c r="A4799" s="27">
        <v>1995</v>
      </c>
      <c r="B4799" t="s">
        <v>56</v>
      </c>
      <c r="C4799" s="3">
        <f>SUMIFS(Data!F:F,Data!$B:$B,Figure16!$B4799,Data!$A:$A,Figure16!$A4799)</f>
        <v>0</v>
      </c>
      <c r="D4799" s="3">
        <f>SUMIFS(Data!Y:Y,Data!$B:$B,Figure16!$B4799,Data!$A:$A,Figure16!$A4799)</f>
        <v>0</v>
      </c>
      <c r="E4799" s="3">
        <f>SUMIFS(Data!Q:Q,Data!$B:$B,Figure16!$B4799,Data!$A:$A,Figure16!$A4799)</f>
        <v>39030285468.384079</v>
      </c>
      <c r="F4799" s="1">
        <f t="shared" si="152"/>
        <v>0</v>
      </c>
      <c r="G4799" s="1">
        <f t="shared" si="153"/>
        <v>0</v>
      </c>
      <c r="H4799">
        <f>SUMIFS(Data!Z:Z,Data!B:B,Figure16!B4799,Data!A:A,Figure16!A4799)</f>
        <v>1</v>
      </c>
    </row>
    <row r="4800" spans="1:8">
      <c r="A4800" s="27">
        <v>1996</v>
      </c>
      <c r="B4800" t="s">
        <v>56</v>
      </c>
      <c r="C4800" s="3">
        <f>SUMIFS(Data!F:F,Data!$B:$B,Figure16!$B4800,Data!$A:$A,Figure16!$A4800)</f>
        <v>0</v>
      </c>
      <c r="D4800" s="3">
        <f>SUMIFS(Data!Y:Y,Data!$B:$B,Figure16!$B4800,Data!$A:$A,Figure16!$A4800)</f>
        <v>0</v>
      </c>
      <c r="E4800" s="3">
        <f>SUMIFS(Data!Q:Q,Data!$B:$B,Figure16!$B4800,Data!$A:$A,Figure16!$A4800)</f>
        <v>43161452678.438255</v>
      </c>
      <c r="F4800" s="1">
        <f t="shared" si="152"/>
        <v>0</v>
      </c>
      <c r="G4800" s="1">
        <f t="shared" si="153"/>
        <v>0</v>
      </c>
      <c r="H4800">
        <f>SUMIFS(Data!Z:Z,Data!B:B,Figure16!B4800,Data!A:A,Figure16!A4800)</f>
        <v>1</v>
      </c>
    </row>
    <row r="4801" spans="1:8">
      <c r="A4801" s="27">
        <v>1997</v>
      </c>
      <c r="B4801" t="s">
        <v>56</v>
      </c>
      <c r="C4801" s="3">
        <f>SUMIFS(Data!F:F,Data!$B:$B,Figure16!$B4801,Data!$A:$A,Figure16!$A4801)</f>
        <v>0</v>
      </c>
      <c r="D4801" s="3">
        <f>SUMIFS(Data!Y:Y,Data!$B:$B,Figure16!$B4801,Data!$A:$A,Figure16!$A4801)</f>
        <v>0</v>
      </c>
      <c r="E4801" s="3">
        <f>SUMIFS(Data!Q:Q,Data!$B:$B,Figure16!$B4801,Data!$A:$A,Figure16!$A4801)</f>
        <v>39147844526.083763</v>
      </c>
      <c r="F4801" s="1">
        <f t="shared" si="152"/>
        <v>0</v>
      </c>
      <c r="G4801" s="1">
        <f t="shared" si="153"/>
        <v>0</v>
      </c>
      <c r="H4801">
        <f>SUMIFS(Data!Z:Z,Data!B:B,Figure16!B4801,Data!A:A,Figure16!A4801)</f>
        <v>1</v>
      </c>
    </row>
    <row r="4802" spans="1:8">
      <c r="A4802" s="27">
        <v>1998</v>
      </c>
      <c r="B4802" t="s">
        <v>56</v>
      </c>
      <c r="C4802" s="3">
        <f>SUMIFS(Data!F:F,Data!$B:$B,Figure16!$B4802,Data!$A:$A,Figure16!$A4802)</f>
        <v>33249977</v>
      </c>
      <c r="D4802" s="3">
        <f>SUMIFS(Data!Y:Y,Data!$B:$B,Figure16!$B4802,Data!$A:$A,Figure16!$A4802)</f>
        <v>0</v>
      </c>
      <c r="E4802" s="3">
        <f>SUMIFS(Data!Q:Q,Data!$B:$B,Figure16!$B4802,Data!$A:$A,Figure16!$A4802)</f>
        <v>41806219378.618134</v>
      </c>
      <c r="F4802" s="1">
        <f t="shared" si="152"/>
        <v>7.9533565804818407E-2</v>
      </c>
      <c r="G4802" s="1">
        <f t="shared" si="153"/>
        <v>0</v>
      </c>
      <c r="H4802">
        <f>SUMIFS(Data!Z:Z,Data!B:B,Figure16!B4802,Data!A:A,Figure16!A4802)</f>
        <v>1</v>
      </c>
    </row>
    <row r="4803" spans="1:8">
      <c r="A4803" s="27">
        <v>1999</v>
      </c>
      <c r="B4803" t="s">
        <v>56</v>
      </c>
      <c r="C4803" s="3">
        <f>SUMIFS(Data!F:F,Data!$B:$B,Figure16!$B4803,Data!$A:$A,Figure16!$A4803)</f>
        <v>0</v>
      </c>
      <c r="D4803" s="3">
        <f>SUMIFS(Data!Y:Y,Data!$B:$B,Figure16!$B4803,Data!$A:$A,Figure16!$A4803)</f>
        <v>0</v>
      </c>
      <c r="E4803" s="3">
        <f>SUMIFS(Data!Q:Q,Data!$B:$B,Figure16!$B4803,Data!$A:$A,Figure16!$A4803)</f>
        <v>41632027599.853127</v>
      </c>
      <c r="F4803" s="1">
        <f t="shared" ref="F4803:F4866" si="154">IF(E4803&gt;0,C4803/E4803*100,"")</f>
        <v>0</v>
      </c>
      <c r="G4803" s="1">
        <f t="shared" ref="G4803:G4866" si="155">IF($E4803&gt;0,D4803/$E4803*100,"")</f>
        <v>0</v>
      </c>
      <c r="H4803">
        <f>SUMIFS(Data!Z:Z,Data!B:B,Figure16!B4803,Data!A:A,Figure16!A4803)</f>
        <v>1</v>
      </c>
    </row>
    <row r="4804" spans="1:8">
      <c r="A4804" s="27">
        <v>2000</v>
      </c>
      <c r="B4804" t="s">
        <v>56</v>
      </c>
      <c r="C4804" s="3">
        <f>SUMIFS(Data!F:F,Data!$B:$B,Figure16!$B4804,Data!$A:$A,Figure16!$A4804)</f>
        <v>3000000</v>
      </c>
      <c r="D4804" s="3">
        <f>SUMIFS(Data!Y:Y,Data!$B:$B,Figure16!$B4804,Data!$A:$A,Figure16!$A4804)</f>
        <v>0</v>
      </c>
      <c r="E4804" s="3">
        <f>SUMIFS(Data!Q:Q,Data!$B:$B,Figure16!$B4804,Data!$A:$A,Figure16!$A4804)</f>
        <v>38857251336.34481</v>
      </c>
      <c r="F4804" s="1">
        <f t="shared" si="154"/>
        <v>7.7205666814471113E-3</v>
      </c>
      <c r="G4804" s="1">
        <f t="shared" si="155"/>
        <v>0</v>
      </c>
      <c r="H4804">
        <f>SUMIFS(Data!Z:Z,Data!B:B,Figure16!B4804,Data!A:A,Figure16!A4804)</f>
        <v>1</v>
      </c>
    </row>
    <row r="4805" spans="1:8">
      <c r="A4805" s="27">
        <v>2001</v>
      </c>
      <c r="B4805" t="s">
        <v>56</v>
      </c>
      <c r="C4805" s="3">
        <f>SUMIFS(Data!F:F,Data!$B:$B,Figure16!$B4805,Data!$A:$A,Figure16!$A4805)</f>
        <v>0</v>
      </c>
      <c r="D4805" s="3">
        <f>SUMIFS(Data!Y:Y,Data!$B:$B,Figure16!$B4805,Data!$A:$A,Figure16!$A4805)</f>
        <v>0</v>
      </c>
      <c r="E4805" s="3">
        <f>SUMIFS(Data!Q:Q,Data!$B:$B,Figure16!$B4805,Data!$A:$A,Figure16!$A4805)</f>
        <v>39459581217.375916</v>
      </c>
      <c r="F4805" s="1">
        <f t="shared" si="154"/>
        <v>0</v>
      </c>
      <c r="G4805" s="1">
        <f t="shared" si="155"/>
        <v>0</v>
      </c>
      <c r="H4805">
        <f>SUMIFS(Data!Z:Z,Data!B:B,Figure16!B4805,Data!A:A,Figure16!A4805)</f>
        <v>1</v>
      </c>
    </row>
    <row r="4806" spans="1:8">
      <c r="A4806" s="27">
        <v>2002</v>
      </c>
      <c r="B4806" t="s">
        <v>56</v>
      </c>
      <c r="C4806" s="3">
        <f>SUMIFS(Data!F:F,Data!$B:$B,Figure16!$B4806,Data!$A:$A,Figure16!$A4806)</f>
        <v>6700740.5625</v>
      </c>
      <c r="D4806" s="3">
        <f>SUMIFS(Data!Y:Y,Data!$B:$B,Figure16!$B4806,Data!$A:$A,Figure16!$A4806)</f>
        <v>0</v>
      </c>
      <c r="E4806" s="3">
        <f>SUMIFS(Data!Q:Q,Data!$B:$B,Figure16!$B4806,Data!$A:$A,Figure16!$A4806)</f>
        <v>42236836820.615189</v>
      </c>
      <c r="F4806" s="1">
        <f t="shared" si="154"/>
        <v>1.5864683690587043E-2</v>
      </c>
      <c r="G4806" s="1">
        <f t="shared" si="155"/>
        <v>0</v>
      </c>
      <c r="H4806">
        <f>SUMIFS(Data!Z:Z,Data!B:B,Figure16!B4806,Data!A:A,Figure16!A4806)</f>
        <v>1</v>
      </c>
    </row>
    <row r="4807" spans="1:8">
      <c r="A4807" s="27">
        <v>2003</v>
      </c>
      <c r="B4807" t="s">
        <v>56</v>
      </c>
      <c r="C4807" s="3">
        <f>SUMIFS(Data!F:F,Data!$B:$B,Figure16!$B4807,Data!$A:$A,Figure16!$A4807)</f>
        <v>5000000</v>
      </c>
      <c r="D4807" s="3">
        <f>SUMIFS(Data!Y:Y,Data!$B:$B,Figure16!$B4807,Data!$A:$A,Figure16!$A4807)</f>
        <v>0</v>
      </c>
      <c r="E4807" s="3">
        <f>SUMIFS(Data!Q:Q,Data!$B:$B,Figure16!$B4807,Data!$A:$A,Figure16!$A4807)</f>
        <v>52064058833.97393</v>
      </c>
      <c r="F4807" s="1">
        <f t="shared" si="154"/>
        <v>9.6035539909487336E-3</v>
      </c>
      <c r="G4807" s="1">
        <f t="shared" si="155"/>
        <v>0</v>
      </c>
      <c r="H4807">
        <f>SUMIFS(Data!Z:Z,Data!B:B,Figure16!B4807,Data!A:A,Figure16!A4807)</f>
        <v>1</v>
      </c>
    </row>
    <row r="4808" spans="1:8">
      <c r="A4808" s="27">
        <v>2004</v>
      </c>
      <c r="B4808" t="s">
        <v>56</v>
      </c>
      <c r="C4808" s="3">
        <f>SUMIFS(Data!F:F,Data!$B:$B,Figure16!$B4808,Data!$A:$A,Figure16!$A4808)</f>
        <v>604098.125</v>
      </c>
      <c r="D4808" s="3">
        <f>SUMIFS(Data!Y:Y,Data!$B:$B,Figure16!$B4808,Data!$A:$A,Figure16!$A4808)</f>
        <v>0</v>
      </c>
      <c r="E4808" s="3">
        <f>SUMIFS(Data!Q:Q,Data!$B:$B,Figure16!$B4808,Data!$A:$A,Figure16!$A4808)</f>
        <v>59626020162.381599</v>
      </c>
      <c r="F4808" s="1">
        <f t="shared" si="154"/>
        <v>1.0131451392443075E-3</v>
      </c>
      <c r="G4808" s="1">
        <f t="shared" si="155"/>
        <v>0</v>
      </c>
      <c r="H4808">
        <f>SUMIFS(Data!Z:Z,Data!B:B,Figure16!B4808,Data!A:A,Figure16!A4808)</f>
        <v>1</v>
      </c>
    </row>
    <row r="4809" spans="1:8">
      <c r="A4809" s="27">
        <v>2005</v>
      </c>
      <c r="B4809" t="s">
        <v>56</v>
      </c>
      <c r="C4809" s="3">
        <f>SUMIFS(Data!F:F,Data!$B:$B,Figure16!$B4809,Data!$A:$A,Figure16!$A4809)</f>
        <v>0</v>
      </c>
      <c r="D4809" s="3">
        <f>SUMIFS(Data!Y:Y,Data!$B:$B,Figure16!$B4809,Data!$A:$A,Figure16!$A4809)</f>
        <v>0</v>
      </c>
      <c r="E4809" s="3">
        <f>SUMIFS(Data!Q:Q,Data!$B:$B,Figure16!$B4809,Data!$A:$A,Figure16!$A4809)</f>
        <v>62343022650.874222</v>
      </c>
      <c r="F4809" s="1">
        <f t="shared" si="154"/>
        <v>0</v>
      </c>
      <c r="G4809" s="1">
        <f t="shared" si="155"/>
        <v>0</v>
      </c>
      <c r="H4809">
        <f>SUMIFS(Data!Z:Z,Data!B:B,Figure16!B4809,Data!A:A,Figure16!A4809)</f>
        <v>1</v>
      </c>
    </row>
    <row r="4810" spans="1:8">
      <c r="A4810" s="27">
        <v>2006</v>
      </c>
      <c r="B4810" t="s">
        <v>56</v>
      </c>
      <c r="C4810" s="3">
        <f>SUMIFS(Data!F:F,Data!$B:$B,Figure16!$B4810,Data!$A:$A,Figure16!$A4810)</f>
        <v>2501255.25</v>
      </c>
      <c r="D4810" s="3">
        <f>SUMIFS(Data!Y:Y,Data!$B:$B,Figure16!$B4810,Data!$A:$A,Figure16!$A4810)</f>
        <v>0</v>
      </c>
      <c r="E4810" s="3">
        <f>SUMIFS(Data!Q:Q,Data!$B:$B,Figure16!$B4810,Data!$A:$A,Figure16!$A4810)</f>
        <v>68640825480.922279</v>
      </c>
      <c r="F4810" s="1">
        <f t="shared" si="154"/>
        <v>3.6439760630431052E-3</v>
      </c>
      <c r="G4810" s="1">
        <f t="shared" si="155"/>
        <v>0</v>
      </c>
      <c r="H4810">
        <f>SUMIFS(Data!Z:Z,Data!B:B,Figure16!B4810,Data!A:A,Figure16!A4810)</f>
        <v>1</v>
      </c>
    </row>
    <row r="4811" spans="1:8">
      <c r="A4811" s="27">
        <v>2007</v>
      </c>
      <c r="B4811" t="s">
        <v>56</v>
      </c>
      <c r="C4811" s="3">
        <f>SUMIFS(Data!F:F,Data!$B:$B,Figure16!$B4811,Data!$A:$A,Figure16!$A4811)</f>
        <v>0</v>
      </c>
      <c r="D4811" s="3">
        <f>SUMIFS(Data!Y:Y,Data!$B:$B,Figure16!$B4811,Data!$A:$A,Figure16!$A4811)</f>
        <v>0</v>
      </c>
      <c r="E4811" s="3">
        <f>SUMIFS(Data!Q:Q,Data!$B:$B,Figure16!$B4811,Data!$A:$A,Figure16!$A4811)</f>
        <v>79041294874.455292</v>
      </c>
      <c r="F4811" s="1">
        <f t="shared" si="154"/>
        <v>0</v>
      </c>
      <c r="G4811" s="1">
        <f t="shared" si="155"/>
        <v>0</v>
      </c>
      <c r="H4811">
        <f>SUMIFS(Data!Z:Z,Data!B:B,Figure16!B4811,Data!A:A,Figure16!A4811)</f>
        <v>1</v>
      </c>
    </row>
    <row r="4812" spans="1:8">
      <c r="A4812" s="27">
        <v>2008</v>
      </c>
      <c r="B4812" t="s">
        <v>56</v>
      </c>
      <c r="C4812" s="3">
        <f>SUMIFS(Data!F:F,Data!$B:$B,Figure16!$B4812,Data!$A:$A,Figure16!$A4812)</f>
        <v>515000000</v>
      </c>
      <c r="D4812" s="3">
        <f>SUMIFS(Data!Y:Y,Data!$B:$B,Figure16!$B4812,Data!$A:$A,Figure16!$A4812)</f>
        <v>0</v>
      </c>
      <c r="E4812" s="3">
        <f>SUMIFS(Data!Q:Q,Data!$B:$B,Figure16!$B4812,Data!$A:$A,Figure16!$A4812)</f>
        <v>92507257783.569672</v>
      </c>
      <c r="F4812" s="1">
        <f t="shared" si="154"/>
        <v>0.55671307564309813</v>
      </c>
      <c r="G4812" s="1">
        <f t="shared" si="155"/>
        <v>0</v>
      </c>
      <c r="H4812">
        <f>SUMIFS(Data!Z:Z,Data!B:B,Figure16!B4812,Data!A:A,Figure16!A4812)</f>
        <v>1</v>
      </c>
    </row>
    <row r="4813" spans="1:8">
      <c r="A4813" s="27">
        <v>2009</v>
      </c>
      <c r="B4813" t="s">
        <v>56</v>
      </c>
      <c r="C4813" s="3">
        <f>SUMIFS(Data!F:F,Data!$B:$B,Figure16!$B4813,Data!$A:$A,Figure16!$A4813)</f>
        <v>1365255.5</v>
      </c>
      <c r="D4813" s="3">
        <f>SUMIFS(Data!Y:Y,Data!$B:$B,Figure16!$B4813,Data!$A:$A,Figure16!$A4813)</f>
        <v>0</v>
      </c>
      <c r="E4813" s="3">
        <f>SUMIFS(Data!Q:Q,Data!$B:$B,Figure16!$B4813,Data!$A:$A,Figure16!$A4813)</f>
        <v>92897320375.817596</v>
      </c>
      <c r="F4813" s="1">
        <f t="shared" si="154"/>
        <v>1.4696392689012309E-3</v>
      </c>
      <c r="G4813" s="1">
        <f t="shared" si="155"/>
        <v>0</v>
      </c>
      <c r="H4813">
        <f>SUMIFS(Data!Z:Z,Data!B:B,Figure16!B4813,Data!A:A,Figure16!A4813)</f>
        <v>1</v>
      </c>
    </row>
    <row r="4814" spans="1:8">
      <c r="A4814" s="27">
        <v>2010</v>
      </c>
      <c r="B4814" t="s">
        <v>56</v>
      </c>
      <c r="C4814" s="3">
        <f>SUMIFS(Data!F:F,Data!$B:$B,Figure16!$B4814,Data!$A:$A,Figure16!$A4814)</f>
        <v>0</v>
      </c>
      <c r="D4814" s="3">
        <f>SUMIFS(Data!Y:Y,Data!$B:$B,Figure16!$B4814,Data!$A:$A,Figure16!$A4814)</f>
        <v>0</v>
      </c>
      <c r="E4814" s="3">
        <f>SUMIFS(Data!Q:Q,Data!$B:$B,Figure16!$B4814,Data!$A:$A,Figure16!$A4814)</f>
        <v>93216746661.597672</v>
      </c>
      <c r="F4814" s="1">
        <f t="shared" si="154"/>
        <v>0</v>
      </c>
      <c r="G4814" s="1">
        <f t="shared" si="155"/>
        <v>0</v>
      </c>
      <c r="H4814">
        <f>SUMIFS(Data!Z:Z,Data!B:B,Figure16!B4814,Data!A:A,Figure16!A4814)</f>
        <v>1</v>
      </c>
    </row>
    <row r="4815" spans="1:8">
      <c r="A4815" s="27">
        <v>2011</v>
      </c>
      <c r="B4815" t="s">
        <v>56</v>
      </c>
      <c r="C4815" s="3">
        <f>SUMIFS(Data!F:F,Data!$B:$B,Figure16!$B4815,Data!$A:$A,Figure16!$A4815)</f>
        <v>184000000</v>
      </c>
      <c r="D4815" s="3">
        <f>SUMIFS(Data!Y:Y,Data!$B:$B,Figure16!$B4815,Data!$A:$A,Figure16!$A4815)</f>
        <v>0</v>
      </c>
      <c r="E4815" s="3">
        <f>SUMIFS(Data!Q:Q,Data!$B:$B,Figure16!$B4815,Data!$A:$A,Figure16!$A4815)</f>
        <v>101370474295.10872</v>
      </c>
      <c r="F4815" s="1">
        <f t="shared" si="154"/>
        <v>0.18151241895578096</v>
      </c>
      <c r="G4815" s="1">
        <f t="shared" si="155"/>
        <v>0</v>
      </c>
      <c r="H4815">
        <f>SUMIFS(Data!Z:Z,Data!B:B,Figure16!B4815,Data!A:A,Figure16!A4815)</f>
        <v>1</v>
      </c>
    </row>
    <row r="4816" spans="1:8">
      <c r="A4816" s="27">
        <v>2012</v>
      </c>
      <c r="B4816" t="s">
        <v>56</v>
      </c>
      <c r="C4816" s="3">
        <f>SUMIFS(Data!F:F,Data!$B:$B,Figure16!$B4816,Data!$A:$A,Figure16!$A4816)</f>
        <v>0</v>
      </c>
      <c r="D4816" s="3">
        <f>SUMIFS(Data!Y:Y,Data!$B:$B,Figure16!$B4816,Data!$A:$A,Figure16!$A4816)</f>
        <v>0</v>
      </c>
      <c r="E4816" s="3">
        <f>SUMIFS(Data!Q:Q,Data!$B:$B,Figure16!$B4816,Data!$A:$A,Figure16!$A4816)</f>
        <v>98266306615.363235</v>
      </c>
      <c r="F4816" s="1">
        <f t="shared" si="154"/>
        <v>0</v>
      </c>
      <c r="G4816" s="1">
        <f t="shared" si="155"/>
        <v>0</v>
      </c>
      <c r="H4816">
        <f>SUMIFS(Data!Z:Z,Data!B:B,Figure16!B4816,Data!A:A,Figure16!A4816)</f>
        <v>1</v>
      </c>
    </row>
    <row r="4817" spans="1:8">
      <c r="A4817" s="27">
        <v>2013</v>
      </c>
      <c r="B4817" t="s">
        <v>56</v>
      </c>
      <c r="C4817" s="3">
        <f>SUMIFS(Data!F:F,Data!$B:$B,Figure16!$B4817,Data!$A:$A,Figure16!$A4817)</f>
        <v>3228014.75</v>
      </c>
      <c r="D4817" s="3">
        <f>SUMIFS(Data!Y:Y,Data!$B:$B,Figure16!$B4817,Data!$A:$A,Figure16!$A4817)</f>
        <v>0</v>
      </c>
      <c r="E4817" s="3">
        <f>SUMIFS(Data!Q:Q,Data!$B:$B,Figure16!$B4817,Data!$A:$A,Figure16!$A4817)</f>
        <v>106825649872.10754</v>
      </c>
      <c r="F4817" s="1">
        <f t="shared" si="154"/>
        <v>3.0217599929086348E-3</v>
      </c>
      <c r="G4817" s="1">
        <f t="shared" si="155"/>
        <v>0</v>
      </c>
      <c r="H4817">
        <f>SUMIFS(Data!Z:Z,Data!B:B,Figure16!B4817,Data!A:A,Figure16!A4817)</f>
        <v>1</v>
      </c>
    </row>
    <row r="4818" spans="1:8">
      <c r="A4818" s="27">
        <v>2014</v>
      </c>
      <c r="B4818" t="s">
        <v>56</v>
      </c>
      <c r="C4818" s="3">
        <f>SUMIFS(Data!F:F,Data!$B:$B,Figure16!$B4818,Data!$A:$A,Figure16!$A4818)</f>
        <v>400000000</v>
      </c>
      <c r="D4818" s="3">
        <f>SUMIFS(Data!Y:Y,Data!$B:$B,Figure16!$B4818,Data!$A:$A,Figure16!$A4818)</f>
        <v>0</v>
      </c>
      <c r="E4818" s="3">
        <f>SUMIFS(Data!Q:Q,Data!$B:$B,Figure16!$B4818,Data!$A:$A,Figure16!$A4818)</f>
        <v>110081248587.369</v>
      </c>
      <c r="F4818" s="1">
        <f t="shared" si="154"/>
        <v>0.3633679715056366</v>
      </c>
      <c r="G4818" s="1">
        <f t="shared" si="155"/>
        <v>0</v>
      </c>
      <c r="H4818">
        <f>SUMIFS(Data!Z:Z,Data!B:B,Figure16!B4818,Data!A:A,Figure16!A4818)</f>
        <v>1</v>
      </c>
    </row>
    <row r="4819" spans="1:8">
      <c r="A4819" s="27">
        <v>2015</v>
      </c>
      <c r="B4819" t="s">
        <v>56</v>
      </c>
      <c r="C4819" s="3">
        <f>SUMIFS(Data!F:F,Data!$B:$B,Figure16!$B4819,Data!$A:$A,Figure16!$A4819)</f>
        <v>0</v>
      </c>
      <c r="D4819" s="3">
        <f>SUMIFS(Data!Y:Y,Data!$B:$B,Figure16!$B4819,Data!$A:$A,Figure16!$A4819)</f>
        <v>0</v>
      </c>
      <c r="E4819" s="3">
        <f>SUMIFS(Data!Q:Q,Data!$B:$B,Figure16!$B4819,Data!$A:$A,Figure16!$A4819)</f>
        <v>101179808076.3598</v>
      </c>
      <c r="F4819" s="1">
        <f t="shared" si="154"/>
        <v>0</v>
      </c>
      <c r="G4819" s="1">
        <f t="shared" si="155"/>
        <v>0</v>
      </c>
      <c r="H4819">
        <f>SUMIFS(Data!Z:Z,Data!B:B,Figure16!B4819,Data!A:A,Figure16!A4819)</f>
        <v>1</v>
      </c>
    </row>
    <row r="4820" spans="1:8">
      <c r="A4820" s="27">
        <v>2016</v>
      </c>
      <c r="B4820" t="s">
        <v>56</v>
      </c>
      <c r="C4820" s="3">
        <f>SUMIFS(Data!F:F,Data!$B:$B,Figure16!$B4820,Data!$A:$A,Figure16!$A4820)</f>
        <v>0</v>
      </c>
      <c r="D4820" s="3">
        <f>SUMIFS(Data!Y:Y,Data!$B:$B,Figure16!$B4820,Data!$A:$A,Figure16!$A4820)</f>
        <v>0</v>
      </c>
      <c r="E4820" s="3">
        <f>SUMIFS(Data!Q:Q,Data!$B:$B,Figure16!$B4820,Data!$A:$A,Figure16!$A4820)</f>
        <v>103345296966.60719</v>
      </c>
      <c r="F4820" s="1">
        <f t="shared" si="154"/>
        <v>0</v>
      </c>
      <c r="G4820" s="1">
        <f t="shared" si="155"/>
        <v>0</v>
      </c>
      <c r="H4820">
        <f>SUMIFS(Data!Z:Z,Data!B:B,Figure16!B4820,Data!A:A,Figure16!A4820)</f>
        <v>1</v>
      </c>
    </row>
    <row r="4821" spans="1:8">
      <c r="A4821" s="27">
        <v>2017</v>
      </c>
      <c r="B4821" t="s">
        <v>56</v>
      </c>
      <c r="C4821" s="3">
        <f>SUMIFS(Data!F:F,Data!$B:$B,Figure16!$B4821,Data!$A:$A,Figure16!$A4821)</f>
        <v>0</v>
      </c>
      <c r="D4821" s="3">
        <f>SUMIFS(Data!Y:Y,Data!$B:$B,Figure16!$B4821,Data!$A:$A,Figure16!$A4821)</f>
        <v>0</v>
      </c>
      <c r="E4821" s="3">
        <f>SUMIFS(Data!Q:Q,Data!$B:$B,Figure16!$B4821,Data!$A:$A,Figure16!$A4821)</f>
        <v>109708728848.53487</v>
      </c>
      <c r="F4821" s="1">
        <f t="shared" si="154"/>
        <v>0</v>
      </c>
      <c r="G4821" s="1">
        <f t="shared" si="155"/>
        <v>0</v>
      </c>
      <c r="H4821">
        <f>SUMIFS(Data!Z:Z,Data!B:B,Figure16!B4821,Data!A:A,Figure16!A4821)</f>
        <v>1</v>
      </c>
    </row>
    <row r="4822" spans="1:8">
      <c r="A4822" s="27">
        <v>1975</v>
      </c>
      <c r="B4822" t="s">
        <v>21</v>
      </c>
      <c r="C4822" s="3">
        <f>SUMIFS(Data!F:F,Data!$B:$B,Figure16!$B4822,Data!$A:$A,Figure16!$A4822)</f>
        <v>59300000</v>
      </c>
      <c r="D4822" s="3">
        <f>SUMIFS(Data!Y:Y,Data!$B:$B,Figure16!$B4822,Data!$A:$A,Figure16!$A4822)</f>
        <v>0</v>
      </c>
      <c r="E4822" s="3">
        <f>SUMIFS(Data!Q:Q,Data!$B:$B,Figure16!$B4822,Data!$A:$A,Figure16!$A4822)</f>
        <v>0</v>
      </c>
      <c r="F4822" s="1" t="str">
        <f t="shared" si="154"/>
        <v/>
      </c>
      <c r="G4822" s="1" t="str">
        <f t="shared" si="155"/>
        <v/>
      </c>
      <c r="H4822">
        <f>SUMIFS(Data!Z:Z,Data!B:B,Figure16!B4822,Data!A:A,Figure16!A4822)</f>
        <v>1</v>
      </c>
    </row>
    <row r="4823" spans="1:8">
      <c r="A4823" s="27">
        <v>1976</v>
      </c>
      <c r="B4823" t="s">
        <v>21</v>
      </c>
      <c r="C4823" s="3">
        <f>SUMIFS(Data!F:F,Data!$B:$B,Figure16!$B4823,Data!$A:$A,Figure16!$A4823)</f>
        <v>0</v>
      </c>
      <c r="D4823" s="3">
        <f>SUMIFS(Data!Y:Y,Data!$B:$B,Figure16!$B4823,Data!$A:$A,Figure16!$A4823)</f>
        <v>0</v>
      </c>
      <c r="E4823" s="3">
        <f>SUMIFS(Data!Q:Q,Data!$B:$B,Figure16!$B4823,Data!$A:$A,Figure16!$A4823)</f>
        <v>0</v>
      </c>
      <c r="F4823" s="1" t="str">
        <f t="shared" si="154"/>
        <v/>
      </c>
      <c r="G4823" s="1" t="str">
        <f t="shared" si="155"/>
        <v/>
      </c>
      <c r="H4823">
        <f>SUMIFS(Data!Z:Z,Data!B:B,Figure16!B4823,Data!A:A,Figure16!A4823)</f>
        <v>1</v>
      </c>
    </row>
    <row r="4824" spans="1:8">
      <c r="A4824" s="27">
        <v>1977</v>
      </c>
      <c r="B4824" t="s">
        <v>21</v>
      </c>
      <c r="C4824" s="3">
        <f>SUMIFS(Data!F:F,Data!$B:$B,Figure16!$B4824,Data!$A:$A,Figure16!$A4824)</f>
        <v>500000</v>
      </c>
      <c r="D4824" s="3">
        <f>SUMIFS(Data!Y:Y,Data!$B:$B,Figure16!$B4824,Data!$A:$A,Figure16!$A4824)</f>
        <v>0</v>
      </c>
      <c r="E4824" s="3">
        <f>SUMIFS(Data!Q:Q,Data!$B:$B,Figure16!$B4824,Data!$A:$A,Figure16!$A4824)</f>
        <v>0</v>
      </c>
      <c r="F4824" s="1" t="str">
        <f t="shared" si="154"/>
        <v/>
      </c>
      <c r="G4824" s="1" t="str">
        <f t="shared" si="155"/>
        <v/>
      </c>
      <c r="H4824">
        <f>SUMIFS(Data!Z:Z,Data!B:B,Figure16!B4824,Data!A:A,Figure16!A4824)</f>
        <v>1</v>
      </c>
    </row>
    <row r="4825" spans="1:8">
      <c r="A4825" s="27">
        <v>1978</v>
      </c>
      <c r="B4825" t="s">
        <v>21</v>
      </c>
      <c r="C4825" s="3">
        <f>SUMIFS(Data!F:F,Data!$B:$B,Figure16!$B4825,Data!$A:$A,Figure16!$A4825)</f>
        <v>0</v>
      </c>
      <c r="D4825" s="3">
        <f>SUMIFS(Data!Y:Y,Data!$B:$B,Figure16!$B4825,Data!$A:$A,Figure16!$A4825)</f>
        <v>0</v>
      </c>
      <c r="E4825" s="3">
        <f>SUMIFS(Data!Q:Q,Data!$B:$B,Figure16!$B4825,Data!$A:$A,Figure16!$A4825)</f>
        <v>0</v>
      </c>
      <c r="F4825" s="1" t="str">
        <f t="shared" si="154"/>
        <v/>
      </c>
      <c r="G4825" s="1" t="str">
        <f t="shared" si="155"/>
        <v/>
      </c>
      <c r="H4825">
        <f>SUMIFS(Data!Z:Z,Data!B:B,Figure16!B4825,Data!A:A,Figure16!A4825)</f>
        <v>1</v>
      </c>
    </row>
    <row r="4826" spans="1:8">
      <c r="A4826" s="27">
        <v>1979</v>
      </c>
      <c r="B4826" t="s">
        <v>21</v>
      </c>
      <c r="C4826" s="3">
        <f>SUMIFS(Data!F:F,Data!$B:$B,Figure16!$B4826,Data!$A:$A,Figure16!$A4826)</f>
        <v>0</v>
      </c>
      <c r="D4826" s="3">
        <f>SUMIFS(Data!Y:Y,Data!$B:$B,Figure16!$B4826,Data!$A:$A,Figure16!$A4826)</f>
        <v>0</v>
      </c>
      <c r="E4826" s="3">
        <f>SUMIFS(Data!Q:Q,Data!$B:$B,Figure16!$B4826,Data!$A:$A,Figure16!$A4826)</f>
        <v>0</v>
      </c>
      <c r="F4826" s="1" t="str">
        <f t="shared" si="154"/>
        <v/>
      </c>
      <c r="G4826" s="1" t="str">
        <f t="shared" si="155"/>
        <v/>
      </c>
      <c r="H4826">
        <f>SUMIFS(Data!Z:Z,Data!B:B,Figure16!B4826,Data!A:A,Figure16!A4826)</f>
        <v>1</v>
      </c>
    </row>
    <row r="4827" spans="1:8">
      <c r="A4827" s="27">
        <v>1980</v>
      </c>
      <c r="B4827" t="s">
        <v>21</v>
      </c>
      <c r="C4827" s="3">
        <f>SUMIFS(Data!F:F,Data!$B:$B,Figure16!$B4827,Data!$A:$A,Figure16!$A4827)</f>
        <v>4400000</v>
      </c>
      <c r="D4827" s="3">
        <f>SUMIFS(Data!Y:Y,Data!$B:$B,Figure16!$B4827,Data!$A:$A,Figure16!$A4827)</f>
        <v>20000000</v>
      </c>
      <c r="E4827" s="3">
        <f>SUMIFS(Data!Q:Q,Data!$B:$B,Figure16!$B4827,Data!$A:$A,Figure16!$A4827)</f>
        <v>3526287037.0370374</v>
      </c>
      <c r="F4827" s="1">
        <f t="shared" si="154"/>
        <v>0.12477713679533871</v>
      </c>
      <c r="G4827" s="1">
        <f t="shared" si="155"/>
        <v>0.56716880361517585</v>
      </c>
      <c r="H4827">
        <f>SUMIFS(Data!Z:Z,Data!B:B,Figure16!B4827,Data!A:A,Figure16!A4827)</f>
        <v>1</v>
      </c>
    </row>
    <row r="4828" spans="1:8">
      <c r="A4828" s="27">
        <v>1981</v>
      </c>
      <c r="B4828" t="s">
        <v>21</v>
      </c>
      <c r="C4828" s="3">
        <f>SUMIFS(Data!F:F,Data!$B:$B,Figure16!$B4828,Data!$A:$A,Figure16!$A4828)</f>
        <v>0</v>
      </c>
      <c r="D4828" s="3">
        <f>SUMIFS(Data!Y:Y,Data!$B:$B,Figure16!$B4828,Data!$A:$A,Figure16!$A4828)</f>
        <v>3190000</v>
      </c>
      <c r="E4828" s="3">
        <f>SUMIFS(Data!Q:Q,Data!$B:$B,Figure16!$B4828,Data!$A:$A,Figure16!$A4828)</f>
        <v>3537099150.141643</v>
      </c>
      <c r="F4828" s="1">
        <f t="shared" si="154"/>
        <v>0</v>
      </c>
      <c r="G4828" s="1">
        <f t="shared" si="155"/>
        <v>9.0186897923747955E-2</v>
      </c>
      <c r="H4828">
        <f>SUMIFS(Data!Z:Z,Data!B:B,Figure16!B4828,Data!A:A,Figure16!A4828)</f>
        <v>1</v>
      </c>
    </row>
    <row r="4829" spans="1:8">
      <c r="A4829" s="27">
        <v>1982</v>
      </c>
      <c r="B4829" t="s">
        <v>21</v>
      </c>
      <c r="C4829" s="3">
        <f>SUMIFS(Data!F:F,Data!$B:$B,Figure16!$B4829,Data!$A:$A,Figure16!$A4829)</f>
        <v>0</v>
      </c>
      <c r="D4829" s="3">
        <f>SUMIFS(Data!Y:Y,Data!$B:$B,Figure16!$B4829,Data!$A:$A,Figure16!$A4829)</f>
        <v>12000000</v>
      </c>
      <c r="E4829" s="3">
        <f>SUMIFS(Data!Q:Q,Data!$B:$B,Figure16!$B4829,Data!$A:$A,Figure16!$A4829)</f>
        <v>3612171957.6719575</v>
      </c>
      <c r="F4829" s="1">
        <f t="shared" si="154"/>
        <v>0</v>
      </c>
      <c r="G4829" s="1">
        <f t="shared" si="155"/>
        <v>0.33221009798586643</v>
      </c>
      <c r="H4829">
        <f>SUMIFS(Data!Z:Z,Data!B:B,Figure16!B4829,Data!A:A,Figure16!A4829)</f>
        <v>1</v>
      </c>
    </row>
    <row r="4830" spans="1:8">
      <c r="A4830" s="27">
        <v>1983</v>
      </c>
      <c r="B4830" t="s">
        <v>21</v>
      </c>
      <c r="C4830" s="3">
        <f>SUMIFS(Data!F:F,Data!$B:$B,Figure16!$B4830,Data!$A:$A,Figure16!$A4830)</f>
        <v>500000</v>
      </c>
      <c r="D4830" s="3">
        <f>SUMIFS(Data!Y:Y,Data!$B:$B,Figure16!$B4830,Data!$A:$A,Figure16!$A4830)</f>
        <v>0</v>
      </c>
      <c r="E4830" s="3">
        <f>SUMIFS(Data!Q:Q,Data!$B:$B,Figure16!$B4830,Data!$A:$A,Figure16!$A4830)</f>
        <v>3236430348.2587066</v>
      </c>
      <c r="F4830" s="1">
        <f t="shared" si="154"/>
        <v>1.544911974605029E-2</v>
      </c>
      <c r="G4830" s="1">
        <f t="shared" si="155"/>
        <v>0</v>
      </c>
      <c r="H4830">
        <f>SUMIFS(Data!Z:Z,Data!B:B,Figure16!B4830,Data!A:A,Figure16!A4830)</f>
        <v>1</v>
      </c>
    </row>
    <row r="4831" spans="1:8">
      <c r="A4831" s="27">
        <v>1984</v>
      </c>
      <c r="B4831" t="s">
        <v>21</v>
      </c>
      <c r="C4831" s="3">
        <f>SUMIFS(Data!F:F,Data!$B:$B,Figure16!$B4831,Data!$A:$A,Figure16!$A4831)</f>
        <v>20200000</v>
      </c>
      <c r="D4831" s="3">
        <f>SUMIFS(Data!Y:Y,Data!$B:$B,Figure16!$B4831,Data!$A:$A,Figure16!$A4831)</f>
        <v>0</v>
      </c>
      <c r="E4831" s="3">
        <f>SUMIFS(Data!Q:Q,Data!$B:$B,Figure16!$B4831,Data!$A:$A,Figure16!$A4831)</f>
        <v>3376172169.8113208</v>
      </c>
      <c r="F4831" s="1">
        <f t="shared" si="154"/>
        <v>0.59831071947758185</v>
      </c>
      <c r="G4831" s="1">
        <f t="shared" si="155"/>
        <v>0</v>
      </c>
      <c r="H4831">
        <f>SUMIFS(Data!Z:Z,Data!B:B,Figure16!B4831,Data!A:A,Figure16!A4831)</f>
        <v>1</v>
      </c>
    </row>
    <row r="4832" spans="1:8">
      <c r="A4832" s="27">
        <v>1985</v>
      </c>
      <c r="B4832" t="s">
        <v>21</v>
      </c>
      <c r="C4832" s="3">
        <f>SUMIFS(Data!F:F,Data!$B:$B,Figure16!$B4832,Data!$A:$A,Figure16!$A4832)</f>
        <v>0</v>
      </c>
      <c r="D4832" s="3">
        <f>SUMIFS(Data!Y:Y,Data!$B:$B,Figure16!$B4832,Data!$A:$A,Figure16!$A4832)</f>
        <v>0</v>
      </c>
      <c r="E4832" s="3">
        <f>SUMIFS(Data!Q:Q,Data!$B:$B,Figure16!$B4832,Data!$A:$A,Figure16!$A4832)</f>
        <v>4456240740.7407408</v>
      </c>
      <c r="F4832" s="1">
        <f t="shared" si="154"/>
        <v>0</v>
      </c>
      <c r="G4832" s="1">
        <f t="shared" si="155"/>
        <v>0</v>
      </c>
      <c r="H4832">
        <f>SUMIFS(Data!Z:Z,Data!B:B,Figure16!B4832,Data!A:A,Figure16!A4832)</f>
        <v>1</v>
      </c>
    </row>
    <row r="4833" spans="1:8">
      <c r="A4833" s="27">
        <v>1986</v>
      </c>
      <c r="B4833" t="s">
        <v>21</v>
      </c>
      <c r="C4833" s="3">
        <f>SUMIFS(Data!F:F,Data!$B:$B,Figure16!$B4833,Data!$A:$A,Figure16!$A4833)</f>
        <v>0</v>
      </c>
      <c r="D4833" s="3">
        <f>SUMIFS(Data!Y:Y,Data!$B:$B,Figure16!$B4833,Data!$A:$A,Figure16!$A4833)</f>
        <v>0</v>
      </c>
      <c r="E4833" s="3">
        <f>SUMIFS(Data!Q:Q,Data!$B:$B,Figure16!$B4833,Data!$A:$A,Figure16!$A4833)</f>
        <v>5247193069.3069305</v>
      </c>
      <c r="F4833" s="1">
        <f t="shared" si="154"/>
        <v>0</v>
      </c>
      <c r="G4833" s="1">
        <f t="shared" si="155"/>
        <v>0</v>
      </c>
      <c r="H4833">
        <f>SUMIFS(Data!Z:Z,Data!B:B,Figure16!B4833,Data!A:A,Figure16!A4833)</f>
        <v>1</v>
      </c>
    </row>
    <row r="4834" spans="1:8">
      <c r="A4834" s="27">
        <v>1987</v>
      </c>
      <c r="B4834" t="s">
        <v>21</v>
      </c>
      <c r="C4834" s="3">
        <f>SUMIFS(Data!F:F,Data!$B:$B,Figure16!$B4834,Data!$A:$A,Figure16!$A4834)</f>
        <v>0</v>
      </c>
      <c r="D4834" s="3">
        <f>SUMIFS(Data!Y:Y,Data!$B:$B,Figure16!$B4834,Data!$A:$A,Figure16!$A4834)</f>
        <v>0</v>
      </c>
      <c r="E4834" s="3">
        <f>SUMIFS(Data!Q:Q,Data!$B:$B,Figure16!$B4834,Data!$A:$A,Figure16!$A4834)</f>
        <v>2354117303.0615754</v>
      </c>
      <c r="F4834" s="1">
        <f t="shared" si="154"/>
        <v>0</v>
      </c>
      <c r="G4834" s="1">
        <f t="shared" si="155"/>
        <v>0</v>
      </c>
      <c r="H4834">
        <f>SUMIFS(Data!Z:Z,Data!B:B,Figure16!B4834,Data!A:A,Figure16!A4834)</f>
        <v>1</v>
      </c>
    </row>
    <row r="4835" spans="1:8">
      <c r="A4835" s="27">
        <v>1988</v>
      </c>
      <c r="B4835" t="s">
        <v>21</v>
      </c>
      <c r="C4835" s="3">
        <f>SUMIFS(Data!F:F,Data!$B:$B,Figure16!$B4835,Data!$A:$A,Figure16!$A4835)</f>
        <v>13000000</v>
      </c>
      <c r="D4835" s="3">
        <f>SUMIFS(Data!Y:Y,Data!$B:$B,Figure16!$B4835,Data!$A:$A,Figure16!$A4835)</f>
        <v>0</v>
      </c>
      <c r="E4835" s="3">
        <f>SUMIFS(Data!Q:Q,Data!$B:$B,Figure16!$B4835,Data!$A:$A,Figure16!$A4835)</f>
        <v>2093571673.6561191</v>
      </c>
      <c r="F4835" s="1">
        <f t="shared" si="154"/>
        <v>0.6209484090552958</v>
      </c>
      <c r="G4835" s="1">
        <f t="shared" si="155"/>
        <v>0</v>
      </c>
      <c r="H4835">
        <f>SUMIFS(Data!Z:Z,Data!B:B,Figure16!B4835,Data!A:A,Figure16!A4835)</f>
        <v>1</v>
      </c>
    </row>
    <row r="4836" spans="1:8">
      <c r="A4836" s="27">
        <v>1989</v>
      </c>
      <c r="B4836" t="s">
        <v>21</v>
      </c>
      <c r="C4836" s="3">
        <f>SUMIFS(Data!F:F,Data!$B:$B,Figure16!$B4836,Data!$A:$A,Figure16!$A4836)</f>
        <v>0</v>
      </c>
      <c r="D4836" s="3">
        <f>SUMIFS(Data!Y:Y,Data!$B:$B,Figure16!$B4836,Data!$A:$A,Figure16!$A4836)</f>
        <v>0</v>
      </c>
      <c r="E4836" s="3">
        <f>SUMIFS(Data!Q:Q,Data!$B:$B,Figure16!$B4836,Data!$A:$A,Figure16!$A4836)</f>
        <v>2314159887.2331858</v>
      </c>
      <c r="F4836" s="1">
        <f t="shared" si="154"/>
        <v>0</v>
      </c>
      <c r="G4836" s="1">
        <f t="shared" si="155"/>
        <v>0</v>
      </c>
      <c r="H4836">
        <f>SUMIFS(Data!Z:Z,Data!B:B,Figure16!B4836,Data!A:A,Figure16!A4836)</f>
        <v>1</v>
      </c>
    </row>
    <row r="4837" spans="1:8">
      <c r="A4837" s="27">
        <v>1990</v>
      </c>
      <c r="B4837" t="s">
        <v>21</v>
      </c>
      <c r="C4837" s="3">
        <f>SUMIFS(Data!F:F,Data!$B:$B,Figure16!$B4837,Data!$A:$A,Figure16!$A4837)</f>
        <v>0</v>
      </c>
      <c r="D4837" s="3">
        <f>SUMIFS(Data!Y:Y,Data!$B:$B,Figure16!$B4837,Data!$A:$A,Figure16!$A4837)</f>
        <v>0</v>
      </c>
      <c r="E4837" s="3">
        <f>SUMIFS(Data!Q:Q,Data!$B:$B,Figure16!$B4837,Data!$A:$A,Figure16!$A4837)</f>
        <v>2512079324.077064</v>
      </c>
      <c r="F4837" s="1">
        <f t="shared" si="154"/>
        <v>0</v>
      </c>
      <c r="G4837" s="1">
        <f t="shared" si="155"/>
        <v>0</v>
      </c>
      <c r="H4837">
        <f>SUMIFS(Data!Z:Z,Data!B:B,Figure16!B4837,Data!A:A,Figure16!A4837)</f>
        <v>1</v>
      </c>
    </row>
    <row r="4838" spans="1:8">
      <c r="A4838" s="27">
        <v>1991</v>
      </c>
      <c r="B4838" t="s">
        <v>21</v>
      </c>
      <c r="C4838" s="3">
        <f>SUMIFS(Data!F:F,Data!$B:$B,Figure16!$B4838,Data!$A:$A,Figure16!$A4838)</f>
        <v>0</v>
      </c>
      <c r="D4838" s="3">
        <f>SUMIFS(Data!Y:Y,Data!$B:$B,Figure16!$B4838,Data!$A:$A,Figure16!$A4838)</f>
        <v>0</v>
      </c>
      <c r="E4838" s="3">
        <f>SUMIFS(Data!Q:Q,Data!$B:$B,Figure16!$B4838,Data!$A:$A,Figure16!$A4838)</f>
        <v>3263761937.9574761</v>
      </c>
      <c r="F4838" s="1">
        <f t="shared" si="154"/>
        <v>0</v>
      </c>
      <c r="G4838" s="1">
        <f t="shared" si="155"/>
        <v>0</v>
      </c>
      <c r="H4838">
        <f>SUMIFS(Data!Z:Z,Data!B:B,Figure16!B4838,Data!A:A,Figure16!A4838)</f>
        <v>1</v>
      </c>
    </row>
    <row r="4839" spans="1:8">
      <c r="A4839" s="27">
        <v>1992</v>
      </c>
      <c r="B4839" t="s">
        <v>21</v>
      </c>
      <c r="C4839" s="3">
        <f>SUMIFS(Data!F:F,Data!$B:$B,Figure16!$B4839,Data!$A:$A,Figure16!$A4839)</f>
        <v>0</v>
      </c>
      <c r="D4839" s="3">
        <f>SUMIFS(Data!Y:Y,Data!$B:$B,Figure16!$B4839,Data!$A:$A,Figure16!$A4839)</f>
        <v>0</v>
      </c>
      <c r="E4839" s="3">
        <f>SUMIFS(Data!Q:Q,Data!$B:$B,Figure16!$B4839,Data!$A:$A,Figure16!$A4839)</f>
        <v>2291175764.6600432</v>
      </c>
      <c r="F4839" s="1">
        <f t="shared" si="154"/>
        <v>0</v>
      </c>
      <c r="G4839" s="1">
        <f t="shared" si="155"/>
        <v>0</v>
      </c>
      <c r="H4839">
        <f>SUMIFS(Data!Z:Z,Data!B:B,Figure16!B4839,Data!A:A,Figure16!A4839)</f>
        <v>1</v>
      </c>
    </row>
    <row r="4840" spans="1:8">
      <c r="A4840" s="27">
        <v>1993</v>
      </c>
      <c r="B4840" t="s">
        <v>21</v>
      </c>
      <c r="C4840" s="3">
        <f>SUMIFS(Data!F:F,Data!$B:$B,Figure16!$B4840,Data!$A:$A,Figure16!$A4840)</f>
        <v>0</v>
      </c>
      <c r="D4840" s="3">
        <f>SUMIFS(Data!Y:Y,Data!$B:$B,Figure16!$B4840,Data!$A:$A,Figure16!$A4840)</f>
        <v>0</v>
      </c>
      <c r="E4840" s="3">
        <f>SUMIFS(Data!Q:Q,Data!$B:$B,Figure16!$B4840,Data!$A:$A,Figure16!$A4840)</f>
        <v>2394823061.9321203</v>
      </c>
      <c r="F4840" s="1">
        <f t="shared" si="154"/>
        <v>0</v>
      </c>
      <c r="G4840" s="1">
        <f t="shared" si="155"/>
        <v>0</v>
      </c>
      <c r="H4840">
        <f>SUMIFS(Data!Z:Z,Data!B:B,Figure16!B4840,Data!A:A,Figure16!A4840)</f>
        <v>1</v>
      </c>
    </row>
    <row r="4841" spans="1:8">
      <c r="A4841" s="27">
        <v>1994</v>
      </c>
      <c r="B4841" t="s">
        <v>21</v>
      </c>
      <c r="C4841" s="3">
        <f>SUMIFS(Data!F:F,Data!$B:$B,Figure16!$B4841,Data!$A:$A,Figure16!$A4841)</f>
        <v>0</v>
      </c>
      <c r="D4841" s="3">
        <f>SUMIFS(Data!Y:Y,Data!$B:$B,Figure16!$B4841,Data!$A:$A,Figure16!$A4841)</f>
        <v>0</v>
      </c>
      <c r="E4841" s="3">
        <f>SUMIFS(Data!Q:Q,Data!$B:$B,Figure16!$B4841,Data!$A:$A,Figure16!$A4841)</f>
        <v>2460670287.7370744</v>
      </c>
      <c r="F4841" s="1">
        <f t="shared" si="154"/>
        <v>0</v>
      </c>
      <c r="G4841" s="1">
        <f t="shared" si="155"/>
        <v>0</v>
      </c>
      <c r="H4841">
        <f>SUMIFS(Data!Z:Z,Data!B:B,Figure16!B4841,Data!A:A,Figure16!A4841)</f>
        <v>1</v>
      </c>
    </row>
    <row r="4842" spans="1:8">
      <c r="A4842" s="27">
        <v>1995</v>
      </c>
      <c r="B4842" t="s">
        <v>21</v>
      </c>
      <c r="C4842" s="3">
        <f>SUMIFS(Data!F:F,Data!$B:$B,Figure16!$B4842,Data!$A:$A,Figure16!$A4842)</f>
        <v>0</v>
      </c>
      <c r="D4842" s="3">
        <f>SUMIFS(Data!Y:Y,Data!$B:$B,Figure16!$B4842,Data!$A:$A,Figure16!$A4842)</f>
        <v>0</v>
      </c>
      <c r="E4842" s="3">
        <f>SUMIFS(Data!Q:Q,Data!$B:$B,Figure16!$B4842,Data!$A:$A,Figure16!$A4842)</f>
        <v>2521738759.5888476</v>
      </c>
      <c r="F4842" s="1">
        <f t="shared" si="154"/>
        <v>0</v>
      </c>
      <c r="G4842" s="1">
        <f t="shared" si="155"/>
        <v>0</v>
      </c>
      <c r="H4842">
        <f>SUMIFS(Data!Z:Z,Data!B:B,Figure16!B4842,Data!A:A,Figure16!A4842)</f>
        <v>1</v>
      </c>
    </row>
    <row r="4843" spans="1:8">
      <c r="A4843" s="27">
        <v>1996</v>
      </c>
      <c r="B4843" t="s">
        <v>21</v>
      </c>
      <c r="C4843" s="3">
        <f>SUMIFS(Data!F:F,Data!$B:$B,Figure16!$B4843,Data!$A:$A,Figure16!$A4843)</f>
        <v>0</v>
      </c>
      <c r="D4843" s="3">
        <f>SUMIFS(Data!Y:Y,Data!$B:$B,Figure16!$B4843,Data!$A:$A,Figure16!$A4843)</f>
        <v>0</v>
      </c>
      <c r="E4843" s="3">
        <f>SUMIFS(Data!Q:Q,Data!$B:$B,Figure16!$B4843,Data!$A:$A,Figure16!$A4843)</f>
        <v>3523842274.8966231</v>
      </c>
      <c r="F4843" s="1">
        <f t="shared" si="154"/>
        <v>0</v>
      </c>
      <c r="G4843" s="1">
        <f t="shared" si="155"/>
        <v>0</v>
      </c>
      <c r="H4843">
        <f>SUMIFS(Data!Z:Z,Data!B:B,Figure16!B4843,Data!A:A,Figure16!A4843)</f>
        <v>1</v>
      </c>
    </row>
    <row r="4844" spans="1:8">
      <c r="A4844" s="27">
        <v>1997</v>
      </c>
      <c r="B4844" t="s">
        <v>21</v>
      </c>
      <c r="C4844" s="3">
        <f>SUMIFS(Data!F:F,Data!$B:$B,Figure16!$B4844,Data!$A:$A,Figure16!$A4844)</f>
        <v>0</v>
      </c>
      <c r="D4844" s="3">
        <f>SUMIFS(Data!Y:Y,Data!$B:$B,Figure16!$B4844,Data!$A:$A,Figure16!$A4844)</f>
        <v>0</v>
      </c>
      <c r="E4844" s="3">
        <f>SUMIFS(Data!Q:Q,Data!$B:$B,Figure16!$B4844,Data!$A:$A,Figure16!$A4844)</f>
        <v>4227273069.0599122</v>
      </c>
      <c r="F4844" s="1">
        <f t="shared" si="154"/>
        <v>0</v>
      </c>
      <c r="G4844" s="1">
        <f t="shared" si="155"/>
        <v>0</v>
      </c>
      <c r="H4844">
        <f>SUMIFS(Data!Z:Z,Data!B:B,Figure16!B4844,Data!A:A,Figure16!A4844)</f>
        <v>1</v>
      </c>
    </row>
    <row r="4845" spans="1:8">
      <c r="A4845" s="27">
        <v>1998</v>
      </c>
      <c r="B4845" t="s">
        <v>21</v>
      </c>
      <c r="C4845" s="3">
        <f>SUMIFS(Data!F:F,Data!$B:$B,Figure16!$B4845,Data!$A:$A,Figure16!$A4845)</f>
        <v>0</v>
      </c>
      <c r="D4845" s="3">
        <f>SUMIFS(Data!Y:Y,Data!$B:$B,Figure16!$B4845,Data!$A:$A,Figure16!$A4845)</f>
        <v>0</v>
      </c>
      <c r="E4845" s="3">
        <f>SUMIFS(Data!Q:Q,Data!$B:$B,Figure16!$B4845,Data!$A:$A,Figure16!$A4845)</f>
        <v>4873242526.0640364</v>
      </c>
      <c r="F4845" s="1">
        <f t="shared" si="154"/>
        <v>0</v>
      </c>
      <c r="G4845" s="1">
        <f t="shared" si="155"/>
        <v>0</v>
      </c>
      <c r="H4845">
        <f>SUMIFS(Data!Z:Z,Data!B:B,Figure16!B4845,Data!A:A,Figure16!A4845)</f>
        <v>1</v>
      </c>
    </row>
    <row r="4846" spans="1:8">
      <c r="A4846" s="27">
        <v>1999</v>
      </c>
      <c r="B4846" t="s">
        <v>21</v>
      </c>
      <c r="C4846" s="3">
        <f>SUMIFS(Data!F:F,Data!$B:$B,Figure16!$B4846,Data!$A:$A,Figure16!$A4846)</f>
        <v>0</v>
      </c>
      <c r="D4846" s="3">
        <f>SUMIFS(Data!Y:Y,Data!$B:$B,Figure16!$B4846,Data!$A:$A,Figure16!$A4846)</f>
        <v>0</v>
      </c>
      <c r="E4846" s="3">
        <f>SUMIFS(Data!Q:Q,Data!$B:$B,Figure16!$B4846,Data!$A:$A,Figure16!$A4846)</f>
        <v>5302532113.2515593</v>
      </c>
      <c r="F4846" s="1">
        <f t="shared" si="154"/>
        <v>0</v>
      </c>
      <c r="G4846" s="1">
        <f t="shared" si="155"/>
        <v>0</v>
      </c>
      <c r="H4846">
        <f>SUMIFS(Data!Z:Z,Data!B:B,Figure16!B4846,Data!A:A,Figure16!A4846)</f>
        <v>1</v>
      </c>
    </row>
    <row r="4847" spans="1:8">
      <c r="A4847" s="27">
        <v>2000</v>
      </c>
      <c r="B4847" t="s">
        <v>21</v>
      </c>
      <c r="C4847" s="3">
        <f>SUMIFS(Data!F:F,Data!$B:$B,Figure16!$B4847,Data!$A:$A,Figure16!$A4847)</f>
        <v>200000</v>
      </c>
      <c r="D4847" s="3">
        <f>SUMIFS(Data!Y:Y,Data!$B:$B,Figure16!$B4847,Data!$A:$A,Figure16!$A4847)</f>
        <v>0</v>
      </c>
      <c r="E4847" s="3">
        <f>SUMIFS(Data!Q:Q,Data!$B:$B,Figure16!$B4847,Data!$A:$A,Figure16!$A4847)</f>
        <v>5016469068.5089827</v>
      </c>
      <c r="F4847" s="1">
        <f t="shared" si="154"/>
        <v>3.9868679995558086E-3</v>
      </c>
      <c r="G4847" s="1">
        <f t="shared" si="155"/>
        <v>0</v>
      </c>
      <c r="H4847">
        <f>SUMIFS(Data!Z:Z,Data!B:B,Figure16!B4847,Data!A:A,Figure16!A4847)</f>
        <v>1</v>
      </c>
    </row>
    <row r="4848" spans="1:8">
      <c r="A4848" s="27">
        <v>2001</v>
      </c>
      <c r="B4848" t="s">
        <v>21</v>
      </c>
      <c r="C4848" s="3">
        <f>SUMIFS(Data!F:F,Data!$B:$B,Figure16!$B4848,Data!$A:$A,Figure16!$A4848)</f>
        <v>11150000</v>
      </c>
      <c r="D4848" s="3">
        <f>SUMIFS(Data!Y:Y,Data!$B:$B,Figure16!$B4848,Data!$A:$A,Figure16!$A4848)</f>
        <v>0</v>
      </c>
      <c r="E4848" s="3">
        <f>SUMIFS(Data!Q:Q,Data!$B:$B,Figure16!$B4848,Data!$A:$A,Figure16!$A4848)</f>
        <v>4766928746.6913967</v>
      </c>
      <c r="F4848" s="1">
        <f t="shared" si="154"/>
        <v>0.2339032234903643</v>
      </c>
      <c r="G4848" s="1">
        <f t="shared" si="155"/>
        <v>0</v>
      </c>
      <c r="H4848">
        <f>SUMIFS(Data!Z:Z,Data!B:B,Figure16!B4848,Data!A:A,Figure16!A4848)</f>
        <v>1</v>
      </c>
    </row>
    <row r="4849" spans="1:8">
      <c r="A4849" s="27">
        <v>2002</v>
      </c>
      <c r="B4849" t="s">
        <v>21</v>
      </c>
      <c r="C4849" s="3">
        <f>SUMIFS(Data!F:F,Data!$B:$B,Figure16!$B4849,Data!$A:$A,Figure16!$A4849)</f>
        <v>120000</v>
      </c>
      <c r="D4849" s="3">
        <f>SUMIFS(Data!Y:Y,Data!$B:$B,Figure16!$B4849,Data!$A:$A,Figure16!$A4849)</f>
        <v>0</v>
      </c>
      <c r="E4849" s="3">
        <f>SUMIFS(Data!Q:Q,Data!$B:$B,Figure16!$B4849,Data!$A:$A,Figure16!$A4849)</f>
        <v>5031510908.8605452</v>
      </c>
      <c r="F4849" s="1">
        <f t="shared" si="154"/>
        <v>2.3849694887608948E-3</v>
      </c>
      <c r="G4849" s="1">
        <f t="shared" si="155"/>
        <v>0</v>
      </c>
      <c r="H4849">
        <f>SUMIFS(Data!Z:Z,Data!B:B,Figure16!B4849,Data!A:A,Figure16!A4849)</f>
        <v>1</v>
      </c>
    </row>
    <row r="4850" spans="1:8">
      <c r="A4850" s="27">
        <v>2003</v>
      </c>
      <c r="B4850" t="s">
        <v>21</v>
      </c>
      <c r="C4850" s="3">
        <f>SUMIFS(Data!F:F,Data!$B:$B,Figure16!$B4850,Data!$A:$A,Figure16!$A4850)</f>
        <v>5400000</v>
      </c>
      <c r="D4850" s="3">
        <f>SUMIFS(Data!Y:Y,Data!$B:$B,Figure16!$B4850,Data!$A:$A,Figure16!$A4850)</f>
        <v>0</v>
      </c>
      <c r="E4850" s="3">
        <f>SUMIFS(Data!Q:Q,Data!$B:$B,Figure16!$B4850,Data!$A:$A,Figure16!$A4850)</f>
        <v>5597367853.4035816</v>
      </c>
      <c r="F4850" s="1">
        <f t="shared" si="154"/>
        <v>9.6473916694905654E-2</v>
      </c>
      <c r="G4850" s="1">
        <f t="shared" si="155"/>
        <v>0</v>
      </c>
      <c r="H4850">
        <f>SUMIFS(Data!Z:Z,Data!B:B,Figure16!B4850,Data!A:A,Figure16!A4850)</f>
        <v>1</v>
      </c>
    </row>
    <row r="4851" spans="1:8">
      <c r="A4851" s="27">
        <v>2004</v>
      </c>
      <c r="B4851" t="s">
        <v>21</v>
      </c>
      <c r="C4851" s="3">
        <f>SUMIFS(Data!F:F,Data!$B:$B,Figure16!$B4851,Data!$A:$A,Figure16!$A4851)</f>
        <v>3600000</v>
      </c>
      <c r="D4851" s="3">
        <f>SUMIFS(Data!Y:Y,Data!$B:$B,Figure16!$B4851,Data!$A:$A,Figure16!$A4851)</f>
        <v>0</v>
      </c>
      <c r="E4851" s="3">
        <f>SUMIFS(Data!Q:Q,Data!$B:$B,Figure16!$B4851,Data!$A:$A,Figure16!$A4851)</f>
        <v>6831808930.3981619</v>
      </c>
      <c r="F4851" s="1">
        <f t="shared" si="154"/>
        <v>5.2694682135821826E-2</v>
      </c>
      <c r="G4851" s="1">
        <f t="shared" si="155"/>
        <v>0</v>
      </c>
      <c r="H4851">
        <f>SUMIFS(Data!Z:Z,Data!B:B,Figure16!B4851,Data!A:A,Figure16!A4851)</f>
        <v>1</v>
      </c>
    </row>
    <row r="4852" spans="1:8">
      <c r="A4852" s="27">
        <v>2005</v>
      </c>
      <c r="B4852" t="s">
        <v>21</v>
      </c>
      <c r="C4852" s="3">
        <f>SUMIFS(Data!F:F,Data!$B:$B,Figure16!$B4852,Data!$A:$A,Figure16!$A4852)</f>
        <v>4000000</v>
      </c>
      <c r="D4852" s="3">
        <f>SUMIFS(Data!Y:Y,Data!$B:$B,Figure16!$B4852,Data!$A:$A,Figure16!$A4852)</f>
        <v>0</v>
      </c>
      <c r="E4852" s="3">
        <f>SUMIFS(Data!Q:Q,Data!$B:$B,Figure16!$B4852,Data!$A:$A,Figure16!$A4852)</f>
        <v>7723846194.8744631</v>
      </c>
      <c r="F4852" s="1">
        <f t="shared" si="154"/>
        <v>5.1787670275650954E-2</v>
      </c>
      <c r="G4852" s="1">
        <f t="shared" si="155"/>
        <v>0</v>
      </c>
      <c r="H4852">
        <f>SUMIFS(Data!Z:Z,Data!B:B,Figure16!B4852,Data!A:A,Figure16!A4852)</f>
        <v>1</v>
      </c>
    </row>
    <row r="4853" spans="1:8">
      <c r="A4853" s="27">
        <v>2006</v>
      </c>
      <c r="B4853" t="s">
        <v>21</v>
      </c>
      <c r="C4853" s="3">
        <f>SUMIFS(Data!F:F,Data!$B:$B,Figure16!$B4853,Data!$A:$A,Figure16!$A4853)</f>
        <v>70020000</v>
      </c>
      <c r="D4853" s="3">
        <f>SUMIFS(Data!Y:Y,Data!$B:$B,Figure16!$B4853,Data!$A:$A,Figure16!$A4853)</f>
        <v>0</v>
      </c>
      <c r="E4853" s="3">
        <f>SUMIFS(Data!Q:Q,Data!$B:$B,Figure16!$B4853,Data!$A:$A,Figure16!$A4853)</f>
        <v>8312078525.085824</v>
      </c>
      <c r="F4853" s="1">
        <f t="shared" si="154"/>
        <v>0.84238857692068103</v>
      </c>
      <c r="G4853" s="1">
        <f t="shared" si="155"/>
        <v>0</v>
      </c>
      <c r="H4853">
        <f>SUMIFS(Data!Z:Z,Data!B:B,Figure16!B4853,Data!A:A,Figure16!A4853)</f>
        <v>1</v>
      </c>
    </row>
    <row r="4854" spans="1:8">
      <c r="A4854" s="27">
        <v>2007</v>
      </c>
      <c r="B4854" t="s">
        <v>21</v>
      </c>
      <c r="C4854" s="3">
        <f>SUMIFS(Data!F:F,Data!$B:$B,Figure16!$B4854,Data!$A:$A,Figure16!$A4854)</f>
        <v>57229676.5</v>
      </c>
      <c r="D4854" s="3">
        <f>SUMIFS(Data!Y:Y,Data!$B:$B,Figure16!$B4854,Data!$A:$A,Figure16!$A4854)</f>
        <v>0</v>
      </c>
      <c r="E4854" s="3">
        <f>SUMIFS(Data!Q:Q,Data!$B:$B,Figure16!$B4854,Data!$A:$A,Figure16!$A4854)</f>
        <v>9366742309.4933109</v>
      </c>
      <c r="F4854" s="1">
        <f t="shared" si="154"/>
        <v>0.61098805335977913</v>
      </c>
      <c r="G4854" s="1">
        <f t="shared" si="155"/>
        <v>0</v>
      </c>
      <c r="H4854">
        <f>SUMIFS(Data!Z:Z,Data!B:B,Figure16!B4854,Data!A:A,Figure16!A4854)</f>
        <v>1</v>
      </c>
    </row>
    <row r="4855" spans="1:8">
      <c r="A4855" s="27">
        <v>2008</v>
      </c>
      <c r="B4855" t="s">
        <v>21</v>
      </c>
      <c r="C4855" s="3">
        <f>SUMIFS(Data!F:F,Data!$B:$B,Figure16!$B4855,Data!$A:$A,Figure16!$A4855)</f>
        <v>3000000</v>
      </c>
      <c r="D4855" s="3">
        <f>SUMIFS(Data!Y:Y,Data!$B:$B,Figure16!$B4855,Data!$A:$A,Figure16!$A4855)</f>
        <v>0</v>
      </c>
      <c r="E4855" s="3">
        <f>SUMIFS(Data!Q:Q,Data!$B:$B,Figure16!$B4855,Data!$A:$A,Figure16!$A4855)</f>
        <v>11494837053.40609</v>
      </c>
      <c r="F4855" s="1">
        <f t="shared" si="154"/>
        <v>2.6098673570244792E-2</v>
      </c>
      <c r="G4855" s="1">
        <f t="shared" si="155"/>
        <v>0</v>
      </c>
      <c r="H4855">
        <f>SUMIFS(Data!Z:Z,Data!B:B,Figure16!B4855,Data!A:A,Figure16!A4855)</f>
        <v>1</v>
      </c>
    </row>
    <row r="4856" spans="1:8">
      <c r="A4856" s="27">
        <v>2009</v>
      </c>
      <c r="B4856" t="s">
        <v>21</v>
      </c>
      <c r="C4856" s="3">
        <f>SUMIFS(Data!F:F,Data!$B:$B,Figure16!$B4856,Data!$A:$A,Figure16!$A4856)</f>
        <v>26750000</v>
      </c>
      <c r="D4856" s="3">
        <f>SUMIFS(Data!Y:Y,Data!$B:$B,Figure16!$B4856,Data!$A:$A,Figure16!$A4856)</f>
        <v>0</v>
      </c>
      <c r="E4856" s="3">
        <f>SUMIFS(Data!Q:Q,Data!$B:$B,Figure16!$B4856,Data!$A:$A,Figure16!$A4856)</f>
        <v>10911698204.467573</v>
      </c>
      <c r="F4856" s="1">
        <f t="shared" si="154"/>
        <v>0.24514974203600826</v>
      </c>
      <c r="G4856" s="1">
        <f t="shared" si="155"/>
        <v>0</v>
      </c>
      <c r="H4856">
        <f>SUMIFS(Data!Z:Z,Data!B:B,Figure16!B4856,Data!A:A,Figure16!A4856)</f>
        <v>1</v>
      </c>
    </row>
    <row r="4857" spans="1:8">
      <c r="A4857" s="27">
        <v>2010</v>
      </c>
      <c r="B4857" t="s">
        <v>21</v>
      </c>
      <c r="C4857" s="3">
        <f>SUMIFS(Data!F:F,Data!$B:$B,Figure16!$B4857,Data!$A:$A,Figure16!$A4857)</f>
        <v>107278600</v>
      </c>
      <c r="D4857" s="3">
        <f>SUMIFS(Data!Y:Y,Data!$B:$B,Figure16!$B4857,Data!$A:$A,Figure16!$A4857)</f>
        <v>0</v>
      </c>
      <c r="E4857" s="3">
        <f>SUMIFS(Data!Q:Q,Data!$B:$B,Figure16!$B4857,Data!$A:$A,Figure16!$A4857)</f>
        <v>10154238250.181831</v>
      </c>
      <c r="F4857" s="1">
        <f t="shared" si="154"/>
        <v>1.0564908696925539</v>
      </c>
      <c r="G4857" s="1">
        <f t="shared" si="155"/>
        <v>0</v>
      </c>
      <c r="H4857">
        <f>SUMIFS(Data!Z:Z,Data!B:B,Figure16!B4857,Data!A:A,Figure16!A4857)</f>
        <v>1</v>
      </c>
    </row>
    <row r="4858" spans="1:8">
      <c r="A4858" s="27">
        <v>2011</v>
      </c>
      <c r="B4858" t="s">
        <v>21</v>
      </c>
      <c r="C4858" s="3">
        <f>SUMIFS(Data!F:F,Data!$B:$B,Figure16!$B4858,Data!$A:$A,Figure16!$A4858)</f>
        <v>711600000</v>
      </c>
      <c r="D4858" s="3">
        <f>SUMIFS(Data!Y:Y,Data!$B:$B,Figure16!$B4858,Data!$A:$A,Figure16!$A4858)</f>
        <v>0</v>
      </c>
      <c r="E4858" s="3">
        <f>SUMIFS(Data!Q:Q,Data!$B:$B,Figure16!$B4858,Data!$A:$A,Figure16!$A4858)</f>
        <v>13131168011.806961</v>
      </c>
      <c r="F4858" s="1">
        <f t="shared" si="154"/>
        <v>5.4191675817426219</v>
      </c>
      <c r="G4858" s="1">
        <f t="shared" si="155"/>
        <v>0</v>
      </c>
      <c r="H4858">
        <f>SUMIFS(Data!Z:Z,Data!B:B,Figure16!B4858,Data!A:A,Figure16!A4858)</f>
        <v>1</v>
      </c>
    </row>
    <row r="4859" spans="1:8">
      <c r="A4859" s="27">
        <v>2012</v>
      </c>
      <c r="B4859" t="s">
        <v>21</v>
      </c>
      <c r="C4859" s="3">
        <f>SUMIFS(Data!F:F,Data!$B:$B,Figure16!$B4859,Data!$A:$A,Figure16!$A4859)</f>
        <v>385700000</v>
      </c>
      <c r="D4859" s="3">
        <f>SUMIFS(Data!Y:Y,Data!$B:$B,Figure16!$B4859,Data!$A:$A,Figure16!$A4859)</f>
        <v>0</v>
      </c>
      <c r="E4859" s="3">
        <f>SUMIFS(Data!Q:Q,Data!$B:$B,Figure16!$B4859,Data!$A:$A,Figure16!$A4859)</f>
        <v>14534278439.597315</v>
      </c>
      <c r="F4859" s="1">
        <f t="shared" si="154"/>
        <v>2.6537265100770022</v>
      </c>
      <c r="G4859" s="1">
        <f t="shared" si="155"/>
        <v>0</v>
      </c>
      <c r="H4859">
        <f>SUMIFS(Data!Z:Z,Data!B:B,Figure16!B4859,Data!A:A,Figure16!A4859)</f>
        <v>1</v>
      </c>
    </row>
    <row r="4860" spans="1:8">
      <c r="A4860" s="27">
        <v>2013</v>
      </c>
      <c r="B4860" t="s">
        <v>21</v>
      </c>
      <c r="C4860" s="3">
        <f>SUMIFS(Data!F:F,Data!$B:$B,Figure16!$B4860,Data!$A:$A,Figure16!$A4860)</f>
        <v>515600000</v>
      </c>
      <c r="D4860" s="3">
        <f>SUMIFS(Data!Y:Y,Data!$B:$B,Figure16!$B4860,Data!$A:$A,Figure16!$A4860)</f>
        <v>0</v>
      </c>
      <c r="E4860" s="3">
        <f>SUMIFS(Data!Q:Q,Data!$B:$B,Figure16!$B4860,Data!$A:$A,Figure16!$A4860)</f>
        <v>16018848993.990852</v>
      </c>
      <c r="F4860" s="1">
        <f t="shared" si="154"/>
        <v>3.2187081618249658</v>
      </c>
      <c r="G4860" s="1">
        <f t="shared" si="155"/>
        <v>0</v>
      </c>
      <c r="H4860">
        <f>SUMIFS(Data!Z:Z,Data!B:B,Figure16!B4860,Data!A:A,Figure16!A4860)</f>
        <v>1</v>
      </c>
    </row>
    <row r="4861" spans="1:8">
      <c r="A4861" s="27">
        <v>2014</v>
      </c>
      <c r="B4861" t="s">
        <v>21</v>
      </c>
      <c r="C4861" s="3">
        <f>SUMIFS(Data!F:F,Data!$B:$B,Figure16!$B4861,Data!$A:$A,Figure16!$A4861)</f>
        <v>253000000</v>
      </c>
      <c r="D4861" s="3">
        <f>SUMIFS(Data!Y:Y,Data!$B:$B,Figure16!$B4861,Data!$A:$A,Figure16!$A4861)</f>
        <v>0</v>
      </c>
      <c r="E4861" s="3">
        <f>SUMIFS(Data!Q:Q,Data!$B:$B,Figure16!$B4861,Data!$A:$A,Figure16!$A4861)</f>
        <v>16961117243.490992</v>
      </c>
      <c r="F4861" s="1">
        <f t="shared" si="154"/>
        <v>1.491647020464359</v>
      </c>
      <c r="G4861" s="1">
        <f t="shared" si="155"/>
        <v>0</v>
      </c>
      <c r="H4861">
        <f>SUMIFS(Data!Z:Z,Data!B:B,Figure16!B4861,Data!A:A,Figure16!A4861)</f>
        <v>1</v>
      </c>
    </row>
    <row r="4862" spans="1:8">
      <c r="A4862" s="27">
        <v>2015</v>
      </c>
      <c r="B4862" t="s">
        <v>21</v>
      </c>
      <c r="C4862" s="3">
        <f>SUMIFS(Data!F:F,Data!$B:$B,Figure16!$B4862,Data!$A:$A,Figure16!$A4862)</f>
        <v>0</v>
      </c>
      <c r="D4862" s="3">
        <f>SUMIFS(Data!Y:Y,Data!$B:$B,Figure16!$B4862,Data!$A:$A,Figure16!$A4862)</f>
        <v>0</v>
      </c>
      <c r="E4862" s="3">
        <f>SUMIFS(Data!Q:Q,Data!$B:$B,Figure16!$B4862,Data!$A:$A,Figure16!$A4862)</f>
        <v>14798413628.462452</v>
      </c>
      <c r="F4862" s="1">
        <f t="shared" si="154"/>
        <v>0</v>
      </c>
      <c r="G4862" s="1">
        <f t="shared" si="155"/>
        <v>0</v>
      </c>
      <c r="H4862">
        <f>SUMIFS(Data!Z:Z,Data!B:B,Figure16!B4862,Data!A:A,Figure16!A4862)</f>
        <v>1</v>
      </c>
    </row>
    <row r="4863" spans="1:8">
      <c r="A4863" s="27">
        <v>2016</v>
      </c>
      <c r="B4863" t="s">
        <v>21</v>
      </c>
      <c r="C4863" s="3">
        <f>SUMIFS(Data!F:F,Data!$B:$B,Figure16!$B4863,Data!$A:$A,Figure16!$A4863)</f>
        <v>0</v>
      </c>
      <c r="D4863" s="3">
        <f>SUMIFS(Data!Y:Y,Data!$B:$B,Figure16!$B4863,Data!$A:$A,Figure16!$A4863)</f>
        <v>0</v>
      </c>
      <c r="E4863" s="3">
        <f>SUMIFS(Data!Q:Q,Data!$B:$B,Figure16!$B4863,Data!$A:$A,Figure16!$A4863)</f>
        <v>10981358030.531618</v>
      </c>
      <c r="F4863" s="1">
        <f t="shared" si="154"/>
        <v>0</v>
      </c>
      <c r="G4863" s="1">
        <f t="shared" si="155"/>
        <v>0</v>
      </c>
      <c r="H4863">
        <f>SUMIFS(Data!Z:Z,Data!B:B,Figure16!B4863,Data!A:A,Figure16!A4863)</f>
        <v>1</v>
      </c>
    </row>
    <row r="4864" spans="1:8">
      <c r="A4864" s="27">
        <v>2017</v>
      </c>
      <c r="B4864" t="s">
        <v>21</v>
      </c>
      <c r="C4864" s="3">
        <f>SUMIFS(Data!F:F,Data!$B:$B,Figure16!$B4864,Data!$A:$A,Figure16!$A4864)</f>
        <v>306000000</v>
      </c>
      <c r="D4864" s="3">
        <f>SUMIFS(Data!Y:Y,Data!$B:$B,Figure16!$B4864,Data!$A:$A,Figure16!$A4864)</f>
        <v>0</v>
      </c>
      <c r="E4864" s="3">
        <f>SUMIFS(Data!Q:Q,Data!$B:$B,Figure16!$B4864,Data!$A:$A,Figure16!$A4864)</f>
        <v>12645508633.766397</v>
      </c>
      <c r="F4864" s="1">
        <f t="shared" si="154"/>
        <v>2.4198314900747455</v>
      </c>
      <c r="G4864" s="1">
        <f t="shared" si="155"/>
        <v>0</v>
      </c>
      <c r="H4864">
        <f>SUMIFS(Data!Z:Z,Data!B:B,Figure16!B4864,Data!A:A,Figure16!A4864)</f>
        <v>1</v>
      </c>
    </row>
    <row r="4865" spans="1:8">
      <c r="A4865" s="27">
        <v>1950</v>
      </c>
      <c r="B4865" t="s">
        <v>60</v>
      </c>
      <c r="C4865" s="3">
        <f>SUMIFS(Data!F:F,Data!$B:$B,Figure16!$B4865,Data!$A:$A,Figure16!$A4865)</f>
        <v>0</v>
      </c>
      <c r="D4865" s="3">
        <f>SUMIFS(Data!Y:Y,Data!$B:$B,Figure16!$B4865,Data!$A:$A,Figure16!$A4865)</f>
        <v>0</v>
      </c>
      <c r="E4865" s="3">
        <f>SUMIFS(Data!Q:Q,Data!$B:$B,Figure16!$B4865,Data!$A:$A,Figure16!$A4865)</f>
        <v>0</v>
      </c>
      <c r="F4865" s="1" t="str">
        <f t="shared" si="154"/>
        <v/>
      </c>
      <c r="G4865" s="1" t="str">
        <f t="shared" si="155"/>
        <v/>
      </c>
      <c r="H4865">
        <f>SUMIFS(Data!Z:Z,Data!B:B,Figure16!B4865,Data!A:A,Figure16!A4865)</f>
        <v>1</v>
      </c>
    </row>
    <row r="4866" spans="1:8">
      <c r="A4866" s="27">
        <v>1951</v>
      </c>
      <c r="B4866" t="s">
        <v>60</v>
      </c>
      <c r="C4866" s="3">
        <f>SUMIFS(Data!F:F,Data!$B:$B,Figure16!$B4866,Data!$A:$A,Figure16!$A4866)</f>
        <v>0</v>
      </c>
      <c r="D4866" s="3">
        <f>SUMIFS(Data!Y:Y,Data!$B:$B,Figure16!$B4866,Data!$A:$A,Figure16!$A4866)</f>
        <v>0</v>
      </c>
      <c r="E4866" s="3">
        <f>SUMIFS(Data!Q:Q,Data!$B:$B,Figure16!$B4866,Data!$A:$A,Figure16!$A4866)</f>
        <v>0</v>
      </c>
      <c r="F4866" s="1" t="str">
        <f t="shared" si="154"/>
        <v/>
      </c>
      <c r="G4866" s="1" t="str">
        <f t="shared" si="155"/>
        <v/>
      </c>
      <c r="H4866">
        <f>SUMIFS(Data!Z:Z,Data!B:B,Figure16!B4866,Data!A:A,Figure16!A4866)</f>
        <v>1</v>
      </c>
    </row>
    <row r="4867" spans="1:8">
      <c r="A4867" s="27">
        <v>1952</v>
      </c>
      <c r="B4867" t="s">
        <v>60</v>
      </c>
      <c r="C4867" s="3">
        <f>SUMIFS(Data!F:F,Data!$B:$B,Figure16!$B4867,Data!$A:$A,Figure16!$A4867)</f>
        <v>0</v>
      </c>
      <c r="D4867" s="3">
        <f>SUMIFS(Data!Y:Y,Data!$B:$B,Figure16!$B4867,Data!$A:$A,Figure16!$A4867)</f>
        <v>0</v>
      </c>
      <c r="E4867" s="3">
        <f>SUMIFS(Data!Q:Q,Data!$B:$B,Figure16!$B4867,Data!$A:$A,Figure16!$A4867)</f>
        <v>0</v>
      </c>
      <c r="F4867" s="1" t="str">
        <f t="shared" ref="F4867:F4930" si="156">IF(E4867&gt;0,C4867/E4867*100,"")</f>
        <v/>
      </c>
      <c r="G4867" s="1" t="str">
        <f t="shared" ref="G4867:G4930" si="157">IF($E4867&gt;0,D4867/$E4867*100,"")</f>
        <v/>
      </c>
      <c r="H4867">
        <f>SUMIFS(Data!Z:Z,Data!B:B,Figure16!B4867,Data!A:A,Figure16!A4867)</f>
        <v>1</v>
      </c>
    </row>
    <row r="4868" spans="1:8">
      <c r="A4868" s="27">
        <v>1953</v>
      </c>
      <c r="B4868" t="s">
        <v>60</v>
      </c>
      <c r="C4868" s="3">
        <f>SUMIFS(Data!F:F,Data!$B:$B,Figure16!$B4868,Data!$A:$A,Figure16!$A4868)</f>
        <v>0</v>
      </c>
      <c r="D4868" s="3">
        <f>SUMIFS(Data!Y:Y,Data!$B:$B,Figure16!$B4868,Data!$A:$A,Figure16!$A4868)</f>
        <v>0</v>
      </c>
      <c r="E4868" s="3">
        <f>SUMIFS(Data!Q:Q,Data!$B:$B,Figure16!$B4868,Data!$A:$A,Figure16!$A4868)</f>
        <v>0</v>
      </c>
      <c r="F4868" s="1" t="str">
        <f t="shared" si="156"/>
        <v/>
      </c>
      <c r="G4868" s="1" t="str">
        <f t="shared" si="157"/>
        <v/>
      </c>
      <c r="H4868">
        <f>SUMIFS(Data!Z:Z,Data!B:B,Figure16!B4868,Data!A:A,Figure16!A4868)</f>
        <v>1</v>
      </c>
    </row>
    <row r="4869" spans="1:8">
      <c r="A4869" s="27">
        <v>1954</v>
      </c>
      <c r="B4869" t="s">
        <v>60</v>
      </c>
      <c r="C4869" s="3">
        <f>SUMIFS(Data!F:F,Data!$B:$B,Figure16!$B4869,Data!$A:$A,Figure16!$A4869)</f>
        <v>0</v>
      </c>
      <c r="D4869" s="3">
        <f>SUMIFS(Data!Y:Y,Data!$B:$B,Figure16!$B4869,Data!$A:$A,Figure16!$A4869)</f>
        <v>0</v>
      </c>
      <c r="E4869" s="3">
        <f>SUMIFS(Data!Q:Q,Data!$B:$B,Figure16!$B4869,Data!$A:$A,Figure16!$A4869)</f>
        <v>0</v>
      </c>
      <c r="F4869" s="1" t="str">
        <f t="shared" si="156"/>
        <v/>
      </c>
      <c r="G4869" s="1" t="str">
        <f t="shared" si="157"/>
        <v/>
      </c>
      <c r="H4869">
        <f>SUMIFS(Data!Z:Z,Data!B:B,Figure16!B4869,Data!A:A,Figure16!A4869)</f>
        <v>1</v>
      </c>
    </row>
    <row r="4870" spans="1:8">
      <c r="A4870" s="27">
        <v>1955</v>
      </c>
      <c r="B4870" t="s">
        <v>60</v>
      </c>
      <c r="C4870" s="3">
        <f>SUMIFS(Data!F:F,Data!$B:$B,Figure16!$B4870,Data!$A:$A,Figure16!$A4870)</f>
        <v>0</v>
      </c>
      <c r="D4870" s="3">
        <f>SUMIFS(Data!Y:Y,Data!$B:$B,Figure16!$B4870,Data!$A:$A,Figure16!$A4870)</f>
        <v>0</v>
      </c>
      <c r="E4870" s="3">
        <f>SUMIFS(Data!Q:Q,Data!$B:$B,Figure16!$B4870,Data!$A:$A,Figure16!$A4870)</f>
        <v>0</v>
      </c>
      <c r="F4870" s="1" t="str">
        <f t="shared" si="156"/>
        <v/>
      </c>
      <c r="G4870" s="1" t="str">
        <f t="shared" si="157"/>
        <v/>
      </c>
      <c r="H4870">
        <f>SUMIFS(Data!Z:Z,Data!B:B,Figure16!B4870,Data!A:A,Figure16!A4870)</f>
        <v>1</v>
      </c>
    </row>
    <row r="4871" spans="1:8">
      <c r="A4871" s="27">
        <v>1956</v>
      </c>
      <c r="B4871" t="s">
        <v>60</v>
      </c>
      <c r="C4871" s="3">
        <f>SUMIFS(Data!F:F,Data!$B:$B,Figure16!$B4871,Data!$A:$A,Figure16!$A4871)</f>
        <v>0</v>
      </c>
      <c r="D4871" s="3">
        <f>SUMIFS(Data!Y:Y,Data!$B:$B,Figure16!$B4871,Data!$A:$A,Figure16!$A4871)</f>
        <v>0</v>
      </c>
      <c r="E4871" s="3">
        <f>SUMIFS(Data!Q:Q,Data!$B:$B,Figure16!$B4871,Data!$A:$A,Figure16!$A4871)</f>
        <v>0</v>
      </c>
      <c r="F4871" s="1" t="str">
        <f t="shared" si="156"/>
        <v/>
      </c>
      <c r="G4871" s="1" t="str">
        <f t="shared" si="157"/>
        <v/>
      </c>
      <c r="H4871">
        <f>SUMIFS(Data!Z:Z,Data!B:B,Figure16!B4871,Data!A:A,Figure16!A4871)</f>
        <v>1</v>
      </c>
    </row>
    <row r="4872" spans="1:8">
      <c r="A4872" s="27">
        <v>1957</v>
      </c>
      <c r="B4872" t="s">
        <v>60</v>
      </c>
      <c r="C4872" s="3">
        <f>SUMIFS(Data!F:F,Data!$B:$B,Figure16!$B4872,Data!$A:$A,Figure16!$A4872)</f>
        <v>0</v>
      </c>
      <c r="D4872" s="3">
        <f>SUMIFS(Data!Y:Y,Data!$B:$B,Figure16!$B4872,Data!$A:$A,Figure16!$A4872)</f>
        <v>0</v>
      </c>
      <c r="E4872" s="3">
        <f>SUMIFS(Data!Q:Q,Data!$B:$B,Figure16!$B4872,Data!$A:$A,Figure16!$A4872)</f>
        <v>0</v>
      </c>
      <c r="F4872" s="1" t="str">
        <f t="shared" si="156"/>
        <v/>
      </c>
      <c r="G4872" s="1" t="str">
        <f t="shared" si="157"/>
        <v/>
      </c>
      <c r="H4872">
        <f>SUMIFS(Data!Z:Z,Data!B:B,Figure16!B4872,Data!A:A,Figure16!A4872)</f>
        <v>1</v>
      </c>
    </row>
    <row r="4873" spans="1:8">
      <c r="A4873" s="27">
        <v>1958</v>
      </c>
      <c r="B4873" t="s">
        <v>60</v>
      </c>
      <c r="C4873" s="3">
        <f>SUMIFS(Data!F:F,Data!$B:$B,Figure16!$B4873,Data!$A:$A,Figure16!$A4873)</f>
        <v>4200000</v>
      </c>
      <c r="D4873" s="3">
        <f>SUMIFS(Data!Y:Y,Data!$B:$B,Figure16!$B4873,Data!$A:$A,Figure16!$A4873)</f>
        <v>0</v>
      </c>
      <c r="E4873" s="3">
        <f>SUMIFS(Data!Q:Q,Data!$B:$B,Figure16!$B4873,Data!$A:$A,Figure16!$A4873)</f>
        <v>0</v>
      </c>
      <c r="F4873" s="1" t="str">
        <f t="shared" si="156"/>
        <v/>
      </c>
      <c r="G4873" s="1" t="str">
        <f t="shared" si="157"/>
        <v/>
      </c>
      <c r="H4873">
        <f>SUMIFS(Data!Z:Z,Data!B:B,Figure16!B4873,Data!A:A,Figure16!A4873)</f>
        <v>1</v>
      </c>
    </row>
    <row r="4874" spans="1:8">
      <c r="A4874" s="27">
        <v>1959</v>
      </c>
      <c r="B4874" t="s">
        <v>60</v>
      </c>
      <c r="C4874" s="3">
        <f>SUMIFS(Data!F:F,Data!$B:$B,Figure16!$B4874,Data!$A:$A,Figure16!$A4874)</f>
        <v>0</v>
      </c>
      <c r="D4874" s="3">
        <f>SUMIFS(Data!Y:Y,Data!$B:$B,Figure16!$B4874,Data!$A:$A,Figure16!$A4874)</f>
        <v>0</v>
      </c>
      <c r="E4874" s="3">
        <f>SUMIFS(Data!Q:Q,Data!$B:$B,Figure16!$B4874,Data!$A:$A,Figure16!$A4874)</f>
        <v>0</v>
      </c>
      <c r="F4874" s="1" t="str">
        <f t="shared" si="156"/>
        <v/>
      </c>
      <c r="G4874" s="1" t="str">
        <f t="shared" si="157"/>
        <v/>
      </c>
      <c r="H4874">
        <f>SUMIFS(Data!Z:Z,Data!B:B,Figure16!B4874,Data!A:A,Figure16!A4874)</f>
        <v>1</v>
      </c>
    </row>
    <row r="4875" spans="1:8">
      <c r="A4875" s="27">
        <v>1960</v>
      </c>
      <c r="B4875" t="s">
        <v>60</v>
      </c>
      <c r="C4875" s="3">
        <f>SUMIFS(Data!F:F,Data!$B:$B,Figure16!$B4875,Data!$A:$A,Figure16!$A4875)</f>
        <v>0</v>
      </c>
      <c r="D4875" s="3">
        <f>SUMIFS(Data!Y:Y,Data!$B:$B,Figure16!$B4875,Data!$A:$A,Figure16!$A4875)</f>
        <v>0</v>
      </c>
      <c r="E4875" s="3">
        <f>SUMIFS(Data!Q:Q,Data!$B:$B,Figure16!$B4875,Data!$A:$A,Figure16!$A4875)</f>
        <v>0</v>
      </c>
      <c r="F4875" s="1" t="str">
        <f t="shared" si="156"/>
        <v/>
      </c>
      <c r="G4875" s="1" t="str">
        <f t="shared" si="157"/>
        <v/>
      </c>
      <c r="H4875">
        <f>SUMIFS(Data!Z:Z,Data!B:B,Figure16!B4875,Data!A:A,Figure16!A4875)</f>
        <v>1</v>
      </c>
    </row>
    <row r="4876" spans="1:8">
      <c r="A4876" s="27">
        <v>1961</v>
      </c>
      <c r="B4876" t="s">
        <v>60</v>
      </c>
      <c r="C4876" s="3">
        <f>SUMIFS(Data!F:F,Data!$B:$B,Figure16!$B4876,Data!$A:$A,Figure16!$A4876)</f>
        <v>84000000</v>
      </c>
      <c r="D4876" s="3">
        <f>SUMIFS(Data!Y:Y,Data!$B:$B,Figure16!$B4876,Data!$A:$A,Figure16!$A4876)</f>
        <v>0</v>
      </c>
      <c r="E4876" s="3">
        <f>SUMIFS(Data!Q:Q,Data!$B:$B,Figure16!$B4876,Data!$A:$A,Figure16!$A4876)</f>
        <v>0</v>
      </c>
      <c r="F4876" s="1" t="str">
        <f t="shared" si="156"/>
        <v/>
      </c>
      <c r="G4876" s="1" t="str">
        <f t="shared" si="157"/>
        <v/>
      </c>
      <c r="H4876">
        <f>SUMIFS(Data!Z:Z,Data!B:B,Figure16!B4876,Data!A:A,Figure16!A4876)</f>
        <v>1</v>
      </c>
    </row>
    <row r="4877" spans="1:8">
      <c r="A4877" s="27">
        <v>1962</v>
      </c>
      <c r="B4877" t="s">
        <v>60</v>
      </c>
      <c r="C4877" s="3">
        <f>SUMIFS(Data!F:F,Data!$B:$B,Figure16!$B4877,Data!$A:$A,Figure16!$A4877)</f>
        <v>0</v>
      </c>
      <c r="D4877" s="3">
        <f>SUMIFS(Data!Y:Y,Data!$B:$B,Figure16!$B4877,Data!$A:$A,Figure16!$A4877)</f>
        <v>0</v>
      </c>
      <c r="E4877" s="3">
        <f>SUMIFS(Data!Q:Q,Data!$B:$B,Figure16!$B4877,Data!$A:$A,Figure16!$A4877)</f>
        <v>0</v>
      </c>
      <c r="F4877" s="1" t="str">
        <f t="shared" si="156"/>
        <v/>
      </c>
      <c r="G4877" s="1" t="str">
        <f t="shared" si="157"/>
        <v/>
      </c>
      <c r="H4877">
        <f>SUMIFS(Data!Z:Z,Data!B:B,Figure16!B4877,Data!A:A,Figure16!A4877)</f>
        <v>1</v>
      </c>
    </row>
    <row r="4878" spans="1:8">
      <c r="A4878" s="27">
        <v>1963</v>
      </c>
      <c r="B4878" t="s">
        <v>60</v>
      </c>
      <c r="C4878" s="3">
        <f>SUMIFS(Data!F:F,Data!$B:$B,Figure16!$B4878,Data!$A:$A,Figure16!$A4878)</f>
        <v>0</v>
      </c>
      <c r="D4878" s="3">
        <f>SUMIFS(Data!Y:Y,Data!$B:$B,Figure16!$B4878,Data!$A:$A,Figure16!$A4878)</f>
        <v>0</v>
      </c>
      <c r="E4878" s="3">
        <f>SUMIFS(Data!Q:Q,Data!$B:$B,Figure16!$B4878,Data!$A:$A,Figure16!$A4878)</f>
        <v>0</v>
      </c>
      <c r="F4878" s="1" t="str">
        <f t="shared" si="156"/>
        <v/>
      </c>
      <c r="G4878" s="1" t="str">
        <f t="shared" si="157"/>
        <v/>
      </c>
      <c r="H4878">
        <f>SUMIFS(Data!Z:Z,Data!B:B,Figure16!B4878,Data!A:A,Figure16!A4878)</f>
        <v>1</v>
      </c>
    </row>
    <row r="4879" spans="1:8">
      <c r="A4879" s="27">
        <v>1964</v>
      </c>
      <c r="B4879" t="s">
        <v>60</v>
      </c>
      <c r="C4879" s="3">
        <f>SUMIFS(Data!F:F,Data!$B:$B,Figure16!$B4879,Data!$A:$A,Figure16!$A4879)</f>
        <v>0</v>
      </c>
      <c r="D4879" s="3">
        <f>SUMIFS(Data!Y:Y,Data!$B:$B,Figure16!$B4879,Data!$A:$A,Figure16!$A4879)</f>
        <v>0</v>
      </c>
      <c r="E4879" s="3">
        <f>SUMIFS(Data!Q:Q,Data!$B:$B,Figure16!$B4879,Data!$A:$A,Figure16!$A4879)</f>
        <v>0</v>
      </c>
      <c r="F4879" s="1" t="str">
        <f t="shared" si="156"/>
        <v/>
      </c>
      <c r="G4879" s="1" t="str">
        <f t="shared" si="157"/>
        <v/>
      </c>
      <c r="H4879">
        <f>SUMIFS(Data!Z:Z,Data!B:B,Figure16!B4879,Data!A:A,Figure16!A4879)</f>
        <v>1</v>
      </c>
    </row>
    <row r="4880" spans="1:8">
      <c r="A4880" s="27">
        <v>1965</v>
      </c>
      <c r="B4880" t="s">
        <v>60</v>
      </c>
      <c r="C4880" s="3">
        <f>SUMIFS(Data!F:F,Data!$B:$B,Figure16!$B4880,Data!$A:$A,Figure16!$A4880)</f>
        <v>0</v>
      </c>
      <c r="D4880" s="3">
        <f>SUMIFS(Data!Y:Y,Data!$B:$B,Figure16!$B4880,Data!$A:$A,Figure16!$A4880)</f>
        <v>0</v>
      </c>
      <c r="E4880" s="3">
        <f>SUMIFS(Data!Q:Q,Data!$B:$B,Figure16!$B4880,Data!$A:$A,Figure16!$A4880)</f>
        <v>0</v>
      </c>
      <c r="F4880" s="1" t="str">
        <f t="shared" si="156"/>
        <v/>
      </c>
      <c r="G4880" s="1" t="str">
        <f t="shared" si="157"/>
        <v/>
      </c>
      <c r="H4880">
        <f>SUMIFS(Data!Z:Z,Data!B:B,Figure16!B4880,Data!A:A,Figure16!A4880)</f>
        <v>1</v>
      </c>
    </row>
    <row r="4881" spans="1:8">
      <c r="A4881" s="27">
        <v>1966</v>
      </c>
      <c r="B4881" t="s">
        <v>60</v>
      </c>
      <c r="C4881" s="3">
        <f>SUMIFS(Data!F:F,Data!$B:$B,Figure16!$B4881,Data!$A:$A,Figure16!$A4881)</f>
        <v>0</v>
      </c>
      <c r="D4881" s="3">
        <f>SUMIFS(Data!Y:Y,Data!$B:$B,Figure16!$B4881,Data!$A:$A,Figure16!$A4881)</f>
        <v>0</v>
      </c>
      <c r="E4881" s="3">
        <f>SUMIFS(Data!Q:Q,Data!$B:$B,Figure16!$B4881,Data!$A:$A,Figure16!$A4881)</f>
        <v>0</v>
      </c>
      <c r="F4881" s="1" t="str">
        <f t="shared" si="156"/>
        <v/>
      </c>
      <c r="G4881" s="1" t="str">
        <f t="shared" si="157"/>
        <v/>
      </c>
      <c r="H4881">
        <f>SUMIFS(Data!Z:Z,Data!B:B,Figure16!B4881,Data!A:A,Figure16!A4881)</f>
        <v>1</v>
      </c>
    </row>
    <row r="4882" spans="1:8">
      <c r="A4882" s="27">
        <v>1967</v>
      </c>
      <c r="B4882" t="s">
        <v>60</v>
      </c>
      <c r="C4882" s="3">
        <f>SUMIFS(Data!F:F,Data!$B:$B,Figure16!$B4882,Data!$A:$A,Figure16!$A4882)</f>
        <v>0</v>
      </c>
      <c r="D4882" s="3">
        <f>SUMIFS(Data!Y:Y,Data!$B:$B,Figure16!$B4882,Data!$A:$A,Figure16!$A4882)</f>
        <v>0</v>
      </c>
      <c r="E4882" s="3">
        <f>SUMIFS(Data!Q:Q,Data!$B:$B,Figure16!$B4882,Data!$A:$A,Figure16!$A4882)</f>
        <v>0</v>
      </c>
      <c r="F4882" s="1" t="str">
        <f t="shared" si="156"/>
        <v/>
      </c>
      <c r="G4882" s="1" t="str">
        <f t="shared" si="157"/>
        <v/>
      </c>
      <c r="H4882">
        <f>SUMIFS(Data!Z:Z,Data!B:B,Figure16!B4882,Data!A:A,Figure16!A4882)</f>
        <v>1</v>
      </c>
    </row>
    <row r="4883" spans="1:8">
      <c r="A4883" s="27">
        <v>1968</v>
      </c>
      <c r="B4883" t="s">
        <v>60</v>
      </c>
      <c r="C4883" s="3">
        <f>SUMIFS(Data!F:F,Data!$B:$B,Figure16!$B4883,Data!$A:$A,Figure16!$A4883)</f>
        <v>0</v>
      </c>
      <c r="D4883" s="3">
        <f>SUMIFS(Data!Y:Y,Data!$B:$B,Figure16!$B4883,Data!$A:$A,Figure16!$A4883)</f>
        <v>0</v>
      </c>
      <c r="E4883" s="3">
        <f>SUMIFS(Data!Q:Q,Data!$B:$B,Figure16!$B4883,Data!$A:$A,Figure16!$A4883)</f>
        <v>0</v>
      </c>
      <c r="F4883" s="1" t="str">
        <f t="shared" si="156"/>
        <v/>
      </c>
      <c r="G4883" s="1" t="str">
        <f t="shared" si="157"/>
        <v/>
      </c>
      <c r="H4883">
        <f>SUMIFS(Data!Z:Z,Data!B:B,Figure16!B4883,Data!A:A,Figure16!A4883)</f>
        <v>1</v>
      </c>
    </row>
    <row r="4884" spans="1:8">
      <c r="A4884" s="27">
        <v>1969</v>
      </c>
      <c r="B4884" t="s">
        <v>60</v>
      </c>
      <c r="C4884" s="3">
        <f>SUMIFS(Data!F:F,Data!$B:$B,Figure16!$B4884,Data!$A:$A,Figure16!$A4884)</f>
        <v>0</v>
      </c>
      <c r="D4884" s="3">
        <f>SUMIFS(Data!Y:Y,Data!$B:$B,Figure16!$B4884,Data!$A:$A,Figure16!$A4884)</f>
        <v>0</v>
      </c>
      <c r="E4884" s="3">
        <f>SUMIFS(Data!Q:Q,Data!$B:$B,Figure16!$B4884,Data!$A:$A,Figure16!$A4884)</f>
        <v>0</v>
      </c>
      <c r="F4884" s="1" t="str">
        <f t="shared" si="156"/>
        <v/>
      </c>
      <c r="G4884" s="1" t="str">
        <f t="shared" si="157"/>
        <v/>
      </c>
      <c r="H4884">
        <f>SUMIFS(Data!Z:Z,Data!B:B,Figure16!B4884,Data!A:A,Figure16!A4884)</f>
        <v>1</v>
      </c>
    </row>
    <row r="4885" spans="1:8">
      <c r="A4885" s="27">
        <v>1970</v>
      </c>
      <c r="B4885" t="s">
        <v>60</v>
      </c>
      <c r="C4885" s="3">
        <f>SUMIFS(Data!F:F,Data!$B:$B,Figure16!$B4885,Data!$A:$A,Figure16!$A4885)</f>
        <v>0</v>
      </c>
      <c r="D4885" s="3">
        <f>SUMIFS(Data!Y:Y,Data!$B:$B,Figure16!$B4885,Data!$A:$A,Figure16!$A4885)</f>
        <v>0</v>
      </c>
      <c r="E4885" s="3">
        <f>SUMIFS(Data!Q:Q,Data!$B:$B,Figure16!$B4885,Data!$A:$A,Figure16!$A4885)</f>
        <v>0</v>
      </c>
      <c r="F4885" s="1" t="str">
        <f t="shared" si="156"/>
        <v/>
      </c>
      <c r="G4885" s="1" t="str">
        <f t="shared" si="157"/>
        <v/>
      </c>
      <c r="H4885">
        <f>SUMIFS(Data!Z:Z,Data!B:B,Figure16!B4885,Data!A:A,Figure16!A4885)</f>
        <v>1</v>
      </c>
    </row>
    <row r="4886" spans="1:8">
      <c r="A4886" s="27">
        <v>1971</v>
      </c>
      <c r="B4886" t="s">
        <v>60</v>
      </c>
      <c r="C4886" s="3">
        <f>SUMIFS(Data!F:F,Data!$B:$B,Figure16!$B4886,Data!$A:$A,Figure16!$A4886)</f>
        <v>0</v>
      </c>
      <c r="D4886" s="3">
        <f>SUMIFS(Data!Y:Y,Data!$B:$B,Figure16!$B4886,Data!$A:$A,Figure16!$A4886)</f>
        <v>0</v>
      </c>
      <c r="E4886" s="3">
        <f>SUMIFS(Data!Q:Q,Data!$B:$B,Figure16!$B4886,Data!$A:$A,Figure16!$A4886)</f>
        <v>0</v>
      </c>
      <c r="F4886" s="1" t="str">
        <f t="shared" si="156"/>
        <v/>
      </c>
      <c r="G4886" s="1" t="str">
        <f t="shared" si="157"/>
        <v/>
      </c>
      <c r="H4886">
        <f>SUMIFS(Data!Z:Z,Data!B:B,Figure16!B4886,Data!A:A,Figure16!A4886)</f>
        <v>1</v>
      </c>
    </row>
    <row r="4887" spans="1:8">
      <c r="A4887" s="27">
        <v>1972</v>
      </c>
      <c r="B4887" t="s">
        <v>60</v>
      </c>
      <c r="C4887" s="3">
        <f>SUMIFS(Data!F:F,Data!$B:$B,Figure16!$B4887,Data!$A:$A,Figure16!$A4887)</f>
        <v>0</v>
      </c>
      <c r="D4887" s="3">
        <f>SUMIFS(Data!Y:Y,Data!$B:$B,Figure16!$B4887,Data!$A:$A,Figure16!$A4887)</f>
        <v>0</v>
      </c>
      <c r="E4887" s="3">
        <f>SUMIFS(Data!Q:Q,Data!$B:$B,Figure16!$B4887,Data!$A:$A,Figure16!$A4887)</f>
        <v>0</v>
      </c>
      <c r="F4887" s="1" t="str">
        <f t="shared" si="156"/>
        <v/>
      </c>
      <c r="G4887" s="1" t="str">
        <f t="shared" si="157"/>
        <v/>
      </c>
      <c r="H4887">
        <f>SUMIFS(Data!Z:Z,Data!B:B,Figure16!B4887,Data!A:A,Figure16!A4887)</f>
        <v>1</v>
      </c>
    </row>
    <row r="4888" spans="1:8">
      <c r="A4888" s="27">
        <v>1973</v>
      </c>
      <c r="B4888" t="s">
        <v>60</v>
      </c>
      <c r="C4888" s="3">
        <f>SUMIFS(Data!F:F,Data!$B:$B,Figure16!$B4888,Data!$A:$A,Figure16!$A4888)</f>
        <v>0</v>
      </c>
      <c r="D4888" s="3">
        <f>SUMIFS(Data!Y:Y,Data!$B:$B,Figure16!$B4888,Data!$A:$A,Figure16!$A4888)</f>
        <v>0</v>
      </c>
      <c r="E4888" s="3">
        <f>SUMIFS(Data!Q:Q,Data!$B:$B,Figure16!$B4888,Data!$A:$A,Figure16!$A4888)</f>
        <v>0</v>
      </c>
      <c r="F4888" s="1" t="str">
        <f t="shared" si="156"/>
        <v/>
      </c>
      <c r="G4888" s="1" t="str">
        <f t="shared" si="157"/>
        <v/>
      </c>
      <c r="H4888">
        <f>SUMIFS(Data!Z:Z,Data!B:B,Figure16!B4888,Data!A:A,Figure16!A4888)</f>
        <v>1</v>
      </c>
    </row>
    <row r="4889" spans="1:8">
      <c r="A4889" s="27">
        <v>1974</v>
      </c>
      <c r="B4889" t="s">
        <v>60</v>
      </c>
      <c r="C4889" s="3">
        <f>SUMIFS(Data!F:F,Data!$B:$B,Figure16!$B4889,Data!$A:$A,Figure16!$A4889)</f>
        <v>0</v>
      </c>
      <c r="D4889" s="3">
        <f>SUMIFS(Data!Y:Y,Data!$B:$B,Figure16!$B4889,Data!$A:$A,Figure16!$A4889)</f>
        <v>0</v>
      </c>
      <c r="E4889" s="3">
        <f>SUMIFS(Data!Q:Q,Data!$B:$B,Figure16!$B4889,Data!$A:$A,Figure16!$A4889)</f>
        <v>0</v>
      </c>
      <c r="F4889" s="1" t="str">
        <f t="shared" si="156"/>
        <v/>
      </c>
      <c r="G4889" s="1" t="str">
        <f t="shared" si="157"/>
        <v/>
      </c>
      <c r="H4889">
        <f>SUMIFS(Data!Z:Z,Data!B:B,Figure16!B4889,Data!A:A,Figure16!A4889)</f>
        <v>1</v>
      </c>
    </row>
    <row r="4890" spans="1:8">
      <c r="A4890" s="27">
        <v>1975</v>
      </c>
      <c r="B4890" t="s">
        <v>60</v>
      </c>
      <c r="C4890" s="3">
        <f>SUMIFS(Data!F:F,Data!$B:$B,Figure16!$B4890,Data!$A:$A,Figure16!$A4890)</f>
        <v>0</v>
      </c>
      <c r="D4890" s="3">
        <f>SUMIFS(Data!Y:Y,Data!$B:$B,Figure16!$B4890,Data!$A:$A,Figure16!$A4890)</f>
        <v>0</v>
      </c>
      <c r="E4890" s="3">
        <f>SUMIFS(Data!Q:Q,Data!$B:$B,Figure16!$B4890,Data!$A:$A,Figure16!$A4890)</f>
        <v>0</v>
      </c>
      <c r="F4890" s="1" t="str">
        <f t="shared" si="156"/>
        <v/>
      </c>
      <c r="G4890" s="1" t="str">
        <f t="shared" si="157"/>
        <v/>
      </c>
      <c r="H4890">
        <f>SUMIFS(Data!Z:Z,Data!B:B,Figure16!B4890,Data!A:A,Figure16!A4890)</f>
        <v>1</v>
      </c>
    </row>
    <row r="4891" spans="1:8">
      <c r="A4891" s="27">
        <v>1976</v>
      </c>
      <c r="B4891" t="s">
        <v>60</v>
      </c>
      <c r="C4891" s="3">
        <f>SUMIFS(Data!F:F,Data!$B:$B,Figure16!$B4891,Data!$A:$A,Figure16!$A4891)</f>
        <v>0</v>
      </c>
      <c r="D4891" s="3">
        <f>SUMIFS(Data!Y:Y,Data!$B:$B,Figure16!$B4891,Data!$A:$A,Figure16!$A4891)</f>
        <v>0</v>
      </c>
      <c r="E4891" s="3">
        <f>SUMIFS(Data!Q:Q,Data!$B:$B,Figure16!$B4891,Data!$A:$A,Figure16!$A4891)</f>
        <v>0</v>
      </c>
      <c r="F4891" s="1" t="str">
        <f t="shared" si="156"/>
        <v/>
      </c>
      <c r="G4891" s="1" t="str">
        <f t="shared" si="157"/>
        <v/>
      </c>
      <c r="H4891">
        <f>SUMIFS(Data!Z:Z,Data!B:B,Figure16!B4891,Data!A:A,Figure16!A4891)</f>
        <v>1</v>
      </c>
    </row>
    <row r="4892" spans="1:8">
      <c r="A4892" s="27">
        <v>1977</v>
      </c>
      <c r="B4892" t="s">
        <v>60</v>
      </c>
      <c r="C4892" s="3">
        <f>SUMIFS(Data!F:F,Data!$B:$B,Figure16!$B4892,Data!$A:$A,Figure16!$A4892)</f>
        <v>0</v>
      </c>
      <c r="D4892" s="3">
        <f>SUMIFS(Data!Y:Y,Data!$B:$B,Figure16!$B4892,Data!$A:$A,Figure16!$A4892)</f>
        <v>38900000</v>
      </c>
      <c r="E4892" s="3">
        <f>SUMIFS(Data!Q:Q,Data!$B:$B,Figure16!$B4892,Data!$A:$A,Figure16!$A4892)</f>
        <v>0</v>
      </c>
      <c r="F4892" s="1" t="str">
        <f t="shared" si="156"/>
        <v/>
      </c>
      <c r="G4892" s="1" t="str">
        <f t="shared" si="157"/>
        <v/>
      </c>
      <c r="H4892">
        <f>SUMIFS(Data!Z:Z,Data!B:B,Figure16!B4892,Data!A:A,Figure16!A4892)</f>
        <v>1</v>
      </c>
    </row>
    <row r="4893" spans="1:8">
      <c r="A4893" s="27">
        <v>1978</v>
      </c>
      <c r="B4893" t="s">
        <v>60</v>
      </c>
      <c r="C4893" s="3">
        <f>SUMIFS(Data!F:F,Data!$B:$B,Figure16!$B4893,Data!$A:$A,Figure16!$A4893)</f>
        <v>0</v>
      </c>
      <c r="D4893" s="3">
        <f>SUMIFS(Data!Y:Y,Data!$B:$B,Figure16!$B4893,Data!$A:$A,Figure16!$A4893)</f>
        <v>10000000</v>
      </c>
      <c r="E4893" s="3">
        <f>SUMIFS(Data!Q:Q,Data!$B:$B,Figure16!$B4893,Data!$A:$A,Figure16!$A4893)</f>
        <v>0</v>
      </c>
      <c r="F4893" s="1" t="str">
        <f t="shared" si="156"/>
        <v/>
      </c>
      <c r="G4893" s="1" t="str">
        <f t="shared" si="157"/>
        <v/>
      </c>
      <c r="H4893">
        <f>SUMIFS(Data!Z:Z,Data!B:B,Figure16!B4893,Data!A:A,Figure16!A4893)</f>
        <v>1</v>
      </c>
    </row>
    <row r="4894" spans="1:8">
      <c r="A4894" s="27">
        <v>1979</v>
      </c>
      <c r="B4894" t="s">
        <v>60</v>
      </c>
      <c r="C4894" s="3">
        <f>SUMIFS(Data!F:F,Data!$B:$B,Figure16!$B4894,Data!$A:$A,Figure16!$A4894)</f>
        <v>64300000</v>
      </c>
      <c r="D4894" s="3">
        <f>SUMIFS(Data!Y:Y,Data!$B:$B,Figure16!$B4894,Data!$A:$A,Figure16!$A4894)</f>
        <v>41500000</v>
      </c>
      <c r="E4894" s="3">
        <f>SUMIFS(Data!Q:Q,Data!$B:$B,Figure16!$B4894,Data!$A:$A,Figure16!$A4894)</f>
        <v>0</v>
      </c>
      <c r="F4894" s="1" t="str">
        <f t="shared" si="156"/>
        <v/>
      </c>
      <c r="G4894" s="1" t="str">
        <f t="shared" si="157"/>
        <v/>
      </c>
      <c r="H4894">
        <f>SUMIFS(Data!Z:Z,Data!B:B,Figure16!B4894,Data!A:A,Figure16!A4894)</f>
        <v>1</v>
      </c>
    </row>
    <row r="4895" spans="1:8">
      <c r="A4895" s="27">
        <v>1980</v>
      </c>
      <c r="B4895" t="s">
        <v>60</v>
      </c>
      <c r="C4895" s="3">
        <f>SUMIFS(Data!F:F,Data!$B:$B,Figure16!$B4895,Data!$A:$A,Figure16!$A4895)</f>
        <v>0</v>
      </c>
      <c r="D4895" s="3">
        <f>SUMIFS(Data!Y:Y,Data!$B:$B,Figure16!$B4895,Data!$A:$A,Figure16!$A4895)</f>
        <v>66500000</v>
      </c>
      <c r="E4895" s="3">
        <f>SUMIFS(Data!Q:Q,Data!$B:$B,Figure16!$B4895,Data!$A:$A,Figure16!$A4895)</f>
        <v>0</v>
      </c>
      <c r="F4895" s="1" t="str">
        <f t="shared" si="156"/>
        <v/>
      </c>
      <c r="G4895" s="1" t="str">
        <f t="shared" si="157"/>
        <v/>
      </c>
      <c r="H4895">
        <f>SUMIFS(Data!Z:Z,Data!B:B,Figure16!B4895,Data!A:A,Figure16!A4895)</f>
        <v>1</v>
      </c>
    </row>
    <row r="4896" spans="1:8">
      <c r="A4896" s="27">
        <v>1981</v>
      </c>
      <c r="B4896" t="s">
        <v>60</v>
      </c>
      <c r="C4896" s="3">
        <f>SUMIFS(Data!F:F,Data!$B:$B,Figure16!$B4896,Data!$A:$A,Figure16!$A4896)</f>
        <v>10000</v>
      </c>
      <c r="D4896" s="3">
        <f>SUMIFS(Data!Y:Y,Data!$B:$B,Figure16!$B4896,Data!$A:$A,Figure16!$A4896)</f>
        <v>13980000</v>
      </c>
      <c r="E4896" s="3">
        <f>SUMIFS(Data!Q:Q,Data!$B:$B,Figure16!$B4896,Data!$A:$A,Figure16!$A4896)</f>
        <v>0</v>
      </c>
      <c r="F4896" s="1" t="str">
        <f t="shared" si="156"/>
        <v/>
      </c>
      <c r="G4896" s="1" t="str">
        <f t="shared" si="157"/>
        <v/>
      </c>
      <c r="H4896">
        <f>SUMIFS(Data!Z:Z,Data!B:B,Figure16!B4896,Data!A:A,Figure16!A4896)</f>
        <v>1</v>
      </c>
    </row>
    <row r="4897" spans="1:8">
      <c r="A4897" s="27">
        <v>1982</v>
      </c>
      <c r="B4897" t="s">
        <v>60</v>
      </c>
      <c r="C4897" s="3">
        <f>SUMIFS(Data!F:F,Data!$B:$B,Figure16!$B4897,Data!$A:$A,Figure16!$A4897)</f>
        <v>0</v>
      </c>
      <c r="D4897" s="3">
        <f>SUMIFS(Data!Y:Y,Data!$B:$B,Figure16!$B4897,Data!$A:$A,Figure16!$A4897)</f>
        <v>29760000</v>
      </c>
      <c r="E4897" s="3">
        <f>SUMIFS(Data!Q:Q,Data!$B:$B,Figure16!$B4897,Data!$A:$A,Figure16!$A4897)</f>
        <v>0</v>
      </c>
      <c r="F4897" s="1" t="str">
        <f t="shared" si="156"/>
        <v/>
      </c>
      <c r="G4897" s="1" t="str">
        <f t="shared" si="157"/>
        <v/>
      </c>
      <c r="H4897">
        <f>SUMIFS(Data!Z:Z,Data!B:B,Figure16!B4897,Data!A:A,Figure16!A4897)</f>
        <v>1</v>
      </c>
    </row>
    <row r="4898" spans="1:8">
      <c r="A4898" s="27">
        <v>1983</v>
      </c>
      <c r="B4898" t="s">
        <v>60</v>
      </c>
      <c r="C4898" s="3">
        <f>SUMIFS(Data!F:F,Data!$B:$B,Figure16!$B4898,Data!$A:$A,Figure16!$A4898)</f>
        <v>0</v>
      </c>
      <c r="D4898" s="3">
        <f>SUMIFS(Data!Y:Y,Data!$B:$B,Figure16!$B4898,Data!$A:$A,Figure16!$A4898)</f>
        <v>0</v>
      </c>
      <c r="E4898" s="3">
        <f>SUMIFS(Data!Q:Q,Data!$B:$B,Figure16!$B4898,Data!$A:$A,Figure16!$A4898)</f>
        <v>0</v>
      </c>
      <c r="F4898" s="1" t="str">
        <f t="shared" si="156"/>
        <v/>
      </c>
      <c r="G4898" s="1" t="str">
        <f t="shared" si="157"/>
        <v/>
      </c>
      <c r="H4898">
        <f>SUMIFS(Data!Z:Z,Data!B:B,Figure16!B4898,Data!A:A,Figure16!A4898)</f>
        <v>1</v>
      </c>
    </row>
    <row r="4899" spans="1:8">
      <c r="A4899" s="27">
        <v>1984</v>
      </c>
      <c r="B4899" t="s">
        <v>60</v>
      </c>
      <c r="C4899" s="3">
        <f>SUMIFS(Data!F:F,Data!$B:$B,Figure16!$B4899,Data!$A:$A,Figure16!$A4899)</f>
        <v>30000000</v>
      </c>
      <c r="D4899" s="3">
        <f>SUMIFS(Data!Y:Y,Data!$B:$B,Figure16!$B4899,Data!$A:$A,Figure16!$A4899)</f>
        <v>0</v>
      </c>
      <c r="E4899" s="3">
        <f>SUMIFS(Data!Q:Q,Data!$B:$B,Figure16!$B4899,Data!$A:$A,Figure16!$A4899)</f>
        <v>0</v>
      </c>
      <c r="F4899" s="1" t="str">
        <f t="shared" si="156"/>
        <v/>
      </c>
      <c r="G4899" s="1" t="str">
        <f t="shared" si="157"/>
        <v/>
      </c>
      <c r="H4899">
        <f>SUMIFS(Data!Z:Z,Data!B:B,Figure16!B4899,Data!A:A,Figure16!A4899)</f>
        <v>1</v>
      </c>
    </row>
    <row r="4900" spans="1:8">
      <c r="A4900" s="27">
        <v>1985</v>
      </c>
      <c r="B4900" t="s">
        <v>60</v>
      </c>
      <c r="C4900" s="3">
        <f>SUMIFS(Data!F:F,Data!$B:$B,Figure16!$B4900,Data!$A:$A,Figure16!$A4900)</f>
        <v>0</v>
      </c>
      <c r="D4900" s="3">
        <f>SUMIFS(Data!Y:Y,Data!$B:$B,Figure16!$B4900,Data!$A:$A,Figure16!$A4900)</f>
        <v>0</v>
      </c>
      <c r="E4900" s="3">
        <f>SUMIFS(Data!Q:Q,Data!$B:$B,Figure16!$B4900,Data!$A:$A,Figure16!$A4900)</f>
        <v>0</v>
      </c>
      <c r="F4900" s="1" t="str">
        <f t="shared" si="156"/>
        <v/>
      </c>
      <c r="G4900" s="1" t="str">
        <f t="shared" si="157"/>
        <v/>
      </c>
      <c r="H4900">
        <f>SUMIFS(Data!Z:Z,Data!B:B,Figure16!B4900,Data!A:A,Figure16!A4900)</f>
        <v>1</v>
      </c>
    </row>
    <row r="4901" spans="1:8">
      <c r="A4901" s="27">
        <v>1986</v>
      </c>
      <c r="B4901" t="s">
        <v>60</v>
      </c>
      <c r="C4901" s="3">
        <f>SUMIFS(Data!F:F,Data!$B:$B,Figure16!$B4901,Data!$A:$A,Figure16!$A4901)</f>
        <v>0</v>
      </c>
      <c r="D4901" s="3">
        <f>SUMIFS(Data!Y:Y,Data!$B:$B,Figure16!$B4901,Data!$A:$A,Figure16!$A4901)</f>
        <v>0</v>
      </c>
      <c r="E4901" s="3">
        <f>SUMIFS(Data!Q:Q,Data!$B:$B,Figure16!$B4901,Data!$A:$A,Figure16!$A4901)</f>
        <v>0</v>
      </c>
      <c r="F4901" s="1" t="str">
        <f t="shared" si="156"/>
        <v/>
      </c>
      <c r="G4901" s="1" t="str">
        <f t="shared" si="157"/>
        <v/>
      </c>
      <c r="H4901">
        <f>SUMIFS(Data!Z:Z,Data!B:B,Figure16!B4901,Data!A:A,Figure16!A4901)</f>
        <v>1</v>
      </c>
    </row>
    <row r="4902" spans="1:8">
      <c r="A4902" s="27">
        <v>1987</v>
      </c>
      <c r="B4902" t="s">
        <v>60</v>
      </c>
      <c r="C4902" s="3">
        <f>SUMIFS(Data!F:F,Data!$B:$B,Figure16!$B4902,Data!$A:$A,Figure16!$A4902)</f>
        <v>26800000</v>
      </c>
      <c r="D4902" s="3">
        <f>SUMIFS(Data!Y:Y,Data!$B:$B,Figure16!$B4902,Data!$A:$A,Figure16!$A4902)</f>
        <v>0</v>
      </c>
      <c r="E4902" s="3">
        <f>SUMIFS(Data!Q:Q,Data!$B:$B,Figure16!$B4902,Data!$A:$A,Figure16!$A4902)</f>
        <v>0</v>
      </c>
      <c r="F4902" s="1" t="str">
        <f t="shared" si="156"/>
        <v/>
      </c>
      <c r="G4902" s="1" t="str">
        <f t="shared" si="157"/>
        <v/>
      </c>
      <c r="H4902">
        <f>SUMIFS(Data!Z:Z,Data!B:B,Figure16!B4902,Data!A:A,Figure16!A4902)</f>
        <v>1</v>
      </c>
    </row>
    <row r="4903" spans="1:8">
      <c r="A4903" s="27">
        <v>1988</v>
      </c>
      <c r="B4903" t="s">
        <v>60</v>
      </c>
      <c r="C4903" s="3">
        <f>SUMIFS(Data!F:F,Data!$B:$B,Figure16!$B4903,Data!$A:$A,Figure16!$A4903)</f>
        <v>0</v>
      </c>
      <c r="D4903" s="3">
        <f>SUMIFS(Data!Y:Y,Data!$B:$B,Figure16!$B4903,Data!$A:$A,Figure16!$A4903)</f>
        <v>0</v>
      </c>
      <c r="E4903" s="3">
        <f>SUMIFS(Data!Q:Q,Data!$B:$B,Figure16!$B4903,Data!$A:$A,Figure16!$A4903)</f>
        <v>0</v>
      </c>
      <c r="F4903" s="1" t="str">
        <f t="shared" si="156"/>
        <v/>
      </c>
      <c r="G4903" s="1" t="str">
        <f t="shared" si="157"/>
        <v/>
      </c>
      <c r="H4903">
        <f>SUMIFS(Data!Z:Z,Data!B:B,Figure16!B4903,Data!A:A,Figure16!A4903)</f>
        <v>1</v>
      </c>
    </row>
    <row r="4904" spans="1:8">
      <c r="A4904" s="27">
        <v>1989</v>
      </c>
      <c r="B4904" t="s">
        <v>60</v>
      </c>
      <c r="C4904" s="3">
        <f>SUMIFS(Data!F:F,Data!$B:$B,Figure16!$B4904,Data!$A:$A,Figure16!$A4904)</f>
        <v>0</v>
      </c>
      <c r="D4904" s="3">
        <f>SUMIFS(Data!Y:Y,Data!$B:$B,Figure16!$B4904,Data!$A:$A,Figure16!$A4904)</f>
        <v>0</v>
      </c>
      <c r="E4904" s="3">
        <f>SUMIFS(Data!Q:Q,Data!$B:$B,Figure16!$B4904,Data!$A:$A,Figure16!$A4904)</f>
        <v>0</v>
      </c>
      <c r="F4904" s="1" t="str">
        <f t="shared" si="156"/>
        <v/>
      </c>
      <c r="G4904" s="1" t="str">
        <f t="shared" si="157"/>
        <v/>
      </c>
      <c r="H4904">
        <f>SUMIFS(Data!Z:Z,Data!B:B,Figure16!B4904,Data!A:A,Figure16!A4904)</f>
        <v>1</v>
      </c>
    </row>
    <row r="4905" spans="1:8">
      <c r="A4905" s="27">
        <v>1990</v>
      </c>
      <c r="B4905" t="s">
        <v>60</v>
      </c>
      <c r="C4905" s="3">
        <f>SUMIFS(Data!F:F,Data!$B:$B,Figure16!$B4905,Data!$A:$A,Figure16!$A4905)</f>
        <v>0</v>
      </c>
      <c r="D4905" s="3">
        <f>SUMIFS(Data!Y:Y,Data!$B:$B,Figure16!$B4905,Data!$A:$A,Figure16!$A4905)</f>
        <v>0</v>
      </c>
      <c r="E4905" s="3">
        <f>SUMIFS(Data!Q:Q,Data!$B:$B,Figure16!$B4905,Data!$A:$A,Figure16!$A4905)</f>
        <v>0</v>
      </c>
      <c r="F4905" s="1" t="str">
        <f t="shared" si="156"/>
        <v/>
      </c>
      <c r="G4905" s="1" t="str">
        <f t="shared" si="157"/>
        <v/>
      </c>
      <c r="H4905">
        <f>SUMIFS(Data!Z:Z,Data!B:B,Figure16!B4905,Data!A:A,Figure16!A4905)</f>
        <v>1</v>
      </c>
    </row>
    <row r="4906" spans="1:8">
      <c r="A4906" s="27">
        <v>1991</v>
      </c>
      <c r="B4906" t="s">
        <v>60</v>
      </c>
      <c r="C4906" s="3">
        <f>SUMIFS(Data!F:F,Data!$B:$B,Figure16!$B4906,Data!$A:$A,Figure16!$A4906)</f>
        <v>0</v>
      </c>
      <c r="D4906" s="3">
        <f>SUMIFS(Data!Y:Y,Data!$B:$B,Figure16!$B4906,Data!$A:$A,Figure16!$A4906)</f>
        <v>0</v>
      </c>
      <c r="E4906" s="3">
        <f>SUMIFS(Data!Q:Q,Data!$B:$B,Figure16!$B4906,Data!$A:$A,Figure16!$A4906)</f>
        <v>0</v>
      </c>
      <c r="F4906" s="1" t="str">
        <f t="shared" si="156"/>
        <v/>
      </c>
      <c r="G4906" s="1" t="str">
        <f t="shared" si="157"/>
        <v/>
      </c>
      <c r="H4906">
        <f>SUMIFS(Data!Z:Z,Data!B:B,Figure16!B4906,Data!A:A,Figure16!A4906)</f>
        <v>1</v>
      </c>
    </row>
    <row r="4907" spans="1:8">
      <c r="A4907" s="27">
        <v>1992</v>
      </c>
      <c r="B4907" t="s">
        <v>60</v>
      </c>
      <c r="C4907" s="3">
        <f>SUMIFS(Data!F:F,Data!$B:$B,Figure16!$B4907,Data!$A:$A,Figure16!$A4907)</f>
        <v>0</v>
      </c>
      <c r="D4907" s="3">
        <f>SUMIFS(Data!Y:Y,Data!$B:$B,Figure16!$B4907,Data!$A:$A,Figure16!$A4907)</f>
        <v>0</v>
      </c>
      <c r="E4907" s="3">
        <f>SUMIFS(Data!Q:Q,Data!$B:$B,Figure16!$B4907,Data!$A:$A,Figure16!$A4907)</f>
        <v>0</v>
      </c>
      <c r="F4907" s="1" t="str">
        <f t="shared" si="156"/>
        <v/>
      </c>
      <c r="G4907" s="1" t="str">
        <f t="shared" si="157"/>
        <v/>
      </c>
      <c r="H4907">
        <f>SUMIFS(Data!Z:Z,Data!B:B,Figure16!B4907,Data!A:A,Figure16!A4907)</f>
        <v>1</v>
      </c>
    </row>
    <row r="4908" spans="1:8">
      <c r="A4908" s="27">
        <v>1993</v>
      </c>
      <c r="B4908" t="s">
        <v>60</v>
      </c>
      <c r="C4908" s="3">
        <f>SUMIFS(Data!F:F,Data!$B:$B,Figure16!$B4908,Data!$A:$A,Figure16!$A4908)</f>
        <v>0</v>
      </c>
      <c r="D4908" s="3">
        <f>SUMIFS(Data!Y:Y,Data!$B:$B,Figure16!$B4908,Data!$A:$A,Figure16!$A4908)</f>
        <v>0</v>
      </c>
      <c r="E4908" s="3">
        <f>SUMIFS(Data!Q:Q,Data!$B:$B,Figure16!$B4908,Data!$A:$A,Figure16!$A4908)</f>
        <v>0</v>
      </c>
      <c r="F4908" s="1" t="str">
        <f t="shared" si="156"/>
        <v/>
      </c>
      <c r="G4908" s="1" t="str">
        <f t="shared" si="157"/>
        <v/>
      </c>
      <c r="H4908">
        <f>SUMIFS(Data!Z:Z,Data!B:B,Figure16!B4908,Data!A:A,Figure16!A4908)</f>
        <v>1</v>
      </c>
    </row>
    <row r="4909" spans="1:8">
      <c r="A4909" s="27">
        <v>1994</v>
      </c>
      <c r="B4909" t="s">
        <v>60</v>
      </c>
      <c r="C4909" s="3">
        <f>SUMIFS(Data!F:F,Data!$B:$B,Figure16!$B4909,Data!$A:$A,Figure16!$A4909)</f>
        <v>0</v>
      </c>
      <c r="D4909" s="3">
        <f>SUMIFS(Data!Y:Y,Data!$B:$B,Figure16!$B4909,Data!$A:$A,Figure16!$A4909)</f>
        <v>0</v>
      </c>
      <c r="E4909" s="3">
        <f>SUMIFS(Data!Q:Q,Data!$B:$B,Figure16!$B4909,Data!$A:$A,Figure16!$A4909)</f>
        <v>0</v>
      </c>
      <c r="F4909" s="1" t="str">
        <f t="shared" si="156"/>
        <v/>
      </c>
      <c r="G4909" s="1" t="str">
        <f t="shared" si="157"/>
        <v/>
      </c>
      <c r="H4909">
        <f>SUMIFS(Data!Z:Z,Data!B:B,Figure16!B4909,Data!A:A,Figure16!A4909)</f>
        <v>1</v>
      </c>
    </row>
    <row r="4910" spans="1:8">
      <c r="A4910" s="27">
        <v>1995</v>
      </c>
      <c r="B4910" t="s">
        <v>60</v>
      </c>
      <c r="C4910" s="3">
        <f>SUMIFS(Data!F:F,Data!$B:$B,Figure16!$B4910,Data!$A:$A,Figure16!$A4910)</f>
        <v>0</v>
      </c>
      <c r="D4910" s="3">
        <f>SUMIFS(Data!Y:Y,Data!$B:$B,Figure16!$B4910,Data!$A:$A,Figure16!$A4910)</f>
        <v>0</v>
      </c>
      <c r="E4910" s="3">
        <f>SUMIFS(Data!Q:Q,Data!$B:$B,Figure16!$B4910,Data!$A:$A,Figure16!$A4910)</f>
        <v>0</v>
      </c>
      <c r="F4910" s="1" t="str">
        <f t="shared" si="156"/>
        <v/>
      </c>
      <c r="G4910" s="1" t="str">
        <f t="shared" si="157"/>
        <v/>
      </c>
      <c r="H4910">
        <f>SUMIFS(Data!Z:Z,Data!B:B,Figure16!B4910,Data!A:A,Figure16!A4910)</f>
        <v>1</v>
      </c>
    </row>
    <row r="4911" spans="1:8">
      <c r="A4911" s="27">
        <v>1996</v>
      </c>
      <c r="B4911" t="s">
        <v>60</v>
      </c>
      <c r="C4911" s="3">
        <f>SUMIFS(Data!F:F,Data!$B:$B,Figure16!$B4911,Data!$A:$A,Figure16!$A4911)</f>
        <v>0</v>
      </c>
      <c r="D4911" s="3">
        <f>SUMIFS(Data!Y:Y,Data!$B:$B,Figure16!$B4911,Data!$A:$A,Figure16!$A4911)</f>
        <v>0</v>
      </c>
      <c r="E4911" s="3">
        <f>SUMIFS(Data!Q:Q,Data!$B:$B,Figure16!$B4911,Data!$A:$A,Figure16!$A4911)</f>
        <v>0</v>
      </c>
      <c r="F4911" s="1" t="str">
        <f t="shared" si="156"/>
        <v/>
      </c>
      <c r="G4911" s="1" t="str">
        <f t="shared" si="157"/>
        <v/>
      </c>
      <c r="H4911">
        <f>SUMIFS(Data!Z:Z,Data!B:B,Figure16!B4911,Data!A:A,Figure16!A4911)</f>
        <v>1</v>
      </c>
    </row>
    <row r="4912" spans="1:8">
      <c r="A4912" s="27">
        <v>1997</v>
      </c>
      <c r="B4912" t="s">
        <v>60</v>
      </c>
      <c r="C4912" s="3">
        <f>SUMIFS(Data!F:F,Data!$B:$B,Figure16!$B4912,Data!$A:$A,Figure16!$A4912)</f>
        <v>0</v>
      </c>
      <c r="D4912" s="3">
        <f>SUMIFS(Data!Y:Y,Data!$B:$B,Figure16!$B4912,Data!$A:$A,Figure16!$A4912)</f>
        <v>0</v>
      </c>
      <c r="E4912" s="3">
        <f>SUMIFS(Data!Q:Q,Data!$B:$B,Figure16!$B4912,Data!$A:$A,Figure16!$A4912)</f>
        <v>0</v>
      </c>
      <c r="F4912" s="1" t="str">
        <f t="shared" si="156"/>
        <v/>
      </c>
      <c r="G4912" s="1" t="str">
        <f t="shared" si="157"/>
        <v/>
      </c>
      <c r="H4912">
        <f>SUMIFS(Data!Z:Z,Data!B:B,Figure16!B4912,Data!A:A,Figure16!A4912)</f>
        <v>1</v>
      </c>
    </row>
    <row r="4913" spans="1:8">
      <c r="A4913" s="27">
        <v>1998</v>
      </c>
      <c r="B4913" t="s">
        <v>60</v>
      </c>
      <c r="C4913" s="3">
        <f>SUMIFS(Data!F:F,Data!$B:$B,Figure16!$B4913,Data!$A:$A,Figure16!$A4913)</f>
        <v>250000000</v>
      </c>
      <c r="D4913" s="3">
        <f>SUMIFS(Data!Y:Y,Data!$B:$B,Figure16!$B4913,Data!$A:$A,Figure16!$A4913)</f>
        <v>0</v>
      </c>
      <c r="E4913" s="3">
        <f>SUMIFS(Data!Q:Q,Data!$B:$B,Figure16!$B4913,Data!$A:$A,Figure16!$A4913)</f>
        <v>0</v>
      </c>
      <c r="F4913" s="1" t="str">
        <f t="shared" si="156"/>
        <v/>
      </c>
      <c r="G4913" s="1" t="str">
        <f t="shared" si="157"/>
        <v/>
      </c>
      <c r="H4913">
        <f>SUMIFS(Data!Z:Z,Data!B:B,Figure16!B4913,Data!A:A,Figure16!A4913)</f>
        <v>1</v>
      </c>
    </row>
    <row r="4914" spans="1:8">
      <c r="A4914" s="27">
        <v>1999</v>
      </c>
      <c r="B4914" t="s">
        <v>60</v>
      </c>
      <c r="C4914" s="3">
        <f>SUMIFS(Data!F:F,Data!$B:$B,Figure16!$B4914,Data!$A:$A,Figure16!$A4914)</f>
        <v>0</v>
      </c>
      <c r="D4914" s="3">
        <f>SUMIFS(Data!Y:Y,Data!$B:$B,Figure16!$B4914,Data!$A:$A,Figure16!$A4914)</f>
        <v>0</v>
      </c>
      <c r="E4914" s="3">
        <f>SUMIFS(Data!Q:Q,Data!$B:$B,Figure16!$B4914,Data!$A:$A,Figure16!$A4914)</f>
        <v>0</v>
      </c>
      <c r="F4914" s="1" t="str">
        <f t="shared" si="156"/>
        <v/>
      </c>
      <c r="G4914" s="1" t="str">
        <f t="shared" si="157"/>
        <v/>
      </c>
      <c r="H4914">
        <f>SUMIFS(Data!Z:Z,Data!B:B,Figure16!B4914,Data!A:A,Figure16!A4914)</f>
        <v>1</v>
      </c>
    </row>
    <row r="4915" spans="1:8">
      <c r="A4915" s="27">
        <v>2000</v>
      </c>
      <c r="B4915" t="s">
        <v>60</v>
      </c>
      <c r="C4915" s="3">
        <f>SUMIFS(Data!F:F,Data!$B:$B,Figure16!$B4915,Data!$A:$A,Figure16!$A4915)</f>
        <v>228445514</v>
      </c>
      <c r="D4915" s="3">
        <f>SUMIFS(Data!Y:Y,Data!$B:$B,Figure16!$B4915,Data!$A:$A,Figure16!$A4915)</f>
        <v>0</v>
      </c>
      <c r="E4915" s="3">
        <f>SUMIFS(Data!Q:Q,Data!$B:$B,Figure16!$B4915,Data!$A:$A,Figure16!$A4915)</f>
        <v>8905066163.5864277</v>
      </c>
      <c r="F4915" s="1">
        <f t="shared" si="156"/>
        <v>2.5653432529691145</v>
      </c>
      <c r="G4915" s="1">
        <f t="shared" si="157"/>
        <v>0</v>
      </c>
      <c r="H4915">
        <f>SUMIFS(Data!Z:Z,Data!B:B,Figure16!B4915,Data!A:A,Figure16!A4915)</f>
        <v>1</v>
      </c>
    </row>
    <row r="4916" spans="1:8">
      <c r="A4916" s="27">
        <v>2001</v>
      </c>
      <c r="B4916" t="s">
        <v>60</v>
      </c>
      <c r="C4916" s="3">
        <f>SUMIFS(Data!F:F,Data!$B:$B,Figure16!$B4916,Data!$A:$A,Figure16!$A4916)</f>
        <v>0</v>
      </c>
      <c r="D4916" s="3">
        <f>SUMIFS(Data!Y:Y,Data!$B:$B,Figure16!$B4916,Data!$A:$A,Figure16!$A4916)</f>
        <v>0</v>
      </c>
      <c r="E4916" s="3">
        <f>SUMIFS(Data!Q:Q,Data!$B:$B,Figure16!$B4916,Data!$A:$A,Figure16!$A4916)</f>
        <v>6477790688.2284393</v>
      </c>
      <c r="F4916" s="1">
        <f t="shared" si="156"/>
        <v>0</v>
      </c>
      <c r="G4916" s="1">
        <f t="shared" si="157"/>
        <v>0</v>
      </c>
      <c r="H4916">
        <f>SUMIFS(Data!Z:Z,Data!B:B,Figure16!B4916,Data!A:A,Figure16!A4916)</f>
        <v>1</v>
      </c>
    </row>
    <row r="4917" spans="1:8">
      <c r="A4917" s="27">
        <v>2002</v>
      </c>
      <c r="B4917" t="s">
        <v>60</v>
      </c>
      <c r="C4917" s="3">
        <f>SUMIFS(Data!F:F,Data!$B:$B,Figure16!$B4917,Data!$A:$A,Figure16!$A4917)</f>
        <v>0</v>
      </c>
      <c r="D4917" s="3">
        <f>SUMIFS(Data!Y:Y,Data!$B:$B,Figure16!$B4917,Data!$A:$A,Figure16!$A4917)</f>
        <v>0</v>
      </c>
      <c r="E4917" s="3">
        <f>SUMIFS(Data!Q:Q,Data!$B:$B,Figure16!$B4917,Data!$A:$A,Figure16!$A4917)</f>
        <v>6777632512.0780983</v>
      </c>
      <c r="F4917" s="1">
        <f t="shared" si="156"/>
        <v>0</v>
      </c>
      <c r="G4917" s="1">
        <f t="shared" si="157"/>
        <v>0</v>
      </c>
      <c r="H4917">
        <f>SUMIFS(Data!Z:Z,Data!B:B,Figure16!B4917,Data!A:A,Figure16!A4917)</f>
        <v>1</v>
      </c>
    </row>
    <row r="4918" spans="1:8">
      <c r="A4918" s="27">
        <v>2003</v>
      </c>
      <c r="B4918" t="s">
        <v>60</v>
      </c>
      <c r="C4918" s="3">
        <f>SUMIFS(Data!F:F,Data!$B:$B,Figure16!$B4918,Data!$A:$A,Figure16!$A4918)</f>
        <v>206656890.4375</v>
      </c>
      <c r="D4918" s="3">
        <f>SUMIFS(Data!Y:Y,Data!$B:$B,Figure16!$B4918,Data!$A:$A,Figure16!$A4918)</f>
        <v>0</v>
      </c>
      <c r="E4918" s="3">
        <f>SUMIFS(Data!Q:Q,Data!$B:$B,Figure16!$B4918,Data!$A:$A,Figure16!$A4918)</f>
        <v>10467109977.671679</v>
      </c>
      <c r="F4918" s="1">
        <f t="shared" si="156"/>
        <v>1.9743452670158064</v>
      </c>
      <c r="G4918" s="1">
        <f t="shared" si="157"/>
        <v>0</v>
      </c>
      <c r="H4918">
        <f>SUMIFS(Data!Z:Z,Data!B:B,Figure16!B4918,Data!A:A,Figure16!A4918)</f>
        <v>1</v>
      </c>
    </row>
    <row r="4919" spans="1:8">
      <c r="A4919" s="27">
        <v>2004</v>
      </c>
      <c r="B4919" t="s">
        <v>60</v>
      </c>
      <c r="C4919" s="3">
        <f>SUMIFS(Data!F:F,Data!$B:$B,Figure16!$B4919,Data!$A:$A,Figure16!$A4919)</f>
        <v>273995243.875</v>
      </c>
      <c r="D4919" s="3">
        <f>SUMIFS(Data!Y:Y,Data!$B:$B,Figure16!$B4919,Data!$A:$A,Figure16!$A4919)</f>
        <v>0</v>
      </c>
      <c r="E4919" s="3">
        <f>SUMIFS(Data!Q:Q,Data!$B:$B,Figure16!$B4919,Data!$A:$A,Figure16!$A4919)</f>
        <v>10567354056.404905</v>
      </c>
      <c r="F4919" s="1">
        <f t="shared" si="156"/>
        <v>2.5928462547247637</v>
      </c>
      <c r="G4919" s="1">
        <f t="shared" si="157"/>
        <v>0</v>
      </c>
      <c r="H4919">
        <f>SUMIFS(Data!Z:Z,Data!B:B,Figure16!B4919,Data!A:A,Figure16!A4919)</f>
        <v>1</v>
      </c>
    </row>
    <row r="4920" spans="1:8">
      <c r="A4920" s="27">
        <v>2005</v>
      </c>
      <c r="B4920" t="s">
        <v>60</v>
      </c>
      <c r="C4920" s="3">
        <f>SUMIFS(Data!F:F,Data!$B:$B,Figure16!$B4920,Data!$A:$A,Figure16!$A4920)</f>
        <v>1574109.84375</v>
      </c>
      <c r="D4920" s="3">
        <f>SUMIFS(Data!Y:Y,Data!$B:$B,Figure16!$B4920,Data!$A:$A,Figure16!$A4920)</f>
        <v>0</v>
      </c>
      <c r="E4920" s="3">
        <f>SUMIFS(Data!Q:Q,Data!$B:$B,Figure16!$B4920,Data!$A:$A,Figure16!$A4920)</f>
        <v>11986972418.510302</v>
      </c>
      <c r="F4920" s="1">
        <f t="shared" si="156"/>
        <v>1.3131838372458897E-2</v>
      </c>
      <c r="G4920" s="1">
        <f t="shared" si="157"/>
        <v>0</v>
      </c>
      <c r="H4920">
        <f>SUMIFS(Data!Z:Z,Data!B:B,Figure16!B4920,Data!A:A,Figure16!A4920)</f>
        <v>1</v>
      </c>
    </row>
    <row r="4921" spans="1:8">
      <c r="A4921" s="27">
        <v>2006</v>
      </c>
      <c r="B4921" t="s">
        <v>60</v>
      </c>
      <c r="C4921" s="3">
        <f>SUMIFS(Data!F:F,Data!$B:$B,Figure16!$B4921,Data!$A:$A,Figure16!$A4921)</f>
        <v>197062708.203125</v>
      </c>
      <c r="D4921" s="3">
        <f>SUMIFS(Data!Y:Y,Data!$B:$B,Figure16!$B4921,Data!$A:$A,Figure16!$A4921)</f>
        <v>0</v>
      </c>
      <c r="E4921" s="3">
        <f>SUMIFS(Data!Q:Q,Data!$B:$B,Figure16!$B4921,Data!$A:$A,Figure16!$A4921)</f>
        <v>14502553709.830305</v>
      </c>
      <c r="F4921" s="1">
        <f t="shared" si="156"/>
        <v>1.3588138485537857</v>
      </c>
      <c r="G4921" s="1">
        <f t="shared" si="157"/>
        <v>0</v>
      </c>
      <c r="H4921">
        <f>SUMIFS(Data!Z:Z,Data!B:B,Figure16!B4921,Data!A:A,Figure16!A4921)</f>
        <v>1</v>
      </c>
    </row>
    <row r="4922" spans="1:8">
      <c r="A4922" s="27">
        <v>2007</v>
      </c>
      <c r="B4922" t="s">
        <v>60</v>
      </c>
      <c r="C4922" s="3">
        <f>SUMIFS(Data!F:F,Data!$B:$B,Figure16!$B4922,Data!$A:$A,Figure16!$A4922)</f>
        <v>0</v>
      </c>
      <c r="D4922" s="3">
        <f>SUMIFS(Data!Y:Y,Data!$B:$B,Figure16!$B4922,Data!$A:$A,Figure16!$A4922)</f>
        <v>0</v>
      </c>
      <c r="E4922" s="3">
        <f>SUMIFS(Data!Q:Q,Data!$B:$B,Figure16!$B4922,Data!$A:$A,Figure16!$A4922)</f>
        <v>20182477480.551235</v>
      </c>
      <c r="F4922" s="1">
        <f t="shared" si="156"/>
        <v>0</v>
      </c>
      <c r="G4922" s="1">
        <f t="shared" si="157"/>
        <v>0</v>
      </c>
      <c r="H4922">
        <f>SUMIFS(Data!Z:Z,Data!B:B,Figure16!B4922,Data!A:A,Figure16!A4922)</f>
        <v>1</v>
      </c>
    </row>
    <row r="4923" spans="1:8">
      <c r="A4923" s="27">
        <v>2008</v>
      </c>
      <c r="B4923" t="s">
        <v>60</v>
      </c>
      <c r="C4923" s="3">
        <f>SUMIFS(Data!F:F,Data!$B:$B,Figure16!$B4923,Data!$A:$A,Figure16!$A4923)</f>
        <v>5817382</v>
      </c>
      <c r="D4923" s="3">
        <f>SUMIFS(Data!Y:Y,Data!$B:$B,Figure16!$B4923,Data!$A:$A,Figure16!$A4923)</f>
        <v>0</v>
      </c>
      <c r="E4923" s="3">
        <f>SUMIFS(Data!Q:Q,Data!$B:$B,Figure16!$B4923,Data!$A:$A,Figure16!$A4923)</f>
        <v>31862554101.937805</v>
      </c>
      <c r="F4923" s="1">
        <f t="shared" si="156"/>
        <v>1.8257739104619364E-2</v>
      </c>
      <c r="G4923" s="1">
        <f t="shared" si="157"/>
        <v>0</v>
      </c>
      <c r="H4923">
        <f>SUMIFS(Data!Z:Z,Data!B:B,Figure16!B4923,Data!A:A,Figure16!A4923)</f>
        <v>1</v>
      </c>
    </row>
    <row r="4924" spans="1:8">
      <c r="A4924" s="27">
        <v>2009</v>
      </c>
      <c r="B4924" t="s">
        <v>60</v>
      </c>
      <c r="C4924" s="3">
        <f>SUMIFS(Data!F:F,Data!$B:$B,Figure16!$B4924,Data!$A:$A,Figure16!$A4924)</f>
        <v>2408208422</v>
      </c>
      <c r="D4924" s="3">
        <f>SUMIFS(Data!Y:Y,Data!$B:$B,Figure16!$B4924,Data!$A:$A,Figure16!$A4924)</f>
        <v>0</v>
      </c>
      <c r="E4924" s="3">
        <f>SUMIFS(Data!Q:Q,Data!$B:$B,Figure16!$B4924,Data!$A:$A,Figure16!$A4924)</f>
        <v>36906181380.812683</v>
      </c>
      <c r="F4924" s="1">
        <f t="shared" si="156"/>
        <v>6.5252170013232913</v>
      </c>
      <c r="G4924" s="1">
        <f t="shared" si="157"/>
        <v>0</v>
      </c>
      <c r="H4924">
        <f>SUMIFS(Data!Z:Z,Data!B:B,Figure16!B4924,Data!A:A,Figure16!A4924)</f>
        <v>1</v>
      </c>
    </row>
    <row r="4925" spans="1:8">
      <c r="A4925" s="27">
        <v>2010</v>
      </c>
      <c r="B4925" t="s">
        <v>60</v>
      </c>
      <c r="C4925" s="3">
        <f>SUMIFS(Data!F:F,Data!$B:$B,Figure16!$B4925,Data!$A:$A,Figure16!$A4925)</f>
        <v>0</v>
      </c>
      <c r="D4925" s="3">
        <f>SUMIFS(Data!Y:Y,Data!$B:$B,Figure16!$B4925,Data!$A:$A,Figure16!$A4925)</f>
        <v>0</v>
      </c>
      <c r="E4925" s="3">
        <f>SUMIFS(Data!Q:Q,Data!$B:$B,Figure16!$B4925,Data!$A:$A,Figure16!$A4925)</f>
        <v>49540813342.483398</v>
      </c>
      <c r="F4925" s="1">
        <f t="shared" si="156"/>
        <v>0</v>
      </c>
      <c r="G4925" s="1">
        <f t="shared" si="157"/>
        <v>0</v>
      </c>
      <c r="H4925">
        <f>SUMIFS(Data!Z:Z,Data!B:B,Figure16!B4925,Data!A:A,Figure16!A4925)</f>
        <v>1</v>
      </c>
    </row>
    <row r="4926" spans="1:8">
      <c r="A4926" s="27">
        <v>2011</v>
      </c>
      <c r="B4926" t="s">
        <v>60</v>
      </c>
      <c r="C4926" s="3">
        <f>SUMIFS(Data!F:F,Data!$B:$B,Figure16!$B4926,Data!$A:$A,Figure16!$A4926)</f>
        <v>765500000</v>
      </c>
      <c r="D4926" s="3">
        <f>SUMIFS(Data!Y:Y,Data!$B:$B,Figure16!$B4926,Data!$A:$A,Figure16!$A4926)</f>
        <v>0</v>
      </c>
      <c r="E4926" s="3">
        <f>SUMIFS(Data!Q:Q,Data!$B:$B,Figure16!$B4926,Data!$A:$A,Figure16!$A4926)</f>
        <v>59977326085.990776</v>
      </c>
      <c r="F4926" s="1">
        <f t="shared" si="156"/>
        <v>1.2763156511887281</v>
      </c>
      <c r="G4926" s="1">
        <f t="shared" si="157"/>
        <v>0</v>
      </c>
      <c r="H4926">
        <f>SUMIFS(Data!Z:Z,Data!B:B,Figure16!B4926,Data!A:A,Figure16!A4926)</f>
        <v>1</v>
      </c>
    </row>
    <row r="4927" spans="1:8">
      <c r="A4927" s="27">
        <v>2012</v>
      </c>
      <c r="B4927" t="s">
        <v>60</v>
      </c>
      <c r="C4927" s="3">
        <f>SUMIFS(Data!F:F,Data!$B:$B,Figure16!$B4927,Data!$A:$A,Figure16!$A4927)</f>
        <v>11112601.5</v>
      </c>
      <c r="D4927" s="3">
        <f>SUMIFS(Data!Y:Y,Data!$B:$B,Figure16!$B4927,Data!$A:$A,Figure16!$A4927)</f>
        <v>0</v>
      </c>
      <c r="E4927" s="3">
        <f>SUMIFS(Data!Q:Q,Data!$B:$B,Figure16!$B4927,Data!$A:$A,Figure16!$A4927)</f>
        <v>59937797559.329453</v>
      </c>
      <c r="F4927" s="1">
        <f t="shared" si="156"/>
        <v>1.8540223285649072E-2</v>
      </c>
      <c r="G4927" s="1">
        <f t="shared" si="157"/>
        <v>0</v>
      </c>
      <c r="H4927">
        <f>SUMIFS(Data!Z:Z,Data!B:B,Figure16!B4927,Data!A:A,Figure16!A4927)</f>
        <v>1</v>
      </c>
    </row>
    <row r="4928" spans="1:8">
      <c r="A4928" s="27">
        <v>2013</v>
      </c>
      <c r="B4928" t="s">
        <v>60</v>
      </c>
      <c r="C4928" s="3">
        <f>SUMIFS(Data!F:F,Data!$B:$B,Figure16!$B4928,Data!$A:$A,Figure16!$A4928)</f>
        <v>199818538.7734375</v>
      </c>
      <c r="D4928" s="3">
        <f>SUMIFS(Data!Y:Y,Data!$B:$B,Figure16!$B4928,Data!$A:$A,Figure16!$A4928)</f>
        <v>0</v>
      </c>
      <c r="E4928" s="3">
        <f>SUMIFS(Data!Q:Q,Data!$B:$B,Figure16!$B4928,Data!$A:$A,Figure16!$A4928)</f>
        <v>60269734044.526039</v>
      </c>
      <c r="F4928" s="1">
        <f t="shared" si="156"/>
        <v>0.33154043557885238</v>
      </c>
      <c r="G4928" s="1">
        <f t="shared" si="157"/>
        <v>0</v>
      </c>
      <c r="H4928">
        <f>SUMIFS(Data!Z:Z,Data!B:B,Figure16!B4928,Data!A:A,Figure16!A4928)</f>
        <v>1</v>
      </c>
    </row>
    <row r="4929" spans="1:8">
      <c r="A4929" s="27">
        <v>2014</v>
      </c>
      <c r="B4929" t="s">
        <v>60</v>
      </c>
      <c r="C4929" s="3">
        <f>SUMIFS(Data!F:F,Data!$B:$B,Figure16!$B4929,Data!$A:$A,Figure16!$A4929)</f>
        <v>121908.3828125</v>
      </c>
      <c r="D4929" s="3">
        <f>SUMIFS(Data!Y:Y,Data!$B:$B,Figure16!$B4929,Data!$A:$A,Figure16!$A4929)</f>
        <v>0</v>
      </c>
      <c r="E4929" s="3">
        <f>SUMIFS(Data!Q:Q,Data!$B:$B,Figure16!$B4929,Data!$A:$A,Figure16!$A4929)</f>
        <v>65446199787.842529</v>
      </c>
      <c r="F4929" s="1">
        <f t="shared" si="156"/>
        <v>1.8627266855476921E-4</v>
      </c>
      <c r="G4929" s="1">
        <f t="shared" si="157"/>
        <v>0</v>
      </c>
      <c r="H4929">
        <f>SUMIFS(Data!Z:Z,Data!B:B,Figure16!B4929,Data!A:A,Figure16!A4929)</f>
        <v>1</v>
      </c>
    </row>
    <row r="4930" spans="1:8">
      <c r="A4930" s="27">
        <v>2015</v>
      </c>
      <c r="B4930" t="s">
        <v>60</v>
      </c>
      <c r="C4930" s="3">
        <f>SUMIFS(Data!F:F,Data!$B:$B,Figure16!$B4930,Data!$A:$A,Figure16!$A4930)</f>
        <v>343287858.625</v>
      </c>
      <c r="D4930" s="3">
        <f>SUMIFS(Data!Y:Y,Data!$B:$B,Figure16!$B4930,Data!$A:$A,Figure16!$A4930)</f>
        <v>0</v>
      </c>
      <c r="E4930" s="3">
        <f>SUMIFS(Data!Q:Q,Data!$B:$B,Figure16!$B4930,Data!$A:$A,Figure16!$A4930)</f>
        <v>59687410896.57338</v>
      </c>
      <c r="F4930" s="1">
        <f t="shared" si="156"/>
        <v>0.5751428206860083</v>
      </c>
      <c r="G4930" s="1">
        <f t="shared" si="157"/>
        <v>0</v>
      </c>
      <c r="H4930">
        <f>SUMIFS(Data!Z:Z,Data!B:B,Figure16!B4930,Data!A:A,Figure16!A4930)</f>
        <v>1</v>
      </c>
    </row>
    <row r="4931" spans="1:8">
      <c r="A4931" s="27">
        <v>2016</v>
      </c>
      <c r="B4931" t="s">
        <v>60</v>
      </c>
      <c r="C4931" s="3">
        <f>SUMIFS(Data!F:F,Data!$B:$B,Figure16!$B4931,Data!$A:$A,Figure16!$A4931)</f>
        <v>15706949.783203125</v>
      </c>
      <c r="D4931" s="3">
        <f>SUMIFS(Data!Y:Y,Data!$B:$B,Figure16!$B4931,Data!$A:$A,Figure16!$A4931)</f>
        <v>0</v>
      </c>
      <c r="E4931" s="3">
        <f>SUMIFS(Data!Q:Q,Data!$B:$B,Figure16!$B4931,Data!$A:$A,Figure16!$A4931)</f>
        <v>63256184700.222275</v>
      </c>
      <c r="F4931" s="1">
        <f t="shared" ref="F4931:F4994" si="158">IF(E4931&gt;0,C4931/E4931*100,"")</f>
        <v>2.483069419636991E-2</v>
      </c>
      <c r="G4931" s="1">
        <f t="shared" ref="G4931:G4994" si="159">IF($E4931&gt;0,D4931/$E4931*100,"")</f>
        <v>0</v>
      </c>
      <c r="H4931">
        <f>SUMIFS(Data!Z:Z,Data!B:B,Figure16!B4931,Data!A:A,Figure16!A4931)</f>
        <v>1</v>
      </c>
    </row>
    <row r="4932" spans="1:8">
      <c r="A4932" s="27">
        <v>2017</v>
      </c>
      <c r="B4932" t="s">
        <v>60</v>
      </c>
      <c r="C4932" s="3">
        <f>SUMIFS(Data!F:F,Data!$B:$B,Figure16!$B4932,Data!$A:$A,Figure16!$A4932)</f>
        <v>0</v>
      </c>
      <c r="D4932" s="3">
        <f>SUMIFS(Data!Y:Y,Data!$B:$B,Figure16!$B4932,Data!$A:$A,Figure16!$A4932)</f>
        <v>0</v>
      </c>
      <c r="E4932" s="3">
        <f>SUMIFS(Data!Q:Q,Data!$B:$B,Figure16!$B4932,Data!$A:$A,Figure16!$A4932)</f>
        <v>67068745521.382286</v>
      </c>
      <c r="F4932" s="1">
        <f t="shared" si="158"/>
        <v>0</v>
      </c>
      <c r="G4932" s="1">
        <f t="shared" si="159"/>
        <v>0</v>
      </c>
      <c r="H4932">
        <f>SUMIFS(Data!Z:Z,Data!B:B,Figure16!B4932,Data!A:A,Figure16!A4932)</f>
        <v>1</v>
      </c>
    </row>
    <row r="4933" spans="1:8">
      <c r="A4933" s="27">
        <v>1990</v>
      </c>
      <c r="B4933" t="s">
        <v>38</v>
      </c>
      <c r="C4933" s="3">
        <f>SUMIFS(Data!F:F,Data!$B:$B,Figure16!$B4933,Data!$A:$A,Figure16!$A4933)</f>
        <v>0</v>
      </c>
      <c r="D4933" s="3">
        <f>SUMIFS(Data!Y:Y,Data!$B:$B,Figure16!$B4933,Data!$A:$A,Figure16!$A4933)</f>
        <v>0</v>
      </c>
      <c r="E4933" s="3">
        <f>SUMIFS(Data!Q:Q,Data!$B:$B,Figure16!$B4933,Data!$A:$A,Figure16!$A4933)</f>
        <v>2785764518.0184479</v>
      </c>
      <c r="F4933" s="1">
        <f t="shared" si="158"/>
        <v>0</v>
      </c>
      <c r="G4933" s="1">
        <f t="shared" si="159"/>
        <v>0</v>
      </c>
      <c r="H4933">
        <f>SUMIFS(Data!Z:Z,Data!B:B,Figure16!B4933,Data!A:A,Figure16!A4933)</f>
        <v>0</v>
      </c>
    </row>
    <row r="4934" spans="1:8">
      <c r="A4934" s="27">
        <v>1991</v>
      </c>
      <c r="B4934" t="s">
        <v>38</v>
      </c>
      <c r="C4934" s="3">
        <f>SUMIFS(Data!F:F,Data!$B:$B,Figure16!$B4934,Data!$A:$A,Figure16!$A4934)</f>
        <v>0</v>
      </c>
      <c r="D4934" s="3">
        <f>SUMIFS(Data!Y:Y,Data!$B:$B,Figure16!$B4934,Data!$A:$A,Figure16!$A4934)</f>
        <v>0</v>
      </c>
      <c r="E4934" s="3">
        <f>SUMIFS(Data!Q:Q,Data!$B:$B,Figure16!$B4934,Data!$A:$A,Figure16!$A4934)</f>
        <v>2992650471.6148119</v>
      </c>
      <c r="F4934" s="1">
        <f t="shared" si="158"/>
        <v>0</v>
      </c>
      <c r="G4934" s="1">
        <f t="shared" si="159"/>
        <v>0</v>
      </c>
      <c r="H4934">
        <f>SUMIFS(Data!Z:Z,Data!B:B,Figure16!B4934,Data!A:A,Figure16!A4934)</f>
        <v>0</v>
      </c>
    </row>
    <row r="4935" spans="1:8">
      <c r="A4935" s="27">
        <v>1992</v>
      </c>
      <c r="B4935" t="s">
        <v>38</v>
      </c>
      <c r="C4935" s="3">
        <f>SUMIFS(Data!F:F,Data!$B:$B,Figure16!$B4935,Data!$A:$A,Figure16!$A4935)</f>
        <v>0</v>
      </c>
      <c r="D4935" s="3">
        <f>SUMIFS(Data!Y:Y,Data!$B:$B,Figure16!$B4935,Data!$A:$A,Figure16!$A4935)</f>
        <v>0</v>
      </c>
      <c r="E4935" s="3">
        <f>SUMIFS(Data!Q:Q,Data!$B:$B,Figure16!$B4935,Data!$A:$A,Figure16!$A4935)</f>
        <v>3424733534.5550704</v>
      </c>
      <c r="F4935" s="1">
        <f t="shared" si="158"/>
        <v>0</v>
      </c>
      <c r="G4935" s="1">
        <f t="shared" si="159"/>
        <v>0</v>
      </c>
      <c r="H4935">
        <f>SUMIFS(Data!Z:Z,Data!B:B,Figure16!B4935,Data!A:A,Figure16!A4935)</f>
        <v>0</v>
      </c>
    </row>
    <row r="4936" spans="1:8">
      <c r="A4936" s="27">
        <v>1993</v>
      </c>
      <c r="B4936" t="s">
        <v>38</v>
      </c>
      <c r="C4936" s="3">
        <f>SUMIFS(Data!F:F,Data!$B:$B,Figure16!$B4936,Data!$A:$A,Figure16!$A4936)</f>
        <v>0</v>
      </c>
      <c r="D4936" s="3">
        <f>SUMIFS(Data!Y:Y,Data!$B:$B,Figure16!$B4936,Data!$A:$A,Figure16!$A4936)</f>
        <v>0</v>
      </c>
      <c r="E4936" s="3">
        <f>SUMIFS(Data!Q:Q,Data!$B:$B,Figure16!$B4936,Data!$A:$A,Figure16!$A4936)</f>
        <v>3218475903.9298897</v>
      </c>
      <c r="F4936" s="1">
        <f t="shared" si="158"/>
        <v>0</v>
      </c>
      <c r="G4936" s="1">
        <f t="shared" si="159"/>
        <v>0</v>
      </c>
      <c r="H4936">
        <f>SUMIFS(Data!Z:Z,Data!B:B,Figure16!B4936,Data!A:A,Figure16!A4936)</f>
        <v>0</v>
      </c>
    </row>
    <row r="4937" spans="1:8">
      <c r="A4937" s="27">
        <v>1994</v>
      </c>
      <c r="B4937" t="s">
        <v>38</v>
      </c>
      <c r="C4937" s="3">
        <f>SUMIFS(Data!F:F,Data!$B:$B,Figure16!$B4937,Data!$A:$A,Figure16!$A4937)</f>
        <v>0</v>
      </c>
      <c r="D4937" s="3">
        <f>SUMIFS(Data!Y:Y,Data!$B:$B,Figure16!$B4937,Data!$A:$A,Figure16!$A4937)</f>
        <v>0</v>
      </c>
      <c r="E4937" s="3">
        <f>SUMIFS(Data!Q:Q,Data!$B:$B,Figure16!$B4937,Data!$A:$A,Figure16!$A4937)</f>
        <v>3636646002.7129655</v>
      </c>
      <c r="F4937" s="1">
        <f t="shared" si="158"/>
        <v>0</v>
      </c>
      <c r="G4937" s="1">
        <f t="shared" si="159"/>
        <v>0</v>
      </c>
      <c r="H4937">
        <f>SUMIFS(Data!Z:Z,Data!B:B,Figure16!B4937,Data!A:A,Figure16!A4937)</f>
        <v>0</v>
      </c>
    </row>
    <row r="4938" spans="1:8">
      <c r="A4938" s="27">
        <v>1995</v>
      </c>
      <c r="B4938" t="s">
        <v>38</v>
      </c>
      <c r="C4938" s="3">
        <f>SUMIFS(Data!F:F,Data!$B:$B,Figure16!$B4938,Data!$A:$A,Figure16!$A4938)</f>
        <v>0</v>
      </c>
      <c r="D4938" s="3">
        <f>SUMIFS(Data!Y:Y,Data!$B:$B,Figure16!$B4938,Data!$A:$A,Figure16!$A4938)</f>
        <v>0</v>
      </c>
      <c r="E4938" s="3">
        <f>SUMIFS(Data!Q:Q,Data!$B:$B,Figure16!$B4938,Data!$A:$A,Figure16!$A4938)</f>
        <v>3942478194.5504947</v>
      </c>
      <c r="F4938" s="1">
        <f t="shared" si="158"/>
        <v>0</v>
      </c>
      <c r="G4938" s="1">
        <f t="shared" si="159"/>
        <v>0</v>
      </c>
      <c r="H4938">
        <f>SUMIFS(Data!Z:Z,Data!B:B,Figure16!B4938,Data!A:A,Figure16!A4938)</f>
        <v>0</v>
      </c>
    </row>
    <row r="4939" spans="1:8">
      <c r="A4939" s="27">
        <v>1996</v>
      </c>
      <c r="B4939" t="s">
        <v>38</v>
      </c>
      <c r="C4939" s="3">
        <f>SUMIFS(Data!F:F,Data!$B:$B,Figure16!$B4939,Data!$A:$A,Figure16!$A4939)</f>
        <v>0</v>
      </c>
      <c r="D4939" s="3">
        <f>SUMIFS(Data!Y:Y,Data!$B:$B,Figure16!$B4939,Data!$A:$A,Figure16!$A4939)</f>
        <v>0</v>
      </c>
      <c r="E4939" s="3">
        <f>SUMIFS(Data!Q:Q,Data!$B:$B,Figure16!$B4939,Data!$A:$A,Figure16!$A4939)</f>
        <v>3945340780.6650853</v>
      </c>
      <c r="F4939" s="1">
        <f t="shared" si="158"/>
        <v>0</v>
      </c>
      <c r="G4939" s="1">
        <f t="shared" si="159"/>
        <v>0</v>
      </c>
      <c r="H4939">
        <f>SUMIFS(Data!Z:Z,Data!B:B,Figure16!B4939,Data!A:A,Figure16!A4939)</f>
        <v>0</v>
      </c>
    </row>
    <row r="4940" spans="1:8">
      <c r="A4940" s="27">
        <v>1997</v>
      </c>
      <c r="B4940" t="s">
        <v>38</v>
      </c>
      <c r="C4940" s="3">
        <f>SUMIFS(Data!F:F,Data!$B:$B,Figure16!$B4940,Data!$A:$A,Figure16!$A4940)</f>
        <v>0</v>
      </c>
      <c r="D4940" s="3">
        <f>SUMIFS(Data!Y:Y,Data!$B:$B,Figure16!$B4940,Data!$A:$A,Figure16!$A4940)</f>
        <v>0</v>
      </c>
      <c r="E4940" s="3">
        <f>SUMIFS(Data!Q:Q,Data!$B:$B,Figure16!$B4940,Data!$A:$A,Figure16!$A4940)</f>
        <v>4102648721.4498696</v>
      </c>
      <c r="F4940" s="1">
        <f t="shared" si="158"/>
        <v>0</v>
      </c>
      <c r="G4940" s="1">
        <f t="shared" si="159"/>
        <v>0</v>
      </c>
      <c r="H4940">
        <f>SUMIFS(Data!Z:Z,Data!B:B,Figure16!B4940,Data!A:A,Figure16!A4940)</f>
        <v>0</v>
      </c>
    </row>
    <row r="4941" spans="1:8">
      <c r="A4941" s="27">
        <v>1998</v>
      </c>
      <c r="B4941" t="s">
        <v>38</v>
      </c>
      <c r="C4941" s="3">
        <f>SUMIFS(Data!F:F,Data!$B:$B,Figure16!$B4941,Data!$A:$A,Figure16!$A4941)</f>
        <v>0</v>
      </c>
      <c r="D4941" s="3">
        <f>SUMIFS(Data!Y:Y,Data!$B:$B,Figure16!$B4941,Data!$A:$A,Figure16!$A4941)</f>
        <v>0</v>
      </c>
      <c r="E4941" s="3">
        <f>SUMIFS(Data!Q:Q,Data!$B:$B,Figure16!$B4941,Data!$A:$A,Figure16!$A4941)</f>
        <v>3826527637.5694699</v>
      </c>
      <c r="F4941" s="1">
        <f t="shared" si="158"/>
        <v>0</v>
      </c>
      <c r="G4941" s="1">
        <f t="shared" si="159"/>
        <v>0</v>
      </c>
      <c r="H4941">
        <f>SUMIFS(Data!Z:Z,Data!B:B,Figure16!B4941,Data!A:A,Figure16!A4941)</f>
        <v>0</v>
      </c>
    </row>
    <row r="4942" spans="1:8">
      <c r="A4942" s="27">
        <v>1999</v>
      </c>
      <c r="B4942" t="s">
        <v>38</v>
      </c>
      <c r="C4942" s="3">
        <f>SUMIFS(Data!F:F,Data!$B:$B,Figure16!$B4942,Data!$A:$A,Figure16!$A4942)</f>
        <v>0</v>
      </c>
      <c r="D4942" s="3">
        <f>SUMIFS(Data!Y:Y,Data!$B:$B,Figure16!$B4942,Data!$A:$A,Figure16!$A4942)</f>
        <v>0</v>
      </c>
      <c r="E4942" s="3">
        <f>SUMIFS(Data!Q:Q,Data!$B:$B,Figure16!$B4942,Data!$A:$A,Figure16!$A4942)</f>
        <v>3818954448.6077585</v>
      </c>
      <c r="F4942" s="1">
        <f t="shared" si="158"/>
        <v>0</v>
      </c>
      <c r="G4942" s="1">
        <f t="shared" si="159"/>
        <v>0</v>
      </c>
      <c r="H4942">
        <f>SUMIFS(Data!Z:Z,Data!B:B,Figure16!B4942,Data!A:A,Figure16!A4942)</f>
        <v>0</v>
      </c>
    </row>
    <row r="4943" spans="1:8">
      <c r="A4943" s="27">
        <v>2000</v>
      </c>
      <c r="B4943" t="s">
        <v>38</v>
      </c>
      <c r="C4943" s="3">
        <f>SUMIFS(Data!F:F,Data!$B:$B,Figure16!$B4943,Data!$A:$A,Figure16!$A4943)</f>
        <v>1729149.375</v>
      </c>
      <c r="D4943" s="3">
        <f>SUMIFS(Data!Y:Y,Data!$B:$B,Figure16!$B4943,Data!$A:$A,Figure16!$A4943)</f>
        <v>0</v>
      </c>
      <c r="E4943" s="3">
        <f>SUMIFS(Data!Q:Q,Data!$B:$B,Figure16!$B4943,Data!$A:$A,Figure16!$A4943)</f>
        <v>3833993706.7358136</v>
      </c>
      <c r="F4943" s="1">
        <f t="shared" si="158"/>
        <v>4.5100475046740848E-2</v>
      </c>
      <c r="G4943" s="1">
        <f t="shared" si="159"/>
        <v>0</v>
      </c>
      <c r="H4943">
        <f>SUMIFS(Data!Z:Z,Data!B:B,Figure16!B4943,Data!A:A,Figure16!A4943)</f>
        <v>0</v>
      </c>
    </row>
    <row r="4944" spans="1:8">
      <c r="A4944" s="27">
        <v>2001</v>
      </c>
      <c r="B4944" t="s">
        <v>38</v>
      </c>
      <c r="C4944" s="3">
        <f>SUMIFS(Data!F:F,Data!$B:$B,Figure16!$B4944,Data!$A:$A,Figure16!$A4944)</f>
        <v>0</v>
      </c>
      <c r="D4944" s="3">
        <f>SUMIFS(Data!Y:Y,Data!$B:$B,Figure16!$B4944,Data!$A:$A,Figure16!$A4944)</f>
        <v>0</v>
      </c>
      <c r="E4944" s="3">
        <f>SUMIFS(Data!Q:Q,Data!$B:$B,Figure16!$B4944,Data!$A:$A,Figure16!$A4944)</f>
        <v>3476452442.9261374</v>
      </c>
      <c r="F4944" s="1">
        <f t="shared" si="158"/>
        <v>0</v>
      </c>
      <c r="G4944" s="1">
        <f t="shared" si="159"/>
        <v>0</v>
      </c>
      <c r="H4944">
        <f>SUMIFS(Data!Z:Z,Data!B:B,Figure16!B4944,Data!A:A,Figure16!A4944)</f>
        <v>0</v>
      </c>
    </row>
    <row r="4945" spans="1:8">
      <c r="A4945" s="27">
        <v>2002</v>
      </c>
      <c r="B4945" t="s">
        <v>38</v>
      </c>
      <c r="C4945" s="3">
        <f>SUMIFS(Data!F:F,Data!$B:$B,Figure16!$B4945,Data!$A:$A,Figure16!$A4945)</f>
        <v>5217846.5</v>
      </c>
      <c r="D4945" s="3">
        <f>SUMIFS(Data!Y:Y,Data!$B:$B,Figure16!$B4945,Data!$A:$A,Figure16!$A4945)</f>
        <v>0</v>
      </c>
      <c r="E4945" s="3">
        <f>SUMIFS(Data!Q:Q,Data!$B:$B,Figure16!$B4945,Data!$A:$A,Figure16!$A4945)</f>
        <v>3275669892.4540024</v>
      </c>
      <c r="F4945" s="1">
        <f t="shared" si="158"/>
        <v>0.15929097471085513</v>
      </c>
      <c r="G4945" s="1">
        <f t="shared" si="159"/>
        <v>0</v>
      </c>
      <c r="H4945">
        <f>SUMIFS(Data!Z:Z,Data!B:B,Figure16!B4945,Data!A:A,Figure16!A4945)</f>
        <v>0</v>
      </c>
    </row>
    <row r="4946" spans="1:8">
      <c r="A4946" s="27">
        <v>2003</v>
      </c>
      <c r="B4946" t="s">
        <v>38</v>
      </c>
      <c r="C4946" s="3">
        <f>SUMIFS(Data!F:F,Data!$B:$B,Figure16!$B4946,Data!$A:$A,Figure16!$A4946)</f>
        <v>7961525.5</v>
      </c>
      <c r="D4946" s="3">
        <f>SUMIFS(Data!Y:Y,Data!$B:$B,Figure16!$B4946,Data!$A:$A,Figure16!$A4946)</f>
        <v>0</v>
      </c>
      <c r="E4946" s="3">
        <f>SUMIFS(Data!Q:Q,Data!$B:$B,Figure16!$B4946,Data!$A:$A,Figure16!$A4946)</f>
        <v>4811994025.9863443</v>
      </c>
      <c r="F4946" s="1">
        <f t="shared" si="158"/>
        <v>0.16545169127403636</v>
      </c>
      <c r="G4946" s="1">
        <f t="shared" si="159"/>
        <v>0</v>
      </c>
      <c r="H4946">
        <f>SUMIFS(Data!Z:Z,Data!B:B,Figure16!B4946,Data!A:A,Figure16!A4946)</f>
        <v>0</v>
      </c>
    </row>
    <row r="4947" spans="1:8">
      <c r="A4947" s="27">
        <v>2004</v>
      </c>
      <c r="B4947" t="s">
        <v>38</v>
      </c>
      <c r="C4947" s="3">
        <f>SUMIFS(Data!F:F,Data!$B:$B,Figure16!$B4947,Data!$A:$A,Figure16!$A4947)</f>
        <v>4644184</v>
      </c>
      <c r="D4947" s="3">
        <f>SUMIFS(Data!Y:Y,Data!$B:$B,Figure16!$B4947,Data!$A:$A,Figure16!$A4947)</f>
        <v>0</v>
      </c>
      <c r="E4947" s="3">
        <f>SUMIFS(Data!Q:Q,Data!$B:$B,Figure16!$B4947,Data!$A:$A,Figure16!$A4947)</f>
        <v>6480441754.9077511</v>
      </c>
      <c r="F4947" s="1">
        <f t="shared" si="158"/>
        <v>7.1664620648474758E-2</v>
      </c>
      <c r="G4947" s="1">
        <f t="shared" si="159"/>
        <v>0</v>
      </c>
      <c r="H4947">
        <f>SUMIFS(Data!Z:Z,Data!B:B,Figure16!B4947,Data!A:A,Figure16!A4947)</f>
        <v>0</v>
      </c>
    </row>
    <row r="4948" spans="1:8">
      <c r="A4948" s="27">
        <v>2005</v>
      </c>
      <c r="B4948" t="s">
        <v>38</v>
      </c>
      <c r="C4948" s="3">
        <f>SUMIFS(Data!F:F,Data!$B:$B,Figure16!$B4948,Data!$A:$A,Figure16!$A4948)</f>
        <v>67202403.138427734</v>
      </c>
      <c r="D4948" s="3">
        <f>SUMIFS(Data!Y:Y,Data!$B:$B,Figure16!$B4948,Data!$A:$A,Figure16!$A4948)</f>
        <v>0</v>
      </c>
      <c r="E4948" s="3">
        <f>SUMIFS(Data!Q:Q,Data!$B:$B,Figure16!$B4948,Data!$A:$A,Figure16!$A4948)</f>
        <v>7121391945.3840685</v>
      </c>
      <c r="F4948" s="1">
        <f t="shared" si="158"/>
        <v>0.94366949121494248</v>
      </c>
      <c r="G4948" s="1">
        <f t="shared" si="159"/>
        <v>0</v>
      </c>
      <c r="H4948">
        <f>SUMIFS(Data!Z:Z,Data!B:B,Figure16!B4948,Data!A:A,Figure16!A4948)</f>
        <v>0</v>
      </c>
    </row>
    <row r="4949" spans="1:8">
      <c r="A4949" s="27">
        <v>2006</v>
      </c>
      <c r="B4949" t="s">
        <v>38</v>
      </c>
      <c r="C4949" s="3">
        <f>SUMIFS(Data!F:F,Data!$B:$B,Figure16!$B4949,Data!$A:$A,Figure16!$A4949)</f>
        <v>2508328.25</v>
      </c>
      <c r="D4949" s="3">
        <f>SUMIFS(Data!Y:Y,Data!$B:$B,Figure16!$B4949,Data!$A:$A,Figure16!$A4949)</f>
        <v>0</v>
      </c>
      <c r="E4949" s="3">
        <f>SUMIFS(Data!Q:Q,Data!$B:$B,Figure16!$B4949,Data!$A:$A,Figure16!$A4949)</f>
        <v>7835043624.0920925</v>
      </c>
      <c r="F4949" s="1">
        <f t="shared" si="158"/>
        <v>3.2014221877298861E-2</v>
      </c>
      <c r="G4949" s="1">
        <f t="shared" si="159"/>
        <v>0</v>
      </c>
      <c r="H4949">
        <f>SUMIFS(Data!Z:Z,Data!B:B,Figure16!B4949,Data!A:A,Figure16!A4949)</f>
        <v>0</v>
      </c>
    </row>
    <row r="4950" spans="1:8">
      <c r="A4950" s="27">
        <v>2007</v>
      </c>
      <c r="B4950" t="s">
        <v>38</v>
      </c>
      <c r="C4950" s="3">
        <f>SUMIFS(Data!F:F,Data!$B:$B,Figure16!$B4950,Data!$A:$A,Figure16!$A4950)</f>
        <v>52864388.59375</v>
      </c>
      <c r="D4950" s="3">
        <f>SUMIFS(Data!Y:Y,Data!$B:$B,Figure16!$B4950,Data!$A:$A,Figure16!$A4950)</f>
        <v>0</v>
      </c>
      <c r="E4950" s="3">
        <f>SUMIFS(Data!Q:Q,Data!$B:$B,Figure16!$B4950,Data!$A:$A,Figure16!$A4950)</f>
        <v>8740865600.2498093</v>
      </c>
      <c r="F4950" s="1">
        <f t="shared" si="158"/>
        <v>0.60479580640433561</v>
      </c>
      <c r="G4950" s="1">
        <f t="shared" si="159"/>
        <v>0</v>
      </c>
      <c r="H4950">
        <f>SUMIFS(Data!Z:Z,Data!B:B,Figure16!B4950,Data!A:A,Figure16!A4950)</f>
        <v>0</v>
      </c>
    </row>
    <row r="4951" spans="1:8">
      <c r="A4951" s="27">
        <v>2008</v>
      </c>
      <c r="B4951" t="s">
        <v>38</v>
      </c>
      <c r="C4951" s="3">
        <f>SUMIFS(Data!F:F,Data!$B:$B,Figure16!$B4951,Data!$A:$A,Figure16!$A4951)</f>
        <v>6878254.75</v>
      </c>
      <c r="D4951" s="3">
        <f>SUMIFS(Data!Y:Y,Data!$B:$B,Figure16!$B4951,Data!$A:$A,Figure16!$A4951)</f>
        <v>0</v>
      </c>
      <c r="E4951" s="3">
        <f>SUMIFS(Data!Q:Q,Data!$B:$B,Figure16!$B4951,Data!$A:$A,Figure16!$A4951)</f>
        <v>8486721916.912797</v>
      </c>
      <c r="F4951" s="1">
        <f t="shared" si="158"/>
        <v>8.1047250249741812E-2</v>
      </c>
      <c r="G4951" s="1">
        <f t="shared" si="159"/>
        <v>0</v>
      </c>
      <c r="H4951">
        <f>SUMIFS(Data!Z:Z,Data!B:B,Figure16!B4951,Data!A:A,Figure16!A4951)</f>
        <v>0</v>
      </c>
    </row>
    <row r="4952" spans="1:8">
      <c r="A4952" s="27">
        <v>2009</v>
      </c>
      <c r="B4952" t="s">
        <v>38</v>
      </c>
      <c r="C4952" s="3">
        <f>SUMIFS(Data!F:F,Data!$B:$B,Figure16!$B4952,Data!$A:$A,Figure16!$A4952)</f>
        <v>44668263.751220703</v>
      </c>
      <c r="D4952" s="3">
        <f>SUMIFS(Data!Y:Y,Data!$B:$B,Figure16!$B4952,Data!$A:$A,Figure16!$A4952)</f>
        <v>0</v>
      </c>
      <c r="E4952" s="3">
        <f>SUMIFS(Data!Q:Q,Data!$B:$B,Figure16!$B4952,Data!$A:$A,Figure16!$A4952)</f>
        <v>8876191120.7618885</v>
      </c>
      <c r="F4952" s="1">
        <f t="shared" si="158"/>
        <v>0.5032368404814902</v>
      </c>
      <c r="G4952" s="1">
        <f t="shared" si="159"/>
        <v>0</v>
      </c>
      <c r="H4952">
        <f>SUMIFS(Data!Z:Z,Data!B:B,Figure16!B4952,Data!A:A,Figure16!A4952)</f>
        <v>0</v>
      </c>
    </row>
    <row r="4953" spans="1:8">
      <c r="A4953" s="27">
        <v>2010</v>
      </c>
      <c r="B4953" t="s">
        <v>38</v>
      </c>
      <c r="C4953" s="3">
        <f>SUMIFS(Data!F:F,Data!$B:$B,Figure16!$B4953,Data!$A:$A,Figure16!$A4953)</f>
        <v>0</v>
      </c>
      <c r="D4953" s="3">
        <f>SUMIFS(Data!Y:Y,Data!$B:$B,Figure16!$B4953,Data!$A:$A,Figure16!$A4953)</f>
        <v>0</v>
      </c>
      <c r="E4953" s="3">
        <f>SUMIFS(Data!Q:Q,Data!$B:$B,Figure16!$B4953,Data!$A:$A,Figure16!$A4953)</f>
        <v>11282192605.037428</v>
      </c>
      <c r="F4953" s="1">
        <f t="shared" si="158"/>
        <v>0</v>
      </c>
      <c r="G4953" s="1">
        <f t="shared" si="159"/>
        <v>0</v>
      </c>
      <c r="H4953">
        <f>SUMIFS(Data!Z:Z,Data!B:B,Figure16!B4953,Data!A:A,Figure16!A4953)</f>
        <v>0</v>
      </c>
    </row>
    <row r="4954" spans="1:8">
      <c r="A4954" s="27">
        <v>2011</v>
      </c>
      <c r="B4954" t="s">
        <v>38</v>
      </c>
      <c r="C4954" s="3">
        <f>SUMIFS(Data!F:F,Data!$B:$B,Figure16!$B4954,Data!$A:$A,Figure16!$A4954)</f>
        <v>16994594.53125</v>
      </c>
      <c r="D4954" s="3">
        <f>SUMIFS(Data!Y:Y,Data!$B:$B,Figure16!$B4954,Data!$A:$A,Figure16!$A4954)</f>
        <v>0</v>
      </c>
      <c r="E4954" s="3">
        <f>SUMIFS(Data!Q:Q,Data!$B:$B,Figure16!$B4954,Data!$A:$A,Figure16!$A4954)</f>
        <v>12409629835.699825</v>
      </c>
      <c r="F4954" s="1">
        <f t="shared" si="158"/>
        <v>0.13694682884384046</v>
      </c>
      <c r="G4954" s="1">
        <f t="shared" si="159"/>
        <v>0</v>
      </c>
      <c r="H4954">
        <f>SUMIFS(Data!Z:Z,Data!B:B,Figure16!B4954,Data!A:A,Figure16!A4954)</f>
        <v>0</v>
      </c>
    </row>
    <row r="4955" spans="1:8">
      <c r="A4955" s="27">
        <v>2012</v>
      </c>
      <c r="B4955" t="s">
        <v>38</v>
      </c>
      <c r="C4955" s="3">
        <f>SUMIFS(Data!F:F,Data!$B:$B,Figure16!$B4955,Data!$A:$A,Figure16!$A4955)</f>
        <v>352168400.75</v>
      </c>
      <c r="D4955" s="3">
        <f>SUMIFS(Data!Y:Y,Data!$B:$B,Figure16!$B4955,Data!$A:$A,Figure16!$A4955)</f>
        <v>0</v>
      </c>
      <c r="E4955" s="3">
        <f>SUMIFS(Data!Q:Q,Data!$B:$B,Figure16!$B4955,Data!$A:$A,Figure16!$A4955)</f>
        <v>13016272898.903774</v>
      </c>
      <c r="F4955" s="1">
        <f t="shared" si="158"/>
        <v>2.70560093112107</v>
      </c>
      <c r="G4955" s="1">
        <f t="shared" si="159"/>
        <v>0</v>
      </c>
      <c r="H4955">
        <f>SUMIFS(Data!Z:Z,Data!B:B,Figure16!B4955,Data!A:A,Figure16!A4955)</f>
        <v>0</v>
      </c>
    </row>
    <row r="4956" spans="1:8">
      <c r="A4956" s="27">
        <v>2013</v>
      </c>
      <c r="B4956" t="s">
        <v>38</v>
      </c>
      <c r="C4956" s="3">
        <f>SUMIFS(Data!F:F,Data!$B:$B,Figure16!$B4956,Data!$A:$A,Figure16!$A4956)</f>
        <v>24287791.5078125</v>
      </c>
      <c r="D4956" s="3">
        <f>SUMIFS(Data!Y:Y,Data!$B:$B,Figure16!$B4956,Data!$A:$A,Figure16!$A4956)</f>
        <v>0</v>
      </c>
      <c r="E4956" s="3">
        <f>SUMIFS(Data!Q:Q,Data!$B:$B,Figure16!$B4956,Data!$A:$A,Figure16!$A4956)</f>
        <v>12717790504.500212</v>
      </c>
      <c r="F4956" s="1">
        <f t="shared" si="158"/>
        <v>0.19097492995515394</v>
      </c>
      <c r="G4956" s="1">
        <f t="shared" si="159"/>
        <v>0</v>
      </c>
      <c r="H4956">
        <f>SUMIFS(Data!Z:Z,Data!B:B,Figure16!B4956,Data!A:A,Figure16!A4956)</f>
        <v>0</v>
      </c>
    </row>
    <row r="4957" spans="1:8">
      <c r="A4957" s="27">
        <v>2014</v>
      </c>
      <c r="B4957" t="s">
        <v>38</v>
      </c>
      <c r="C4957" s="3">
        <f>SUMIFS(Data!F:F,Data!$B:$B,Figure16!$B4957,Data!$A:$A,Figure16!$A4957)</f>
        <v>78516286.03125</v>
      </c>
      <c r="D4957" s="3">
        <f>SUMIFS(Data!Y:Y,Data!$B:$B,Figure16!$B4957,Data!$A:$A,Figure16!$A4957)</f>
        <v>0</v>
      </c>
      <c r="E4957" s="3">
        <f>SUMIFS(Data!Q:Q,Data!$B:$B,Figure16!$B4957,Data!$A:$A,Figure16!$A4957)</f>
        <v>12786078008.237581</v>
      </c>
      <c r="F4957" s="1">
        <f t="shared" si="158"/>
        <v>0.61407638824559774</v>
      </c>
      <c r="G4957" s="1">
        <f t="shared" si="159"/>
        <v>0</v>
      </c>
      <c r="H4957">
        <f>SUMIFS(Data!Z:Z,Data!B:B,Figure16!B4957,Data!A:A,Figure16!A4957)</f>
        <v>0</v>
      </c>
    </row>
    <row r="4958" spans="1:8">
      <c r="A4958" s="27">
        <v>2015</v>
      </c>
      <c r="B4958" t="s">
        <v>38</v>
      </c>
      <c r="C4958" s="3">
        <f>SUMIFS(Data!F:F,Data!$B:$B,Figure16!$B4958,Data!$A:$A,Figure16!$A4958)</f>
        <v>0</v>
      </c>
      <c r="D4958" s="3">
        <f>SUMIFS(Data!Y:Y,Data!$B:$B,Figure16!$B4958,Data!$A:$A,Figure16!$A4958)</f>
        <v>0</v>
      </c>
      <c r="E4958" s="3">
        <f>SUMIFS(Data!Q:Q,Data!$B:$B,Figure16!$B4958,Data!$A:$A,Figure16!$A4958)</f>
        <v>11650656642.265505</v>
      </c>
      <c r="F4958" s="1">
        <f t="shared" si="158"/>
        <v>0</v>
      </c>
      <c r="G4958" s="1">
        <f t="shared" si="159"/>
        <v>0</v>
      </c>
      <c r="H4958">
        <f>SUMIFS(Data!Z:Z,Data!B:B,Figure16!B4958,Data!A:A,Figure16!A4958)</f>
        <v>0</v>
      </c>
    </row>
    <row r="4959" spans="1:8">
      <c r="A4959" s="27">
        <v>2016</v>
      </c>
      <c r="B4959" t="s">
        <v>38</v>
      </c>
      <c r="C4959" s="3">
        <f>SUMIFS(Data!F:F,Data!$B:$B,Figure16!$B4959,Data!$A:$A,Figure16!$A4959)</f>
        <v>0</v>
      </c>
      <c r="D4959" s="3">
        <f>SUMIFS(Data!Y:Y,Data!$B:$B,Figure16!$B4959,Data!$A:$A,Figure16!$A4959)</f>
        <v>0</v>
      </c>
      <c r="E4959" s="3">
        <f>SUMIFS(Data!Q:Q,Data!$B:$B,Figure16!$B4959,Data!$A:$A,Figure16!$A4959)</f>
        <v>11281259987.218536</v>
      </c>
      <c r="F4959" s="1">
        <f t="shared" si="158"/>
        <v>0</v>
      </c>
      <c r="G4959" s="1">
        <f t="shared" si="159"/>
        <v>0</v>
      </c>
      <c r="H4959">
        <f>SUMIFS(Data!Z:Z,Data!B:B,Figure16!B4959,Data!A:A,Figure16!A4959)</f>
        <v>0</v>
      </c>
    </row>
    <row r="4960" spans="1:8">
      <c r="A4960" s="27">
        <v>2017</v>
      </c>
      <c r="B4960" t="s">
        <v>38</v>
      </c>
      <c r="C4960" s="3">
        <f>SUMIFS(Data!F:F,Data!$B:$B,Figure16!$B4960,Data!$A:$A,Figure16!$A4960)</f>
        <v>0</v>
      </c>
      <c r="D4960" s="3">
        <f>SUMIFS(Data!Y:Y,Data!$B:$B,Figure16!$B4960,Data!$A:$A,Figure16!$A4960)</f>
        <v>0</v>
      </c>
      <c r="E4960" s="3">
        <f>SUMIFS(Data!Q:Q,Data!$B:$B,Figure16!$B4960,Data!$A:$A,Figure16!$A4960)</f>
        <v>13253698014.707539</v>
      </c>
      <c r="F4960" s="1">
        <f t="shared" si="158"/>
        <v>0</v>
      </c>
      <c r="G4960" s="1">
        <f t="shared" si="159"/>
        <v>0</v>
      </c>
      <c r="H4960">
        <f>SUMIFS(Data!Z:Z,Data!B:B,Figure16!B4960,Data!A:A,Figure16!A4960)</f>
        <v>0</v>
      </c>
    </row>
    <row r="4961" spans="1:8">
      <c r="A4961" s="27">
        <v>1968</v>
      </c>
      <c r="B4961" t="s">
        <v>118</v>
      </c>
      <c r="C4961" s="3">
        <f>SUMIFS(Data!F:F,Data!$B:$B,Figure16!$B4961,Data!$A:$A,Figure16!$A4961)</f>
        <v>0</v>
      </c>
      <c r="D4961" s="3">
        <f>SUMIFS(Data!Y:Y,Data!$B:$B,Figure16!$B4961,Data!$A:$A,Figure16!$A4961)</f>
        <v>0</v>
      </c>
      <c r="E4961" s="3">
        <f>SUMIFS(Data!Q:Q,Data!$B:$B,Figure16!$B4961,Data!$A:$A,Figure16!$A4961)</f>
        <v>0</v>
      </c>
      <c r="F4961" s="1" t="str">
        <f t="shared" si="158"/>
        <v/>
      </c>
      <c r="G4961" s="1" t="str">
        <f t="shared" si="159"/>
        <v/>
      </c>
      <c r="H4961">
        <f>SUMIFS(Data!Z:Z,Data!B:B,Figure16!B4961,Data!A:A,Figure16!A4961)</f>
        <v>0</v>
      </c>
    </row>
    <row r="4962" spans="1:8">
      <c r="A4962" s="27">
        <v>1969</v>
      </c>
      <c r="B4962" t="s">
        <v>118</v>
      </c>
      <c r="C4962" s="3">
        <f>SUMIFS(Data!F:F,Data!$B:$B,Figure16!$B4962,Data!$A:$A,Figure16!$A4962)</f>
        <v>0</v>
      </c>
      <c r="D4962" s="3">
        <f>SUMIFS(Data!Y:Y,Data!$B:$B,Figure16!$B4962,Data!$A:$A,Figure16!$A4962)</f>
        <v>0</v>
      </c>
      <c r="E4962" s="3">
        <f>SUMIFS(Data!Q:Q,Data!$B:$B,Figure16!$B4962,Data!$A:$A,Figure16!$A4962)</f>
        <v>0</v>
      </c>
      <c r="F4962" s="1" t="str">
        <f t="shared" si="158"/>
        <v/>
      </c>
      <c r="G4962" s="1" t="str">
        <f t="shared" si="159"/>
        <v/>
      </c>
      <c r="H4962">
        <f>SUMIFS(Data!Z:Z,Data!B:B,Figure16!B4962,Data!A:A,Figure16!A4962)</f>
        <v>0</v>
      </c>
    </row>
    <row r="4963" spans="1:8">
      <c r="A4963" s="27">
        <v>1970</v>
      </c>
      <c r="B4963" t="s">
        <v>118</v>
      </c>
      <c r="C4963" s="3">
        <f>SUMIFS(Data!F:F,Data!$B:$B,Figure16!$B4963,Data!$A:$A,Figure16!$A4963)</f>
        <v>0</v>
      </c>
      <c r="D4963" s="3">
        <f>SUMIFS(Data!Y:Y,Data!$B:$B,Figure16!$B4963,Data!$A:$A,Figure16!$A4963)</f>
        <v>0</v>
      </c>
      <c r="E4963" s="3">
        <f>SUMIFS(Data!Q:Q,Data!$B:$B,Figure16!$B4963,Data!$A:$A,Figure16!$A4963)</f>
        <v>0</v>
      </c>
      <c r="F4963" s="1" t="str">
        <f t="shared" si="158"/>
        <v/>
      </c>
      <c r="G4963" s="1" t="str">
        <f t="shared" si="159"/>
        <v/>
      </c>
      <c r="H4963">
        <f>SUMIFS(Data!Z:Z,Data!B:B,Figure16!B4963,Data!A:A,Figure16!A4963)</f>
        <v>0</v>
      </c>
    </row>
    <row r="4964" spans="1:8">
      <c r="A4964" s="27">
        <v>1971</v>
      </c>
      <c r="B4964" t="s">
        <v>118</v>
      </c>
      <c r="C4964" s="3">
        <f>SUMIFS(Data!F:F,Data!$B:$B,Figure16!$B4964,Data!$A:$A,Figure16!$A4964)</f>
        <v>0</v>
      </c>
      <c r="D4964" s="3">
        <f>SUMIFS(Data!Y:Y,Data!$B:$B,Figure16!$B4964,Data!$A:$A,Figure16!$A4964)</f>
        <v>0</v>
      </c>
      <c r="E4964" s="3">
        <f>SUMIFS(Data!Q:Q,Data!$B:$B,Figure16!$B4964,Data!$A:$A,Figure16!$A4964)</f>
        <v>0</v>
      </c>
      <c r="F4964" s="1" t="str">
        <f t="shared" si="158"/>
        <v/>
      </c>
      <c r="G4964" s="1" t="str">
        <f t="shared" si="159"/>
        <v/>
      </c>
      <c r="H4964">
        <f>SUMIFS(Data!Z:Z,Data!B:B,Figure16!B4964,Data!A:A,Figure16!A4964)</f>
        <v>0</v>
      </c>
    </row>
    <row r="4965" spans="1:8">
      <c r="A4965" s="27">
        <v>1972</v>
      </c>
      <c r="B4965" t="s">
        <v>118</v>
      </c>
      <c r="C4965" s="3">
        <f>SUMIFS(Data!F:F,Data!$B:$B,Figure16!$B4965,Data!$A:$A,Figure16!$A4965)</f>
        <v>0</v>
      </c>
      <c r="D4965" s="3">
        <f>SUMIFS(Data!Y:Y,Data!$B:$B,Figure16!$B4965,Data!$A:$A,Figure16!$A4965)</f>
        <v>0</v>
      </c>
      <c r="E4965" s="3">
        <f>SUMIFS(Data!Q:Q,Data!$B:$B,Figure16!$B4965,Data!$A:$A,Figure16!$A4965)</f>
        <v>0</v>
      </c>
      <c r="F4965" s="1" t="str">
        <f t="shared" si="158"/>
        <v/>
      </c>
      <c r="G4965" s="1" t="str">
        <f t="shared" si="159"/>
        <v/>
      </c>
      <c r="H4965">
        <f>SUMIFS(Data!Z:Z,Data!B:B,Figure16!B4965,Data!A:A,Figure16!A4965)</f>
        <v>0</v>
      </c>
    </row>
    <row r="4966" spans="1:8">
      <c r="A4966" s="27">
        <v>1973</v>
      </c>
      <c r="B4966" t="s">
        <v>118</v>
      </c>
      <c r="C4966" s="3">
        <f>SUMIFS(Data!F:F,Data!$B:$B,Figure16!$B4966,Data!$A:$A,Figure16!$A4966)</f>
        <v>0</v>
      </c>
      <c r="D4966" s="3">
        <f>SUMIFS(Data!Y:Y,Data!$B:$B,Figure16!$B4966,Data!$A:$A,Figure16!$A4966)</f>
        <v>0</v>
      </c>
      <c r="E4966" s="3">
        <f>SUMIFS(Data!Q:Q,Data!$B:$B,Figure16!$B4966,Data!$A:$A,Figure16!$A4966)</f>
        <v>0</v>
      </c>
      <c r="F4966" s="1" t="str">
        <f t="shared" si="158"/>
        <v/>
      </c>
      <c r="G4966" s="1" t="str">
        <f t="shared" si="159"/>
        <v/>
      </c>
      <c r="H4966">
        <f>SUMIFS(Data!Z:Z,Data!B:B,Figure16!B4966,Data!A:A,Figure16!A4966)</f>
        <v>0</v>
      </c>
    </row>
    <row r="4967" spans="1:8">
      <c r="A4967" s="27">
        <v>1974</v>
      </c>
      <c r="B4967" t="s">
        <v>118</v>
      </c>
      <c r="C4967" s="3">
        <f>SUMIFS(Data!F:F,Data!$B:$B,Figure16!$B4967,Data!$A:$A,Figure16!$A4967)</f>
        <v>0</v>
      </c>
      <c r="D4967" s="3">
        <f>SUMIFS(Data!Y:Y,Data!$B:$B,Figure16!$B4967,Data!$A:$A,Figure16!$A4967)</f>
        <v>0</v>
      </c>
      <c r="E4967" s="3">
        <f>SUMIFS(Data!Q:Q,Data!$B:$B,Figure16!$B4967,Data!$A:$A,Figure16!$A4967)</f>
        <v>0</v>
      </c>
      <c r="F4967" s="1" t="str">
        <f t="shared" si="158"/>
        <v/>
      </c>
      <c r="G4967" s="1" t="str">
        <f t="shared" si="159"/>
        <v/>
      </c>
      <c r="H4967">
        <f>SUMIFS(Data!Z:Z,Data!B:B,Figure16!B4967,Data!A:A,Figure16!A4967)</f>
        <v>0</v>
      </c>
    </row>
    <row r="4968" spans="1:8">
      <c r="A4968" s="27">
        <v>1975</v>
      </c>
      <c r="B4968" t="s">
        <v>118</v>
      </c>
      <c r="C4968" s="3">
        <f>SUMIFS(Data!F:F,Data!$B:$B,Figure16!$B4968,Data!$A:$A,Figure16!$A4968)</f>
        <v>0</v>
      </c>
      <c r="D4968" s="3">
        <f>SUMIFS(Data!Y:Y,Data!$B:$B,Figure16!$B4968,Data!$A:$A,Figure16!$A4968)</f>
        <v>0</v>
      </c>
      <c r="E4968" s="3">
        <f>SUMIFS(Data!Q:Q,Data!$B:$B,Figure16!$B4968,Data!$A:$A,Figure16!$A4968)</f>
        <v>0</v>
      </c>
      <c r="F4968" s="1" t="str">
        <f t="shared" si="158"/>
        <v/>
      </c>
      <c r="G4968" s="1" t="str">
        <f t="shared" si="159"/>
        <v/>
      </c>
      <c r="H4968">
        <f>SUMIFS(Data!Z:Z,Data!B:B,Figure16!B4968,Data!A:A,Figure16!A4968)</f>
        <v>0</v>
      </c>
    </row>
    <row r="4969" spans="1:8">
      <c r="A4969" s="27">
        <v>1976</v>
      </c>
      <c r="B4969" t="s">
        <v>118</v>
      </c>
      <c r="C4969" s="3">
        <f>SUMIFS(Data!F:F,Data!$B:$B,Figure16!$B4969,Data!$A:$A,Figure16!$A4969)</f>
        <v>0</v>
      </c>
      <c r="D4969" s="3">
        <f>SUMIFS(Data!Y:Y,Data!$B:$B,Figure16!$B4969,Data!$A:$A,Figure16!$A4969)</f>
        <v>0</v>
      </c>
      <c r="E4969" s="3">
        <f>SUMIFS(Data!Q:Q,Data!$B:$B,Figure16!$B4969,Data!$A:$A,Figure16!$A4969)</f>
        <v>0</v>
      </c>
      <c r="F4969" s="1" t="str">
        <f t="shared" si="158"/>
        <v/>
      </c>
      <c r="G4969" s="1" t="str">
        <f t="shared" si="159"/>
        <v/>
      </c>
      <c r="H4969">
        <f>SUMIFS(Data!Z:Z,Data!B:B,Figure16!B4969,Data!A:A,Figure16!A4969)</f>
        <v>0</v>
      </c>
    </row>
    <row r="4970" spans="1:8">
      <c r="A4970" s="27">
        <v>1977</v>
      </c>
      <c r="B4970" t="s">
        <v>118</v>
      </c>
      <c r="C4970" s="3">
        <f>SUMIFS(Data!F:F,Data!$B:$B,Figure16!$B4970,Data!$A:$A,Figure16!$A4970)</f>
        <v>0</v>
      </c>
      <c r="D4970" s="3">
        <f>SUMIFS(Data!Y:Y,Data!$B:$B,Figure16!$B4970,Data!$A:$A,Figure16!$A4970)</f>
        <v>0</v>
      </c>
      <c r="E4970" s="3">
        <f>SUMIFS(Data!Q:Q,Data!$B:$B,Figure16!$B4970,Data!$A:$A,Figure16!$A4970)</f>
        <v>0</v>
      </c>
      <c r="F4970" s="1" t="str">
        <f t="shared" si="158"/>
        <v/>
      </c>
      <c r="G4970" s="1" t="str">
        <f t="shared" si="159"/>
        <v/>
      </c>
      <c r="H4970">
        <f>SUMIFS(Data!Z:Z,Data!B:B,Figure16!B4970,Data!A:A,Figure16!A4970)</f>
        <v>0</v>
      </c>
    </row>
    <row r="4971" spans="1:8">
      <c r="A4971" s="27">
        <v>1978</v>
      </c>
      <c r="B4971" t="s">
        <v>118</v>
      </c>
      <c r="C4971" s="3">
        <f>SUMIFS(Data!F:F,Data!$B:$B,Figure16!$B4971,Data!$A:$A,Figure16!$A4971)</f>
        <v>0</v>
      </c>
      <c r="D4971" s="3">
        <f>SUMIFS(Data!Y:Y,Data!$B:$B,Figure16!$B4971,Data!$A:$A,Figure16!$A4971)</f>
        <v>25000000</v>
      </c>
      <c r="E4971" s="3">
        <f>SUMIFS(Data!Q:Q,Data!$B:$B,Figure16!$B4971,Data!$A:$A,Figure16!$A4971)</f>
        <v>0</v>
      </c>
      <c r="F4971" s="1" t="str">
        <f t="shared" si="158"/>
        <v/>
      </c>
      <c r="G4971" s="1" t="str">
        <f t="shared" si="159"/>
        <v/>
      </c>
      <c r="H4971">
        <f>SUMIFS(Data!Z:Z,Data!B:B,Figure16!B4971,Data!A:A,Figure16!A4971)</f>
        <v>0</v>
      </c>
    </row>
    <row r="4972" spans="1:8">
      <c r="A4972" s="27">
        <v>1979</v>
      </c>
      <c r="B4972" t="s">
        <v>118</v>
      </c>
      <c r="C4972" s="3">
        <f>SUMIFS(Data!F:F,Data!$B:$B,Figure16!$B4972,Data!$A:$A,Figure16!$A4972)</f>
        <v>0</v>
      </c>
      <c r="D4972" s="3">
        <f>SUMIFS(Data!Y:Y,Data!$B:$B,Figure16!$B4972,Data!$A:$A,Figure16!$A4972)</f>
        <v>0</v>
      </c>
      <c r="E4972" s="3">
        <f>SUMIFS(Data!Q:Q,Data!$B:$B,Figure16!$B4972,Data!$A:$A,Figure16!$A4972)</f>
        <v>0</v>
      </c>
      <c r="F4972" s="1" t="str">
        <f t="shared" si="158"/>
        <v/>
      </c>
      <c r="G4972" s="1" t="str">
        <f t="shared" si="159"/>
        <v/>
      </c>
      <c r="H4972">
        <f>SUMIFS(Data!Z:Z,Data!B:B,Figure16!B4972,Data!A:A,Figure16!A4972)</f>
        <v>0</v>
      </c>
    </row>
    <row r="4973" spans="1:8">
      <c r="A4973" s="27">
        <v>1980</v>
      </c>
      <c r="B4973" t="s">
        <v>118</v>
      </c>
      <c r="C4973" s="3">
        <f>SUMIFS(Data!F:F,Data!$B:$B,Figure16!$B4973,Data!$A:$A,Figure16!$A4973)</f>
        <v>0</v>
      </c>
      <c r="D4973" s="3">
        <f>SUMIFS(Data!Y:Y,Data!$B:$B,Figure16!$B4973,Data!$A:$A,Figure16!$A4973)</f>
        <v>0</v>
      </c>
      <c r="E4973" s="3">
        <f>SUMIFS(Data!Q:Q,Data!$B:$B,Figure16!$B4973,Data!$A:$A,Figure16!$A4973)</f>
        <v>0</v>
      </c>
      <c r="F4973" s="1" t="str">
        <f t="shared" si="158"/>
        <v/>
      </c>
      <c r="G4973" s="1" t="str">
        <f t="shared" si="159"/>
        <v/>
      </c>
      <c r="H4973">
        <f>SUMIFS(Data!Z:Z,Data!B:B,Figure16!B4973,Data!A:A,Figure16!A4973)</f>
        <v>0</v>
      </c>
    </row>
    <row r="4974" spans="1:8">
      <c r="A4974" s="27">
        <v>1981</v>
      </c>
      <c r="B4974" t="s">
        <v>118</v>
      </c>
      <c r="C4974" s="3">
        <f>SUMIFS(Data!F:F,Data!$B:$B,Figure16!$B4974,Data!$A:$A,Figure16!$A4974)</f>
        <v>0</v>
      </c>
      <c r="D4974" s="3">
        <f>SUMIFS(Data!Y:Y,Data!$B:$B,Figure16!$B4974,Data!$A:$A,Figure16!$A4974)</f>
        <v>15000000</v>
      </c>
      <c r="E4974" s="3">
        <f>SUMIFS(Data!Q:Q,Data!$B:$B,Figure16!$B4974,Data!$A:$A,Figure16!$A4974)</f>
        <v>0</v>
      </c>
      <c r="F4974" s="1" t="str">
        <f t="shared" si="158"/>
        <v/>
      </c>
      <c r="G4974" s="1" t="str">
        <f t="shared" si="159"/>
        <v/>
      </c>
      <c r="H4974">
        <f>SUMIFS(Data!Z:Z,Data!B:B,Figure16!B4974,Data!A:A,Figure16!A4974)</f>
        <v>0</v>
      </c>
    </row>
    <row r="4975" spans="1:8">
      <c r="A4975" s="27">
        <v>1982</v>
      </c>
      <c r="B4975" t="s">
        <v>118</v>
      </c>
      <c r="C4975" s="3">
        <f>SUMIFS(Data!F:F,Data!$B:$B,Figure16!$B4975,Data!$A:$A,Figure16!$A4975)</f>
        <v>0</v>
      </c>
      <c r="D4975" s="3">
        <f>SUMIFS(Data!Y:Y,Data!$B:$B,Figure16!$B4975,Data!$A:$A,Figure16!$A4975)</f>
        <v>32140000</v>
      </c>
      <c r="E4975" s="3">
        <f>SUMIFS(Data!Q:Q,Data!$B:$B,Figure16!$B4975,Data!$A:$A,Figure16!$A4975)</f>
        <v>0</v>
      </c>
      <c r="F4975" s="1" t="str">
        <f t="shared" si="158"/>
        <v/>
      </c>
      <c r="G4975" s="1" t="str">
        <f t="shared" si="159"/>
        <v/>
      </c>
      <c r="H4975">
        <f>SUMIFS(Data!Z:Z,Data!B:B,Figure16!B4975,Data!A:A,Figure16!A4975)</f>
        <v>0</v>
      </c>
    </row>
    <row r="4976" spans="1:8">
      <c r="A4976" s="27">
        <v>1983</v>
      </c>
      <c r="B4976" t="s">
        <v>118</v>
      </c>
      <c r="C4976" s="3">
        <f>SUMIFS(Data!F:F,Data!$B:$B,Figure16!$B4976,Data!$A:$A,Figure16!$A4976)</f>
        <v>0</v>
      </c>
      <c r="D4976" s="3">
        <f>SUMIFS(Data!Y:Y,Data!$B:$B,Figure16!$B4976,Data!$A:$A,Figure16!$A4976)</f>
        <v>0</v>
      </c>
      <c r="E4976" s="3">
        <f>SUMIFS(Data!Q:Q,Data!$B:$B,Figure16!$B4976,Data!$A:$A,Figure16!$A4976)</f>
        <v>0</v>
      </c>
      <c r="F4976" s="1" t="str">
        <f t="shared" si="158"/>
        <v/>
      </c>
      <c r="G4976" s="1" t="str">
        <f t="shared" si="159"/>
        <v/>
      </c>
      <c r="H4976">
        <f>SUMIFS(Data!Z:Z,Data!B:B,Figure16!B4976,Data!A:A,Figure16!A4976)</f>
        <v>0</v>
      </c>
    </row>
    <row r="4977" spans="1:8">
      <c r="A4977" s="27">
        <v>1984</v>
      </c>
      <c r="B4977" t="s">
        <v>118</v>
      </c>
      <c r="C4977" s="3">
        <f>SUMIFS(Data!F:F,Data!$B:$B,Figure16!$B4977,Data!$A:$A,Figure16!$A4977)</f>
        <v>0</v>
      </c>
      <c r="D4977" s="3">
        <f>SUMIFS(Data!Y:Y,Data!$B:$B,Figure16!$B4977,Data!$A:$A,Figure16!$A4977)</f>
        <v>0</v>
      </c>
      <c r="E4977" s="3">
        <f>SUMIFS(Data!Q:Q,Data!$B:$B,Figure16!$B4977,Data!$A:$A,Figure16!$A4977)</f>
        <v>0</v>
      </c>
      <c r="F4977" s="1" t="str">
        <f t="shared" si="158"/>
        <v/>
      </c>
      <c r="G4977" s="1" t="str">
        <f t="shared" si="159"/>
        <v/>
      </c>
      <c r="H4977">
        <f>SUMIFS(Data!Z:Z,Data!B:B,Figure16!B4977,Data!A:A,Figure16!A4977)</f>
        <v>0</v>
      </c>
    </row>
    <row r="4978" spans="1:8">
      <c r="A4978" s="27">
        <v>1985</v>
      </c>
      <c r="B4978" t="s">
        <v>118</v>
      </c>
      <c r="C4978" s="3">
        <f>SUMIFS(Data!F:F,Data!$B:$B,Figure16!$B4978,Data!$A:$A,Figure16!$A4978)</f>
        <v>0</v>
      </c>
      <c r="D4978" s="3">
        <f>SUMIFS(Data!Y:Y,Data!$B:$B,Figure16!$B4978,Data!$A:$A,Figure16!$A4978)</f>
        <v>0</v>
      </c>
      <c r="E4978" s="3">
        <f>SUMIFS(Data!Q:Q,Data!$B:$B,Figure16!$B4978,Data!$A:$A,Figure16!$A4978)</f>
        <v>0</v>
      </c>
      <c r="F4978" s="1" t="str">
        <f t="shared" si="158"/>
        <v/>
      </c>
      <c r="G4978" s="1" t="str">
        <f t="shared" si="159"/>
        <v/>
      </c>
      <c r="H4978">
        <f>SUMIFS(Data!Z:Z,Data!B:B,Figure16!B4978,Data!A:A,Figure16!A4978)</f>
        <v>0</v>
      </c>
    </row>
    <row r="4979" spans="1:8">
      <c r="A4979" s="27">
        <v>1986</v>
      </c>
      <c r="B4979" t="s">
        <v>118</v>
      </c>
      <c r="C4979" s="3">
        <f>SUMIFS(Data!F:F,Data!$B:$B,Figure16!$B4979,Data!$A:$A,Figure16!$A4979)</f>
        <v>0</v>
      </c>
      <c r="D4979" s="3">
        <f>SUMIFS(Data!Y:Y,Data!$B:$B,Figure16!$B4979,Data!$A:$A,Figure16!$A4979)</f>
        <v>0</v>
      </c>
      <c r="E4979" s="3">
        <f>SUMIFS(Data!Q:Q,Data!$B:$B,Figure16!$B4979,Data!$A:$A,Figure16!$A4979)</f>
        <v>0</v>
      </c>
      <c r="F4979" s="1" t="str">
        <f t="shared" si="158"/>
        <v/>
      </c>
      <c r="G4979" s="1" t="str">
        <f t="shared" si="159"/>
        <v/>
      </c>
      <c r="H4979">
        <f>SUMIFS(Data!Z:Z,Data!B:B,Figure16!B4979,Data!A:A,Figure16!A4979)</f>
        <v>0</v>
      </c>
    </row>
    <row r="4980" spans="1:8">
      <c r="A4980" s="27">
        <v>1987</v>
      </c>
      <c r="B4980" t="s">
        <v>118</v>
      </c>
      <c r="C4980" s="3">
        <f>SUMIFS(Data!F:F,Data!$B:$B,Figure16!$B4980,Data!$A:$A,Figure16!$A4980)</f>
        <v>0</v>
      </c>
      <c r="D4980" s="3">
        <f>SUMIFS(Data!Y:Y,Data!$B:$B,Figure16!$B4980,Data!$A:$A,Figure16!$A4980)</f>
        <v>0</v>
      </c>
      <c r="E4980" s="3">
        <f>SUMIFS(Data!Q:Q,Data!$B:$B,Figure16!$B4980,Data!$A:$A,Figure16!$A4980)</f>
        <v>0</v>
      </c>
      <c r="F4980" s="1" t="str">
        <f t="shared" si="158"/>
        <v/>
      </c>
      <c r="G4980" s="1" t="str">
        <f t="shared" si="159"/>
        <v/>
      </c>
      <c r="H4980">
        <f>SUMIFS(Data!Z:Z,Data!B:B,Figure16!B4980,Data!A:A,Figure16!A4980)</f>
        <v>0</v>
      </c>
    </row>
    <row r="4981" spans="1:8">
      <c r="A4981" s="27">
        <v>1988</v>
      </c>
      <c r="B4981" t="s">
        <v>118</v>
      </c>
      <c r="C4981" s="3">
        <f>SUMIFS(Data!F:F,Data!$B:$B,Figure16!$B4981,Data!$A:$A,Figure16!$A4981)</f>
        <v>0</v>
      </c>
      <c r="D4981" s="3">
        <f>SUMIFS(Data!Y:Y,Data!$B:$B,Figure16!$B4981,Data!$A:$A,Figure16!$A4981)</f>
        <v>0</v>
      </c>
      <c r="E4981" s="3">
        <f>SUMIFS(Data!Q:Q,Data!$B:$B,Figure16!$B4981,Data!$A:$A,Figure16!$A4981)</f>
        <v>0</v>
      </c>
      <c r="F4981" s="1" t="str">
        <f t="shared" si="158"/>
        <v/>
      </c>
      <c r="G4981" s="1" t="str">
        <f t="shared" si="159"/>
        <v/>
      </c>
      <c r="H4981">
        <f>SUMIFS(Data!Z:Z,Data!B:B,Figure16!B4981,Data!A:A,Figure16!A4981)</f>
        <v>0</v>
      </c>
    </row>
    <row r="4982" spans="1:8">
      <c r="A4982" s="27">
        <v>1989</v>
      </c>
      <c r="B4982" t="s">
        <v>118</v>
      </c>
      <c r="C4982" s="3">
        <f>SUMIFS(Data!F:F,Data!$B:$B,Figure16!$B4982,Data!$A:$A,Figure16!$A4982)</f>
        <v>0</v>
      </c>
      <c r="D4982" s="3">
        <f>SUMIFS(Data!Y:Y,Data!$B:$B,Figure16!$B4982,Data!$A:$A,Figure16!$A4982)</f>
        <v>0</v>
      </c>
      <c r="E4982" s="3">
        <f>SUMIFS(Data!Q:Q,Data!$B:$B,Figure16!$B4982,Data!$A:$A,Figure16!$A4982)</f>
        <v>0</v>
      </c>
      <c r="F4982" s="1" t="str">
        <f t="shared" si="158"/>
        <v/>
      </c>
      <c r="G4982" s="1" t="str">
        <f t="shared" si="159"/>
        <v/>
      </c>
      <c r="H4982">
        <f>SUMIFS(Data!Z:Z,Data!B:B,Figure16!B4982,Data!A:A,Figure16!A4982)</f>
        <v>0</v>
      </c>
    </row>
    <row r="4983" spans="1:8">
      <c r="A4983" s="27">
        <v>1990</v>
      </c>
      <c r="B4983" t="s">
        <v>118</v>
      </c>
      <c r="C4983" s="3">
        <f>SUMIFS(Data!F:F,Data!$B:$B,Figure16!$B4983,Data!$A:$A,Figure16!$A4983)</f>
        <v>0</v>
      </c>
      <c r="D4983" s="3">
        <f>SUMIFS(Data!Y:Y,Data!$B:$B,Figure16!$B4983,Data!$A:$A,Figure16!$A4983)</f>
        <v>0</v>
      </c>
      <c r="E4983" s="3">
        <f>SUMIFS(Data!Q:Q,Data!$B:$B,Figure16!$B4983,Data!$A:$A,Figure16!$A4983)</f>
        <v>0</v>
      </c>
      <c r="F4983" s="1" t="str">
        <f t="shared" si="158"/>
        <v/>
      </c>
      <c r="G4983" s="1" t="str">
        <f t="shared" si="159"/>
        <v/>
      </c>
      <c r="H4983">
        <f>SUMIFS(Data!Z:Z,Data!B:B,Figure16!B4983,Data!A:A,Figure16!A4983)</f>
        <v>0</v>
      </c>
    </row>
    <row r="4984" spans="1:8">
      <c r="A4984" s="27">
        <v>1991</v>
      </c>
      <c r="B4984" t="s">
        <v>118</v>
      </c>
      <c r="C4984" s="3">
        <f>SUMIFS(Data!F:F,Data!$B:$B,Figure16!$B4984,Data!$A:$A,Figure16!$A4984)</f>
        <v>0</v>
      </c>
      <c r="D4984" s="3">
        <f>SUMIFS(Data!Y:Y,Data!$B:$B,Figure16!$B4984,Data!$A:$A,Figure16!$A4984)</f>
        <v>0</v>
      </c>
      <c r="E4984" s="3">
        <f>SUMIFS(Data!Q:Q,Data!$B:$B,Figure16!$B4984,Data!$A:$A,Figure16!$A4984)</f>
        <v>0</v>
      </c>
      <c r="F4984" s="1" t="str">
        <f t="shared" si="158"/>
        <v/>
      </c>
      <c r="G4984" s="1" t="str">
        <f t="shared" si="159"/>
        <v/>
      </c>
      <c r="H4984">
        <f>SUMIFS(Data!Z:Z,Data!B:B,Figure16!B4984,Data!A:A,Figure16!A4984)</f>
        <v>0</v>
      </c>
    </row>
    <row r="4985" spans="1:8">
      <c r="A4985" s="27">
        <v>1992</v>
      </c>
      <c r="B4985" t="s">
        <v>118</v>
      </c>
      <c r="C4985" s="3">
        <f>SUMIFS(Data!F:F,Data!$B:$B,Figure16!$B4985,Data!$A:$A,Figure16!$A4985)</f>
        <v>0</v>
      </c>
      <c r="D4985" s="3">
        <f>SUMIFS(Data!Y:Y,Data!$B:$B,Figure16!$B4985,Data!$A:$A,Figure16!$A4985)</f>
        <v>0</v>
      </c>
      <c r="E4985" s="3">
        <f>SUMIFS(Data!Q:Q,Data!$B:$B,Figure16!$B4985,Data!$A:$A,Figure16!$A4985)</f>
        <v>0</v>
      </c>
      <c r="F4985" s="1" t="str">
        <f t="shared" si="158"/>
        <v/>
      </c>
      <c r="G4985" s="1" t="str">
        <f t="shared" si="159"/>
        <v/>
      </c>
      <c r="H4985">
        <f>SUMIFS(Data!Z:Z,Data!B:B,Figure16!B4985,Data!A:A,Figure16!A4985)</f>
        <v>0</v>
      </c>
    </row>
    <row r="4986" spans="1:8">
      <c r="A4986" s="27">
        <v>1993</v>
      </c>
      <c r="B4986" t="s">
        <v>118</v>
      </c>
      <c r="C4986" s="3">
        <f>SUMIFS(Data!F:F,Data!$B:$B,Figure16!$B4986,Data!$A:$A,Figure16!$A4986)</f>
        <v>0</v>
      </c>
      <c r="D4986" s="3">
        <f>SUMIFS(Data!Y:Y,Data!$B:$B,Figure16!$B4986,Data!$A:$A,Figure16!$A4986)</f>
        <v>0</v>
      </c>
      <c r="E4986" s="3">
        <f>SUMIFS(Data!Q:Q,Data!$B:$B,Figure16!$B4986,Data!$A:$A,Figure16!$A4986)</f>
        <v>0</v>
      </c>
      <c r="F4986" s="1" t="str">
        <f t="shared" si="158"/>
        <v/>
      </c>
      <c r="G4986" s="1" t="str">
        <f t="shared" si="159"/>
        <v/>
      </c>
      <c r="H4986">
        <f>SUMIFS(Data!Z:Z,Data!B:B,Figure16!B4986,Data!A:A,Figure16!A4986)</f>
        <v>0</v>
      </c>
    </row>
    <row r="4987" spans="1:8">
      <c r="A4987" s="27">
        <v>1994</v>
      </c>
      <c r="B4987" t="s">
        <v>118</v>
      </c>
      <c r="C4987" s="3">
        <f>SUMIFS(Data!F:F,Data!$B:$B,Figure16!$B4987,Data!$A:$A,Figure16!$A4987)</f>
        <v>0</v>
      </c>
      <c r="D4987" s="3">
        <f>SUMIFS(Data!Y:Y,Data!$B:$B,Figure16!$B4987,Data!$A:$A,Figure16!$A4987)</f>
        <v>0</v>
      </c>
      <c r="E4987" s="3">
        <f>SUMIFS(Data!Q:Q,Data!$B:$B,Figure16!$B4987,Data!$A:$A,Figure16!$A4987)</f>
        <v>0</v>
      </c>
      <c r="F4987" s="1" t="str">
        <f t="shared" si="158"/>
        <v/>
      </c>
      <c r="G4987" s="1" t="str">
        <f t="shared" si="159"/>
        <v/>
      </c>
      <c r="H4987">
        <f>SUMIFS(Data!Z:Z,Data!B:B,Figure16!B4987,Data!A:A,Figure16!A4987)</f>
        <v>0</v>
      </c>
    </row>
    <row r="4988" spans="1:8">
      <c r="A4988" s="27">
        <v>1995</v>
      </c>
      <c r="B4988" t="s">
        <v>118</v>
      </c>
      <c r="C4988" s="3">
        <f>SUMIFS(Data!F:F,Data!$B:$B,Figure16!$B4988,Data!$A:$A,Figure16!$A4988)</f>
        <v>0</v>
      </c>
      <c r="D4988" s="3">
        <f>SUMIFS(Data!Y:Y,Data!$B:$B,Figure16!$B4988,Data!$A:$A,Figure16!$A4988)</f>
        <v>0</v>
      </c>
      <c r="E4988" s="3">
        <f>SUMIFS(Data!Q:Q,Data!$B:$B,Figure16!$B4988,Data!$A:$A,Figure16!$A4988)</f>
        <v>0</v>
      </c>
      <c r="F4988" s="1" t="str">
        <f t="shared" si="158"/>
        <v/>
      </c>
      <c r="G4988" s="1" t="str">
        <f t="shared" si="159"/>
        <v/>
      </c>
      <c r="H4988">
        <f>SUMIFS(Data!Z:Z,Data!B:B,Figure16!B4988,Data!A:A,Figure16!A4988)</f>
        <v>0</v>
      </c>
    </row>
    <row r="4989" spans="1:8">
      <c r="A4989" s="27">
        <v>1996</v>
      </c>
      <c r="B4989" t="s">
        <v>118</v>
      </c>
      <c r="C4989" s="3">
        <f>SUMIFS(Data!F:F,Data!$B:$B,Figure16!$B4989,Data!$A:$A,Figure16!$A4989)</f>
        <v>0</v>
      </c>
      <c r="D4989" s="3">
        <f>SUMIFS(Data!Y:Y,Data!$B:$B,Figure16!$B4989,Data!$A:$A,Figure16!$A4989)</f>
        <v>0</v>
      </c>
      <c r="E4989" s="3">
        <f>SUMIFS(Data!Q:Q,Data!$B:$B,Figure16!$B4989,Data!$A:$A,Figure16!$A4989)</f>
        <v>0</v>
      </c>
      <c r="F4989" s="1" t="str">
        <f t="shared" si="158"/>
        <v/>
      </c>
      <c r="G4989" s="1" t="str">
        <f t="shared" si="159"/>
        <v/>
      </c>
      <c r="H4989">
        <f>SUMIFS(Data!Z:Z,Data!B:B,Figure16!B4989,Data!A:A,Figure16!A4989)</f>
        <v>0</v>
      </c>
    </row>
    <row r="4990" spans="1:8">
      <c r="A4990" s="27">
        <v>1997</v>
      </c>
      <c r="B4990" t="s">
        <v>118</v>
      </c>
      <c r="C4990" s="3">
        <f>SUMIFS(Data!F:F,Data!$B:$B,Figure16!$B4990,Data!$A:$A,Figure16!$A4990)</f>
        <v>0</v>
      </c>
      <c r="D4990" s="3">
        <f>SUMIFS(Data!Y:Y,Data!$B:$B,Figure16!$B4990,Data!$A:$A,Figure16!$A4990)</f>
        <v>0</v>
      </c>
      <c r="E4990" s="3">
        <f>SUMIFS(Data!Q:Q,Data!$B:$B,Figure16!$B4990,Data!$A:$A,Figure16!$A4990)</f>
        <v>0</v>
      </c>
      <c r="F4990" s="1" t="str">
        <f t="shared" si="158"/>
        <v/>
      </c>
      <c r="G4990" s="1" t="str">
        <f t="shared" si="159"/>
        <v/>
      </c>
      <c r="H4990">
        <f>SUMIFS(Data!Z:Z,Data!B:B,Figure16!B4990,Data!A:A,Figure16!A4990)</f>
        <v>0</v>
      </c>
    </row>
    <row r="4991" spans="1:8">
      <c r="A4991" s="27">
        <v>1998</v>
      </c>
      <c r="B4991" t="s">
        <v>118</v>
      </c>
      <c r="C4991" s="3">
        <f>SUMIFS(Data!F:F,Data!$B:$B,Figure16!$B4991,Data!$A:$A,Figure16!$A4991)</f>
        <v>0</v>
      </c>
      <c r="D4991" s="3">
        <f>SUMIFS(Data!Y:Y,Data!$B:$B,Figure16!$B4991,Data!$A:$A,Figure16!$A4991)</f>
        <v>0</v>
      </c>
      <c r="E4991" s="3">
        <f>SUMIFS(Data!Q:Q,Data!$B:$B,Figure16!$B4991,Data!$A:$A,Figure16!$A4991)</f>
        <v>0</v>
      </c>
      <c r="F4991" s="1" t="str">
        <f t="shared" si="158"/>
        <v/>
      </c>
      <c r="G4991" s="1" t="str">
        <f t="shared" si="159"/>
        <v/>
      </c>
      <c r="H4991">
        <f>SUMIFS(Data!Z:Z,Data!B:B,Figure16!B4991,Data!A:A,Figure16!A4991)</f>
        <v>0</v>
      </c>
    </row>
    <row r="4992" spans="1:8">
      <c r="A4992" s="27">
        <v>1999</v>
      </c>
      <c r="B4992" t="s">
        <v>118</v>
      </c>
      <c r="C4992" s="3">
        <f>SUMIFS(Data!F:F,Data!$B:$B,Figure16!$B4992,Data!$A:$A,Figure16!$A4992)</f>
        <v>0</v>
      </c>
      <c r="D4992" s="3">
        <f>SUMIFS(Data!Y:Y,Data!$B:$B,Figure16!$B4992,Data!$A:$A,Figure16!$A4992)</f>
        <v>0</v>
      </c>
      <c r="E4992" s="3">
        <f>SUMIFS(Data!Q:Q,Data!$B:$B,Figure16!$B4992,Data!$A:$A,Figure16!$A4992)</f>
        <v>0</v>
      </c>
      <c r="F4992" s="1" t="str">
        <f t="shared" si="158"/>
        <v/>
      </c>
      <c r="G4992" s="1" t="str">
        <f t="shared" si="159"/>
        <v/>
      </c>
      <c r="H4992">
        <f>SUMIFS(Data!Z:Z,Data!B:B,Figure16!B4992,Data!A:A,Figure16!A4992)</f>
        <v>0</v>
      </c>
    </row>
    <row r="4993" spans="1:8">
      <c r="A4993" s="27">
        <v>2000</v>
      </c>
      <c r="B4993" t="s">
        <v>118</v>
      </c>
      <c r="C4993" s="3">
        <f>SUMIFS(Data!F:F,Data!$B:$B,Figure16!$B4993,Data!$A:$A,Figure16!$A4993)</f>
        <v>0</v>
      </c>
      <c r="D4993" s="3">
        <f>SUMIFS(Data!Y:Y,Data!$B:$B,Figure16!$B4993,Data!$A:$A,Figure16!$A4993)</f>
        <v>0</v>
      </c>
      <c r="E4993" s="3">
        <f>SUMIFS(Data!Q:Q,Data!$B:$B,Figure16!$B4993,Data!$A:$A,Figure16!$A4993)</f>
        <v>0</v>
      </c>
      <c r="F4993" s="1" t="str">
        <f t="shared" si="158"/>
        <v/>
      </c>
      <c r="G4993" s="1" t="str">
        <f t="shared" si="159"/>
        <v/>
      </c>
      <c r="H4993">
        <f>SUMIFS(Data!Z:Z,Data!B:B,Figure16!B4993,Data!A:A,Figure16!A4993)</f>
        <v>0</v>
      </c>
    </row>
    <row r="4994" spans="1:8">
      <c r="A4994" s="27">
        <v>2001</v>
      </c>
      <c r="B4994" t="s">
        <v>118</v>
      </c>
      <c r="C4994" s="3">
        <f>SUMIFS(Data!F:F,Data!$B:$B,Figure16!$B4994,Data!$A:$A,Figure16!$A4994)</f>
        <v>0</v>
      </c>
      <c r="D4994" s="3">
        <f>SUMIFS(Data!Y:Y,Data!$B:$B,Figure16!$B4994,Data!$A:$A,Figure16!$A4994)</f>
        <v>0</v>
      </c>
      <c r="E4994" s="3">
        <f>SUMIFS(Data!Q:Q,Data!$B:$B,Figure16!$B4994,Data!$A:$A,Figure16!$A4994)</f>
        <v>0</v>
      </c>
      <c r="F4994" s="1" t="str">
        <f t="shared" si="158"/>
        <v/>
      </c>
      <c r="G4994" s="1" t="str">
        <f t="shared" si="159"/>
        <v/>
      </c>
      <c r="H4994">
        <f>SUMIFS(Data!Z:Z,Data!B:B,Figure16!B4994,Data!A:A,Figure16!A4994)</f>
        <v>0</v>
      </c>
    </row>
    <row r="4995" spans="1:8">
      <c r="A4995" s="27">
        <v>2002</v>
      </c>
      <c r="B4995" t="s">
        <v>118</v>
      </c>
      <c r="C4995" s="3">
        <f>SUMIFS(Data!F:F,Data!$B:$B,Figure16!$B4995,Data!$A:$A,Figure16!$A4995)</f>
        <v>60000000</v>
      </c>
      <c r="D4995" s="3">
        <f>SUMIFS(Data!Y:Y,Data!$B:$B,Figure16!$B4995,Data!$A:$A,Figure16!$A4995)</f>
        <v>0</v>
      </c>
      <c r="E4995" s="3">
        <f>SUMIFS(Data!Q:Q,Data!$B:$B,Figure16!$B4995,Data!$A:$A,Figure16!$A4995)</f>
        <v>0</v>
      </c>
      <c r="F4995" s="1" t="str">
        <f t="shared" ref="F4995:F5058" si="160">IF(E4995&gt;0,C4995/E4995*100,"")</f>
        <v/>
      </c>
      <c r="G4995" s="1" t="str">
        <f t="shared" ref="G4995:G5058" si="161">IF($E4995&gt;0,D4995/$E4995*100,"")</f>
        <v/>
      </c>
      <c r="H4995">
        <f>SUMIFS(Data!Z:Z,Data!B:B,Figure16!B4995,Data!A:A,Figure16!A4995)</f>
        <v>0</v>
      </c>
    </row>
    <row r="4996" spans="1:8">
      <c r="A4996" s="27">
        <v>2003</v>
      </c>
      <c r="B4996" t="s">
        <v>118</v>
      </c>
      <c r="C4996" s="3">
        <f>SUMIFS(Data!F:F,Data!$B:$B,Figure16!$B4996,Data!$A:$A,Figure16!$A4996)</f>
        <v>0</v>
      </c>
      <c r="D4996" s="3">
        <f>SUMIFS(Data!Y:Y,Data!$B:$B,Figure16!$B4996,Data!$A:$A,Figure16!$A4996)</f>
        <v>0</v>
      </c>
      <c r="E4996" s="3">
        <f>SUMIFS(Data!Q:Q,Data!$B:$B,Figure16!$B4996,Data!$A:$A,Figure16!$A4996)</f>
        <v>0</v>
      </c>
      <c r="F4996" s="1" t="str">
        <f t="shared" si="160"/>
        <v/>
      </c>
      <c r="G4996" s="1" t="str">
        <f t="shared" si="161"/>
        <v/>
      </c>
      <c r="H4996">
        <f>SUMIFS(Data!Z:Z,Data!B:B,Figure16!B4996,Data!A:A,Figure16!A4996)</f>
        <v>0</v>
      </c>
    </row>
    <row r="4997" spans="1:8">
      <c r="A4997" s="27">
        <v>2004</v>
      </c>
      <c r="B4997" t="s">
        <v>118</v>
      </c>
      <c r="C4997" s="3">
        <f>SUMIFS(Data!F:F,Data!$B:$B,Figure16!$B4997,Data!$A:$A,Figure16!$A4997)</f>
        <v>0</v>
      </c>
      <c r="D4997" s="3">
        <f>SUMIFS(Data!Y:Y,Data!$B:$B,Figure16!$B4997,Data!$A:$A,Figure16!$A4997)</f>
        <v>0</v>
      </c>
      <c r="E4997" s="3">
        <f>SUMIFS(Data!Q:Q,Data!$B:$B,Figure16!$B4997,Data!$A:$A,Figure16!$A4997)</f>
        <v>0</v>
      </c>
      <c r="F4997" s="1" t="str">
        <f t="shared" si="160"/>
        <v/>
      </c>
      <c r="G4997" s="1" t="str">
        <f t="shared" si="161"/>
        <v/>
      </c>
      <c r="H4997">
        <f>SUMIFS(Data!Z:Z,Data!B:B,Figure16!B4997,Data!A:A,Figure16!A4997)</f>
        <v>0</v>
      </c>
    </row>
    <row r="4998" spans="1:8">
      <c r="A4998" s="27">
        <v>2005</v>
      </c>
      <c r="B4998" t="s">
        <v>118</v>
      </c>
      <c r="C4998" s="3">
        <f>SUMIFS(Data!F:F,Data!$B:$B,Figure16!$B4998,Data!$A:$A,Figure16!$A4998)</f>
        <v>0</v>
      </c>
      <c r="D4998" s="3">
        <f>SUMIFS(Data!Y:Y,Data!$B:$B,Figure16!$B4998,Data!$A:$A,Figure16!$A4998)</f>
        <v>0</v>
      </c>
      <c r="E4998" s="3">
        <f>SUMIFS(Data!Q:Q,Data!$B:$B,Figure16!$B4998,Data!$A:$A,Figure16!$A4998)</f>
        <v>0</v>
      </c>
      <c r="F4998" s="1" t="str">
        <f t="shared" si="160"/>
        <v/>
      </c>
      <c r="G4998" s="1" t="str">
        <f t="shared" si="161"/>
        <v/>
      </c>
      <c r="H4998">
        <f>SUMIFS(Data!Z:Z,Data!B:B,Figure16!B4998,Data!A:A,Figure16!A4998)</f>
        <v>0</v>
      </c>
    </row>
    <row r="4999" spans="1:8">
      <c r="A4999" s="27">
        <v>2006</v>
      </c>
      <c r="B4999" t="s">
        <v>118</v>
      </c>
      <c r="C4999" s="3">
        <f>SUMIFS(Data!F:F,Data!$B:$B,Figure16!$B4999,Data!$A:$A,Figure16!$A4999)</f>
        <v>0</v>
      </c>
      <c r="D4999" s="3">
        <f>SUMIFS(Data!Y:Y,Data!$B:$B,Figure16!$B4999,Data!$A:$A,Figure16!$A4999)</f>
        <v>0</v>
      </c>
      <c r="E4999" s="3">
        <f>SUMIFS(Data!Q:Q,Data!$B:$B,Figure16!$B4999,Data!$A:$A,Figure16!$A4999)</f>
        <v>0</v>
      </c>
      <c r="F4999" s="1" t="str">
        <f t="shared" si="160"/>
        <v/>
      </c>
      <c r="G4999" s="1" t="str">
        <f t="shared" si="161"/>
        <v/>
      </c>
      <c r="H4999">
        <f>SUMIFS(Data!Z:Z,Data!B:B,Figure16!B4999,Data!A:A,Figure16!A4999)</f>
        <v>0</v>
      </c>
    </row>
    <row r="5000" spans="1:8">
      <c r="A5000" s="27">
        <v>2007</v>
      </c>
      <c r="B5000" t="s">
        <v>118</v>
      </c>
      <c r="C5000" s="3">
        <f>SUMIFS(Data!F:F,Data!$B:$B,Figure16!$B5000,Data!$A:$A,Figure16!$A5000)</f>
        <v>0</v>
      </c>
      <c r="D5000" s="3">
        <f>SUMIFS(Data!Y:Y,Data!$B:$B,Figure16!$B5000,Data!$A:$A,Figure16!$A5000)</f>
        <v>0</v>
      </c>
      <c r="E5000" s="3">
        <f>SUMIFS(Data!Q:Q,Data!$B:$B,Figure16!$B5000,Data!$A:$A,Figure16!$A5000)</f>
        <v>20432742.112698164</v>
      </c>
      <c r="F5000" s="1">
        <f t="shared" si="160"/>
        <v>0</v>
      </c>
      <c r="G5000" s="1">
        <f t="shared" si="161"/>
        <v>0</v>
      </c>
      <c r="H5000">
        <f>SUMIFS(Data!Z:Z,Data!B:B,Figure16!B5000,Data!A:A,Figure16!A5000)</f>
        <v>0</v>
      </c>
    </row>
    <row r="5001" spans="1:8">
      <c r="A5001" s="27">
        <v>2008</v>
      </c>
      <c r="B5001" t="s">
        <v>118</v>
      </c>
      <c r="C5001" s="3">
        <f>SUMIFS(Data!F:F,Data!$B:$B,Figure16!$B5001,Data!$A:$A,Figure16!$A5001)</f>
        <v>0</v>
      </c>
      <c r="D5001" s="3">
        <f>SUMIFS(Data!Y:Y,Data!$B:$B,Figure16!$B5001,Data!$A:$A,Figure16!$A5001)</f>
        <v>0</v>
      </c>
      <c r="E5001" s="3">
        <f>SUMIFS(Data!Q:Q,Data!$B:$B,Figure16!$B5001,Data!$A:$A,Figure16!$A5001)</f>
        <v>39333572.32478939</v>
      </c>
      <c r="F5001" s="1">
        <f t="shared" si="160"/>
        <v>0</v>
      </c>
      <c r="G5001" s="1">
        <f t="shared" si="161"/>
        <v>0</v>
      </c>
      <c r="H5001">
        <f>SUMIFS(Data!Z:Z,Data!B:B,Figure16!B5001,Data!A:A,Figure16!A5001)</f>
        <v>0</v>
      </c>
    </row>
    <row r="5002" spans="1:8">
      <c r="A5002" s="27">
        <v>2009</v>
      </c>
      <c r="B5002" t="s">
        <v>118</v>
      </c>
      <c r="C5002" s="3">
        <f>SUMIFS(Data!F:F,Data!$B:$B,Figure16!$B5002,Data!$A:$A,Figure16!$A5002)</f>
        <v>0</v>
      </c>
      <c r="D5002" s="3">
        <f>SUMIFS(Data!Y:Y,Data!$B:$B,Figure16!$B5002,Data!$A:$A,Figure16!$A5002)</f>
        <v>0</v>
      </c>
      <c r="E5002" s="3">
        <f>SUMIFS(Data!Q:Q,Data!$B:$B,Figure16!$B5002,Data!$A:$A,Figure16!$A5002)</f>
        <v>44290951.925200619</v>
      </c>
      <c r="F5002" s="1">
        <f t="shared" si="160"/>
        <v>0</v>
      </c>
      <c r="G5002" s="1">
        <f t="shared" si="161"/>
        <v>0</v>
      </c>
      <c r="H5002">
        <f>SUMIFS(Data!Z:Z,Data!B:B,Figure16!B5002,Data!A:A,Figure16!A5002)</f>
        <v>0</v>
      </c>
    </row>
    <row r="5003" spans="1:8">
      <c r="A5003" s="27">
        <v>2010</v>
      </c>
      <c r="B5003" t="s">
        <v>118</v>
      </c>
      <c r="C5003" s="3">
        <f>SUMIFS(Data!F:F,Data!$B:$B,Figure16!$B5003,Data!$A:$A,Figure16!$A5003)</f>
        <v>0</v>
      </c>
      <c r="D5003" s="3">
        <f>SUMIFS(Data!Y:Y,Data!$B:$B,Figure16!$B5003,Data!$A:$A,Figure16!$A5003)</f>
        <v>0</v>
      </c>
      <c r="E5003" s="3">
        <f>SUMIFS(Data!Q:Q,Data!$B:$B,Figure16!$B5003,Data!$A:$A,Figure16!$A5003)</f>
        <v>49248810.572687224</v>
      </c>
      <c r="F5003" s="1">
        <f t="shared" si="160"/>
        <v>0</v>
      </c>
      <c r="G5003" s="1">
        <f t="shared" si="161"/>
        <v>0</v>
      </c>
      <c r="H5003">
        <f>SUMIFS(Data!Z:Z,Data!B:B,Figure16!B5003,Data!A:A,Figure16!A5003)</f>
        <v>0</v>
      </c>
    </row>
    <row r="5004" spans="1:8">
      <c r="A5004" s="27">
        <v>2011</v>
      </c>
      <c r="B5004" t="s">
        <v>118</v>
      </c>
      <c r="C5004" s="3">
        <f>SUMIFS(Data!F:F,Data!$B:$B,Figure16!$B5004,Data!$A:$A,Figure16!$A5004)</f>
        <v>0</v>
      </c>
      <c r="D5004" s="3">
        <f>SUMIFS(Data!Y:Y,Data!$B:$B,Figure16!$B5004,Data!$A:$A,Figure16!$A5004)</f>
        <v>0</v>
      </c>
      <c r="E5004" s="3">
        <f>SUMIFS(Data!Q:Q,Data!$B:$B,Figure16!$B5004,Data!$A:$A,Figure16!$A5004)</f>
        <v>72751801.046087041</v>
      </c>
      <c r="F5004" s="1">
        <f t="shared" si="160"/>
        <v>0</v>
      </c>
      <c r="G5004" s="1">
        <f t="shared" si="161"/>
        <v>0</v>
      </c>
      <c r="H5004">
        <f>SUMIFS(Data!Z:Z,Data!B:B,Figure16!B5004,Data!A:A,Figure16!A5004)</f>
        <v>0</v>
      </c>
    </row>
    <row r="5005" spans="1:8">
      <c r="A5005" s="27">
        <v>2012</v>
      </c>
      <c r="B5005" t="s">
        <v>118</v>
      </c>
      <c r="C5005" s="3">
        <f>SUMIFS(Data!F:F,Data!$B:$B,Figure16!$B5005,Data!$A:$A,Figure16!$A5005)</f>
        <v>0</v>
      </c>
      <c r="D5005" s="3">
        <f>SUMIFS(Data!Y:Y,Data!$B:$B,Figure16!$B5005,Data!$A:$A,Figure16!$A5005)</f>
        <v>0</v>
      </c>
      <c r="E5005" s="3">
        <f>SUMIFS(Data!Q:Q,Data!$B:$B,Figure16!$B5005,Data!$A:$A,Figure16!$A5005)</f>
        <v>103811958.76288658</v>
      </c>
      <c r="F5005" s="1">
        <f t="shared" si="160"/>
        <v>0</v>
      </c>
      <c r="G5005" s="1">
        <f t="shared" si="161"/>
        <v>0</v>
      </c>
      <c r="H5005">
        <f>SUMIFS(Data!Z:Z,Data!B:B,Figure16!B5005,Data!A:A,Figure16!A5005)</f>
        <v>0</v>
      </c>
    </row>
    <row r="5006" spans="1:8">
      <c r="A5006" s="27">
        <v>2013</v>
      </c>
      <c r="B5006" t="s">
        <v>118</v>
      </c>
      <c r="C5006" s="3">
        <f>SUMIFS(Data!F:F,Data!$B:$B,Figure16!$B5006,Data!$A:$A,Figure16!$A5006)</f>
        <v>0</v>
      </c>
      <c r="D5006" s="3">
        <f>SUMIFS(Data!Y:Y,Data!$B:$B,Figure16!$B5006,Data!$A:$A,Figure16!$A5006)</f>
        <v>0</v>
      </c>
      <c r="E5006" s="3">
        <f>SUMIFS(Data!Q:Q,Data!$B:$B,Figure16!$B5006,Data!$A:$A,Figure16!$A5006)</f>
        <v>108601538.46153845</v>
      </c>
      <c r="F5006" s="1">
        <f t="shared" si="160"/>
        <v>0</v>
      </c>
      <c r="G5006" s="1">
        <f t="shared" si="161"/>
        <v>0</v>
      </c>
      <c r="H5006">
        <f>SUMIFS(Data!Z:Z,Data!B:B,Figure16!B5006,Data!A:A,Figure16!A5006)</f>
        <v>0</v>
      </c>
    </row>
    <row r="5007" spans="1:8">
      <c r="A5007" s="27">
        <v>2014</v>
      </c>
      <c r="B5007" t="s">
        <v>118</v>
      </c>
      <c r="C5007" s="3">
        <f>SUMIFS(Data!F:F,Data!$B:$B,Figure16!$B5007,Data!$A:$A,Figure16!$A5007)</f>
        <v>0</v>
      </c>
      <c r="D5007" s="3">
        <f>SUMIFS(Data!Y:Y,Data!$B:$B,Figure16!$B5007,Data!$A:$A,Figure16!$A5007)</f>
        <v>0</v>
      </c>
      <c r="E5007" s="3">
        <f>SUMIFS(Data!Q:Q,Data!$B:$B,Figure16!$B5007,Data!$A:$A,Figure16!$A5007)</f>
        <v>117020381.93169299</v>
      </c>
      <c r="F5007" s="1">
        <f t="shared" si="160"/>
        <v>0</v>
      </c>
      <c r="G5007" s="1">
        <f t="shared" si="161"/>
        <v>0</v>
      </c>
      <c r="H5007">
        <f>SUMIFS(Data!Z:Z,Data!B:B,Figure16!B5007,Data!A:A,Figure16!A5007)</f>
        <v>0</v>
      </c>
    </row>
    <row r="5008" spans="1:8">
      <c r="A5008" s="27">
        <v>2015</v>
      </c>
      <c r="B5008" t="s">
        <v>118</v>
      </c>
      <c r="C5008" s="3">
        <f>SUMIFS(Data!F:F,Data!$B:$B,Figure16!$B5008,Data!$A:$A,Figure16!$A5008)</f>
        <v>0</v>
      </c>
      <c r="D5008" s="3">
        <f>SUMIFS(Data!Y:Y,Data!$B:$B,Figure16!$B5008,Data!$A:$A,Figure16!$A5008)</f>
        <v>0</v>
      </c>
      <c r="E5008" s="3">
        <f>SUMIFS(Data!Q:Q,Data!$B:$B,Figure16!$B5008,Data!$A:$A,Figure16!$A5008)</f>
        <v>100459782.60869566</v>
      </c>
      <c r="F5008" s="1">
        <f t="shared" si="160"/>
        <v>0</v>
      </c>
      <c r="G5008" s="1">
        <f t="shared" si="161"/>
        <v>0</v>
      </c>
      <c r="H5008">
        <f>SUMIFS(Data!Z:Z,Data!B:B,Figure16!B5008,Data!A:A,Figure16!A5008)</f>
        <v>0</v>
      </c>
    </row>
    <row r="5009" spans="1:8">
      <c r="A5009" s="27">
        <v>2016</v>
      </c>
      <c r="B5009" t="s">
        <v>118</v>
      </c>
      <c r="C5009" s="3">
        <f>SUMIFS(Data!F:F,Data!$B:$B,Figure16!$B5009,Data!$A:$A,Figure16!$A5009)</f>
        <v>0</v>
      </c>
      <c r="D5009" s="3">
        <f>SUMIFS(Data!Y:Y,Data!$B:$B,Figure16!$B5009,Data!$A:$A,Figure16!$A5009)</f>
        <v>0</v>
      </c>
      <c r="E5009" s="3">
        <f>SUMIFS(Data!Q:Q,Data!$B:$B,Figure16!$B5009,Data!$A:$A,Figure16!$A5009)</f>
        <v>102060129.57705468</v>
      </c>
      <c r="F5009" s="1">
        <f t="shared" si="160"/>
        <v>0</v>
      </c>
      <c r="G5009" s="1">
        <f t="shared" si="161"/>
        <v>0</v>
      </c>
      <c r="H5009">
        <f>SUMIFS(Data!Z:Z,Data!B:B,Figure16!B5009,Data!A:A,Figure16!A5009)</f>
        <v>0</v>
      </c>
    </row>
    <row r="5010" spans="1:8">
      <c r="A5010" s="27">
        <v>2017</v>
      </c>
      <c r="B5010" t="s">
        <v>118</v>
      </c>
      <c r="C5010" s="3">
        <f>SUMIFS(Data!F:F,Data!$B:$B,Figure16!$B5010,Data!$A:$A,Figure16!$A5010)</f>
        <v>0</v>
      </c>
      <c r="D5010" s="3">
        <f>SUMIFS(Data!Y:Y,Data!$B:$B,Figure16!$B5010,Data!$A:$A,Figure16!$A5010)</f>
        <v>0</v>
      </c>
      <c r="E5010" s="3">
        <f>SUMIFS(Data!Q:Q,Data!$B:$B,Figure16!$B5010,Data!$A:$A,Figure16!$A5010)</f>
        <v>113884908.36413002</v>
      </c>
      <c r="F5010" s="1">
        <f t="shared" si="160"/>
        <v>0</v>
      </c>
      <c r="G5010" s="1">
        <f t="shared" si="161"/>
        <v>0</v>
      </c>
      <c r="H5010">
        <f>SUMIFS(Data!Z:Z,Data!B:B,Figure16!B5010,Data!A:A,Figure16!A5010)</f>
        <v>0</v>
      </c>
    </row>
    <row r="5011" spans="1:8">
      <c r="A5011" s="27">
        <v>1950</v>
      </c>
      <c r="B5011" t="s">
        <v>120</v>
      </c>
      <c r="C5011" s="3">
        <f>SUMIFS(Data!F:F,Data!$B:$B,Figure16!$B5011,Data!$A:$A,Figure16!$A5011)</f>
        <v>0</v>
      </c>
      <c r="D5011" s="3">
        <f>SUMIFS(Data!Y:Y,Data!$B:$B,Figure16!$B5011,Data!$A:$A,Figure16!$A5011)</f>
        <v>0</v>
      </c>
      <c r="E5011" s="3">
        <f>SUMIFS(Data!Q:Q,Data!$B:$B,Figure16!$B5011,Data!$A:$A,Figure16!$A5011)</f>
        <v>0</v>
      </c>
      <c r="F5011" s="1" t="str">
        <f t="shared" si="160"/>
        <v/>
      </c>
      <c r="G5011" s="1" t="str">
        <f t="shared" si="161"/>
        <v/>
      </c>
      <c r="H5011">
        <f>SUMIFS(Data!Z:Z,Data!B:B,Figure16!B5011,Data!A:A,Figure16!A5011)</f>
        <v>1</v>
      </c>
    </row>
    <row r="5012" spans="1:8">
      <c r="A5012" s="27">
        <v>1951</v>
      </c>
      <c r="B5012" t="s">
        <v>120</v>
      </c>
      <c r="C5012" s="3">
        <f>SUMIFS(Data!F:F,Data!$B:$B,Figure16!$B5012,Data!$A:$A,Figure16!$A5012)</f>
        <v>0</v>
      </c>
      <c r="D5012" s="3">
        <f>SUMIFS(Data!Y:Y,Data!$B:$B,Figure16!$B5012,Data!$A:$A,Figure16!$A5012)</f>
        <v>0</v>
      </c>
      <c r="E5012" s="3">
        <f>SUMIFS(Data!Q:Q,Data!$B:$B,Figure16!$B5012,Data!$A:$A,Figure16!$A5012)</f>
        <v>0</v>
      </c>
      <c r="F5012" s="1" t="str">
        <f t="shared" si="160"/>
        <v/>
      </c>
      <c r="G5012" s="1" t="str">
        <f t="shared" si="161"/>
        <v/>
      </c>
      <c r="H5012">
        <f>SUMIFS(Data!Z:Z,Data!B:B,Figure16!B5012,Data!A:A,Figure16!A5012)</f>
        <v>1</v>
      </c>
    </row>
    <row r="5013" spans="1:8">
      <c r="A5013" s="27">
        <v>1952</v>
      </c>
      <c r="B5013" t="s">
        <v>120</v>
      </c>
      <c r="C5013" s="3">
        <f>SUMIFS(Data!F:F,Data!$B:$B,Figure16!$B5013,Data!$A:$A,Figure16!$A5013)</f>
        <v>0</v>
      </c>
      <c r="D5013" s="3">
        <f>SUMIFS(Data!Y:Y,Data!$B:$B,Figure16!$B5013,Data!$A:$A,Figure16!$A5013)</f>
        <v>0</v>
      </c>
      <c r="E5013" s="3">
        <f>SUMIFS(Data!Q:Q,Data!$B:$B,Figure16!$B5013,Data!$A:$A,Figure16!$A5013)</f>
        <v>0</v>
      </c>
      <c r="F5013" s="1" t="str">
        <f t="shared" si="160"/>
        <v/>
      </c>
      <c r="G5013" s="1" t="str">
        <f t="shared" si="161"/>
        <v/>
      </c>
      <c r="H5013">
        <f>SUMIFS(Data!Z:Z,Data!B:B,Figure16!B5013,Data!A:A,Figure16!A5013)</f>
        <v>1</v>
      </c>
    </row>
    <row r="5014" spans="1:8">
      <c r="A5014" s="27">
        <v>1953</v>
      </c>
      <c r="B5014" t="s">
        <v>120</v>
      </c>
      <c r="C5014" s="3">
        <f>SUMIFS(Data!F:F,Data!$B:$B,Figure16!$B5014,Data!$A:$A,Figure16!$A5014)</f>
        <v>0</v>
      </c>
      <c r="D5014" s="3">
        <f>SUMIFS(Data!Y:Y,Data!$B:$B,Figure16!$B5014,Data!$A:$A,Figure16!$A5014)</f>
        <v>0</v>
      </c>
      <c r="E5014" s="3">
        <f>SUMIFS(Data!Q:Q,Data!$B:$B,Figure16!$B5014,Data!$A:$A,Figure16!$A5014)</f>
        <v>0</v>
      </c>
      <c r="F5014" s="1" t="str">
        <f t="shared" si="160"/>
        <v/>
      </c>
      <c r="G5014" s="1" t="str">
        <f t="shared" si="161"/>
        <v/>
      </c>
      <c r="H5014">
        <f>SUMIFS(Data!Z:Z,Data!B:B,Figure16!B5014,Data!A:A,Figure16!A5014)</f>
        <v>1</v>
      </c>
    </row>
    <row r="5015" spans="1:8">
      <c r="A5015" s="27">
        <v>1954</v>
      </c>
      <c r="B5015" t="s">
        <v>120</v>
      </c>
      <c r="C5015" s="3">
        <f>SUMIFS(Data!F:F,Data!$B:$B,Figure16!$B5015,Data!$A:$A,Figure16!$A5015)</f>
        <v>0</v>
      </c>
      <c r="D5015" s="3">
        <f>SUMIFS(Data!Y:Y,Data!$B:$B,Figure16!$B5015,Data!$A:$A,Figure16!$A5015)</f>
        <v>0</v>
      </c>
      <c r="E5015" s="3">
        <f>SUMIFS(Data!Q:Q,Data!$B:$B,Figure16!$B5015,Data!$A:$A,Figure16!$A5015)</f>
        <v>0</v>
      </c>
      <c r="F5015" s="1" t="str">
        <f t="shared" si="160"/>
        <v/>
      </c>
      <c r="G5015" s="1" t="str">
        <f t="shared" si="161"/>
        <v/>
      </c>
      <c r="H5015">
        <f>SUMIFS(Data!Z:Z,Data!B:B,Figure16!B5015,Data!A:A,Figure16!A5015)</f>
        <v>1</v>
      </c>
    </row>
    <row r="5016" spans="1:8">
      <c r="A5016" s="27">
        <v>1955</v>
      </c>
      <c r="B5016" t="s">
        <v>120</v>
      </c>
      <c r="C5016" s="3">
        <f>SUMIFS(Data!F:F,Data!$B:$B,Figure16!$B5016,Data!$A:$A,Figure16!$A5016)</f>
        <v>0</v>
      </c>
      <c r="D5016" s="3">
        <f>SUMIFS(Data!Y:Y,Data!$B:$B,Figure16!$B5016,Data!$A:$A,Figure16!$A5016)</f>
        <v>0</v>
      </c>
      <c r="E5016" s="3">
        <f>SUMIFS(Data!Q:Q,Data!$B:$B,Figure16!$B5016,Data!$A:$A,Figure16!$A5016)</f>
        <v>0</v>
      </c>
      <c r="F5016" s="1" t="str">
        <f t="shared" si="160"/>
        <v/>
      </c>
      <c r="G5016" s="1" t="str">
        <f t="shared" si="161"/>
        <v/>
      </c>
      <c r="H5016">
        <f>SUMIFS(Data!Z:Z,Data!B:B,Figure16!B5016,Data!A:A,Figure16!A5016)</f>
        <v>1</v>
      </c>
    </row>
    <row r="5017" spans="1:8">
      <c r="A5017" s="27">
        <v>1956</v>
      </c>
      <c r="B5017" t="s">
        <v>120</v>
      </c>
      <c r="C5017" s="3">
        <f>SUMIFS(Data!F:F,Data!$B:$B,Figure16!$B5017,Data!$A:$A,Figure16!$A5017)</f>
        <v>12600000</v>
      </c>
      <c r="D5017" s="3">
        <f>SUMIFS(Data!Y:Y,Data!$B:$B,Figure16!$B5017,Data!$A:$A,Figure16!$A5017)</f>
        <v>0</v>
      </c>
      <c r="E5017" s="3">
        <f>SUMIFS(Data!Q:Q,Data!$B:$B,Figure16!$B5017,Data!$A:$A,Figure16!$A5017)</f>
        <v>0</v>
      </c>
      <c r="F5017" s="1" t="str">
        <f t="shared" si="160"/>
        <v/>
      </c>
      <c r="G5017" s="1" t="str">
        <f t="shared" si="161"/>
        <v/>
      </c>
      <c r="H5017">
        <f>SUMIFS(Data!Z:Z,Data!B:B,Figure16!B5017,Data!A:A,Figure16!A5017)</f>
        <v>1</v>
      </c>
    </row>
    <row r="5018" spans="1:8">
      <c r="A5018" s="27">
        <v>1957</v>
      </c>
      <c r="B5018" t="s">
        <v>120</v>
      </c>
      <c r="C5018" s="3">
        <f>SUMIFS(Data!F:F,Data!$B:$B,Figure16!$B5018,Data!$A:$A,Figure16!$A5018)</f>
        <v>0</v>
      </c>
      <c r="D5018" s="3">
        <f>SUMIFS(Data!Y:Y,Data!$B:$B,Figure16!$B5018,Data!$A:$A,Figure16!$A5018)</f>
        <v>0</v>
      </c>
      <c r="E5018" s="3">
        <f>SUMIFS(Data!Q:Q,Data!$B:$B,Figure16!$B5018,Data!$A:$A,Figure16!$A5018)</f>
        <v>0</v>
      </c>
      <c r="F5018" s="1" t="str">
        <f t="shared" si="160"/>
        <v/>
      </c>
      <c r="G5018" s="1" t="str">
        <f t="shared" si="161"/>
        <v/>
      </c>
      <c r="H5018">
        <f>SUMIFS(Data!Z:Z,Data!B:B,Figure16!B5018,Data!A:A,Figure16!A5018)</f>
        <v>1</v>
      </c>
    </row>
    <row r="5019" spans="1:8">
      <c r="A5019" s="27">
        <v>1958</v>
      </c>
      <c r="B5019" t="s">
        <v>120</v>
      </c>
      <c r="C5019" s="3">
        <f>SUMIFS(Data!F:F,Data!$B:$B,Figure16!$B5019,Data!$A:$A,Figure16!$A5019)</f>
        <v>0</v>
      </c>
      <c r="D5019" s="3">
        <f>SUMIFS(Data!Y:Y,Data!$B:$B,Figure16!$B5019,Data!$A:$A,Figure16!$A5019)</f>
        <v>0</v>
      </c>
      <c r="E5019" s="3">
        <f>SUMIFS(Data!Q:Q,Data!$B:$B,Figure16!$B5019,Data!$A:$A,Figure16!$A5019)</f>
        <v>0</v>
      </c>
      <c r="F5019" s="1" t="str">
        <f t="shared" si="160"/>
        <v/>
      </c>
      <c r="G5019" s="1" t="str">
        <f t="shared" si="161"/>
        <v/>
      </c>
      <c r="H5019">
        <f>SUMIFS(Data!Z:Z,Data!B:B,Figure16!B5019,Data!A:A,Figure16!A5019)</f>
        <v>1</v>
      </c>
    </row>
    <row r="5020" spans="1:8">
      <c r="A5020" s="27">
        <v>1959</v>
      </c>
      <c r="B5020" t="s">
        <v>120</v>
      </c>
      <c r="C5020" s="3">
        <f>SUMIFS(Data!F:F,Data!$B:$B,Figure16!$B5020,Data!$A:$A,Figure16!$A5020)</f>
        <v>0</v>
      </c>
      <c r="D5020" s="3">
        <f>SUMIFS(Data!Y:Y,Data!$B:$B,Figure16!$B5020,Data!$A:$A,Figure16!$A5020)</f>
        <v>0</v>
      </c>
      <c r="E5020" s="3">
        <f>SUMIFS(Data!Q:Q,Data!$B:$B,Figure16!$B5020,Data!$A:$A,Figure16!$A5020)</f>
        <v>0</v>
      </c>
      <c r="F5020" s="1" t="str">
        <f t="shared" si="160"/>
        <v/>
      </c>
      <c r="G5020" s="1" t="str">
        <f t="shared" si="161"/>
        <v/>
      </c>
      <c r="H5020">
        <f>SUMIFS(Data!Z:Z,Data!B:B,Figure16!B5020,Data!A:A,Figure16!A5020)</f>
        <v>1</v>
      </c>
    </row>
    <row r="5021" spans="1:8">
      <c r="A5021" s="27">
        <v>1960</v>
      </c>
      <c r="B5021" t="s">
        <v>120</v>
      </c>
      <c r="C5021" s="3">
        <f>SUMIFS(Data!F:F,Data!$B:$B,Figure16!$B5021,Data!$A:$A,Figure16!$A5021)</f>
        <v>21200000</v>
      </c>
      <c r="D5021" s="3">
        <f>SUMIFS(Data!Y:Y,Data!$B:$B,Figure16!$B5021,Data!$A:$A,Figure16!$A5021)</f>
        <v>0</v>
      </c>
      <c r="E5021" s="3">
        <f>SUMIFS(Data!Q:Q,Data!$B:$B,Figure16!$B5021,Data!$A:$A,Figure16!$A5021)</f>
        <v>508334413.96508723</v>
      </c>
      <c r="F5021" s="1">
        <f t="shared" si="160"/>
        <v>4.1704829375286074</v>
      </c>
      <c r="G5021" s="1">
        <f t="shared" si="161"/>
        <v>0</v>
      </c>
      <c r="H5021">
        <f>SUMIFS(Data!Z:Z,Data!B:B,Figure16!B5021,Data!A:A,Figure16!A5021)</f>
        <v>1</v>
      </c>
    </row>
    <row r="5022" spans="1:8">
      <c r="A5022" s="27">
        <v>1961</v>
      </c>
      <c r="B5022" t="s">
        <v>120</v>
      </c>
      <c r="C5022" s="3">
        <f>SUMIFS(Data!F:F,Data!$B:$B,Figure16!$B5022,Data!$A:$A,Figure16!$A5022)</f>
        <v>0</v>
      </c>
      <c r="D5022" s="3">
        <f>SUMIFS(Data!Y:Y,Data!$B:$B,Figure16!$B5022,Data!$A:$A,Figure16!$A5022)</f>
        <v>0</v>
      </c>
      <c r="E5022" s="3">
        <f>SUMIFS(Data!Q:Q,Data!$B:$B,Figure16!$B5022,Data!$A:$A,Figure16!$A5022)</f>
        <v>531959561.62226015</v>
      </c>
      <c r="F5022" s="1">
        <f t="shared" si="160"/>
        <v>0</v>
      </c>
      <c r="G5022" s="1">
        <f t="shared" si="161"/>
        <v>0</v>
      </c>
      <c r="H5022">
        <f>SUMIFS(Data!Z:Z,Data!B:B,Figure16!B5022,Data!A:A,Figure16!A5022)</f>
        <v>1</v>
      </c>
    </row>
    <row r="5023" spans="1:8">
      <c r="A5023" s="27">
        <v>1962</v>
      </c>
      <c r="B5023" t="s">
        <v>120</v>
      </c>
      <c r="C5023" s="3">
        <f>SUMIFS(Data!F:F,Data!$B:$B,Figure16!$B5023,Data!$A:$A,Figure16!$A5023)</f>
        <v>0</v>
      </c>
      <c r="D5023" s="3">
        <f>SUMIFS(Data!Y:Y,Data!$B:$B,Figure16!$B5023,Data!$A:$A,Figure16!$A5023)</f>
        <v>0</v>
      </c>
      <c r="E5023" s="3">
        <f>SUMIFS(Data!Q:Q,Data!$B:$B,Figure16!$B5023,Data!$A:$A,Figure16!$A5023)</f>
        <v>574091101.19438243</v>
      </c>
      <c r="F5023" s="1">
        <f t="shared" si="160"/>
        <v>0</v>
      </c>
      <c r="G5023" s="1">
        <f t="shared" si="161"/>
        <v>0</v>
      </c>
      <c r="H5023">
        <f>SUMIFS(Data!Z:Z,Data!B:B,Figure16!B5023,Data!A:A,Figure16!A5023)</f>
        <v>1</v>
      </c>
    </row>
    <row r="5024" spans="1:8">
      <c r="A5024" s="27">
        <v>1963</v>
      </c>
      <c r="B5024" t="s">
        <v>120</v>
      </c>
      <c r="C5024" s="3">
        <f>SUMIFS(Data!F:F,Data!$B:$B,Figure16!$B5024,Data!$A:$A,Figure16!$A5024)</f>
        <v>0</v>
      </c>
      <c r="D5024" s="3">
        <f>SUMIFS(Data!Y:Y,Data!$B:$B,Figure16!$B5024,Data!$A:$A,Figure16!$A5024)</f>
        <v>0</v>
      </c>
      <c r="E5024" s="3">
        <f>SUMIFS(Data!Q:Q,Data!$B:$B,Figure16!$B5024,Data!$A:$A,Figure16!$A5024)</f>
        <v>496947904.44303292</v>
      </c>
      <c r="F5024" s="1">
        <f t="shared" si="160"/>
        <v>0</v>
      </c>
      <c r="G5024" s="1">
        <f t="shared" si="161"/>
        <v>0</v>
      </c>
      <c r="H5024">
        <f>SUMIFS(Data!Z:Z,Data!B:B,Figure16!B5024,Data!A:A,Figure16!A5024)</f>
        <v>1</v>
      </c>
    </row>
    <row r="5025" spans="1:8">
      <c r="A5025" s="27">
        <v>1964</v>
      </c>
      <c r="B5025" t="s">
        <v>120</v>
      </c>
      <c r="C5025" s="3">
        <f>SUMIFS(Data!F:F,Data!$B:$B,Figure16!$B5025,Data!$A:$A,Figure16!$A5025)</f>
        <v>0</v>
      </c>
      <c r="D5025" s="3">
        <f>SUMIFS(Data!Y:Y,Data!$B:$B,Figure16!$B5025,Data!$A:$A,Figure16!$A5025)</f>
        <v>0</v>
      </c>
      <c r="E5025" s="3">
        <f>SUMIFS(Data!Q:Q,Data!$B:$B,Figure16!$B5025,Data!$A:$A,Figure16!$A5025)</f>
        <v>496098775.30864197</v>
      </c>
      <c r="F5025" s="1">
        <f t="shared" si="160"/>
        <v>0</v>
      </c>
      <c r="G5025" s="1">
        <f t="shared" si="161"/>
        <v>0</v>
      </c>
      <c r="H5025">
        <f>SUMIFS(Data!Z:Z,Data!B:B,Figure16!B5025,Data!A:A,Figure16!A5025)</f>
        <v>1</v>
      </c>
    </row>
    <row r="5026" spans="1:8">
      <c r="A5026" s="27">
        <v>1965</v>
      </c>
      <c r="B5026" t="s">
        <v>120</v>
      </c>
      <c r="C5026" s="3">
        <f>SUMIFS(Data!F:F,Data!$B:$B,Figure16!$B5026,Data!$A:$A,Figure16!$A5026)</f>
        <v>0</v>
      </c>
      <c r="D5026" s="3">
        <f>SUMIFS(Data!Y:Y,Data!$B:$B,Figure16!$B5026,Data!$A:$A,Figure16!$A5026)</f>
        <v>0</v>
      </c>
      <c r="E5026" s="3">
        <f>SUMIFS(Data!Q:Q,Data!$B:$B,Figure16!$B5026,Data!$A:$A,Figure16!$A5026)</f>
        <v>735267082.29426432</v>
      </c>
      <c r="F5026" s="1">
        <f t="shared" si="160"/>
        <v>0</v>
      </c>
      <c r="G5026" s="1">
        <f t="shared" si="161"/>
        <v>0</v>
      </c>
      <c r="H5026">
        <f>SUMIFS(Data!Z:Z,Data!B:B,Figure16!B5026,Data!A:A,Figure16!A5026)</f>
        <v>1</v>
      </c>
    </row>
    <row r="5027" spans="1:8">
      <c r="A5027" s="27">
        <v>1966</v>
      </c>
      <c r="B5027" t="s">
        <v>120</v>
      </c>
      <c r="C5027" s="3">
        <f>SUMIFS(Data!F:F,Data!$B:$B,Figure16!$B5027,Data!$A:$A,Figure16!$A5027)</f>
        <v>20000000</v>
      </c>
      <c r="D5027" s="3">
        <f>SUMIFS(Data!Y:Y,Data!$B:$B,Figure16!$B5027,Data!$A:$A,Figure16!$A5027)</f>
        <v>0</v>
      </c>
      <c r="E5027" s="3">
        <f>SUMIFS(Data!Q:Q,Data!$B:$B,Figure16!$B5027,Data!$A:$A,Figure16!$A5027)</f>
        <v>906811943.8246491</v>
      </c>
      <c r="F5027" s="1">
        <f t="shared" si="160"/>
        <v>2.2055289562735858</v>
      </c>
      <c r="G5027" s="1">
        <f t="shared" si="161"/>
        <v>0</v>
      </c>
      <c r="H5027">
        <f>SUMIFS(Data!Z:Z,Data!B:B,Figure16!B5027,Data!A:A,Figure16!A5027)</f>
        <v>1</v>
      </c>
    </row>
    <row r="5028" spans="1:8">
      <c r="A5028" s="27">
        <v>1967</v>
      </c>
      <c r="B5028" t="s">
        <v>120</v>
      </c>
      <c r="C5028" s="3">
        <f>SUMIFS(Data!F:F,Data!$B:$B,Figure16!$B5028,Data!$A:$A,Figure16!$A5028)</f>
        <v>1000000</v>
      </c>
      <c r="D5028" s="3">
        <f>SUMIFS(Data!Y:Y,Data!$B:$B,Figure16!$B5028,Data!$A:$A,Figure16!$A5028)</f>
        <v>0</v>
      </c>
      <c r="E5028" s="3">
        <f>SUMIFS(Data!Q:Q,Data!$B:$B,Figure16!$B5028,Data!$A:$A,Figure16!$A5028)</f>
        <v>841974025.46265912</v>
      </c>
      <c r="F5028" s="1">
        <f t="shared" si="160"/>
        <v>0.11876850945021809</v>
      </c>
      <c r="G5028" s="1">
        <f t="shared" si="161"/>
        <v>0</v>
      </c>
      <c r="H5028">
        <f>SUMIFS(Data!Z:Z,Data!B:B,Figure16!B5028,Data!A:A,Figure16!A5028)</f>
        <v>1</v>
      </c>
    </row>
    <row r="5029" spans="1:8">
      <c r="A5029" s="27">
        <v>1968</v>
      </c>
      <c r="B5029" t="s">
        <v>120</v>
      </c>
      <c r="C5029" s="3">
        <f>SUMIFS(Data!F:F,Data!$B:$B,Figure16!$B5029,Data!$A:$A,Figure16!$A5029)</f>
        <v>0</v>
      </c>
      <c r="D5029" s="3">
        <f>SUMIFS(Data!Y:Y,Data!$B:$B,Figure16!$B5029,Data!$A:$A,Figure16!$A5029)</f>
        <v>0</v>
      </c>
      <c r="E5029" s="3">
        <f>SUMIFS(Data!Q:Q,Data!$B:$B,Figure16!$B5029,Data!$A:$A,Figure16!$A5029)</f>
        <v>772228643.40542805</v>
      </c>
      <c r="F5029" s="1">
        <f t="shared" si="160"/>
        <v>0</v>
      </c>
      <c r="G5029" s="1">
        <f t="shared" si="161"/>
        <v>0</v>
      </c>
      <c r="H5029">
        <f>SUMIFS(Data!Z:Z,Data!B:B,Figure16!B5029,Data!A:A,Figure16!A5029)</f>
        <v>1</v>
      </c>
    </row>
    <row r="5030" spans="1:8">
      <c r="A5030" s="27">
        <v>1969</v>
      </c>
      <c r="B5030" t="s">
        <v>120</v>
      </c>
      <c r="C5030" s="3">
        <f>SUMIFS(Data!F:F,Data!$B:$B,Figure16!$B5030,Data!$A:$A,Figure16!$A5030)</f>
        <v>0</v>
      </c>
      <c r="D5030" s="3">
        <f>SUMIFS(Data!Y:Y,Data!$B:$B,Figure16!$B5030,Data!$A:$A,Figure16!$A5030)</f>
        <v>0</v>
      </c>
      <c r="E5030" s="3">
        <f>SUMIFS(Data!Q:Q,Data!$B:$B,Figure16!$B5030,Data!$A:$A,Figure16!$A5030)</f>
        <v>788641965.43209875</v>
      </c>
      <c r="F5030" s="1">
        <f t="shared" si="160"/>
        <v>0</v>
      </c>
      <c r="G5030" s="1">
        <f t="shared" si="161"/>
        <v>0</v>
      </c>
      <c r="H5030">
        <f>SUMIFS(Data!Z:Z,Data!B:B,Figure16!B5030,Data!A:A,Figure16!A5030)</f>
        <v>1</v>
      </c>
    </row>
    <row r="5031" spans="1:8">
      <c r="A5031" s="27">
        <v>1970</v>
      </c>
      <c r="B5031" t="s">
        <v>120</v>
      </c>
      <c r="C5031" s="3">
        <f>SUMIFS(Data!F:F,Data!$B:$B,Figure16!$B5031,Data!$A:$A,Figure16!$A5031)</f>
        <v>0</v>
      </c>
      <c r="D5031" s="3">
        <f>SUMIFS(Data!Y:Y,Data!$B:$B,Figure16!$B5031,Data!$A:$A,Figure16!$A5031)</f>
        <v>0</v>
      </c>
      <c r="E5031" s="3">
        <f>SUMIFS(Data!Q:Q,Data!$B:$B,Figure16!$B5031,Data!$A:$A,Figure16!$A5031)</f>
        <v>865975308.64197528</v>
      </c>
      <c r="F5031" s="1">
        <f t="shared" si="160"/>
        <v>0</v>
      </c>
      <c r="G5031" s="1">
        <f t="shared" si="161"/>
        <v>0</v>
      </c>
      <c r="H5031">
        <f>SUMIFS(Data!Z:Z,Data!B:B,Figure16!B5031,Data!A:A,Figure16!A5031)</f>
        <v>1</v>
      </c>
    </row>
    <row r="5032" spans="1:8">
      <c r="A5032" s="27">
        <v>1971</v>
      </c>
      <c r="B5032" t="s">
        <v>120</v>
      </c>
      <c r="C5032" s="3">
        <f>SUMIFS(Data!F:F,Data!$B:$B,Figure16!$B5032,Data!$A:$A,Figure16!$A5032)</f>
        <v>2000000</v>
      </c>
      <c r="D5032" s="3">
        <f>SUMIFS(Data!Y:Y,Data!$B:$B,Figure16!$B5032,Data!$A:$A,Figure16!$A5032)</f>
        <v>0</v>
      </c>
      <c r="E5032" s="3">
        <f>SUMIFS(Data!Q:Q,Data!$B:$B,Figure16!$B5032,Data!$A:$A,Figure16!$A5032)</f>
        <v>882765471.60493827</v>
      </c>
      <c r="F5032" s="1">
        <f t="shared" si="160"/>
        <v>0.22656074170683635</v>
      </c>
      <c r="G5032" s="1">
        <f t="shared" si="161"/>
        <v>0</v>
      </c>
      <c r="H5032">
        <f>SUMIFS(Data!Z:Z,Data!B:B,Figure16!B5032,Data!A:A,Figure16!A5032)</f>
        <v>1</v>
      </c>
    </row>
    <row r="5033" spans="1:8">
      <c r="A5033" s="27">
        <v>1972</v>
      </c>
      <c r="B5033" t="s">
        <v>120</v>
      </c>
      <c r="C5033" s="3">
        <f>SUMIFS(Data!F:F,Data!$B:$B,Figure16!$B5033,Data!$A:$A,Figure16!$A5033)</f>
        <v>35000000</v>
      </c>
      <c r="D5033" s="3">
        <f>SUMIFS(Data!Y:Y,Data!$B:$B,Figure16!$B5033,Data!$A:$A,Figure16!$A5033)</f>
        <v>0</v>
      </c>
      <c r="E5033" s="3">
        <f>SUMIFS(Data!Q:Q,Data!$B:$B,Figure16!$B5033,Data!$A:$A,Figure16!$A5033)</f>
        <v>1024098804.9382716</v>
      </c>
      <c r="F5033" s="1">
        <f t="shared" si="160"/>
        <v>3.4176389847569109</v>
      </c>
      <c r="G5033" s="1">
        <f t="shared" si="161"/>
        <v>0</v>
      </c>
      <c r="H5033">
        <f>SUMIFS(Data!Z:Z,Data!B:B,Figure16!B5033,Data!A:A,Figure16!A5033)</f>
        <v>1</v>
      </c>
    </row>
    <row r="5034" spans="1:8">
      <c r="A5034" s="27">
        <v>1973</v>
      </c>
      <c r="B5034" t="s">
        <v>120</v>
      </c>
      <c r="C5034" s="3">
        <f>SUMIFS(Data!F:F,Data!$B:$B,Figure16!$B5034,Data!$A:$A,Figure16!$A5034)</f>
        <v>0</v>
      </c>
      <c r="D5034" s="3">
        <f>SUMIFS(Data!Y:Y,Data!$B:$B,Figure16!$B5034,Data!$A:$A,Figure16!$A5034)</f>
        <v>0</v>
      </c>
      <c r="E5034" s="3">
        <f>SUMIFS(Data!Q:Q,Data!$B:$B,Figure16!$B5034,Data!$A:$A,Figure16!$A5034)</f>
        <v>972101724.99536824</v>
      </c>
      <c r="F5034" s="1">
        <f t="shared" si="160"/>
        <v>0</v>
      </c>
      <c r="G5034" s="1">
        <f t="shared" si="161"/>
        <v>0</v>
      </c>
      <c r="H5034">
        <f>SUMIFS(Data!Z:Z,Data!B:B,Figure16!B5034,Data!A:A,Figure16!A5034)</f>
        <v>1</v>
      </c>
    </row>
    <row r="5035" spans="1:8">
      <c r="A5035" s="27">
        <v>1974</v>
      </c>
      <c r="B5035" t="s">
        <v>120</v>
      </c>
      <c r="C5035" s="3">
        <f>SUMIFS(Data!F:F,Data!$B:$B,Figure16!$B5035,Data!$A:$A,Figure16!$A5035)</f>
        <v>0</v>
      </c>
      <c r="D5035" s="3">
        <f>SUMIFS(Data!Y:Y,Data!$B:$B,Figure16!$B5035,Data!$A:$A,Figure16!$A5035)</f>
        <v>0</v>
      </c>
      <c r="E5035" s="3">
        <f>SUMIFS(Data!Q:Q,Data!$B:$B,Figure16!$B5035,Data!$A:$A,Figure16!$A5035)</f>
        <v>1217953546.9760365</v>
      </c>
      <c r="F5035" s="1">
        <f t="shared" si="160"/>
        <v>0</v>
      </c>
      <c r="G5035" s="1">
        <f t="shared" si="161"/>
        <v>0</v>
      </c>
      <c r="H5035">
        <f>SUMIFS(Data!Z:Z,Data!B:B,Figure16!B5035,Data!A:A,Figure16!A5035)</f>
        <v>1</v>
      </c>
    </row>
    <row r="5036" spans="1:8">
      <c r="A5036" s="27">
        <v>1975</v>
      </c>
      <c r="B5036" t="s">
        <v>120</v>
      </c>
      <c r="C5036" s="3">
        <f>SUMIFS(Data!F:F,Data!$B:$B,Figure16!$B5036,Data!$A:$A,Figure16!$A5036)</f>
        <v>25000</v>
      </c>
      <c r="D5036" s="3">
        <f>SUMIFS(Data!Y:Y,Data!$B:$B,Figure16!$B5036,Data!$A:$A,Figure16!$A5036)</f>
        <v>0</v>
      </c>
      <c r="E5036" s="3">
        <f>SUMIFS(Data!Q:Q,Data!$B:$B,Figure16!$B5036,Data!$A:$A,Figure16!$A5036)</f>
        <v>1575789254.4693799</v>
      </c>
      <c r="F5036" s="1">
        <f t="shared" si="160"/>
        <v>1.5865065667311155E-3</v>
      </c>
      <c r="G5036" s="1">
        <f t="shared" si="161"/>
        <v>0</v>
      </c>
      <c r="H5036">
        <f>SUMIFS(Data!Z:Z,Data!B:B,Figure16!B5036,Data!A:A,Figure16!A5036)</f>
        <v>1</v>
      </c>
    </row>
    <row r="5037" spans="1:8">
      <c r="A5037" s="27">
        <v>1976</v>
      </c>
      <c r="B5037" t="s">
        <v>120</v>
      </c>
      <c r="C5037" s="3">
        <f>SUMIFS(Data!F:F,Data!$B:$B,Figure16!$B5037,Data!$A:$A,Figure16!$A5037)</f>
        <v>0</v>
      </c>
      <c r="D5037" s="3">
        <f>SUMIFS(Data!Y:Y,Data!$B:$B,Figure16!$B5037,Data!$A:$A,Figure16!$A5037)</f>
        <v>0</v>
      </c>
      <c r="E5037" s="3">
        <f>SUMIFS(Data!Q:Q,Data!$B:$B,Figure16!$B5037,Data!$A:$A,Figure16!$A5037)</f>
        <v>1452792989.1086464</v>
      </c>
      <c r="F5037" s="1">
        <f t="shared" si="160"/>
        <v>0</v>
      </c>
      <c r="G5037" s="1">
        <f t="shared" si="161"/>
        <v>0</v>
      </c>
      <c r="H5037">
        <f>SUMIFS(Data!Z:Z,Data!B:B,Figure16!B5037,Data!A:A,Figure16!A5037)</f>
        <v>1</v>
      </c>
    </row>
    <row r="5038" spans="1:8">
      <c r="A5038" s="27">
        <v>1977</v>
      </c>
      <c r="B5038" t="s">
        <v>120</v>
      </c>
      <c r="C5038" s="3">
        <f>SUMIFS(Data!F:F,Data!$B:$B,Figure16!$B5038,Data!$A:$A,Figure16!$A5038)</f>
        <v>0</v>
      </c>
      <c r="D5038" s="3">
        <f>SUMIFS(Data!Y:Y,Data!$B:$B,Figure16!$B5038,Data!$A:$A,Figure16!$A5038)</f>
        <v>0</v>
      </c>
      <c r="E5038" s="3">
        <f>SUMIFS(Data!Q:Q,Data!$B:$B,Figure16!$B5038,Data!$A:$A,Figure16!$A5038)</f>
        <v>1382400000</v>
      </c>
      <c r="F5038" s="1">
        <f t="shared" si="160"/>
        <v>0</v>
      </c>
      <c r="G5038" s="1">
        <f t="shared" si="161"/>
        <v>0</v>
      </c>
      <c r="H5038">
        <f>SUMIFS(Data!Z:Z,Data!B:B,Figure16!B5038,Data!A:A,Figure16!A5038)</f>
        <v>1</v>
      </c>
    </row>
    <row r="5039" spans="1:8">
      <c r="A5039" s="27">
        <v>1978</v>
      </c>
      <c r="B5039" t="s">
        <v>120</v>
      </c>
      <c r="C5039" s="3">
        <f>SUMIFS(Data!F:F,Data!$B:$B,Figure16!$B5039,Data!$A:$A,Figure16!$A5039)</f>
        <v>0</v>
      </c>
      <c r="D5039" s="3">
        <f>SUMIFS(Data!Y:Y,Data!$B:$B,Figure16!$B5039,Data!$A:$A,Figure16!$A5039)</f>
        <v>0</v>
      </c>
      <c r="E5039" s="3">
        <f>SUMIFS(Data!Q:Q,Data!$B:$B,Figure16!$B5039,Data!$A:$A,Figure16!$A5039)</f>
        <v>1604162497.4594533</v>
      </c>
      <c r="F5039" s="1">
        <f t="shared" si="160"/>
        <v>0</v>
      </c>
      <c r="G5039" s="1">
        <f t="shared" si="161"/>
        <v>0</v>
      </c>
      <c r="H5039">
        <f>SUMIFS(Data!Z:Z,Data!B:B,Figure16!B5039,Data!A:A,Figure16!A5039)</f>
        <v>1</v>
      </c>
    </row>
    <row r="5040" spans="1:8">
      <c r="A5040" s="27">
        <v>1979</v>
      </c>
      <c r="B5040" t="s">
        <v>120</v>
      </c>
      <c r="C5040" s="3">
        <f>SUMIFS(Data!F:F,Data!$B:$B,Figure16!$B5040,Data!$A:$A,Figure16!$A5040)</f>
        <v>0</v>
      </c>
      <c r="D5040" s="3">
        <f>SUMIFS(Data!Y:Y,Data!$B:$B,Figure16!$B5040,Data!$A:$A,Figure16!$A5040)</f>
        <v>0</v>
      </c>
      <c r="E5040" s="3">
        <f>SUMIFS(Data!Q:Q,Data!$B:$B,Figure16!$B5040,Data!$A:$A,Figure16!$A5040)</f>
        <v>1851250008.3333333</v>
      </c>
      <c r="F5040" s="1">
        <f t="shared" si="160"/>
        <v>0</v>
      </c>
      <c r="G5040" s="1">
        <f t="shared" si="161"/>
        <v>0</v>
      </c>
      <c r="H5040">
        <f>SUMIFS(Data!Z:Z,Data!B:B,Figure16!B5040,Data!A:A,Figure16!A5040)</f>
        <v>1</v>
      </c>
    </row>
    <row r="5041" spans="1:8">
      <c r="A5041" s="27">
        <v>1980</v>
      </c>
      <c r="B5041" t="s">
        <v>120</v>
      </c>
      <c r="C5041" s="3">
        <f>SUMIFS(Data!F:F,Data!$B:$B,Figure16!$B5041,Data!$A:$A,Figure16!$A5041)</f>
        <v>0</v>
      </c>
      <c r="D5041" s="3">
        <f>SUMIFS(Data!Y:Y,Data!$B:$B,Figure16!$B5041,Data!$A:$A,Figure16!$A5041)</f>
        <v>0</v>
      </c>
      <c r="E5041" s="3">
        <f>SUMIFS(Data!Q:Q,Data!$B:$B,Figure16!$B5041,Data!$A:$A,Figure16!$A5041)</f>
        <v>1945916583.3333333</v>
      </c>
      <c r="F5041" s="1">
        <f t="shared" si="160"/>
        <v>0</v>
      </c>
      <c r="G5041" s="1">
        <f t="shared" si="161"/>
        <v>0</v>
      </c>
      <c r="H5041">
        <f>SUMIFS(Data!Z:Z,Data!B:B,Figure16!B5041,Data!A:A,Figure16!A5041)</f>
        <v>1</v>
      </c>
    </row>
    <row r="5042" spans="1:8">
      <c r="A5042" s="27">
        <v>1981</v>
      </c>
      <c r="B5042" t="s">
        <v>120</v>
      </c>
      <c r="C5042" s="3">
        <f>SUMIFS(Data!F:F,Data!$B:$B,Figure16!$B5042,Data!$A:$A,Figure16!$A5042)</f>
        <v>0</v>
      </c>
      <c r="D5042" s="3">
        <f>SUMIFS(Data!Y:Y,Data!$B:$B,Figure16!$B5042,Data!$A:$A,Figure16!$A5042)</f>
        <v>0</v>
      </c>
      <c r="E5042" s="3">
        <f>SUMIFS(Data!Q:Q,Data!$B:$B,Figure16!$B5042,Data!$A:$A,Figure16!$A5042)</f>
        <v>2275583316.6666665</v>
      </c>
      <c r="F5042" s="1">
        <f t="shared" si="160"/>
        <v>0</v>
      </c>
      <c r="G5042" s="1">
        <f t="shared" si="161"/>
        <v>0</v>
      </c>
      <c r="H5042">
        <f>SUMIFS(Data!Z:Z,Data!B:B,Figure16!B5042,Data!A:A,Figure16!A5042)</f>
        <v>1</v>
      </c>
    </row>
    <row r="5043" spans="1:8">
      <c r="A5043" s="27">
        <v>1982</v>
      </c>
      <c r="B5043" t="s">
        <v>120</v>
      </c>
      <c r="C5043" s="3">
        <f>SUMIFS(Data!F:F,Data!$B:$B,Figure16!$B5043,Data!$A:$A,Figure16!$A5043)</f>
        <v>27700000</v>
      </c>
      <c r="D5043" s="3">
        <f>SUMIFS(Data!Y:Y,Data!$B:$B,Figure16!$B5043,Data!$A:$A,Figure16!$A5043)</f>
        <v>0</v>
      </c>
      <c r="E5043" s="3">
        <f>SUMIFS(Data!Q:Q,Data!$B:$B,Figure16!$B5043,Data!$A:$A,Figure16!$A5043)</f>
        <v>2395429852.4307566</v>
      </c>
      <c r="F5043" s="1">
        <f t="shared" si="160"/>
        <v>1.1563686564184499</v>
      </c>
      <c r="G5043" s="1">
        <f t="shared" si="161"/>
        <v>0</v>
      </c>
      <c r="H5043">
        <f>SUMIFS(Data!Z:Z,Data!B:B,Figure16!B5043,Data!A:A,Figure16!A5043)</f>
        <v>1</v>
      </c>
    </row>
    <row r="5044" spans="1:8">
      <c r="A5044" s="27">
        <v>1983</v>
      </c>
      <c r="B5044" t="s">
        <v>120</v>
      </c>
      <c r="C5044" s="3">
        <f>SUMIFS(Data!F:F,Data!$B:$B,Figure16!$B5044,Data!$A:$A,Figure16!$A5044)</f>
        <v>0</v>
      </c>
      <c r="D5044" s="3">
        <f>SUMIFS(Data!Y:Y,Data!$B:$B,Figure16!$B5044,Data!$A:$A,Figure16!$A5044)</f>
        <v>13000000</v>
      </c>
      <c r="E5044" s="3">
        <f>SUMIFS(Data!Q:Q,Data!$B:$B,Figure16!$B5044,Data!$A:$A,Figure16!$A5044)</f>
        <v>2447174803.377913</v>
      </c>
      <c r="F5044" s="1">
        <f t="shared" si="160"/>
        <v>0</v>
      </c>
      <c r="G5044" s="1">
        <f t="shared" si="161"/>
        <v>0.53122482227488155</v>
      </c>
      <c r="H5044">
        <f>SUMIFS(Data!Z:Z,Data!B:B,Figure16!B5044,Data!A:A,Figure16!A5044)</f>
        <v>1</v>
      </c>
    </row>
    <row r="5045" spans="1:8">
      <c r="A5045" s="27">
        <v>1984</v>
      </c>
      <c r="B5045" t="s">
        <v>120</v>
      </c>
      <c r="C5045" s="3">
        <f>SUMIFS(Data!F:F,Data!$B:$B,Figure16!$B5045,Data!$A:$A,Figure16!$A5045)</f>
        <v>0</v>
      </c>
      <c r="D5045" s="3">
        <f>SUMIFS(Data!Y:Y,Data!$B:$B,Figure16!$B5045,Data!$A:$A,Figure16!$A5045)</f>
        <v>0</v>
      </c>
      <c r="E5045" s="3">
        <f>SUMIFS(Data!Q:Q,Data!$B:$B,Figure16!$B5045,Data!$A:$A,Figure16!$A5045)</f>
        <v>2581207387.7970943</v>
      </c>
      <c r="F5045" s="1">
        <f t="shared" si="160"/>
        <v>0</v>
      </c>
      <c r="G5045" s="1">
        <f t="shared" si="161"/>
        <v>0</v>
      </c>
      <c r="H5045">
        <f>SUMIFS(Data!Z:Z,Data!B:B,Figure16!B5045,Data!A:A,Figure16!A5045)</f>
        <v>1</v>
      </c>
    </row>
    <row r="5046" spans="1:8">
      <c r="A5046" s="27">
        <v>1985</v>
      </c>
      <c r="B5046" t="s">
        <v>120</v>
      </c>
      <c r="C5046" s="3">
        <f>SUMIFS(Data!F:F,Data!$B:$B,Figure16!$B5046,Data!$A:$A,Figure16!$A5046)</f>
        <v>0</v>
      </c>
      <c r="D5046" s="3">
        <f>SUMIFS(Data!Y:Y,Data!$B:$B,Figure16!$B5046,Data!$A:$A,Figure16!$A5046)</f>
        <v>0</v>
      </c>
      <c r="E5046" s="3">
        <f>SUMIFS(Data!Q:Q,Data!$B:$B,Figure16!$B5046,Data!$A:$A,Figure16!$A5046)</f>
        <v>2619913955.515564</v>
      </c>
      <c r="F5046" s="1">
        <f t="shared" si="160"/>
        <v>0</v>
      </c>
      <c r="G5046" s="1">
        <f t="shared" si="161"/>
        <v>0</v>
      </c>
      <c r="H5046">
        <f>SUMIFS(Data!Z:Z,Data!B:B,Figure16!B5046,Data!A:A,Figure16!A5046)</f>
        <v>1</v>
      </c>
    </row>
    <row r="5047" spans="1:8">
      <c r="A5047" s="27">
        <v>1986</v>
      </c>
      <c r="B5047" t="s">
        <v>120</v>
      </c>
      <c r="C5047" s="3">
        <f>SUMIFS(Data!F:F,Data!$B:$B,Figure16!$B5047,Data!$A:$A,Figure16!$A5047)</f>
        <v>0</v>
      </c>
      <c r="D5047" s="3">
        <f>SUMIFS(Data!Y:Y,Data!$B:$B,Figure16!$B5047,Data!$A:$A,Figure16!$A5047)</f>
        <v>0</v>
      </c>
      <c r="E5047" s="3">
        <f>SUMIFS(Data!Q:Q,Data!$B:$B,Figure16!$B5047,Data!$A:$A,Figure16!$A5047)</f>
        <v>2850784523.3771081</v>
      </c>
      <c r="F5047" s="1">
        <f t="shared" si="160"/>
        <v>0</v>
      </c>
      <c r="G5047" s="1">
        <f t="shared" si="161"/>
        <v>0</v>
      </c>
      <c r="H5047">
        <f>SUMIFS(Data!Z:Z,Data!B:B,Figure16!B5047,Data!A:A,Figure16!A5047)</f>
        <v>1</v>
      </c>
    </row>
    <row r="5048" spans="1:8">
      <c r="A5048" s="27">
        <v>1987</v>
      </c>
      <c r="B5048" t="s">
        <v>120</v>
      </c>
      <c r="C5048" s="3">
        <f>SUMIFS(Data!F:F,Data!$B:$B,Figure16!$B5048,Data!$A:$A,Figure16!$A5048)</f>
        <v>13000000</v>
      </c>
      <c r="D5048" s="3">
        <f>SUMIFS(Data!Y:Y,Data!$B:$B,Figure16!$B5048,Data!$A:$A,Figure16!$A5048)</f>
        <v>0</v>
      </c>
      <c r="E5048" s="3">
        <f>SUMIFS(Data!Q:Q,Data!$B:$B,Figure16!$B5048,Data!$A:$A,Figure16!$A5048)</f>
        <v>2957255379.5431495</v>
      </c>
      <c r="F5048" s="1">
        <f t="shared" si="160"/>
        <v>0.43959679944882885</v>
      </c>
      <c r="G5048" s="1">
        <f t="shared" si="161"/>
        <v>0</v>
      </c>
      <c r="H5048">
        <f>SUMIFS(Data!Z:Z,Data!B:B,Figure16!B5048,Data!A:A,Figure16!A5048)</f>
        <v>1</v>
      </c>
    </row>
    <row r="5049" spans="1:8">
      <c r="A5049" s="27">
        <v>1988</v>
      </c>
      <c r="B5049" t="s">
        <v>120</v>
      </c>
      <c r="C5049" s="3">
        <f>SUMIFS(Data!F:F,Data!$B:$B,Figure16!$B5049,Data!$A:$A,Figure16!$A5049)</f>
        <v>0</v>
      </c>
      <c r="D5049" s="3">
        <f>SUMIFS(Data!Y:Y,Data!$B:$B,Figure16!$B5049,Data!$A:$A,Figure16!$A5049)</f>
        <v>0</v>
      </c>
      <c r="E5049" s="3">
        <f>SUMIFS(Data!Q:Q,Data!$B:$B,Figure16!$B5049,Data!$A:$A,Figure16!$A5049)</f>
        <v>3487009748.3563819</v>
      </c>
      <c r="F5049" s="1">
        <f t="shared" si="160"/>
        <v>0</v>
      </c>
      <c r="G5049" s="1">
        <f t="shared" si="161"/>
        <v>0</v>
      </c>
      <c r="H5049">
        <f>SUMIFS(Data!Z:Z,Data!B:B,Figure16!B5049,Data!A:A,Figure16!A5049)</f>
        <v>1</v>
      </c>
    </row>
    <row r="5050" spans="1:8">
      <c r="A5050" s="27">
        <v>1989</v>
      </c>
      <c r="B5050" t="s">
        <v>120</v>
      </c>
      <c r="C5050" s="3">
        <f>SUMIFS(Data!F:F,Data!$B:$B,Figure16!$B5050,Data!$A:$A,Figure16!$A5050)</f>
        <v>13000000</v>
      </c>
      <c r="D5050" s="3">
        <f>SUMIFS(Data!Y:Y,Data!$B:$B,Figure16!$B5050,Data!$A:$A,Figure16!$A5050)</f>
        <v>0</v>
      </c>
      <c r="E5050" s="3">
        <f>SUMIFS(Data!Q:Q,Data!$B:$B,Figure16!$B5050,Data!$A:$A,Figure16!$A5050)</f>
        <v>3525228153.1736097</v>
      </c>
      <c r="F5050" s="1">
        <f t="shared" si="160"/>
        <v>0.36877045782970569</v>
      </c>
      <c r="G5050" s="1">
        <f t="shared" si="161"/>
        <v>0</v>
      </c>
      <c r="H5050">
        <f>SUMIFS(Data!Z:Z,Data!B:B,Figure16!B5050,Data!A:A,Figure16!A5050)</f>
        <v>1</v>
      </c>
    </row>
    <row r="5051" spans="1:8">
      <c r="A5051" s="27">
        <v>1990</v>
      </c>
      <c r="B5051" t="s">
        <v>120</v>
      </c>
      <c r="C5051" s="3">
        <f>SUMIFS(Data!F:F,Data!$B:$B,Figure16!$B5051,Data!$A:$A,Figure16!$A5051)</f>
        <v>0</v>
      </c>
      <c r="D5051" s="3">
        <f>SUMIFS(Data!Y:Y,Data!$B:$B,Figure16!$B5051,Data!$A:$A,Figure16!$A5051)</f>
        <v>0</v>
      </c>
      <c r="E5051" s="3">
        <f>SUMIFS(Data!Q:Q,Data!$B:$B,Figure16!$B5051,Data!$A:$A,Figure16!$A5051)</f>
        <v>3627562402.6602683</v>
      </c>
      <c r="F5051" s="1">
        <f t="shared" si="160"/>
        <v>0</v>
      </c>
      <c r="G5051" s="1">
        <f t="shared" si="161"/>
        <v>0</v>
      </c>
      <c r="H5051">
        <f>SUMIFS(Data!Z:Z,Data!B:B,Figure16!B5051,Data!A:A,Figure16!A5051)</f>
        <v>1</v>
      </c>
    </row>
    <row r="5052" spans="1:8">
      <c r="A5052" s="27">
        <v>1991</v>
      </c>
      <c r="B5052" t="s">
        <v>120</v>
      </c>
      <c r="C5052" s="3">
        <f>SUMIFS(Data!F:F,Data!$B:$B,Figure16!$B5052,Data!$A:$A,Figure16!$A5052)</f>
        <v>0</v>
      </c>
      <c r="D5052" s="3">
        <f>SUMIFS(Data!Y:Y,Data!$B:$B,Figure16!$B5052,Data!$A:$A,Figure16!$A5052)</f>
        <v>0</v>
      </c>
      <c r="E5052" s="3">
        <f>SUMIFS(Data!Q:Q,Data!$B:$B,Figure16!$B5052,Data!$A:$A,Figure16!$A5052)</f>
        <v>3921476084.8907189</v>
      </c>
      <c r="F5052" s="1">
        <f t="shared" si="160"/>
        <v>0</v>
      </c>
      <c r="G5052" s="1">
        <f t="shared" si="161"/>
        <v>0</v>
      </c>
      <c r="H5052">
        <f>SUMIFS(Data!Z:Z,Data!B:B,Figure16!B5052,Data!A:A,Figure16!A5052)</f>
        <v>1</v>
      </c>
    </row>
    <row r="5053" spans="1:8">
      <c r="A5053" s="27">
        <v>1992</v>
      </c>
      <c r="B5053" t="s">
        <v>120</v>
      </c>
      <c r="C5053" s="3">
        <f>SUMIFS(Data!F:F,Data!$B:$B,Figure16!$B5053,Data!$A:$A,Figure16!$A5053)</f>
        <v>0</v>
      </c>
      <c r="D5053" s="3">
        <f>SUMIFS(Data!Y:Y,Data!$B:$B,Figure16!$B5053,Data!$A:$A,Figure16!$A5053)</f>
        <v>0</v>
      </c>
      <c r="E5053" s="3">
        <f>SUMIFS(Data!Q:Q,Data!$B:$B,Figure16!$B5053,Data!$A:$A,Figure16!$A5053)</f>
        <v>3401211581.2917595</v>
      </c>
      <c r="F5053" s="1">
        <f t="shared" si="160"/>
        <v>0</v>
      </c>
      <c r="G5053" s="1">
        <f t="shared" si="161"/>
        <v>0</v>
      </c>
      <c r="H5053">
        <f>SUMIFS(Data!Z:Z,Data!B:B,Figure16!B5053,Data!A:A,Figure16!A5053)</f>
        <v>1</v>
      </c>
    </row>
    <row r="5054" spans="1:8">
      <c r="A5054" s="27">
        <v>1993</v>
      </c>
      <c r="B5054" t="s">
        <v>120</v>
      </c>
      <c r="C5054" s="3">
        <f>SUMIFS(Data!F:F,Data!$B:$B,Figure16!$B5054,Data!$A:$A,Figure16!$A5054)</f>
        <v>0</v>
      </c>
      <c r="D5054" s="3">
        <f>SUMIFS(Data!Y:Y,Data!$B:$B,Figure16!$B5054,Data!$A:$A,Figure16!$A5054)</f>
        <v>0</v>
      </c>
      <c r="E5054" s="3">
        <f>SUMIFS(Data!Q:Q,Data!$B:$B,Figure16!$B5054,Data!$A:$A,Figure16!$A5054)</f>
        <v>3660041666.6666665</v>
      </c>
      <c r="F5054" s="1">
        <f t="shared" si="160"/>
        <v>0</v>
      </c>
      <c r="G5054" s="1">
        <f t="shared" si="161"/>
        <v>0</v>
      </c>
      <c r="H5054">
        <f>SUMIFS(Data!Z:Z,Data!B:B,Figure16!B5054,Data!A:A,Figure16!A5054)</f>
        <v>1</v>
      </c>
    </row>
    <row r="5055" spans="1:8">
      <c r="A5055" s="27">
        <v>1994</v>
      </c>
      <c r="B5055" t="s">
        <v>120</v>
      </c>
      <c r="C5055" s="3">
        <f>SUMIFS(Data!F:F,Data!$B:$B,Figure16!$B5055,Data!$A:$A,Figure16!$A5055)</f>
        <v>12000000</v>
      </c>
      <c r="D5055" s="3">
        <f>SUMIFS(Data!Y:Y,Data!$B:$B,Figure16!$B5055,Data!$A:$A,Figure16!$A5055)</f>
        <v>0</v>
      </c>
      <c r="E5055" s="3">
        <f>SUMIFS(Data!Q:Q,Data!$B:$B,Figure16!$B5055,Data!$A:$A,Figure16!$A5055)</f>
        <v>4066775510.2040815</v>
      </c>
      <c r="F5055" s="1">
        <f t="shared" si="160"/>
        <v>0.29507406961339278</v>
      </c>
      <c r="G5055" s="1">
        <f t="shared" si="161"/>
        <v>0</v>
      </c>
      <c r="H5055">
        <f>SUMIFS(Data!Z:Z,Data!B:B,Figure16!B5055,Data!A:A,Figure16!A5055)</f>
        <v>1</v>
      </c>
    </row>
    <row r="5056" spans="1:8">
      <c r="A5056" s="27">
        <v>1995</v>
      </c>
      <c r="B5056" t="s">
        <v>120</v>
      </c>
      <c r="C5056" s="3">
        <f>SUMIFS(Data!F:F,Data!$B:$B,Figure16!$B5056,Data!$A:$A,Figure16!$A5056)</f>
        <v>0</v>
      </c>
      <c r="D5056" s="3">
        <f>SUMIFS(Data!Y:Y,Data!$B:$B,Figure16!$B5056,Data!$A:$A,Figure16!$A5056)</f>
        <v>0</v>
      </c>
      <c r="E5056" s="3">
        <f>SUMIFS(Data!Q:Q,Data!$B:$B,Figure16!$B5056,Data!$A:$A,Figure16!$A5056)</f>
        <v>4401104417.6706829</v>
      </c>
      <c r="F5056" s="1">
        <f t="shared" si="160"/>
        <v>0</v>
      </c>
      <c r="G5056" s="1">
        <f t="shared" si="161"/>
        <v>0</v>
      </c>
      <c r="H5056">
        <f>SUMIFS(Data!Z:Z,Data!B:B,Figure16!B5056,Data!A:A,Figure16!A5056)</f>
        <v>1</v>
      </c>
    </row>
    <row r="5057" spans="1:8">
      <c r="A5057" s="27">
        <v>1996</v>
      </c>
      <c r="B5057" t="s">
        <v>120</v>
      </c>
      <c r="C5057" s="3">
        <f>SUMIFS(Data!F:F,Data!$B:$B,Figure16!$B5057,Data!$A:$A,Figure16!$A5057)</f>
        <v>0</v>
      </c>
      <c r="D5057" s="3">
        <f>SUMIFS(Data!Y:Y,Data!$B:$B,Figure16!$B5057,Data!$A:$A,Figure16!$A5057)</f>
        <v>0</v>
      </c>
      <c r="E5057" s="3">
        <f>SUMIFS(Data!Q:Q,Data!$B:$B,Figure16!$B5057,Data!$A:$A,Figure16!$A5057)</f>
        <v>4521580381.4713898</v>
      </c>
      <c r="F5057" s="1">
        <f t="shared" si="160"/>
        <v>0</v>
      </c>
      <c r="G5057" s="1">
        <f t="shared" si="161"/>
        <v>0</v>
      </c>
      <c r="H5057">
        <f>SUMIFS(Data!Z:Z,Data!B:B,Figure16!B5057,Data!A:A,Figure16!A5057)</f>
        <v>1</v>
      </c>
    </row>
    <row r="5058" spans="1:8">
      <c r="A5058" s="27">
        <v>1997</v>
      </c>
      <c r="B5058" t="s">
        <v>120</v>
      </c>
      <c r="C5058" s="3">
        <f>SUMIFS(Data!F:F,Data!$B:$B,Figure16!$B5058,Data!$A:$A,Figure16!$A5058)</f>
        <v>0</v>
      </c>
      <c r="D5058" s="3">
        <f>SUMIFS(Data!Y:Y,Data!$B:$B,Figure16!$B5058,Data!$A:$A,Figure16!$A5058)</f>
        <v>0</v>
      </c>
      <c r="E5058" s="3">
        <f>SUMIFS(Data!Q:Q,Data!$B:$B,Figure16!$B5058,Data!$A:$A,Figure16!$A5058)</f>
        <v>4918691916.5351572</v>
      </c>
      <c r="F5058" s="1">
        <f t="shared" si="160"/>
        <v>0</v>
      </c>
      <c r="G5058" s="1">
        <f t="shared" si="161"/>
        <v>0</v>
      </c>
      <c r="H5058">
        <f>SUMIFS(Data!Z:Z,Data!B:B,Figure16!B5058,Data!A:A,Figure16!A5058)</f>
        <v>1</v>
      </c>
    </row>
    <row r="5059" spans="1:8">
      <c r="A5059" s="27">
        <v>1998</v>
      </c>
      <c r="B5059" t="s">
        <v>120</v>
      </c>
      <c r="C5059" s="3">
        <f>SUMIFS(Data!F:F,Data!$B:$B,Figure16!$B5059,Data!$A:$A,Figure16!$A5059)</f>
        <v>0</v>
      </c>
      <c r="D5059" s="3">
        <f>SUMIFS(Data!Y:Y,Data!$B:$B,Figure16!$B5059,Data!$A:$A,Figure16!$A5059)</f>
        <v>0</v>
      </c>
      <c r="E5059" s="3">
        <f>SUMIFS(Data!Q:Q,Data!$B:$B,Figure16!$B5059,Data!$A:$A,Figure16!$A5059)</f>
        <v>4856255044.3906374</v>
      </c>
      <c r="F5059" s="1">
        <f t="shared" ref="F5059:F5122" si="162">IF(E5059&gt;0,C5059/E5059*100,"")</f>
        <v>0</v>
      </c>
      <c r="G5059" s="1">
        <f t="shared" ref="G5059:G5122" si="163">IF($E5059&gt;0,D5059/$E5059*100,"")</f>
        <v>0</v>
      </c>
      <c r="H5059">
        <f>SUMIFS(Data!Z:Z,Data!B:B,Figure16!B5059,Data!A:A,Figure16!A5059)</f>
        <v>1</v>
      </c>
    </row>
    <row r="5060" spans="1:8">
      <c r="A5060" s="27">
        <v>1999</v>
      </c>
      <c r="B5060" t="s">
        <v>120</v>
      </c>
      <c r="C5060" s="3">
        <f>SUMIFS(Data!F:F,Data!$B:$B,Figure16!$B5060,Data!$A:$A,Figure16!$A5060)</f>
        <v>15300000</v>
      </c>
      <c r="D5060" s="3">
        <f>SUMIFS(Data!Y:Y,Data!$B:$B,Figure16!$B5060,Data!$A:$A,Figure16!$A5060)</f>
        <v>0</v>
      </c>
      <c r="E5060" s="3">
        <f>SUMIFS(Data!Q:Q,Data!$B:$B,Figure16!$B5060,Data!$A:$A,Figure16!$A5060)</f>
        <v>5033642384.1059608</v>
      </c>
      <c r="F5060" s="1">
        <f t="shared" si="162"/>
        <v>0.30395484685822544</v>
      </c>
      <c r="G5060" s="1">
        <f t="shared" si="163"/>
        <v>0</v>
      </c>
      <c r="H5060">
        <f>SUMIFS(Data!Z:Z,Data!B:B,Figure16!B5060,Data!A:A,Figure16!A5060)</f>
        <v>1</v>
      </c>
    </row>
    <row r="5061" spans="1:8">
      <c r="A5061" s="27">
        <v>2000</v>
      </c>
      <c r="B5061" t="s">
        <v>120</v>
      </c>
      <c r="C5061" s="3">
        <f>SUMIFS(Data!F:F,Data!$B:$B,Figure16!$B5061,Data!$A:$A,Figure16!$A5061)</f>
        <v>7314281</v>
      </c>
      <c r="D5061" s="3">
        <f>SUMIFS(Data!Y:Y,Data!$B:$B,Figure16!$B5061,Data!$A:$A,Figure16!$A5061)</f>
        <v>0</v>
      </c>
      <c r="E5061" s="3">
        <f>SUMIFS(Data!Q:Q,Data!$B:$B,Figure16!$B5061,Data!$A:$A,Figure16!$A5061)</f>
        <v>5494252207.9050245</v>
      </c>
      <c r="F5061" s="1">
        <f t="shared" si="162"/>
        <v>0.13312605106617334</v>
      </c>
      <c r="G5061" s="1">
        <f t="shared" si="163"/>
        <v>0</v>
      </c>
      <c r="H5061">
        <f>SUMIFS(Data!Z:Z,Data!B:B,Figure16!B5061,Data!A:A,Figure16!A5061)</f>
        <v>1</v>
      </c>
    </row>
    <row r="5062" spans="1:8">
      <c r="A5062" s="27">
        <v>2001</v>
      </c>
      <c r="B5062" t="s">
        <v>120</v>
      </c>
      <c r="C5062" s="3">
        <f>SUMIFS(Data!F:F,Data!$B:$B,Figure16!$B5062,Data!$A:$A,Figure16!$A5062)</f>
        <v>61580000</v>
      </c>
      <c r="D5062" s="3">
        <f>SUMIFS(Data!Y:Y,Data!$B:$B,Figure16!$B5062,Data!$A:$A,Figure16!$A5062)</f>
        <v>0</v>
      </c>
      <c r="E5062" s="3">
        <f>SUMIFS(Data!Q:Q,Data!$B:$B,Figure16!$B5062,Data!$A:$A,Figure16!$A5062)</f>
        <v>6007055042.5399332</v>
      </c>
      <c r="F5062" s="1">
        <f t="shared" si="162"/>
        <v>1.0251279464548144</v>
      </c>
      <c r="G5062" s="1">
        <f t="shared" si="163"/>
        <v>0</v>
      </c>
      <c r="H5062">
        <f>SUMIFS(Data!Z:Z,Data!B:B,Figure16!B5062,Data!A:A,Figure16!A5062)</f>
        <v>1</v>
      </c>
    </row>
    <row r="5063" spans="1:8">
      <c r="A5063" s="27">
        <v>2002</v>
      </c>
      <c r="B5063" t="s">
        <v>120</v>
      </c>
      <c r="C5063" s="3">
        <f>SUMIFS(Data!F:F,Data!$B:$B,Figure16!$B5063,Data!$A:$A,Figure16!$A5063)</f>
        <v>0</v>
      </c>
      <c r="D5063" s="3">
        <f>SUMIFS(Data!Y:Y,Data!$B:$B,Figure16!$B5063,Data!$A:$A,Figure16!$A5063)</f>
        <v>0</v>
      </c>
      <c r="E5063" s="3">
        <f>SUMIFS(Data!Q:Q,Data!$B:$B,Figure16!$B5063,Data!$A:$A,Figure16!$A5063)</f>
        <v>6050875806.664032</v>
      </c>
      <c r="F5063" s="1">
        <f t="shared" si="162"/>
        <v>0</v>
      </c>
      <c r="G5063" s="1">
        <f t="shared" si="163"/>
        <v>0</v>
      </c>
      <c r="H5063">
        <f>SUMIFS(Data!Z:Z,Data!B:B,Figure16!B5063,Data!A:A,Figure16!A5063)</f>
        <v>1</v>
      </c>
    </row>
    <row r="5064" spans="1:8">
      <c r="A5064" s="27">
        <v>2003</v>
      </c>
      <c r="B5064" t="s">
        <v>120</v>
      </c>
      <c r="C5064" s="3">
        <f>SUMIFS(Data!F:F,Data!$B:$B,Figure16!$B5064,Data!$A:$A,Figure16!$A5064)</f>
        <v>0</v>
      </c>
      <c r="D5064" s="3">
        <f>SUMIFS(Data!Y:Y,Data!$B:$B,Figure16!$B5064,Data!$A:$A,Figure16!$A5064)</f>
        <v>0</v>
      </c>
      <c r="E5064" s="3">
        <f>SUMIFS(Data!Q:Q,Data!$B:$B,Figure16!$B5064,Data!$A:$A,Figure16!$A5064)</f>
        <v>6330473096.5407076</v>
      </c>
      <c r="F5064" s="1">
        <f t="shared" si="162"/>
        <v>0</v>
      </c>
      <c r="G5064" s="1">
        <f t="shared" si="163"/>
        <v>0</v>
      </c>
      <c r="H5064">
        <f>SUMIFS(Data!Z:Z,Data!B:B,Figure16!B5064,Data!A:A,Figure16!A5064)</f>
        <v>1</v>
      </c>
    </row>
    <row r="5065" spans="1:8">
      <c r="A5065" s="27">
        <v>2004</v>
      </c>
      <c r="B5065" t="s">
        <v>120</v>
      </c>
      <c r="C5065" s="3">
        <f>SUMIFS(Data!F:F,Data!$B:$B,Figure16!$B5065,Data!$A:$A,Figure16!$A5065)</f>
        <v>0</v>
      </c>
      <c r="D5065" s="3">
        <f>SUMIFS(Data!Y:Y,Data!$B:$B,Figure16!$B5065,Data!$A:$A,Figure16!$A5065)</f>
        <v>0</v>
      </c>
      <c r="E5065" s="3">
        <f>SUMIFS(Data!Q:Q,Data!$B:$B,Figure16!$B5065,Data!$A:$A,Figure16!$A5065)</f>
        <v>7273938314.7198763</v>
      </c>
      <c r="F5065" s="1">
        <f t="shared" si="162"/>
        <v>0</v>
      </c>
      <c r="G5065" s="1">
        <f t="shared" si="163"/>
        <v>0</v>
      </c>
      <c r="H5065">
        <f>SUMIFS(Data!Z:Z,Data!B:B,Figure16!B5065,Data!A:A,Figure16!A5065)</f>
        <v>1</v>
      </c>
    </row>
    <row r="5066" spans="1:8">
      <c r="A5066" s="27">
        <v>2005</v>
      </c>
      <c r="B5066" t="s">
        <v>120</v>
      </c>
      <c r="C5066" s="3">
        <f>SUMIFS(Data!F:F,Data!$B:$B,Figure16!$B5066,Data!$A:$A,Figure16!$A5066)</f>
        <v>2860000</v>
      </c>
      <c r="D5066" s="3">
        <f>SUMIFS(Data!Y:Y,Data!$B:$B,Figure16!$B5066,Data!$A:$A,Figure16!$A5066)</f>
        <v>0</v>
      </c>
      <c r="E5066" s="3">
        <f>SUMIFS(Data!Q:Q,Data!$B:$B,Figure16!$B5066,Data!$A:$A,Figure16!$A5066)</f>
        <v>8130258041.4670582</v>
      </c>
      <c r="F5066" s="1">
        <f t="shared" si="162"/>
        <v>3.5177235278548789E-2</v>
      </c>
      <c r="G5066" s="1">
        <f t="shared" si="163"/>
        <v>0</v>
      </c>
      <c r="H5066">
        <f>SUMIFS(Data!Z:Z,Data!B:B,Figure16!B5066,Data!A:A,Figure16!A5066)</f>
        <v>1</v>
      </c>
    </row>
    <row r="5067" spans="1:8">
      <c r="A5067" s="27">
        <v>2006</v>
      </c>
      <c r="B5067" t="s">
        <v>120</v>
      </c>
      <c r="C5067" s="3">
        <f>SUMIFS(Data!F:F,Data!$B:$B,Figure16!$B5067,Data!$A:$A,Figure16!$A5067)</f>
        <v>2508328.25</v>
      </c>
      <c r="D5067" s="3">
        <f>SUMIFS(Data!Y:Y,Data!$B:$B,Figure16!$B5067,Data!$A:$A,Figure16!$A5067)</f>
        <v>0</v>
      </c>
      <c r="E5067" s="3">
        <f>SUMIFS(Data!Q:Q,Data!$B:$B,Figure16!$B5067,Data!$A:$A,Figure16!$A5067)</f>
        <v>9043715355.8880978</v>
      </c>
      <c r="F5067" s="1">
        <f t="shared" si="162"/>
        <v>2.7735594844511564E-2</v>
      </c>
      <c r="G5067" s="1">
        <f t="shared" si="163"/>
        <v>0</v>
      </c>
      <c r="H5067">
        <f>SUMIFS(Data!Z:Z,Data!B:B,Figure16!B5067,Data!A:A,Figure16!A5067)</f>
        <v>1</v>
      </c>
    </row>
    <row r="5068" spans="1:8">
      <c r="A5068" s="27">
        <v>2007</v>
      </c>
      <c r="B5068" t="s">
        <v>120</v>
      </c>
      <c r="C5068" s="3">
        <f>SUMIFS(Data!F:F,Data!$B:$B,Figure16!$B5068,Data!$A:$A,Figure16!$A5068)</f>
        <v>8021882.169921875</v>
      </c>
      <c r="D5068" s="3">
        <f>SUMIFS(Data!Y:Y,Data!$B:$B,Figure16!$B5068,Data!$A:$A,Figure16!$A5068)</f>
        <v>0</v>
      </c>
      <c r="E5068" s="3">
        <f>SUMIFS(Data!Q:Q,Data!$B:$B,Figure16!$B5068,Data!$A:$A,Figure16!$A5068)</f>
        <v>10325618017.378969</v>
      </c>
      <c r="F5068" s="1">
        <f t="shared" si="162"/>
        <v>7.7689123851185524E-2</v>
      </c>
      <c r="G5068" s="1">
        <f t="shared" si="163"/>
        <v>0</v>
      </c>
      <c r="H5068">
        <f>SUMIFS(Data!Z:Z,Data!B:B,Figure16!B5068,Data!A:A,Figure16!A5068)</f>
        <v>1</v>
      </c>
    </row>
    <row r="5069" spans="1:8">
      <c r="A5069" s="27">
        <v>2008</v>
      </c>
      <c r="B5069" t="s">
        <v>120</v>
      </c>
      <c r="C5069" s="3">
        <f>SUMIFS(Data!F:F,Data!$B:$B,Figure16!$B5069,Data!$A:$A,Figure16!$A5069)</f>
        <v>4020000</v>
      </c>
      <c r="D5069" s="3">
        <f>SUMIFS(Data!Y:Y,Data!$B:$B,Figure16!$B5069,Data!$A:$A,Figure16!$A5069)</f>
        <v>0</v>
      </c>
      <c r="E5069" s="3">
        <f>SUMIFS(Data!Q:Q,Data!$B:$B,Figure16!$B5069,Data!$A:$A,Figure16!$A5069)</f>
        <v>12545438605.395878</v>
      </c>
      <c r="F5069" s="1">
        <f t="shared" si="162"/>
        <v>3.204351897486446E-2</v>
      </c>
      <c r="G5069" s="1">
        <f t="shared" si="163"/>
        <v>0</v>
      </c>
      <c r="H5069">
        <f>SUMIFS(Data!Z:Z,Data!B:B,Figure16!B5069,Data!A:A,Figure16!A5069)</f>
        <v>1</v>
      </c>
    </row>
    <row r="5070" spans="1:8">
      <c r="A5070" s="27">
        <v>2009</v>
      </c>
      <c r="B5070" t="s">
        <v>120</v>
      </c>
      <c r="C5070" s="3">
        <f>SUMIFS(Data!F:F,Data!$B:$B,Figure16!$B5070,Data!$A:$A,Figure16!$A5070)</f>
        <v>14239147.59375</v>
      </c>
      <c r="D5070" s="3">
        <f>SUMIFS(Data!Y:Y,Data!$B:$B,Figure16!$B5070,Data!$A:$A,Figure16!$A5070)</f>
        <v>0</v>
      </c>
      <c r="E5070" s="3">
        <f>SUMIFS(Data!Q:Q,Data!$B:$B,Figure16!$B5070,Data!$A:$A,Figure16!$A5070)</f>
        <v>12854985464.076431</v>
      </c>
      <c r="F5070" s="1">
        <f t="shared" si="162"/>
        <v>0.11076751221183131</v>
      </c>
      <c r="G5070" s="1">
        <f t="shared" si="163"/>
        <v>0</v>
      </c>
      <c r="H5070">
        <f>SUMIFS(Data!Z:Z,Data!B:B,Figure16!B5070,Data!A:A,Figure16!A5070)</f>
        <v>1</v>
      </c>
    </row>
    <row r="5071" spans="1:8">
      <c r="A5071" s="27">
        <v>2010</v>
      </c>
      <c r="B5071" t="s">
        <v>120</v>
      </c>
      <c r="C5071" s="3">
        <f>SUMIFS(Data!F:F,Data!$B:$B,Figure16!$B5071,Data!$A:$A,Figure16!$A5071)</f>
        <v>10580369.265625</v>
      </c>
      <c r="D5071" s="3">
        <f>SUMIFS(Data!Y:Y,Data!$B:$B,Figure16!$B5071,Data!$A:$A,Figure16!$A5071)</f>
        <v>0</v>
      </c>
      <c r="E5071" s="3">
        <f>SUMIFS(Data!Q:Q,Data!$B:$B,Figure16!$B5071,Data!$A:$A,Figure16!$A5071)</f>
        <v>16002656434.474615</v>
      </c>
      <c r="F5071" s="1">
        <f t="shared" si="162"/>
        <v>6.6116330803876092E-2</v>
      </c>
      <c r="G5071" s="1">
        <f t="shared" si="163"/>
        <v>0</v>
      </c>
      <c r="H5071">
        <f>SUMIFS(Data!Z:Z,Data!B:B,Figure16!B5071,Data!A:A,Figure16!A5071)</f>
        <v>1</v>
      </c>
    </row>
    <row r="5072" spans="1:8">
      <c r="A5072" s="27">
        <v>2011</v>
      </c>
      <c r="B5072" t="s">
        <v>120</v>
      </c>
      <c r="C5072" s="3">
        <f>SUMIFS(Data!F:F,Data!$B:$B,Figure16!$B5072,Data!$A:$A,Figure16!$A5072)</f>
        <v>254914597.05078125</v>
      </c>
      <c r="D5072" s="3">
        <f>SUMIFS(Data!Y:Y,Data!$B:$B,Figure16!$B5072,Data!$A:$A,Figure16!$A5072)</f>
        <v>0</v>
      </c>
      <c r="E5072" s="3">
        <f>SUMIFS(Data!Q:Q,Data!$B:$B,Figure16!$B5072,Data!$A:$A,Figure16!$A5072)</f>
        <v>18913574370.76004</v>
      </c>
      <c r="F5072" s="1">
        <f t="shared" si="162"/>
        <v>1.3477864736391312</v>
      </c>
      <c r="G5072" s="1">
        <f t="shared" si="163"/>
        <v>0</v>
      </c>
      <c r="H5072">
        <f>SUMIFS(Data!Z:Z,Data!B:B,Figure16!B5072,Data!A:A,Figure16!A5072)</f>
        <v>1</v>
      </c>
    </row>
    <row r="5073" spans="1:8">
      <c r="A5073" s="27">
        <v>2012</v>
      </c>
      <c r="B5073" t="s">
        <v>120</v>
      </c>
      <c r="C5073" s="3">
        <f>SUMIFS(Data!F:F,Data!$B:$B,Figure16!$B5073,Data!$A:$A,Figure16!$A5073)</f>
        <v>41315947.03125</v>
      </c>
      <c r="D5073" s="3">
        <f>SUMIFS(Data!Y:Y,Data!$B:$B,Figure16!$B5073,Data!$A:$A,Figure16!$A5073)</f>
        <v>0</v>
      </c>
      <c r="E5073" s="3">
        <f>SUMIFS(Data!Q:Q,Data!$B:$B,Figure16!$B5073,Data!$A:$A,Figure16!$A5073)</f>
        <v>18851513891.065998</v>
      </c>
      <c r="F5073" s="1">
        <f t="shared" si="162"/>
        <v>0.2191651411658255</v>
      </c>
      <c r="G5073" s="1">
        <f t="shared" si="163"/>
        <v>0</v>
      </c>
      <c r="H5073">
        <f>SUMIFS(Data!Z:Z,Data!B:B,Figure16!B5073,Data!A:A,Figure16!A5073)</f>
        <v>1</v>
      </c>
    </row>
    <row r="5074" spans="1:8">
      <c r="A5074" s="27">
        <v>2013</v>
      </c>
      <c r="B5074" t="s">
        <v>120</v>
      </c>
      <c r="C5074" s="3">
        <f>SUMIFS(Data!F:F,Data!$B:$B,Figure16!$B5074,Data!$A:$A,Figure16!$A5074)</f>
        <v>98131649.375</v>
      </c>
      <c r="D5074" s="3">
        <f>SUMIFS(Data!Y:Y,Data!$B:$B,Figure16!$B5074,Data!$A:$A,Figure16!$A5074)</f>
        <v>0</v>
      </c>
      <c r="E5074" s="3">
        <f>SUMIFS(Data!Q:Q,Data!$B:$B,Figure16!$B5074,Data!$A:$A,Figure16!$A5074)</f>
        <v>19271168018.48201</v>
      </c>
      <c r="F5074" s="1">
        <f t="shared" si="162"/>
        <v>0.50921485029286684</v>
      </c>
      <c r="G5074" s="1">
        <f t="shared" si="163"/>
        <v>0</v>
      </c>
      <c r="H5074">
        <f>SUMIFS(Data!Z:Z,Data!B:B,Figure16!B5074,Data!A:A,Figure16!A5074)</f>
        <v>1</v>
      </c>
    </row>
    <row r="5075" spans="1:8">
      <c r="A5075" s="27">
        <v>2014</v>
      </c>
      <c r="B5075" t="s">
        <v>120</v>
      </c>
      <c r="C5075" s="3">
        <f>SUMIFS(Data!F:F,Data!$B:$B,Figure16!$B5075,Data!$A:$A,Figure16!$A5075)</f>
        <v>215980000</v>
      </c>
      <c r="D5075" s="3">
        <f>SUMIFS(Data!Y:Y,Data!$B:$B,Figure16!$B5075,Data!$A:$A,Figure16!$A5075)</f>
        <v>0</v>
      </c>
      <c r="E5075" s="3">
        <f>SUMIFS(Data!Q:Q,Data!$B:$B,Figure16!$B5075,Data!$A:$A,Figure16!$A5075)</f>
        <v>20002968837.947144</v>
      </c>
      <c r="F5075" s="1">
        <f t="shared" si="162"/>
        <v>1.0797397213871054</v>
      </c>
      <c r="G5075" s="1">
        <f t="shared" si="163"/>
        <v>0</v>
      </c>
      <c r="H5075">
        <f>SUMIFS(Data!Z:Z,Data!B:B,Figure16!B5075,Data!A:A,Figure16!A5075)</f>
        <v>1</v>
      </c>
    </row>
    <row r="5076" spans="1:8">
      <c r="A5076" s="27">
        <v>2015</v>
      </c>
      <c r="B5076" t="s">
        <v>120</v>
      </c>
      <c r="C5076" s="3">
        <f>SUMIFS(Data!F:F,Data!$B:$B,Figure16!$B5076,Data!$A:$A,Figure16!$A5076)</f>
        <v>0</v>
      </c>
      <c r="D5076" s="3">
        <f>SUMIFS(Data!Y:Y,Data!$B:$B,Figure16!$B5076,Data!$A:$A,Figure16!$A5076)</f>
        <v>0</v>
      </c>
      <c r="E5076" s="3">
        <f>SUMIFS(Data!Q:Q,Data!$B:$B,Figure16!$B5076,Data!$A:$A,Figure16!$A5076)</f>
        <v>21410840908.51981</v>
      </c>
      <c r="F5076" s="1">
        <f t="shared" si="162"/>
        <v>0</v>
      </c>
      <c r="G5076" s="1">
        <f t="shared" si="163"/>
        <v>0</v>
      </c>
      <c r="H5076">
        <f>SUMIFS(Data!Z:Z,Data!B:B,Figure16!B5076,Data!A:A,Figure16!A5076)</f>
        <v>1</v>
      </c>
    </row>
    <row r="5077" spans="1:8">
      <c r="A5077" s="27">
        <v>2016</v>
      </c>
      <c r="B5077" t="s">
        <v>120</v>
      </c>
      <c r="C5077" s="3">
        <f>SUMIFS(Data!F:F,Data!$B:$B,Figure16!$B5077,Data!$A:$A,Figure16!$A5077)</f>
        <v>0</v>
      </c>
      <c r="D5077" s="3">
        <f>SUMIFS(Data!Y:Y,Data!$B:$B,Figure16!$B5077,Data!$A:$A,Figure16!$A5077)</f>
        <v>0</v>
      </c>
      <c r="E5077" s="3">
        <f>SUMIFS(Data!Q:Q,Data!$B:$B,Figure16!$B5077,Data!$A:$A,Figure16!$A5077)</f>
        <v>21185922407.592155</v>
      </c>
      <c r="F5077" s="1">
        <f t="shared" si="162"/>
        <v>0</v>
      </c>
      <c r="G5077" s="1">
        <f t="shared" si="163"/>
        <v>0</v>
      </c>
      <c r="H5077">
        <f>SUMIFS(Data!Z:Z,Data!B:B,Figure16!B5077,Data!A:A,Figure16!A5077)</f>
        <v>1</v>
      </c>
    </row>
    <row r="5078" spans="1:8">
      <c r="A5078" s="27">
        <v>2017</v>
      </c>
      <c r="B5078" t="s">
        <v>120</v>
      </c>
      <c r="C5078" s="3">
        <f>SUMIFS(Data!F:F,Data!$B:$B,Figure16!$B5078,Data!$A:$A,Figure16!$A5078)</f>
        <v>0</v>
      </c>
      <c r="D5078" s="3">
        <f>SUMIFS(Data!Y:Y,Data!$B:$B,Figure16!$B5078,Data!$A:$A,Figure16!$A5078)</f>
        <v>0</v>
      </c>
      <c r="E5078" s="3">
        <f>SUMIFS(Data!Q:Q,Data!$B:$B,Figure16!$B5078,Data!$A:$A,Figure16!$A5078)</f>
        <v>24880266905.496056</v>
      </c>
      <c r="F5078" s="1">
        <f t="shared" si="162"/>
        <v>0</v>
      </c>
      <c r="G5078" s="1">
        <f t="shared" si="163"/>
        <v>0</v>
      </c>
      <c r="H5078">
        <f>SUMIFS(Data!Z:Z,Data!B:B,Figure16!B5078,Data!A:A,Figure16!A5078)</f>
        <v>1</v>
      </c>
    </row>
    <row r="5079" spans="1:8">
      <c r="A5079" s="27">
        <v>1950</v>
      </c>
      <c r="B5079" t="s">
        <v>76</v>
      </c>
      <c r="C5079" s="3">
        <f>SUMIFS(Data!F:F,Data!$B:$B,Figure16!$B5079,Data!$A:$A,Figure16!$A5079)</f>
        <v>0</v>
      </c>
      <c r="D5079" s="3">
        <f>SUMIFS(Data!Y:Y,Data!$B:$B,Figure16!$B5079,Data!$A:$A,Figure16!$A5079)</f>
        <v>0</v>
      </c>
      <c r="E5079" s="3">
        <f>SUMIFS(Data!Q:Q,Data!$B:$B,Figure16!$B5079,Data!$A:$A,Figure16!$A5079)</f>
        <v>0</v>
      </c>
      <c r="F5079" s="1" t="str">
        <f t="shared" si="162"/>
        <v/>
      </c>
      <c r="G5079" s="1" t="str">
        <f t="shared" si="163"/>
        <v/>
      </c>
      <c r="H5079">
        <f>SUMIFS(Data!Z:Z,Data!B:B,Figure16!B5079,Data!A:A,Figure16!A5079)</f>
        <v>1</v>
      </c>
    </row>
    <row r="5080" spans="1:8">
      <c r="A5080" s="27">
        <v>1951</v>
      </c>
      <c r="B5080" t="s">
        <v>76</v>
      </c>
      <c r="C5080" s="3">
        <f>SUMIFS(Data!F:F,Data!$B:$B,Figure16!$B5080,Data!$A:$A,Figure16!$A5080)</f>
        <v>0</v>
      </c>
      <c r="D5080" s="3">
        <f>SUMIFS(Data!Y:Y,Data!$B:$B,Figure16!$B5080,Data!$A:$A,Figure16!$A5080)</f>
        <v>0</v>
      </c>
      <c r="E5080" s="3">
        <f>SUMIFS(Data!Q:Q,Data!$B:$B,Figure16!$B5080,Data!$A:$A,Figure16!$A5080)</f>
        <v>0</v>
      </c>
      <c r="F5080" s="1" t="str">
        <f t="shared" si="162"/>
        <v/>
      </c>
      <c r="G5080" s="1" t="str">
        <f t="shared" si="163"/>
        <v/>
      </c>
      <c r="H5080">
        <f>SUMIFS(Data!Z:Z,Data!B:B,Figure16!B5080,Data!A:A,Figure16!A5080)</f>
        <v>1</v>
      </c>
    </row>
    <row r="5081" spans="1:8">
      <c r="A5081" s="27">
        <v>1952</v>
      </c>
      <c r="B5081" t="s">
        <v>76</v>
      </c>
      <c r="C5081" s="3">
        <f>SUMIFS(Data!F:F,Data!$B:$B,Figure16!$B5081,Data!$A:$A,Figure16!$A5081)</f>
        <v>0</v>
      </c>
      <c r="D5081" s="3">
        <f>SUMIFS(Data!Y:Y,Data!$B:$B,Figure16!$B5081,Data!$A:$A,Figure16!$A5081)</f>
        <v>0</v>
      </c>
      <c r="E5081" s="3">
        <f>SUMIFS(Data!Q:Q,Data!$B:$B,Figure16!$B5081,Data!$A:$A,Figure16!$A5081)</f>
        <v>0</v>
      </c>
      <c r="F5081" s="1" t="str">
        <f t="shared" si="162"/>
        <v/>
      </c>
      <c r="G5081" s="1" t="str">
        <f t="shared" si="163"/>
        <v/>
      </c>
      <c r="H5081">
        <f>SUMIFS(Data!Z:Z,Data!B:B,Figure16!B5081,Data!A:A,Figure16!A5081)</f>
        <v>1</v>
      </c>
    </row>
    <row r="5082" spans="1:8">
      <c r="A5082" s="27">
        <v>1953</v>
      </c>
      <c r="B5082" t="s">
        <v>76</v>
      </c>
      <c r="C5082" s="3">
        <f>SUMIFS(Data!F:F,Data!$B:$B,Figure16!$B5082,Data!$A:$A,Figure16!$A5082)</f>
        <v>0</v>
      </c>
      <c r="D5082" s="3">
        <f>SUMIFS(Data!Y:Y,Data!$B:$B,Figure16!$B5082,Data!$A:$A,Figure16!$A5082)</f>
        <v>0</v>
      </c>
      <c r="E5082" s="3">
        <f>SUMIFS(Data!Q:Q,Data!$B:$B,Figure16!$B5082,Data!$A:$A,Figure16!$A5082)</f>
        <v>0</v>
      </c>
      <c r="F5082" s="1" t="str">
        <f t="shared" si="162"/>
        <v/>
      </c>
      <c r="G5082" s="1" t="str">
        <f t="shared" si="163"/>
        <v/>
      </c>
      <c r="H5082">
        <f>SUMIFS(Data!Z:Z,Data!B:B,Figure16!B5082,Data!A:A,Figure16!A5082)</f>
        <v>1</v>
      </c>
    </row>
    <row r="5083" spans="1:8">
      <c r="A5083" s="27">
        <v>1954</v>
      </c>
      <c r="B5083" t="s">
        <v>76</v>
      </c>
      <c r="C5083" s="3">
        <f>SUMIFS(Data!F:F,Data!$B:$B,Figure16!$B5083,Data!$A:$A,Figure16!$A5083)</f>
        <v>0</v>
      </c>
      <c r="D5083" s="3">
        <f>SUMIFS(Data!Y:Y,Data!$B:$B,Figure16!$B5083,Data!$A:$A,Figure16!$A5083)</f>
        <v>0</v>
      </c>
      <c r="E5083" s="3">
        <f>SUMIFS(Data!Q:Q,Data!$B:$B,Figure16!$B5083,Data!$A:$A,Figure16!$A5083)</f>
        <v>0</v>
      </c>
      <c r="F5083" s="1" t="str">
        <f t="shared" si="162"/>
        <v/>
      </c>
      <c r="G5083" s="1" t="str">
        <f t="shared" si="163"/>
        <v/>
      </c>
      <c r="H5083">
        <f>SUMIFS(Data!Z:Z,Data!B:B,Figure16!B5083,Data!A:A,Figure16!A5083)</f>
        <v>1</v>
      </c>
    </row>
    <row r="5084" spans="1:8">
      <c r="A5084" s="27">
        <v>1955</v>
      </c>
      <c r="B5084" t="s">
        <v>76</v>
      </c>
      <c r="C5084" s="3">
        <f>SUMIFS(Data!F:F,Data!$B:$B,Figure16!$B5084,Data!$A:$A,Figure16!$A5084)</f>
        <v>0</v>
      </c>
      <c r="D5084" s="3">
        <f>SUMIFS(Data!Y:Y,Data!$B:$B,Figure16!$B5084,Data!$A:$A,Figure16!$A5084)</f>
        <v>0</v>
      </c>
      <c r="E5084" s="3">
        <f>SUMIFS(Data!Q:Q,Data!$B:$B,Figure16!$B5084,Data!$A:$A,Figure16!$A5084)</f>
        <v>0</v>
      </c>
      <c r="F5084" s="1" t="str">
        <f t="shared" si="162"/>
        <v/>
      </c>
      <c r="G5084" s="1" t="str">
        <f t="shared" si="163"/>
        <v/>
      </c>
      <c r="H5084">
        <f>SUMIFS(Data!Z:Z,Data!B:B,Figure16!B5084,Data!A:A,Figure16!A5084)</f>
        <v>1</v>
      </c>
    </row>
    <row r="5085" spans="1:8">
      <c r="A5085" s="27">
        <v>1956</v>
      </c>
      <c r="B5085" t="s">
        <v>76</v>
      </c>
      <c r="C5085" s="3">
        <f>SUMIFS(Data!F:F,Data!$B:$B,Figure16!$B5085,Data!$A:$A,Figure16!$A5085)</f>
        <v>0</v>
      </c>
      <c r="D5085" s="3">
        <f>SUMIFS(Data!Y:Y,Data!$B:$B,Figure16!$B5085,Data!$A:$A,Figure16!$A5085)</f>
        <v>0</v>
      </c>
      <c r="E5085" s="3">
        <f>SUMIFS(Data!Q:Q,Data!$B:$B,Figure16!$B5085,Data!$A:$A,Figure16!$A5085)</f>
        <v>0</v>
      </c>
      <c r="F5085" s="1" t="str">
        <f t="shared" si="162"/>
        <v/>
      </c>
      <c r="G5085" s="1" t="str">
        <f t="shared" si="163"/>
        <v/>
      </c>
      <c r="H5085">
        <f>SUMIFS(Data!Z:Z,Data!B:B,Figure16!B5085,Data!A:A,Figure16!A5085)</f>
        <v>1</v>
      </c>
    </row>
    <row r="5086" spans="1:8">
      <c r="A5086" s="27">
        <v>1957</v>
      </c>
      <c r="B5086" t="s">
        <v>76</v>
      </c>
      <c r="C5086" s="3">
        <f>SUMIFS(Data!F:F,Data!$B:$B,Figure16!$B5086,Data!$A:$A,Figure16!$A5086)</f>
        <v>0</v>
      </c>
      <c r="D5086" s="3">
        <f>SUMIFS(Data!Y:Y,Data!$B:$B,Figure16!$B5086,Data!$A:$A,Figure16!$A5086)</f>
        <v>0</v>
      </c>
      <c r="E5086" s="3">
        <f>SUMIFS(Data!Q:Q,Data!$B:$B,Figure16!$B5086,Data!$A:$A,Figure16!$A5086)</f>
        <v>0</v>
      </c>
      <c r="F5086" s="1" t="str">
        <f t="shared" si="162"/>
        <v/>
      </c>
      <c r="G5086" s="1" t="str">
        <f t="shared" si="163"/>
        <v/>
      </c>
      <c r="H5086">
        <f>SUMIFS(Data!Z:Z,Data!B:B,Figure16!B5086,Data!A:A,Figure16!A5086)</f>
        <v>1</v>
      </c>
    </row>
    <row r="5087" spans="1:8">
      <c r="A5087" s="27">
        <v>1958</v>
      </c>
      <c r="B5087" t="s">
        <v>76</v>
      </c>
      <c r="C5087" s="3">
        <f>SUMIFS(Data!F:F,Data!$B:$B,Figure16!$B5087,Data!$A:$A,Figure16!$A5087)</f>
        <v>0</v>
      </c>
      <c r="D5087" s="3">
        <f>SUMIFS(Data!Y:Y,Data!$B:$B,Figure16!$B5087,Data!$A:$A,Figure16!$A5087)</f>
        <v>0</v>
      </c>
      <c r="E5087" s="3">
        <f>SUMIFS(Data!Q:Q,Data!$B:$B,Figure16!$B5087,Data!$A:$A,Figure16!$A5087)</f>
        <v>0</v>
      </c>
      <c r="F5087" s="1" t="str">
        <f t="shared" si="162"/>
        <v/>
      </c>
      <c r="G5087" s="1" t="str">
        <f t="shared" si="163"/>
        <v/>
      </c>
      <c r="H5087">
        <f>SUMIFS(Data!Z:Z,Data!B:B,Figure16!B5087,Data!A:A,Figure16!A5087)</f>
        <v>1</v>
      </c>
    </row>
    <row r="5088" spans="1:8">
      <c r="A5088" s="27">
        <v>1959</v>
      </c>
      <c r="B5088" t="s">
        <v>76</v>
      </c>
      <c r="C5088" s="3">
        <f>SUMIFS(Data!F:F,Data!$B:$B,Figure16!$B5088,Data!$A:$A,Figure16!$A5088)</f>
        <v>0</v>
      </c>
      <c r="D5088" s="3">
        <f>SUMIFS(Data!Y:Y,Data!$B:$B,Figure16!$B5088,Data!$A:$A,Figure16!$A5088)</f>
        <v>0</v>
      </c>
      <c r="E5088" s="3">
        <f>SUMIFS(Data!Q:Q,Data!$B:$B,Figure16!$B5088,Data!$A:$A,Figure16!$A5088)</f>
        <v>0</v>
      </c>
      <c r="F5088" s="1" t="str">
        <f t="shared" si="162"/>
        <v/>
      </c>
      <c r="G5088" s="1" t="str">
        <f t="shared" si="163"/>
        <v/>
      </c>
      <c r="H5088">
        <f>SUMIFS(Data!Z:Z,Data!B:B,Figure16!B5088,Data!A:A,Figure16!A5088)</f>
        <v>1</v>
      </c>
    </row>
    <row r="5089" spans="1:8">
      <c r="A5089" s="27">
        <v>1960</v>
      </c>
      <c r="B5089" t="s">
        <v>76</v>
      </c>
      <c r="C5089" s="3">
        <f>SUMIFS(Data!F:F,Data!$B:$B,Figure16!$B5089,Data!$A:$A,Figure16!$A5089)</f>
        <v>0</v>
      </c>
      <c r="D5089" s="3">
        <f>SUMIFS(Data!Y:Y,Data!$B:$B,Figure16!$B5089,Data!$A:$A,Figure16!$A5089)</f>
        <v>0</v>
      </c>
      <c r="E5089" s="3">
        <f>SUMIFS(Data!Q:Q,Data!$B:$B,Figure16!$B5089,Data!$A:$A,Figure16!$A5089)</f>
        <v>223854666.66666663</v>
      </c>
      <c r="F5089" s="1">
        <f t="shared" si="162"/>
        <v>0</v>
      </c>
      <c r="G5089" s="1">
        <f t="shared" si="163"/>
        <v>0</v>
      </c>
      <c r="H5089">
        <f>SUMIFS(Data!Z:Z,Data!B:B,Figure16!B5089,Data!A:A,Figure16!A5089)</f>
        <v>1</v>
      </c>
    </row>
    <row r="5090" spans="1:8">
      <c r="A5090" s="27">
        <v>1961</v>
      </c>
      <c r="B5090" t="s">
        <v>76</v>
      </c>
      <c r="C5090" s="3">
        <f>SUMIFS(Data!F:F,Data!$B:$B,Figure16!$B5090,Data!$A:$A,Figure16!$A5090)</f>
        <v>0</v>
      </c>
      <c r="D5090" s="3">
        <f>SUMIFS(Data!Y:Y,Data!$B:$B,Figure16!$B5090,Data!$A:$A,Figure16!$A5090)</f>
        <v>0</v>
      </c>
      <c r="E5090" s="3">
        <f>SUMIFS(Data!Q:Q,Data!$B:$B,Figure16!$B5090,Data!$A:$A,Figure16!$A5090)</f>
        <v>240524723.42857143</v>
      </c>
      <c r="F5090" s="1">
        <f t="shared" si="162"/>
        <v>0</v>
      </c>
      <c r="G5090" s="1">
        <f t="shared" si="163"/>
        <v>0</v>
      </c>
      <c r="H5090">
        <f>SUMIFS(Data!Z:Z,Data!B:B,Figure16!B5090,Data!A:A,Figure16!A5090)</f>
        <v>1</v>
      </c>
    </row>
    <row r="5091" spans="1:8">
      <c r="A5091" s="27">
        <v>1962</v>
      </c>
      <c r="B5091" t="s">
        <v>76</v>
      </c>
      <c r="C5091" s="3">
        <f>SUMIFS(Data!F:F,Data!$B:$B,Figure16!$B5091,Data!$A:$A,Figure16!$A5091)</f>
        <v>0</v>
      </c>
      <c r="D5091" s="3">
        <f>SUMIFS(Data!Y:Y,Data!$B:$B,Figure16!$B5091,Data!$A:$A,Figure16!$A5091)</f>
        <v>0</v>
      </c>
      <c r="E5091" s="3">
        <f>SUMIFS(Data!Q:Q,Data!$B:$B,Figure16!$B5091,Data!$A:$A,Figure16!$A5091)</f>
        <v>265291588.66666666</v>
      </c>
      <c r="F5091" s="1">
        <f t="shared" si="162"/>
        <v>0</v>
      </c>
      <c r="G5091" s="1">
        <f t="shared" si="163"/>
        <v>0</v>
      </c>
      <c r="H5091">
        <f>SUMIFS(Data!Z:Z,Data!B:B,Figure16!B5091,Data!A:A,Figure16!A5091)</f>
        <v>1</v>
      </c>
    </row>
    <row r="5092" spans="1:8">
      <c r="A5092" s="27">
        <v>1963</v>
      </c>
      <c r="B5092" t="s">
        <v>76</v>
      </c>
      <c r="C5092" s="3">
        <f>SUMIFS(Data!F:F,Data!$B:$B,Figure16!$B5092,Data!$A:$A,Figure16!$A5092)</f>
        <v>0</v>
      </c>
      <c r="D5092" s="3">
        <f>SUMIFS(Data!Y:Y,Data!$B:$B,Figure16!$B5092,Data!$A:$A,Figure16!$A5092)</f>
        <v>0</v>
      </c>
      <c r="E5092" s="3">
        <f>SUMIFS(Data!Q:Q,Data!$B:$B,Figure16!$B5092,Data!$A:$A,Figure16!$A5092)</f>
        <v>292916241.14285713</v>
      </c>
      <c r="F5092" s="1">
        <f t="shared" si="162"/>
        <v>0</v>
      </c>
      <c r="G5092" s="1">
        <f t="shared" si="163"/>
        <v>0</v>
      </c>
      <c r="H5092">
        <f>SUMIFS(Data!Z:Z,Data!B:B,Figure16!B5092,Data!A:A,Figure16!A5092)</f>
        <v>1</v>
      </c>
    </row>
    <row r="5093" spans="1:8">
      <c r="A5093" s="27">
        <v>1964</v>
      </c>
      <c r="B5093" t="s">
        <v>76</v>
      </c>
      <c r="C5093" s="3">
        <f>SUMIFS(Data!F:F,Data!$B:$B,Figure16!$B5093,Data!$A:$A,Figure16!$A5093)</f>
        <v>0</v>
      </c>
      <c r="D5093" s="3">
        <f>SUMIFS(Data!Y:Y,Data!$B:$B,Figure16!$B5093,Data!$A:$A,Figure16!$A5093)</f>
        <v>0</v>
      </c>
      <c r="E5093" s="3">
        <f>SUMIFS(Data!Q:Q,Data!$B:$B,Figure16!$B5093,Data!$A:$A,Figure16!$A5093)</f>
        <v>341973758.85714281</v>
      </c>
      <c r="F5093" s="1">
        <f t="shared" si="162"/>
        <v>0</v>
      </c>
      <c r="G5093" s="1">
        <f t="shared" si="163"/>
        <v>0</v>
      </c>
      <c r="H5093">
        <f>SUMIFS(Data!Z:Z,Data!B:B,Figure16!B5093,Data!A:A,Figure16!A5093)</f>
        <v>1</v>
      </c>
    </row>
    <row r="5094" spans="1:8">
      <c r="A5094" s="27">
        <v>1965</v>
      </c>
      <c r="B5094" t="s">
        <v>76</v>
      </c>
      <c r="C5094" s="3">
        <f>SUMIFS(Data!F:F,Data!$B:$B,Figure16!$B5094,Data!$A:$A,Figure16!$A5094)</f>
        <v>0</v>
      </c>
      <c r="D5094" s="3">
        <f>SUMIFS(Data!Y:Y,Data!$B:$B,Figure16!$B5094,Data!$A:$A,Figure16!$A5094)</f>
        <v>0</v>
      </c>
      <c r="E5094" s="3">
        <f>SUMIFS(Data!Q:Q,Data!$B:$B,Figure16!$B5094,Data!$A:$A,Figure16!$A5094)</f>
        <v>566542872.35714281</v>
      </c>
      <c r="F5094" s="1">
        <f t="shared" si="162"/>
        <v>0</v>
      </c>
      <c r="G5094" s="1">
        <f t="shared" si="163"/>
        <v>0</v>
      </c>
      <c r="H5094">
        <f>SUMIFS(Data!Z:Z,Data!B:B,Figure16!B5094,Data!A:A,Figure16!A5094)</f>
        <v>1</v>
      </c>
    </row>
    <row r="5095" spans="1:8">
      <c r="A5095" s="27">
        <v>1966</v>
      </c>
      <c r="B5095" t="s">
        <v>76</v>
      </c>
      <c r="C5095" s="3">
        <f>SUMIFS(Data!F:F,Data!$B:$B,Figure16!$B5095,Data!$A:$A,Figure16!$A5095)</f>
        <v>0</v>
      </c>
      <c r="D5095" s="3">
        <f>SUMIFS(Data!Y:Y,Data!$B:$B,Figure16!$B5095,Data!$A:$A,Figure16!$A5095)</f>
        <v>0</v>
      </c>
      <c r="E5095" s="3">
        <f>SUMIFS(Data!Q:Q,Data!$B:$B,Figure16!$B5095,Data!$A:$A,Figure16!$A5095)</f>
        <v>606671444</v>
      </c>
      <c r="F5095" s="1">
        <f t="shared" si="162"/>
        <v>0</v>
      </c>
      <c r="G5095" s="1">
        <f t="shared" si="163"/>
        <v>0</v>
      </c>
      <c r="H5095">
        <f>SUMIFS(Data!Z:Z,Data!B:B,Figure16!B5095,Data!A:A,Figure16!A5095)</f>
        <v>1</v>
      </c>
    </row>
    <row r="5096" spans="1:8">
      <c r="A5096" s="27">
        <v>1967</v>
      </c>
      <c r="B5096" t="s">
        <v>76</v>
      </c>
      <c r="C5096" s="3">
        <f>SUMIFS(Data!F:F,Data!$B:$B,Figure16!$B5096,Data!$A:$A,Figure16!$A5096)</f>
        <v>0</v>
      </c>
      <c r="D5096" s="3">
        <f>SUMIFS(Data!Y:Y,Data!$B:$B,Figure16!$B5096,Data!$A:$A,Figure16!$A5096)</f>
        <v>0</v>
      </c>
      <c r="E5096" s="3">
        <f>SUMIFS(Data!Q:Q,Data!$B:$B,Figure16!$B5096,Data!$A:$A,Figure16!$A5096)</f>
        <v>657171436.71428573</v>
      </c>
      <c r="F5096" s="1">
        <f t="shared" si="162"/>
        <v>0</v>
      </c>
      <c r="G5096" s="1">
        <f t="shared" si="163"/>
        <v>0</v>
      </c>
      <c r="H5096">
        <f>SUMIFS(Data!Z:Z,Data!B:B,Figure16!B5096,Data!A:A,Figure16!A5096)</f>
        <v>1</v>
      </c>
    </row>
    <row r="5097" spans="1:8">
      <c r="A5097" s="27">
        <v>1968</v>
      </c>
      <c r="B5097" t="s">
        <v>76</v>
      </c>
      <c r="C5097" s="3">
        <f>SUMIFS(Data!F:F,Data!$B:$B,Figure16!$B5097,Data!$A:$A,Figure16!$A5097)</f>
        <v>0</v>
      </c>
      <c r="D5097" s="3">
        <f>SUMIFS(Data!Y:Y,Data!$B:$B,Figure16!$B5097,Data!$A:$A,Figure16!$A5097)</f>
        <v>0</v>
      </c>
      <c r="E5097" s="3">
        <f>SUMIFS(Data!Q:Q,Data!$B:$B,Figure16!$B5097,Data!$A:$A,Figure16!$A5097)</f>
        <v>695899980.42857146</v>
      </c>
      <c r="F5097" s="1">
        <f t="shared" si="162"/>
        <v>0</v>
      </c>
      <c r="G5097" s="1">
        <f t="shared" si="163"/>
        <v>0</v>
      </c>
      <c r="H5097">
        <f>SUMIFS(Data!Z:Z,Data!B:B,Figure16!B5097,Data!A:A,Figure16!A5097)</f>
        <v>1</v>
      </c>
    </row>
    <row r="5098" spans="1:8">
      <c r="A5098" s="27">
        <v>1969</v>
      </c>
      <c r="B5098" t="s">
        <v>76</v>
      </c>
      <c r="C5098" s="3">
        <f>SUMIFS(Data!F:F,Data!$B:$B,Figure16!$B5098,Data!$A:$A,Figure16!$A5098)</f>
        <v>0</v>
      </c>
      <c r="D5098" s="3">
        <f>SUMIFS(Data!Y:Y,Data!$B:$B,Figure16!$B5098,Data!$A:$A,Figure16!$A5098)</f>
        <v>0</v>
      </c>
      <c r="E5098" s="3">
        <f>SUMIFS(Data!Q:Q,Data!$B:$B,Figure16!$B5098,Data!$A:$A,Figure16!$A5098)</f>
        <v>747971449.57142866</v>
      </c>
      <c r="F5098" s="1">
        <f t="shared" si="162"/>
        <v>0</v>
      </c>
      <c r="G5098" s="1">
        <f t="shared" si="163"/>
        <v>0</v>
      </c>
      <c r="H5098">
        <f>SUMIFS(Data!Z:Z,Data!B:B,Figure16!B5098,Data!A:A,Figure16!A5098)</f>
        <v>1</v>
      </c>
    </row>
    <row r="5099" spans="1:8">
      <c r="A5099" s="27">
        <v>1970</v>
      </c>
      <c r="B5099" t="s">
        <v>76</v>
      </c>
      <c r="C5099" s="3">
        <f>SUMIFS(Data!F:F,Data!$B:$B,Figure16!$B5099,Data!$A:$A,Figure16!$A5099)</f>
        <v>0</v>
      </c>
      <c r="D5099" s="3">
        <f>SUMIFS(Data!Y:Y,Data!$B:$B,Figure16!$B5099,Data!$A:$A,Figure16!$A5099)</f>
        <v>0</v>
      </c>
      <c r="E5099" s="3">
        <f>SUMIFS(Data!Q:Q,Data!$B:$B,Figure16!$B5099,Data!$A:$A,Figure16!$A5099)</f>
        <v>776585681.07142866</v>
      </c>
      <c r="F5099" s="1">
        <f t="shared" si="162"/>
        <v>0</v>
      </c>
      <c r="G5099" s="1">
        <f t="shared" si="163"/>
        <v>0</v>
      </c>
      <c r="H5099">
        <f>SUMIFS(Data!Z:Z,Data!B:B,Figure16!B5099,Data!A:A,Figure16!A5099)</f>
        <v>1</v>
      </c>
    </row>
    <row r="5100" spans="1:8">
      <c r="A5100" s="27">
        <v>1971</v>
      </c>
      <c r="B5100" t="s">
        <v>76</v>
      </c>
      <c r="C5100" s="3">
        <f>SUMIFS(Data!F:F,Data!$B:$B,Figure16!$B5100,Data!$A:$A,Figure16!$A5100)</f>
        <v>0</v>
      </c>
      <c r="D5100" s="3">
        <f>SUMIFS(Data!Y:Y,Data!$B:$B,Figure16!$B5100,Data!$A:$A,Figure16!$A5100)</f>
        <v>10000000</v>
      </c>
      <c r="E5100" s="3">
        <f>SUMIFS(Data!Q:Q,Data!$B:$B,Figure16!$B5100,Data!$A:$A,Figure16!$A5100)</f>
        <v>826571413.42857146</v>
      </c>
      <c r="F5100" s="1">
        <f t="shared" si="162"/>
        <v>0</v>
      </c>
      <c r="G5100" s="1">
        <f t="shared" si="163"/>
        <v>1.2098168213343556</v>
      </c>
      <c r="H5100">
        <f>SUMIFS(Data!Z:Z,Data!B:B,Figure16!B5100,Data!A:A,Figure16!A5100)</f>
        <v>1</v>
      </c>
    </row>
    <row r="5101" spans="1:8">
      <c r="A5101" s="27">
        <v>1972</v>
      </c>
      <c r="B5101" t="s">
        <v>76</v>
      </c>
      <c r="C5101" s="3">
        <f>SUMIFS(Data!F:F,Data!$B:$B,Figure16!$B5101,Data!$A:$A,Figure16!$A5101)</f>
        <v>0</v>
      </c>
      <c r="D5101" s="3">
        <f>SUMIFS(Data!Y:Y,Data!$B:$B,Figure16!$B5101,Data!$A:$A,Figure16!$A5101)</f>
        <v>15000000</v>
      </c>
      <c r="E5101" s="3">
        <f>SUMIFS(Data!Q:Q,Data!$B:$B,Figure16!$B5101,Data!$A:$A,Figure16!$A5101)</f>
        <v>880842890.07142866</v>
      </c>
      <c r="F5101" s="1">
        <f t="shared" si="162"/>
        <v>0</v>
      </c>
      <c r="G5101" s="1">
        <f t="shared" si="163"/>
        <v>1.7029143527268105</v>
      </c>
      <c r="H5101">
        <f>SUMIFS(Data!Z:Z,Data!B:B,Figure16!B5101,Data!A:A,Figure16!A5101)</f>
        <v>1</v>
      </c>
    </row>
    <row r="5102" spans="1:8">
      <c r="A5102" s="27">
        <v>1973</v>
      </c>
      <c r="B5102" t="s">
        <v>76</v>
      </c>
      <c r="C5102" s="3">
        <f>SUMIFS(Data!F:F,Data!$B:$B,Figure16!$B5102,Data!$A:$A,Figure16!$A5102)</f>
        <v>0</v>
      </c>
      <c r="D5102" s="3">
        <f>SUMIFS(Data!Y:Y,Data!$B:$B,Figure16!$B5102,Data!$A:$A,Figure16!$A5102)</f>
        <v>92000000</v>
      </c>
      <c r="E5102" s="3">
        <f>SUMIFS(Data!Q:Q,Data!$B:$B,Figure16!$B5102,Data!$A:$A,Figure16!$A5102)</f>
        <v>1093571441.5000002</v>
      </c>
      <c r="F5102" s="1">
        <f t="shared" si="162"/>
        <v>0</v>
      </c>
      <c r="G5102" s="1">
        <f t="shared" si="163"/>
        <v>8.4128019906781724</v>
      </c>
      <c r="H5102">
        <f>SUMIFS(Data!Z:Z,Data!B:B,Figure16!B5102,Data!A:A,Figure16!A5102)</f>
        <v>1</v>
      </c>
    </row>
    <row r="5103" spans="1:8">
      <c r="A5103" s="27">
        <v>1974</v>
      </c>
      <c r="B5103" t="s">
        <v>76</v>
      </c>
      <c r="C5103" s="3">
        <f>SUMIFS(Data!F:F,Data!$B:$B,Figure16!$B5103,Data!$A:$A,Figure16!$A5103)</f>
        <v>0</v>
      </c>
      <c r="D5103" s="3">
        <f>SUMIFS(Data!Y:Y,Data!$B:$B,Figure16!$B5103,Data!$A:$A,Figure16!$A5103)</f>
        <v>91400000</v>
      </c>
      <c r="E5103" s="3">
        <f>SUMIFS(Data!Q:Q,Data!$B:$B,Figure16!$B5103,Data!$A:$A,Figure16!$A5103)</f>
        <v>1520900045.1428571</v>
      </c>
      <c r="F5103" s="1">
        <f t="shared" si="162"/>
        <v>0</v>
      </c>
      <c r="G5103" s="1">
        <f t="shared" si="163"/>
        <v>6.0095994008215614</v>
      </c>
      <c r="H5103">
        <f>SUMIFS(Data!Z:Z,Data!B:B,Figure16!B5103,Data!A:A,Figure16!A5103)</f>
        <v>1</v>
      </c>
    </row>
    <row r="5104" spans="1:8">
      <c r="A5104" s="27">
        <v>1975</v>
      </c>
      <c r="B5104" t="s">
        <v>76</v>
      </c>
      <c r="C5104" s="3">
        <f>SUMIFS(Data!F:F,Data!$B:$B,Figure16!$B5104,Data!$A:$A,Figure16!$A5104)</f>
        <v>0</v>
      </c>
      <c r="D5104" s="3">
        <f>SUMIFS(Data!Y:Y,Data!$B:$B,Figure16!$B5104,Data!$A:$A,Figure16!$A5104)</f>
        <v>55000000</v>
      </c>
      <c r="E5104" s="3">
        <f>SUMIFS(Data!Q:Q,Data!$B:$B,Figure16!$B5104,Data!$A:$A,Figure16!$A5104)</f>
        <v>1590428522.6428573</v>
      </c>
      <c r="F5104" s="1">
        <f t="shared" si="162"/>
        <v>0</v>
      </c>
      <c r="G5104" s="1">
        <f t="shared" si="163"/>
        <v>3.4581874769577849</v>
      </c>
      <c r="H5104">
        <f>SUMIFS(Data!Z:Z,Data!B:B,Figure16!B5104,Data!A:A,Figure16!A5104)</f>
        <v>1</v>
      </c>
    </row>
    <row r="5105" spans="1:8">
      <c r="A5105" s="27">
        <v>1976</v>
      </c>
      <c r="B5105" t="s">
        <v>76</v>
      </c>
      <c r="C5105" s="3">
        <f>SUMIFS(Data!F:F,Data!$B:$B,Figure16!$B5105,Data!$A:$A,Figure16!$A5105)</f>
        <v>0</v>
      </c>
      <c r="D5105" s="3">
        <f>SUMIFS(Data!Y:Y,Data!$B:$B,Figure16!$B5105,Data!$A:$A,Figure16!$A5105)</f>
        <v>0</v>
      </c>
      <c r="E5105" s="3">
        <f>SUMIFS(Data!Q:Q,Data!$B:$B,Figure16!$B5105,Data!$A:$A,Figure16!$A5105)</f>
        <v>1847871371.7142859</v>
      </c>
      <c r="F5105" s="1">
        <f t="shared" si="162"/>
        <v>0</v>
      </c>
      <c r="G5105" s="1">
        <f t="shared" si="163"/>
        <v>0</v>
      </c>
      <c r="H5105">
        <f>SUMIFS(Data!Z:Z,Data!B:B,Figure16!B5105,Data!A:A,Figure16!A5105)</f>
        <v>1</v>
      </c>
    </row>
    <row r="5106" spans="1:8">
      <c r="A5106" s="27">
        <v>1977</v>
      </c>
      <c r="B5106" t="s">
        <v>76</v>
      </c>
      <c r="C5106" s="3">
        <f>SUMIFS(Data!F:F,Data!$B:$B,Figure16!$B5106,Data!$A:$A,Figure16!$A5106)</f>
        <v>0</v>
      </c>
      <c r="D5106" s="3">
        <f>SUMIFS(Data!Y:Y,Data!$B:$B,Figure16!$B5106,Data!$A:$A,Figure16!$A5106)</f>
        <v>0</v>
      </c>
      <c r="E5106" s="3">
        <f>SUMIFS(Data!Q:Q,Data!$B:$B,Figure16!$B5106,Data!$A:$A,Figure16!$A5106)</f>
        <v>2239857060.5714288</v>
      </c>
      <c r="F5106" s="1">
        <f t="shared" si="162"/>
        <v>0</v>
      </c>
      <c r="G5106" s="1">
        <f t="shared" si="163"/>
        <v>0</v>
      </c>
      <c r="H5106">
        <f>SUMIFS(Data!Z:Z,Data!B:B,Figure16!B5106,Data!A:A,Figure16!A5106)</f>
        <v>1</v>
      </c>
    </row>
    <row r="5107" spans="1:8">
      <c r="A5107" s="27">
        <v>1978</v>
      </c>
      <c r="B5107" t="s">
        <v>76</v>
      </c>
      <c r="C5107" s="3">
        <f>SUMIFS(Data!F:F,Data!$B:$B,Figure16!$B5107,Data!$A:$A,Figure16!$A5107)</f>
        <v>0</v>
      </c>
      <c r="D5107" s="3">
        <f>SUMIFS(Data!Y:Y,Data!$B:$B,Figure16!$B5107,Data!$A:$A,Figure16!$A5107)</f>
        <v>0</v>
      </c>
      <c r="E5107" s="3">
        <f>SUMIFS(Data!Q:Q,Data!$B:$B,Figure16!$B5107,Data!$A:$A,Figure16!$A5107)</f>
        <v>2142128603.7857141</v>
      </c>
      <c r="F5107" s="1">
        <f t="shared" si="162"/>
        <v>0</v>
      </c>
      <c r="G5107" s="1">
        <f t="shared" si="163"/>
        <v>0</v>
      </c>
      <c r="H5107">
        <f>SUMIFS(Data!Z:Z,Data!B:B,Figure16!B5107,Data!A:A,Figure16!A5107)</f>
        <v>1</v>
      </c>
    </row>
    <row r="5108" spans="1:8">
      <c r="A5108" s="27">
        <v>1979</v>
      </c>
      <c r="B5108" t="s">
        <v>76</v>
      </c>
      <c r="C5108" s="3">
        <f>SUMIFS(Data!F:F,Data!$B:$B,Figure16!$B5108,Data!$A:$A,Figure16!$A5108)</f>
        <v>0</v>
      </c>
      <c r="D5108" s="3">
        <f>SUMIFS(Data!Y:Y,Data!$B:$B,Figure16!$B5108,Data!$A:$A,Figure16!$A5108)</f>
        <v>0</v>
      </c>
      <c r="E5108" s="3">
        <f>SUMIFS(Data!Q:Q,Data!$B:$B,Figure16!$B5108,Data!$A:$A,Figure16!$A5108)</f>
        <v>1527852635.6315787</v>
      </c>
      <c r="F5108" s="1">
        <f t="shared" si="162"/>
        <v>0</v>
      </c>
      <c r="G5108" s="1">
        <f t="shared" si="163"/>
        <v>0</v>
      </c>
      <c r="H5108">
        <f>SUMIFS(Data!Z:Z,Data!B:B,Figure16!B5108,Data!A:A,Figure16!A5108)</f>
        <v>1</v>
      </c>
    </row>
    <row r="5109" spans="1:8">
      <c r="A5109" s="27">
        <v>1980</v>
      </c>
      <c r="B5109" t="s">
        <v>76</v>
      </c>
      <c r="C5109" s="3">
        <f>SUMIFS(Data!F:F,Data!$B:$B,Figure16!$B5109,Data!$A:$A,Figure16!$A5109)</f>
        <v>0</v>
      </c>
      <c r="D5109" s="3">
        <f>SUMIFS(Data!Y:Y,Data!$B:$B,Figure16!$B5109,Data!$A:$A,Figure16!$A5109)</f>
        <v>0</v>
      </c>
      <c r="E5109" s="3">
        <f>SUMIFS(Data!Q:Q,Data!$B:$B,Figure16!$B5109,Data!$A:$A,Figure16!$A5109)</f>
        <v>2189347367.5263157</v>
      </c>
      <c r="F5109" s="1">
        <f t="shared" si="162"/>
        <v>0</v>
      </c>
      <c r="G5109" s="1">
        <f t="shared" si="163"/>
        <v>0</v>
      </c>
      <c r="H5109">
        <f>SUMIFS(Data!Z:Z,Data!B:B,Figure16!B5109,Data!A:A,Figure16!A5109)</f>
        <v>1</v>
      </c>
    </row>
    <row r="5110" spans="1:8">
      <c r="A5110" s="27">
        <v>1981</v>
      </c>
      <c r="B5110" t="s">
        <v>76</v>
      </c>
      <c r="C5110" s="3">
        <f>SUMIFS(Data!F:F,Data!$B:$B,Figure16!$B5110,Data!$A:$A,Figure16!$A5110)</f>
        <v>0</v>
      </c>
      <c r="D5110" s="3">
        <f>SUMIFS(Data!Y:Y,Data!$B:$B,Figure16!$B5110,Data!$A:$A,Figure16!$A5110)</f>
        <v>0</v>
      </c>
      <c r="E5110" s="3">
        <f>SUMIFS(Data!Q:Q,Data!$B:$B,Figure16!$B5110,Data!$A:$A,Figure16!$A5110)</f>
        <v>2448290109.6499996</v>
      </c>
      <c r="F5110" s="1">
        <f t="shared" si="162"/>
        <v>0</v>
      </c>
      <c r="G5110" s="1">
        <f t="shared" si="163"/>
        <v>0</v>
      </c>
      <c r="H5110">
        <f>SUMIFS(Data!Z:Z,Data!B:B,Figure16!B5110,Data!A:A,Figure16!A5110)</f>
        <v>1</v>
      </c>
    </row>
    <row r="5111" spans="1:8">
      <c r="A5111" s="27">
        <v>1982</v>
      </c>
      <c r="B5111" t="s">
        <v>76</v>
      </c>
      <c r="C5111" s="3">
        <f>SUMIFS(Data!F:F,Data!$B:$B,Figure16!$B5111,Data!$A:$A,Figure16!$A5111)</f>
        <v>0</v>
      </c>
      <c r="D5111" s="3">
        <f>SUMIFS(Data!Y:Y,Data!$B:$B,Figure16!$B5111,Data!$A:$A,Figure16!$A5111)</f>
        <v>0</v>
      </c>
      <c r="E5111" s="3">
        <f>SUMIFS(Data!Q:Q,Data!$B:$B,Figure16!$B5111,Data!$A:$A,Figure16!$A5111)</f>
        <v>2465165179.6956525</v>
      </c>
      <c r="F5111" s="1">
        <f t="shared" si="162"/>
        <v>0</v>
      </c>
      <c r="G5111" s="1">
        <f t="shared" si="163"/>
        <v>0</v>
      </c>
      <c r="H5111">
        <f>SUMIFS(Data!Z:Z,Data!B:B,Figure16!B5111,Data!A:A,Figure16!A5111)</f>
        <v>1</v>
      </c>
    </row>
    <row r="5112" spans="1:8">
      <c r="A5112" s="27">
        <v>1983</v>
      </c>
      <c r="B5112" t="s">
        <v>76</v>
      </c>
      <c r="C5112" s="3">
        <f>SUMIFS(Data!F:F,Data!$B:$B,Figure16!$B5112,Data!$A:$A,Figure16!$A5112)</f>
        <v>0</v>
      </c>
      <c r="D5112" s="3">
        <f>SUMIFS(Data!Y:Y,Data!$B:$B,Figure16!$B5112,Data!$A:$A,Figure16!$A5112)</f>
        <v>0</v>
      </c>
      <c r="E5112" s="3">
        <f>SUMIFS(Data!Q:Q,Data!$B:$B,Figure16!$B5112,Data!$A:$A,Figure16!$A5112)</f>
        <v>2743341724.083333</v>
      </c>
      <c r="F5112" s="1">
        <f t="shared" si="162"/>
        <v>0</v>
      </c>
      <c r="G5112" s="1">
        <f t="shared" si="163"/>
        <v>0</v>
      </c>
      <c r="H5112">
        <f>SUMIFS(Data!Z:Z,Data!B:B,Figure16!B5112,Data!A:A,Figure16!A5112)</f>
        <v>1</v>
      </c>
    </row>
    <row r="5113" spans="1:8">
      <c r="A5113" s="27">
        <v>1984</v>
      </c>
      <c r="B5113" t="s">
        <v>76</v>
      </c>
      <c r="C5113" s="3">
        <f>SUMIFS(Data!F:F,Data!$B:$B,Figure16!$B5113,Data!$A:$A,Figure16!$A5113)</f>
        <v>0</v>
      </c>
      <c r="D5113" s="3">
        <f>SUMIFS(Data!Y:Y,Data!$B:$B,Figure16!$B5113,Data!$A:$A,Figure16!$A5113)</f>
        <v>0</v>
      </c>
      <c r="E5113" s="3">
        <f>SUMIFS(Data!Q:Q,Data!$B:$B,Figure16!$B5113,Data!$A:$A,Figure16!$A5113)</f>
        <v>3105517091.4137931</v>
      </c>
      <c r="F5113" s="1">
        <f t="shared" si="162"/>
        <v>0</v>
      </c>
      <c r="G5113" s="1">
        <f t="shared" si="163"/>
        <v>0</v>
      </c>
      <c r="H5113">
        <f>SUMIFS(Data!Z:Z,Data!B:B,Figure16!B5113,Data!A:A,Figure16!A5113)</f>
        <v>1</v>
      </c>
    </row>
    <row r="5114" spans="1:8">
      <c r="A5114" s="27">
        <v>1985</v>
      </c>
      <c r="B5114" t="s">
        <v>76</v>
      </c>
      <c r="C5114" s="3">
        <f>SUMIFS(Data!F:F,Data!$B:$B,Figure16!$B5114,Data!$A:$A,Figure16!$A5114)</f>
        <v>10000000</v>
      </c>
      <c r="D5114" s="3">
        <f>SUMIFS(Data!Y:Y,Data!$B:$B,Figure16!$B5114,Data!$A:$A,Figure16!$A5114)</f>
        <v>0</v>
      </c>
      <c r="E5114" s="3">
        <f>SUMIFS(Data!Q:Q,Data!$B:$B,Figure16!$B5114,Data!$A:$A,Figure16!$A5114)</f>
        <v>2683816288.7906976</v>
      </c>
      <c r="F5114" s="1">
        <f t="shared" si="162"/>
        <v>0.37260374496444787</v>
      </c>
      <c r="G5114" s="1">
        <f t="shared" si="163"/>
        <v>0</v>
      </c>
      <c r="H5114">
        <f>SUMIFS(Data!Z:Z,Data!B:B,Figure16!B5114,Data!A:A,Figure16!A5114)</f>
        <v>1</v>
      </c>
    </row>
    <row r="5115" spans="1:8">
      <c r="A5115" s="27">
        <v>1986</v>
      </c>
      <c r="B5115" t="s">
        <v>76</v>
      </c>
      <c r="C5115" s="3">
        <f>SUMIFS(Data!F:F,Data!$B:$B,Figure16!$B5115,Data!$A:$A,Figure16!$A5115)</f>
        <v>20000000</v>
      </c>
      <c r="D5115" s="3">
        <f>SUMIFS(Data!Y:Y,Data!$B:$B,Figure16!$B5115,Data!$A:$A,Figure16!$A5115)</f>
        <v>0</v>
      </c>
      <c r="E5115" s="3">
        <f>SUMIFS(Data!Q:Q,Data!$B:$B,Figure16!$B5115,Data!$A:$A,Figure16!$A5115)</f>
        <v>2885710608.880795</v>
      </c>
      <c r="F5115" s="1">
        <f t="shared" si="162"/>
        <v>0.69307019000622783</v>
      </c>
      <c r="G5115" s="1">
        <f t="shared" si="163"/>
        <v>0</v>
      </c>
      <c r="H5115">
        <f>SUMIFS(Data!Z:Z,Data!B:B,Figure16!B5115,Data!A:A,Figure16!A5115)</f>
        <v>1</v>
      </c>
    </row>
    <row r="5116" spans="1:8">
      <c r="A5116" s="27">
        <v>1987</v>
      </c>
      <c r="B5116" t="s">
        <v>76</v>
      </c>
      <c r="C5116" s="3">
        <f>SUMIFS(Data!F:F,Data!$B:$B,Figure16!$B5116,Data!$A:$A,Figure16!$A5116)</f>
        <v>0</v>
      </c>
      <c r="D5116" s="3">
        <f>SUMIFS(Data!Y:Y,Data!$B:$B,Figure16!$B5116,Data!$A:$A,Figure16!$A5116)</f>
        <v>0</v>
      </c>
      <c r="E5116" s="3">
        <f>SUMIFS(Data!Q:Q,Data!$B:$B,Figure16!$B5116,Data!$A:$A,Figure16!$A5116)</f>
        <v>3851213727.6785712</v>
      </c>
      <c r="F5116" s="1">
        <f t="shared" si="162"/>
        <v>0</v>
      </c>
      <c r="G5116" s="1">
        <f t="shared" si="163"/>
        <v>0</v>
      </c>
      <c r="H5116">
        <f>SUMIFS(Data!Z:Z,Data!B:B,Figure16!B5116,Data!A:A,Figure16!A5116)</f>
        <v>1</v>
      </c>
    </row>
    <row r="5117" spans="1:8">
      <c r="A5117" s="27">
        <v>1988</v>
      </c>
      <c r="B5117" t="s">
        <v>76</v>
      </c>
      <c r="C5117" s="3">
        <f>SUMIFS(Data!F:F,Data!$B:$B,Figure16!$B5117,Data!$A:$A,Figure16!$A5117)</f>
        <v>0</v>
      </c>
      <c r="D5117" s="3">
        <f>SUMIFS(Data!Y:Y,Data!$B:$B,Figure16!$B5117,Data!$A:$A,Figure16!$A5117)</f>
        <v>0</v>
      </c>
      <c r="E5117" s="3">
        <f>SUMIFS(Data!Q:Q,Data!$B:$B,Figure16!$B5117,Data!$A:$A,Figure16!$A5117)</f>
        <v>2630904261.8324676</v>
      </c>
      <c r="F5117" s="1">
        <f t="shared" si="162"/>
        <v>0</v>
      </c>
      <c r="G5117" s="1">
        <f t="shared" si="163"/>
        <v>0</v>
      </c>
      <c r="H5117">
        <f>SUMIFS(Data!Z:Z,Data!B:B,Figure16!B5117,Data!A:A,Figure16!A5117)</f>
        <v>1</v>
      </c>
    </row>
    <row r="5118" spans="1:8">
      <c r="A5118" s="27">
        <v>1989</v>
      </c>
      <c r="B5118" t="s">
        <v>76</v>
      </c>
      <c r="C5118" s="3">
        <f>SUMIFS(Data!F:F,Data!$B:$B,Figure16!$B5118,Data!$A:$A,Figure16!$A5118)</f>
        <v>0</v>
      </c>
      <c r="D5118" s="3">
        <f>SUMIFS(Data!Y:Y,Data!$B:$B,Figure16!$B5118,Data!$A:$A,Figure16!$A5118)</f>
        <v>0</v>
      </c>
      <c r="E5118" s="3">
        <f>SUMIFS(Data!Q:Q,Data!$B:$B,Figure16!$B5118,Data!$A:$A,Figure16!$A5118)</f>
        <v>1013184745.7071515</v>
      </c>
      <c r="F5118" s="1">
        <f t="shared" si="162"/>
        <v>0</v>
      </c>
      <c r="G5118" s="1">
        <f t="shared" si="163"/>
        <v>0</v>
      </c>
      <c r="H5118">
        <f>SUMIFS(Data!Z:Z,Data!B:B,Figure16!B5118,Data!A:A,Figure16!A5118)</f>
        <v>1</v>
      </c>
    </row>
    <row r="5119" spans="1:8">
      <c r="A5119" s="27">
        <v>1990</v>
      </c>
      <c r="B5119" t="s">
        <v>76</v>
      </c>
      <c r="C5119" s="3">
        <f>SUMIFS(Data!F:F,Data!$B:$B,Figure16!$B5119,Data!$A:$A,Figure16!$A5119)</f>
        <v>0</v>
      </c>
      <c r="D5119" s="3">
        <f>SUMIFS(Data!Y:Y,Data!$B:$B,Figure16!$B5119,Data!$A:$A,Figure16!$A5119)</f>
        <v>0</v>
      </c>
      <c r="E5119" s="3">
        <f>SUMIFS(Data!Q:Q,Data!$B:$B,Figure16!$B5119,Data!$A:$A,Figure16!$A5119)</f>
        <v>1009455483.8709677</v>
      </c>
      <c r="F5119" s="1">
        <f t="shared" si="162"/>
        <v>0</v>
      </c>
      <c r="G5119" s="1">
        <f t="shared" si="163"/>
        <v>0</v>
      </c>
      <c r="H5119">
        <f>SUMIFS(Data!Z:Z,Data!B:B,Figure16!B5119,Data!A:A,Figure16!A5119)</f>
        <v>1</v>
      </c>
    </row>
    <row r="5120" spans="1:8">
      <c r="A5120" s="27">
        <v>1991</v>
      </c>
      <c r="B5120" t="s">
        <v>76</v>
      </c>
      <c r="C5120" s="3">
        <f>SUMIFS(Data!F:F,Data!$B:$B,Figure16!$B5120,Data!$A:$A,Figure16!$A5120)</f>
        <v>0</v>
      </c>
      <c r="D5120" s="3">
        <f>SUMIFS(Data!Y:Y,Data!$B:$B,Figure16!$B5120,Data!$A:$A,Figure16!$A5120)</f>
        <v>0</v>
      </c>
      <c r="E5120" s="3">
        <f>SUMIFS(Data!Q:Q,Data!$B:$B,Figure16!$B5120,Data!$A:$A,Figure16!$A5120)</f>
        <v>1488804123.7113404</v>
      </c>
      <c r="F5120" s="1">
        <f t="shared" si="162"/>
        <v>0</v>
      </c>
      <c r="G5120" s="1">
        <f t="shared" si="163"/>
        <v>0</v>
      </c>
      <c r="H5120">
        <f>SUMIFS(Data!Z:Z,Data!B:B,Figure16!B5120,Data!A:A,Figure16!A5120)</f>
        <v>1</v>
      </c>
    </row>
    <row r="5121" spans="1:8">
      <c r="A5121" s="27">
        <v>1992</v>
      </c>
      <c r="B5121" t="s">
        <v>76</v>
      </c>
      <c r="C5121" s="3">
        <f>SUMIFS(Data!F:F,Data!$B:$B,Figure16!$B5121,Data!$A:$A,Figure16!$A5121)</f>
        <v>0</v>
      </c>
      <c r="D5121" s="3">
        <f>SUMIFS(Data!Y:Y,Data!$B:$B,Figure16!$B5121,Data!$A:$A,Figure16!$A5121)</f>
        <v>0</v>
      </c>
      <c r="E5121" s="3">
        <f>SUMIFS(Data!Q:Q,Data!$B:$B,Figure16!$B5121,Data!$A:$A,Figure16!$A5121)</f>
        <v>1792800000</v>
      </c>
      <c r="F5121" s="1">
        <f t="shared" si="162"/>
        <v>0</v>
      </c>
      <c r="G5121" s="1">
        <f t="shared" si="163"/>
        <v>0</v>
      </c>
      <c r="H5121">
        <f>SUMIFS(Data!Z:Z,Data!B:B,Figure16!B5121,Data!A:A,Figure16!A5121)</f>
        <v>1</v>
      </c>
    </row>
    <row r="5122" spans="1:8">
      <c r="A5122" s="27">
        <v>1993</v>
      </c>
      <c r="B5122" t="s">
        <v>76</v>
      </c>
      <c r="C5122" s="3">
        <f>SUMIFS(Data!F:F,Data!$B:$B,Figure16!$B5122,Data!$A:$A,Figure16!$A5122)</f>
        <v>0</v>
      </c>
      <c r="D5122" s="3">
        <f>SUMIFS(Data!Y:Y,Data!$B:$B,Figure16!$B5122,Data!$A:$A,Figure16!$A5122)</f>
        <v>0</v>
      </c>
      <c r="E5122" s="3">
        <f>SUMIFS(Data!Q:Q,Data!$B:$B,Figure16!$B5122,Data!$A:$A,Figure16!$A5122)</f>
        <v>1756454248.3660131</v>
      </c>
      <c r="F5122" s="1">
        <f t="shared" si="162"/>
        <v>0</v>
      </c>
      <c r="G5122" s="1">
        <f t="shared" si="163"/>
        <v>0</v>
      </c>
      <c r="H5122">
        <f>SUMIFS(Data!Z:Z,Data!B:B,Figure16!B5122,Data!A:A,Figure16!A5122)</f>
        <v>1</v>
      </c>
    </row>
    <row r="5123" spans="1:8">
      <c r="A5123" s="27">
        <v>1994</v>
      </c>
      <c r="B5123" t="s">
        <v>76</v>
      </c>
      <c r="C5123" s="3">
        <f>SUMIFS(Data!F:F,Data!$B:$B,Figure16!$B5123,Data!$A:$A,Figure16!$A5123)</f>
        <v>0</v>
      </c>
      <c r="D5123" s="3">
        <f>SUMIFS(Data!Y:Y,Data!$B:$B,Figure16!$B5123,Data!$A:$A,Figure16!$A5123)</f>
        <v>0</v>
      </c>
      <c r="E5123" s="3">
        <f>SUMIFS(Data!Q:Q,Data!$B:$B,Figure16!$B5123,Data!$A:$A,Figure16!$A5123)</f>
        <v>3863185119.0476193</v>
      </c>
      <c r="F5123" s="1">
        <f t="shared" ref="F5123:F5186" si="164">IF(E5123&gt;0,C5123/E5123*100,"")</f>
        <v>0</v>
      </c>
      <c r="G5123" s="1">
        <f t="shared" ref="G5123:G5186" si="165">IF($E5123&gt;0,D5123/$E5123*100,"")</f>
        <v>0</v>
      </c>
      <c r="H5123">
        <f>SUMIFS(Data!Z:Z,Data!B:B,Figure16!B5123,Data!A:A,Figure16!A5123)</f>
        <v>1</v>
      </c>
    </row>
    <row r="5124" spans="1:8">
      <c r="A5124" s="27">
        <v>1995</v>
      </c>
      <c r="B5124" t="s">
        <v>76</v>
      </c>
      <c r="C5124" s="3">
        <f>SUMIFS(Data!F:F,Data!$B:$B,Figure16!$B5124,Data!$A:$A,Figure16!$A5124)</f>
        <v>0</v>
      </c>
      <c r="D5124" s="3">
        <f>SUMIFS(Data!Y:Y,Data!$B:$B,Figure16!$B5124,Data!$A:$A,Figure16!$A5124)</f>
        <v>0</v>
      </c>
      <c r="E5124" s="3">
        <f>SUMIFS(Data!Q:Q,Data!$B:$B,Figure16!$B5124,Data!$A:$A,Figure16!$A5124)</f>
        <v>4140470000</v>
      </c>
      <c r="F5124" s="1">
        <f t="shared" si="164"/>
        <v>0</v>
      </c>
      <c r="G5124" s="1">
        <f t="shared" si="165"/>
        <v>0</v>
      </c>
      <c r="H5124">
        <f>SUMIFS(Data!Z:Z,Data!B:B,Figure16!B5124,Data!A:A,Figure16!A5124)</f>
        <v>1</v>
      </c>
    </row>
    <row r="5125" spans="1:8">
      <c r="A5125" s="27">
        <v>1996</v>
      </c>
      <c r="B5125" t="s">
        <v>76</v>
      </c>
      <c r="C5125" s="3">
        <f>SUMIFS(Data!F:F,Data!$B:$B,Figure16!$B5125,Data!$A:$A,Figure16!$A5125)</f>
        <v>0</v>
      </c>
      <c r="D5125" s="3">
        <f>SUMIFS(Data!Y:Y,Data!$B:$B,Figure16!$B5125,Data!$A:$A,Figure16!$A5125)</f>
        <v>0</v>
      </c>
      <c r="E5125" s="3">
        <f>SUMIFS(Data!Q:Q,Data!$B:$B,Figure16!$B5125,Data!$A:$A,Figure16!$A5125)</f>
        <v>4308351902.7860107</v>
      </c>
      <c r="F5125" s="1">
        <f t="shared" si="164"/>
        <v>0</v>
      </c>
      <c r="G5125" s="1">
        <f t="shared" si="165"/>
        <v>0</v>
      </c>
      <c r="H5125">
        <f>SUMIFS(Data!Z:Z,Data!B:B,Figure16!B5125,Data!A:A,Figure16!A5125)</f>
        <v>1</v>
      </c>
    </row>
    <row r="5126" spans="1:8">
      <c r="A5126" s="27">
        <v>1997</v>
      </c>
      <c r="B5126" t="s">
        <v>76</v>
      </c>
      <c r="C5126" s="3">
        <f>SUMIFS(Data!F:F,Data!$B:$B,Figure16!$B5126,Data!$A:$A,Figure16!$A5126)</f>
        <v>0</v>
      </c>
      <c r="D5126" s="3">
        <f>SUMIFS(Data!Y:Y,Data!$B:$B,Figure16!$B5126,Data!$A:$A,Figure16!$A5126)</f>
        <v>0</v>
      </c>
      <c r="E5126" s="3">
        <f>SUMIFS(Data!Q:Q,Data!$B:$B,Figure16!$B5126,Data!$A:$A,Figure16!$A5126)</f>
        <v>4389965590.9653788</v>
      </c>
      <c r="F5126" s="1">
        <f t="shared" si="164"/>
        <v>0</v>
      </c>
      <c r="G5126" s="1">
        <f t="shared" si="165"/>
        <v>0</v>
      </c>
      <c r="H5126">
        <f>SUMIFS(Data!Z:Z,Data!B:B,Figure16!B5126,Data!A:A,Figure16!A5126)</f>
        <v>1</v>
      </c>
    </row>
    <row r="5127" spans="1:8">
      <c r="A5127" s="27">
        <v>1998</v>
      </c>
      <c r="B5127" t="s">
        <v>76</v>
      </c>
      <c r="C5127" s="3">
        <f>SUMIFS(Data!F:F,Data!$B:$B,Figure16!$B5127,Data!$A:$A,Figure16!$A5127)</f>
        <v>0</v>
      </c>
      <c r="D5127" s="3">
        <f>SUMIFS(Data!Y:Y,Data!$B:$B,Figure16!$B5127,Data!$A:$A,Figure16!$A5127)</f>
        <v>0</v>
      </c>
      <c r="E5127" s="3">
        <f>SUMIFS(Data!Q:Q,Data!$B:$B,Figure16!$B5127,Data!$A:$A,Figure16!$A5127)</f>
        <v>4635267224.8419495</v>
      </c>
      <c r="F5127" s="1">
        <f t="shared" si="164"/>
        <v>0</v>
      </c>
      <c r="G5127" s="1">
        <f t="shared" si="165"/>
        <v>0</v>
      </c>
      <c r="H5127">
        <f>SUMIFS(Data!Z:Z,Data!B:B,Figure16!B5127,Data!A:A,Figure16!A5127)</f>
        <v>1</v>
      </c>
    </row>
    <row r="5128" spans="1:8">
      <c r="A5128" s="27">
        <v>1999</v>
      </c>
      <c r="B5128" t="s">
        <v>76</v>
      </c>
      <c r="C5128" s="3">
        <f>SUMIFS(Data!F:F,Data!$B:$B,Figure16!$B5128,Data!$A:$A,Figure16!$A5128)</f>
        <v>0</v>
      </c>
      <c r="D5128" s="3">
        <f>SUMIFS(Data!Y:Y,Data!$B:$B,Figure16!$B5128,Data!$A:$A,Figure16!$A5128)</f>
        <v>0</v>
      </c>
      <c r="E5128" s="3">
        <f>SUMIFS(Data!Q:Q,Data!$B:$B,Figure16!$B5128,Data!$A:$A,Figure16!$A5128)</f>
        <v>4855717874.6824722</v>
      </c>
      <c r="F5128" s="1">
        <f t="shared" si="164"/>
        <v>0</v>
      </c>
      <c r="G5128" s="1">
        <f t="shared" si="165"/>
        <v>0</v>
      </c>
      <c r="H5128">
        <f>SUMIFS(Data!Z:Z,Data!B:B,Figure16!B5128,Data!A:A,Figure16!A5128)</f>
        <v>1</v>
      </c>
    </row>
    <row r="5129" spans="1:8">
      <c r="A5129" s="27">
        <v>2000</v>
      </c>
      <c r="B5129" t="s">
        <v>76</v>
      </c>
      <c r="C5129" s="3">
        <f>SUMIFS(Data!F:F,Data!$B:$B,Figure16!$B5129,Data!$A:$A,Figure16!$A5129)</f>
        <v>4065684</v>
      </c>
      <c r="D5129" s="3">
        <f>SUMIFS(Data!Y:Y,Data!$B:$B,Figure16!$B5129,Data!$A:$A,Figure16!$A5129)</f>
        <v>0</v>
      </c>
      <c r="E5129" s="3">
        <f>SUMIFS(Data!Q:Q,Data!$B:$B,Figure16!$B5129,Data!$A:$A,Figure16!$A5129)</f>
        <v>5107329007.0921993</v>
      </c>
      <c r="F5129" s="1">
        <f t="shared" si="164"/>
        <v>7.9604897087191012E-2</v>
      </c>
      <c r="G5129" s="1">
        <f t="shared" si="165"/>
        <v>0</v>
      </c>
      <c r="H5129">
        <f>SUMIFS(Data!Z:Z,Data!B:B,Figure16!B5129,Data!A:A,Figure16!A5129)</f>
        <v>1</v>
      </c>
    </row>
    <row r="5130" spans="1:8">
      <c r="A5130" s="27">
        <v>2001</v>
      </c>
      <c r="B5130" t="s">
        <v>76</v>
      </c>
      <c r="C5130" s="3">
        <f>SUMIFS(Data!F:F,Data!$B:$B,Figure16!$B5130,Data!$A:$A,Figure16!$A5130)</f>
        <v>0</v>
      </c>
      <c r="D5130" s="3">
        <f>SUMIFS(Data!Y:Y,Data!$B:$B,Figure16!$B5130,Data!$A:$A,Figure16!$A5130)</f>
        <v>0</v>
      </c>
      <c r="E5130" s="3">
        <f>SUMIFS(Data!Q:Q,Data!$B:$B,Figure16!$B5130,Data!$A:$A,Figure16!$A5130)</f>
        <v>5323146565.7031498</v>
      </c>
      <c r="F5130" s="1">
        <f t="shared" si="164"/>
        <v>0</v>
      </c>
      <c r="G5130" s="1">
        <f t="shared" si="165"/>
        <v>0</v>
      </c>
      <c r="H5130">
        <f>SUMIFS(Data!Z:Z,Data!B:B,Figure16!B5130,Data!A:A,Figure16!A5130)</f>
        <v>1</v>
      </c>
    </row>
    <row r="5131" spans="1:8">
      <c r="A5131" s="27">
        <v>2002</v>
      </c>
      <c r="B5131" t="s">
        <v>76</v>
      </c>
      <c r="C5131" s="3">
        <f>SUMIFS(Data!F:F,Data!$B:$B,Figure16!$B5131,Data!$A:$A,Figure16!$A5131)</f>
        <v>0</v>
      </c>
      <c r="D5131" s="3">
        <f>SUMIFS(Data!Y:Y,Data!$B:$B,Figure16!$B5131,Data!$A:$A,Figure16!$A5131)</f>
        <v>0</v>
      </c>
      <c r="E5131" s="3">
        <f>SUMIFS(Data!Q:Q,Data!$B:$B,Figure16!$B5131,Data!$A:$A,Figure16!$A5131)</f>
        <v>5224213017.5438595</v>
      </c>
      <c r="F5131" s="1">
        <f t="shared" si="164"/>
        <v>0</v>
      </c>
      <c r="G5131" s="1">
        <f t="shared" si="165"/>
        <v>0</v>
      </c>
      <c r="H5131">
        <f>SUMIFS(Data!Z:Z,Data!B:B,Figure16!B5131,Data!A:A,Figure16!A5131)</f>
        <v>1</v>
      </c>
    </row>
    <row r="5132" spans="1:8">
      <c r="A5132" s="27">
        <v>2003</v>
      </c>
      <c r="B5132" t="s">
        <v>76</v>
      </c>
      <c r="C5132" s="3">
        <f>SUMIFS(Data!F:F,Data!$B:$B,Figure16!$B5132,Data!$A:$A,Figure16!$A5132)</f>
        <v>0</v>
      </c>
      <c r="D5132" s="3">
        <f>SUMIFS(Data!Y:Y,Data!$B:$B,Figure16!$B5132,Data!$A:$A,Figure16!$A5132)</f>
        <v>0</v>
      </c>
      <c r="E5132" s="3">
        <f>SUMIFS(Data!Q:Q,Data!$B:$B,Figure16!$B5132,Data!$A:$A,Figure16!$A5132)</f>
        <v>5322454925.8474579</v>
      </c>
      <c r="F5132" s="1">
        <f t="shared" si="164"/>
        <v>0</v>
      </c>
      <c r="G5132" s="1">
        <f t="shared" si="165"/>
        <v>0</v>
      </c>
      <c r="H5132">
        <f>SUMIFS(Data!Z:Z,Data!B:B,Figure16!B5132,Data!A:A,Figure16!A5132)</f>
        <v>1</v>
      </c>
    </row>
    <row r="5133" spans="1:8">
      <c r="A5133" s="27">
        <v>2004</v>
      </c>
      <c r="B5133" t="s">
        <v>76</v>
      </c>
      <c r="C5133" s="3">
        <f>SUMIFS(Data!F:F,Data!$B:$B,Figure16!$B5133,Data!$A:$A,Figure16!$A5133)</f>
        <v>0</v>
      </c>
      <c r="D5133" s="3">
        <f>SUMIFS(Data!Y:Y,Data!$B:$B,Figure16!$B5133,Data!$A:$A,Figure16!$A5133)</f>
        <v>0</v>
      </c>
      <c r="E5133" s="3">
        <f>SUMIFS(Data!Q:Q,Data!$B:$B,Figure16!$B5133,Data!$A:$A,Figure16!$A5133)</f>
        <v>5795568204.6453238</v>
      </c>
      <c r="F5133" s="1">
        <f t="shared" si="164"/>
        <v>0</v>
      </c>
      <c r="G5133" s="1">
        <f t="shared" si="165"/>
        <v>0</v>
      </c>
      <c r="H5133">
        <f>SUMIFS(Data!Z:Z,Data!B:B,Figure16!B5133,Data!A:A,Figure16!A5133)</f>
        <v>1</v>
      </c>
    </row>
    <row r="5134" spans="1:8">
      <c r="A5134" s="27">
        <v>2005</v>
      </c>
      <c r="B5134" t="s">
        <v>76</v>
      </c>
      <c r="C5134" s="3">
        <f>SUMIFS(Data!F:F,Data!$B:$B,Figure16!$B5134,Data!$A:$A,Figure16!$A5134)</f>
        <v>0</v>
      </c>
      <c r="D5134" s="3">
        <f>SUMIFS(Data!Y:Y,Data!$B:$B,Figure16!$B5134,Data!$A:$A,Figure16!$A5134)</f>
        <v>0</v>
      </c>
      <c r="E5134" s="3">
        <f>SUMIFS(Data!Q:Q,Data!$B:$B,Figure16!$B5134,Data!$A:$A,Figure16!$A5134)</f>
        <v>6321335612.2223349</v>
      </c>
      <c r="F5134" s="1">
        <f t="shared" si="164"/>
        <v>0</v>
      </c>
      <c r="G5134" s="1">
        <f t="shared" si="165"/>
        <v>0</v>
      </c>
      <c r="H5134">
        <f>SUMIFS(Data!Z:Z,Data!B:B,Figure16!B5134,Data!A:A,Figure16!A5134)</f>
        <v>1</v>
      </c>
    </row>
    <row r="5135" spans="1:8">
      <c r="A5135" s="27">
        <v>2006</v>
      </c>
      <c r="B5135" t="s">
        <v>76</v>
      </c>
      <c r="C5135" s="3">
        <f>SUMIFS(Data!F:F,Data!$B:$B,Figure16!$B5135,Data!$A:$A,Figure16!$A5135)</f>
        <v>0</v>
      </c>
      <c r="D5135" s="3">
        <f>SUMIFS(Data!Y:Y,Data!$B:$B,Figure16!$B5135,Data!$A:$A,Figure16!$A5135)</f>
        <v>0</v>
      </c>
      <c r="E5135" s="3">
        <f>SUMIFS(Data!Q:Q,Data!$B:$B,Figure16!$B5135,Data!$A:$A,Figure16!$A5135)</f>
        <v>6763671610.700057</v>
      </c>
      <c r="F5135" s="1">
        <f t="shared" si="164"/>
        <v>0</v>
      </c>
      <c r="G5135" s="1">
        <f t="shared" si="165"/>
        <v>0</v>
      </c>
      <c r="H5135">
        <f>SUMIFS(Data!Z:Z,Data!B:B,Figure16!B5135,Data!A:A,Figure16!A5135)</f>
        <v>1</v>
      </c>
    </row>
    <row r="5136" spans="1:8">
      <c r="A5136" s="27">
        <v>2007</v>
      </c>
      <c r="B5136" t="s">
        <v>76</v>
      </c>
      <c r="C5136" s="3">
        <f>SUMIFS(Data!F:F,Data!$B:$B,Figure16!$B5136,Data!$A:$A,Figure16!$A5136)</f>
        <v>30000000</v>
      </c>
      <c r="D5136" s="3">
        <f>SUMIFS(Data!Y:Y,Data!$B:$B,Figure16!$B5136,Data!$A:$A,Figure16!$A5136)</f>
        <v>0</v>
      </c>
      <c r="E5136" s="3">
        <f>SUMIFS(Data!Q:Q,Data!$B:$B,Figure16!$B5136,Data!$A:$A,Figure16!$A5136)</f>
        <v>7423377429.0592747</v>
      </c>
      <c r="F5136" s="1">
        <f t="shared" si="164"/>
        <v>0.40412871751021473</v>
      </c>
      <c r="G5136" s="1">
        <f t="shared" si="165"/>
        <v>0</v>
      </c>
      <c r="H5136">
        <f>SUMIFS(Data!Z:Z,Data!B:B,Figure16!B5136,Data!A:A,Figure16!A5136)</f>
        <v>1</v>
      </c>
    </row>
    <row r="5137" spans="1:8">
      <c r="A5137" s="27">
        <v>2008</v>
      </c>
      <c r="B5137" t="s">
        <v>76</v>
      </c>
      <c r="C5137" s="3">
        <f>SUMIFS(Data!F:F,Data!$B:$B,Figure16!$B5137,Data!$A:$A,Figure16!$A5137)</f>
        <v>0</v>
      </c>
      <c r="D5137" s="3">
        <f>SUMIFS(Data!Y:Y,Data!$B:$B,Figure16!$B5137,Data!$A:$A,Figure16!$A5137)</f>
        <v>0</v>
      </c>
      <c r="E5137" s="3">
        <f>SUMIFS(Data!Q:Q,Data!$B:$B,Figure16!$B5137,Data!$A:$A,Figure16!$A5137)</f>
        <v>8496965842.2767</v>
      </c>
      <c r="F5137" s="1">
        <f t="shared" si="164"/>
        <v>0</v>
      </c>
      <c r="G5137" s="1">
        <f t="shared" si="165"/>
        <v>0</v>
      </c>
      <c r="H5137">
        <f>SUMIFS(Data!Z:Z,Data!B:B,Figure16!B5137,Data!A:A,Figure16!A5137)</f>
        <v>1</v>
      </c>
    </row>
    <row r="5138" spans="1:8">
      <c r="A5138" s="27">
        <v>2009</v>
      </c>
      <c r="B5138" t="s">
        <v>76</v>
      </c>
      <c r="C5138" s="3">
        <f>SUMIFS(Data!F:F,Data!$B:$B,Figure16!$B5138,Data!$A:$A,Figure16!$A5138)</f>
        <v>0</v>
      </c>
      <c r="D5138" s="3">
        <f>SUMIFS(Data!Y:Y,Data!$B:$B,Figure16!$B5138,Data!$A:$A,Figure16!$A5138)</f>
        <v>0</v>
      </c>
      <c r="E5138" s="3">
        <f>SUMIFS(Data!Q:Q,Data!$B:$B,Figure16!$B5138,Data!$A:$A,Figure16!$A5138)</f>
        <v>8298695144.9150667</v>
      </c>
      <c r="F5138" s="1">
        <f t="shared" si="164"/>
        <v>0</v>
      </c>
      <c r="G5138" s="1">
        <f t="shared" si="165"/>
        <v>0</v>
      </c>
      <c r="H5138">
        <f>SUMIFS(Data!Z:Z,Data!B:B,Figure16!B5138,Data!A:A,Figure16!A5138)</f>
        <v>1</v>
      </c>
    </row>
    <row r="5139" spans="1:8">
      <c r="A5139" s="27">
        <v>2010</v>
      </c>
      <c r="B5139" t="s">
        <v>76</v>
      </c>
      <c r="C5139" s="3">
        <f>SUMIFS(Data!F:F,Data!$B:$B,Figure16!$B5139,Data!$A:$A,Figure16!$A5139)</f>
        <v>0</v>
      </c>
      <c r="D5139" s="3">
        <f>SUMIFS(Data!Y:Y,Data!$B:$B,Figure16!$B5139,Data!$A:$A,Figure16!$A5139)</f>
        <v>0</v>
      </c>
      <c r="E5139" s="3">
        <f>SUMIFS(Data!Q:Q,Data!$B:$B,Figure16!$B5139,Data!$A:$A,Figure16!$A5139)</f>
        <v>8758622328.6696243</v>
      </c>
      <c r="F5139" s="1">
        <f t="shared" si="164"/>
        <v>0</v>
      </c>
      <c r="G5139" s="1">
        <f t="shared" si="165"/>
        <v>0</v>
      </c>
      <c r="H5139">
        <f>SUMIFS(Data!Z:Z,Data!B:B,Figure16!B5139,Data!A:A,Figure16!A5139)</f>
        <v>1</v>
      </c>
    </row>
    <row r="5140" spans="1:8">
      <c r="A5140" s="27">
        <v>2011</v>
      </c>
      <c r="B5140" t="s">
        <v>76</v>
      </c>
      <c r="C5140" s="3">
        <f>SUMIFS(Data!F:F,Data!$B:$B,Figure16!$B5140,Data!$A:$A,Figure16!$A5140)</f>
        <v>0</v>
      </c>
      <c r="D5140" s="3">
        <f>SUMIFS(Data!Y:Y,Data!$B:$B,Figure16!$B5140,Data!$A:$A,Figure16!$A5140)</f>
        <v>0</v>
      </c>
      <c r="E5140" s="3">
        <f>SUMIFS(Data!Q:Q,Data!$B:$B,Figure16!$B5140,Data!$A:$A,Figure16!$A5140)</f>
        <v>9774316692.1598454</v>
      </c>
      <c r="F5140" s="1">
        <f t="shared" si="164"/>
        <v>0</v>
      </c>
      <c r="G5140" s="1">
        <f t="shared" si="165"/>
        <v>0</v>
      </c>
      <c r="H5140">
        <f>SUMIFS(Data!Z:Z,Data!B:B,Figure16!B5140,Data!A:A,Figure16!A5140)</f>
        <v>1</v>
      </c>
    </row>
    <row r="5141" spans="1:8">
      <c r="A5141" s="27">
        <v>2012</v>
      </c>
      <c r="B5141" t="s">
        <v>76</v>
      </c>
      <c r="C5141" s="3">
        <f>SUMIFS(Data!F:F,Data!$B:$B,Figure16!$B5141,Data!$A:$A,Figure16!$A5141)</f>
        <v>0</v>
      </c>
      <c r="D5141" s="3">
        <f>SUMIFS(Data!Y:Y,Data!$B:$B,Figure16!$B5141,Data!$A:$A,Figure16!$A5141)</f>
        <v>0</v>
      </c>
      <c r="E5141" s="3">
        <f>SUMIFS(Data!Q:Q,Data!$B:$B,Figure16!$B5141,Data!$A:$A,Figure16!$A5141)</f>
        <v>10532001129.669975</v>
      </c>
      <c r="F5141" s="1">
        <f t="shared" si="164"/>
        <v>0</v>
      </c>
      <c r="G5141" s="1">
        <f t="shared" si="165"/>
        <v>0</v>
      </c>
      <c r="H5141">
        <f>SUMIFS(Data!Z:Z,Data!B:B,Figure16!B5141,Data!A:A,Figure16!A5141)</f>
        <v>1</v>
      </c>
    </row>
    <row r="5142" spans="1:8">
      <c r="A5142" s="27">
        <v>2013</v>
      </c>
      <c r="B5142" t="s">
        <v>76</v>
      </c>
      <c r="C5142" s="3">
        <f>SUMIFS(Data!F:F,Data!$B:$B,Figure16!$B5142,Data!$A:$A,Figure16!$A5142)</f>
        <v>0</v>
      </c>
      <c r="D5142" s="3">
        <f>SUMIFS(Data!Y:Y,Data!$B:$B,Figure16!$B5142,Data!$A:$A,Figure16!$A5142)</f>
        <v>0</v>
      </c>
      <c r="E5142" s="3">
        <f>SUMIFS(Data!Q:Q,Data!$B:$B,Figure16!$B5142,Data!$A:$A,Figure16!$A5142)</f>
        <v>10982972256.378729</v>
      </c>
      <c r="F5142" s="1">
        <f t="shared" si="164"/>
        <v>0</v>
      </c>
      <c r="G5142" s="1">
        <f t="shared" si="165"/>
        <v>0</v>
      </c>
      <c r="H5142">
        <f>SUMIFS(Data!Z:Z,Data!B:B,Figure16!B5142,Data!A:A,Figure16!A5142)</f>
        <v>1</v>
      </c>
    </row>
    <row r="5143" spans="1:8">
      <c r="A5143" s="27">
        <v>2014</v>
      </c>
      <c r="B5143" t="s">
        <v>76</v>
      </c>
      <c r="C5143" s="3">
        <f>SUMIFS(Data!F:F,Data!$B:$B,Figure16!$B5143,Data!$A:$A,Figure16!$A5143)</f>
        <v>0</v>
      </c>
      <c r="D5143" s="3">
        <f>SUMIFS(Data!Y:Y,Data!$B:$B,Figure16!$B5143,Data!$A:$A,Figure16!$A5143)</f>
        <v>0</v>
      </c>
      <c r="E5143" s="3">
        <f>SUMIFS(Data!Q:Q,Data!$B:$B,Figure16!$B5143,Data!$A:$A,Figure16!$A5143)</f>
        <v>11880438824.449419</v>
      </c>
      <c r="F5143" s="1">
        <f t="shared" si="164"/>
        <v>0</v>
      </c>
      <c r="G5143" s="1">
        <f t="shared" si="165"/>
        <v>0</v>
      </c>
      <c r="H5143">
        <f>SUMIFS(Data!Z:Z,Data!B:B,Figure16!B5143,Data!A:A,Figure16!A5143)</f>
        <v>1</v>
      </c>
    </row>
    <row r="5144" spans="1:8">
      <c r="A5144" s="27">
        <v>2015</v>
      </c>
      <c r="B5144" t="s">
        <v>76</v>
      </c>
      <c r="C5144" s="3">
        <f>SUMIFS(Data!F:F,Data!$B:$B,Figure16!$B5144,Data!$A:$A,Figure16!$A5144)</f>
        <v>0</v>
      </c>
      <c r="D5144" s="3">
        <f>SUMIFS(Data!Y:Y,Data!$B:$B,Figure16!$B5144,Data!$A:$A,Figure16!$A5144)</f>
        <v>0</v>
      </c>
      <c r="E5144" s="3">
        <f>SUMIFS(Data!Q:Q,Data!$B:$B,Figure16!$B5144,Data!$A:$A,Figure16!$A5144)</f>
        <v>12611087031.493059</v>
      </c>
      <c r="F5144" s="1">
        <f t="shared" si="164"/>
        <v>0</v>
      </c>
      <c r="G5144" s="1">
        <f t="shared" si="165"/>
        <v>0</v>
      </c>
      <c r="H5144">
        <f>SUMIFS(Data!Z:Z,Data!B:B,Figure16!B5144,Data!A:A,Figure16!A5144)</f>
        <v>1</v>
      </c>
    </row>
    <row r="5145" spans="1:8">
      <c r="A5145" s="27">
        <v>2016</v>
      </c>
      <c r="B5145" t="s">
        <v>76</v>
      </c>
      <c r="C5145" s="3">
        <f>SUMIFS(Data!F:F,Data!$B:$B,Figure16!$B5145,Data!$A:$A,Figure16!$A5145)</f>
        <v>0</v>
      </c>
      <c r="D5145" s="3">
        <f>SUMIFS(Data!Y:Y,Data!$B:$B,Figure16!$B5145,Data!$A:$A,Figure16!$A5145)</f>
        <v>0</v>
      </c>
      <c r="E5145" s="3">
        <f>SUMIFS(Data!Q:Q,Data!$B:$B,Figure16!$B5145,Data!$A:$A,Figure16!$A5145)</f>
        <v>13184989877.566423</v>
      </c>
      <c r="F5145" s="1">
        <f t="shared" si="164"/>
        <v>0</v>
      </c>
      <c r="G5145" s="1">
        <f t="shared" si="165"/>
        <v>0</v>
      </c>
      <c r="H5145">
        <f>SUMIFS(Data!Z:Z,Data!B:B,Figure16!B5145,Data!A:A,Figure16!A5145)</f>
        <v>1</v>
      </c>
    </row>
    <row r="5146" spans="1:8">
      <c r="A5146" s="27">
        <v>2017</v>
      </c>
      <c r="B5146" t="s">
        <v>76</v>
      </c>
      <c r="C5146" s="3">
        <f>SUMIFS(Data!F:F,Data!$B:$B,Figure16!$B5146,Data!$A:$A,Figure16!$A5146)</f>
        <v>0</v>
      </c>
      <c r="D5146" s="3">
        <f>SUMIFS(Data!Y:Y,Data!$B:$B,Figure16!$B5146,Data!$A:$A,Figure16!$A5146)</f>
        <v>0</v>
      </c>
      <c r="E5146" s="3">
        <f>SUMIFS(Data!Q:Q,Data!$B:$B,Figure16!$B5146,Data!$A:$A,Figure16!$A5146)</f>
        <v>13814261535.543385</v>
      </c>
      <c r="F5146" s="1">
        <f t="shared" si="164"/>
        <v>0</v>
      </c>
      <c r="G5146" s="1">
        <f t="shared" si="165"/>
        <v>0</v>
      </c>
      <c r="H5146">
        <f>SUMIFS(Data!Z:Z,Data!B:B,Figure16!B5146,Data!A:A,Figure16!A5146)</f>
        <v>1</v>
      </c>
    </row>
    <row r="5147" spans="1:8">
      <c r="A5147" s="27">
        <v>1960</v>
      </c>
      <c r="B5147" t="s">
        <v>131</v>
      </c>
      <c r="C5147" s="3">
        <f>SUMIFS(Data!F:F,Data!$B:$B,Figure16!$B5147,Data!$A:$A,Figure16!$A5147)</f>
        <v>0</v>
      </c>
      <c r="D5147" s="3">
        <f>SUMIFS(Data!Y:Y,Data!$B:$B,Figure16!$B5147,Data!$A:$A,Figure16!$A5147)</f>
        <v>0</v>
      </c>
      <c r="E5147" s="3">
        <f>SUMIFS(Data!Q:Q,Data!$B:$B,Figure16!$B5147,Data!$A:$A,Figure16!$A5147)</f>
        <v>449526872.56556135</v>
      </c>
      <c r="F5147" s="1">
        <f t="shared" si="164"/>
        <v>0</v>
      </c>
      <c r="G5147" s="1">
        <f t="shared" si="165"/>
        <v>0</v>
      </c>
      <c r="H5147">
        <f>SUMIFS(Data!Z:Z,Data!B:B,Figure16!B5147,Data!A:A,Figure16!A5147)</f>
        <v>1</v>
      </c>
    </row>
    <row r="5148" spans="1:8">
      <c r="A5148" s="27">
        <v>1961</v>
      </c>
      <c r="B5148" t="s">
        <v>131</v>
      </c>
      <c r="C5148" s="3">
        <f>SUMIFS(Data!F:F,Data!$B:$B,Figure16!$B5148,Data!$A:$A,Figure16!$A5148)</f>
        <v>0</v>
      </c>
      <c r="D5148" s="3">
        <f>SUMIFS(Data!Y:Y,Data!$B:$B,Figure16!$B5148,Data!$A:$A,Figure16!$A5148)</f>
        <v>0</v>
      </c>
      <c r="E5148" s="3">
        <f>SUMIFS(Data!Q:Q,Data!$B:$B,Figure16!$B5148,Data!$A:$A,Figure16!$A5148)</f>
        <v>485785234.94037557</v>
      </c>
      <c r="F5148" s="1">
        <f t="shared" si="164"/>
        <v>0</v>
      </c>
      <c r="G5148" s="1">
        <f t="shared" si="165"/>
        <v>0</v>
      </c>
      <c r="H5148">
        <f>SUMIFS(Data!Z:Z,Data!B:B,Figure16!B5148,Data!A:A,Figure16!A5148)</f>
        <v>1</v>
      </c>
    </row>
    <row r="5149" spans="1:8">
      <c r="A5149" s="27">
        <v>1962</v>
      </c>
      <c r="B5149" t="s">
        <v>131</v>
      </c>
      <c r="C5149" s="3">
        <f>SUMIFS(Data!F:F,Data!$B:$B,Figure16!$B5149,Data!$A:$A,Figure16!$A5149)</f>
        <v>0</v>
      </c>
      <c r="D5149" s="3">
        <f>SUMIFS(Data!Y:Y,Data!$B:$B,Figure16!$B5149,Data!$A:$A,Figure16!$A5149)</f>
        <v>0</v>
      </c>
      <c r="E5149" s="3">
        <f>SUMIFS(Data!Q:Q,Data!$B:$B,Figure16!$B5149,Data!$A:$A,Figure16!$A5149)</f>
        <v>531736492.90917778</v>
      </c>
      <c r="F5149" s="1">
        <f t="shared" si="164"/>
        <v>0</v>
      </c>
      <c r="G5149" s="1">
        <f t="shared" si="165"/>
        <v>0</v>
      </c>
      <c r="H5149">
        <f>SUMIFS(Data!Z:Z,Data!B:B,Figure16!B5149,Data!A:A,Figure16!A5149)</f>
        <v>1</v>
      </c>
    </row>
    <row r="5150" spans="1:8">
      <c r="A5150" s="27">
        <v>1963</v>
      </c>
      <c r="B5150" t="s">
        <v>131</v>
      </c>
      <c r="C5150" s="3">
        <f>SUMIFS(Data!F:F,Data!$B:$B,Figure16!$B5150,Data!$A:$A,Figure16!$A5150)</f>
        <v>0</v>
      </c>
      <c r="D5150" s="3">
        <f>SUMIFS(Data!Y:Y,Data!$B:$B,Figure16!$B5150,Data!$A:$A,Figure16!$A5150)</f>
        <v>0</v>
      </c>
      <c r="E5150" s="3">
        <f>SUMIFS(Data!Q:Q,Data!$B:$B,Figure16!$B5150,Data!$A:$A,Figure16!$A5150)</f>
        <v>586294761.49351633</v>
      </c>
      <c r="F5150" s="1">
        <f t="shared" si="164"/>
        <v>0</v>
      </c>
      <c r="G5150" s="1">
        <f t="shared" si="165"/>
        <v>0</v>
      </c>
      <c r="H5150">
        <f>SUMIFS(Data!Z:Z,Data!B:B,Figure16!B5150,Data!A:A,Figure16!A5150)</f>
        <v>1</v>
      </c>
    </row>
    <row r="5151" spans="1:8">
      <c r="A5151" s="27">
        <v>1964</v>
      </c>
      <c r="B5151" t="s">
        <v>131</v>
      </c>
      <c r="C5151" s="3">
        <f>SUMIFS(Data!F:F,Data!$B:$B,Figure16!$B5151,Data!$A:$A,Figure16!$A5151)</f>
        <v>0</v>
      </c>
      <c r="D5151" s="3">
        <f>SUMIFS(Data!Y:Y,Data!$B:$B,Figure16!$B5151,Data!$A:$A,Figure16!$A5151)</f>
        <v>0</v>
      </c>
      <c r="E5151" s="3">
        <f>SUMIFS(Data!Q:Q,Data!$B:$B,Figure16!$B5151,Data!$A:$A,Figure16!$A5151)</f>
        <v>582816358.34715497</v>
      </c>
      <c r="F5151" s="1">
        <f t="shared" si="164"/>
        <v>0</v>
      </c>
      <c r="G5151" s="1">
        <f t="shared" si="165"/>
        <v>0</v>
      </c>
      <c r="H5151">
        <f>SUMIFS(Data!Z:Z,Data!B:B,Figure16!B5151,Data!A:A,Figure16!A5151)</f>
        <v>1</v>
      </c>
    </row>
    <row r="5152" spans="1:8">
      <c r="A5152" s="27">
        <v>1965</v>
      </c>
      <c r="B5152" t="s">
        <v>131</v>
      </c>
      <c r="C5152" s="3">
        <f>SUMIFS(Data!F:F,Data!$B:$B,Figure16!$B5152,Data!$A:$A,Figure16!$A5152)</f>
        <v>0</v>
      </c>
      <c r="D5152" s="3">
        <f>SUMIFS(Data!Y:Y,Data!$B:$B,Figure16!$B5152,Data!$A:$A,Figure16!$A5152)</f>
        <v>0</v>
      </c>
      <c r="E5152" s="3">
        <f>SUMIFS(Data!Q:Q,Data!$B:$B,Figure16!$B5152,Data!$A:$A,Figure16!$A5152)</f>
        <v>673383604.23878312</v>
      </c>
      <c r="F5152" s="1">
        <f t="shared" si="164"/>
        <v>0</v>
      </c>
      <c r="G5152" s="1">
        <f t="shared" si="165"/>
        <v>0</v>
      </c>
      <c r="H5152">
        <f>SUMIFS(Data!Z:Z,Data!B:B,Figure16!B5152,Data!A:A,Figure16!A5152)</f>
        <v>1</v>
      </c>
    </row>
    <row r="5153" spans="1:8">
      <c r="A5153" s="27">
        <v>1966</v>
      </c>
      <c r="B5153" t="s">
        <v>131</v>
      </c>
      <c r="C5153" s="3">
        <f>SUMIFS(Data!F:F,Data!$B:$B,Figure16!$B5153,Data!$A:$A,Figure16!$A5153)</f>
        <v>0</v>
      </c>
      <c r="D5153" s="3">
        <f>SUMIFS(Data!Y:Y,Data!$B:$B,Figure16!$B5153,Data!$A:$A,Figure16!$A5153)</f>
        <v>0</v>
      </c>
      <c r="E5153" s="3">
        <f>SUMIFS(Data!Q:Q,Data!$B:$B,Figure16!$B5153,Data!$A:$A,Figure16!$A5153)</f>
        <v>702296184.36134386</v>
      </c>
      <c r="F5153" s="1">
        <f t="shared" si="164"/>
        <v>0</v>
      </c>
      <c r="G5153" s="1">
        <f t="shared" si="165"/>
        <v>0</v>
      </c>
      <c r="H5153">
        <f>SUMIFS(Data!Z:Z,Data!B:B,Figure16!B5153,Data!A:A,Figure16!A5153)</f>
        <v>1</v>
      </c>
    </row>
    <row r="5154" spans="1:8">
      <c r="A5154" s="27">
        <v>1967</v>
      </c>
      <c r="B5154" t="s">
        <v>131</v>
      </c>
      <c r="C5154" s="3">
        <f>SUMIFS(Data!F:F,Data!$B:$B,Figure16!$B5154,Data!$A:$A,Figure16!$A5154)</f>
        <v>0</v>
      </c>
      <c r="D5154" s="3">
        <f>SUMIFS(Data!Y:Y,Data!$B:$B,Figure16!$B5154,Data!$A:$A,Figure16!$A5154)</f>
        <v>0</v>
      </c>
      <c r="E5154" s="3">
        <f>SUMIFS(Data!Q:Q,Data!$B:$B,Figure16!$B5154,Data!$A:$A,Figure16!$A5154)</f>
        <v>665586975.08830249</v>
      </c>
      <c r="F5154" s="1">
        <f t="shared" si="164"/>
        <v>0</v>
      </c>
      <c r="G5154" s="1">
        <f t="shared" si="165"/>
        <v>0</v>
      </c>
      <c r="H5154">
        <f>SUMIFS(Data!Z:Z,Data!B:B,Figure16!B5154,Data!A:A,Figure16!A5154)</f>
        <v>1</v>
      </c>
    </row>
    <row r="5155" spans="1:8">
      <c r="A5155" s="27">
        <v>1968</v>
      </c>
      <c r="B5155" t="s">
        <v>131</v>
      </c>
      <c r="C5155" s="3">
        <f>SUMIFS(Data!F:F,Data!$B:$B,Figure16!$B5155,Data!$A:$A,Figure16!$A5155)</f>
        <v>0</v>
      </c>
      <c r="D5155" s="3">
        <f>SUMIFS(Data!Y:Y,Data!$B:$B,Figure16!$B5155,Data!$A:$A,Figure16!$A5155)</f>
        <v>0</v>
      </c>
      <c r="E5155" s="3">
        <f>SUMIFS(Data!Q:Q,Data!$B:$B,Figure16!$B5155,Data!$A:$A,Figure16!$A5155)</f>
        <v>641214210.66896856</v>
      </c>
      <c r="F5155" s="1">
        <f t="shared" si="164"/>
        <v>0</v>
      </c>
      <c r="G5155" s="1">
        <f t="shared" si="165"/>
        <v>0</v>
      </c>
      <c r="H5155">
        <f>SUMIFS(Data!Z:Z,Data!B:B,Figure16!B5155,Data!A:A,Figure16!A5155)</f>
        <v>1</v>
      </c>
    </row>
    <row r="5156" spans="1:8">
      <c r="A5156" s="27">
        <v>1969</v>
      </c>
      <c r="B5156" t="s">
        <v>131</v>
      </c>
      <c r="C5156" s="3">
        <f>SUMIFS(Data!F:F,Data!$B:$B,Figure16!$B5156,Data!$A:$A,Figure16!$A5156)</f>
        <v>0</v>
      </c>
      <c r="D5156" s="3">
        <f>SUMIFS(Data!Y:Y,Data!$B:$B,Figure16!$B5156,Data!$A:$A,Figure16!$A5156)</f>
        <v>0</v>
      </c>
      <c r="E5156" s="3">
        <f>SUMIFS(Data!Q:Q,Data!$B:$B,Figure16!$B5156,Data!$A:$A,Figure16!$A5156)</f>
        <v>625867922.67751348</v>
      </c>
      <c r="F5156" s="1">
        <f t="shared" si="164"/>
        <v>0</v>
      </c>
      <c r="G5156" s="1">
        <f t="shared" si="165"/>
        <v>0</v>
      </c>
      <c r="H5156">
        <f>SUMIFS(Data!Z:Z,Data!B:B,Figure16!B5156,Data!A:A,Figure16!A5156)</f>
        <v>1</v>
      </c>
    </row>
    <row r="5157" spans="1:8">
      <c r="A5157" s="27">
        <v>1970</v>
      </c>
      <c r="B5157" t="s">
        <v>131</v>
      </c>
      <c r="C5157" s="3">
        <f>SUMIFS(Data!F:F,Data!$B:$B,Figure16!$B5157,Data!$A:$A,Figure16!$A5157)</f>
        <v>0</v>
      </c>
      <c r="D5157" s="3">
        <f>SUMIFS(Data!Y:Y,Data!$B:$B,Figure16!$B5157,Data!$A:$A,Figure16!$A5157)</f>
        <v>0</v>
      </c>
      <c r="E5157" s="3">
        <f>SUMIFS(Data!Q:Q,Data!$B:$B,Figure16!$B5157,Data!$A:$A,Figure16!$A5157)</f>
        <v>649916708.24241853</v>
      </c>
      <c r="F5157" s="1">
        <f t="shared" si="164"/>
        <v>0</v>
      </c>
      <c r="G5157" s="1">
        <f t="shared" si="165"/>
        <v>0</v>
      </c>
      <c r="H5157">
        <f>SUMIFS(Data!Z:Z,Data!B:B,Figure16!B5157,Data!A:A,Figure16!A5157)</f>
        <v>1</v>
      </c>
    </row>
    <row r="5158" spans="1:8">
      <c r="A5158" s="27">
        <v>1971</v>
      </c>
      <c r="B5158" t="s">
        <v>131</v>
      </c>
      <c r="C5158" s="3">
        <f>SUMIFS(Data!F:F,Data!$B:$B,Figure16!$B5158,Data!$A:$A,Figure16!$A5158)</f>
        <v>0</v>
      </c>
      <c r="D5158" s="3">
        <f>SUMIFS(Data!Y:Y,Data!$B:$B,Figure16!$B5158,Data!$A:$A,Figure16!$A5158)</f>
        <v>0</v>
      </c>
      <c r="E5158" s="3">
        <f>SUMIFS(Data!Q:Q,Data!$B:$B,Figure16!$B5158,Data!$A:$A,Figure16!$A5158)</f>
        <v>693573595.32097483</v>
      </c>
      <c r="F5158" s="1">
        <f t="shared" si="164"/>
        <v>0</v>
      </c>
      <c r="G5158" s="1">
        <f t="shared" si="165"/>
        <v>0</v>
      </c>
      <c r="H5158">
        <f>SUMIFS(Data!Z:Z,Data!B:B,Figure16!B5158,Data!A:A,Figure16!A5158)</f>
        <v>1</v>
      </c>
    </row>
    <row r="5159" spans="1:8">
      <c r="A5159" s="27">
        <v>1972</v>
      </c>
      <c r="B5159" t="s">
        <v>131</v>
      </c>
      <c r="C5159" s="3">
        <f>SUMIFS(Data!F:F,Data!$B:$B,Figure16!$B5159,Data!$A:$A,Figure16!$A5159)</f>
        <v>0</v>
      </c>
      <c r="D5159" s="3">
        <f>SUMIFS(Data!Y:Y,Data!$B:$B,Figure16!$B5159,Data!$A:$A,Figure16!$A5159)</f>
        <v>0</v>
      </c>
      <c r="E5159" s="3">
        <f>SUMIFS(Data!Q:Q,Data!$B:$B,Figure16!$B5159,Data!$A:$A,Figure16!$A5159)</f>
        <v>742779740.39351261</v>
      </c>
      <c r="F5159" s="1">
        <f t="shared" si="164"/>
        <v>0</v>
      </c>
      <c r="G5159" s="1">
        <f t="shared" si="165"/>
        <v>0</v>
      </c>
      <c r="H5159">
        <f>SUMIFS(Data!Z:Z,Data!B:B,Figure16!B5159,Data!A:A,Figure16!A5159)</f>
        <v>1</v>
      </c>
    </row>
    <row r="5160" spans="1:8">
      <c r="A5160" s="27">
        <v>1973</v>
      </c>
      <c r="B5160" t="s">
        <v>131</v>
      </c>
      <c r="C5160" s="3">
        <f>SUMIFS(Data!F:F,Data!$B:$B,Figure16!$B5160,Data!$A:$A,Figure16!$A5160)</f>
        <v>1300000</v>
      </c>
      <c r="D5160" s="3">
        <f>SUMIFS(Data!Y:Y,Data!$B:$B,Figure16!$B5160,Data!$A:$A,Figure16!$A5160)</f>
        <v>0</v>
      </c>
      <c r="E5160" s="3">
        <f>SUMIFS(Data!Q:Q,Data!$B:$B,Figure16!$B5160,Data!$A:$A,Figure16!$A5160)</f>
        <v>946385033.01191807</v>
      </c>
      <c r="F5160" s="1">
        <f t="shared" si="164"/>
        <v>0.13736480973950788</v>
      </c>
      <c r="G5160" s="1">
        <f t="shared" si="165"/>
        <v>0</v>
      </c>
      <c r="H5160">
        <f>SUMIFS(Data!Z:Z,Data!B:B,Figure16!B5160,Data!A:A,Figure16!A5160)</f>
        <v>1</v>
      </c>
    </row>
    <row r="5161" spans="1:8">
      <c r="A5161" s="27">
        <v>1974</v>
      </c>
      <c r="B5161" t="s">
        <v>131</v>
      </c>
      <c r="C5161" s="3">
        <f>SUMIFS(Data!F:F,Data!$B:$B,Figure16!$B5161,Data!$A:$A,Figure16!$A5161)</f>
        <v>32000000</v>
      </c>
      <c r="D5161" s="3">
        <f>SUMIFS(Data!Y:Y,Data!$B:$B,Figure16!$B5161,Data!$A:$A,Figure16!$A5161)</f>
        <v>0</v>
      </c>
      <c r="E5161" s="3">
        <f>SUMIFS(Data!Q:Q,Data!$B:$B,Figure16!$B5161,Data!$A:$A,Figure16!$A5161)</f>
        <v>1026136974.4753633</v>
      </c>
      <c r="F5161" s="1">
        <f t="shared" si="164"/>
        <v>3.1184920528139779</v>
      </c>
      <c r="G5161" s="1">
        <f t="shared" si="165"/>
        <v>0</v>
      </c>
      <c r="H5161">
        <f>SUMIFS(Data!Z:Z,Data!B:B,Figure16!B5161,Data!A:A,Figure16!A5161)</f>
        <v>1</v>
      </c>
    </row>
    <row r="5162" spans="1:8">
      <c r="A5162" s="27">
        <v>1975</v>
      </c>
      <c r="B5162" t="s">
        <v>131</v>
      </c>
      <c r="C5162" s="3">
        <f>SUMIFS(Data!F:F,Data!$B:$B,Figure16!$B5162,Data!$A:$A,Figure16!$A5162)</f>
        <v>0</v>
      </c>
      <c r="D5162" s="3">
        <f>SUMIFS(Data!Y:Y,Data!$B:$B,Figure16!$B5162,Data!$A:$A,Figure16!$A5162)</f>
        <v>0</v>
      </c>
      <c r="E5162" s="3">
        <f>SUMIFS(Data!Q:Q,Data!$B:$B,Figure16!$B5162,Data!$A:$A,Figure16!$A5162)</f>
        <v>1048690933.2102733</v>
      </c>
      <c r="F5162" s="1">
        <f t="shared" si="164"/>
        <v>0</v>
      </c>
      <c r="G5162" s="1">
        <f t="shared" si="165"/>
        <v>0</v>
      </c>
      <c r="H5162">
        <f>SUMIFS(Data!Z:Z,Data!B:B,Figure16!B5162,Data!A:A,Figure16!A5162)</f>
        <v>1</v>
      </c>
    </row>
    <row r="5163" spans="1:8">
      <c r="A5163" s="27">
        <v>1976</v>
      </c>
      <c r="B5163" t="s">
        <v>131</v>
      </c>
      <c r="C5163" s="3">
        <f>SUMIFS(Data!F:F,Data!$B:$B,Figure16!$B5163,Data!$A:$A,Figure16!$A5163)</f>
        <v>0</v>
      </c>
      <c r="D5163" s="3">
        <f>SUMIFS(Data!Y:Y,Data!$B:$B,Figure16!$B5163,Data!$A:$A,Figure16!$A5163)</f>
        <v>0</v>
      </c>
      <c r="E5163" s="3">
        <f>SUMIFS(Data!Q:Q,Data!$B:$B,Figure16!$B5163,Data!$A:$A,Figure16!$A5163)</f>
        <v>1064517574.5604215</v>
      </c>
      <c r="F5163" s="1">
        <f t="shared" si="164"/>
        <v>0</v>
      </c>
      <c r="G5163" s="1">
        <f t="shared" si="165"/>
        <v>0</v>
      </c>
      <c r="H5163">
        <f>SUMIFS(Data!Z:Z,Data!B:B,Figure16!B5163,Data!A:A,Figure16!A5163)</f>
        <v>1</v>
      </c>
    </row>
    <row r="5164" spans="1:8">
      <c r="A5164" s="27">
        <v>1977</v>
      </c>
      <c r="B5164" t="s">
        <v>131</v>
      </c>
      <c r="C5164" s="3">
        <f>SUMIFS(Data!F:F,Data!$B:$B,Figure16!$B5164,Data!$A:$A,Figure16!$A5164)</f>
        <v>0</v>
      </c>
      <c r="D5164" s="3">
        <f>SUMIFS(Data!Y:Y,Data!$B:$B,Figure16!$B5164,Data!$A:$A,Figure16!$A5164)</f>
        <v>0</v>
      </c>
      <c r="E5164" s="3">
        <f>SUMIFS(Data!Q:Q,Data!$B:$B,Figure16!$B5164,Data!$A:$A,Figure16!$A5164)</f>
        <v>1291457973.1251707</v>
      </c>
      <c r="F5164" s="1">
        <f t="shared" si="164"/>
        <v>0</v>
      </c>
      <c r="G5164" s="1">
        <f t="shared" si="165"/>
        <v>0</v>
      </c>
      <c r="H5164">
        <f>SUMIFS(Data!Z:Z,Data!B:B,Figure16!B5164,Data!A:A,Figure16!A5164)</f>
        <v>1</v>
      </c>
    </row>
    <row r="5165" spans="1:8">
      <c r="A5165" s="27">
        <v>1978</v>
      </c>
      <c r="B5165" t="s">
        <v>131</v>
      </c>
      <c r="C5165" s="3">
        <f>SUMIFS(Data!F:F,Data!$B:$B,Figure16!$B5165,Data!$A:$A,Figure16!$A5165)</f>
        <v>0</v>
      </c>
      <c r="D5165" s="3">
        <f>SUMIFS(Data!Y:Y,Data!$B:$B,Figure16!$B5165,Data!$A:$A,Figure16!$A5165)</f>
        <v>0</v>
      </c>
      <c r="E5165" s="3">
        <f>SUMIFS(Data!Q:Q,Data!$B:$B,Figure16!$B5165,Data!$A:$A,Figure16!$A5165)</f>
        <v>1774365275.1822577</v>
      </c>
      <c r="F5165" s="1">
        <f t="shared" si="164"/>
        <v>0</v>
      </c>
      <c r="G5165" s="1">
        <f t="shared" si="165"/>
        <v>0</v>
      </c>
      <c r="H5165">
        <f>SUMIFS(Data!Z:Z,Data!B:B,Figure16!B5165,Data!A:A,Figure16!A5165)</f>
        <v>1</v>
      </c>
    </row>
    <row r="5166" spans="1:8">
      <c r="A5166" s="27">
        <v>1979</v>
      </c>
      <c r="B5166" t="s">
        <v>131</v>
      </c>
      <c r="C5166" s="3">
        <f>SUMIFS(Data!F:F,Data!$B:$B,Figure16!$B5166,Data!$A:$A,Figure16!$A5166)</f>
        <v>0</v>
      </c>
      <c r="D5166" s="3">
        <f>SUMIFS(Data!Y:Y,Data!$B:$B,Figure16!$B5166,Data!$A:$A,Figure16!$A5166)</f>
        <v>37000000</v>
      </c>
      <c r="E5166" s="3">
        <f>SUMIFS(Data!Q:Q,Data!$B:$B,Figure16!$B5166,Data!$A:$A,Figure16!$A5166)</f>
        <v>2109278101.9887025</v>
      </c>
      <c r="F5166" s="1">
        <f t="shared" si="164"/>
        <v>0</v>
      </c>
      <c r="G5166" s="1">
        <f t="shared" si="165"/>
        <v>1.7541546543869715</v>
      </c>
      <c r="H5166">
        <f>SUMIFS(Data!Z:Z,Data!B:B,Figure16!B5166,Data!A:A,Figure16!A5166)</f>
        <v>1</v>
      </c>
    </row>
    <row r="5167" spans="1:8">
      <c r="A5167" s="27">
        <v>1980</v>
      </c>
      <c r="B5167" t="s">
        <v>131</v>
      </c>
      <c r="C5167" s="3">
        <f>SUMIFS(Data!F:F,Data!$B:$B,Figure16!$B5167,Data!$A:$A,Figure16!$A5167)</f>
        <v>0</v>
      </c>
      <c r="D5167" s="3">
        <f>SUMIFS(Data!Y:Y,Data!$B:$B,Figure16!$B5167,Data!$A:$A,Figure16!$A5167)</f>
        <v>27100000</v>
      </c>
      <c r="E5167" s="3">
        <f>SUMIFS(Data!Q:Q,Data!$B:$B,Figure16!$B5167,Data!$A:$A,Figure16!$A5167)</f>
        <v>2508524186.4335222</v>
      </c>
      <c r="F5167" s="1">
        <f t="shared" si="164"/>
        <v>0</v>
      </c>
      <c r="G5167" s="1">
        <f t="shared" si="165"/>
        <v>1.0803164723928473</v>
      </c>
      <c r="H5167">
        <f>SUMIFS(Data!Z:Z,Data!B:B,Figure16!B5167,Data!A:A,Figure16!A5167)</f>
        <v>1</v>
      </c>
    </row>
    <row r="5168" spans="1:8">
      <c r="A5168" s="27">
        <v>1981</v>
      </c>
      <c r="B5168" t="s">
        <v>131</v>
      </c>
      <c r="C5168" s="3">
        <f>SUMIFS(Data!F:F,Data!$B:$B,Figure16!$B5168,Data!$A:$A,Figure16!$A5168)</f>
        <v>0</v>
      </c>
      <c r="D5168" s="3">
        <f>SUMIFS(Data!Y:Y,Data!$B:$B,Figure16!$B5168,Data!$A:$A,Figure16!$A5168)</f>
        <v>25000000</v>
      </c>
      <c r="E5168" s="3">
        <f>SUMIFS(Data!Q:Q,Data!$B:$B,Figure16!$B5168,Data!$A:$A,Figure16!$A5168)</f>
        <v>2170893038.9005322</v>
      </c>
      <c r="F5168" s="1">
        <f t="shared" si="164"/>
        <v>0</v>
      </c>
      <c r="G5168" s="1">
        <f t="shared" si="165"/>
        <v>1.151599804873918</v>
      </c>
      <c r="H5168">
        <f>SUMIFS(Data!Z:Z,Data!B:B,Figure16!B5168,Data!A:A,Figure16!A5168)</f>
        <v>1</v>
      </c>
    </row>
    <row r="5169" spans="1:8">
      <c r="A5169" s="27">
        <v>1982</v>
      </c>
      <c r="B5169" t="s">
        <v>131</v>
      </c>
      <c r="C5169" s="3">
        <f>SUMIFS(Data!F:F,Data!$B:$B,Figure16!$B5169,Data!$A:$A,Figure16!$A5169)</f>
        <v>0</v>
      </c>
      <c r="D5169" s="3">
        <f>SUMIFS(Data!Y:Y,Data!$B:$B,Figure16!$B5169,Data!$A:$A,Figure16!$A5169)</f>
        <v>16500000</v>
      </c>
      <c r="E5169" s="3">
        <f>SUMIFS(Data!Q:Q,Data!$B:$B,Figure16!$B5169,Data!$A:$A,Figure16!$A5169)</f>
        <v>2017611927.4037049</v>
      </c>
      <c r="F5169" s="1">
        <f t="shared" si="164"/>
        <v>0</v>
      </c>
      <c r="G5169" s="1">
        <f t="shared" si="165"/>
        <v>0.81779849612767019</v>
      </c>
      <c r="H5169">
        <f>SUMIFS(Data!Z:Z,Data!B:B,Figure16!B5169,Data!A:A,Figure16!A5169)</f>
        <v>1</v>
      </c>
    </row>
    <row r="5170" spans="1:8">
      <c r="A5170" s="27">
        <v>1983</v>
      </c>
      <c r="B5170" t="s">
        <v>131</v>
      </c>
      <c r="C5170" s="3">
        <f>SUMIFS(Data!F:F,Data!$B:$B,Figure16!$B5170,Data!$A:$A,Figure16!$A5170)</f>
        <v>0</v>
      </c>
      <c r="D5170" s="3">
        <f>SUMIFS(Data!Y:Y,Data!$B:$B,Figure16!$B5170,Data!$A:$A,Figure16!$A5170)</f>
        <v>0</v>
      </c>
      <c r="E5170" s="3">
        <f>SUMIFS(Data!Q:Q,Data!$B:$B,Figure16!$B5170,Data!$A:$A,Figure16!$A5170)</f>
        <v>1803099731.542568</v>
      </c>
      <c r="F5170" s="1">
        <f t="shared" si="164"/>
        <v>0</v>
      </c>
      <c r="G5170" s="1">
        <f t="shared" si="165"/>
        <v>0</v>
      </c>
      <c r="H5170">
        <f>SUMIFS(Data!Z:Z,Data!B:B,Figure16!B5170,Data!A:A,Figure16!A5170)</f>
        <v>1</v>
      </c>
    </row>
    <row r="5171" spans="1:8">
      <c r="A5171" s="27">
        <v>1984</v>
      </c>
      <c r="B5171" t="s">
        <v>131</v>
      </c>
      <c r="C5171" s="3">
        <f>SUMIFS(Data!F:F,Data!$B:$B,Figure16!$B5171,Data!$A:$A,Figure16!$A5171)</f>
        <v>0</v>
      </c>
      <c r="D5171" s="3">
        <f>SUMIFS(Data!Y:Y,Data!$B:$B,Figure16!$B5171,Data!$A:$A,Figure16!$A5171)</f>
        <v>0</v>
      </c>
      <c r="E5171" s="3">
        <f>SUMIFS(Data!Q:Q,Data!$B:$B,Figure16!$B5171,Data!$A:$A,Figure16!$A5171)</f>
        <v>1461243212.4281421</v>
      </c>
      <c r="F5171" s="1">
        <f t="shared" si="164"/>
        <v>0</v>
      </c>
      <c r="G5171" s="1">
        <f t="shared" si="165"/>
        <v>0</v>
      </c>
      <c r="H5171">
        <f>SUMIFS(Data!Z:Z,Data!B:B,Figure16!B5171,Data!A:A,Figure16!A5171)</f>
        <v>1</v>
      </c>
    </row>
    <row r="5172" spans="1:8">
      <c r="A5172" s="27">
        <v>1985</v>
      </c>
      <c r="B5172" t="s">
        <v>131</v>
      </c>
      <c r="C5172" s="3">
        <f>SUMIFS(Data!F:F,Data!$B:$B,Figure16!$B5172,Data!$A:$A,Figure16!$A5172)</f>
        <v>370000</v>
      </c>
      <c r="D5172" s="3">
        <f>SUMIFS(Data!Y:Y,Data!$B:$B,Figure16!$B5172,Data!$A:$A,Figure16!$A5172)</f>
        <v>0</v>
      </c>
      <c r="E5172" s="3">
        <f>SUMIFS(Data!Q:Q,Data!$B:$B,Figure16!$B5172,Data!$A:$A,Figure16!$A5172)</f>
        <v>1440581533.7563968</v>
      </c>
      <c r="F5172" s="1">
        <f t="shared" si="164"/>
        <v>2.5684072114627511E-2</v>
      </c>
      <c r="G5172" s="1">
        <f t="shared" si="165"/>
        <v>0</v>
      </c>
      <c r="H5172">
        <f>SUMIFS(Data!Z:Z,Data!B:B,Figure16!B5172,Data!A:A,Figure16!A5172)</f>
        <v>1</v>
      </c>
    </row>
    <row r="5173" spans="1:8">
      <c r="A5173" s="27">
        <v>1986</v>
      </c>
      <c r="B5173" t="s">
        <v>131</v>
      </c>
      <c r="C5173" s="3">
        <f>SUMIFS(Data!F:F,Data!$B:$B,Figure16!$B5173,Data!$A:$A,Figure16!$A5173)</f>
        <v>10000000</v>
      </c>
      <c r="D5173" s="3">
        <f>SUMIFS(Data!Y:Y,Data!$B:$B,Figure16!$B5173,Data!$A:$A,Figure16!$A5173)</f>
        <v>0</v>
      </c>
      <c r="E5173" s="3">
        <f>SUMIFS(Data!Q:Q,Data!$B:$B,Figure16!$B5173,Data!$A:$A,Figure16!$A5173)</f>
        <v>1904097020.2933302</v>
      </c>
      <c r="F5173" s="1">
        <f t="shared" si="164"/>
        <v>0.52518332277309476</v>
      </c>
      <c r="G5173" s="1">
        <f t="shared" si="165"/>
        <v>0</v>
      </c>
      <c r="H5173">
        <f>SUMIFS(Data!Z:Z,Data!B:B,Figure16!B5173,Data!A:A,Figure16!A5173)</f>
        <v>1</v>
      </c>
    </row>
    <row r="5174" spans="1:8">
      <c r="A5174" s="27">
        <v>1987</v>
      </c>
      <c r="B5174" t="s">
        <v>131</v>
      </c>
      <c r="C5174" s="3">
        <f>SUMIFS(Data!F:F,Data!$B:$B,Figure16!$B5174,Data!$A:$A,Figure16!$A5174)</f>
        <v>170000</v>
      </c>
      <c r="D5174" s="3">
        <f>SUMIFS(Data!Y:Y,Data!$B:$B,Figure16!$B5174,Data!$A:$A,Figure16!$A5174)</f>
        <v>0</v>
      </c>
      <c r="E5174" s="3">
        <f>SUMIFS(Data!Q:Q,Data!$B:$B,Figure16!$B5174,Data!$A:$A,Figure16!$A5174)</f>
        <v>2233005822.5853357</v>
      </c>
      <c r="F5174" s="1">
        <f t="shared" si="164"/>
        <v>7.6130567274194077E-3</v>
      </c>
      <c r="G5174" s="1">
        <f t="shared" si="165"/>
        <v>0</v>
      </c>
      <c r="H5174">
        <f>SUMIFS(Data!Z:Z,Data!B:B,Figure16!B5174,Data!A:A,Figure16!A5174)</f>
        <v>1</v>
      </c>
    </row>
    <row r="5175" spans="1:8">
      <c r="A5175" s="27">
        <v>1988</v>
      </c>
      <c r="B5175" t="s">
        <v>131</v>
      </c>
      <c r="C5175" s="3">
        <f>SUMIFS(Data!F:F,Data!$B:$B,Figure16!$B5175,Data!$A:$A,Figure16!$A5175)</f>
        <v>0</v>
      </c>
      <c r="D5175" s="3">
        <f>SUMIFS(Data!Y:Y,Data!$B:$B,Figure16!$B5175,Data!$A:$A,Figure16!$A5175)</f>
        <v>0</v>
      </c>
      <c r="E5175" s="3">
        <f>SUMIFS(Data!Q:Q,Data!$B:$B,Figure16!$B5175,Data!$A:$A,Figure16!$A5175)</f>
        <v>2280356338.2286682</v>
      </c>
      <c r="F5175" s="1">
        <f t="shared" si="164"/>
        <v>0</v>
      </c>
      <c r="G5175" s="1">
        <f t="shared" si="165"/>
        <v>0</v>
      </c>
      <c r="H5175">
        <f>SUMIFS(Data!Z:Z,Data!B:B,Figure16!B5175,Data!A:A,Figure16!A5175)</f>
        <v>1</v>
      </c>
    </row>
    <row r="5176" spans="1:8">
      <c r="A5176" s="27">
        <v>1989</v>
      </c>
      <c r="B5176" t="s">
        <v>131</v>
      </c>
      <c r="C5176" s="3">
        <f>SUMIFS(Data!F:F,Data!$B:$B,Figure16!$B5176,Data!$A:$A,Figure16!$A5176)</f>
        <v>0</v>
      </c>
      <c r="D5176" s="3">
        <f>SUMIFS(Data!Y:Y,Data!$B:$B,Figure16!$B5176,Data!$A:$A,Figure16!$A5176)</f>
        <v>0</v>
      </c>
      <c r="E5176" s="3">
        <f>SUMIFS(Data!Q:Q,Data!$B:$B,Figure16!$B5176,Data!$A:$A,Figure16!$A5176)</f>
        <v>2179567107.5015912</v>
      </c>
      <c r="F5176" s="1">
        <f t="shared" si="164"/>
        <v>0</v>
      </c>
      <c r="G5176" s="1">
        <f t="shared" si="165"/>
        <v>0</v>
      </c>
      <c r="H5176">
        <f>SUMIFS(Data!Z:Z,Data!B:B,Figure16!B5176,Data!A:A,Figure16!A5176)</f>
        <v>1</v>
      </c>
    </row>
    <row r="5177" spans="1:8">
      <c r="A5177" s="27">
        <v>1990</v>
      </c>
      <c r="B5177" t="s">
        <v>131</v>
      </c>
      <c r="C5177" s="3">
        <f>SUMIFS(Data!F:F,Data!$B:$B,Figure16!$B5177,Data!$A:$A,Figure16!$A5177)</f>
        <v>0</v>
      </c>
      <c r="D5177" s="3">
        <f>SUMIFS(Data!Y:Y,Data!$B:$B,Figure16!$B5177,Data!$A:$A,Figure16!$A5177)</f>
        <v>0</v>
      </c>
      <c r="E5177" s="3">
        <f>SUMIFS(Data!Q:Q,Data!$B:$B,Figure16!$B5177,Data!$A:$A,Figure16!$A5177)</f>
        <v>2480673194.9925222</v>
      </c>
      <c r="F5177" s="1">
        <f t="shared" si="164"/>
        <v>0</v>
      </c>
      <c r="G5177" s="1">
        <f t="shared" si="165"/>
        <v>0</v>
      </c>
      <c r="H5177">
        <f>SUMIFS(Data!Z:Z,Data!B:B,Figure16!B5177,Data!A:A,Figure16!A5177)</f>
        <v>1</v>
      </c>
    </row>
    <row r="5178" spans="1:8">
      <c r="A5178" s="27">
        <v>1991</v>
      </c>
      <c r="B5178" t="s">
        <v>131</v>
      </c>
      <c r="C5178" s="3">
        <f>SUMIFS(Data!F:F,Data!$B:$B,Figure16!$B5178,Data!$A:$A,Figure16!$A5178)</f>
        <v>0</v>
      </c>
      <c r="D5178" s="3">
        <f>SUMIFS(Data!Y:Y,Data!$B:$B,Figure16!$B5178,Data!$A:$A,Figure16!$A5178)</f>
        <v>0</v>
      </c>
      <c r="E5178" s="3">
        <f>SUMIFS(Data!Q:Q,Data!$B:$B,Figure16!$B5178,Data!$A:$A,Figure16!$A5178)</f>
        <v>2327986215.8635607</v>
      </c>
      <c r="F5178" s="1">
        <f t="shared" si="164"/>
        <v>0</v>
      </c>
      <c r="G5178" s="1">
        <f t="shared" si="165"/>
        <v>0</v>
      </c>
      <c r="H5178">
        <f>SUMIFS(Data!Z:Z,Data!B:B,Figure16!B5178,Data!A:A,Figure16!A5178)</f>
        <v>1</v>
      </c>
    </row>
    <row r="5179" spans="1:8">
      <c r="A5179" s="27">
        <v>1992</v>
      </c>
      <c r="B5179" t="s">
        <v>131</v>
      </c>
      <c r="C5179" s="3">
        <f>SUMIFS(Data!F:F,Data!$B:$B,Figure16!$B5179,Data!$A:$A,Figure16!$A5179)</f>
        <v>0</v>
      </c>
      <c r="D5179" s="3">
        <f>SUMIFS(Data!Y:Y,Data!$B:$B,Figure16!$B5179,Data!$A:$A,Figure16!$A5179)</f>
        <v>0</v>
      </c>
      <c r="E5179" s="3">
        <f>SUMIFS(Data!Q:Q,Data!$B:$B,Figure16!$B5179,Data!$A:$A,Figure16!$A5179)</f>
        <v>2344987614.2744126</v>
      </c>
      <c r="F5179" s="1">
        <f t="shared" si="164"/>
        <v>0</v>
      </c>
      <c r="G5179" s="1">
        <f t="shared" si="165"/>
        <v>0</v>
      </c>
      <c r="H5179">
        <f>SUMIFS(Data!Z:Z,Data!B:B,Figure16!B5179,Data!A:A,Figure16!A5179)</f>
        <v>1</v>
      </c>
    </row>
    <row r="5180" spans="1:8">
      <c r="A5180" s="27">
        <v>1993</v>
      </c>
      <c r="B5180" t="s">
        <v>131</v>
      </c>
      <c r="C5180" s="3">
        <f>SUMIFS(Data!F:F,Data!$B:$B,Figure16!$B5180,Data!$A:$A,Figure16!$A5180)</f>
        <v>0</v>
      </c>
      <c r="D5180" s="3">
        <f>SUMIFS(Data!Y:Y,Data!$B:$B,Figure16!$B5180,Data!$A:$A,Figure16!$A5180)</f>
        <v>0</v>
      </c>
      <c r="E5180" s="3">
        <f>SUMIFS(Data!Q:Q,Data!$B:$B,Figure16!$B5180,Data!$A:$A,Figure16!$A5180)</f>
        <v>1606581743.7849715</v>
      </c>
      <c r="F5180" s="1">
        <f t="shared" si="164"/>
        <v>0</v>
      </c>
      <c r="G5180" s="1">
        <f t="shared" si="165"/>
        <v>0</v>
      </c>
      <c r="H5180">
        <f>SUMIFS(Data!Z:Z,Data!B:B,Figure16!B5180,Data!A:A,Figure16!A5180)</f>
        <v>1</v>
      </c>
    </row>
    <row r="5181" spans="1:8">
      <c r="A5181" s="27">
        <v>1994</v>
      </c>
      <c r="B5181" t="s">
        <v>131</v>
      </c>
      <c r="C5181" s="3">
        <f>SUMIFS(Data!F:F,Data!$B:$B,Figure16!$B5181,Data!$A:$A,Figure16!$A5181)</f>
        <v>0</v>
      </c>
      <c r="D5181" s="3">
        <f>SUMIFS(Data!Y:Y,Data!$B:$B,Figure16!$B5181,Data!$A:$A,Figure16!$A5181)</f>
        <v>0</v>
      </c>
      <c r="E5181" s="3">
        <f>SUMIFS(Data!Q:Q,Data!$B:$B,Figure16!$B5181,Data!$A:$A,Figure16!$A5181)</f>
        <v>1563207224.650656</v>
      </c>
      <c r="F5181" s="1">
        <f t="shared" si="164"/>
        <v>0</v>
      </c>
      <c r="G5181" s="1">
        <f t="shared" si="165"/>
        <v>0</v>
      </c>
      <c r="H5181">
        <f>SUMIFS(Data!Z:Z,Data!B:B,Figure16!B5181,Data!A:A,Figure16!A5181)</f>
        <v>1</v>
      </c>
    </row>
    <row r="5182" spans="1:8">
      <c r="A5182" s="27">
        <v>1995</v>
      </c>
      <c r="B5182" t="s">
        <v>131</v>
      </c>
      <c r="C5182" s="3">
        <f>SUMIFS(Data!F:F,Data!$B:$B,Figure16!$B5182,Data!$A:$A,Figure16!$A5182)</f>
        <v>0</v>
      </c>
      <c r="D5182" s="3">
        <f>SUMIFS(Data!Y:Y,Data!$B:$B,Figure16!$B5182,Data!$A:$A,Figure16!$A5182)</f>
        <v>0</v>
      </c>
      <c r="E5182" s="3">
        <f>SUMIFS(Data!Q:Q,Data!$B:$B,Figure16!$B5182,Data!$A:$A,Figure16!$A5182)</f>
        <v>1880803361.6856229</v>
      </c>
      <c r="F5182" s="1">
        <f t="shared" si="164"/>
        <v>0</v>
      </c>
      <c r="G5182" s="1">
        <f t="shared" si="165"/>
        <v>0</v>
      </c>
      <c r="H5182">
        <f>SUMIFS(Data!Z:Z,Data!B:B,Figure16!B5182,Data!A:A,Figure16!A5182)</f>
        <v>1</v>
      </c>
    </row>
    <row r="5183" spans="1:8">
      <c r="A5183" s="27">
        <v>1996</v>
      </c>
      <c r="B5183" t="s">
        <v>131</v>
      </c>
      <c r="C5183" s="3">
        <f>SUMIFS(Data!F:F,Data!$B:$B,Figure16!$B5183,Data!$A:$A,Figure16!$A5183)</f>
        <v>0</v>
      </c>
      <c r="D5183" s="3">
        <f>SUMIFS(Data!Y:Y,Data!$B:$B,Figure16!$B5183,Data!$A:$A,Figure16!$A5183)</f>
        <v>0</v>
      </c>
      <c r="E5183" s="3">
        <f>SUMIFS(Data!Q:Q,Data!$B:$B,Figure16!$B5183,Data!$A:$A,Figure16!$A5183)</f>
        <v>1987770898.5433359</v>
      </c>
      <c r="F5183" s="1">
        <f t="shared" si="164"/>
        <v>0</v>
      </c>
      <c r="G5183" s="1">
        <f t="shared" si="165"/>
        <v>0</v>
      </c>
      <c r="H5183">
        <f>SUMIFS(Data!Z:Z,Data!B:B,Figure16!B5183,Data!A:A,Figure16!A5183)</f>
        <v>1</v>
      </c>
    </row>
    <row r="5184" spans="1:8">
      <c r="A5184" s="27">
        <v>1997</v>
      </c>
      <c r="B5184" t="s">
        <v>131</v>
      </c>
      <c r="C5184" s="3">
        <f>SUMIFS(Data!F:F,Data!$B:$B,Figure16!$B5184,Data!$A:$A,Figure16!$A5184)</f>
        <v>0</v>
      </c>
      <c r="D5184" s="3">
        <f>SUMIFS(Data!Y:Y,Data!$B:$B,Figure16!$B5184,Data!$A:$A,Figure16!$A5184)</f>
        <v>0</v>
      </c>
      <c r="E5184" s="3">
        <f>SUMIFS(Data!Q:Q,Data!$B:$B,Figure16!$B5184,Data!$A:$A,Figure16!$A5184)</f>
        <v>1845599608.4427245</v>
      </c>
      <c r="F5184" s="1">
        <f t="shared" si="164"/>
        <v>0</v>
      </c>
      <c r="G5184" s="1">
        <f t="shared" si="165"/>
        <v>0</v>
      </c>
      <c r="H5184">
        <f>SUMIFS(Data!Z:Z,Data!B:B,Figure16!B5184,Data!A:A,Figure16!A5184)</f>
        <v>1</v>
      </c>
    </row>
    <row r="5185" spans="1:8">
      <c r="A5185" s="27">
        <v>1998</v>
      </c>
      <c r="B5185" t="s">
        <v>131</v>
      </c>
      <c r="C5185" s="3">
        <f>SUMIFS(Data!F:F,Data!$B:$B,Figure16!$B5185,Data!$A:$A,Figure16!$A5185)</f>
        <v>0</v>
      </c>
      <c r="D5185" s="3">
        <f>SUMIFS(Data!Y:Y,Data!$B:$B,Figure16!$B5185,Data!$A:$A,Figure16!$A5185)</f>
        <v>0</v>
      </c>
      <c r="E5185" s="3">
        <f>SUMIFS(Data!Q:Q,Data!$B:$B,Figure16!$B5185,Data!$A:$A,Figure16!$A5185)</f>
        <v>2076737356.6789691</v>
      </c>
      <c r="F5185" s="1">
        <f t="shared" si="164"/>
        <v>0</v>
      </c>
      <c r="G5185" s="1">
        <f t="shared" si="165"/>
        <v>0</v>
      </c>
      <c r="H5185">
        <f>SUMIFS(Data!Z:Z,Data!B:B,Figure16!B5185,Data!A:A,Figure16!A5185)</f>
        <v>1</v>
      </c>
    </row>
    <row r="5186" spans="1:8">
      <c r="A5186" s="27">
        <v>1999</v>
      </c>
      <c r="B5186" t="s">
        <v>131</v>
      </c>
      <c r="C5186" s="3">
        <f>SUMIFS(Data!F:F,Data!$B:$B,Figure16!$B5186,Data!$A:$A,Figure16!$A5186)</f>
        <v>0</v>
      </c>
      <c r="D5186" s="3">
        <f>SUMIFS(Data!Y:Y,Data!$B:$B,Figure16!$B5186,Data!$A:$A,Figure16!$A5186)</f>
        <v>0</v>
      </c>
      <c r="E5186" s="3">
        <f>SUMIFS(Data!Q:Q,Data!$B:$B,Figure16!$B5186,Data!$A:$A,Figure16!$A5186)</f>
        <v>2018193703.060472</v>
      </c>
      <c r="F5186" s="1">
        <f t="shared" si="164"/>
        <v>0</v>
      </c>
      <c r="G5186" s="1">
        <f t="shared" si="165"/>
        <v>0</v>
      </c>
      <c r="H5186">
        <f>SUMIFS(Data!Z:Z,Data!B:B,Figure16!B5186,Data!A:A,Figure16!A5186)</f>
        <v>1</v>
      </c>
    </row>
    <row r="5187" spans="1:8">
      <c r="A5187" s="27">
        <v>2000</v>
      </c>
      <c r="B5187" t="s">
        <v>131</v>
      </c>
      <c r="C5187" s="3">
        <f>SUMIFS(Data!F:F,Data!$B:$B,Figure16!$B5187,Data!$A:$A,Figure16!$A5187)</f>
        <v>0</v>
      </c>
      <c r="D5187" s="3">
        <f>SUMIFS(Data!Y:Y,Data!$B:$B,Figure16!$B5187,Data!$A:$A,Figure16!$A5187)</f>
        <v>0</v>
      </c>
      <c r="E5187" s="3">
        <f>SUMIFS(Data!Q:Q,Data!$B:$B,Figure16!$B5187,Data!$A:$A,Figure16!$A5187)</f>
        <v>1798374468.3636239</v>
      </c>
      <c r="F5187" s="1">
        <f t="shared" ref="F5187:F5250" si="166">IF(E5187&gt;0,C5187/E5187*100,"")</f>
        <v>0</v>
      </c>
      <c r="G5187" s="1">
        <f t="shared" ref="G5187:G5250" si="167">IF($E5187&gt;0,D5187/$E5187*100,"")</f>
        <v>0</v>
      </c>
      <c r="H5187">
        <f>SUMIFS(Data!Z:Z,Data!B:B,Figure16!B5187,Data!A:A,Figure16!A5187)</f>
        <v>1</v>
      </c>
    </row>
    <row r="5188" spans="1:8">
      <c r="A5188" s="27">
        <v>2001</v>
      </c>
      <c r="B5188" t="s">
        <v>131</v>
      </c>
      <c r="C5188" s="3">
        <f>SUMIFS(Data!F:F,Data!$B:$B,Figure16!$B5188,Data!$A:$A,Figure16!$A5188)</f>
        <v>0</v>
      </c>
      <c r="D5188" s="3">
        <f>SUMIFS(Data!Y:Y,Data!$B:$B,Figure16!$B5188,Data!$A:$A,Figure16!$A5188)</f>
        <v>0</v>
      </c>
      <c r="E5188" s="3">
        <f>SUMIFS(Data!Q:Q,Data!$B:$B,Figure16!$B5188,Data!$A:$A,Figure16!$A5188)</f>
        <v>1945327564.6504242</v>
      </c>
      <c r="F5188" s="1">
        <f t="shared" si="166"/>
        <v>0</v>
      </c>
      <c r="G5188" s="1">
        <f t="shared" si="167"/>
        <v>0</v>
      </c>
      <c r="H5188">
        <f>SUMIFS(Data!Z:Z,Data!B:B,Figure16!B5188,Data!A:A,Figure16!A5188)</f>
        <v>1</v>
      </c>
    </row>
    <row r="5189" spans="1:8">
      <c r="A5189" s="27">
        <v>2002</v>
      </c>
      <c r="B5189" t="s">
        <v>131</v>
      </c>
      <c r="C5189" s="3">
        <f>SUMIFS(Data!F:F,Data!$B:$B,Figure16!$B5189,Data!$A:$A,Figure16!$A5189)</f>
        <v>1026947.375</v>
      </c>
      <c r="D5189" s="3">
        <f>SUMIFS(Data!Y:Y,Data!$B:$B,Figure16!$B5189,Data!$A:$A,Figure16!$A5189)</f>
        <v>0</v>
      </c>
      <c r="E5189" s="3">
        <f>SUMIFS(Data!Q:Q,Data!$B:$B,Figure16!$B5189,Data!$A:$A,Figure16!$A5189)</f>
        <v>2170481508.8691602</v>
      </c>
      <c r="F5189" s="1">
        <f t="shared" si="166"/>
        <v>4.7314265097565776E-2</v>
      </c>
      <c r="G5189" s="1">
        <f t="shared" si="167"/>
        <v>0</v>
      </c>
      <c r="H5189">
        <f>SUMIFS(Data!Z:Z,Data!B:B,Figure16!B5189,Data!A:A,Figure16!A5189)</f>
        <v>1</v>
      </c>
    </row>
    <row r="5190" spans="1:8">
      <c r="A5190" s="27">
        <v>2003</v>
      </c>
      <c r="B5190" t="s">
        <v>131</v>
      </c>
      <c r="C5190" s="3">
        <f>SUMIFS(Data!F:F,Data!$B:$B,Figure16!$B5190,Data!$A:$A,Figure16!$A5190)</f>
        <v>31412.208984375</v>
      </c>
      <c r="D5190" s="3">
        <f>SUMIFS(Data!Y:Y,Data!$B:$B,Figure16!$B5190,Data!$A:$A,Figure16!$A5190)</f>
        <v>0</v>
      </c>
      <c r="E5190" s="3">
        <f>SUMIFS(Data!Q:Q,Data!$B:$B,Figure16!$B5190,Data!$A:$A,Figure16!$A5190)</f>
        <v>2731416346.4815831</v>
      </c>
      <c r="F5190" s="1">
        <f t="shared" si="166"/>
        <v>1.1500337187641855E-3</v>
      </c>
      <c r="G5190" s="1">
        <f t="shared" si="167"/>
        <v>0</v>
      </c>
      <c r="H5190">
        <f>SUMIFS(Data!Z:Z,Data!B:B,Figure16!B5190,Data!A:A,Figure16!A5190)</f>
        <v>1</v>
      </c>
    </row>
    <row r="5191" spans="1:8">
      <c r="A5191" s="27">
        <v>2004</v>
      </c>
      <c r="B5191" t="s">
        <v>131</v>
      </c>
      <c r="C5191" s="3">
        <f>SUMIFS(Data!F:F,Data!$B:$B,Figure16!$B5191,Data!$A:$A,Figure16!$A5191)</f>
        <v>60409.8125</v>
      </c>
      <c r="D5191" s="3">
        <f>SUMIFS(Data!Y:Y,Data!$B:$B,Figure16!$B5191,Data!$A:$A,Figure16!$A5191)</f>
        <v>0</v>
      </c>
      <c r="E5191" s="3">
        <f>SUMIFS(Data!Q:Q,Data!$B:$B,Figure16!$B5191,Data!$A:$A,Figure16!$A5191)</f>
        <v>3052898739.467802</v>
      </c>
      <c r="F5191" s="1">
        <f t="shared" si="166"/>
        <v>1.9787689555183533E-3</v>
      </c>
      <c r="G5191" s="1">
        <f t="shared" si="167"/>
        <v>0</v>
      </c>
      <c r="H5191">
        <f>SUMIFS(Data!Z:Z,Data!B:B,Figure16!B5191,Data!A:A,Figure16!A5191)</f>
        <v>1</v>
      </c>
    </row>
    <row r="5192" spans="1:8">
      <c r="A5192" s="27">
        <v>2005</v>
      </c>
      <c r="B5192" t="s">
        <v>131</v>
      </c>
      <c r="C5192" s="3">
        <f>SUMIFS(Data!F:F,Data!$B:$B,Figure16!$B5192,Data!$A:$A,Figure16!$A5192)</f>
        <v>284377.375</v>
      </c>
      <c r="D5192" s="3">
        <f>SUMIFS(Data!Y:Y,Data!$B:$B,Figure16!$B5192,Data!$A:$A,Figure16!$A5192)</f>
        <v>0</v>
      </c>
      <c r="E5192" s="3">
        <f>SUMIFS(Data!Q:Q,Data!$B:$B,Figure16!$B5192,Data!$A:$A,Figure16!$A5192)</f>
        <v>3405134831.8504944</v>
      </c>
      <c r="F5192" s="1">
        <f t="shared" si="166"/>
        <v>8.3514277420097711E-3</v>
      </c>
      <c r="G5192" s="1">
        <f t="shared" si="167"/>
        <v>0</v>
      </c>
      <c r="H5192">
        <f>SUMIFS(Data!Z:Z,Data!B:B,Figure16!B5192,Data!A:A,Figure16!A5192)</f>
        <v>1</v>
      </c>
    </row>
    <row r="5193" spans="1:8">
      <c r="A5193" s="27">
        <v>2006</v>
      </c>
      <c r="B5193" t="s">
        <v>131</v>
      </c>
      <c r="C5193" s="3">
        <f>SUMIFS(Data!F:F,Data!$B:$B,Figure16!$B5193,Data!$A:$A,Figure16!$A5193)</f>
        <v>4564373.828125</v>
      </c>
      <c r="D5193" s="3">
        <f>SUMIFS(Data!Y:Y,Data!$B:$B,Figure16!$B5193,Data!$A:$A,Figure16!$A5193)</f>
        <v>0</v>
      </c>
      <c r="E5193" s="3">
        <f>SUMIFS(Data!Q:Q,Data!$B:$B,Figure16!$B5193,Data!$A:$A,Figure16!$A5193)</f>
        <v>3646728060.0646296</v>
      </c>
      <c r="F5193" s="1">
        <f t="shared" si="166"/>
        <v>0.12516353709259329</v>
      </c>
      <c r="G5193" s="1">
        <f t="shared" si="167"/>
        <v>0</v>
      </c>
      <c r="H5193">
        <f>SUMIFS(Data!Z:Z,Data!B:B,Figure16!B5193,Data!A:A,Figure16!A5193)</f>
        <v>1</v>
      </c>
    </row>
    <row r="5194" spans="1:8">
      <c r="A5194" s="27">
        <v>2007</v>
      </c>
      <c r="B5194" t="s">
        <v>131</v>
      </c>
      <c r="C5194" s="3">
        <f>SUMIFS(Data!F:F,Data!$B:$B,Figure16!$B5194,Data!$A:$A,Figure16!$A5194)</f>
        <v>5591779.65625</v>
      </c>
      <c r="D5194" s="3">
        <f>SUMIFS(Data!Y:Y,Data!$B:$B,Figure16!$B5194,Data!$A:$A,Figure16!$A5194)</f>
        <v>0</v>
      </c>
      <c r="E5194" s="3">
        <f>SUMIFS(Data!Q:Q,Data!$B:$B,Figure16!$B5194,Data!$A:$A,Figure16!$A5194)</f>
        <v>4291363390.9129529</v>
      </c>
      <c r="F5194" s="1">
        <f t="shared" si="166"/>
        <v>0.13030310292739841</v>
      </c>
      <c r="G5194" s="1">
        <f t="shared" si="167"/>
        <v>0</v>
      </c>
      <c r="H5194">
        <f>SUMIFS(Data!Z:Z,Data!B:B,Figure16!B5194,Data!A:A,Figure16!A5194)</f>
        <v>1</v>
      </c>
    </row>
    <row r="5195" spans="1:8">
      <c r="A5195" s="27">
        <v>2008</v>
      </c>
      <c r="B5195" t="s">
        <v>131</v>
      </c>
      <c r="C5195" s="3">
        <f>SUMIFS(Data!F:F,Data!$B:$B,Figure16!$B5195,Data!$A:$A,Figure16!$A5195)</f>
        <v>880215869.109375</v>
      </c>
      <c r="D5195" s="3">
        <f>SUMIFS(Data!Y:Y,Data!$B:$B,Figure16!$B5195,Data!$A:$A,Figure16!$A5195)</f>
        <v>0</v>
      </c>
      <c r="E5195" s="3">
        <f>SUMIFS(Data!Q:Q,Data!$B:$B,Figure16!$B5195,Data!$A:$A,Figure16!$A5195)</f>
        <v>5379299887.6967287</v>
      </c>
      <c r="F5195" s="1">
        <f t="shared" si="166"/>
        <v>16.363019119320001</v>
      </c>
      <c r="G5195" s="1">
        <f t="shared" si="167"/>
        <v>0</v>
      </c>
      <c r="H5195">
        <f>SUMIFS(Data!Z:Z,Data!B:B,Figure16!B5195,Data!A:A,Figure16!A5195)</f>
        <v>1</v>
      </c>
    </row>
    <row r="5196" spans="1:8">
      <c r="A5196" s="27">
        <v>2009</v>
      </c>
      <c r="B5196" t="s">
        <v>131</v>
      </c>
      <c r="C5196" s="3">
        <f>SUMIFS(Data!F:F,Data!$B:$B,Figure16!$B5196,Data!$A:$A,Figure16!$A5196)</f>
        <v>92324219.5625</v>
      </c>
      <c r="D5196" s="3">
        <f>SUMIFS(Data!Y:Y,Data!$B:$B,Figure16!$B5196,Data!$A:$A,Figure16!$A5196)</f>
        <v>0</v>
      </c>
      <c r="E5196" s="3">
        <f>SUMIFS(Data!Q:Q,Data!$B:$B,Figure16!$B5196,Data!$A:$A,Figure16!$A5196)</f>
        <v>5373097440.5653019</v>
      </c>
      <c r="F5196" s="1">
        <f t="shared" si="166"/>
        <v>1.7182681048268242</v>
      </c>
      <c r="G5196" s="1">
        <f t="shared" si="167"/>
        <v>0</v>
      </c>
      <c r="H5196">
        <f>SUMIFS(Data!Z:Z,Data!B:B,Figure16!B5196,Data!A:A,Figure16!A5196)</f>
        <v>1</v>
      </c>
    </row>
    <row r="5197" spans="1:8">
      <c r="A5197" s="27">
        <v>2010</v>
      </c>
      <c r="B5197" t="s">
        <v>131</v>
      </c>
      <c r="C5197" s="3">
        <f>SUMIFS(Data!F:F,Data!$B:$B,Figure16!$B5197,Data!$A:$A,Figure16!$A5197)</f>
        <v>3256953.3125</v>
      </c>
      <c r="D5197" s="3">
        <f>SUMIFS(Data!Y:Y,Data!$B:$B,Figure16!$B5197,Data!$A:$A,Figure16!$A5197)</f>
        <v>0</v>
      </c>
      <c r="E5197" s="3">
        <f>SUMIFS(Data!Q:Q,Data!$B:$B,Figure16!$B5197,Data!$A:$A,Figure16!$A5197)</f>
        <v>5718664504.9134121</v>
      </c>
      <c r="F5197" s="1">
        <f t="shared" si="166"/>
        <v>5.6953040516744123E-2</v>
      </c>
      <c r="G5197" s="1">
        <f t="shared" si="167"/>
        <v>0</v>
      </c>
      <c r="H5197">
        <f>SUMIFS(Data!Z:Z,Data!B:B,Figure16!B5197,Data!A:A,Figure16!A5197)</f>
        <v>1</v>
      </c>
    </row>
    <row r="5198" spans="1:8">
      <c r="A5198" s="27">
        <v>2011</v>
      </c>
      <c r="B5198" t="s">
        <v>131</v>
      </c>
      <c r="C5198" s="3">
        <f>SUMIFS(Data!F:F,Data!$B:$B,Figure16!$B5198,Data!$A:$A,Figure16!$A5198)</f>
        <v>149623395.75</v>
      </c>
      <c r="D5198" s="3">
        <f>SUMIFS(Data!Y:Y,Data!$B:$B,Figure16!$B5198,Data!$A:$A,Figure16!$A5198)</f>
        <v>0</v>
      </c>
      <c r="E5198" s="3">
        <f>SUMIFS(Data!Q:Q,Data!$B:$B,Figure16!$B5198,Data!$A:$A,Figure16!$A5198)</f>
        <v>6409184724.2257929</v>
      </c>
      <c r="F5198" s="1">
        <f t="shared" si="166"/>
        <v>2.3345152650140535</v>
      </c>
      <c r="G5198" s="1">
        <f t="shared" si="167"/>
        <v>0</v>
      </c>
      <c r="H5198">
        <f>SUMIFS(Data!Z:Z,Data!B:B,Figure16!B5198,Data!A:A,Figure16!A5198)</f>
        <v>1</v>
      </c>
    </row>
    <row r="5199" spans="1:8">
      <c r="A5199" s="27">
        <v>2012</v>
      </c>
      <c r="B5199" t="s">
        <v>131</v>
      </c>
      <c r="C5199" s="3">
        <f>SUMIFS(Data!F:F,Data!$B:$B,Figure16!$B5199,Data!$A:$A,Figure16!$A5199)</f>
        <v>27786958.3125</v>
      </c>
      <c r="D5199" s="3">
        <f>SUMIFS(Data!Y:Y,Data!$B:$B,Figure16!$B5199,Data!$A:$A,Figure16!$A5199)</f>
        <v>0</v>
      </c>
      <c r="E5199" s="3">
        <f>SUMIFS(Data!Q:Q,Data!$B:$B,Figure16!$B5199,Data!$A:$A,Figure16!$A5199)</f>
        <v>6942258305.1908503</v>
      </c>
      <c r="F5199" s="1">
        <f t="shared" si="166"/>
        <v>0.40025820260423317</v>
      </c>
      <c r="G5199" s="1">
        <f t="shared" si="167"/>
        <v>0</v>
      </c>
      <c r="H5199">
        <f>SUMIFS(Data!Z:Z,Data!B:B,Figure16!B5199,Data!A:A,Figure16!A5199)</f>
        <v>1</v>
      </c>
    </row>
    <row r="5200" spans="1:8">
      <c r="A5200" s="27">
        <v>2013</v>
      </c>
      <c r="B5200" t="s">
        <v>131</v>
      </c>
      <c r="C5200" s="3">
        <f>SUMIFS(Data!F:F,Data!$B:$B,Figure16!$B5200,Data!$A:$A,Figure16!$A5200)</f>
        <v>1676145260.671875</v>
      </c>
      <c r="D5200" s="3">
        <f>SUMIFS(Data!Y:Y,Data!$B:$B,Figure16!$B5200,Data!$A:$A,Figure16!$A5200)</f>
        <v>0</v>
      </c>
      <c r="E5200" s="3">
        <f>SUMIFS(Data!Q:Q,Data!$B:$B,Figure16!$B5200,Data!$A:$A,Figure16!$A5200)</f>
        <v>7667952566.3987732</v>
      </c>
      <c r="F5200" s="1">
        <f t="shared" si="166"/>
        <v>21.859097929436864</v>
      </c>
      <c r="G5200" s="1">
        <f t="shared" si="167"/>
        <v>0</v>
      </c>
      <c r="H5200">
        <f>SUMIFS(Data!Z:Z,Data!B:B,Figure16!B5200,Data!A:A,Figure16!A5200)</f>
        <v>1</v>
      </c>
    </row>
    <row r="5201" spans="1:8">
      <c r="A5201" s="27">
        <v>2014</v>
      </c>
      <c r="B5201" t="s">
        <v>131</v>
      </c>
      <c r="C5201" s="3">
        <f>SUMIFS(Data!F:F,Data!$B:$B,Figure16!$B5201,Data!$A:$A,Figure16!$A5201)</f>
        <v>0</v>
      </c>
      <c r="D5201" s="3">
        <f>SUMIFS(Data!Y:Y,Data!$B:$B,Figure16!$B5201,Data!$A:$A,Figure16!$A5201)</f>
        <v>0</v>
      </c>
      <c r="E5201" s="3">
        <f>SUMIFS(Data!Q:Q,Data!$B:$B,Figure16!$B5201,Data!$A:$A,Figure16!$A5201)</f>
        <v>8229731383.7693033</v>
      </c>
      <c r="F5201" s="1">
        <f t="shared" si="166"/>
        <v>0</v>
      </c>
      <c r="G5201" s="1">
        <f t="shared" si="167"/>
        <v>0</v>
      </c>
      <c r="H5201">
        <f>SUMIFS(Data!Z:Z,Data!B:B,Figure16!B5201,Data!A:A,Figure16!A5201)</f>
        <v>1</v>
      </c>
    </row>
    <row r="5202" spans="1:8">
      <c r="A5202" s="27">
        <v>2015</v>
      </c>
      <c r="B5202" t="s">
        <v>131</v>
      </c>
      <c r="C5202" s="3">
        <f>SUMIFS(Data!F:F,Data!$B:$B,Figure16!$B5202,Data!$A:$A,Figure16!$A5202)</f>
        <v>15000000</v>
      </c>
      <c r="D5202" s="3">
        <f>SUMIFS(Data!Y:Y,Data!$B:$B,Figure16!$B5202,Data!$A:$A,Figure16!$A5202)</f>
        <v>0</v>
      </c>
      <c r="E5202" s="3">
        <f>SUMIFS(Data!Q:Q,Data!$B:$B,Figure16!$B5202,Data!$A:$A,Figure16!$A5202)</f>
        <v>7217667780.596652</v>
      </c>
      <c r="F5202" s="1">
        <f t="shared" si="166"/>
        <v>0.20782336422195394</v>
      </c>
      <c r="G5202" s="1">
        <f t="shared" si="167"/>
        <v>0</v>
      </c>
      <c r="H5202">
        <f>SUMIFS(Data!Z:Z,Data!B:B,Figure16!B5202,Data!A:A,Figure16!A5202)</f>
        <v>1</v>
      </c>
    </row>
    <row r="5203" spans="1:8">
      <c r="A5203" s="27">
        <v>2016</v>
      </c>
      <c r="B5203" t="s">
        <v>131</v>
      </c>
      <c r="C5203" s="3">
        <f>SUMIFS(Data!F:F,Data!$B:$B,Figure16!$B5203,Data!$A:$A,Figure16!$A5203)</f>
        <v>0</v>
      </c>
      <c r="D5203" s="3">
        <f>SUMIFS(Data!Y:Y,Data!$B:$B,Figure16!$B5203,Data!$A:$A,Figure16!$A5203)</f>
        <v>0</v>
      </c>
      <c r="E5203" s="3">
        <f>SUMIFS(Data!Q:Q,Data!$B:$B,Figure16!$B5203,Data!$A:$A,Figure16!$A5203)</f>
        <v>7528285443.6076937</v>
      </c>
      <c r="F5203" s="1">
        <f t="shared" si="166"/>
        <v>0</v>
      </c>
      <c r="G5203" s="1">
        <f t="shared" si="167"/>
        <v>0</v>
      </c>
      <c r="H5203">
        <f>SUMIFS(Data!Z:Z,Data!B:B,Figure16!B5203,Data!A:A,Figure16!A5203)</f>
        <v>1</v>
      </c>
    </row>
    <row r="5204" spans="1:8">
      <c r="A5204" s="27">
        <v>2017</v>
      </c>
      <c r="B5204" t="s">
        <v>131</v>
      </c>
      <c r="C5204" s="3">
        <f>SUMIFS(Data!F:F,Data!$B:$B,Figure16!$B5204,Data!$A:$A,Figure16!$A5204)</f>
        <v>0</v>
      </c>
      <c r="D5204" s="3">
        <f>SUMIFS(Data!Y:Y,Data!$B:$B,Figure16!$B5204,Data!$A:$A,Figure16!$A5204)</f>
        <v>0</v>
      </c>
      <c r="E5204" s="3">
        <f>SUMIFS(Data!Q:Q,Data!$B:$B,Figure16!$B5204,Data!$A:$A,Figure16!$A5204)</f>
        <v>8119710126.3488951</v>
      </c>
      <c r="F5204" s="1">
        <f t="shared" si="166"/>
        <v>0</v>
      </c>
      <c r="G5204" s="1">
        <f t="shared" si="167"/>
        <v>0</v>
      </c>
      <c r="H5204">
        <f>SUMIFS(Data!Z:Z,Data!B:B,Figure16!B5204,Data!A:A,Figure16!A5204)</f>
        <v>1</v>
      </c>
    </row>
    <row r="5205" spans="1:8">
      <c r="A5205" s="27">
        <v>1960</v>
      </c>
      <c r="B5205" t="s">
        <v>64</v>
      </c>
      <c r="C5205" s="3">
        <f>SUMIFS(Data!F:F,Data!$B:$B,Figure16!$B5205,Data!$A:$A,Figure16!$A5205)</f>
        <v>0</v>
      </c>
      <c r="D5205" s="3">
        <f>SUMIFS(Data!Y:Y,Data!$B:$B,Figure16!$B5205,Data!$A:$A,Figure16!$A5205)</f>
        <v>0</v>
      </c>
      <c r="E5205" s="3">
        <f>SUMIFS(Data!Q:Q,Data!$B:$B,Figure16!$B5205,Data!$A:$A,Figure16!$A5205)</f>
        <v>4196092258.1548367</v>
      </c>
      <c r="F5205" s="1">
        <f t="shared" si="166"/>
        <v>0</v>
      </c>
      <c r="G5205" s="1">
        <f t="shared" si="167"/>
        <v>0</v>
      </c>
      <c r="H5205">
        <f>SUMIFS(Data!Z:Z,Data!B:B,Figure16!B5205,Data!A:A,Figure16!A5205)</f>
        <v>1</v>
      </c>
    </row>
    <row r="5206" spans="1:8">
      <c r="A5206" s="27">
        <v>1961</v>
      </c>
      <c r="B5206" t="s">
        <v>64</v>
      </c>
      <c r="C5206" s="3">
        <f>SUMIFS(Data!F:F,Data!$B:$B,Figure16!$B5206,Data!$A:$A,Figure16!$A5206)</f>
        <v>0</v>
      </c>
      <c r="D5206" s="3">
        <f>SUMIFS(Data!Y:Y,Data!$B:$B,Figure16!$B5206,Data!$A:$A,Figure16!$A5206)</f>
        <v>0</v>
      </c>
      <c r="E5206" s="3">
        <f>SUMIFS(Data!Q:Q,Data!$B:$B,Figure16!$B5206,Data!$A:$A,Figure16!$A5206)</f>
        <v>4467200335.9932795</v>
      </c>
      <c r="F5206" s="1">
        <f t="shared" si="166"/>
        <v>0</v>
      </c>
      <c r="G5206" s="1">
        <f t="shared" si="167"/>
        <v>0</v>
      </c>
      <c r="H5206">
        <f>SUMIFS(Data!Z:Z,Data!B:B,Figure16!B5206,Data!A:A,Figure16!A5206)</f>
        <v>1</v>
      </c>
    </row>
    <row r="5207" spans="1:8">
      <c r="A5207" s="27">
        <v>1962</v>
      </c>
      <c r="B5207" t="s">
        <v>64</v>
      </c>
      <c r="C5207" s="3">
        <f>SUMIFS(Data!F:F,Data!$B:$B,Figure16!$B5207,Data!$A:$A,Figure16!$A5207)</f>
        <v>0</v>
      </c>
      <c r="D5207" s="3">
        <f>SUMIFS(Data!Y:Y,Data!$B:$B,Figure16!$B5207,Data!$A:$A,Figure16!$A5207)</f>
        <v>0</v>
      </c>
      <c r="E5207" s="3">
        <f>SUMIFS(Data!Q:Q,Data!$B:$B,Figure16!$B5207,Data!$A:$A,Figure16!$A5207)</f>
        <v>4909302953.9409199</v>
      </c>
      <c r="F5207" s="1">
        <f t="shared" si="166"/>
        <v>0</v>
      </c>
      <c r="G5207" s="1">
        <f t="shared" si="167"/>
        <v>0</v>
      </c>
      <c r="H5207">
        <f>SUMIFS(Data!Z:Z,Data!B:B,Figure16!B5207,Data!A:A,Figure16!A5207)</f>
        <v>1</v>
      </c>
    </row>
    <row r="5208" spans="1:8">
      <c r="A5208" s="27">
        <v>1963</v>
      </c>
      <c r="B5208" t="s">
        <v>64</v>
      </c>
      <c r="C5208" s="3">
        <f>SUMIFS(Data!F:F,Data!$B:$B,Figure16!$B5208,Data!$A:$A,Figure16!$A5208)</f>
        <v>0</v>
      </c>
      <c r="D5208" s="3">
        <f>SUMIFS(Data!Y:Y,Data!$B:$B,Figure16!$B5208,Data!$A:$A,Figure16!$A5208)</f>
        <v>0</v>
      </c>
      <c r="E5208" s="3">
        <f>SUMIFS(Data!Q:Q,Data!$B:$B,Figure16!$B5208,Data!$A:$A,Figure16!$A5208)</f>
        <v>5165489010.2197952</v>
      </c>
      <c r="F5208" s="1">
        <f t="shared" si="166"/>
        <v>0</v>
      </c>
      <c r="G5208" s="1">
        <f t="shared" si="167"/>
        <v>0</v>
      </c>
      <c r="H5208">
        <f>SUMIFS(Data!Z:Z,Data!B:B,Figure16!B5208,Data!A:A,Figure16!A5208)</f>
        <v>1</v>
      </c>
    </row>
    <row r="5209" spans="1:8">
      <c r="A5209" s="27">
        <v>1964</v>
      </c>
      <c r="B5209" t="s">
        <v>64</v>
      </c>
      <c r="C5209" s="3">
        <f>SUMIFS(Data!F:F,Data!$B:$B,Figure16!$B5209,Data!$A:$A,Figure16!$A5209)</f>
        <v>0</v>
      </c>
      <c r="D5209" s="3">
        <f>SUMIFS(Data!Y:Y,Data!$B:$B,Figure16!$B5209,Data!$A:$A,Figure16!$A5209)</f>
        <v>0</v>
      </c>
      <c r="E5209" s="3">
        <f>SUMIFS(Data!Q:Q,Data!$B:$B,Figure16!$B5209,Data!$A:$A,Figure16!$A5209)</f>
        <v>5552822483.5503283</v>
      </c>
      <c r="F5209" s="1">
        <f t="shared" si="166"/>
        <v>0</v>
      </c>
      <c r="G5209" s="1">
        <f t="shared" si="167"/>
        <v>0</v>
      </c>
      <c r="H5209">
        <f>SUMIFS(Data!Z:Z,Data!B:B,Figure16!B5209,Data!A:A,Figure16!A5209)</f>
        <v>1</v>
      </c>
    </row>
    <row r="5210" spans="1:8">
      <c r="A5210" s="27">
        <v>1965</v>
      </c>
      <c r="B5210" t="s">
        <v>64</v>
      </c>
      <c r="C5210" s="3">
        <f>SUMIFS(Data!F:F,Data!$B:$B,Figure16!$B5210,Data!$A:$A,Figure16!$A5210)</f>
        <v>0</v>
      </c>
      <c r="D5210" s="3">
        <f>SUMIFS(Data!Y:Y,Data!$B:$B,Figure16!$B5210,Data!$A:$A,Figure16!$A5210)</f>
        <v>0</v>
      </c>
      <c r="E5210" s="3">
        <f>SUMIFS(Data!Q:Q,Data!$B:$B,Figure16!$B5210,Data!$A:$A,Figure16!$A5210)</f>
        <v>5874422511.5497694</v>
      </c>
      <c r="F5210" s="1">
        <f t="shared" si="166"/>
        <v>0</v>
      </c>
      <c r="G5210" s="1">
        <f t="shared" si="167"/>
        <v>0</v>
      </c>
      <c r="H5210">
        <f>SUMIFS(Data!Z:Z,Data!B:B,Figure16!B5210,Data!A:A,Figure16!A5210)</f>
        <v>1</v>
      </c>
    </row>
    <row r="5211" spans="1:8">
      <c r="A5211" s="27">
        <v>1966</v>
      </c>
      <c r="B5211" t="s">
        <v>64</v>
      </c>
      <c r="C5211" s="3">
        <f>SUMIFS(Data!F:F,Data!$B:$B,Figure16!$B5211,Data!$A:$A,Figure16!$A5211)</f>
        <v>0</v>
      </c>
      <c r="D5211" s="3">
        <f>SUMIFS(Data!Y:Y,Data!$B:$B,Figure16!$B5211,Data!$A:$A,Figure16!$A5211)</f>
        <v>0</v>
      </c>
      <c r="E5211" s="3">
        <f>SUMIFS(Data!Q:Q,Data!$B:$B,Figure16!$B5211,Data!$A:$A,Figure16!$A5211)</f>
        <v>6366792664.1467171</v>
      </c>
      <c r="F5211" s="1">
        <f t="shared" si="166"/>
        <v>0</v>
      </c>
      <c r="G5211" s="1">
        <f t="shared" si="167"/>
        <v>0</v>
      </c>
      <c r="H5211">
        <f>SUMIFS(Data!Z:Z,Data!B:B,Figure16!B5211,Data!A:A,Figure16!A5211)</f>
        <v>1</v>
      </c>
    </row>
    <row r="5212" spans="1:8">
      <c r="A5212" s="27">
        <v>1967</v>
      </c>
      <c r="B5212" t="s">
        <v>64</v>
      </c>
      <c r="C5212" s="3">
        <f>SUMIFS(Data!F:F,Data!$B:$B,Figure16!$B5212,Data!$A:$A,Figure16!$A5212)</f>
        <v>0</v>
      </c>
      <c r="D5212" s="3">
        <f>SUMIFS(Data!Y:Y,Data!$B:$B,Figure16!$B5212,Data!$A:$A,Figure16!$A5212)</f>
        <v>0</v>
      </c>
      <c r="E5212" s="3">
        <f>SUMIFS(Data!Q:Q,Data!$B:$B,Figure16!$B5212,Data!$A:$A,Figure16!$A5212)</f>
        <v>5203135937.2812538</v>
      </c>
      <c r="F5212" s="1">
        <f t="shared" si="166"/>
        <v>0</v>
      </c>
      <c r="G5212" s="1">
        <f t="shared" si="167"/>
        <v>0</v>
      </c>
      <c r="H5212">
        <f>SUMIFS(Data!Z:Z,Data!B:B,Figure16!B5212,Data!A:A,Figure16!A5212)</f>
        <v>1</v>
      </c>
    </row>
    <row r="5213" spans="1:8">
      <c r="A5213" s="27">
        <v>1968</v>
      </c>
      <c r="B5213" t="s">
        <v>64</v>
      </c>
      <c r="C5213" s="3">
        <f>SUMIFS(Data!F:F,Data!$B:$B,Figure16!$B5213,Data!$A:$A,Figure16!$A5213)</f>
        <v>0</v>
      </c>
      <c r="D5213" s="3">
        <f>SUMIFS(Data!Y:Y,Data!$B:$B,Figure16!$B5213,Data!$A:$A,Figure16!$A5213)</f>
        <v>0</v>
      </c>
      <c r="E5213" s="3">
        <f>SUMIFS(Data!Q:Q,Data!$B:$B,Figure16!$B5213,Data!$A:$A,Figure16!$A5213)</f>
        <v>5200895982.0803585</v>
      </c>
      <c r="F5213" s="1">
        <f t="shared" si="166"/>
        <v>0</v>
      </c>
      <c r="G5213" s="1">
        <f t="shared" si="167"/>
        <v>0</v>
      </c>
      <c r="H5213">
        <f>SUMIFS(Data!Z:Z,Data!B:B,Figure16!B5213,Data!A:A,Figure16!A5213)</f>
        <v>1</v>
      </c>
    </row>
    <row r="5214" spans="1:8">
      <c r="A5214" s="27">
        <v>1969</v>
      </c>
      <c r="B5214" t="s">
        <v>64</v>
      </c>
      <c r="C5214" s="3">
        <f>SUMIFS(Data!F:F,Data!$B:$B,Figure16!$B5214,Data!$A:$A,Figure16!$A5214)</f>
        <v>0</v>
      </c>
      <c r="D5214" s="3">
        <f>SUMIFS(Data!Y:Y,Data!$B:$B,Figure16!$B5214,Data!$A:$A,Figure16!$A5214)</f>
        <v>0</v>
      </c>
      <c r="E5214" s="3">
        <f>SUMIFS(Data!Q:Q,Data!$B:$B,Figure16!$B5214,Data!$A:$A,Figure16!$A5214)</f>
        <v>6634187316.2536745</v>
      </c>
      <c r="F5214" s="1">
        <f t="shared" si="166"/>
        <v>0</v>
      </c>
      <c r="G5214" s="1">
        <f t="shared" si="167"/>
        <v>0</v>
      </c>
      <c r="H5214">
        <f>SUMIFS(Data!Z:Z,Data!B:B,Figure16!B5214,Data!A:A,Figure16!A5214)</f>
        <v>1</v>
      </c>
    </row>
    <row r="5215" spans="1:8">
      <c r="A5215" s="27">
        <v>1970</v>
      </c>
      <c r="B5215" t="s">
        <v>64</v>
      </c>
      <c r="C5215" s="3">
        <f>SUMIFS(Data!F:F,Data!$B:$B,Figure16!$B5215,Data!$A:$A,Figure16!$A5215)</f>
        <v>0</v>
      </c>
      <c r="D5215" s="3">
        <f>SUMIFS(Data!Y:Y,Data!$B:$B,Figure16!$B5215,Data!$A:$A,Figure16!$A5215)</f>
        <v>0</v>
      </c>
      <c r="E5215" s="3">
        <f>SUMIFS(Data!Q:Q,Data!$B:$B,Figure16!$B5215,Data!$A:$A,Figure16!$A5215)</f>
        <v>12545849083.018339</v>
      </c>
      <c r="F5215" s="1">
        <f t="shared" si="166"/>
        <v>0</v>
      </c>
      <c r="G5215" s="1">
        <f t="shared" si="167"/>
        <v>0</v>
      </c>
      <c r="H5215">
        <f>SUMIFS(Data!Z:Z,Data!B:B,Figure16!B5215,Data!A:A,Figure16!A5215)</f>
        <v>1</v>
      </c>
    </row>
    <row r="5216" spans="1:8">
      <c r="A5216" s="27">
        <v>1971</v>
      </c>
      <c r="B5216" t="s">
        <v>64</v>
      </c>
      <c r="C5216" s="3">
        <f>SUMIFS(Data!F:F,Data!$B:$B,Figure16!$B5216,Data!$A:$A,Figure16!$A5216)</f>
        <v>0</v>
      </c>
      <c r="D5216" s="3">
        <f>SUMIFS(Data!Y:Y,Data!$B:$B,Figure16!$B5216,Data!$A:$A,Figure16!$A5216)</f>
        <v>0</v>
      </c>
      <c r="E5216" s="3">
        <f>SUMIFS(Data!Q:Q,Data!$B:$B,Figure16!$B5216,Data!$A:$A,Figure16!$A5216)</f>
        <v>9181769911.504425</v>
      </c>
      <c r="F5216" s="1">
        <f t="shared" si="166"/>
        <v>0</v>
      </c>
      <c r="G5216" s="1">
        <f t="shared" si="167"/>
        <v>0</v>
      </c>
      <c r="H5216">
        <f>SUMIFS(Data!Z:Z,Data!B:B,Figure16!B5216,Data!A:A,Figure16!A5216)</f>
        <v>1</v>
      </c>
    </row>
    <row r="5217" spans="1:8">
      <c r="A5217" s="27">
        <v>1972</v>
      </c>
      <c r="B5217" t="s">
        <v>64</v>
      </c>
      <c r="C5217" s="3">
        <f>SUMIFS(Data!F:F,Data!$B:$B,Figure16!$B5217,Data!$A:$A,Figure16!$A5217)</f>
        <v>3000000</v>
      </c>
      <c r="D5217" s="3">
        <f>SUMIFS(Data!Y:Y,Data!$B:$B,Figure16!$B5217,Data!$A:$A,Figure16!$A5217)</f>
        <v>0</v>
      </c>
      <c r="E5217" s="3">
        <f>SUMIFS(Data!Q:Q,Data!$B:$B,Figure16!$B5217,Data!$A:$A,Figure16!$A5217)</f>
        <v>12274416017.797552</v>
      </c>
      <c r="F5217" s="1">
        <f t="shared" si="166"/>
        <v>2.4441081316211592E-2</v>
      </c>
      <c r="G5217" s="1">
        <f t="shared" si="167"/>
        <v>0</v>
      </c>
      <c r="H5217">
        <f>SUMIFS(Data!Z:Z,Data!B:B,Figure16!B5217,Data!A:A,Figure16!A5217)</f>
        <v>1</v>
      </c>
    </row>
    <row r="5218" spans="1:8">
      <c r="A5218" s="27">
        <v>1973</v>
      </c>
      <c r="B5218" t="s">
        <v>64</v>
      </c>
      <c r="C5218" s="3">
        <f>SUMIFS(Data!F:F,Data!$B:$B,Figure16!$B5218,Data!$A:$A,Figure16!$A5218)</f>
        <v>0</v>
      </c>
      <c r="D5218" s="3">
        <f>SUMIFS(Data!Y:Y,Data!$B:$B,Figure16!$B5218,Data!$A:$A,Figure16!$A5218)</f>
        <v>0</v>
      </c>
      <c r="E5218" s="3">
        <f>SUMIFS(Data!Q:Q,Data!$B:$B,Figure16!$B5218,Data!$A:$A,Figure16!$A5218)</f>
        <v>15162871287.128712</v>
      </c>
      <c r="F5218" s="1">
        <f t="shared" si="166"/>
        <v>0</v>
      </c>
      <c r="G5218" s="1">
        <f t="shared" si="167"/>
        <v>0</v>
      </c>
      <c r="H5218">
        <f>SUMIFS(Data!Z:Z,Data!B:B,Figure16!B5218,Data!A:A,Figure16!A5218)</f>
        <v>1</v>
      </c>
    </row>
    <row r="5219" spans="1:8">
      <c r="A5219" s="27">
        <v>1974</v>
      </c>
      <c r="B5219" t="s">
        <v>64</v>
      </c>
      <c r="C5219" s="3">
        <f>SUMIFS(Data!F:F,Data!$B:$B,Figure16!$B5219,Data!$A:$A,Figure16!$A5219)</f>
        <v>0</v>
      </c>
      <c r="D5219" s="3">
        <f>SUMIFS(Data!Y:Y,Data!$B:$B,Figure16!$B5219,Data!$A:$A,Figure16!$A5219)</f>
        <v>25000000</v>
      </c>
      <c r="E5219" s="3">
        <f>SUMIFS(Data!Q:Q,Data!$B:$B,Figure16!$B5219,Data!$A:$A,Figure16!$A5219)</f>
        <v>24846641318.124207</v>
      </c>
      <c r="F5219" s="1">
        <f t="shared" si="166"/>
        <v>0</v>
      </c>
      <c r="G5219" s="1">
        <f t="shared" si="167"/>
        <v>0.10061722097531116</v>
      </c>
      <c r="H5219">
        <f>SUMIFS(Data!Z:Z,Data!B:B,Figure16!B5219,Data!A:A,Figure16!A5219)</f>
        <v>1</v>
      </c>
    </row>
    <row r="5220" spans="1:8">
      <c r="A5220" s="27">
        <v>1975</v>
      </c>
      <c r="B5220" t="s">
        <v>64</v>
      </c>
      <c r="C5220" s="3">
        <f>SUMIFS(Data!F:F,Data!$B:$B,Figure16!$B5220,Data!$A:$A,Figure16!$A5220)</f>
        <v>0</v>
      </c>
      <c r="D5220" s="3">
        <f>SUMIFS(Data!Y:Y,Data!$B:$B,Figure16!$B5220,Data!$A:$A,Figure16!$A5220)</f>
        <v>0</v>
      </c>
      <c r="E5220" s="3">
        <f>SUMIFS(Data!Q:Q,Data!$B:$B,Figure16!$B5220,Data!$A:$A,Figure16!$A5220)</f>
        <v>27778934624.697338</v>
      </c>
      <c r="F5220" s="1">
        <f t="shared" si="166"/>
        <v>0</v>
      </c>
      <c r="G5220" s="1">
        <f t="shared" si="167"/>
        <v>0</v>
      </c>
      <c r="H5220">
        <f>SUMIFS(Data!Z:Z,Data!B:B,Figure16!B5220,Data!A:A,Figure16!A5220)</f>
        <v>1</v>
      </c>
    </row>
    <row r="5221" spans="1:8">
      <c r="A5221" s="27">
        <v>1976</v>
      </c>
      <c r="B5221" t="s">
        <v>64</v>
      </c>
      <c r="C5221" s="3">
        <f>SUMIFS(Data!F:F,Data!$B:$B,Figure16!$B5221,Data!$A:$A,Figure16!$A5221)</f>
        <v>0</v>
      </c>
      <c r="D5221" s="3">
        <f>SUMIFS(Data!Y:Y,Data!$B:$B,Figure16!$B5221,Data!$A:$A,Figure16!$A5221)</f>
        <v>0</v>
      </c>
      <c r="E5221" s="3">
        <f>SUMIFS(Data!Q:Q,Data!$B:$B,Figure16!$B5221,Data!$A:$A,Figure16!$A5221)</f>
        <v>36308883248.730965</v>
      </c>
      <c r="F5221" s="1">
        <f t="shared" si="166"/>
        <v>0</v>
      </c>
      <c r="G5221" s="1">
        <f t="shared" si="167"/>
        <v>0</v>
      </c>
      <c r="H5221">
        <f>SUMIFS(Data!Z:Z,Data!B:B,Figure16!B5221,Data!A:A,Figure16!A5221)</f>
        <v>1</v>
      </c>
    </row>
    <row r="5222" spans="1:8">
      <c r="A5222" s="27">
        <v>1977</v>
      </c>
      <c r="B5222" t="s">
        <v>64</v>
      </c>
      <c r="C5222" s="3">
        <f>SUMIFS(Data!F:F,Data!$B:$B,Figure16!$B5222,Data!$A:$A,Figure16!$A5222)</f>
        <v>0</v>
      </c>
      <c r="D5222" s="3">
        <f>SUMIFS(Data!Y:Y,Data!$B:$B,Figure16!$B5222,Data!$A:$A,Figure16!$A5222)</f>
        <v>0</v>
      </c>
      <c r="E5222" s="3">
        <f>SUMIFS(Data!Q:Q,Data!$B:$B,Figure16!$B5222,Data!$A:$A,Figure16!$A5222)</f>
        <v>36035407725.321884</v>
      </c>
      <c r="F5222" s="1">
        <f t="shared" si="166"/>
        <v>0</v>
      </c>
      <c r="G5222" s="1">
        <f t="shared" si="167"/>
        <v>0</v>
      </c>
      <c r="H5222">
        <f>SUMIFS(Data!Z:Z,Data!B:B,Figure16!B5222,Data!A:A,Figure16!A5222)</f>
        <v>1</v>
      </c>
    </row>
    <row r="5223" spans="1:8">
      <c r="A5223" s="27">
        <v>1978</v>
      </c>
      <c r="B5223" t="s">
        <v>64</v>
      </c>
      <c r="C5223" s="3">
        <f>SUMIFS(Data!F:F,Data!$B:$B,Figure16!$B5223,Data!$A:$A,Figure16!$A5223)</f>
        <v>0</v>
      </c>
      <c r="D5223" s="3">
        <f>SUMIFS(Data!Y:Y,Data!$B:$B,Figure16!$B5223,Data!$A:$A,Figure16!$A5223)</f>
        <v>1750000000</v>
      </c>
      <c r="E5223" s="3">
        <f>SUMIFS(Data!Q:Q,Data!$B:$B,Figure16!$B5223,Data!$A:$A,Figure16!$A5223)</f>
        <v>36527862208.713272</v>
      </c>
      <c r="F5223" s="1">
        <f t="shared" si="166"/>
        <v>0</v>
      </c>
      <c r="G5223" s="1">
        <f t="shared" si="167"/>
        <v>4.790863451030428</v>
      </c>
      <c r="H5223">
        <f>SUMIFS(Data!Z:Z,Data!B:B,Figure16!B5223,Data!A:A,Figure16!A5223)</f>
        <v>1</v>
      </c>
    </row>
    <row r="5224" spans="1:8">
      <c r="A5224" s="27">
        <v>1979</v>
      </c>
      <c r="B5224" t="s">
        <v>64</v>
      </c>
      <c r="C5224" s="3">
        <f>SUMIFS(Data!F:F,Data!$B:$B,Figure16!$B5224,Data!$A:$A,Figure16!$A5224)</f>
        <v>0</v>
      </c>
      <c r="D5224" s="3">
        <f>SUMIFS(Data!Y:Y,Data!$B:$B,Figure16!$B5224,Data!$A:$A,Figure16!$A5224)</f>
        <v>1544899968</v>
      </c>
      <c r="E5224" s="3">
        <f>SUMIFS(Data!Q:Q,Data!$B:$B,Figure16!$B5224,Data!$A:$A,Figure16!$A5224)</f>
        <v>47259911894.273125</v>
      </c>
      <c r="F5224" s="1">
        <f t="shared" si="166"/>
        <v>0</v>
      </c>
      <c r="G5224" s="1">
        <f t="shared" si="167"/>
        <v>3.2689438174496646</v>
      </c>
      <c r="H5224">
        <f>SUMIFS(Data!Z:Z,Data!B:B,Figure16!B5224,Data!A:A,Figure16!A5224)</f>
        <v>1</v>
      </c>
    </row>
    <row r="5225" spans="1:8">
      <c r="A5225" s="27">
        <v>1980</v>
      </c>
      <c r="B5225" t="s">
        <v>64</v>
      </c>
      <c r="C5225" s="3">
        <f>SUMIFS(Data!F:F,Data!$B:$B,Figure16!$B5225,Data!$A:$A,Figure16!$A5225)</f>
        <v>0</v>
      </c>
      <c r="D5225" s="3">
        <f>SUMIFS(Data!Y:Y,Data!$B:$B,Figure16!$B5225,Data!$A:$A,Figure16!$A5225)</f>
        <v>315000000</v>
      </c>
      <c r="E5225" s="3">
        <f>SUMIFS(Data!Q:Q,Data!$B:$B,Figure16!$B5225,Data!$A:$A,Figure16!$A5225)</f>
        <v>64201788122.605354</v>
      </c>
      <c r="F5225" s="1">
        <f t="shared" si="166"/>
        <v>0</v>
      </c>
      <c r="G5225" s="1">
        <f t="shared" si="167"/>
        <v>0.49064054010216734</v>
      </c>
      <c r="H5225">
        <f>SUMIFS(Data!Z:Z,Data!B:B,Figure16!B5225,Data!A:A,Figure16!A5225)</f>
        <v>1</v>
      </c>
    </row>
    <row r="5226" spans="1:8">
      <c r="A5226" s="27">
        <v>1981</v>
      </c>
      <c r="B5226" t="s">
        <v>64</v>
      </c>
      <c r="C5226" s="3">
        <f>SUMIFS(Data!F:F,Data!$B:$B,Figure16!$B5226,Data!$A:$A,Figure16!$A5226)</f>
        <v>0</v>
      </c>
      <c r="D5226" s="3">
        <f>SUMIFS(Data!Y:Y,Data!$B:$B,Figure16!$B5226,Data!$A:$A,Figure16!$A5226)</f>
        <v>1808812032</v>
      </c>
      <c r="E5226" s="3">
        <f>SUMIFS(Data!Q:Q,Data!$B:$B,Figure16!$B5226,Data!$A:$A,Figure16!$A5226)</f>
        <v>164475209515.19009</v>
      </c>
      <c r="F5226" s="1">
        <f t="shared" si="166"/>
        <v>0</v>
      </c>
      <c r="G5226" s="1">
        <f t="shared" si="167"/>
        <v>1.0997475165599027</v>
      </c>
      <c r="H5226">
        <f>SUMIFS(Data!Z:Z,Data!B:B,Figure16!B5226,Data!A:A,Figure16!A5226)</f>
        <v>1</v>
      </c>
    </row>
    <row r="5227" spans="1:8">
      <c r="A5227" s="27">
        <v>1982</v>
      </c>
      <c r="B5227" t="s">
        <v>64</v>
      </c>
      <c r="C5227" s="3">
        <f>SUMIFS(Data!F:F,Data!$B:$B,Figure16!$B5227,Data!$A:$A,Figure16!$A5227)</f>
        <v>0</v>
      </c>
      <c r="D5227" s="3">
        <f>SUMIFS(Data!Y:Y,Data!$B:$B,Figure16!$B5227,Data!$A:$A,Figure16!$A5227)</f>
        <v>281065984</v>
      </c>
      <c r="E5227" s="3">
        <f>SUMIFS(Data!Q:Q,Data!$B:$B,Figure16!$B5227,Data!$A:$A,Figure16!$A5227)</f>
        <v>142769363313.37549</v>
      </c>
      <c r="F5227" s="1">
        <f t="shared" si="166"/>
        <v>0</v>
      </c>
      <c r="G5227" s="1">
        <f t="shared" si="167"/>
        <v>0.19686715516344117</v>
      </c>
      <c r="H5227">
        <f>SUMIFS(Data!Z:Z,Data!B:B,Figure16!B5227,Data!A:A,Figure16!A5227)</f>
        <v>1</v>
      </c>
    </row>
    <row r="5228" spans="1:8">
      <c r="A5228" s="27">
        <v>1983</v>
      </c>
      <c r="B5228" t="s">
        <v>64</v>
      </c>
      <c r="C5228" s="3">
        <f>SUMIFS(Data!F:F,Data!$B:$B,Figure16!$B5228,Data!$A:$A,Figure16!$A5228)</f>
        <v>0</v>
      </c>
      <c r="D5228" s="3">
        <f>SUMIFS(Data!Y:Y,Data!$B:$B,Figure16!$B5228,Data!$A:$A,Figure16!$A5228)</f>
        <v>648529984</v>
      </c>
      <c r="E5228" s="3">
        <f>SUMIFS(Data!Q:Q,Data!$B:$B,Figure16!$B5228,Data!$A:$A,Figure16!$A5228)</f>
        <v>97094911790.694809</v>
      </c>
      <c r="F5228" s="1">
        <f t="shared" si="166"/>
        <v>0</v>
      </c>
      <c r="G5228" s="1">
        <f t="shared" si="167"/>
        <v>0.66793405755187318</v>
      </c>
      <c r="H5228">
        <f>SUMIFS(Data!Z:Z,Data!B:B,Figure16!B5228,Data!A:A,Figure16!A5228)</f>
        <v>1</v>
      </c>
    </row>
    <row r="5229" spans="1:8">
      <c r="A5229" s="27">
        <v>1984</v>
      </c>
      <c r="B5229" t="s">
        <v>64</v>
      </c>
      <c r="C5229" s="3">
        <f>SUMIFS(Data!F:F,Data!$B:$B,Figure16!$B5229,Data!$A:$A,Figure16!$A5229)</f>
        <v>0</v>
      </c>
      <c r="D5229" s="3">
        <f>SUMIFS(Data!Y:Y,Data!$B:$B,Figure16!$B5229,Data!$A:$A,Figure16!$A5229)</f>
        <v>0</v>
      </c>
      <c r="E5229" s="3">
        <f>SUMIFS(Data!Q:Q,Data!$B:$B,Figure16!$B5229,Data!$A:$A,Figure16!$A5229)</f>
        <v>73484359521.099686</v>
      </c>
      <c r="F5229" s="1">
        <f t="shared" si="166"/>
        <v>0</v>
      </c>
      <c r="G5229" s="1">
        <f t="shared" si="167"/>
        <v>0</v>
      </c>
      <c r="H5229">
        <f>SUMIFS(Data!Z:Z,Data!B:B,Figure16!B5229,Data!A:A,Figure16!A5229)</f>
        <v>1</v>
      </c>
    </row>
    <row r="5230" spans="1:8">
      <c r="A5230" s="27">
        <v>1985</v>
      </c>
      <c r="B5230" t="s">
        <v>64</v>
      </c>
      <c r="C5230" s="3">
        <f>SUMIFS(Data!F:F,Data!$B:$B,Figure16!$B5230,Data!$A:$A,Figure16!$A5230)</f>
        <v>0</v>
      </c>
      <c r="D5230" s="3">
        <f>SUMIFS(Data!Y:Y,Data!$B:$B,Figure16!$B5230,Data!$A:$A,Figure16!$A5230)</f>
        <v>0</v>
      </c>
      <c r="E5230" s="3">
        <f>SUMIFS(Data!Q:Q,Data!$B:$B,Figure16!$B5230,Data!$A:$A,Figure16!$A5230)</f>
        <v>73745821156.299545</v>
      </c>
      <c r="F5230" s="1">
        <f t="shared" si="166"/>
        <v>0</v>
      </c>
      <c r="G5230" s="1">
        <f t="shared" si="167"/>
        <v>0</v>
      </c>
      <c r="H5230">
        <f>SUMIFS(Data!Z:Z,Data!B:B,Figure16!B5230,Data!A:A,Figure16!A5230)</f>
        <v>1</v>
      </c>
    </row>
    <row r="5231" spans="1:8">
      <c r="A5231" s="27">
        <v>1986</v>
      </c>
      <c r="B5231" t="s">
        <v>64</v>
      </c>
      <c r="C5231" s="3">
        <f>SUMIFS(Data!F:F,Data!$B:$B,Figure16!$B5231,Data!$A:$A,Figure16!$A5231)</f>
        <v>0</v>
      </c>
      <c r="D5231" s="3">
        <f>SUMIFS(Data!Y:Y,Data!$B:$B,Figure16!$B5231,Data!$A:$A,Figure16!$A5231)</f>
        <v>0</v>
      </c>
      <c r="E5231" s="3">
        <f>SUMIFS(Data!Q:Q,Data!$B:$B,Figure16!$B5231,Data!$A:$A,Figure16!$A5231)</f>
        <v>54805852581.151581</v>
      </c>
      <c r="F5231" s="1">
        <f t="shared" si="166"/>
        <v>0</v>
      </c>
      <c r="G5231" s="1">
        <f t="shared" si="167"/>
        <v>0</v>
      </c>
      <c r="H5231">
        <f>SUMIFS(Data!Z:Z,Data!B:B,Figure16!B5231,Data!A:A,Figure16!A5231)</f>
        <v>1</v>
      </c>
    </row>
    <row r="5232" spans="1:8">
      <c r="A5232" s="27">
        <v>1987</v>
      </c>
      <c r="B5232" t="s">
        <v>64</v>
      </c>
      <c r="C5232" s="3">
        <f>SUMIFS(Data!F:F,Data!$B:$B,Figure16!$B5232,Data!$A:$A,Figure16!$A5232)</f>
        <v>0</v>
      </c>
      <c r="D5232" s="3">
        <f>SUMIFS(Data!Y:Y,Data!$B:$B,Figure16!$B5232,Data!$A:$A,Figure16!$A5232)</f>
        <v>0</v>
      </c>
      <c r="E5232" s="3">
        <f>SUMIFS(Data!Q:Q,Data!$B:$B,Figure16!$B5232,Data!$A:$A,Figure16!$A5232)</f>
        <v>52676041930.579117</v>
      </c>
      <c r="F5232" s="1">
        <f t="shared" si="166"/>
        <v>0</v>
      </c>
      <c r="G5232" s="1">
        <f t="shared" si="167"/>
        <v>0</v>
      </c>
      <c r="H5232">
        <f>SUMIFS(Data!Z:Z,Data!B:B,Figure16!B5232,Data!A:A,Figure16!A5232)</f>
        <v>1</v>
      </c>
    </row>
    <row r="5233" spans="1:8">
      <c r="A5233" s="27">
        <v>1988</v>
      </c>
      <c r="B5233" t="s">
        <v>64</v>
      </c>
      <c r="C5233" s="3">
        <f>SUMIFS(Data!F:F,Data!$B:$B,Figure16!$B5233,Data!$A:$A,Figure16!$A5233)</f>
        <v>0</v>
      </c>
      <c r="D5233" s="3">
        <f>SUMIFS(Data!Y:Y,Data!$B:$B,Figure16!$B5233,Data!$A:$A,Figure16!$A5233)</f>
        <v>0</v>
      </c>
      <c r="E5233" s="3">
        <f>SUMIFS(Data!Q:Q,Data!$B:$B,Figure16!$B5233,Data!$A:$A,Figure16!$A5233)</f>
        <v>49648470439.796288</v>
      </c>
      <c r="F5233" s="1">
        <f t="shared" si="166"/>
        <v>0</v>
      </c>
      <c r="G5233" s="1">
        <f t="shared" si="167"/>
        <v>0</v>
      </c>
      <c r="H5233">
        <f>SUMIFS(Data!Z:Z,Data!B:B,Figure16!B5233,Data!A:A,Figure16!A5233)</f>
        <v>1</v>
      </c>
    </row>
    <row r="5234" spans="1:8">
      <c r="A5234" s="27">
        <v>1989</v>
      </c>
      <c r="B5234" t="s">
        <v>64</v>
      </c>
      <c r="C5234" s="3">
        <f>SUMIFS(Data!F:F,Data!$B:$B,Figure16!$B5234,Data!$A:$A,Figure16!$A5234)</f>
        <v>0</v>
      </c>
      <c r="D5234" s="3">
        <f>SUMIFS(Data!Y:Y,Data!$B:$B,Figure16!$B5234,Data!$A:$A,Figure16!$A5234)</f>
        <v>0</v>
      </c>
      <c r="E5234" s="3">
        <f>SUMIFS(Data!Q:Q,Data!$B:$B,Figure16!$B5234,Data!$A:$A,Figure16!$A5234)</f>
        <v>44003061108.335693</v>
      </c>
      <c r="F5234" s="1">
        <f t="shared" si="166"/>
        <v>0</v>
      </c>
      <c r="G5234" s="1">
        <f t="shared" si="167"/>
        <v>0</v>
      </c>
      <c r="H5234">
        <f>SUMIFS(Data!Z:Z,Data!B:B,Figure16!B5234,Data!A:A,Figure16!A5234)</f>
        <v>1</v>
      </c>
    </row>
    <row r="5235" spans="1:8">
      <c r="A5235" s="27">
        <v>1990</v>
      </c>
      <c r="B5235" t="s">
        <v>64</v>
      </c>
      <c r="C5235" s="3">
        <f>SUMIFS(Data!F:F,Data!$B:$B,Figure16!$B5235,Data!$A:$A,Figure16!$A5235)</f>
        <v>0</v>
      </c>
      <c r="D5235" s="3">
        <f>SUMIFS(Data!Y:Y,Data!$B:$B,Figure16!$B5235,Data!$A:$A,Figure16!$A5235)</f>
        <v>0</v>
      </c>
      <c r="E5235" s="3">
        <f>SUMIFS(Data!Q:Q,Data!$B:$B,Figure16!$B5235,Data!$A:$A,Figure16!$A5235)</f>
        <v>54035795388.091545</v>
      </c>
      <c r="F5235" s="1">
        <f t="shared" si="166"/>
        <v>0</v>
      </c>
      <c r="G5235" s="1">
        <f t="shared" si="167"/>
        <v>0</v>
      </c>
      <c r="H5235">
        <f>SUMIFS(Data!Z:Z,Data!B:B,Figure16!B5235,Data!A:A,Figure16!A5235)</f>
        <v>1</v>
      </c>
    </row>
    <row r="5236" spans="1:8">
      <c r="A5236" s="27">
        <v>1991</v>
      </c>
      <c r="B5236" t="s">
        <v>64</v>
      </c>
      <c r="C5236" s="3">
        <f>SUMIFS(Data!F:F,Data!$B:$B,Figure16!$B5236,Data!$A:$A,Figure16!$A5236)</f>
        <v>0</v>
      </c>
      <c r="D5236" s="3">
        <f>SUMIFS(Data!Y:Y,Data!$B:$B,Figure16!$B5236,Data!$A:$A,Figure16!$A5236)</f>
        <v>0</v>
      </c>
      <c r="E5236" s="3">
        <f>SUMIFS(Data!Q:Q,Data!$B:$B,Figure16!$B5236,Data!$A:$A,Figure16!$A5236)</f>
        <v>49118433047.628891</v>
      </c>
      <c r="F5236" s="1">
        <f t="shared" si="166"/>
        <v>0</v>
      </c>
      <c r="G5236" s="1">
        <f t="shared" si="167"/>
        <v>0</v>
      </c>
      <c r="H5236">
        <f>SUMIFS(Data!Z:Z,Data!B:B,Figure16!B5236,Data!A:A,Figure16!A5236)</f>
        <v>1</v>
      </c>
    </row>
    <row r="5237" spans="1:8">
      <c r="A5237" s="27">
        <v>1992</v>
      </c>
      <c r="B5237" t="s">
        <v>64</v>
      </c>
      <c r="C5237" s="3">
        <f>SUMIFS(Data!F:F,Data!$B:$B,Figure16!$B5237,Data!$A:$A,Figure16!$A5237)</f>
        <v>0</v>
      </c>
      <c r="D5237" s="3">
        <f>SUMIFS(Data!Y:Y,Data!$B:$B,Figure16!$B5237,Data!$A:$A,Figure16!$A5237)</f>
        <v>0</v>
      </c>
      <c r="E5237" s="3">
        <f>SUMIFS(Data!Q:Q,Data!$B:$B,Figure16!$B5237,Data!$A:$A,Figure16!$A5237)</f>
        <v>47794925815.57621</v>
      </c>
      <c r="F5237" s="1">
        <f t="shared" si="166"/>
        <v>0</v>
      </c>
      <c r="G5237" s="1">
        <f t="shared" si="167"/>
        <v>0</v>
      </c>
      <c r="H5237">
        <f>SUMIFS(Data!Z:Z,Data!B:B,Figure16!B5237,Data!A:A,Figure16!A5237)</f>
        <v>1</v>
      </c>
    </row>
    <row r="5238" spans="1:8">
      <c r="A5238" s="27">
        <v>1993</v>
      </c>
      <c r="B5238" t="s">
        <v>64</v>
      </c>
      <c r="C5238" s="3">
        <f>SUMIFS(Data!F:F,Data!$B:$B,Figure16!$B5238,Data!$A:$A,Figure16!$A5238)</f>
        <v>0</v>
      </c>
      <c r="D5238" s="3">
        <f>SUMIFS(Data!Y:Y,Data!$B:$B,Figure16!$B5238,Data!$A:$A,Figure16!$A5238)</f>
        <v>0</v>
      </c>
      <c r="E5238" s="3">
        <f>SUMIFS(Data!Q:Q,Data!$B:$B,Figure16!$B5238,Data!$A:$A,Figure16!$A5238)</f>
        <v>27752204320.201767</v>
      </c>
      <c r="F5238" s="1">
        <f t="shared" si="166"/>
        <v>0</v>
      </c>
      <c r="G5238" s="1">
        <f t="shared" si="167"/>
        <v>0</v>
      </c>
      <c r="H5238">
        <f>SUMIFS(Data!Z:Z,Data!B:B,Figure16!B5238,Data!A:A,Figure16!A5238)</f>
        <v>1</v>
      </c>
    </row>
    <row r="5239" spans="1:8">
      <c r="A5239" s="27">
        <v>1994</v>
      </c>
      <c r="B5239" t="s">
        <v>64</v>
      </c>
      <c r="C5239" s="3">
        <f>SUMIFS(Data!F:F,Data!$B:$B,Figure16!$B5239,Data!$A:$A,Figure16!$A5239)</f>
        <v>0</v>
      </c>
      <c r="D5239" s="3">
        <f>SUMIFS(Data!Y:Y,Data!$B:$B,Figure16!$B5239,Data!$A:$A,Figure16!$A5239)</f>
        <v>0</v>
      </c>
      <c r="E5239" s="3">
        <f>SUMIFS(Data!Q:Q,Data!$B:$B,Figure16!$B5239,Data!$A:$A,Figure16!$A5239)</f>
        <v>33833042988.442616</v>
      </c>
      <c r="F5239" s="1">
        <f t="shared" si="166"/>
        <v>0</v>
      </c>
      <c r="G5239" s="1">
        <f t="shared" si="167"/>
        <v>0</v>
      </c>
      <c r="H5239">
        <f>SUMIFS(Data!Z:Z,Data!B:B,Figure16!B5239,Data!A:A,Figure16!A5239)</f>
        <v>1</v>
      </c>
    </row>
    <row r="5240" spans="1:8">
      <c r="A5240" s="27">
        <v>1995</v>
      </c>
      <c r="B5240" t="s">
        <v>64</v>
      </c>
      <c r="C5240" s="3">
        <f>SUMIFS(Data!F:F,Data!$B:$B,Figure16!$B5240,Data!$A:$A,Figure16!$A5240)</f>
        <v>0</v>
      </c>
      <c r="D5240" s="3">
        <f>SUMIFS(Data!Y:Y,Data!$B:$B,Figure16!$B5240,Data!$A:$A,Figure16!$A5240)</f>
        <v>0</v>
      </c>
      <c r="E5240" s="3">
        <f>SUMIFS(Data!Q:Q,Data!$B:$B,Figure16!$B5240,Data!$A:$A,Figure16!$A5240)</f>
        <v>44062465800.029846</v>
      </c>
      <c r="F5240" s="1">
        <f t="shared" si="166"/>
        <v>0</v>
      </c>
      <c r="G5240" s="1">
        <f t="shared" si="167"/>
        <v>0</v>
      </c>
      <c r="H5240">
        <f>SUMIFS(Data!Z:Z,Data!B:B,Figure16!B5240,Data!A:A,Figure16!A5240)</f>
        <v>1</v>
      </c>
    </row>
    <row r="5241" spans="1:8">
      <c r="A5241" s="27">
        <v>1996</v>
      </c>
      <c r="B5241" t="s">
        <v>64</v>
      </c>
      <c r="C5241" s="3">
        <f>SUMIFS(Data!F:F,Data!$B:$B,Figure16!$B5241,Data!$A:$A,Figure16!$A5241)</f>
        <v>0</v>
      </c>
      <c r="D5241" s="3">
        <f>SUMIFS(Data!Y:Y,Data!$B:$B,Figure16!$B5241,Data!$A:$A,Figure16!$A5241)</f>
        <v>0</v>
      </c>
      <c r="E5241" s="3">
        <f>SUMIFS(Data!Q:Q,Data!$B:$B,Figure16!$B5241,Data!$A:$A,Figure16!$A5241)</f>
        <v>51075815092.310127</v>
      </c>
      <c r="F5241" s="1">
        <f t="shared" si="166"/>
        <v>0</v>
      </c>
      <c r="G5241" s="1">
        <f t="shared" si="167"/>
        <v>0</v>
      </c>
      <c r="H5241">
        <f>SUMIFS(Data!Z:Z,Data!B:B,Figure16!B5241,Data!A:A,Figure16!A5241)</f>
        <v>1</v>
      </c>
    </row>
    <row r="5242" spans="1:8">
      <c r="A5242" s="27">
        <v>1997</v>
      </c>
      <c r="B5242" t="s">
        <v>64</v>
      </c>
      <c r="C5242" s="3">
        <f>SUMIFS(Data!F:F,Data!$B:$B,Figure16!$B5242,Data!$A:$A,Figure16!$A5242)</f>
        <v>0</v>
      </c>
      <c r="D5242" s="3">
        <f>SUMIFS(Data!Y:Y,Data!$B:$B,Figure16!$B5242,Data!$A:$A,Figure16!$A5242)</f>
        <v>0</v>
      </c>
      <c r="E5242" s="3">
        <f>SUMIFS(Data!Q:Q,Data!$B:$B,Figure16!$B5242,Data!$A:$A,Figure16!$A5242)</f>
        <v>54457835193.94146</v>
      </c>
      <c r="F5242" s="1">
        <f t="shared" si="166"/>
        <v>0</v>
      </c>
      <c r="G5242" s="1">
        <f t="shared" si="167"/>
        <v>0</v>
      </c>
      <c r="H5242">
        <f>SUMIFS(Data!Z:Z,Data!B:B,Figure16!B5242,Data!A:A,Figure16!A5242)</f>
        <v>1</v>
      </c>
    </row>
    <row r="5243" spans="1:8">
      <c r="A5243" s="27">
        <v>1998</v>
      </c>
      <c r="B5243" t="s">
        <v>64</v>
      </c>
      <c r="C5243" s="3">
        <f>SUMIFS(Data!F:F,Data!$B:$B,Figure16!$B5243,Data!$A:$A,Figure16!$A5243)</f>
        <v>0</v>
      </c>
      <c r="D5243" s="3">
        <f>SUMIFS(Data!Y:Y,Data!$B:$B,Figure16!$B5243,Data!$A:$A,Figure16!$A5243)</f>
        <v>0</v>
      </c>
      <c r="E5243" s="3">
        <f>SUMIFS(Data!Q:Q,Data!$B:$B,Figure16!$B5243,Data!$A:$A,Figure16!$A5243)</f>
        <v>54604050167.903862</v>
      </c>
      <c r="F5243" s="1">
        <f t="shared" si="166"/>
        <v>0</v>
      </c>
      <c r="G5243" s="1">
        <f t="shared" si="167"/>
        <v>0</v>
      </c>
      <c r="H5243">
        <f>SUMIFS(Data!Z:Z,Data!B:B,Figure16!B5243,Data!A:A,Figure16!A5243)</f>
        <v>1</v>
      </c>
    </row>
    <row r="5244" spans="1:8">
      <c r="A5244" s="27">
        <v>1999</v>
      </c>
      <c r="B5244" t="s">
        <v>64</v>
      </c>
      <c r="C5244" s="3">
        <f>SUMIFS(Data!F:F,Data!$B:$B,Figure16!$B5244,Data!$A:$A,Figure16!$A5244)</f>
        <v>0</v>
      </c>
      <c r="D5244" s="3">
        <f>SUMIFS(Data!Y:Y,Data!$B:$B,Figure16!$B5244,Data!$A:$A,Figure16!$A5244)</f>
        <v>0</v>
      </c>
      <c r="E5244" s="3">
        <f>SUMIFS(Data!Q:Q,Data!$B:$B,Figure16!$B5244,Data!$A:$A,Figure16!$A5244)</f>
        <v>59372613485.914703</v>
      </c>
      <c r="F5244" s="1">
        <f t="shared" si="166"/>
        <v>0</v>
      </c>
      <c r="G5244" s="1">
        <f t="shared" si="167"/>
        <v>0</v>
      </c>
      <c r="H5244">
        <f>SUMIFS(Data!Z:Z,Data!B:B,Figure16!B5244,Data!A:A,Figure16!A5244)</f>
        <v>1</v>
      </c>
    </row>
    <row r="5245" spans="1:8">
      <c r="A5245" s="27">
        <v>2000</v>
      </c>
      <c r="B5245" t="s">
        <v>64</v>
      </c>
      <c r="C5245" s="3">
        <f>SUMIFS(Data!F:F,Data!$B:$B,Figure16!$B5245,Data!$A:$A,Figure16!$A5245)</f>
        <v>0</v>
      </c>
      <c r="D5245" s="3">
        <f>SUMIFS(Data!Y:Y,Data!$B:$B,Figure16!$B5245,Data!$A:$A,Figure16!$A5245)</f>
        <v>0</v>
      </c>
      <c r="E5245" s="3">
        <f>SUMIFS(Data!Q:Q,Data!$B:$B,Figure16!$B5245,Data!$A:$A,Figure16!$A5245)</f>
        <v>69448756932.600769</v>
      </c>
      <c r="F5245" s="1">
        <f t="shared" si="166"/>
        <v>0</v>
      </c>
      <c r="G5245" s="1">
        <f t="shared" si="167"/>
        <v>0</v>
      </c>
      <c r="H5245">
        <f>SUMIFS(Data!Z:Z,Data!B:B,Figure16!B5245,Data!A:A,Figure16!A5245)</f>
        <v>1</v>
      </c>
    </row>
    <row r="5246" spans="1:8">
      <c r="A5246" s="27">
        <v>2001</v>
      </c>
      <c r="B5246" t="s">
        <v>64</v>
      </c>
      <c r="C5246" s="3">
        <f>SUMIFS(Data!F:F,Data!$B:$B,Figure16!$B5246,Data!$A:$A,Figure16!$A5246)</f>
        <v>0</v>
      </c>
      <c r="D5246" s="3">
        <f>SUMIFS(Data!Y:Y,Data!$B:$B,Figure16!$B5246,Data!$A:$A,Figure16!$A5246)</f>
        <v>0</v>
      </c>
      <c r="E5246" s="3">
        <f>SUMIFS(Data!Q:Q,Data!$B:$B,Figure16!$B5246,Data!$A:$A,Figure16!$A5246)</f>
        <v>74030364472.444168</v>
      </c>
      <c r="F5246" s="1">
        <f t="shared" si="166"/>
        <v>0</v>
      </c>
      <c r="G5246" s="1">
        <f t="shared" si="167"/>
        <v>0</v>
      </c>
      <c r="H5246">
        <f>SUMIFS(Data!Z:Z,Data!B:B,Figure16!B5246,Data!A:A,Figure16!A5246)</f>
        <v>1</v>
      </c>
    </row>
    <row r="5247" spans="1:8">
      <c r="A5247" s="27">
        <v>2002</v>
      </c>
      <c r="B5247" t="s">
        <v>64</v>
      </c>
      <c r="C5247" s="3">
        <f>SUMIFS(Data!F:F,Data!$B:$B,Figure16!$B5247,Data!$A:$A,Figure16!$A5247)</f>
        <v>280400000</v>
      </c>
      <c r="D5247" s="3">
        <f>SUMIFS(Data!Y:Y,Data!$B:$B,Figure16!$B5247,Data!$A:$A,Figure16!$A5247)</f>
        <v>0</v>
      </c>
      <c r="E5247" s="3">
        <f>SUMIFS(Data!Q:Q,Data!$B:$B,Figure16!$B5247,Data!$A:$A,Figure16!$A5247)</f>
        <v>95385819320.716354</v>
      </c>
      <c r="F5247" s="1">
        <f t="shared" si="166"/>
        <v>0.29396403154771805</v>
      </c>
      <c r="G5247" s="1">
        <f t="shared" si="167"/>
        <v>0</v>
      </c>
      <c r="H5247">
        <f>SUMIFS(Data!Z:Z,Data!B:B,Figure16!B5247,Data!A:A,Figure16!A5247)</f>
        <v>1</v>
      </c>
    </row>
    <row r="5248" spans="1:8">
      <c r="A5248" s="27">
        <v>2003</v>
      </c>
      <c r="B5248" t="s">
        <v>64</v>
      </c>
      <c r="C5248" s="3">
        <f>SUMIFS(Data!F:F,Data!$B:$B,Figure16!$B5248,Data!$A:$A,Figure16!$A5248)</f>
        <v>3624485.5</v>
      </c>
      <c r="D5248" s="3">
        <f>SUMIFS(Data!Y:Y,Data!$B:$B,Figure16!$B5248,Data!$A:$A,Figure16!$A5248)</f>
        <v>0</v>
      </c>
      <c r="E5248" s="3">
        <f>SUMIFS(Data!Q:Q,Data!$B:$B,Figure16!$B5248,Data!$A:$A,Figure16!$A5248)</f>
        <v>104911947833.92662</v>
      </c>
      <c r="F5248" s="1">
        <f t="shared" si="166"/>
        <v>3.4547881102517356E-3</v>
      </c>
      <c r="G5248" s="1">
        <f t="shared" si="167"/>
        <v>0</v>
      </c>
      <c r="H5248">
        <f>SUMIFS(Data!Z:Z,Data!B:B,Figure16!B5248,Data!A:A,Figure16!A5248)</f>
        <v>1</v>
      </c>
    </row>
    <row r="5249" spans="1:8">
      <c r="A5249" s="27">
        <v>2004</v>
      </c>
      <c r="B5249" t="s">
        <v>64</v>
      </c>
      <c r="C5249" s="3">
        <f>SUMIFS(Data!F:F,Data!$B:$B,Figure16!$B5249,Data!$A:$A,Figure16!$A5249)</f>
        <v>2250000</v>
      </c>
      <c r="D5249" s="3">
        <f>SUMIFS(Data!Y:Y,Data!$B:$B,Figure16!$B5249,Data!$A:$A,Figure16!$A5249)</f>
        <v>0</v>
      </c>
      <c r="E5249" s="3">
        <f>SUMIFS(Data!Q:Q,Data!$B:$B,Figure16!$B5249,Data!$A:$A,Figure16!$A5249)</f>
        <v>136385979322.68529</v>
      </c>
      <c r="F5249" s="1">
        <f t="shared" si="166"/>
        <v>1.6497296944846249E-3</v>
      </c>
      <c r="G5249" s="1">
        <f t="shared" si="167"/>
        <v>0</v>
      </c>
      <c r="H5249">
        <f>SUMIFS(Data!Z:Z,Data!B:B,Figure16!B5249,Data!A:A,Figure16!A5249)</f>
        <v>1</v>
      </c>
    </row>
    <row r="5250" spans="1:8">
      <c r="A5250" s="27">
        <v>2005</v>
      </c>
      <c r="B5250" t="s">
        <v>64</v>
      </c>
      <c r="C5250" s="3">
        <f>SUMIFS(Data!F:F,Data!$B:$B,Figure16!$B5250,Data!$A:$A,Figure16!$A5250)</f>
        <v>319814381.5</v>
      </c>
      <c r="D5250" s="3">
        <f>SUMIFS(Data!Y:Y,Data!$B:$B,Figure16!$B5250,Data!$A:$A,Figure16!$A5250)</f>
        <v>0</v>
      </c>
      <c r="E5250" s="3">
        <f>SUMIFS(Data!Q:Q,Data!$B:$B,Figure16!$B5250,Data!$A:$A,Figure16!$A5250)</f>
        <v>176134087150.53973</v>
      </c>
      <c r="F5250" s="1">
        <f t="shared" si="166"/>
        <v>0.18157438271824033</v>
      </c>
      <c r="G5250" s="1">
        <f t="shared" si="167"/>
        <v>0</v>
      </c>
      <c r="H5250">
        <f>SUMIFS(Data!Z:Z,Data!B:B,Figure16!B5250,Data!A:A,Figure16!A5250)</f>
        <v>1</v>
      </c>
    </row>
    <row r="5251" spans="1:8">
      <c r="A5251" s="27">
        <v>2006</v>
      </c>
      <c r="B5251" t="s">
        <v>64</v>
      </c>
      <c r="C5251" s="3">
        <f>SUMIFS(Data!F:F,Data!$B:$B,Figure16!$B5251,Data!$A:$A,Figure16!$A5251)</f>
        <v>528037800.0625</v>
      </c>
      <c r="D5251" s="3">
        <f>SUMIFS(Data!Y:Y,Data!$B:$B,Figure16!$B5251,Data!$A:$A,Figure16!$A5251)</f>
        <v>0</v>
      </c>
      <c r="E5251" s="3">
        <f>SUMIFS(Data!Q:Q,Data!$B:$B,Figure16!$B5251,Data!$A:$A,Figure16!$A5251)</f>
        <v>236103982431.6391</v>
      </c>
      <c r="F5251" s="1">
        <f t="shared" ref="F5251:F5314" si="168">IF(E5251&gt;0,C5251/E5251*100,"")</f>
        <v>0.22364629119095294</v>
      </c>
      <c r="G5251" s="1">
        <f t="shared" ref="G5251:G5314" si="169">IF($E5251&gt;0,D5251/$E5251*100,"")</f>
        <v>0</v>
      </c>
      <c r="H5251">
        <f>SUMIFS(Data!Z:Z,Data!B:B,Figure16!B5251,Data!A:A,Figure16!A5251)</f>
        <v>1</v>
      </c>
    </row>
    <row r="5252" spans="1:8">
      <c r="A5252" s="27">
        <v>2007</v>
      </c>
      <c r="B5252" t="s">
        <v>64</v>
      </c>
      <c r="C5252" s="3">
        <f>SUMIFS(Data!F:F,Data!$B:$B,Figure16!$B5252,Data!$A:$A,Figure16!$A5252)</f>
        <v>572936.052734375</v>
      </c>
      <c r="D5252" s="3">
        <f>SUMIFS(Data!Y:Y,Data!$B:$B,Figure16!$B5252,Data!$A:$A,Figure16!$A5252)</f>
        <v>0</v>
      </c>
      <c r="E5252" s="3">
        <f>SUMIFS(Data!Q:Q,Data!$B:$B,Figure16!$B5252,Data!$A:$A,Figure16!$A5252)</f>
        <v>275625684968.91223</v>
      </c>
      <c r="F5252" s="1">
        <f t="shared" si="168"/>
        <v>2.078674390592431E-4</v>
      </c>
      <c r="G5252" s="1">
        <f t="shared" si="169"/>
        <v>0</v>
      </c>
      <c r="H5252">
        <f>SUMIFS(Data!Z:Z,Data!B:B,Figure16!B5252,Data!A:A,Figure16!A5252)</f>
        <v>1</v>
      </c>
    </row>
    <row r="5253" spans="1:8">
      <c r="A5253" s="27">
        <v>2008</v>
      </c>
      <c r="B5253" t="s">
        <v>64</v>
      </c>
      <c r="C5253" s="3">
        <f>SUMIFS(Data!F:F,Data!$B:$B,Figure16!$B5253,Data!$A:$A,Figure16!$A5253)</f>
        <v>7200000</v>
      </c>
      <c r="D5253" s="3">
        <f>SUMIFS(Data!Y:Y,Data!$B:$B,Figure16!$B5253,Data!$A:$A,Figure16!$A5253)</f>
        <v>0</v>
      </c>
      <c r="E5253" s="3">
        <f>SUMIFS(Data!Q:Q,Data!$B:$B,Figure16!$B5253,Data!$A:$A,Figure16!$A5253)</f>
        <v>337035512676.56433</v>
      </c>
      <c r="F5253" s="1">
        <f t="shared" si="168"/>
        <v>2.1362733982603992E-3</v>
      </c>
      <c r="G5253" s="1">
        <f t="shared" si="169"/>
        <v>0</v>
      </c>
      <c r="H5253">
        <f>SUMIFS(Data!Z:Z,Data!B:B,Figure16!B5253,Data!A:A,Figure16!A5253)</f>
        <v>1</v>
      </c>
    </row>
    <row r="5254" spans="1:8">
      <c r="A5254" s="27">
        <v>2009</v>
      </c>
      <c r="B5254" t="s">
        <v>64</v>
      </c>
      <c r="C5254" s="3">
        <f>SUMIFS(Data!F:F,Data!$B:$B,Figure16!$B5254,Data!$A:$A,Figure16!$A5254)</f>
        <v>12500000</v>
      </c>
      <c r="D5254" s="3">
        <f>SUMIFS(Data!Y:Y,Data!$B:$B,Figure16!$B5254,Data!$A:$A,Figure16!$A5254)</f>
        <v>0</v>
      </c>
      <c r="E5254" s="3">
        <f>SUMIFS(Data!Q:Q,Data!$B:$B,Figure16!$B5254,Data!$A:$A,Figure16!$A5254)</f>
        <v>291880204327.63226</v>
      </c>
      <c r="F5254" s="1">
        <f t="shared" si="168"/>
        <v>4.2825788849897095E-3</v>
      </c>
      <c r="G5254" s="1">
        <f t="shared" si="169"/>
        <v>0</v>
      </c>
      <c r="H5254">
        <f>SUMIFS(Data!Z:Z,Data!B:B,Figure16!B5254,Data!A:A,Figure16!A5254)</f>
        <v>1</v>
      </c>
    </row>
    <row r="5255" spans="1:8">
      <c r="A5255" s="27">
        <v>2010</v>
      </c>
      <c r="B5255" t="s">
        <v>64</v>
      </c>
      <c r="C5255" s="3">
        <f>SUMIFS(Data!F:F,Data!$B:$B,Figure16!$B5255,Data!$A:$A,Figure16!$A5255)</f>
        <v>400000000</v>
      </c>
      <c r="D5255" s="3">
        <f>SUMIFS(Data!Y:Y,Data!$B:$B,Figure16!$B5255,Data!$A:$A,Figure16!$A5255)</f>
        <v>0</v>
      </c>
      <c r="E5255" s="3">
        <f>SUMIFS(Data!Q:Q,Data!$B:$B,Figure16!$B5255,Data!$A:$A,Figure16!$A5255)</f>
        <v>363359886203.26282</v>
      </c>
      <c r="F5255" s="1">
        <f t="shared" si="168"/>
        <v>0.11008369806023133</v>
      </c>
      <c r="G5255" s="1">
        <f t="shared" si="169"/>
        <v>0</v>
      </c>
      <c r="H5255">
        <f>SUMIFS(Data!Z:Z,Data!B:B,Figure16!B5255,Data!A:A,Figure16!A5255)</f>
        <v>1</v>
      </c>
    </row>
    <row r="5256" spans="1:8">
      <c r="A5256" s="27">
        <v>2011</v>
      </c>
      <c r="B5256" t="s">
        <v>64</v>
      </c>
      <c r="C5256" s="3">
        <f>SUMIFS(Data!F:F,Data!$B:$B,Figure16!$B5256,Data!$A:$A,Figure16!$A5256)</f>
        <v>0</v>
      </c>
      <c r="D5256" s="3">
        <f>SUMIFS(Data!Y:Y,Data!$B:$B,Figure16!$B5256,Data!$A:$A,Figure16!$A5256)</f>
        <v>0</v>
      </c>
      <c r="E5256" s="3">
        <f>SUMIFS(Data!Q:Q,Data!$B:$B,Figure16!$B5256,Data!$A:$A,Figure16!$A5256)</f>
        <v>410334579160.58972</v>
      </c>
      <c r="F5256" s="1">
        <f t="shared" si="168"/>
        <v>0</v>
      </c>
      <c r="G5256" s="1">
        <f t="shared" si="169"/>
        <v>0</v>
      </c>
      <c r="H5256">
        <f>SUMIFS(Data!Z:Z,Data!B:B,Figure16!B5256,Data!A:A,Figure16!A5256)</f>
        <v>1</v>
      </c>
    </row>
    <row r="5257" spans="1:8">
      <c r="A5257" s="27">
        <v>2012</v>
      </c>
      <c r="B5257" t="s">
        <v>64</v>
      </c>
      <c r="C5257" s="3">
        <f>SUMIFS(Data!F:F,Data!$B:$B,Figure16!$B5257,Data!$A:$A,Figure16!$A5257)</f>
        <v>1575000000</v>
      </c>
      <c r="D5257" s="3">
        <f>SUMIFS(Data!Y:Y,Data!$B:$B,Figure16!$B5257,Data!$A:$A,Figure16!$A5257)</f>
        <v>0</v>
      </c>
      <c r="E5257" s="3">
        <f>SUMIFS(Data!Q:Q,Data!$B:$B,Figure16!$B5257,Data!$A:$A,Figure16!$A5257)</f>
        <v>459376049763.81885</v>
      </c>
      <c r="F5257" s="1">
        <f t="shared" si="168"/>
        <v>0.34285635936173903</v>
      </c>
      <c r="G5257" s="1">
        <f t="shared" si="169"/>
        <v>0</v>
      </c>
      <c r="H5257">
        <f>SUMIFS(Data!Z:Z,Data!B:B,Figure16!B5257,Data!A:A,Figure16!A5257)</f>
        <v>1</v>
      </c>
    </row>
    <row r="5258" spans="1:8">
      <c r="A5258" s="27">
        <v>2013</v>
      </c>
      <c r="B5258" t="s">
        <v>64</v>
      </c>
      <c r="C5258" s="3">
        <f>SUMIFS(Data!F:F,Data!$B:$B,Figure16!$B5258,Data!$A:$A,Figure16!$A5258)</f>
        <v>600012713.65136719</v>
      </c>
      <c r="D5258" s="3">
        <f>SUMIFS(Data!Y:Y,Data!$B:$B,Figure16!$B5258,Data!$A:$A,Figure16!$A5258)</f>
        <v>0</v>
      </c>
      <c r="E5258" s="3">
        <f>SUMIFS(Data!Q:Q,Data!$B:$B,Figure16!$B5258,Data!$A:$A,Figure16!$A5258)</f>
        <v>514966287334.44336</v>
      </c>
      <c r="F5258" s="1">
        <f t="shared" si="168"/>
        <v>0.11651495028094735</v>
      </c>
      <c r="G5258" s="1">
        <f t="shared" si="169"/>
        <v>0</v>
      </c>
      <c r="H5258">
        <f>SUMIFS(Data!Z:Z,Data!B:B,Figure16!B5258,Data!A:A,Figure16!A5258)</f>
        <v>1</v>
      </c>
    </row>
    <row r="5259" spans="1:8">
      <c r="A5259" s="27">
        <v>2014</v>
      </c>
      <c r="B5259" t="s">
        <v>64</v>
      </c>
      <c r="C5259" s="3">
        <f>SUMIFS(Data!F:F,Data!$B:$B,Figure16!$B5259,Data!$A:$A,Figure16!$A5259)</f>
        <v>1627754.125</v>
      </c>
      <c r="D5259" s="3">
        <f>SUMIFS(Data!Y:Y,Data!$B:$B,Figure16!$B5259,Data!$A:$A,Figure16!$A5259)</f>
        <v>0</v>
      </c>
      <c r="E5259" s="3">
        <f>SUMIFS(Data!Q:Q,Data!$B:$B,Figure16!$B5259,Data!$A:$A,Figure16!$A5259)</f>
        <v>568498937615.59375</v>
      </c>
      <c r="F5259" s="1">
        <f t="shared" si="168"/>
        <v>2.8632491941447583E-4</v>
      </c>
      <c r="G5259" s="1">
        <f t="shared" si="169"/>
        <v>0</v>
      </c>
      <c r="H5259">
        <f>SUMIFS(Data!Z:Z,Data!B:B,Figure16!B5259,Data!A:A,Figure16!A5259)</f>
        <v>1</v>
      </c>
    </row>
    <row r="5260" spans="1:8">
      <c r="A5260" s="27">
        <v>2015</v>
      </c>
      <c r="B5260" t="s">
        <v>64</v>
      </c>
      <c r="C5260" s="3">
        <f>SUMIFS(Data!F:F,Data!$B:$B,Figure16!$B5260,Data!$A:$A,Figure16!$A5260)</f>
        <v>0</v>
      </c>
      <c r="D5260" s="3">
        <f>SUMIFS(Data!Y:Y,Data!$B:$B,Figure16!$B5260,Data!$A:$A,Figure16!$A5260)</f>
        <v>0</v>
      </c>
      <c r="E5260" s="3">
        <f>SUMIFS(Data!Q:Q,Data!$B:$B,Figure16!$B5260,Data!$A:$A,Figure16!$A5260)</f>
        <v>494583180777.23383</v>
      </c>
      <c r="F5260" s="1">
        <f t="shared" si="168"/>
        <v>0</v>
      </c>
      <c r="G5260" s="1">
        <f t="shared" si="169"/>
        <v>0</v>
      </c>
      <c r="H5260">
        <f>SUMIFS(Data!Z:Z,Data!B:B,Figure16!B5260,Data!A:A,Figure16!A5260)</f>
        <v>1</v>
      </c>
    </row>
    <row r="5261" spans="1:8">
      <c r="A5261" s="27">
        <v>2016</v>
      </c>
      <c r="B5261" t="s">
        <v>64</v>
      </c>
      <c r="C5261" s="3">
        <f>SUMIFS(Data!F:F,Data!$B:$B,Figure16!$B5261,Data!$A:$A,Figure16!$A5261)</f>
        <v>0</v>
      </c>
      <c r="D5261" s="3">
        <f>SUMIFS(Data!Y:Y,Data!$B:$B,Figure16!$B5261,Data!$A:$A,Figure16!$A5261)</f>
        <v>0</v>
      </c>
      <c r="E5261" s="3">
        <f>SUMIFS(Data!Q:Q,Data!$B:$B,Figure16!$B5261,Data!$A:$A,Figure16!$A5261)</f>
        <v>404649527537.71332</v>
      </c>
      <c r="F5261" s="1">
        <f t="shared" si="168"/>
        <v>0</v>
      </c>
      <c r="G5261" s="1">
        <f t="shared" si="169"/>
        <v>0</v>
      </c>
      <c r="H5261">
        <f>SUMIFS(Data!Z:Z,Data!B:B,Figure16!B5261,Data!A:A,Figure16!A5261)</f>
        <v>1</v>
      </c>
    </row>
    <row r="5262" spans="1:8">
      <c r="A5262" s="27">
        <v>2017</v>
      </c>
      <c r="B5262" t="s">
        <v>64</v>
      </c>
      <c r="C5262" s="3">
        <f>SUMIFS(Data!F:F,Data!$B:$B,Figure16!$B5262,Data!$A:$A,Figure16!$A5262)</f>
        <v>1728000064</v>
      </c>
      <c r="D5262" s="3">
        <f>SUMIFS(Data!Y:Y,Data!$B:$B,Figure16!$B5262,Data!$A:$A,Figure16!$A5262)</f>
        <v>0</v>
      </c>
      <c r="E5262" s="3">
        <f>SUMIFS(Data!Q:Q,Data!$B:$B,Figure16!$B5262,Data!$A:$A,Figure16!$A5262)</f>
        <v>375745486520.65582</v>
      </c>
      <c r="F5262" s="1">
        <f t="shared" si="168"/>
        <v>0.4598857806652607</v>
      </c>
      <c r="G5262" s="1">
        <f t="shared" si="169"/>
        <v>0</v>
      </c>
      <c r="H5262">
        <f>SUMIFS(Data!Z:Z,Data!B:B,Figure16!B5262,Data!A:A,Figure16!A5262)</f>
        <v>1</v>
      </c>
    </row>
    <row r="5263" spans="1:8">
      <c r="A5263" s="27">
        <v>1951</v>
      </c>
      <c r="B5263" t="s">
        <v>79</v>
      </c>
      <c r="C5263" s="3">
        <f>SUMIFS(Data!F:F,Data!$B:$B,Figure16!$B5263,Data!$A:$A,Figure16!$A5263)</f>
        <v>0</v>
      </c>
      <c r="D5263" s="3">
        <f>SUMIFS(Data!Y:Y,Data!$B:$B,Figure16!$B5263,Data!$A:$A,Figure16!$A5263)</f>
        <v>0</v>
      </c>
      <c r="E5263" s="3">
        <f>SUMIFS(Data!Q:Q,Data!$B:$B,Figure16!$B5263,Data!$A:$A,Figure16!$A5263)</f>
        <v>0</v>
      </c>
      <c r="F5263" s="1" t="str">
        <f t="shared" si="168"/>
        <v/>
      </c>
      <c r="G5263" s="1" t="str">
        <f t="shared" si="169"/>
        <v/>
      </c>
      <c r="H5263">
        <f>SUMIFS(Data!Z:Z,Data!B:B,Figure16!B5263,Data!A:A,Figure16!A5263)</f>
        <v>0</v>
      </c>
    </row>
    <row r="5264" spans="1:8">
      <c r="A5264" s="27">
        <v>1952</v>
      </c>
      <c r="B5264" t="s">
        <v>79</v>
      </c>
      <c r="C5264" s="3">
        <f>SUMIFS(Data!F:F,Data!$B:$B,Figure16!$B5264,Data!$A:$A,Figure16!$A5264)</f>
        <v>0</v>
      </c>
      <c r="D5264" s="3">
        <f>SUMIFS(Data!Y:Y,Data!$B:$B,Figure16!$B5264,Data!$A:$A,Figure16!$A5264)</f>
        <v>0</v>
      </c>
      <c r="E5264" s="3">
        <f>SUMIFS(Data!Q:Q,Data!$B:$B,Figure16!$B5264,Data!$A:$A,Figure16!$A5264)</f>
        <v>0</v>
      </c>
      <c r="F5264" s="1" t="str">
        <f t="shared" si="168"/>
        <v/>
      </c>
      <c r="G5264" s="1" t="str">
        <f t="shared" si="169"/>
        <v/>
      </c>
      <c r="H5264">
        <f>SUMIFS(Data!Z:Z,Data!B:B,Figure16!B5264,Data!A:A,Figure16!A5264)</f>
        <v>0</v>
      </c>
    </row>
    <row r="5265" spans="1:8">
      <c r="A5265" s="27">
        <v>1953</v>
      </c>
      <c r="B5265" t="s">
        <v>79</v>
      </c>
      <c r="C5265" s="3">
        <f>SUMIFS(Data!F:F,Data!$B:$B,Figure16!$B5265,Data!$A:$A,Figure16!$A5265)</f>
        <v>0</v>
      </c>
      <c r="D5265" s="3">
        <f>SUMIFS(Data!Y:Y,Data!$B:$B,Figure16!$B5265,Data!$A:$A,Figure16!$A5265)</f>
        <v>0</v>
      </c>
      <c r="E5265" s="3">
        <f>SUMIFS(Data!Q:Q,Data!$B:$B,Figure16!$B5265,Data!$A:$A,Figure16!$A5265)</f>
        <v>0</v>
      </c>
      <c r="F5265" s="1" t="str">
        <f t="shared" si="168"/>
        <v/>
      </c>
      <c r="G5265" s="1" t="str">
        <f t="shared" si="169"/>
        <v/>
      </c>
      <c r="H5265">
        <f>SUMIFS(Data!Z:Z,Data!B:B,Figure16!B5265,Data!A:A,Figure16!A5265)</f>
        <v>0</v>
      </c>
    </row>
    <row r="5266" spans="1:8">
      <c r="A5266" s="27">
        <v>1954</v>
      </c>
      <c r="B5266" t="s">
        <v>79</v>
      </c>
      <c r="C5266" s="3">
        <f>SUMIFS(Data!F:F,Data!$B:$B,Figure16!$B5266,Data!$A:$A,Figure16!$A5266)</f>
        <v>0</v>
      </c>
      <c r="D5266" s="3">
        <f>SUMIFS(Data!Y:Y,Data!$B:$B,Figure16!$B5266,Data!$A:$A,Figure16!$A5266)</f>
        <v>0</v>
      </c>
      <c r="E5266" s="3">
        <f>SUMIFS(Data!Q:Q,Data!$B:$B,Figure16!$B5266,Data!$A:$A,Figure16!$A5266)</f>
        <v>0</v>
      </c>
      <c r="F5266" s="1" t="str">
        <f t="shared" si="168"/>
        <v/>
      </c>
      <c r="G5266" s="1" t="str">
        <f t="shared" si="169"/>
        <v/>
      </c>
      <c r="H5266">
        <f>SUMIFS(Data!Z:Z,Data!B:B,Figure16!B5266,Data!A:A,Figure16!A5266)</f>
        <v>0</v>
      </c>
    </row>
    <row r="5267" spans="1:8">
      <c r="A5267" s="27">
        <v>1955</v>
      </c>
      <c r="B5267" t="s">
        <v>79</v>
      </c>
      <c r="C5267" s="3">
        <f>SUMIFS(Data!F:F,Data!$B:$B,Figure16!$B5267,Data!$A:$A,Figure16!$A5267)</f>
        <v>0</v>
      </c>
      <c r="D5267" s="3">
        <f>SUMIFS(Data!Y:Y,Data!$B:$B,Figure16!$B5267,Data!$A:$A,Figure16!$A5267)</f>
        <v>0</v>
      </c>
      <c r="E5267" s="3">
        <f>SUMIFS(Data!Q:Q,Data!$B:$B,Figure16!$B5267,Data!$A:$A,Figure16!$A5267)</f>
        <v>0</v>
      </c>
      <c r="F5267" s="1" t="str">
        <f t="shared" si="168"/>
        <v/>
      </c>
      <c r="G5267" s="1" t="str">
        <f t="shared" si="169"/>
        <v/>
      </c>
      <c r="H5267">
        <f>SUMIFS(Data!Z:Z,Data!B:B,Figure16!B5267,Data!A:A,Figure16!A5267)</f>
        <v>0</v>
      </c>
    </row>
    <row r="5268" spans="1:8">
      <c r="A5268" s="27">
        <v>1956</v>
      </c>
      <c r="B5268" t="s">
        <v>79</v>
      </c>
      <c r="C5268" s="3">
        <f>SUMIFS(Data!F:F,Data!$B:$B,Figure16!$B5268,Data!$A:$A,Figure16!$A5268)</f>
        <v>0</v>
      </c>
      <c r="D5268" s="3">
        <f>SUMIFS(Data!Y:Y,Data!$B:$B,Figure16!$B5268,Data!$A:$A,Figure16!$A5268)</f>
        <v>0</v>
      </c>
      <c r="E5268" s="3">
        <f>SUMIFS(Data!Q:Q,Data!$B:$B,Figure16!$B5268,Data!$A:$A,Figure16!$A5268)</f>
        <v>0</v>
      </c>
      <c r="F5268" s="1" t="str">
        <f t="shared" si="168"/>
        <v/>
      </c>
      <c r="G5268" s="1" t="str">
        <f t="shared" si="169"/>
        <v/>
      </c>
      <c r="H5268">
        <f>SUMIFS(Data!Z:Z,Data!B:B,Figure16!B5268,Data!A:A,Figure16!A5268)</f>
        <v>0</v>
      </c>
    </row>
    <row r="5269" spans="1:8">
      <c r="A5269" s="27">
        <v>1957</v>
      </c>
      <c r="B5269" t="s">
        <v>79</v>
      </c>
      <c r="C5269" s="3">
        <f>SUMIFS(Data!F:F,Data!$B:$B,Figure16!$B5269,Data!$A:$A,Figure16!$A5269)</f>
        <v>0</v>
      </c>
      <c r="D5269" s="3">
        <f>SUMIFS(Data!Y:Y,Data!$B:$B,Figure16!$B5269,Data!$A:$A,Figure16!$A5269)</f>
        <v>0</v>
      </c>
      <c r="E5269" s="3">
        <f>SUMIFS(Data!Q:Q,Data!$B:$B,Figure16!$B5269,Data!$A:$A,Figure16!$A5269)</f>
        <v>0</v>
      </c>
      <c r="F5269" s="1" t="str">
        <f t="shared" si="168"/>
        <v/>
      </c>
      <c r="G5269" s="1" t="str">
        <f t="shared" si="169"/>
        <v/>
      </c>
      <c r="H5269">
        <f>SUMIFS(Data!Z:Z,Data!B:B,Figure16!B5269,Data!A:A,Figure16!A5269)</f>
        <v>0</v>
      </c>
    </row>
    <row r="5270" spans="1:8">
      <c r="A5270" s="27">
        <v>1958</v>
      </c>
      <c r="B5270" t="s">
        <v>79</v>
      </c>
      <c r="C5270" s="3">
        <f>SUMIFS(Data!F:F,Data!$B:$B,Figure16!$B5270,Data!$A:$A,Figure16!$A5270)</f>
        <v>0</v>
      </c>
      <c r="D5270" s="3">
        <f>SUMIFS(Data!Y:Y,Data!$B:$B,Figure16!$B5270,Data!$A:$A,Figure16!$A5270)</f>
        <v>0</v>
      </c>
      <c r="E5270" s="3">
        <f>SUMIFS(Data!Q:Q,Data!$B:$B,Figure16!$B5270,Data!$A:$A,Figure16!$A5270)</f>
        <v>0</v>
      </c>
      <c r="F5270" s="1" t="str">
        <f t="shared" si="168"/>
        <v/>
      </c>
      <c r="G5270" s="1" t="str">
        <f t="shared" si="169"/>
        <v/>
      </c>
      <c r="H5270">
        <f>SUMIFS(Data!Z:Z,Data!B:B,Figure16!B5270,Data!A:A,Figure16!A5270)</f>
        <v>0</v>
      </c>
    </row>
    <row r="5271" spans="1:8">
      <c r="A5271" s="27">
        <v>1959</v>
      </c>
      <c r="B5271" t="s">
        <v>79</v>
      </c>
      <c r="C5271" s="3">
        <f>SUMIFS(Data!F:F,Data!$B:$B,Figure16!$B5271,Data!$A:$A,Figure16!$A5271)</f>
        <v>0</v>
      </c>
      <c r="D5271" s="3">
        <f>SUMIFS(Data!Y:Y,Data!$B:$B,Figure16!$B5271,Data!$A:$A,Figure16!$A5271)</f>
        <v>0</v>
      </c>
      <c r="E5271" s="3">
        <f>SUMIFS(Data!Q:Q,Data!$B:$B,Figure16!$B5271,Data!$A:$A,Figure16!$A5271)</f>
        <v>0</v>
      </c>
      <c r="F5271" s="1" t="str">
        <f t="shared" si="168"/>
        <v/>
      </c>
      <c r="G5271" s="1" t="str">
        <f t="shared" si="169"/>
        <v/>
      </c>
      <c r="H5271">
        <f>SUMIFS(Data!Z:Z,Data!B:B,Figure16!B5271,Data!A:A,Figure16!A5271)</f>
        <v>0</v>
      </c>
    </row>
    <row r="5272" spans="1:8">
      <c r="A5272" s="27">
        <v>1960</v>
      </c>
      <c r="B5272" t="s">
        <v>79</v>
      </c>
      <c r="C5272" s="3">
        <f>SUMIFS(Data!F:F,Data!$B:$B,Figure16!$B5272,Data!$A:$A,Figure16!$A5272)</f>
        <v>0</v>
      </c>
      <c r="D5272" s="3">
        <f>SUMIFS(Data!Y:Y,Data!$B:$B,Figure16!$B5272,Data!$A:$A,Figure16!$A5272)</f>
        <v>0</v>
      </c>
      <c r="E5272" s="3">
        <f>SUMIFS(Data!Q:Q,Data!$B:$B,Figure16!$B5272,Data!$A:$A,Figure16!$A5272)</f>
        <v>0</v>
      </c>
      <c r="F5272" s="1" t="str">
        <f t="shared" si="168"/>
        <v/>
      </c>
      <c r="G5272" s="1" t="str">
        <f t="shared" si="169"/>
        <v/>
      </c>
      <c r="H5272">
        <f>SUMIFS(Data!Z:Z,Data!B:B,Figure16!B5272,Data!A:A,Figure16!A5272)</f>
        <v>0</v>
      </c>
    </row>
    <row r="5273" spans="1:8">
      <c r="A5273" s="27">
        <v>1961</v>
      </c>
      <c r="B5273" t="s">
        <v>79</v>
      </c>
      <c r="C5273" s="3">
        <f>SUMIFS(Data!F:F,Data!$B:$B,Figure16!$B5273,Data!$A:$A,Figure16!$A5273)</f>
        <v>0</v>
      </c>
      <c r="D5273" s="3">
        <f>SUMIFS(Data!Y:Y,Data!$B:$B,Figure16!$B5273,Data!$A:$A,Figure16!$A5273)</f>
        <v>0</v>
      </c>
      <c r="E5273" s="3">
        <f>SUMIFS(Data!Q:Q,Data!$B:$B,Figure16!$B5273,Data!$A:$A,Figure16!$A5273)</f>
        <v>0</v>
      </c>
      <c r="F5273" s="1" t="str">
        <f t="shared" si="168"/>
        <v/>
      </c>
      <c r="G5273" s="1" t="str">
        <f t="shared" si="169"/>
        <v/>
      </c>
      <c r="H5273">
        <f>SUMIFS(Data!Z:Z,Data!B:B,Figure16!B5273,Data!A:A,Figure16!A5273)</f>
        <v>0</v>
      </c>
    </row>
    <row r="5274" spans="1:8">
      <c r="A5274" s="27">
        <v>1962</v>
      </c>
      <c r="B5274" t="s">
        <v>79</v>
      </c>
      <c r="C5274" s="3">
        <f>SUMIFS(Data!F:F,Data!$B:$B,Figure16!$B5274,Data!$A:$A,Figure16!$A5274)</f>
        <v>0</v>
      </c>
      <c r="D5274" s="3">
        <f>SUMIFS(Data!Y:Y,Data!$B:$B,Figure16!$B5274,Data!$A:$A,Figure16!$A5274)</f>
        <v>0</v>
      </c>
      <c r="E5274" s="3">
        <f>SUMIFS(Data!Q:Q,Data!$B:$B,Figure16!$B5274,Data!$A:$A,Figure16!$A5274)</f>
        <v>0</v>
      </c>
      <c r="F5274" s="1" t="str">
        <f t="shared" si="168"/>
        <v/>
      </c>
      <c r="G5274" s="1" t="str">
        <f t="shared" si="169"/>
        <v/>
      </c>
      <c r="H5274">
        <f>SUMIFS(Data!Z:Z,Data!B:B,Figure16!B5274,Data!A:A,Figure16!A5274)</f>
        <v>0</v>
      </c>
    </row>
    <row r="5275" spans="1:8">
      <c r="A5275" s="27">
        <v>1963</v>
      </c>
      <c r="B5275" t="s">
        <v>79</v>
      </c>
      <c r="C5275" s="3">
        <f>SUMIFS(Data!F:F,Data!$B:$B,Figure16!$B5275,Data!$A:$A,Figure16!$A5275)</f>
        <v>0</v>
      </c>
      <c r="D5275" s="3">
        <f>SUMIFS(Data!Y:Y,Data!$B:$B,Figure16!$B5275,Data!$A:$A,Figure16!$A5275)</f>
        <v>0</v>
      </c>
      <c r="E5275" s="3">
        <f>SUMIFS(Data!Q:Q,Data!$B:$B,Figure16!$B5275,Data!$A:$A,Figure16!$A5275)</f>
        <v>0</v>
      </c>
      <c r="F5275" s="1" t="str">
        <f t="shared" si="168"/>
        <v/>
      </c>
      <c r="G5275" s="1" t="str">
        <f t="shared" si="169"/>
        <v/>
      </c>
      <c r="H5275">
        <f>SUMIFS(Data!Z:Z,Data!B:B,Figure16!B5275,Data!A:A,Figure16!A5275)</f>
        <v>0</v>
      </c>
    </row>
    <row r="5276" spans="1:8">
      <c r="A5276" s="27">
        <v>1964</v>
      </c>
      <c r="B5276" t="s">
        <v>79</v>
      </c>
      <c r="C5276" s="3">
        <f>SUMIFS(Data!F:F,Data!$B:$B,Figure16!$B5276,Data!$A:$A,Figure16!$A5276)</f>
        <v>0</v>
      </c>
      <c r="D5276" s="3">
        <f>SUMIFS(Data!Y:Y,Data!$B:$B,Figure16!$B5276,Data!$A:$A,Figure16!$A5276)</f>
        <v>0</v>
      </c>
      <c r="E5276" s="3">
        <f>SUMIFS(Data!Q:Q,Data!$B:$B,Figure16!$B5276,Data!$A:$A,Figure16!$A5276)</f>
        <v>0</v>
      </c>
      <c r="F5276" s="1" t="str">
        <f t="shared" si="168"/>
        <v/>
      </c>
      <c r="G5276" s="1" t="str">
        <f t="shared" si="169"/>
        <v/>
      </c>
      <c r="H5276">
        <f>SUMIFS(Data!Z:Z,Data!B:B,Figure16!B5276,Data!A:A,Figure16!A5276)</f>
        <v>0</v>
      </c>
    </row>
    <row r="5277" spans="1:8">
      <c r="A5277" s="27">
        <v>1965</v>
      </c>
      <c r="B5277" t="s">
        <v>79</v>
      </c>
      <c r="C5277" s="3">
        <f>SUMIFS(Data!F:F,Data!$B:$B,Figure16!$B5277,Data!$A:$A,Figure16!$A5277)</f>
        <v>0</v>
      </c>
      <c r="D5277" s="3">
        <f>SUMIFS(Data!Y:Y,Data!$B:$B,Figure16!$B5277,Data!$A:$A,Figure16!$A5277)</f>
        <v>0</v>
      </c>
      <c r="E5277" s="3">
        <f>SUMIFS(Data!Q:Q,Data!$B:$B,Figure16!$B5277,Data!$A:$A,Figure16!$A5277)</f>
        <v>63287594.511341363</v>
      </c>
      <c r="F5277" s="1">
        <f t="shared" si="168"/>
        <v>0</v>
      </c>
      <c r="G5277" s="1">
        <f t="shared" si="169"/>
        <v>0</v>
      </c>
      <c r="H5277">
        <f>SUMIFS(Data!Z:Z,Data!B:B,Figure16!B5277,Data!A:A,Figure16!A5277)</f>
        <v>0</v>
      </c>
    </row>
    <row r="5278" spans="1:8">
      <c r="A5278" s="27">
        <v>1966</v>
      </c>
      <c r="B5278" t="s">
        <v>79</v>
      </c>
      <c r="C5278" s="3">
        <f>SUMIFS(Data!F:F,Data!$B:$B,Figure16!$B5278,Data!$A:$A,Figure16!$A5278)</f>
        <v>0</v>
      </c>
      <c r="D5278" s="3">
        <f>SUMIFS(Data!Y:Y,Data!$B:$B,Figure16!$B5278,Data!$A:$A,Figure16!$A5278)</f>
        <v>0</v>
      </c>
      <c r="E5278" s="3">
        <f>SUMIFS(Data!Q:Q,Data!$B:$B,Figure16!$B5278,Data!$A:$A,Figure16!$A5278)</f>
        <v>67768132.175861105</v>
      </c>
      <c r="F5278" s="1">
        <f t="shared" si="168"/>
        <v>0</v>
      </c>
      <c r="G5278" s="1">
        <f t="shared" si="169"/>
        <v>0</v>
      </c>
      <c r="H5278">
        <f>SUMIFS(Data!Z:Z,Data!B:B,Figure16!B5278,Data!A:A,Figure16!A5278)</f>
        <v>0</v>
      </c>
    </row>
    <row r="5279" spans="1:8">
      <c r="A5279" s="27">
        <v>1967</v>
      </c>
      <c r="B5279" t="s">
        <v>79</v>
      </c>
      <c r="C5279" s="3">
        <f>SUMIFS(Data!F:F,Data!$B:$B,Figure16!$B5279,Data!$A:$A,Figure16!$A5279)</f>
        <v>0</v>
      </c>
      <c r="D5279" s="3">
        <f>SUMIFS(Data!Y:Y,Data!$B:$B,Figure16!$B5279,Data!$A:$A,Figure16!$A5279)</f>
        <v>0</v>
      </c>
      <c r="E5279" s="3">
        <f>SUMIFS(Data!Q:Q,Data!$B:$B,Figure16!$B5279,Data!$A:$A,Figure16!$A5279)</f>
        <v>107152720.24302678</v>
      </c>
      <c r="F5279" s="1">
        <f t="shared" si="168"/>
        <v>0</v>
      </c>
      <c r="G5279" s="1">
        <f t="shared" si="169"/>
        <v>0</v>
      </c>
      <c r="H5279">
        <f>SUMIFS(Data!Z:Z,Data!B:B,Figure16!B5279,Data!A:A,Figure16!A5279)</f>
        <v>0</v>
      </c>
    </row>
    <row r="5280" spans="1:8">
      <c r="A5280" s="27">
        <v>1968</v>
      </c>
      <c r="B5280" t="s">
        <v>79</v>
      </c>
      <c r="C5280" s="3">
        <f>SUMIFS(Data!F:F,Data!$B:$B,Figure16!$B5280,Data!$A:$A,Figure16!$A5280)</f>
        <v>0</v>
      </c>
      <c r="D5280" s="3">
        <f>SUMIFS(Data!Y:Y,Data!$B:$B,Figure16!$B5280,Data!$A:$A,Figure16!$A5280)</f>
        <v>0</v>
      </c>
      <c r="E5280" s="3">
        <f>SUMIFS(Data!Q:Q,Data!$B:$B,Figure16!$B5280,Data!$A:$A,Figure16!$A5280)</f>
        <v>188864890.80873528</v>
      </c>
      <c r="F5280" s="1">
        <f t="shared" si="168"/>
        <v>0</v>
      </c>
      <c r="G5280" s="1">
        <f t="shared" si="169"/>
        <v>0</v>
      </c>
      <c r="H5280">
        <f>SUMIFS(Data!Z:Z,Data!B:B,Figure16!B5280,Data!A:A,Figure16!A5280)</f>
        <v>0</v>
      </c>
    </row>
    <row r="5281" spans="1:8">
      <c r="A5281" s="27">
        <v>1969</v>
      </c>
      <c r="B5281" t="s">
        <v>79</v>
      </c>
      <c r="C5281" s="3">
        <f>SUMIFS(Data!F:F,Data!$B:$B,Figure16!$B5281,Data!$A:$A,Figure16!$A5281)</f>
        <v>0</v>
      </c>
      <c r="D5281" s="3">
        <f>SUMIFS(Data!Y:Y,Data!$B:$B,Figure16!$B5281,Data!$A:$A,Figure16!$A5281)</f>
        <v>0</v>
      </c>
      <c r="E5281" s="3">
        <f>SUMIFS(Data!Q:Q,Data!$B:$B,Figure16!$B5281,Data!$A:$A,Figure16!$A5281)</f>
        <v>239980801.53587708</v>
      </c>
      <c r="F5281" s="1">
        <f t="shared" si="168"/>
        <v>0</v>
      </c>
      <c r="G5281" s="1">
        <f t="shared" si="169"/>
        <v>0</v>
      </c>
      <c r="H5281">
        <f>SUMIFS(Data!Z:Z,Data!B:B,Figure16!B5281,Data!A:A,Figure16!A5281)</f>
        <v>0</v>
      </c>
    </row>
    <row r="5282" spans="1:8">
      <c r="A5282" s="27">
        <v>1970</v>
      </c>
      <c r="B5282" t="s">
        <v>79</v>
      </c>
      <c r="C5282" s="3">
        <f>SUMIFS(Data!F:F,Data!$B:$B,Figure16!$B5282,Data!$A:$A,Figure16!$A5282)</f>
        <v>0</v>
      </c>
      <c r="D5282" s="3">
        <f>SUMIFS(Data!Y:Y,Data!$B:$B,Figure16!$B5282,Data!$A:$A,Figure16!$A5282)</f>
        <v>0</v>
      </c>
      <c r="E5282" s="3">
        <f>SUMIFS(Data!Q:Q,Data!$B:$B,Figure16!$B5282,Data!$A:$A,Figure16!$A5282)</f>
        <v>256299496.04031676</v>
      </c>
      <c r="F5282" s="1">
        <f t="shared" si="168"/>
        <v>0</v>
      </c>
      <c r="G5282" s="1">
        <f t="shared" si="169"/>
        <v>0</v>
      </c>
      <c r="H5282">
        <f>SUMIFS(Data!Z:Z,Data!B:B,Figure16!B5282,Data!A:A,Figure16!A5282)</f>
        <v>0</v>
      </c>
    </row>
    <row r="5283" spans="1:8">
      <c r="A5283" s="27">
        <v>1971</v>
      </c>
      <c r="B5283" t="s">
        <v>79</v>
      </c>
      <c r="C5283" s="3">
        <f>SUMIFS(Data!F:F,Data!$B:$B,Figure16!$B5283,Data!$A:$A,Figure16!$A5283)</f>
        <v>0</v>
      </c>
      <c r="D5283" s="3">
        <f>SUMIFS(Data!Y:Y,Data!$B:$B,Figure16!$B5283,Data!$A:$A,Figure16!$A5283)</f>
        <v>0</v>
      </c>
      <c r="E5283" s="3">
        <f>SUMIFS(Data!Q:Q,Data!$B:$B,Figure16!$B5283,Data!$A:$A,Figure16!$A5283)</f>
        <v>301010587.10298359</v>
      </c>
      <c r="F5283" s="1">
        <f t="shared" si="168"/>
        <v>0</v>
      </c>
      <c r="G5283" s="1">
        <f t="shared" si="169"/>
        <v>0</v>
      </c>
      <c r="H5283">
        <f>SUMIFS(Data!Z:Z,Data!B:B,Figure16!B5283,Data!A:A,Figure16!A5283)</f>
        <v>0</v>
      </c>
    </row>
    <row r="5284" spans="1:8">
      <c r="A5284" s="27">
        <v>1972</v>
      </c>
      <c r="B5284" t="s">
        <v>79</v>
      </c>
      <c r="C5284" s="3">
        <f>SUMIFS(Data!F:F,Data!$B:$B,Figure16!$B5284,Data!$A:$A,Figure16!$A5284)</f>
        <v>0</v>
      </c>
      <c r="D5284" s="3">
        <f>SUMIFS(Data!Y:Y,Data!$B:$B,Figure16!$B5284,Data!$A:$A,Figure16!$A5284)</f>
        <v>0</v>
      </c>
      <c r="E5284" s="3">
        <f>SUMIFS(Data!Q:Q,Data!$B:$B,Figure16!$B5284,Data!$A:$A,Figure16!$A5284)</f>
        <v>366857738.40541959</v>
      </c>
      <c r="F5284" s="1">
        <f t="shared" si="168"/>
        <v>0</v>
      </c>
      <c r="G5284" s="1">
        <f t="shared" si="169"/>
        <v>0</v>
      </c>
      <c r="H5284">
        <f>SUMIFS(Data!Z:Z,Data!B:B,Figure16!B5284,Data!A:A,Figure16!A5284)</f>
        <v>0</v>
      </c>
    </row>
    <row r="5285" spans="1:8">
      <c r="A5285" s="27">
        <v>1973</v>
      </c>
      <c r="B5285" t="s">
        <v>79</v>
      </c>
      <c r="C5285" s="3">
        <f>SUMIFS(Data!F:F,Data!$B:$B,Figure16!$B5285,Data!$A:$A,Figure16!$A5285)</f>
        <v>0</v>
      </c>
      <c r="D5285" s="3">
        <f>SUMIFS(Data!Y:Y,Data!$B:$B,Figure16!$B5285,Data!$A:$A,Figure16!$A5285)</f>
        <v>35000000</v>
      </c>
      <c r="E5285" s="3">
        <f>SUMIFS(Data!Q:Q,Data!$B:$B,Figure16!$B5285,Data!$A:$A,Figure16!$A5285)</f>
        <v>483033932.1357286</v>
      </c>
      <c r="F5285" s="1">
        <f t="shared" si="168"/>
        <v>0</v>
      </c>
      <c r="G5285" s="1">
        <f t="shared" si="169"/>
        <v>7.2458677685950406</v>
      </c>
      <c r="H5285">
        <f>SUMIFS(Data!Z:Z,Data!B:B,Figure16!B5285,Data!A:A,Figure16!A5285)</f>
        <v>0</v>
      </c>
    </row>
    <row r="5286" spans="1:8">
      <c r="A5286" s="27">
        <v>1974</v>
      </c>
      <c r="B5286" t="s">
        <v>79</v>
      </c>
      <c r="C5286" s="3">
        <f>SUMIFS(Data!F:F,Data!$B:$B,Figure16!$B5286,Data!$A:$A,Figure16!$A5286)</f>
        <v>0</v>
      </c>
      <c r="D5286" s="3">
        <f>SUMIFS(Data!Y:Y,Data!$B:$B,Figure16!$B5286,Data!$A:$A,Figure16!$A5286)</f>
        <v>14000000</v>
      </c>
      <c r="E5286" s="3">
        <f>SUMIFS(Data!Q:Q,Data!$B:$B,Figure16!$B5286,Data!$A:$A,Figure16!$A5286)</f>
        <v>1645917776.491025</v>
      </c>
      <c r="F5286" s="1">
        <f t="shared" si="168"/>
        <v>0</v>
      </c>
      <c r="G5286" s="1">
        <f t="shared" si="169"/>
        <v>0.85058927000879503</v>
      </c>
      <c r="H5286">
        <f>SUMIFS(Data!Z:Z,Data!B:B,Figure16!B5286,Data!A:A,Figure16!A5286)</f>
        <v>0</v>
      </c>
    </row>
    <row r="5287" spans="1:8">
      <c r="A5287" s="27">
        <v>1975</v>
      </c>
      <c r="B5287" t="s">
        <v>79</v>
      </c>
      <c r="C5287" s="3">
        <f>SUMIFS(Data!F:F,Data!$B:$B,Figure16!$B5287,Data!$A:$A,Figure16!$A5287)</f>
        <v>0</v>
      </c>
      <c r="D5287" s="3">
        <f>SUMIFS(Data!Y:Y,Data!$B:$B,Figure16!$B5287,Data!$A:$A,Figure16!$A5287)</f>
        <v>100000000</v>
      </c>
      <c r="E5287" s="3">
        <f>SUMIFS(Data!Q:Q,Data!$B:$B,Figure16!$B5287,Data!$A:$A,Figure16!$A5287)</f>
        <v>2096699189.345686</v>
      </c>
      <c r="F5287" s="1">
        <f t="shared" si="168"/>
        <v>0</v>
      </c>
      <c r="G5287" s="1">
        <f t="shared" si="169"/>
        <v>4.7694013766088625</v>
      </c>
      <c r="H5287">
        <f>SUMIFS(Data!Z:Z,Data!B:B,Figure16!B5287,Data!A:A,Figure16!A5287)</f>
        <v>0</v>
      </c>
    </row>
    <row r="5288" spans="1:8">
      <c r="A5288" s="27">
        <v>1976</v>
      </c>
      <c r="B5288" t="s">
        <v>79</v>
      </c>
      <c r="C5288" s="3">
        <f>SUMIFS(Data!F:F,Data!$B:$B,Figure16!$B5288,Data!$A:$A,Figure16!$A5288)</f>
        <v>0</v>
      </c>
      <c r="D5288" s="3">
        <f>SUMIFS(Data!Y:Y,Data!$B:$B,Figure16!$B5288,Data!$A:$A,Figure16!$A5288)</f>
        <v>0</v>
      </c>
      <c r="E5288" s="3">
        <f>SUMIFS(Data!Q:Q,Data!$B:$B,Figure16!$B5288,Data!$A:$A,Figure16!$A5288)</f>
        <v>2560220034.7423277</v>
      </c>
      <c r="F5288" s="1">
        <f t="shared" si="168"/>
        <v>0</v>
      </c>
      <c r="G5288" s="1">
        <f t="shared" si="169"/>
        <v>0</v>
      </c>
      <c r="H5288">
        <f>SUMIFS(Data!Z:Z,Data!B:B,Figure16!B5288,Data!A:A,Figure16!A5288)</f>
        <v>0</v>
      </c>
    </row>
    <row r="5289" spans="1:8">
      <c r="A5289" s="27">
        <v>1977</v>
      </c>
      <c r="B5289" t="s">
        <v>79</v>
      </c>
      <c r="C5289" s="3">
        <f>SUMIFS(Data!F:F,Data!$B:$B,Figure16!$B5289,Data!$A:$A,Figure16!$A5289)</f>
        <v>0</v>
      </c>
      <c r="D5289" s="3">
        <f>SUMIFS(Data!Y:Y,Data!$B:$B,Figure16!$B5289,Data!$A:$A,Figure16!$A5289)</f>
        <v>0</v>
      </c>
      <c r="E5289" s="3">
        <f>SUMIFS(Data!Q:Q,Data!$B:$B,Figure16!$B5289,Data!$A:$A,Figure16!$A5289)</f>
        <v>2741169947.8865085</v>
      </c>
      <c r="F5289" s="1">
        <f t="shared" si="168"/>
        <v>0</v>
      </c>
      <c r="G5289" s="1">
        <f t="shared" si="169"/>
        <v>0</v>
      </c>
      <c r="H5289">
        <f>SUMIFS(Data!Z:Z,Data!B:B,Figure16!B5289,Data!A:A,Figure16!A5289)</f>
        <v>0</v>
      </c>
    </row>
    <row r="5290" spans="1:8">
      <c r="A5290" s="27">
        <v>1978</v>
      </c>
      <c r="B5290" t="s">
        <v>79</v>
      </c>
      <c r="C5290" s="3">
        <f>SUMIFS(Data!F:F,Data!$B:$B,Figure16!$B5290,Data!$A:$A,Figure16!$A5290)</f>
        <v>0</v>
      </c>
      <c r="D5290" s="3">
        <f>SUMIFS(Data!Y:Y,Data!$B:$B,Figure16!$B5290,Data!$A:$A,Figure16!$A5290)</f>
        <v>0</v>
      </c>
      <c r="E5290" s="3">
        <f>SUMIFS(Data!Q:Q,Data!$B:$B,Figure16!$B5290,Data!$A:$A,Figure16!$A5290)</f>
        <v>2740301389.6931095</v>
      </c>
      <c r="F5290" s="1">
        <f t="shared" si="168"/>
        <v>0</v>
      </c>
      <c r="G5290" s="1">
        <f t="shared" si="169"/>
        <v>0</v>
      </c>
      <c r="H5290">
        <f>SUMIFS(Data!Z:Z,Data!B:B,Figure16!B5290,Data!A:A,Figure16!A5290)</f>
        <v>0</v>
      </c>
    </row>
    <row r="5291" spans="1:8">
      <c r="A5291" s="27">
        <v>1979</v>
      </c>
      <c r="B5291" t="s">
        <v>79</v>
      </c>
      <c r="C5291" s="3">
        <f>SUMIFS(Data!F:F,Data!$B:$B,Figure16!$B5291,Data!$A:$A,Figure16!$A5291)</f>
        <v>0</v>
      </c>
      <c r="D5291" s="3">
        <f>SUMIFS(Data!Y:Y,Data!$B:$B,Figure16!$B5291,Data!$A:$A,Figure16!$A5291)</f>
        <v>150000000</v>
      </c>
      <c r="E5291" s="3">
        <f>SUMIFS(Data!Q:Q,Data!$B:$B,Figure16!$B5291,Data!$A:$A,Figure16!$A5291)</f>
        <v>3733352634.6265202</v>
      </c>
      <c r="F5291" s="1">
        <f t="shared" si="168"/>
        <v>0</v>
      </c>
      <c r="G5291" s="1">
        <f t="shared" si="169"/>
        <v>4.0178363706863127</v>
      </c>
      <c r="H5291">
        <f>SUMIFS(Data!Z:Z,Data!B:B,Figure16!B5291,Data!A:A,Figure16!A5291)</f>
        <v>0</v>
      </c>
    </row>
    <row r="5292" spans="1:8">
      <c r="A5292" s="27">
        <v>1980</v>
      </c>
      <c r="B5292" t="s">
        <v>79</v>
      </c>
      <c r="C5292" s="3">
        <f>SUMIFS(Data!F:F,Data!$B:$B,Figure16!$B5292,Data!$A:$A,Figure16!$A5292)</f>
        <v>0</v>
      </c>
      <c r="D5292" s="3">
        <f>SUMIFS(Data!Y:Y,Data!$B:$B,Figure16!$B5292,Data!$A:$A,Figure16!$A5292)</f>
        <v>20000000</v>
      </c>
      <c r="E5292" s="3">
        <f>SUMIFS(Data!Q:Q,Data!$B:$B,Figure16!$B5292,Data!$A:$A,Figure16!$A5292)</f>
        <v>5981760277.9386225</v>
      </c>
      <c r="F5292" s="1">
        <f t="shared" si="168"/>
        <v>0</v>
      </c>
      <c r="G5292" s="1">
        <f t="shared" si="169"/>
        <v>0.334349741058032</v>
      </c>
      <c r="H5292">
        <f>SUMIFS(Data!Z:Z,Data!B:B,Figure16!B5292,Data!A:A,Figure16!A5292)</f>
        <v>0</v>
      </c>
    </row>
    <row r="5293" spans="1:8">
      <c r="A5293" s="27">
        <v>1981</v>
      </c>
      <c r="B5293" t="s">
        <v>79</v>
      </c>
      <c r="C5293" s="3">
        <f>SUMIFS(Data!F:F,Data!$B:$B,Figure16!$B5293,Data!$A:$A,Figure16!$A5293)</f>
        <v>0</v>
      </c>
      <c r="D5293" s="3">
        <f>SUMIFS(Data!Y:Y,Data!$B:$B,Figure16!$B5293,Data!$A:$A,Figure16!$A5293)</f>
        <v>280200000</v>
      </c>
      <c r="E5293" s="3">
        <f>SUMIFS(Data!Q:Q,Data!$B:$B,Figure16!$B5293,Data!$A:$A,Figure16!$A5293)</f>
        <v>7259120150.550087</v>
      </c>
      <c r="F5293" s="1">
        <f t="shared" si="168"/>
        <v>0</v>
      </c>
      <c r="G5293" s="1">
        <f t="shared" si="169"/>
        <v>3.8599719275726105</v>
      </c>
      <c r="H5293">
        <f>SUMIFS(Data!Z:Z,Data!B:B,Figure16!B5293,Data!A:A,Figure16!A5293)</f>
        <v>0</v>
      </c>
    </row>
    <row r="5294" spans="1:8">
      <c r="A5294" s="27">
        <v>1982</v>
      </c>
      <c r="B5294" t="s">
        <v>79</v>
      </c>
      <c r="C5294" s="3">
        <f>SUMIFS(Data!F:F,Data!$B:$B,Figure16!$B5294,Data!$A:$A,Figure16!$A5294)</f>
        <v>0</v>
      </c>
      <c r="D5294" s="3">
        <f>SUMIFS(Data!Y:Y,Data!$B:$B,Figure16!$B5294,Data!$A:$A,Figure16!$A5294)</f>
        <v>316300000</v>
      </c>
      <c r="E5294" s="3">
        <f>SUMIFS(Data!Q:Q,Data!$B:$B,Figure16!$B5294,Data!$A:$A,Figure16!$A5294)</f>
        <v>7554719455.7035322</v>
      </c>
      <c r="F5294" s="1">
        <f t="shared" si="168"/>
        <v>0</v>
      </c>
      <c r="G5294" s="1">
        <f t="shared" si="169"/>
        <v>4.1867868403929318</v>
      </c>
      <c r="H5294">
        <f>SUMIFS(Data!Z:Z,Data!B:B,Figure16!B5294,Data!A:A,Figure16!A5294)</f>
        <v>0</v>
      </c>
    </row>
    <row r="5295" spans="1:8">
      <c r="A5295" s="27">
        <v>1983</v>
      </c>
      <c r="B5295" t="s">
        <v>79</v>
      </c>
      <c r="C5295" s="3">
        <f>SUMIFS(Data!F:F,Data!$B:$B,Figure16!$B5295,Data!$A:$A,Figure16!$A5295)</f>
        <v>0</v>
      </c>
      <c r="D5295" s="3">
        <f>SUMIFS(Data!Y:Y,Data!$B:$B,Figure16!$B5295,Data!$A:$A,Figure16!$A5295)</f>
        <v>409000000</v>
      </c>
      <c r="E5295" s="3">
        <f>SUMIFS(Data!Q:Q,Data!$B:$B,Figure16!$B5295,Data!$A:$A,Figure16!$A5295)</f>
        <v>7932541690.7932835</v>
      </c>
      <c r="F5295" s="1">
        <f t="shared" si="168"/>
        <v>0</v>
      </c>
      <c r="G5295" s="1">
        <f t="shared" si="169"/>
        <v>5.1559766836737353</v>
      </c>
      <c r="H5295">
        <f>SUMIFS(Data!Z:Z,Data!B:B,Figure16!B5295,Data!A:A,Figure16!A5295)</f>
        <v>0</v>
      </c>
    </row>
    <row r="5296" spans="1:8">
      <c r="A5296" s="27">
        <v>1984</v>
      </c>
      <c r="B5296" t="s">
        <v>79</v>
      </c>
      <c r="C5296" s="3">
        <f>SUMIFS(Data!F:F,Data!$B:$B,Figure16!$B5296,Data!$A:$A,Figure16!$A5296)</f>
        <v>0</v>
      </c>
      <c r="D5296" s="3">
        <f>SUMIFS(Data!Y:Y,Data!$B:$B,Figure16!$B5296,Data!$A:$A,Figure16!$A5296)</f>
        <v>0</v>
      </c>
      <c r="E5296" s="3">
        <f>SUMIFS(Data!Q:Q,Data!$B:$B,Figure16!$B5296,Data!$A:$A,Figure16!$A5296)</f>
        <v>8821366531.5576153</v>
      </c>
      <c r="F5296" s="1">
        <f t="shared" si="168"/>
        <v>0</v>
      </c>
      <c r="G5296" s="1">
        <f t="shared" si="169"/>
        <v>0</v>
      </c>
      <c r="H5296">
        <f>SUMIFS(Data!Z:Z,Data!B:B,Figure16!B5296,Data!A:A,Figure16!A5296)</f>
        <v>0</v>
      </c>
    </row>
    <row r="5297" spans="1:8">
      <c r="A5297" s="27">
        <v>1985</v>
      </c>
      <c r="B5297" t="s">
        <v>79</v>
      </c>
      <c r="C5297" s="3">
        <f>SUMIFS(Data!F:F,Data!$B:$B,Figure16!$B5297,Data!$A:$A,Figure16!$A5297)</f>
        <v>0</v>
      </c>
      <c r="D5297" s="3">
        <f>SUMIFS(Data!Y:Y,Data!$B:$B,Figure16!$B5297,Data!$A:$A,Figure16!$A5297)</f>
        <v>0</v>
      </c>
      <c r="E5297" s="3">
        <f>SUMIFS(Data!Q:Q,Data!$B:$B,Figure16!$B5297,Data!$A:$A,Figure16!$A5297)</f>
        <v>10005500579.038795</v>
      </c>
      <c r="F5297" s="1">
        <f t="shared" si="168"/>
        <v>0</v>
      </c>
      <c r="G5297" s="1">
        <f t="shared" si="169"/>
        <v>0</v>
      </c>
      <c r="H5297">
        <f>SUMIFS(Data!Z:Z,Data!B:B,Figure16!B5297,Data!A:A,Figure16!A5297)</f>
        <v>0</v>
      </c>
    </row>
    <row r="5298" spans="1:8">
      <c r="A5298" s="27">
        <v>1986</v>
      </c>
      <c r="B5298" t="s">
        <v>79</v>
      </c>
      <c r="C5298" s="3">
        <f>SUMIFS(Data!F:F,Data!$B:$B,Figure16!$B5298,Data!$A:$A,Figure16!$A5298)</f>
        <v>0</v>
      </c>
      <c r="D5298" s="3">
        <f>SUMIFS(Data!Y:Y,Data!$B:$B,Figure16!$B5298,Data!$A:$A,Figure16!$A5298)</f>
        <v>0</v>
      </c>
      <c r="E5298" s="3">
        <f>SUMIFS(Data!Q:Q,Data!$B:$B,Figure16!$B5298,Data!$A:$A,Figure16!$A5298)</f>
        <v>7323822251.3089008</v>
      </c>
      <c r="F5298" s="1">
        <f t="shared" si="168"/>
        <v>0</v>
      </c>
      <c r="G5298" s="1">
        <f t="shared" si="169"/>
        <v>0</v>
      </c>
      <c r="H5298">
        <f>SUMIFS(Data!Z:Z,Data!B:B,Figure16!B5298,Data!A:A,Figure16!A5298)</f>
        <v>0</v>
      </c>
    </row>
    <row r="5299" spans="1:8">
      <c r="A5299" s="27">
        <v>1987</v>
      </c>
      <c r="B5299" t="s">
        <v>79</v>
      </c>
      <c r="C5299" s="3">
        <f>SUMIFS(Data!F:F,Data!$B:$B,Figure16!$B5299,Data!$A:$A,Figure16!$A5299)</f>
        <v>0</v>
      </c>
      <c r="D5299" s="3">
        <f>SUMIFS(Data!Y:Y,Data!$B:$B,Figure16!$B5299,Data!$A:$A,Figure16!$A5299)</f>
        <v>0</v>
      </c>
      <c r="E5299" s="3">
        <f>SUMIFS(Data!Q:Q,Data!$B:$B,Figure16!$B5299,Data!$A:$A,Figure16!$A5299)</f>
        <v>7811183094.9284782</v>
      </c>
      <c r="F5299" s="1">
        <f t="shared" si="168"/>
        <v>0</v>
      </c>
      <c r="G5299" s="1">
        <f t="shared" si="169"/>
        <v>0</v>
      </c>
      <c r="H5299">
        <f>SUMIFS(Data!Z:Z,Data!B:B,Figure16!B5299,Data!A:A,Figure16!A5299)</f>
        <v>0</v>
      </c>
    </row>
    <row r="5300" spans="1:8">
      <c r="A5300" s="27">
        <v>1988</v>
      </c>
      <c r="B5300" t="s">
        <v>79</v>
      </c>
      <c r="C5300" s="3">
        <f>SUMIFS(Data!F:F,Data!$B:$B,Figure16!$B5300,Data!$A:$A,Figure16!$A5300)</f>
        <v>0</v>
      </c>
      <c r="D5300" s="3">
        <f>SUMIFS(Data!Y:Y,Data!$B:$B,Figure16!$B5300,Data!$A:$A,Figure16!$A5300)</f>
        <v>0</v>
      </c>
      <c r="E5300" s="3">
        <f>SUMIFS(Data!Q:Q,Data!$B:$B,Figure16!$B5300,Data!$A:$A,Figure16!$A5300)</f>
        <v>8386215864.759428</v>
      </c>
      <c r="F5300" s="1">
        <f t="shared" si="168"/>
        <v>0</v>
      </c>
      <c r="G5300" s="1">
        <f t="shared" si="169"/>
        <v>0</v>
      </c>
      <c r="H5300">
        <f>SUMIFS(Data!Z:Z,Data!B:B,Figure16!B5300,Data!A:A,Figure16!A5300)</f>
        <v>0</v>
      </c>
    </row>
    <row r="5301" spans="1:8">
      <c r="A5301" s="27">
        <v>1989</v>
      </c>
      <c r="B5301" t="s">
        <v>79</v>
      </c>
      <c r="C5301" s="3">
        <f>SUMIFS(Data!F:F,Data!$B:$B,Figure16!$B5301,Data!$A:$A,Figure16!$A5301)</f>
        <v>500000</v>
      </c>
      <c r="D5301" s="3">
        <f>SUMIFS(Data!Y:Y,Data!$B:$B,Figure16!$B5301,Data!$A:$A,Figure16!$A5301)</f>
        <v>0</v>
      </c>
      <c r="E5301" s="3">
        <f>SUMIFS(Data!Q:Q,Data!$B:$B,Figure16!$B5301,Data!$A:$A,Figure16!$A5301)</f>
        <v>9372171651.4954491</v>
      </c>
      <c r="F5301" s="1">
        <f t="shared" si="168"/>
        <v>5.334942834942835E-3</v>
      </c>
      <c r="G5301" s="1">
        <f t="shared" si="169"/>
        <v>0</v>
      </c>
      <c r="H5301">
        <f>SUMIFS(Data!Z:Z,Data!B:B,Figure16!B5301,Data!A:A,Figure16!A5301)</f>
        <v>0</v>
      </c>
    </row>
    <row r="5302" spans="1:8">
      <c r="A5302" s="27">
        <v>1990</v>
      </c>
      <c r="B5302" t="s">
        <v>79</v>
      </c>
      <c r="C5302" s="3">
        <f>SUMIFS(Data!F:F,Data!$B:$B,Figure16!$B5302,Data!$A:$A,Figure16!$A5302)</f>
        <v>0</v>
      </c>
      <c r="D5302" s="3">
        <f>SUMIFS(Data!Y:Y,Data!$B:$B,Figure16!$B5302,Data!$A:$A,Figure16!$A5302)</f>
        <v>0</v>
      </c>
      <c r="E5302" s="3">
        <f>SUMIFS(Data!Q:Q,Data!$B:$B,Figure16!$B5302,Data!$A:$A,Figure16!$A5302)</f>
        <v>11685045513.654097</v>
      </c>
      <c r="F5302" s="1">
        <f t="shared" si="168"/>
        <v>0</v>
      </c>
      <c r="G5302" s="1">
        <f t="shared" si="169"/>
        <v>0</v>
      </c>
      <c r="H5302">
        <f>SUMIFS(Data!Z:Z,Data!B:B,Figure16!B5302,Data!A:A,Figure16!A5302)</f>
        <v>0</v>
      </c>
    </row>
    <row r="5303" spans="1:8">
      <c r="A5303" s="27">
        <v>1991</v>
      </c>
      <c r="B5303" t="s">
        <v>79</v>
      </c>
      <c r="C5303" s="3">
        <f>SUMIFS(Data!F:F,Data!$B:$B,Figure16!$B5303,Data!$A:$A,Figure16!$A5303)</f>
        <v>0</v>
      </c>
      <c r="D5303" s="3">
        <f>SUMIFS(Data!Y:Y,Data!$B:$B,Figure16!$B5303,Data!$A:$A,Figure16!$A5303)</f>
        <v>0</v>
      </c>
      <c r="E5303" s="3">
        <f>SUMIFS(Data!Q:Q,Data!$B:$B,Figure16!$B5303,Data!$A:$A,Figure16!$A5303)</f>
        <v>11341482444.733419</v>
      </c>
      <c r="F5303" s="1">
        <f t="shared" si="168"/>
        <v>0</v>
      </c>
      <c r="G5303" s="1">
        <f t="shared" si="169"/>
        <v>0</v>
      </c>
      <c r="H5303">
        <f>SUMIFS(Data!Z:Z,Data!B:B,Figure16!B5303,Data!A:A,Figure16!A5303)</f>
        <v>0</v>
      </c>
    </row>
    <row r="5304" spans="1:8">
      <c r="A5304" s="27">
        <v>1992</v>
      </c>
      <c r="B5304" t="s">
        <v>79</v>
      </c>
      <c r="C5304" s="3">
        <f>SUMIFS(Data!F:F,Data!$B:$B,Figure16!$B5304,Data!$A:$A,Figure16!$A5304)</f>
        <v>0</v>
      </c>
      <c r="D5304" s="3">
        <f>SUMIFS(Data!Y:Y,Data!$B:$B,Figure16!$B5304,Data!$A:$A,Figure16!$A5304)</f>
        <v>0</v>
      </c>
      <c r="E5304" s="3">
        <f>SUMIFS(Data!Q:Q,Data!$B:$B,Figure16!$B5304,Data!$A:$A,Figure16!$A5304)</f>
        <v>12452275682.704809</v>
      </c>
      <c r="F5304" s="1">
        <f t="shared" si="168"/>
        <v>0</v>
      </c>
      <c r="G5304" s="1">
        <f t="shared" si="169"/>
        <v>0</v>
      </c>
      <c r="H5304">
        <f>SUMIFS(Data!Z:Z,Data!B:B,Figure16!B5304,Data!A:A,Figure16!A5304)</f>
        <v>0</v>
      </c>
    </row>
    <row r="5305" spans="1:8">
      <c r="A5305" s="27">
        <v>1993</v>
      </c>
      <c r="B5305" t="s">
        <v>79</v>
      </c>
      <c r="C5305" s="3">
        <f>SUMIFS(Data!F:F,Data!$B:$B,Figure16!$B5305,Data!$A:$A,Figure16!$A5305)</f>
        <v>0</v>
      </c>
      <c r="D5305" s="3">
        <f>SUMIFS(Data!Y:Y,Data!$B:$B,Figure16!$B5305,Data!$A:$A,Figure16!$A5305)</f>
        <v>0</v>
      </c>
      <c r="E5305" s="3">
        <f>SUMIFS(Data!Q:Q,Data!$B:$B,Figure16!$B5305,Data!$A:$A,Figure16!$A5305)</f>
        <v>12493107932.379713</v>
      </c>
      <c r="F5305" s="1">
        <f t="shared" si="168"/>
        <v>0</v>
      </c>
      <c r="G5305" s="1">
        <f t="shared" si="169"/>
        <v>0</v>
      </c>
      <c r="H5305">
        <f>SUMIFS(Data!Z:Z,Data!B:B,Figure16!B5305,Data!A:A,Figure16!A5305)</f>
        <v>0</v>
      </c>
    </row>
    <row r="5306" spans="1:8">
      <c r="A5306" s="27">
        <v>1994</v>
      </c>
      <c r="B5306" t="s">
        <v>79</v>
      </c>
      <c r="C5306" s="3">
        <f>SUMIFS(Data!F:F,Data!$B:$B,Figure16!$B5306,Data!$A:$A,Figure16!$A5306)</f>
        <v>0</v>
      </c>
      <c r="D5306" s="3">
        <f>SUMIFS(Data!Y:Y,Data!$B:$B,Figure16!$B5306,Data!$A:$A,Figure16!$A5306)</f>
        <v>0</v>
      </c>
      <c r="E5306" s="3">
        <f>SUMIFS(Data!Q:Q,Data!$B:$B,Figure16!$B5306,Data!$A:$A,Figure16!$A5306)</f>
        <v>12918855656.697012</v>
      </c>
      <c r="F5306" s="1">
        <f t="shared" si="168"/>
        <v>0</v>
      </c>
      <c r="G5306" s="1">
        <f t="shared" si="169"/>
        <v>0</v>
      </c>
      <c r="H5306">
        <f>SUMIFS(Data!Z:Z,Data!B:B,Figure16!B5306,Data!A:A,Figure16!A5306)</f>
        <v>0</v>
      </c>
    </row>
    <row r="5307" spans="1:8">
      <c r="A5307" s="27">
        <v>1995</v>
      </c>
      <c r="B5307" t="s">
        <v>79</v>
      </c>
      <c r="C5307" s="3">
        <f>SUMIFS(Data!F:F,Data!$B:$B,Figure16!$B5307,Data!$A:$A,Figure16!$A5307)</f>
        <v>0</v>
      </c>
      <c r="D5307" s="3">
        <f>SUMIFS(Data!Y:Y,Data!$B:$B,Figure16!$B5307,Data!$A:$A,Figure16!$A5307)</f>
        <v>0</v>
      </c>
      <c r="E5307" s="3">
        <f>SUMIFS(Data!Q:Q,Data!$B:$B,Figure16!$B5307,Data!$A:$A,Figure16!$A5307)</f>
        <v>13802600780.234072</v>
      </c>
      <c r="F5307" s="1">
        <f t="shared" si="168"/>
        <v>0</v>
      </c>
      <c r="G5307" s="1">
        <f t="shared" si="169"/>
        <v>0</v>
      </c>
      <c r="H5307">
        <f>SUMIFS(Data!Z:Z,Data!B:B,Figure16!B5307,Data!A:A,Figure16!A5307)</f>
        <v>0</v>
      </c>
    </row>
    <row r="5308" spans="1:8">
      <c r="A5308" s="27">
        <v>1996</v>
      </c>
      <c r="B5308" t="s">
        <v>79</v>
      </c>
      <c r="C5308" s="3">
        <f>SUMIFS(Data!F:F,Data!$B:$B,Figure16!$B5308,Data!$A:$A,Figure16!$A5308)</f>
        <v>0</v>
      </c>
      <c r="D5308" s="3">
        <f>SUMIFS(Data!Y:Y,Data!$B:$B,Figure16!$B5308,Data!$A:$A,Figure16!$A5308)</f>
        <v>0</v>
      </c>
      <c r="E5308" s="3">
        <f>SUMIFS(Data!Q:Q,Data!$B:$B,Figure16!$B5308,Data!$A:$A,Figure16!$A5308)</f>
        <v>15277763328.998701</v>
      </c>
      <c r="F5308" s="1">
        <f t="shared" si="168"/>
        <v>0</v>
      </c>
      <c r="G5308" s="1">
        <f t="shared" si="169"/>
        <v>0</v>
      </c>
      <c r="H5308">
        <f>SUMIFS(Data!Z:Z,Data!B:B,Figure16!B5308,Data!A:A,Figure16!A5308)</f>
        <v>0</v>
      </c>
    </row>
    <row r="5309" spans="1:8">
      <c r="A5309" s="27">
        <v>1997</v>
      </c>
      <c r="B5309" t="s">
        <v>79</v>
      </c>
      <c r="C5309" s="3">
        <f>SUMIFS(Data!F:F,Data!$B:$B,Figure16!$B5309,Data!$A:$A,Figure16!$A5309)</f>
        <v>0</v>
      </c>
      <c r="D5309" s="3">
        <f>SUMIFS(Data!Y:Y,Data!$B:$B,Figure16!$B5309,Data!$A:$A,Figure16!$A5309)</f>
        <v>0</v>
      </c>
      <c r="E5309" s="3">
        <f>SUMIFS(Data!Q:Q,Data!$B:$B,Figure16!$B5309,Data!$A:$A,Figure16!$A5309)</f>
        <v>15837451235.370613</v>
      </c>
      <c r="F5309" s="1">
        <f t="shared" si="168"/>
        <v>0</v>
      </c>
      <c r="G5309" s="1">
        <f t="shared" si="169"/>
        <v>0</v>
      </c>
      <c r="H5309">
        <f>SUMIFS(Data!Z:Z,Data!B:B,Figure16!B5309,Data!A:A,Figure16!A5309)</f>
        <v>0</v>
      </c>
    </row>
    <row r="5310" spans="1:8">
      <c r="A5310" s="27">
        <v>1998</v>
      </c>
      <c r="B5310" t="s">
        <v>79</v>
      </c>
      <c r="C5310" s="3">
        <f>SUMIFS(Data!F:F,Data!$B:$B,Figure16!$B5310,Data!$A:$A,Figure16!$A5310)</f>
        <v>0</v>
      </c>
      <c r="D5310" s="3">
        <f>SUMIFS(Data!Y:Y,Data!$B:$B,Figure16!$B5310,Data!$A:$A,Figure16!$A5310)</f>
        <v>0</v>
      </c>
      <c r="E5310" s="3">
        <f>SUMIFS(Data!Q:Q,Data!$B:$B,Figure16!$B5310,Data!$A:$A,Figure16!$A5310)</f>
        <v>14085373211.963589</v>
      </c>
      <c r="F5310" s="1">
        <f t="shared" si="168"/>
        <v>0</v>
      </c>
      <c r="G5310" s="1">
        <f t="shared" si="169"/>
        <v>0</v>
      </c>
      <c r="H5310">
        <f>SUMIFS(Data!Z:Z,Data!B:B,Figure16!B5310,Data!A:A,Figure16!A5310)</f>
        <v>0</v>
      </c>
    </row>
    <row r="5311" spans="1:8">
      <c r="A5311" s="27">
        <v>1999</v>
      </c>
      <c r="B5311" t="s">
        <v>79</v>
      </c>
      <c r="C5311" s="3">
        <f>SUMIFS(Data!F:F,Data!$B:$B,Figure16!$B5311,Data!$A:$A,Figure16!$A5311)</f>
        <v>0</v>
      </c>
      <c r="D5311" s="3">
        <f>SUMIFS(Data!Y:Y,Data!$B:$B,Figure16!$B5311,Data!$A:$A,Figure16!$A5311)</f>
        <v>0</v>
      </c>
      <c r="E5311" s="3">
        <f>SUMIFS(Data!Q:Q,Data!$B:$B,Figure16!$B5311,Data!$A:$A,Figure16!$A5311)</f>
        <v>15710148244.473341</v>
      </c>
      <c r="F5311" s="1">
        <f t="shared" si="168"/>
        <v>0</v>
      </c>
      <c r="G5311" s="1">
        <f t="shared" si="169"/>
        <v>0</v>
      </c>
      <c r="H5311">
        <f>SUMIFS(Data!Z:Z,Data!B:B,Figure16!B5311,Data!A:A,Figure16!A5311)</f>
        <v>0</v>
      </c>
    </row>
    <row r="5312" spans="1:8">
      <c r="A5312" s="27">
        <v>2000</v>
      </c>
      <c r="B5312" t="s">
        <v>79</v>
      </c>
      <c r="C5312" s="3">
        <f>SUMIFS(Data!F:F,Data!$B:$B,Figure16!$B5312,Data!$A:$A,Figure16!$A5312)</f>
        <v>0</v>
      </c>
      <c r="D5312" s="3">
        <f>SUMIFS(Data!Y:Y,Data!$B:$B,Figure16!$B5312,Data!$A:$A,Figure16!$A5312)</f>
        <v>0</v>
      </c>
      <c r="E5312" s="3">
        <f>SUMIFS(Data!Q:Q,Data!$B:$B,Figure16!$B5312,Data!$A:$A,Figure16!$A5312)</f>
        <v>19507412223.667103</v>
      </c>
      <c r="F5312" s="1">
        <f t="shared" si="168"/>
        <v>0</v>
      </c>
      <c r="G5312" s="1">
        <f t="shared" si="169"/>
        <v>0</v>
      </c>
      <c r="H5312">
        <f>SUMIFS(Data!Z:Z,Data!B:B,Figure16!B5312,Data!A:A,Figure16!A5312)</f>
        <v>0</v>
      </c>
    </row>
    <row r="5313" spans="1:8">
      <c r="A5313" s="27">
        <v>2001</v>
      </c>
      <c r="B5313" t="s">
        <v>79</v>
      </c>
      <c r="C5313" s="3">
        <f>SUMIFS(Data!F:F,Data!$B:$B,Figure16!$B5313,Data!$A:$A,Figure16!$A5313)</f>
        <v>0</v>
      </c>
      <c r="D5313" s="3">
        <f>SUMIFS(Data!Y:Y,Data!$B:$B,Figure16!$B5313,Data!$A:$A,Figure16!$A5313)</f>
        <v>0</v>
      </c>
      <c r="E5313" s="3">
        <f>SUMIFS(Data!Q:Q,Data!$B:$B,Figure16!$B5313,Data!$A:$A,Figure16!$A5313)</f>
        <v>19452015604.681404</v>
      </c>
      <c r="F5313" s="1">
        <f t="shared" si="168"/>
        <v>0</v>
      </c>
      <c r="G5313" s="1">
        <f t="shared" si="169"/>
        <v>0</v>
      </c>
      <c r="H5313">
        <f>SUMIFS(Data!Z:Z,Data!B:B,Figure16!B5313,Data!A:A,Figure16!A5313)</f>
        <v>0</v>
      </c>
    </row>
    <row r="5314" spans="1:8">
      <c r="A5314" s="27">
        <v>2002</v>
      </c>
      <c r="B5314" t="s">
        <v>79</v>
      </c>
      <c r="C5314" s="3">
        <f>SUMIFS(Data!F:F,Data!$B:$B,Figure16!$B5314,Data!$A:$A,Figure16!$A5314)</f>
        <v>0</v>
      </c>
      <c r="D5314" s="3">
        <f>SUMIFS(Data!Y:Y,Data!$B:$B,Figure16!$B5314,Data!$A:$A,Figure16!$A5314)</f>
        <v>0</v>
      </c>
      <c r="E5314" s="3">
        <f>SUMIFS(Data!Q:Q,Data!$B:$B,Figure16!$B5314,Data!$A:$A,Figure16!$A5314)</f>
        <v>20142782834.850456</v>
      </c>
      <c r="F5314" s="1">
        <f t="shared" si="168"/>
        <v>0</v>
      </c>
      <c r="G5314" s="1">
        <f t="shared" si="169"/>
        <v>0</v>
      </c>
      <c r="H5314">
        <f>SUMIFS(Data!Z:Z,Data!B:B,Figure16!B5314,Data!A:A,Figure16!A5314)</f>
        <v>0</v>
      </c>
    </row>
    <row r="5315" spans="1:8">
      <c r="A5315" s="27">
        <v>2003</v>
      </c>
      <c r="B5315" t="s">
        <v>79</v>
      </c>
      <c r="C5315" s="3">
        <f>SUMIFS(Data!F:F,Data!$B:$B,Figure16!$B5315,Data!$A:$A,Figure16!$A5315)</f>
        <v>0</v>
      </c>
      <c r="D5315" s="3">
        <f>SUMIFS(Data!Y:Y,Data!$B:$B,Figure16!$B5315,Data!$A:$A,Figure16!$A5315)</f>
        <v>0</v>
      </c>
      <c r="E5315" s="3">
        <f>SUMIFS(Data!Q:Q,Data!$B:$B,Figure16!$B5315,Data!$A:$A,Figure16!$A5315)</f>
        <v>21633810143.042912</v>
      </c>
      <c r="F5315" s="1">
        <f t="shared" ref="F5315:F5378" si="170">IF(E5315&gt;0,C5315/E5315*100,"")</f>
        <v>0</v>
      </c>
      <c r="G5315" s="1">
        <f t="shared" ref="G5315:G5378" si="171">IF($E5315&gt;0,D5315/$E5315*100,"")</f>
        <v>0</v>
      </c>
      <c r="H5315">
        <f>SUMIFS(Data!Z:Z,Data!B:B,Figure16!B5315,Data!A:A,Figure16!A5315)</f>
        <v>0</v>
      </c>
    </row>
    <row r="5316" spans="1:8">
      <c r="A5316" s="27">
        <v>2004</v>
      </c>
      <c r="B5316" t="s">
        <v>79</v>
      </c>
      <c r="C5316" s="3">
        <f>SUMIFS(Data!F:F,Data!$B:$B,Figure16!$B5316,Data!$A:$A,Figure16!$A5316)</f>
        <v>0</v>
      </c>
      <c r="D5316" s="3">
        <f>SUMIFS(Data!Y:Y,Data!$B:$B,Figure16!$B5316,Data!$A:$A,Figure16!$A5316)</f>
        <v>0</v>
      </c>
      <c r="E5316" s="3">
        <f>SUMIFS(Data!Q:Q,Data!$B:$B,Figure16!$B5316,Data!$A:$A,Figure16!$A5316)</f>
        <v>24763589076.723015</v>
      </c>
      <c r="F5316" s="1">
        <f t="shared" si="170"/>
        <v>0</v>
      </c>
      <c r="G5316" s="1">
        <f t="shared" si="171"/>
        <v>0</v>
      </c>
      <c r="H5316">
        <f>SUMIFS(Data!Z:Z,Data!B:B,Figure16!B5316,Data!A:A,Figure16!A5316)</f>
        <v>0</v>
      </c>
    </row>
    <row r="5317" spans="1:8">
      <c r="A5317" s="27">
        <v>2005</v>
      </c>
      <c r="B5317" t="s">
        <v>79</v>
      </c>
      <c r="C5317" s="3">
        <f>SUMIFS(Data!F:F,Data!$B:$B,Figure16!$B5317,Data!$A:$A,Figure16!$A5317)</f>
        <v>0</v>
      </c>
      <c r="D5317" s="3">
        <f>SUMIFS(Data!Y:Y,Data!$B:$B,Figure16!$B5317,Data!$A:$A,Figure16!$A5317)</f>
        <v>0</v>
      </c>
      <c r="E5317" s="3">
        <f>SUMIFS(Data!Q:Q,Data!$B:$B,Figure16!$B5317,Data!$A:$A,Figure16!$A5317)</f>
        <v>31081924577.373211</v>
      </c>
      <c r="F5317" s="1">
        <f t="shared" si="170"/>
        <v>0</v>
      </c>
      <c r="G5317" s="1">
        <f t="shared" si="171"/>
        <v>0</v>
      </c>
      <c r="H5317">
        <f>SUMIFS(Data!Z:Z,Data!B:B,Figure16!B5317,Data!A:A,Figure16!A5317)</f>
        <v>0</v>
      </c>
    </row>
    <row r="5318" spans="1:8">
      <c r="A5318" s="27">
        <v>2006</v>
      </c>
      <c r="B5318" t="s">
        <v>79</v>
      </c>
      <c r="C5318" s="3">
        <f>SUMIFS(Data!F:F,Data!$B:$B,Figure16!$B5318,Data!$A:$A,Figure16!$A5318)</f>
        <v>0</v>
      </c>
      <c r="D5318" s="3">
        <f>SUMIFS(Data!Y:Y,Data!$B:$B,Figure16!$B5318,Data!$A:$A,Figure16!$A5318)</f>
        <v>0</v>
      </c>
      <c r="E5318" s="3">
        <f>SUMIFS(Data!Q:Q,Data!$B:$B,Figure16!$B5318,Data!$A:$A,Figure16!$A5318)</f>
        <v>37215864759.427826</v>
      </c>
      <c r="F5318" s="1">
        <f t="shared" si="170"/>
        <v>0</v>
      </c>
      <c r="G5318" s="1">
        <f t="shared" si="171"/>
        <v>0</v>
      </c>
      <c r="H5318">
        <f>SUMIFS(Data!Z:Z,Data!B:B,Figure16!B5318,Data!A:A,Figure16!A5318)</f>
        <v>0</v>
      </c>
    </row>
    <row r="5319" spans="1:8">
      <c r="A5319" s="27">
        <v>2007</v>
      </c>
      <c r="B5319" t="s">
        <v>79</v>
      </c>
      <c r="C5319" s="3">
        <f>SUMIFS(Data!F:F,Data!$B:$B,Figure16!$B5319,Data!$A:$A,Figure16!$A5319)</f>
        <v>0</v>
      </c>
      <c r="D5319" s="3">
        <f>SUMIFS(Data!Y:Y,Data!$B:$B,Figure16!$B5319,Data!$A:$A,Figure16!$A5319)</f>
        <v>0</v>
      </c>
      <c r="E5319" s="3">
        <f>SUMIFS(Data!Q:Q,Data!$B:$B,Figure16!$B5319,Data!$A:$A,Figure16!$A5319)</f>
        <v>42085305591.677505</v>
      </c>
      <c r="F5319" s="1">
        <f t="shared" si="170"/>
        <v>0</v>
      </c>
      <c r="G5319" s="1">
        <f t="shared" si="171"/>
        <v>0</v>
      </c>
      <c r="H5319">
        <f>SUMIFS(Data!Z:Z,Data!B:B,Figure16!B5319,Data!A:A,Figure16!A5319)</f>
        <v>0</v>
      </c>
    </row>
    <row r="5320" spans="1:8">
      <c r="A5320" s="27">
        <v>2008</v>
      </c>
      <c r="B5320" t="s">
        <v>79</v>
      </c>
      <c r="C5320" s="3">
        <f>SUMIFS(Data!F:F,Data!$B:$B,Figure16!$B5320,Data!$A:$A,Figure16!$A5320)</f>
        <v>0</v>
      </c>
      <c r="D5320" s="3">
        <f>SUMIFS(Data!Y:Y,Data!$B:$B,Figure16!$B5320,Data!$A:$A,Figure16!$A5320)</f>
        <v>0</v>
      </c>
      <c r="E5320" s="3">
        <f>SUMIFS(Data!Q:Q,Data!$B:$B,Figure16!$B5320,Data!$A:$A,Figure16!$A5320)</f>
        <v>60905331599.479836</v>
      </c>
      <c r="F5320" s="1">
        <f t="shared" si="170"/>
        <v>0</v>
      </c>
      <c r="G5320" s="1">
        <f t="shared" si="171"/>
        <v>0</v>
      </c>
      <c r="H5320">
        <f>SUMIFS(Data!Z:Z,Data!B:B,Figure16!B5320,Data!A:A,Figure16!A5320)</f>
        <v>0</v>
      </c>
    </row>
    <row r="5321" spans="1:8">
      <c r="A5321" s="27">
        <v>2009</v>
      </c>
      <c r="B5321" t="s">
        <v>79</v>
      </c>
      <c r="C5321" s="3">
        <f>SUMIFS(Data!F:F,Data!$B:$B,Figure16!$B5321,Data!$A:$A,Figure16!$A5321)</f>
        <v>0</v>
      </c>
      <c r="D5321" s="3">
        <f>SUMIFS(Data!Y:Y,Data!$B:$B,Figure16!$B5321,Data!$A:$A,Figure16!$A5321)</f>
        <v>0</v>
      </c>
      <c r="E5321" s="3">
        <f>SUMIFS(Data!Q:Q,Data!$B:$B,Figure16!$B5321,Data!$A:$A,Figure16!$A5321)</f>
        <v>48388296488.946671</v>
      </c>
      <c r="F5321" s="1">
        <f t="shared" si="170"/>
        <v>0</v>
      </c>
      <c r="G5321" s="1">
        <f t="shared" si="171"/>
        <v>0</v>
      </c>
      <c r="H5321">
        <f>SUMIFS(Data!Z:Z,Data!B:B,Figure16!B5321,Data!A:A,Figure16!A5321)</f>
        <v>0</v>
      </c>
    </row>
    <row r="5322" spans="1:8">
      <c r="A5322" s="27">
        <v>2010</v>
      </c>
      <c r="B5322" t="s">
        <v>79</v>
      </c>
      <c r="C5322" s="3">
        <f>SUMIFS(Data!F:F,Data!$B:$B,Figure16!$B5322,Data!$A:$A,Figure16!$A5322)</f>
        <v>0</v>
      </c>
      <c r="D5322" s="3">
        <f>SUMIFS(Data!Y:Y,Data!$B:$B,Figure16!$B5322,Data!$A:$A,Figure16!$A5322)</f>
        <v>0</v>
      </c>
      <c r="E5322" s="3">
        <f>SUMIFS(Data!Q:Q,Data!$B:$B,Figure16!$B5322,Data!$A:$A,Figure16!$A5322)</f>
        <v>58642392717.815331</v>
      </c>
      <c r="F5322" s="1">
        <f t="shared" si="170"/>
        <v>0</v>
      </c>
      <c r="G5322" s="1">
        <f t="shared" si="171"/>
        <v>0</v>
      </c>
      <c r="H5322">
        <f>SUMIFS(Data!Z:Z,Data!B:B,Figure16!B5322,Data!A:A,Figure16!A5322)</f>
        <v>0</v>
      </c>
    </row>
    <row r="5323" spans="1:8">
      <c r="A5323" s="27">
        <v>2011</v>
      </c>
      <c r="B5323" t="s">
        <v>79</v>
      </c>
      <c r="C5323" s="3">
        <f>SUMIFS(Data!F:F,Data!$B:$B,Figure16!$B5323,Data!$A:$A,Figure16!$A5323)</f>
        <v>0</v>
      </c>
      <c r="D5323" s="3">
        <f>SUMIFS(Data!Y:Y,Data!$B:$B,Figure16!$B5323,Data!$A:$A,Figure16!$A5323)</f>
        <v>0</v>
      </c>
      <c r="E5323" s="3">
        <f>SUMIFS(Data!Q:Q,Data!$B:$B,Figure16!$B5323,Data!$A:$A,Figure16!$A5323)</f>
        <v>67937581274.382317</v>
      </c>
      <c r="F5323" s="1">
        <f t="shared" si="170"/>
        <v>0</v>
      </c>
      <c r="G5323" s="1">
        <f t="shared" si="171"/>
        <v>0</v>
      </c>
      <c r="H5323">
        <f>SUMIFS(Data!Z:Z,Data!B:B,Figure16!B5323,Data!A:A,Figure16!A5323)</f>
        <v>0</v>
      </c>
    </row>
    <row r="5324" spans="1:8">
      <c r="A5324" s="27">
        <v>2012</v>
      </c>
      <c r="B5324" t="s">
        <v>79</v>
      </c>
      <c r="C5324" s="3">
        <f>SUMIFS(Data!F:F,Data!$B:$B,Figure16!$B5324,Data!$A:$A,Figure16!$A5324)</f>
        <v>0</v>
      </c>
      <c r="D5324" s="3">
        <f>SUMIFS(Data!Y:Y,Data!$B:$B,Figure16!$B5324,Data!$A:$A,Figure16!$A5324)</f>
        <v>0</v>
      </c>
      <c r="E5324" s="3">
        <f>SUMIFS(Data!Q:Q,Data!$B:$B,Figure16!$B5324,Data!$A:$A,Figure16!$A5324)</f>
        <v>76689206762.02861</v>
      </c>
      <c r="F5324" s="1">
        <f t="shared" si="170"/>
        <v>0</v>
      </c>
      <c r="G5324" s="1">
        <f t="shared" si="171"/>
        <v>0</v>
      </c>
      <c r="H5324">
        <f>SUMIFS(Data!Z:Z,Data!B:B,Figure16!B5324,Data!A:A,Figure16!A5324)</f>
        <v>0</v>
      </c>
    </row>
    <row r="5325" spans="1:8">
      <c r="A5325" s="27">
        <v>2013</v>
      </c>
      <c r="B5325" t="s">
        <v>79</v>
      </c>
      <c r="C5325" s="3">
        <f>SUMIFS(Data!F:F,Data!$B:$B,Figure16!$B5325,Data!$A:$A,Figure16!$A5325)</f>
        <v>0</v>
      </c>
      <c r="D5325" s="3">
        <f>SUMIFS(Data!Y:Y,Data!$B:$B,Figure16!$B5325,Data!$A:$A,Figure16!$A5325)</f>
        <v>0</v>
      </c>
      <c r="E5325" s="3">
        <f>SUMIFS(Data!Q:Q,Data!$B:$B,Figure16!$B5325,Data!$A:$A,Figure16!$A5325)</f>
        <v>78784395318.595566</v>
      </c>
      <c r="F5325" s="1">
        <f t="shared" si="170"/>
        <v>0</v>
      </c>
      <c r="G5325" s="1">
        <f t="shared" si="171"/>
        <v>0</v>
      </c>
      <c r="H5325">
        <f>SUMIFS(Data!Z:Z,Data!B:B,Figure16!B5325,Data!A:A,Figure16!A5325)</f>
        <v>0</v>
      </c>
    </row>
    <row r="5326" spans="1:8">
      <c r="A5326" s="27">
        <v>2014</v>
      </c>
      <c r="B5326" t="s">
        <v>79</v>
      </c>
      <c r="C5326" s="3">
        <f>SUMIFS(Data!F:F,Data!$B:$B,Figure16!$B5326,Data!$A:$A,Figure16!$A5326)</f>
        <v>0</v>
      </c>
      <c r="D5326" s="3">
        <f>SUMIFS(Data!Y:Y,Data!$B:$B,Figure16!$B5326,Data!$A:$A,Figure16!$A5326)</f>
        <v>0</v>
      </c>
      <c r="E5326" s="3">
        <f>SUMIFS(Data!Q:Q,Data!$B:$B,Figure16!$B5326,Data!$A:$A,Figure16!$A5326)</f>
        <v>81076723016.905075</v>
      </c>
      <c r="F5326" s="1">
        <f t="shared" si="170"/>
        <v>0</v>
      </c>
      <c r="G5326" s="1">
        <f t="shared" si="171"/>
        <v>0</v>
      </c>
      <c r="H5326">
        <f>SUMIFS(Data!Z:Z,Data!B:B,Figure16!B5326,Data!A:A,Figure16!A5326)</f>
        <v>0</v>
      </c>
    </row>
    <row r="5327" spans="1:8">
      <c r="A5327" s="27">
        <v>2015</v>
      </c>
      <c r="B5327" t="s">
        <v>79</v>
      </c>
      <c r="C5327" s="3">
        <f>SUMIFS(Data!F:F,Data!$B:$B,Figure16!$B5327,Data!$A:$A,Figure16!$A5327)</f>
        <v>0</v>
      </c>
      <c r="D5327" s="3">
        <f>SUMIFS(Data!Y:Y,Data!$B:$B,Figure16!$B5327,Data!$A:$A,Figure16!$A5327)</f>
        <v>0</v>
      </c>
      <c r="E5327" s="3">
        <f>SUMIFS(Data!Q:Q,Data!$B:$B,Figure16!$B5327,Data!$A:$A,Figure16!$A5327)</f>
        <v>68905071521.456436</v>
      </c>
      <c r="F5327" s="1">
        <f t="shared" si="170"/>
        <v>0</v>
      </c>
      <c r="G5327" s="1">
        <f t="shared" si="171"/>
        <v>0</v>
      </c>
      <c r="H5327">
        <f>SUMIFS(Data!Z:Z,Data!B:B,Figure16!B5327,Data!A:A,Figure16!A5327)</f>
        <v>0</v>
      </c>
    </row>
    <row r="5328" spans="1:8">
      <c r="A5328" s="27">
        <v>2016</v>
      </c>
      <c r="B5328" t="s">
        <v>79</v>
      </c>
      <c r="C5328" s="3">
        <f>SUMIFS(Data!F:F,Data!$B:$B,Figure16!$B5328,Data!$A:$A,Figure16!$A5328)</f>
        <v>0</v>
      </c>
      <c r="D5328" s="3">
        <f>SUMIFS(Data!Y:Y,Data!$B:$B,Figure16!$B5328,Data!$A:$A,Figure16!$A5328)</f>
        <v>0</v>
      </c>
      <c r="E5328" s="3">
        <f>SUMIFS(Data!Q:Q,Data!$B:$B,Figure16!$B5328,Data!$A:$A,Figure16!$A5328)</f>
        <v>66824447334.200272</v>
      </c>
      <c r="F5328" s="1">
        <f t="shared" si="170"/>
        <v>0</v>
      </c>
      <c r="G5328" s="1">
        <f t="shared" si="171"/>
        <v>0</v>
      </c>
      <c r="H5328">
        <f>SUMIFS(Data!Z:Z,Data!B:B,Figure16!B5328,Data!A:A,Figure16!A5328)</f>
        <v>0</v>
      </c>
    </row>
    <row r="5329" spans="1:8">
      <c r="A5329" s="27">
        <v>2017</v>
      </c>
      <c r="B5329" t="s">
        <v>79</v>
      </c>
      <c r="C5329" s="3">
        <f>SUMIFS(Data!F:F,Data!$B:$B,Figure16!$B5329,Data!$A:$A,Figure16!$A5329)</f>
        <v>3600000000</v>
      </c>
      <c r="D5329" s="3">
        <f>SUMIFS(Data!Y:Y,Data!$B:$B,Figure16!$B5329,Data!$A:$A,Figure16!$A5329)</f>
        <v>0</v>
      </c>
      <c r="E5329" s="3">
        <f>SUMIFS(Data!Q:Q,Data!$B:$B,Figure16!$B5329,Data!$A:$A,Figure16!$A5329)</f>
        <v>72642652795.838745</v>
      </c>
      <c r="F5329" s="1">
        <f t="shared" si="170"/>
        <v>4.9557661531411235</v>
      </c>
      <c r="G5329" s="1">
        <f t="shared" si="171"/>
        <v>0</v>
      </c>
      <c r="H5329">
        <f>SUMIFS(Data!Z:Z,Data!B:B,Figure16!B5329,Data!A:A,Figure16!A5329)</f>
        <v>0</v>
      </c>
    </row>
    <row r="5330" spans="1:8">
      <c r="A5330" s="27">
        <v>1950</v>
      </c>
      <c r="B5330" t="s">
        <v>29</v>
      </c>
      <c r="C5330" s="3">
        <f>SUMIFS(Data!F:F,Data!$B:$B,Figure16!$B5330,Data!$A:$A,Figure16!$A5330)</f>
        <v>0</v>
      </c>
      <c r="D5330" s="3">
        <f>SUMIFS(Data!Y:Y,Data!$B:$B,Figure16!$B5330,Data!$A:$A,Figure16!$A5330)</f>
        <v>0</v>
      </c>
      <c r="E5330" s="3">
        <f>SUMIFS(Data!Q:Q,Data!$B:$B,Figure16!$B5330,Data!$A:$A,Figure16!$A5330)</f>
        <v>0</v>
      </c>
      <c r="F5330" s="1" t="str">
        <f t="shared" si="170"/>
        <v/>
      </c>
      <c r="G5330" s="1" t="str">
        <f t="shared" si="171"/>
        <v/>
      </c>
      <c r="H5330">
        <f>SUMIFS(Data!Z:Z,Data!B:B,Figure16!B5330,Data!A:A,Figure16!A5330)</f>
        <v>1</v>
      </c>
    </row>
    <row r="5331" spans="1:8">
      <c r="A5331" s="27">
        <v>1951</v>
      </c>
      <c r="B5331" t="s">
        <v>29</v>
      </c>
      <c r="C5331" s="3">
        <f>SUMIFS(Data!F:F,Data!$B:$B,Figure16!$B5331,Data!$A:$A,Figure16!$A5331)</f>
        <v>0</v>
      </c>
      <c r="D5331" s="3">
        <f>SUMIFS(Data!Y:Y,Data!$B:$B,Figure16!$B5331,Data!$A:$A,Figure16!$A5331)</f>
        <v>0</v>
      </c>
      <c r="E5331" s="3">
        <f>SUMIFS(Data!Q:Q,Data!$B:$B,Figure16!$B5331,Data!$A:$A,Figure16!$A5331)</f>
        <v>0</v>
      </c>
      <c r="F5331" s="1" t="str">
        <f t="shared" si="170"/>
        <v/>
      </c>
      <c r="G5331" s="1" t="str">
        <f t="shared" si="171"/>
        <v/>
      </c>
      <c r="H5331">
        <f>SUMIFS(Data!Z:Z,Data!B:B,Figure16!B5331,Data!A:A,Figure16!A5331)</f>
        <v>1</v>
      </c>
    </row>
    <row r="5332" spans="1:8">
      <c r="A5332" s="27">
        <v>1952</v>
      </c>
      <c r="B5332" t="s">
        <v>29</v>
      </c>
      <c r="C5332" s="3">
        <f>SUMIFS(Data!F:F,Data!$B:$B,Figure16!$B5332,Data!$A:$A,Figure16!$A5332)</f>
        <v>0</v>
      </c>
      <c r="D5332" s="3">
        <f>SUMIFS(Data!Y:Y,Data!$B:$B,Figure16!$B5332,Data!$A:$A,Figure16!$A5332)</f>
        <v>0</v>
      </c>
      <c r="E5332" s="3">
        <f>SUMIFS(Data!Q:Q,Data!$B:$B,Figure16!$B5332,Data!$A:$A,Figure16!$A5332)</f>
        <v>0</v>
      </c>
      <c r="F5332" s="1" t="str">
        <f t="shared" si="170"/>
        <v/>
      </c>
      <c r="G5332" s="1" t="str">
        <f t="shared" si="171"/>
        <v/>
      </c>
      <c r="H5332">
        <f>SUMIFS(Data!Z:Z,Data!B:B,Figure16!B5332,Data!A:A,Figure16!A5332)</f>
        <v>1</v>
      </c>
    </row>
    <row r="5333" spans="1:8">
      <c r="A5333" s="27">
        <v>1953</v>
      </c>
      <c r="B5333" t="s">
        <v>29</v>
      </c>
      <c r="C5333" s="3">
        <f>SUMIFS(Data!F:F,Data!$B:$B,Figure16!$B5333,Data!$A:$A,Figure16!$A5333)</f>
        <v>0</v>
      </c>
      <c r="D5333" s="3">
        <f>SUMIFS(Data!Y:Y,Data!$B:$B,Figure16!$B5333,Data!$A:$A,Figure16!$A5333)</f>
        <v>0</v>
      </c>
      <c r="E5333" s="3">
        <f>SUMIFS(Data!Q:Q,Data!$B:$B,Figure16!$B5333,Data!$A:$A,Figure16!$A5333)</f>
        <v>0</v>
      </c>
      <c r="F5333" s="1" t="str">
        <f t="shared" si="170"/>
        <v/>
      </c>
      <c r="G5333" s="1" t="str">
        <f t="shared" si="171"/>
        <v/>
      </c>
      <c r="H5333">
        <f>SUMIFS(Data!Z:Z,Data!B:B,Figure16!B5333,Data!A:A,Figure16!A5333)</f>
        <v>1</v>
      </c>
    </row>
    <row r="5334" spans="1:8">
      <c r="A5334" s="27">
        <v>1954</v>
      </c>
      <c r="B5334" t="s">
        <v>29</v>
      </c>
      <c r="C5334" s="3">
        <f>SUMIFS(Data!F:F,Data!$B:$B,Figure16!$B5334,Data!$A:$A,Figure16!$A5334)</f>
        <v>0</v>
      </c>
      <c r="D5334" s="3">
        <f>SUMIFS(Data!Y:Y,Data!$B:$B,Figure16!$B5334,Data!$A:$A,Figure16!$A5334)</f>
        <v>0</v>
      </c>
      <c r="E5334" s="3">
        <f>SUMIFS(Data!Q:Q,Data!$B:$B,Figure16!$B5334,Data!$A:$A,Figure16!$A5334)</f>
        <v>0</v>
      </c>
      <c r="F5334" s="1" t="str">
        <f t="shared" si="170"/>
        <v/>
      </c>
      <c r="G5334" s="1" t="str">
        <f t="shared" si="171"/>
        <v/>
      </c>
      <c r="H5334">
        <f>SUMIFS(Data!Z:Z,Data!B:B,Figure16!B5334,Data!A:A,Figure16!A5334)</f>
        <v>1</v>
      </c>
    </row>
    <row r="5335" spans="1:8">
      <c r="A5335" s="27">
        <v>1955</v>
      </c>
      <c r="B5335" t="s">
        <v>29</v>
      </c>
      <c r="C5335" s="3">
        <f>SUMIFS(Data!F:F,Data!$B:$B,Figure16!$B5335,Data!$A:$A,Figure16!$A5335)</f>
        <v>0</v>
      </c>
      <c r="D5335" s="3">
        <f>SUMIFS(Data!Y:Y,Data!$B:$B,Figure16!$B5335,Data!$A:$A,Figure16!$A5335)</f>
        <v>0</v>
      </c>
      <c r="E5335" s="3">
        <f>SUMIFS(Data!Q:Q,Data!$B:$B,Figure16!$B5335,Data!$A:$A,Figure16!$A5335)</f>
        <v>0</v>
      </c>
      <c r="F5335" s="1" t="str">
        <f t="shared" si="170"/>
        <v/>
      </c>
      <c r="G5335" s="1" t="str">
        <f t="shared" si="171"/>
        <v/>
      </c>
      <c r="H5335">
        <f>SUMIFS(Data!Z:Z,Data!B:B,Figure16!B5335,Data!A:A,Figure16!A5335)</f>
        <v>1</v>
      </c>
    </row>
    <row r="5336" spans="1:8">
      <c r="A5336" s="27">
        <v>1956</v>
      </c>
      <c r="B5336" t="s">
        <v>29</v>
      </c>
      <c r="C5336" s="3">
        <f>SUMIFS(Data!F:F,Data!$B:$B,Figure16!$B5336,Data!$A:$A,Figure16!$A5336)</f>
        <v>0</v>
      </c>
      <c r="D5336" s="3">
        <f>SUMIFS(Data!Y:Y,Data!$B:$B,Figure16!$B5336,Data!$A:$A,Figure16!$A5336)</f>
        <v>0</v>
      </c>
      <c r="E5336" s="3">
        <f>SUMIFS(Data!Q:Q,Data!$B:$B,Figure16!$B5336,Data!$A:$A,Figure16!$A5336)</f>
        <v>0</v>
      </c>
      <c r="F5336" s="1" t="str">
        <f t="shared" si="170"/>
        <v/>
      </c>
      <c r="G5336" s="1" t="str">
        <f t="shared" si="171"/>
        <v/>
      </c>
      <c r="H5336">
        <f>SUMIFS(Data!Z:Z,Data!B:B,Figure16!B5336,Data!A:A,Figure16!A5336)</f>
        <v>1</v>
      </c>
    </row>
    <row r="5337" spans="1:8">
      <c r="A5337" s="27">
        <v>1957</v>
      </c>
      <c r="B5337" t="s">
        <v>29</v>
      </c>
      <c r="C5337" s="3">
        <f>SUMIFS(Data!F:F,Data!$B:$B,Figure16!$B5337,Data!$A:$A,Figure16!$A5337)</f>
        <v>0</v>
      </c>
      <c r="D5337" s="3">
        <f>SUMIFS(Data!Y:Y,Data!$B:$B,Figure16!$B5337,Data!$A:$A,Figure16!$A5337)</f>
        <v>0</v>
      </c>
      <c r="E5337" s="3">
        <f>SUMIFS(Data!Q:Q,Data!$B:$B,Figure16!$B5337,Data!$A:$A,Figure16!$A5337)</f>
        <v>0</v>
      </c>
      <c r="F5337" s="1" t="str">
        <f t="shared" si="170"/>
        <v/>
      </c>
      <c r="G5337" s="1" t="str">
        <f t="shared" si="171"/>
        <v/>
      </c>
      <c r="H5337">
        <f>SUMIFS(Data!Z:Z,Data!B:B,Figure16!B5337,Data!A:A,Figure16!A5337)</f>
        <v>1</v>
      </c>
    </row>
    <row r="5338" spans="1:8">
      <c r="A5338" s="27">
        <v>1958</v>
      </c>
      <c r="B5338" t="s">
        <v>29</v>
      </c>
      <c r="C5338" s="3">
        <f>SUMIFS(Data!F:F,Data!$B:$B,Figure16!$B5338,Data!$A:$A,Figure16!$A5338)</f>
        <v>0</v>
      </c>
      <c r="D5338" s="3">
        <f>SUMIFS(Data!Y:Y,Data!$B:$B,Figure16!$B5338,Data!$A:$A,Figure16!$A5338)</f>
        <v>0</v>
      </c>
      <c r="E5338" s="3">
        <f>SUMIFS(Data!Q:Q,Data!$B:$B,Figure16!$B5338,Data!$A:$A,Figure16!$A5338)</f>
        <v>0</v>
      </c>
      <c r="F5338" s="1" t="str">
        <f t="shared" si="170"/>
        <v/>
      </c>
      <c r="G5338" s="1" t="str">
        <f t="shared" si="171"/>
        <v/>
      </c>
      <c r="H5338">
        <f>SUMIFS(Data!Z:Z,Data!B:B,Figure16!B5338,Data!A:A,Figure16!A5338)</f>
        <v>1</v>
      </c>
    </row>
    <row r="5339" spans="1:8">
      <c r="A5339" s="27">
        <v>1959</v>
      </c>
      <c r="B5339" t="s">
        <v>29</v>
      </c>
      <c r="C5339" s="3">
        <f>SUMIFS(Data!F:F,Data!$B:$B,Figure16!$B5339,Data!$A:$A,Figure16!$A5339)</f>
        <v>0</v>
      </c>
      <c r="D5339" s="3">
        <f>SUMIFS(Data!Y:Y,Data!$B:$B,Figure16!$B5339,Data!$A:$A,Figure16!$A5339)</f>
        <v>0</v>
      </c>
      <c r="E5339" s="3">
        <f>SUMIFS(Data!Q:Q,Data!$B:$B,Figure16!$B5339,Data!$A:$A,Figure16!$A5339)</f>
        <v>0</v>
      </c>
      <c r="F5339" s="1" t="str">
        <f t="shared" si="170"/>
        <v/>
      </c>
      <c r="G5339" s="1" t="str">
        <f t="shared" si="171"/>
        <v/>
      </c>
      <c r="H5339">
        <f>SUMIFS(Data!Z:Z,Data!B:B,Figure16!B5339,Data!A:A,Figure16!A5339)</f>
        <v>1</v>
      </c>
    </row>
    <row r="5340" spans="1:8">
      <c r="A5340" s="27">
        <v>1960</v>
      </c>
      <c r="B5340" t="s">
        <v>29</v>
      </c>
      <c r="C5340" s="3">
        <f>SUMIFS(Data!F:F,Data!$B:$B,Figure16!$B5340,Data!$A:$A,Figure16!$A5340)</f>
        <v>0</v>
      </c>
      <c r="D5340" s="3">
        <f>SUMIFS(Data!Y:Y,Data!$B:$B,Figure16!$B5340,Data!$A:$A,Figure16!$A5340)</f>
        <v>0</v>
      </c>
      <c r="E5340" s="3">
        <f>SUMIFS(Data!Q:Q,Data!$B:$B,Figure16!$B5340,Data!$A:$A,Figure16!$A5340)</f>
        <v>3707055900.8819828</v>
      </c>
      <c r="F5340" s="1">
        <f t="shared" si="170"/>
        <v>0</v>
      </c>
      <c r="G5340" s="1">
        <f t="shared" si="171"/>
        <v>0</v>
      </c>
      <c r="H5340">
        <f>SUMIFS(Data!Z:Z,Data!B:B,Figure16!B5340,Data!A:A,Figure16!A5340)</f>
        <v>1</v>
      </c>
    </row>
    <row r="5341" spans="1:8">
      <c r="A5341" s="27">
        <v>1961</v>
      </c>
      <c r="B5341" t="s">
        <v>29</v>
      </c>
      <c r="C5341" s="3">
        <f>SUMIFS(Data!F:F,Data!$B:$B,Figure16!$B5341,Data!$A:$A,Figure16!$A5341)</f>
        <v>0</v>
      </c>
      <c r="D5341" s="3">
        <f>SUMIFS(Data!Y:Y,Data!$B:$B,Figure16!$B5341,Data!$A:$A,Figure16!$A5341)</f>
        <v>0</v>
      </c>
      <c r="E5341" s="3">
        <f>SUMIFS(Data!Q:Q,Data!$B:$B,Figure16!$B5341,Data!$A:$A,Figure16!$A5341)</f>
        <v>4054599181.0163798</v>
      </c>
      <c r="F5341" s="1">
        <f t="shared" si="170"/>
        <v>0</v>
      </c>
      <c r="G5341" s="1">
        <f t="shared" si="171"/>
        <v>0</v>
      </c>
      <c r="H5341">
        <f>SUMIFS(Data!Z:Z,Data!B:B,Figure16!B5341,Data!A:A,Figure16!A5341)</f>
        <v>1</v>
      </c>
    </row>
    <row r="5342" spans="1:8">
      <c r="A5342" s="27">
        <v>1962</v>
      </c>
      <c r="B5342" t="s">
        <v>29</v>
      </c>
      <c r="C5342" s="3">
        <f>SUMIFS(Data!F:F,Data!$B:$B,Figure16!$B5342,Data!$A:$A,Figure16!$A5342)</f>
        <v>0</v>
      </c>
      <c r="D5342" s="3">
        <f>SUMIFS(Data!Y:Y,Data!$B:$B,Figure16!$B5342,Data!$A:$A,Figure16!$A5342)</f>
        <v>0</v>
      </c>
      <c r="E5342" s="3">
        <f>SUMIFS(Data!Q:Q,Data!$B:$B,Figure16!$B5342,Data!$A:$A,Figure16!$A5342)</f>
        <v>4233095590.0881987</v>
      </c>
      <c r="F5342" s="1">
        <f t="shared" si="170"/>
        <v>0</v>
      </c>
      <c r="G5342" s="1">
        <f t="shared" si="171"/>
        <v>0</v>
      </c>
      <c r="H5342">
        <f>SUMIFS(Data!Z:Z,Data!B:B,Figure16!B5342,Data!A:A,Figure16!A5342)</f>
        <v>1</v>
      </c>
    </row>
    <row r="5343" spans="1:8">
      <c r="A5343" s="27">
        <v>1963</v>
      </c>
      <c r="B5343" t="s">
        <v>29</v>
      </c>
      <c r="C5343" s="3">
        <f>SUMIFS(Data!F:F,Data!$B:$B,Figure16!$B5343,Data!$A:$A,Figure16!$A5343)</f>
        <v>0</v>
      </c>
      <c r="D5343" s="3">
        <f>SUMIFS(Data!Y:Y,Data!$B:$B,Figure16!$B5343,Data!$A:$A,Figure16!$A5343)</f>
        <v>0</v>
      </c>
      <c r="E5343" s="3">
        <f>SUMIFS(Data!Q:Q,Data!$B:$B,Figure16!$B5343,Data!$A:$A,Figure16!$A5343)</f>
        <v>4540529105.4178925</v>
      </c>
      <c r="F5343" s="1">
        <f t="shared" si="170"/>
        <v>0</v>
      </c>
      <c r="G5343" s="1">
        <f t="shared" si="171"/>
        <v>0</v>
      </c>
      <c r="H5343">
        <f>SUMIFS(Data!Z:Z,Data!B:B,Figure16!B5343,Data!A:A,Figure16!A5343)</f>
        <v>1</v>
      </c>
    </row>
    <row r="5344" spans="1:8">
      <c r="A5344" s="27">
        <v>1964</v>
      </c>
      <c r="B5344" t="s">
        <v>29</v>
      </c>
      <c r="C5344" s="3">
        <f>SUMIFS(Data!F:F,Data!$B:$B,Figure16!$B5344,Data!$A:$A,Figure16!$A5344)</f>
        <v>0</v>
      </c>
      <c r="D5344" s="3">
        <f>SUMIFS(Data!Y:Y,Data!$B:$B,Figure16!$B5344,Data!$A:$A,Figure16!$A5344)</f>
        <v>0</v>
      </c>
      <c r="E5344" s="3">
        <f>SUMIFS(Data!Q:Q,Data!$B:$B,Figure16!$B5344,Data!$A:$A,Figure16!$A5344)</f>
        <v>5130407727.8454437</v>
      </c>
      <c r="F5344" s="1">
        <f t="shared" si="170"/>
        <v>0</v>
      </c>
      <c r="G5344" s="1">
        <f t="shared" si="171"/>
        <v>0</v>
      </c>
      <c r="H5344">
        <f>SUMIFS(Data!Z:Z,Data!B:B,Figure16!B5344,Data!A:A,Figure16!A5344)</f>
        <v>1</v>
      </c>
    </row>
    <row r="5345" spans="1:8">
      <c r="A5345" s="27">
        <v>1965</v>
      </c>
      <c r="B5345" t="s">
        <v>29</v>
      </c>
      <c r="C5345" s="3">
        <f>SUMIFS(Data!F:F,Data!$B:$B,Figure16!$B5345,Data!$A:$A,Figure16!$A5345)</f>
        <v>56000000</v>
      </c>
      <c r="D5345" s="3">
        <f>SUMIFS(Data!Y:Y,Data!$B:$B,Figure16!$B5345,Data!$A:$A,Figure16!$A5345)</f>
        <v>0</v>
      </c>
      <c r="E5345" s="3">
        <f>SUMIFS(Data!Q:Q,Data!$B:$B,Figure16!$B5345,Data!$A:$A,Figure16!$A5345)</f>
        <v>5884712095.7580862</v>
      </c>
      <c r="F5345" s="1">
        <f t="shared" si="170"/>
        <v>0.9516183474866482</v>
      </c>
      <c r="G5345" s="1">
        <f t="shared" si="171"/>
        <v>0</v>
      </c>
      <c r="H5345">
        <f>SUMIFS(Data!Z:Z,Data!B:B,Figure16!B5345,Data!A:A,Figure16!A5345)</f>
        <v>1</v>
      </c>
    </row>
    <row r="5346" spans="1:8">
      <c r="A5346" s="27">
        <v>1966</v>
      </c>
      <c r="B5346" t="s">
        <v>29</v>
      </c>
      <c r="C5346" s="3">
        <f>SUMIFS(Data!F:F,Data!$B:$B,Figure16!$B5346,Data!$A:$A,Figure16!$A5346)</f>
        <v>0</v>
      </c>
      <c r="D5346" s="3">
        <f>SUMIFS(Data!Y:Y,Data!$B:$B,Figure16!$B5346,Data!$A:$A,Figure16!$A5346)</f>
        <v>0</v>
      </c>
      <c r="E5346" s="3">
        <f>SUMIFS(Data!Q:Q,Data!$B:$B,Figure16!$B5346,Data!$A:$A,Figure16!$A5346)</f>
        <v>6466610751.7849646</v>
      </c>
      <c r="F5346" s="1">
        <f t="shared" si="170"/>
        <v>0</v>
      </c>
      <c r="G5346" s="1">
        <f t="shared" si="171"/>
        <v>0</v>
      </c>
      <c r="H5346">
        <f>SUMIFS(Data!Z:Z,Data!B:B,Figure16!B5346,Data!A:A,Figure16!A5346)</f>
        <v>1</v>
      </c>
    </row>
    <row r="5347" spans="1:8">
      <c r="A5347" s="27">
        <v>1967</v>
      </c>
      <c r="B5347" t="s">
        <v>29</v>
      </c>
      <c r="C5347" s="3">
        <f>SUMIFS(Data!F:F,Data!$B:$B,Figure16!$B5347,Data!$A:$A,Figure16!$A5347)</f>
        <v>9000000</v>
      </c>
      <c r="D5347" s="3">
        <f>SUMIFS(Data!Y:Y,Data!$B:$B,Figure16!$B5347,Data!$A:$A,Figure16!$A5347)</f>
        <v>0</v>
      </c>
      <c r="E5347" s="3">
        <f>SUMIFS(Data!Q:Q,Data!$B:$B,Figure16!$B5347,Data!$A:$A,Figure16!$A5347)</f>
        <v>7403821902.5619497</v>
      </c>
      <c r="F5347" s="1">
        <f t="shared" si="170"/>
        <v>0.1215588397241933</v>
      </c>
      <c r="G5347" s="1">
        <f t="shared" si="171"/>
        <v>0</v>
      </c>
      <c r="H5347">
        <f>SUMIFS(Data!Z:Z,Data!B:B,Figure16!B5347,Data!A:A,Figure16!A5347)</f>
        <v>1</v>
      </c>
    </row>
    <row r="5348" spans="1:8">
      <c r="A5348" s="27">
        <v>1968</v>
      </c>
      <c r="B5348" t="s">
        <v>29</v>
      </c>
      <c r="C5348" s="3">
        <f>SUMIFS(Data!F:F,Data!$B:$B,Figure16!$B5348,Data!$A:$A,Figure16!$A5348)</f>
        <v>42000000</v>
      </c>
      <c r="D5348" s="3">
        <f>SUMIFS(Data!Y:Y,Data!$B:$B,Figure16!$B5348,Data!$A:$A,Figure16!$A5348)</f>
        <v>0</v>
      </c>
      <c r="E5348" s="3">
        <f>SUMIFS(Data!Q:Q,Data!$B:$B,Figure16!$B5348,Data!$A:$A,Figure16!$A5348)</f>
        <v>8090088555.2288961</v>
      </c>
      <c r="F5348" s="1">
        <f t="shared" si="170"/>
        <v>0.51915377332741297</v>
      </c>
      <c r="G5348" s="1">
        <f t="shared" si="171"/>
        <v>0</v>
      </c>
      <c r="H5348">
        <f>SUMIFS(Data!Z:Z,Data!B:B,Figure16!B5348,Data!A:A,Figure16!A5348)</f>
        <v>1</v>
      </c>
    </row>
    <row r="5349" spans="1:8">
      <c r="A5349" s="27">
        <v>1969</v>
      </c>
      <c r="B5349" t="s">
        <v>29</v>
      </c>
      <c r="C5349" s="3">
        <f>SUMIFS(Data!F:F,Data!$B:$B,Figure16!$B5349,Data!$A:$A,Figure16!$A5349)</f>
        <v>0</v>
      </c>
      <c r="D5349" s="3">
        <f>SUMIFS(Data!Y:Y,Data!$B:$B,Figure16!$B5349,Data!$A:$A,Figure16!$A5349)</f>
        <v>0</v>
      </c>
      <c r="E5349" s="3">
        <f>SUMIFS(Data!Q:Q,Data!$B:$B,Figure16!$B5349,Data!$A:$A,Figure16!$A5349)</f>
        <v>8632927257.4548512</v>
      </c>
      <c r="F5349" s="1">
        <f t="shared" si="170"/>
        <v>0</v>
      </c>
      <c r="G5349" s="1">
        <f t="shared" si="171"/>
        <v>0</v>
      </c>
      <c r="H5349">
        <f>SUMIFS(Data!Z:Z,Data!B:B,Figure16!B5349,Data!A:A,Figure16!A5349)</f>
        <v>1</v>
      </c>
    </row>
    <row r="5350" spans="1:8">
      <c r="A5350" s="27">
        <v>1970</v>
      </c>
      <c r="B5350" t="s">
        <v>29</v>
      </c>
      <c r="C5350" s="3">
        <f>SUMIFS(Data!F:F,Data!$B:$B,Figure16!$B5350,Data!$A:$A,Figure16!$A5350)</f>
        <v>210000000</v>
      </c>
      <c r="D5350" s="3">
        <f>SUMIFS(Data!Y:Y,Data!$B:$B,Figure16!$B5350,Data!$A:$A,Figure16!$A5350)</f>
        <v>17000000</v>
      </c>
      <c r="E5350" s="3">
        <f>SUMIFS(Data!Q:Q,Data!$B:$B,Figure16!$B5350,Data!$A:$A,Figure16!$A5350)</f>
        <v>10027088849.223019</v>
      </c>
      <c r="F5350" s="1">
        <f t="shared" si="170"/>
        <v>2.0943267099530338</v>
      </c>
      <c r="G5350" s="1">
        <f t="shared" si="171"/>
        <v>0.16954073366286468</v>
      </c>
      <c r="H5350">
        <f>SUMIFS(Data!Z:Z,Data!B:B,Figure16!B5350,Data!A:A,Figure16!A5350)</f>
        <v>1</v>
      </c>
    </row>
    <row r="5351" spans="1:8">
      <c r="A5351" s="27">
        <v>1971</v>
      </c>
      <c r="B5351" t="s">
        <v>29</v>
      </c>
      <c r="C5351" s="3">
        <f>SUMIFS(Data!F:F,Data!$B:$B,Figure16!$B5351,Data!$A:$A,Figure16!$A5351)</f>
        <v>0</v>
      </c>
      <c r="D5351" s="3">
        <f>SUMIFS(Data!Y:Y,Data!$B:$B,Figure16!$B5351,Data!$A:$A,Figure16!$A5351)</f>
        <v>0</v>
      </c>
      <c r="E5351" s="3">
        <f>SUMIFS(Data!Q:Q,Data!$B:$B,Figure16!$B5351,Data!$A:$A,Figure16!$A5351)</f>
        <v>10602058189.836205</v>
      </c>
      <c r="F5351" s="1">
        <f t="shared" si="170"/>
        <v>0</v>
      </c>
      <c r="G5351" s="1">
        <f t="shared" si="171"/>
        <v>0</v>
      </c>
      <c r="H5351">
        <f>SUMIFS(Data!Z:Z,Data!B:B,Figure16!B5351,Data!A:A,Figure16!A5351)</f>
        <v>1</v>
      </c>
    </row>
    <row r="5352" spans="1:8">
      <c r="A5352" s="27">
        <v>1972</v>
      </c>
      <c r="B5352" t="s">
        <v>29</v>
      </c>
      <c r="C5352" s="3">
        <f>SUMIFS(Data!F:F,Data!$B:$B,Figure16!$B5352,Data!$A:$A,Figure16!$A5352)</f>
        <v>90700000</v>
      </c>
      <c r="D5352" s="3">
        <f>SUMIFS(Data!Y:Y,Data!$B:$B,Figure16!$B5352,Data!$A:$A,Figure16!$A5352)</f>
        <v>0</v>
      </c>
      <c r="E5352" s="3">
        <f>SUMIFS(Data!Q:Q,Data!$B:$B,Figure16!$B5352,Data!$A:$A,Figure16!$A5352)</f>
        <v>9309109764.077837</v>
      </c>
      <c r="F5352" s="1">
        <f t="shared" si="170"/>
        <v>0.97431443283647612</v>
      </c>
      <c r="G5352" s="1">
        <f t="shared" si="171"/>
        <v>0</v>
      </c>
      <c r="H5352">
        <f>SUMIFS(Data!Z:Z,Data!B:B,Figure16!B5352,Data!A:A,Figure16!A5352)</f>
        <v>1</v>
      </c>
    </row>
    <row r="5353" spans="1:8">
      <c r="A5353" s="27">
        <v>1973</v>
      </c>
      <c r="B5353" t="s">
        <v>29</v>
      </c>
      <c r="C5353" s="3">
        <f>SUMIFS(Data!F:F,Data!$B:$B,Figure16!$B5353,Data!$A:$A,Figure16!$A5353)</f>
        <v>0</v>
      </c>
      <c r="D5353" s="3">
        <f>SUMIFS(Data!Y:Y,Data!$B:$B,Figure16!$B5353,Data!$A:$A,Figure16!$A5353)</f>
        <v>0</v>
      </c>
      <c r="E5353" s="3">
        <f>SUMIFS(Data!Q:Q,Data!$B:$B,Figure16!$B5353,Data!$A:$A,Figure16!$A5353)</f>
        <v>6324884129.3861713</v>
      </c>
      <c r="F5353" s="1">
        <f t="shared" si="170"/>
        <v>0</v>
      </c>
      <c r="G5353" s="1">
        <f t="shared" si="171"/>
        <v>0</v>
      </c>
      <c r="H5353">
        <f>SUMIFS(Data!Z:Z,Data!B:B,Figure16!B5353,Data!A:A,Figure16!A5353)</f>
        <v>1</v>
      </c>
    </row>
    <row r="5354" spans="1:8">
      <c r="A5354" s="27">
        <v>1974</v>
      </c>
      <c r="B5354" t="s">
        <v>29</v>
      </c>
      <c r="C5354" s="3">
        <f>SUMIFS(Data!F:F,Data!$B:$B,Figure16!$B5354,Data!$A:$A,Figure16!$A5354)</f>
        <v>0</v>
      </c>
      <c r="D5354" s="3">
        <f>SUMIFS(Data!Y:Y,Data!$B:$B,Figure16!$B5354,Data!$A:$A,Figure16!$A5354)</f>
        <v>0</v>
      </c>
      <c r="E5354" s="3">
        <f>SUMIFS(Data!Q:Q,Data!$B:$B,Figure16!$B5354,Data!$A:$A,Figure16!$A5354)</f>
        <v>8773030424.242424</v>
      </c>
      <c r="F5354" s="1">
        <f t="shared" si="170"/>
        <v>0</v>
      </c>
      <c r="G5354" s="1">
        <f t="shared" si="171"/>
        <v>0</v>
      </c>
      <c r="H5354">
        <f>SUMIFS(Data!Z:Z,Data!B:B,Figure16!B5354,Data!A:A,Figure16!A5354)</f>
        <v>1</v>
      </c>
    </row>
    <row r="5355" spans="1:8">
      <c r="A5355" s="27">
        <v>1975</v>
      </c>
      <c r="B5355" t="s">
        <v>29</v>
      </c>
      <c r="C5355" s="3">
        <f>SUMIFS(Data!F:F,Data!$B:$B,Figure16!$B5355,Data!$A:$A,Figure16!$A5355)</f>
        <v>0</v>
      </c>
      <c r="D5355" s="3">
        <f>SUMIFS(Data!Y:Y,Data!$B:$B,Figure16!$B5355,Data!$A:$A,Figure16!$A5355)</f>
        <v>7500000</v>
      </c>
      <c r="E5355" s="3">
        <f>SUMIFS(Data!Q:Q,Data!$B:$B,Figure16!$B5355,Data!$A:$A,Figure16!$A5355)</f>
        <v>11340000242.424242</v>
      </c>
      <c r="F5355" s="1">
        <f t="shared" si="170"/>
        <v>0</v>
      </c>
      <c r="G5355" s="1">
        <f t="shared" si="171"/>
        <v>6.6137564723690562E-2</v>
      </c>
      <c r="H5355">
        <f>SUMIFS(Data!Z:Z,Data!B:B,Figure16!B5355,Data!A:A,Figure16!A5355)</f>
        <v>1</v>
      </c>
    </row>
    <row r="5356" spans="1:8">
      <c r="A5356" s="27">
        <v>1976</v>
      </c>
      <c r="B5356" t="s">
        <v>29</v>
      </c>
      <c r="C5356" s="3">
        <f>SUMIFS(Data!F:F,Data!$B:$B,Figure16!$B5356,Data!$A:$A,Figure16!$A5356)</f>
        <v>0</v>
      </c>
      <c r="D5356" s="3">
        <f>SUMIFS(Data!Y:Y,Data!$B:$B,Figure16!$B5356,Data!$A:$A,Figure16!$A5356)</f>
        <v>0</v>
      </c>
      <c r="E5356" s="3">
        <f>SUMIFS(Data!Q:Q,Data!$B:$B,Figure16!$B5356,Data!$A:$A,Figure16!$A5356)</f>
        <v>13338484979.797979</v>
      </c>
      <c r="F5356" s="1">
        <f t="shared" si="170"/>
        <v>0</v>
      </c>
      <c r="G5356" s="1">
        <f t="shared" si="171"/>
        <v>0</v>
      </c>
      <c r="H5356">
        <f>SUMIFS(Data!Z:Z,Data!B:B,Figure16!B5356,Data!A:A,Figure16!A5356)</f>
        <v>1</v>
      </c>
    </row>
    <row r="5357" spans="1:8">
      <c r="A5357" s="27">
        <v>1977</v>
      </c>
      <c r="B5357" t="s">
        <v>29</v>
      </c>
      <c r="C5357" s="3">
        <f>SUMIFS(Data!F:F,Data!$B:$B,Figure16!$B5357,Data!$A:$A,Figure16!$A5357)</f>
        <v>0</v>
      </c>
      <c r="D5357" s="3">
        <f>SUMIFS(Data!Y:Y,Data!$B:$B,Figure16!$B5357,Data!$A:$A,Figure16!$A5357)</f>
        <v>12000000</v>
      </c>
      <c r="E5357" s="3">
        <f>SUMIFS(Data!Q:Q,Data!$B:$B,Figure16!$B5357,Data!$A:$A,Figure16!$A5357)</f>
        <v>15126059646.464645</v>
      </c>
      <c r="F5357" s="1">
        <f t="shared" si="170"/>
        <v>0</v>
      </c>
      <c r="G5357" s="1">
        <f t="shared" si="171"/>
        <v>7.9333284943145871E-2</v>
      </c>
      <c r="H5357">
        <f>SUMIFS(Data!Z:Z,Data!B:B,Figure16!B5357,Data!A:A,Figure16!A5357)</f>
        <v>1</v>
      </c>
    </row>
    <row r="5358" spans="1:8">
      <c r="A5358" s="27">
        <v>1978</v>
      </c>
      <c r="B5358" t="s">
        <v>29</v>
      </c>
      <c r="C5358" s="3">
        <f>SUMIFS(Data!F:F,Data!$B:$B,Figure16!$B5358,Data!$A:$A,Figure16!$A5358)</f>
        <v>0</v>
      </c>
      <c r="D5358" s="3">
        <f>SUMIFS(Data!Y:Y,Data!$B:$B,Figure16!$B5358,Data!$A:$A,Figure16!$A5358)</f>
        <v>0</v>
      </c>
      <c r="E5358" s="3">
        <f>SUMIFS(Data!Q:Q,Data!$B:$B,Figure16!$B5358,Data!$A:$A,Figure16!$A5358)</f>
        <v>17820100626.262623</v>
      </c>
      <c r="F5358" s="1">
        <f t="shared" si="170"/>
        <v>0</v>
      </c>
      <c r="G5358" s="1">
        <f t="shared" si="171"/>
        <v>0</v>
      </c>
      <c r="H5358">
        <f>SUMIFS(Data!Z:Z,Data!B:B,Figure16!B5358,Data!A:A,Figure16!A5358)</f>
        <v>1</v>
      </c>
    </row>
    <row r="5359" spans="1:8">
      <c r="A5359" s="27">
        <v>1979</v>
      </c>
      <c r="B5359" t="s">
        <v>29</v>
      </c>
      <c r="C5359" s="3">
        <f>SUMIFS(Data!F:F,Data!$B:$B,Figure16!$B5359,Data!$A:$A,Figure16!$A5359)</f>
        <v>0</v>
      </c>
      <c r="D5359" s="3">
        <f>SUMIFS(Data!Y:Y,Data!$B:$B,Figure16!$B5359,Data!$A:$A,Figure16!$A5359)</f>
        <v>150200000</v>
      </c>
      <c r="E5359" s="3">
        <f>SUMIFS(Data!Q:Q,Data!$B:$B,Figure16!$B5359,Data!$A:$A,Figure16!$A5359)</f>
        <v>19707979303.030304</v>
      </c>
      <c r="F5359" s="1">
        <f t="shared" si="170"/>
        <v>0</v>
      </c>
      <c r="G5359" s="1">
        <f t="shared" si="171"/>
        <v>0.76212785537533634</v>
      </c>
      <c r="H5359">
        <f>SUMIFS(Data!Z:Z,Data!B:B,Figure16!B5359,Data!A:A,Figure16!A5359)</f>
        <v>1</v>
      </c>
    </row>
    <row r="5360" spans="1:8">
      <c r="A5360" s="27">
        <v>1980</v>
      </c>
      <c r="B5360" t="s">
        <v>29</v>
      </c>
      <c r="C5360" s="3">
        <f>SUMIFS(Data!F:F,Data!$B:$B,Figure16!$B5360,Data!$A:$A,Figure16!$A5360)</f>
        <v>0</v>
      </c>
      <c r="D5360" s="3">
        <f>SUMIFS(Data!Y:Y,Data!$B:$B,Figure16!$B5360,Data!$A:$A,Figure16!$A5360)</f>
        <v>612203008</v>
      </c>
      <c r="E5360" s="3">
        <f>SUMIFS(Data!Q:Q,Data!$B:$B,Figure16!$B5360,Data!$A:$A,Figure16!$A5360)</f>
        <v>23689696767.676765</v>
      </c>
      <c r="F5360" s="1">
        <f t="shared" si="170"/>
        <v>0</v>
      </c>
      <c r="G5360" s="1">
        <f t="shared" si="171"/>
        <v>2.5842585238799511</v>
      </c>
      <c r="H5360">
        <f>SUMIFS(Data!Z:Z,Data!B:B,Figure16!B5360,Data!A:A,Figure16!A5360)</f>
        <v>1</v>
      </c>
    </row>
    <row r="5361" spans="1:8">
      <c r="A5361" s="27">
        <v>1981</v>
      </c>
      <c r="B5361" t="s">
        <v>29</v>
      </c>
      <c r="C5361" s="3">
        <f>SUMIFS(Data!F:F,Data!$B:$B,Figure16!$B5361,Data!$A:$A,Figure16!$A5361)</f>
        <v>17130000</v>
      </c>
      <c r="D5361" s="3">
        <f>SUMIFS(Data!Y:Y,Data!$B:$B,Figure16!$B5361,Data!$A:$A,Figure16!$A5361)</f>
        <v>355500000</v>
      </c>
      <c r="E5361" s="3">
        <f>SUMIFS(Data!Q:Q,Data!$B:$B,Figure16!$B5361,Data!$A:$A,Figure16!$A5361)</f>
        <v>28100605515.151516</v>
      </c>
      <c r="F5361" s="1">
        <f t="shared" si="170"/>
        <v>6.0959540500875355E-2</v>
      </c>
      <c r="G5361" s="1">
        <f t="shared" si="171"/>
        <v>1.2650972941074832</v>
      </c>
      <c r="H5361">
        <f>SUMIFS(Data!Z:Z,Data!B:B,Figure16!B5361,Data!A:A,Figure16!A5361)</f>
        <v>1</v>
      </c>
    </row>
    <row r="5362" spans="1:8">
      <c r="A5362" s="27">
        <v>1982</v>
      </c>
      <c r="B5362" t="s">
        <v>29</v>
      </c>
      <c r="C5362" s="3">
        <f>SUMIFS(Data!F:F,Data!$B:$B,Figure16!$B5362,Data!$A:$A,Figure16!$A5362)</f>
        <v>0</v>
      </c>
      <c r="D5362" s="3">
        <f>SUMIFS(Data!Y:Y,Data!$B:$B,Figure16!$B5362,Data!$A:$A,Figure16!$A5362)</f>
        <v>1305040000</v>
      </c>
      <c r="E5362" s="3">
        <f>SUMIFS(Data!Q:Q,Data!$B:$B,Figure16!$B5362,Data!$A:$A,Figure16!$A5362)</f>
        <v>30725972786.729855</v>
      </c>
      <c r="F5362" s="1">
        <f t="shared" si="170"/>
        <v>0</v>
      </c>
      <c r="G5362" s="1">
        <f t="shared" si="171"/>
        <v>4.2473512850458217</v>
      </c>
      <c r="H5362">
        <f>SUMIFS(Data!Z:Z,Data!B:B,Figure16!B5362,Data!A:A,Figure16!A5362)</f>
        <v>1</v>
      </c>
    </row>
    <row r="5363" spans="1:8">
      <c r="A5363" s="27">
        <v>1983</v>
      </c>
      <c r="B5363" t="s">
        <v>29</v>
      </c>
      <c r="C5363" s="3">
        <f>SUMIFS(Data!F:F,Data!$B:$B,Figure16!$B5363,Data!$A:$A,Figure16!$A5363)</f>
        <v>0</v>
      </c>
      <c r="D5363" s="3">
        <f>SUMIFS(Data!Y:Y,Data!$B:$B,Figure16!$B5363,Data!$A:$A,Figure16!$A5363)</f>
        <v>763820032</v>
      </c>
      <c r="E5363" s="3">
        <f>SUMIFS(Data!Q:Q,Data!$B:$B,Figure16!$B5363,Data!$A:$A,Figure16!$A5363)</f>
        <v>28691890433.070869</v>
      </c>
      <c r="F5363" s="1">
        <f t="shared" si="170"/>
        <v>0</v>
      </c>
      <c r="G5363" s="1">
        <f t="shared" si="171"/>
        <v>2.662146064518653</v>
      </c>
      <c r="H5363">
        <f>SUMIFS(Data!Z:Z,Data!B:B,Figure16!B5363,Data!A:A,Figure16!A5363)</f>
        <v>1</v>
      </c>
    </row>
    <row r="5364" spans="1:8">
      <c r="A5364" s="27">
        <v>1984</v>
      </c>
      <c r="B5364" t="s">
        <v>29</v>
      </c>
      <c r="C5364" s="3">
        <f>SUMIFS(Data!F:F,Data!$B:$B,Figure16!$B5364,Data!$A:$A,Figure16!$A5364)</f>
        <v>2000000</v>
      </c>
      <c r="D5364" s="3">
        <f>SUMIFS(Data!Y:Y,Data!$B:$B,Figure16!$B5364,Data!$A:$A,Figure16!$A5364)</f>
        <v>0</v>
      </c>
      <c r="E5364" s="3">
        <f>SUMIFS(Data!Q:Q,Data!$B:$B,Figure16!$B5364,Data!$A:$A,Figure16!$A5364)</f>
        <v>31151824658.652416</v>
      </c>
      <c r="F5364" s="1">
        <f t="shared" si="170"/>
        <v>6.4201696751798459E-3</v>
      </c>
      <c r="G5364" s="1">
        <f t="shared" si="171"/>
        <v>0</v>
      </c>
      <c r="H5364">
        <f>SUMIFS(Data!Z:Z,Data!B:B,Figure16!B5364,Data!A:A,Figure16!A5364)</f>
        <v>1</v>
      </c>
    </row>
    <row r="5365" spans="1:8">
      <c r="A5365" s="27">
        <v>1985</v>
      </c>
      <c r="B5365" t="s">
        <v>29</v>
      </c>
      <c r="C5365" s="3">
        <f>SUMIFS(Data!F:F,Data!$B:$B,Figure16!$B5365,Data!$A:$A,Figure16!$A5365)</f>
        <v>10860000</v>
      </c>
      <c r="D5365" s="3">
        <f>SUMIFS(Data!Y:Y,Data!$B:$B,Figure16!$B5365,Data!$A:$A,Figure16!$A5365)</f>
        <v>0</v>
      </c>
      <c r="E5365" s="3">
        <f>SUMIFS(Data!Q:Q,Data!$B:$B,Figure16!$B5365,Data!$A:$A,Figure16!$A5365)</f>
        <v>31144920554.08971</v>
      </c>
      <c r="F5365" s="1">
        <f t="shared" si="170"/>
        <v>3.4869249324747269E-2</v>
      </c>
      <c r="G5365" s="1">
        <f t="shared" si="171"/>
        <v>0</v>
      </c>
      <c r="H5365">
        <f>SUMIFS(Data!Z:Z,Data!B:B,Figure16!B5365,Data!A:A,Figure16!A5365)</f>
        <v>1</v>
      </c>
    </row>
    <row r="5366" spans="1:8">
      <c r="A5366" s="27">
        <v>1986</v>
      </c>
      <c r="B5366" t="s">
        <v>29</v>
      </c>
      <c r="C5366" s="3">
        <f>SUMIFS(Data!F:F,Data!$B:$B,Figure16!$B5366,Data!$A:$A,Figure16!$A5366)</f>
        <v>0</v>
      </c>
      <c r="D5366" s="3">
        <f>SUMIFS(Data!Y:Y,Data!$B:$B,Figure16!$B5366,Data!$A:$A,Figure16!$A5366)</f>
        <v>0</v>
      </c>
      <c r="E5366" s="3">
        <f>SUMIFS(Data!Q:Q,Data!$B:$B,Figure16!$B5366,Data!$A:$A,Figure16!$A5366)</f>
        <v>31899071053.936768</v>
      </c>
      <c r="F5366" s="1">
        <f t="shared" si="170"/>
        <v>0</v>
      </c>
      <c r="G5366" s="1">
        <f t="shared" si="171"/>
        <v>0</v>
      </c>
      <c r="H5366">
        <f>SUMIFS(Data!Z:Z,Data!B:B,Figure16!B5366,Data!A:A,Figure16!A5366)</f>
        <v>1</v>
      </c>
    </row>
    <row r="5367" spans="1:8">
      <c r="A5367" s="27">
        <v>1987</v>
      </c>
      <c r="B5367" t="s">
        <v>29</v>
      </c>
      <c r="C5367" s="3">
        <f>SUMIFS(Data!F:F,Data!$B:$B,Figure16!$B5367,Data!$A:$A,Figure16!$A5367)</f>
        <v>26860000</v>
      </c>
      <c r="D5367" s="3">
        <f>SUMIFS(Data!Y:Y,Data!$B:$B,Figure16!$B5367,Data!$A:$A,Figure16!$A5367)</f>
        <v>0</v>
      </c>
      <c r="E5367" s="3">
        <f>SUMIFS(Data!Q:Q,Data!$B:$B,Figure16!$B5367,Data!$A:$A,Figure16!$A5367)</f>
        <v>33351528115.351013</v>
      </c>
      <c r="F5367" s="1">
        <f t="shared" si="170"/>
        <v>8.0536039929267597E-2</v>
      </c>
      <c r="G5367" s="1">
        <f t="shared" si="171"/>
        <v>0</v>
      </c>
      <c r="H5367">
        <f>SUMIFS(Data!Z:Z,Data!B:B,Figure16!B5367,Data!A:A,Figure16!A5367)</f>
        <v>1</v>
      </c>
    </row>
    <row r="5368" spans="1:8">
      <c r="A5368" s="27">
        <v>1988</v>
      </c>
      <c r="B5368" t="s">
        <v>29</v>
      </c>
      <c r="C5368" s="3">
        <f>SUMIFS(Data!F:F,Data!$B:$B,Figure16!$B5368,Data!$A:$A,Figure16!$A5368)</f>
        <v>0</v>
      </c>
      <c r="D5368" s="3">
        <f>SUMIFS(Data!Y:Y,Data!$B:$B,Figure16!$B5368,Data!$A:$A,Figure16!$A5368)</f>
        <v>0</v>
      </c>
      <c r="E5368" s="3">
        <f>SUMIFS(Data!Q:Q,Data!$B:$B,Figure16!$B5368,Data!$A:$A,Figure16!$A5368)</f>
        <v>38472741737.396751</v>
      </c>
      <c r="F5368" s="1">
        <f t="shared" si="170"/>
        <v>0</v>
      </c>
      <c r="G5368" s="1">
        <f t="shared" si="171"/>
        <v>0</v>
      </c>
      <c r="H5368">
        <f>SUMIFS(Data!Z:Z,Data!B:B,Figure16!B5368,Data!A:A,Figure16!A5368)</f>
        <v>1</v>
      </c>
    </row>
    <row r="5369" spans="1:8">
      <c r="A5369" s="27">
        <v>1989</v>
      </c>
      <c r="B5369" t="s">
        <v>29</v>
      </c>
      <c r="C5369" s="3">
        <f>SUMIFS(Data!F:F,Data!$B:$B,Figure16!$B5369,Data!$A:$A,Figure16!$A5369)</f>
        <v>845000</v>
      </c>
      <c r="D5369" s="3">
        <f>SUMIFS(Data!Y:Y,Data!$B:$B,Figure16!$B5369,Data!$A:$A,Figure16!$A5369)</f>
        <v>0</v>
      </c>
      <c r="E5369" s="3">
        <f>SUMIFS(Data!Q:Q,Data!$B:$B,Figure16!$B5369,Data!$A:$A,Figure16!$A5369)</f>
        <v>40171019643.351051</v>
      </c>
      <c r="F5369" s="1">
        <f t="shared" si="170"/>
        <v>2.1035064768137176E-3</v>
      </c>
      <c r="G5369" s="1">
        <f t="shared" si="171"/>
        <v>0</v>
      </c>
      <c r="H5369">
        <f>SUMIFS(Data!Z:Z,Data!B:B,Figure16!B5369,Data!A:A,Figure16!A5369)</f>
        <v>1</v>
      </c>
    </row>
    <row r="5370" spans="1:8">
      <c r="A5370" s="27">
        <v>1990</v>
      </c>
      <c r="B5370" t="s">
        <v>29</v>
      </c>
      <c r="C5370" s="3">
        <f>SUMIFS(Data!F:F,Data!$B:$B,Figure16!$B5370,Data!$A:$A,Figure16!$A5370)</f>
        <v>0</v>
      </c>
      <c r="D5370" s="3">
        <f>SUMIFS(Data!Y:Y,Data!$B:$B,Figure16!$B5370,Data!$A:$A,Figure16!$A5370)</f>
        <v>0</v>
      </c>
      <c r="E5370" s="3">
        <f>SUMIFS(Data!Q:Q,Data!$B:$B,Figure16!$B5370,Data!$A:$A,Figure16!$A5370)</f>
        <v>40010424928.714996</v>
      </c>
      <c r="F5370" s="1">
        <f t="shared" si="170"/>
        <v>0</v>
      </c>
      <c r="G5370" s="1">
        <f t="shared" si="171"/>
        <v>0</v>
      </c>
      <c r="H5370">
        <f>SUMIFS(Data!Z:Z,Data!B:B,Figure16!B5370,Data!A:A,Figure16!A5370)</f>
        <v>1</v>
      </c>
    </row>
    <row r="5371" spans="1:8">
      <c r="A5371" s="27">
        <v>1991</v>
      </c>
      <c r="B5371" t="s">
        <v>29</v>
      </c>
      <c r="C5371" s="3">
        <f>SUMIFS(Data!F:F,Data!$B:$B,Figure16!$B5371,Data!$A:$A,Figure16!$A5371)</f>
        <v>0</v>
      </c>
      <c r="D5371" s="3">
        <f>SUMIFS(Data!Y:Y,Data!$B:$B,Figure16!$B5371,Data!$A:$A,Figure16!$A5371)</f>
        <v>0</v>
      </c>
      <c r="E5371" s="3">
        <f>SUMIFS(Data!Q:Q,Data!$B:$B,Figure16!$B5371,Data!$A:$A,Figure16!$A5371)</f>
        <v>45451960731.720406</v>
      </c>
      <c r="F5371" s="1">
        <f t="shared" si="170"/>
        <v>0</v>
      </c>
      <c r="G5371" s="1">
        <f t="shared" si="171"/>
        <v>0</v>
      </c>
      <c r="H5371">
        <f>SUMIFS(Data!Z:Z,Data!B:B,Figure16!B5371,Data!A:A,Figure16!A5371)</f>
        <v>1</v>
      </c>
    </row>
    <row r="5372" spans="1:8">
      <c r="A5372" s="27">
        <v>1992</v>
      </c>
      <c r="B5372" t="s">
        <v>29</v>
      </c>
      <c r="C5372" s="3">
        <f>SUMIFS(Data!F:F,Data!$B:$B,Figure16!$B5372,Data!$A:$A,Figure16!$A5372)</f>
        <v>0</v>
      </c>
      <c r="D5372" s="3">
        <f>SUMIFS(Data!Y:Y,Data!$B:$B,Figure16!$B5372,Data!$A:$A,Figure16!$A5372)</f>
        <v>0</v>
      </c>
      <c r="E5372" s="3">
        <f>SUMIFS(Data!Q:Q,Data!$B:$B,Figure16!$B5372,Data!$A:$A,Figure16!$A5372)</f>
        <v>48635176852.767296</v>
      </c>
      <c r="F5372" s="1">
        <f t="shared" si="170"/>
        <v>0</v>
      </c>
      <c r="G5372" s="1">
        <f t="shared" si="171"/>
        <v>0</v>
      </c>
      <c r="H5372">
        <f>SUMIFS(Data!Z:Z,Data!B:B,Figure16!B5372,Data!A:A,Figure16!A5372)</f>
        <v>1</v>
      </c>
    </row>
    <row r="5373" spans="1:8">
      <c r="A5373" s="27">
        <v>1993</v>
      </c>
      <c r="B5373" t="s">
        <v>29</v>
      </c>
      <c r="C5373" s="3">
        <f>SUMIFS(Data!F:F,Data!$B:$B,Figure16!$B5373,Data!$A:$A,Figure16!$A5373)</f>
        <v>0</v>
      </c>
      <c r="D5373" s="3">
        <f>SUMIFS(Data!Y:Y,Data!$B:$B,Figure16!$B5373,Data!$A:$A,Figure16!$A5373)</f>
        <v>0</v>
      </c>
      <c r="E5373" s="3">
        <f>SUMIFS(Data!Q:Q,Data!$B:$B,Figure16!$B5373,Data!$A:$A,Figure16!$A5373)</f>
        <v>51478304859.587891</v>
      </c>
      <c r="F5373" s="1">
        <f t="shared" si="170"/>
        <v>0</v>
      </c>
      <c r="G5373" s="1">
        <f t="shared" si="171"/>
        <v>0</v>
      </c>
      <c r="H5373">
        <f>SUMIFS(Data!Z:Z,Data!B:B,Figure16!B5373,Data!A:A,Figure16!A5373)</f>
        <v>1</v>
      </c>
    </row>
    <row r="5374" spans="1:8">
      <c r="A5374" s="27">
        <v>1994</v>
      </c>
      <c r="B5374" t="s">
        <v>29</v>
      </c>
      <c r="C5374" s="3">
        <f>SUMIFS(Data!F:F,Data!$B:$B,Figure16!$B5374,Data!$A:$A,Figure16!$A5374)</f>
        <v>0</v>
      </c>
      <c r="D5374" s="3">
        <f>SUMIFS(Data!Y:Y,Data!$B:$B,Figure16!$B5374,Data!$A:$A,Figure16!$A5374)</f>
        <v>0</v>
      </c>
      <c r="E5374" s="3">
        <f>SUMIFS(Data!Q:Q,Data!$B:$B,Figure16!$B5374,Data!$A:$A,Figure16!$A5374)</f>
        <v>51894781281.891891</v>
      </c>
      <c r="F5374" s="1">
        <f t="shared" si="170"/>
        <v>0</v>
      </c>
      <c r="G5374" s="1">
        <f t="shared" si="171"/>
        <v>0</v>
      </c>
      <c r="H5374">
        <f>SUMIFS(Data!Z:Z,Data!B:B,Figure16!B5374,Data!A:A,Figure16!A5374)</f>
        <v>1</v>
      </c>
    </row>
    <row r="5375" spans="1:8">
      <c r="A5375" s="27">
        <v>1995</v>
      </c>
      <c r="B5375" t="s">
        <v>29</v>
      </c>
      <c r="C5375" s="3">
        <f>SUMIFS(Data!F:F,Data!$B:$B,Figure16!$B5375,Data!$A:$A,Figure16!$A5375)</f>
        <v>0</v>
      </c>
      <c r="D5375" s="3">
        <f>SUMIFS(Data!Y:Y,Data!$B:$B,Figure16!$B5375,Data!$A:$A,Figure16!$A5375)</f>
        <v>0</v>
      </c>
      <c r="E5375" s="3">
        <f>SUMIFS(Data!Q:Q,Data!$B:$B,Figure16!$B5375,Data!$A:$A,Figure16!$A5375)</f>
        <v>60636022422.617592</v>
      </c>
      <c r="F5375" s="1">
        <f t="shared" si="170"/>
        <v>0</v>
      </c>
      <c r="G5375" s="1">
        <f t="shared" si="171"/>
        <v>0</v>
      </c>
      <c r="H5375">
        <f>SUMIFS(Data!Z:Z,Data!B:B,Figure16!B5375,Data!A:A,Figure16!A5375)</f>
        <v>1</v>
      </c>
    </row>
    <row r="5376" spans="1:8">
      <c r="A5376" s="27">
        <v>1996</v>
      </c>
      <c r="B5376" t="s">
        <v>29</v>
      </c>
      <c r="C5376" s="3">
        <f>SUMIFS(Data!F:F,Data!$B:$B,Figure16!$B5376,Data!$A:$A,Figure16!$A5376)</f>
        <v>0</v>
      </c>
      <c r="D5376" s="3">
        <f>SUMIFS(Data!Y:Y,Data!$B:$B,Figure16!$B5376,Data!$A:$A,Figure16!$A5376)</f>
        <v>0</v>
      </c>
      <c r="E5376" s="3">
        <f>SUMIFS(Data!Q:Q,Data!$B:$B,Figure16!$B5376,Data!$A:$A,Figure16!$A5376)</f>
        <v>63320122807.122322</v>
      </c>
      <c r="F5376" s="1">
        <f t="shared" si="170"/>
        <v>0</v>
      </c>
      <c r="G5376" s="1">
        <f t="shared" si="171"/>
        <v>0</v>
      </c>
      <c r="H5376">
        <f>SUMIFS(Data!Z:Z,Data!B:B,Figure16!B5376,Data!A:A,Figure16!A5376)</f>
        <v>1</v>
      </c>
    </row>
    <row r="5377" spans="1:8">
      <c r="A5377" s="27">
        <v>1997</v>
      </c>
      <c r="B5377" t="s">
        <v>29</v>
      </c>
      <c r="C5377" s="3">
        <f>SUMIFS(Data!F:F,Data!$B:$B,Figure16!$B5377,Data!$A:$A,Figure16!$A5377)</f>
        <v>0</v>
      </c>
      <c r="D5377" s="3">
        <f>SUMIFS(Data!Y:Y,Data!$B:$B,Figure16!$B5377,Data!$A:$A,Figure16!$A5377)</f>
        <v>0</v>
      </c>
      <c r="E5377" s="3">
        <f>SUMIFS(Data!Q:Q,Data!$B:$B,Figure16!$B5377,Data!$A:$A,Figure16!$A5377)</f>
        <v>62433300338.09407</v>
      </c>
      <c r="F5377" s="1">
        <f t="shared" si="170"/>
        <v>0</v>
      </c>
      <c r="G5377" s="1">
        <f t="shared" si="171"/>
        <v>0</v>
      </c>
      <c r="H5377">
        <f>SUMIFS(Data!Z:Z,Data!B:B,Figure16!B5377,Data!A:A,Figure16!A5377)</f>
        <v>1</v>
      </c>
    </row>
    <row r="5378" spans="1:8">
      <c r="A5378" s="27">
        <v>1998</v>
      </c>
      <c r="B5378" t="s">
        <v>29</v>
      </c>
      <c r="C5378" s="3">
        <f>SUMIFS(Data!F:F,Data!$B:$B,Figure16!$B5378,Data!$A:$A,Figure16!$A5378)</f>
        <v>0</v>
      </c>
      <c r="D5378" s="3">
        <f>SUMIFS(Data!Y:Y,Data!$B:$B,Figure16!$B5378,Data!$A:$A,Figure16!$A5378)</f>
        <v>0</v>
      </c>
      <c r="E5378" s="3">
        <f>SUMIFS(Data!Q:Q,Data!$B:$B,Figure16!$B5378,Data!$A:$A,Figure16!$A5378)</f>
        <v>62191955814.347801</v>
      </c>
      <c r="F5378" s="1">
        <f t="shared" si="170"/>
        <v>0</v>
      </c>
      <c r="G5378" s="1">
        <f t="shared" si="171"/>
        <v>0</v>
      </c>
      <c r="H5378">
        <f>SUMIFS(Data!Z:Z,Data!B:B,Figure16!B5378,Data!A:A,Figure16!A5378)</f>
        <v>1</v>
      </c>
    </row>
    <row r="5379" spans="1:8">
      <c r="A5379" s="27">
        <v>1999</v>
      </c>
      <c r="B5379" t="s">
        <v>29</v>
      </c>
      <c r="C5379" s="3">
        <f>SUMIFS(Data!F:F,Data!$B:$B,Figure16!$B5379,Data!$A:$A,Figure16!$A5379)</f>
        <v>0</v>
      </c>
      <c r="D5379" s="3">
        <f>SUMIFS(Data!Y:Y,Data!$B:$B,Figure16!$B5379,Data!$A:$A,Figure16!$A5379)</f>
        <v>0</v>
      </c>
      <c r="E5379" s="3">
        <f>SUMIFS(Data!Q:Q,Data!$B:$B,Figure16!$B5379,Data!$A:$A,Figure16!$A5379)</f>
        <v>62973855718.887375</v>
      </c>
      <c r="F5379" s="1">
        <f t="shared" ref="F5379:F5442" si="172">IF(E5379&gt;0,C5379/E5379*100,"")</f>
        <v>0</v>
      </c>
      <c r="G5379" s="1">
        <f t="shared" ref="G5379:G5442" si="173">IF($E5379&gt;0,D5379/$E5379*100,"")</f>
        <v>0</v>
      </c>
      <c r="H5379">
        <f>SUMIFS(Data!Z:Z,Data!B:B,Figure16!B5379,Data!A:A,Figure16!A5379)</f>
        <v>1</v>
      </c>
    </row>
    <row r="5380" spans="1:8">
      <c r="A5380" s="27">
        <v>2000</v>
      </c>
      <c r="B5380" t="s">
        <v>29</v>
      </c>
      <c r="C5380" s="3">
        <f>SUMIFS(Data!F:F,Data!$B:$B,Figure16!$B5380,Data!$A:$A,Figure16!$A5380)</f>
        <v>20365593.28125</v>
      </c>
      <c r="D5380" s="3">
        <f>SUMIFS(Data!Y:Y,Data!$B:$B,Figure16!$B5380,Data!$A:$A,Figure16!$A5380)</f>
        <v>0</v>
      </c>
      <c r="E5380" s="3">
        <f>SUMIFS(Data!Q:Q,Data!$B:$B,Figure16!$B5380,Data!$A:$A,Figure16!$A5380)</f>
        <v>73952374969.799469</v>
      </c>
      <c r="F5380" s="1">
        <f t="shared" si="172"/>
        <v>2.7538795460682452E-2</v>
      </c>
      <c r="G5380" s="1">
        <f t="shared" si="173"/>
        <v>0</v>
      </c>
      <c r="H5380">
        <f>SUMIFS(Data!Z:Z,Data!B:B,Figure16!B5380,Data!A:A,Figure16!A5380)</f>
        <v>1</v>
      </c>
    </row>
    <row r="5381" spans="1:8">
      <c r="A5381" s="27">
        <v>2001</v>
      </c>
      <c r="B5381" t="s">
        <v>29</v>
      </c>
      <c r="C5381" s="3">
        <f>SUMIFS(Data!F:F,Data!$B:$B,Figure16!$B5381,Data!$A:$A,Figure16!$A5381)</f>
        <v>841384225.609375</v>
      </c>
      <c r="D5381" s="3">
        <f>SUMIFS(Data!Y:Y,Data!$B:$B,Figure16!$B5381,Data!$A:$A,Figure16!$A5381)</f>
        <v>0</v>
      </c>
      <c r="E5381" s="3">
        <f>SUMIFS(Data!Q:Q,Data!$B:$B,Figure16!$B5381,Data!$A:$A,Figure16!$A5381)</f>
        <v>72309738921.33287</v>
      </c>
      <c r="F5381" s="1">
        <f t="shared" si="172"/>
        <v>1.1635835478879724</v>
      </c>
      <c r="G5381" s="1">
        <f t="shared" si="173"/>
        <v>0</v>
      </c>
      <c r="H5381">
        <f>SUMIFS(Data!Z:Z,Data!B:B,Figure16!B5381,Data!A:A,Figure16!A5381)</f>
        <v>1</v>
      </c>
    </row>
    <row r="5382" spans="1:8">
      <c r="A5382" s="27">
        <v>2002</v>
      </c>
      <c r="B5382" t="s">
        <v>29</v>
      </c>
      <c r="C5382" s="3">
        <f>SUMIFS(Data!F:F,Data!$B:$B,Figure16!$B5382,Data!$A:$A,Figure16!$A5382)</f>
        <v>18829200</v>
      </c>
      <c r="D5382" s="3">
        <f>SUMIFS(Data!Y:Y,Data!$B:$B,Figure16!$B5382,Data!$A:$A,Figure16!$A5382)</f>
        <v>0</v>
      </c>
      <c r="E5382" s="3">
        <f>SUMIFS(Data!Q:Q,Data!$B:$B,Figure16!$B5382,Data!$A:$A,Figure16!$A5382)</f>
        <v>72306820396.232544</v>
      </c>
      <c r="F5382" s="1">
        <f t="shared" si="172"/>
        <v>2.6040696986561272E-2</v>
      </c>
      <c r="G5382" s="1">
        <f t="shared" si="173"/>
        <v>0</v>
      </c>
      <c r="H5382">
        <f>SUMIFS(Data!Z:Z,Data!B:B,Figure16!B5382,Data!A:A,Figure16!A5382)</f>
        <v>1</v>
      </c>
    </row>
    <row r="5383" spans="1:8">
      <c r="A5383" s="27">
        <v>2003</v>
      </c>
      <c r="B5383" t="s">
        <v>29</v>
      </c>
      <c r="C5383" s="3">
        <f>SUMIFS(Data!F:F,Data!$B:$B,Figure16!$B5383,Data!$A:$A,Figure16!$A5383)</f>
        <v>460523756.875</v>
      </c>
      <c r="D5383" s="3">
        <f>SUMIFS(Data!Y:Y,Data!$B:$B,Figure16!$B5383,Data!$A:$A,Figure16!$A5383)</f>
        <v>0</v>
      </c>
      <c r="E5383" s="3">
        <f>SUMIFS(Data!Q:Q,Data!$B:$B,Figure16!$B5383,Data!$A:$A,Figure16!$A5383)</f>
        <v>83244801092.709579</v>
      </c>
      <c r="F5383" s="1">
        <f t="shared" si="172"/>
        <v>0.55321623792711749</v>
      </c>
      <c r="G5383" s="1">
        <f t="shared" si="173"/>
        <v>0</v>
      </c>
      <c r="H5383">
        <f>SUMIFS(Data!Z:Z,Data!B:B,Figure16!B5383,Data!A:A,Figure16!A5383)</f>
        <v>1</v>
      </c>
    </row>
    <row r="5384" spans="1:8">
      <c r="A5384" s="27">
        <v>2004</v>
      </c>
      <c r="B5384" t="s">
        <v>29</v>
      </c>
      <c r="C5384" s="3">
        <f>SUMIFS(Data!F:F,Data!$B:$B,Figure16!$B5384,Data!$A:$A,Figure16!$A5384)</f>
        <v>50000</v>
      </c>
      <c r="D5384" s="3">
        <f>SUMIFS(Data!Y:Y,Data!$B:$B,Figure16!$B5384,Data!$A:$A,Figure16!$A5384)</f>
        <v>0</v>
      </c>
      <c r="E5384" s="3">
        <f>SUMIFS(Data!Q:Q,Data!$B:$B,Figure16!$B5384,Data!$A:$A,Figure16!$A5384)</f>
        <v>97977766197.672394</v>
      </c>
      <c r="F5384" s="1">
        <f t="shared" si="172"/>
        <v>5.103198607235427E-5</v>
      </c>
      <c r="G5384" s="1">
        <f t="shared" si="173"/>
        <v>0</v>
      </c>
      <c r="H5384">
        <f>SUMIFS(Data!Z:Z,Data!B:B,Figure16!B5384,Data!A:A,Figure16!A5384)</f>
        <v>1</v>
      </c>
    </row>
    <row r="5385" spans="1:8">
      <c r="A5385" s="27">
        <v>2005</v>
      </c>
      <c r="B5385" t="s">
        <v>29</v>
      </c>
      <c r="C5385" s="3">
        <f>SUMIFS(Data!F:F,Data!$B:$B,Figure16!$B5385,Data!$A:$A,Figure16!$A5385)</f>
        <v>92442638.1015625</v>
      </c>
      <c r="D5385" s="3">
        <f>SUMIFS(Data!Y:Y,Data!$B:$B,Figure16!$B5385,Data!$A:$A,Figure16!$A5385)</f>
        <v>0</v>
      </c>
      <c r="E5385" s="3">
        <f>SUMIFS(Data!Q:Q,Data!$B:$B,Figure16!$B5385,Data!$A:$A,Figure16!$A5385)</f>
        <v>109502102510.88319</v>
      </c>
      <c r="F5385" s="1">
        <f t="shared" si="172"/>
        <v>8.4420879582996877E-2</v>
      </c>
      <c r="G5385" s="1">
        <f t="shared" si="173"/>
        <v>0</v>
      </c>
      <c r="H5385">
        <f>SUMIFS(Data!Z:Z,Data!B:B,Figure16!B5385,Data!A:A,Figure16!A5385)</f>
        <v>1</v>
      </c>
    </row>
    <row r="5386" spans="1:8">
      <c r="A5386" s="27">
        <v>2006</v>
      </c>
      <c r="B5386" t="s">
        <v>29</v>
      </c>
      <c r="C5386" s="3">
        <f>SUMIFS(Data!F:F,Data!$B:$B,Figure16!$B5386,Data!$A:$A,Figure16!$A5386)</f>
        <v>530375689.875</v>
      </c>
      <c r="D5386" s="3">
        <f>SUMIFS(Data!Y:Y,Data!$B:$B,Figure16!$B5386,Data!$A:$A,Figure16!$A5386)</f>
        <v>0</v>
      </c>
      <c r="E5386" s="3">
        <f>SUMIFS(Data!Q:Q,Data!$B:$B,Figure16!$B5386,Data!$A:$A,Figure16!$A5386)</f>
        <v>137264061106.04344</v>
      </c>
      <c r="F5386" s="1">
        <f t="shared" si="172"/>
        <v>0.38639078984065461</v>
      </c>
      <c r="G5386" s="1">
        <f t="shared" si="173"/>
        <v>0</v>
      </c>
      <c r="H5386">
        <f>SUMIFS(Data!Z:Z,Data!B:B,Figure16!B5386,Data!A:A,Figure16!A5386)</f>
        <v>1</v>
      </c>
    </row>
    <row r="5387" spans="1:8">
      <c r="A5387" s="27">
        <v>2007</v>
      </c>
      <c r="B5387" t="s">
        <v>29</v>
      </c>
      <c r="C5387" s="3">
        <f>SUMIFS(Data!F:F,Data!$B:$B,Figure16!$B5387,Data!$A:$A,Figure16!$A5387)</f>
        <v>400633780.609375</v>
      </c>
      <c r="D5387" s="3">
        <f>SUMIFS(Data!Y:Y,Data!$B:$B,Figure16!$B5387,Data!$A:$A,Figure16!$A5387)</f>
        <v>0</v>
      </c>
      <c r="E5387" s="3">
        <f>SUMIFS(Data!Q:Q,Data!$B:$B,Figure16!$B5387,Data!$A:$A,Figure16!$A5387)</f>
        <v>152385716311.91638</v>
      </c>
      <c r="F5387" s="1">
        <f t="shared" si="172"/>
        <v>0.26290769916343265</v>
      </c>
      <c r="G5387" s="1">
        <f t="shared" si="173"/>
        <v>0</v>
      </c>
      <c r="H5387">
        <f>SUMIFS(Data!Z:Z,Data!B:B,Figure16!B5387,Data!A:A,Figure16!A5387)</f>
        <v>1</v>
      </c>
    </row>
    <row r="5388" spans="1:8">
      <c r="A5388" s="27">
        <v>2008</v>
      </c>
      <c r="B5388" t="s">
        <v>29</v>
      </c>
      <c r="C5388" s="3">
        <f>SUMIFS(Data!F:F,Data!$B:$B,Figure16!$B5388,Data!$A:$A,Figure16!$A5388)</f>
        <v>1048493891.1601563</v>
      </c>
      <c r="D5388" s="3">
        <f>SUMIFS(Data!Y:Y,Data!$B:$B,Figure16!$B5388,Data!$A:$A,Figure16!$A5388)</f>
        <v>0</v>
      </c>
      <c r="E5388" s="3">
        <f>SUMIFS(Data!Q:Q,Data!$B:$B,Figure16!$B5388,Data!$A:$A,Figure16!$A5388)</f>
        <v>170077814106.3049</v>
      </c>
      <c r="F5388" s="1">
        <f t="shared" si="172"/>
        <v>0.61647893152296107</v>
      </c>
      <c r="G5388" s="1">
        <f t="shared" si="173"/>
        <v>0</v>
      </c>
      <c r="H5388">
        <f>SUMIFS(Data!Z:Z,Data!B:B,Figure16!B5388,Data!A:A,Figure16!A5388)</f>
        <v>1</v>
      </c>
    </row>
    <row r="5389" spans="1:8">
      <c r="A5389" s="27">
        <v>2009</v>
      </c>
      <c r="B5389" t="s">
        <v>29</v>
      </c>
      <c r="C5389" s="3">
        <f>SUMIFS(Data!F:F,Data!$B:$B,Figure16!$B5389,Data!$A:$A,Figure16!$A5389)</f>
        <v>853625671.3515625</v>
      </c>
      <c r="D5389" s="3">
        <f>SUMIFS(Data!Y:Y,Data!$B:$B,Figure16!$B5389,Data!$A:$A,Figure16!$A5389)</f>
        <v>0</v>
      </c>
      <c r="E5389" s="3">
        <f>SUMIFS(Data!Q:Q,Data!$B:$B,Figure16!$B5389,Data!$A:$A,Figure16!$A5389)</f>
        <v>168152775283.03159</v>
      </c>
      <c r="F5389" s="1">
        <f t="shared" si="172"/>
        <v>0.5076488746110529</v>
      </c>
      <c r="G5389" s="1">
        <f t="shared" si="173"/>
        <v>0</v>
      </c>
      <c r="H5389">
        <f>SUMIFS(Data!Z:Z,Data!B:B,Figure16!B5389,Data!A:A,Figure16!A5389)</f>
        <v>1</v>
      </c>
    </row>
    <row r="5390" spans="1:8">
      <c r="A5390" s="27">
        <v>2010</v>
      </c>
      <c r="B5390" t="s">
        <v>29</v>
      </c>
      <c r="C5390" s="3">
        <f>SUMIFS(Data!F:F,Data!$B:$B,Figure16!$B5390,Data!$A:$A,Figure16!$A5390)</f>
        <v>2008126608.9287109</v>
      </c>
      <c r="D5390" s="3">
        <f>SUMIFS(Data!Y:Y,Data!$B:$B,Figure16!$B5390,Data!$A:$A,Figure16!$A5390)</f>
        <v>0</v>
      </c>
      <c r="E5390" s="3">
        <f>SUMIFS(Data!Q:Q,Data!$B:$B,Figure16!$B5390,Data!$A:$A,Figure16!$A5390)</f>
        <v>177406854514.88458</v>
      </c>
      <c r="F5390" s="1">
        <f t="shared" si="172"/>
        <v>1.1319329314641715</v>
      </c>
      <c r="G5390" s="1">
        <f t="shared" si="173"/>
        <v>0</v>
      </c>
      <c r="H5390">
        <f>SUMIFS(Data!Z:Z,Data!B:B,Figure16!B5390,Data!A:A,Figure16!A5390)</f>
        <v>1</v>
      </c>
    </row>
    <row r="5391" spans="1:8">
      <c r="A5391" s="27">
        <v>2011</v>
      </c>
      <c r="B5391" t="s">
        <v>29</v>
      </c>
      <c r="C5391" s="3">
        <f>SUMIFS(Data!F:F,Data!$B:$B,Figure16!$B5391,Data!$A:$A,Figure16!$A5391)</f>
        <v>5854494.1630859375</v>
      </c>
      <c r="D5391" s="3">
        <f>SUMIFS(Data!Y:Y,Data!$B:$B,Figure16!$B5391,Data!$A:$A,Figure16!$A5391)</f>
        <v>0</v>
      </c>
      <c r="E5391" s="3">
        <f>SUMIFS(Data!Q:Q,Data!$B:$B,Figure16!$B5391,Data!$A:$A,Figure16!$A5391)</f>
        <v>213587413183.99557</v>
      </c>
      <c r="F5391" s="1">
        <f t="shared" si="172"/>
        <v>2.741029574641912E-3</v>
      </c>
      <c r="G5391" s="1">
        <f t="shared" si="173"/>
        <v>0</v>
      </c>
      <c r="H5391">
        <f>SUMIFS(Data!Z:Z,Data!B:B,Figure16!B5391,Data!A:A,Figure16!A5391)</f>
        <v>1</v>
      </c>
    </row>
    <row r="5392" spans="1:8">
      <c r="A5392" s="27">
        <v>2012</v>
      </c>
      <c r="B5392" t="s">
        <v>29</v>
      </c>
      <c r="C5392" s="3">
        <f>SUMIFS(Data!F:F,Data!$B:$B,Figure16!$B5392,Data!$A:$A,Figure16!$A5392)</f>
        <v>0</v>
      </c>
      <c r="D5392" s="3">
        <f>SUMIFS(Data!Y:Y,Data!$B:$B,Figure16!$B5392,Data!$A:$A,Figure16!$A5392)</f>
        <v>0</v>
      </c>
      <c r="E5392" s="3">
        <f>SUMIFS(Data!Q:Q,Data!$B:$B,Figure16!$B5392,Data!$A:$A,Figure16!$A5392)</f>
        <v>224383620829.56964</v>
      </c>
      <c r="F5392" s="1">
        <f t="shared" si="172"/>
        <v>0</v>
      </c>
      <c r="G5392" s="1">
        <f t="shared" si="173"/>
        <v>0</v>
      </c>
      <c r="H5392">
        <f>SUMIFS(Data!Z:Z,Data!B:B,Figure16!B5392,Data!A:A,Figure16!A5392)</f>
        <v>1</v>
      </c>
    </row>
    <row r="5393" spans="1:8">
      <c r="A5393" s="27">
        <v>2013</v>
      </c>
      <c r="B5393" t="s">
        <v>29</v>
      </c>
      <c r="C5393" s="3">
        <f>SUMIFS(Data!F:F,Data!$B:$B,Figure16!$B5393,Data!$A:$A,Figure16!$A5393)</f>
        <v>492000000</v>
      </c>
      <c r="D5393" s="3">
        <f>SUMIFS(Data!Y:Y,Data!$B:$B,Figure16!$B5393,Data!$A:$A,Figure16!$A5393)</f>
        <v>0</v>
      </c>
      <c r="E5393" s="3">
        <f>SUMIFS(Data!Q:Q,Data!$B:$B,Figure16!$B5393,Data!$A:$A,Figure16!$A5393)</f>
        <v>231218567178.97867</v>
      </c>
      <c r="F5393" s="1">
        <f t="shared" si="172"/>
        <v>0.21278567980189886</v>
      </c>
      <c r="G5393" s="1">
        <f t="shared" si="173"/>
        <v>0</v>
      </c>
      <c r="H5393">
        <f>SUMIFS(Data!Z:Z,Data!B:B,Figure16!B5393,Data!A:A,Figure16!A5393)</f>
        <v>1</v>
      </c>
    </row>
    <row r="5394" spans="1:8">
      <c r="A5394" s="27">
        <v>2014</v>
      </c>
      <c r="B5394" t="s">
        <v>29</v>
      </c>
      <c r="C5394" s="3">
        <f>SUMIFS(Data!F:F,Data!$B:$B,Figure16!$B5394,Data!$A:$A,Figure16!$A5394)</f>
        <v>10996400800</v>
      </c>
      <c r="D5394" s="3">
        <f>SUMIFS(Data!Y:Y,Data!$B:$B,Figure16!$B5394,Data!$A:$A,Figure16!$A5394)</f>
        <v>0</v>
      </c>
      <c r="E5394" s="3">
        <f>SUMIFS(Data!Q:Q,Data!$B:$B,Figure16!$B5394,Data!$A:$A,Figure16!$A5394)</f>
        <v>244360888750.80704</v>
      </c>
      <c r="F5394" s="1">
        <f t="shared" si="172"/>
        <v>4.5000658068541597</v>
      </c>
      <c r="G5394" s="1">
        <f t="shared" si="173"/>
        <v>0</v>
      </c>
      <c r="H5394">
        <f>SUMIFS(Data!Z:Z,Data!B:B,Figure16!B5394,Data!A:A,Figure16!A5394)</f>
        <v>1</v>
      </c>
    </row>
    <row r="5395" spans="1:8">
      <c r="A5395" s="27">
        <v>2015</v>
      </c>
      <c r="B5395" t="s">
        <v>29</v>
      </c>
      <c r="C5395" s="3">
        <f>SUMIFS(Data!F:F,Data!$B:$B,Figure16!$B5395,Data!$A:$A,Figure16!$A5395)</f>
        <v>2570000000</v>
      </c>
      <c r="D5395" s="3">
        <f>SUMIFS(Data!Y:Y,Data!$B:$B,Figure16!$B5395,Data!$A:$A,Figure16!$A5395)</f>
        <v>0</v>
      </c>
      <c r="E5395" s="3">
        <f>SUMIFS(Data!Q:Q,Data!$B:$B,Figure16!$B5395,Data!$A:$A,Figure16!$A5395)</f>
        <v>270556126820.06354</v>
      </c>
      <c r="F5395" s="1">
        <f t="shared" si="172"/>
        <v>0.94989532493906825</v>
      </c>
      <c r="G5395" s="1">
        <f t="shared" si="173"/>
        <v>0</v>
      </c>
      <c r="H5395">
        <f>SUMIFS(Data!Z:Z,Data!B:B,Figure16!B5395,Data!A:A,Figure16!A5395)</f>
        <v>1</v>
      </c>
    </row>
    <row r="5396" spans="1:8">
      <c r="A5396" s="27">
        <v>2016</v>
      </c>
      <c r="B5396" t="s">
        <v>29</v>
      </c>
      <c r="C5396" s="3">
        <f>SUMIFS(Data!F:F,Data!$B:$B,Figure16!$B5396,Data!$A:$A,Figure16!$A5396)</f>
        <v>9885000064</v>
      </c>
      <c r="D5396" s="3">
        <f>SUMIFS(Data!Y:Y,Data!$B:$B,Figure16!$B5396,Data!$A:$A,Figure16!$A5396)</f>
        <v>0</v>
      </c>
      <c r="E5396" s="3">
        <f>SUMIFS(Data!Q:Q,Data!$B:$B,Figure16!$B5396,Data!$A:$A,Figure16!$A5396)</f>
        <v>278654637737.68988</v>
      </c>
      <c r="F5396" s="1">
        <f t="shared" si="172"/>
        <v>3.547401953993385</v>
      </c>
      <c r="G5396" s="1">
        <f t="shared" si="173"/>
        <v>0</v>
      </c>
      <c r="H5396">
        <f>SUMIFS(Data!Z:Z,Data!B:B,Figure16!B5396,Data!A:A,Figure16!A5396)</f>
        <v>1</v>
      </c>
    </row>
    <row r="5397" spans="1:8">
      <c r="A5397" s="27">
        <v>2017</v>
      </c>
      <c r="B5397" t="s">
        <v>29</v>
      </c>
      <c r="C5397" s="3">
        <f>SUMIFS(Data!F:F,Data!$B:$B,Figure16!$B5397,Data!$A:$A,Figure16!$A5397)</f>
        <v>3074000000</v>
      </c>
      <c r="D5397" s="3">
        <f>SUMIFS(Data!Y:Y,Data!$B:$B,Figure16!$B5397,Data!$A:$A,Figure16!$A5397)</f>
        <v>0</v>
      </c>
      <c r="E5397" s="3">
        <f>SUMIFS(Data!Q:Q,Data!$B:$B,Figure16!$B5397,Data!$A:$A,Figure16!$A5397)</f>
        <v>304951818494.06555</v>
      </c>
      <c r="F5397" s="1">
        <f t="shared" si="172"/>
        <v>1.0080280928247098</v>
      </c>
      <c r="G5397" s="1">
        <f t="shared" si="173"/>
        <v>0</v>
      </c>
      <c r="H5397">
        <f>SUMIFS(Data!Z:Z,Data!B:B,Figure16!B5397,Data!A:A,Figure16!A5397)</f>
        <v>1</v>
      </c>
    </row>
    <row r="5398" spans="1:8">
      <c r="A5398" s="27">
        <v>1950</v>
      </c>
      <c r="B5398" t="s">
        <v>69</v>
      </c>
      <c r="C5398" s="3">
        <f>SUMIFS(Data!F:F,Data!$B:$B,Figure16!$B5398,Data!$A:$A,Figure16!$A5398)</f>
        <v>0</v>
      </c>
      <c r="D5398" s="3">
        <f>SUMIFS(Data!Y:Y,Data!$B:$B,Figure16!$B5398,Data!$A:$A,Figure16!$A5398)</f>
        <v>0</v>
      </c>
      <c r="E5398" s="3">
        <f>SUMIFS(Data!Q:Q,Data!$B:$B,Figure16!$B5398,Data!$A:$A,Figure16!$A5398)</f>
        <v>0</v>
      </c>
      <c r="F5398" s="1" t="str">
        <f t="shared" si="172"/>
        <v/>
      </c>
      <c r="G5398" s="1" t="str">
        <f t="shared" si="173"/>
        <v/>
      </c>
      <c r="H5398">
        <f>SUMIFS(Data!Z:Z,Data!B:B,Figure16!B5398,Data!A:A,Figure16!A5398)</f>
        <v>0</v>
      </c>
    </row>
    <row r="5399" spans="1:8">
      <c r="A5399" s="27">
        <v>1951</v>
      </c>
      <c r="B5399" t="s">
        <v>69</v>
      </c>
      <c r="C5399" s="3">
        <f>SUMIFS(Data!F:F,Data!$B:$B,Figure16!$B5399,Data!$A:$A,Figure16!$A5399)</f>
        <v>0</v>
      </c>
      <c r="D5399" s="3">
        <f>SUMIFS(Data!Y:Y,Data!$B:$B,Figure16!$B5399,Data!$A:$A,Figure16!$A5399)</f>
        <v>0</v>
      </c>
      <c r="E5399" s="3">
        <f>SUMIFS(Data!Q:Q,Data!$B:$B,Figure16!$B5399,Data!$A:$A,Figure16!$A5399)</f>
        <v>0</v>
      </c>
      <c r="F5399" s="1" t="str">
        <f t="shared" si="172"/>
        <v/>
      </c>
      <c r="G5399" s="1" t="str">
        <f t="shared" si="173"/>
        <v/>
      </c>
      <c r="H5399">
        <f>SUMIFS(Data!Z:Z,Data!B:B,Figure16!B5399,Data!A:A,Figure16!A5399)</f>
        <v>0</v>
      </c>
    </row>
    <row r="5400" spans="1:8">
      <c r="A5400" s="27">
        <v>1952</v>
      </c>
      <c r="B5400" t="s">
        <v>69</v>
      </c>
      <c r="C5400" s="3">
        <f>SUMIFS(Data!F:F,Data!$B:$B,Figure16!$B5400,Data!$A:$A,Figure16!$A5400)</f>
        <v>0</v>
      </c>
      <c r="D5400" s="3">
        <f>SUMIFS(Data!Y:Y,Data!$B:$B,Figure16!$B5400,Data!$A:$A,Figure16!$A5400)</f>
        <v>0</v>
      </c>
      <c r="E5400" s="3">
        <f>SUMIFS(Data!Q:Q,Data!$B:$B,Figure16!$B5400,Data!$A:$A,Figure16!$A5400)</f>
        <v>0</v>
      </c>
      <c r="F5400" s="1" t="str">
        <f t="shared" si="172"/>
        <v/>
      </c>
      <c r="G5400" s="1" t="str">
        <f t="shared" si="173"/>
        <v/>
      </c>
      <c r="H5400">
        <f>SUMIFS(Data!Z:Z,Data!B:B,Figure16!B5400,Data!A:A,Figure16!A5400)</f>
        <v>0</v>
      </c>
    </row>
    <row r="5401" spans="1:8">
      <c r="A5401" s="27">
        <v>1953</v>
      </c>
      <c r="B5401" t="s">
        <v>69</v>
      </c>
      <c r="C5401" s="3">
        <f>SUMIFS(Data!F:F,Data!$B:$B,Figure16!$B5401,Data!$A:$A,Figure16!$A5401)</f>
        <v>0</v>
      </c>
      <c r="D5401" s="3">
        <f>SUMIFS(Data!Y:Y,Data!$B:$B,Figure16!$B5401,Data!$A:$A,Figure16!$A5401)</f>
        <v>0</v>
      </c>
      <c r="E5401" s="3">
        <f>SUMIFS(Data!Q:Q,Data!$B:$B,Figure16!$B5401,Data!$A:$A,Figure16!$A5401)</f>
        <v>0</v>
      </c>
      <c r="F5401" s="1" t="str">
        <f t="shared" si="172"/>
        <v/>
      </c>
      <c r="G5401" s="1" t="str">
        <f t="shared" si="173"/>
        <v/>
      </c>
      <c r="H5401">
        <f>SUMIFS(Data!Z:Z,Data!B:B,Figure16!B5401,Data!A:A,Figure16!A5401)</f>
        <v>0</v>
      </c>
    </row>
    <row r="5402" spans="1:8">
      <c r="A5402" s="27">
        <v>1954</v>
      </c>
      <c r="B5402" t="s">
        <v>69</v>
      </c>
      <c r="C5402" s="3">
        <f>SUMIFS(Data!F:F,Data!$B:$B,Figure16!$B5402,Data!$A:$A,Figure16!$A5402)</f>
        <v>0</v>
      </c>
      <c r="D5402" s="3">
        <f>SUMIFS(Data!Y:Y,Data!$B:$B,Figure16!$B5402,Data!$A:$A,Figure16!$A5402)</f>
        <v>0</v>
      </c>
      <c r="E5402" s="3">
        <f>SUMIFS(Data!Q:Q,Data!$B:$B,Figure16!$B5402,Data!$A:$A,Figure16!$A5402)</f>
        <v>0</v>
      </c>
      <c r="F5402" s="1" t="str">
        <f t="shared" si="172"/>
        <v/>
      </c>
      <c r="G5402" s="1" t="str">
        <f t="shared" si="173"/>
        <v/>
      </c>
      <c r="H5402">
        <f>SUMIFS(Data!Z:Z,Data!B:B,Figure16!B5402,Data!A:A,Figure16!A5402)</f>
        <v>0</v>
      </c>
    </row>
    <row r="5403" spans="1:8">
      <c r="A5403" s="27">
        <v>1955</v>
      </c>
      <c r="B5403" t="s">
        <v>69</v>
      </c>
      <c r="C5403" s="3">
        <f>SUMIFS(Data!F:F,Data!$B:$B,Figure16!$B5403,Data!$A:$A,Figure16!$A5403)</f>
        <v>0</v>
      </c>
      <c r="D5403" s="3">
        <f>SUMIFS(Data!Y:Y,Data!$B:$B,Figure16!$B5403,Data!$A:$A,Figure16!$A5403)</f>
        <v>0</v>
      </c>
      <c r="E5403" s="3">
        <f>SUMIFS(Data!Q:Q,Data!$B:$B,Figure16!$B5403,Data!$A:$A,Figure16!$A5403)</f>
        <v>0</v>
      </c>
      <c r="F5403" s="1" t="str">
        <f t="shared" si="172"/>
        <v/>
      </c>
      <c r="G5403" s="1" t="str">
        <f t="shared" si="173"/>
        <v/>
      </c>
      <c r="H5403">
        <f>SUMIFS(Data!Z:Z,Data!B:B,Figure16!B5403,Data!A:A,Figure16!A5403)</f>
        <v>0</v>
      </c>
    </row>
    <row r="5404" spans="1:8">
      <c r="A5404" s="27">
        <v>1956</v>
      </c>
      <c r="B5404" t="s">
        <v>69</v>
      </c>
      <c r="C5404" s="3">
        <f>SUMIFS(Data!F:F,Data!$B:$B,Figure16!$B5404,Data!$A:$A,Figure16!$A5404)</f>
        <v>0</v>
      </c>
      <c r="D5404" s="3">
        <f>SUMIFS(Data!Y:Y,Data!$B:$B,Figure16!$B5404,Data!$A:$A,Figure16!$A5404)</f>
        <v>0</v>
      </c>
      <c r="E5404" s="3">
        <f>SUMIFS(Data!Q:Q,Data!$B:$B,Figure16!$B5404,Data!$A:$A,Figure16!$A5404)</f>
        <v>0</v>
      </c>
      <c r="F5404" s="1" t="str">
        <f t="shared" si="172"/>
        <v/>
      </c>
      <c r="G5404" s="1" t="str">
        <f t="shared" si="173"/>
        <v/>
      </c>
      <c r="H5404">
        <f>SUMIFS(Data!Z:Z,Data!B:B,Figure16!B5404,Data!A:A,Figure16!A5404)</f>
        <v>0</v>
      </c>
    </row>
    <row r="5405" spans="1:8">
      <c r="A5405" s="27">
        <v>1957</v>
      </c>
      <c r="B5405" t="s">
        <v>69</v>
      </c>
      <c r="C5405" s="3">
        <f>SUMIFS(Data!F:F,Data!$B:$B,Figure16!$B5405,Data!$A:$A,Figure16!$A5405)</f>
        <v>0</v>
      </c>
      <c r="D5405" s="3">
        <f>SUMIFS(Data!Y:Y,Data!$B:$B,Figure16!$B5405,Data!$A:$A,Figure16!$A5405)</f>
        <v>0</v>
      </c>
      <c r="E5405" s="3">
        <f>SUMIFS(Data!Q:Q,Data!$B:$B,Figure16!$B5405,Data!$A:$A,Figure16!$A5405)</f>
        <v>0</v>
      </c>
      <c r="F5405" s="1" t="str">
        <f t="shared" si="172"/>
        <v/>
      </c>
      <c r="G5405" s="1" t="str">
        <f t="shared" si="173"/>
        <v/>
      </c>
      <c r="H5405">
        <f>SUMIFS(Data!Z:Z,Data!B:B,Figure16!B5405,Data!A:A,Figure16!A5405)</f>
        <v>0</v>
      </c>
    </row>
    <row r="5406" spans="1:8">
      <c r="A5406" s="27">
        <v>1958</v>
      </c>
      <c r="B5406" t="s">
        <v>69</v>
      </c>
      <c r="C5406" s="3">
        <f>SUMIFS(Data!F:F,Data!$B:$B,Figure16!$B5406,Data!$A:$A,Figure16!$A5406)</f>
        <v>0</v>
      </c>
      <c r="D5406" s="3">
        <f>SUMIFS(Data!Y:Y,Data!$B:$B,Figure16!$B5406,Data!$A:$A,Figure16!$A5406)</f>
        <v>0</v>
      </c>
      <c r="E5406" s="3">
        <f>SUMIFS(Data!Q:Q,Data!$B:$B,Figure16!$B5406,Data!$A:$A,Figure16!$A5406)</f>
        <v>0</v>
      </c>
      <c r="F5406" s="1" t="str">
        <f t="shared" si="172"/>
        <v/>
      </c>
      <c r="G5406" s="1" t="str">
        <f t="shared" si="173"/>
        <v/>
      </c>
      <c r="H5406">
        <f>SUMIFS(Data!Z:Z,Data!B:B,Figure16!B5406,Data!A:A,Figure16!A5406)</f>
        <v>0</v>
      </c>
    </row>
    <row r="5407" spans="1:8">
      <c r="A5407" s="27">
        <v>1959</v>
      </c>
      <c r="B5407" t="s">
        <v>69</v>
      </c>
      <c r="C5407" s="3">
        <f>SUMIFS(Data!F:F,Data!$B:$B,Figure16!$B5407,Data!$A:$A,Figure16!$A5407)</f>
        <v>0</v>
      </c>
      <c r="D5407" s="3">
        <f>SUMIFS(Data!Y:Y,Data!$B:$B,Figure16!$B5407,Data!$A:$A,Figure16!$A5407)</f>
        <v>0</v>
      </c>
      <c r="E5407" s="3">
        <f>SUMIFS(Data!Q:Q,Data!$B:$B,Figure16!$B5407,Data!$A:$A,Figure16!$A5407)</f>
        <v>0</v>
      </c>
      <c r="F5407" s="1" t="str">
        <f t="shared" si="172"/>
        <v/>
      </c>
      <c r="G5407" s="1" t="str">
        <f t="shared" si="173"/>
        <v/>
      </c>
      <c r="H5407">
        <f>SUMIFS(Data!Z:Z,Data!B:B,Figure16!B5407,Data!A:A,Figure16!A5407)</f>
        <v>0</v>
      </c>
    </row>
    <row r="5408" spans="1:8">
      <c r="A5408" s="27">
        <v>1960</v>
      </c>
      <c r="B5408" t="s">
        <v>69</v>
      </c>
      <c r="C5408" s="3">
        <f>SUMIFS(Data!F:F,Data!$B:$B,Figure16!$B5408,Data!$A:$A,Figure16!$A5408)</f>
        <v>0</v>
      </c>
      <c r="D5408" s="3">
        <f>SUMIFS(Data!Y:Y,Data!$B:$B,Figure16!$B5408,Data!$A:$A,Figure16!$A5408)</f>
        <v>0</v>
      </c>
      <c r="E5408" s="3">
        <f>SUMIFS(Data!Q:Q,Data!$B:$B,Figure16!$B5408,Data!$A:$A,Figure16!$A5408)</f>
        <v>537147100</v>
      </c>
      <c r="F5408" s="1">
        <f t="shared" si="172"/>
        <v>0</v>
      </c>
      <c r="G5408" s="1">
        <f t="shared" si="173"/>
        <v>0</v>
      </c>
      <c r="H5408">
        <f>SUMIFS(Data!Z:Z,Data!B:B,Figure16!B5408,Data!A:A,Figure16!A5408)</f>
        <v>0</v>
      </c>
    </row>
    <row r="5409" spans="1:8">
      <c r="A5409" s="27">
        <v>1961</v>
      </c>
      <c r="B5409" t="s">
        <v>69</v>
      </c>
      <c r="C5409" s="3">
        <f>SUMIFS(Data!F:F,Data!$B:$B,Figure16!$B5409,Data!$A:$A,Figure16!$A5409)</f>
        <v>0</v>
      </c>
      <c r="D5409" s="3">
        <f>SUMIFS(Data!Y:Y,Data!$B:$B,Figure16!$B5409,Data!$A:$A,Figure16!$A5409)</f>
        <v>0</v>
      </c>
      <c r="E5409" s="3">
        <f>SUMIFS(Data!Q:Q,Data!$B:$B,Figure16!$B5409,Data!$A:$A,Figure16!$A5409)</f>
        <v>599026300</v>
      </c>
      <c r="F5409" s="1">
        <f t="shared" si="172"/>
        <v>0</v>
      </c>
      <c r="G5409" s="1">
        <f t="shared" si="173"/>
        <v>0</v>
      </c>
      <c r="H5409">
        <f>SUMIFS(Data!Z:Z,Data!B:B,Figure16!B5409,Data!A:A,Figure16!A5409)</f>
        <v>0</v>
      </c>
    </row>
    <row r="5410" spans="1:8">
      <c r="A5410" s="27">
        <v>1962</v>
      </c>
      <c r="B5410" t="s">
        <v>69</v>
      </c>
      <c r="C5410" s="3">
        <f>SUMIFS(Data!F:F,Data!$B:$B,Figure16!$B5410,Data!$A:$A,Figure16!$A5410)</f>
        <v>0</v>
      </c>
      <c r="D5410" s="3">
        <f>SUMIFS(Data!Y:Y,Data!$B:$B,Figure16!$B5410,Data!$A:$A,Figure16!$A5410)</f>
        <v>0</v>
      </c>
      <c r="E5410" s="3">
        <f>SUMIFS(Data!Q:Q,Data!$B:$B,Figure16!$B5410,Data!$A:$A,Figure16!$A5410)</f>
        <v>652120900.00000012</v>
      </c>
      <c r="F5410" s="1">
        <f t="shared" si="172"/>
        <v>0</v>
      </c>
      <c r="G5410" s="1">
        <f t="shared" si="173"/>
        <v>0</v>
      </c>
      <c r="H5410">
        <f>SUMIFS(Data!Z:Z,Data!B:B,Figure16!B5410,Data!A:A,Figure16!A5410)</f>
        <v>0</v>
      </c>
    </row>
    <row r="5411" spans="1:8">
      <c r="A5411" s="27">
        <v>1963</v>
      </c>
      <c r="B5411" t="s">
        <v>69</v>
      </c>
      <c r="C5411" s="3">
        <f>SUMIFS(Data!F:F,Data!$B:$B,Figure16!$B5411,Data!$A:$A,Figure16!$A5411)</f>
        <v>0</v>
      </c>
      <c r="D5411" s="3">
        <f>SUMIFS(Data!Y:Y,Data!$B:$B,Figure16!$B5411,Data!$A:$A,Figure16!$A5411)</f>
        <v>0</v>
      </c>
      <c r="E5411" s="3">
        <f>SUMIFS(Data!Q:Q,Data!$B:$B,Figure16!$B5411,Data!$A:$A,Figure16!$A5411)</f>
        <v>722784500</v>
      </c>
      <c r="F5411" s="1">
        <f t="shared" si="172"/>
        <v>0</v>
      </c>
      <c r="G5411" s="1">
        <f t="shared" si="173"/>
        <v>0</v>
      </c>
      <c r="H5411">
        <f>SUMIFS(Data!Z:Z,Data!B:B,Figure16!B5411,Data!A:A,Figure16!A5411)</f>
        <v>0</v>
      </c>
    </row>
    <row r="5412" spans="1:8">
      <c r="A5412" s="27">
        <v>1964</v>
      </c>
      <c r="B5412" t="s">
        <v>69</v>
      </c>
      <c r="C5412" s="3">
        <f>SUMIFS(Data!F:F,Data!$B:$B,Figure16!$B5412,Data!$A:$A,Figure16!$A5412)</f>
        <v>0</v>
      </c>
      <c r="D5412" s="3">
        <f>SUMIFS(Data!Y:Y,Data!$B:$B,Figure16!$B5412,Data!$A:$A,Figure16!$A5412)</f>
        <v>0</v>
      </c>
      <c r="E5412" s="3">
        <f>SUMIFS(Data!Q:Q,Data!$B:$B,Figure16!$B5412,Data!$A:$A,Figure16!$A5412)</f>
        <v>776137500</v>
      </c>
      <c r="F5412" s="1">
        <f t="shared" si="172"/>
        <v>0</v>
      </c>
      <c r="G5412" s="1">
        <f t="shared" si="173"/>
        <v>0</v>
      </c>
      <c r="H5412">
        <f>SUMIFS(Data!Z:Z,Data!B:B,Figure16!B5412,Data!A:A,Figure16!A5412)</f>
        <v>0</v>
      </c>
    </row>
    <row r="5413" spans="1:8">
      <c r="A5413" s="27">
        <v>1965</v>
      </c>
      <c r="B5413" t="s">
        <v>69</v>
      </c>
      <c r="C5413" s="3">
        <f>SUMIFS(Data!F:F,Data!$B:$B,Figure16!$B5413,Data!$A:$A,Figure16!$A5413)</f>
        <v>0</v>
      </c>
      <c r="D5413" s="3">
        <f>SUMIFS(Data!Y:Y,Data!$B:$B,Figure16!$B5413,Data!$A:$A,Figure16!$A5413)</f>
        <v>0</v>
      </c>
      <c r="E5413" s="3">
        <f>SUMIFS(Data!Q:Q,Data!$B:$B,Figure16!$B5413,Data!$A:$A,Figure16!$A5413)</f>
        <v>852485300</v>
      </c>
      <c r="F5413" s="1">
        <f t="shared" si="172"/>
        <v>0</v>
      </c>
      <c r="G5413" s="1">
        <f t="shared" si="173"/>
        <v>0</v>
      </c>
      <c r="H5413">
        <f>SUMIFS(Data!Z:Z,Data!B:B,Figure16!B5413,Data!A:A,Figure16!A5413)</f>
        <v>0</v>
      </c>
    </row>
    <row r="5414" spans="1:8">
      <c r="A5414" s="27">
        <v>1966</v>
      </c>
      <c r="B5414" t="s">
        <v>69</v>
      </c>
      <c r="C5414" s="3">
        <f>SUMIFS(Data!F:F,Data!$B:$B,Figure16!$B5414,Data!$A:$A,Figure16!$A5414)</f>
        <v>0</v>
      </c>
      <c r="D5414" s="3">
        <f>SUMIFS(Data!Y:Y,Data!$B:$B,Figure16!$B5414,Data!$A:$A,Figure16!$A5414)</f>
        <v>0</v>
      </c>
      <c r="E5414" s="3">
        <f>SUMIFS(Data!Q:Q,Data!$B:$B,Figure16!$B5414,Data!$A:$A,Figure16!$A5414)</f>
        <v>928833000</v>
      </c>
      <c r="F5414" s="1">
        <f t="shared" si="172"/>
        <v>0</v>
      </c>
      <c r="G5414" s="1">
        <f t="shared" si="173"/>
        <v>0</v>
      </c>
      <c r="H5414">
        <f>SUMIFS(Data!Z:Z,Data!B:B,Figure16!B5414,Data!A:A,Figure16!A5414)</f>
        <v>0</v>
      </c>
    </row>
    <row r="5415" spans="1:8">
      <c r="A5415" s="27">
        <v>1967</v>
      </c>
      <c r="B5415" t="s">
        <v>69</v>
      </c>
      <c r="C5415" s="3">
        <f>SUMIFS(Data!F:F,Data!$B:$B,Figure16!$B5415,Data!$A:$A,Figure16!$A5415)</f>
        <v>0</v>
      </c>
      <c r="D5415" s="3">
        <f>SUMIFS(Data!Y:Y,Data!$B:$B,Figure16!$B5415,Data!$A:$A,Figure16!$A5415)</f>
        <v>0</v>
      </c>
      <c r="E5415" s="3">
        <f>SUMIFS(Data!Q:Q,Data!$B:$B,Figure16!$B5415,Data!$A:$A,Figure16!$A5415)</f>
        <v>1034376400.0000001</v>
      </c>
      <c r="F5415" s="1">
        <f t="shared" si="172"/>
        <v>0</v>
      </c>
      <c r="G5415" s="1">
        <f t="shared" si="173"/>
        <v>0</v>
      </c>
      <c r="H5415">
        <f>SUMIFS(Data!Z:Z,Data!B:B,Figure16!B5415,Data!A:A,Figure16!A5415)</f>
        <v>0</v>
      </c>
    </row>
    <row r="5416" spans="1:8">
      <c r="A5416" s="27">
        <v>1968</v>
      </c>
      <c r="B5416" t="s">
        <v>69</v>
      </c>
      <c r="C5416" s="3">
        <f>SUMIFS(Data!F:F,Data!$B:$B,Figure16!$B5416,Data!$A:$A,Figure16!$A5416)</f>
        <v>0</v>
      </c>
      <c r="D5416" s="3">
        <f>SUMIFS(Data!Y:Y,Data!$B:$B,Figure16!$B5416,Data!$A:$A,Figure16!$A5416)</f>
        <v>0</v>
      </c>
      <c r="E5416" s="3">
        <f>SUMIFS(Data!Q:Q,Data!$B:$B,Figure16!$B5416,Data!$A:$A,Figure16!$A5416)</f>
        <v>1112791099.9999998</v>
      </c>
      <c r="F5416" s="1">
        <f t="shared" si="172"/>
        <v>0</v>
      </c>
      <c r="G5416" s="1">
        <f t="shared" si="173"/>
        <v>0</v>
      </c>
      <c r="H5416">
        <f>SUMIFS(Data!Z:Z,Data!B:B,Figure16!B5416,Data!A:A,Figure16!A5416)</f>
        <v>0</v>
      </c>
    </row>
    <row r="5417" spans="1:8">
      <c r="A5417" s="27">
        <v>1969</v>
      </c>
      <c r="B5417" t="s">
        <v>69</v>
      </c>
      <c r="C5417" s="3">
        <f>SUMIFS(Data!F:F,Data!$B:$B,Figure16!$B5417,Data!$A:$A,Figure16!$A5417)</f>
        <v>0</v>
      </c>
      <c r="D5417" s="3">
        <f>SUMIFS(Data!Y:Y,Data!$B:$B,Figure16!$B5417,Data!$A:$A,Figure16!$A5417)</f>
        <v>0</v>
      </c>
      <c r="E5417" s="3">
        <f>SUMIFS(Data!Q:Q,Data!$B:$B,Figure16!$B5417,Data!$A:$A,Figure16!$A5417)</f>
        <v>1221305699.9999998</v>
      </c>
      <c r="F5417" s="1">
        <f t="shared" si="172"/>
        <v>0</v>
      </c>
      <c r="G5417" s="1">
        <f t="shared" si="173"/>
        <v>0</v>
      </c>
      <c r="H5417">
        <f>SUMIFS(Data!Z:Z,Data!B:B,Figure16!B5417,Data!A:A,Figure16!A5417)</f>
        <v>0</v>
      </c>
    </row>
    <row r="5418" spans="1:8">
      <c r="A5418" s="27">
        <v>1970</v>
      </c>
      <c r="B5418" t="s">
        <v>69</v>
      </c>
      <c r="C5418" s="3">
        <f>SUMIFS(Data!F:F,Data!$B:$B,Figure16!$B5418,Data!$A:$A,Figure16!$A5418)</f>
        <v>0</v>
      </c>
      <c r="D5418" s="3">
        <f>SUMIFS(Data!Y:Y,Data!$B:$B,Figure16!$B5418,Data!$A:$A,Figure16!$A5418)</f>
        <v>30000000</v>
      </c>
      <c r="E5418" s="3">
        <f>SUMIFS(Data!Q:Q,Data!$B:$B,Figure16!$B5418,Data!$A:$A,Figure16!$A5418)</f>
        <v>1351006400</v>
      </c>
      <c r="F5418" s="1">
        <f t="shared" si="172"/>
        <v>0</v>
      </c>
      <c r="G5418" s="1">
        <f t="shared" si="173"/>
        <v>2.2205668307714901</v>
      </c>
      <c r="H5418">
        <f>SUMIFS(Data!Z:Z,Data!B:B,Figure16!B5418,Data!A:A,Figure16!A5418)</f>
        <v>0</v>
      </c>
    </row>
    <row r="5419" spans="1:8">
      <c r="A5419" s="27">
        <v>1971</v>
      </c>
      <c r="B5419" t="s">
        <v>69</v>
      </c>
      <c r="C5419" s="3">
        <f>SUMIFS(Data!F:F,Data!$B:$B,Figure16!$B5419,Data!$A:$A,Figure16!$A5419)</f>
        <v>0</v>
      </c>
      <c r="D5419" s="3">
        <f>SUMIFS(Data!Y:Y,Data!$B:$B,Figure16!$B5419,Data!$A:$A,Figure16!$A5419)</f>
        <v>16000000</v>
      </c>
      <c r="E5419" s="3">
        <f>SUMIFS(Data!Q:Q,Data!$B:$B,Figure16!$B5419,Data!$A:$A,Figure16!$A5419)</f>
        <v>1523917200.0000002</v>
      </c>
      <c r="F5419" s="1">
        <f t="shared" si="172"/>
        <v>0</v>
      </c>
      <c r="G5419" s="1">
        <f t="shared" si="173"/>
        <v>1.0499258096174777</v>
      </c>
      <c r="H5419">
        <f>SUMIFS(Data!Z:Z,Data!B:B,Figure16!B5419,Data!A:A,Figure16!A5419)</f>
        <v>0</v>
      </c>
    </row>
    <row r="5420" spans="1:8">
      <c r="A5420" s="27">
        <v>1972</v>
      </c>
      <c r="B5420" t="s">
        <v>69</v>
      </c>
      <c r="C5420" s="3">
        <f>SUMIFS(Data!F:F,Data!$B:$B,Figure16!$B5420,Data!$A:$A,Figure16!$A5420)</f>
        <v>0</v>
      </c>
      <c r="D5420" s="3">
        <f>SUMIFS(Data!Y:Y,Data!$B:$B,Figure16!$B5420,Data!$A:$A,Figure16!$A5420)</f>
        <v>82000000</v>
      </c>
      <c r="E5420" s="3">
        <f>SUMIFS(Data!Q:Q,Data!$B:$B,Figure16!$B5420,Data!$A:$A,Figure16!$A5420)</f>
        <v>1673411700.0000002</v>
      </c>
      <c r="F5420" s="1">
        <f t="shared" si="172"/>
        <v>0</v>
      </c>
      <c r="G5420" s="1">
        <f t="shared" si="173"/>
        <v>4.9001689183839208</v>
      </c>
      <c r="H5420">
        <f>SUMIFS(Data!Z:Z,Data!B:B,Figure16!B5420,Data!A:A,Figure16!A5420)</f>
        <v>0</v>
      </c>
    </row>
    <row r="5421" spans="1:8">
      <c r="A5421" s="27">
        <v>1973</v>
      </c>
      <c r="B5421" t="s">
        <v>69</v>
      </c>
      <c r="C5421" s="3">
        <f>SUMIFS(Data!F:F,Data!$B:$B,Figure16!$B5421,Data!$A:$A,Figure16!$A5421)</f>
        <v>0</v>
      </c>
      <c r="D5421" s="3">
        <f>SUMIFS(Data!Y:Y,Data!$B:$B,Figure16!$B5421,Data!$A:$A,Figure16!$A5421)</f>
        <v>191000000</v>
      </c>
      <c r="E5421" s="3">
        <f>SUMIFS(Data!Q:Q,Data!$B:$B,Figure16!$B5421,Data!$A:$A,Figure16!$A5421)</f>
        <v>1913793399.9999998</v>
      </c>
      <c r="F5421" s="1">
        <f t="shared" si="172"/>
        <v>0</v>
      </c>
      <c r="G5421" s="1">
        <f t="shared" si="173"/>
        <v>9.9801786337020513</v>
      </c>
      <c r="H5421">
        <f>SUMIFS(Data!Z:Z,Data!B:B,Figure16!B5421,Data!A:A,Figure16!A5421)</f>
        <v>0</v>
      </c>
    </row>
    <row r="5422" spans="1:8">
      <c r="A5422" s="27">
        <v>1974</v>
      </c>
      <c r="B5422" t="s">
        <v>69</v>
      </c>
      <c r="C5422" s="3">
        <f>SUMIFS(Data!F:F,Data!$B:$B,Figure16!$B5422,Data!$A:$A,Figure16!$A5422)</f>
        <v>0</v>
      </c>
      <c r="D5422" s="3">
        <f>SUMIFS(Data!Y:Y,Data!$B:$B,Figure16!$B5422,Data!$A:$A,Figure16!$A5422)</f>
        <v>58000000</v>
      </c>
      <c r="E5422" s="3">
        <f>SUMIFS(Data!Q:Q,Data!$B:$B,Figure16!$B5422,Data!$A:$A,Figure16!$A5422)</f>
        <v>2188307600</v>
      </c>
      <c r="F5422" s="1">
        <f t="shared" si="172"/>
        <v>0</v>
      </c>
      <c r="G5422" s="1">
        <f t="shared" si="173"/>
        <v>2.6504500555589168</v>
      </c>
      <c r="H5422">
        <f>SUMIFS(Data!Z:Z,Data!B:B,Figure16!B5422,Data!A:A,Figure16!A5422)</f>
        <v>0</v>
      </c>
    </row>
    <row r="5423" spans="1:8">
      <c r="A5423" s="27">
        <v>1975</v>
      </c>
      <c r="B5423" t="s">
        <v>69</v>
      </c>
      <c r="C5423" s="3">
        <f>SUMIFS(Data!F:F,Data!$B:$B,Figure16!$B5423,Data!$A:$A,Figure16!$A5423)</f>
        <v>0</v>
      </c>
      <c r="D5423" s="3">
        <f>SUMIFS(Data!Y:Y,Data!$B:$B,Figure16!$B5423,Data!$A:$A,Figure16!$A5423)</f>
        <v>115000000</v>
      </c>
      <c r="E5423" s="3">
        <f>SUMIFS(Data!Q:Q,Data!$B:$B,Figure16!$B5423,Data!$A:$A,Figure16!$A5423)</f>
        <v>2435304100</v>
      </c>
      <c r="F5423" s="1">
        <f t="shared" si="172"/>
        <v>0</v>
      </c>
      <c r="G5423" s="1">
        <f t="shared" si="173"/>
        <v>4.7222028657529878</v>
      </c>
      <c r="H5423">
        <f>SUMIFS(Data!Z:Z,Data!B:B,Figure16!B5423,Data!A:A,Figure16!A5423)</f>
        <v>0</v>
      </c>
    </row>
    <row r="5424" spans="1:8">
      <c r="A5424" s="27">
        <v>1976</v>
      </c>
      <c r="B5424" t="s">
        <v>69</v>
      </c>
      <c r="C5424" s="3">
        <f>SUMIFS(Data!F:F,Data!$B:$B,Figure16!$B5424,Data!$A:$A,Figure16!$A5424)</f>
        <v>0</v>
      </c>
      <c r="D5424" s="3">
        <f>SUMIFS(Data!Y:Y,Data!$B:$B,Figure16!$B5424,Data!$A:$A,Figure16!$A5424)</f>
        <v>151900000</v>
      </c>
      <c r="E5424" s="3">
        <f>SUMIFS(Data!Q:Q,Data!$B:$B,Figure16!$B5424,Data!$A:$A,Figure16!$A5424)</f>
        <v>2588106000.0000005</v>
      </c>
      <c r="F5424" s="1">
        <f t="shared" si="172"/>
        <v>0</v>
      </c>
      <c r="G5424" s="1">
        <f t="shared" si="173"/>
        <v>5.8691568274251509</v>
      </c>
      <c r="H5424">
        <f>SUMIFS(Data!Z:Z,Data!B:B,Figure16!B5424,Data!A:A,Figure16!A5424)</f>
        <v>0</v>
      </c>
    </row>
    <row r="5425" spans="1:8">
      <c r="A5425" s="27">
        <v>1977</v>
      </c>
      <c r="B5425" t="s">
        <v>69</v>
      </c>
      <c r="C5425" s="3">
        <f>SUMIFS(Data!F:F,Data!$B:$B,Figure16!$B5425,Data!$A:$A,Figure16!$A5425)</f>
        <v>0</v>
      </c>
      <c r="D5425" s="3">
        <f>SUMIFS(Data!Y:Y,Data!$B:$B,Figure16!$B5425,Data!$A:$A,Figure16!$A5425)</f>
        <v>147000000</v>
      </c>
      <c r="E5425" s="3">
        <f>SUMIFS(Data!Q:Q,Data!$B:$B,Figure16!$B5425,Data!$A:$A,Figure16!$A5425)</f>
        <v>2738261900</v>
      </c>
      <c r="F5425" s="1">
        <f t="shared" si="172"/>
        <v>0</v>
      </c>
      <c r="G5425" s="1">
        <f t="shared" si="173"/>
        <v>5.3683688912298706</v>
      </c>
      <c r="H5425">
        <f>SUMIFS(Data!Z:Z,Data!B:B,Figure16!B5425,Data!A:A,Figure16!A5425)</f>
        <v>0</v>
      </c>
    </row>
    <row r="5426" spans="1:8">
      <c r="A5426" s="27">
        <v>1978</v>
      </c>
      <c r="B5426" t="s">
        <v>69</v>
      </c>
      <c r="C5426" s="3">
        <f>SUMIFS(Data!F:F,Data!$B:$B,Figure16!$B5426,Data!$A:$A,Figure16!$A5426)</f>
        <v>0</v>
      </c>
      <c r="D5426" s="3">
        <f>SUMIFS(Data!Y:Y,Data!$B:$B,Figure16!$B5426,Data!$A:$A,Figure16!$A5426)</f>
        <v>549500032</v>
      </c>
      <c r="E5426" s="3">
        <f>SUMIFS(Data!Q:Q,Data!$B:$B,Figure16!$B5426,Data!$A:$A,Figure16!$A5426)</f>
        <v>3244558600</v>
      </c>
      <c r="F5426" s="1">
        <f t="shared" si="172"/>
        <v>0</v>
      </c>
      <c r="G5426" s="1">
        <f t="shared" si="173"/>
        <v>16.936048928196275</v>
      </c>
      <c r="H5426">
        <f>SUMIFS(Data!Z:Z,Data!B:B,Figure16!B5426,Data!A:A,Figure16!A5426)</f>
        <v>0</v>
      </c>
    </row>
    <row r="5427" spans="1:8">
      <c r="A5427" s="27">
        <v>1979</v>
      </c>
      <c r="B5427" t="s">
        <v>69</v>
      </c>
      <c r="C5427" s="3">
        <f>SUMIFS(Data!F:F,Data!$B:$B,Figure16!$B5427,Data!$A:$A,Figure16!$A5427)</f>
        <v>0</v>
      </c>
      <c r="D5427" s="3">
        <f>SUMIFS(Data!Y:Y,Data!$B:$B,Figure16!$B5427,Data!$A:$A,Figure16!$A5427)</f>
        <v>155000000</v>
      </c>
      <c r="E5427" s="3">
        <f>SUMIFS(Data!Q:Q,Data!$B:$B,Figure16!$B5427,Data!$A:$A,Figure16!$A5427)</f>
        <v>3704551600</v>
      </c>
      <c r="F5427" s="1">
        <f t="shared" si="172"/>
        <v>0</v>
      </c>
      <c r="G5427" s="1">
        <f t="shared" si="173"/>
        <v>4.1840421388650659</v>
      </c>
      <c r="H5427">
        <f>SUMIFS(Data!Z:Z,Data!B:B,Figure16!B5427,Data!A:A,Figure16!A5427)</f>
        <v>0</v>
      </c>
    </row>
    <row r="5428" spans="1:8">
      <c r="A5428" s="27">
        <v>1980</v>
      </c>
      <c r="B5428" t="s">
        <v>69</v>
      </c>
      <c r="C5428" s="3">
        <f>SUMIFS(Data!F:F,Data!$B:$B,Figure16!$B5428,Data!$A:$A,Figure16!$A5428)</f>
        <v>0</v>
      </c>
      <c r="D5428" s="3">
        <f>SUMIFS(Data!Y:Y,Data!$B:$B,Figure16!$B5428,Data!$A:$A,Figure16!$A5428)</f>
        <v>460000000</v>
      </c>
      <c r="E5428" s="3">
        <f>SUMIFS(Data!Q:Q,Data!$B:$B,Figure16!$B5428,Data!$A:$A,Figure16!$A5428)</f>
        <v>4614086400</v>
      </c>
      <c r="F5428" s="1">
        <f t="shared" si="172"/>
        <v>0</v>
      </c>
      <c r="G5428" s="1">
        <f t="shared" si="173"/>
        <v>9.969470879435633</v>
      </c>
      <c r="H5428">
        <f>SUMIFS(Data!Z:Z,Data!B:B,Figure16!B5428,Data!A:A,Figure16!A5428)</f>
        <v>0</v>
      </c>
    </row>
    <row r="5429" spans="1:8">
      <c r="A5429" s="27">
        <v>1981</v>
      </c>
      <c r="B5429" t="s">
        <v>69</v>
      </c>
      <c r="C5429" s="3">
        <f>SUMIFS(Data!F:F,Data!$B:$B,Figure16!$B5429,Data!$A:$A,Figure16!$A5429)</f>
        <v>0</v>
      </c>
      <c r="D5429" s="3">
        <f>SUMIFS(Data!Y:Y,Data!$B:$B,Figure16!$B5429,Data!$A:$A,Figure16!$A5429)</f>
        <v>690000000</v>
      </c>
      <c r="E5429" s="3">
        <f>SUMIFS(Data!Q:Q,Data!$B:$B,Figure16!$B5429,Data!$A:$A,Figure16!$A5429)</f>
        <v>5222421500.000001</v>
      </c>
      <c r="F5429" s="1">
        <f t="shared" si="172"/>
        <v>0</v>
      </c>
      <c r="G5429" s="1">
        <f t="shared" si="173"/>
        <v>13.212261783159398</v>
      </c>
      <c r="H5429">
        <f>SUMIFS(Data!Z:Z,Data!B:B,Figure16!B5429,Data!A:A,Figure16!A5429)</f>
        <v>0</v>
      </c>
    </row>
    <row r="5430" spans="1:8">
      <c r="A5430" s="27">
        <v>1982</v>
      </c>
      <c r="B5430" t="s">
        <v>69</v>
      </c>
      <c r="C5430" s="3">
        <f>SUMIFS(Data!F:F,Data!$B:$B,Figure16!$B5430,Data!$A:$A,Figure16!$A5430)</f>
        <v>0</v>
      </c>
      <c r="D5430" s="3">
        <f>SUMIFS(Data!Y:Y,Data!$B:$B,Figure16!$B5430,Data!$A:$A,Figure16!$A5430)</f>
        <v>396609984</v>
      </c>
      <c r="E5430" s="3">
        <f>SUMIFS(Data!Q:Q,Data!$B:$B,Figure16!$B5430,Data!$A:$A,Figure16!$A5430)</f>
        <v>5769767899.999999</v>
      </c>
      <c r="F5430" s="1">
        <f t="shared" si="172"/>
        <v>0</v>
      </c>
      <c r="G5430" s="1">
        <f t="shared" si="173"/>
        <v>6.8739330745002771</v>
      </c>
      <c r="H5430">
        <f>SUMIFS(Data!Z:Z,Data!B:B,Figure16!B5430,Data!A:A,Figure16!A5430)</f>
        <v>0</v>
      </c>
    </row>
    <row r="5431" spans="1:8">
      <c r="A5431" s="27">
        <v>1983</v>
      </c>
      <c r="B5431" t="s">
        <v>69</v>
      </c>
      <c r="C5431" s="3">
        <f>SUMIFS(Data!F:F,Data!$B:$B,Figure16!$B5431,Data!$A:$A,Figure16!$A5431)</f>
        <v>0</v>
      </c>
      <c r="D5431" s="3">
        <f>SUMIFS(Data!Y:Y,Data!$B:$B,Figure16!$B5431,Data!$A:$A,Figure16!$A5431)</f>
        <v>30000000</v>
      </c>
      <c r="E5431" s="3">
        <f>SUMIFS(Data!Q:Q,Data!$B:$B,Figure16!$B5431,Data!$A:$A,Figure16!$A5431)</f>
        <v>5923755900</v>
      </c>
      <c r="F5431" s="1">
        <f t="shared" si="172"/>
        <v>0</v>
      </c>
      <c r="G5431" s="1">
        <f t="shared" si="173"/>
        <v>0.50643545254793498</v>
      </c>
      <c r="H5431">
        <f>SUMIFS(Data!Z:Z,Data!B:B,Figure16!B5431,Data!A:A,Figure16!A5431)</f>
        <v>0</v>
      </c>
    </row>
    <row r="5432" spans="1:8">
      <c r="A5432" s="27">
        <v>1984</v>
      </c>
      <c r="B5432" t="s">
        <v>69</v>
      </c>
      <c r="C5432" s="3">
        <f>SUMIFS(Data!F:F,Data!$B:$B,Figure16!$B5432,Data!$A:$A,Figure16!$A5432)</f>
        <v>0</v>
      </c>
      <c r="D5432" s="3">
        <f>SUMIFS(Data!Y:Y,Data!$B:$B,Figure16!$B5432,Data!$A:$A,Figure16!$A5432)</f>
        <v>0</v>
      </c>
      <c r="E5432" s="3">
        <f>SUMIFS(Data!Q:Q,Data!$B:$B,Figure16!$B5432,Data!$A:$A,Figure16!$A5432)</f>
        <v>6183387100</v>
      </c>
      <c r="F5432" s="1">
        <f t="shared" si="172"/>
        <v>0</v>
      </c>
      <c r="G5432" s="1">
        <f t="shared" si="173"/>
        <v>0</v>
      </c>
      <c r="H5432">
        <f>SUMIFS(Data!Z:Z,Data!B:B,Figure16!B5432,Data!A:A,Figure16!A5432)</f>
        <v>0</v>
      </c>
    </row>
    <row r="5433" spans="1:8">
      <c r="A5433" s="27">
        <v>1985</v>
      </c>
      <c r="B5433" t="s">
        <v>69</v>
      </c>
      <c r="C5433" s="3">
        <f>SUMIFS(Data!F:F,Data!$B:$B,Figure16!$B5433,Data!$A:$A,Figure16!$A5433)</f>
        <v>0</v>
      </c>
      <c r="D5433" s="3">
        <f>SUMIFS(Data!Y:Y,Data!$B:$B,Figure16!$B5433,Data!$A:$A,Figure16!$A5433)</f>
        <v>0</v>
      </c>
      <c r="E5433" s="3">
        <f>SUMIFS(Data!Q:Q,Data!$B:$B,Figure16!$B5433,Data!$A:$A,Figure16!$A5433)</f>
        <v>6541517100</v>
      </c>
      <c r="F5433" s="1">
        <f t="shared" si="172"/>
        <v>0</v>
      </c>
      <c r="G5433" s="1">
        <f t="shared" si="173"/>
        <v>0</v>
      </c>
      <c r="H5433">
        <f>SUMIFS(Data!Z:Z,Data!B:B,Figure16!B5433,Data!A:A,Figure16!A5433)</f>
        <v>0</v>
      </c>
    </row>
    <row r="5434" spans="1:8">
      <c r="A5434" s="27">
        <v>1986</v>
      </c>
      <c r="B5434" t="s">
        <v>69</v>
      </c>
      <c r="C5434" s="3">
        <f>SUMIFS(Data!F:F,Data!$B:$B,Figure16!$B5434,Data!$A:$A,Figure16!$A5434)</f>
        <v>0</v>
      </c>
      <c r="D5434" s="3">
        <f>SUMIFS(Data!Y:Y,Data!$B:$B,Figure16!$B5434,Data!$A:$A,Figure16!$A5434)</f>
        <v>0</v>
      </c>
      <c r="E5434" s="3">
        <f>SUMIFS(Data!Q:Q,Data!$B:$B,Figure16!$B5434,Data!$A:$A,Figure16!$A5434)</f>
        <v>6797834200</v>
      </c>
      <c r="F5434" s="1">
        <f t="shared" si="172"/>
        <v>0</v>
      </c>
      <c r="G5434" s="1">
        <f t="shared" si="173"/>
        <v>0</v>
      </c>
      <c r="H5434">
        <f>SUMIFS(Data!Z:Z,Data!B:B,Figure16!B5434,Data!A:A,Figure16!A5434)</f>
        <v>0</v>
      </c>
    </row>
    <row r="5435" spans="1:8">
      <c r="A5435" s="27">
        <v>1987</v>
      </c>
      <c r="B5435" t="s">
        <v>69</v>
      </c>
      <c r="C5435" s="3">
        <f>SUMIFS(Data!F:F,Data!$B:$B,Figure16!$B5435,Data!$A:$A,Figure16!$A5435)</f>
        <v>0</v>
      </c>
      <c r="D5435" s="3">
        <f>SUMIFS(Data!Y:Y,Data!$B:$B,Figure16!$B5435,Data!$A:$A,Figure16!$A5435)</f>
        <v>0</v>
      </c>
      <c r="E5435" s="3">
        <f>SUMIFS(Data!Q:Q,Data!$B:$B,Figure16!$B5435,Data!$A:$A,Figure16!$A5435)</f>
        <v>6827665299.999999</v>
      </c>
      <c r="F5435" s="1">
        <f t="shared" si="172"/>
        <v>0</v>
      </c>
      <c r="G5435" s="1">
        <f t="shared" si="173"/>
        <v>0</v>
      </c>
      <c r="H5435">
        <f>SUMIFS(Data!Z:Z,Data!B:B,Figure16!B5435,Data!A:A,Figure16!A5435)</f>
        <v>0</v>
      </c>
    </row>
    <row r="5436" spans="1:8">
      <c r="A5436" s="27">
        <v>1988</v>
      </c>
      <c r="B5436" t="s">
        <v>69</v>
      </c>
      <c r="C5436" s="3">
        <f>SUMIFS(Data!F:F,Data!$B:$B,Figure16!$B5436,Data!$A:$A,Figure16!$A5436)</f>
        <v>0</v>
      </c>
      <c r="D5436" s="3">
        <f>SUMIFS(Data!Y:Y,Data!$B:$B,Figure16!$B5436,Data!$A:$A,Figure16!$A5436)</f>
        <v>0</v>
      </c>
      <c r="E5436" s="3">
        <f>SUMIFS(Data!Q:Q,Data!$B:$B,Figure16!$B5436,Data!$A:$A,Figure16!$A5436)</f>
        <v>5902783400.000001</v>
      </c>
      <c r="F5436" s="1">
        <f t="shared" si="172"/>
        <v>0</v>
      </c>
      <c r="G5436" s="1">
        <f t="shared" si="173"/>
        <v>0</v>
      </c>
      <c r="H5436">
        <f>SUMIFS(Data!Z:Z,Data!B:B,Figure16!B5436,Data!A:A,Figure16!A5436)</f>
        <v>0</v>
      </c>
    </row>
    <row r="5437" spans="1:8">
      <c r="A5437" s="27">
        <v>1989</v>
      </c>
      <c r="B5437" t="s">
        <v>69</v>
      </c>
      <c r="C5437" s="3">
        <f>SUMIFS(Data!F:F,Data!$B:$B,Figure16!$B5437,Data!$A:$A,Figure16!$A5437)</f>
        <v>0</v>
      </c>
      <c r="D5437" s="3">
        <f>SUMIFS(Data!Y:Y,Data!$B:$B,Figure16!$B5437,Data!$A:$A,Figure16!$A5437)</f>
        <v>0</v>
      </c>
      <c r="E5437" s="3">
        <f>SUMIFS(Data!Q:Q,Data!$B:$B,Figure16!$B5437,Data!$A:$A,Figure16!$A5437)</f>
        <v>5918469800</v>
      </c>
      <c r="F5437" s="1">
        <f t="shared" si="172"/>
        <v>0</v>
      </c>
      <c r="G5437" s="1">
        <f t="shared" si="173"/>
        <v>0</v>
      </c>
      <c r="H5437">
        <f>SUMIFS(Data!Z:Z,Data!B:B,Figure16!B5437,Data!A:A,Figure16!A5437)</f>
        <v>0</v>
      </c>
    </row>
    <row r="5438" spans="1:8">
      <c r="A5438" s="27">
        <v>1990</v>
      </c>
      <c r="B5438" t="s">
        <v>69</v>
      </c>
      <c r="C5438" s="3">
        <f>SUMIFS(Data!F:F,Data!$B:$B,Figure16!$B5438,Data!$A:$A,Figure16!$A5438)</f>
        <v>0</v>
      </c>
      <c r="D5438" s="3">
        <f>SUMIFS(Data!Y:Y,Data!$B:$B,Figure16!$B5438,Data!$A:$A,Figure16!$A5438)</f>
        <v>0</v>
      </c>
      <c r="E5438" s="3">
        <f>SUMIFS(Data!Q:Q,Data!$B:$B,Figure16!$B5438,Data!$A:$A,Figure16!$A5438)</f>
        <v>6433966999.999999</v>
      </c>
      <c r="F5438" s="1">
        <f t="shared" si="172"/>
        <v>0</v>
      </c>
      <c r="G5438" s="1">
        <f t="shared" si="173"/>
        <v>0</v>
      </c>
      <c r="H5438">
        <f>SUMIFS(Data!Z:Z,Data!B:B,Figure16!B5438,Data!A:A,Figure16!A5438)</f>
        <v>0</v>
      </c>
    </row>
    <row r="5439" spans="1:8">
      <c r="A5439" s="27">
        <v>1991</v>
      </c>
      <c r="B5439" t="s">
        <v>69</v>
      </c>
      <c r="C5439" s="3">
        <f>SUMIFS(Data!F:F,Data!$B:$B,Figure16!$B5439,Data!$A:$A,Figure16!$A5439)</f>
        <v>0</v>
      </c>
      <c r="D5439" s="3">
        <f>SUMIFS(Data!Y:Y,Data!$B:$B,Figure16!$B5439,Data!$A:$A,Figure16!$A5439)</f>
        <v>0</v>
      </c>
      <c r="E5439" s="3">
        <f>SUMIFS(Data!Q:Q,Data!$B:$B,Figure16!$B5439,Data!$A:$A,Figure16!$A5439)</f>
        <v>7074675500</v>
      </c>
      <c r="F5439" s="1">
        <f t="shared" si="172"/>
        <v>0</v>
      </c>
      <c r="G5439" s="1">
        <f t="shared" si="173"/>
        <v>0</v>
      </c>
      <c r="H5439">
        <f>SUMIFS(Data!Z:Z,Data!B:B,Figure16!B5439,Data!A:A,Figure16!A5439)</f>
        <v>0</v>
      </c>
    </row>
    <row r="5440" spans="1:8">
      <c r="A5440" s="27">
        <v>1992</v>
      </c>
      <c r="B5440" t="s">
        <v>69</v>
      </c>
      <c r="C5440" s="3">
        <f>SUMIFS(Data!F:F,Data!$B:$B,Figure16!$B5440,Data!$A:$A,Figure16!$A5440)</f>
        <v>0</v>
      </c>
      <c r="D5440" s="3">
        <f>SUMIFS(Data!Y:Y,Data!$B:$B,Figure16!$B5440,Data!$A:$A,Figure16!$A5440)</f>
        <v>0</v>
      </c>
      <c r="E5440" s="3">
        <f>SUMIFS(Data!Q:Q,Data!$B:$B,Figure16!$B5440,Data!$A:$A,Figure16!$A5440)</f>
        <v>8042337700</v>
      </c>
      <c r="F5440" s="1">
        <f t="shared" si="172"/>
        <v>0</v>
      </c>
      <c r="G5440" s="1">
        <f t="shared" si="173"/>
        <v>0</v>
      </c>
      <c r="H5440">
        <f>SUMIFS(Data!Z:Z,Data!B:B,Figure16!B5440,Data!A:A,Figure16!A5440)</f>
        <v>0</v>
      </c>
    </row>
    <row r="5441" spans="1:8">
      <c r="A5441" s="27">
        <v>1993</v>
      </c>
      <c r="B5441" t="s">
        <v>69</v>
      </c>
      <c r="C5441" s="3">
        <f>SUMIFS(Data!F:F,Data!$B:$B,Figure16!$B5441,Data!$A:$A,Figure16!$A5441)</f>
        <v>0</v>
      </c>
      <c r="D5441" s="3">
        <f>SUMIFS(Data!Y:Y,Data!$B:$B,Figure16!$B5441,Data!$A:$A,Figure16!$A5441)</f>
        <v>0</v>
      </c>
      <c r="E5441" s="3">
        <f>SUMIFS(Data!Q:Q,Data!$B:$B,Figure16!$B5441,Data!$A:$A,Figure16!$A5441)</f>
        <v>8782585400</v>
      </c>
      <c r="F5441" s="1">
        <f t="shared" si="172"/>
        <v>0</v>
      </c>
      <c r="G5441" s="1">
        <f t="shared" si="173"/>
        <v>0</v>
      </c>
      <c r="H5441">
        <f>SUMIFS(Data!Z:Z,Data!B:B,Figure16!B5441,Data!A:A,Figure16!A5441)</f>
        <v>0</v>
      </c>
    </row>
    <row r="5442" spans="1:8">
      <c r="A5442" s="27">
        <v>1994</v>
      </c>
      <c r="B5442" t="s">
        <v>69</v>
      </c>
      <c r="C5442" s="3">
        <f>SUMIFS(Data!F:F,Data!$B:$B,Figure16!$B5442,Data!$A:$A,Figure16!$A5442)</f>
        <v>0</v>
      </c>
      <c r="D5442" s="3">
        <f>SUMIFS(Data!Y:Y,Data!$B:$B,Figure16!$B5442,Data!$A:$A,Figure16!$A5442)</f>
        <v>0</v>
      </c>
      <c r="E5442" s="3">
        <f>SUMIFS(Data!Q:Q,Data!$B:$B,Figure16!$B5442,Data!$A:$A,Figure16!$A5442)</f>
        <v>9365289800</v>
      </c>
      <c r="F5442" s="1">
        <f t="shared" si="172"/>
        <v>0</v>
      </c>
      <c r="G5442" s="1">
        <f t="shared" si="173"/>
        <v>0</v>
      </c>
      <c r="H5442">
        <f>SUMIFS(Data!Z:Z,Data!B:B,Figure16!B5442,Data!A:A,Figure16!A5442)</f>
        <v>0</v>
      </c>
    </row>
    <row r="5443" spans="1:8">
      <c r="A5443" s="27">
        <v>1995</v>
      </c>
      <c r="B5443" t="s">
        <v>69</v>
      </c>
      <c r="C5443" s="3">
        <f>SUMIFS(Data!F:F,Data!$B:$B,Figure16!$B5443,Data!$A:$A,Figure16!$A5443)</f>
        <v>0</v>
      </c>
      <c r="D5443" s="3">
        <f>SUMIFS(Data!Y:Y,Data!$B:$B,Figure16!$B5443,Data!$A:$A,Figure16!$A5443)</f>
        <v>0</v>
      </c>
      <c r="E5443" s="3">
        <f>SUMIFS(Data!Q:Q,Data!$B:$B,Figure16!$B5443,Data!$A:$A,Figure16!$A5443)</f>
        <v>9573813700</v>
      </c>
      <c r="F5443" s="1">
        <f t="shared" ref="F5443:F5506" si="174">IF(E5443&gt;0,C5443/E5443*100,"")</f>
        <v>0</v>
      </c>
      <c r="G5443" s="1">
        <f t="shared" ref="G5443:G5506" si="175">IF($E5443&gt;0,D5443/$E5443*100,"")</f>
        <v>0</v>
      </c>
      <c r="H5443">
        <f>SUMIFS(Data!Z:Z,Data!B:B,Figure16!B5443,Data!A:A,Figure16!A5443)</f>
        <v>0</v>
      </c>
    </row>
    <row r="5444" spans="1:8">
      <c r="A5444" s="27">
        <v>1996</v>
      </c>
      <c r="B5444" t="s">
        <v>69</v>
      </c>
      <c r="C5444" s="3">
        <f>SUMIFS(Data!F:F,Data!$B:$B,Figure16!$B5444,Data!$A:$A,Figure16!$A5444)</f>
        <v>0</v>
      </c>
      <c r="D5444" s="3">
        <f>SUMIFS(Data!Y:Y,Data!$B:$B,Figure16!$B5444,Data!$A:$A,Figure16!$A5444)</f>
        <v>0</v>
      </c>
      <c r="E5444" s="3">
        <f>SUMIFS(Data!Q:Q,Data!$B:$B,Figure16!$B5444,Data!$A:$A,Figure16!$A5444)</f>
        <v>9870494000</v>
      </c>
      <c r="F5444" s="1">
        <f t="shared" si="174"/>
        <v>0</v>
      </c>
      <c r="G5444" s="1">
        <f t="shared" si="175"/>
        <v>0</v>
      </c>
      <c r="H5444">
        <f>SUMIFS(Data!Z:Z,Data!B:B,Figure16!B5444,Data!A:A,Figure16!A5444)</f>
        <v>0</v>
      </c>
    </row>
    <row r="5445" spans="1:8">
      <c r="A5445" s="27">
        <v>1997</v>
      </c>
      <c r="B5445" t="s">
        <v>69</v>
      </c>
      <c r="C5445" s="3">
        <f>SUMIFS(Data!F:F,Data!$B:$B,Figure16!$B5445,Data!$A:$A,Figure16!$A5445)</f>
        <v>0</v>
      </c>
      <c r="D5445" s="3">
        <f>SUMIFS(Data!Y:Y,Data!$B:$B,Figure16!$B5445,Data!$A:$A,Figure16!$A5445)</f>
        <v>0</v>
      </c>
      <c r="E5445" s="3">
        <f>SUMIFS(Data!Q:Q,Data!$B:$B,Figure16!$B5445,Data!$A:$A,Figure16!$A5445)</f>
        <v>10677286100</v>
      </c>
      <c r="F5445" s="1">
        <f t="shared" si="174"/>
        <v>0</v>
      </c>
      <c r="G5445" s="1">
        <f t="shared" si="175"/>
        <v>0</v>
      </c>
      <c r="H5445">
        <f>SUMIFS(Data!Z:Z,Data!B:B,Figure16!B5445,Data!A:A,Figure16!A5445)</f>
        <v>0</v>
      </c>
    </row>
    <row r="5446" spans="1:8">
      <c r="A5446" s="27">
        <v>1998</v>
      </c>
      <c r="B5446" t="s">
        <v>69</v>
      </c>
      <c r="C5446" s="3">
        <f>SUMIFS(Data!F:F,Data!$B:$B,Figure16!$B5446,Data!$A:$A,Figure16!$A5446)</f>
        <v>0</v>
      </c>
      <c r="D5446" s="3">
        <f>SUMIFS(Data!Y:Y,Data!$B:$B,Figure16!$B5446,Data!$A:$A,Figure16!$A5446)</f>
        <v>0</v>
      </c>
      <c r="E5446" s="3">
        <f>SUMIFS(Data!Q:Q,Data!$B:$B,Figure16!$B5446,Data!$A:$A,Figure16!$A5446)</f>
        <v>11575486400</v>
      </c>
      <c r="F5446" s="1">
        <f t="shared" si="174"/>
        <v>0</v>
      </c>
      <c r="G5446" s="1">
        <f t="shared" si="175"/>
        <v>0</v>
      </c>
      <c r="H5446">
        <f>SUMIFS(Data!Z:Z,Data!B:B,Figure16!B5446,Data!A:A,Figure16!A5446)</f>
        <v>0</v>
      </c>
    </row>
    <row r="5447" spans="1:8">
      <c r="A5447" s="27">
        <v>1999</v>
      </c>
      <c r="B5447" t="s">
        <v>69</v>
      </c>
      <c r="C5447" s="3">
        <f>SUMIFS(Data!F:F,Data!$B:$B,Figure16!$B5447,Data!$A:$A,Figure16!$A5447)</f>
        <v>0</v>
      </c>
      <c r="D5447" s="3">
        <f>SUMIFS(Data!Y:Y,Data!$B:$B,Figure16!$B5447,Data!$A:$A,Figure16!$A5447)</f>
        <v>0</v>
      </c>
      <c r="E5447" s="3">
        <f>SUMIFS(Data!Q:Q,Data!$B:$B,Figure16!$B5447,Data!$A:$A,Figure16!$A5447)</f>
        <v>12130252200.000002</v>
      </c>
      <c r="F5447" s="1">
        <f t="shared" si="174"/>
        <v>0</v>
      </c>
      <c r="G5447" s="1">
        <f t="shared" si="175"/>
        <v>0</v>
      </c>
      <c r="H5447">
        <f>SUMIFS(Data!Z:Z,Data!B:B,Figure16!B5447,Data!A:A,Figure16!A5447)</f>
        <v>0</v>
      </c>
    </row>
    <row r="5448" spans="1:8">
      <c r="A5448" s="27">
        <v>2000</v>
      </c>
      <c r="B5448" t="s">
        <v>69</v>
      </c>
      <c r="C5448" s="3">
        <f>SUMIFS(Data!F:F,Data!$B:$B,Figure16!$B5448,Data!$A:$A,Figure16!$A5448)</f>
        <v>0</v>
      </c>
      <c r="D5448" s="3">
        <f>SUMIFS(Data!Y:Y,Data!$B:$B,Figure16!$B5448,Data!$A:$A,Figure16!$A5448)</f>
        <v>0</v>
      </c>
      <c r="E5448" s="3">
        <f>SUMIFS(Data!Q:Q,Data!$B:$B,Figure16!$B5448,Data!$A:$A,Figure16!$A5448)</f>
        <v>12304114999.999998</v>
      </c>
      <c r="F5448" s="1">
        <f t="shared" si="174"/>
        <v>0</v>
      </c>
      <c r="G5448" s="1">
        <f t="shared" si="175"/>
        <v>0</v>
      </c>
      <c r="H5448">
        <f>SUMIFS(Data!Z:Z,Data!B:B,Figure16!B5448,Data!A:A,Figure16!A5448)</f>
        <v>0</v>
      </c>
    </row>
    <row r="5449" spans="1:8">
      <c r="A5449" s="27">
        <v>2001</v>
      </c>
      <c r="B5449" t="s">
        <v>69</v>
      </c>
      <c r="C5449" s="3">
        <f>SUMIFS(Data!F:F,Data!$B:$B,Figure16!$B5449,Data!$A:$A,Figure16!$A5449)</f>
        <v>0</v>
      </c>
      <c r="D5449" s="3">
        <f>SUMIFS(Data!Y:Y,Data!$B:$B,Figure16!$B5449,Data!$A:$A,Figure16!$A5449)</f>
        <v>0</v>
      </c>
      <c r="E5449" s="3">
        <f>SUMIFS(Data!Q:Q,Data!$B:$B,Figure16!$B5449,Data!$A:$A,Figure16!$A5449)</f>
        <v>12502013400</v>
      </c>
      <c r="F5449" s="1">
        <f t="shared" si="174"/>
        <v>0</v>
      </c>
      <c r="G5449" s="1">
        <f t="shared" si="175"/>
        <v>0</v>
      </c>
      <c r="H5449">
        <f>SUMIFS(Data!Z:Z,Data!B:B,Figure16!B5449,Data!A:A,Figure16!A5449)</f>
        <v>0</v>
      </c>
    </row>
    <row r="5450" spans="1:8">
      <c r="A5450" s="27">
        <v>2002</v>
      </c>
      <c r="B5450" t="s">
        <v>69</v>
      </c>
      <c r="C5450" s="3">
        <f>SUMIFS(Data!F:F,Data!$B:$B,Figure16!$B5450,Data!$A:$A,Figure16!$A5450)</f>
        <v>0</v>
      </c>
      <c r="D5450" s="3">
        <f>SUMIFS(Data!Y:Y,Data!$B:$B,Figure16!$B5450,Data!$A:$A,Figure16!$A5450)</f>
        <v>0</v>
      </c>
      <c r="E5450" s="3">
        <f>SUMIFS(Data!Q:Q,Data!$B:$B,Figure16!$B5450,Data!$A:$A,Figure16!$A5450)</f>
        <v>12994310400</v>
      </c>
      <c r="F5450" s="1">
        <f t="shared" si="174"/>
        <v>0</v>
      </c>
      <c r="G5450" s="1">
        <f t="shared" si="175"/>
        <v>0</v>
      </c>
      <c r="H5450">
        <f>SUMIFS(Data!Z:Z,Data!B:B,Figure16!B5450,Data!A:A,Figure16!A5450)</f>
        <v>0</v>
      </c>
    </row>
    <row r="5451" spans="1:8">
      <c r="A5451" s="27">
        <v>2003</v>
      </c>
      <c r="B5451" t="s">
        <v>69</v>
      </c>
      <c r="C5451" s="3">
        <f>SUMIFS(Data!F:F,Data!$B:$B,Figure16!$B5451,Data!$A:$A,Figure16!$A5451)</f>
        <v>0</v>
      </c>
      <c r="D5451" s="3">
        <f>SUMIFS(Data!Y:Y,Data!$B:$B,Figure16!$B5451,Data!$A:$A,Figure16!$A5451)</f>
        <v>0</v>
      </c>
      <c r="E5451" s="3">
        <f>SUMIFS(Data!Q:Q,Data!$B:$B,Figure16!$B5451,Data!$A:$A,Figure16!$A5451)</f>
        <v>13693981200</v>
      </c>
      <c r="F5451" s="1">
        <f t="shared" si="174"/>
        <v>0</v>
      </c>
      <c r="G5451" s="1">
        <f t="shared" si="175"/>
        <v>0</v>
      </c>
      <c r="H5451">
        <f>SUMIFS(Data!Z:Z,Data!B:B,Figure16!B5451,Data!A:A,Figure16!A5451)</f>
        <v>0</v>
      </c>
    </row>
    <row r="5452" spans="1:8">
      <c r="A5452" s="27">
        <v>2004</v>
      </c>
      <c r="B5452" t="s">
        <v>69</v>
      </c>
      <c r="C5452" s="3">
        <f>SUMIFS(Data!F:F,Data!$B:$B,Figure16!$B5452,Data!$A:$A,Figure16!$A5452)</f>
        <v>0</v>
      </c>
      <c r="D5452" s="3">
        <f>SUMIFS(Data!Y:Y,Data!$B:$B,Figure16!$B5452,Data!$A:$A,Figure16!$A5452)</f>
        <v>0</v>
      </c>
      <c r="E5452" s="3">
        <f>SUMIFS(Data!Q:Q,Data!$B:$B,Figure16!$B5452,Data!$A:$A,Figure16!$A5452)</f>
        <v>15013381700</v>
      </c>
      <c r="F5452" s="1">
        <f t="shared" si="174"/>
        <v>0</v>
      </c>
      <c r="G5452" s="1">
        <f t="shared" si="175"/>
        <v>0</v>
      </c>
      <c r="H5452">
        <f>SUMIFS(Data!Z:Z,Data!B:B,Figure16!B5452,Data!A:A,Figure16!A5452)</f>
        <v>0</v>
      </c>
    </row>
    <row r="5453" spans="1:8">
      <c r="A5453" s="27">
        <v>2005</v>
      </c>
      <c r="B5453" t="s">
        <v>69</v>
      </c>
      <c r="C5453" s="3">
        <f>SUMIFS(Data!F:F,Data!$B:$B,Figure16!$B5453,Data!$A:$A,Figure16!$A5453)</f>
        <v>0</v>
      </c>
      <c r="D5453" s="3">
        <f>SUMIFS(Data!Y:Y,Data!$B:$B,Figure16!$B5453,Data!$A:$A,Figure16!$A5453)</f>
        <v>0</v>
      </c>
      <c r="E5453" s="3">
        <f>SUMIFS(Data!Q:Q,Data!$B:$B,Figure16!$B5453,Data!$A:$A,Figure16!$A5453)</f>
        <v>16374393899.999998</v>
      </c>
      <c r="F5453" s="1">
        <f t="shared" si="174"/>
        <v>0</v>
      </c>
      <c r="G5453" s="1">
        <f t="shared" si="175"/>
        <v>0</v>
      </c>
      <c r="H5453">
        <f>SUMIFS(Data!Z:Z,Data!B:B,Figure16!B5453,Data!A:A,Figure16!A5453)</f>
        <v>0</v>
      </c>
    </row>
    <row r="5454" spans="1:8">
      <c r="A5454" s="27">
        <v>2006</v>
      </c>
      <c r="B5454" t="s">
        <v>69</v>
      </c>
      <c r="C5454" s="3">
        <f>SUMIFS(Data!F:F,Data!$B:$B,Figure16!$B5454,Data!$A:$A,Figure16!$A5454)</f>
        <v>0</v>
      </c>
      <c r="D5454" s="3">
        <f>SUMIFS(Data!Y:Y,Data!$B:$B,Figure16!$B5454,Data!$A:$A,Figure16!$A5454)</f>
        <v>0</v>
      </c>
      <c r="E5454" s="3">
        <f>SUMIFS(Data!Q:Q,Data!$B:$B,Figure16!$B5454,Data!$A:$A,Figure16!$A5454)</f>
        <v>18141666300</v>
      </c>
      <c r="F5454" s="1">
        <f t="shared" si="174"/>
        <v>0</v>
      </c>
      <c r="G5454" s="1">
        <f t="shared" si="175"/>
        <v>0</v>
      </c>
      <c r="H5454">
        <f>SUMIFS(Data!Z:Z,Data!B:B,Figure16!B5454,Data!A:A,Figure16!A5454)</f>
        <v>0</v>
      </c>
    </row>
    <row r="5455" spans="1:8">
      <c r="A5455" s="27">
        <v>2007</v>
      </c>
      <c r="B5455" t="s">
        <v>69</v>
      </c>
      <c r="C5455" s="3">
        <f>SUMIFS(Data!F:F,Data!$B:$B,Figure16!$B5455,Data!$A:$A,Figure16!$A5455)</f>
        <v>0</v>
      </c>
      <c r="D5455" s="3">
        <f>SUMIFS(Data!Y:Y,Data!$B:$B,Figure16!$B5455,Data!$A:$A,Figure16!$A5455)</f>
        <v>0</v>
      </c>
      <c r="E5455" s="3">
        <f>SUMIFS(Data!Q:Q,Data!$B:$B,Figure16!$B5455,Data!$A:$A,Figure16!$A5455)</f>
        <v>21295984200</v>
      </c>
      <c r="F5455" s="1">
        <f t="shared" si="174"/>
        <v>0</v>
      </c>
      <c r="G5455" s="1">
        <f t="shared" si="175"/>
        <v>0</v>
      </c>
      <c r="H5455">
        <f>SUMIFS(Data!Z:Z,Data!B:B,Figure16!B5455,Data!A:A,Figure16!A5455)</f>
        <v>0</v>
      </c>
    </row>
    <row r="5456" spans="1:8">
      <c r="A5456" s="27">
        <v>2008</v>
      </c>
      <c r="B5456" t="s">
        <v>69</v>
      </c>
      <c r="C5456" s="3">
        <f>SUMIFS(Data!F:F,Data!$B:$B,Figure16!$B5456,Data!$A:$A,Figure16!$A5456)</f>
        <v>0</v>
      </c>
      <c r="D5456" s="3">
        <f>SUMIFS(Data!Y:Y,Data!$B:$B,Figure16!$B5456,Data!$A:$A,Figure16!$A5456)</f>
        <v>0</v>
      </c>
      <c r="E5456" s="3">
        <f>SUMIFS(Data!Q:Q,Data!$B:$B,Figure16!$B5456,Data!$A:$A,Figure16!$A5456)</f>
        <v>25155888600</v>
      </c>
      <c r="F5456" s="1">
        <f t="shared" si="174"/>
        <v>0</v>
      </c>
      <c r="G5456" s="1">
        <f t="shared" si="175"/>
        <v>0</v>
      </c>
      <c r="H5456">
        <f>SUMIFS(Data!Z:Z,Data!B:B,Figure16!B5456,Data!A:A,Figure16!A5456)</f>
        <v>0</v>
      </c>
    </row>
    <row r="5457" spans="1:8">
      <c r="A5457" s="27">
        <v>2009</v>
      </c>
      <c r="B5457" t="s">
        <v>69</v>
      </c>
      <c r="C5457" s="3">
        <f>SUMIFS(Data!F:F,Data!$B:$B,Figure16!$B5457,Data!$A:$A,Figure16!$A5457)</f>
        <v>0</v>
      </c>
      <c r="D5457" s="3">
        <f>SUMIFS(Data!Y:Y,Data!$B:$B,Figure16!$B5457,Data!$A:$A,Figure16!$A5457)</f>
        <v>0</v>
      </c>
      <c r="E5457" s="3">
        <f>SUMIFS(Data!Q:Q,Data!$B:$B,Figure16!$B5457,Data!$A:$A,Figure16!$A5457)</f>
        <v>27116635600</v>
      </c>
      <c r="F5457" s="1">
        <f t="shared" si="174"/>
        <v>0</v>
      </c>
      <c r="G5457" s="1">
        <f t="shared" si="175"/>
        <v>0</v>
      </c>
      <c r="H5457">
        <f>SUMIFS(Data!Z:Z,Data!B:B,Figure16!B5457,Data!A:A,Figure16!A5457)</f>
        <v>0</v>
      </c>
    </row>
    <row r="5458" spans="1:8">
      <c r="A5458" s="27">
        <v>2010</v>
      </c>
      <c r="B5458" t="s">
        <v>69</v>
      </c>
      <c r="C5458" s="3">
        <f>SUMIFS(Data!F:F,Data!$B:$B,Figure16!$B5458,Data!$A:$A,Figure16!$A5458)</f>
        <v>0</v>
      </c>
      <c r="D5458" s="3">
        <f>SUMIFS(Data!Y:Y,Data!$B:$B,Figure16!$B5458,Data!$A:$A,Figure16!$A5458)</f>
        <v>0</v>
      </c>
      <c r="E5458" s="3">
        <f>SUMIFS(Data!Q:Q,Data!$B:$B,Figure16!$B5458,Data!$A:$A,Figure16!$A5458)</f>
        <v>29440287600</v>
      </c>
      <c r="F5458" s="1">
        <f t="shared" si="174"/>
        <v>0</v>
      </c>
      <c r="G5458" s="1">
        <f t="shared" si="175"/>
        <v>0</v>
      </c>
      <c r="H5458">
        <f>SUMIFS(Data!Z:Z,Data!B:B,Figure16!B5458,Data!A:A,Figure16!A5458)</f>
        <v>0</v>
      </c>
    </row>
    <row r="5459" spans="1:8">
      <c r="A5459" s="27">
        <v>2011</v>
      </c>
      <c r="B5459" t="s">
        <v>69</v>
      </c>
      <c r="C5459" s="3">
        <f>SUMIFS(Data!F:F,Data!$B:$B,Figure16!$B5459,Data!$A:$A,Figure16!$A5459)</f>
        <v>0</v>
      </c>
      <c r="D5459" s="3">
        <f>SUMIFS(Data!Y:Y,Data!$B:$B,Figure16!$B5459,Data!$A:$A,Figure16!$A5459)</f>
        <v>0</v>
      </c>
      <c r="E5459" s="3">
        <f>SUMIFS(Data!Q:Q,Data!$B:$B,Figure16!$B5459,Data!$A:$A,Figure16!$A5459)</f>
        <v>34686224300.000008</v>
      </c>
      <c r="F5459" s="1">
        <f t="shared" si="174"/>
        <v>0</v>
      </c>
      <c r="G5459" s="1">
        <f t="shared" si="175"/>
        <v>0</v>
      </c>
      <c r="H5459">
        <f>SUMIFS(Data!Z:Z,Data!B:B,Figure16!B5459,Data!A:A,Figure16!A5459)</f>
        <v>0</v>
      </c>
    </row>
    <row r="5460" spans="1:8">
      <c r="A5460" s="27">
        <v>2012</v>
      </c>
      <c r="B5460" t="s">
        <v>69</v>
      </c>
      <c r="C5460" s="3">
        <f>SUMIFS(Data!F:F,Data!$B:$B,Figure16!$B5460,Data!$A:$A,Figure16!$A5460)</f>
        <v>0</v>
      </c>
      <c r="D5460" s="3">
        <f>SUMIFS(Data!Y:Y,Data!$B:$B,Figure16!$B5460,Data!$A:$A,Figure16!$A5460)</f>
        <v>0</v>
      </c>
      <c r="E5460" s="3">
        <f>SUMIFS(Data!Q:Q,Data!$B:$B,Figure16!$B5460,Data!$A:$A,Figure16!$A5460)</f>
        <v>40429734400</v>
      </c>
      <c r="F5460" s="1">
        <f t="shared" si="174"/>
        <v>0</v>
      </c>
      <c r="G5460" s="1">
        <f t="shared" si="175"/>
        <v>0</v>
      </c>
      <c r="H5460">
        <f>SUMIFS(Data!Z:Z,Data!B:B,Figure16!B5460,Data!A:A,Figure16!A5460)</f>
        <v>0</v>
      </c>
    </row>
    <row r="5461" spans="1:8">
      <c r="A5461" s="27">
        <v>2013</v>
      </c>
      <c r="B5461" t="s">
        <v>69</v>
      </c>
      <c r="C5461" s="3">
        <f>SUMIFS(Data!F:F,Data!$B:$B,Figure16!$B5461,Data!$A:$A,Figure16!$A5461)</f>
        <v>0</v>
      </c>
      <c r="D5461" s="3">
        <f>SUMIFS(Data!Y:Y,Data!$B:$B,Figure16!$B5461,Data!$A:$A,Figure16!$A5461)</f>
        <v>0</v>
      </c>
      <c r="E5461" s="3">
        <f>SUMIFS(Data!Q:Q,Data!$B:$B,Figure16!$B5461,Data!$A:$A,Figure16!$A5461)</f>
        <v>45599994000</v>
      </c>
      <c r="F5461" s="1">
        <f t="shared" si="174"/>
        <v>0</v>
      </c>
      <c r="G5461" s="1">
        <f t="shared" si="175"/>
        <v>0</v>
      </c>
      <c r="H5461">
        <f>SUMIFS(Data!Z:Z,Data!B:B,Figure16!B5461,Data!A:A,Figure16!A5461)</f>
        <v>0</v>
      </c>
    </row>
    <row r="5462" spans="1:8">
      <c r="A5462" s="27">
        <v>2014</v>
      </c>
      <c r="B5462" t="s">
        <v>69</v>
      </c>
      <c r="C5462" s="3">
        <f>SUMIFS(Data!F:F,Data!$B:$B,Figure16!$B5462,Data!$A:$A,Figure16!$A5462)</f>
        <v>0</v>
      </c>
      <c r="D5462" s="3">
        <f>SUMIFS(Data!Y:Y,Data!$B:$B,Figure16!$B5462,Data!$A:$A,Figure16!$A5462)</f>
        <v>0</v>
      </c>
      <c r="E5462" s="3">
        <f>SUMIFS(Data!Q:Q,Data!$B:$B,Figure16!$B5462,Data!$A:$A,Figure16!$A5462)</f>
        <v>49921464365.320396</v>
      </c>
      <c r="F5462" s="1">
        <f t="shared" si="174"/>
        <v>0</v>
      </c>
      <c r="G5462" s="1">
        <f t="shared" si="175"/>
        <v>0</v>
      </c>
      <c r="H5462">
        <f>SUMIFS(Data!Z:Z,Data!B:B,Figure16!B5462,Data!A:A,Figure16!A5462)</f>
        <v>0</v>
      </c>
    </row>
    <row r="5463" spans="1:8">
      <c r="A5463" s="27">
        <v>2015</v>
      </c>
      <c r="B5463" t="s">
        <v>69</v>
      </c>
      <c r="C5463" s="3">
        <f>SUMIFS(Data!F:F,Data!$B:$B,Figure16!$B5463,Data!$A:$A,Figure16!$A5463)</f>
        <v>0</v>
      </c>
      <c r="D5463" s="3">
        <f>SUMIFS(Data!Y:Y,Data!$B:$B,Figure16!$B5463,Data!$A:$A,Figure16!$A5463)</f>
        <v>0</v>
      </c>
      <c r="E5463" s="3">
        <f>SUMIFS(Data!Q:Q,Data!$B:$B,Figure16!$B5463,Data!$A:$A,Figure16!$A5463)</f>
        <v>54091713775.5634</v>
      </c>
      <c r="F5463" s="1">
        <f t="shared" si="174"/>
        <v>0</v>
      </c>
      <c r="G5463" s="1">
        <f t="shared" si="175"/>
        <v>0</v>
      </c>
      <c r="H5463">
        <f>SUMIFS(Data!Z:Z,Data!B:B,Figure16!B5463,Data!A:A,Figure16!A5463)</f>
        <v>0</v>
      </c>
    </row>
    <row r="5464" spans="1:8">
      <c r="A5464" s="27">
        <v>2016</v>
      </c>
      <c r="B5464" t="s">
        <v>69</v>
      </c>
      <c r="C5464" s="3">
        <f>SUMIFS(Data!F:F,Data!$B:$B,Figure16!$B5464,Data!$A:$A,Figure16!$A5464)</f>
        <v>0</v>
      </c>
      <c r="D5464" s="3">
        <f>SUMIFS(Data!Y:Y,Data!$B:$B,Figure16!$B5464,Data!$A:$A,Figure16!$A5464)</f>
        <v>0</v>
      </c>
      <c r="E5464" s="3">
        <f>SUMIFS(Data!Q:Q,Data!$B:$B,Figure16!$B5464,Data!$A:$A,Figure16!$A5464)</f>
        <v>57957594212.221596</v>
      </c>
      <c r="F5464" s="1">
        <f t="shared" si="174"/>
        <v>0</v>
      </c>
      <c r="G5464" s="1">
        <f t="shared" si="175"/>
        <v>0</v>
      </c>
      <c r="H5464">
        <f>SUMIFS(Data!Z:Z,Data!B:B,Figure16!B5464,Data!A:A,Figure16!A5464)</f>
        <v>0</v>
      </c>
    </row>
    <row r="5465" spans="1:8">
      <c r="A5465" s="27">
        <v>2017</v>
      </c>
      <c r="B5465" t="s">
        <v>69</v>
      </c>
      <c r="C5465" s="3">
        <f>SUMIFS(Data!F:F,Data!$B:$B,Figure16!$B5465,Data!$A:$A,Figure16!$A5465)</f>
        <v>0</v>
      </c>
      <c r="D5465" s="3">
        <f>SUMIFS(Data!Y:Y,Data!$B:$B,Figure16!$B5465,Data!$A:$A,Figure16!$A5465)</f>
        <v>0</v>
      </c>
      <c r="E5465" s="3">
        <f>SUMIFS(Data!Q:Q,Data!$B:$B,Figure16!$B5465,Data!$A:$A,Figure16!$A5465)</f>
        <v>62283756584.432205</v>
      </c>
      <c r="F5465" s="1">
        <f t="shared" si="174"/>
        <v>0</v>
      </c>
      <c r="G5465" s="1">
        <f t="shared" si="175"/>
        <v>0</v>
      </c>
      <c r="H5465">
        <f>SUMIFS(Data!Z:Z,Data!B:B,Figure16!B5465,Data!A:A,Figure16!A5465)</f>
        <v>0</v>
      </c>
    </row>
    <row r="5466" spans="1:8">
      <c r="A5466" s="27">
        <v>1975</v>
      </c>
      <c r="B5466" t="s">
        <v>102</v>
      </c>
      <c r="C5466" s="3">
        <f>SUMIFS(Data!F:F,Data!$B:$B,Figure16!$B5466,Data!$A:$A,Figure16!$A5466)</f>
        <v>0</v>
      </c>
      <c r="D5466" s="3">
        <f>SUMIFS(Data!Y:Y,Data!$B:$B,Figure16!$B5466,Data!$A:$A,Figure16!$A5466)</f>
        <v>0</v>
      </c>
      <c r="E5466" s="3">
        <f>SUMIFS(Data!Q:Q,Data!$B:$B,Figure16!$B5466,Data!$A:$A,Figure16!$A5466)</f>
        <v>1356591176.8556094</v>
      </c>
      <c r="F5466" s="1">
        <f t="shared" si="174"/>
        <v>0</v>
      </c>
      <c r="G5466" s="1">
        <f t="shared" si="175"/>
        <v>0</v>
      </c>
      <c r="H5466">
        <f>SUMIFS(Data!Z:Z,Data!B:B,Figure16!B5466,Data!A:A,Figure16!A5466)</f>
        <v>1</v>
      </c>
    </row>
    <row r="5467" spans="1:8">
      <c r="A5467" s="27">
        <v>1976</v>
      </c>
      <c r="B5467" t="s">
        <v>102</v>
      </c>
      <c r="C5467" s="3">
        <f>SUMIFS(Data!F:F,Data!$B:$B,Figure16!$B5467,Data!$A:$A,Figure16!$A5467)</f>
        <v>0</v>
      </c>
      <c r="D5467" s="3">
        <f>SUMIFS(Data!Y:Y,Data!$B:$B,Figure16!$B5467,Data!$A:$A,Figure16!$A5467)</f>
        <v>0</v>
      </c>
      <c r="E5467" s="3">
        <f>SUMIFS(Data!Q:Q,Data!$B:$B,Figure16!$B5467,Data!$A:$A,Figure16!$A5467)</f>
        <v>1511856584.2583246</v>
      </c>
      <c r="F5467" s="1">
        <f t="shared" si="174"/>
        <v>0</v>
      </c>
      <c r="G5467" s="1">
        <f t="shared" si="175"/>
        <v>0</v>
      </c>
      <c r="H5467">
        <f>SUMIFS(Data!Z:Z,Data!B:B,Figure16!B5467,Data!A:A,Figure16!A5467)</f>
        <v>1</v>
      </c>
    </row>
    <row r="5468" spans="1:8">
      <c r="A5468" s="27">
        <v>1977</v>
      </c>
      <c r="B5468" t="s">
        <v>102</v>
      </c>
      <c r="C5468" s="3">
        <f>SUMIFS(Data!F:F,Data!$B:$B,Figure16!$B5468,Data!$A:$A,Figure16!$A5468)</f>
        <v>0</v>
      </c>
      <c r="D5468" s="3">
        <f>SUMIFS(Data!Y:Y,Data!$B:$B,Figure16!$B5468,Data!$A:$A,Figure16!$A5468)</f>
        <v>25000000</v>
      </c>
      <c r="E5468" s="3">
        <f>SUMIFS(Data!Q:Q,Data!$B:$B,Figure16!$B5468,Data!$A:$A,Figure16!$A5468)</f>
        <v>1640763204.447814</v>
      </c>
      <c r="F5468" s="1">
        <f t="shared" si="174"/>
        <v>0</v>
      </c>
      <c r="G5468" s="1">
        <f t="shared" si="175"/>
        <v>1.5236811705814401</v>
      </c>
      <c r="H5468">
        <f>SUMIFS(Data!Z:Z,Data!B:B,Figure16!B5468,Data!A:A,Figure16!A5468)</f>
        <v>1</v>
      </c>
    </row>
    <row r="5469" spans="1:8">
      <c r="A5469" s="27">
        <v>1978</v>
      </c>
      <c r="B5469" t="s">
        <v>102</v>
      </c>
      <c r="C5469" s="3">
        <f>SUMIFS(Data!F:F,Data!$B:$B,Figure16!$B5469,Data!$A:$A,Figure16!$A5469)</f>
        <v>0</v>
      </c>
      <c r="D5469" s="3">
        <f>SUMIFS(Data!Y:Y,Data!$B:$B,Figure16!$B5469,Data!$A:$A,Figure16!$A5469)</f>
        <v>0</v>
      </c>
      <c r="E5469" s="3">
        <f>SUMIFS(Data!Q:Q,Data!$B:$B,Figure16!$B5469,Data!$A:$A,Figure16!$A5469)</f>
        <v>1947947524.3334749</v>
      </c>
      <c r="F5469" s="1">
        <f t="shared" si="174"/>
        <v>0</v>
      </c>
      <c r="G5469" s="1">
        <f t="shared" si="175"/>
        <v>0</v>
      </c>
      <c r="H5469">
        <f>SUMIFS(Data!Z:Z,Data!B:B,Figure16!B5469,Data!A:A,Figure16!A5469)</f>
        <v>1</v>
      </c>
    </row>
    <row r="5470" spans="1:8">
      <c r="A5470" s="27">
        <v>1979</v>
      </c>
      <c r="B5470" t="s">
        <v>102</v>
      </c>
      <c r="C5470" s="3">
        <f>SUMIFS(Data!F:F,Data!$B:$B,Figure16!$B5470,Data!$A:$A,Figure16!$A5470)</f>
        <v>0</v>
      </c>
      <c r="D5470" s="3">
        <f>SUMIFS(Data!Y:Y,Data!$B:$B,Figure16!$B5470,Data!$A:$A,Figure16!$A5470)</f>
        <v>35000000</v>
      </c>
      <c r="E5470" s="3">
        <f>SUMIFS(Data!Q:Q,Data!$B:$B,Figure16!$B5470,Data!$A:$A,Figure16!$A5470)</f>
        <v>2293621944.3663955</v>
      </c>
      <c r="F5470" s="1">
        <f t="shared" si="174"/>
        <v>0</v>
      </c>
      <c r="G5470" s="1">
        <f t="shared" si="175"/>
        <v>1.5259707505836853</v>
      </c>
      <c r="H5470">
        <f>SUMIFS(Data!Z:Z,Data!B:B,Figure16!B5470,Data!A:A,Figure16!A5470)</f>
        <v>1</v>
      </c>
    </row>
    <row r="5471" spans="1:8">
      <c r="A5471" s="27">
        <v>1980</v>
      </c>
      <c r="B5471" t="s">
        <v>102</v>
      </c>
      <c r="C5471" s="3">
        <f>SUMIFS(Data!F:F,Data!$B:$B,Figure16!$B5471,Data!$A:$A,Figure16!$A5471)</f>
        <v>0</v>
      </c>
      <c r="D5471" s="3">
        <f>SUMIFS(Data!Y:Y,Data!$B:$B,Figure16!$B5471,Data!$A:$A,Figure16!$A5471)</f>
        <v>75000000</v>
      </c>
      <c r="E5471" s="3">
        <f>SUMIFS(Data!Q:Q,Data!$B:$B,Figure16!$B5471,Data!$A:$A,Figure16!$A5471)</f>
        <v>2545983007.8998361</v>
      </c>
      <c r="F5471" s="1">
        <f t="shared" si="174"/>
        <v>0</v>
      </c>
      <c r="G5471" s="1">
        <f t="shared" si="175"/>
        <v>2.945816989637609</v>
      </c>
      <c r="H5471">
        <f>SUMIFS(Data!Z:Z,Data!B:B,Figure16!B5471,Data!A:A,Figure16!A5471)</f>
        <v>1</v>
      </c>
    </row>
    <row r="5472" spans="1:8">
      <c r="A5472" s="27">
        <v>1981</v>
      </c>
      <c r="B5472" t="s">
        <v>102</v>
      </c>
      <c r="C5472" s="3">
        <f>SUMIFS(Data!F:F,Data!$B:$B,Figure16!$B5472,Data!$A:$A,Figure16!$A5472)</f>
        <v>0</v>
      </c>
      <c r="D5472" s="3">
        <f>SUMIFS(Data!Y:Y,Data!$B:$B,Figure16!$B5472,Data!$A:$A,Figure16!$A5472)</f>
        <v>100000000</v>
      </c>
      <c r="E5472" s="3">
        <f>SUMIFS(Data!Q:Q,Data!$B:$B,Figure16!$B5472,Data!$A:$A,Figure16!$A5472)</f>
        <v>2498068350.6686478</v>
      </c>
      <c r="F5472" s="1">
        <f t="shared" si="174"/>
        <v>0</v>
      </c>
      <c r="G5472" s="1">
        <f t="shared" si="175"/>
        <v>4.0030930287889603</v>
      </c>
      <c r="H5472">
        <f>SUMIFS(Data!Z:Z,Data!B:B,Figure16!B5472,Data!A:A,Figure16!A5472)</f>
        <v>1</v>
      </c>
    </row>
    <row r="5473" spans="1:8">
      <c r="A5473" s="27">
        <v>1982</v>
      </c>
      <c r="B5473" t="s">
        <v>102</v>
      </c>
      <c r="C5473" s="3">
        <f>SUMIFS(Data!F:F,Data!$B:$B,Figure16!$B5473,Data!$A:$A,Figure16!$A5473)</f>
        <v>0</v>
      </c>
      <c r="D5473" s="3">
        <f>SUMIFS(Data!Y:Y,Data!$B:$B,Figure16!$B5473,Data!$A:$A,Figure16!$A5473)</f>
        <v>109000000</v>
      </c>
      <c r="E5473" s="3">
        <f>SUMIFS(Data!Q:Q,Data!$B:$B,Figure16!$B5473,Data!$A:$A,Figure16!$A5473)</f>
        <v>2368584969.5328369</v>
      </c>
      <c r="F5473" s="1">
        <f t="shared" si="174"/>
        <v>0</v>
      </c>
      <c r="G5473" s="1">
        <f t="shared" si="175"/>
        <v>4.6019037274182484</v>
      </c>
      <c r="H5473">
        <f>SUMIFS(Data!Z:Z,Data!B:B,Figure16!B5473,Data!A:A,Figure16!A5473)</f>
        <v>1</v>
      </c>
    </row>
    <row r="5474" spans="1:8">
      <c r="A5474" s="27">
        <v>1983</v>
      </c>
      <c r="B5474" t="s">
        <v>102</v>
      </c>
      <c r="C5474" s="3">
        <f>SUMIFS(Data!F:F,Data!$B:$B,Figure16!$B5474,Data!$A:$A,Figure16!$A5474)</f>
        <v>0</v>
      </c>
      <c r="D5474" s="3">
        <f>SUMIFS(Data!Y:Y,Data!$B:$B,Figure16!$B5474,Data!$A:$A,Figure16!$A5474)</f>
        <v>200000000</v>
      </c>
      <c r="E5474" s="3">
        <f>SUMIFS(Data!Q:Q,Data!$B:$B,Figure16!$B5474,Data!$A:$A,Figure16!$A5474)</f>
        <v>2562492524.8176055</v>
      </c>
      <c r="F5474" s="1">
        <f t="shared" si="174"/>
        <v>0</v>
      </c>
      <c r="G5474" s="1">
        <f t="shared" si="175"/>
        <v>7.8049008168028013</v>
      </c>
      <c r="H5474">
        <f>SUMIFS(Data!Z:Z,Data!B:B,Figure16!B5474,Data!A:A,Figure16!A5474)</f>
        <v>1</v>
      </c>
    </row>
    <row r="5475" spans="1:8">
      <c r="A5475" s="27">
        <v>1984</v>
      </c>
      <c r="B5475" t="s">
        <v>102</v>
      </c>
      <c r="C5475" s="3">
        <f>SUMIFS(Data!F:F,Data!$B:$B,Figure16!$B5475,Data!$A:$A,Figure16!$A5475)</f>
        <v>0</v>
      </c>
      <c r="D5475" s="3">
        <f>SUMIFS(Data!Y:Y,Data!$B:$B,Figure16!$B5475,Data!$A:$A,Figure16!$A5475)</f>
        <v>0</v>
      </c>
      <c r="E5475" s="3">
        <f>SUMIFS(Data!Q:Q,Data!$B:$B,Figure16!$B5475,Data!$A:$A,Figure16!$A5475)</f>
        <v>2552526263.0758958</v>
      </c>
      <c r="F5475" s="1">
        <f t="shared" si="174"/>
        <v>0</v>
      </c>
      <c r="G5475" s="1">
        <f t="shared" si="175"/>
        <v>0</v>
      </c>
      <c r="H5475">
        <f>SUMIFS(Data!Z:Z,Data!B:B,Figure16!B5475,Data!A:A,Figure16!A5475)</f>
        <v>1</v>
      </c>
    </row>
    <row r="5476" spans="1:8">
      <c r="A5476" s="27">
        <v>1985</v>
      </c>
      <c r="B5476" t="s">
        <v>102</v>
      </c>
      <c r="C5476" s="3">
        <f>SUMIFS(Data!F:F,Data!$B:$B,Figure16!$B5476,Data!$A:$A,Figure16!$A5476)</f>
        <v>12500000</v>
      </c>
      <c r="D5476" s="3">
        <f>SUMIFS(Data!Y:Y,Data!$B:$B,Figure16!$B5476,Data!$A:$A,Figure16!$A5476)</f>
        <v>0</v>
      </c>
      <c r="E5476" s="3">
        <f>SUMIFS(Data!Q:Q,Data!$B:$B,Figure16!$B5476,Data!$A:$A,Figure16!$A5476)</f>
        <v>2423373088.0735779</v>
      </c>
      <c r="F5476" s="1">
        <f t="shared" si="174"/>
        <v>0.51580997005857965</v>
      </c>
      <c r="G5476" s="1">
        <f t="shared" si="175"/>
        <v>0</v>
      </c>
      <c r="H5476">
        <f>SUMIFS(Data!Z:Z,Data!B:B,Figure16!B5476,Data!A:A,Figure16!A5476)</f>
        <v>1</v>
      </c>
    </row>
    <row r="5477" spans="1:8">
      <c r="A5477" s="27">
        <v>1986</v>
      </c>
      <c r="B5477" t="s">
        <v>102</v>
      </c>
      <c r="C5477" s="3">
        <f>SUMIFS(Data!F:F,Data!$B:$B,Figure16!$B5477,Data!$A:$A,Figure16!$A5477)</f>
        <v>0</v>
      </c>
      <c r="D5477" s="3">
        <f>SUMIFS(Data!Y:Y,Data!$B:$B,Figure16!$B5477,Data!$A:$A,Figure16!$A5477)</f>
        <v>0</v>
      </c>
      <c r="E5477" s="3">
        <f>SUMIFS(Data!Q:Q,Data!$B:$B,Figure16!$B5477,Data!$A:$A,Figure16!$A5477)</f>
        <v>2648033765.6989908</v>
      </c>
      <c r="F5477" s="1">
        <f t="shared" si="174"/>
        <v>0</v>
      </c>
      <c r="G5477" s="1">
        <f t="shared" si="175"/>
        <v>0</v>
      </c>
      <c r="H5477">
        <f>SUMIFS(Data!Z:Z,Data!B:B,Figure16!B5477,Data!A:A,Figure16!A5477)</f>
        <v>1</v>
      </c>
    </row>
    <row r="5478" spans="1:8">
      <c r="A5478" s="27">
        <v>1987</v>
      </c>
      <c r="B5478" t="s">
        <v>102</v>
      </c>
      <c r="C5478" s="3">
        <f>SUMIFS(Data!F:F,Data!$B:$B,Figure16!$B5478,Data!$A:$A,Figure16!$A5478)</f>
        <v>0</v>
      </c>
      <c r="D5478" s="3">
        <f>SUMIFS(Data!Y:Y,Data!$B:$B,Figure16!$B5478,Data!$A:$A,Figure16!$A5478)</f>
        <v>0</v>
      </c>
      <c r="E5478" s="3">
        <f>SUMIFS(Data!Q:Q,Data!$B:$B,Figure16!$B5478,Data!$A:$A,Figure16!$A5478)</f>
        <v>3143848331.3140211</v>
      </c>
      <c r="F5478" s="1">
        <f t="shared" si="174"/>
        <v>0</v>
      </c>
      <c r="G5478" s="1">
        <f t="shared" si="175"/>
        <v>0</v>
      </c>
      <c r="H5478">
        <f>SUMIFS(Data!Z:Z,Data!B:B,Figure16!B5478,Data!A:A,Figure16!A5478)</f>
        <v>1</v>
      </c>
    </row>
    <row r="5479" spans="1:8">
      <c r="A5479" s="27">
        <v>1988</v>
      </c>
      <c r="B5479" t="s">
        <v>102</v>
      </c>
      <c r="C5479" s="3">
        <f>SUMIFS(Data!F:F,Data!$B:$B,Figure16!$B5479,Data!$A:$A,Figure16!$A5479)</f>
        <v>0</v>
      </c>
      <c r="D5479" s="3">
        <f>SUMIFS(Data!Y:Y,Data!$B:$B,Figure16!$B5479,Data!$A:$A,Figure16!$A5479)</f>
        <v>0</v>
      </c>
      <c r="E5479" s="3">
        <f>SUMIFS(Data!Q:Q,Data!$B:$B,Figure16!$B5479,Data!$A:$A,Figure16!$A5479)</f>
        <v>3655979702.4564638</v>
      </c>
      <c r="F5479" s="1">
        <f t="shared" si="174"/>
        <v>0</v>
      </c>
      <c r="G5479" s="1">
        <f t="shared" si="175"/>
        <v>0</v>
      </c>
      <c r="H5479">
        <f>SUMIFS(Data!Z:Z,Data!B:B,Figure16!B5479,Data!A:A,Figure16!A5479)</f>
        <v>1</v>
      </c>
    </row>
    <row r="5480" spans="1:8">
      <c r="A5480" s="27">
        <v>1989</v>
      </c>
      <c r="B5480" t="s">
        <v>102</v>
      </c>
      <c r="C5480" s="3">
        <f>SUMIFS(Data!F:F,Data!$B:$B,Figure16!$B5480,Data!$A:$A,Figure16!$A5480)</f>
        <v>0</v>
      </c>
      <c r="D5480" s="3">
        <f>SUMIFS(Data!Y:Y,Data!$B:$B,Figure16!$B5480,Data!$A:$A,Figure16!$A5480)</f>
        <v>0</v>
      </c>
      <c r="E5480" s="3">
        <f>SUMIFS(Data!Q:Q,Data!$B:$B,Figure16!$B5480,Data!$A:$A,Figure16!$A5480)</f>
        <v>3546460176.9911504</v>
      </c>
      <c r="F5480" s="1">
        <f t="shared" si="174"/>
        <v>0</v>
      </c>
      <c r="G5480" s="1">
        <f t="shared" si="175"/>
        <v>0</v>
      </c>
      <c r="H5480">
        <f>SUMIFS(Data!Z:Z,Data!B:B,Figure16!B5480,Data!A:A,Figure16!A5480)</f>
        <v>1</v>
      </c>
    </row>
    <row r="5481" spans="1:8">
      <c r="A5481" s="27">
        <v>1990</v>
      </c>
      <c r="B5481" t="s">
        <v>102</v>
      </c>
      <c r="C5481" s="3">
        <f>SUMIFS(Data!F:F,Data!$B:$B,Figure16!$B5481,Data!$A:$A,Figure16!$A5481)</f>
        <v>0</v>
      </c>
      <c r="D5481" s="3">
        <f>SUMIFS(Data!Y:Y,Data!$B:$B,Figure16!$B5481,Data!$A:$A,Figure16!$A5481)</f>
        <v>0</v>
      </c>
      <c r="E5481" s="3">
        <f>SUMIFS(Data!Q:Q,Data!$B:$B,Figure16!$B5481,Data!$A:$A,Figure16!$A5481)</f>
        <v>3219730364.996232</v>
      </c>
      <c r="F5481" s="1">
        <f t="shared" si="174"/>
        <v>0</v>
      </c>
      <c r="G5481" s="1">
        <f t="shared" si="175"/>
        <v>0</v>
      </c>
      <c r="H5481">
        <f>SUMIFS(Data!Z:Z,Data!B:B,Figure16!B5481,Data!A:A,Figure16!A5481)</f>
        <v>1</v>
      </c>
    </row>
    <row r="5482" spans="1:8">
      <c r="A5482" s="27">
        <v>1991</v>
      </c>
      <c r="B5482" t="s">
        <v>102</v>
      </c>
      <c r="C5482" s="3">
        <f>SUMIFS(Data!F:F,Data!$B:$B,Figure16!$B5482,Data!$A:$A,Figure16!$A5482)</f>
        <v>0</v>
      </c>
      <c r="D5482" s="3">
        <f>SUMIFS(Data!Y:Y,Data!$B:$B,Figure16!$B5482,Data!$A:$A,Figure16!$A5482)</f>
        <v>0</v>
      </c>
      <c r="E5482" s="3">
        <f>SUMIFS(Data!Q:Q,Data!$B:$B,Figure16!$B5482,Data!$A:$A,Figure16!$A5482)</f>
        <v>3787394957.9831934</v>
      </c>
      <c r="F5482" s="1">
        <f t="shared" si="174"/>
        <v>0</v>
      </c>
      <c r="G5482" s="1">
        <f t="shared" si="175"/>
        <v>0</v>
      </c>
      <c r="H5482">
        <f>SUMIFS(Data!Z:Z,Data!B:B,Figure16!B5482,Data!A:A,Figure16!A5482)</f>
        <v>1</v>
      </c>
    </row>
    <row r="5483" spans="1:8">
      <c r="A5483" s="27">
        <v>1992</v>
      </c>
      <c r="B5483" t="s">
        <v>102</v>
      </c>
      <c r="C5483" s="3">
        <f>SUMIFS(Data!F:F,Data!$B:$B,Figure16!$B5483,Data!$A:$A,Figure16!$A5483)</f>
        <v>0</v>
      </c>
      <c r="D5483" s="3">
        <f>SUMIFS(Data!Y:Y,Data!$B:$B,Figure16!$B5483,Data!$A:$A,Figure16!$A5483)</f>
        <v>0</v>
      </c>
      <c r="E5483" s="3">
        <f>SUMIFS(Data!Q:Q,Data!$B:$B,Figure16!$B5483,Data!$A:$A,Figure16!$A5483)</f>
        <v>4377980510.0559816</v>
      </c>
      <c r="F5483" s="1">
        <f t="shared" si="174"/>
        <v>0</v>
      </c>
      <c r="G5483" s="1">
        <f t="shared" si="175"/>
        <v>0</v>
      </c>
      <c r="H5483">
        <f>SUMIFS(Data!Z:Z,Data!B:B,Figure16!B5483,Data!A:A,Figure16!A5483)</f>
        <v>1</v>
      </c>
    </row>
    <row r="5484" spans="1:8">
      <c r="A5484" s="27">
        <v>1993</v>
      </c>
      <c r="B5484" t="s">
        <v>102</v>
      </c>
      <c r="C5484" s="3">
        <f>SUMIFS(Data!F:F,Data!$B:$B,Figure16!$B5484,Data!$A:$A,Figure16!$A5484)</f>
        <v>0</v>
      </c>
      <c r="D5484" s="3">
        <f>SUMIFS(Data!Y:Y,Data!$B:$B,Figure16!$B5484,Data!$A:$A,Figure16!$A5484)</f>
        <v>0</v>
      </c>
      <c r="E5484" s="3">
        <f>SUMIFS(Data!Q:Q,Data!$B:$B,Figure16!$B5484,Data!$A:$A,Figure16!$A5484)</f>
        <v>4974550286.1815214</v>
      </c>
      <c r="F5484" s="1">
        <f t="shared" si="174"/>
        <v>0</v>
      </c>
      <c r="G5484" s="1">
        <f t="shared" si="175"/>
        <v>0</v>
      </c>
      <c r="H5484">
        <f>SUMIFS(Data!Z:Z,Data!B:B,Figure16!B5484,Data!A:A,Figure16!A5484)</f>
        <v>1</v>
      </c>
    </row>
    <row r="5485" spans="1:8">
      <c r="A5485" s="27">
        <v>1994</v>
      </c>
      <c r="B5485" t="s">
        <v>102</v>
      </c>
      <c r="C5485" s="3">
        <f>SUMIFS(Data!F:F,Data!$B:$B,Figure16!$B5485,Data!$A:$A,Figure16!$A5485)</f>
        <v>0</v>
      </c>
      <c r="D5485" s="3">
        <f>SUMIFS(Data!Y:Y,Data!$B:$B,Figure16!$B5485,Data!$A:$A,Figure16!$A5485)</f>
        <v>0</v>
      </c>
      <c r="E5485" s="3">
        <f>SUMIFS(Data!Q:Q,Data!$B:$B,Figure16!$B5485,Data!$A:$A,Figure16!$A5485)</f>
        <v>5502786069.651742</v>
      </c>
      <c r="F5485" s="1">
        <f t="shared" si="174"/>
        <v>0</v>
      </c>
      <c r="G5485" s="1">
        <f t="shared" si="175"/>
        <v>0</v>
      </c>
      <c r="H5485">
        <f>SUMIFS(Data!Z:Z,Data!B:B,Figure16!B5485,Data!A:A,Figure16!A5485)</f>
        <v>1</v>
      </c>
    </row>
    <row r="5486" spans="1:8">
      <c r="A5486" s="27">
        <v>1995</v>
      </c>
      <c r="B5486" t="s">
        <v>102</v>
      </c>
      <c r="C5486" s="3">
        <f>SUMIFS(Data!F:F,Data!$B:$B,Figure16!$B5486,Data!$A:$A,Figure16!$A5486)</f>
        <v>0</v>
      </c>
      <c r="D5486" s="3">
        <f>SUMIFS(Data!Y:Y,Data!$B:$B,Figure16!$B5486,Data!$A:$A,Figure16!$A5486)</f>
        <v>0</v>
      </c>
      <c r="E5486" s="3">
        <f>SUMIFS(Data!Q:Q,Data!$B:$B,Figure16!$B5486,Data!$A:$A,Figure16!$A5486)</f>
        <v>4636057476.425684</v>
      </c>
      <c r="F5486" s="1">
        <f t="shared" si="174"/>
        <v>0</v>
      </c>
      <c r="G5486" s="1">
        <f t="shared" si="175"/>
        <v>0</v>
      </c>
      <c r="H5486">
        <f>SUMIFS(Data!Z:Z,Data!B:B,Figure16!B5486,Data!A:A,Figure16!A5486)</f>
        <v>1</v>
      </c>
    </row>
    <row r="5487" spans="1:8">
      <c r="A5487" s="27">
        <v>1996</v>
      </c>
      <c r="B5487" t="s">
        <v>102</v>
      </c>
      <c r="C5487" s="3">
        <f>SUMIFS(Data!F:F,Data!$B:$B,Figure16!$B5487,Data!$A:$A,Figure16!$A5487)</f>
        <v>0</v>
      </c>
      <c r="D5487" s="3">
        <f>SUMIFS(Data!Y:Y,Data!$B:$B,Figure16!$B5487,Data!$A:$A,Figure16!$A5487)</f>
        <v>0</v>
      </c>
      <c r="E5487" s="3">
        <f>SUMIFS(Data!Q:Q,Data!$B:$B,Figure16!$B5487,Data!$A:$A,Figure16!$A5487)</f>
        <v>5155311077.3899841</v>
      </c>
      <c r="F5487" s="1">
        <f t="shared" si="174"/>
        <v>0</v>
      </c>
      <c r="G5487" s="1">
        <f t="shared" si="175"/>
        <v>0</v>
      </c>
      <c r="H5487">
        <f>SUMIFS(Data!Z:Z,Data!B:B,Figure16!B5487,Data!A:A,Figure16!A5487)</f>
        <v>1</v>
      </c>
    </row>
    <row r="5488" spans="1:8">
      <c r="A5488" s="27">
        <v>1997</v>
      </c>
      <c r="B5488" t="s">
        <v>102</v>
      </c>
      <c r="C5488" s="3">
        <f>SUMIFS(Data!F:F,Data!$B:$B,Figure16!$B5488,Data!$A:$A,Figure16!$A5488)</f>
        <v>0</v>
      </c>
      <c r="D5488" s="3">
        <f>SUMIFS(Data!Y:Y,Data!$B:$B,Figure16!$B5488,Data!$A:$A,Figure16!$A5488)</f>
        <v>0</v>
      </c>
      <c r="E5488" s="3">
        <f>SUMIFS(Data!Q:Q,Data!$B:$B,Figure16!$B5488,Data!$A:$A,Figure16!$A5488)</f>
        <v>4936615298.7936687</v>
      </c>
      <c r="F5488" s="1">
        <f t="shared" si="174"/>
        <v>0</v>
      </c>
      <c r="G5488" s="1">
        <f t="shared" si="175"/>
        <v>0</v>
      </c>
      <c r="H5488">
        <f>SUMIFS(Data!Z:Z,Data!B:B,Figure16!B5488,Data!A:A,Figure16!A5488)</f>
        <v>1</v>
      </c>
    </row>
    <row r="5489" spans="1:8">
      <c r="A5489" s="27">
        <v>1998</v>
      </c>
      <c r="B5489" t="s">
        <v>102</v>
      </c>
      <c r="C5489" s="3">
        <f>SUMIFS(Data!F:F,Data!$B:$B,Figure16!$B5489,Data!$A:$A,Figure16!$A5489)</f>
        <v>0</v>
      </c>
      <c r="D5489" s="3">
        <f>SUMIFS(Data!Y:Y,Data!$B:$B,Figure16!$B5489,Data!$A:$A,Figure16!$A5489)</f>
        <v>0</v>
      </c>
      <c r="E5489" s="3">
        <f>SUMIFS(Data!Q:Q,Data!$B:$B,Figure16!$B5489,Data!$A:$A,Figure16!$A5489)</f>
        <v>3789443014.6166177</v>
      </c>
      <c r="F5489" s="1">
        <f t="shared" si="174"/>
        <v>0</v>
      </c>
      <c r="G5489" s="1">
        <f t="shared" si="175"/>
        <v>0</v>
      </c>
      <c r="H5489">
        <f>SUMIFS(Data!Z:Z,Data!B:B,Figure16!B5489,Data!A:A,Figure16!A5489)</f>
        <v>1</v>
      </c>
    </row>
    <row r="5490" spans="1:8">
      <c r="A5490" s="27">
        <v>1999</v>
      </c>
      <c r="B5490" t="s">
        <v>102</v>
      </c>
      <c r="C5490" s="3">
        <f>SUMIFS(Data!F:F,Data!$B:$B,Figure16!$B5490,Data!$A:$A,Figure16!$A5490)</f>
        <v>0</v>
      </c>
      <c r="D5490" s="3">
        <f>SUMIFS(Data!Y:Y,Data!$B:$B,Figure16!$B5490,Data!$A:$A,Figure16!$A5490)</f>
        <v>0</v>
      </c>
      <c r="E5490" s="3">
        <f>SUMIFS(Data!Q:Q,Data!$B:$B,Figure16!$B5490,Data!$A:$A,Figure16!$A5490)</f>
        <v>3477038204.0173302</v>
      </c>
      <c r="F5490" s="1">
        <f t="shared" si="174"/>
        <v>0</v>
      </c>
      <c r="G5490" s="1">
        <f t="shared" si="175"/>
        <v>0</v>
      </c>
      <c r="H5490">
        <f>SUMIFS(Data!Z:Z,Data!B:B,Figure16!B5490,Data!A:A,Figure16!A5490)</f>
        <v>1</v>
      </c>
    </row>
    <row r="5491" spans="1:8">
      <c r="A5491" s="27">
        <v>2000</v>
      </c>
      <c r="B5491" t="s">
        <v>102</v>
      </c>
      <c r="C5491" s="3">
        <f>SUMIFS(Data!F:F,Data!$B:$B,Figure16!$B5491,Data!$A:$A,Figure16!$A5491)</f>
        <v>11207947.625</v>
      </c>
      <c r="D5491" s="3">
        <f>SUMIFS(Data!Y:Y,Data!$B:$B,Figure16!$B5491,Data!$A:$A,Figure16!$A5491)</f>
        <v>0</v>
      </c>
      <c r="E5491" s="3">
        <f>SUMIFS(Data!Q:Q,Data!$B:$B,Figure16!$B5491,Data!$A:$A,Figure16!$A5491)</f>
        <v>3521339699.0740738</v>
      </c>
      <c r="F5491" s="1">
        <f t="shared" si="174"/>
        <v>0.31828646432342489</v>
      </c>
      <c r="G5491" s="1">
        <f t="shared" si="175"/>
        <v>0</v>
      </c>
      <c r="H5491">
        <f>SUMIFS(Data!Z:Z,Data!B:B,Figure16!B5491,Data!A:A,Figure16!A5491)</f>
        <v>1</v>
      </c>
    </row>
    <row r="5492" spans="1:8">
      <c r="A5492" s="27">
        <v>2001</v>
      </c>
      <c r="B5492" t="s">
        <v>102</v>
      </c>
      <c r="C5492" s="3">
        <f>SUMIFS(Data!F:F,Data!$B:$B,Figure16!$B5492,Data!$A:$A,Figure16!$A5492)</f>
        <v>251754.05712890625</v>
      </c>
      <c r="D5492" s="3">
        <f>SUMIFS(Data!Y:Y,Data!$B:$B,Figure16!$B5492,Data!$A:$A,Figure16!$A5492)</f>
        <v>0</v>
      </c>
      <c r="E5492" s="3">
        <f>SUMIFS(Data!Q:Q,Data!$B:$B,Figure16!$B5492,Data!$A:$A,Figure16!$A5492)</f>
        <v>3081024212.429244</v>
      </c>
      <c r="F5492" s="1">
        <f t="shared" si="174"/>
        <v>8.1711158293822656E-3</v>
      </c>
      <c r="G5492" s="1">
        <f t="shared" si="175"/>
        <v>0</v>
      </c>
      <c r="H5492">
        <f>SUMIFS(Data!Z:Z,Data!B:B,Figure16!B5492,Data!A:A,Figure16!A5492)</f>
        <v>1</v>
      </c>
    </row>
    <row r="5493" spans="1:8">
      <c r="A5493" s="27">
        <v>2002</v>
      </c>
      <c r="B5493" t="s">
        <v>102</v>
      </c>
      <c r="C5493" s="3">
        <f>SUMIFS(Data!F:F,Data!$B:$B,Figure16!$B5493,Data!$A:$A,Figure16!$A5493)</f>
        <v>1579156.9287109375</v>
      </c>
      <c r="D5493" s="3">
        <f>SUMIFS(Data!Y:Y,Data!$B:$B,Figure16!$B5493,Data!$A:$A,Figure16!$A5493)</f>
        <v>0</v>
      </c>
      <c r="E5493" s="3">
        <f>SUMIFS(Data!Q:Q,Data!$B:$B,Figure16!$B5493,Data!$A:$A,Figure16!$A5493)</f>
        <v>2999511040.1976433</v>
      </c>
      <c r="F5493" s="1">
        <f t="shared" si="174"/>
        <v>5.2647145069580535E-2</v>
      </c>
      <c r="G5493" s="1">
        <f t="shared" si="175"/>
        <v>0</v>
      </c>
      <c r="H5493">
        <f>SUMIFS(Data!Z:Z,Data!B:B,Figure16!B5493,Data!A:A,Figure16!A5493)</f>
        <v>1</v>
      </c>
    </row>
    <row r="5494" spans="1:8">
      <c r="A5494" s="27">
        <v>2003</v>
      </c>
      <c r="B5494" t="s">
        <v>102</v>
      </c>
      <c r="C5494" s="3">
        <f>SUMIFS(Data!F:F,Data!$B:$B,Figure16!$B5494,Data!$A:$A,Figure16!$A5494)</f>
        <v>30868.935546875</v>
      </c>
      <c r="D5494" s="3">
        <f>SUMIFS(Data!Y:Y,Data!$B:$B,Figure16!$B5494,Data!$A:$A,Figure16!$A5494)</f>
        <v>0</v>
      </c>
      <c r="E5494" s="3">
        <f>SUMIFS(Data!Q:Q,Data!$B:$B,Figure16!$B5494,Data!$A:$A,Figure16!$A5494)</f>
        <v>3536411824.2958045</v>
      </c>
      <c r="F5494" s="1">
        <f t="shared" si="174"/>
        <v>8.7288859670696991E-4</v>
      </c>
      <c r="G5494" s="1">
        <f t="shared" si="175"/>
        <v>0</v>
      </c>
      <c r="H5494">
        <f>SUMIFS(Data!Z:Z,Data!B:B,Figure16!B5494,Data!A:A,Figure16!A5494)</f>
        <v>1</v>
      </c>
    </row>
    <row r="5495" spans="1:8">
      <c r="A5495" s="27">
        <v>2004</v>
      </c>
      <c r="B5495" t="s">
        <v>102</v>
      </c>
      <c r="C5495" s="3">
        <f>SUMIFS(Data!F:F,Data!$B:$B,Figure16!$B5495,Data!$A:$A,Figure16!$A5495)</f>
        <v>7829537.583984375</v>
      </c>
      <c r="D5495" s="3">
        <f>SUMIFS(Data!Y:Y,Data!$B:$B,Figure16!$B5495,Data!$A:$A,Figure16!$A5495)</f>
        <v>0</v>
      </c>
      <c r="E5495" s="3">
        <f>SUMIFS(Data!Q:Q,Data!$B:$B,Figure16!$B5495,Data!$A:$A,Figure16!$A5495)</f>
        <v>3927157866.9646463</v>
      </c>
      <c r="F5495" s="1">
        <f t="shared" si="174"/>
        <v>0.1993690564325577</v>
      </c>
      <c r="G5495" s="1">
        <f t="shared" si="175"/>
        <v>0</v>
      </c>
      <c r="H5495">
        <f>SUMIFS(Data!Z:Z,Data!B:B,Figure16!B5495,Data!A:A,Figure16!A5495)</f>
        <v>1</v>
      </c>
    </row>
    <row r="5496" spans="1:8">
      <c r="A5496" s="27">
        <v>2005</v>
      </c>
      <c r="B5496" t="s">
        <v>102</v>
      </c>
      <c r="C5496" s="3">
        <f>SUMIFS(Data!F:F,Data!$B:$B,Figure16!$B5496,Data!$A:$A,Figure16!$A5496)</f>
        <v>16954229.96875</v>
      </c>
      <c r="D5496" s="3">
        <f>SUMIFS(Data!Y:Y,Data!$B:$B,Figure16!$B5496,Data!$A:$A,Figure16!$A5496)</f>
        <v>0</v>
      </c>
      <c r="E5496" s="3">
        <f>SUMIFS(Data!Q:Q,Data!$B:$B,Figure16!$B5496,Data!$A:$A,Figure16!$A5496)</f>
        <v>4865892972.2759514</v>
      </c>
      <c r="F5496" s="1">
        <f t="shared" si="174"/>
        <v>0.34842998120486618</v>
      </c>
      <c r="G5496" s="1">
        <f t="shared" si="175"/>
        <v>0</v>
      </c>
      <c r="H5496">
        <f>SUMIFS(Data!Z:Z,Data!B:B,Figure16!B5496,Data!A:A,Figure16!A5496)</f>
        <v>1</v>
      </c>
    </row>
    <row r="5497" spans="1:8">
      <c r="A5497" s="27">
        <v>2006</v>
      </c>
      <c r="B5497" t="s">
        <v>102</v>
      </c>
      <c r="C5497" s="3">
        <f>SUMIFS(Data!F:F,Data!$B:$B,Figure16!$B5497,Data!$A:$A,Figure16!$A5497)</f>
        <v>250785.15155029297</v>
      </c>
      <c r="D5497" s="3">
        <f>SUMIFS(Data!Y:Y,Data!$B:$B,Figure16!$B5497,Data!$A:$A,Figure16!$A5497)</f>
        <v>0</v>
      </c>
      <c r="E5497" s="3">
        <f>SUMIFS(Data!Q:Q,Data!$B:$B,Figure16!$B5497,Data!$A:$A,Figure16!$A5497)</f>
        <v>8306343442.2743473</v>
      </c>
      <c r="F5497" s="1">
        <f t="shared" si="174"/>
        <v>3.0192003652768041E-3</v>
      </c>
      <c r="G5497" s="1">
        <f t="shared" si="175"/>
        <v>0</v>
      </c>
      <c r="H5497">
        <f>SUMIFS(Data!Z:Z,Data!B:B,Figure16!B5497,Data!A:A,Figure16!A5497)</f>
        <v>1</v>
      </c>
    </row>
    <row r="5498" spans="1:8">
      <c r="A5498" s="27">
        <v>2007</v>
      </c>
      <c r="B5498" t="s">
        <v>102</v>
      </c>
      <c r="C5498" s="3">
        <f>SUMIFS(Data!F:F,Data!$B:$B,Figure16!$B5498,Data!$A:$A,Figure16!$A5498)</f>
        <v>603568.984375</v>
      </c>
      <c r="D5498" s="3">
        <f>SUMIFS(Data!Y:Y,Data!$B:$B,Figure16!$B5498,Data!$A:$A,Figure16!$A5498)</f>
        <v>0</v>
      </c>
      <c r="E5498" s="3">
        <f>SUMIFS(Data!Q:Q,Data!$B:$B,Figure16!$B5498,Data!$A:$A,Figure16!$A5498)</f>
        <v>9545071324.9924126</v>
      </c>
      <c r="F5498" s="1">
        <f t="shared" si="174"/>
        <v>6.3233575090700517E-3</v>
      </c>
      <c r="G5498" s="1">
        <f t="shared" si="175"/>
        <v>0</v>
      </c>
      <c r="H5498">
        <f>SUMIFS(Data!Z:Z,Data!B:B,Figure16!B5498,Data!A:A,Figure16!A5498)</f>
        <v>1</v>
      </c>
    </row>
    <row r="5499" spans="1:8">
      <c r="A5499" s="27">
        <v>2008</v>
      </c>
      <c r="B5499" t="s">
        <v>102</v>
      </c>
      <c r="C5499" s="3">
        <f>SUMIFS(Data!F:F,Data!$B:$B,Figure16!$B5499,Data!$A:$A,Figure16!$A5499)</f>
        <v>989183.0625</v>
      </c>
      <c r="D5499" s="3">
        <f>SUMIFS(Data!Y:Y,Data!$B:$B,Figure16!$B5499,Data!$A:$A,Figure16!$A5499)</f>
        <v>0</v>
      </c>
      <c r="E5499" s="3">
        <f>SUMIFS(Data!Q:Q,Data!$B:$B,Figure16!$B5499,Data!$A:$A,Figure16!$A5499)</f>
        <v>11670678863.745787</v>
      </c>
      <c r="F5499" s="1">
        <f t="shared" si="174"/>
        <v>8.4757971155631183E-3</v>
      </c>
      <c r="G5499" s="1">
        <f t="shared" si="175"/>
        <v>0</v>
      </c>
      <c r="H5499">
        <f>SUMIFS(Data!Z:Z,Data!B:B,Figure16!B5499,Data!A:A,Figure16!A5499)</f>
        <v>1</v>
      </c>
    </row>
    <row r="5500" spans="1:8">
      <c r="A5500" s="27">
        <v>2009</v>
      </c>
      <c r="B5500" t="s">
        <v>102</v>
      </c>
      <c r="C5500" s="3">
        <f>SUMIFS(Data!F:F,Data!$B:$B,Figure16!$B5500,Data!$A:$A,Figure16!$A5500)</f>
        <v>155601000</v>
      </c>
      <c r="D5500" s="3">
        <f>SUMIFS(Data!Y:Y,Data!$B:$B,Figure16!$B5500,Data!$A:$A,Figure16!$A5500)</f>
        <v>0</v>
      </c>
      <c r="E5500" s="3">
        <f>SUMIFS(Data!Q:Q,Data!$B:$B,Figure16!$B5500,Data!$A:$A,Figure16!$A5500)</f>
        <v>11619541940.401438</v>
      </c>
      <c r="F5500" s="1">
        <f t="shared" si="174"/>
        <v>1.3391319623278042</v>
      </c>
      <c r="G5500" s="1">
        <f t="shared" si="175"/>
        <v>0</v>
      </c>
      <c r="H5500">
        <f>SUMIFS(Data!Z:Z,Data!B:B,Figure16!B5500,Data!A:A,Figure16!A5500)</f>
        <v>1</v>
      </c>
    </row>
    <row r="5501" spans="1:8">
      <c r="A5501" s="27">
        <v>2010</v>
      </c>
      <c r="B5501" t="s">
        <v>102</v>
      </c>
      <c r="C5501" s="3">
        <f>SUMIFS(Data!F:F,Data!$B:$B,Figure16!$B5501,Data!$A:$A,Figure16!$A5501)</f>
        <v>85001470.969970703</v>
      </c>
      <c r="D5501" s="3">
        <f>SUMIFS(Data!Y:Y,Data!$B:$B,Figure16!$B5501,Data!$A:$A,Figure16!$A5501)</f>
        <v>0</v>
      </c>
      <c r="E5501" s="3">
        <f>SUMIFS(Data!Q:Q,Data!$B:$B,Figure16!$B5501,Data!$A:$A,Figure16!$A5501)</f>
        <v>14250726289.854006</v>
      </c>
      <c r="F5501" s="1">
        <f t="shared" si="174"/>
        <v>0.59647114989843453</v>
      </c>
      <c r="G5501" s="1">
        <f t="shared" si="175"/>
        <v>0</v>
      </c>
      <c r="H5501">
        <f>SUMIFS(Data!Z:Z,Data!B:B,Figure16!B5501,Data!A:A,Figure16!A5501)</f>
        <v>1</v>
      </c>
    </row>
    <row r="5502" spans="1:8">
      <c r="A5502" s="27">
        <v>2011</v>
      </c>
      <c r="B5502" t="s">
        <v>102</v>
      </c>
      <c r="C5502" s="3">
        <f>SUMIFS(Data!F:F,Data!$B:$B,Figure16!$B5502,Data!$A:$A,Figure16!$A5502)</f>
        <v>9093325.09765625</v>
      </c>
      <c r="D5502" s="3">
        <f>SUMIFS(Data!Y:Y,Data!$B:$B,Figure16!$B5502,Data!$A:$A,Figure16!$A5502)</f>
        <v>0</v>
      </c>
      <c r="E5502" s="3">
        <f>SUMIFS(Data!Q:Q,Data!$B:$B,Figure16!$B5502,Data!$A:$A,Figure16!$A5502)</f>
        <v>17984816533.108395</v>
      </c>
      <c r="F5502" s="1">
        <f t="shared" si="174"/>
        <v>5.0561122382962724E-2</v>
      </c>
      <c r="G5502" s="1">
        <f t="shared" si="175"/>
        <v>0</v>
      </c>
      <c r="H5502">
        <f>SUMIFS(Data!Z:Z,Data!B:B,Figure16!B5502,Data!A:A,Figure16!A5502)</f>
        <v>1</v>
      </c>
    </row>
    <row r="5503" spans="1:8">
      <c r="A5503" s="27">
        <v>2012</v>
      </c>
      <c r="B5503" t="s">
        <v>102</v>
      </c>
      <c r="C5503" s="3">
        <f>SUMIFS(Data!F:F,Data!$B:$B,Figure16!$B5503,Data!$A:$A,Figure16!$A5503)</f>
        <v>46182748.375</v>
      </c>
      <c r="D5503" s="3">
        <f>SUMIFS(Data!Y:Y,Data!$B:$B,Figure16!$B5503,Data!$A:$A,Figure16!$A5503)</f>
        <v>0</v>
      </c>
      <c r="E5503" s="3">
        <f>SUMIFS(Data!Q:Q,Data!$B:$B,Figure16!$B5503,Data!$A:$A,Figure16!$A5503)</f>
        <v>21295834133.230942</v>
      </c>
      <c r="F5503" s="1">
        <f t="shared" si="174"/>
        <v>0.21686282906821872</v>
      </c>
      <c r="G5503" s="1">
        <f t="shared" si="175"/>
        <v>0</v>
      </c>
      <c r="H5503">
        <f>SUMIFS(Data!Z:Z,Data!B:B,Figure16!B5503,Data!A:A,Figure16!A5503)</f>
        <v>1</v>
      </c>
    </row>
    <row r="5504" spans="1:8">
      <c r="A5504" s="27">
        <v>2013</v>
      </c>
      <c r="B5504" t="s">
        <v>102</v>
      </c>
      <c r="C5504" s="3">
        <f>SUMIFS(Data!F:F,Data!$B:$B,Figure16!$B5504,Data!$A:$A,Figure16!$A5504)</f>
        <v>134298052</v>
      </c>
      <c r="D5504" s="3">
        <f>SUMIFS(Data!Y:Y,Data!$B:$B,Figure16!$B5504,Data!$A:$A,Figure16!$A5504)</f>
        <v>0</v>
      </c>
      <c r="E5504" s="3">
        <f>SUMIFS(Data!Q:Q,Data!$B:$B,Figure16!$B5504,Data!$A:$A,Figure16!$A5504)</f>
        <v>21261305413.232349</v>
      </c>
      <c r="F5504" s="1">
        <f t="shared" si="174"/>
        <v>0.63165478031474609</v>
      </c>
      <c r="G5504" s="1">
        <f t="shared" si="175"/>
        <v>0</v>
      </c>
      <c r="H5504">
        <f>SUMIFS(Data!Z:Z,Data!B:B,Figure16!B5504,Data!A:A,Figure16!A5504)</f>
        <v>1</v>
      </c>
    </row>
    <row r="5505" spans="1:8">
      <c r="A5505" s="27">
        <v>2014</v>
      </c>
      <c r="B5505" t="s">
        <v>102</v>
      </c>
      <c r="C5505" s="3">
        <f>SUMIFS(Data!F:F,Data!$B:$B,Figure16!$B5505,Data!$A:$A,Figure16!$A5505)</f>
        <v>71504.45947265625</v>
      </c>
      <c r="D5505" s="3">
        <f>SUMIFS(Data!Y:Y,Data!$B:$B,Figure16!$B5505,Data!$A:$A,Figure16!$A5505)</f>
        <v>0</v>
      </c>
      <c r="E5505" s="3">
        <f>SUMIFS(Data!Q:Q,Data!$B:$B,Figure16!$B5505,Data!$A:$A,Figure16!$A5505)</f>
        <v>23060047127.650932</v>
      </c>
      <c r="F5505" s="1">
        <f t="shared" si="174"/>
        <v>3.100794160429811E-4</v>
      </c>
      <c r="G5505" s="1">
        <f t="shared" si="175"/>
        <v>0</v>
      </c>
      <c r="H5505">
        <f>SUMIFS(Data!Z:Z,Data!B:B,Figure16!B5505,Data!A:A,Figure16!A5505)</f>
        <v>1</v>
      </c>
    </row>
    <row r="5506" spans="1:8">
      <c r="A5506" s="27">
        <v>2015</v>
      </c>
      <c r="B5506" t="s">
        <v>102</v>
      </c>
      <c r="C5506" s="3">
        <f>SUMIFS(Data!F:F,Data!$B:$B,Figure16!$B5506,Data!$A:$A,Figure16!$A5506)</f>
        <v>0</v>
      </c>
      <c r="D5506" s="3">
        <f>SUMIFS(Data!Y:Y,Data!$B:$B,Figure16!$B5506,Data!$A:$A,Figure16!$A5506)</f>
        <v>0</v>
      </c>
      <c r="E5506" s="3">
        <f>SUMIFS(Data!Q:Q,Data!$B:$B,Figure16!$B5506,Data!$A:$A,Figure16!$A5506)</f>
        <v>20638636035.255016</v>
      </c>
      <c r="F5506" s="1">
        <f t="shared" si="174"/>
        <v>0</v>
      </c>
      <c r="G5506" s="1">
        <f t="shared" si="175"/>
        <v>0</v>
      </c>
      <c r="H5506">
        <f>SUMIFS(Data!Z:Z,Data!B:B,Figure16!B5506,Data!A:A,Figure16!A5506)</f>
        <v>1</v>
      </c>
    </row>
    <row r="5507" spans="1:8">
      <c r="A5507" s="27">
        <v>2016</v>
      </c>
      <c r="B5507" t="s">
        <v>102</v>
      </c>
      <c r="C5507" s="3">
        <f>SUMIFS(Data!F:F,Data!$B:$B,Figure16!$B5507,Data!$A:$A,Figure16!$A5507)</f>
        <v>170638000</v>
      </c>
      <c r="D5507" s="3">
        <f>SUMIFS(Data!Y:Y,Data!$B:$B,Figure16!$B5507,Data!$A:$A,Figure16!$A5507)</f>
        <v>0</v>
      </c>
      <c r="E5507" s="3">
        <f>SUMIFS(Data!Q:Q,Data!$B:$B,Figure16!$B5507,Data!$A:$A,Figure16!$A5507)</f>
        <v>19028120012.767315</v>
      </c>
      <c r="F5507" s="1">
        <f t="shared" ref="F5507:F5570" si="176">IF(E5507&gt;0,C5507/E5507*100,"")</f>
        <v>0.89676752030945184</v>
      </c>
      <c r="G5507" s="1">
        <f t="shared" ref="G5507:G5570" si="177">IF($E5507&gt;0,D5507/$E5507*100,"")</f>
        <v>0</v>
      </c>
      <c r="H5507">
        <f>SUMIFS(Data!Z:Z,Data!B:B,Figure16!B5507,Data!A:A,Figure16!A5507)</f>
        <v>1</v>
      </c>
    </row>
    <row r="5508" spans="1:8">
      <c r="A5508" s="27">
        <v>2017</v>
      </c>
      <c r="B5508" t="s">
        <v>102</v>
      </c>
      <c r="C5508" s="3">
        <f>SUMIFS(Data!F:F,Data!$B:$B,Figure16!$B5508,Data!$A:$A,Figure16!$A5508)</f>
        <v>414461100</v>
      </c>
      <c r="D5508" s="3">
        <f>SUMIFS(Data!Y:Y,Data!$B:$B,Figure16!$B5508,Data!$A:$A,Figure16!$A5508)</f>
        <v>0</v>
      </c>
      <c r="E5508" s="3">
        <f>SUMIFS(Data!Q:Q,Data!$B:$B,Figure16!$B5508,Data!$A:$A,Figure16!$A5508)</f>
        <v>20536314601.103859</v>
      </c>
      <c r="F5508" s="1">
        <f t="shared" si="176"/>
        <v>2.0181863593856422</v>
      </c>
      <c r="G5508" s="1">
        <f t="shared" si="177"/>
        <v>0</v>
      </c>
      <c r="H5508">
        <f>SUMIFS(Data!Z:Z,Data!B:B,Figure16!B5508,Data!A:A,Figure16!A5508)</f>
        <v>1</v>
      </c>
    </row>
    <row r="5509" spans="1:8">
      <c r="A5509" s="27">
        <v>1950</v>
      </c>
      <c r="B5509" t="s">
        <v>53</v>
      </c>
      <c r="C5509" s="3">
        <f>SUMIFS(Data!F:F,Data!$B:$B,Figure16!$B5509,Data!$A:$A,Figure16!$A5509)</f>
        <v>0</v>
      </c>
      <c r="D5509" s="3">
        <f>SUMIFS(Data!Y:Y,Data!$B:$B,Figure16!$B5509,Data!$A:$A,Figure16!$A5509)</f>
        <v>0</v>
      </c>
      <c r="E5509" s="3">
        <f>SUMIFS(Data!Q:Q,Data!$B:$B,Figure16!$B5509,Data!$A:$A,Figure16!$A5509)</f>
        <v>0</v>
      </c>
      <c r="F5509" s="1" t="str">
        <f t="shared" si="176"/>
        <v/>
      </c>
      <c r="G5509" s="1" t="str">
        <f t="shared" si="177"/>
        <v/>
      </c>
      <c r="H5509">
        <f>SUMIFS(Data!Z:Z,Data!B:B,Figure16!B5509,Data!A:A,Figure16!A5509)</f>
        <v>1</v>
      </c>
    </row>
    <row r="5510" spans="1:8">
      <c r="A5510" s="27">
        <v>1951</v>
      </c>
      <c r="B5510" t="s">
        <v>53</v>
      </c>
      <c r="C5510" s="3">
        <f>SUMIFS(Data!F:F,Data!$B:$B,Figure16!$B5510,Data!$A:$A,Figure16!$A5510)</f>
        <v>0</v>
      </c>
      <c r="D5510" s="3">
        <f>SUMIFS(Data!Y:Y,Data!$B:$B,Figure16!$B5510,Data!$A:$A,Figure16!$A5510)</f>
        <v>0</v>
      </c>
      <c r="E5510" s="3">
        <f>SUMIFS(Data!Q:Q,Data!$B:$B,Figure16!$B5510,Data!$A:$A,Figure16!$A5510)</f>
        <v>0</v>
      </c>
      <c r="F5510" s="1" t="str">
        <f t="shared" si="176"/>
        <v/>
      </c>
      <c r="G5510" s="1" t="str">
        <f t="shared" si="177"/>
        <v/>
      </c>
      <c r="H5510">
        <f>SUMIFS(Data!Z:Z,Data!B:B,Figure16!B5510,Data!A:A,Figure16!A5510)</f>
        <v>1</v>
      </c>
    </row>
    <row r="5511" spans="1:8">
      <c r="A5511" s="27">
        <v>1952</v>
      </c>
      <c r="B5511" t="s">
        <v>53</v>
      </c>
      <c r="C5511" s="3">
        <f>SUMIFS(Data!F:F,Data!$B:$B,Figure16!$B5511,Data!$A:$A,Figure16!$A5511)</f>
        <v>0</v>
      </c>
      <c r="D5511" s="3">
        <f>SUMIFS(Data!Y:Y,Data!$B:$B,Figure16!$B5511,Data!$A:$A,Figure16!$A5511)</f>
        <v>0</v>
      </c>
      <c r="E5511" s="3">
        <f>SUMIFS(Data!Q:Q,Data!$B:$B,Figure16!$B5511,Data!$A:$A,Figure16!$A5511)</f>
        <v>0</v>
      </c>
      <c r="F5511" s="1" t="str">
        <f t="shared" si="176"/>
        <v/>
      </c>
      <c r="G5511" s="1" t="str">
        <f t="shared" si="177"/>
        <v/>
      </c>
      <c r="H5511">
        <f>SUMIFS(Data!Z:Z,Data!B:B,Figure16!B5511,Data!A:A,Figure16!A5511)</f>
        <v>1</v>
      </c>
    </row>
    <row r="5512" spans="1:8">
      <c r="A5512" s="27">
        <v>1953</v>
      </c>
      <c r="B5512" t="s">
        <v>53</v>
      </c>
      <c r="C5512" s="3">
        <f>SUMIFS(Data!F:F,Data!$B:$B,Figure16!$B5512,Data!$A:$A,Figure16!$A5512)</f>
        <v>0</v>
      </c>
      <c r="D5512" s="3">
        <f>SUMIFS(Data!Y:Y,Data!$B:$B,Figure16!$B5512,Data!$A:$A,Figure16!$A5512)</f>
        <v>0</v>
      </c>
      <c r="E5512" s="3">
        <f>SUMIFS(Data!Q:Q,Data!$B:$B,Figure16!$B5512,Data!$A:$A,Figure16!$A5512)</f>
        <v>0</v>
      </c>
      <c r="F5512" s="1" t="str">
        <f t="shared" si="176"/>
        <v/>
      </c>
      <c r="G5512" s="1" t="str">
        <f t="shared" si="177"/>
        <v/>
      </c>
      <c r="H5512">
        <f>SUMIFS(Data!Z:Z,Data!B:B,Figure16!B5512,Data!A:A,Figure16!A5512)</f>
        <v>1</v>
      </c>
    </row>
    <row r="5513" spans="1:8">
      <c r="A5513" s="27">
        <v>1954</v>
      </c>
      <c r="B5513" t="s">
        <v>53</v>
      </c>
      <c r="C5513" s="3">
        <f>SUMIFS(Data!F:F,Data!$B:$B,Figure16!$B5513,Data!$A:$A,Figure16!$A5513)</f>
        <v>0</v>
      </c>
      <c r="D5513" s="3">
        <f>SUMIFS(Data!Y:Y,Data!$B:$B,Figure16!$B5513,Data!$A:$A,Figure16!$A5513)</f>
        <v>0</v>
      </c>
      <c r="E5513" s="3">
        <f>SUMIFS(Data!Q:Q,Data!$B:$B,Figure16!$B5513,Data!$A:$A,Figure16!$A5513)</f>
        <v>0</v>
      </c>
      <c r="F5513" s="1" t="str">
        <f t="shared" si="176"/>
        <v/>
      </c>
      <c r="G5513" s="1" t="str">
        <f t="shared" si="177"/>
        <v/>
      </c>
      <c r="H5513">
        <f>SUMIFS(Data!Z:Z,Data!B:B,Figure16!B5513,Data!A:A,Figure16!A5513)</f>
        <v>1</v>
      </c>
    </row>
    <row r="5514" spans="1:8">
      <c r="A5514" s="27">
        <v>1955</v>
      </c>
      <c r="B5514" t="s">
        <v>53</v>
      </c>
      <c r="C5514" s="3">
        <f>SUMIFS(Data!F:F,Data!$B:$B,Figure16!$B5514,Data!$A:$A,Figure16!$A5514)</f>
        <v>0</v>
      </c>
      <c r="D5514" s="3">
        <f>SUMIFS(Data!Y:Y,Data!$B:$B,Figure16!$B5514,Data!$A:$A,Figure16!$A5514)</f>
        <v>0</v>
      </c>
      <c r="E5514" s="3">
        <f>SUMIFS(Data!Q:Q,Data!$B:$B,Figure16!$B5514,Data!$A:$A,Figure16!$A5514)</f>
        <v>0</v>
      </c>
      <c r="F5514" s="1" t="str">
        <f t="shared" si="176"/>
        <v/>
      </c>
      <c r="G5514" s="1" t="str">
        <f t="shared" si="177"/>
        <v/>
      </c>
      <c r="H5514">
        <f>SUMIFS(Data!Z:Z,Data!B:B,Figure16!B5514,Data!A:A,Figure16!A5514)</f>
        <v>1</v>
      </c>
    </row>
    <row r="5515" spans="1:8">
      <c r="A5515" s="27">
        <v>1956</v>
      </c>
      <c r="B5515" t="s">
        <v>53</v>
      </c>
      <c r="C5515" s="3">
        <f>SUMIFS(Data!F:F,Data!$B:$B,Figure16!$B5515,Data!$A:$A,Figure16!$A5515)</f>
        <v>0</v>
      </c>
      <c r="D5515" s="3">
        <f>SUMIFS(Data!Y:Y,Data!$B:$B,Figure16!$B5515,Data!$A:$A,Figure16!$A5515)</f>
        <v>0</v>
      </c>
      <c r="E5515" s="3">
        <f>SUMIFS(Data!Q:Q,Data!$B:$B,Figure16!$B5515,Data!$A:$A,Figure16!$A5515)</f>
        <v>0</v>
      </c>
      <c r="F5515" s="1" t="str">
        <f t="shared" si="176"/>
        <v/>
      </c>
      <c r="G5515" s="1" t="str">
        <f t="shared" si="177"/>
        <v/>
      </c>
      <c r="H5515">
        <f>SUMIFS(Data!Z:Z,Data!B:B,Figure16!B5515,Data!A:A,Figure16!A5515)</f>
        <v>1</v>
      </c>
    </row>
    <row r="5516" spans="1:8">
      <c r="A5516" s="27">
        <v>1957</v>
      </c>
      <c r="B5516" t="s">
        <v>53</v>
      </c>
      <c r="C5516" s="3">
        <f>SUMIFS(Data!F:F,Data!$B:$B,Figure16!$B5516,Data!$A:$A,Figure16!$A5516)</f>
        <v>0</v>
      </c>
      <c r="D5516" s="3">
        <f>SUMIFS(Data!Y:Y,Data!$B:$B,Figure16!$B5516,Data!$A:$A,Figure16!$A5516)</f>
        <v>0</v>
      </c>
      <c r="E5516" s="3">
        <f>SUMIFS(Data!Q:Q,Data!$B:$B,Figure16!$B5516,Data!$A:$A,Figure16!$A5516)</f>
        <v>0</v>
      </c>
      <c r="F5516" s="1" t="str">
        <f t="shared" si="176"/>
        <v/>
      </c>
      <c r="G5516" s="1" t="str">
        <f t="shared" si="177"/>
        <v/>
      </c>
      <c r="H5516">
        <f>SUMIFS(Data!Z:Z,Data!B:B,Figure16!B5516,Data!A:A,Figure16!A5516)</f>
        <v>1</v>
      </c>
    </row>
    <row r="5517" spans="1:8">
      <c r="A5517" s="27">
        <v>1958</v>
      </c>
      <c r="B5517" t="s">
        <v>53</v>
      </c>
      <c r="C5517" s="3">
        <f>SUMIFS(Data!F:F,Data!$B:$B,Figure16!$B5517,Data!$A:$A,Figure16!$A5517)</f>
        <v>0</v>
      </c>
      <c r="D5517" s="3">
        <f>SUMIFS(Data!Y:Y,Data!$B:$B,Figure16!$B5517,Data!$A:$A,Figure16!$A5517)</f>
        <v>0</v>
      </c>
      <c r="E5517" s="3">
        <f>SUMIFS(Data!Q:Q,Data!$B:$B,Figure16!$B5517,Data!$A:$A,Figure16!$A5517)</f>
        <v>0</v>
      </c>
      <c r="F5517" s="1" t="str">
        <f t="shared" si="176"/>
        <v/>
      </c>
      <c r="G5517" s="1" t="str">
        <f t="shared" si="177"/>
        <v/>
      </c>
      <c r="H5517">
        <f>SUMIFS(Data!Z:Z,Data!B:B,Figure16!B5517,Data!A:A,Figure16!A5517)</f>
        <v>1</v>
      </c>
    </row>
    <row r="5518" spans="1:8">
      <c r="A5518" s="27">
        <v>1959</v>
      </c>
      <c r="B5518" t="s">
        <v>53</v>
      </c>
      <c r="C5518" s="3">
        <f>SUMIFS(Data!F:F,Data!$B:$B,Figure16!$B5518,Data!$A:$A,Figure16!$A5518)</f>
        <v>0</v>
      </c>
      <c r="D5518" s="3">
        <f>SUMIFS(Data!Y:Y,Data!$B:$B,Figure16!$B5518,Data!$A:$A,Figure16!$A5518)</f>
        <v>0</v>
      </c>
      <c r="E5518" s="3">
        <f>SUMIFS(Data!Q:Q,Data!$B:$B,Figure16!$B5518,Data!$A:$A,Figure16!$A5518)</f>
        <v>0</v>
      </c>
      <c r="F5518" s="1" t="str">
        <f t="shared" si="176"/>
        <v/>
      </c>
      <c r="G5518" s="1" t="str">
        <f t="shared" si="177"/>
        <v/>
      </c>
      <c r="H5518">
        <f>SUMIFS(Data!Z:Z,Data!B:B,Figure16!B5518,Data!A:A,Figure16!A5518)</f>
        <v>1</v>
      </c>
    </row>
    <row r="5519" spans="1:8">
      <c r="A5519" s="27">
        <v>1960</v>
      </c>
      <c r="B5519" t="s">
        <v>53</v>
      </c>
      <c r="C5519" s="3">
        <f>SUMIFS(Data!F:F,Data!$B:$B,Figure16!$B5519,Data!$A:$A,Figure16!$A5519)</f>
        <v>0</v>
      </c>
      <c r="D5519" s="3">
        <f>SUMIFS(Data!Y:Y,Data!$B:$B,Figure16!$B5519,Data!$A:$A,Figure16!$A5519)</f>
        <v>0</v>
      </c>
      <c r="E5519" s="3">
        <f>SUMIFS(Data!Q:Q,Data!$B:$B,Figure16!$B5519,Data!$A:$A,Figure16!$A5519)</f>
        <v>0</v>
      </c>
      <c r="F5519" s="1" t="str">
        <f t="shared" si="176"/>
        <v/>
      </c>
      <c r="G5519" s="1" t="str">
        <f t="shared" si="177"/>
        <v/>
      </c>
      <c r="H5519">
        <f>SUMIFS(Data!Z:Z,Data!B:B,Figure16!B5519,Data!A:A,Figure16!A5519)</f>
        <v>1</v>
      </c>
    </row>
    <row r="5520" spans="1:8">
      <c r="A5520" s="27">
        <v>1961</v>
      </c>
      <c r="B5520" t="s">
        <v>53</v>
      </c>
      <c r="C5520" s="3">
        <f>SUMIFS(Data!F:F,Data!$B:$B,Figure16!$B5520,Data!$A:$A,Figure16!$A5520)</f>
        <v>0</v>
      </c>
      <c r="D5520" s="3">
        <f>SUMIFS(Data!Y:Y,Data!$B:$B,Figure16!$B5520,Data!$A:$A,Figure16!$A5520)</f>
        <v>0</v>
      </c>
      <c r="E5520" s="3">
        <f>SUMIFS(Data!Q:Q,Data!$B:$B,Figure16!$B5520,Data!$A:$A,Figure16!$A5520)</f>
        <v>0</v>
      </c>
      <c r="F5520" s="1" t="str">
        <f t="shared" si="176"/>
        <v/>
      </c>
      <c r="G5520" s="1" t="str">
        <f t="shared" si="177"/>
        <v/>
      </c>
      <c r="H5520">
        <f>SUMIFS(Data!Z:Z,Data!B:B,Figure16!B5520,Data!A:A,Figure16!A5520)</f>
        <v>1</v>
      </c>
    </row>
    <row r="5521" spans="1:8">
      <c r="A5521" s="27">
        <v>1962</v>
      </c>
      <c r="B5521" t="s">
        <v>53</v>
      </c>
      <c r="C5521" s="3">
        <f>SUMIFS(Data!F:F,Data!$B:$B,Figure16!$B5521,Data!$A:$A,Figure16!$A5521)</f>
        <v>0</v>
      </c>
      <c r="D5521" s="3">
        <f>SUMIFS(Data!Y:Y,Data!$B:$B,Figure16!$B5521,Data!$A:$A,Figure16!$A5521)</f>
        <v>0</v>
      </c>
      <c r="E5521" s="3">
        <f>SUMIFS(Data!Q:Q,Data!$B:$B,Figure16!$B5521,Data!$A:$A,Figure16!$A5521)</f>
        <v>0</v>
      </c>
      <c r="F5521" s="1" t="str">
        <f t="shared" si="176"/>
        <v/>
      </c>
      <c r="G5521" s="1" t="str">
        <f t="shared" si="177"/>
        <v/>
      </c>
      <c r="H5521">
        <f>SUMIFS(Data!Z:Z,Data!B:B,Figure16!B5521,Data!A:A,Figure16!A5521)</f>
        <v>1</v>
      </c>
    </row>
    <row r="5522" spans="1:8">
      <c r="A5522" s="27">
        <v>1963</v>
      </c>
      <c r="B5522" t="s">
        <v>53</v>
      </c>
      <c r="C5522" s="3">
        <f>SUMIFS(Data!F:F,Data!$B:$B,Figure16!$B5522,Data!$A:$A,Figure16!$A5522)</f>
        <v>0</v>
      </c>
      <c r="D5522" s="3">
        <f>SUMIFS(Data!Y:Y,Data!$B:$B,Figure16!$B5522,Data!$A:$A,Figure16!$A5522)</f>
        <v>0</v>
      </c>
      <c r="E5522" s="3">
        <f>SUMIFS(Data!Q:Q,Data!$B:$B,Figure16!$B5522,Data!$A:$A,Figure16!$A5522)</f>
        <v>0</v>
      </c>
      <c r="F5522" s="1" t="str">
        <f t="shared" si="176"/>
        <v/>
      </c>
      <c r="G5522" s="1" t="str">
        <f t="shared" si="177"/>
        <v/>
      </c>
      <c r="H5522">
        <f>SUMIFS(Data!Z:Z,Data!B:B,Figure16!B5522,Data!A:A,Figure16!A5522)</f>
        <v>1</v>
      </c>
    </row>
    <row r="5523" spans="1:8">
      <c r="A5523" s="27">
        <v>1964</v>
      </c>
      <c r="B5523" t="s">
        <v>53</v>
      </c>
      <c r="C5523" s="3">
        <f>SUMIFS(Data!F:F,Data!$B:$B,Figure16!$B5523,Data!$A:$A,Figure16!$A5523)</f>
        <v>0</v>
      </c>
      <c r="D5523" s="3">
        <f>SUMIFS(Data!Y:Y,Data!$B:$B,Figure16!$B5523,Data!$A:$A,Figure16!$A5523)</f>
        <v>0</v>
      </c>
      <c r="E5523" s="3">
        <f>SUMIFS(Data!Q:Q,Data!$B:$B,Figure16!$B5523,Data!$A:$A,Figure16!$A5523)</f>
        <v>0</v>
      </c>
      <c r="F5523" s="1" t="str">
        <f t="shared" si="176"/>
        <v/>
      </c>
      <c r="G5523" s="1" t="str">
        <f t="shared" si="177"/>
        <v/>
      </c>
      <c r="H5523">
        <f>SUMIFS(Data!Z:Z,Data!B:B,Figure16!B5523,Data!A:A,Figure16!A5523)</f>
        <v>1</v>
      </c>
    </row>
    <row r="5524" spans="1:8">
      <c r="A5524" s="27">
        <v>1965</v>
      </c>
      <c r="B5524" t="s">
        <v>53</v>
      </c>
      <c r="C5524" s="3">
        <f>SUMIFS(Data!F:F,Data!$B:$B,Figure16!$B5524,Data!$A:$A,Figure16!$A5524)</f>
        <v>0</v>
      </c>
      <c r="D5524" s="3">
        <f>SUMIFS(Data!Y:Y,Data!$B:$B,Figure16!$B5524,Data!$A:$A,Figure16!$A5524)</f>
        <v>0</v>
      </c>
      <c r="E5524" s="3">
        <f>SUMIFS(Data!Q:Q,Data!$B:$B,Figure16!$B5524,Data!$A:$A,Figure16!$A5524)</f>
        <v>443587301.58730161</v>
      </c>
      <c r="F5524" s="1">
        <f t="shared" si="176"/>
        <v>0</v>
      </c>
      <c r="G5524" s="1">
        <f t="shared" si="177"/>
        <v>0</v>
      </c>
      <c r="H5524">
        <f>SUMIFS(Data!Z:Z,Data!B:B,Figure16!B5524,Data!A:A,Figure16!A5524)</f>
        <v>1</v>
      </c>
    </row>
    <row r="5525" spans="1:8">
      <c r="A5525" s="27">
        <v>1966</v>
      </c>
      <c r="B5525" t="s">
        <v>53</v>
      </c>
      <c r="C5525" s="3">
        <f>SUMIFS(Data!F:F,Data!$B:$B,Figure16!$B5525,Data!$A:$A,Figure16!$A5525)</f>
        <v>0</v>
      </c>
      <c r="D5525" s="3">
        <f>SUMIFS(Data!Y:Y,Data!$B:$B,Figure16!$B5525,Data!$A:$A,Figure16!$A5525)</f>
        <v>0</v>
      </c>
      <c r="E5525" s="3">
        <f>SUMIFS(Data!Q:Q,Data!$B:$B,Figure16!$B5525,Data!$A:$A,Figure16!$A5525)</f>
        <v>465888888.8888889</v>
      </c>
      <c r="F5525" s="1">
        <f t="shared" si="176"/>
        <v>0</v>
      </c>
      <c r="G5525" s="1">
        <f t="shared" si="177"/>
        <v>0</v>
      </c>
      <c r="H5525">
        <f>SUMIFS(Data!Z:Z,Data!B:B,Figure16!B5525,Data!A:A,Figure16!A5525)</f>
        <v>1</v>
      </c>
    </row>
    <row r="5526" spans="1:8">
      <c r="A5526" s="27">
        <v>1967</v>
      </c>
      <c r="B5526" t="s">
        <v>53</v>
      </c>
      <c r="C5526" s="3">
        <f>SUMIFS(Data!F:F,Data!$B:$B,Figure16!$B5526,Data!$A:$A,Figure16!$A5526)</f>
        <v>0</v>
      </c>
      <c r="D5526" s="3">
        <f>SUMIFS(Data!Y:Y,Data!$B:$B,Figure16!$B5526,Data!$A:$A,Figure16!$A5526)</f>
        <v>0</v>
      </c>
      <c r="E5526" s="3">
        <f>SUMIFS(Data!Q:Q,Data!$B:$B,Figure16!$B5526,Data!$A:$A,Figure16!$A5526)</f>
        <v>492674603.17460316</v>
      </c>
      <c r="F5526" s="1">
        <f t="shared" si="176"/>
        <v>0</v>
      </c>
      <c r="G5526" s="1">
        <f t="shared" si="177"/>
        <v>0</v>
      </c>
      <c r="H5526">
        <f>SUMIFS(Data!Z:Z,Data!B:B,Figure16!B5526,Data!A:A,Figure16!A5526)</f>
        <v>1</v>
      </c>
    </row>
    <row r="5527" spans="1:8">
      <c r="A5527" s="27">
        <v>1968</v>
      </c>
      <c r="B5527" t="s">
        <v>53</v>
      </c>
      <c r="C5527" s="3">
        <f>SUMIFS(Data!F:F,Data!$B:$B,Figure16!$B5527,Data!$A:$A,Figure16!$A5527)</f>
        <v>0</v>
      </c>
      <c r="D5527" s="3">
        <f>SUMIFS(Data!Y:Y,Data!$B:$B,Figure16!$B5527,Data!$A:$A,Figure16!$A5527)</f>
        <v>0</v>
      </c>
      <c r="E5527" s="3">
        <f>SUMIFS(Data!Q:Q,Data!$B:$B,Figure16!$B5527,Data!$A:$A,Figure16!$A5527)</f>
        <v>517650793.65079367</v>
      </c>
      <c r="F5527" s="1">
        <f t="shared" si="176"/>
        <v>0</v>
      </c>
      <c r="G5527" s="1">
        <f t="shared" si="177"/>
        <v>0</v>
      </c>
      <c r="H5527">
        <f>SUMIFS(Data!Z:Z,Data!B:B,Figure16!B5527,Data!A:A,Figure16!A5527)</f>
        <v>1</v>
      </c>
    </row>
    <row r="5528" spans="1:8">
      <c r="A5528" s="27">
        <v>1969</v>
      </c>
      <c r="B5528" t="s">
        <v>53</v>
      </c>
      <c r="C5528" s="3">
        <f>SUMIFS(Data!F:F,Data!$B:$B,Figure16!$B5528,Data!$A:$A,Figure16!$A5528)</f>
        <v>0</v>
      </c>
      <c r="D5528" s="3">
        <f>SUMIFS(Data!Y:Y,Data!$B:$B,Figure16!$B5528,Data!$A:$A,Figure16!$A5528)</f>
        <v>0</v>
      </c>
      <c r="E5528" s="3">
        <f>SUMIFS(Data!Q:Q,Data!$B:$B,Figure16!$B5528,Data!$A:$A,Figure16!$A5528)</f>
        <v>556293650.79365075</v>
      </c>
      <c r="F5528" s="1">
        <f t="shared" si="176"/>
        <v>0</v>
      </c>
      <c r="G5528" s="1">
        <f t="shared" si="177"/>
        <v>0</v>
      </c>
      <c r="H5528">
        <f>SUMIFS(Data!Z:Z,Data!B:B,Figure16!B5528,Data!A:A,Figure16!A5528)</f>
        <v>1</v>
      </c>
    </row>
    <row r="5529" spans="1:8">
      <c r="A5529" s="27">
        <v>1970</v>
      </c>
      <c r="B5529" t="s">
        <v>53</v>
      </c>
      <c r="C5529" s="3">
        <f>SUMIFS(Data!F:F,Data!$B:$B,Figure16!$B5529,Data!$A:$A,Figure16!$A5529)</f>
        <v>0</v>
      </c>
      <c r="D5529" s="3">
        <f>SUMIFS(Data!Y:Y,Data!$B:$B,Figure16!$B5529,Data!$A:$A,Figure16!$A5529)</f>
        <v>0</v>
      </c>
      <c r="E5529" s="3">
        <f>SUMIFS(Data!Q:Q,Data!$B:$B,Figure16!$B5529,Data!$A:$A,Figure16!$A5529)</f>
        <v>594611111.11111116</v>
      </c>
      <c r="F5529" s="1">
        <f t="shared" si="176"/>
        <v>0</v>
      </c>
      <c r="G5529" s="1">
        <f t="shared" si="177"/>
        <v>0</v>
      </c>
      <c r="H5529">
        <f>SUMIFS(Data!Z:Z,Data!B:B,Figure16!B5529,Data!A:A,Figure16!A5529)</f>
        <v>1</v>
      </c>
    </row>
    <row r="5530" spans="1:8">
      <c r="A5530" s="27">
        <v>1971</v>
      </c>
      <c r="B5530" t="s">
        <v>53</v>
      </c>
      <c r="C5530" s="3">
        <f>SUMIFS(Data!F:F,Data!$B:$B,Figure16!$B5530,Data!$A:$A,Figure16!$A5530)</f>
        <v>0</v>
      </c>
      <c r="D5530" s="3">
        <f>SUMIFS(Data!Y:Y,Data!$B:$B,Figure16!$B5530,Data!$A:$A,Figure16!$A5530)</f>
        <v>0</v>
      </c>
      <c r="E5530" s="3">
        <f>SUMIFS(Data!Q:Q,Data!$B:$B,Figure16!$B5530,Data!$A:$A,Figure16!$A5530)</f>
        <v>664571428.57142854</v>
      </c>
      <c r="F5530" s="1">
        <f t="shared" si="176"/>
        <v>0</v>
      </c>
      <c r="G5530" s="1">
        <f t="shared" si="177"/>
        <v>0</v>
      </c>
      <c r="H5530">
        <f>SUMIFS(Data!Z:Z,Data!B:B,Figure16!B5530,Data!A:A,Figure16!A5530)</f>
        <v>1</v>
      </c>
    </row>
    <row r="5531" spans="1:8">
      <c r="A5531" s="27">
        <v>1972</v>
      </c>
      <c r="B5531" t="s">
        <v>53</v>
      </c>
      <c r="C5531" s="3">
        <f>SUMIFS(Data!F:F,Data!$B:$B,Figure16!$B5531,Data!$A:$A,Figure16!$A5531)</f>
        <v>0</v>
      </c>
      <c r="D5531" s="3">
        <f>SUMIFS(Data!Y:Y,Data!$B:$B,Figure16!$B5531,Data!$A:$A,Figure16!$A5531)</f>
        <v>0</v>
      </c>
      <c r="E5531" s="3">
        <f>SUMIFS(Data!Q:Q,Data!$B:$B,Figure16!$B5531,Data!$A:$A,Figure16!$A5531)</f>
        <v>769039682.53968251</v>
      </c>
      <c r="F5531" s="1">
        <f t="shared" si="176"/>
        <v>0</v>
      </c>
      <c r="G5531" s="1">
        <f t="shared" si="177"/>
        <v>0</v>
      </c>
      <c r="H5531">
        <f>SUMIFS(Data!Z:Z,Data!B:B,Figure16!B5531,Data!A:A,Figure16!A5531)</f>
        <v>1</v>
      </c>
    </row>
    <row r="5532" spans="1:8">
      <c r="A5532" s="27">
        <v>1973</v>
      </c>
      <c r="B5532" t="s">
        <v>53</v>
      </c>
      <c r="C5532" s="3">
        <f>SUMIFS(Data!F:F,Data!$B:$B,Figure16!$B5532,Data!$A:$A,Figure16!$A5532)</f>
        <v>0</v>
      </c>
      <c r="D5532" s="3">
        <f>SUMIFS(Data!Y:Y,Data!$B:$B,Figure16!$B5532,Data!$A:$A,Figure16!$A5532)</f>
        <v>0</v>
      </c>
      <c r="E5532" s="3">
        <f>SUMIFS(Data!Q:Q,Data!$B:$B,Figure16!$B5532,Data!$A:$A,Figure16!$A5532)</f>
        <v>995531746.03174603</v>
      </c>
      <c r="F5532" s="1">
        <f t="shared" si="176"/>
        <v>0</v>
      </c>
      <c r="G5532" s="1">
        <f t="shared" si="177"/>
        <v>0</v>
      </c>
      <c r="H5532">
        <f>SUMIFS(Data!Z:Z,Data!B:B,Figure16!B5532,Data!A:A,Figure16!A5532)</f>
        <v>1</v>
      </c>
    </row>
    <row r="5533" spans="1:8">
      <c r="A5533" s="27">
        <v>1974</v>
      </c>
      <c r="B5533" t="s">
        <v>53</v>
      </c>
      <c r="C5533" s="3">
        <f>SUMIFS(Data!F:F,Data!$B:$B,Figure16!$B5533,Data!$A:$A,Figure16!$A5533)</f>
        <v>0</v>
      </c>
      <c r="D5533" s="3">
        <f>SUMIFS(Data!Y:Y,Data!$B:$B,Figure16!$B5533,Data!$A:$A,Figure16!$A5533)</f>
        <v>0</v>
      </c>
      <c r="E5533" s="3">
        <f>SUMIFS(Data!Q:Q,Data!$B:$B,Figure16!$B5533,Data!$A:$A,Figure16!$A5533)</f>
        <v>1333475396.8253965</v>
      </c>
      <c r="F5533" s="1">
        <f t="shared" si="176"/>
        <v>0</v>
      </c>
      <c r="G5533" s="1">
        <f t="shared" si="177"/>
        <v>0</v>
      </c>
      <c r="H5533">
        <f>SUMIFS(Data!Z:Z,Data!B:B,Figure16!B5533,Data!A:A,Figure16!A5533)</f>
        <v>1</v>
      </c>
    </row>
    <row r="5534" spans="1:8">
      <c r="A5534" s="27">
        <v>1975</v>
      </c>
      <c r="B5534" t="s">
        <v>53</v>
      </c>
      <c r="C5534" s="3">
        <f>SUMIFS(Data!F:F,Data!$B:$B,Figure16!$B5534,Data!$A:$A,Figure16!$A5534)</f>
        <v>0</v>
      </c>
      <c r="D5534" s="3">
        <f>SUMIFS(Data!Y:Y,Data!$B:$B,Figure16!$B5534,Data!$A:$A,Figure16!$A5534)</f>
        <v>0</v>
      </c>
      <c r="E5534" s="3">
        <f>SUMIFS(Data!Q:Q,Data!$B:$B,Figure16!$B5534,Data!$A:$A,Figure16!$A5534)</f>
        <v>1511420634.920635</v>
      </c>
      <c r="F5534" s="1">
        <f t="shared" si="176"/>
        <v>0</v>
      </c>
      <c r="G5534" s="1">
        <f t="shared" si="177"/>
        <v>0</v>
      </c>
      <c r="H5534">
        <f>SUMIFS(Data!Z:Z,Data!B:B,Figure16!B5534,Data!A:A,Figure16!A5534)</f>
        <v>1</v>
      </c>
    </row>
    <row r="5535" spans="1:8">
      <c r="A5535" s="27">
        <v>1976</v>
      </c>
      <c r="B5535" t="s">
        <v>53</v>
      </c>
      <c r="C5535" s="3">
        <f>SUMIFS(Data!F:F,Data!$B:$B,Figure16!$B5535,Data!$A:$A,Figure16!$A5535)</f>
        <v>0</v>
      </c>
      <c r="D5535" s="3">
        <f>SUMIFS(Data!Y:Y,Data!$B:$B,Figure16!$B5535,Data!$A:$A,Figure16!$A5535)</f>
        <v>0</v>
      </c>
      <c r="E5535" s="3">
        <f>SUMIFS(Data!Q:Q,Data!$B:$B,Figure16!$B5535,Data!$A:$A,Figure16!$A5535)</f>
        <v>1698960317.4603171</v>
      </c>
      <c r="F5535" s="1">
        <f t="shared" si="176"/>
        <v>0</v>
      </c>
      <c r="G5535" s="1">
        <f t="shared" si="177"/>
        <v>0</v>
      </c>
      <c r="H5535">
        <f>SUMIFS(Data!Z:Z,Data!B:B,Figure16!B5535,Data!A:A,Figure16!A5535)</f>
        <v>1</v>
      </c>
    </row>
    <row r="5536" spans="1:8">
      <c r="A5536" s="27">
        <v>1977</v>
      </c>
      <c r="B5536" t="s">
        <v>53</v>
      </c>
      <c r="C5536" s="3">
        <f>SUMIFS(Data!F:F,Data!$B:$B,Figure16!$B5536,Data!$A:$A,Figure16!$A5536)</f>
        <v>0</v>
      </c>
      <c r="D5536" s="3">
        <f>SUMIFS(Data!Y:Y,Data!$B:$B,Figure16!$B5536,Data!$A:$A,Figure16!$A5536)</f>
        <v>0</v>
      </c>
      <c r="E5536" s="3">
        <f>SUMIFS(Data!Q:Q,Data!$B:$B,Figure16!$B5536,Data!$A:$A,Figure16!$A5536)</f>
        <v>2092158730.1587303</v>
      </c>
      <c r="F5536" s="1">
        <f t="shared" si="176"/>
        <v>0</v>
      </c>
      <c r="G5536" s="1">
        <f t="shared" si="177"/>
        <v>0</v>
      </c>
      <c r="H5536">
        <f>SUMIFS(Data!Z:Z,Data!B:B,Figure16!B5536,Data!A:A,Figure16!A5536)</f>
        <v>1</v>
      </c>
    </row>
    <row r="5537" spans="1:8">
      <c r="A5537" s="27">
        <v>1978</v>
      </c>
      <c r="B5537" t="s">
        <v>53</v>
      </c>
      <c r="C5537" s="3">
        <f>SUMIFS(Data!F:F,Data!$B:$B,Figure16!$B5537,Data!$A:$A,Figure16!$A5537)</f>
        <v>0</v>
      </c>
      <c r="D5537" s="3">
        <f>SUMIFS(Data!Y:Y,Data!$B:$B,Figure16!$B5537,Data!$A:$A,Figure16!$A5537)</f>
        <v>0</v>
      </c>
      <c r="E5537" s="3">
        <f>SUMIFS(Data!Q:Q,Data!$B:$B,Figure16!$B5537,Data!$A:$A,Figure16!$A5537)</f>
        <v>2559857142.8571429</v>
      </c>
      <c r="F5537" s="1">
        <f t="shared" si="176"/>
        <v>0</v>
      </c>
      <c r="G5537" s="1">
        <f t="shared" si="177"/>
        <v>0</v>
      </c>
      <c r="H5537">
        <f>SUMIFS(Data!Z:Z,Data!B:B,Figure16!B5537,Data!A:A,Figure16!A5537)</f>
        <v>1</v>
      </c>
    </row>
    <row r="5538" spans="1:8">
      <c r="A5538" s="27">
        <v>1979</v>
      </c>
      <c r="B5538" t="s">
        <v>53</v>
      </c>
      <c r="C5538" s="3">
        <f>SUMIFS(Data!F:F,Data!$B:$B,Figure16!$B5538,Data!$A:$A,Figure16!$A5538)</f>
        <v>0</v>
      </c>
      <c r="D5538" s="3">
        <f>SUMIFS(Data!Y:Y,Data!$B:$B,Figure16!$B5538,Data!$A:$A,Figure16!$A5538)</f>
        <v>7000000</v>
      </c>
      <c r="E5538" s="3">
        <f>SUMIFS(Data!Q:Q,Data!$B:$B,Figure16!$B5538,Data!$A:$A,Figure16!$A5538)</f>
        <v>3416777777.7777777</v>
      </c>
      <c r="F5538" s="1">
        <f t="shared" si="176"/>
        <v>0</v>
      </c>
      <c r="G5538" s="1">
        <f t="shared" si="177"/>
        <v>0.2048713862963806</v>
      </c>
      <c r="H5538">
        <f>SUMIFS(Data!Z:Z,Data!B:B,Figure16!B5538,Data!A:A,Figure16!A5538)</f>
        <v>1</v>
      </c>
    </row>
    <row r="5539" spans="1:8">
      <c r="A5539" s="27">
        <v>1980</v>
      </c>
      <c r="B5539" t="s">
        <v>53</v>
      </c>
      <c r="C5539" s="3">
        <f>SUMIFS(Data!F:F,Data!$B:$B,Figure16!$B5539,Data!$A:$A,Figure16!$A5539)</f>
        <v>0</v>
      </c>
      <c r="D5539" s="3">
        <f>SUMIFS(Data!Y:Y,Data!$B:$B,Figure16!$B5539,Data!$A:$A,Figure16!$A5539)</f>
        <v>0</v>
      </c>
      <c r="E5539" s="3">
        <f>SUMIFS(Data!Q:Q,Data!$B:$B,Figure16!$B5539,Data!$A:$A,Figure16!$A5539)</f>
        <v>4448087301.5873013</v>
      </c>
      <c r="F5539" s="1">
        <f t="shared" si="176"/>
        <v>0</v>
      </c>
      <c r="G5539" s="1">
        <f t="shared" si="177"/>
        <v>0</v>
      </c>
      <c r="H5539">
        <f>SUMIFS(Data!Z:Z,Data!B:B,Figure16!B5539,Data!A:A,Figure16!A5539)</f>
        <v>1</v>
      </c>
    </row>
    <row r="5540" spans="1:8">
      <c r="A5540" s="27">
        <v>1981</v>
      </c>
      <c r="B5540" t="s">
        <v>53</v>
      </c>
      <c r="C5540" s="3">
        <f>SUMIFS(Data!F:F,Data!$B:$B,Figure16!$B5540,Data!$A:$A,Figure16!$A5540)</f>
        <v>0</v>
      </c>
      <c r="D5540" s="3">
        <f>SUMIFS(Data!Y:Y,Data!$B:$B,Figure16!$B5540,Data!$A:$A,Figure16!$A5540)</f>
        <v>88550000</v>
      </c>
      <c r="E5540" s="3">
        <f>SUMIFS(Data!Q:Q,Data!$B:$B,Figure16!$B5540,Data!$A:$A,Figure16!$A5540)</f>
        <v>5624515873.015873</v>
      </c>
      <c r="F5540" s="1">
        <f t="shared" si="176"/>
        <v>0</v>
      </c>
      <c r="G5540" s="1">
        <f t="shared" si="177"/>
        <v>1.5743577224988674</v>
      </c>
      <c r="H5540">
        <f>SUMIFS(Data!Z:Z,Data!B:B,Figure16!B5540,Data!A:A,Figure16!A5540)</f>
        <v>1</v>
      </c>
    </row>
    <row r="5541" spans="1:8">
      <c r="A5541" s="27">
        <v>1982</v>
      </c>
      <c r="B5541" t="s">
        <v>53</v>
      </c>
      <c r="C5541" s="3">
        <f>SUMIFS(Data!F:F,Data!$B:$B,Figure16!$B5541,Data!$A:$A,Figure16!$A5541)</f>
        <v>0</v>
      </c>
      <c r="D5541" s="3">
        <f>SUMIFS(Data!Y:Y,Data!$B:$B,Figure16!$B5541,Data!$A:$A,Figure16!$A5541)</f>
        <v>145700000</v>
      </c>
      <c r="E5541" s="3">
        <f>SUMIFS(Data!Q:Q,Data!$B:$B,Figure16!$B5541,Data!$A:$A,Figure16!$A5541)</f>
        <v>5419411764.7058821</v>
      </c>
      <c r="F5541" s="1">
        <f t="shared" si="176"/>
        <v>0</v>
      </c>
      <c r="G5541" s="1">
        <f t="shared" si="177"/>
        <v>2.6884836643872791</v>
      </c>
      <c r="H5541">
        <f>SUMIFS(Data!Z:Z,Data!B:B,Figure16!B5541,Data!A:A,Figure16!A5541)</f>
        <v>1</v>
      </c>
    </row>
    <row r="5542" spans="1:8">
      <c r="A5542" s="27">
        <v>1983</v>
      </c>
      <c r="B5542" t="s">
        <v>53</v>
      </c>
      <c r="C5542" s="3">
        <f>SUMIFS(Data!F:F,Data!$B:$B,Figure16!$B5542,Data!$A:$A,Figure16!$A5542)</f>
        <v>0</v>
      </c>
      <c r="D5542" s="3">
        <f>SUMIFS(Data!Y:Y,Data!$B:$B,Figure16!$B5542,Data!$A:$A,Figure16!$A5542)</f>
        <v>197036992</v>
      </c>
      <c r="E5542" s="3">
        <f>SUMIFS(Data!Q:Q,Data!$B:$B,Figure16!$B5542,Data!$A:$A,Figure16!$A5542)</f>
        <v>5673248726.180089</v>
      </c>
      <c r="F5542" s="1">
        <f t="shared" si="176"/>
        <v>0</v>
      </c>
      <c r="G5542" s="1">
        <f t="shared" si="177"/>
        <v>3.4730892564385925</v>
      </c>
      <c r="H5542">
        <f>SUMIFS(Data!Z:Z,Data!B:B,Figure16!B5542,Data!A:A,Figure16!A5542)</f>
        <v>1</v>
      </c>
    </row>
    <row r="5543" spans="1:8">
      <c r="A5543" s="27">
        <v>1984</v>
      </c>
      <c r="B5543" t="s">
        <v>53</v>
      </c>
      <c r="C5543" s="3">
        <f>SUMIFS(Data!F:F,Data!$B:$B,Figure16!$B5543,Data!$A:$A,Figure16!$A5543)</f>
        <v>0</v>
      </c>
      <c r="D5543" s="3">
        <f>SUMIFS(Data!Y:Y,Data!$B:$B,Figure16!$B5543,Data!$A:$A,Figure16!$A5543)</f>
        <v>0</v>
      </c>
      <c r="E5543" s="3">
        <f>SUMIFS(Data!Q:Q,Data!$B:$B,Figure16!$B5543,Data!$A:$A,Figure16!$A5543)</f>
        <v>4502462807.0601978</v>
      </c>
      <c r="F5543" s="1">
        <f t="shared" si="176"/>
        <v>0</v>
      </c>
      <c r="G5543" s="1">
        <f t="shared" si="177"/>
        <v>0</v>
      </c>
      <c r="H5543">
        <f>SUMIFS(Data!Z:Z,Data!B:B,Figure16!B5543,Data!A:A,Figure16!A5543)</f>
        <v>1</v>
      </c>
    </row>
    <row r="5544" spans="1:8">
      <c r="A5544" s="27">
        <v>1985</v>
      </c>
      <c r="B5544" t="s">
        <v>53</v>
      </c>
      <c r="C5544" s="3">
        <f>SUMIFS(Data!F:F,Data!$B:$B,Figure16!$B5544,Data!$A:$A,Figure16!$A5544)</f>
        <v>0</v>
      </c>
      <c r="D5544" s="3">
        <f>SUMIFS(Data!Y:Y,Data!$B:$B,Figure16!$B5544,Data!$A:$A,Figure16!$A5544)</f>
        <v>0</v>
      </c>
      <c r="E5544" s="3">
        <f>SUMIFS(Data!Q:Q,Data!$B:$B,Figure16!$B5544,Data!$A:$A,Figure16!$A5544)</f>
        <v>3282449235.872612</v>
      </c>
      <c r="F5544" s="1">
        <f t="shared" si="176"/>
        <v>0</v>
      </c>
      <c r="G5544" s="1">
        <f t="shared" si="177"/>
        <v>0</v>
      </c>
      <c r="H5544">
        <f>SUMIFS(Data!Z:Z,Data!B:B,Figure16!B5544,Data!A:A,Figure16!A5544)</f>
        <v>1</v>
      </c>
    </row>
    <row r="5545" spans="1:8">
      <c r="A5545" s="27">
        <v>1986</v>
      </c>
      <c r="B5545" t="s">
        <v>53</v>
      </c>
      <c r="C5545" s="3">
        <f>SUMIFS(Data!F:F,Data!$B:$B,Figure16!$B5545,Data!$A:$A,Figure16!$A5545)</f>
        <v>0</v>
      </c>
      <c r="D5545" s="3">
        <f>SUMIFS(Data!Y:Y,Data!$B:$B,Figure16!$B5545,Data!$A:$A,Figure16!$A5545)</f>
        <v>0</v>
      </c>
      <c r="E5545" s="3">
        <f>SUMIFS(Data!Q:Q,Data!$B:$B,Figure16!$B5545,Data!$A:$A,Figure16!$A5545)</f>
        <v>3723993942.7200422</v>
      </c>
      <c r="F5545" s="1">
        <f t="shared" si="176"/>
        <v>0</v>
      </c>
      <c r="G5545" s="1">
        <f t="shared" si="177"/>
        <v>0</v>
      </c>
      <c r="H5545">
        <f>SUMIFS(Data!Z:Z,Data!B:B,Figure16!B5545,Data!A:A,Figure16!A5545)</f>
        <v>1</v>
      </c>
    </row>
    <row r="5546" spans="1:8">
      <c r="A5546" s="27">
        <v>1987</v>
      </c>
      <c r="B5546" t="s">
        <v>53</v>
      </c>
      <c r="C5546" s="3">
        <f>SUMIFS(Data!F:F,Data!$B:$B,Figure16!$B5546,Data!$A:$A,Figure16!$A5546)</f>
        <v>0</v>
      </c>
      <c r="D5546" s="3">
        <f>SUMIFS(Data!Y:Y,Data!$B:$B,Figure16!$B5546,Data!$A:$A,Figure16!$A5546)</f>
        <v>0</v>
      </c>
      <c r="E5546" s="3">
        <f>SUMIFS(Data!Q:Q,Data!$B:$B,Figure16!$B5546,Data!$A:$A,Figure16!$A5546)</f>
        <v>3971044723.8015423</v>
      </c>
      <c r="F5546" s="1">
        <f t="shared" si="176"/>
        <v>0</v>
      </c>
      <c r="G5546" s="1">
        <f t="shared" si="177"/>
        <v>0</v>
      </c>
      <c r="H5546">
        <f>SUMIFS(Data!Z:Z,Data!B:B,Figure16!B5546,Data!A:A,Figure16!A5546)</f>
        <v>1</v>
      </c>
    </row>
    <row r="5547" spans="1:8">
      <c r="A5547" s="27">
        <v>1988</v>
      </c>
      <c r="B5547" t="s">
        <v>53</v>
      </c>
      <c r="C5547" s="3">
        <f>SUMIFS(Data!F:F,Data!$B:$B,Figure16!$B5547,Data!$A:$A,Figure16!$A5547)</f>
        <v>0</v>
      </c>
      <c r="D5547" s="3">
        <f>SUMIFS(Data!Y:Y,Data!$B:$B,Figure16!$B5547,Data!$A:$A,Figure16!$A5547)</f>
        <v>0</v>
      </c>
      <c r="E5547" s="3">
        <f>SUMIFS(Data!Q:Q,Data!$B:$B,Figure16!$B5547,Data!$A:$A,Figure16!$A5547)</f>
        <v>4255683528.3396792</v>
      </c>
      <c r="F5547" s="1">
        <f t="shared" si="176"/>
        <v>0</v>
      </c>
      <c r="G5547" s="1">
        <f t="shared" si="177"/>
        <v>0</v>
      </c>
      <c r="H5547">
        <f>SUMIFS(Data!Z:Z,Data!B:B,Figure16!B5547,Data!A:A,Figure16!A5547)</f>
        <v>1</v>
      </c>
    </row>
    <row r="5548" spans="1:8">
      <c r="A5548" s="27">
        <v>1989</v>
      </c>
      <c r="B5548" t="s">
        <v>53</v>
      </c>
      <c r="C5548" s="3">
        <f>SUMIFS(Data!F:F,Data!$B:$B,Figure16!$B5548,Data!$A:$A,Figure16!$A5548)</f>
        <v>0</v>
      </c>
      <c r="D5548" s="3">
        <f>SUMIFS(Data!Y:Y,Data!$B:$B,Figure16!$B5548,Data!$A:$A,Figure16!$A5548)</f>
        <v>0</v>
      </c>
      <c r="E5548" s="3">
        <f>SUMIFS(Data!Q:Q,Data!$B:$B,Figure16!$B5548,Data!$A:$A,Figure16!$A5548)</f>
        <v>4757732199.9667759</v>
      </c>
      <c r="F5548" s="1">
        <f t="shared" si="176"/>
        <v>0</v>
      </c>
      <c r="G5548" s="1">
        <f t="shared" si="177"/>
        <v>0</v>
      </c>
      <c r="H5548">
        <f>SUMIFS(Data!Z:Z,Data!B:B,Figure16!B5548,Data!A:A,Figure16!A5548)</f>
        <v>1</v>
      </c>
    </row>
    <row r="5549" spans="1:8">
      <c r="A5549" s="27">
        <v>1990</v>
      </c>
      <c r="B5549" t="s">
        <v>53</v>
      </c>
      <c r="C5549" s="3">
        <f>SUMIFS(Data!F:F,Data!$B:$B,Figure16!$B5549,Data!$A:$A,Figure16!$A5549)</f>
        <v>0</v>
      </c>
      <c r="D5549" s="3">
        <f>SUMIFS(Data!Y:Y,Data!$B:$B,Figure16!$B5549,Data!$A:$A,Figure16!$A5549)</f>
        <v>0</v>
      </c>
      <c r="E5549" s="3">
        <f>SUMIFS(Data!Q:Q,Data!$B:$B,Figure16!$B5549,Data!$A:$A,Figure16!$A5549)</f>
        <v>5812114523.0270205</v>
      </c>
      <c r="F5549" s="1">
        <f t="shared" si="176"/>
        <v>0</v>
      </c>
      <c r="G5549" s="1">
        <f t="shared" si="177"/>
        <v>0</v>
      </c>
      <c r="H5549">
        <f>SUMIFS(Data!Z:Z,Data!B:B,Figure16!B5549,Data!A:A,Figure16!A5549)</f>
        <v>1</v>
      </c>
    </row>
    <row r="5550" spans="1:8">
      <c r="A5550" s="27">
        <v>1991</v>
      </c>
      <c r="B5550" t="s">
        <v>53</v>
      </c>
      <c r="C5550" s="3">
        <f>SUMIFS(Data!F:F,Data!$B:$B,Figure16!$B5550,Data!$A:$A,Figure16!$A5550)</f>
        <v>0</v>
      </c>
      <c r="D5550" s="3">
        <f>SUMIFS(Data!Y:Y,Data!$B:$B,Figure16!$B5550,Data!$A:$A,Figure16!$A5550)</f>
        <v>0</v>
      </c>
      <c r="E5550" s="3">
        <f>SUMIFS(Data!Q:Q,Data!$B:$B,Figure16!$B5550,Data!$A:$A,Figure16!$A5550)</f>
        <v>6984367762.9037113</v>
      </c>
      <c r="F5550" s="1">
        <f t="shared" si="176"/>
        <v>0</v>
      </c>
      <c r="G5550" s="1">
        <f t="shared" si="177"/>
        <v>0</v>
      </c>
      <c r="H5550">
        <f>SUMIFS(Data!Z:Z,Data!B:B,Figure16!B5550,Data!A:A,Figure16!A5550)</f>
        <v>1</v>
      </c>
    </row>
    <row r="5551" spans="1:8">
      <c r="A5551" s="27">
        <v>1992</v>
      </c>
      <c r="B5551" t="s">
        <v>53</v>
      </c>
      <c r="C5551" s="3">
        <f>SUMIFS(Data!F:F,Data!$B:$B,Figure16!$B5551,Data!$A:$A,Figure16!$A5551)</f>
        <v>0</v>
      </c>
      <c r="D5551" s="3">
        <f>SUMIFS(Data!Y:Y,Data!$B:$B,Figure16!$B5551,Data!$A:$A,Figure16!$A5551)</f>
        <v>0</v>
      </c>
      <c r="E5551" s="3">
        <f>SUMIFS(Data!Q:Q,Data!$B:$B,Figure16!$B5551,Data!$A:$A,Figure16!$A5551)</f>
        <v>7157424031.0604544</v>
      </c>
      <c r="F5551" s="1">
        <f t="shared" si="176"/>
        <v>0</v>
      </c>
      <c r="G5551" s="1">
        <f t="shared" si="177"/>
        <v>0</v>
      </c>
      <c r="H5551">
        <f>SUMIFS(Data!Z:Z,Data!B:B,Figure16!B5551,Data!A:A,Figure16!A5551)</f>
        <v>1</v>
      </c>
    </row>
    <row r="5552" spans="1:8">
      <c r="A5552" s="27">
        <v>1993</v>
      </c>
      <c r="B5552" t="s">
        <v>53</v>
      </c>
      <c r="C5552" s="3">
        <f>SUMIFS(Data!F:F,Data!$B:$B,Figure16!$B5552,Data!$A:$A,Figure16!$A5552)</f>
        <v>0</v>
      </c>
      <c r="D5552" s="3">
        <f>SUMIFS(Data!Y:Y,Data!$B:$B,Figure16!$B5552,Data!$A:$A,Figure16!$A5552)</f>
        <v>0</v>
      </c>
      <c r="E5552" s="3">
        <f>SUMIFS(Data!Q:Q,Data!$B:$B,Figure16!$B5552,Data!$A:$A,Figure16!$A5552)</f>
        <v>7249533620.3061399</v>
      </c>
      <c r="F5552" s="1">
        <f t="shared" si="176"/>
        <v>0</v>
      </c>
      <c r="G5552" s="1">
        <f t="shared" si="177"/>
        <v>0</v>
      </c>
      <c r="H5552">
        <f>SUMIFS(Data!Z:Z,Data!B:B,Figure16!B5552,Data!A:A,Figure16!A5552)</f>
        <v>1</v>
      </c>
    </row>
    <row r="5553" spans="1:8">
      <c r="A5553" s="27">
        <v>1994</v>
      </c>
      <c r="B5553" t="s">
        <v>53</v>
      </c>
      <c r="C5553" s="3">
        <f>SUMIFS(Data!F:F,Data!$B:$B,Figure16!$B5553,Data!$A:$A,Figure16!$A5553)</f>
        <v>0</v>
      </c>
      <c r="D5553" s="3">
        <f>SUMIFS(Data!Y:Y,Data!$B:$B,Figure16!$B5553,Data!$A:$A,Figure16!$A5553)</f>
        <v>0</v>
      </c>
      <c r="E5553" s="3">
        <f>SUMIFS(Data!Q:Q,Data!$B:$B,Figure16!$B5553,Data!$A:$A,Figure16!$A5553)</f>
        <v>7870982004.8195047</v>
      </c>
      <c r="F5553" s="1">
        <f t="shared" si="176"/>
        <v>0</v>
      </c>
      <c r="G5553" s="1">
        <f t="shared" si="177"/>
        <v>0</v>
      </c>
      <c r="H5553">
        <f>SUMIFS(Data!Z:Z,Data!B:B,Figure16!B5553,Data!A:A,Figure16!A5553)</f>
        <v>1</v>
      </c>
    </row>
    <row r="5554" spans="1:8">
      <c r="A5554" s="27">
        <v>1995</v>
      </c>
      <c r="B5554" t="s">
        <v>53</v>
      </c>
      <c r="C5554" s="3">
        <f>SUMIFS(Data!F:F,Data!$B:$B,Figure16!$B5554,Data!$A:$A,Figure16!$A5554)</f>
        <v>0</v>
      </c>
      <c r="D5554" s="3">
        <f>SUMIFS(Data!Y:Y,Data!$B:$B,Figure16!$B5554,Data!$A:$A,Figure16!$A5554)</f>
        <v>0</v>
      </c>
      <c r="E5554" s="3">
        <f>SUMIFS(Data!Q:Q,Data!$B:$B,Figure16!$B5554,Data!$A:$A,Figure16!$A5554)</f>
        <v>9062131475.0231781</v>
      </c>
      <c r="F5554" s="1">
        <f t="shared" si="176"/>
        <v>0</v>
      </c>
      <c r="G5554" s="1">
        <f t="shared" si="177"/>
        <v>0</v>
      </c>
      <c r="H5554">
        <f>SUMIFS(Data!Z:Z,Data!B:B,Figure16!B5554,Data!A:A,Figure16!A5554)</f>
        <v>1</v>
      </c>
    </row>
    <row r="5555" spans="1:8">
      <c r="A5555" s="27">
        <v>1996</v>
      </c>
      <c r="B5555" t="s">
        <v>53</v>
      </c>
      <c r="C5555" s="3">
        <f>SUMIFS(Data!F:F,Data!$B:$B,Figure16!$B5555,Data!$A:$A,Figure16!$A5555)</f>
        <v>0</v>
      </c>
      <c r="D5555" s="3">
        <f>SUMIFS(Data!Y:Y,Data!$B:$B,Figure16!$B5555,Data!$A:$A,Figure16!$A5555)</f>
        <v>0</v>
      </c>
      <c r="E5555" s="3">
        <f>SUMIFS(Data!Q:Q,Data!$B:$B,Figure16!$B5555,Data!$A:$A,Figure16!$A5555)</f>
        <v>9788391780.52421</v>
      </c>
      <c r="F5555" s="1">
        <f t="shared" si="176"/>
        <v>0</v>
      </c>
      <c r="G5555" s="1">
        <f t="shared" si="177"/>
        <v>0</v>
      </c>
      <c r="H5555">
        <f>SUMIFS(Data!Z:Z,Data!B:B,Figure16!B5555,Data!A:A,Figure16!A5555)</f>
        <v>1</v>
      </c>
    </row>
    <row r="5556" spans="1:8">
      <c r="A5556" s="27">
        <v>1997</v>
      </c>
      <c r="B5556" t="s">
        <v>53</v>
      </c>
      <c r="C5556" s="3">
        <f>SUMIFS(Data!F:F,Data!$B:$B,Figure16!$B5556,Data!$A:$A,Figure16!$A5556)</f>
        <v>0</v>
      </c>
      <c r="D5556" s="3">
        <f>SUMIFS(Data!Y:Y,Data!$B:$B,Figure16!$B5556,Data!$A:$A,Figure16!$A5556)</f>
        <v>0</v>
      </c>
      <c r="E5556" s="3">
        <f>SUMIFS(Data!Q:Q,Data!$B:$B,Figure16!$B5556,Data!$A:$A,Figure16!$A5556)</f>
        <v>9965225678.05093</v>
      </c>
      <c r="F5556" s="1">
        <f t="shared" si="176"/>
        <v>0</v>
      </c>
      <c r="G5556" s="1">
        <f t="shared" si="177"/>
        <v>0</v>
      </c>
      <c r="H5556">
        <f>SUMIFS(Data!Z:Z,Data!B:B,Figure16!B5556,Data!A:A,Figure16!A5556)</f>
        <v>1</v>
      </c>
    </row>
    <row r="5557" spans="1:8">
      <c r="A5557" s="27">
        <v>1998</v>
      </c>
      <c r="B5557" t="s">
        <v>53</v>
      </c>
      <c r="C5557" s="3">
        <f>SUMIFS(Data!F:F,Data!$B:$B,Figure16!$B5557,Data!$A:$A,Figure16!$A5557)</f>
        <v>0</v>
      </c>
      <c r="D5557" s="3">
        <f>SUMIFS(Data!Y:Y,Data!$B:$B,Figure16!$B5557,Data!$A:$A,Figure16!$A5557)</f>
        <v>0</v>
      </c>
      <c r="E5557" s="3">
        <f>SUMIFS(Data!Q:Q,Data!$B:$B,Figure16!$B5557,Data!$A:$A,Figure16!$A5557)</f>
        <v>9260481572.4246178</v>
      </c>
      <c r="F5557" s="1">
        <f t="shared" si="176"/>
        <v>0</v>
      </c>
      <c r="G5557" s="1">
        <f t="shared" si="177"/>
        <v>0</v>
      </c>
      <c r="H5557">
        <f>SUMIFS(Data!Z:Z,Data!B:B,Figure16!B5557,Data!A:A,Figure16!A5557)</f>
        <v>1</v>
      </c>
    </row>
    <row r="5558" spans="1:8">
      <c r="A5558" s="27">
        <v>1999</v>
      </c>
      <c r="B5558" t="s">
        <v>53</v>
      </c>
      <c r="C5558" s="3">
        <f>SUMIFS(Data!F:F,Data!$B:$B,Figure16!$B5558,Data!$A:$A,Figure16!$A5558)</f>
        <v>0</v>
      </c>
      <c r="D5558" s="3">
        <f>SUMIFS(Data!Y:Y,Data!$B:$B,Figure16!$B5558,Data!$A:$A,Figure16!$A5558)</f>
        <v>0</v>
      </c>
      <c r="E5558" s="3">
        <f>SUMIFS(Data!Q:Q,Data!$B:$B,Figure16!$B5558,Data!$A:$A,Figure16!$A5558)</f>
        <v>8837070235.5189209</v>
      </c>
      <c r="F5558" s="1">
        <f t="shared" si="176"/>
        <v>0</v>
      </c>
      <c r="G5558" s="1">
        <f t="shared" si="177"/>
        <v>0</v>
      </c>
      <c r="H5558">
        <f>SUMIFS(Data!Z:Z,Data!B:B,Figure16!B5558,Data!A:A,Figure16!A5558)</f>
        <v>1</v>
      </c>
    </row>
    <row r="5559" spans="1:8">
      <c r="A5559" s="27">
        <v>2000</v>
      </c>
      <c r="B5559" t="s">
        <v>53</v>
      </c>
      <c r="C5559" s="3">
        <f>SUMIFS(Data!F:F,Data!$B:$B,Figure16!$B5559,Data!$A:$A,Figure16!$A5559)</f>
        <v>0</v>
      </c>
      <c r="D5559" s="3">
        <f>SUMIFS(Data!Y:Y,Data!$B:$B,Figure16!$B5559,Data!$A:$A,Figure16!$A5559)</f>
        <v>0</v>
      </c>
      <c r="E5559" s="3">
        <f>SUMIFS(Data!Q:Q,Data!$B:$B,Figure16!$B5559,Data!$A:$A,Figure16!$A5559)</f>
        <v>8855705139.5585651</v>
      </c>
      <c r="F5559" s="1">
        <f t="shared" si="176"/>
        <v>0</v>
      </c>
      <c r="G5559" s="1">
        <f t="shared" si="177"/>
        <v>0</v>
      </c>
      <c r="H5559">
        <f>SUMIFS(Data!Z:Z,Data!B:B,Figure16!B5559,Data!A:A,Figure16!A5559)</f>
        <v>1</v>
      </c>
    </row>
    <row r="5560" spans="1:8">
      <c r="A5560" s="27">
        <v>2001</v>
      </c>
      <c r="B5560" t="s">
        <v>53</v>
      </c>
      <c r="C5560" s="3">
        <f>SUMIFS(Data!F:F,Data!$B:$B,Figure16!$B5560,Data!$A:$A,Figure16!$A5560)</f>
        <v>0</v>
      </c>
      <c r="D5560" s="3">
        <f>SUMIFS(Data!Y:Y,Data!$B:$B,Figure16!$B5560,Data!$A:$A,Figure16!$A5560)</f>
        <v>0</v>
      </c>
      <c r="E5560" s="3">
        <f>SUMIFS(Data!Q:Q,Data!$B:$B,Figure16!$B5560,Data!$A:$A,Figure16!$A5560)</f>
        <v>8495806432.1846695</v>
      </c>
      <c r="F5560" s="1">
        <f t="shared" si="176"/>
        <v>0</v>
      </c>
      <c r="G5560" s="1">
        <f t="shared" si="177"/>
        <v>0</v>
      </c>
      <c r="H5560">
        <f>SUMIFS(Data!Z:Z,Data!B:B,Figure16!B5560,Data!A:A,Figure16!A5560)</f>
        <v>1</v>
      </c>
    </row>
    <row r="5561" spans="1:8">
      <c r="A5561" s="27">
        <v>2002</v>
      </c>
      <c r="B5561" t="s">
        <v>53</v>
      </c>
      <c r="C5561" s="3">
        <f>SUMIFS(Data!F:F,Data!$B:$B,Figure16!$B5561,Data!$A:$A,Figure16!$A5561)</f>
        <v>0</v>
      </c>
      <c r="D5561" s="3">
        <f>SUMIFS(Data!Y:Y,Data!$B:$B,Figure16!$B5561,Data!$A:$A,Figure16!$A5561)</f>
        <v>0</v>
      </c>
      <c r="E5561" s="3">
        <f>SUMIFS(Data!Q:Q,Data!$B:$B,Figure16!$B5561,Data!$A:$A,Figure16!$A5561)</f>
        <v>7196260656.8455591</v>
      </c>
      <c r="F5561" s="1">
        <f t="shared" si="176"/>
        <v>0</v>
      </c>
      <c r="G5561" s="1">
        <f t="shared" si="177"/>
        <v>0</v>
      </c>
      <c r="H5561">
        <f>SUMIFS(Data!Z:Z,Data!B:B,Figure16!B5561,Data!A:A,Figure16!A5561)</f>
        <v>1</v>
      </c>
    </row>
    <row r="5562" spans="1:8">
      <c r="A5562" s="27">
        <v>2003</v>
      </c>
      <c r="B5562" t="s">
        <v>53</v>
      </c>
      <c r="C5562" s="3">
        <f>SUMIFS(Data!F:F,Data!$B:$B,Figure16!$B5562,Data!$A:$A,Figure16!$A5562)</f>
        <v>0</v>
      </c>
      <c r="D5562" s="3">
        <f>SUMIFS(Data!Y:Y,Data!$B:$B,Figure16!$B5562,Data!$A:$A,Figure16!$A5562)</f>
        <v>0</v>
      </c>
      <c r="E5562" s="3">
        <f>SUMIFS(Data!Q:Q,Data!$B:$B,Figure16!$B5562,Data!$A:$A,Figure16!$A5562)</f>
        <v>7691367471.1799183</v>
      </c>
      <c r="F5562" s="1">
        <f t="shared" si="176"/>
        <v>0</v>
      </c>
      <c r="G5562" s="1">
        <f t="shared" si="177"/>
        <v>0</v>
      </c>
      <c r="H5562">
        <f>SUMIFS(Data!Z:Z,Data!B:B,Figure16!B5562,Data!A:A,Figure16!A5562)</f>
        <v>1</v>
      </c>
    </row>
    <row r="5563" spans="1:8">
      <c r="A5563" s="27">
        <v>2004</v>
      </c>
      <c r="B5563" t="s">
        <v>53</v>
      </c>
      <c r="C5563" s="3">
        <f>SUMIFS(Data!F:F,Data!$B:$B,Figure16!$B5563,Data!$A:$A,Figure16!$A5563)</f>
        <v>0</v>
      </c>
      <c r="D5563" s="3">
        <f>SUMIFS(Data!Y:Y,Data!$B:$B,Figure16!$B5563,Data!$A:$A,Figure16!$A5563)</f>
        <v>0</v>
      </c>
      <c r="E5563" s="3">
        <f>SUMIFS(Data!Q:Q,Data!$B:$B,Figure16!$B5563,Data!$A:$A,Figure16!$A5563)</f>
        <v>9624440836.2930946</v>
      </c>
      <c r="F5563" s="1">
        <f t="shared" si="176"/>
        <v>0</v>
      </c>
      <c r="G5563" s="1">
        <f t="shared" si="177"/>
        <v>0</v>
      </c>
      <c r="H5563">
        <f>SUMIFS(Data!Z:Z,Data!B:B,Figure16!B5563,Data!A:A,Figure16!A5563)</f>
        <v>1</v>
      </c>
    </row>
    <row r="5564" spans="1:8">
      <c r="A5564" s="27">
        <v>2005</v>
      </c>
      <c r="B5564" t="s">
        <v>53</v>
      </c>
      <c r="C5564" s="3">
        <f>SUMIFS(Data!F:F,Data!$B:$B,Figure16!$B5564,Data!$A:$A,Figure16!$A5564)</f>
        <v>0</v>
      </c>
      <c r="D5564" s="3">
        <f>SUMIFS(Data!Y:Y,Data!$B:$B,Figure16!$B5564,Data!$A:$A,Figure16!$A5564)</f>
        <v>0</v>
      </c>
      <c r="E5564" s="3">
        <f>SUMIFS(Data!Q:Q,Data!$B:$B,Figure16!$B5564,Data!$A:$A,Figure16!$A5564)</f>
        <v>10737500188.112309</v>
      </c>
      <c r="F5564" s="1">
        <f t="shared" si="176"/>
        <v>0</v>
      </c>
      <c r="G5564" s="1">
        <f t="shared" si="177"/>
        <v>0</v>
      </c>
      <c r="H5564">
        <f>SUMIFS(Data!Z:Z,Data!B:B,Figure16!B5564,Data!A:A,Figure16!A5564)</f>
        <v>1</v>
      </c>
    </row>
    <row r="5565" spans="1:8">
      <c r="A5565" s="27">
        <v>2006</v>
      </c>
      <c r="B5565" t="s">
        <v>53</v>
      </c>
      <c r="C5565" s="3">
        <f>SUMIFS(Data!F:F,Data!$B:$B,Figure16!$B5565,Data!$A:$A,Figure16!$A5565)</f>
        <v>0</v>
      </c>
      <c r="D5565" s="3">
        <f>SUMIFS(Data!Y:Y,Data!$B:$B,Figure16!$B5565,Data!$A:$A,Figure16!$A5565)</f>
        <v>0</v>
      </c>
      <c r="E5565" s="3">
        <f>SUMIFS(Data!Q:Q,Data!$B:$B,Figure16!$B5565,Data!$A:$A,Figure16!$A5565)</f>
        <v>13429430050.260954</v>
      </c>
      <c r="F5565" s="1">
        <f t="shared" si="176"/>
        <v>0</v>
      </c>
      <c r="G5565" s="1">
        <f t="shared" si="177"/>
        <v>0</v>
      </c>
      <c r="H5565">
        <f>SUMIFS(Data!Z:Z,Data!B:B,Figure16!B5565,Data!A:A,Figure16!A5565)</f>
        <v>1</v>
      </c>
    </row>
    <row r="5566" spans="1:8">
      <c r="A5566" s="27">
        <v>2007</v>
      </c>
      <c r="B5566" t="s">
        <v>53</v>
      </c>
      <c r="C5566" s="3">
        <f>SUMIFS(Data!F:F,Data!$B:$B,Figure16!$B5566,Data!$A:$A,Figure16!$A5566)</f>
        <v>0</v>
      </c>
      <c r="D5566" s="3">
        <f>SUMIFS(Data!Y:Y,Data!$B:$B,Figure16!$B5566,Data!$A:$A,Figure16!$A5566)</f>
        <v>0</v>
      </c>
      <c r="E5566" s="3">
        <f>SUMIFS(Data!Q:Q,Data!$B:$B,Figure16!$B5566,Data!$A:$A,Figure16!$A5566)</f>
        <v>17856270473.152958</v>
      </c>
      <c r="F5566" s="1">
        <f t="shared" si="176"/>
        <v>0</v>
      </c>
      <c r="G5566" s="1">
        <f t="shared" si="177"/>
        <v>0</v>
      </c>
      <c r="H5566">
        <f>SUMIFS(Data!Z:Z,Data!B:B,Figure16!B5566,Data!A:A,Figure16!A5566)</f>
        <v>1</v>
      </c>
    </row>
    <row r="5567" spans="1:8">
      <c r="A5567" s="27">
        <v>2008</v>
      </c>
      <c r="B5567" t="s">
        <v>53</v>
      </c>
      <c r="C5567" s="3">
        <f>SUMIFS(Data!F:F,Data!$B:$B,Figure16!$B5567,Data!$A:$A,Figure16!$A5567)</f>
        <v>0</v>
      </c>
      <c r="D5567" s="3">
        <f>SUMIFS(Data!Y:Y,Data!$B:$B,Figure16!$B5567,Data!$A:$A,Figure16!$A5567)</f>
        <v>0</v>
      </c>
      <c r="E5567" s="3">
        <f>SUMIFS(Data!Q:Q,Data!$B:$B,Figure16!$B5567,Data!$A:$A,Figure16!$A5567)</f>
        <v>24578067861.399773</v>
      </c>
      <c r="F5567" s="1">
        <f t="shared" si="176"/>
        <v>0</v>
      </c>
      <c r="G5567" s="1">
        <f t="shared" si="177"/>
        <v>0</v>
      </c>
      <c r="H5567">
        <f>SUMIFS(Data!Z:Z,Data!B:B,Figure16!B5567,Data!A:A,Figure16!A5567)</f>
        <v>1</v>
      </c>
    </row>
    <row r="5568" spans="1:8">
      <c r="A5568" s="27">
        <v>2009</v>
      </c>
      <c r="B5568" t="s">
        <v>53</v>
      </c>
      <c r="C5568" s="3">
        <f>SUMIFS(Data!F:F,Data!$B:$B,Figure16!$B5568,Data!$A:$A,Figure16!$A5568)</f>
        <v>0</v>
      </c>
      <c r="D5568" s="3">
        <f>SUMIFS(Data!Y:Y,Data!$B:$B,Figure16!$B5568,Data!$A:$A,Figure16!$A5568)</f>
        <v>0</v>
      </c>
      <c r="E5568" s="3">
        <f>SUMIFS(Data!Q:Q,Data!$B:$B,Figure16!$B5568,Data!$A:$A,Figure16!$A5568)</f>
        <v>22341754513.96426</v>
      </c>
      <c r="F5568" s="1">
        <f t="shared" si="176"/>
        <v>0</v>
      </c>
      <c r="G5568" s="1">
        <f t="shared" si="177"/>
        <v>0</v>
      </c>
      <c r="H5568">
        <f>SUMIFS(Data!Z:Z,Data!B:B,Figure16!B5568,Data!A:A,Figure16!A5568)</f>
        <v>1</v>
      </c>
    </row>
    <row r="5569" spans="1:8">
      <c r="A5569" s="27">
        <v>2010</v>
      </c>
      <c r="B5569" t="s">
        <v>53</v>
      </c>
      <c r="C5569" s="3">
        <f>SUMIFS(Data!F:F,Data!$B:$B,Figure16!$B5569,Data!$A:$A,Figure16!$A5569)</f>
        <v>0</v>
      </c>
      <c r="D5569" s="3">
        <f>SUMIFS(Data!Y:Y,Data!$B:$B,Figure16!$B5569,Data!$A:$A,Figure16!$A5569)</f>
        <v>0</v>
      </c>
      <c r="E5569" s="3">
        <f>SUMIFS(Data!Q:Q,Data!$B:$B,Figure16!$B5569,Data!$A:$A,Figure16!$A5569)</f>
        <v>27215968615.554821</v>
      </c>
      <c r="F5569" s="1">
        <f t="shared" si="176"/>
        <v>0</v>
      </c>
      <c r="G5569" s="1">
        <f t="shared" si="177"/>
        <v>0</v>
      </c>
      <c r="H5569">
        <f>SUMIFS(Data!Z:Z,Data!B:B,Figure16!B5569,Data!A:A,Figure16!A5569)</f>
        <v>1</v>
      </c>
    </row>
    <row r="5570" spans="1:8">
      <c r="A5570" s="27">
        <v>2011</v>
      </c>
      <c r="B5570" t="s">
        <v>53</v>
      </c>
      <c r="C5570" s="3">
        <f>SUMIFS(Data!F:F,Data!$B:$B,Figure16!$B5570,Data!$A:$A,Figure16!$A5570)</f>
        <v>0</v>
      </c>
      <c r="D5570" s="3">
        <f>SUMIFS(Data!Y:Y,Data!$B:$B,Figure16!$B5570,Data!$A:$A,Figure16!$A5570)</f>
        <v>0</v>
      </c>
      <c r="E5570" s="3">
        <f>SUMIFS(Data!Q:Q,Data!$B:$B,Figure16!$B5570,Data!$A:$A,Figure16!$A5570)</f>
        <v>33715524703.928837</v>
      </c>
      <c r="F5570" s="1">
        <f t="shared" si="176"/>
        <v>0</v>
      </c>
      <c r="G5570" s="1">
        <f t="shared" si="177"/>
        <v>0</v>
      </c>
      <c r="H5570">
        <f>SUMIFS(Data!Z:Z,Data!B:B,Figure16!B5570,Data!A:A,Figure16!A5570)</f>
        <v>1</v>
      </c>
    </row>
    <row r="5571" spans="1:8">
      <c r="A5571" s="27">
        <v>2012</v>
      </c>
      <c r="B5571" t="s">
        <v>53</v>
      </c>
      <c r="C5571" s="3">
        <f>SUMIFS(Data!F:F,Data!$B:$B,Figure16!$B5571,Data!$A:$A,Figure16!$A5571)</f>
        <v>0</v>
      </c>
      <c r="D5571" s="3">
        <f>SUMIFS(Data!Y:Y,Data!$B:$B,Figure16!$B5571,Data!$A:$A,Figure16!$A5571)</f>
        <v>0</v>
      </c>
      <c r="E5571" s="3">
        <f>SUMIFS(Data!Q:Q,Data!$B:$B,Figure16!$B5571,Data!$A:$A,Figure16!$A5571)</f>
        <v>33283228891.092331</v>
      </c>
      <c r="F5571" s="1">
        <f t="shared" ref="F5571:F5634" si="178">IF(E5571&gt;0,C5571/E5571*100,"")</f>
        <v>0</v>
      </c>
      <c r="G5571" s="1">
        <f t="shared" ref="G5571:G5634" si="179">IF($E5571&gt;0,D5571/$E5571*100,"")</f>
        <v>0</v>
      </c>
      <c r="H5571">
        <f>SUMIFS(Data!Z:Z,Data!B:B,Figure16!B5571,Data!A:A,Figure16!A5571)</f>
        <v>1</v>
      </c>
    </row>
    <row r="5572" spans="1:8">
      <c r="A5572" s="27">
        <v>2013</v>
      </c>
      <c r="B5572" t="s">
        <v>53</v>
      </c>
      <c r="C5572" s="3">
        <f>SUMIFS(Data!F:F,Data!$B:$B,Figure16!$B5572,Data!$A:$A,Figure16!$A5572)</f>
        <v>0</v>
      </c>
      <c r="D5572" s="3">
        <f>SUMIFS(Data!Y:Y,Data!$B:$B,Figure16!$B5572,Data!$A:$A,Figure16!$A5572)</f>
        <v>0</v>
      </c>
      <c r="E5572" s="3">
        <f>SUMIFS(Data!Q:Q,Data!$B:$B,Figure16!$B5572,Data!$A:$A,Figure16!$A5572)</f>
        <v>38585317742.980957</v>
      </c>
      <c r="F5572" s="1">
        <f t="shared" si="178"/>
        <v>0</v>
      </c>
      <c r="G5572" s="1">
        <f t="shared" si="179"/>
        <v>0</v>
      </c>
      <c r="H5572">
        <f>SUMIFS(Data!Z:Z,Data!B:B,Figure16!B5572,Data!A:A,Figure16!A5572)</f>
        <v>1</v>
      </c>
    </row>
    <row r="5573" spans="1:8">
      <c r="A5573" s="27">
        <v>2014</v>
      </c>
      <c r="B5573" t="s">
        <v>53</v>
      </c>
      <c r="C5573" s="3">
        <f>SUMIFS(Data!F:F,Data!$B:$B,Figure16!$B5573,Data!$A:$A,Figure16!$A5573)</f>
        <v>0</v>
      </c>
      <c r="D5573" s="3">
        <f>SUMIFS(Data!Y:Y,Data!$B:$B,Figure16!$B5573,Data!$A:$A,Figure16!$A5573)</f>
        <v>0</v>
      </c>
      <c r="E5573" s="3">
        <f>SUMIFS(Data!Q:Q,Data!$B:$B,Figure16!$B5573,Data!$A:$A,Figure16!$A5573)</f>
        <v>40276532540.881203</v>
      </c>
      <c r="F5573" s="1">
        <f t="shared" si="178"/>
        <v>0</v>
      </c>
      <c r="G5573" s="1">
        <f t="shared" si="179"/>
        <v>0</v>
      </c>
      <c r="H5573">
        <f>SUMIFS(Data!Z:Z,Data!B:B,Figure16!B5573,Data!A:A,Figure16!A5573)</f>
        <v>1</v>
      </c>
    </row>
    <row r="5574" spans="1:8">
      <c r="A5574" s="27">
        <v>2015</v>
      </c>
      <c r="B5574" t="s">
        <v>53</v>
      </c>
      <c r="C5574" s="3">
        <f>SUMIFS(Data!F:F,Data!$B:$B,Figure16!$B5574,Data!$A:$A,Figure16!$A5574)</f>
        <v>0</v>
      </c>
      <c r="D5574" s="3">
        <f>SUMIFS(Data!Y:Y,Data!$B:$B,Figure16!$B5574,Data!$A:$A,Figure16!$A5574)</f>
        <v>0</v>
      </c>
      <c r="E5574" s="3">
        <f>SUMIFS(Data!Q:Q,Data!$B:$B,Figure16!$B5574,Data!$A:$A,Figure16!$A5574)</f>
        <v>36164068797.251053</v>
      </c>
      <c r="F5574" s="1">
        <f t="shared" si="178"/>
        <v>0</v>
      </c>
      <c r="G5574" s="1">
        <f t="shared" si="179"/>
        <v>0</v>
      </c>
      <c r="H5574">
        <f>SUMIFS(Data!Z:Z,Data!B:B,Figure16!B5574,Data!A:A,Figure16!A5574)</f>
        <v>1</v>
      </c>
    </row>
    <row r="5575" spans="1:8">
      <c r="A5575" s="27">
        <v>2016</v>
      </c>
      <c r="B5575" t="s">
        <v>53</v>
      </c>
      <c r="C5575" s="3">
        <f>SUMIFS(Data!F:F,Data!$B:$B,Figure16!$B5575,Data!$A:$A,Figure16!$A5575)</f>
        <v>0</v>
      </c>
      <c r="D5575" s="3">
        <f>SUMIFS(Data!Y:Y,Data!$B:$B,Figure16!$B5575,Data!$A:$A,Figure16!$A5575)</f>
        <v>0</v>
      </c>
      <c r="E5575" s="3">
        <f>SUMIFS(Data!Q:Q,Data!$B:$B,Figure16!$B5575,Data!$A:$A,Figure16!$A5575)</f>
        <v>36054281572.398148</v>
      </c>
      <c r="F5575" s="1">
        <f t="shared" si="178"/>
        <v>0</v>
      </c>
      <c r="G5575" s="1">
        <f t="shared" si="179"/>
        <v>0</v>
      </c>
      <c r="H5575">
        <f>SUMIFS(Data!Z:Z,Data!B:B,Figure16!B5575,Data!A:A,Figure16!A5575)</f>
        <v>1</v>
      </c>
    </row>
    <row r="5576" spans="1:8">
      <c r="A5576" s="27">
        <v>2017</v>
      </c>
      <c r="B5576" t="s">
        <v>53</v>
      </c>
      <c r="C5576" s="3">
        <f>SUMIFS(Data!F:F,Data!$B:$B,Figure16!$B5576,Data!$A:$A,Figure16!$A5576)</f>
        <v>0</v>
      </c>
      <c r="D5576" s="3">
        <f>SUMIFS(Data!Y:Y,Data!$B:$B,Figure16!$B5576,Data!$A:$A,Figure16!$A5576)</f>
        <v>0</v>
      </c>
      <c r="E5576" s="3">
        <f>SUMIFS(Data!Q:Q,Data!$B:$B,Figure16!$B5576,Data!$A:$A,Figure16!$A5576)</f>
        <v>39667400816.212639</v>
      </c>
      <c r="F5576" s="1">
        <f t="shared" si="178"/>
        <v>0</v>
      </c>
      <c r="G5576" s="1">
        <f t="shared" si="179"/>
        <v>0</v>
      </c>
      <c r="H5576">
        <f>SUMIFS(Data!Z:Z,Data!B:B,Figure16!B5576,Data!A:A,Figure16!A5576)</f>
        <v>1</v>
      </c>
    </row>
    <row r="5577" spans="1:8">
      <c r="A5577" s="27">
        <v>1950</v>
      </c>
      <c r="B5577" t="s">
        <v>78</v>
      </c>
      <c r="C5577" s="3">
        <f>SUMIFS(Data!F:F,Data!$B:$B,Figure16!$B5577,Data!$A:$A,Figure16!$A5577)</f>
        <v>0</v>
      </c>
      <c r="D5577" s="3">
        <f>SUMIFS(Data!Y:Y,Data!$B:$B,Figure16!$B5577,Data!$A:$A,Figure16!$A5577)</f>
        <v>0</v>
      </c>
      <c r="E5577" s="3">
        <f>SUMIFS(Data!Q:Q,Data!$B:$B,Figure16!$B5577,Data!$A:$A,Figure16!$A5577)</f>
        <v>0</v>
      </c>
      <c r="F5577" s="1" t="str">
        <f t="shared" si="178"/>
        <v/>
      </c>
      <c r="G5577" s="1" t="str">
        <f t="shared" si="179"/>
        <v/>
      </c>
      <c r="H5577">
        <f>SUMIFS(Data!Z:Z,Data!B:B,Figure16!B5577,Data!A:A,Figure16!A5577)</f>
        <v>1</v>
      </c>
    </row>
    <row r="5578" spans="1:8">
      <c r="A5578" s="27">
        <v>1951</v>
      </c>
      <c r="B5578" t="s">
        <v>78</v>
      </c>
      <c r="C5578" s="3">
        <f>SUMIFS(Data!F:F,Data!$B:$B,Figure16!$B5578,Data!$A:$A,Figure16!$A5578)</f>
        <v>0</v>
      </c>
      <c r="D5578" s="3">
        <f>SUMIFS(Data!Y:Y,Data!$B:$B,Figure16!$B5578,Data!$A:$A,Figure16!$A5578)</f>
        <v>0</v>
      </c>
      <c r="E5578" s="3">
        <f>SUMIFS(Data!Q:Q,Data!$B:$B,Figure16!$B5578,Data!$A:$A,Figure16!$A5578)</f>
        <v>0</v>
      </c>
      <c r="F5578" s="1" t="str">
        <f t="shared" si="178"/>
        <v/>
      </c>
      <c r="G5578" s="1" t="str">
        <f t="shared" si="179"/>
        <v/>
      </c>
      <c r="H5578">
        <f>SUMIFS(Data!Z:Z,Data!B:B,Figure16!B5578,Data!A:A,Figure16!A5578)</f>
        <v>1</v>
      </c>
    </row>
    <row r="5579" spans="1:8">
      <c r="A5579" s="27">
        <v>1952</v>
      </c>
      <c r="B5579" t="s">
        <v>78</v>
      </c>
      <c r="C5579" s="3">
        <f>SUMIFS(Data!F:F,Data!$B:$B,Figure16!$B5579,Data!$A:$A,Figure16!$A5579)</f>
        <v>0</v>
      </c>
      <c r="D5579" s="3">
        <f>SUMIFS(Data!Y:Y,Data!$B:$B,Figure16!$B5579,Data!$A:$A,Figure16!$A5579)</f>
        <v>0</v>
      </c>
      <c r="E5579" s="3">
        <f>SUMIFS(Data!Q:Q,Data!$B:$B,Figure16!$B5579,Data!$A:$A,Figure16!$A5579)</f>
        <v>0</v>
      </c>
      <c r="F5579" s="1" t="str">
        <f t="shared" si="178"/>
        <v/>
      </c>
      <c r="G5579" s="1" t="str">
        <f t="shared" si="179"/>
        <v/>
      </c>
      <c r="H5579">
        <f>SUMIFS(Data!Z:Z,Data!B:B,Figure16!B5579,Data!A:A,Figure16!A5579)</f>
        <v>1</v>
      </c>
    </row>
    <row r="5580" spans="1:8">
      <c r="A5580" s="27">
        <v>1953</v>
      </c>
      <c r="B5580" t="s">
        <v>78</v>
      </c>
      <c r="C5580" s="3">
        <f>SUMIFS(Data!F:F,Data!$B:$B,Figure16!$B5580,Data!$A:$A,Figure16!$A5580)</f>
        <v>0</v>
      </c>
      <c r="D5580" s="3">
        <f>SUMIFS(Data!Y:Y,Data!$B:$B,Figure16!$B5580,Data!$A:$A,Figure16!$A5580)</f>
        <v>0</v>
      </c>
      <c r="E5580" s="3">
        <f>SUMIFS(Data!Q:Q,Data!$B:$B,Figure16!$B5580,Data!$A:$A,Figure16!$A5580)</f>
        <v>0</v>
      </c>
      <c r="F5580" s="1" t="str">
        <f t="shared" si="178"/>
        <v/>
      </c>
      <c r="G5580" s="1" t="str">
        <f t="shared" si="179"/>
        <v/>
      </c>
      <c r="H5580">
        <f>SUMIFS(Data!Z:Z,Data!B:B,Figure16!B5580,Data!A:A,Figure16!A5580)</f>
        <v>1</v>
      </c>
    </row>
    <row r="5581" spans="1:8">
      <c r="A5581" s="27">
        <v>1954</v>
      </c>
      <c r="B5581" t="s">
        <v>78</v>
      </c>
      <c r="C5581" s="3">
        <f>SUMIFS(Data!F:F,Data!$B:$B,Figure16!$B5581,Data!$A:$A,Figure16!$A5581)</f>
        <v>0</v>
      </c>
      <c r="D5581" s="3">
        <f>SUMIFS(Data!Y:Y,Data!$B:$B,Figure16!$B5581,Data!$A:$A,Figure16!$A5581)</f>
        <v>0</v>
      </c>
      <c r="E5581" s="3">
        <f>SUMIFS(Data!Q:Q,Data!$B:$B,Figure16!$B5581,Data!$A:$A,Figure16!$A5581)</f>
        <v>0</v>
      </c>
      <c r="F5581" s="1" t="str">
        <f t="shared" si="178"/>
        <v/>
      </c>
      <c r="G5581" s="1" t="str">
        <f t="shared" si="179"/>
        <v/>
      </c>
      <c r="H5581">
        <f>SUMIFS(Data!Z:Z,Data!B:B,Figure16!B5581,Data!A:A,Figure16!A5581)</f>
        <v>1</v>
      </c>
    </row>
    <row r="5582" spans="1:8">
      <c r="A5582" s="27">
        <v>1955</v>
      </c>
      <c r="B5582" t="s">
        <v>78</v>
      </c>
      <c r="C5582" s="3">
        <f>SUMIFS(Data!F:F,Data!$B:$B,Figure16!$B5582,Data!$A:$A,Figure16!$A5582)</f>
        <v>0</v>
      </c>
      <c r="D5582" s="3">
        <f>SUMIFS(Data!Y:Y,Data!$B:$B,Figure16!$B5582,Data!$A:$A,Figure16!$A5582)</f>
        <v>0</v>
      </c>
      <c r="E5582" s="3">
        <f>SUMIFS(Data!Q:Q,Data!$B:$B,Figure16!$B5582,Data!$A:$A,Figure16!$A5582)</f>
        <v>0</v>
      </c>
      <c r="F5582" s="1" t="str">
        <f t="shared" si="178"/>
        <v/>
      </c>
      <c r="G5582" s="1" t="str">
        <f t="shared" si="179"/>
        <v/>
      </c>
      <c r="H5582">
        <f>SUMIFS(Data!Z:Z,Data!B:B,Figure16!B5582,Data!A:A,Figure16!A5582)</f>
        <v>1</v>
      </c>
    </row>
    <row r="5583" spans="1:8">
      <c r="A5583" s="27">
        <v>1956</v>
      </c>
      <c r="B5583" t="s">
        <v>78</v>
      </c>
      <c r="C5583" s="3">
        <f>SUMIFS(Data!F:F,Data!$B:$B,Figure16!$B5583,Data!$A:$A,Figure16!$A5583)</f>
        <v>0</v>
      </c>
      <c r="D5583" s="3">
        <f>SUMIFS(Data!Y:Y,Data!$B:$B,Figure16!$B5583,Data!$A:$A,Figure16!$A5583)</f>
        <v>0</v>
      </c>
      <c r="E5583" s="3">
        <f>SUMIFS(Data!Q:Q,Data!$B:$B,Figure16!$B5583,Data!$A:$A,Figure16!$A5583)</f>
        <v>0</v>
      </c>
      <c r="F5583" s="1" t="str">
        <f t="shared" si="178"/>
        <v/>
      </c>
      <c r="G5583" s="1" t="str">
        <f t="shared" si="179"/>
        <v/>
      </c>
      <c r="H5583">
        <f>SUMIFS(Data!Z:Z,Data!B:B,Figure16!B5583,Data!A:A,Figure16!A5583)</f>
        <v>1</v>
      </c>
    </row>
    <row r="5584" spans="1:8">
      <c r="A5584" s="27">
        <v>1957</v>
      </c>
      <c r="B5584" t="s">
        <v>78</v>
      </c>
      <c r="C5584" s="3">
        <f>SUMIFS(Data!F:F,Data!$B:$B,Figure16!$B5584,Data!$A:$A,Figure16!$A5584)</f>
        <v>0</v>
      </c>
      <c r="D5584" s="3">
        <f>SUMIFS(Data!Y:Y,Data!$B:$B,Figure16!$B5584,Data!$A:$A,Figure16!$A5584)</f>
        <v>0</v>
      </c>
      <c r="E5584" s="3">
        <f>SUMIFS(Data!Q:Q,Data!$B:$B,Figure16!$B5584,Data!$A:$A,Figure16!$A5584)</f>
        <v>0</v>
      </c>
      <c r="F5584" s="1" t="str">
        <f t="shared" si="178"/>
        <v/>
      </c>
      <c r="G5584" s="1" t="str">
        <f t="shared" si="179"/>
        <v/>
      </c>
      <c r="H5584">
        <f>SUMIFS(Data!Z:Z,Data!B:B,Figure16!B5584,Data!A:A,Figure16!A5584)</f>
        <v>1</v>
      </c>
    </row>
    <row r="5585" spans="1:8">
      <c r="A5585" s="27">
        <v>1958</v>
      </c>
      <c r="B5585" t="s">
        <v>78</v>
      </c>
      <c r="C5585" s="3">
        <f>SUMIFS(Data!F:F,Data!$B:$B,Figure16!$B5585,Data!$A:$A,Figure16!$A5585)</f>
        <v>0</v>
      </c>
      <c r="D5585" s="3">
        <f>SUMIFS(Data!Y:Y,Data!$B:$B,Figure16!$B5585,Data!$A:$A,Figure16!$A5585)</f>
        <v>0</v>
      </c>
      <c r="E5585" s="3">
        <f>SUMIFS(Data!Q:Q,Data!$B:$B,Figure16!$B5585,Data!$A:$A,Figure16!$A5585)</f>
        <v>0</v>
      </c>
      <c r="F5585" s="1" t="str">
        <f t="shared" si="178"/>
        <v/>
      </c>
      <c r="G5585" s="1" t="str">
        <f t="shared" si="179"/>
        <v/>
      </c>
      <c r="H5585">
        <f>SUMIFS(Data!Z:Z,Data!B:B,Figure16!B5585,Data!A:A,Figure16!A5585)</f>
        <v>1</v>
      </c>
    </row>
    <row r="5586" spans="1:8">
      <c r="A5586" s="27">
        <v>1959</v>
      </c>
      <c r="B5586" t="s">
        <v>78</v>
      </c>
      <c r="C5586" s="3">
        <f>SUMIFS(Data!F:F,Data!$B:$B,Figure16!$B5586,Data!$A:$A,Figure16!$A5586)</f>
        <v>0</v>
      </c>
      <c r="D5586" s="3">
        <f>SUMIFS(Data!Y:Y,Data!$B:$B,Figure16!$B5586,Data!$A:$A,Figure16!$A5586)</f>
        <v>0</v>
      </c>
      <c r="E5586" s="3">
        <f>SUMIFS(Data!Q:Q,Data!$B:$B,Figure16!$B5586,Data!$A:$A,Figure16!$A5586)</f>
        <v>0</v>
      </c>
      <c r="F5586" s="1" t="str">
        <f t="shared" si="178"/>
        <v/>
      </c>
      <c r="G5586" s="1" t="str">
        <f t="shared" si="179"/>
        <v/>
      </c>
      <c r="H5586">
        <f>SUMIFS(Data!Z:Z,Data!B:B,Figure16!B5586,Data!A:A,Figure16!A5586)</f>
        <v>1</v>
      </c>
    </row>
    <row r="5587" spans="1:8">
      <c r="A5587" s="27">
        <v>1960</v>
      </c>
      <c r="B5587" t="s">
        <v>78</v>
      </c>
      <c r="C5587" s="3">
        <f>SUMIFS(Data!F:F,Data!$B:$B,Figure16!$B5587,Data!$A:$A,Figure16!$A5587)</f>
        <v>0</v>
      </c>
      <c r="D5587" s="3">
        <f>SUMIFS(Data!Y:Y,Data!$B:$B,Figure16!$B5587,Data!$A:$A,Figure16!$A5587)</f>
        <v>0</v>
      </c>
      <c r="E5587" s="3">
        <f>SUMIFS(Data!Q:Q,Data!$B:$B,Figure16!$B5587,Data!$A:$A,Figure16!$A5587)</f>
        <v>2571908062.0769229</v>
      </c>
      <c r="F5587" s="1">
        <f t="shared" si="178"/>
        <v>0</v>
      </c>
      <c r="G5587" s="1">
        <f t="shared" si="179"/>
        <v>0</v>
      </c>
      <c r="H5587">
        <f>SUMIFS(Data!Z:Z,Data!B:B,Figure16!B5587,Data!A:A,Figure16!A5587)</f>
        <v>1</v>
      </c>
    </row>
    <row r="5588" spans="1:8">
      <c r="A5588" s="27">
        <v>1961</v>
      </c>
      <c r="B5588" t="s">
        <v>78</v>
      </c>
      <c r="C5588" s="3">
        <f>SUMIFS(Data!F:F,Data!$B:$B,Figure16!$B5588,Data!$A:$A,Figure16!$A5588)</f>
        <v>0</v>
      </c>
      <c r="D5588" s="3">
        <f>SUMIFS(Data!Y:Y,Data!$B:$B,Figure16!$B5588,Data!$A:$A,Figure16!$A5588)</f>
        <v>0</v>
      </c>
      <c r="E5588" s="3">
        <f>SUMIFS(Data!Q:Q,Data!$B:$B,Figure16!$B5588,Data!$A:$A,Figure16!$A5588)</f>
        <v>2899654840.3656344</v>
      </c>
      <c r="F5588" s="1">
        <f t="shared" si="178"/>
        <v>0</v>
      </c>
      <c r="G5588" s="1">
        <f t="shared" si="179"/>
        <v>0</v>
      </c>
      <c r="H5588">
        <f>SUMIFS(Data!Z:Z,Data!B:B,Figure16!B5588,Data!A:A,Figure16!A5588)</f>
        <v>1</v>
      </c>
    </row>
    <row r="5589" spans="1:8">
      <c r="A5589" s="27">
        <v>1962</v>
      </c>
      <c r="B5589" t="s">
        <v>78</v>
      </c>
      <c r="C5589" s="3">
        <f>SUMIFS(Data!F:F,Data!$B:$B,Figure16!$B5589,Data!$A:$A,Figure16!$A5589)</f>
        <v>0</v>
      </c>
      <c r="D5589" s="3">
        <f>SUMIFS(Data!Y:Y,Data!$B:$B,Figure16!$B5589,Data!$A:$A,Figure16!$A5589)</f>
        <v>0</v>
      </c>
      <c r="E5589" s="3">
        <f>SUMIFS(Data!Q:Q,Data!$B:$B,Figure16!$B5589,Data!$A:$A,Figure16!$A5589)</f>
        <v>3286773187.8768654</v>
      </c>
      <c r="F5589" s="1">
        <f t="shared" si="178"/>
        <v>0</v>
      </c>
      <c r="G5589" s="1">
        <f t="shared" si="179"/>
        <v>0</v>
      </c>
      <c r="H5589">
        <f>SUMIFS(Data!Z:Z,Data!B:B,Figure16!B5589,Data!A:A,Figure16!A5589)</f>
        <v>1</v>
      </c>
    </row>
    <row r="5590" spans="1:8">
      <c r="A5590" s="27">
        <v>1963</v>
      </c>
      <c r="B5590" t="s">
        <v>78</v>
      </c>
      <c r="C5590" s="3">
        <f>SUMIFS(Data!F:F,Data!$B:$B,Figure16!$B5590,Data!$A:$A,Figure16!$A5590)</f>
        <v>0</v>
      </c>
      <c r="D5590" s="3">
        <f>SUMIFS(Data!Y:Y,Data!$B:$B,Figure16!$B5590,Data!$A:$A,Figure16!$A5590)</f>
        <v>0</v>
      </c>
      <c r="E5590" s="3">
        <f>SUMIFS(Data!Q:Q,Data!$B:$B,Figure16!$B5590,Data!$A:$A,Figure16!$A5590)</f>
        <v>3600957771.1529856</v>
      </c>
      <c r="F5590" s="1">
        <f t="shared" si="178"/>
        <v>0</v>
      </c>
      <c r="G5590" s="1">
        <f t="shared" si="179"/>
        <v>0</v>
      </c>
      <c r="H5590">
        <f>SUMIFS(Data!Z:Z,Data!B:B,Figure16!B5590,Data!A:A,Figure16!A5590)</f>
        <v>1</v>
      </c>
    </row>
    <row r="5591" spans="1:8">
      <c r="A5591" s="27">
        <v>1964</v>
      </c>
      <c r="B5591" t="s">
        <v>78</v>
      </c>
      <c r="C5591" s="3">
        <f>SUMIFS(Data!F:F,Data!$B:$B,Figure16!$B5591,Data!$A:$A,Figure16!$A5591)</f>
        <v>0</v>
      </c>
      <c r="D5591" s="3">
        <f>SUMIFS(Data!Y:Y,Data!$B:$B,Figure16!$B5591,Data!$A:$A,Figure16!$A5591)</f>
        <v>0</v>
      </c>
      <c r="E5591" s="3">
        <f>SUMIFS(Data!Q:Q,Data!$B:$B,Figure16!$B5591,Data!$A:$A,Figure16!$A5591)</f>
        <v>4356913870.2350378</v>
      </c>
      <c r="F5591" s="1">
        <f t="shared" si="178"/>
        <v>0</v>
      </c>
      <c r="G5591" s="1">
        <f t="shared" si="179"/>
        <v>0</v>
      </c>
      <c r="H5591">
        <f>SUMIFS(Data!Z:Z,Data!B:B,Figure16!B5591,Data!A:A,Figure16!A5591)</f>
        <v>1</v>
      </c>
    </row>
    <row r="5592" spans="1:8">
      <c r="A5592" s="27">
        <v>1965</v>
      </c>
      <c r="B5592" t="s">
        <v>78</v>
      </c>
      <c r="C5592" s="3">
        <f>SUMIFS(Data!F:F,Data!$B:$B,Figure16!$B5592,Data!$A:$A,Figure16!$A5592)</f>
        <v>0</v>
      </c>
      <c r="D5592" s="3">
        <f>SUMIFS(Data!Y:Y,Data!$B:$B,Figure16!$B5592,Data!$A:$A,Figure16!$A5592)</f>
        <v>0</v>
      </c>
      <c r="E5592" s="3">
        <f>SUMIFS(Data!Q:Q,Data!$B:$B,Figure16!$B5592,Data!$A:$A,Figure16!$A5592)</f>
        <v>5166861068.4216413</v>
      </c>
      <c r="F5592" s="1">
        <f t="shared" si="178"/>
        <v>0</v>
      </c>
      <c r="G5592" s="1">
        <f t="shared" si="179"/>
        <v>0</v>
      </c>
      <c r="H5592">
        <f>SUMIFS(Data!Z:Z,Data!B:B,Figure16!B5592,Data!A:A,Figure16!A5592)</f>
        <v>1</v>
      </c>
    </row>
    <row r="5593" spans="1:8">
      <c r="A5593" s="27">
        <v>1966</v>
      </c>
      <c r="B5593" t="s">
        <v>78</v>
      </c>
      <c r="C5593" s="3">
        <f>SUMIFS(Data!F:F,Data!$B:$B,Figure16!$B5593,Data!$A:$A,Figure16!$A5593)</f>
        <v>0</v>
      </c>
      <c r="D5593" s="3">
        <f>SUMIFS(Data!Y:Y,Data!$B:$B,Figure16!$B5593,Data!$A:$A,Figure16!$A5593)</f>
        <v>0</v>
      </c>
      <c r="E5593" s="3">
        <f>SUMIFS(Data!Q:Q,Data!$B:$B,Figure16!$B5593,Data!$A:$A,Figure16!$A5593)</f>
        <v>6113607728.1566792</v>
      </c>
      <c r="F5593" s="1">
        <f t="shared" si="178"/>
        <v>0</v>
      </c>
      <c r="G5593" s="1">
        <f t="shared" si="179"/>
        <v>0</v>
      </c>
      <c r="H5593">
        <f>SUMIFS(Data!Z:Z,Data!B:B,Figure16!B5593,Data!A:A,Figure16!A5593)</f>
        <v>1</v>
      </c>
    </row>
    <row r="5594" spans="1:8">
      <c r="A5594" s="27">
        <v>1967</v>
      </c>
      <c r="B5594" t="s">
        <v>78</v>
      </c>
      <c r="C5594" s="3">
        <f>SUMIFS(Data!F:F,Data!$B:$B,Figure16!$B5594,Data!$A:$A,Figure16!$A5594)</f>
        <v>0</v>
      </c>
      <c r="D5594" s="3">
        <f>SUMIFS(Data!Y:Y,Data!$B:$B,Figure16!$B5594,Data!$A:$A,Figure16!$A5594)</f>
        <v>0</v>
      </c>
      <c r="E5594" s="3">
        <f>SUMIFS(Data!Q:Q,Data!$B:$B,Figure16!$B5594,Data!$A:$A,Figure16!$A5594)</f>
        <v>6204253758.5761585</v>
      </c>
      <c r="F5594" s="1">
        <f t="shared" si="178"/>
        <v>0</v>
      </c>
      <c r="G5594" s="1">
        <f t="shared" si="179"/>
        <v>0</v>
      </c>
      <c r="H5594">
        <f>SUMIFS(Data!Z:Z,Data!B:B,Figure16!B5594,Data!A:A,Figure16!A5594)</f>
        <v>1</v>
      </c>
    </row>
    <row r="5595" spans="1:8">
      <c r="A5595" s="27">
        <v>1968</v>
      </c>
      <c r="B5595" t="s">
        <v>78</v>
      </c>
      <c r="C5595" s="3">
        <f>SUMIFS(Data!F:F,Data!$B:$B,Figure16!$B5595,Data!$A:$A,Figure16!$A5595)</f>
        <v>0</v>
      </c>
      <c r="D5595" s="3">
        <f>SUMIFS(Data!Y:Y,Data!$B:$B,Figure16!$B5595,Data!$A:$A,Figure16!$A5595)</f>
        <v>0</v>
      </c>
      <c r="E5595" s="3">
        <f>SUMIFS(Data!Q:Q,Data!$B:$B,Figure16!$B5595,Data!$A:$A,Figure16!$A5595)</f>
        <v>5736083835.2248058</v>
      </c>
      <c r="F5595" s="1">
        <f t="shared" si="178"/>
        <v>0</v>
      </c>
      <c r="G5595" s="1">
        <f t="shared" si="179"/>
        <v>0</v>
      </c>
      <c r="H5595">
        <f>SUMIFS(Data!Z:Z,Data!B:B,Figure16!B5595,Data!A:A,Figure16!A5595)</f>
        <v>1</v>
      </c>
    </row>
    <row r="5596" spans="1:8">
      <c r="A5596" s="27">
        <v>1969</v>
      </c>
      <c r="B5596" t="s">
        <v>78</v>
      </c>
      <c r="C5596" s="3">
        <f>SUMIFS(Data!F:F,Data!$B:$B,Figure16!$B5596,Data!$A:$A,Figure16!$A5596)</f>
        <v>0</v>
      </c>
      <c r="D5596" s="3">
        <f>SUMIFS(Data!Y:Y,Data!$B:$B,Figure16!$B5596,Data!$A:$A,Figure16!$A5596)</f>
        <v>0</v>
      </c>
      <c r="E5596" s="3">
        <f>SUMIFS(Data!Q:Q,Data!$B:$B,Figure16!$B5596,Data!$A:$A,Figure16!$A5596)</f>
        <v>6420909789.6382418</v>
      </c>
      <c r="F5596" s="1">
        <f t="shared" si="178"/>
        <v>0</v>
      </c>
      <c r="G5596" s="1">
        <f t="shared" si="179"/>
        <v>0</v>
      </c>
      <c r="H5596">
        <f>SUMIFS(Data!Z:Z,Data!B:B,Figure16!B5596,Data!A:A,Figure16!A5596)</f>
        <v>1</v>
      </c>
    </row>
    <row r="5597" spans="1:8">
      <c r="A5597" s="27">
        <v>1970</v>
      </c>
      <c r="B5597" t="s">
        <v>78</v>
      </c>
      <c r="C5597" s="3">
        <f>SUMIFS(Data!F:F,Data!$B:$B,Figure16!$B5597,Data!$A:$A,Figure16!$A5597)</f>
        <v>0</v>
      </c>
      <c r="D5597" s="3">
        <f>SUMIFS(Data!Y:Y,Data!$B:$B,Figure16!$B5597,Data!$A:$A,Figure16!$A5597)</f>
        <v>0</v>
      </c>
      <c r="E5597" s="3">
        <f>SUMIFS(Data!Q:Q,Data!$B:$B,Figure16!$B5597,Data!$A:$A,Figure16!$A5597)</f>
        <v>7432223176.7726097</v>
      </c>
      <c r="F5597" s="1">
        <f t="shared" si="178"/>
        <v>0</v>
      </c>
      <c r="G5597" s="1">
        <f t="shared" si="179"/>
        <v>0</v>
      </c>
      <c r="H5597">
        <f>SUMIFS(Data!Z:Z,Data!B:B,Figure16!B5597,Data!A:A,Figure16!A5597)</f>
        <v>1</v>
      </c>
    </row>
    <row r="5598" spans="1:8">
      <c r="A5598" s="27">
        <v>1971</v>
      </c>
      <c r="B5598" t="s">
        <v>78</v>
      </c>
      <c r="C5598" s="3">
        <f>SUMIFS(Data!F:F,Data!$B:$B,Figure16!$B5598,Data!$A:$A,Figure16!$A5598)</f>
        <v>42000000</v>
      </c>
      <c r="D5598" s="3">
        <f>SUMIFS(Data!Y:Y,Data!$B:$B,Figure16!$B5598,Data!$A:$A,Figure16!$A5598)</f>
        <v>0</v>
      </c>
      <c r="E5598" s="3">
        <f>SUMIFS(Data!Q:Q,Data!$B:$B,Figure16!$B5598,Data!$A:$A,Figure16!$A5598)</f>
        <v>8289582883.5012655</v>
      </c>
      <c r="F5598" s="1">
        <f t="shared" si="178"/>
        <v>0.50665999230905201</v>
      </c>
      <c r="G5598" s="1">
        <f t="shared" si="179"/>
        <v>0</v>
      </c>
      <c r="H5598">
        <f>SUMIFS(Data!Z:Z,Data!B:B,Figure16!B5598,Data!A:A,Figure16!A5598)</f>
        <v>1</v>
      </c>
    </row>
    <row r="5599" spans="1:8">
      <c r="A5599" s="27">
        <v>1972</v>
      </c>
      <c r="B5599" t="s">
        <v>78</v>
      </c>
      <c r="C5599" s="3">
        <f>SUMIFS(Data!F:F,Data!$B:$B,Figure16!$B5599,Data!$A:$A,Figure16!$A5599)</f>
        <v>0</v>
      </c>
      <c r="D5599" s="3">
        <f>SUMIFS(Data!Y:Y,Data!$B:$B,Figure16!$B5599,Data!$A:$A,Figure16!$A5599)</f>
        <v>150700000</v>
      </c>
      <c r="E5599" s="3">
        <f>SUMIFS(Data!Q:Q,Data!$B:$B,Figure16!$B5599,Data!$A:$A,Figure16!$A5599)</f>
        <v>9189413409.0129204</v>
      </c>
      <c r="F5599" s="1">
        <f t="shared" si="178"/>
        <v>0</v>
      </c>
      <c r="G5599" s="1">
        <f t="shared" si="179"/>
        <v>1.6399305732854979</v>
      </c>
      <c r="H5599">
        <f>SUMIFS(Data!Z:Z,Data!B:B,Figure16!B5599,Data!A:A,Figure16!A5599)</f>
        <v>1</v>
      </c>
    </row>
    <row r="5600" spans="1:8">
      <c r="A5600" s="27">
        <v>1973</v>
      </c>
      <c r="B5600" t="s">
        <v>78</v>
      </c>
      <c r="C5600" s="3">
        <f>SUMIFS(Data!F:F,Data!$B:$B,Figure16!$B5600,Data!$A:$A,Figure16!$A5600)</f>
        <v>0</v>
      </c>
      <c r="D5600" s="3">
        <f>SUMIFS(Data!Y:Y,Data!$B:$B,Figure16!$B5600,Data!$A:$A,Figure16!$A5600)</f>
        <v>628000000</v>
      </c>
      <c r="E5600" s="3">
        <f>SUMIFS(Data!Q:Q,Data!$B:$B,Figure16!$B5600,Data!$A:$A,Figure16!$A5600)</f>
        <v>10994381894.798449</v>
      </c>
      <c r="F5600" s="1">
        <f t="shared" si="178"/>
        <v>0</v>
      </c>
      <c r="G5600" s="1">
        <f t="shared" si="179"/>
        <v>5.7120082421105733</v>
      </c>
      <c r="H5600">
        <f>SUMIFS(Data!Z:Z,Data!B:B,Figure16!B5600,Data!A:A,Figure16!A5600)</f>
        <v>1</v>
      </c>
    </row>
    <row r="5601" spans="1:8">
      <c r="A5601" s="27">
        <v>1974</v>
      </c>
      <c r="B5601" t="s">
        <v>78</v>
      </c>
      <c r="C5601" s="3">
        <f>SUMIFS(Data!F:F,Data!$B:$B,Figure16!$B5601,Data!$A:$A,Figure16!$A5601)</f>
        <v>0</v>
      </c>
      <c r="D5601" s="3">
        <f>SUMIFS(Data!Y:Y,Data!$B:$B,Figure16!$B5601,Data!$A:$A,Figure16!$A5601)</f>
        <v>362000000</v>
      </c>
      <c r="E5601" s="3">
        <f>SUMIFS(Data!Q:Q,Data!$B:$B,Figure16!$B5601,Data!$A:$A,Figure16!$A5601)</f>
        <v>13858441211.219614</v>
      </c>
      <c r="F5601" s="1">
        <f t="shared" si="178"/>
        <v>0</v>
      </c>
      <c r="G5601" s="1">
        <f t="shared" si="179"/>
        <v>2.6121263891275848</v>
      </c>
      <c r="H5601">
        <f>SUMIFS(Data!Z:Z,Data!B:B,Figure16!B5601,Data!A:A,Figure16!A5601)</f>
        <v>1</v>
      </c>
    </row>
    <row r="5602" spans="1:8">
      <c r="A5602" s="27">
        <v>1975</v>
      </c>
      <c r="B5602" t="s">
        <v>78</v>
      </c>
      <c r="C5602" s="3">
        <f>SUMIFS(Data!F:F,Data!$B:$B,Figure16!$B5602,Data!$A:$A,Figure16!$A5602)</f>
        <v>0</v>
      </c>
      <c r="D5602" s="3">
        <f>SUMIFS(Data!Y:Y,Data!$B:$B,Figure16!$B5602,Data!$A:$A,Figure16!$A5602)</f>
        <v>470000000</v>
      </c>
      <c r="E5602" s="3">
        <f>SUMIFS(Data!Q:Q,Data!$B:$B,Figure16!$B5602,Data!$A:$A,Figure16!$A5602)</f>
        <v>16877163792.128368</v>
      </c>
      <c r="F5602" s="1">
        <f t="shared" si="178"/>
        <v>0</v>
      </c>
      <c r="G5602" s="1">
        <f t="shared" si="179"/>
        <v>2.784828101385207</v>
      </c>
      <c r="H5602">
        <f>SUMIFS(Data!Z:Z,Data!B:B,Figure16!B5602,Data!A:A,Figure16!A5602)</f>
        <v>1</v>
      </c>
    </row>
    <row r="5603" spans="1:8">
      <c r="A5603" s="27">
        <v>1976</v>
      </c>
      <c r="B5603" t="s">
        <v>78</v>
      </c>
      <c r="C5603" s="3">
        <f>SUMIFS(Data!F:F,Data!$B:$B,Figure16!$B5603,Data!$A:$A,Figure16!$A5603)</f>
        <v>0</v>
      </c>
      <c r="D5603" s="3">
        <f>SUMIFS(Data!Y:Y,Data!$B:$B,Figure16!$B5603,Data!$A:$A,Figure16!$A5603)</f>
        <v>350000000</v>
      </c>
      <c r="E5603" s="3">
        <f>SUMIFS(Data!Q:Q,Data!$B:$B,Figure16!$B5603,Data!$A:$A,Figure16!$A5603)</f>
        <v>15947709379.650707</v>
      </c>
      <c r="F5603" s="1">
        <f t="shared" si="178"/>
        <v>0</v>
      </c>
      <c r="G5603" s="1">
        <f t="shared" si="179"/>
        <v>2.1946725493167083</v>
      </c>
      <c r="H5603">
        <f>SUMIFS(Data!Z:Z,Data!B:B,Figure16!B5603,Data!A:A,Figure16!A5603)</f>
        <v>1</v>
      </c>
    </row>
    <row r="5604" spans="1:8">
      <c r="A5604" s="27">
        <v>1977</v>
      </c>
      <c r="B5604" t="s">
        <v>78</v>
      </c>
      <c r="C5604" s="3">
        <f>SUMIFS(Data!F:F,Data!$B:$B,Figure16!$B5604,Data!$A:$A,Figure16!$A5604)</f>
        <v>0</v>
      </c>
      <c r="D5604" s="3">
        <f>SUMIFS(Data!Y:Y,Data!$B:$B,Figure16!$B5604,Data!$A:$A,Figure16!$A5604)</f>
        <v>91000000</v>
      </c>
      <c r="E5604" s="3">
        <f>SUMIFS(Data!Q:Q,Data!$B:$B,Figure16!$B5604,Data!$A:$A,Figure16!$A5604)</f>
        <v>14620386673.854416</v>
      </c>
      <c r="F5604" s="1">
        <f t="shared" si="178"/>
        <v>0</v>
      </c>
      <c r="G5604" s="1">
        <f t="shared" si="179"/>
        <v>0.62241855861948558</v>
      </c>
      <c r="H5604">
        <f>SUMIFS(Data!Z:Z,Data!B:B,Figure16!B5604,Data!A:A,Figure16!A5604)</f>
        <v>1</v>
      </c>
    </row>
    <row r="5605" spans="1:8">
      <c r="A5605" s="27">
        <v>1978</v>
      </c>
      <c r="B5605" t="s">
        <v>78</v>
      </c>
      <c r="C5605" s="3">
        <f>SUMIFS(Data!F:F,Data!$B:$B,Figure16!$B5605,Data!$A:$A,Figure16!$A5605)</f>
        <v>0</v>
      </c>
      <c r="D5605" s="3">
        <f>SUMIFS(Data!Y:Y,Data!$B:$B,Figure16!$B5605,Data!$A:$A,Figure16!$A5605)</f>
        <v>0</v>
      </c>
      <c r="E5605" s="3">
        <f>SUMIFS(Data!Q:Q,Data!$B:$B,Figure16!$B5605,Data!$A:$A,Figure16!$A5605)</f>
        <v>12495779622.071018</v>
      </c>
      <c r="F5605" s="1">
        <f t="shared" si="178"/>
        <v>0</v>
      </c>
      <c r="G5605" s="1">
        <f t="shared" si="179"/>
        <v>0</v>
      </c>
      <c r="H5605">
        <f>SUMIFS(Data!Z:Z,Data!B:B,Figure16!B5605,Data!A:A,Figure16!A5605)</f>
        <v>1</v>
      </c>
    </row>
    <row r="5606" spans="1:8">
      <c r="A5606" s="27">
        <v>1979</v>
      </c>
      <c r="B5606" t="s">
        <v>78</v>
      </c>
      <c r="C5606" s="3">
        <f>SUMIFS(Data!F:F,Data!$B:$B,Figure16!$B5606,Data!$A:$A,Figure16!$A5606)</f>
        <v>0</v>
      </c>
      <c r="D5606" s="3">
        <f>SUMIFS(Data!Y:Y,Data!$B:$B,Figure16!$B5606,Data!$A:$A,Figure16!$A5606)</f>
        <v>525400000</v>
      </c>
      <c r="E5606" s="3">
        <f>SUMIFS(Data!Q:Q,Data!$B:$B,Figure16!$B5606,Data!$A:$A,Figure16!$A5606)</f>
        <v>15962459447.216827</v>
      </c>
      <c r="F5606" s="1">
        <f t="shared" si="178"/>
        <v>0</v>
      </c>
      <c r="G5606" s="1">
        <f t="shared" si="179"/>
        <v>3.2914727316134691</v>
      </c>
      <c r="H5606">
        <f>SUMIFS(Data!Z:Z,Data!B:B,Figure16!B5606,Data!A:A,Figure16!A5606)</f>
        <v>1</v>
      </c>
    </row>
    <row r="5607" spans="1:8">
      <c r="A5607" s="27">
        <v>1980</v>
      </c>
      <c r="B5607" t="s">
        <v>78</v>
      </c>
      <c r="C5607" s="3">
        <f>SUMIFS(Data!F:F,Data!$B:$B,Figure16!$B5607,Data!$A:$A,Figure16!$A5607)</f>
        <v>0</v>
      </c>
      <c r="D5607" s="3">
        <f>SUMIFS(Data!Y:Y,Data!$B:$B,Figure16!$B5607,Data!$A:$A,Figure16!$A5607)</f>
        <v>383500000</v>
      </c>
      <c r="E5607" s="3">
        <f>SUMIFS(Data!Q:Q,Data!$B:$B,Figure16!$B5607,Data!$A:$A,Figure16!$A5607)</f>
        <v>18134029179.639324</v>
      </c>
      <c r="F5607" s="1">
        <f t="shared" si="178"/>
        <v>0</v>
      </c>
      <c r="G5607" s="1">
        <f t="shared" si="179"/>
        <v>2.114808552478725</v>
      </c>
      <c r="H5607">
        <f>SUMIFS(Data!Z:Z,Data!B:B,Figure16!B5607,Data!A:A,Figure16!A5607)</f>
        <v>1</v>
      </c>
    </row>
    <row r="5608" spans="1:8">
      <c r="A5608" s="27">
        <v>1981</v>
      </c>
      <c r="B5608" t="s">
        <v>78</v>
      </c>
      <c r="C5608" s="3">
        <f>SUMIFS(Data!F:F,Data!$B:$B,Figure16!$B5608,Data!$A:$A,Figure16!$A5608)</f>
        <v>0</v>
      </c>
      <c r="D5608" s="3">
        <f>SUMIFS(Data!Y:Y,Data!$B:$B,Figure16!$B5608,Data!$A:$A,Figure16!$A5608)</f>
        <v>813000000</v>
      </c>
      <c r="E5608" s="3">
        <f>SUMIFS(Data!Q:Q,Data!$B:$B,Figure16!$B5608,Data!$A:$A,Figure16!$A5608)</f>
        <v>21649137620.30547</v>
      </c>
      <c r="F5608" s="1">
        <f t="shared" si="178"/>
        <v>0</v>
      </c>
      <c r="G5608" s="1">
        <f t="shared" si="179"/>
        <v>3.7553458907178796</v>
      </c>
      <c r="H5608">
        <f>SUMIFS(Data!Z:Z,Data!B:B,Figure16!B5608,Data!A:A,Figure16!A5608)</f>
        <v>1</v>
      </c>
    </row>
    <row r="5609" spans="1:8">
      <c r="A5609" s="27">
        <v>1982</v>
      </c>
      <c r="B5609" t="s">
        <v>78</v>
      </c>
      <c r="C5609" s="3">
        <f>SUMIFS(Data!F:F,Data!$B:$B,Figure16!$B5609,Data!$A:$A,Figure16!$A5609)</f>
        <v>0</v>
      </c>
      <c r="D5609" s="3">
        <f>SUMIFS(Data!Y:Y,Data!$B:$B,Figure16!$B5609,Data!$A:$A,Figure16!$A5609)</f>
        <v>1295379968</v>
      </c>
      <c r="E5609" s="3">
        <f>SUMIFS(Data!Q:Q,Data!$B:$B,Figure16!$B5609,Data!$A:$A,Figure16!$A5609)</f>
        <v>21793496819.337872</v>
      </c>
      <c r="F5609" s="1">
        <f t="shared" si="178"/>
        <v>0</v>
      </c>
      <c r="G5609" s="1">
        <f t="shared" si="179"/>
        <v>5.9438830708919532</v>
      </c>
      <c r="H5609">
        <f>SUMIFS(Data!Z:Z,Data!B:B,Figure16!B5609,Data!A:A,Figure16!A5609)</f>
        <v>1</v>
      </c>
    </row>
    <row r="5610" spans="1:8">
      <c r="A5610" s="27">
        <v>1983</v>
      </c>
      <c r="B5610" t="s">
        <v>78</v>
      </c>
      <c r="C5610" s="3">
        <f>SUMIFS(Data!F:F,Data!$B:$B,Figure16!$B5610,Data!$A:$A,Figure16!$A5610)</f>
        <v>0</v>
      </c>
      <c r="D5610" s="3">
        <f>SUMIFS(Data!Y:Y,Data!$B:$B,Figure16!$B5610,Data!$A:$A,Figure16!$A5610)</f>
        <v>45000000</v>
      </c>
      <c r="E5610" s="3">
        <f>SUMIFS(Data!Q:Q,Data!$B:$B,Figure16!$B5610,Data!$A:$A,Figure16!$A5610)</f>
        <v>17345624453.691635</v>
      </c>
      <c r="F5610" s="1">
        <f t="shared" si="178"/>
        <v>0</v>
      </c>
      <c r="G5610" s="1">
        <f t="shared" si="179"/>
        <v>0.25943142099114647</v>
      </c>
      <c r="H5610">
        <f>SUMIFS(Data!Z:Z,Data!B:B,Figure16!B5610,Data!A:A,Figure16!A5610)</f>
        <v>1</v>
      </c>
    </row>
    <row r="5611" spans="1:8">
      <c r="A5611" s="27">
        <v>1984</v>
      </c>
      <c r="B5611" t="s">
        <v>78</v>
      </c>
      <c r="C5611" s="3">
        <f>SUMIFS(Data!F:F,Data!$B:$B,Figure16!$B5611,Data!$A:$A,Figure16!$A5611)</f>
        <v>0</v>
      </c>
      <c r="D5611" s="3">
        <f>SUMIFS(Data!Y:Y,Data!$B:$B,Figure16!$B5611,Data!$A:$A,Figure16!$A5611)</f>
        <v>0</v>
      </c>
      <c r="E5611" s="3">
        <f>SUMIFS(Data!Q:Q,Data!$B:$B,Figure16!$B5611,Data!$A:$A,Figure16!$A5611)</f>
        <v>17599660054.286041</v>
      </c>
      <c r="F5611" s="1">
        <f t="shared" si="178"/>
        <v>0</v>
      </c>
      <c r="G5611" s="1">
        <f t="shared" si="179"/>
        <v>0</v>
      </c>
      <c r="H5611">
        <f>SUMIFS(Data!Z:Z,Data!B:B,Figure16!B5611,Data!A:A,Figure16!A5611)</f>
        <v>1</v>
      </c>
    </row>
    <row r="5612" spans="1:8">
      <c r="A5612" s="27">
        <v>1985</v>
      </c>
      <c r="B5612" t="s">
        <v>78</v>
      </c>
      <c r="C5612" s="3">
        <f>SUMIFS(Data!F:F,Data!$B:$B,Figure16!$B5612,Data!$A:$A,Figure16!$A5612)</f>
        <v>0</v>
      </c>
      <c r="D5612" s="3">
        <f>SUMIFS(Data!Y:Y,Data!$B:$B,Figure16!$B5612,Data!$A:$A,Figure16!$A5612)</f>
        <v>0</v>
      </c>
      <c r="E5612" s="3">
        <f>SUMIFS(Data!Q:Q,Data!$B:$B,Figure16!$B5612,Data!$A:$A,Figure16!$A5612)</f>
        <v>16548827018.287197</v>
      </c>
      <c r="F5612" s="1">
        <f t="shared" si="178"/>
        <v>0</v>
      </c>
      <c r="G5612" s="1">
        <f t="shared" si="179"/>
        <v>0</v>
      </c>
      <c r="H5612">
        <f>SUMIFS(Data!Z:Z,Data!B:B,Figure16!B5612,Data!A:A,Figure16!A5612)</f>
        <v>1</v>
      </c>
    </row>
    <row r="5613" spans="1:8">
      <c r="A5613" s="27">
        <v>1986</v>
      </c>
      <c r="B5613" t="s">
        <v>78</v>
      </c>
      <c r="C5613" s="3">
        <f>SUMIFS(Data!F:F,Data!$B:$B,Figure16!$B5613,Data!$A:$A,Figure16!$A5613)</f>
        <v>1000000</v>
      </c>
      <c r="D5613" s="3">
        <f>SUMIFS(Data!Y:Y,Data!$B:$B,Figure16!$B5613,Data!$A:$A,Figure16!$A5613)</f>
        <v>0</v>
      </c>
      <c r="E5613" s="3">
        <f>SUMIFS(Data!Q:Q,Data!$B:$B,Figure16!$B5613,Data!$A:$A,Figure16!$A5613)</f>
        <v>15244232957.875948</v>
      </c>
      <c r="F5613" s="1">
        <f t="shared" si="178"/>
        <v>6.5598577689233561E-3</v>
      </c>
      <c r="G5613" s="1">
        <f t="shared" si="179"/>
        <v>0</v>
      </c>
      <c r="H5613">
        <f>SUMIFS(Data!Z:Z,Data!B:B,Figure16!B5613,Data!A:A,Figure16!A5613)</f>
        <v>1</v>
      </c>
    </row>
    <row r="5614" spans="1:8">
      <c r="A5614" s="27">
        <v>1987</v>
      </c>
      <c r="B5614" t="s">
        <v>78</v>
      </c>
      <c r="C5614" s="3">
        <f>SUMIFS(Data!F:F,Data!$B:$B,Figure16!$B5614,Data!$A:$A,Figure16!$A5614)</f>
        <v>0</v>
      </c>
      <c r="D5614" s="3">
        <f>SUMIFS(Data!Y:Y,Data!$B:$B,Figure16!$B5614,Data!$A:$A,Figure16!$A5614)</f>
        <v>0</v>
      </c>
      <c r="E5614" s="3">
        <f>SUMIFS(Data!Q:Q,Data!$B:$B,Figure16!$B5614,Data!$A:$A,Figure16!$A5614)</f>
        <v>20702298396.971703</v>
      </c>
      <c r="F5614" s="1">
        <f t="shared" si="178"/>
        <v>0</v>
      </c>
      <c r="G5614" s="1">
        <f t="shared" si="179"/>
        <v>0</v>
      </c>
      <c r="H5614">
        <f>SUMIFS(Data!Z:Z,Data!B:B,Figure16!B5614,Data!A:A,Figure16!A5614)</f>
        <v>1</v>
      </c>
    </row>
    <row r="5615" spans="1:8">
      <c r="A5615" s="27">
        <v>1988</v>
      </c>
      <c r="B5615" t="s">
        <v>78</v>
      </c>
      <c r="C5615" s="3">
        <f>SUMIFS(Data!F:F,Data!$B:$B,Figure16!$B5615,Data!$A:$A,Figure16!$A5615)</f>
        <v>0</v>
      </c>
      <c r="D5615" s="3">
        <f>SUMIFS(Data!Y:Y,Data!$B:$B,Figure16!$B5615,Data!$A:$A,Figure16!$A5615)</f>
        <v>0</v>
      </c>
      <c r="E5615" s="3">
        <f>SUMIFS(Data!Q:Q,Data!$B:$B,Figure16!$B5615,Data!$A:$A,Figure16!$A5615)</f>
        <v>15439408447.2288</v>
      </c>
      <c r="F5615" s="1">
        <f t="shared" si="178"/>
        <v>0</v>
      </c>
      <c r="G5615" s="1">
        <f t="shared" si="179"/>
        <v>0</v>
      </c>
      <c r="H5615">
        <f>SUMIFS(Data!Z:Z,Data!B:B,Figure16!B5615,Data!A:A,Figure16!A5615)</f>
        <v>1</v>
      </c>
    </row>
    <row r="5616" spans="1:8">
      <c r="A5616" s="27">
        <v>1989</v>
      </c>
      <c r="B5616" t="s">
        <v>78</v>
      </c>
      <c r="C5616" s="3">
        <f>SUMIFS(Data!F:F,Data!$B:$B,Figure16!$B5616,Data!$A:$A,Figure16!$A5616)</f>
        <v>0</v>
      </c>
      <c r="D5616" s="3">
        <f>SUMIFS(Data!Y:Y,Data!$B:$B,Figure16!$B5616,Data!$A:$A,Figure16!$A5616)</f>
        <v>0</v>
      </c>
      <c r="E5616" s="3">
        <f>SUMIFS(Data!Q:Q,Data!$B:$B,Figure16!$B5616,Data!$A:$A,Figure16!$A5616)</f>
        <v>22499559086.034309</v>
      </c>
      <c r="F5616" s="1">
        <f t="shared" si="178"/>
        <v>0</v>
      </c>
      <c r="G5616" s="1">
        <f t="shared" si="179"/>
        <v>0</v>
      </c>
      <c r="H5616">
        <f>SUMIFS(Data!Z:Z,Data!B:B,Figure16!B5616,Data!A:A,Figure16!A5616)</f>
        <v>1</v>
      </c>
    </row>
    <row r="5617" spans="1:8">
      <c r="A5617" s="27">
        <v>1990</v>
      </c>
      <c r="B5617" t="s">
        <v>78</v>
      </c>
      <c r="C5617" s="3">
        <f>SUMIFS(Data!F:F,Data!$B:$B,Figure16!$B5617,Data!$A:$A,Figure16!$A5617)</f>
        <v>0</v>
      </c>
      <c r="D5617" s="3">
        <f>SUMIFS(Data!Y:Y,Data!$B:$B,Figure16!$B5617,Data!$A:$A,Figure16!$A5617)</f>
        <v>0</v>
      </c>
      <c r="E5617" s="3">
        <f>SUMIFS(Data!Q:Q,Data!$B:$B,Figure16!$B5617,Data!$A:$A,Figure16!$A5617)</f>
        <v>26410386669.360916</v>
      </c>
      <c r="F5617" s="1">
        <f t="shared" si="178"/>
        <v>0</v>
      </c>
      <c r="G5617" s="1">
        <f t="shared" si="179"/>
        <v>0</v>
      </c>
      <c r="H5617">
        <f>SUMIFS(Data!Z:Z,Data!B:B,Figure16!B5617,Data!A:A,Figure16!A5617)</f>
        <v>1</v>
      </c>
    </row>
    <row r="5618" spans="1:8">
      <c r="A5618" s="27">
        <v>1991</v>
      </c>
      <c r="B5618" t="s">
        <v>78</v>
      </c>
      <c r="C5618" s="3">
        <f>SUMIFS(Data!F:F,Data!$B:$B,Figure16!$B5618,Data!$A:$A,Figure16!$A5618)</f>
        <v>0</v>
      </c>
      <c r="D5618" s="3">
        <f>SUMIFS(Data!Y:Y,Data!$B:$B,Figure16!$B5618,Data!$A:$A,Figure16!$A5618)</f>
        <v>0</v>
      </c>
      <c r="E5618" s="3">
        <f>SUMIFS(Data!Q:Q,Data!$B:$B,Figure16!$B5618,Data!$A:$A,Figure16!$A5618)</f>
        <v>34672122380.768738</v>
      </c>
      <c r="F5618" s="1">
        <f t="shared" si="178"/>
        <v>0</v>
      </c>
      <c r="G5618" s="1">
        <f t="shared" si="179"/>
        <v>0</v>
      </c>
      <c r="H5618">
        <f>SUMIFS(Data!Z:Z,Data!B:B,Figure16!B5618,Data!A:A,Figure16!A5618)</f>
        <v>1</v>
      </c>
    </row>
    <row r="5619" spans="1:8">
      <c r="A5619" s="27">
        <v>1992</v>
      </c>
      <c r="B5619" t="s">
        <v>78</v>
      </c>
      <c r="C5619" s="3">
        <f>SUMIFS(Data!F:F,Data!$B:$B,Figure16!$B5619,Data!$A:$A,Figure16!$A5619)</f>
        <v>0</v>
      </c>
      <c r="D5619" s="3">
        <f>SUMIFS(Data!Y:Y,Data!$B:$B,Figure16!$B5619,Data!$A:$A,Figure16!$A5619)</f>
        <v>0</v>
      </c>
      <c r="E5619" s="3">
        <f>SUMIFS(Data!Q:Q,Data!$B:$B,Figure16!$B5619,Data!$A:$A,Figure16!$A5619)</f>
        <v>36139225287.907867</v>
      </c>
      <c r="F5619" s="1">
        <f t="shared" si="178"/>
        <v>0</v>
      </c>
      <c r="G5619" s="1">
        <f t="shared" si="179"/>
        <v>0</v>
      </c>
      <c r="H5619">
        <f>SUMIFS(Data!Z:Z,Data!B:B,Figure16!B5619,Data!A:A,Figure16!A5619)</f>
        <v>1</v>
      </c>
    </row>
    <row r="5620" spans="1:8">
      <c r="A5620" s="27">
        <v>1993</v>
      </c>
      <c r="B5620" t="s">
        <v>78</v>
      </c>
      <c r="C5620" s="3">
        <f>SUMIFS(Data!F:F,Data!$B:$B,Figure16!$B5620,Data!$A:$A,Figure16!$A5620)</f>
        <v>0</v>
      </c>
      <c r="D5620" s="3">
        <f>SUMIFS(Data!Y:Y,Data!$B:$B,Figure16!$B5620,Data!$A:$A,Figure16!$A5620)</f>
        <v>0</v>
      </c>
      <c r="E5620" s="3">
        <f>SUMIFS(Data!Q:Q,Data!$B:$B,Figure16!$B5620,Data!$A:$A,Figure16!$A5620)</f>
        <v>35158109999.497261</v>
      </c>
      <c r="F5620" s="1">
        <f t="shared" si="178"/>
        <v>0</v>
      </c>
      <c r="G5620" s="1">
        <f t="shared" si="179"/>
        <v>0</v>
      </c>
      <c r="H5620">
        <f>SUMIFS(Data!Z:Z,Data!B:B,Figure16!B5620,Data!A:A,Figure16!A5620)</f>
        <v>1</v>
      </c>
    </row>
    <row r="5621" spans="1:8">
      <c r="A5621" s="27">
        <v>1994</v>
      </c>
      <c r="B5621" t="s">
        <v>78</v>
      </c>
      <c r="C5621" s="3">
        <f>SUMIFS(Data!F:F,Data!$B:$B,Figure16!$B5621,Data!$A:$A,Figure16!$A5621)</f>
        <v>0</v>
      </c>
      <c r="D5621" s="3">
        <f>SUMIFS(Data!Y:Y,Data!$B:$B,Figure16!$B5621,Data!$A:$A,Figure16!$A5621)</f>
        <v>0</v>
      </c>
      <c r="E5621" s="3">
        <f>SUMIFS(Data!Q:Q,Data!$B:$B,Figure16!$B5621,Data!$A:$A,Figure16!$A5621)</f>
        <v>44882079766.891273</v>
      </c>
      <c r="F5621" s="1">
        <f t="shared" si="178"/>
        <v>0</v>
      </c>
      <c r="G5621" s="1">
        <f t="shared" si="179"/>
        <v>0</v>
      </c>
      <c r="H5621">
        <f>SUMIFS(Data!Z:Z,Data!B:B,Figure16!B5621,Data!A:A,Figure16!A5621)</f>
        <v>1</v>
      </c>
    </row>
    <row r="5622" spans="1:8">
      <c r="A5622" s="27">
        <v>1995</v>
      </c>
      <c r="B5622" t="s">
        <v>78</v>
      </c>
      <c r="C5622" s="3">
        <f>SUMIFS(Data!F:F,Data!$B:$B,Figure16!$B5622,Data!$A:$A,Figure16!$A5622)</f>
        <v>0</v>
      </c>
      <c r="D5622" s="3">
        <f>SUMIFS(Data!Y:Y,Data!$B:$B,Figure16!$B5622,Data!$A:$A,Figure16!$A5622)</f>
        <v>0</v>
      </c>
      <c r="E5622" s="3">
        <f>SUMIFS(Data!Q:Q,Data!$B:$B,Figure16!$B5622,Data!$A:$A,Figure16!$A5622)</f>
        <v>53312793687.383636</v>
      </c>
      <c r="F5622" s="1">
        <f t="shared" si="178"/>
        <v>0</v>
      </c>
      <c r="G5622" s="1">
        <f t="shared" si="179"/>
        <v>0</v>
      </c>
      <c r="H5622">
        <f>SUMIFS(Data!Z:Z,Data!B:B,Figure16!B5622,Data!A:A,Figure16!A5622)</f>
        <v>1</v>
      </c>
    </row>
    <row r="5623" spans="1:8">
      <c r="A5623" s="27">
        <v>1996</v>
      </c>
      <c r="B5623" t="s">
        <v>78</v>
      </c>
      <c r="C5623" s="3">
        <f>SUMIFS(Data!F:F,Data!$B:$B,Figure16!$B5623,Data!$A:$A,Figure16!$A5623)</f>
        <v>0</v>
      </c>
      <c r="D5623" s="3">
        <f>SUMIFS(Data!Y:Y,Data!$B:$B,Figure16!$B5623,Data!$A:$A,Figure16!$A5623)</f>
        <v>0</v>
      </c>
      <c r="E5623" s="3">
        <f>SUMIFS(Data!Q:Q,Data!$B:$B,Figure16!$B5623,Data!$A:$A,Figure16!$A5623)</f>
        <v>55252414130.301918</v>
      </c>
      <c r="F5623" s="1">
        <f t="shared" si="178"/>
        <v>0</v>
      </c>
      <c r="G5623" s="1">
        <f t="shared" si="179"/>
        <v>0</v>
      </c>
      <c r="H5623">
        <f>SUMIFS(Data!Z:Z,Data!B:B,Figure16!B5623,Data!A:A,Figure16!A5623)</f>
        <v>1</v>
      </c>
    </row>
    <row r="5624" spans="1:8">
      <c r="A5624" s="27">
        <v>1997</v>
      </c>
      <c r="B5624" t="s">
        <v>78</v>
      </c>
      <c r="C5624" s="3">
        <f>SUMIFS(Data!F:F,Data!$B:$B,Figure16!$B5624,Data!$A:$A,Figure16!$A5624)</f>
        <v>0</v>
      </c>
      <c r="D5624" s="3">
        <f>SUMIFS(Data!Y:Y,Data!$B:$B,Figure16!$B5624,Data!$A:$A,Figure16!$A5624)</f>
        <v>0</v>
      </c>
      <c r="E5624" s="3">
        <f>SUMIFS(Data!Q:Q,Data!$B:$B,Figure16!$B5624,Data!$A:$A,Figure16!$A5624)</f>
        <v>58147522522.522522</v>
      </c>
      <c r="F5624" s="1">
        <f t="shared" si="178"/>
        <v>0</v>
      </c>
      <c r="G5624" s="1">
        <f t="shared" si="179"/>
        <v>0</v>
      </c>
      <c r="H5624">
        <f>SUMIFS(Data!Z:Z,Data!B:B,Figure16!B5624,Data!A:A,Figure16!A5624)</f>
        <v>1</v>
      </c>
    </row>
    <row r="5625" spans="1:8">
      <c r="A5625" s="27">
        <v>1998</v>
      </c>
      <c r="B5625" t="s">
        <v>78</v>
      </c>
      <c r="C5625" s="3">
        <f>SUMIFS(Data!F:F,Data!$B:$B,Figure16!$B5625,Data!$A:$A,Figure16!$A5625)</f>
        <v>0</v>
      </c>
      <c r="D5625" s="3">
        <f>SUMIFS(Data!Y:Y,Data!$B:$B,Figure16!$B5625,Data!$A:$A,Figure16!$A5625)</f>
        <v>0</v>
      </c>
      <c r="E5625" s="3">
        <f>SUMIFS(Data!Q:Q,Data!$B:$B,Figure16!$B5625,Data!$A:$A,Figure16!$A5625)</f>
        <v>55501467877.381035</v>
      </c>
      <c r="F5625" s="1">
        <f t="shared" si="178"/>
        <v>0</v>
      </c>
      <c r="G5625" s="1">
        <f t="shared" si="179"/>
        <v>0</v>
      </c>
      <c r="H5625">
        <f>SUMIFS(Data!Z:Z,Data!B:B,Figure16!B5625,Data!A:A,Figure16!A5625)</f>
        <v>1</v>
      </c>
    </row>
    <row r="5626" spans="1:8">
      <c r="A5626" s="27">
        <v>1999</v>
      </c>
      <c r="B5626" t="s">
        <v>78</v>
      </c>
      <c r="C5626" s="3">
        <f>SUMIFS(Data!F:F,Data!$B:$B,Figure16!$B5626,Data!$A:$A,Figure16!$A5626)</f>
        <v>0</v>
      </c>
      <c r="D5626" s="3">
        <f>SUMIFS(Data!Y:Y,Data!$B:$B,Figure16!$B5626,Data!$A:$A,Figure16!$A5626)</f>
        <v>0</v>
      </c>
      <c r="E5626" s="3">
        <f>SUMIFS(Data!Q:Q,Data!$B:$B,Figure16!$B5626,Data!$A:$A,Figure16!$A5626)</f>
        <v>50187324567.882996</v>
      </c>
      <c r="F5626" s="1">
        <f t="shared" si="178"/>
        <v>0</v>
      </c>
      <c r="G5626" s="1">
        <f t="shared" si="179"/>
        <v>0</v>
      </c>
      <c r="H5626">
        <f>SUMIFS(Data!Z:Z,Data!B:B,Figure16!B5626,Data!A:A,Figure16!A5626)</f>
        <v>1</v>
      </c>
    </row>
    <row r="5627" spans="1:8">
      <c r="A5627" s="27">
        <v>2000</v>
      </c>
      <c r="B5627" t="s">
        <v>78</v>
      </c>
      <c r="C5627" s="3">
        <f>SUMIFS(Data!F:F,Data!$B:$B,Figure16!$B5627,Data!$A:$A,Figure16!$A5627)</f>
        <v>0</v>
      </c>
      <c r="D5627" s="3">
        <f>SUMIFS(Data!Y:Y,Data!$B:$B,Figure16!$B5627,Data!$A:$A,Figure16!$A5627)</f>
        <v>0</v>
      </c>
      <c r="E5627" s="3">
        <f>SUMIFS(Data!Q:Q,Data!$B:$B,Figure16!$B5627,Data!$A:$A,Figure16!$A5627)</f>
        <v>51744749133.21299</v>
      </c>
      <c r="F5627" s="1">
        <f t="shared" si="178"/>
        <v>0</v>
      </c>
      <c r="G5627" s="1">
        <f t="shared" si="179"/>
        <v>0</v>
      </c>
      <c r="H5627">
        <f>SUMIFS(Data!Z:Z,Data!B:B,Figure16!B5627,Data!A:A,Figure16!A5627)</f>
        <v>1</v>
      </c>
    </row>
    <row r="5628" spans="1:8">
      <c r="A5628" s="27">
        <v>2001</v>
      </c>
      <c r="B5628" t="s">
        <v>78</v>
      </c>
      <c r="C5628" s="3">
        <f>SUMIFS(Data!F:F,Data!$B:$B,Figure16!$B5628,Data!$A:$A,Figure16!$A5628)</f>
        <v>0</v>
      </c>
      <c r="D5628" s="3">
        <f>SUMIFS(Data!Y:Y,Data!$B:$B,Figure16!$B5628,Data!$A:$A,Figure16!$A5628)</f>
        <v>0</v>
      </c>
      <c r="E5628" s="3">
        <f>SUMIFS(Data!Q:Q,Data!$B:$B,Figure16!$B5628,Data!$A:$A,Figure16!$A5628)</f>
        <v>52030158775.405487</v>
      </c>
      <c r="F5628" s="1">
        <f t="shared" si="178"/>
        <v>0</v>
      </c>
      <c r="G5628" s="1">
        <f t="shared" si="179"/>
        <v>0</v>
      </c>
      <c r="H5628">
        <f>SUMIFS(Data!Z:Z,Data!B:B,Figure16!B5628,Data!A:A,Figure16!A5628)</f>
        <v>1</v>
      </c>
    </row>
    <row r="5629" spans="1:8">
      <c r="A5629" s="27">
        <v>2002</v>
      </c>
      <c r="B5629" t="s">
        <v>78</v>
      </c>
      <c r="C5629" s="3">
        <f>SUMIFS(Data!F:F,Data!$B:$B,Figure16!$B5629,Data!$A:$A,Figure16!$A5629)</f>
        <v>1200000</v>
      </c>
      <c r="D5629" s="3">
        <f>SUMIFS(Data!Y:Y,Data!$B:$B,Figure16!$B5629,Data!$A:$A,Figure16!$A5629)</f>
        <v>0</v>
      </c>
      <c r="E5629" s="3">
        <f>SUMIFS(Data!Q:Q,Data!$B:$B,Figure16!$B5629,Data!$A:$A,Figure16!$A5629)</f>
        <v>54777553515.080879</v>
      </c>
      <c r="F5629" s="1">
        <f t="shared" si="178"/>
        <v>2.1906783399328455E-3</v>
      </c>
      <c r="G5629" s="1">
        <f t="shared" si="179"/>
        <v>0</v>
      </c>
      <c r="H5629">
        <f>SUMIFS(Data!Z:Z,Data!B:B,Figure16!B5629,Data!A:A,Figure16!A5629)</f>
        <v>1</v>
      </c>
    </row>
    <row r="5630" spans="1:8">
      <c r="A5630" s="27">
        <v>2003</v>
      </c>
      <c r="B5630" t="s">
        <v>78</v>
      </c>
      <c r="C5630" s="3">
        <f>SUMIFS(Data!F:F,Data!$B:$B,Figure16!$B5630,Data!$A:$A,Figure16!$A5630)</f>
        <v>2400000</v>
      </c>
      <c r="D5630" s="3">
        <f>SUMIFS(Data!Y:Y,Data!$B:$B,Figure16!$B5630,Data!$A:$A,Figure16!$A5630)</f>
        <v>0</v>
      </c>
      <c r="E5630" s="3">
        <f>SUMIFS(Data!Q:Q,Data!$B:$B,Figure16!$B5630,Data!$A:$A,Figure16!$A5630)</f>
        <v>58731030121.867096</v>
      </c>
      <c r="F5630" s="1">
        <f t="shared" si="178"/>
        <v>4.0864258553272295E-3</v>
      </c>
      <c r="G5630" s="1">
        <f t="shared" si="179"/>
        <v>0</v>
      </c>
      <c r="H5630">
        <f>SUMIFS(Data!Z:Z,Data!B:B,Figure16!B5630,Data!A:A,Figure16!A5630)</f>
        <v>1</v>
      </c>
    </row>
    <row r="5631" spans="1:8">
      <c r="A5631" s="27">
        <v>2004</v>
      </c>
      <c r="B5631" t="s">
        <v>78</v>
      </c>
      <c r="C5631" s="3">
        <f>SUMIFS(Data!F:F,Data!$B:$B,Figure16!$B5631,Data!$A:$A,Figure16!$A5631)</f>
        <v>1000000</v>
      </c>
      <c r="D5631" s="3">
        <f>SUMIFS(Data!Y:Y,Data!$B:$B,Figure16!$B5631,Data!$A:$A,Figure16!$A5631)</f>
        <v>0</v>
      </c>
      <c r="E5631" s="3">
        <f>SUMIFS(Data!Q:Q,Data!$B:$B,Figure16!$B5631,Data!$A:$A,Figure16!$A5631)</f>
        <v>66768703497.568687</v>
      </c>
      <c r="F5631" s="1">
        <f t="shared" si="178"/>
        <v>1.4977076798210018E-3</v>
      </c>
      <c r="G5631" s="1">
        <f t="shared" si="179"/>
        <v>0</v>
      </c>
      <c r="H5631">
        <f>SUMIFS(Data!Z:Z,Data!B:B,Figure16!B5631,Data!A:A,Figure16!A5631)</f>
        <v>1</v>
      </c>
    </row>
    <row r="5632" spans="1:8">
      <c r="A5632" s="27">
        <v>2005</v>
      </c>
      <c r="B5632" t="s">
        <v>78</v>
      </c>
      <c r="C5632" s="3">
        <f>SUMIFS(Data!F:F,Data!$B:$B,Figure16!$B5632,Data!$A:$A,Figure16!$A5632)</f>
        <v>0</v>
      </c>
      <c r="D5632" s="3">
        <f>SUMIFS(Data!Y:Y,Data!$B:$B,Figure16!$B5632,Data!$A:$A,Figure16!$A5632)</f>
        <v>0</v>
      </c>
      <c r="E5632" s="3">
        <f>SUMIFS(Data!Q:Q,Data!$B:$B,Figure16!$B5632,Data!$A:$A,Figure16!$A5632)</f>
        <v>76060606060.606064</v>
      </c>
      <c r="F5632" s="1">
        <f t="shared" si="178"/>
        <v>0</v>
      </c>
      <c r="G5632" s="1">
        <f t="shared" si="179"/>
        <v>0</v>
      </c>
      <c r="H5632">
        <f>SUMIFS(Data!Z:Z,Data!B:B,Figure16!B5632,Data!A:A,Figure16!A5632)</f>
        <v>1</v>
      </c>
    </row>
    <row r="5633" spans="1:8">
      <c r="A5633" s="27">
        <v>2006</v>
      </c>
      <c r="B5633" t="s">
        <v>78</v>
      </c>
      <c r="C5633" s="3">
        <f>SUMIFS(Data!F:F,Data!$B:$B,Figure16!$B5633,Data!$A:$A,Figure16!$A5633)</f>
        <v>1200000</v>
      </c>
      <c r="D5633" s="3">
        <f>SUMIFS(Data!Y:Y,Data!$B:$B,Figure16!$B5633,Data!$A:$A,Figure16!$A5633)</f>
        <v>0</v>
      </c>
      <c r="E5633" s="3">
        <f>SUMIFS(Data!Q:Q,Data!$B:$B,Figure16!$B5633,Data!$A:$A,Figure16!$A5633)</f>
        <v>88643193061.748001</v>
      </c>
      <c r="F5633" s="1">
        <f t="shared" si="178"/>
        <v>1.3537418481350187E-3</v>
      </c>
      <c r="G5633" s="1">
        <f t="shared" si="179"/>
        <v>0</v>
      </c>
      <c r="H5633">
        <f>SUMIFS(Data!Z:Z,Data!B:B,Figure16!B5633,Data!A:A,Figure16!A5633)</f>
        <v>1</v>
      </c>
    </row>
    <row r="5634" spans="1:8">
      <c r="A5634" s="27">
        <v>2007</v>
      </c>
      <c r="B5634" t="s">
        <v>78</v>
      </c>
      <c r="C5634" s="3">
        <f>SUMIFS(Data!F:F,Data!$B:$B,Figure16!$B5634,Data!$A:$A,Figure16!$A5634)</f>
        <v>3139291.25</v>
      </c>
      <c r="D5634" s="3">
        <f>SUMIFS(Data!Y:Y,Data!$B:$B,Figure16!$B5634,Data!$A:$A,Figure16!$A5634)</f>
        <v>0</v>
      </c>
      <c r="E5634" s="3">
        <f>SUMIFS(Data!Q:Q,Data!$B:$B,Figure16!$B5634,Data!$A:$A,Figure16!$A5634)</f>
        <v>102170981144.13551</v>
      </c>
      <c r="F5634" s="1">
        <f t="shared" si="178"/>
        <v>3.0725859875724518E-3</v>
      </c>
      <c r="G5634" s="1">
        <f t="shared" si="179"/>
        <v>0</v>
      </c>
      <c r="H5634">
        <f>SUMIFS(Data!Z:Z,Data!B:B,Figure16!B5634,Data!A:A,Figure16!A5634)</f>
        <v>1</v>
      </c>
    </row>
    <row r="5635" spans="1:8">
      <c r="A5635" s="27">
        <v>2008</v>
      </c>
      <c r="B5635" t="s">
        <v>78</v>
      </c>
      <c r="C5635" s="3">
        <f>SUMIFS(Data!F:F,Data!$B:$B,Figure16!$B5635,Data!$A:$A,Figure16!$A5635)</f>
        <v>2000124391.1953125</v>
      </c>
      <c r="D5635" s="3">
        <f>SUMIFS(Data!Y:Y,Data!$B:$B,Figure16!$B5635,Data!$A:$A,Figure16!$A5635)</f>
        <v>0</v>
      </c>
      <c r="E5635" s="3">
        <f>SUMIFS(Data!Q:Q,Data!$B:$B,Figure16!$B5635,Data!$A:$A,Figure16!$A5635)</f>
        <v>120550599815.44141</v>
      </c>
      <c r="F5635" s="1">
        <f t="shared" ref="F5635:F5698" si="180">IF(E5635&gt;0,C5635/E5635*100,"")</f>
        <v>1.6591575606072724</v>
      </c>
      <c r="G5635" s="1">
        <f t="shared" ref="G5635:G5698" si="181">IF($E5635&gt;0,D5635/$E5635*100,"")</f>
        <v>0</v>
      </c>
      <c r="H5635">
        <f>SUMIFS(Data!Z:Z,Data!B:B,Figure16!B5635,Data!A:A,Figure16!A5635)</f>
        <v>1</v>
      </c>
    </row>
    <row r="5636" spans="1:8">
      <c r="A5636" s="27">
        <v>2009</v>
      </c>
      <c r="B5636" t="s">
        <v>78</v>
      </c>
      <c r="C5636" s="3">
        <f>SUMIFS(Data!F:F,Data!$B:$B,Figure16!$B5636,Data!$A:$A,Figure16!$A5636)</f>
        <v>50517000</v>
      </c>
      <c r="D5636" s="3">
        <f>SUMIFS(Data!Y:Y,Data!$B:$B,Figure16!$B5636,Data!$A:$A,Figure16!$A5636)</f>
        <v>0</v>
      </c>
      <c r="E5636" s="3">
        <f>SUMIFS(Data!Q:Q,Data!$B:$B,Figure16!$B5636,Data!$A:$A,Figure16!$A5636)</f>
        <v>120822986521.47932</v>
      </c>
      <c r="F5636" s="1">
        <f t="shared" si="180"/>
        <v>4.1810752617854989E-2</v>
      </c>
      <c r="G5636" s="1">
        <f t="shared" si="181"/>
        <v>0</v>
      </c>
      <c r="H5636">
        <f>SUMIFS(Data!Z:Z,Data!B:B,Figure16!B5636,Data!A:A,Figure16!A5636)</f>
        <v>1</v>
      </c>
    </row>
    <row r="5637" spans="1:8">
      <c r="A5637" s="27">
        <v>2010</v>
      </c>
      <c r="B5637" t="s">
        <v>78</v>
      </c>
      <c r="C5637" s="3">
        <f>SUMIFS(Data!F:F,Data!$B:$B,Figure16!$B5637,Data!$A:$A,Figure16!$A5637)</f>
        <v>0</v>
      </c>
      <c r="D5637" s="3">
        <f>SUMIFS(Data!Y:Y,Data!$B:$B,Figure16!$B5637,Data!$A:$A,Figure16!$A5637)</f>
        <v>0</v>
      </c>
      <c r="E5637" s="3">
        <f>SUMIFS(Data!Q:Q,Data!$B:$B,Figure16!$B5637,Data!$A:$A,Figure16!$A5637)</f>
        <v>147528937028.77774</v>
      </c>
      <c r="F5637" s="1">
        <f t="shared" si="180"/>
        <v>0</v>
      </c>
      <c r="G5637" s="1">
        <f t="shared" si="181"/>
        <v>0</v>
      </c>
      <c r="H5637">
        <f>SUMIFS(Data!Z:Z,Data!B:B,Figure16!B5637,Data!A:A,Figure16!A5637)</f>
        <v>1</v>
      </c>
    </row>
    <row r="5638" spans="1:8">
      <c r="A5638" s="27">
        <v>2011</v>
      </c>
      <c r="B5638" t="s">
        <v>78</v>
      </c>
      <c r="C5638" s="3">
        <f>SUMIFS(Data!F:F,Data!$B:$B,Figure16!$B5638,Data!$A:$A,Figure16!$A5638)</f>
        <v>180000000</v>
      </c>
      <c r="D5638" s="3">
        <f>SUMIFS(Data!Y:Y,Data!$B:$B,Figure16!$B5638,Data!$A:$A,Figure16!$A5638)</f>
        <v>0</v>
      </c>
      <c r="E5638" s="3">
        <f>SUMIFS(Data!Q:Q,Data!$B:$B,Figure16!$B5638,Data!$A:$A,Figure16!$A5638)</f>
        <v>171761737046.58508</v>
      </c>
      <c r="F5638" s="1">
        <f t="shared" si="180"/>
        <v>0.10479633188105249</v>
      </c>
      <c r="G5638" s="1">
        <f t="shared" si="181"/>
        <v>0</v>
      </c>
      <c r="H5638">
        <f>SUMIFS(Data!Z:Z,Data!B:B,Figure16!B5638,Data!A:A,Figure16!A5638)</f>
        <v>1</v>
      </c>
    </row>
    <row r="5639" spans="1:8">
      <c r="A5639" s="27">
        <v>2012</v>
      </c>
      <c r="B5639" t="s">
        <v>78</v>
      </c>
      <c r="C5639" s="3">
        <f>SUMIFS(Data!F:F,Data!$B:$B,Figure16!$B5639,Data!$A:$A,Figure16!$A5639)</f>
        <v>3168400.75</v>
      </c>
      <c r="D5639" s="3">
        <f>SUMIFS(Data!Y:Y,Data!$B:$B,Figure16!$B5639,Data!$A:$A,Figure16!$A5639)</f>
        <v>0</v>
      </c>
      <c r="E5639" s="3">
        <f>SUMIFS(Data!Q:Q,Data!$B:$B,Figure16!$B5639,Data!$A:$A,Figure16!$A5639)</f>
        <v>192648999090.08191</v>
      </c>
      <c r="F5639" s="1">
        <f t="shared" si="180"/>
        <v>1.6446494738955111E-3</v>
      </c>
      <c r="G5639" s="1">
        <f t="shared" si="181"/>
        <v>0</v>
      </c>
      <c r="H5639">
        <f>SUMIFS(Data!Z:Z,Data!B:B,Figure16!B5639,Data!A:A,Figure16!A5639)</f>
        <v>1</v>
      </c>
    </row>
    <row r="5640" spans="1:8">
      <c r="A5640" s="27">
        <v>2013</v>
      </c>
      <c r="B5640" t="s">
        <v>78</v>
      </c>
      <c r="C5640" s="3">
        <f>SUMIFS(Data!F:F,Data!$B:$B,Figure16!$B5640,Data!$A:$A,Figure16!$A5640)</f>
        <v>0</v>
      </c>
      <c r="D5640" s="3">
        <f>SUMIFS(Data!Y:Y,Data!$B:$B,Figure16!$B5640,Data!$A:$A,Figure16!$A5640)</f>
        <v>0</v>
      </c>
      <c r="E5640" s="3">
        <f>SUMIFS(Data!Q:Q,Data!$B:$B,Figure16!$B5640,Data!$A:$A,Figure16!$A5640)</f>
        <v>201217661645.5087</v>
      </c>
      <c r="F5640" s="1">
        <f t="shared" si="180"/>
        <v>0</v>
      </c>
      <c r="G5640" s="1">
        <f t="shared" si="181"/>
        <v>0</v>
      </c>
      <c r="H5640">
        <f>SUMIFS(Data!Z:Z,Data!B:B,Figure16!B5640,Data!A:A,Figure16!A5640)</f>
        <v>1</v>
      </c>
    </row>
    <row r="5641" spans="1:8">
      <c r="A5641" s="27">
        <v>2014</v>
      </c>
      <c r="B5641" t="s">
        <v>78</v>
      </c>
      <c r="C5641" s="3">
        <f>SUMIFS(Data!F:F,Data!$B:$B,Figure16!$B5641,Data!$A:$A,Figure16!$A5641)</f>
        <v>5988084279.4921875</v>
      </c>
      <c r="D5641" s="3">
        <f>SUMIFS(Data!Y:Y,Data!$B:$B,Figure16!$B5641,Data!$A:$A,Figure16!$A5641)</f>
        <v>0</v>
      </c>
      <c r="E5641" s="3">
        <f>SUMIFS(Data!Q:Q,Data!$B:$B,Figure16!$B5641,Data!$A:$A,Figure16!$A5641)</f>
        <v>201080662205.00177</v>
      </c>
      <c r="F5641" s="1">
        <f t="shared" si="180"/>
        <v>2.9779513424256256</v>
      </c>
      <c r="G5641" s="1">
        <f t="shared" si="181"/>
        <v>0</v>
      </c>
      <c r="H5641">
        <f>SUMIFS(Data!Z:Z,Data!B:B,Figure16!B5641,Data!A:A,Figure16!A5641)</f>
        <v>1</v>
      </c>
    </row>
    <row r="5642" spans="1:8">
      <c r="A5642" s="27">
        <v>2015</v>
      </c>
      <c r="B5642" t="s">
        <v>78</v>
      </c>
      <c r="C5642" s="3">
        <f>SUMIFS(Data!F:F,Data!$B:$B,Figure16!$B5642,Data!$A:$A,Figure16!$A5642)</f>
        <v>0</v>
      </c>
      <c r="D5642" s="3">
        <f>SUMIFS(Data!Y:Y,Data!$B:$B,Figure16!$B5642,Data!$A:$A,Figure16!$A5642)</f>
        <v>0</v>
      </c>
      <c r="E5642" s="3">
        <f>SUMIFS(Data!Q:Q,Data!$B:$B,Figure16!$B5642,Data!$A:$A,Figure16!$A5642)</f>
        <v>189926516769.25009</v>
      </c>
      <c r="F5642" s="1">
        <f t="shared" si="180"/>
        <v>0</v>
      </c>
      <c r="G5642" s="1">
        <f t="shared" si="181"/>
        <v>0</v>
      </c>
      <c r="H5642">
        <f>SUMIFS(Data!Z:Z,Data!B:B,Figure16!B5642,Data!A:A,Figure16!A5642)</f>
        <v>1</v>
      </c>
    </row>
    <row r="5643" spans="1:8">
      <c r="A5643" s="27">
        <v>2016</v>
      </c>
      <c r="B5643" t="s">
        <v>78</v>
      </c>
      <c r="C5643" s="3">
        <f>SUMIFS(Data!F:F,Data!$B:$B,Figure16!$B5643,Data!$A:$A,Figure16!$A5643)</f>
        <v>0</v>
      </c>
      <c r="D5643" s="3">
        <f>SUMIFS(Data!Y:Y,Data!$B:$B,Figure16!$B5643,Data!$A:$A,Figure16!$A5643)</f>
        <v>0</v>
      </c>
      <c r="E5643" s="3">
        <f>SUMIFS(Data!Q:Q,Data!$B:$B,Figure16!$B5643,Data!$A:$A,Figure16!$A5643)</f>
        <v>191639655121.32971</v>
      </c>
      <c r="F5643" s="1">
        <f t="shared" si="180"/>
        <v>0</v>
      </c>
      <c r="G5643" s="1">
        <f t="shared" si="181"/>
        <v>0</v>
      </c>
      <c r="H5643">
        <f>SUMIFS(Data!Z:Z,Data!B:B,Figure16!B5643,Data!A:A,Figure16!A5643)</f>
        <v>1</v>
      </c>
    </row>
    <row r="5644" spans="1:8">
      <c r="A5644" s="27">
        <v>2017</v>
      </c>
      <c r="B5644" t="s">
        <v>78</v>
      </c>
      <c r="C5644" s="3">
        <f>SUMIFS(Data!F:F,Data!$B:$B,Figure16!$B5644,Data!$A:$A,Figure16!$A5644)</f>
        <v>365000000</v>
      </c>
      <c r="D5644" s="3">
        <f>SUMIFS(Data!Y:Y,Data!$B:$B,Figure16!$B5644,Data!$A:$A,Figure16!$A5644)</f>
        <v>0</v>
      </c>
      <c r="E5644" s="3">
        <f>SUMIFS(Data!Q:Q,Data!$B:$B,Figure16!$B5644,Data!$A:$A,Figure16!$A5644)</f>
        <v>211389272242.15659</v>
      </c>
      <c r="F5644" s="1">
        <f t="shared" si="180"/>
        <v>0.17266722957533764</v>
      </c>
      <c r="G5644" s="1">
        <f t="shared" si="181"/>
        <v>0</v>
      </c>
      <c r="H5644">
        <f>SUMIFS(Data!Z:Z,Data!B:B,Figure16!B5644,Data!A:A,Figure16!A5644)</f>
        <v>1</v>
      </c>
    </row>
    <row r="5645" spans="1:8">
      <c r="A5645" s="27">
        <v>1950</v>
      </c>
      <c r="B5645" t="s">
        <v>27</v>
      </c>
      <c r="C5645" s="3">
        <f>SUMIFS(Data!F:F,Data!$B:$B,Figure16!$B5645,Data!$A:$A,Figure16!$A5645)</f>
        <v>0</v>
      </c>
      <c r="D5645" s="3">
        <f>SUMIFS(Data!Y:Y,Data!$B:$B,Figure16!$B5645,Data!$A:$A,Figure16!$A5645)</f>
        <v>0</v>
      </c>
      <c r="E5645" s="3">
        <f>SUMIFS(Data!Q:Q,Data!$B:$B,Figure16!$B5645,Data!$A:$A,Figure16!$A5645)</f>
        <v>0</v>
      </c>
      <c r="F5645" s="1" t="str">
        <f t="shared" si="180"/>
        <v/>
      </c>
      <c r="G5645" s="1" t="str">
        <f t="shared" si="181"/>
        <v/>
      </c>
      <c r="H5645">
        <f>SUMIFS(Data!Z:Z,Data!B:B,Figure16!B5645,Data!A:A,Figure16!A5645)</f>
        <v>1</v>
      </c>
    </row>
    <row r="5646" spans="1:8">
      <c r="A5646" s="27">
        <v>1951</v>
      </c>
      <c r="B5646" t="s">
        <v>27</v>
      </c>
      <c r="C5646" s="3">
        <f>SUMIFS(Data!F:F,Data!$B:$B,Figure16!$B5646,Data!$A:$A,Figure16!$A5646)</f>
        <v>0</v>
      </c>
      <c r="D5646" s="3">
        <f>SUMIFS(Data!Y:Y,Data!$B:$B,Figure16!$B5646,Data!$A:$A,Figure16!$A5646)</f>
        <v>0</v>
      </c>
      <c r="E5646" s="3">
        <f>SUMIFS(Data!Q:Q,Data!$B:$B,Figure16!$B5646,Data!$A:$A,Figure16!$A5646)</f>
        <v>0</v>
      </c>
      <c r="F5646" s="1" t="str">
        <f t="shared" si="180"/>
        <v/>
      </c>
      <c r="G5646" s="1" t="str">
        <f t="shared" si="181"/>
        <v/>
      </c>
      <c r="H5646">
        <f>SUMIFS(Data!Z:Z,Data!B:B,Figure16!B5646,Data!A:A,Figure16!A5646)</f>
        <v>1</v>
      </c>
    </row>
    <row r="5647" spans="1:8">
      <c r="A5647" s="27">
        <v>1952</v>
      </c>
      <c r="B5647" t="s">
        <v>27</v>
      </c>
      <c r="C5647" s="3">
        <f>SUMIFS(Data!F:F,Data!$B:$B,Figure16!$B5647,Data!$A:$A,Figure16!$A5647)</f>
        <v>0</v>
      </c>
      <c r="D5647" s="3">
        <f>SUMIFS(Data!Y:Y,Data!$B:$B,Figure16!$B5647,Data!$A:$A,Figure16!$A5647)</f>
        <v>0</v>
      </c>
      <c r="E5647" s="3">
        <f>SUMIFS(Data!Q:Q,Data!$B:$B,Figure16!$B5647,Data!$A:$A,Figure16!$A5647)</f>
        <v>0</v>
      </c>
      <c r="F5647" s="1" t="str">
        <f t="shared" si="180"/>
        <v/>
      </c>
      <c r="G5647" s="1" t="str">
        <f t="shared" si="181"/>
        <v/>
      </c>
      <c r="H5647">
        <f>SUMIFS(Data!Z:Z,Data!B:B,Figure16!B5647,Data!A:A,Figure16!A5647)</f>
        <v>1</v>
      </c>
    </row>
    <row r="5648" spans="1:8">
      <c r="A5648" s="27">
        <v>1953</v>
      </c>
      <c r="B5648" t="s">
        <v>27</v>
      </c>
      <c r="C5648" s="3">
        <f>SUMIFS(Data!F:F,Data!$B:$B,Figure16!$B5648,Data!$A:$A,Figure16!$A5648)</f>
        <v>0</v>
      </c>
      <c r="D5648" s="3">
        <f>SUMIFS(Data!Y:Y,Data!$B:$B,Figure16!$B5648,Data!$A:$A,Figure16!$A5648)</f>
        <v>0</v>
      </c>
      <c r="E5648" s="3">
        <f>SUMIFS(Data!Q:Q,Data!$B:$B,Figure16!$B5648,Data!$A:$A,Figure16!$A5648)</f>
        <v>0</v>
      </c>
      <c r="F5648" s="1" t="str">
        <f t="shared" si="180"/>
        <v/>
      </c>
      <c r="G5648" s="1" t="str">
        <f t="shared" si="181"/>
        <v/>
      </c>
      <c r="H5648">
        <f>SUMIFS(Data!Z:Z,Data!B:B,Figure16!B5648,Data!A:A,Figure16!A5648)</f>
        <v>1</v>
      </c>
    </row>
    <row r="5649" spans="1:8">
      <c r="A5649" s="27">
        <v>1954</v>
      </c>
      <c r="B5649" t="s">
        <v>27</v>
      </c>
      <c r="C5649" s="3">
        <f>SUMIFS(Data!F:F,Data!$B:$B,Figure16!$B5649,Data!$A:$A,Figure16!$A5649)</f>
        <v>0</v>
      </c>
      <c r="D5649" s="3">
        <f>SUMIFS(Data!Y:Y,Data!$B:$B,Figure16!$B5649,Data!$A:$A,Figure16!$A5649)</f>
        <v>0</v>
      </c>
      <c r="E5649" s="3">
        <f>SUMIFS(Data!Q:Q,Data!$B:$B,Figure16!$B5649,Data!$A:$A,Figure16!$A5649)</f>
        <v>0</v>
      </c>
      <c r="F5649" s="1" t="str">
        <f t="shared" si="180"/>
        <v/>
      </c>
      <c r="G5649" s="1" t="str">
        <f t="shared" si="181"/>
        <v/>
      </c>
      <c r="H5649">
        <f>SUMIFS(Data!Z:Z,Data!B:B,Figure16!B5649,Data!A:A,Figure16!A5649)</f>
        <v>1</v>
      </c>
    </row>
    <row r="5650" spans="1:8">
      <c r="A5650" s="27">
        <v>1955</v>
      </c>
      <c r="B5650" t="s">
        <v>27</v>
      </c>
      <c r="C5650" s="3">
        <f>SUMIFS(Data!F:F,Data!$B:$B,Figure16!$B5650,Data!$A:$A,Figure16!$A5650)</f>
        <v>0</v>
      </c>
      <c r="D5650" s="3">
        <f>SUMIFS(Data!Y:Y,Data!$B:$B,Figure16!$B5650,Data!$A:$A,Figure16!$A5650)</f>
        <v>0</v>
      </c>
      <c r="E5650" s="3">
        <f>SUMIFS(Data!Q:Q,Data!$B:$B,Figure16!$B5650,Data!$A:$A,Figure16!$A5650)</f>
        <v>0</v>
      </c>
      <c r="F5650" s="1" t="str">
        <f t="shared" si="180"/>
        <v/>
      </c>
      <c r="G5650" s="1" t="str">
        <f t="shared" si="181"/>
        <v/>
      </c>
      <c r="H5650">
        <f>SUMIFS(Data!Z:Z,Data!B:B,Figure16!B5650,Data!A:A,Figure16!A5650)</f>
        <v>1</v>
      </c>
    </row>
    <row r="5651" spans="1:8">
      <c r="A5651" s="27">
        <v>1956</v>
      </c>
      <c r="B5651" t="s">
        <v>27</v>
      </c>
      <c r="C5651" s="3">
        <f>SUMIFS(Data!F:F,Data!$B:$B,Figure16!$B5651,Data!$A:$A,Figure16!$A5651)</f>
        <v>0</v>
      </c>
      <c r="D5651" s="3">
        <f>SUMIFS(Data!Y:Y,Data!$B:$B,Figure16!$B5651,Data!$A:$A,Figure16!$A5651)</f>
        <v>0</v>
      </c>
      <c r="E5651" s="3">
        <f>SUMIFS(Data!Q:Q,Data!$B:$B,Figure16!$B5651,Data!$A:$A,Figure16!$A5651)</f>
        <v>0</v>
      </c>
      <c r="F5651" s="1" t="str">
        <f t="shared" si="180"/>
        <v/>
      </c>
      <c r="G5651" s="1" t="str">
        <f t="shared" si="181"/>
        <v/>
      </c>
      <c r="H5651">
        <f>SUMIFS(Data!Z:Z,Data!B:B,Figure16!B5651,Data!A:A,Figure16!A5651)</f>
        <v>1</v>
      </c>
    </row>
    <row r="5652" spans="1:8">
      <c r="A5652" s="27">
        <v>1957</v>
      </c>
      <c r="B5652" t="s">
        <v>27</v>
      </c>
      <c r="C5652" s="3">
        <f>SUMIFS(Data!F:F,Data!$B:$B,Figure16!$B5652,Data!$A:$A,Figure16!$A5652)</f>
        <v>0</v>
      </c>
      <c r="D5652" s="3">
        <f>SUMIFS(Data!Y:Y,Data!$B:$B,Figure16!$B5652,Data!$A:$A,Figure16!$A5652)</f>
        <v>0</v>
      </c>
      <c r="E5652" s="3">
        <f>SUMIFS(Data!Q:Q,Data!$B:$B,Figure16!$B5652,Data!$A:$A,Figure16!$A5652)</f>
        <v>0</v>
      </c>
      <c r="F5652" s="1" t="str">
        <f t="shared" si="180"/>
        <v/>
      </c>
      <c r="G5652" s="1" t="str">
        <f t="shared" si="181"/>
        <v/>
      </c>
      <c r="H5652">
        <f>SUMIFS(Data!Z:Z,Data!B:B,Figure16!B5652,Data!A:A,Figure16!A5652)</f>
        <v>1</v>
      </c>
    </row>
    <row r="5653" spans="1:8">
      <c r="A5653" s="27">
        <v>1958</v>
      </c>
      <c r="B5653" t="s">
        <v>27</v>
      </c>
      <c r="C5653" s="3">
        <f>SUMIFS(Data!F:F,Data!$B:$B,Figure16!$B5653,Data!$A:$A,Figure16!$A5653)</f>
        <v>0</v>
      </c>
      <c r="D5653" s="3">
        <f>SUMIFS(Data!Y:Y,Data!$B:$B,Figure16!$B5653,Data!$A:$A,Figure16!$A5653)</f>
        <v>0</v>
      </c>
      <c r="E5653" s="3">
        <f>SUMIFS(Data!Q:Q,Data!$B:$B,Figure16!$B5653,Data!$A:$A,Figure16!$A5653)</f>
        <v>0</v>
      </c>
      <c r="F5653" s="1" t="str">
        <f t="shared" si="180"/>
        <v/>
      </c>
      <c r="G5653" s="1" t="str">
        <f t="shared" si="181"/>
        <v/>
      </c>
      <c r="H5653">
        <f>SUMIFS(Data!Z:Z,Data!B:B,Figure16!B5653,Data!A:A,Figure16!A5653)</f>
        <v>1</v>
      </c>
    </row>
    <row r="5654" spans="1:8">
      <c r="A5654" s="27">
        <v>1959</v>
      </c>
      <c r="B5654" t="s">
        <v>27</v>
      </c>
      <c r="C5654" s="3">
        <f>SUMIFS(Data!F:F,Data!$B:$B,Figure16!$B5654,Data!$A:$A,Figure16!$A5654)</f>
        <v>0</v>
      </c>
      <c r="D5654" s="3">
        <f>SUMIFS(Data!Y:Y,Data!$B:$B,Figure16!$B5654,Data!$A:$A,Figure16!$A5654)</f>
        <v>0</v>
      </c>
      <c r="E5654" s="3">
        <f>SUMIFS(Data!Q:Q,Data!$B:$B,Figure16!$B5654,Data!$A:$A,Figure16!$A5654)</f>
        <v>0</v>
      </c>
      <c r="F5654" s="1" t="str">
        <f t="shared" si="180"/>
        <v/>
      </c>
      <c r="G5654" s="1" t="str">
        <f t="shared" si="181"/>
        <v/>
      </c>
      <c r="H5654">
        <f>SUMIFS(Data!Z:Z,Data!B:B,Figure16!B5654,Data!A:A,Figure16!A5654)</f>
        <v>1</v>
      </c>
    </row>
    <row r="5655" spans="1:8">
      <c r="A5655" s="27">
        <v>1960</v>
      </c>
      <c r="B5655" t="s">
        <v>27</v>
      </c>
      <c r="C5655" s="3">
        <f>SUMIFS(Data!F:F,Data!$B:$B,Figure16!$B5655,Data!$A:$A,Figure16!$A5655)</f>
        <v>0</v>
      </c>
      <c r="D5655" s="3">
        <f>SUMIFS(Data!Y:Y,Data!$B:$B,Figure16!$B5655,Data!$A:$A,Figure16!$A5655)</f>
        <v>0</v>
      </c>
      <c r="E5655" s="3">
        <f>SUMIFS(Data!Q:Q,Data!$B:$B,Figure16!$B5655,Data!$A:$A,Figure16!$A5655)</f>
        <v>6684568805.0688057</v>
      </c>
      <c r="F5655" s="1">
        <f t="shared" si="180"/>
        <v>0</v>
      </c>
      <c r="G5655" s="1">
        <f t="shared" si="181"/>
        <v>0</v>
      </c>
      <c r="H5655">
        <f>SUMIFS(Data!Z:Z,Data!B:B,Figure16!B5655,Data!A:A,Figure16!A5655)</f>
        <v>1</v>
      </c>
    </row>
    <row r="5656" spans="1:8">
      <c r="A5656" s="27">
        <v>1961</v>
      </c>
      <c r="B5656" t="s">
        <v>27</v>
      </c>
      <c r="C5656" s="3">
        <f>SUMIFS(Data!F:F,Data!$B:$B,Figure16!$B5656,Data!$A:$A,Figure16!$A5656)</f>
        <v>0</v>
      </c>
      <c r="D5656" s="3">
        <f>SUMIFS(Data!Y:Y,Data!$B:$B,Figure16!$B5656,Data!$A:$A,Figure16!$A5656)</f>
        <v>0</v>
      </c>
      <c r="E5656" s="3">
        <f>SUMIFS(Data!Q:Q,Data!$B:$B,Figure16!$B5656,Data!$A:$A,Figure16!$A5656)</f>
        <v>7256966966.2255583</v>
      </c>
      <c r="F5656" s="1">
        <f t="shared" si="180"/>
        <v>0</v>
      </c>
      <c r="G5656" s="1">
        <f t="shared" si="181"/>
        <v>0</v>
      </c>
      <c r="H5656">
        <f>SUMIFS(Data!Z:Z,Data!B:B,Figure16!B5656,Data!A:A,Figure16!A5656)</f>
        <v>1</v>
      </c>
    </row>
    <row r="5657" spans="1:8">
      <c r="A5657" s="27">
        <v>1962</v>
      </c>
      <c r="B5657" t="s">
        <v>27</v>
      </c>
      <c r="C5657" s="3">
        <f>SUMIFS(Data!F:F,Data!$B:$B,Figure16!$B5657,Data!$A:$A,Figure16!$A5657)</f>
        <v>0</v>
      </c>
      <c r="D5657" s="3">
        <f>SUMIFS(Data!Y:Y,Data!$B:$B,Figure16!$B5657,Data!$A:$A,Figure16!$A5657)</f>
        <v>0</v>
      </c>
      <c r="E5657" s="3">
        <f>SUMIFS(Data!Q:Q,Data!$B:$B,Figure16!$B5657,Data!$A:$A,Figure16!$A5657)</f>
        <v>4399827767.9670362</v>
      </c>
      <c r="F5657" s="1">
        <f t="shared" si="180"/>
        <v>0</v>
      </c>
      <c r="G5657" s="1">
        <f t="shared" si="181"/>
        <v>0</v>
      </c>
      <c r="H5657">
        <f>SUMIFS(Data!Z:Z,Data!B:B,Figure16!B5657,Data!A:A,Figure16!A5657)</f>
        <v>1</v>
      </c>
    </row>
    <row r="5658" spans="1:8">
      <c r="A5658" s="27">
        <v>1963</v>
      </c>
      <c r="B5658" t="s">
        <v>27</v>
      </c>
      <c r="C5658" s="3">
        <f>SUMIFS(Data!F:F,Data!$B:$B,Figure16!$B5658,Data!$A:$A,Figure16!$A5658)</f>
        <v>0</v>
      </c>
      <c r="D5658" s="3">
        <f>SUMIFS(Data!Y:Y,Data!$B:$B,Figure16!$B5658,Data!$A:$A,Figure16!$A5658)</f>
        <v>0</v>
      </c>
      <c r="E5658" s="3">
        <f>SUMIFS(Data!Q:Q,Data!$B:$B,Figure16!$B5658,Data!$A:$A,Figure16!$A5658)</f>
        <v>4875309866.3401699</v>
      </c>
      <c r="F5658" s="1">
        <f t="shared" si="180"/>
        <v>0</v>
      </c>
      <c r="G5658" s="1">
        <f t="shared" si="181"/>
        <v>0</v>
      </c>
      <c r="H5658">
        <f>SUMIFS(Data!Z:Z,Data!B:B,Figure16!B5658,Data!A:A,Figure16!A5658)</f>
        <v>1</v>
      </c>
    </row>
    <row r="5659" spans="1:8">
      <c r="A5659" s="27">
        <v>1964</v>
      </c>
      <c r="B5659" t="s">
        <v>27</v>
      </c>
      <c r="C5659" s="3">
        <f>SUMIFS(Data!F:F,Data!$B:$B,Figure16!$B5659,Data!$A:$A,Figure16!$A5659)</f>
        <v>0</v>
      </c>
      <c r="D5659" s="3">
        <f>SUMIFS(Data!Y:Y,Data!$B:$B,Figure16!$B5659,Data!$A:$A,Figure16!$A5659)</f>
        <v>0</v>
      </c>
      <c r="E5659" s="3">
        <f>SUMIFS(Data!Q:Q,Data!$B:$B,Figure16!$B5659,Data!$A:$A,Figure16!$A5659)</f>
        <v>5271404668.3673468</v>
      </c>
      <c r="F5659" s="1">
        <f t="shared" si="180"/>
        <v>0</v>
      </c>
      <c r="G5659" s="1">
        <f t="shared" si="181"/>
        <v>0</v>
      </c>
      <c r="H5659">
        <f>SUMIFS(Data!Z:Z,Data!B:B,Figure16!B5659,Data!A:A,Figure16!A5659)</f>
        <v>1</v>
      </c>
    </row>
    <row r="5660" spans="1:8">
      <c r="A5660" s="27">
        <v>1965</v>
      </c>
      <c r="B5660" t="s">
        <v>27</v>
      </c>
      <c r="C5660" s="3">
        <f>SUMIFS(Data!F:F,Data!$B:$B,Figure16!$B5660,Data!$A:$A,Figure16!$A5660)</f>
        <v>0</v>
      </c>
      <c r="D5660" s="3">
        <f>SUMIFS(Data!Y:Y,Data!$B:$B,Figure16!$B5660,Data!$A:$A,Figure16!$A5660)</f>
        <v>0</v>
      </c>
      <c r="E5660" s="3">
        <f>SUMIFS(Data!Q:Q,Data!$B:$B,Figure16!$B5660,Data!$A:$A,Figure16!$A5660)</f>
        <v>5784398976.9820957</v>
      </c>
      <c r="F5660" s="1">
        <f t="shared" si="180"/>
        <v>0</v>
      </c>
      <c r="G5660" s="1">
        <f t="shared" si="181"/>
        <v>0</v>
      </c>
      <c r="H5660">
        <f>SUMIFS(Data!Z:Z,Data!B:B,Figure16!B5660,Data!A:A,Figure16!A5660)</f>
        <v>1</v>
      </c>
    </row>
    <row r="5661" spans="1:8">
      <c r="A5661" s="27">
        <v>1966</v>
      </c>
      <c r="B5661" t="s">
        <v>27</v>
      </c>
      <c r="C5661" s="3">
        <f>SUMIFS(Data!F:F,Data!$B:$B,Figure16!$B5661,Data!$A:$A,Figure16!$A5661)</f>
        <v>0</v>
      </c>
      <c r="D5661" s="3">
        <f>SUMIFS(Data!Y:Y,Data!$B:$B,Figure16!$B5661,Data!$A:$A,Figure16!$A5661)</f>
        <v>0</v>
      </c>
      <c r="E5661" s="3">
        <f>SUMIFS(Data!Q:Q,Data!$B:$B,Figure16!$B5661,Data!$A:$A,Figure16!$A5661)</f>
        <v>6371459304.410183</v>
      </c>
      <c r="F5661" s="1">
        <f t="shared" si="180"/>
        <v>0</v>
      </c>
      <c r="G5661" s="1">
        <f t="shared" si="181"/>
        <v>0</v>
      </c>
      <c r="H5661">
        <f>SUMIFS(Data!Z:Z,Data!B:B,Figure16!B5661,Data!A:A,Figure16!A5661)</f>
        <v>1</v>
      </c>
    </row>
    <row r="5662" spans="1:8">
      <c r="A5662" s="27">
        <v>1967</v>
      </c>
      <c r="B5662" t="s">
        <v>27</v>
      </c>
      <c r="C5662" s="3">
        <f>SUMIFS(Data!F:F,Data!$B:$B,Figure16!$B5662,Data!$A:$A,Figure16!$A5662)</f>
        <v>0</v>
      </c>
      <c r="D5662" s="3">
        <f>SUMIFS(Data!Y:Y,Data!$B:$B,Figure16!$B5662,Data!$A:$A,Figure16!$A5662)</f>
        <v>0</v>
      </c>
      <c r="E5662" s="3">
        <f>SUMIFS(Data!Q:Q,Data!$B:$B,Figure16!$B5662,Data!$A:$A,Figure16!$A5662)</f>
        <v>6809134235.5429821</v>
      </c>
      <c r="F5662" s="1">
        <f t="shared" si="180"/>
        <v>0</v>
      </c>
      <c r="G5662" s="1">
        <f t="shared" si="181"/>
        <v>0</v>
      </c>
      <c r="H5662">
        <f>SUMIFS(Data!Z:Z,Data!B:B,Figure16!B5662,Data!A:A,Figure16!A5662)</f>
        <v>1</v>
      </c>
    </row>
    <row r="5663" spans="1:8">
      <c r="A5663" s="27">
        <v>1968</v>
      </c>
      <c r="B5663" t="s">
        <v>27</v>
      </c>
      <c r="C5663" s="3">
        <f>SUMIFS(Data!F:F,Data!$B:$B,Figure16!$B5663,Data!$A:$A,Figure16!$A5663)</f>
        <v>0</v>
      </c>
      <c r="D5663" s="3">
        <f>SUMIFS(Data!Y:Y,Data!$B:$B,Figure16!$B5663,Data!$A:$A,Figure16!$A5663)</f>
        <v>0</v>
      </c>
      <c r="E5663" s="3">
        <f>SUMIFS(Data!Q:Q,Data!$B:$B,Figure16!$B5663,Data!$A:$A,Figure16!$A5663)</f>
        <v>7591603053.435113</v>
      </c>
      <c r="F5663" s="1">
        <f t="shared" si="180"/>
        <v>0</v>
      </c>
      <c r="G5663" s="1">
        <f t="shared" si="181"/>
        <v>0</v>
      </c>
      <c r="H5663">
        <f>SUMIFS(Data!Z:Z,Data!B:B,Figure16!B5663,Data!A:A,Figure16!A5663)</f>
        <v>1</v>
      </c>
    </row>
    <row r="5664" spans="1:8">
      <c r="A5664" s="27">
        <v>1969</v>
      </c>
      <c r="B5664" t="s">
        <v>27</v>
      </c>
      <c r="C5664" s="3">
        <f>SUMIFS(Data!F:F,Data!$B:$B,Figure16!$B5664,Data!$A:$A,Figure16!$A5664)</f>
        <v>0</v>
      </c>
      <c r="D5664" s="3">
        <f>SUMIFS(Data!Y:Y,Data!$B:$B,Figure16!$B5664,Data!$A:$A,Figure16!$A5664)</f>
        <v>0</v>
      </c>
      <c r="E5664" s="3">
        <f>SUMIFS(Data!Q:Q,Data!$B:$B,Figure16!$B5664,Data!$A:$A,Figure16!$A5664)</f>
        <v>8408229699.142951</v>
      </c>
      <c r="F5664" s="1">
        <f t="shared" si="180"/>
        <v>0</v>
      </c>
      <c r="G5664" s="1">
        <f t="shared" si="181"/>
        <v>0</v>
      </c>
      <c r="H5664">
        <f>SUMIFS(Data!Z:Z,Data!B:B,Figure16!B5664,Data!A:A,Figure16!A5664)</f>
        <v>1</v>
      </c>
    </row>
    <row r="5665" spans="1:8">
      <c r="A5665" s="27">
        <v>1970</v>
      </c>
      <c r="B5665" t="s">
        <v>27</v>
      </c>
      <c r="C5665" s="3">
        <f>SUMIFS(Data!F:F,Data!$B:$B,Figure16!$B5665,Data!$A:$A,Figure16!$A5665)</f>
        <v>0</v>
      </c>
      <c r="D5665" s="3">
        <f>SUMIFS(Data!Y:Y,Data!$B:$B,Figure16!$B5665,Data!$A:$A,Figure16!$A5665)</f>
        <v>5000000</v>
      </c>
      <c r="E5665" s="3">
        <f>SUMIFS(Data!Q:Q,Data!$B:$B,Figure16!$B5665,Data!$A:$A,Figure16!$A5665)</f>
        <v>6687204834.3687048</v>
      </c>
      <c r="F5665" s="1">
        <f t="shared" si="180"/>
        <v>0</v>
      </c>
      <c r="G5665" s="1">
        <f t="shared" si="181"/>
        <v>7.4769655242241689E-2</v>
      </c>
      <c r="H5665">
        <f>SUMIFS(Data!Z:Z,Data!B:B,Figure16!B5665,Data!A:A,Figure16!A5665)</f>
        <v>1</v>
      </c>
    </row>
    <row r="5666" spans="1:8">
      <c r="A5666" s="27">
        <v>1971</v>
      </c>
      <c r="B5666" t="s">
        <v>27</v>
      </c>
      <c r="C5666" s="3">
        <f>SUMIFS(Data!F:F,Data!$B:$B,Figure16!$B5666,Data!$A:$A,Figure16!$A5666)</f>
        <v>0</v>
      </c>
      <c r="D5666" s="3">
        <f>SUMIFS(Data!Y:Y,Data!$B:$B,Figure16!$B5666,Data!$A:$A,Figure16!$A5666)</f>
        <v>0</v>
      </c>
      <c r="E5666" s="3">
        <f>SUMIFS(Data!Q:Q,Data!$B:$B,Figure16!$B5666,Data!$A:$A,Figure16!$A5666)</f>
        <v>7408305735.6530933</v>
      </c>
      <c r="F5666" s="1">
        <f t="shared" si="180"/>
        <v>0</v>
      </c>
      <c r="G5666" s="1">
        <f t="shared" si="181"/>
        <v>0</v>
      </c>
      <c r="H5666">
        <f>SUMIFS(Data!Z:Z,Data!B:B,Figure16!B5666,Data!A:A,Figure16!A5666)</f>
        <v>1</v>
      </c>
    </row>
    <row r="5667" spans="1:8">
      <c r="A5667" s="27">
        <v>1972</v>
      </c>
      <c r="B5667" t="s">
        <v>27</v>
      </c>
      <c r="C5667" s="3">
        <f>SUMIFS(Data!F:F,Data!$B:$B,Figure16!$B5667,Data!$A:$A,Figure16!$A5667)</f>
        <v>0</v>
      </c>
      <c r="D5667" s="3">
        <f>SUMIFS(Data!Y:Y,Data!$B:$B,Figure16!$B5667,Data!$A:$A,Figure16!$A5667)</f>
        <v>61300000</v>
      </c>
      <c r="E5667" s="3">
        <f>SUMIFS(Data!Q:Q,Data!$B:$B,Figure16!$B5667,Data!$A:$A,Figure16!$A5667)</f>
        <v>8017468688.2003956</v>
      </c>
      <c r="F5667" s="1">
        <f t="shared" si="180"/>
        <v>0</v>
      </c>
      <c r="G5667" s="1">
        <f t="shared" si="181"/>
        <v>0.76458047276464547</v>
      </c>
      <c r="H5667">
        <f>SUMIFS(Data!Z:Z,Data!B:B,Figure16!B5667,Data!A:A,Figure16!A5667)</f>
        <v>1</v>
      </c>
    </row>
    <row r="5668" spans="1:8">
      <c r="A5668" s="27">
        <v>1973</v>
      </c>
      <c r="B5668" t="s">
        <v>27</v>
      </c>
      <c r="C5668" s="3">
        <f>SUMIFS(Data!F:F,Data!$B:$B,Figure16!$B5668,Data!$A:$A,Figure16!$A5668)</f>
        <v>0</v>
      </c>
      <c r="D5668" s="3">
        <f>SUMIFS(Data!Y:Y,Data!$B:$B,Figure16!$B5668,Data!$A:$A,Figure16!$A5668)</f>
        <v>178500000</v>
      </c>
      <c r="E5668" s="3">
        <f>SUMIFS(Data!Q:Q,Data!$B:$B,Figure16!$B5668,Data!$A:$A,Figure16!$A5668)</f>
        <v>10082885603.066767</v>
      </c>
      <c r="F5668" s="1">
        <f t="shared" si="180"/>
        <v>0</v>
      </c>
      <c r="G5668" s="1">
        <f t="shared" si="181"/>
        <v>1.7703265416966369</v>
      </c>
      <c r="H5668">
        <f>SUMIFS(Data!Z:Z,Data!B:B,Figure16!B5668,Data!A:A,Figure16!A5668)</f>
        <v>1</v>
      </c>
    </row>
    <row r="5669" spans="1:8">
      <c r="A5669" s="27">
        <v>1974</v>
      </c>
      <c r="B5669" t="s">
        <v>27</v>
      </c>
      <c r="C5669" s="3">
        <f>SUMIFS(Data!F:F,Data!$B:$B,Figure16!$B5669,Data!$A:$A,Figure16!$A5669)</f>
        <v>0</v>
      </c>
      <c r="D5669" s="3">
        <f>SUMIFS(Data!Y:Y,Data!$B:$B,Figure16!$B5669,Data!$A:$A,Figure16!$A5669)</f>
        <v>883000000</v>
      </c>
      <c r="E5669" s="3">
        <f>SUMIFS(Data!Q:Q,Data!$B:$B,Figure16!$B5669,Data!$A:$A,Figure16!$A5669)</f>
        <v>13781139969.651882</v>
      </c>
      <c r="F5669" s="1">
        <f t="shared" si="180"/>
        <v>0</v>
      </c>
      <c r="G5669" s="1">
        <f t="shared" si="181"/>
        <v>6.4073073921641983</v>
      </c>
      <c r="H5669">
        <f>SUMIFS(Data!Z:Z,Data!B:B,Figure16!B5669,Data!A:A,Figure16!A5669)</f>
        <v>1</v>
      </c>
    </row>
    <row r="5670" spans="1:8">
      <c r="A5670" s="27">
        <v>1975</v>
      </c>
      <c r="B5670" t="s">
        <v>27</v>
      </c>
      <c r="C5670" s="3">
        <f>SUMIFS(Data!F:F,Data!$B:$B,Figure16!$B5670,Data!$A:$A,Figure16!$A5670)</f>
        <v>0</v>
      </c>
      <c r="D5670" s="3">
        <f>SUMIFS(Data!Y:Y,Data!$B:$B,Figure16!$B5670,Data!$A:$A,Figure16!$A5670)</f>
        <v>253100000</v>
      </c>
      <c r="E5670" s="3">
        <f>SUMIFS(Data!Q:Q,Data!$B:$B,Figure16!$B5670,Data!$A:$A,Figure16!$A5670)</f>
        <v>14893969287.655735</v>
      </c>
      <c r="F5670" s="1">
        <f t="shared" si="180"/>
        <v>0</v>
      </c>
      <c r="G5670" s="1">
        <f t="shared" si="181"/>
        <v>1.6993455210745714</v>
      </c>
      <c r="H5670">
        <f>SUMIFS(Data!Z:Z,Data!B:B,Figure16!B5670,Data!A:A,Figure16!A5670)</f>
        <v>1</v>
      </c>
    </row>
    <row r="5671" spans="1:8">
      <c r="A5671" s="27">
        <v>1976</v>
      </c>
      <c r="B5671" t="s">
        <v>27</v>
      </c>
      <c r="C5671" s="3">
        <f>SUMIFS(Data!F:F,Data!$B:$B,Figure16!$B5671,Data!$A:$A,Figure16!$A5671)</f>
        <v>0</v>
      </c>
      <c r="D5671" s="3">
        <f>SUMIFS(Data!Y:Y,Data!$B:$B,Figure16!$B5671,Data!$A:$A,Figure16!$A5671)</f>
        <v>851600000</v>
      </c>
      <c r="E5671" s="3">
        <f>SUMIFS(Data!Q:Q,Data!$B:$B,Figure16!$B5671,Data!$A:$A,Figure16!$A5671)</f>
        <v>17097563270.298241</v>
      </c>
      <c r="F5671" s="1">
        <f t="shared" si="180"/>
        <v>0</v>
      </c>
      <c r="G5671" s="1">
        <f t="shared" si="181"/>
        <v>4.9808267209596657</v>
      </c>
      <c r="H5671">
        <f>SUMIFS(Data!Z:Z,Data!B:B,Figure16!B5671,Data!A:A,Figure16!A5671)</f>
        <v>1</v>
      </c>
    </row>
    <row r="5672" spans="1:8">
      <c r="A5672" s="27">
        <v>1977</v>
      </c>
      <c r="B5672" t="s">
        <v>27</v>
      </c>
      <c r="C5672" s="3">
        <f>SUMIFS(Data!F:F,Data!$B:$B,Figure16!$B5672,Data!$A:$A,Figure16!$A5672)</f>
        <v>0</v>
      </c>
      <c r="D5672" s="3">
        <f>SUMIFS(Data!Y:Y,Data!$B:$B,Figure16!$B5672,Data!$A:$A,Figure16!$A5672)</f>
        <v>677299968</v>
      </c>
      <c r="E5672" s="3">
        <f>SUMIFS(Data!Q:Q,Data!$B:$B,Figure16!$B5672,Data!$A:$A,Figure16!$A5672)</f>
        <v>19648106122.007889</v>
      </c>
      <c r="F5672" s="1">
        <f t="shared" si="180"/>
        <v>0</v>
      </c>
      <c r="G5672" s="1">
        <f t="shared" si="181"/>
        <v>3.4471514139541153</v>
      </c>
      <c r="H5672">
        <f>SUMIFS(Data!Z:Z,Data!B:B,Figure16!B5672,Data!A:A,Figure16!A5672)</f>
        <v>1</v>
      </c>
    </row>
    <row r="5673" spans="1:8">
      <c r="A5673" s="27">
        <v>1978</v>
      </c>
      <c r="B5673" t="s">
        <v>27</v>
      </c>
      <c r="C5673" s="3">
        <f>SUMIFS(Data!F:F,Data!$B:$B,Figure16!$B5673,Data!$A:$A,Figure16!$A5673)</f>
        <v>0</v>
      </c>
      <c r="D5673" s="3">
        <f>SUMIFS(Data!Y:Y,Data!$B:$B,Figure16!$B5673,Data!$A:$A,Figure16!$A5673)</f>
        <v>1810400000</v>
      </c>
      <c r="E5673" s="3">
        <f>SUMIFS(Data!Q:Q,Data!$B:$B,Figure16!$B5673,Data!$A:$A,Figure16!$A5673)</f>
        <v>22706155475.304787</v>
      </c>
      <c r="F5673" s="1">
        <f t="shared" si="180"/>
        <v>0</v>
      </c>
      <c r="G5673" s="1">
        <f t="shared" si="181"/>
        <v>7.9731683418137038</v>
      </c>
      <c r="H5673">
        <f>SUMIFS(Data!Z:Z,Data!B:B,Figure16!B5673,Data!A:A,Figure16!A5673)</f>
        <v>1</v>
      </c>
    </row>
    <row r="5674" spans="1:8">
      <c r="A5674" s="27">
        <v>1979</v>
      </c>
      <c r="B5674" t="s">
        <v>27</v>
      </c>
      <c r="C5674" s="3">
        <f>SUMIFS(Data!F:F,Data!$B:$B,Figure16!$B5674,Data!$A:$A,Figure16!$A5674)</f>
        <v>0</v>
      </c>
      <c r="D5674" s="3">
        <f>SUMIFS(Data!Y:Y,Data!$B:$B,Figure16!$B5674,Data!$A:$A,Figure16!$A5674)</f>
        <v>1537500032</v>
      </c>
      <c r="E5674" s="3">
        <f>SUMIFS(Data!Q:Q,Data!$B:$B,Figure16!$B5674,Data!$A:$A,Figure16!$A5674)</f>
        <v>27502168726.957275</v>
      </c>
      <c r="F5674" s="1">
        <f t="shared" si="180"/>
        <v>0</v>
      </c>
      <c r="G5674" s="1">
        <f t="shared" si="181"/>
        <v>5.5904683272958113</v>
      </c>
      <c r="H5674">
        <f>SUMIFS(Data!Z:Z,Data!B:B,Figure16!B5674,Data!A:A,Figure16!A5674)</f>
        <v>1</v>
      </c>
    </row>
    <row r="5675" spans="1:8">
      <c r="A5675" s="27">
        <v>1980</v>
      </c>
      <c r="B5675" t="s">
        <v>27</v>
      </c>
      <c r="C5675" s="3">
        <f>SUMIFS(Data!F:F,Data!$B:$B,Figure16!$B5675,Data!$A:$A,Figure16!$A5675)</f>
        <v>29300000</v>
      </c>
      <c r="D5675" s="3">
        <f>SUMIFS(Data!Y:Y,Data!$B:$B,Figure16!$B5675,Data!$A:$A,Figure16!$A5675)</f>
        <v>788950016</v>
      </c>
      <c r="E5675" s="3">
        <f>SUMIFS(Data!Q:Q,Data!$B:$B,Figure16!$B5675,Data!$A:$A,Figure16!$A5675)</f>
        <v>32450541843.065208</v>
      </c>
      <c r="F5675" s="1">
        <f t="shared" si="180"/>
        <v>9.0291250425642774E-2</v>
      </c>
      <c r="G5675" s="1">
        <f t="shared" si="181"/>
        <v>2.4312383436167533</v>
      </c>
      <c r="H5675">
        <f>SUMIFS(Data!Z:Z,Data!B:B,Figure16!B5675,Data!A:A,Figure16!A5675)</f>
        <v>1</v>
      </c>
    </row>
    <row r="5676" spans="1:8">
      <c r="A5676" s="27">
        <v>1981</v>
      </c>
      <c r="B5676" t="s">
        <v>27</v>
      </c>
      <c r="C5676" s="3">
        <f>SUMIFS(Data!F:F,Data!$B:$B,Figure16!$B5676,Data!$A:$A,Figure16!$A5676)</f>
        <v>0</v>
      </c>
      <c r="D5676" s="3">
        <f>SUMIFS(Data!Y:Y,Data!$B:$B,Figure16!$B5676,Data!$A:$A,Figure16!$A5676)</f>
        <v>1169799936</v>
      </c>
      <c r="E5676" s="3">
        <f>SUMIFS(Data!Q:Q,Data!$B:$B,Figure16!$B5676,Data!$A:$A,Figure16!$A5676)</f>
        <v>35646416952.542503</v>
      </c>
      <c r="F5676" s="1">
        <f t="shared" si="180"/>
        <v>0</v>
      </c>
      <c r="G5676" s="1">
        <f t="shared" si="181"/>
        <v>3.2816760729624002</v>
      </c>
      <c r="H5676">
        <f>SUMIFS(Data!Z:Z,Data!B:B,Figure16!B5676,Data!A:A,Figure16!A5676)</f>
        <v>1</v>
      </c>
    </row>
    <row r="5677" spans="1:8">
      <c r="A5677" s="27">
        <v>1982</v>
      </c>
      <c r="B5677" t="s">
        <v>27</v>
      </c>
      <c r="C5677" s="3">
        <f>SUMIFS(Data!F:F,Data!$B:$B,Figure16!$B5677,Data!$A:$A,Figure16!$A5677)</f>
        <v>0</v>
      </c>
      <c r="D5677" s="3">
        <f>SUMIFS(Data!Y:Y,Data!$B:$B,Figure16!$B5677,Data!$A:$A,Figure16!$A5677)</f>
        <v>999120000</v>
      </c>
      <c r="E5677" s="3">
        <f>SUMIFS(Data!Q:Q,Data!$B:$B,Figure16!$B5677,Data!$A:$A,Figure16!$A5677)</f>
        <v>37140163934.426231</v>
      </c>
      <c r="F5677" s="1">
        <f t="shared" si="180"/>
        <v>0</v>
      </c>
      <c r="G5677" s="1">
        <f t="shared" si="181"/>
        <v>2.6901335216614064</v>
      </c>
      <c r="H5677">
        <f>SUMIFS(Data!Z:Z,Data!B:B,Figure16!B5677,Data!A:A,Figure16!A5677)</f>
        <v>1</v>
      </c>
    </row>
    <row r="5678" spans="1:8">
      <c r="A5678" s="27">
        <v>1983</v>
      </c>
      <c r="B5678" t="s">
        <v>27</v>
      </c>
      <c r="C5678" s="3">
        <f>SUMIFS(Data!F:F,Data!$B:$B,Figure16!$B5678,Data!$A:$A,Figure16!$A5678)</f>
        <v>2000000</v>
      </c>
      <c r="D5678" s="3">
        <f>SUMIFS(Data!Y:Y,Data!$B:$B,Figure16!$B5678,Data!$A:$A,Figure16!$A5678)</f>
        <v>1444199936</v>
      </c>
      <c r="E5678" s="3">
        <f>SUMIFS(Data!Q:Q,Data!$B:$B,Figure16!$B5678,Data!$A:$A,Figure16!$A5678)</f>
        <v>33212180658.165882</v>
      </c>
      <c r="F5678" s="1">
        <f t="shared" si="180"/>
        <v>6.0218870317034117E-3</v>
      </c>
      <c r="G5678" s="1">
        <f t="shared" si="181"/>
        <v>4.3484044328926483</v>
      </c>
      <c r="H5678">
        <f>SUMIFS(Data!Z:Z,Data!B:B,Figure16!B5678,Data!A:A,Figure16!A5678)</f>
        <v>1</v>
      </c>
    </row>
    <row r="5679" spans="1:8">
      <c r="A5679" s="27">
        <v>1984</v>
      </c>
      <c r="B5679" t="s">
        <v>27</v>
      </c>
      <c r="C5679" s="3">
        <f>SUMIFS(Data!F:F,Data!$B:$B,Figure16!$B5679,Data!$A:$A,Figure16!$A5679)</f>
        <v>0</v>
      </c>
      <c r="D5679" s="3">
        <f>SUMIFS(Data!Y:Y,Data!$B:$B,Figure16!$B5679,Data!$A:$A,Figure16!$A5679)</f>
        <v>0</v>
      </c>
      <c r="E5679" s="3">
        <f>SUMIFS(Data!Q:Q,Data!$B:$B,Figure16!$B5679,Data!$A:$A,Figure16!$A5679)</f>
        <v>31408492876.691002</v>
      </c>
      <c r="F5679" s="1">
        <f t="shared" si="180"/>
        <v>0</v>
      </c>
      <c r="G5679" s="1">
        <f t="shared" si="181"/>
        <v>0</v>
      </c>
      <c r="H5679">
        <f>SUMIFS(Data!Z:Z,Data!B:B,Figure16!B5679,Data!A:A,Figure16!A5679)</f>
        <v>1</v>
      </c>
    </row>
    <row r="5680" spans="1:8">
      <c r="A5680" s="27">
        <v>1985</v>
      </c>
      <c r="B5680" t="s">
        <v>27</v>
      </c>
      <c r="C5680" s="3">
        <f>SUMIFS(Data!F:F,Data!$B:$B,Figure16!$B5680,Data!$A:$A,Figure16!$A5680)</f>
        <v>100000</v>
      </c>
      <c r="D5680" s="3">
        <f>SUMIFS(Data!Y:Y,Data!$B:$B,Figure16!$B5680,Data!$A:$A,Figure16!$A5680)</f>
        <v>0</v>
      </c>
      <c r="E5680" s="3">
        <f>SUMIFS(Data!Q:Q,Data!$B:$B,Figure16!$B5680,Data!$A:$A,Figure16!$A5680)</f>
        <v>30734335448.990452</v>
      </c>
      <c r="F5680" s="1">
        <f t="shared" si="180"/>
        <v>3.2536900030250937E-4</v>
      </c>
      <c r="G5680" s="1">
        <f t="shared" si="181"/>
        <v>0</v>
      </c>
      <c r="H5680">
        <f>SUMIFS(Data!Z:Z,Data!B:B,Figure16!B5680,Data!A:A,Figure16!A5680)</f>
        <v>1</v>
      </c>
    </row>
    <row r="5681" spans="1:8">
      <c r="A5681" s="27">
        <v>1986</v>
      </c>
      <c r="B5681" t="s">
        <v>27</v>
      </c>
      <c r="C5681" s="3">
        <f>SUMIFS(Data!F:F,Data!$B:$B,Figure16!$B5681,Data!$A:$A,Figure16!$A5681)</f>
        <v>11000000</v>
      </c>
      <c r="D5681" s="3">
        <f>SUMIFS(Data!Y:Y,Data!$B:$B,Figure16!$B5681,Data!$A:$A,Figure16!$A5681)</f>
        <v>0</v>
      </c>
      <c r="E5681" s="3">
        <f>SUMIFS(Data!Q:Q,Data!$B:$B,Figure16!$B5681,Data!$A:$A,Figure16!$A5681)</f>
        <v>29868339080.826267</v>
      </c>
      <c r="F5681" s="1">
        <f t="shared" si="180"/>
        <v>3.6828294905294413E-2</v>
      </c>
      <c r="G5681" s="1">
        <f t="shared" si="181"/>
        <v>0</v>
      </c>
      <c r="H5681">
        <f>SUMIFS(Data!Z:Z,Data!B:B,Figure16!B5681,Data!A:A,Figure16!A5681)</f>
        <v>1</v>
      </c>
    </row>
    <row r="5682" spans="1:8">
      <c r="A5682" s="27">
        <v>1987</v>
      </c>
      <c r="B5682" t="s">
        <v>27</v>
      </c>
      <c r="C5682" s="3">
        <f>SUMIFS(Data!F:F,Data!$B:$B,Figure16!$B5682,Data!$A:$A,Figure16!$A5682)</f>
        <v>0</v>
      </c>
      <c r="D5682" s="3">
        <f>SUMIFS(Data!Y:Y,Data!$B:$B,Figure16!$B5682,Data!$A:$A,Figure16!$A5682)</f>
        <v>0</v>
      </c>
      <c r="E5682" s="3">
        <f>SUMIFS(Data!Q:Q,Data!$B:$B,Figure16!$B5682,Data!$A:$A,Figure16!$A5682)</f>
        <v>33195933429.600784</v>
      </c>
      <c r="F5682" s="1">
        <f t="shared" si="180"/>
        <v>0</v>
      </c>
      <c r="G5682" s="1">
        <f t="shared" si="181"/>
        <v>0</v>
      </c>
      <c r="H5682">
        <f>SUMIFS(Data!Z:Z,Data!B:B,Figure16!B5682,Data!A:A,Figure16!A5682)</f>
        <v>1</v>
      </c>
    </row>
    <row r="5683" spans="1:8">
      <c r="A5683" s="27">
        <v>1988</v>
      </c>
      <c r="B5683" t="s">
        <v>27</v>
      </c>
      <c r="C5683" s="3">
        <f>SUMIFS(Data!F:F,Data!$B:$B,Figure16!$B5683,Data!$A:$A,Figure16!$A5683)</f>
        <v>0</v>
      </c>
      <c r="D5683" s="3">
        <f>SUMIFS(Data!Y:Y,Data!$B:$B,Figure16!$B5683,Data!$A:$A,Figure16!$A5683)</f>
        <v>0</v>
      </c>
      <c r="E5683" s="3">
        <f>SUMIFS(Data!Q:Q,Data!$B:$B,Figure16!$B5683,Data!$A:$A,Figure16!$A5683)</f>
        <v>37885440418.683365</v>
      </c>
      <c r="F5683" s="1">
        <f t="shared" si="180"/>
        <v>0</v>
      </c>
      <c r="G5683" s="1">
        <f t="shared" si="181"/>
        <v>0</v>
      </c>
      <c r="H5683">
        <f>SUMIFS(Data!Z:Z,Data!B:B,Figure16!B5683,Data!A:A,Figure16!A5683)</f>
        <v>1</v>
      </c>
    </row>
    <row r="5684" spans="1:8">
      <c r="A5684" s="27">
        <v>1989</v>
      </c>
      <c r="B5684" t="s">
        <v>27</v>
      </c>
      <c r="C5684" s="3">
        <f>SUMIFS(Data!F:F,Data!$B:$B,Figure16!$B5684,Data!$A:$A,Figure16!$A5684)</f>
        <v>0</v>
      </c>
      <c r="D5684" s="3">
        <f>SUMIFS(Data!Y:Y,Data!$B:$B,Figure16!$B5684,Data!$A:$A,Figure16!$A5684)</f>
        <v>0</v>
      </c>
      <c r="E5684" s="3">
        <f>SUMIFS(Data!Q:Q,Data!$B:$B,Figure16!$B5684,Data!$A:$A,Figure16!$A5684)</f>
        <v>42575183905.560646</v>
      </c>
      <c r="F5684" s="1">
        <f t="shared" si="180"/>
        <v>0</v>
      </c>
      <c r="G5684" s="1">
        <f t="shared" si="181"/>
        <v>0</v>
      </c>
      <c r="H5684">
        <f>SUMIFS(Data!Z:Z,Data!B:B,Figure16!B5684,Data!A:A,Figure16!A5684)</f>
        <v>1</v>
      </c>
    </row>
    <row r="5685" spans="1:8">
      <c r="A5685" s="27">
        <v>1990</v>
      </c>
      <c r="B5685" t="s">
        <v>27</v>
      </c>
      <c r="C5685" s="3">
        <f>SUMIFS(Data!F:F,Data!$B:$B,Figure16!$B5685,Data!$A:$A,Figure16!$A5685)</f>
        <v>0</v>
      </c>
      <c r="D5685" s="3">
        <f>SUMIFS(Data!Y:Y,Data!$B:$B,Figure16!$B5685,Data!$A:$A,Figure16!$A5685)</f>
        <v>0</v>
      </c>
      <c r="E5685" s="3">
        <f>SUMIFS(Data!Q:Q,Data!$B:$B,Figure16!$B5685,Data!$A:$A,Figure16!$A5685)</f>
        <v>44311593755.784531</v>
      </c>
      <c r="F5685" s="1">
        <f t="shared" si="180"/>
        <v>0</v>
      </c>
      <c r="G5685" s="1">
        <f t="shared" si="181"/>
        <v>0</v>
      </c>
      <c r="H5685">
        <f>SUMIFS(Data!Z:Z,Data!B:B,Figure16!B5685,Data!A:A,Figure16!A5685)</f>
        <v>1</v>
      </c>
    </row>
    <row r="5686" spans="1:8">
      <c r="A5686" s="27">
        <v>1991</v>
      </c>
      <c r="B5686" t="s">
        <v>27</v>
      </c>
      <c r="C5686" s="3">
        <f>SUMIFS(Data!F:F,Data!$B:$B,Figure16!$B5686,Data!$A:$A,Figure16!$A5686)</f>
        <v>0</v>
      </c>
      <c r="D5686" s="3">
        <f>SUMIFS(Data!Y:Y,Data!$B:$B,Figure16!$B5686,Data!$A:$A,Figure16!$A5686)</f>
        <v>0</v>
      </c>
      <c r="E5686" s="3">
        <f>SUMIFS(Data!Q:Q,Data!$B:$B,Figure16!$B5686,Data!$A:$A,Figure16!$A5686)</f>
        <v>45417561302.249748</v>
      </c>
      <c r="F5686" s="1">
        <f t="shared" si="180"/>
        <v>0</v>
      </c>
      <c r="G5686" s="1">
        <f t="shared" si="181"/>
        <v>0</v>
      </c>
      <c r="H5686">
        <f>SUMIFS(Data!Z:Z,Data!B:B,Figure16!B5686,Data!A:A,Figure16!A5686)</f>
        <v>1</v>
      </c>
    </row>
    <row r="5687" spans="1:8">
      <c r="A5687" s="27">
        <v>1992</v>
      </c>
      <c r="B5687" t="s">
        <v>27</v>
      </c>
      <c r="C5687" s="3">
        <f>SUMIFS(Data!F:F,Data!$B:$B,Figure16!$B5687,Data!$A:$A,Figure16!$A5687)</f>
        <v>0</v>
      </c>
      <c r="D5687" s="3">
        <f>SUMIFS(Data!Y:Y,Data!$B:$B,Figure16!$B5687,Data!$A:$A,Figure16!$A5687)</f>
        <v>0</v>
      </c>
      <c r="E5687" s="3">
        <f>SUMIFS(Data!Q:Q,Data!$B:$B,Figure16!$B5687,Data!$A:$A,Figure16!$A5687)</f>
        <v>52976344928.956398</v>
      </c>
      <c r="F5687" s="1">
        <f t="shared" si="180"/>
        <v>0</v>
      </c>
      <c r="G5687" s="1">
        <f t="shared" si="181"/>
        <v>0</v>
      </c>
      <c r="H5687">
        <f>SUMIFS(Data!Z:Z,Data!B:B,Figure16!B5687,Data!A:A,Figure16!A5687)</f>
        <v>1</v>
      </c>
    </row>
    <row r="5688" spans="1:8">
      <c r="A5688" s="27">
        <v>1993</v>
      </c>
      <c r="B5688" t="s">
        <v>27</v>
      </c>
      <c r="C5688" s="3">
        <f>SUMIFS(Data!F:F,Data!$B:$B,Figure16!$B5688,Data!$A:$A,Figure16!$A5688)</f>
        <v>0</v>
      </c>
      <c r="D5688" s="3">
        <f>SUMIFS(Data!Y:Y,Data!$B:$B,Figure16!$B5688,Data!$A:$A,Figure16!$A5688)</f>
        <v>0</v>
      </c>
      <c r="E5688" s="3">
        <f>SUMIFS(Data!Q:Q,Data!$B:$B,Figure16!$B5688,Data!$A:$A,Figure16!$A5688)</f>
        <v>54368083953.111916</v>
      </c>
      <c r="F5688" s="1">
        <f t="shared" si="180"/>
        <v>0</v>
      </c>
      <c r="G5688" s="1">
        <f t="shared" si="181"/>
        <v>0</v>
      </c>
      <c r="H5688">
        <f>SUMIFS(Data!Z:Z,Data!B:B,Figure16!B5688,Data!A:A,Figure16!A5688)</f>
        <v>1</v>
      </c>
    </row>
    <row r="5689" spans="1:8">
      <c r="A5689" s="27">
        <v>1994</v>
      </c>
      <c r="B5689" t="s">
        <v>27</v>
      </c>
      <c r="C5689" s="3">
        <f>SUMIFS(Data!F:F,Data!$B:$B,Figure16!$B5689,Data!$A:$A,Figure16!$A5689)</f>
        <v>0</v>
      </c>
      <c r="D5689" s="3">
        <f>SUMIFS(Data!Y:Y,Data!$B:$B,Figure16!$B5689,Data!$A:$A,Figure16!$A5689)</f>
        <v>0</v>
      </c>
      <c r="E5689" s="3">
        <f>SUMIFS(Data!Q:Q,Data!$B:$B,Figure16!$B5689,Data!$A:$A,Figure16!$A5689)</f>
        <v>64084460124.464363</v>
      </c>
      <c r="F5689" s="1">
        <f t="shared" si="180"/>
        <v>0</v>
      </c>
      <c r="G5689" s="1">
        <f t="shared" si="181"/>
        <v>0</v>
      </c>
      <c r="H5689">
        <f>SUMIFS(Data!Z:Z,Data!B:B,Figure16!B5689,Data!A:A,Figure16!A5689)</f>
        <v>1</v>
      </c>
    </row>
    <row r="5690" spans="1:8">
      <c r="A5690" s="27">
        <v>1995</v>
      </c>
      <c r="B5690" t="s">
        <v>27</v>
      </c>
      <c r="C5690" s="3">
        <f>SUMIFS(Data!F:F,Data!$B:$B,Figure16!$B5690,Data!$A:$A,Figure16!$A5690)</f>
        <v>0</v>
      </c>
      <c r="D5690" s="3">
        <f>SUMIFS(Data!Y:Y,Data!$B:$B,Figure16!$B5690,Data!$A:$A,Figure16!$A5690)</f>
        <v>0</v>
      </c>
      <c r="E5690" s="3">
        <f>SUMIFS(Data!Q:Q,Data!$B:$B,Figure16!$B5690,Data!$A:$A,Figure16!$A5690)</f>
        <v>74119987244.501144</v>
      </c>
      <c r="F5690" s="1">
        <f t="shared" si="180"/>
        <v>0</v>
      </c>
      <c r="G5690" s="1">
        <f t="shared" si="181"/>
        <v>0</v>
      </c>
      <c r="H5690">
        <f>SUMIFS(Data!Z:Z,Data!B:B,Figure16!B5690,Data!A:A,Figure16!A5690)</f>
        <v>1</v>
      </c>
    </row>
    <row r="5691" spans="1:8">
      <c r="A5691" s="27">
        <v>1996</v>
      </c>
      <c r="B5691" t="s">
        <v>27</v>
      </c>
      <c r="C5691" s="3">
        <f>SUMIFS(Data!F:F,Data!$B:$B,Figure16!$B5691,Data!$A:$A,Figure16!$A5691)</f>
        <v>0</v>
      </c>
      <c r="D5691" s="3">
        <f>SUMIFS(Data!Y:Y,Data!$B:$B,Figure16!$B5691,Data!$A:$A,Figure16!$A5691)</f>
        <v>0</v>
      </c>
      <c r="E5691" s="3">
        <f>SUMIFS(Data!Q:Q,Data!$B:$B,Figure16!$B5691,Data!$A:$A,Figure16!$A5691)</f>
        <v>82848140618.026611</v>
      </c>
      <c r="F5691" s="1">
        <f t="shared" si="180"/>
        <v>0</v>
      </c>
      <c r="G5691" s="1">
        <f t="shared" si="181"/>
        <v>0</v>
      </c>
      <c r="H5691">
        <f>SUMIFS(Data!Z:Z,Data!B:B,Figure16!B5691,Data!A:A,Figure16!A5691)</f>
        <v>1</v>
      </c>
    </row>
    <row r="5692" spans="1:8">
      <c r="A5692" s="27">
        <v>1997</v>
      </c>
      <c r="B5692" t="s">
        <v>27</v>
      </c>
      <c r="C5692" s="3">
        <f>SUMIFS(Data!F:F,Data!$B:$B,Figure16!$B5692,Data!$A:$A,Figure16!$A5692)</f>
        <v>0</v>
      </c>
      <c r="D5692" s="3">
        <f>SUMIFS(Data!Y:Y,Data!$B:$B,Figure16!$B5692,Data!$A:$A,Figure16!$A5692)</f>
        <v>0</v>
      </c>
      <c r="E5692" s="3">
        <f>SUMIFS(Data!Q:Q,Data!$B:$B,Figure16!$B5692,Data!$A:$A,Figure16!$A5692)</f>
        <v>82344260570.668488</v>
      </c>
      <c r="F5692" s="1">
        <f t="shared" si="180"/>
        <v>0</v>
      </c>
      <c r="G5692" s="1">
        <f t="shared" si="181"/>
        <v>0</v>
      </c>
      <c r="H5692">
        <f>SUMIFS(Data!Z:Z,Data!B:B,Figure16!B5692,Data!A:A,Figure16!A5692)</f>
        <v>1</v>
      </c>
    </row>
    <row r="5693" spans="1:8">
      <c r="A5693" s="27">
        <v>1998</v>
      </c>
      <c r="B5693" t="s">
        <v>27</v>
      </c>
      <c r="C5693" s="3">
        <f>SUMIFS(Data!F:F,Data!$B:$B,Figure16!$B5693,Data!$A:$A,Figure16!$A5693)</f>
        <v>0</v>
      </c>
      <c r="D5693" s="3">
        <f>SUMIFS(Data!Y:Y,Data!$B:$B,Figure16!$B5693,Data!$A:$A,Figure16!$A5693)</f>
        <v>0</v>
      </c>
      <c r="E5693" s="3">
        <f>SUMIFS(Data!Q:Q,Data!$B:$B,Figure16!$B5693,Data!$A:$A,Figure16!$A5693)</f>
        <v>72207028767.759766</v>
      </c>
      <c r="F5693" s="1">
        <f t="shared" si="180"/>
        <v>0</v>
      </c>
      <c r="G5693" s="1">
        <f t="shared" si="181"/>
        <v>0</v>
      </c>
      <c r="H5693">
        <f>SUMIFS(Data!Z:Z,Data!B:B,Figure16!B5693,Data!A:A,Figure16!A5693)</f>
        <v>1</v>
      </c>
    </row>
    <row r="5694" spans="1:8">
      <c r="A5694" s="27">
        <v>1999</v>
      </c>
      <c r="B5694" t="s">
        <v>27</v>
      </c>
      <c r="C5694" s="3">
        <f>SUMIFS(Data!F:F,Data!$B:$B,Figure16!$B5694,Data!$A:$A,Figure16!$A5694)</f>
        <v>0</v>
      </c>
      <c r="D5694" s="3">
        <f>SUMIFS(Data!Y:Y,Data!$B:$B,Figure16!$B5694,Data!$A:$A,Figure16!$A5694)</f>
        <v>0</v>
      </c>
      <c r="E5694" s="3">
        <f>SUMIFS(Data!Q:Q,Data!$B:$B,Figure16!$B5694,Data!$A:$A,Figure16!$A5694)</f>
        <v>82995145792.934082</v>
      </c>
      <c r="F5694" s="1">
        <f t="shared" si="180"/>
        <v>0</v>
      </c>
      <c r="G5694" s="1">
        <f t="shared" si="181"/>
        <v>0</v>
      </c>
      <c r="H5694">
        <f>SUMIFS(Data!Z:Z,Data!B:B,Figure16!B5694,Data!A:A,Figure16!A5694)</f>
        <v>1</v>
      </c>
    </row>
    <row r="5695" spans="1:8">
      <c r="A5695" s="27">
        <v>2000</v>
      </c>
      <c r="B5695" t="s">
        <v>27</v>
      </c>
      <c r="C5695" s="3">
        <f>SUMIFS(Data!F:F,Data!$B:$B,Figure16!$B5695,Data!$A:$A,Figure16!$A5695)</f>
        <v>4134804.75</v>
      </c>
      <c r="D5695" s="3">
        <f>SUMIFS(Data!Y:Y,Data!$B:$B,Figure16!$B5695,Data!$A:$A,Figure16!$A5695)</f>
        <v>0</v>
      </c>
      <c r="E5695" s="3">
        <f>SUMIFS(Data!Q:Q,Data!$B:$B,Figure16!$B5695,Data!$A:$A,Figure16!$A5695)</f>
        <v>81026300310.01088</v>
      </c>
      <c r="F5695" s="1">
        <f t="shared" si="180"/>
        <v>5.1030402896096953E-3</v>
      </c>
      <c r="G5695" s="1">
        <f t="shared" si="181"/>
        <v>0</v>
      </c>
      <c r="H5695">
        <f>SUMIFS(Data!Z:Z,Data!B:B,Figure16!B5695,Data!A:A,Figure16!A5695)</f>
        <v>1</v>
      </c>
    </row>
    <row r="5696" spans="1:8">
      <c r="A5696" s="27">
        <v>2001</v>
      </c>
      <c r="B5696" t="s">
        <v>27</v>
      </c>
      <c r="C5696" s="3">
        <f>SUMIFS(Data!F:F,Data!$B:$B,Figure16!$B5696,Data!$A:$A,Figure16!$A5696)</f>
        <v>35000000</v>
      </c>
      <c r="D5696" s="3">
        <f>SUMIFS(Data!Y:Y,Data!$B:$B,Figure16!$B5696,Data!$A:$A,Figure16!$A5696)</f>
        <v>0</v>
      </c>
      <c r="E5696" s="3">
        <f>SUMIFS(Data!Q:Q,Data!$B:$B,Figure16!$B5696,Data!$A:$A,Figure16!$A5696)</f>
        <v>76262072467.377609</v>
      </c>
      <c r="F5696" s="1">
        <f t="shared" si="180"/>
        <v>4.5894373005627195E-2</v>
      </c>
      <c r="G5696" s="1">
        <f t="shared" si="181"/>
        <v>0</v>
      </c>
      <c r="H5696">
        <f>SUMIFS(Data!Z:Z,Data!B:B,Figure16!B5696,Data!A:A,Figure16!A5696)</f>
        <v>1</v>
      </c>
    </row>
    <row r="5697" spans="1:8">
      <c r="A5697" s="27">
        <v>2002</v>
      </c>
      <c r="B5697" t="s">
        <v>27</v>
      </c>
      <c r="C5697" s="3">
        <f>SUMIFS(Data!F:F,Data!$B:$B,Figure16!$B5697,Data!$A:$A,Figure16!$A5697)</f>
        <v>336978952</v>
      </c>
      <c r="D5697" s="3">
        <f>SUMIFS(Data!Y:Y,Data!$B:$B,Figure16!$B5697,Data!$A:$A,Figure16!$A5697)</f>
        <v>0</v>
      </c>
      <c r="E5697" s="3">
        <f>SUMIFS(Data!Q:Q,Data!$B:$B,Figure16!$B5697,Data!$A:$A,Figure16!$A5697)</f>
        <v>81357605641.854431</v>
      </c>
      <c r="F5697" s="1">
        <f t="shared" si="180"/>
        <v>0.414194775450276</v>
      </c>
      <c r="G5697" s="1">
        <f t="shared" si="181"/>
        <v>0</v>
      </c>
      <c r="H5697">
        <f>SUMIFS(Data!Z:Z,Data!B:B,Figure16!B5697,Data!A:A,Figure16!A5697)</f>
        <v>1</v>
      </c>
    </row>
    <row r="5698" spans="1:8">
      <c r="A5698" s="27">
        <v>2003</v>
      </c>
      <c r="B5698" t="s">
        <v>27</v>
      </c>
      <c r="C5698" s="3">
        <f>SUMIFS(Data!F:F,Data!$B:$B,Figure16!$B5698,Data!$A:$A,Figure16!$A5698)</f>
        <v>5101469.7734375</v>
      </c>
      <c r="D5698" s="3">
        <f>SUMIFS(Data!Y:Y,Data!$B:$B,Figure16!$B5698,Data!$A:$A,Figure16!$A5698)</f>
        <v>0</v>
      </c>
      <c r="E5698" s="3">
        <f>SUMIFS(Data!Q:Q,Data!$B:$B,Figure16!$B5698,Data!$A:$A,Figure16!$A5698)</f>
        <v>83908206647.934723</v>
      </c>
      <c r="F5698" s="1">
        <f t="shared" si="180"/>
        <v>6.0798221976575461E-3</v>
      </c>
      <c r="G5698" s="1">
        <f t="shared" si="181"/>
        <v>0</v>
      </c>
      <c r="H5698">
        <f>SUMIFS(Data!Z:Z,Data!B:B,Figure16!B5698,Data!A:A,Figure16!A5698)</f>
        <v>1</v>
      </c>
    </row>
    <row r="5699" spans="1:8">
      <c r="A5699" s="27">
        <v>2004</v>
      </c>
      <c r="B5699" t="s">
        <v>27</v>
      </c>
      <c r="C5699" s="3">
        <f>SUMIFS(Data!F:F,Data!$B:$B,Figure16!$B5699,Data!$A:$A,Figure16!$A5699)</f>
        <v>50000</v>
      </c>
      <c r="D5699" s="3">
        <f>SUMIFS(Data!Y:Y,Data!$B:$B,Figure16!$B5699,Data!$A:$A,Figure16!$A5699)</f>
        <v>0</v>
      </c>
      <c r="E5699" s="3">
        <f>SUMIFS(Data!Q:Q,Data!$B:$B,Figure16!$B5699,Data!$A:$A,Figure16!$A5699)</f>
        <v>91371242495.079391</v>
      </c>
      <c r="F5699" s="1">
        <f t="shared" ref="F5699:F5762" si="182">IF(E5699&gt;0,C5699/E5699*100,"")</f>
        <v>5.4721812503198301E-5</v>
      </c>
      <c r="G5699" s="1">
        <f t="shared" ref="G5699:G5762" si="183">IF($E5699&gt;0,D5699/$E5699*100,"")</f>
        <v>0</v>
      </c>
      <c r="H5699">
        <f>SUMIFS(Data!Z:Z,Data!B:B,Figure16!B5699,Data!A:A,Figure16!A5699)</f>
        <v>1</v>
      </c>
    </row>
    <row r="5700" spans="1:8">
      <c r="A5700" s="27">
        <v>2005</v>
      </c>
      <c r="B5700" t="s">
        <v>27</v>
      </c>
      <c r="C5700" s="3">
        <f>SUMIFS(Data!F:F,Data!$B:$B,Figure16!$B5700,Data!$A:$A,Figure16!$A5700)</f>
        <v>0</v>
      </c>
      <c r="D5700" s="3">
        <f>SUMIFS(Data!Y:Y,Data!$B:$B,Figure16!$B5700,Data!$A:$A,Figure16!$A5700)</f>
        <v>0</v>
      </c>
      <c r="E5700" s="3">
        <f>SUMIFS(Data!Q:Q,Data!$B:$B,Figure16!$B5700,Data!$A:$A,Figure16!$A5700)</f>
        <v>103071582125.9678</v>
      </c>
      <c r="F5700" s="1">
        <f t="shared" si="182"/>
        <v>0</v>
      </c>
      <c r="G5700" s="1">
        <f t="shared" si="183"/>
        <v>0</v>
      </c>
      <c r="H5700">
        <f>SUMIFS(Data!Z:Z,Data!B:B,Figure16!B5700,Data!A:A,Figure16!A5700)</f>
        <v>1</v>
      </c>
    </row>
    <row r="5701" spans="1:8">
      <c r="A5701" s="27">
        <v>2006</v>
      </c>
      <c r="B5701" t="s">
        <v>27</v>
      </c>
      <c r="C5701" s="3">
        <f>SUMIFS(Data!F:F,Data!$B:$B,Figure16!$B5701,Data!$A:$A,Figure16!$A5701)</f>
        <v>50993646.0625</v>
      </c>
      <c r="D5701" s="3">
        <f>SUMIFS(Data!Y:Y,Data!$B:$B,Figure16!$B5701,Data!$A:$A,Figure16!$A5701)</f>
        <v>0</v>
      </c>
      <c r="E5701" s="3">
        <f>SUMIFS(Data!Q:Q,Data!$B:$B,Figure16!$B5701,Data!$A:$A,Figure16!$A5701)</f>
        <v>122210716311.04781</v>
      </c>
      <c r="F5701" s="1">
        <f t="shared" si="182"/>
        <v>4.1726002106650111E-2</v>
      </c>
      <c r="G5701" s="1">
        <f t="shared" si="183"/>
        <v>0</v>
      </c>
      <c r="H5701">
        <f>SUMIFS(Data!Z:Z,Data!B:B,Figure16!B5701,Data!A:A,Figure16!A5701)</f>
        <v>1</v>
      </c>
    </row>
    <row r="5702" spans="1:8">
      <c r="A5702" s="27">
        <v>2007</v>
      </c>
      <c r="B5702" t="s">
        <v>27</v>
      </c>
      <c r="C5702" s="3">
        <f>SUMIFS(Data!F:F,Data!$B:$B,Figure16!$B5702,Data!$A:$A,Figure16!$A5702)</f>
        <v>100000000</v>
      </c>
      <c r="D5702" s="3">
        <f>SUMIFS(Data!Y:Y,Data!$B:$B,Figure16!$B5702,Data!$A:$A,Figure16!$A5702)</f>
        <v>0</v>
      </c>
      <c r="E5702" s="3">
        <f>SUMIFS(Data!Q:Q,Data!$B:$B,Figure16!$B5702,Data!$A:$A,Figure16!$A5702)</f>
        <v>149359918059.99777</v>
      </c>
      <c r="F5702" s="1">
        <f t="shared" si="182"/>
        <v>6.6952366671646182E-2</v>
      </c>
      <c r="G5702" s="1">
        <f t="shared" si="183"/>
        <v>0</v>
      </c>
      <c r="H5702">
        <f>SUMIFS(Data!Z:Z,Data!B:B,Figure16!B5702,Data!A:A,Figure16!A5702)</f>
        <v>1</v>
      </c>
    </row>
    <row r="5703" spans="1:8">
      <c r="A5703" s="27">
        <v>2008</v>
      </c>
      <c r="B5703" t="s">
        <v>27</v>
      </c>
      <c r="C5703" s="3">
        <f>SUMIFS(Data!F:F,Data!$B:$B,Figure16!$B5703,Data!$A:$A,Figure16!$A5703)</f>
        <v>0</v>
      </c>
      <c r="D5703" s="3">
        <f>SUMIFS(Data!Y:Y,Data!$B:$B,Figure16!$B5703,Data!$A:$A,Figure16!$A5703)</f>
        <v>0</v>
      </c>
      <c r="E5703" s="3">
        <f>SUMIFS(Data!Q:Q,Data!$B:$B,Figure16!$B5703,Data!$A:$A,Figure16!$A5703)</f>
        <v>174195136253.3927</v>
      </c>
      <c r="F5703" s="1">
        <f t="shared" si="182"/>
        <v>0</v>
      </c>
      <c r="G5703" s="1">
        <f t="shared" si="183"/>
        <v>0</v>
      </c>
      <c r="H5703">
        <f>SUMIFS(Data!Z:Z,Data!B:B,Figure16!B5703,Data!A:A,Figure16!A5703)</f>
        <v>1</v>
      </c>
    </row>
    <row r="5704" spans="1:8">
      <c r="A5704" s="27">
        <v>2009</v>
      </c>
      <c r="B5704" t="s">
        <v>27</v>
      </c>
      <c r="C5704" s="3">
        <f>SUMIFS(Data!F:F,Data!$B:$B,Figure16!$B5704,Data!$A:$A,Figure16!$A5704)</f>
        <v>0</v>
      </c>
      <c r="D5704" s="3">
        <f>SUMIFS(Data!Y:Y,Data!$B:$B,Figure16!$B5704,Data!$A:$A,Figure16!$A5704)</f>
        <v>0</v>
      </c>
      <c r="E5704" s="3">
        <f>SUMIFS(Data!Q:Q,Data!$B:$B,Figure16!$B5704,Data!$A:$A,Figure16!$A5704)</f>
        <v>168334601260.07504</v>
      </c>
      <c r="F5704" s="1">
        <f t="shared" si="182"/>
        <v>0</v>
      </c>
      <c r="G5704" s="1">
        <f t="shared" si="183"/>
        <v>0</v>
      </c>
      <c r="H5704">
        <f>SUMIFS(Data!Z:Z,Data!B:B,Figure16!B5704,Data!A:A,Figure16!A5704)</f>
        <v>1</v>
      </c>
    </row>
    <row r="5705" spans="1:8">
      <c r="A5705" s="27">
        <v>2010</v>
      </c>
      <c r="B5705" t="s">
        <v>27</v>
      </c>
      <c r="C5705" s="3">
        <f>SUMIFS(Data!F:F,Data!$B:$B,Figure16!$B5705,Data!$A:$A,Figure16!$A5705)</f>
        <v>717568712</v>
      </c>
      <c r="D5705" s="3">
        <f>SUMIFS(Data!Y:Y,Data!$B:$B,Figure16!$B5705,Data!$A:$A,Figure16!$A5705)</f>
        <v>0</v>
      </c>
      <c r="E5705" s="3">
        <f>SUMIFS(Data!Q:Q,Data!$B:$B,Figure16!$B5705,Data!$A:$A,Figure16!$A5705)</f>
        <v>199590775190.25842</v>
      </c>
      <c r="F5705" s="1">
        <f t="shared" si="182"/>
        <v>0.35951997847394646</v>
      </c>
      <c r="G5705" s="1">
        <f t="shared" si="183"/>
        <v>0</v>
      </c>
      <c r="H5705">
        <f>SUMIFS(Data!Z:Z,Data!B:B,Figure16!B5705,Data!A:A,Figure16!A5705)</f>
        <v>1</v>
      </c>
    </row>
    <row r="5706" spans="1:8">
      <c r="A5706" s="27">
        <v>2011</v>
      </c>
      <c r="B5706" t="s">
        <v>27</v>
      </c>
      <c r="C5706" s="3">
        <f>SUMIFS(Data!F:F,Data!$B:$B,Figure16!$B5706,Data!$A:$A,Figure16!$A5706)</f>
        <v>0</v>
      </c>
      <c r="D5706" s="3">
        <f>SUMIFS(Data!Y:Y,Data!$B:$B,Figure16!$B5706,Data!$A:$A,Figure16!$A5706)</f>
        <v>0</v>
      </c>
      <c r="E5706" s="3">
        <f>SUMIFS(Data!Q:Q,Data!$B:$B,Figure16!$B5706,Data!$A:$A,Figure16!$A5706)</f>
        <v>224143083706.77698</v>
      </c>
      <c r="F5706" s="1">
        <f t="shared" si="182"/>
        <v>0</v>
      </c>
      <c r="G5706" s="1">
        <f t="shared" si="183"/>
        <v>0</v>
      </c>
      <c r="H5706">
        <f>SUMIFS(Data!Z:Z,Data!B:B,Figure16!B5706,Data!A:A,Figure16!A5706)</f>
        <v>1</v>
      </c>
    </row>
    <row r="5707" spans="1:8">
      <c r="A5707" s="27">
        <v>2012</v>
      </c>
      <c r="B5707" t="s">
        <v>27</v>
      </c>
      <c r="C5707" s="3">
        <f>SUMIFS(Data!F:F,Data!$B:$B,Figure16!$B5707,Data!$A:$A,Figure16!$A5707)</f>
        <v>0</v>
      </c>
      <c r="D5707" s="3">
        <f>SUMIFS(Data!Y:Y,Data!$B:$B,Figure16!$B5707,Data!$A:$A,Figure16!$A5707)</f>
        <v>0</v>
      </c>
      <c r="E5707" s="3">
        <f>SUMIFS(Data!Q:Q,Data!$B:$B,Figure16!$B5707,Data!$A:$A,Figure16!$A5707)</f>
        <v>250092092998.14346</v>
      </c>
      <c r="F5707" s="1">
        <f t="shared" si="182"/>
        <v>0</v>
      </c>
      <c r="G5707" s="1">
        <f t="shared" si="183"/>
        <v>0</v>
      </c>
      <c r="H5707">
        <f>SUMIFS(Data!Z:Z,Data!B:B,Figure16!B5707,Data!A:A,Figure16!A5707)</f>
        <v>1</v>
      </c>
    </row>
    <row r="5708" spans="1:8">
      <c r="A5708" s="27">
        <v>2013</v>
      </c>
      <c r="B5708" t="s">
        <v>27</v>
      </c>
      <c r="C5708" s="3">
        <f>SUMIFS(Data!F:F,Data!$B:$B,Figure16!$B5708,Data!$A:$A,Figure16!$A5708)</f>
        <v>1614007.375</v>
      </c>
      <c r="D5708" s="3">
        <f>SUMIFS(Data!Y:Y,Data!$B:$B,Figure16!$B5708,Data!$A:$A,Figure16!$A5708)</f>
        <v>0</v>
      </c>
      <c r="E5708" s="3">
        <f>SUMIFS(Data!Q:Q,Data!$B:$B,Figure16!$B5708,Data!$A:$A,Figure16!$A5708)</f>
        <v>271836123723.67847</v>
      </c>
      <c r="F5708" s="1">
        <f t="shared" si="182"/>
        <v>5.9374278623860869E-4</v>
      </c>
      <c r="G5708" s="1">
        <f t="shared" si="183"/>
        <v>0</v>
      </c>
      <c r="H5708">
        <f>SUMIFS(Data!Z:Z,Data!B:B,Figure16!B5708,Data!A:A,Figure16!A5708)</f>
        <v>1</v>
      </c>
    </row>
    <row r="5709" spans="1:8">
      <c r="A5709" s="27">
        <v>2014</v>
      </c>
      <c r="B5709" t="s">
        <v>27</v>
      </c>
      <c r="C5709" s="3">
        <f>SUMIFS(Data!F:F,Data!$B:$B,Figure16!$B5709,Data!$A:$A,Figure16!$A5709)</f>
        <v>0</v>
      </c>
      <c r="D5709" s="3">
        <f>SUMIFS(Data!Y:Y,Data!$B:$B,Figure16!$B5709,Data!$A:$A,Figure16!$A5709)</f>
        <v>0</v>
      </c>
      <c r="E5709" s="3">
        <f>SUMIFS(Data!Q:Q,Data!$B:$B,Figure16!$B5709,Data!$A:$A,Figure16!$A5709)</f>
        <v>284584522898.87195</v>
      </c>
      <c r="F5709" s="1">
        <f t="shared" si="182"/>
        <v>0</v>
      </c>
      <c r="G5709" s="1">
        <f t="shared" si="183"/>
        <v>0</v>
      </c>
      <c r="H5709">
        <f>SUMIFS(Data!Z:Z,Data!B:B,Figure16!B5709,Data!A:A,Figure16!A5709)</f>
        <v>1</v>
      </c>
    </row>
    <row r="5710" spans="1:8">
      <c r="A5710" s="27">
        <v>2015</v>
      </c>
      <c r="B5710" t="s">
        <v>27</v>
      </c>
      <c r="C5710" s="3">
        <f>SUMIFS(Data!F:F,Data!$B:$B,Figure16!$B5710,Data!$A:$A,Figure16!$A5710)</f>
        <v>17581.3203125</v>
      </c>
      <c r="D5710" s="3">
        <f>SUMIFS(Data!Y:Y,Data!$B:$B,Figure16!$B5710,Data!$A:$A,Figure16!$A5710)</f>
        <v>0</v>
      </c>
      <c r="E5710" s="3">
        <f>SUMIFS(Data!Q:Q,Data!$B:$B,Figure16!$B5710,Data!$A:$A,Figure16!$A5710)</f>
        <v>292774099013.68707</v>
      </c>
      <c r="F5710" s="1">
        <f t="shared" si="182"/>
        <v>6.0050804943910295E-6</v>
      </c>
      <c r="G5710" s="1">
        <f t="shared" si="183"/>
        <v>0</v>
      </c>
      <c r="H5710">
        <f>SUMIFS(Data!Z:Z,Data!B:B,Figure16!B5710,Data!A:A,Figure16!A5710)</f>
        <v>1</v>
      </c>
    </row>
    <row r="5711" spans="1:8">
      <c r="A5711" s="27">
        <v>2016</v>
      </c>
      <c r="B5711" t="s">
        <v>27</v>
      </c>
      <c r="C5711" s="3">
        <f>SUMIFS(Data!F:F,Data!$B:$B,Figure16!$B5711,Data!$A:$A,Figure16!$A5711)</f>
        <v>16176586.53125</v>
      </c>
      <c r="D5711" s="3">
        <f>SUMIFS(Data!Y:Y,Data!$B:$B,Figure16!$B5711,Data!$A:$A,Figure16!$A5711)</f>
        <v>0</v>
      </c>
      <c r="E5711" s="3">
        <f>SUMIFS(Data!Q:Q,Data!$B:$B,Figure16!$B5711,Data!$A:$A,Figure16!$A5711)</f>
        <v>304889079564.14172</v>
      </c>
      <c r="F5711" s="1">
        <f t="shared" si="182"/>
        <v>5.3057284158473167E-3</v>
      </c>
      <c r="G5711" s="1">
        <f t="shared" si="183"/>
        <v>0</v>
      </c>
      <c r="H5711">
        <f>SUMIFS(Data!Z:Z,Data!B:B,Figure16!B5711,Data!A:A,Figure16!A5711)</f>
        <v>1</v>
      </c>
    </row>
    <row r="5712" spans="1:8">
      <c r="A5712" s="27">
        <v>2017</v>
      </c>
      <c r="B5712" t="s">
        <v>27</v>
      </c>
      <c r="C5712" s="3">
        <f>SUMIFS(Data!F:F,Data!$B:$B,Figure16!$B5712,Data!$A:$A,Figure16!$A5712)</f>
        <v>273000000</v>
      </c>
      <c r="D5712" s="3">
        <f>SUMIFS(Data!Y:Y,Data!$B:$B,Figure16!$B5712,Data!$A:$A,Figure16!$A5712)</f>
        <v>0</v>
      </c>
      <c r="E5712" s="3">
        <f>SUMIFS(Data!Q:Q,Data!$B:$B,Figure16!$B5712,Data!$A:$A,Figure16!$A5712)</f>
        <v>313595208736.66022</v>
      </c>
      <c r="F5712" s="1">
        <f t="shared" si="182"/>
        <v>8.7054901476269098E-2</v>
      </c>
      <c r="G5712" s="1">
        <f t="shared" si="183"/>
        <v>0</v>
      </c>
      <c r="H5712">
        <f>SUMIFS(Data!Z:Z,Data!B:B,Figure16!B5712,Data!A:A,Figure16!A5712)</f>
        <v>1</v>
      </c>
    </row>
    <row r="5713" spans="1:8">
      <c r="A5713" s="27">
        <v>1950</v>
      </c>
      <c r="B5713" t="s">
        <v>87</v>
      </c>
      <c r="C5713" s="3">
        <f>SUMIFS(Data!F:F,Data!$B:$B,Figure16!$B5713,Data!$A:$A,Figure16!$A5713)</f>
        <v>0</v>
      </c>
      <c r="D5713" s="3">
        <f>SUMIFS(Data!Y:Y,Data!$B:$B,Figure16!$B5713,Data!$A:$A,Figure16!$A5713)</f>
        <v>0</v>
      </c>
      <c r="E5713" s="3">
        <f>SUMIFS(Data!Q:Q,Data!$B:$B,Figure16!$B5713,Data!$A:$A,Figure16!$A5713)</f>
        <v>0</v>
      </c>
      <c r="F5713" s="1" t="str">
        <f t="shared" si="182"/>
        <v/>
      </c>
      <c r="G5713" s="1" t="str">
        <f t="shared" si="183"/>
        <v/>
      </c>
      <c r="H5713">
        <f>SUMIFS(Data!Z:Z,Data!B:B,Figure16!B5713,Data!A:A,Figure16!A5713)</f>
        <v>1</v>
      </c>
    </row>
    <row r="5714" spans="1:8">
      <c r="A5714" s="27">
        <v>1951</v>
      </c>
      <c r="B5714" t="s">
        <v>87</v>
      </c>
      <c r="C5714" s="3">
        <f>SUMIFS(Data!F:F,Data!$B:$B,Figure16!$B5714,Data!$A:$A,Figure16!$A5714)</f>
        <v>0</v>
      </c>
      <c r="D5714" s="3">
        <f>SUMIFS(Data!Y:Y,Data!$B:$B,Figure16!$B5714,Data!$A:$A,Figure16!$A5714)</f>
        <v>0</v>
      </c>
      <c r="E5714" s="3">
        <f>SUMIFS(Data!Q:Q,Data!$B:$B,Figure16!$B5714,Data!$A:$A,Figure16!$A5714)</f>
        <v>0</v>
      </c>
      <c r="F5714" s="1" t="str">
        <f t="shared" si="182"/>
        <v/>
      </c>
      <c r="G5714" s="1" t="str">
        <f t="shared" si="183"/>
        <v/>
      </c>
      <c r="H5714">
        <f>SUMIFS(Data!Z:Z,Data!B:B,Figure16!B5714,Data!A:A,Figure16!A5714)</f>
        <v>1</v>
      </c>
    </row>
    <row r="5715" spans="1:8">
      <c r="A5715" s="27">
        <v>1952</v>
      </c>
      <c r="B5715" t="s">
        <v>87</v>
      </c>
      <c r="C5715" s="3">
        <f>SUMIFS(Data!F:F,Data!$B:$B,Figure16!$B5715,Data!$A:$A,Figure16!$A5715)</f>
        <v>0</v>
      </c>
      <c r="D5715" s="3">
        <f>SUMIFS(Data!Y:Y,Data!$B:$B,Figure16!$B5715,Data!$A:$A,Figure16!$A5715)</f>
        <v>0</v>
      </c>
      <c r="E5715" s="3">
        <f>SUMIFS(Data!Q:Q,Data!$B:$B,Figure16!$B5715,Data!$A:$A,Figure16!$A5715)</f>
        <v>0</v>
      </c>
      <c r="F5715" s="1" t="str">
        <f t="shared" si="182"/>
        <v/>
      </c>
      <c r="G5715" s="1" t="str">
        <f t="shared" si="183"/>
        <v/>
      </c>
      <c r="H5715">
        <f>SUMIFS(Data!Z:Z,Data!B:B,Figure16!B5715,Data!A:A,Figure16!A5715)</f>
        <v>1</v>
      </c>
    </row>
    <row r="5716" spans="1:8">
      <c r="A5716" s="27">
        <v>1953</v>
      </c>
      <c r="B5716" t="s">
        <v>87</v>
      </c>
      <c r="C5716" s="3">
        <f>SUMIFS(Data!F:F,Data!$B:$B,Figure16!$B5716,Data!$A:$A,Figure16!$A5716)</f>
        <v>0</v>
      </c>
      <c r="D5716" s="3">
        <f>SUMIFS(Data!Y:Y,Data!$B:$B,Figure16!$B5716,Data!$A:$A,Figure16!$A5716)</f>
        <v>0</v>
      </c>
      <c r="E5716" s="3">
        <f>SUMIFS(Data!Q:Q,Data!$B:$B,Figure16!$B5716,Data!$A:$A,Figure16!$A5716)</f>
        <v>0</v>
      </c>
      <c r="F5716" s="1" t="str">
        <f t="shared" si="182"/>
        <v/>
      </c>
      <c r="G5716" s="1" t="str">
        <f t="shared" si="183"/>
        <v/>
      </c>
      <c r="H5716">
        <f>SUMIFS(Data!Z:Z,Data!B:B,Figure16!B5716,Data!A:A,Figure16!A5716)</f>
        <v>1</v>
      </c>
    </row>
    <row r="5717" spans="1:8">
      <c r="A5717" s="27">
        <v>1954</v>
      </c>
      <c r="B5717" t="s">
        <v>87</v>
      </c>
      <c r="C5717" s="3">
        <f>SUMIFS(Data!F:F,Data!$B:$B,Figure16!$B5717,Data!$A:$A,Figure16!$A5717)</f>
        <v>0</v>
      </c>
      <c r="D5717" s="3">
        <f>SUMIFS(Data!Y:Y,Data!$B:$B,Figure16!$B5717,Data!$A:$A,Figure16!$A5717)</f>
        <v>0</v>
      </c>
      <c r="E5717" s="3">
        <f>SUMIFS(Data!Q:Q,Data!$B:$B,Figure16!$B5717,Data!$A:$A,Figure16!$A5717)</f>
        <v>0</v>
      </c>
      <c r="F5717" s="1" t="str">
        <f t="shared" si="182"/>
        <v/>
      </c>
      <c r="G5717" s="1" t="str">
        <f t="shared" si="183"/>
        <v/>
      </c>
      <c r="H5717">
        <f>SUMIFS(Data!Z:Z,Data!B:B,Figure16!B5717,Data!A:A,Figure16!A5717)</f>
        <v>1</v>
      </c>
    </row>
    <row r="5718" spans="1:8">
      <c r="A5718" s="27">
        <v>1955</v>
      </c>
      <c r="B5718" t="s">
        <v>87</v>
      </c>
      <c r="C5718" s="3">
        <f>SUMIFS(Data!F:F,Data!$B:$B,Figure16!$B5718,Data!$A:$A,Figure16!$A5718)</f>
        <v>0</v>
      </c>
      <c r="D5718" s="3">
        <f>SUMIFS(Data!Y:Y,Data!$B:$B,Figure16!$B5718,Data!$A:$A,Figure16!$A5718)</f>
        <v>0</v>
      </c>
      <c r="E5718" s="3">
        <f>SUMIFS(Data!Q:Q,Data!$B:$B,Figure16!$B5718,Data!$A:$A,Figure16!$A5718)</f>
        <v>0</v>
      </c>
      <c r="F5718" s="1" t="str">
        <f t="shared" si="182"/>
        <v/>
      </c>
      <c r="G5718" s="1" t="str">
        <f t="shared" si="183"/>
        <v/>
      </c>
      <c r="H5718">
        <f>SUMIFS(Data!Z:Z,Data!B:B,Figure16!B5718,Data!A:A,Figure16!A5718)</f>
        <v>1</v>
      </c>
    </row>
    <row r="5719" spans="1:8">
      <c r="A5719" s="27">
        <v>1956</v>
      </c>
      <c r="B5719" t="s">
        <v>87</v>
      </c>
      <c r="C5719" s="3">
        <f>SUMIFS(Data!F:F,Data!$B:$B,Figure16!$B5719,Data!$A:$A,Figure16!$A5719)</f>
        <v>0</v>
      </c>
      <c r="D5719" s="3">
        <f>SUMIFS(Data!Y:Y,Data!$B:$B,Figure16!$B5719,Data!$A:$A,Figure16!$A5719)</f>
        <v>0</v>
      </c>
      <c r="E5719" s="3">
        <f>SUMIFS(Data!Q:Q,Data!$B:$B,Figure16!$B5719,Data!$A:$A,Figure16!$A5719)</f>
        <v>0</v>
      </c>
      <c r="F5719" s="1" t="str">
        <f t="shared" si="182"/>
        <v/>
      </c>
      <c r="G5719" s="1" t="str">
        <f t="shared" si="183"/>
        <v/>
      </c>
      <c r="H5719">
        <f>SUMIFS(Data!Z:Z,Data!B:B,Figure16!B5719,Data!A:A,Figure16!A5719)</f>
        <v>1</v>
      </c>
    </row>
    <row r="5720" spans="1:8">
      <c r="A5720" s="27">
        <v>1957</v>
      </c>
      <c r="B5720" t="s">
        <v>87</v>
      </c>
      <c r="C5720" s="3">
        <f>SUMIFS(Data!F:F,Data!$B:$B,Figure16!$B5720,Data!$A:$A,Figure16!$A5720)</f>
        <v>0</v>
      </c>
      <c r="D5720" s="3">
        <f>SUMIFS(Data!Y:Y,Data!$B:$B,Figure16!$B5720,Data!$A:$A,Figure16!$A5720)</f>
        <v>0</v>
      </c>
      <c r="E5720" s="3">
        <f>SUMIFS(Data!Q:Q,Data!$B:$B,Figure16!$B5720,Data!$A:$A,Figure16!$A5720)</f>
        <v>0</v>
      </c>
      <c r="F5720" s="1" t="str">
        <f t="shared" si="182"/>
        <v/>
      </c>
      <c r="G5720" s="1" t="str">
        <f t="shared" si="183"/>
        <v/>
      </c>
      <c r="H5720">
        <f>SUMIFS(Data!Z:Z,Data!B:B,Figure16!B5720,Data!A:A,Figure16!A5720)</f>
        <v>1</v>
      </c>
    </row>
    <row r="5721" spans="1:8">
      <c r="A5721" s="27">
        <v>1958</v>
      </c>
      <c r="B5721" t="s">
        <v>87</v>
      </c>
      <c r="C5721" s="3">
        <f>SUMIFS(Data!F:F,Data!$B:$B,Figure16!$B5721,Data!$A:$A,Figure16!$A5721)</f>
        <v>0</v>
      </c>
      <c r="D5721" s="3">
        <f>SUMIFS(Data!Y:Y,Data!$B:$B,Figure16!$B5721,Data!$A:$A,Figure16!$A5721)</f>
        <v>0</v>
      </c>
      <c r="E5721" s="3">
        <f>SUMIFS(Data!Q:Q,Data!$B:$B,Figure16!$B5721,Data!$A:$A,Figure16!$A5721)</f>
        <v>0</v>
      </c>
      <c r="F5721" s="1" t="str">
        <f t="shared" si="182"/>
        <v/>
      </c>
      <c r="G5721" s="1" t="str">
        <f t="shared" si="183"/>
        <v/>
      </c>
      <c r="H5721">
        <f>SUMIFS(Data!Z:Z,Data!B:B,Figure16!B5721,Data!A:A,Figure16!A5721)</f>
        <v>1</v>
      </c>
    </row>
    <row r="5722" spans="1:8">
      <c r="A5722" s="27">
        <v>1959</v>
      </c>
      <c r="B5722" t="s">
        <v>87</v>
      </c>
      <c r="C5722" s="3">
        <f>SUMIFS(Data!F:F,Data!$B:$B,Figure16!$B5722,Data!$A:$A,Figure16!$A5722)</f>
        <v>0</v>
      </c>
      <c r="D5722" s="3">
        <f>SUMIFS(Data!Y:Y,Data!$B:$B,Figure16!$B5722,Data!$A:$A,Figure16!$A5722)</f>
        <v>0</v>
      </c>
      <c r="E5722" s="3">
        <f>SUMIFS(Data!Q:Q,Data!$B:$B,Figure16!$B5722,Data!$A:$A,Figure16!$A5722)</f>
        <v>0</v>
      </c>
      <c r="F5722" s="1" t="str">
        <f t="shared" si="182"/>
        <v/>
      </c>
      <c r="G5722" s="1" t="str">
        <f t="shared" si="183"/>
        <v/>
      </c>
      <c r="H5722">
        <f>SUMIFS(Data!Z:Z,Data!B:B,Figure16!B5722,Data!A:A,Figure16!A5722)</f>
        <v>1</v>
      </c>
    </row>
    <row r="5723" spans="1:8">
      <c r="A5723" s="27">
        <v>1960</v>
      </c>
      <c r="B5723" t="s">
        <v>87</v>
      </c>
      <c r="C5723" s="3">
        <f>SUMIFS(Data!F:F,Data!$B:$B,Figure16!$B5723,Data!$A:$A,Figure16!$A5723)</f>
        <v>0</v>
      </c>
      <c r="D5723" s="3">
        <f>SUMIFS(Data!Y:Y,Data!$B:$B,Figure16!$B5723,Data!$A:$A,Figure16!$A5723)</f>
        <v>0</v>
      </c>
      <c r="E5723" s="3">
        <f>SUMIFS(Data!Q:Q,Data!$B:$B,Figure16!$B5723,Data!$A:$A,Figure16!$A5723)</f>
        <v>0</v>
      </c>
      <c r="F5723" s="1" t="str">
        <f t="shared" si="182"/>
        <v/>
      </c>
      <c r="G5723" s="1" t="str">
        <f t="shared" si="183"/>
        <v/>
      </c>
      <c r="H5723">
        <f>SUMIFS(Data!Z:Z,Data!B:B,Figure16!B5723,Data!A:A,Figure16!A5723)</f>
        <v>1</v>
      </c>
    </row>
    <row r="5724" spans="1:8">
      <c r="A5724" s="27">
        <v>1961</v>
      </c>
      <c r="B5724" t="s">
        <v>87</v>
      </c>
      <c r="C5724" s="3">
        <f>SUMIFS(Data!F:F,Data!$B:$B,Figure16!$B5724,Data!$A:$A,Figure16!$A5724)</f>
        <v>0</v>
      </c>
      <c r="D5724" s="3">
        <f>SUMIFS(Data!Y:Y,Data!$B:$B,Figure16!$B5724,Data!$A:$A,Figure16!$A5724)</f>
        <v>0</v>
      </c>
      <c r="E5724" s="3">
        <f>SUMIFS(Data!Q:Q,Data!$B:$B,Figure16!$B5724,Data!$A:$A,Figure16!$A5724)</f>
        <v>0</v>
      </c>
      <c r="F5724" s="1" t="str">
        <f t="shared" si="182"/>
        <v/>
      </c>
      <c r="G5724" s="1" t="str">
        <f t="shared" si="183"/>
        <v/>
      </c>
      <c r="H5724">
        <f>SUMIFS(Data!Z:Z,Data!B:B,Figure16!B5724,Data!A:A,Figure16!A5724)</f>
        <v>1</v>
      </c>
    </row>
    <row r="5725" spans="1:8">
      <c r="A5725" s="27">
        <v>1962</v>
      </c>
      <c r="B5725" t="s">
        <v>87</v>
      </c>
      <c r="C5725" s="3">
        <f>SUMIFS(Data!F:F,Data!$B:$B,Figure16!$B5725,Data!$A:$A,Figure16!$A5725)</f>
        <v>0</v>
      </c>
      <c r="D5725" s="3">
        <f>SUMIFS(Data!Y:Y,Data!$B:$B,Figure16!$B5725,Data!$A:$A,Figure16!$A5725)</f>
        <v>0</v>
      </c>
      <c r="E5725" s="3">
        <f>SUMIFS(Data!Q:Q,Data!$B:$B,Figure16!$B5725,Data!$A:$A,Figure16!$A5725)</f>
        <v>0</v>
      </c>
      <c r="F5725" s="1" t="str">
        <f t="shared" si="182"/>
        <v/>
      </c>
      <c r="G5725" s="1" t="str">
        <f t="shared" si="183"/>
        <v/>
      </c>
      <c r="H5725">
        <f>SUMIFS(Data!Z:Z,Data!B:B,Figure16!B5725,Data!A:A,Figure16!A5725)</f>
        <v>1</v>
      </c>
    </row>
    <row r="5726" spans="1:8">
      <c r="A5726" s="27">
        <v>1963</v>
      </c>
      <c r="B5726" t="s">
        <v>87</v>
      </c>
      <c r="C5726" s="3">
        <f>SUMIFS(Data!F:F,Data!$B:$B,Figure16!$B5726,Data!$A:$A,Figure16!$A5726)</f>
        <v>0</v>
      </c>
      <c r="D5726" s="3">
        <f>SUMIFS(Data!Y:Y,Data!$B:$B,Figure16!$B5726,Data!$A:$A,Figure16!$A5726)</f>
        <v>0</v>
      </c>
      <c r="E5726" s="3">
        <f>SUMIFS(Data!Q:Q,Data!$B:$B,Figure16!$B5726,Data!$A:$A,Figure16!$A5726)</f>
        <v>0</v>
      </c>
      <c r="F5726" s="1" t="str">
        <f t="shared" si="182"/>
        <v/>
      </c>
      <c r="G5726" s="1" t="str">
        <f t="shared" si="183"/>
        <v/>
      </c>
      <c r="H5726">
        <f>SUMIFS(Data!Z:Z,Data!B:B,Figure16!B5726,Data!A:A,Figure16!A5726)</f>
        <v>1</v>
      </c>
    </row>
    <row r="5727" spans="1:8">
      <c r="A5727" s="27">
        <v>1964</v>
      </c>
      <c r="B5727" t="s">
        <v>87</v>
      </c>
      <c r="C5727" s="3">
        <f>SUMIFS(Data!F:F,Data!$B:$B,Figure16!$B5727,Data!$A:$A,Figure16!$A5727)</f>
        <v>0</v>
      </c>
      <c r="D5727" s="3">
        <f>SUMIFS(Data!Y:Y,Data!$B:$B,Figure16!$B5727,Data!$A:$A,Figure16!$A5727)</f>
        <v>0</v>
      </c>
      <c r="E5727" s="3">
        <f>SUMIFS(Data!Q:Q,Data!$B:$B,Figure16!$B5727,Data!$A:$A,Figure16!$A5727)</f>
        <v>0</v>
      </c>
      <c r="F5727" s="1" t="str">
        <f t="shared" si="182"/>
        <v/>
      </c>
      <c r="G5727" s="1" t="str">
        <f t="shared" si="183"/>
        <v/>
      </c>
      <c r="H5727">
        <f>SUMIFS(Data!Z:Z,Data!B:B,Figure16!B5727,Data!A:A,Figure16!A5727)</f>
        <v>1</v>
      </c>
    </row>
    <row r="5728" spans="1:8">
      <c r="A5728" s="27">
        <v>1965</v>
      </c>
      <c r="B5728" t="s">
        <v>87</v>
      </c>
      <c r="C5728" s="3">
        <f>SUMIFS(Data!F:F,Data!$B:$B,Figure16!$B5728,Data!$A:$A,Figure16!$A5728)</f>
        <v>0</v>
      </c>
      <c r="D5728" s="3">
        <f>SUMIFS(Data!Y:Y,Data!$B:$B,Figure16!$B5728,Data!$A:$A,Figure16!$A5728)</f>
        <v>0</v>
      </c>
      <c r="E5728" s="3">
        <f>SUMIFS(Data!Q:Q,Data!$B:$B,Figure16!$B5728,Data!$A:$A,Figure16!$A5728)</f>
        <v>0</v>
      </c>
      <c r="F5728" s="1" t="str">
        <f t="shared" si="182"/>
        <v/>
      </c>
      <c r="G5728" s="1" t="str">
        <f t="shared" si="183"/>
        <v/>
      </c>
      <c r="H5728">
        <f>SUMIFS(Data!Z:Z,Data!B:B,Figure16!B5728,Data!A:A,Figure16!A5728)</f>
        <v>1</v>
      </c>
    </row>
    <row r="5729" spans="1:8">
      <c r="A5729" s="27">
        <v>1966</v>
      </c>
      <c r="B5729" t="s">
        <v>87</v>
      </c>
      <c r="C5729" s="3">
        <f>SUMIFS(Data!F:F,Data!$B:$B,Figure16!$B5729,Data!$A:$A,Figure16!$A5729)</f>
        <v>0</v>
      </c>
      <c r="D5729" s="3">
        <f>SUMIFS(Data!Y:Y,Data!$B:$B,Figure16!$B5729,Data!$A:$A,Figure16!$A5729)</f>
        <v>0</v>
      </c>
      <c r="E5729" s="3">
        <f>SUMIFS(Data!Q:Q,Data!$B:$B,Figure16!$B5729,Data!$A:$A,Figure16!$A5729)</f>
        <v>0</v>
      </c>
      <c r="F5729" s="1" t="str">
        <f t="shared" si="182"/>
        <v/>
      </c>
      <c r="G5729" s="1" t="str">
        <f t="shared" si="183"/>
        <v/>
      </c>
      <c r="H5729">
        <f>SUMIFS(Data!Z:Z,Data!B:B,Figure16!B5729,Data!A:A,Figure16!A5729)</f>
        <v>1</v>
      </c>
    </row>
    <row r="5730" spans="1:8">
      <c r="A5730" s="27">
        <v>1967</v>
      </c>
      <c r="B5730" t="s">
        <v>87</v>
      </c>
      <c r="C5730" s="3">
        <f>SUMIFS(Data!F:F,Data!$B:$B,Figure16!$B5730,Data!$A:$A,Figure16!$A5730)</f>
        <v>0</v>
      </c>
      <c r="D5730" s="3">
        <f>SUMIFS(Data!Y:Y,Data!$B:$B,Figure16!$B5730,Data!$A:$A,Figure16!$A5730)</f>
        <v>0</v>
      </c>
      <c r="E5730" s="3">
        <f>SUMIFS(Data!Q:Q,Data!$B:$B,Figure16!$B5730,Data!$A:$A,Figure16!$A5730)</f>
        <v>0</v>
      </c>
      <c r="F5730" s="1" t="str">
        <f t="shared" si="182"/>
        <v/>
      </c>
      <c r="G5730" s="1" t="str">
        <f t="shared" si="183"/>
        <v/>
      </c>
      <c r="H5730">
        <f>SUMIFS(Data!Z:Z,Data!B:B,Figure16!B5730,Data!A:A,Figure16!A5730)</f>
        <v>1</v>
      </c>
    </row>
    <row r="5731" spans="1:8">
      <c r="A5731" s="27">
        <v>1968</v>
      </c>
      <c r="B5731" t="s">
        <v>87</v>
      </c>
      <c r="C5731" s="3">
        <f>SUMIFS(Data!F:F,Data!$B:$B,Figure16!$B5731,Data!$A:$A,Figure16!$A5731)</f>
        <v>0</v>
      </c>
      <c r="D5731" s="3">
        <f>SUMIFS(Data!Y:Y,Data!$B:$B,Figure16!$B5731,Data!$A:$A,Figure16!$A5731)</f>
        <v>0</v>
      </c>
      <c r="E5731" s="3">
        <f>SUMIFS(Data!Q:Q,Data!$B:$B,Figure16!$B5731,Data!$A:$A,Figure16!$A5731)</f>
        <v>0</v>
      </c>
      <c r="F5731" s="1" t="str">
        <f t="shared" si="182"/>
        <v/>
      </c>
      <c r="G5731" s="1" t="str">
        <f t="shared" si="183"/>
        <v/>
      </c>
      <c r="H5731">
        <f>SUMIFS(Data!Z:Z,Data!B:B,Figure16!B5731,Data!A:A,Figure16!A5731)</f>
        <v>1</v>
      </c>
    </row>
    <row r="5732" spans="1:8">
      <c r="A5732" s="27">
        <v>1969</v>
      </c>
      <c r="B5732" t="s">
        <v>87</v>
      </c>
      <c r="C5732" s="3">
        <f>SUMIFS(Data!F:F,Data!$B:$B,Figure16!$B5732,Data!$A:$A,Figure16!$A5732)</f>
        <v>0</v>
      </c>
      <c r="D5732" s="3">
        <f>SUMIFS(Data!Y:Y,Data!$B:$B,Figure16!$B5732,Data!$A:$A,Figure16!$A5732)</f>
        <v>0</v>
      </c>
      <c r="E5732" s="3">
        <f>SUMIFS(Data!Q:Q,Data!$B:$B,Figure16!$B5732,Data!$A:$A,Figure16!$A5732)</f>
        <v>0</v>
      </c>
      <c r="F5732" s="1" t="str">
        <f t="shared" si="182"/>
        <v/>
      </c>
      <c r="G5732" s="1" t="str">
        <f t="shared" si="183"/>
        <v/>
      </c>
      <c r="H5732">
        <f>SUMIFS(Data!Z:Z,Data!B:B,Figure16!B5732,Data!A:A,Figure16!A5732)</f>
        <v>1</v>
      </c>
    </row>
    <row r="5733" spans="1:8">
      <c r="A5733" s="27">
        <v>1970</v>
      </c>
      <c r="B5733" t="s">
        <v>87</v>
      </c>
      <c r="C5733" s="3">
        <f>SUMIFS(Data!F:F,Data!$B:$B,Figure16!$B5733,Data!$A:$A,Figure16!$A5733)</f>
        <v>266000000</v>
      </c>
      <c r="D5733" s="3">
        <f>SUMIFS(Data!Y:Y,Data!$B:$B,Figure16!$B5733,Data!$A:$A,Figure16!$A5733)</f>
        <v>7700000</v>
      </c>
      <c r="E5733" s="3">
        <f>SUMIFS(Data!Q:Q,Data!$B:$B,Figure16!$B5733,Data!$A:$A,Figure16!$A5733)</f>
        <v>0</v>
      </c>
      <c r="F5733" s="1" t="str">
        <f t="shared" si="182"/>
        <v/>
      </c>
      <c r="G5733" s="1" t="str">
        <f t="shared" si="183"/>
        <v/>
      </c>
      <c r="H5733">
        <f>SUMIFS(Data!Z:Z,Data!B:B,Figure16!B5733,Data!A:A,Figure16!A5733)</f>
        <v>1</v>
      </c>
    </row>
    <row r="5734" spans="1:8">
      <c r="A5734" s="27">
        <v>1971</v>
      </c>
      <c r="B5734" t="s">
        <v>87</v>
      </c>
      <c r="C5734" s="3">
        <f>SUMIFS(Data!F:F,Data!$B:$B,Figure16!$B5734,Data!$A:$A,Figure16!$A5734)</f>
        <v>0</v>
      </c>
      <c r="D5734" s="3">
        <f>SUMIFS(Data!Y:Y,Data!$B:$B,Figure16!$B5734,Data!$A:$A,Figure16!$A5734)</f>
        <v>5000000</v>
      </c>
      <c r="E5734" s="3">
        <f>SUMIFS(Data!Q:Q,Data!$B:$B,Figure16!$B5734,Data!$A:$A,Figure16!$A5734)</f>
        <v>0</v>
      </c>
      <c r="F5734" s="1" t="str">
        <f t="shared" si="182"/>
        <v/>
      </c>
      <c r="G5734" s="1" t="str">
        <f t="shared" si="183"/>
        <v/>
      </c>
      <c r="H5734">
        <f>SUMIFS(Data!Z:Z,Data!B:B,Figure16!B5734,Data!A:A,Figure16!A5734)</f>
        <v>1</v>
      </c>
    </row>
    <row r="5735" spans="1:8">
      <c r="A5735" s="27">
        <v>1972</v>
      </c>
      <c r="B5735" t="s">
        <v>87</v>
      </c>
      <c r="C5735" s="3">
        <f>SUMIFS(Data!F:F,Data!$B:$B,Figure16!$B5735,Data!$A:$A,Figure16!$A5735)</f>
        <v>0</v>
      </c>
      <c r="D5735" s="3">
        <f>SUMIFS(Data!Y:Y,Data!$B:$B,Figure16!$B5735,Data!$A:$A,Figure16!$A5735)</f>
        <v>0</v>
      </c>
      <c r="E5735" s="3">
        <f>SUMIFS(Data!Q:Q,Data!$B:$B,Figure16!$B5735,Data!$A:$A,Figure16!$A5735)</f>
        <v>0</v>
      </c>
      <c r="F5735" s="1" t="str">
        <f t="shared" si="182"/>
        <v/>
      </c>
      <c r="G5735" s="1" t="str">
        <f t="shared" si="183"/>
        <v/>
      </c>
      <c r="H5735">
        <f>SUMIFS(Data!Z:Z,Data!B:B,Figure16!B5735,Data!A:A,Figure16!A5735)</f>
        <v>1</v>
      </c>
    </row>
    <row r="5736" spans="1:8">
      <c r="A5736" s="27">
        <v>1973</v>
      </c>
      <c r="B5736" t="s">
        <v>87</v>
      </c>
      <c r="C5736" s="3">
        <f>SUMIFS(Data!F:F,Data!$B:$B,Figure16!$B5736,Data!$A:$A,Figure16!$A5736)</f>
        <v>0</v>
      </c>
      <c r="D5736" s="3">
        <f>SUMIFS(Data!Y:Y,Data!$B:$B,Figure16!$B5736,Data!$A:$A,Figure16!$A5736)</f>
        <v>0</v>
      </c>
      <c r="E5736" s="3">
        <f>SUMIFS(Data!Q:Q,Data!$B:$B,Figure16!$B5736,Data!$A:$A,Figure16!$A5736)</f>
        <v>0</v>
      </c>
      <c r="F5736" s="1" t="str">
        <f t="shared" si="182"/>
        <v/>
      </c>
      <c r="G5736" s="1" t="str">
        <f t="shared" si="183"/>
        <v/>
      </c>
      <c r="H5736">
        <f>SUMIFS(Data!Z:Z,Data!B:B,Figure16!B5736,Data!A:A,Figure16!A5736)</f>
        <v>1</v>
      </c>
    </row>
    <row r="5737" spans="1:8">
      <c r="A5737" s="27">
        <v>1974</v>
      </c>
      <c r="B5737" t="s">
        <v>87</v>
      </c>
      <c r="C5737" s="3">
        <f>SUMIFS(Data!F:F,Data!$B:$B,Figure16!$B5737,Data!$A:$A,Figure16!$A5737)</f>
        <v>0</v>
      </c>
      <c r="D5737" s="3">
        <f>SUMIFS(Data!Y:Y,Data!$B:$B,Figure16!$B5737,Data!$A:$A,Figure16!$A5737)</f>
        <v>0</v>
      </c>
      <c r="E5737" s="3">
        <f>SUMIFS(Data!Q:Q,Data!$B:$B,Figure16!$B5737,Data!$A:$A,Figure16!$A5737)</f>
        <v>0</v>
      </c>
      <c r="F5737" s="1" t="str">
        <f t="shared" si="182"/>
        <v/>
      </c>
      <c r="G5737" s="1" t="str">
        <f t="shared" si="183"/>
        <v/>
      </c>
      <c r="H5737">
        <f>SUMIFS(Data!Z:Z,Data!B:B,Figure16!B5737,Data!A:A,Figure16!A5737)</f>
        <v>1</v>
      </c>
    </row>
    <row r="5738" spans="1:8">
      <c r="A5738" s="27">
        <v>1975</v>
      </c>
      <c r="B5738" t="s">
        <v>87</v>
      </c>
      <c r="C5738" s="3">
        <f>SUMIFS(Data!F:F,Data!$B:$B,Figure16!$B5738,Data!$A:$A,Figure16!$A5738)</f>
        <v>250000</v>
      </c>
      <c r="D5738" s="3">
        <f>SUMIFS(Data!Y:Y,Data!$B:$B,Figure16!$B5738,Data!$A:$A,Figure16!$A5738)</f>
        <v>15000000</v>
      </c>
      <c r="E5738" s="3">
        <f>SUMIFS(Data!Q:Q,Data!$B:$B,Figure16!$B5738,Data!$A:$A,Figure16!$A5738)</f>
        <v>0</v>
      </c>
      <c r="F5738" s="1" t="str">
        <f t="shared" si="182"/>
        <v/>
      </c>
      <c r="G5738" s="1" t="str">
        <f t="shared" si="183"/>
        <v/>
      </c>
      <c r="H5738">
        <f>SUMIFS(Data!Z:Z,Data!B:B,Figure16!B5738,Data!A:A,Figure16!A5738)</f>
        <v>1</v>
      </c>
    </row>
    <row r="5739" spans="1:8">
      <c r="A5739" s="27">
        <v>1976</v>
      </c>
      <c r="B5739" t="s">
        <v>87</v>
      </c>
      <c r="C5739" s="3">
        <f>SUMIFS(Data!F:F,Data!$B:$B,Figure16!$B5739,Data!$A:$A,Figure16!$A5739)</f>
        <v>0</v>
      </c>
      <c r="D5739" s="3">
        <f>SUMIFS(Data!Y:Y,Data!$B:$B,Figure16!$B5739,Data!$A:$A,Figure16!$A5739)</f>
        <v>0</v>
      </c>
      <c r="E5739" s="3">
        <f>SUMIFS(Data!Q:Q,Data!$B:$B,Figure16!$B5739,Data!$A:$A,Figure16!$A5739)</f>
        <v>0</v>
      </c>
      <c r="F5739" s="1" t="str">
        <f t="shared" si="182"/>
        <v/>
      </c>
      <c r="G5739" s="1" t="str">
        <f t="shared" si="183"/>
        <v/>
      </c>
      <c r="H5739">
        <f>SUMIFS(Data!Z:Z,Data!B:B,Figure16!B5739,Data!A:A,Figure16!A5739)</f>
        <v>1</v>
      </c>
    </row>
    <row r="5740" spans="1:8">
      <c r="A5740" s="27">
        <v>1977</v>
      </c>
      <c r="B5740" t="s">
        <v>87</v>
      </c>
      <c r="C5740" s="3">
        <f>SUMIFS(Data!F:F,Data!$B:$B,Figure16!$B5740,Data!$A:$A,Figure16!$A5740)</f>
        <v>250000</v>
      </c>
      <c r="D5740" s="3">
        <f>SUMIFS(Data!Y:Y,Data!$B:$B,Figure16!$B5740,Data!$A:$A,Figure16!$A5740)</f>
        <v>125000000</v>
      </c>
      <c r="E5740" s="3">
        <f>SUMIFS(Data!Q:Q,Data!$B:$B,Figure16!$B5740,Data!$A:$A,Figure16!$A5740)</f>
        <v>0</v>
      </c>
      <c r="F5740" s="1" t="str">
        <f t="shared" si="182"/>
        <v/>
      </c>
      <c r="G5740" s="1" t="str">
        <f t="shared" si="183"/>
        <v/>
      </c>
      <c r="H5740">
        <f>SUMIFS(Data!Z:Z,Data!B:B,Figure16!B5740,Data!A:A,Figure16!A5740)</f>
        <v>1</v>
      </c>
    </row>
    <row r="5741" spans="1:8">
      <c r="A5741" s="27">
        <v>1978</v>
      </c>
      <c r="B5741" t="s">
        <v>87</v>
      </c>
      <c r="C5741" s="3">
        <f>SUMIFS(Data!F:F,Data!$B:$B,Figure16!$B5741,Data!$A:$A,Figure16!$A5741)</f>
        <v>0</v>
      </c>
      <c r="D5741" s="3">
        <f>SUMIFS(Data!Y:Y,Data!$B:$B,Figure16!$B5741,Data!$A:$A,Figure16!$A5741)</f>
        <v>653000000</v>
      </c>
      <c r="E5741" s="3">
        <f>SUMIFS(Data!Q:Q,Data!$B:$B,Figure16!$B5741,Data!$A:$A,Figure16!$A5741)</f>
        <v>0</v>
      </c>
      <c r="F5741" s="1" t="str">
        <f t="shared" si="182"/>
        <v/>
      </c>
      <c r="G5741" s="1" t="str">
        <f t="shared" si="183"/>
        <v/>
      </c>
      <c r="H5741">
        <f>SUMIFS(Data!Z:Z,Data!B:B,Figure16!B5741,Data!A:A,Figure16!A5741)</f>
        <v>1</v>
      </c>
    </row>
    <row r="5742" spans="1:8">
      <c r="A5742" s="27">
        <v>1979</v>
      </c>
      <c r="B5742" t="s">
        <v>87</v>
      </c>
      <c r="C5742" s="3">
        <f>SUMIFS(Data!F:F,Data!$B:$B,Figure16!$B5742,Data!$A:$A,Figure16!$A5742)</f>
        <v>0</v>
      </c>
      <c r="D5742" s="3">
        <f>SUMIFS(Data!Y:Y,Data!$B:$B,Figure16!$B5742,Data!$A:$A,Figure16!$A5742)</f>
        <v>0</v>
      </c>
      <c r="E5742" s="3">
        <f>SUMIFS(Data!Q:Q,Data!$B:$B,Figure16!$B5742,Data!$A:$A,Figure16!$A5742)</f>
        <v>0</v>
      </c>
      <c r="F5742" s="1" t="str">
        <f t="shared" si="182"/>
        <v/>
      </c>
      <c r="G5742" s="1" t="str">
        <f t="shared" si="183"/>
        <v/>
      </c>
      <c r="H5742">
        <f>SUMIFS(Data!Z:Z,Data!B:B,Figure16!B5742,Data!A:A,Figure16!A5742)</f>
        <v>1</v>
      </c>
    </row>
    <row r="5743" spans="1:8">
      <c r="A5743" s="27">
        <v>1980</v>
      </c>
      <c r="B5743" t="s">
        <v>87</v>
      </c>
      <c r="C5743" s="3">
        <f>SUMIFS(Data!F:F,Data!$B:$B,Figure16!$B5743,Data!$A:$A,Figure16!$A5743)</f>
        <v>0</v>
      </c>
      <c r="D5743" s="3">
        <f>SUMIFS(Data!Y:Y,Data!$B:$B,Figure16!$B5743,Data!$A:$A,Figure16!$A5743)</f>
        <v>200000000</v>
      </c>
      <c r="E5743" s="3">
        <f>SUMIFS(Data!Q:Q,Data!$B:$B,Figure16!$B5743,Data!$A:$A,Figure16!$A5743)</f>
        <v>0</v>
      </c>
      <c r="F5743" s="1" t="str">
        <f t="shared" si="182"/>
        <v/>
      </c>
      <c r="G5743" s="1" t="str">
        <f t="shared" si="183"/>
        <v/>
      </c>
      <c r="H5743">
        <f>SUMIFS(Data!Z:Z,Data!B:B,Figure16!B5743,Data!A:A,Figure16!A5743)</f>
        <v>1</v>
      </c>
    </row>
    <row r="5744" spans="1:8">
      <c r="A5744" s="27">
        <v>1981</v>
      </c>
      <c r="B5744" t="s">
        <v>87</v>
      </c>
      <c r="C5744" s="3">
        <f>SUMIFS(Data!F:F,Data!$B:$B,Figure16!$B5744,Data!$A:$A,Figure16!$A5744)</f>
        <v>0</v>
      </c>
      <c r="D5744" s="3">
        <f>SUMIFS(Data!Y:Y,Data!$B:$B,Figure16!$B5744,Data!$A:$A,Figure16!$A5744)</f>
        <v>200000000</v>
      </c>
      <c r="E5744" s="3">
        <f>SUMIFS(Data!Q:Q,Data!$B:$B,Figure16!$B5744,Data!$A:$A,Figure16!$A5744)</f>
        <v>0</v>
      </c>
      <c r="F5744" s="1" t="str">
        <f t="shared" si="182"/>
        <v/>
      </c>
      <c r="G5744" s="1" t="str">
        <f t="shared" si="183"/>
        <v/>
      </c>
      <c r="H5744">
        <f>SUMIFS(Data!Z:Z,Data!B:B,Figure16!B5744,Data!A:A,Figure16!A5744)</f>
        <v>1</v>
      </c>
    </row>
    <row r="5745" spans="1:8">
      <c r="A5745" s="27">
        <v>1982</v>
      </c>
      <c r="B5745" t="s">
        <v>87</v>
      </c>
      <c r="C5745" s="3">
        <f>SUMIFS(Data!F:F,Data!$B:$B,Figure16!$B5745,Data!$A:$A,Figure16!$A5745)</f>
        <v>0</v>
      </c>
      <c r="D5745" s="3">
        <f>SUMIFS(Data!Y:Y,Data!$B:$B,Figure16!$B5745,Data!$A:$A,Figure16!$A5745)</f>
        <v>0</v>
      </c>
      <c r="E5745" s="3">
        <f>SUMIFS(Data!Q:Q,Data!$B:$B,Figure16!$B5745,Data!$A:$A,Figure16!$A5745)</f>
        <v>0</v>
      </c>
      <c r="F5745" s="1" t="str">
        <f t="shared" si="182"/>
        <v/>
      </c>
      <c r="G5745" s="1" t="str">
        <f t="shared" si="183"/>
        <v/>
      </c>
      <c r="H5745">
        <f>SUMIFS(Data!Z:Z,Data!B:B,Figure16!B5745,Data!A:A,Figure16!A5745)</f>
        <v>1</v>
      </c>
    </row>
    <row r="5746" spans="1:8">
      <c r="A5746" s="27">
        <v>1983</v>
      </c>
      <c r="B5746" t="s">
        <v>87</v>
      </c>
      <c r="C5746" s="3">
        <f>SUMIFS(Data!F:F,Data!$B:$B,Figure16!$B5746,Data!$A:$A,Figure16!$A5746)</f>
        <v>0</v>
      </c>
      <c r="D5746" s="3">
        <f>SUMIFS(Data!Y:Y,Data!$B:$B,Figure16!$B5746,Data!$A:$A,Figure16!$A5746)</f>
        <v>0</v>
      </c>
      <c r="E5746" s="3">
        <f>SUMIFS(Data!Q:Q,Data!$B:$B,Figure16!$B5746,Data!$A:$A,Figure16!$A5746)</f>
        <v>0</v>
      </c>
      <c r="F5746" s="1" t="str">
        <f t="shared" si="182"/>
        <v/>
      </c>
      <c r="G5746" s="1" t="str">
        <f t="shared" si="183"/>
        <v/>
      </c>
      <c r="H5746">
        <f>SUMIFS(Data!Z:Z,Data!B:B,Figure16!B5746,Data!A:A,Figure16!A5746)</f>
        <v>1</v>
      </c>
    </row>
    <row r="5747" spans="1:8">
      <c r="A5747" s="27">
        <v>1984</v>
      </c>
      <c r="B5747" t="s">
        <v>87</v>
      </c>
      <c r="C5747" s="3">
        <f>SUMIFS(Data!F:F,Data!$B:$B,Figure16!$B5747,Data!$A:$A,Figure16!$A5747)</f>
        <v>0</v>
      </c>
      <c r="D5747" s="3">
        <f>SUMIFS(Data!Y:Y,Data!$B:$B,Figure16!$B5747,Data!$A:$A,Figure16!$A5747)</f>
        <v>0</v>
      </c>
      <c r="E5747" s="3">
        <f>SUMIFS(Data!Q:Q,Data!$B:$B,Figure16!$B5747,Data!$A:$A,Figure16!$A5747)</f>
        <v>0</v>
      </c>
      <c r="F5747" s="1" t="str">
        <f t="shared" si="182"/>
        <v/>
      </c>
      <c r="G5747" s="1" t="str">
        <f t="shared" si="183"/>
        <v/>
      </c>
      <c r="H5747">
        <f>SUMIFS(Data!Z:Z,Data!B:B,Figure16!B5747,Data!A:A,Figure16!A5747)</f>
        <v>1</v>
      </c>
    </row>
    <row r="5748" spans="1:8">
      <c r="A5748" s="27">
        <v>1985</v>
      </c>
      <c r="B5748" t="s">
        <v>87</v>
      </c>
      <c r="C5748" s="3">
        <f>SUMIFS(Data!F:F,Data!$B:$B,Figure16!$B5748,Data!$A:$A,Figure16!$A5748)</f>
        <v>0</v>
      </c>
      <c r="D5748" s="3">
        <f>SUMIFS(Data!Y:Y,Data!$B:$B,Figure16!$B5748,Data!$A:$A,Figure16!$A5748)</f>
        <v>0</v>
      </c>
      <c r="E5748" s="3">
        <f>SUMIFS(Data!Q:Q,Data!$B:$B,Figure16!$B5748,Data!$A:$A,Figure16!$A5748)</f>
        <v>0</v>
      </c>
      <c r="F5748" s="1" t="str">
        <f t="shared" si="182"/>
        <v/>
      </c>
      <c r="G5748" s="1" t="str">
        <f t="shared" si="183"/>
        <v/>
      </c>
      <c r="H5748">
        <f>SUMIFS(Data!Z:Z,Data!B:B,Figure16!B5748,Data!A:A,Figure16!A5748)</f>
        <v>1</v>
      </c>
    </row>
    <row r="5749" spans="1:8">
      <c r="A5749" s="27">
        <v>1986</v>
      </c>
      <c r="B5749" t="s">
        <v>87</v>
      </c>
      <c r="C5749" s="3">
        <f>SUMIFS(Data!F:F,Data!$B:$B,Figure16!$B5749,Data!$A:$A,Figure16!$A5749)</f>
        <v>0</v>
      </c>
      <c r="D5749" s="3">
        <f>SUMIFS(Data!Y:Y,Data!$B:$B,Figure16!$B5749,Data!$A:$A,Figure16!$A5749)</f>
        <v>0</v>
      </c>
      <c r="E5749" s="3">
        <f>SUMIFS(Data!Q:Q,Data!$B:$B,Figure16!$B5749,Data!$A:$A,Figure16!$A5749)</f>
        <v>0</v>
      </c>
      <c r="F5749" s="1" t="str">
        <f t="shared" si="182"/>
        <v/>
      </c>
      <c r="G5749" s="1" t="str">
        <f t="shared" si="183"/>
        <v/>
      </c>
      <c r="H5749">
        <f>SUMIFS(Data!Z:Z,Data!B:B,Figure16!B5749,Data!A:A,Figure16!A5749)</f>
        <v>1</v>
      </c>
    </row>
    <row r="5750" spans="1:8">
      <c r="A5750" s="27">
        <v>1987</v>
      </c>
      <c r="B5750" t="s">
        <v>87</v>
      </c>
      <c r="C5750" s="3">
        <f>SUMIFS(Data!F:F,Data!$B:$B,Figure16!$B5750,Data!$A:$A,Figure16!$A5750)</f>
        <v>0</v>
      </c>
      <c r="D5750" s="3">
        <f>SUMIFS(Data!Y:Y,Data!$B:$B,Figure16!$B5750,Data!$A:$A,Figure16!$A5750)</f>
        <v>0</v>
      </c>
      <c r="E5750" s="3">
        <f>SUMIFS(Data!Q:Q,Data!$B:$B,Figure16!$B5750,Data!$A:$A,Figure16!$A5750)</f>
        <v>38413636363.63636</v>
      </c>
      <c r="F5750" s="1">
        <f t="shared" si="182"/>
        <v>0</v>
      </c>
      <c r="G5750" s="1">
        <f t="shared" si="183"/>
        <v>0</v>
      </c>
      <c r="H5750">
        <f>SUMIFS(Data!Z:Z,Data!B:B,Figure16!B5750,Data!A:A,Figure16!A5750)</f>
        <v>1</v>
      </c>
    </row>
    <row r="5751" spans="1:8">
      <c r="A5751" s="27">
        <v>1988</v>
      </c>
      <c r="B5751" t="s">
        <v>87</v>
      </c>
      <c r="C5751" s="3">
        <f>SUMIFS(Data!F:F,Data!$B:$B,Figure16!$B5751,Data!$A:$A,Figure16!$A5751)</f>
        <v>0</v>
      </c>
      <c r="D5751" s="3">
        <f>SUMIFS(Data!Y:Y,Data!$B:$B,Figure16!$B5751,Data!$A:$A,Figure16!$A5751)</f>
        <v>0</v>
      </c>
      <c r="E5751" s="3">
        <f>SUMIFS(Data!Q:Q,Data!$B:$B,Figure16!$B5751,Data!$A:$A,Figure16!$A5751)</f>
        <v>40809523809.523811</v>
      </c>
      <c r="F5751" s="1">
        <f t="shared" si="182"/>
        <v>0</v>
      </c>
      <c r="G5751" s="1">
        <f t="shared" si="183"/>
        <v>0</v>
      </c>
      <c r="H5751">
        <f>SUMIFS(Data!Z:Z,Data!B:B,Figure16!B5751,Data!A:A,Figure16!A5751)</f>
        <v>1</v>
      </c>
    </row>
    <row r="5752" spans="1:8">
      <c r="A5752" s="27">
        <v>1989</v>
      </c>
      <c r="B5752" t="s">
        <v>87</v>
      </c>
      <c r="C5752" s="3">
        <f>SUMIFS(Data!F:F,Data!$B:$B,Figure16!$B5752,Data!$A:$A,Figure16!$A5752)</f>
        <v>0</v>
      </c>
      <c r="D5752" s="3">
        <f>SUMIFS(Data!Y:Y,Data!$B:$B,Figure16!$B5752,Data!$A:$A,Figure16!$A5752)</f>
        <v>0</v>
      </c>
      <c r="E5752" s="3">
        <f>SUMIFS(Data!Q:Q,Data!$B:$B,Figure16!$B5752,Data!$A:$A,Figure16!$A5752)</f>
        <v>42105263157.894737</v>
      </c>
      <c r="F5752" s="1">
        <f t="shared" si="182"/>
        <v>0</v>
      </c>
      <c r="G5752" s="1">
        <f t="shared" si="183"/>
        <v>0</v>
      </c>
      <c r="H5752">
        <f>SUMIFS(Data!Z:Z,Data!B:B,Figure16!B5752,Data!A:A,Figure16!A5752)</f>
        <v>1</v>
      </c>
    </row>
    <row r="5753" spans="1:8">
      <c r="A5753" s="27">
        <v>1990</v>
      </c>
      <c r="B5753" t="s">
        <v>87</v>
      </c>
      <c r="C5753" s="3">
        <f>SUMIFS(Data!F:F,Data!$B:$B,Figure16!$B5753,Data!$A:$A,Figure16!$A5753)</f>
        <v>0</v>
      </c>
      <c r="D5753" s="3">
        <f>SUMIFS(Data!Y:Y,Data!$B:$B,Figure16!$B5753,Data!$A:$A,Figure16!$A5753)</f>
        <v>0</v>
      </c>
      <c r="E5753" s="3">
        <f>SUMIFS(Data!Q:Q,Data!$B:$B,Figure16!$B5753,Data!$A:$A,Figure16!$A5753)</f>
        <v>38995454545.454544</v>
      </c>
      <c r="F5753" s="1">
        <f t="shared" si="182"/>
        <v>0</v>
      </c>
      <c r="G5753" s="1">
        <f t="shared" si="183"/>
        <v>0</v>
      </c>
      <c r="H5753">
        <f>SUMIFS(Data!Z:Z,Data!B:B,Figure16!B5753,Data!A:A,Figure16!A5753)</f>
        <v>1</v>
      </c>
    </row>
    <row r="5754" spans="1:8">
      <c r="A5754" s="27">
        <v>1991</v>
      </c>
      <c r="B5754" t="s">
        <v>87</v>
      </c>
      <c r="C5754" s="3">
        <f>SUMIFS(Data!F:F,Data!$B:$B,Figure16!$B5754,Data!$A:$A,Figure16!$A5754)</f>
        <v>0</v>
      </c>
      <c r="D5754" s="3">
        <f>SUMIFS(Data!Y:Y,Data!$B:$B,Figure16!$B5754,Data!$A:$A,Figure16!$A5754)</f>
        <v>0</v>
      </c>
      <c r="E5754" s="3">
        <f>SUMIFS(Data!Q:Q,Data!$B:$B,Figure16!$B5754,Data!$A:$A,Figure16!$A5754)</f>
        <v>28998684210.526318</v>
      </c>
      <c r="F5754" s="1">
        <f t="shared" si="182"/>
        <v>0</v>
      </c>
      <c r="G5754" s="1">
        <f t="shared" si="183"/>
        <v>0</v>
      </c>
      <c r="H5754">
        <f>SUMIFS(Data!Z:Z,Data!B:B,Figure16!B5754,Data!A:A,Figure16!A5754)</f>
        <v>1</v>
      </c>
    </row>
    <row r="5755" spans="1:8">
      <c r="A5755" s="27">
        <v>1992</v>
      </c>
      <c r="B5755" t="s">
        <v>87</v>
      </c>
      <c r="C5755" s="3">
        <f>SUMIFS(Data!F:F,Data!$B:$B,Figure16!$B5755,Data!$A:$A,Figure16!$A5755)</f>
        <v>0</v>
      </c>
      <c r="D5755" s="3">
        <f>SUMIFS(Data!Y:Y,Data!$B:$B,Figure16!$B5755,Data!$A:$A,Figure16!$A5755)</f>
        <v>0</v>
      </c>
      <c r="E5755" s="3">
        <f>SUMIFS(Data!Q:Q,Data!$B:$B,Figure16!$B5755,Data!$A:$A,Figure16!$A5755)</f>
        <v>25121666666.666668</v>
      </c>
      <c r="F5755" s="1">
        <f t="shared" si="182"/>
        <v>0</v>
      </c>
      <c r="G5755" s="1">
        <f t="shared" si="183"/>
        <v>0</v>
      </c>
      <c r="H5755">
        <f>SUMIFS(Data!Z:Z,Data!B:B,Figure16!B5755,Data!A:A,Figure16!A5755)</f>
        <v>1</v>
      </c>
    </row>
    <row r="5756" spans="1:8">
      <c r="A5756" s="27">
        <v>1993</v>
      </c>
      <c r="B5756" t="s">
        <v>87</v>
      </c>
      <c r="C5756" s="3">
        <f>SUMIFS(Data!F:F,Data!$B:$B,Figure16!$B5756,Data!$A:$A,Figure16!$A5756)</f>
        <v>0</v>
      </c>
      <c r="D5756" s="3">
        <f>SUMIFS(Data!Y:Y,Data!$B:$B,Figure16!$B5756,Data!$A:$A,Figure16!$A5756)</f>
        <v>0</v>
      </c>
      <c r="E5756" s="3">
        <f>SUMIFS(Data!Q:Q,Data!$B:$B,Figure16!$B5756,Data!$A:$A,Figure16!$A5756)</f>
        <v>26362894736.842106</v>
      </c>
      <c r="F5756" s="1">
        <f t="shared" si="182"/>
        <v>0</v>
      </c>
      <c r="G5756" s="1">
        <f t="shared" si="183"/>
        <v>0</v>
      </c>
      <c r="H5756">
        <f>SUMIFS(Data!Z:Z,Data!B:B,Figure16!B5756,Data!A:A,Figure16!A5756)</f>
        <v>1</v>
      </c>
    </row>
    <row r="5757" spans="1:8">
      <c r="A5757" s="27">
        <v>1994</v>
      </c>
      <c r="B5757" t="s">
        <v>87</v>
      </c>
      <c r="C5757" s="3">
        <f>SUMIFS(Data!F:F,Data!$B:$B,Figure16!$B5757,Data!$A:$A,Figure16!$A5757)</f>
        <v>0</v>
      </c>
      <c r="D5757" s="3">
        <f>SUMIFS(Data!Y:Y,Data!$B:$B,Figure16!$B5757,Data!$A:$A,Figure16!$A5757)</f>
        <v>0</v>
      </c>
      <c r="E5757" s="3">
        <f>SUMIFS(Data!Q:Q,Data!$B:$B,Figure16!$B5757,Data!$A:$A,Figure16!$A5757)</f>
        <v>30074440483.383686</v>
      </c>
      <c r="F5757" s="1">
        <f t="shared" si="182"/>
        <v>0</v>
      </c>
      <c r="G5757" s="1">
        <f t="shared" si="183"/>
        <v>0</v>
      </c>
      <c r="H5757">
        <f>SUMIFS(Data!Z:Z,Data!B:B,Figure16!B5757,Data!A:A,Figure16!A5757)</f>
        <v>1</v>
      </c>
    </row>
    <row r="5758" spans="1:8">
      <c r="A5758" s="27">
        <v>1995</v>
      </c>
      <c r="B5758" t="s">
        <v>87</v>
      </c>
      <c r="C5758" s="3">
        <f>SUMIFS(Data!F:F,Data!$B:$B,Figure16!$B5758,Data!$A:$A,Figure16!$A5758)</f>
        <v>0</v>
      </c>
      <c r="D5758" s="3">
        <f>SUMIFS(Data!Y:Y,Data!$B:$B,Figure16!$B5758,Data!$A:$A,Figure16!$A5758)</f>
        <v>0</v>
      </c>
      <c r="E5758" s="3">
        <f>SUMIFS(Data!Q:Q,Data!$B:$B,Figure16!$B5758,Data!$A:$A,Figure16!$A5758)</f>
        <v>37662075750.122971</v>
      </c>
      <c r="F5758" s="1">
        <f t="shared" si="182"/>
        <v>0</v>
      </c>
      <c r="G5758" s="1">
        <f t="shared" si="183"/>
        <v>0</v>
      </c>
      <c r="H5758">
        <f>SUMIFS(Data!Z:Z,Data!B:B,Figure16!B5758,Data!A:A,Figure16!A5758)</f>
        <v>1</v>
      </c>
    </row>
    <row r="5759" spans="1:8">
      <c r="A5759" s="27">
        <v>1996</v>
      </c>
      <c r="B5759" t="s">
        <v>87</v>
      </c>
      <c r="C5759" s="3">
        <f>SUMIFS(Data!F:F,Data!$B:$B,Figure16!$B5759,Data!$A:$A,Figure16!$A5759)</f>
        <v>0</v>
      </c>
      <c r="D5759" s="3">
        <f>SUMIFS(Data!Y:Y,Data!$B:$B,Figure16!$B5759,Data!$A:$A,Figure16!$A5759)</f>
        <v>0</v>
      </c>
      <c r="E5759" s="3">
        <f>SUMIFS(Data!Q:Q,Data!$B:$B,Figure16!$B5759,Data!$A:$A,Figure16!$A5759)</f>
        <v>37182938696.075249</v>
      </c>
      <c r="F5759" s="1">
        <f t="shared" si="182"/>
        <v>0</v>
      </c>
      <c r="G5759" s="1">
        <f t="shared" si="183"/>
        <v>0</v>
      </c>
      <c r="H5759">
        <f>SUMIFS(Data!Z:Z,Data!B:B,Figure16!B5759,Data!A:A,Figure16!A5759)</f>
        <v>1</v>
      </c>
    </row>
    <row r="5760" spans="1:8">
      <c r="A5760" s="27">
        <v>1997</v>
      </c>
      <c r="B5760" t="s">
        <v>87</v>
      </c>
      <c r="C5760" s="3">
        <f>SUMIFS(Data!F:F,Data!$B:$B,Figure16!$B5760,Data!$A:$A,Figure16!$A5760)</f>
        <v>0</v>
      </c>
      <c r="D5760" s="3">
        <f>SUMIFS(Data!Y:Y,Data!$B:$B,Figure16!$B5760,Data!$A:$A,Figure16!$A5760)</f>
        <v>0</v>
      </c>
      <c r="E5760" s="3">
        <f>SUMIFS(Data!Q:Q,Data!$B:$B,Figure16!$B5760,Data!$A:$A,Figure16!$A5760)</f>
        <v>35838588169.64286</v>
      </c>
      <c r="F5760" s="1">
        <f t="shared" si="182"/>
        <v>0</v>
      </c>
      <c r="G5760" s="1">
        <f t="shared" si="183"/>
        <v>0</v>
      </c>
      <c r="H5760">
        <f>SUMIFS(Data!Z:Z,Data!B:B,Figure16!B5760,Data!A:A,Figure16!A5760)</f>
        <v>1</v>
      </c>
    </row>
    <row r="5761" spans="1:8">
      <c r="A5761" s="27">
        <v>1998</v>
      </c>
      <c r="B5761" t="s">
        <v>87</v>
      </c>
      <c r="C5761" s="3">
        <f>SUMIFS(Data!F:F,Data!$B:$B,Figure16!$B5761,Data!$A:$A,Figure16!$A5761)</f>
        <v>0</v>
      </c>
      <c r="D5761" s="3">
        <f>SUMIFS(Data!Y:Y,Data!$B:$B,Figure16!$B5761,Data!$A:$A,Figure16!$A5761)</f>
        <v>0</v>
      </c>
      <c r="E5761" s="3">
        <f>SUMIFS(Data!Q:Q,Data!$B:$B,Figure16!$B5761,Data!$A:$A,Figure16!$A5761)</f>
        <v>41976002703.920685</v>
      </c>
      <c r="F5761" s="1">
        <f t="shared" si="182"/>
        <v>0</v>
      </c>
      <c r="G5761" s="1">
        <f t="shared" si="183"/>
        <v>0</v>
      </c>
      <c r="H5761">
        <f>SUMIFS(Data!Z:Z,Data!B:B,Figure16!B5761,Data!A:A,Figure16!A5761)</f>
        <v>1</v>
      </c>
    </row>
    <row r="5762" spans="1:8">
      <c r="A5762" s="27">
        <v>1999</v>
      </c>
      <c r="B5762" t="s">
        <v>87</v>
      </c>
      <c r="C5762" s="3">
        <f>SUMIFS(Data!F:F,Data!$B:$B,Figure16!$B5762,Data!$A:$A,Figure16!$A5762)</f>
        <v>0</v>
      </c>
      <c r="D5762" s="3">
        <f>SUMIFS(Data!Y:Y,Data!$B:$B,Figure16!$B5762,Data!$A:$A,Figure16!$A5762)</f>
        <v>0</v>
      </c>
      <c r="E5762" s="3">
        <f>SUMIFS(Data!Q:Q,Data!$B:$B,Figure16!$B5762,Data!$A:$A,Figure16!$A5762)</f>
        <v>36183003978.347351</v>
      </c>
      <c r="F5762" s="1">
        <f t="shared" si="182"/>
        <v>0</v>
      </c>
      <c r="G5762" s="1">
        <f t="shared" si="183"/>
        <v>0</v>
      </c>
      <c r="H5762">
        <f>SUMIFS(Data!Z:Z,Data!B:B,Figure16!B5762,Data!A:A,Figure16!A5762)</f>
        <v>1</v>
      </c>
    </row>
    <row r="5763" spans="1:8">
      <c r="A5763" s="27">
        <v>2000</v>
      </c>
      <c r="B5763" t="s">
        <v>87</v>
      </c>
      <c r="C5763" s="3">
        <f>SUMIFS(Data!F:F,Data!$B:$B,Figure16!$B5763,Data!$A:$A,Figure16!$A5763)</f>
        <v>500000</v>
      </c>
      <c r="D5763" s="3">
        <f>SUMIFS(Data!Y:Y,Data!$B:$B,Figure16!$B5763,Data!$A:$A,Figure16!$A5763)</f>
        <v>0</v>
      </c>
      <c r="E5763" s="3">
        <f>SUMIFS(Data!Q:Q,Data!$B:$B,Figure16!$B5763,Data!$A:$A,Figure16!$A5763)</f>
        <v>37438527799.530151</v>
      </c>
      <c r="F5763" s="1">
        <f t="shared" ref="F5763:F5826" si="184">IF(E5763&gt;0,C5763/E5763*100,"")</f>
        <v>1.3355226003472149E-3</v>
      </c>
      <c r="G5763" s="1">
        <f t="shared" ref="G5763:G5826" si="185">IF($E5763&gt;0,D5763/$E5763*100,"")</f>
        <v>0</v>
      </c>
      <c r="H5763">
        <f>SUMIFS(Data!Z:Z,Data!B:B,Figure16!B5763,Data!A:A,Figure16!A5763)</f>
        <v>1</v>
      </c>
    </row>
    <row r="5764" spans="1:8">
      <c r="A5764" s="27">
        <v>2001</v>
      </c>
      <c r="B5764" t="s">
        <v>87</v>
      </c>
      <c r="C5764" s="3">
        <f>SUMIFS(Data!F:F,Data!$B:$B,Figure16!$B5764,Data!$A:$A,Figure16!$A5764)</f>
        <v>604078.625</v>
      </c>
      <c r="D5764" s="3">
        <f>SUMIFS(Data!Y:Y,Data!$B:$B,Figure16!$B5764,Data!$A:$A,Figure16!$A5764)</f>
        <v>0</v>
      </c>
      <c r="E5764" s="3">
        <f>SUMIFS(Data!Q:Q,Data!$B:$B,Figure16!$B5764,Data!$A:$A,Figure16!$A5764)</f>
        <v>40716836998.038612</v>
      </c>
      <c r="F5764" s="1">
        <f t="shared" si="184"/>
        <v>1.4836089184164754E-3</v>
      </c>
      <c r="G5764" s="1">
        <f t="shared" si="185"/>
        <v>0</v>
      </c>
      <c r="H5764">
        <f>SUMIFS(Data!Z:Z,Data!B:B,Figure16!B5764,Data!A:A,Figure16!A5764)</f>
        <v>1</v>
      </c>
    </row>
    <row r="5765" spans="1:8">
      <c r="A5765" s="27">
        <v>2002</v>
      </c>
      <c r="B5765" t="s">
        <v>87</v>
      </c>
      <c r="C5765" s="3">
        <f>SUMIFS(Data!F:F,Data!$B:$B,Figure16!$B5765,Data!$A:$A,Figure16!$A5765)</f>
        <v>300600000</v>
      </c>
      <c r="D5765" s="3">
        <f>SUMIFS(Data!Y:Y,Data!$B:$B,Figure16!$B5765,Data!$A:$A,Figure16!$A5765)</f>
        <v>0</v>
      </c>
      <c r="E5765" s="3">
        <f>SUMIFS(Data!Q:Q,Data!$B:$B,Figure16!$B5765,Data!$A:$A,Figure16!$A5765)</f>
        <v>46174557555.589172</v>
      </c>
      <c r="F5765" s="1">
        <f t="shared" si="184"/>
        <v>0.65100786215029804</v>
      </c>
      <c r="G5765" s="1">
        <f t="shared" si="185"/>
        <v>0</v>
      </c>
      <c r="H5765">
        <f>SUMIFS(Data!Z:Z,Data!B:B,Figure16!B5765,Data!A:A,Figure16!A5765)</f>
        <v>1</v>
      </c>
    </row>
    <row r="5766" spans="1:8">
      <c r="A5766" s="27">
        <v>2003</v>
      </c>
      <c r="B5766" t="s">
        <v>87</v>
      </c>
      <c r="C5766" s="3">
        <f>SUMIFS(Data!F:F,Data!$B:$B,Figure16!$B5766,Data!$A:$A,Figure16!$A5766)</f>
        <v>205421464</v>
      </c>
      <c r="D5766" s="3">
        <f>SUMIFS(Data!Y:Y,Data!$B:$B,Figure16!$B5766,Data!$A:$A,Figure16!$A5766)</f>
        <v>0</v>
      </c>
      <c r="E5766" s="3">
        <f>SUMIFS(Data!Q:Q,Data!$B:$B,Figure16!$B5766,Data!$A:$A,Figure16!$A5766)</f>
        <v>59867801204.819283</v>
      </c>
      <c r="F5766" s="1">
        <f t="shared" si="184"/>
        <v>0.34312511878833429</v>
      </c>
      <c r="G5766" s="1">
        <f t="shared" si="185"/>
        <v>0</v>
      </c>
      <c r="H5766">
        <f>SUMIFS(Data!Z:Z,Data!B:B,Figure16!B5766,Data!A:A,Figure16!A5766)</f>
        <v>1</v>
      </c>
    </row>
    <row r="5767" spans="1:8">
      <c r="A5767" s="27">
        <v>2004</v>
      </c>
      <c r="B5767" t="s">
        <v>87</v>
      </c>
      <c r="C5767" s="3">
        <f>SUMIFS(Data!F:F,Data!$B:$B,Figure16!$B5767,Data!$A:$A,Figure16!$A5767)</f>
        <v>130000000</v>
      </c>
      <c r="D5767" s="3">
        <f>SUMIFS(Data!Y:Y,Data!$B:$B,Figure16!$B5767,Data!$A:$A,Figure16!$A5767)</f>
        <v>0</v>
      </c>
      <c r="E5767" s="3">
        <f>SUMIFS(Data!Q:Q,Data!$B:$B,Figure16!$B5767,Data!$A:$A,Figure16!$A5767)</f>
        <v>76216441462.144196</v>
      </c>
      <c r="F5767" s="1">
        <f t="shared" si="184"/>
        <v>0.17056687180097416</v>
      </c>
      <c r="G5767" s="1">
        <f t="shared" si="185"/>
        <v>0</v>
      </c>
      <c r="H5767">
        <f>SUMIFS(Data!Z:Z,Data!B:B,Figure16!B5767,Data!A:A,Figure16!A5767)</f>
        <v>1</v>
      </c>
    </row>
    <row r="5768" spans="1:8">
      <c r="A5768" s="27">
        <v>2005</v>
      </c>
      <c r="B5768" t="s">
        <v>87</v>
      </c>
      <c r="C5768" s="3">
        <f>SUMIFS(Data!F:F,Data!$B:$B,Figure16!$B5768,Data!$A:$A,Figure16!$A5768)</f>
        <v>610179</v>
      </c>
      <c r="D5768" s="3">
        <f>SUMIFS(Data!Y:Y,Data!$B:$B,Figure16!$B5768,Data!$A:$A,Figure16!$A5768)</f>
        <v>0</v>
      </c>
      <c r="E5768" s="3">
        <f>SUMIFS(Data!Q:Q,Data!$B:$B,Figure16!$B5768,Data!$A:$A,Figure16!$A5768)</f>
        <v>99697566667.810684</v>
      </c>
      <c r="F5768" s="1">
        <f t="shared" si="184"/>
        <v>6.1202998267058839E-4</v>
      </c>
      <c r="G5768" s="1">
        <f t="shared" si="185"/>
        <v>0</v>
      </c>
      <c r="H5768">
        <f>SUMIFS(Data!Z:Z,Data!B:B,Figure16!B5768,Data!A:A,Figure16!A5768)</f>
        <v>1</v>
      </c>
    </row>
    <row r="5769" spans="1:8">
      <c r="A5769" s="27">
        <v>2006</v>
      </c>
      <c r="B5769" t="s">
        <v>87</v>
      </c>
      <c r="C5769" s="3">
        <f>SUMIFS(Data!F:F,Data!$B:$B,Figure16!$B5769,Data!$A:$A,Figure16!$A5769)</f>
        <v>0</v>
      </c>
      <c r="D5769" s="3">
        <f>SUMIFS(Data!Y:Y,Data!$B:$B,Figure16!$B5769,Data!$A:$A,Figure16!$A5769)</f>
        <v>0</v>
      </c>
      <c r="E5769" s="3">
        <f>SUMIFS(Data!Q:Q,Data!$B:$B,Figure16!$B5769,Data!$A:$A,Figure16!$A5769)</f>
        <v>123533036667.85332</v>
      </c>
      <c r="F5769" s="1">
        <f t="shared" si="184"/>
        <v>0</v>
      </c>
      <c r="G5769" s="1">
        <f t="shared" si="185"/>
        <v>0</v>
      </c>
      <c r="H5769">
        <f>SUMIFS(Data!Z:Z,Data!B:B,Figure16!B5769,Data!A:A,Figure16!A5769)</f>
        <v>1</v>
      </c>
    </row>
    <row r="5770" spans="1:8">
      <c r="A5770" s="27">
        <v>2007</v>
      </c>
      <c r="B5770" t="s">
        <v>87</v>
      </c>
      <c r="C5770" s="3">
        <f>SUMIFS(Data!F:F,Data!$B:$B,Figure16!$B5770,Data!$A:$A,Figure16!$A5770)</f>
        <v>0</v>
      </c>
      <c r="D5770" s="3">
        <f>SUMIFS(Data!Y:Y,Data!$B:$B,Figure16!$B5770,Data!$A:$A,Figure16!$A5770)</f>
        <v>0</v>
      </c>
      <c r="E5770" s="3">
        <f>SUMIFS(Data!Q:Q,Data!$B:$B,Figure16!$B5770,Data!$A:$A,Figure16!$A5770)</f>
        <v>175933642291.76065</v>
      </c>
      <c r="F5770" s="1">
        <f t="shared" si="184"/>
        <v>0</v>
      </c>
      <c r="G5770" s="1">
        <f t="shared" si="185"/>
        <v>0</v>
      </c>
      <c r="H5770">
        <f>SUMIFS(Data!Z:Z,Data!B:B,Figure16!B5770,Data!A:A,Figure16!A5770)</f>
        <v>1</v>
      </c>
    </row>
    <row r="5771" spans="1:8">
      <c r="A5771" s="27">
        <v>2008</v>
      </c>
      <c r="B5771" t="s">
        <v>87</v>
      </c>
      <c r="C5771" s="3">
        <f>SUMIFS(Data!F:F,Data!$B:$B,Figure16!$B5771,Data!$A:$A,Figure16!$A5771)</f>
        <v>0</v>
      </c>
      <c r="D5771" s="3">
        <f>SUMIFS(Data!Y:Y,Data!$B:$B,Figure16!$B5771,Data!$A:$A,Figure16!$A5771)</f>
        <v>0</v>
      </c>
      <c r="E5771" s="3">
        <f>SUMIFS(Data!Q:Q,Data!$B:$B,Figure16!$B5771,Data!$A:$A,Figure16!$A5771)</f>
        <v>213605065703.2832</v>
      </c>
      <c r="F5771" s="1">
        <f t="shared" si="184"/>
        <v>0</v>
      </c>
      <c r="G5771" s="1">
        <f t="shared" si="185"/>
        <v>0</v>
      </c>
      <c r="H5771">
        <f>SUMIFS(Data!Z:Z,Data!B:B,Figure16!B5771,Data!A:A,Figure16!A5771)</f>
        <v>1</v>
      </c>
    </row>
    <row r="5772" spans="1:8">
      <c r="A5772" s="27">
        <v>2009</v>
      </c>
      <c r="B5772" t="s">
        <v>87</v>
      </c>
      <c r="C5772" s="3">
        <f>SUMIFS(Data!F:F,Data!$B:$B,Figure16!$B5772,Data!$A:$A,Figure16!$A5772)</f>
        <v>0</v>
      </c>
      <c r="D5772" s="3">
        <f>SUMIFS(Data!Y:Y,Data!$B:$B,Figure16!$B5772,Data!$A:$A,Figure16!$A5772)</f>
        <v>0</v>
      </c>
      <c r="E5772" s="3">
        <f>SUMIFS(Data!Q:Q,Data!$B:$B,Figure16!$B5772,Data!$A:$A,Figure16!$A5772)</f>
        <v>172611845341.5538</v>
      </c>
      <c r="F5772" s="1">
        <f t="shared" si="184"/>
        <v>0</v>
      </c>
      <c r="G5772" s="1">
        <f t="shared" si="185"/>
        <v>0</v>
      </c>
      <c r="H5772">
        <f>SUMIFS(Data!Z:Z,Data!B:B,Figure16!B5772,Data!A:A,Figure16!A5772)</f>
        <v>1</v>
      </c>
    </row>
    <row r="5773" spans="1:8">
      <c r="A5773" s="27">
        <v>2010</v>
      </c>
      <c r="B5773" t="s">
        <v>87</v>
      </c>
      <c r="C5773" s="3">
        <f>SUMIFS(Data!F:F,Data!$B:$B,Figure16!$B5773,Data!$A:$A,Figure16!$A5773)</f>
        <v>0</v>
      </c>
      <c r="D5773" s="3">
        <f>SUMIFS(Data!Y:Y,Data!$B:$B,Figure16!$B5773,Data!$A:$A,Figure16!$A5773)</f>
        <v>0</v>
      </c>
      <c r="E5773" s="3">
        <f>SUMIFS(Data!Q:Q,Data!$B:$B,Figure16!$B5773,Data!$A:$A,Figure16!$A5773)</f>
        <v>166225180150.41379</v>
      </c>
      <c r="F5773" s="1">
        <f t="shared" si="184"/>
        <v>0</v>
      </c>
      <c r="G5773" s="1">
        <f t="shared" si="185"/>
        <v>0</v>
      </c>
      <c r="H5773">
        <f>SUMIFS(Data!Z:Z,Data!B:B,Figure16!B5773,Data!A:A,Figure16!A5773)</f>
        <v>1</v>
      </c>
    </row>
    <row r="5774" spans="1:8">
      <c r="A5774" s="27">
        <v>2011</v>
      </c>
      <c r="B5774" t="s">
        <v>87</v>
      </c>
      <c r="C5774" s="3">
        <f>SUMIFS(Data!F:F,Data!$B:$B,Figure16!$B5774,Data!$A:$A,Figure16!$A5774)</f>
        <v>0</v>
      </c>
      <c r="D5774" s="3">
        <f>SUMIFS(Data!Y:Y,Data!$B:$B,Figure16!$B5774,Data!$A:$A,Figure16!$A5774)</f>
        <v>0</v>
      </c>
      <c r="E5774" s="3">
        <f>SUMIFS(Data!Q:Q,Data!$B:$B,Figure16!$B5774,Data!$A:$A,Figure16!$A5774)</f>
        <v>183443154234.73068</v>
      </c>
      <c r="F5774" s="1">
        <f t="shared" si="184"/>
        <v>0</v>
      </c>
      <c r="G5774" s="1">
        <f t="shared" si="185"/>
        <v>0</v>
      </c>
      <c r="H5774">
        <f>SUMIFS(Data!Z:Z,Data!B:B,Figure16!B5774,Data!A:A,Figure16!A5774)</f>
        <v>1</v>
      </c>
    </row>
    <row r="5775" spans="1:8">
      <c r="A5775" s="27">
        <v>2012</v>
      </c>
      <c r="B5775" t="s">
        <v>87</v>
      </c>
      <c r="C5775" s="3">
        <f>SUMIFS(Data!F:F,Data!$B:$B,Figure16!$B5775,Data!$A:$A,Figure16!$A5775)</f>
        <v>0</v>
      </c>
      <c r="D5775" s="3">
        <f>SUMIFS(Data!Y:Y,Data!$B:$B,Figure16!$B5775,Data!$A:$A,Figure16!$A5775)</f>
        <v>0</v>
      </c>
      <c r="E5775" s="3">
        <f>SUMIFS(Data!Q:Q,Data!$B:$B,Figure16!$B5775,Data!$A:$A,Figure16!$A5775)</f>
        <v>171196268957.96091</v>
      </c>
      <c r="F5775" s="1">
        <f t="shared" si="184"/>
        <v>0</v>
      </c>
      <c r="G5775" s="1">
        <f t="shared" si="185"/>
        <v>0</v>
      </c>
      <c r="H5775">
        <f>SUMIFS(Data!Z:Z,Data!B:B,Figure16!B5775,Data!A:A,Figure16!A5775)</f>
        <v>1</v>
      </c>
    </row>
    <row r="5776" spans="1:8">
      <c r="A5776" s="27">
        <v>2013</v>
      </c>
      <c r="B5776" t="s">
        <v>87</v>
      </c>
      <c r="C5776" s="3">
        <f>SUMIFS(Data!F:F,Data!$B:$B,Figure16!$B5776,Data!$A:$A,Figure16!$A5776)</f>
        <v>130000000</v>
      </c>
      <c r="D5776" s="3">
        <f>SUMIFS(Data!Y:Y,Data!$B:$B,Figure16!$B5776,Data!$A:$A,Figure16!$A5776)</f>
        <v>0</v>
      </c>
      <c r="E5776" s="3">
        <f>SUMIFS(Data!Q:Q,Data!$B:$B,Figure16!$B5776,Data!$A:$A,Figure16!$A5776)</f>
        <v>190949066979.17606</v>
      </c>
      <c r="F5776" s="1">
        <f t="shared" si="184"/>
        <v>6.8080982042283106E-2</v>
      </c>
      <c r="G5776" s="1">
        <f t="shared" si="185"/>
        <v>0</v>
      </c>
      <c r="H5776">
        <f>SUMIFS(Data!Z:Z,Data!B:B,Figure16!B5776,Data!A:A,Figure16!A5776)</f>
        <v>1</v>
      </c>
    </row>
    <row r="5777" spans="1:8">
      <c r="A5777" s="27">
        <v>2014</v>
      </c>
      <c r="B5777" t="s">
        <v>87</v>
      </c>
      <c r="C5777" s="3">
        <f>SUMIFS(Data!F:F,Data!$B:$B,Figure16!$B5777,Data!$A:$A,Figure16!$A5777)</f>
        <v>0</v>
      </c>
      <c r="D5777" s="3">
        <f>SUMIFS(Data!Y:Y,Data!$B:$B,Figure16!$B5777,Data!$A:$A,Figure16!$A5777)</f>
        <v>0</v>
      </c>
      <c r="E5777" s="3">
        <f>SUMIFS(Data!Q:Q,Data!$B:$B,Figure16!$B5777,Data!$A:$A,Figure16!$A5777)</f>
        <v>199626806401.52872</v>
      </c>
      <c r="F5777" s="1">
        <f t="shared" si="184"/>
        <v>0</v>
      </c>
      <c r="G5777" s="1">
        <f t="shared" si="185"/>
        <v>0</v>
      </c>
      <c r="H5777">
        <f>SUMIFS(Data!Z:Z,Data!B:B,Figure16!B5777,Data!A:A,Figure16!A5777)</f>
        <v>1</v>
      </c>
    </row>
    <row r="5778" spans="1:8">
      <c r="A5778" s="27">
        <v>2015</v>
      </c>
      <c r="B5778" t="s">
        <v>87</v>
      </c>
      <c r="C5778" s="3">
        <f>SUMIFS(Data!F:F,Data!$B:$B,Figure16!$B5778,Data!$A:$A,Figure16!$A5778)</f>
        <v>0</v>
      </c>
      <c r="D5778" s="3">
        <f>SUMIFS(Data!Y:Y,Data!$B:$B,Figure16!$B5778,Data!$A:$A,Figure16!$A5778)</f>
        <v>0</v>
      </c>
      <c r="E5778" s="3">
        <f>SUMIFS(Data!Q:Q,Data!$B:$B,Figure16!$B5778,Data!$A:$A,Figure16!$A5778)</f>
        <v>177893451831.14063</v>
      </c>
      <c r="F5778" s="1">
        <f t="shared" si="184"/>
        <v>0</v>
      </c>
      <c r="G5778" s="1">
        <f t="shared" si="185"/>
        <v>0</v>
      </c>
      <c r="H5778">
        <f>SUMIFS(Data!Z:Z,Data!B:B,Figure16!B5778,Data!A:A,Figure16!A5778)</f>
        <v>1</v>
      </c>
    </row>
    <row r="5779" spans="1:8">
      <c r="A5779" s="27">
        <v>2016</v>
      </c>
      <c r="B5779" t="s">
        <v>87</v>
      </c>
      <c r="C5779" s="3">
        <f>SUMIFS(Data!F:F,Data!$B:$B,Figure16!$B5779,Data!$A:$A,Figure16!$A5779)</f>
        <v>0</v>
      </c>
      <c r="D5779" s="3">
        <f>SUMIFS(Data!Y:Y,Data!$B:$B,Figure16!$B5779,Data!$A:$A,Figure16!$A5779)</f>
        <v>0</v>
      </c>
      <c r="E5779" s="3">
        <f>SUMIFS(Data!Q:Q,Data!$B:$B,Figure16!$B5779,Data!$A:$A,Figure16!$A5779)</f>
        <v>188494136775.71936</v>
      </c>
      <c r="F5779" s="1">
        <f t="shared" si="184"/>
        <v>0</v>
      </c>
      <c r="G5779" s="1">
        <f t="shared" si="185"/>
        <v>0</v>
      </c>
      <c r="H5779">
        <f>SUMIFS(Data!Z:Z,Data!B:B,Figure16!B5779,Data!A:A,Figure16!A5779)</f>
        <v>1</v>
      </c>
    </row>
    <row r="5780" spans="1:8">
      <c r="A5780" s="27">
        <v>2017</v>
      </c>
      <c r="B5780" t="s">
        <v>87</v>
      </c>
      <c r="C5780" s="3">
        <f>SUMIFS(Data!F:F,Data!$B:$B,Figure16!$B5780,Data!$A:$A,Figure16!$A5780)</f>
        <v>0</v>
      </c>
      <c r="D5780" s="3">
        <f>SUMIFS(Data!Y:Y,Data!$B:$B,Figure16!$B5780,Data!$A:$A,Figure16!$A5780)</f>
        <v>0</v>
      </c>
      <c r="E5780" s="3">
        <f>SUMIFS(Data!Q:Q,Data!$B:$B,Figure16!$B5780,Data!$A:$A,Figure16!$A5780)</f>
        <v>211883923504.00986</v>
      </c>
      <c r="F5780" s="1">
        <f t="shared" si="184"/>
        <v>0</v>
      </c>
      <c r="G5780" s="1">
        <f t="shared" si="185"/>
        <v>0</v>
      </c>
      <c r="H5780">
        <f>SUMIFS(Data!Z:Z,Data!B:B,Figure16!B5780,Data!A:A,Figure16!A5780)</f>
        <v>1</v>
      </c>
    </row>
    <row r="5781" spans="1:8">
      <c r="A5781" s="27">
        <v>1950</v>
      </c>
      <c r="B5781" t="s">
        <v>24</v>
      </c>
      <c r="C5781" s="3">
        <f>SUMIFS(Data!F:F,Data!$B:$B,Figure16!$B5781,Data!$A:$A,Figure16!$A5781)</f>
        <v>0</v>
      </c>
      <c r="D5781" s="3">
        <f>SUMIFS(Data!Y:Y,Data!$B:$B,Figure16!$B5781,Data!$A:$A,Figure16!$A5781)</f>
        <v>0</v>
      </c>
      <c r="E5781" s="3">
        <f>SUMIFS(Data!Q:Q,Data!$B:$B,Figure16!$B5781,Data!$A:$A,Figure16!$A5781)</f>
        <v>0</v>
      </c>
      <c r="F5781" s="1" t="str">
        <f t="shared" si="184"/>
        <v/>
      </c>
      <c r="G5781" s="1" t="str">
        <f t="shared" si="185"/>
        <v/>
      </c>
      <c r="H5781">
        <f>SUMIFS(Data!Z:Z,Data!B:B,Figure16!B5781,Data!A:A,Figure16!A5781)</f>
        <v>1</v>
      </c>
    </row>
    <row r="5782" spans="1:8">
      <c r="A5782" s="27">
        <v>1951</v>
      </c>
      <c r="B5782" t="s">
        <v>24</v>
      </c>
      <c r="C5782" s="3">
        <f>SUMIFS(Data!F:F,Data!$B:$B,Figure16!$B5782,Data!$A:$A,Figure16!$A5782)</f>
        <v>0</v>
      </c>
      <c r="D5782" s="3">
        <f>SUMIFS(Data!Y:Y,Data!$B:$B,Figure16!$B5782,Data!$A:$A,Figure16!$A5782)</f>
        <v>0</v>
      </c>
      <c r="E5782" s="3">
        <f>SUMIFS(Data!Q:Q,Data!$B:$B,Figure16!$B5782,Data!$A:$A,Figure16!$A5782)</f>
        <v>0</v>
      </c>
      <c r="F5782" s="1" t="str">
        <f t="shared" si="184"/>
        <v/>
      </c>
      <c r="G5782" s="1" t="str">
        <f t="shared" si="185"/>
        <v/>
      </c>
      <c r="H5782">
        <f>SUMIFS(Data!Z:Z,Data!B:B,Figure16!B5782,Data!A:A,Figure16!A5782)</f>
        <v>1</v>
      </c>
    </row>
    <row r="5783" spans="1:8">
      <c r="A5783" s="27">
        <v>1952</v>
      </c>
      <c r="B5783" t="s">
        <v>24</v>
      </c>
      <c r="C5783" s="3">
        <f>SUMIFS(Data!F:F,Data!$B:$B,Figure16!$B5783,Data!$A:$A,Figure16!$A5783)</f>
        <v>0</v>
      </c>
      <c r="D5783" s="3">
        <f>SUMIFS(Data!Y:Y,Data!$B:$B,Figure16!$B5783,Data!$A:$A,Figure16!$A5783)</f>
        <v>0</v>
      </c>
      <c r="E5783" s="3">
        <f>SUMIFS(Data!Q:Q,Data!$B:$B,Figure16!$B5783,Data!$A:$A,Figure16!$A5783)</f>
        <v>0</v>
      </c>
      <c r="F5783" s="1" t="str">
        <f t="shared" si="184"/>
        <v/>
      </c>
      <c r="G5783" s="1" t="str">
        <f t="shared" si="185"/>
        <v/>
      </c>
      <c r="H5783">
        <f>SUMIFS(Data!Z:Z,Data!B:B,Figure16!B5783,Data!A:A,Figure16!A5783)</f>
        <v>1</v>
      </c>
    </row>
    <row r="5784" spans="1:8">
      <c r="A5784" s="27">
        <v>1953</v>
      </c>
      <c r="B5784" t="s">
        <v>24</v>
      </c>
      <c r="C5784" s="3">
        <f>SUMIFS(Data!F:F,Data!$B:$B,Figure16!$B5784,Data!$A:$A,Figure16!$A5784)</f>
        <v>0</v>
      </c>
      <c r="D5784" s="3">
        <f>SUMIFS(Data!Y:Y,Data!$B:$B,Figure16!$B5784,Data!$A:$A,Figure16!$A5784)</f>
        <v>0</v>
      </c>
      <c r="E5784" s="3">
        <f>SUMIFS(Data!Q:Q,Data!$B:$B,Figure16!$B5784,Data!$A:$A,Figure16!$A5784)</f>
        <v>0</v>
      </c>
      <c r="F5784" s="1" t="str">
        <f t="shared" si="184"/>
        <v/>
      </c>
      <c r="G5784" s="1" t="str">
        <f t="shared" si="185"/>
        <v/>
      </c>
      <c r="H5784">
        <f>SUMIFS(Data!Z:Z,Data!B:B,Figure16!B5784,Data!A:A,Figure16!A5784)</f>
        <v>1</v>
      </c>
    </row>
    <row r="5785" spans="1:8">
      <c r="A5785" s="27">
        <v>1954</v>
      </c>
      <c r="B5785" t="s">
        <v>24</v>
      </c>
      <c r="C5785" s="3">
        <f>SUMIFS(Data!F:F,Data!$B:$B,Figure16!$B5785,Data!$A:$A,Figure16!$A5785)</f>
        <v>0</v>
      </c>
      <c r="D5785" s="3">
        <f>SUMIFS(Data!Y:Y,Data!$B:$B,Figure16!$B5785,Data!$A:$A,Figure16!$A5785)</f>
        <v>0</v>
      </c>
      <c r="E5785" s="3">
        <f>SUMIFS(Data!Q:Q,Data!$B:$B,Figure16!$B5785,Data!$A:$A,Figure16!$A5785)</f>
        <v>0</v>
      </c>
      <c r="F5785" s="1" t="str">
        <f t="shared" si="184"/>
        <v/>
      </c>
      <c r="G5785" s="1" t="str">
        <f t="shared" si="185"/>
        <v/>
      </c>
      <c r="H5785">
        <f>SUMIFS(Data!Z:Z,Data!B:B,Figure16!B5785,Data!A:A,Figure16!A5785)</f>
        <v>1</v>
      </c>
    </row>
    <row r="5786" spans="1:8">
      <c r="A5786" s="27">
        <v>1955</v>
      </c>
      <c r="B5786" t="s">
        <v>24</v>
      </c>
      <c r="C5786" s="3">
        <f>SUMIFS(Data!F:F,Data!$B:$B,Figure16!$B5786,Data!$A:$A,Figure16!$A5786)</f>
        <v>0</v>
      </c>
      <c r="D5786" s="3">
        <f>SUMIFS(Data!Y:Y,Data!$B:$B,Figure16!$B5786,Data!$A:$A,Figure16!$A5786)</f>
        <v>0</v>
      </c>
      <c r="E5786" s="3">
        <f>SUMIFS(Data!Q:Q,Data!$B:$B,Figure16!$B5786,Data!$A:$A,Figure16!$A5786)</f>
        <v>0</v>
      </c>
      <c r="F5786" s="1" t="str">
        <f t="shared" si="184"/>
        <v/>
      </c>
      <c r="G5786" s="1" t="str">
        <f t="shared" si="185"/>
        <v/>
      </c>
      <c r="H5786">
        <f>SUMIFS(Data!Z:Z,Data!B:B,Figure16!B5786,Data!A:A,Figure16!A5786)</f>
        <v>1</v>
      </c>
    </row>
    <row r="5787" spans="1:8">
      <c r="A5787" s="27">
        <v>1956</v>
      </c>
      <c r="B5787" t="s">
        <v>24</v>
      </c>
      <c r="C5787" s="3">
        <f>SUMIFS(Data!F:F,Data!$B:$B,Figure16!$B5787,Data!$A:$A,Figure16!$A5787)</f>
        <v>0</v>
      </c>
      <c r="D5787" s="3">
        <f>SUMIFS(Data!Y:Y,Data!$B:$B,Figure16!$B5787,Data!$A:$A,Figure16!$A5787)</f>
        <v>0</v>
      </c>
      <c r="E5787" s="3">
        <f>SUMIFS(Data!Q:Q,Data!$B:$B,Figure16!$B5787,Data!$A:$A,Figure16!$A5787)</f>
        <v>0</v>
      </c>
      <c r="F5787" s="1" t="str">
        <f t="shared" si="184"/>
        <v/>
      </c>
      <c r="G5787" s="1" t="str">
        <f t="shared" si="185"/>
        <v/>
      </c>
      <c r="H5787">
        <f>SUMIFS(Data!Z:Z,Data!B:B,Figure16!B5787,Data!A:A,Figure16!A5787)</f>
        <v>1</v>
      </c>
    </row>
    <row r="5788" spans="1:8">
      <c r="A5788" s="27">
        <v>1957</v>
      </c>
      <c r="B5788" t="s">
        <v>24</v>
      </c>
      <c r="C5788" s="3">
        <f>SUMIFS(Data!F:F,Data!$B:$B,Figure16!$B5788,Data!$A:$A,Figure16!$A5788)</f>
        <v>0</v>
      </c>
      <c r="D5788" s="3">
        <f>SUMIFS(Data!Y:Y,Data!$B:$B,Figure16!$B5788,Data!$A:$A,Figure16!$A5788)</f>
        <v>0</v>
      </c>
      <c r="E5788" s="3">
        <f>SUMIFS(Data!Q:Q,Data!$B:$B,Figure16!$B5788,Data!$A:$A,Figure16!$A5788)</f>
        <v>0</v>
      </c>
      <c r="F5788" s="1" t="str">
        <f t="shared" si="184"/>
        <v/>
      </c>
      <c r="G5788" s="1" t="str">
        <f t="shared" si="185"/>
        <v/>
      </c>
      <c r="H5788">
        <f>SUMIFS(Data!Z:Z,Data!B:B,Figure16!B5788,Data!A:A,Figure16!A5788)</f>
        <v>1</v>
      </c>
    </row>
    <row r="5789" spans="1:8">
      <c r="A5789" s="27">
        <v>1958</v>
      </c>
      <c r="B5789" t="s">
        <v>24</v>
      </c>
      <c r="C5789" s="3">
        <f>SUMIFS(Data!F:F,Data!$B:$B,Figure16!$B5789,Data!$A:$A,Figure16!$A5789)</f>
        <v>0</v>
      </c>
      <c r="D5789" s="3">
        <f>SUMIFS(Data!Y:Y,Data!$B:$B,Figure16!$B5789,Data!$A:$A,Figure16!$A5789)</f>
        <v>0</v>
      </c>
      <c r="E5789" s="3">
        <f>SUMIFS(Data!Q:Q,Data!$B:$B,Figure16!$B5789,Data!$A:$A,Figure16!$A5789)</f>
        <v>0</v>
      </c>
      <c r="F5789" s="1" t="str">
        <f t="shared" si="184"/>
        <v/>
      </c>
      <c r="G5789" s="1" t="str">
        <f t="shared" si="185"/>
        <v/>
      </c>
      <c r="H5789">
        <f>SUMIFS(Data!Z:Z,Data!B:B,Figure16!B5789,Data!A:A,Figure16!A5789)</f>
        <v>1</v>
      </c>
    </row>
    <row r="5790" spans="1:8">
      <c r="A5790" s="27">
        <v>1959</v>
      </c>
      <c r="B5790" t="s">
        <v>24</v>
      </c>
      <c r="C5790" s="3">
        <f>SUMIFS(Data!F:F,Data!$B:$B,Figure16!$B5790,Data!$A:$A,Figure16!$A5790)</f>
        <v>0</v>
      </c>
      <c r="D5790" s="3">
        <f>SUMIFS(Data!Y:Y,Data!$B:$B,Figure16!$B5790,Data!$A:$A,Figure16!$A5790)</f>
        <v>0</v>
      </c>
      <c r="E5790" s="3">
        <f>SUMIFS(Data!Q:Q,Data!$B:$B,Figure16!$B5790,Data!$A:$A,Figure16!$A5790)</f>
        <v>0</v>
      </c>
      <c r="F5790" s="1" t="str">
        <f t="shared" si="184"/>
        <v/>
      </c>
      <c r="G5790" s="1" t="str">
        <f t="shared" si="185"/>
        <v/>
      </c>
      <c r="H5790">
        <f>SUMIFS(Data!Z:Z,Data!B:B,Figure16!B5790,Data!A:A,Figure16!A5790)</f>
        <v>1</v>
      </c>
    </row>
    <row r="5791" spans="1:8">
      <c r="A5791" s="27">
        <v>1960</v>
      </c>
      <c r="B5791" t="s">
        <v>24</v>
      </c>
      <c r="C5791" s="3">
        <f>SUMIFS(Data!F:F,Data!$B:$B,Figure16!$B5791,Data!$A:$A,Figure16!$A5791)</f>
        <v>0</v>
      </c>
      <c r="D5791" s="3">
        <f>SUMIFS(Data!Y:Y,Data!$B:$B,Figure16!$B5791,Data!$A:$A,Figure16!$A5791)</f>
        <v>0</v>
      </c>
      <c r="E5791" s="3">
        <f>SUMIFS(Data!Q:Q,Data!$B:$B,Figure16!$B5791,Data!$A:$A,Figure16!$A5791)</f>
        <v>0</v>
      </c>
      <c r="F5791" s="1" t="str">
        <f t="shared" si="184"/>
        <v/>
      </c>
      <c r="G5791" s="1" t="str">
        <f t="shared" si="185"/>
        <v/>
      </c>
      <c r="H5791">
        <f>SUMIFS(Data!Z:Z,Data!B:B,Figure16!B5791,Data!A:A,Figure16!A5791)</f>
        <v>1</v>
      </c>
    </row>
    <row r="5792" spans="1:8">
      <c r="A5792" s="27">
        <v>1961</v>
      </c>
      <c r="B5792" t="s">
        <v>24</v>
      </c>
      <c r="C5792" s="3">
        <f>SUMIFS(Data!F:F,Data!$B:$B,Figure16!$B5792,Data!$A:$A,Figure16!$A5792)</f>
        <v>0</v>
      </c>
      <c r="D5792" s="3">
        <f>SUMIFS(Data!Y:Y,Data!$B:$B,Figure16!$B5792,Data!$A:$A,Figure16!$A5792)</f>
        <v>0</v>
      </c>
      <c r="E5792" s="3">
        <f>SUMIFS(Data!Q:Q,Data!$B:$B,Figure16!$B5792,Data!$A:$A,Figure16!$A5792)</f>
        <v>0</v>
      </c>
      <c r="F5792" s="1" t="str">
        <f t="shared" si="184"/>
        <v/>
      </c>
      <c r="G5792" s="1" t="str">
        <f t="shared" si="185"/>
        <v/>
      </c>
      <c r="H5792">
        <f>SUMIFS(Data!Z:Z,Data!B:B,Figure16!B5792,Data!A:A,Figure16!A5792)</f>
        <v>1</v>
      </c>
    </row>
    <row r="5793" spans="1:8">
      <c r="A5793" s="27">
        <v>1962</v>
      </c>
      <c r="B5793" t="s">
        <v>24</v>
      </c>
      <c r="C5793" s="3">
        <f>SUMIFS(Data!F:F,Data!$B:$B,Figure16!$B5793,Data!$A:$A,Figure16!$A5793)</f>
        <v>0</v>
      </c>
      <c r="D5793" s="3">
        <f>SUMIFS(Data!Y:Y,Data!$B:$B,Figure16!$B5793,Data!$A:$A,Figure16!$A5793)</f>
        <v>0</v>
      </c>
      <c r="E5793" s="3">
        <f>SUMIFS(Data!Q:Q,Data!$B:$B,Figure16!$B5793,Data!$A:$A,Figure16!$A5793)</f>
        <v>0</v>
      </c>
      <c r="F5793" s="1" t="str">
        <f t="shared" si="184"/>
        <v/>
      </c>
      <c r="G5793" s="1" t="str">
        <f t="shared" si="185"/>
        <v/>
      </c>
      <c r="H5793">
        <f>SUMIFS(Data!Z:Z,Data!B:B,Figure16!B5793,Data!A:A,Figure16!A5793)</f>
        <v>1</v>
      </c>
    </row>
    <row r="5794" spans="1:8">
      <c r="A5794" s="27">
        <v>1963</v>
      </c>
      <c r="B5794" t="s">
        <v>24</v>
      </c>
      <c r="C5794" s="3">
        <f>SUMIFS(Data!F:F,Data!$B:$B,Figure16!$B5794,Data!$A:$A,Figure16!$A5794)</f>
        <v>0</v>
      </c>
      <c r="D5794" s="3">
        <f>SUMIFS(Data!Y:Y,Data!$B:$B,Figure16!$B5794,Data!$A:$A,Figure16!$A5794)</f>
        <v>0</v>
      </c>
      <c r="E5794" s="3">
        <f>SUMIFS(Data!Q:Q,Data!$B:$B,Figure16!$B5794,Data!$A:$A,Figure16!$A5794)</f>
        <v>0</v>
      </c>
      <c r="F5794" s="1" t="str">
        <f t="shared" si="184"/>
        <v/>
      </c>
      <c r="G5794" s="1" t="str">
        <f t="shared" si="185"/>
        <v/>
      </c>
      <c r="H5794">
        <f>SUMIFS(Data!Z:Z,Data!B:B,Figure16!B5794,Data!A:A,Figure16!A5794)</f>
        <v>1</v>
      </c>
    </row>
    <row r="5795" spans="1:8">
      <c r="A5795" s="27">
        <v>1964</v>
      </c>
      <c r="B5795" t="s">
        <v>24</v>
      </c>
      <c r="C5795" s="3">
        <f>SUMIFS(Data!F:F,Data!$B:$B,Figure16!$B5795,Data!$A:$A,Figure16!$A5795)</f>
        <v>0</v>
      </c>
      <c r="D5795" s="3">
        <f>SUMIFS(Data!Y:Y,Data!$B:$B,Figure16!$B5795,Data!$A:$A,Figure16!$A5795)</f>
        <v>0</v>
      </c>
      <c r="E5795" s="3">
        <f>SUMIFS(Data!Q:Q,Data!$B:$B,Figure16!$B5795,Data!$A:$A,Figure16!$A5795)</f>
        <v>0</v>
      </c>
      <c r="F5795" s="1" t="str">
        <f t="shared" si="184"/>
        <v/>
      </c>
      <c r="G5795" s="1" t="str">
        <f t="shared" si="185"/>
        <v/>
      </c>
      <c r="H5795">
        <f>SUMIFS(Data!Z:Z,Data!B:B,Figure16!B5795,Data!A:A,Figure16!A5795)</f>
        <v>1</v>
      </c>
    </row>
    <row r="5796" spans="1:8">
      <c r="A5796" s="27">
        <v>1965</v>
      </c>
      <c r="B5796" t="s">
        <v>24</v>
      </c>
      <c r="C5796" s="3">
        <f>SUMIFS(Data!F:F,Data!$B:$B,Figure16!$B5796,Data!$A:$A,Figure16!$A5796)</f>
        <v>0</v>
      </c>
      <c r="D5796" s="3">
        <f>SUMIFS(Data!Y:Y,Data!$B:$B,Figure16!$B5796,Data!$A:$A,Figure16!$A5796)</f>
        <v>0</v>
      </c>
      <c r="E5796" s="3">
        <f>SUMIFS(Data!Q:Q,Data!$B:$B,Figure16!$B5796,Data!$A:$A,Figure16!$A5796)</f>
        <v>0</v>
      </c>
      <c r="F5796" s="1" t="str">
        <f t="shared" si="184"/>
        <v/>
      </c>
      <c r="G5796" s="1" t="str">
        <f t="shared" si="185"/>
        <v/>
      </c>
      <c r="H5796">
        <f>SUMIFS(Data!Z:Z,Data!B:B,Figure16!B5796,Data!A:A,Figure16!A5796)</f>
        <v>1</v>
      </c>
    </row>
    <row r="5797" spans="1:8">
      <c r="A5797" s="27">
        <v>1966</v>
      </c>
      <c r="B5797" t="s">
        <v>24</v>
      </c>
      <c r="C5797" s="3">
        <f>SUMIFS(Data!F:F,Data!$B:$B,Figure16!$B5797,Data!$A:$A,Figure16!$A5797)</f>
        <v>0</v>
      </c>
      <c r="D5797" s="3">
        <f>SUMIFS(Data!Y:Y,Data!$B:$B,Figure16!$B5797,Data!$A:$A,Figure16!$A5797)</f>
        <v>0</v>
      </c>
      <c r="E5797" s="3">
        <f>SUMIFS(Data!Q:Q,Data!$B:$B,Figure16!$B5797,Data!$A:$A,Figure16!$A5797)</f>
        <v>0</v>
      </c>
      <c r="F5797" s="1" t="str">
        <f t="shared" si="184"/>
        <v/>
      </c>
      <c r="G5797" s="1" t="str">
        <f t="shared" si="185"/>
        <v/>
      </c>
      <c r="H5797">
        <f>SUMIFS(Data!Z:Z,Data!B:B,Figure16!B5797,Data!A:A,Figure16!A5797)</f>
        <v>1</v>
      </c>
    </row>
    <row r="5798" spans="1:8">
      <c r="A5798" s="27">
        <v>1967</v>
      </c>
      <c r="B5798" t="s">
        <v>24</v>
      </c>
      <c r="C5798" s="3">
        <f>SUMIFS(Data!F:F,Data!$B:$B,Figure16!$B5798,Data!$A:$A,Figure16!$A5798)</f>
        <v>0</v>
      </c>
      <c r="D5798" s="3">
        <f>SUMIFS(Data!Y:Y,Data!$B:$B,Figure16!$B5798,Data!$A:$A,Figure16!$A5798)</f>
        <v>0</v>
      </c>
      <c r="E5798" s="3">
        <f>SUMIFS(Data!Q:Q,Data!$B:$B,Figure16!$B5798,Data!$A:$A,Figure16!$A5798)</f>
        <v>0</v>
      </c>
      <c r="F5798" s="1" t="str">
        <f t="shared" si="184"/>
        <v/>
      </c>
      <c r="G5798" s="1" t="str">
        <f t="shared" si="185"/>
        <v/>
      </c>
      <c r="H5798">
        <f>SUMIFS(Data!Z:Z,Data!B:B,Figure16!B5798,Data!A:A,Figure16!A5798)</f>
        <v>1</v>
      </c>
    </row>
    <row r="5799" spans="1:8">
      <c r="A5799" s="27">
        <v>1968</v>
      </c>
      <c r="B5799" t="s">
        <v>24</v>
      </c>
      <c r="C5799" s="3">
        <f>SUMIFS(Data!F:F,Data!$B:$B,Figure16!$B5799,Data!$A:$A,Figure16!$A5799)</f>
        <v>0</v>
      </c>
      <c r="D5799" s="3">
        <f>SUMIFS(Data!Y:Y,Data!$B:$B,Figure16!$B5799,Data!$A:$A,Figure16!$A5799)</f>
        <v>0</v>
      </c>
      <c r="E5799" s="3">
        <f>SUMIFS(Data!Q:Q,Data!$B:$B,Figure16!$B5799,Data!$A:$A,Figure16!$A5799)</f>
        <v>0</v>
      </c>
      <c r="F5799" s="1" t="str">
        <f t="shared" si="184"/>
        <v/>
      </c>
      <c r="G5799" s="1" t="str">
        <f t="shared" si="185"/>
        <v/>
      </c>
      <c r="H5799">
        <f>SUMIFS(Data!Z:Z,Data!B:B,Figure16!B5799,Data!A:A,Figure16!A5799)</f>
        <v>1</v>
      </c>
    </row>
    <row r="5800" spans="1:8">
      <c r="A5800" s="27">
        <v>1969</v>
      </c>
      <c r="B5800" t="s">
        <v>24</v>
      </c>
      <c r="C5800" s="3">
        <f>SUMIFS(Data!F:F,Data!$B:$B,Figure16!$B5800,Data!$A:$A,Figure16!$A5800)</f>
        <v>0</v>
      </c>
      <c r="D5800" s="3">
        <f>SUMIFS(Data!Y:Y,Data!$B:$B,Figure16!$B5800,Data!$A:$A,Figure16!$A5800)</f>
        <v>0</v>
      </c>
      <c r="E5800" s="3">
        <f>SUMIFS(Data!Q:Q,Data!$B:$B,Figure16!$B5800,Data!$A:$A,Figure16!$A5800)</f>
        <v>0</v>
      </c>
      <c r="F5800" s="1" t="str">
        <f t="shared" si="184"/>
        <v/>
      </c>
      <c r="G5800" s="1" t="str">
        <f t="shared" si="185"/>
        <v/>
      </c>
      <c r="H5800">
        <f>SUMIFS(Data!Z:Z,Data!B:B,Figure16!B5800,Data!A:A,Figure16!A5800)</f>
        <v>1</v>
      </c>
    </row>
    <row r="5801" spans="1:8">
      <c r="A5801" s="27">
        <v>1970</v>
      </c>
      <c r="B5801" t="s">
        <v>24</v>
      </c>
      <c r="C5801" s="3">
        <f>SUMIFS(Data!F:F,Data!$B:$B,Figure16!$B5801,Data!$A:$A,Figure16!$A5801)</f>
        <v>0</v>
      </c>
      <c r="D5801" s="3">
        <f>SUMIFS(Data!Y:Y,Data!$B:$B,Figure16!$B5801,Data!$A:$A,Figure16!$A5801)</f>
        <v>0</v>
      </c>
      <c r="E5801" s="3">
        <f>SUMIFS(Data!Q:Q,Data!$B:$B,Figure16!$B5801,Data!$A:$A,Figure16!$A5801)</f>
        <v>0</v>
      </c>
      <c r="F5801" s="1" t="str">
        <f t="shared" si="184"/>
        <v/>
      </c>
      <c r="G5801" s="1" t="str">
        <f t="shared" si="185"/>
        <v/>
      </c>
      <c r="H5801">
        <f>SUMIFS(Data!Z:Z,Data!B:B,Figure16!B5801,Data!A:A,Figure16!A5801)</f>
        <v>1</v>
      </c>
    </row>
    <row r="5802" spans="1:8">
      <c r="A5802" s="27">
        <v>1971</v>
      </c>
      <c r="B5802" t="s">
        <v>24</v>
      </c>
      <c r="C5802" s="3">
        <f>SUMIFS(Data!F:F,Data!$B:$B,Figure16!$B5802,Data!$A:$A,Figure16!$A5802)</f>
        <v>0</v>
      </c>
      <c r="D5802" s="3">
        <f>SUMIFS(Data!Y:Y,Data!$B:$B,Figure16!$B5802,Data!$A:$A,Figure16!$A5802)</f>
        <v>0</v>
      </c>
      <c r="E5802" s="3">
        <f>SUMIFS(Data!Q:Q,Data!$B:$B,Figure16!$B5802,Data!$A:$A,Figure16!$A5802)</f>
        <v>0</v>
      </c>
      <c r="F5802" s="1" t="str">
        <f t="shared" si="184"/>
        <v/>
      </c>
      <c r="G5802" s="1" t="str">
        <f t="shared" si="185"/>
        <v/>
      </c>
      <c r="H5802">
        <f>SUMIFS(Data!Z:Z,Data!B:B,Figure16!B5802,Data!A:A,Figure16!A5802)</f>
        <v>1</v>
      </c>
    </row>
    <row r="5803" spans="1:8">
      <c r="A5803" s="27">
        <v>1972</v>
      </c>
      <c r="B5803" t="s">
        <v>24</v>
      </c>
      <c r="C5803" s="3">
        <f>SUMIFS(Data!F:F,Data!$B:$B,Figure16!$B5803,Data!$A:$A,Figure16!$A5803)</f>
        <v>0</v>
      </c>
      <c r="D5803" s="3">
        <f>SUMIFS(Data!Y:Y,Data!$B:$B,Figure16!$B5803,Data!$A:$A,Figure16!$A5803)</f>
        <v>140000000</v>
      </c>
      <c r="E5803" s="3">
        <f>SUMIFS(Data!Q:Q,Data!$B:$B,Figure16!$B5803,Data!$A:$A,Figure16!$A5803)</f>
        <v>0</v>
      </c>
      <c r="F5803" s="1" t="str">
        <f t="shared" si="184"/>
        <v/>
      </c>
      <c r="G5803" s="1" t="str">
        <f t="shared" si="185"/>
        <v/>
      </c>
      <c r="H5803">
        <f>SUMIFS(Data!Z:Z,Data!B:B,Figure16!B5803,Data!A:A,Figure16!A5803)</f>
        <v>1</v>
      </c>
    </row>
    <row r="5804" spans="1:8">
      <c r="A5804" s="27">
        <v>1973</v>
      </c>
      <c r="B5804" t="s">
        <v>24</v>
      </c>
      <c r="C5804" s="3">
        <f>SUMIFS(Data!F:F,Data!$B:$B,Figure16!$B5804,Data!$A:$A,Figure16!$A5804)</f>
        <v>0</v>
      </c>
      <c r="D5804" s="3">
        <f>SUMIFS(Data!Y:Y,Data!$B:$B,Figure16!$B5804,Data!$A:$A,Figure16!$A5804)</f>
        <v>0</v>
      </c>
      <c r="E5804" s="3">
        <f>SUMIFS(Data!Q:Q,Data!$B:$B,Figure16!$B5804,Data!$A:$A,Figure16!$A5804)</f>
        <v>0</v>
      </c>
      <c r="F5804" s="1" t="str">
        <f t="shared" si="184"/>
        <v/>
      </c>
      <c r="G5804" s="1" t="str">
        <f t="shared" si="185"/>
        <v/>
      </c>
      <c r="H5804">
        <f>SUMIFS(Data!Z:Z,Data!B:B,Figure16!B5804,Data!A:A,Figure16!A5804)</f>
        <v>1</v>
      </c>
    </row>
    <row r="5805" spans="1:8">
      <c r="A5805" s="27">
        <v>1974</v>
      </c>
      <c r="B5805" t="s">
        <v>24</v>
      </c>
      <c r="C5805" s="3">
        <f>SUMIFS(Data!F:F,Data!$B:$B,Figure16!$B5805,Data!$A:$A,Figure16!$A5805)</f>
        <v>0</v>
      </c>
      <c r="D5805" s="3">
        <f>SUMIFS(Data!Y:Y,Data!$B:$B,Figure16!$B5805,Data!$A:$A,Figure16!$A5805)</f>
        <v>0</v>
      </c>
      <c r="E5805" s="3">
        <f>SUMIFS(Data!Q:Q,Data!$B:$B,Figure16!$B5805,Data!$A:$A,Figure16!$A5805)</f>
        <v>0</v>
      </c>
      <c r="F5805" s="1" t="str">
        <f t="shared" si="184"/>
        <v/>
      </c>
      <c r="G5805" s="1" t="str">
        <f t="shared" si="185"/>
        <v/>
      </c>
      <c r="H5805">
        <f>SUMIFS(Data!Z:Z,Data!B:B,Figure16!B5805,Data!A:A,Figure16!A5805)</f>
        <v>1</v>
      </c>
    </row>
    <row r="5806" spans="1:8">
      <c r="A5806" s="27">
        <v>1975</v>
      </c>
      <c r="B5806" t="s">
        <v>24</v>
      </c>
      <c r="C5806" s="3">
        <f>SUMIFS(Data!F:F,Data!$B:$B,Figure16!$B5806,Data!$A:$A,Figure16!$A5806)</f>
        <v>0</v>
      </c>
      <c r="D5806" s="3">
        <f>SUMIFS(Data!Y:Y,Data!$B:$B,Figure16!$B5806,Data!$A:$A,Figure16!$A5806)</f>
        <v>750000000</v>
      </c>
      <c r="E5806" s="3">
        <f>SUMIFS(Data!Q:Q,Data!$B:$B,Figure16!$B5806,Data!$A:$A,Figure16!$A5806)</f>
        <v>0</v>
      </c>
      <c r="F5806" s="1" t="str">
        <f t="shared" si="184"/>
        <v/>
      </c>
      <c r="G5806" s="1" t="str">
        <f t="shared" si="185"/>
        <v/>
      </c>
      <c r="H5806">
        <f>SUMIFS(Data!Z:Z,Data!B:B,Figure16!B5806,Data!A:A,Figure16!A5806)</f>
        <v>1</v>
      </c>
    </row>
    <row r="5807" spans="1:8">
      <c r="A5807" s="27">
        <v>1976</v>
      </c>
      <c r="B5807" t="s">
        <v>24</v>
      </c>
      <c r="C5807" s="3">
        <f>SUMIFS(Data!F:F,Data!$B:$B,Figure16!$B5807,Data!$A:$A,Figure16!$A5807)</f>
        <v>0</v>
      </c>
      <c r="D5807" s="3">
        <f>SUMIFS(Data!Y:Y,Data!$B:$B,Figure16!$B5807,Data!$A:$A,Figure16!$A5807)</f>
        <v>282000000</v>
      </c>
      <c r="E5807" s="3">
        <f>SUMIFS(Data!Q:Q,Data!$B:$B,Figure16!$B5807,Data!$A:$A,Figure16!$A5807)</f>
        <v>0</v>
      </c>
      <c r="F5807" s="1" t="str">
        <f t="shared" si="184"/>
        <v/>
      </c>
      <c r="G5807" s="1" t="str">
        <f t="shared" si="185"/>
        <v/>
      </c>
      <c r="H5807">
        <f>SUMIFS(Data!Z:Z,Data!B:B,Figure16!B5807,Data!A:A,Figure16!A5807)</f>
        <v>1</v>
      </c>
    </row>
    <row r="5808" spans="1:8">
      <c r="A5808" s="27">
        <v>1977</v>
      </c>
      <c r="B5808" t="s">
        <v>24</v>
      </c>
      <c r="C5808" s="3">
        <f>SUMIFS(Data!F:F,Data!$B:$B,Figure16!$B5808,Data!$A:$A,Figure16!$A5808)</f>
        <v>0</v>
      </c>
      <c r="D5808" s="3">
        <f>SUMIFS(Data!Y:Y,Data!$B:$B,Figure16!$B5808,Data!$A:$A,Figure16!$A5808)</f>
        <v>0</v>
      </c>
      <c r="E5808" s="3">
        <f>SUMIFS(Data!Q:Q,Data!$B:$B,Figure16!$B5808,Data!$A:$A,Figure16!$A5808)</f>
        <v>0</v>
      </c>
      <c r="F5808" s="1" t="str">
        <f t="shared" si="184"/>
        <v/>
      </c>
      <c r="G5808" s="1" t="str">
        <f t="shared" si="185"/>
        <v/>
      </c>
      <c r="H5808">
        <f>SUMIFS(Data!Z:Z,Data!B:B,Figure16!B5808,Data!A:A,Figure16!A5808)</f>
        <v>1</v>
      </c>
    </row>
    <row r="5809" spans="1:8">
      <c r="A5809" s="27">
        <v>1978</v>
      </c>
      <c r="B5809" t="s">
        <v>24</v>
      </c>
      <c r="C5809" s="3">
        <f>SUMIFS(Data!F:F,Data!$B:$B,Figure16!$B5809,Data!$A:$A,Figure16!$A5809)</f>
        <v>0</v>
      </c>
      <c r="D5809" s="3">
        <f>SUMIFS(Data!Y:Y,Data!$B:$B,Figure16!$B5809,Data!$A:$A,Figure16!$A5809)</f>
        <v>400000000</v>
      </c>
      <c r="E5809" s="3">
        <f>SUMIFS(Data!Q:Q,Data!$B:$B,Figure16!$B5809,Data!$A:$A,Figure16!$A5809)</f>
        <v>0</v>
      </c>
      <c r="F5809" s="1" t="str">
        <f t="shared" si="184"/>
        <v/>
      </c>
      <c r="G5809" s="1" t="str">
        <f t="shared" si="185"/>
        <v/>
      </c>
      <c r="H5809">
        <f>SUMIFS(Data!Z:Z,Data!B:B,Figure16!B5809,Data!A:A,Figure16!A5809)</f>
        <v>1</v>
      </c>
    </row>
    <row r="5810" spans="1:8">
      <c r="A5810" s="27">
        <v>1979</v>
      </c>
      <c r="B5810" t="s">
        <v>24</v>
      </c>
      <c r="C5810" s="3">
        <f>SUMIFS(Data!F:F,Data!$B:$B,Figure16!$B5810,Data!$A:$A,Figure16!$A5810)</f>
        <v>0</v>
      </c>
      <c r="D5810" s="3">
        <f>SUMIFS(Data!Y:Y,Data!$B:$B,Figure16!$B5810,Data!$A:$A,Figure16!$A5810)</f>
        <v>250000000</v>
      </c>
      <c r="E5810" s="3">
        <f>SUMIFS(Data!Q:Q,Data!$B:$B,Figure16!$B5810,Data!$A:$A,Figure16!$A5810)</f>
        <v>0</v>
      </c>
      <c r="F5810" s="1" t="str">
        <f t="shared" si="184"/>
        <v/>
      </c>
      <c r="G5810" s="1" t="str">
        <f t="shared" si="185"/>
        <v/>
      </c>
      <c r="H5810">
        <f>SUMIFS(Data!Z:Z,Data!B:B,Figure16!B5810,Data!A:A,Figure16!A5810)</f>
        <v>1</v>
      </c>
    </row>
    <row r="5811" spans="1:8">
      <c r="A5811" s="27">
        <v>1980</v>
      </c>
      <c r="B5811" t="s">
        <v>24</v>
      </c>
      <c r="C5811" s="3">
        <f>SUMIFS(Data!F:F,Data!$B:$B,Figure16!$B5811,Data!$A:$A,Figure16!$A5811)</f>
        <v>0</v>
      </c>
      <c r="D5811" s="3">
        <f>SUMIFS(Data!Y:Y,Data!$B:$B,Figure16!$B5811,Data!$A:$A,Figure16!$A5811)</f>
        <v>0</v>
      </c>
      <c r="E5811" s="3">
        <f>SUMIFS(Data!Q:Q,Data!$B:$B,Figure16!$B5811,Data!$A:$A,Figure16!$A5811)</f>
        <v>0</v>
      </c>
      <c r="F5811" s="1" t="str">
        <f t="shared" si="184"/>
        <v/>
      </c>
      <c r="G5811" s="1" t="str">
        <f t="shared" si="185"/>
        <v/>
      </c>
      <c r="H5811">
        <f>SUMIFS(Data!Z:Z,Data!B:B,Figure16!B5811,Data!A:A,Figure16!A5811)</f>
        <v>1</v>
      </c>
    </row>
    <row r="5812" spans="1:8">
      <c r="A5812" s="27">
        <v>1981</v>
      </c>
      <c r="B5812" t="s">
        <v>24</v>
      </c>
      <c r="C5812" s="3">
        <f>SUMIFS(Data!F:F,Data!$B:$B,Figure16!$B5812,Data!$A:$A,Figure16!$A5812)</f>
        <v>0</v>
      </c>
      <c r="D5812" s="3">
        <f>SUMIFS(Data!Y:Y,Data!$B:$B,Figure16!$B5812,Data!$A:$A,Figure16!$A5812)</f>
        <v>1147090048</v>
      </c>
      <c r="E5812" s="3">
        <f>SUMIFS(Data!Q:Q,Data!$B:$B,Figure16!$B5812,Data!$A:$A,Figure16!$A5812)</f>
        <v>0</v>
      </c>
      <c r="F5812" s="1" t="str">
        <f t="shared" si="184"/>
        <v/>
      </c>
      <c r="G5812" s="1" t="str">
        <f t="shared" si="185"/>
        <v/>
      </c>
      <c r="H5812">
        <f>SUMIFS(Data!Z:Z,Data!B:B,Figure16!B5812,Data!A:A,Figure16!A5812)</f>
        <v>1</v>
      </c>
    </row>
    <row r="5813" spans="1:8">
      <c r="A5813" s="27">
        <v>1982</v>
      </c>
      <c r="B5813" t="s">
        <v>24</v>
      </c>
      <c r="C5813" s="3">
        <f>SUMIFS(Data!F:F,Data!$B:$B,Figure16!$B5813,Data!$A:$A,Figure16!$A5813)</f>
        <v>0</v>
      </c>
      <c r="D5813" s="3">
        <f>SUMIFS(Data!Y:Y,Data!$B:$B,Figure16!$B5813,Data!$A:$A,Figure16!$A5813)</f>
        <v>2381050112</v>
      </c>
      <c r="E5813" s="3">
        <f>SUMIFS(Data!Q:Q,Data!$B:$B,Figure16!$B5813,Data!$A:$A,Figure16!$A5813)</f>
        <v>0</v>
      </c>
      <c r="F5813" s="1" t="str">
        <f t="shared" si="184"/>
        <v/>
      </c>
      <c r="G5813" s="1" t="str">
        <f t="shared" si="185"/>
        <v/>
      </c>
      <c r="H5813">
        <f>SUMIFS(Data!Z:Z,Data!B:B,Figure16!B5813,Data!A:A,Figure16!A5813)</f>
        <v>1</v>
      </c>
    </row>
    <row r="5814" spans="1:8">
      <c r="A5814" s="27">
        <v>1983</v>
      </c>
      <c r="B5814" t="s">
        <v>24</v>
      </c>
      <c r="C5814" s="3">
        <f>SUMIFS(Data!F:F,Data!$B:$B,Figure16!$B5814,Data!$A:$A,Figure16!$A5814)</f>
        <v>0</v>
      </c>
      <c r="D5814" s="3">
        <f>SUMIFS(Data!Y:Y,Data!$B:$B,Figure16!$B5814,Data!$A:$A,Figure16!$A5814)</f>
        <v>196160000</v>
      </c>
      <c r="E5814" s="3">
        <f>SUMIFS(Data!Q:Q,Data!$B:$B,Figure16!$B5814,Data!$A:$A,Figure16!$A5814)</f>
        <v>0</v>
      </c>
      <c r="F5814" s="1" t="str">
        <f t="shared" si="184"/>
        <v/>
      </c>
      <c r="G5814" s="1" t="str">
        <f t="shared" si="185"/>
        <v/>
      </c>
      <c r="H5814">
        <f>SUMIFS(Data!Z:Z,Data!B:B,Figure16!B5814,Data!A:A,Figure16!A5814)</f>
        <v>1</v>
      </c>
    </row>
    <row r="5815" spans="1:8">
      <c r="A5815" s="27">
        <v>1984</v>
      </c>
      <c r="B5815" t="s">
        <v>24</v>
      </c>
      <c r="C5815" s="3">
        <f>SUMIFS(Data!F:F,Data!$B:$B,Figure16!$B5815,Data!$A:$A,Figure16!$A5815)</f>
        <v>0</v>
      </c>
      <c r="D5815" s="3">
        <f>SUMIFS(Data!Y:Y,Data!$B:$B,Figure16!$B5815,Data!$A:$A,Figure16!$A5815)</f>
        <v>0</v>
      </c>
      <c r="E5815" s="3">
        <f>SUMIFS(Data!Q:Q,Data!$B:$B,Figure16!$B5815,Data!$A:$A,Figure16!$A5815)</f>
        <v>0</v>
      </c>
      <c r="F5815" s="1" t="str">
        <f t="shared" si="184"/>
        <v/>
      </c>
      <c r="G5815" s="1" t="str">
        <f t="shared" si="185"/>
        <v/>
      </c>
      <c r="H5815">
        <f>SUMIFS(Data!Z:Z,Data!B:B,Figure16!B5815,Data!A:A,Figure16!A5815)</f>
        <v>1</v>
      </c>
    </row>
    <row r="5816" spans="1:8">
      <c r="A5816" s="27">
        <v>1985</v>
      </c>
      <c r="B5816" t="s">
        <v>24</v>
      </c>
      <c r="C5816" s="3">
        <f>SUMIFS(Data!F:F,Data!$B:$B,Figure16!$B5816,Data!$A:$A,Figure16!$A5816)</f>
        <v>0</v>
      </c>
      <c r="D5816" s="3">
        <f>SUMIFS(Data!Y:Y,Data!$B:$B,Figure16!$B5816,Data!$A:$A,Figure16!$A5816)</f>
        <v>0</v>
      </c>
      <c r="E5816" s="3">
        <f>SUMIFS(Data!Q:Q,Data!$B:$B,Figure16!$B5816,Data!$A:$A,Figure16!$A5816)</f>
        <v>0</v>
      </c>
      <c r="F5816" s="1" t="str">
        <f t="shared" si="184"/>
        <v/>
      </c>
      <c r="G5816" s="1" t="str">
        <f t="shared" si="185"/>
        <v/>
      </c>
      <c r="H5816">
        <f>SUMIFS(Data!Z:Z,Data!B:B,Figure16!B5816,Data!A:A,Figure16!A5816)</f>
        <v>1</v>
      </c>
    </row>
    <row r="5817" spans="1:8">
      <c r="A5817" s="27">
        <v>1986</v>
      </c>
      <c r="B5817" t="s">
        <v>24</v>
      </c>
      <c r="C5817" s="3">
        <f>SUMIFS(Data!F:F,Data!$B:$B,Figure16!$B5817,Data!$A:$A,Figure16!$A5817)</f>
        <v>0</v>
      </c>
      <c r="D5817" s="3">
        <f>SUMIFS(Data!Y:Y,Data!$B:$B,Figure16!$B5817,Data!$A:$A,Figure16!$A5817)</f>
        <v>0</v>
      </c>
      <c r="E5817" s="3">
        <f>SUMIFS(Data!Q:Q,Data!$B:$B,Figure16!$B5817,Data!$A:$A,Figure16!$A5817)</f>
        <v>0</v>
      </c>
      <c r="F5817" s="1" t="str">
        <f t="shared" si="184"/>
        <v/>
      </c>
      <c r="G5817" s="1" t="str">
        <f t="shared" si="185"/>
        <v/>
      </c>
      <c r="H5817">
        <f>SUMIFS(Data!Z:Z,Data!B:B,Figure16!B5817,Data!A:A,Figure16!A5817)</f>
        <v>1</v>
      </c>
    </row>
    <row r="5818" spans="1:8">
      <c r="A5818" s="27">
        <v>1987</v>
      </c>
      <c r="B5818" t="s">
        <v>24</v>
      </c>
      <c r="C5818" s="3">
        <f>SUMIFS(Data!F:F,Data!$B:$B,Figure16!$B5818,Data!$A:$A,Figure16!$A5818)</f>
        <v>0</v>
      </c>
      <c r="D5818" s="3">
        <f>SUMIFS(Data!Y:Y,Data!$B:$B,Figure16!$B5818,Data!$A:$A,Figure16!$A5818)</f>
        <v>0</v>
      </c>
      <c r="E5818" s="3">
        <f>SUMIFS(Data!Q:Q,Data!$B:$B,Figure16!$B5818,Data!$A:$A,Figure16!$A5818)</f>
        <v>0</v>
      </c>
      <c r="F5818" s="1" t="str">
        <f t="shared" si="184"/>
        <v/>
      </c>
      <c r="G5818" s="1" t="str">
        <f t="shared" si="185"/>
        <v/>
      </c>
      <c r="H5818">
        <f>SUMIFS(Data!Z:Z,Data!B:B,Figure16!B5818,Data!A:A,Figure16!A5818)</f>
        <v>1</v>
      </c>
    </row>
    <row r="5819" spans="1:8">
      <c r="A5819" s="27">
        <v>1988</v>
      </c>
      <c r="B5819" t="s">
        <v>24</v>
      </c>
      <c r="C5819" s="3">
        <f>SUMIFS(Data!F:F,Data!$B:$B,Figure16!$B5819,Data!$A:$A,Figure16!$A5819)</f>
        <v>0</v>
      </c>
      <c r="D5819" s="3">
        <f>SUMIFS(Data!Y:Y,Data!$B:$B,Figure16!$B5819,Data!$A:$A,Figure16!$A5819)</f>
        <v>0</v>
      </c>
      <c r="E5819" s="3">
        <f>SUMIFS(Data!Q:Q,Data!$B:$B,Figure16!$B5819,Data!$A:$A,Figure16!$A5819)</f>
        <v>0</v>
      </c>
      <c r="F5819" s="1" t="str">
        <f t="shared" si="184"/>
        <v/>
      </c>
      <c r="G5819" s="1" t="str">
        <f t="shared" si="185"/>
        <v/>
      </c>
      <c r="H5819">
        <f>SUMIFS(Data!Z:Z,Data!B:B,Figure16!B5819,Data!A:A,Figure16!A5819)</f>
        <v>1</v>
      </c>
    </row>
    <row r="5820" spans="1:8">
      <c r="A5820" s="27">
        <v>1989</v>
      </c>
      <c r="B5820" t="s">
        <v>24</v>
      </c>
      <c r="C5820" s="3">
        <f>SUMIFS(Data!F:F,Data!$B:$B,Figure16!$B5820,Data!$A:$A,Figure16!$A5820)</f>
        <v>0</v>
      </c>
      <c r="D5820" s="3">
        <f>SUMIFS(Data!Y:Y,Data!$B:$B,Figure16!$B5820,Data!$A:$A,Figure16!$A5820)</f>
        <v>0</v>
      </c>
      <c r="E5820" s="3">
        <f>SUMIFS(Data!Q:Q,Data!$B:$B,Figure16!$B5820,Data!$A:$A,Figure16!$A5820)</f>
        <v>506500173960.26923</v>
      </c>
      <c r="F5820" s="1">
        <f t="shared" si="184"/>
        <v>0</v>
      </c>
      <c r="G5820" s="1">
        <f t="shared" si="185"/>
        <v>0</v>
      </c>
      <c r="H5820">
        <f>SUMIFS(Data!Z:Z,Data!B:B,Figure16!B5820,Data!A:A,Figure16!A5820)</f>
        <v>1</v>
      </c>
    </row>
    <row r="5821" spans="1:8">
      <c r="A5821" s="27">
        <v>1990</v>
      </c>
      <c r="B5821" t="s">
        <v>24</v>
      </c>
      <c r="C5821" s="3">
        <f>SUMIFS(Data!F:F,Data!$B:$B,Figure16!$B5821,Data!$A:$A,Figure16!$A5821)</f>
        <v>0</v>
      </c>
      <c r="D5821" s="3">
        <f>SUMIFS(Data!Y:Y,Data!$B:$B,Figure16!$B5821,Data!$A:$A,Figure16!$A5821)</f>
        <v>0</v>
      </c>
      <c r="E5821" s="3">
        <f>SUMIFS(Data!Q:Q,Data!$B:$B,Figure16!$B5821,Data!$A:$A,Figure16!$A5821)</f>
        <v>516814274021.95587</v>
      </c>
      <c r="F5821" s="1">
        <f t="shared" si="184"/>
        <v>0</v>
      </c>
      <c r="G5821" s="1">
        <f t="shared" si="185"/>
        <v>0</v>
      </c>
      <c r="H5821">
        <f>SUMIFS(Data!Z:Z,Data!B:B,Figure16!B5821,Data!A:A,Figure16!A5821)</f>
        <v>1</v>
      </c>
    </row>
    <row r="5822" spans="1:8">
      <c r="A5822" s="27">
        <v>1991</v>
      </c>
      <c r="B5822" t="s">
        <v>24</v>
      </c>
      <c r="C5822" s="3">
        <f>SUMIFS(Data!F:F,Data!$B:$B,Figure16!$B5822,Data!$A:$A,Figure16!$A5822)</f>
        <v>0</v>
      </c>
      <c r="D5822" s="3">
        <f>SUMIFS(Data!Y:Y,Data!$B:$B,Figure16!$B5822,Data!$A:$A,Figure16!$A5822)</f>
        <v>0</v>
      </c>
      <c r="E5822" s="3">
        <f>SUMIFS(Data!Q:Q,Data!$B:$B,Figure16!$B5822,Data!$A:$A,Figure16!$A5822)</f>
        <v>517962962962.96295</v>
      </c>
      <c r="F5822" s="1">
        <f t="shared" si="184"/>
        <v>0</v>
      </c>
      <c r="G5822" s="1">
        <f t="shared" si="185"/>
        <v>0</v>
      </c>
      <c r="H5822">
        <f>SUMIFS(Data!Z:Z,Data!B:B,Figure16!B5822,Data!A:A,Figure16!A5822)</f>
        <v>1</v>
      </c>
    </row>
    <row r="5823" spans="1:8">
      <c r="A5823" s="27">
        <v>1992</v>
      </c>
      <c r="B5823" t="s">
        <v>24</v>
      </c>
      <c r="C5823" s="3">
        <f>SUMIFS(Data!F:F,Data!$B:$B,Figure16!$B5823,Data!$A:$A,Figure16!$A5823)</f>
        <v>0</v>
      </c>
      <c r="D5823" s="3">
        <f>SUMIFS(Data!Y:Y,Data!$B:$B,Figure16!$B5823,Data!$A:$A,Figure16!$A5823)</f>
        <v>0</v>
      </c>
      <c r="E5823" s="3">
        <f>SUMIFS(Data!Q:Q,Data!$B:$B,Figure16!$B5823,Data!$A:$A,Figure16!$A5823)</f>
        <v>460290556900.72638</v>
      </c>
      <c r="F5823" s="1">
        <f t="shared" si="184"/>
        <v>0</v>
      </c>
      <c r="G5823" s="1">
        <f t="shared" si="185"/>
        <v>0</v>
      </c>
      <c r="H5823">
        <f>SUMIFS(Data!Z:Z,Data!B:B,Figure16!B5823,Data!A:A,Figure16!A5823)</f>
        <v>1</v>
      </c>
    </row>
    <row r="5824" spans="1:8">
      <c r="A5824" s="27">
        <v>1993</v>
      </c>
      <c r="B5824" t="s">
        <v>24</v>
      </c>
      <c r="C5824" s="3">
        <f>SUMIFS(Data!F:F,Data!$B:$B,Figure16!$B5824,Data!$A:$A,Figure16!$A5824)</f>
        <v>0</v>
      </c>
      <c r="D5824" s="3">
        <f>SUMIFS(Data!Y:Y,Data!$B:$B,Figure16!$B5824,Data!$A:$A,Figure16!$A5824)</f>
        <v>0</v>
      </c>
      <c r="E5824" s="3">
        <f>SUMIFS(Data!Q:Q,Data!$B:$B,Figure16!$B5824,Data!$A:$A,Figure16!$A5824)</f>
        <v>435083713850.83716</v>
      </c>
      <c r="F5824" s="1">
        <f t="shared" si="184"/>
        <v>0</v>
      </c>
      <c r="G5824" s="1">
        <f t="shared" si="185"/>
        <v>0</v>
      </c>
      <c r="H5824">
        <f>SUMIFS(Data!Z:Z,Data!B:B,Figure16!B5824,Data!A:A,Figure16!A5824)</f>
        <v>1</v>
      </c>
    </row>
    <row r="5825" spans="1:8">
      <c r="A5825" s="27">
        <v>1994</v>
      </c>
      <c r="B5825" t="s">
        <v>24</v>
      </c>
      <c r="C5825" s="3">
        <f>SUMIFS(Data!F:F,Data!$B:$B,Figure16!$B5825,Data!$A:$A,Figure16!$A5825)</f>
        <v>0</v>
      </c>
      <c r="D5825" s="3">
        <f>SUMIFS(Data!Y:Y,Data!$B:$B,Figure16!$B5825,Data!$A:$A,Figure16!$A5825)</f>
        <v>0</v>
      </c>
      <c r="E5825" s="3">
        <f>SUMIFS(Data!Q:Q,Data!$B:$B,Figure16!$B5825,Data!$A:$A,Figure16!$A5825)</f>
        <v>395077301248.46368</v>
      </c>
      <c r="F5825" s="1">
        <f t="shared" si="184"/>
        <v>0</v>
      </c>
      <c r="G5825" s="1">
        <f t="shared" si="185"/>
        <v>0</v>
      </c>
      <c r="H5825">
        <f>SUMIFS(Data!Z:Z,Data!B:B,Figure16!B5825,Data!A:A,Figure16!A5825)</f>
        <v>1</v>
      </c>
    </row>
    <row r="5826" spans="1:8">
      <c r="A5826" s="27">
        <v>1995</v>
      </c>
      <c r="B5826" t="s">
        <v>24</v>
      </c>
      <c r="C5826" s="3">
        <f>SUMIFS(Data!F:F,Data!$B:$B,Figure16!$B5826,Data!$A:$A,Figure16!$A5826)</f>
        <v>0</v>
      </c>
      <c r="D5826" s="3">
        <f>SUMIFS(Data!Y:Y,Data!$B:$B,Figure16!$B5826,Data!$A:$A,Figure16!$A5826)</f>
        <v>0</v>
      </c>
      <c r="E5826" s="3">
        <f>SUMIFS(Data!Q:Q,Data!$B:$B,Figure16!$B5826,Data!$A:$A,Figure16!$A5826)</f>
        <v>395531066563.29602</v>
      </c>
      <c r="F5826" s="1">
        <f t="shared" si="184"/>
        <v>0</v>
      </c>
      <c r="G5826" s="1">
        <f t="shared" si="185"/>
        <v>0</v>
      </c>
      <c r="H5826">
        <f>SUMIFS(Data!Z:Z,Data!B:B,Figure16!B5826,Data!A:A,Figure16!A5826)</f>
        <v>1</v>
      </c>
    </row>
    <row r="5827" spans="1:8">
      <c r="A5827" s="27">
        <v>1996</v>
      </c>
      <c r="B5827" t="s">
        <v>24</v>
      </c>
      <c r="C5827" s="3">
        <f>SUMIFS(Data!F:F,Data!$B:$B,Figure16!$B5827,Data!$A:$A,Figure16!$A5827)</f>
        <v>0</v>
      </c>
      <c r="D5827" s="3">
        <f>SUMIFS(Data!Y:Y,Data!$B:$B,Figure16!$B5827,Data!$A:$A,Figure16!$A5827)</f>
        <v>0</v>
      </c>
      <c r="E5827" s="3">
        <f>SUMIFS(Data!Q:Q,Data!$B:$B,Figure16!$B5827,Data!$A:$A,Figure16!$A5827)</f>
        <v>391719993756.82843</v>
      </c>
      <c r="F5827" s="1">
        <f t="shared" ref="F5827:F5890" si="186">IF(E5827&gt;0,C5827/E5827*100,"")</f>
        <v>0</v>
      </c>
      <c r="G5827" s="1">
        <f t="shared" ref="G5827:G5890" si="187">IF($E5827&gt;0,D5827/$E5827*100,"")</f>
        <v>0</v>
      </c>
      <c r="H5827">
        <f>SUMIFS(Data!Z:Z,Data!B:B,Figure16!B5827,Data!A:A,Figure16!A5827)</f>
        <v>1</v>
      </c>
    </row>
    <row r="5828" spans="1:8">
      <c r="A5828" s="27">
        <v>1997</v>
      </c>
      <c r="B5828" t="s">
        <v>24</v>
      </c>
      <c r="C5828" s="3">
        <f>SUMIFS(Data!F:F,Data!$B:$B,Figure16!$B5828,Data!$A:$A,Figure16!$A5828)</f>
        <v>0</v>
      </c>
      <c r="D5828" s="3">
        <f>SUMIFS(Data!Y:Y,Data!$B:$B,Figure16!$B5828,Data!$A:$A,Figure16!$A5828)</f>
        <v>0</v>
      </c>
      <c r="E5828" s="3">
        <f>SUMIFS(Data!Q:Q,Data!$B:$B,Figure16!$B5828,Data!$A:$A,Figure16!$A5828)</f>
        <v>404926534140.01727</v>
      </c>
      <c r="F5828" s="1">
        <f t="shared" si="186"/>
        <v>0</v>
      </c>
      <c r="G5828" s="1">
        <f t="shared" si="187"/>
        <v>0</v>
      </c>
      <c r="H5828">
        <f>SUMIFS(Data!Z:Z,Data!B:B,Figure16!B5828,Data!A:A,Figure16!A5828)</f>
        <v>1</v>
      </c>
    </row>
    <row r="5829" spans="1:8">
      <c r="A5829" s="27">
        <v>1998</v>
      </c>
      <c r="B5829" t="s">
        <v>24</v>
      </c>
      <c r="C5829" s="3">
        <f>SUMIFS(Data!F:F,Data!$B:$B,Figure16!$B5829,Data!$A:$A,Figure16!$A5829)</f>
        <v>0</v>
      </c>
      <c r="D5829" s="3">
        <f>SUMIFS(Data!Y:Y,Data!$B:$B,Figure16!$B5829,Data!$A:$A,Figure16!$A5829)</f>
        <v>0</v>
      </c>
      <c r="E5829" s="3">
        <f>SUMIFS(Data!Q:Q,Data!$B:$B,Figure16!$B5829,Data!$A:$A,Figure16!$A5829)</f>
        <v>270953116950.02576</v>
      </c>
      <c r="F5829" s="1">
        <f t="shared" si="186"/>
        <v>0</v>
      </c>
      <c r="G5829" s="1">
        <f t="shared" si="187"/>
        <v>0</v>
      </c>
      <c r="H5829">
        <f>SUMIFS(Data!Z:Z,Data!B:B,Figure16!B5829,Data!A:A,Figure16!A5829)</f>
        <v>1</v>
      </c>
    </row>
    <row r="5830" spans="1:8">
      <c r="A5830" s="27">
        <v>1999</v>
      </c>
      <c r="B5830" t="s">
        <v>24</v>
      </c>
      <c r="C5830" s="3">
        <f>SUMIFS(Data!F:F,Data!$B:$B,Figure16!$B5830,Data!$A:$A,Figure16!$A5830)</f>
        <v>0</v>
      </c>
      <c r="D5830" s="3">
        <f>SUMIFS(Data!Y:Y,Data!$B:$B,Figure16!$B5830,Data!$A:$A,Figure16!$A5830)</f>
        <v>0</v>
      </c>
      <c r="E5830" s="3">
        <f>SUMIFS(Data!Q:Q,Data!$B:$B,Figure16!$B5830,Data!$A:$A,Figure16!$A5830)</f>
        <v>195905767668.56213</v>
      </c>
      <c r="F5830" s="1">
        <f t="shared" si="186"/>
        <v>0</v>
      </c>
      <c r="G5830" s="1">
        <f t="shared" si="187"/>
        <v>0</v>
      </c>
      <c r="H5830">
        <f>SUMIFS(Data!Z:Z,Data!B:B,Figure16!B5830,Data!A:A,Figure16!A5830)</f>
        <v>1</v>
      </c>
    </row>
    <row r="5831" spans="1:8">
      <c r="A5831" s="27">
        <v>2000</v>
      </c>
      <c r="B5831" t="s">
        <v>24</v>
      </c>
      <c r="C5831" s="3">
        <f>SUMIFS(Data!F:F,Data!$B:$B,Figure16!$B5831,Data!$A:$A,Figure16!$A5831)</f>
        <v>0</v>
      </c>
      <c r="D5831" s="3">
        <f>SUMIFS(Data!Y:Y,Data!$B:$B,Figure16!$B5831,Data!$A:$A,Figure16!$A5831)</f>
        <v>0</v>
      </c>
      <c r="E5831" s="3">
        <f>SUMIFS(Data!Q:Q,Data!$B:$B,Figure16!$B5831,Data!$A:$A,Figure16!$A5831)</f>
        <v>259708496267.33026</v>
      </c>
      <c r="F5831" s="1">
        <f t="shared" si="186"/>
        <v>0</v>
      </c>
      <c r="G5831" s="1">
        <f t="shared" si="187"/>
        <v>0</v>
      </c>
      <c r="H5831">
        <f>SUMIFS(Data!Z:Z,Data!B:B,Figure16!B5831,Data!A:A,Figure16!A5831)</f>
        <v>1</v>
      </c>
    </row>
    <row r="5832" spans="1:8">
      <c r="A5832" s="27">
        <v>2001</v>
      </c>
      <c r="B5832" t="s">
        <v>24</v>
      </c>
      <c r="C5832" s="3">
        <f>SUMIFS(Data!F:F,Data!$B:$B,Figure16!$B5832,Data!$A:$A,Figure16!$A5832)</f>
        <v>0</v>
      </c>
      <c r="D5832" s="3">
        <f>SUMIFS(Data!Y:Y,Data!$B:$B,Figure16!$B5832,Data!$A:$A,Figure16!$A5832)</f>
        <v>0</v>
      </c>
      <c r="E5832" s="3">
        <f>SUMIFS(Data!Q:Q,Data!$B:$B,Figure16!$B5832,Data!$A:$A,Figure16!$A5832)</f>
        <v>306602673980.11652</v>
      </c>
      <c r="F5832" s="1">
        <f t="shared" si="186"/>
        <v>0</v>
      </c>
      <c r="G5832" s="1">
        <f t="shared" si="187"/>
        <v>0</v>
      </c>
      <c r="H5832">
        <f>SUMIFS(Data!Z:Z,Data!B:B,Figure16!B5832,Data!A:A,Figure16!A5832)</f>
        <v>1</v>
      </c>
    </row>
    <row r="5833" spans="1:8">
      <c r="A5833" s="27">
        <v>2002</v>
      </c>
      <c r="B5833" t="s">
        <v>24</v>
      </c>
      <c r="C5833" s="3">
        <f>SUMIFS(Data!F:F,Data!$B:$B,Figure16!$B5833,Data!$A:$A,Figure16!$A5833)</f>
        <v>0</v>
      </c>
      <c r="D5833" s="3">
        <f>SUMIFS(Data!Y:Y,Data!$B:$B,Figure16!$B5833,Data!$A:$A,Figure16!$A5833)</f>
        <v>0</v>
      </c>
      <c r="E5833" s="3">
        <f>SUMIFS(Data!Q:Q,Data!$B:$B,Figure16!$B5833,Data!$A:$A,Figure16!$A5833)</f>
        <v>345470494417.86279</v>
      </c>
      <c r="F5833" s="1">
        <f t="shared" si="186"/>
        <v>0</v>
      </c>
      <c r="G5833" s="1">
        <f t="shared" si="187"/>
        <v>0</v>
      </c>
      <c r="H5833">
        <f>SUMIFS(Data!Z:Z,Data!B:B,Figure16!B5833,Data!A:A,Figure16!A5833)</f>
        <v>1</v>
      </c>
    </row>
    <row r="5834" spans="1:8">
      <c r="A5834" s="27">
        <v>2003</v>
      </c>
      <c r="B5834" t="s">
        <v>24</v>
      </c>
      <c r="C5834" s="3">
        <f>SUMIFS(Data!F:F,Data!$B:$B,Figure16!$B5834,Data!$A:$A,Figure16!$A5834)</f>
        <v>0</v>
      </c>
      <c r="D5834" s="3">
        <f>SUMIFS(Data!Y:Y,Data!$B:$B,Figure16!$B5834,Data!$A:$A,Figure16!$A5834)</f>
        <v>0</v>
      </c>
      <c r="E5834" s="3">
        <f>SUMIFS(Data!Q:Q,Data!$B:$B,Figure16!$B5834,Data!$A:$A,Figure16!$A5834)</f>
        <v>430347770733.15521</v>
      </c>
      <c r="F5834" s="1">
        <f t="shared" si="186"/>
        <v>0</v>
      </c>
      <c r="G5834" s="1">
        <f t="shared" si="187"/>
        <v>0</v>
      </c>
      <c r="H5834">
        <f>SUMIFS(Data!Z:Z,Data!B:B,Figure16!B5834,Data!A:A,Figure16!A5834)</f>
        <v>1</v>
      </c>
    </row>
    <row r="5835" spans="1:8">
      <c r="A5835" s="27">
        <v>2004</v>
      </c>
      <c r="B5835" t="s">
        <v>24</v>
      </c>
      <c r="C5835" s="3">
        <f>SUMIFS(Data!F:F,Data!$B:$B,Figure16!$B5835,Data!$A:$A,Figure16!$A5835)</f>
        <v>1308196.25</v>
      </c>
      <c r="D5835" s="3">
        <f>SUMIFS(Data!Y:Y,Data!$B:$B,Figure16!$B5835,Data!$A:$A,Figure16!$A5835)</f>
        <v>0</v>
      </c>
      <c r="E5835" s="3">
        <f>SUMIFS(Data!Q:Q,Data!$B:$B,Figure16!$B5835,Data!$A:$A,Figure16!$A5835)</f>
        <v>591016690742.93652</v>
      </c>
      <c r="F5835" s="1">
        <f t="shared" si="186"/>
        <v>2.2134675221363614E-4</v>
      </c>
      <c r="G5835" s="1">
        <f t="shared" si="187"/>
        <v>0</v>
      </c>
      <c r="H5835">
        <f>SUMIFS(Data!Z:Z,Data!B:B,Figure16!B5835,Data!A:A,Figure16!A5835)</f>
        <v>1</v>
      </c>
    </row>
    <row r="5836" spans="1:8">
      <c r="A5836" s="27">
        <v>2005</v>
      </c>
      <c r="B5836" t="s">
        <v>24</v>
      </c>
      <c r="C5836" s="3">
        <f>SUMIFS(Data!F:F,Data!$B:$B,Figure16!$B5836,Data!$A:$A,Figure16!$A5836)</f>
        <v>6312000000</v>
      </c>
      <c r="D5836" s="3">
        <f>SUMIFS(Data!Y:Y,Data!$B:$B,Figure16!$B5836,Data!$A:$A,Figure16!$A5836)</f>
        <v>0</v>
      </c>
      <c r="E5836" s="3">
        <f>SUMIFS(Data!Q:Q,Data!$B:$B,Figure16!$B5836,Data!$A:$A,Figure16!$A5836)</f>
        <v>764017107993.34607</v>
      </c>
      <c r="F5836" s="1">
        <f t="shared" si="186"/>
        <v>0.82615951056098225</v>
      </c>
      <c r="G5836" s="1">
        <f t="shared" si="187"/>
        <v>0</v>
      </c>
      <c r="H5836">
        <f>SUMIFS(Data!Z:Z,Data!B:B,Figure16!B5836,Data!A:A,Figure16!A5836)</f>
        <v>1</v>
      </c>
    </row>
    <row r="5837" spans="1:8">
      <c r="A5837" s="27">
        <v>2006</v>
      </c>
      <c r="B5837" t="s">
        <v>24</v>
      </c>
      <c r="C5837" s="3">
        <f>SUMIFS(Data!F:F,Data!$B:$B,Figure16!$B5837,Data!$A:$A,Figure16!$A5837)</f>
        <v>0</v>
      </c>
      <c r="D5837" s="3">
        <f>SUMIFS(Data!Y:Y,Data!$B:$B,Figure16!$B5837,Data!$A:$A,Figure16!$A5837)</f>
        <v>0</v>
      </c>
      <c r="E5837" s="3">
        <f>SUMIFS(Data!Q:Q,Data!$B:$B,Figure16!$B5837,Data!$A:$A,Figure16!$A5837)</f>
        <v>989930542278.68408</v>
      </c>
      <c r="F5837" s="1">
        <f t="shared" si="186"/>
        <v>0</v>
      </c>
      <c r="G5837" s="1">
        <f t="shared" si="187"/>
        <v>0</v>
      </c>
      <c r="H5837">
        <f>SUMIFS(Data!Z:Z,Data!B:B,Figure16!B5837,Data!A:A,Figure16!A5837)</f>
        <v>1</v>
      </c>
    </row>
    <row r="5838" spans="1:8">
      <c r="A5838" s="27">
        <v>2007</v>
      </c>
      <c r="B5838" t="s">
        <v>24</v>
      </c>
      <c r="C5838" s="3">
        <f>SUMIFS(Data!F:F,Data!$B:$B,Figure16!$B5838,Data!$A:$A,Figure16!$A5838)</f>
        <v>0</v>
      </c>
      <c r="D5838" s="3">
        <f>SUMIFS(Data!Y:Y,Data!$B:$B,Figure16!$B5838,Data!$A:$A,Figure16!$A5838)</f>
        <v>0</v>
      </c>
      <c r="E5838" s="3">
        <f>SUMIFS(Data!Q:Q,Data!$B:$B,Figure16!$B5838,Data!$A:$A,Figure16!$A5838)</f>
        <v>1299705764824.4817</v>
      </c>
      <c r="F5838" s="1">
        <f t="shared" si="186"/>
        <v>0</v>
      </c>
      <c r="G5838" s="1">
        <f t="shared" si="187"/>
        <v>0</v>
      </c>
      <c r="H5838">
        <f>SUMIFS(Data!Z:Z,Data!B:B,Figure16!B5838,Data!A:A,Figure16!A5838)</f>
        <v>1</v>
      </c>
    </row>
    <row r="5839" spans="1:8">
      <c r="A5839" s="27">
        <v>2008</v>
      </c>
      <c r="B5839" t="s">
        <v>24</v>
      </c>
      <c r="C5839" s="3">
        <f>SUMIFS(Data!F:F,Data!$B:$B,Figure16!$B5839,Data!$A:$A,Figure16!$A5839)</f>
        <v>18500000</v>
      </c>
      <c r="D5839" s="3">
        <f>SUMIFS(Data!Y:Y,Data!$B:$B,Figure16!$B5839,Data!$A:$A,Figure16!$A5839)</f>
        <v>0</v>
      </c>
      <c r="E5839" s="3">
        <f>SUMIFS(Data!Q:Q,Data!$B:$B,Figure16!$B5839,Data!$A:$A,Figure16!$A5839)</f>
        <v>1660846387626.0032</v>
      </c>
      <c r="F5839" s="1">
        <f t="shared" si="186"/>
        <v>1.113889889988183E-3</v>
      </c>
      <c r="G5839" s="1">
        <f t="shared" si="187"/>
        <v>0</v>
      </c>
      <c r="H5839">
        <f>SUMIFS(Data!Z:Z,Data!B:B,Figure16!B5839,Data!A:A,Figure16!A5839)</f>
        <v>1</v>
      </c>
    </row>
    <row r="5840" spans="1:8">
      <c r="A5840" s="27">
        <v>2009</v>
      </c>
      <c r="B5840" t="s">
        <v>24</v>
      </c>
      <c r="C5840" s="3">
        <f>SUMIFS(Data!F:F,Data!$B:$B,Figure16!$B5840,Data!$A:$A,Figure16!$A5840)</f>
        <v>26133000000</v>
      </c>
      <c r="D5840" s="3">
        <f>SUMIFS(Data!Y:Y,Data!$B:$B,Figure16!$B5840,Data!$A:$A,Figure16!$A5840)</f>
        <v>0</v>
      </c>
      <c r="E5840" s="3">
        <f>SUMIFS(Data!Q:Q,Data!$B:$B,Figure16!$B5840,Data!$A:$A,Figure16!$A5840)</f>
        <v>1222644282200.4824</v>
      </c>
      <c r="F5840" s="1">
        <f t="shared" si="186"/>
        <v>2.1374164489581982</v>
      </c>
      <c r="G5840" s="1">
        <f t="shared" si="187"/>
        <v>0</v>
      </c>
      <c r="H5840">
        <f>SUMIFS(Data!Z:Z,Data!B:B,Figure16!B5840,Data!A:A,Figure16!A5840)</f>
        <v>1</v>
      </c>
    </row>
    <row r="5841" spans="1:8">
      <c r="A5841" s="27">
        <v>2010</v>
      </c>
      <c r="B5841" t="s">
        <v>24</v>
      </c>
      <c r="C5841" s="3">
        <f>SUMIFS(Data!F:F,Data!$B:$B,Figure16!$B5841,Data!$A:$A,Figure16!$A5841)</f>
        <v>0</v>
      </c>
      <c r="D5841" s="3">
        <f>SUMIFS(Data!Y:Y,Data!$B:$B,Figure16!$B5841,Data!$A:$A,Figure16!$A5841)</f>
        <v>0</v>
      </c>
      <c r="E5841" s="3">
        <f>SUMIFS(Data!Q:Q,Data!$B:$B,Figure16!$B5841,Data!$A:$A,Figure16!$A5841)</f>
        <v>1524917468442.6023</v>
      </c>
      <c r="F5841" s="1">
        <f t="shared" si="186"/>
        <v>0</v>
      </c>
      <c r="G5841" s="1">
        <f t="shared" si="187"/>
        <v>0</v>
      </c>
      <c r="H5841">
        <f>SUMIFS(Data!Z:Z,Data!B:B,Figure16!B5841,Data!A:A,Figure16!A5841)</f>
        <v>1</v>
      </c>
    </row>
    <row r="5842" spans="1:8">
      <c r="A5842" s="27">
        <v>2011</v>
      </c>
      <c r="B5842" t="s">
        <v>24</v>
      </c>
      <c r="C5842" s="3">
        <f>SUMIFS(Data!F:F,Data!$B:$B,Figure16!$B5842,Data!$A:$A,Figure16!$A5842)</f>
        <v>0</v>
      </c>
      <c r="D5842" s="3">
        <f>SUMIFS(Data!Y:Y,Data!$B:$B,Figure16!$B5842,Data!$A:$A,Figure16!$A5842)</f>
        <v>0</v>
      </c>
      <c r="E5842" s="3">
        <f>SUMIFS(Data!Q:Q,Data!$B:$B,Figure16!$B5842,Data!$A:$A,Figure16!$A5842)</f>
        <v>2051661732059.4678</v>
      </c>
      <c r="F5842" s="1">
        <f t="shared" si="186"/>
        <v>0</v>
      </c>
      <c r="G5842" s="1">
        <f t="shared" si="187"/>
        <v>0</v>
      </c>
      <c r="H5842">
        <f>SUMIFS(Data!Z:Z,Data!B:B,Figure16!B5842,Data!A:A,Figure16!A5842)</f>
        <v>1</v>
      </c>
    </row>
    <row r="5843" spans="1:8">
      <c r="A5843" s="27">
        <v>2012</v>
      </c>
      <c r="B5843" t="s">
        <v>24</v>
      </c>
      <c r="C5843" s="3">
        <f>SUMIFS(Data!F:F,Data!$B:$B,Figure16!$B5843,Data!$A:$A,Figure16!$A5843)</f>
        <v>0</v>
      </c>
      <c r="D5843" s="3">
        <f>SUMIFS(Data!Y:Y,Data!$B:$B,Figure16!$B5843,Data!$A:$A,Figure16!$A5843)</f>
        <v>0</v>
      </c>
      <c r="E5843" s="3">
        <f>SUMIFS(Data!Q:Q,Data!$B:$B,Figure16!$B5843,Data!$A:$A,Figure16!$A5843)</f>
        <v>2210256976944.7437</v>
      </c>
      <c r="F5843" s="1">
        <f t="shared" si="186"/>
        <v>0</v>
      </c>
      <c r="G5843" s="1">
        <f t="shared" si="187"/>
        <v>0</v>
      </c>
      <c r="H5843">
        <f>SUMIFS(Data!Z:Z,Data!B:B,Figure16!B5843,Data!A:A,Figure16!A5843)</f>
        <v>1</v>
      </c>
    </row>
    <row r="5844" spans="1:8">
      <c r="A5844" s="27">
        <v>2013</v>
      </c>
      <c r="B5844" t="s">
        <v>24</v>
      </c>
      <c r="C5844" s="3">
        <f>SUMIFS(Data!F:F,Data!$B:$B,Figure16!$B5844,Data!$A:$A,Figure16!$A5844)</f>
        <v>2000000000</v>
      </c>
      <c r="D5844" s="3">
        <f>SUMIFS(Data!Y:Y,Data!$B:$B,Figure16!$B5844,Data!$A:$A,Figure16!$A5844)</f>
        <v>0</v>
      </c>
      <c r="E5844" s="3">
        <f>SUMIFS(Data!Q:Q,Data!$B:$B,Figure16!$B5844,Data!$A:$A,Figure16!$A5844)</f>
        <v>2297128039058.1616</v>
      </c>
      <c r="F5844" s="1">
        <f t="shared" si="186"/>
        <v>8.7065238245057242E-2</v>
      </c>
      <c r="G5844" s="1">
        <f t="shared" si="187"/>
        <v>0</v>
      </c>
      <c r="H5844">
        <f>SUMIFS(Data!Z:Z,Data!B:B,Figure16!B5844,Data!A:A,Figure16!A5844)</f>
        <v>1</v>
      </c>
    </row>
    <row r="5845" spans="1:8">
      <c r="A5845" s="27">
        <v>2014</v>
      </c>
      <c r="B5845" t="s">
        <v>24</v>
      </c>
      <c r="C5845" s="3">
        <f>SUMIFS(Data!F:F,Data!$B:$B,Figure16!$B5845,Data!$A:$A,Figure16!$A5845)</f>
        <v>20000000000</v>
      </c>
      <c r="D5845" s="3">
        <f>SUMIFS(Data!Y:Y,Data!$B:$B,Figure16!$B5845,Data!$A:$A,Figure16!$A5845)</f>
        <v>0</v>
      </c>
      <c r="E5845" s="3">
        <f>SUMIFS(Data!Q:Q,Data!$B:$B,Figure16!$B5845,Data!$A:$A,Figure16!$A5845)</f>
        <v>2063662665172.5146</v>
      </c>
      <c r="F5845" s="1">
        <f t="shared" si="186"/>
        <v>0.96915064353931479</v>
      </c>
      <c r="G5845" s="1">
        <f t="shared" si="187"/>
        <v>0</v>
      </c>
      <c r="H5845">
        <f>SUMIFS(Data!Z:Z,Data!B:B,Figure16!B5845,Data!A:A,Figure16!A5845)</f>
        <v>1</v>
      </c>
    </row>
    <row r="5846" spans="1:8">
      <c r="A5846" s="27">
        <v>2015</v>
      </c>
      <c r="B5846" t="s">
        <v>24</v>
      </c>
      <c r="C5846" s="3">
        <f>SUMIFS(Data!F:F,Data!$B:$B,Figure16!$B5846,Data!$A:$A,Figure16!$A5846)</f>
        <v>15000000512</v>
      </c>
      <c r="D5846" s="3">
        <f>SUMIFS(Data!Y:Y,Data!$B:$B,Figure16!$B5846,Data!$A:$A,Figure16!$A5846)</f>
        <v>0</v>
      </c>
      <c r="E5846" s="3">
        <f>SUMIFS(Data!Q:Q,Data!$B:$B,Figure16!$B5846,Data!$A:$A,Figure16!$A5846)</f>
        <v>1368400705490.7012</v>
      </c>
      <c r="F5846" s="1">
        <f t="shared" si="186"/>
        <v>1.0961701825943651</v>
      </c>
      <c r="G5846" s="1">
        <f t="shared" si="187"/>
        <v>0</v>
      </c>
      <c r="H5846">
        <f>SUMIFS(Data!Z:Z,Data!B:B,Figure16!B5846,Data!A:A,Figure16!A5846)</f>
        <v>1</v>
      </c>
    </row>
    <row r="5847" spans="1:8">
      <c r="A5847" s="27">
        <v>2016</v>
      </c>
      <c r="B5847" t="s">
        <v>24</v>
      </c>
      <c r="C5847" s="3">
        <f>SUMIFS(Data!F:F,Data!$B:$B,Figure16!$B5847,Data!$A:$A,Figure16!$A5847)</f>
        <v>13099999488</v>
      </c>
      <c r="D5847" s="3">
        <f>SUMIFS(Data!Y:Y,Data!$B:$B,Figure16!$B5847,Data!$A:$A,Figure16!$A5847)</f>
        <v>0</v>
      </c>
      <c r="E5847" s="3">
        <f>SUMIFS(Data!Q:Q,Data!$B:$B,Figure16!$B5847,Data!$A:$A,Figure16!$A5847)</f>
        <v>1284727602174.304</v>
      </c>
      <c r="F5847" s="1">
        <f t="shared" si="186"/>
        <v>1.0196713658077592</v>
      </c>
      <c r="G5847" s="1">
        <f t="shared" si="187"/>
        <v>0</v>
      </c>
      <c r="H5847">
        <f>SUMIFS(Data!Z:Z,Data!B:B,Figure16!B5847,Data!A:A,Figure16!A5847)</f>
        <v>1</v>
      </c>
    </row>
    <row r="5848" spans="1:8">
      <c r="A5848" s="27">
        <v>2017</v>
      </c>
      <c r="B5848" t="s">
        <v>24</v>
      </c>
      <c r="C5848" s="3">
        <f>SUMIFS(Data!F:F,Data!$B:$B,Figure16!$B5848,Data!$A:$A,Figure16!$A5848)</f>
        <v>1200000000</v>
      </c>
      <c r="D5848" s="3">
        <f>SUMIFS(Data!Y:Y,Data!$B:$B,Figure16!$B5848,Data!$A:$A,Figure16!$A5848)</f>
        <v>0</v>
      </c>
      <c r="E5848" s="3">
        <f>SUMIFS(Data!Q:Q,Data!$B:$B,Figure16!$B5848,Data!$A:$A,Figure16!$A5848)</f>
        <v>1577524145962.854</v>
      </c>
      <c r="F5848" s="1">
        <f t="shared" si="186"/>
        <v>7.6068566244833657E-2</v>
      </c>
      <c r="G5848" s="1">
        <f t="shared" si="187"/>
        <v>0</v>
      </c>
      <c r="H5848">
        <f>SUMIFS(Data!Z:Z,Data!B:B,Figure16!B5848,Data!A:A,Figure16!A5848)</f>
        <v>1</v>
      </c>
    </row>
    <row r="5849" spans="1:8">
      <c r="A5849" s="27">
        <v>1962</v>
      </c>
      <c r="B5849" t="s">
        <v>63</v>
      </c>
      <c r="C5849" s="3">
        <f>SUMIFS(Data!F:F,Data!$B:$B,Figure16!$B5849,Data!$A:$A,Figure16!$A5849)</f>
        <v>0</v>
      </c>
      <c r="D5849" s="3">
        <f>SUMIFS(Data!Y:Y,Data!$B:$B,Figure16!$B5849,Data!$A:$A,Figure16!$A5849)</f>
        <v>0</v>
      </c>
      <c r="E5849" s="3">
        <f>SUMIFS(Data!Q:Q,Data!$B:$B,Figure16!$B5849,Data!$A:$A,Figure16!$A5849)</f>
        <v>125000008</v>
      </c>
      <c r="F5849" s="1">
        <f t="shared" si="186"/>
        <v>0</v>
      </c>
      <c r="G5849" s="1">
        <f t="shared" si="187"/>
        <v>0</v>
      </c>
      <c r="H5849">
        <f>SUMIFS(Data!Z:Z,Data!B:B,Figure16!B5849,Data!A:A,Figure16!A5849)</f>
        <v>1</v>
      </c>
    </row>
    <row r="5850" spans="1:8">
      <c r="A5850" s="27">
        <v>1963</v>
      </c>
      <c r="B5850" t="s">
        <v>63</v>
      </c>
      <c r="C5850" s="3">
        <f>SUMIFS(Data!F:F,Data!$B:$B,Figure16!$B5850,Data!$A:$A,Figure16!$A5850)</f>
        <v>0</v>
      </c>
      <c r="D5850" s="3">
        <f>SUMIFS(Data!Y:Y,Data!$B:$B,Figure16!$B5850,Data!$A:$A,Figure16!$A5850)</f>
        <v>0</v>
      </c>
      <c r="E5850" s="3">
        <f>SUMIFS(Data!Q:Q,Data!$B:$B,Figure16!$B5850,Data!$A:$A,Figure16!$A5850)</f>
        <v>128000000</v>
      </c>
      <c r="F5850" s="1">
        <f t="shared" si="186"/>
        <v>0</v>
      </c>
      <c r="G5850" s="1">
        <f t="shared" si="187"/>
        <v>0</v>
      </c>
      <c r="H5850">
        <f>SUMIFS(Data!Z:Z,Data!B:B,Figure16!B5850,Data!A:A,Figure16!A5850)</f>
        <v>1</v>
      </c>
    </row>
    <row r="5851" spans="1:8">
      <c r="A5851" s="27">
        <v>1964</v>
      </c>
      <c r="B5851" t="s">
        <v>63</v>
      </c>
      <c r="C5851" s="3">
        <f>SUMIFS(Data!F:F,Data!$B:$B,Figure16!$B5851,Data!$A:$A,Figure16!$A5851)</f>
        <v>0</v>
      </c>
      <c r="D5851" s="3">
        <f>SUMIFS(Data!Y:Y,Data!$B:$B,Figure16!$B5851,Data!$A:$A,Figure16!$A5851)</f>
        <v>0</v>
      </c>
      <c r="E5851" s="3">
        <f>SUMIFS(Data!Q:Q,Data!$B:$B,Figure16!$B5851,Data!$A:$A,Figure16!$A5851)</f>
        <v>129999994</v>
      </c>
      <c r="F5851" s="1">
        <f t="shared" si="186"/>
        <v>0</v>
      </c>
      <c r="G5851" s="1">
        <f t="shared" si="187"/>
        <v>0</v>
      </c>
      <c r="H5851">
        <f>SUMIFS(Data!Z:Z,Data!B:B,Figure16!B5851,Data!A:A,Figure16!A5851)</f>
        <v>1</v>
      </c>
    </row>
    <row r="5852" spans="1:8">
      <c r="A5852" s="27">
        <v>1965</v>
      </c>
      <c r="B5852" t="s">
        <v>63</v>
      </c>
      <c r="C5852" s="3">
        <f>SUMIFS(Data!F:F,Data!$B:$B,Figure16!$B5852,Data!$A:$A,Figure16!$A5852)</f>
        <v>0</v>
      </c>
      <c r="D5852" s="3">
        <f>SUMIFS(Data!Y:Y,Data!$B:$B,Figure16!$B5852,Data!$A:$A,Figure16!$A5852)</f>
        <v>0</v>
      </c>
      <c r="E5852" s="3">
        <f>SUMIFS(Data!Q:Q,Data!$B:$B,Figure16!$B5852,Data!$A:$A,Figure16!$A5852)</f>
        <v>148799980</v>
      </c>
      <c r="F5852" s="1">
        <f t="shared" si="186"/>
        <v>0</v>
      </c>
      <c r="G5852" s="1">
        <f t="shared" si="187"/>
        <v>0</v>
      </c>
      <c r="H5852">
        <f>SUMIFS(Data!Z:Z,Data!B:B,Figure16!B5852,Data!A:A,Figure16!A5852)</f>
        <v>1</v>
      </c>
    </row>
    <row r="5853" spans="1:8">
      <c r="A5853" s="27">
        <v>1966</v>
      </c>
      <c r="B5853" t="s">
        <v>63</v>
      </c>
      <c r="C5853" s="3">
        <f>SUMIFS(Data!F:F,Data!$B:$B,Figure16!$B5853,Data!$A:$A,Figure16!$A5853)</f>
        <v>0</v>
      </c>
      <c r="D5853" s="3">
        <f>SUMIFS(Data!Y:Y,Data!$B:$B,Figure16!$B5853,Data!$A:$A,Figure16!$A5853)</f>
        <v>0</v>
      </c>
      <c r="E5853" s="3">
        <f>SUMIFS(Data!Q:Q,Data!$B:$B,Figure16!$B5853,Data!$A:$A,Figure16!$A5853)</f>
        <v>124525702.85714285</v>
      </c>
      <c r="F5853" s="1">
        <f t="shared" si="186"/>
        <v>0</v>
      </c>
      <c r="G5853" s="1">
        <f t="shared" si="187"/>
        <v>0</v>
      </c>
      <c r="H5853">
        <f>SUMIFS(Data!Z:Z,Data!B:B,Figure16!B5853,Data!A:A,Figure16!A5853)</f>
        <v>1</v>
      </c>
    </row>
    <row r="5854" spans="1:8">
      <c r="A5854" s="27">
        <v>1967</v>
      </c>
      <c r="B5854" t="s">
        <v>63</v>
      </c>
      <c r="C5854" s="3">
        <f>SUMIFS(Data!F:F,Data!$B:$B,Figure16!$B5854,Data!$A:$A,Figure16!$A5854)</f>
        <v>0</v>
      </c>
      <c r="D5854" s="3">
        <f>SUMIFS(Data!Y:Y,Data!$B:$B,Figure16!$B5854,Data!$A:$A,Figure16!$A5854)</f>
        <v>0</v>
      </c>
      <c r="E5854" s="3">
        <f>SUMIFS(Data!Q:Q,Data!$B:$B,Figure16!$B5854,Data!$A:$A,Figure16!$A5854)</f>
        <v>159560018</v>
      </c>
      <c r="F5854" s="1">
        <f t="shared" si="186"/>
        <v>0</v>
      </c>
      <c r="G5854" s="1">
        <f t="shared" si="187"/>
        <v>0</v>
      </c>
      <c r="H5854">
        <f>SUMIFS(Data!Z:Z,Data!B:B,Figure16!B5854,Data!A:A,Figure16!A5854)</f>
        <v>1</v>
      </c>
    </row>
    <row r="5855" spans="1:8">
      <c r="A5855" s="27">
        <v>1968</v>
      </c>
      <c r="B5855" t="s">
        <v>63</v>
      </c>
      <c r="C5855" s="3">
        <f>SUMIFS(Data!F:F,Data!$B:$B,Figure16!$B5855,Data!$A:$A,Figure16!$A5855)</f>
        <v>0</v>
      </c>
      <c r="D5855" s="3">
        <f>SUMIFS(Data!Y:Y,Data!$B:$B,Figure16!$B5855,Data!$A:$A,Figure16!$A5855)</f>
        <v>0</v>
      </c>
      <c r="E5855" s="3">
        <f>SUMIFS(Data!Q:Q,Data!$B:$B,Figure16!$B5855,Data!$A:$A,Figure16!$A5855)</f>
        <v>172200018</v>
      </c>
      <c r="F5855" s="1">
        <f t="shared" si="186"/>
        <v>0</v>
      </c>
      <c r="G5855" s="1">
        <f t="shared" si="187"/>
        <v>0</v>
      </c>
      <c r="H5855">
        <f>SUMIFS(Data!Z:Z,Data!B:B,Figure16!B5855,Data!A:A,Figure16!A5855)</f>
        <v>1</v>
      </c>
    </row>
    <row r="5856" spans="1:8">
      <c r="A5856" s="27">
        <v>1969</v>
      </c>
      <c r="B5856" t="s">
        <v>63</v>
      </c>
      <c r="C5856" s="3">
        <f>SUMIFS(Data!F:F,Data!$B:$B,Figure16!$B5856,Data!$A:$A,Figure16!$A5856)</f>
        <v>0</v>
      </c>
      <c r="D5856" s="3">
        <f>SUMIFS(Data!Y:Y,Data!$B:$B,Figure16!$B5856,Data!$A:$A,Figure16!$A5856)</f>
        <v>0</v>
      </c>
      <c r="E5856" s="3">
        <f>SUMIFS(Data!Q:Q,Data!$B:$B,Figure16!$B5856,Data!$A:$A,Figure16!$A5856)</f>
        <v>188700037</v>
      </c>
      <c r="F5856" s="1">
        <f t="shared" si="186"/>
        <v>0</v>
      </c>
      <c r="G5856" s="1">
        <f t="shared" si="187"/>
        <v>0</v>
      </c>
      <c r="H5856">
        <f>SUMIFS(Data!Z:Z,Data!B:B,Figure16!B5856,Data!A:A,Figure16!A5856)</f>
        <v>1</v>
      </c>
    </row>
    <row r="5857" spans="1:8">
      <c r="A5857" s="27">
        <v>1970</v>
      </c>
      <c r="B5857" t="s">
        <v>63</v>
      </c>
      <c r="C5857" s="3">
        <f>SUMIFS(Data!F:F,Data!$B:$B,Figure16!$B5857,Data!$A:$A,Figure16!$A5857)</f>
        <v>0</v>
      </c>
      <c r="D5857" s="3">
        <f>SUMIFS(Data!Y:Y,Data!$B:$B,Figure16!$B5857,Data!$A:$A,Figure16!$A5857)</f>
        <v>0</v>
      </c>
      <c r="E5857" s="3">
        <f>SUMIFS(Data!Q:Q,Data!$B:$B,Figure16!$B5857,Data!$A:$A,Figure16!$A5857)</f>
        <v>219900006</v>
      </c>
      <c r="F5857" s="1">
        <f t="shared" si="186"/>
        <v>0</v>
      </c>
      <c r="G5857" s="1">
        <f t="shared" si="187"/>
        <v>0</v>
      </c>
      <c r="H5857">
        <f>SUMIFS(Data!Z:Z,Data!B:B,Figure16!B5857,Data!A:A,Figure16!A5857)</f>
        <v>1</v>
      </c>
    </row>
    <row r="5858" spans="1:8">
      <c r="A5858" s="27">
        <v>1971</v>
      </c>
      <c r="B5858" t="s">
        <v>63</v>
      </c>
      <c r="C5858" s="3">
        <f>SUMIFS(Data!F:F,Data!$B:$B,Figure16!$B5858,Data!$A:$A,Figure16!$A5858)</f>
        <v>0</v>
      </c>
      <c r="D5858" s="3">
        <f>SUMIFS(Data!Y:Y,Data!$B:$B,Figure16!$B5858,Data!$A:$A,Figure16!$A5858)</f>
        <v>0</v>
      </c>
      <c r="E5858" s="3">
        <f>SUMIFS(Data!Q:Q,Data!$B:$B,Figure16!$B5858,Data!$A:$A,Figure16!$A5858)</f>
        <v>222952578.19638076</v>
      </c>
      <c r="F5858" s="1">
        <f t="shared" si="186"/>
        <v>0</v>
      </c>
      <c r="G5858" s="1">
        <f t="shared" si="187"/>
        <v>0</v>
      </c>
      <c r="H5858">
        <f>SUMIFS(Data!Z:Z,Data!B:B,Figure16!B5858,Data!A:A,Figure16!A5858)</f>
        <v>1</v>
      </c>
    </row>
    <row r="5859" spans="1:8">
      <c r="A5859" s="27">
        <v>1972</v>
      </c>
      <c r="B5859" t="s">
        <v>63</v>
      </c>
      <c r="C5859" s="3">
        <f>SUMIFS(Data!F:F,Data!$B:$B,Figure16!$B5859,Data!$A:$A,Figure16!$A5859)</f>
        <v>22000000</v>
      </c>
      <c r="D5859" s="3">
        <f>SUMIFS(Data!Y:Y,Data!$B:$B,Figure16!$B5859,Data!$A:$A,Figure16!$A5859)</f>
        <v>0</v>
      </c>
      <c r="E5859" s="3">
        <f>SUMIFS(Data!Q:Q,Data!$B:$B,Figure16!$B5859,Data!$A:$A,Figure16!$A5859)</f>
        <v>246457838.33668095</v>
      </c>
      <c r="F5859" s="1">
        <f t="shared" si="186"/>
        <v>8.9264760855145759</v>
      </c>
      <c r="G5859" s="1">
        <f t="shared" si="187"/>
        <v>0</v>
      </c>
      <c r="H5859">
        <f>SUMIFS(Data!Z:Z,Data!B:B,Figure16!B5859,Data!A:A,Figure16!A5859)</f>
        <v>1</v>
      </c>
    </row>
    <row r="5860" spans="1:8">
      <c r="A5860" s="27">
        <v>1973</v>
      </c>
      <c r="B5860" t="s">
        <v>63</v>
      </c>
      <c r="C5860" s="3">
        <f>SUMIFS(Data!F:F,Data!$B:$B,Figure16!$B5860,Data!$A:$A,Figure16!$A5860)</f>
        <v>0</v>
      </c>
      <c r="D5860" s="3">
        <f>SUMIFS(Data!Y:Y,Data!$B:$B,Figure16!$B5860,Data!$A:$A,Figure16!$A5860)</f>
        <v>0</v>
      </c>
      <c r="E5860" s="3">
        <f>SUMIFS(Data!Q:Q,Data!$B:$B,Figure16!$B5860,Data!$A:$A,Figure16!$A5860)</f>
        <v>290746157.14592123</v>
      </c>
      <c r="F5860" s="1">
        <f t="shared" si="186"/>
        <v>0</v>
      </c>
      <c r="G5860" s="1">
        <f t="shared" si="187"/>
        <v>0</v>
      </c>
      <c r="H5860">
        <f>SUMIFS(Data!Z:Z,Data!B:B,Figure16!B5860,Data!A:A,Figure16!A5860)</f>
        <v>1</v>
      </c>
    </row>
    <row r="5861" spans="1:8">
      <c r="A5861" s="27">
        <v>1974</v>
      </c>
      <c r="B5861" t="s">
        <v>63</v>
      </c>
      <c r="C5861" s="3">
        <f>SUMIFS(Data!F:F,Data!$B:$B,Figure16!$B5861,Data!$A:$A,Figure16!$A5861)</f>
        <v>0</v>
      </c>
      <c r="D5861" s="3">
        <f>SUMIFS(Data!Y:Y,Data!$B:$B,Figure16!$B5861,Data!$A:$A,Figure16!$A5861)</f>
        <v>0</v>
      </c>
      <c r="E5861" s="3">
        <f>SUMIFS(Data!Q:Q,Data!$B:$B,Figure16!$B5861,Data!$A:$A,Figure16!$A5861)</f>
        <v>308458423.18385428</v>
      </c>
      <c r="F5861" s="1">
        <f t="shared" si="186"/>
        <v>0</v>
      </c>
      <c r="G5861" s="1">
        <f t="shared" si="187"/>
        <v>0</v>
      </c>
      <c r="H5861">
        <f>SUMIFS(Data!Z:Z,Data!B:B,Figure16!B5861,Data!A:A,Figure16!A5861)</f>
        <v>1</v>
      </c>
    </row>
    <row r="5862" spans="1:8">
      <c r="A5862" s="27">
        <v>1975</v>
      </c>
      <c r="B5862" t="s">
        <v>63</v>
      </c>
      <c r="C5862" s="3">
        <f>SUMIFS(Data!F:F,Data!$B:$B,Figure16!$B5862,Data!$A:$A,Figure16!$A5862)</f>
        <v>0</v>
      </c>
      <c r="D5862" s="3">
        <f>SUMIFS(Data!Y:Y,Data!$B:$B,Figure16!$B5862,Data!$A:$A,Figure16!$A5862)</f>
        <v>0</v>
      </c>
      <c r="E5862" s="3">
        <f>SUMIFS(Data!Q:Q,Data!$B:$B,Figure16!$B5862,Data!$A:$A,Figure16!$A5862)</f>
        <v>571863295.74012244</v>
      </c>
      <c r="F5862" s="1">
        <f t="shared" si="186"/>
        <v>0</v>
      </c>
      <c r="G5862" s="1">
        <f t="shared" si="187"/>
        <v>0</v>
      </c>
      <c r="H5862">
        <f>SUMIFS(Data!Z:Z,Data!B:B,Figure16!B5862,Data!A:A,Figure16!A5862)</f>
        <v>1</v>
      </c>
    </row>
    <row r="5863" spans="1:8">
      <c r="A5863" s="27">
        <v>1976</v>
      </c>
      <c r="B5863" t="s">
        <v>63</v>
      </c>
      <c r="C5863" s="3">
        <f>SUMIFS(Data!F:F,Data!$B:$B,Figure16!$B5863,Data!$A:$A,Figure16!$A5863)</f>
        <v>0</v>
      </c>
      <c r="D5863" s="3">
        <f>SUMIFS(Data!Y:Y,Data!$B:$B,Figure16!$B5863,Data!$A:$A,Figure16!$A5863)</f>
        <v>0</v>
      </c>
      <c r="E5863" s="3">
        <f>SUMIFS(Data!Q:Q,Data!$B:$B,Figure16!$B5863,Data!$A:$A,Figure16!$A5863)</f>
        <v>637754162.10109437</v>
      </c>
      <c r="F5863" s="1">
        <f t="shared" si="186"/>
        <v>0</v>
      </c>
      <c r="G5863" s="1">
        <f t="shared" si="187"/>
        <v>0</v>
      </c>
      <c r="H5863">
        <f>SUMIFS(Data!Z:Z,Data!B:B,Figure16!B5863,Data!A:A,Figure16!A5863)</f>
        <v>1</v>
      </c>
    </row>
    <row r="5864" spans="1:8">
      <c r="A5864" s="27">
        <v>1977</v>
      </c>
      <c r="B5864" t="s">
        <v>63</v>
      </c>
      <c r="C5864" s="3">
        <f>SUMIFS(Data!F:F,Data!$B:$B,Figure16!$B5864,Data!$A:$A,Figure16!$A5864)</f>
        <v>0</v>
      </c>
      <c r="D5864" s="3">
        <f>SUMIFS(Data!Y:Y,Data!$B:$B,Figure16!$B5864,Data!$A:$A,Figure16!$A5864)</f>
        <v>0</v>
      </c>
      <c r="E5864" s="3">
        <f>SUMIFS(Data!Q:Q,Data!$B:$B,Figure16!$B5864,Data!$A:$A,Figure16!$A5864)</f>
        <v>746650558.55468953</v>
      </c>
      <c r="F5864" s="1">
        <f t="shared" si="186"/>
        <v>0</v>
      </c>
      <c r="G5864" s="1">
        <f t="shared" si="187"/>
        <v>0</v>
      </c>
      <c r="H5864">
        <f>SUMIFS(Data!Z:Z,Data!B:B,Figure16!B5864,Data!A:A,Figure16!A5864)</f>
        <v>1</v>
      </c>
    </row>
    <row r="5865" spans="1:8">
      <c r="A5865" s="27">
        <v>1978</v>
      </c>
      <c r="B5865" t="s">
        <v>63</v>
      </c>
      <c r="C5865" s="3">
        <f>SUMIFS(Data!F:F,Data!$B:$B,Figure16!$B5865,Data!$A:$A,Figure16!$A5865)</f>
        <v>13000000</v>
      </c>
      <c r="D5865" s="3">
        <f>SUMIFS(Data!Y:Y,Data!$B:$B,Figure16!$B5865,Data!$A:$A,Figure16!$A5865)</f>
        <v>0</v>
      </c>
      <c r="E5865" s="3">
        <f>SUMIFS(Data!Q:Q,Data!$B:$B,Figure16!$B5865,Data!$A:$A,Figure16!$A5865)</f>
        <v>905709147.27018964</v>
      </c>
      <c r="F5865" s="1">
        <f t="shared" si="186"/>
        <v>1.4353393734823197</v>
      </c>
      <c r="G5865" s="1">
        <f t="shared" si="187"/>
        <v>0</v>
      </c>
      <c r="H5865">
        <f>SUMIFS(Data!Z:Z,Data!B:B,Figure16!B5865,Data!A:A,Figure16!A5865)</f>
        <v>1</v>
      </c>
    </row>
    <row r="5866" spans="1:8">
      <c r="A5866" s="27">
        <v>1979</v>
      </c>
      <c r="B5866" t="s">
        <v>63</v>
      </c>
      <c r="C5866" s="3">
        <f>SUMIFS(Data!F:F,Data!$B:$B,Figure16!$B5866,Data!$A:$A,Figure16!$A5866)</f>
        <v>0</v>
      </c>
      <c r="D5866" s="3">
        <f>SUMIFS(Data!Y:Y,Data!$B:$B,Figure16!$B5866,Data!$A:$A,Figure16!$A5866)</f>
        <v>0</v>
      </c>
      <c r="E5866" s="3">
        <f>SUMIFS(Data!Q:Q,Data!$B:$B,Figure16!$B5866,Data!$A:$A,Figure16!$A5866)</f>
        <v>1109346220.5288458</v>
      </c>
      <c r="F5866" s="1">
        <f t="shared" si="186"/>
        <v>0</v>
      </c>
      <c r="G5866" s="1">
        <f t="shared" si="187"/>
        <v>0</v>
      </c>
      <c r="H5866">
        <f>SUMIFS(Data!Z:Z,Data!B:B,Figure16!B5866,Data!A:A,Figure16!A5866)</f>
        <v>1</v>
      </c>
    </row>
    <row r="5867" spans="1:8">
      <c r="A5867" s="27">
        <v>1980</v>
      </c>
      <c r="B5867" t="s">
        <v>63</v>
      </c>
      <c r="C5867" s="3">
        <f>SUMIFS(Data!F:F,Data!$B:$B,Figure16!$B5867,Data!$A:$A,Figure16!$A5867)</f>
        <v>0</v>
      </c>
      <c r="D5867" s="3">
        <f>SUMIFS(Data!Y:Y,Data!$B:$B,Figure16!$B5867,Data!$A:$A,Figure16!$A5867)</f>
        <v>0</v>
      </c>
      <c r="E5867" s="3">
        <f>SUMIFS(Data!Q:Q,Data!$B:$B,Figure16!$B5867,Data!$A:$A,Figure16!$A5867)</f>
        <v>1254765349.9318528</v>
      </c>
      <c r="F5867" s="1">
        <f t="shared" si="186"/>
        <v>0</v>
      </c>
      <c r="G5867" s="1">
        <f t="shared" si="187"/>
        <v>0</v>
      </c>
      <c r="H5867">
        <f>SUMIFS(Data!Z:Z,Data!B:B,Figure16!B5867,Data!A:A,Figure16!A5867)</f>
        <v>1</v>
      </c>
    </row>
    <row r="5868" spans="1:8">
      <c r="A5868" s="27">
        <v>1981</v>
      </c>
      <c r="B5868" t="s">
        <v>63</v>
      </c>
      <c r="C5868" s="3">
        <f>SUMIFS(Data!F:F,Data!$B:$B,Figure16!$B5868,Data!$A:$A,Figure16!$A5868)</f>
        <v>0</v>
      </c>
      <c r="D5868" s="3">
        <f>SUMIFS(Data!Y:Y,Data!$B:$B,Figure16!$B5868,Data!$A:$A,Figure16!$A5868)</f>
        <v>0</v>
      </c>
      <c r="E5868" s="3">
        <f>SUMIFS(Data!Q:Q,Data!$B:$B,Figure16!$B5868,Data!$A:$A,Figure16!$A5868)</f>
        <v>1407062607.6321445</v>
      </c>
      <c r="F5868" s="1">
        <f t="shared" si="186"/>
        <v>0</v>
      </c>
      <c r="G5868" s="1">
        <f t="shared" si="187"/>
        <v>0</v>
      </c>
      <c r="H5868">
        <f>SUMIFS(Data!Z:Z,Data!B:B,Figure16!B5868,Data!A:A,Figure16!A5868)</f>
        <v>1</v>
      </c>
    </row>
    <row r="5869" spans="1:8">
      <c r="A5869" s="27">
        <v>1982</v>
      </c>
      <c r="B5869" t="s">
        <v>63</v>
      </c>
      <c r="C5869" s="3">
        <f>SUMIFS(Data!F:F,Data!$B:$B,Figure16!$B5869,Data!$A:$A,Figure16!$A5869)</f>
        <v>0</v>
      </c>
      <c r="D5869" s="3">
        <f>SUMIFS(Data!Y:Y,Data!$B:$B,Figure16!$B5869,Data!$A:$A,Figure16!$A5869)</f>
        <v>0</v>
      </c>
      <c r="E5869" s="3">
        <f>SUMIFS(Data!Q:Q,Data!$B:$B,Figure16!$B5869,Data!$A:$A,Figure16!$A5869)</f>
        <v>1407242640.2321084</v>
      </c>
      <c r="F5869" s="1">
        <f t="shared" si="186"/>
        <v>0</v>
      </c>
      <c r="G5869" s="1">
        <f t="shared" si="187"/>
        <v>0</v>
      </c>
      <c r="H5869">
        <f>SUMIFS(Data!Z:Z,Data!B:B,Figure16!B5869,Data!A:A,Figure16!A5869)</f>
        <v>1</v>
      </c>
    </row>
    <row r="5870" spans="1:8">
      <c r="A5870" s="27">
        <v>1983</v>
      </c>
      <c r="B5870" t="s">
        <v>63</v>
      </c>
      <c r="C5870" s="3">
        <f>SUMIFS(Data!F:F,Data!$B:$B,Figure16!$B5870,Data!$A:$A,Figure16!$A5870)</f>
        <v>0</v>
      </c>
      <c r="D5870" s="3">
        <f>SUMIFS(Data!Y:Y,Data!$B:$B,Figure16!$B5870,Data!$A:$A,Figure16!$A5870)</f>
        <v>0</v>
      </c>
      <c r="E5870" s="3">
        <f>SUMIFS(Data!Q:Q,Data!$B:$B,Figure16!$B5870,Data!$A:$A,Figure16!$A5870)</f>
        <v>1479688125.8852017</v>
      </c>
      <c r="F5870" s="1">
        <f t="shared" si="186"/>
        <v>0</v>
      </c>
      <c r="G5870" s="1">
        <f t="shared" si="187"/>
        <v>0</v>
      </c>
      <c r="H5870">
        <f>SUMIFS(Data!Z:Z,Data!B:B,Figure16!B5870,Data!A:A,Figure16!A5870)</f>
        <v>1</v>
      </c>
    </row>
    <row r="5871" spans="1:8">
      <c r="A5871" s="27">
        <v>1984</v>
      </c>
      <c r="B5871" t="s">
        <v>63</v>
      </c>
      <c r="C5871" s="3">
        <f>SUMIFS(Data!F:F,Data!$B:$B,Figure16!$B5871,Data!$A:$A,Figure16!$A5871)</f>
        <v>0</v>
      </c>
      <c r="D5871" s="3">
        <f>SUMIFS(Data!Y:Y,Data!$B:$B,Figure16!$B5871,Data!$A:$A,Figure16!$A5871)</f>
        <v>0</v>
      </c>
      <c r="E5871" s="3">
        <f>SUMIFS(Data!Q:Q,Data!$B:$B,Figure16!$B5871,Data!$A:$A,Figure16!$A5871)</f>
        <v>1587412957.2226286</v>
      </c>
      <c r="F5871" s="1">
        <f t="shared" si="186"/>
        <v>0</v>
      </c>
      <c r="G5871" s="1">
        <f t="shared" si="187"/>
        <v>0</v>
      </c>
      <c r="H5871">
        <f>SUMIFS(Data!Z:Z,Data!B:B,Figure16!B5871,Data!A:A,Figure16!A5871)</f>
        <v>1</v>
      </c>
    </row>
    <row r="5872" spans="1:8">
      <c r="A5872" s="27">
        <v>1985</v>
      </c>
      <c r="B5872" t="s">
        <v>63</v>
      </c>
      <c r="C5872" s="3">
        <f>SUMIFS(Data!F:F,Data!$B:$B,Figure16!$B5872,Data!$A:$A,Figure16!$A5872)</f>
        <v>0</v>
      </c>
      <c r="D5872" s="3">
        <f>SUMIFS(Data!Y:Y,Data!$B:$B,Figure16!$B5872,Data!$A:$A,Figure16!$A5872)</f>
        <v>0</v>
      </c>
      <c r="E5872" s="3">
        <f>SUMIFS(Data!Q:Q,Data!$B:$B,Figure16!$B5872,Data!$A:$A,Figure16!$A5872)</f>
        <v>1715625839.1797299</v>
      </c>
      <c r="F5872" s="1">
        <f t="shared" si="186"/>
        <v>0</v>
      </c>
      <c r="G5872" s="1">
        <f t="shared" si="187"/>
        <v>0</v>
      </c>
      <c r="H5872">
        <f>SUMIFS(Data!Z:Z,Data!B:B,Figure16!B5872,Data!A:A,Figure16!A5872)</f>
        <v>1</v>
      </c>
    </row>
    <row r="5873" spans="1:8">
      <c r="A5873" s="27">
        <v>1986</v>
      </c>
      <c r="B5873" t="s">
        <v>63</v>
      </c>
      <c r="C5873" s="3">
        <f>SUMIFS(Data!F:F,Data!$B:$B,Figure16!$B5873,Data!$A:$A,Figure16!$A5873)</f>
        <v>0</v>
      </c>
      <c r="D5873" s="3">
        <f>SUMIFS(Data!Y:Y,Data!$B:$B,Figure16!$B5873,Data!$A:$A,Figure16!$A5873)</f>
        <v>0</v>
      </c>
      <c r="E5873" s="3">
        <f>SUMIFS(Data!Q:Q,Data!$B:$B,Figure16!$B5873,Data!$A:$A,Figure16!$A5873)</f>
        <v>1944711061.3088801</v>
      </c>
      <c r="F5873" s="1">
        <f t="shared" si="186"/>
        <v>0</v>
      </c>
      <c r="G5873" s="1">
        <f t="shared" si="187"/>
        <v>0</v>
      </c>
      <c r="H5873">
        <f>SUMIFS(Data!Z:Z,Data!B:B,Figure16!B5873,Data!A:A,Figure16!A5873)</f>
        <v>1</v>
      </c>
    </row>
    <row r="5874" spans="1:8">
      <c r="A5874" s="27">
        <v>1987</v>
      </c>
      <c r="B5874" t="s">
        <v>63</v>
      </c>
      <c r="C5874" s="3">
        <f>SUMIFS(Data!F:F,Data!$B:$B,Figure16!$B5874,Data!$A:$A,Figure16!$A5874)</f>
        <v>0</v>
      </c>
      <c r="D5874" s="3">
        <f>SUMIFS(Data!Y:Y,Data!$B:$B,Figure16!$B5874,Data!$A:$A,Figure16!$A5874)</f>
        <v>0</v>
      </c>
      <c r="E5874" s="3">
        <f>SUMIFS(Data!Q:Q,Data!$B:$B,Figure16!$B5874,Data!$A:$A,Figure16!$A5874)</f>
        <v>2157434025.1646729</v>
      </c>
      <c r="F5874" s="1">
        <f t="shared" si="186"/>
        <v>0</v>
      </c>
      <c r="G5874" s="1">
        <f t="shared" si="187"/>
        <v>0</v>
      </c>
      <c r="H5874">
        <f>SUMIFS(Data!Z:Z,Data!B:B,Figure16!B5874,Data!A:A,Figure16!A5874)</f>
        <v>1</v>
      </c>
    </row>
    <row r="5875" spans="1:8">
      <c r="A5875" s="27">
        <v>1988</v>
      </c>
      <c r="B5875" t="s">
        <v>63</v>
      </c>
      <c r="C5875" s="3">
        <f>SUMIFS(Data!F:F,Data!$B:$B,Figure16!$B5875,Data!$A:$A,Figure16!$A5875)</f>
        <v>8000000</v>
      </c>
      <c r="D5875" s="3">
        <f>SUMIFS(Data!Y:Y,Data!$B:$B,Figure16!$B5875,Data!$A:$A,Figure16!$A5875)</f>
        <v>0</v>
      </c>
      <c r="E5875" s="3">
        <f>SUMIFS(Data!Q:Q,Data!$B:$B,Figure16!$B5875,Data!$A:$A,Figure16!$A5875)</f>
        <v>2395493877.5136466</v>
      </c>
      <c r="F5875" s="1">
        <f t="shared" si="186"/>
        <v>0.33396036095502091</v>
      </c>
      <c r="G5875" s="1">
        <f t="shared" si="187"/>
        <v>0</v>
      </c>
      <c r="H5875">
        <f>SUMIFS(Data!Z:Z,Data!B:B,Figure16!B5875,Data!A:A,Figure16!A5875)</f>
        <v>1</v>
      </c>
    </row>
    <row r="5876" spans="1:8">
      <c r="A5876" s="27">
        <v>1989</v>
      </c>
      <c r="B5876" t="s">
        <v>63</v>
      </c>
      <c r="C5876" s="3">
        <f>SUMIFS(Data!F:F,Data!$B:$B,Figure16!$B5876,Data!$A:$A,Figure16!$A5876)</f>
        <v>0</v>
      </c>
      <c r="D5876" s="3">
        <f>SUMIFS(Data!Y:Y,Data!$B:$B,Figure16!$B5876,Data!$A:$A,Figure16!$A5876)</f>
        <v>0</v>
      </c>
      <c r="E5876" s="3">
        <f>SUMIFS(Data!Q:Q,Data!$B:$B,Figure16!$B5876,Data!$A:$A,Figure16!$A5876)</f>
        <v>2405021932.8999739</v>
      </c>
      <c r="F5876" s="1">
        <f t="shared" si="186"/>
        <v>0</v>
      </c>
      <c r="G5876" s="1">
        <f t="shared" si="187"/>
        <v>0</v>
      </c>
      <c r="H5876">
        <f>SUMIFS(Data!Z:Z,Data!B:B,Figure16!B5876,Data!A:A,Figure16!A5876)</f>
        <v>1</v>
      </c>
    </row>
    <row r="5877" spans="1:8">
      <c r="A5877" s="27">
        <v>1990</v>
      </c>
      <c r="B5877" t="s">
        <v>63</v>
      </c>
      <c r="C5877" s="3">
        <f>SUMIFS(Data!F:F,Data!$B:$B,Figure16!$B5877,Data!$A:$A,Figure16!$A5877)</f>
        <v>0</v>
      </c>
      <c r="D5877" s="3">
        <f>SUMIFS(Data!Y:Y,Data!$B:$B,Figure16!$B5877,Data!$A:$A,Figure16!$A5877)</f>
        <v>0</v>
      </c>
      <c r="E5877" s="3">
        <f>SUMIFS(Data!Q:Q,Data!$B:$B,Figure16!$B5877,Data!$A:$A,Figure16!$A5877)</f>
        <v>2550185618.147737</v>
      </c>
      <c r="F5877" s="1">
        <f t="shared" si="186"/>
        <v>0</v>
      </c>
      <c r="G5877" s="1">
        <f t="shared" si="187"/>
        <v>0</v>
      </c>
      <c r="H5877">
        <f>SUMIFS(Data!Z:Z,Data!B:B,Figure16!B5877,Data!A:A,Figure16!A5877)</f>
        <v>1</v>
      </c>
    </row>
    <row r="5878" spans="1:8">
      <c r="A5878" s="27">
        <v>1991</v>
      </c>
      <c r="B5878" t="s">
        <v>63</v>
      </c>
      <c r="C5878" s="3">
        <f>SUMIFS(Data!F:F,Data!$B:$B,Figure16!$B5878,Data!$A:$A,Figure16!$A5878)</f>
        <v>0</v>
      </c>
      <c r="D5878" s="3">
        <f>SUMIFS(Data!Y:Y,Data!$B:$B,Figure16!$B5878,Data!$A:$A,Figure16!$A5878)</f>
        <v>0</v>
      </c>
      <c r="E5878" s="3">
        <f>SUMIFS(Data!Q:Q,Data!$B:$B,Figure16!$B5878,Data!$A:$A,Figure16!$A5878)</f>
        <v>1911600969.7661154</v>
      </c>
      <c r="F5878" s="1">
        <f t="shared" si="186"/>
        <v>0</v>
      </c>
      <c r="G5878" s="1">
        <f t="shared" si="187"/>
        <v>0</v>
      </c>
      <c r="H5878">
        <f>SUMIFS(Data!Z:Z,Data!B:B,Figure16!B5878,Data!A:A,Figure16!A5878)</f>
        <v>1</v>
      </c>
    </row>
    <row r="5879" spans="1:8">
      <c r="A5879" s="27">
        <v>1992</v>
      </c>
      <c r="B5879" t="s">
        <v>63</v>
      </c>
      <c r="C5879" s="3">
        <f>SUMIFS(Data!F:F,Data!$B:$B,Figure16!$B5879,Data!$A:$A,Figure16!$A5879)</f>
        <v>0</v>
      </c>
      <c r="D5879" s="3">
        <f>SUMIFS(Data!Y:Y,Data!$B:$B,Figure16!$B5879,Data!$A:$A,Figure16!$A5879)</f>
        <v>0</v>
      </c>
      <c r="E5879" s="3">
        <f>SUMIFS(Data!Q:Q,Data!$B:$B,Figure16!$B5879,Data!$A:$A,Figure16!$A5879)</f>
        <v>2029026704.0270691</v>
      </c>
      <c r="F5879" s="1">
        <f t="shared" si="186"/>
        <v>0</v>
      </c>
      <c r="G5879" s="1">
        <f t="shared" si="187"/>
        <v>0</v>
      </c>
      <c r="H5879">
        <f>SUMIFS(Data!Z:Z,Data!B:B,Figure16!B5879,Data!A:A,Figure16!A5879)</f>
        <v>1</v>
      </c>
    </row>
    <row r="5880" spans="1:8">
      <c r="A5880" s="27">
        <v>1993</v>
      </c>
      <c r="B5880" t="s">
        <v>63</v>
      </c>
      <c r="C5880" s="3">
        <f>SUMIFS(Data!F:F,Data!$B:$B,Figure16!$B5880,Data!$A:$A,Figure16!$A5880)</f>
        <v>0</v>
      </c>
      <c r="D5880" s="3">
        <f>SUMIFS(Data!Y:Y,Data!$B:$B,Figure16!$B5880,Data!$A:$A,Figure16!$A5880)</f>
        <v>0</v>
      </c>
      <c r="E5880" s="3">
        <f>SUMIFS(Data!Q:Q,Data!$B:$B,Figure16!$B5880,Data!$A:$A,Figure16!$A5880)</f>
        <v>1971525998.8768489</v>
      </c>
      <c r="F5880" s="1">
        <f t="shared" si="186"/>
        <v>0</v>
      </c>
      <c r="G5880" s="1">
        <f t="shared" si="187"/>
        <v>0</v>
      </c>
      <c r="H5880">
        <f>SUMIFS(Data!Z:Z,Data!B:B,Figure16!B5880,Data!A:A,Figure16!A5880)</f>
        <v>1</v>
      </c>
    </row>
    <row r="5881" spans="1:8">
      <c r="A5881" s="27">
        <v>1994</v>
      </c>
      <c r="B5881" t="s">
        <v>63</v>
      </c>
      <c r="C5881" s="3">
        <f>SUMIFS(Data!F:F,Data!$B:$B,Figure16!$B5881,Data!$A:$A,Figure16!$A5881)</f>
        <v>0</v>
      </c>
      <c r="D5881" s="3">
        <f>SUMIFS(Data!Y:Y,Data!$B:$B,Figure16!$B5881,Data!$A:$A,Figure16!$A5881)</f>
        <v>0</v>
      </c>
      <c r="E5881" s="3">
        <f>SUMIFS(Data!Q:Q,Data!$B:$B,Figure16!$B5881,Data!$A:$A,Figure16!$A5881)</f>
        <v>753636370.4545455</v>
      </c>
      <c r="F5881" s="1">
        <f t="shared" si="186"/>
        <v>0</v>
      </c>
      <c r="G5881" s="1">
        <f t="shared" si="187"/>
        <v>0</v>
      </c>
      <c r="H5881">
        <f>SUMIFS(Data!Z:Z,Data!B:B,Figure16!B5881,Data!A:A,Figure16!A5881)</f>
        <v>1</v>
      </c>
    </row>
    <row r="5882" spans="1:8">
      <c r="A5882" s="27">
        <v>1995</v>
      </c>
      <c r="B5882" t="s">
        <v>63</v>
      </c>
      <c r="C5882" s="3">
        <f>SUMIFS(Data!F:F,Data!$B:$B,Figure16!$B5882,Data!$A:$A,Figure16!$A5882)</f>
        <v>0</v>
      </c>
      <c r="D5882" s="3">
        <f>SUMIFS(Data!Y:Y,Data!$B:$B,Figure16!$B5882,Data!$A:$A,Figure16!$A5882)</f>
        <v>0</v>
      </c>
      <c r="E5882" s="3">
        <f>SUMIFS(Data!Q:Q,Data!$B:$B,Figure16!$B5882,Data!$A:$A,Figure16!$A5882)</f>
        <v>1293535010.9446747</v>
      </c>
      <c r="F5882" s="1">
        <f t="shared" si="186"/>
        <v>0</v>
      </c>
      <c r="G5882" s="1">
        <f t="shared" si="187"/>
        <v>0</v>
      </c>
      <c r="H5882">
        <f>SUMIFS(Data!Z:Z,Data!B:B,Figure16!B5882,Data!A:A,Figure16!A5882)</f>
        <v>1</v>
      </c>
    </row>
    <row r="5883" spans="1:8">
      <c r="A5883" s="27">
        <v>1996</v>
      </c>
      <c r="B5883" t="s">
        <v>63</v>
      </c>
      <c r="C5883" s="3">
        <f>SUMIFS(Data!F:F,Data!$B:$B,Figure16!$B5883,Data!$A:$A,Figure16!$A5883)</f>
        <v>0</v>
      </c>
      <c r="D5883" s="3">
        <f>SUMIFS(Data!Y:Y,Data!$B:$B,Figure16!$B5883,Data!$A:$A,Figure16!$A5883)</f>
        <v>0</v>
      </c>
      <c r="E5883" s="3">
        <f>SUMIFS(Data!Q:Q,Data!$B:$B,Figure16!$B5883,Data!$A:$A,Figure16!$A5883)</f>
        <v>1382334879.4081218</v>
      </c>
      <c r="F5883" s="1">
        <f t="shared" si="186"/>
        <v>0</v>
      </c>
      <c r="G5883" s="1">
        <f t="shared" si="187"/>
        <v>0</v>
      </c>
      <c r="H5883">
        <f>SUMIFS(Data!Z:Z,Data!B:B,Figure16!B5883,Data!A:A,Figure16!A5883)</f>
        <v>1</v>
      </c>
    </row>
    <row r="5884" spans="1:8">
      <c r="A5884" s="27">
        <v>1997</v>
      </c>
      <c r="B5884" t="s">
        <v>63</v>
      </c>
      <c r="C5884" s="3">
        <f>SUMIFS(Data!F:F,Data!$B:$B,Figure16!$B5884,Data!$A:$A,Figure16!$A5884)</f>
        <v>0</v>
      </c>
      <c r="D5884" s="3">
        <f>SUMIFS(Data!Y:Y,Data!$B:$B,Figure16!$B5884,Data!$A:$A,Figure16!$A5884)</f>
        <v>0</v>
      </c>
      <c r="E5884" s="3">
        <f>SUMIFS(Data!Q:Q,Data!$B:$B,Figure16!$B5884,Data!$A:$A,Figure16!$A5884)</f>
        <v>1851558301.7001967</v>
      </c>
      <c r="F5884" s="1">
        <f t="shared" si="186"/>
        <v>0</v>
      </c>
      <c r="G5884" s="1">
        <f t="shared" si="187"/>
        <v>0</v>
      </c>
      <c r="H5884">
        <f>SUMIFS(Data!Z:Z,Data!B:B,Figure16!B5884,Data!A:A,Figure16!A5884)</f>
        <v>1</v>
      </c>
    </row>
    <row r="5885" spans="1:8">
      <c r="A5885" s="27">
        <v>1998</v>
      </c>
      <c r="B5885" t="s">
        <v>63</v>
      </c>
      <c r="C5885" s="3">
        <f>SUMIFS(Data!F:F,Data!$B:$B,Figure16!$B5885,Data!$A:$A,Figure16!$A5885)</f>
        <v>0</v>
      </c>
      <c r="D5885" s="3">
        <f>SUMIFS(Data!Y:Y,Data!$B:$B,Figure16!$B5885,Data!$A:$A,Figure16!$A5885)</f>
        <v>0</v>
      </c>
      <c r="E5885" s="3">
        <f>SUMIFS(Data!Q:Q,Data!$B:$B,Figure16!$B5885,Data!$A:$A,Figure16!$A5885)</f>
        <v>1989343495.2184355</v>
      </c>
      <c r="F5885" s="1">
        <f t="shared" si="186"/>
        <v>0</v>
      </c>
      <c r="G5885" s="1">
        <f t="shared" si="187"/>
        <v>0</v>
      </c>
      <c r="H5885">
        <f>SUMIFS(Data!Z:Z,Data!B:B,Figure16!B5885,Data!A:A,Figure16!A5885)</f>
        <v>1</v>
      </c>
    </row>
    <row r="5886" spans="1:8">
      <c r="A5886" s="27">
        <v>1999</v>
      </c>
      <c r="B5886" t="s">
        <v>63</v>
      </c>
      <c r="C5886" s="3">
        <f>SUMIFS(Data!F:F,Data!$B:$B,Figure16!$B5886,Data!$A:$A,Figure16!$A5886)</f>
        <v>0</v>
      </c>
      <c r="D5886" s="3">
        <f>SUMIFS(Data!Y:Y,Data!$B:$B,Figure16!$B5886,Data!$A:$A,Figure16!$A5886)</f>
        <v>0</v>
      </c>
      <c r="E5886" s="3">
        <f>SUMIFS(Data!Q:Q,Data!$B:$B,Figure16!$B5886,Data!$A:$A,Figure16!$A5886)</f>
        <v>1817654508.1644442</v>
      </c>
      <c r="F5886" s="1">
        <f t="shared" si="186"/>
        <v>0</v>
      </c>
      <c r="G5886" s="1">
        <f t="shared" si="187"/>
        <v>0</v>
      </c>
      <c r="H5886">
        <f>SUMIFS(Data!Z:Z,Data!B:B,Figure16!B5886,Data!A:A,Figure16!A5886)</f>
        <v>1</v>
      </c>
    </row>
    <row r="5887" spans="1:8">
      <c r="A5887" s="27">
        <v>2000</v>
      </c>
      <c r="B5887" t="s">
        <v>63</v>
      </c>
      <c r="C5887" s="3">
        <f>SUMIFS(Data!F:F,Data!$B:$B,Figure16!$B5887,Data!$A:$A,Figure16!$A5887)</f>
        <v>0</v>
      </c>
      <c r="D5887" s="3">
        <f>SUMIFS(Data!Y:Y,Data!$B:$B,Figure16!$B5887,Data!$A:$A,Figure16!$A5887)</f>
        <v>0</v>
      </c>
      <c r="E5887" s="3">
        <f>SUMIFS(Data!Q:Q,Data!$B:$B,Figure16!$B5887,Data!$A:$A,Figure16!$A5887)</f>
        <v>1734938652.2116461</v>
      </c>
      <c r="F5887" s="1">
        <f t="shared" si="186"/>
        <v>0</v>
      </c>
      <c r="G5887" s="1">
        <f t="shared" si="187"/>
        <v>0</v>
      </c>
      <c r="H5887">
        <f>SUMIFS(Data!Z:Z,Data!B:B,Figure16!B5887,Data!A:A,Figure16!A5887)</f>
        <v>1</v>
      </c>
    </row>
    <row r="5888" spans="1:8">
      <c r="A5888" s="27">
        <v>2001</v>
      </c>
      <c r="B5888" t="s">
        <v>63</v>
      </c>
      <c r="C5888" s="3">
        <f>SUMIFS(Data!F:F,Data!$B:$B,Figure16!$B5888,Data!$A:$A,Figure16!$A5888)</f>
        <v>7236276</v>
      </c>
      <c r="D5888" s="3">
        <f>SUMIFS(Data!Y:Y,Data!$B:$B,Figure16!$B5888,Data!$A:$A,Figure16!$A5888)</f>
        <v>0</v>
      </c>
      <c r="E5888" s="3">
        <f>SUMIFS(Data!Q:Q,Data!$B:$B,Figure16!$B5888,Data!$A:$A,Figure16!$A5888)</f>
        <v>1674685248.1952827</v>
      </c>
      <c r="F5888" s="1">
        <f t="shared" si="186"/>
        <v>0.43209767374485092</v>
      </c>
      <c r="G5888" s="1">
        <f t="shared" si="187"/>
        <v>0</v>
      </c>
      <c r="H5888">
        <f>SUMIFS(Data!Z:Z,Data!B:B,Figure16!B5888,Data!A:A,Figure16!A5888)</f>
        <v>1</v>
      </c>
    </row>
    <row r="5889" spans="1:8">
      <c r="A5889" s="27">
        <v>2002</v>
      </c>
      <c r="B5889" t="s">
        <v>63</v>
      </c>
      <c r="C5889" s="3">
        <f>SUMIFS(Data!F:F,Data!$B:$B,Figure16!$B5889,Data!$A:$A,Figure16!$A5889)</f>
        <v>0</v>
      </c>
      <c r="D5889" s="3">
        <f>SUMIFS(Data!Y:Y,Data!$B:$B,Figure16!$B5889,Data!$A:$A,Figure16!$A5889)</f>
        <v>0</v>
      </c>
      <c r="E5889" s="3">
        <f>SUMIFS(Data!Q:Q,Data!$B:$B,Figure16!$B5889,Data!$A:$A,Figure16!$A5889)</f>
        <v>1677552332.3962293</v>
      </c>
      <c r="F5889" s="1">
        <f t="shared" si="186"/>
        <v>0</v>
      </c>
      <c r="G5889" s="1">
        <f t="shared" si="187"/>
        <v>0</v>
      </c>
      <c r="H5889">
        <f>SUMIFS(Data!Z:Z,Data!B:B,Figure16!B5889,Data!A:A,Figure16!A5889)</f>
        <v>1</v>
      </c>
    </row>
    <row r="5890" spans="1:8">
      <c r="A5890" s="27">
        <v>2003</v>
      </c>
      <c r="B5890" t="s">
        <v>63</v>
      </c>
      <c r="C5890" s="3">
        <f>SUMIFS(Data!F:F,Data!$B:$B,Figure16!$B5890,Data!$A:$A,Figure16!$A5890)</f>
        <v>3719857.75</v>
      </c>
      <c r="D5890" s="3">
        <f>SUMIFS(Data!Y:Y,Data!$B:$B,Figure16!$B5890,Data!$A:$A,Figure16!$A5890)</f>
        <v>0</v>
      </c>
      <c r="E5890" s="3">
        <f>SUMIFS(Data!Q:Q,Data!$B:$B,Figure16!$B5890,Data!$A:$A,Figure16!$A5890)</f>
        <v>1846198770.5870867</v>
      </c>
      <c r="F5890" s="1">
        <f t="shared" si="186"/>
        <v>0.20148739178377281</v>
      </c>
      <c r="G5890" s="1">
        <f t="shared" si="187"/>
        <v>0</v>
      </c>
      <c r="H5890">
        <f>SUMIFS(Data!Z:Z,Data!B:B,Figure16!B5890,Data!A:A,Figure16!A5890)</f>
        <v>1</v>
      </c>
    </row>
    <row r="5891" spans="1:8">
      <c r="A5891" s="27">
        <v>2004</v>
      </c>
      <c r="B5891" t="s">
        <v>63</v>
      </c>
      <c r="C5891" s="3">
        <f>SUMIFS(Data!F:F,Data!$B:$B,Figure16!$B5891,Data!$A:$A,Figure16!$A5891)</f>
        <v>0</v>
      </c>
      <c r="D5891" s="3">
        <f>SUMIFS(Data!Y:Y,Data!$B:$B,Figure16!$B5891,Data!$A:$A,Figure16!$A5891)</f>
        <v>0</v>
      </c>
      <c r="E5891" s="3">
        <f>SUMIFS(Data!Q:Q,Data!$B:$B,Figure16!$B5891,Data!$A:$A,Figure16!$A5891)</f>
        <v>2088961968.9357851</v>
      </c>
      <c r="F5891" s="1">
        <f t="shared" ref="F5891:F5954" si="188">IF(E5891&gt;0,C5891/E5891*100,"")</f>
        <v>0</v>
      </c>
      <c r="G5891" s="1">
        <f t="shared" ref="G5891:G5954" si="189">IF($E5891&gt;0,D5891/$E5891*100,"")</f>
        <v>0</v>
      </c>
      <c r="H5891">
        <f>SUMIFS(Data!Z:Z,Data!B:B,Figure16!B5891,Data!A:A,Figure16!A5891)</f>
        <v>1</v>
      </c>
    </row>
    <row r="5892" spans="1:8">
      <c r="A5892" s="27">
        <v>2005</v>
      </c>
      <c r="B5892" t="s">
        <v>63</v>
      </c>
      <c r="C5892" s="3">
        <f>SUMIFS(Data!F:F,Data!$B:$B,Figure16!$B5892,Data!$A:$A,Figure16!$A5892)</f>
        <v>1553780.53515625</v>
      </c>
      <c r="D5892" s="3">
        <f>SUMIFS(Data!Y:Y,Data!$B:$B,Figure16!$B5892,Data!$A:$A,Figure16!$A5892)</f>
        <v>0</v>
      </c>
      <c r="E5892" s="3">
        <f>SUMIFS(Data!Q:Q,Data!$B:$B,Figure16!$B5892,Data!$A:$A,Figure16!$A5892)</f>
        <v>2581313485.6852341</v>
      </c>
      <c r="F5892" s="1">
        <f t="shared" si="188"/>
        <v>6.0193407107381386E-2</v>
      </c>
      <c r="G5892" s="1">
        <f t="shared" si="189"/>
        <v>0</v>
      </c>
      <c r="H5892">
        <f>SUMIFS(Data!Z:Z,Data!B:B,Figure16!B5892,Data!A:A,Figure16!A5892)</f>
        <v>1</v>
      </c>
    </row>
    <row r="5893" spans="1:8">
      <c r="A5893" s="27">
        <v>2006</v>
      </c>
      <c r="B5893" t="s">
        <v>63</v>
      </c>
      <c r="C5893" s="3">
        <f>SUMIFS(Data!F:F,Data!$B:$B,Figure16!$B5893,Data!$A:$A,Figure16!$A5893)</f>
        <v>7665000</v>
      </c>
      <c r="D5893" s="3">
        <f>SUMIFS(Data!Y:Y,Data!$B:$B,Figure16!$B5893,Data!$A:$A,Figure16!$A5893)</f>
        <v>0</v>
      </c>
      <c r="E5893" s="3">
        <f>SUMIFS(Data!Q:Q,Data!$B:$B,Figure16!$B5893,Data!$A:$A,Figure16!$A5893)</f>
        <v>3152324689.2436123</v>
      </c>
      <c r="F5893" s="1">
        <f t="shared" si="188"/>
        <v>0.24315388659532997</v>
      </c>
      <c r="G5893" s="1">
        <f t="shared" si="189"/>
        <v>0</v>
      </c>
      <c r="H5893">
        <f>SUMIFS(Data!Z:Z,Data!B:B,Figure16!B5893,Data!A:A,Figure16!A5893)</f>
        <v>1</v>
      </c>
    </row>
    <row r="5894" spans="1:8">
      <c r="A5894" s="27">
        <v>2007</v>
      </c>
      <c r="B5894" t="s">
        <v>63</v>
      </c>
      <c r="C5894" s="3">
        <f>SUMIFS(Data!F:F,Data!$B:$B,Figure16!$B5894,Data!$A:$A,Figure16!$A5894)</f>
        <v>1962643.125</v>
      </c>
      <c r="D5894" s="3">
        <f>SUMIFS(Data!Y:Y,Data!$B:$B,Figure16!$B5894,Data!$A:$A,Figure16!$A5894)</f>
        <v>0</v>
      </c>
      <c r="E5894" s="3">
        <f>SUMIFS(Data!Q:Q,Data!$B:$B,Figure16!$B5894,Data!$A:$A,Figure16!$A5894)</f>
        <v>3824788145.2770338</v>
      </c>
      <c r="F5894" s="1">
        <f t="shared" si="188"/>
        <v>5.1313773481115085E-2</v>
      </c>
      <c r="G5894" s="1">
        <f t="shared" si="189"/>
        <v>0</v>
      </c>
      <c r="H5894">
        <f>SUMIFS(Data!Z:Z,Data!B:B,Figure16!B5894,Data!A:A,Figure16!A5894)</f>
        <v>1</v>
      </c>
    </row>
    <row r="5895" spans="1:8">
      <c r="A5895" s="27">
        <v>2008</v>
      </c>
      <c r="B5895" t="s">
        <v>63</v>
      </c>
      <c r="C5895" s="3">
        <f>SUMIFS(Data!F:F,Data!$B:$B,Figure16!$B5895,Data!$A:$A,Figure16!$A5895)</f>
        <v>36048846.953125</v>
      </c>
      <c r="D5895" s="3">
        <f>SUMIFS(Data!Y:Y,Data!$B:$B,Figure16!$B5895,Data!$A:$A,Figure16!$A5895)</f>
        <v>0</v>
      </c>
      <c r="E5895" s="3">
        <f>SUMIFS(Data!Q:Q,Data!$B:$B,Figure16!$B5895,Data!$A:$A,Figure16!$A5895)</f>
        <v>4860093843.1416225</v>
      </c>
      <c r="F5895" s="1">
        <f t="shared" si="188"/>
        <v>0.74173149977331709</v>
      </c>
      <c r="G5895" s="1">
        <f t="shared" si="189"/>
        <v>0</v>
      </c>
      <c r="H5895">
        <f>SUMIFS(Data!Z:Z,Data!B:B,Figure16!B5895,Data!A:A,Figure16!A5895)</f>
        <v>1</v>
      </c>
    </row>
    <row r="5896" spans="1:8">
      <c r="A5896" s="27">
        <v>2009</v>
      </c>
      <c r="B5896" t="s">
        <v>63</v>
      </c>
      <c r="C5896" s="3">
        <f>SUMIFS(Data!F:F,Data!$B:$B,Figure16!$B5896,Data!$A:$A,Figure16!$A5896)</f>
        <v>70000</v>
      </c>
      <c r="D5896" s="3">
        <f>SUMIFS(Data!Y:Y,Data!$B:$B,Figure16!$B5896,Data!$A:$A,Figure16!$A5896)</f>
        <v>0</v>
      </c>
      <c r="E5896" s="3">
        <f>SUMIFS(Data!Q:Q,Data!$B:$B,Figure16!$B5896,Data!$A:$A,Figure16!$A5896)</f>
        <v>5378925894.622962</v>
      </c>
      <c r="F5896" s="1">
        <f t="shared" si="188"/>
        <v>1.301375058354595E-3</v>
      </c>
      <c r="G5896" s="1">
        <f t="shared" si="189"/>
        <v>0</v>
      </c>
      <c r="H5896">
        <f>SUMIFS(Data!Z:Z,Data!B:B,Figure16!B5896,Data!A:A,Figure16!A5896)</f>
        <v>1</v>
      </c>
    </row>
    <row r="5897" spans="1:8">
      <c r="A5897" s="27">
        <v>2010</v>
      </c>
      <c r="B5897" t="s">
        <v>63</v>
      </c>
      <c r="C5897" s="3">
        <f>SUMIFS(Data!F:F,Data!$B:$B,Figure16!$B5897,Data!$A:$A,Figure16!$A5897)</f>
        <v>11428928.4375</v>
      </c>
      <c r="D5897" s="3">
        <f>SUMIFS(Data!Y:Y,Data!$B:$B,Figure16!$B5897,Data!$A:$A,Figure16!$A5897)</f>
        <v>0</v>
      </c>
      <c r="E5897" s="3">
        <f>SUMIFS(Data!Q:Q,Data!$B:$B,Figure16!$B5897,Data!$A:$A,Figure16!$A5897)</f>
        <v>5773084568.1475639</v>
      </c>
      <c r="F5897" s="1">
        <f t="shared" si="188"/>
        <v>0.19796918445570688</v>
      </c>
      <c r="G5897" s="1">
        <f t="shared" si="189"/>
        <v>0</v>
      </c>
      <c r="H5897">
        <f>SUMIFS(Data!Z:Z,Data!B:B,Figure16!B5897,Data!A:A,Figure16!A5897)</f>
        <v>1</v>
      </c>
    </row>
    <row r="5898" spans="1:8">
      <c r="A5898" s="27">
        <v>2011</v>
      </c>
      <c r="B5898" t="s">
        <v>63</v>
      </c>
      <c r="C5898" s="3">
        <f>SUMIFS(Data!F:F,Data!$B:$B,Figure16!$B5898,Data!$A:$A,Figure16!$A5898)</f>
        <v>28476375</v>
      </c>
      <c r="D5898" s="3">
        <f>SUMIFS(Data!Y:Y,Data!$B:$B,Figure16!$B5898,Data!$A:$A,Figure16!$A5898)</f>
        <v>0</v>
      </c>
      <c r="E5898" s="3">
        <f>SUMIFS(Data!Q:Q,Data!$B:$B,Figure16!$B5898,Data!$A:$A,Figure16!$A5898)</f>
        <v>6563320570.4086161</v>
      </c>
      <c r="F5898" s="1">
        <f t="shared" si="188"/>
        <v>0.43387146330149662</v>
      </c>
      <c r="G5898" s="1">
        <f t="shared" si="189"/>
        <v>0</v>
      </c>
      <c r="H5898">
        <f>SUMIFS(Data!Z:Z,Data!B:B,Figure16!B5898,Data!A:A,Figure16!A5898)</f>
        <v>1</v>
      </c>
    </row>
    <row r="5899" spans="1:8">
      <c r="A5899" s="27">
        <v>2012</v>
      </c>
      <c r="B5899" t="s">
        <v>63</v>
      </c>
      <c r="C5899" s="3">
        <f>SUMIFS(Data!F:F,Data!$B:$B,Figure16!$B5899,Data!$A:$A,Figure16!$A5899)</f>
        <v>149340640</v>
      </c>
      <c r="D5899" s="3">
        <f>SUMIFS(Data!Y:Y,Data!$B:$B,Figure16!$B5899,Data!$A:$A,Figure16!$A5899)</f>
        <v>0</v>
      </c>
      <c r="E5899" s="3">
        <f>SUMIFS(Data!Q:Q,Data!$B:$B,Figure16!$B5899,Data!$A:$A,Figure16!$A5899)</f>
        <v>7334917696.7226334</v>
      </c>
      <c r="F5899" s="1">
        <f t="shared" si="188"/>
        <v>2.0360233907836203</v>
      </c>
      <c r="G5899" s="1">
        <f t="shared" si="189"/>
        <v>0</v>
      </c>
      <c r="H5899">
        <f>SUMIFS(Data!Z:Z,Data!B:B,Figure16!B5899,Data!A:A,Figure16!A5899)</f>
        <v>1</v>
      </c>
    </row>
    <row r="5900" spans="1:8">
      <c r="A5900" s="27">
        <v>2013</v>
      </c>
      <c r="B5900" t="s">
        <v>63</v>
      </c>
      <c r="C5900" s="3">
        <f>SUMIFS(Data!F:F,Data!$B:$B,Figure16!$B5900,Data!$A:$A,Figure16!$A5900)</f>
        <v>30606096</v>
      </c>
      <c r="D5900" s="3">
        <f>SUMIFS(Data!Y:Y,Data!$B:$B,Figure16!$B5900,Data!$A:$A,Figure16!$A5900)</f>
        <v>0</v>
      </c>
      <c r="E5900" s="3">
        <f>SUMIFS(Data!Q:Q,Data!$B:$B,Figure16!$B5900,Data!$A:$A,Figure16!$A5900)</f>
        <v>7621923307.7032518</v>
      </c>
      <c r="F5900" s="1">
        <f t="shared" si="188"/>
        <v>0.40155345002051285</v>
      </c>
      <c r="G5900" s="1">
        <f t="shared" si="189"/>
        <v>0</v>
      </c>
      <c r="H5900">
        <f>SUMIFS(Data!Z:Z,Data!B:B,Figure16!B5900,Data!A:A,Figure16!A5900)</f>
        <v>1</v>
      </c>
    </row>
    <row r="5901" spans="1:8">
      <c r="A5901" s="27">
        <v>2014</v>
      </c>
      <c r="B5901" t="s">
        <v>63</v>
      </c>
      <c r="C5901" s="3">
        <f>SUMIFS(Data!F:F,Data!$B:$B,Figure16!$B5901,Data!$A:$A,Figure16!$A5901)</f>
        <v>43289825.5</v>
      </c>
      <c r="D5901" s="3">
        <f>SUMIFS(Data!Y:Y,Data!$B:$B,Figure16!$B5901,Data!$A:$A,Figure16!$A5901)</f>
        <v>0</v>
      </c>
      <c r="E5901" s="3">
        <f>SUMIFS(Data!Q:Q,Data!$B:$B,Figure16!$B5901,Data!$A:$A,Figure16!$A5901)</f>
        <v>8016591927.6592302</v>
      </c>
      <c r="F5901" s="1">
        <f t="shared" si="188"/>
        <v>0.54000285770614531</v>
      </c>
      <c r="G5901" s="1">
        <f t="shared" si="189"/>
        <v>0</v>
      </c>
      <c r="H5901">
        <f>SUMIFS(Data!Z:Z,Data!B:B,Figure16!B5901,Data!A:A,Figure16!A5901)</f>
        <v>1</v>
      </c>
    </row>
    <row r="5902" spans="1:8">
      <c r="A5902" s="27">
        <v>2015</v>
      </c>
      <c r="B5902" t="s">
        <v>63</v>
      </c>
      <c r="C5902" s="3">
        <f>SUMIFS(Data!F:F,Data!$B:$B,Figure16!$B5902,Data!$A:$A,Figure16!$A5902)</f>
        <v>0</v>
      </c>
      <c r="D5902" s="3">
        <f>SUMIFS(Data!Y:Y,Data!$B:$B,Figure16!$B5902,Data!$A:$A,Figure16!$A5902)</f>
        <v>0</v>
      </c>
      <c r="E5902" s="3">
        <f>SUMIFS(Data!Q:Q,Data!$B:$B,Figure16!$B5902,Data!$A:$A,Figure16!$A5902)</f>
        <v>8277613193.5763092</v>
      </c>
      <c r="F5902" s="1">
        <f t="shared" si="188"/>
        <v>0</v>
      </c>
      <c r="G5902" s="1">
        <f t="shared" si="189"/>
        <v>0</v>
      </c>
      <c r="H5902">
        <f>SUMIFS(Data!Z:Z,Data!B:B,Figure16!B5902,Data!A:A,Figure16!A5902)</f>
        <v>1</v>
      </c>
    </row>
    <row r="5903" spans="1:8">
      <c r="A5903" s="27">
        <v>2016</v>
      </c>
      <c r="B5903" t="s">
        <v>63</v>
      </c>
      <c r="C5903" s="3">
        <f>SUMIFS(Data!F:F,Data!$B:$B,Figure16!$B5903,Data!$A:$A,Figure16!$A5903)</f>
        <v>71000000</v>
      </c>
      <c r="D5903" s="3">
        <f>SUMIFS(Data!Y:Y,Data!$B:$B,Figure16!$B5903,Data!$A:$A,Figure16!$A5903)</f>
        <v>0</v>
      </c>
      <c r="E5903" s="3">
        <f>SUMIFS(Data!Q:Q,Data!$B:$B,Figure16!$B5903,Data!$A:$A,Figure16!$A5903)</f>
        <v>8475681532.5216913</v>
      </c>
      <c r="F5903" s="1">
        <f t="shared" si="188"/>
        <v>0.83769074767107277</v>
      </c>
      <c r="G5903" s="1">
        <f t="shared" si="189"/>
        <v>0</v>
      </c>
      <c r="H5903">
        <f>SUMIFS(Data!Z:Z,Data!B:B,Figure16!B5903,Data!A:A,Figure16!A5903)</f>
        <v>1</v>
      </c>
    </row>
    <row r="5904" spans="1:8">
      <c r="A5904" s="27">
        <v>2017</v>
      </c>
      <c r="B5904" t="s">
        <v>63</v>
      </c>
      <c r="C5904" s="3">
        <f>SUMIFS(Data!F:F,Data!$B:$B,Figure16!$B5904,Data!$A:$A,Figure16!$A5904)</f>
        <v>0</v>
      </c>
      <c r="D5904" s="3">
        <f>SUMIFS(Data!Y:Y,Data!$B:$B,Figure16!$B5904,Data!$A:$A,Figure16!$A5904)</f>
        <v>0</v>
      </c>
      <c r="E5904" s="3">
        <f>SUMIFS(Data!Q:Q,Data!$B:$B,Figure16!$B5904,Data!$A:$A,Figure16!$A5904)</f>
        <v>9135454442.1401272</v>
      </c>
      <c r="F5904" s="1">
        <f t="shared" si="188"/>
        <v>0</v>
      </c>
      <c r="G5904" s="1">
        <f t="shared" si="189"/>
        <v>0</v>
      </c>
      <c r="H5904">
        <f>SUMIFS(Data!Z:Z,Data!B:B,Figure16!B5904,Data!A:A,Figure16!A5904)</f>
        <v>1</v>
      </c>
    </row>
    <row r="5905" spans="1:8">
      <c r="A5905" s="27">
        <v>1962</v>
      </c>
      <c r="B5905" t="s">
        <v>135</v>
      </c>
      <c r="C5905" s="3">
        <f>SUMIFS(Data!F:F,Data!$B:$B,Figure16!$B5905,Data!$A:$A,Figure16!$A5905)</f>
        <v>0</v>
      </c>
      <c r="D5905" s="3">
        <f>SUMIFS(Data!Y:Y,Data!$B:$B,Figure16!$B5905,Data!$A:$A,Figure16!$A5905)</f>
        <v>0</v>
      </c>
      <c r="E5905" s="3">
        <f>SUMIFS(Data!Q:Q,Data!$B:$B,Figure16!$B5905,Data!$A:$A,Figure16!$A5905)</f>
        <v>0</v>
      </c>
      <c r="F5905" s="1" t="str">
        <f t="shared" si="188"/>
        <v/>
      </c>
      <c r="G5905" s="1" t="str">
        <f t="shared" si="189"/>
        <v/>
      </c>
      <c r="H5905">
        <f>SUMIFS(Data!Z:Z,Data!B:B,Figure16!B5905,Data!A:A,Figure16!A5905)</f>
        <v>1</v>
      </c>
    </row>
    <row r="5906" spans="1:8">
      <c r="A5906" s="27">
        <v>1963</v>
      </c>
      <c r="B5906" t="s">
        <v>135</v>
      </c>
      <c r="C5906" s="3">
        <f>SUMIFS(Data!F:F,Data!$B:$B,Figure16!$B5906,Data!$A:$A,Figure16!$A5906)</f>
        <v>0</v>
      </c>
      <c r="D5906" s="3">
        <f>SUMIFS(Data!Y:Y,Data!$B:$B,Figure16!$B5906,Data!$A:$A,Figure16!$A5906)</f>
        <v>0</v>
      </c>
      <c r="E5906" s="3">
        <f>SUMIFS(Data!Q:Q,Data!$B:$B,Figure16!$B5906,Data!$A:$A,Figure16!$A5906)</f>
        <v>0</v>
      </c>
      <c r="F5906" s="1" t="str">
        <f t="shared" si="188"/>
        <v/>
      </c>
      <c r="G5906" s="1" t="str">
        <f t="shared" si="189"/>
        <v/>
      </c>
      <c r="H5906">
        <f>SUMIFS(Data!Z:Z,Data!B:B,Figure16!B5906,Data!A:A,Figure16!A5906)</f>
        <v>1</v>
      </c>
    </row>
    <row r="5907" spans="1:8">
      <c r="A5907" s="27">
        <v>1964</v>
      </c>
      <c r="B5907" t="s">
        <v>135</v>
      </c>
      <c r="C5907" s="3">
        <f>SUMIFS(Data!F:F,Data!$B:$B,Figure16!$B5907,Data!$A:$A,Figure16!$A5907)</f>
        <v>0</v>
      </c>
      <c r="D5907" s="3">
        <f>SUMIFS(Data!Y:Y,Data!$B:$B,Figure16!$B5907,Data!$A:$A,Figure16!$A5907)</f>
        <v>0</v>
      </c>
      <c r="E5907" s="3">
        <f>SUMIFS(Data!Q:Q,Data!$B:$B,Figure16!$B5907,Data!$A:$A,Figure16!$A5907)</f>
        <v>0</v>
      </c>
      <c r="F5907" s="1" t="str">
        <f t="shared" si="188"/>
        <v/>
      </c>
      <c r="G5907" s="1" t="str">
        <f t="shared" si="189"/>
        <v/>
      </c>
      <c r="H5907">
        <f>SUMIFS(Data!Z:Z,Data!B:B,Figure16!B5907,Data!A:A,Figure16!A5907)</f>
        <v>1</v>
      </c>
    </row>
    <row r="5908" spans="1:8">
      <c r="A5908" s="27">
        <v>1965</v>
      </c>
      <c r="B5908" t="s">
        <v>135</v>
      </c>
      <c r="C5908" s="3">
        <f>SUMIFS(Data!F:F,Data!$B:$B,Figure16!$B5908,Data!$A:$A,Figure16!$A5908)</f>
        <v>0</v>
      </c>
      <c r="D5908" s="3">
        <f>SUMIFS(Data!Y:Y,Data!$B:$B,Figure16!$B5908,Data!$A:$A,Figure16!$A5908)</f>
        <v>0</v>
      </c>
      <c r="E5908" s="3">
        <f>SUMIFS(Data!Q:Q,Data!$B:$B,Figure16!$B5908,Data!$A:$A,Figure16!$A5908)</f>
        <v>0</v>
      </c>
      <c r="F5908" s="1" t="str">
        <f t="shared" si="188"/>
        <v/>
      </c>
      <c r="G5908" s="1" t="str">
        <f t="shared" si="189"/>
        <v/>
      </c>
      <c r="H5908">
        <f>SUMIFS(Data!Z:Z,Data!B:B,Figure16!B5908,Data!A:A,Figure16!A5908)</f>
        <v>1</v>
      </c>
    </row>
    <row r="5909" spans="1:8">
      <c r="A5909" s="27">
        <v>1966</v>
      </c>
      <c r="B5909" t="s">
        <v>135</v>
      </c>
      <c r="C5909" s="3">
        <f>SUMIFS(Data!F:F,Data!$B:$B,Figure16!$B5909,Data!$A:$A,Figure16!$A5909)</f>
        <v>0</v>
      </c>
      <c r="D5909" s="3">
        <f>SUMIFS(Data!Y:Y,Data!$B:$B,Figure16!$B5909,Data!$A:$A,Figure16!$A5909)</f>
        <v>0</v>
      </c>
      <c r="E5909" s="3">
        <f>SUMIFS(Data!Q:Q,Data!$B:$B,Figure16!$B5909,Data!$A:$A,Figure16!$A5909)</f>
        <v>0</v>
      </c>
      <c r="F5909" s="1" t="str">
        <f t="shared" si="188"/>
        <v/>
      </c>
      <c r="G5909" s="1" t="str">
        <f t="shared" si="189"/>
        <v/>
      </c>
      <c r="H5909">
        <f>SUMIFS(Data!Z:Z,Data!B:B,Figure16!B5909,Data!A:A,Figure16!A5909)</f>
        <v>1</v>
      </c>
    </row>
    <row r="5910" spans="1:8">
      <c r="A5910" s="27">
        <v>1967</v>
      </c>
      <c r="B5910" t="s">
        <v>135</v>
      </c>
      <c r="C5910" s="3">
        <f>SUMIFS(Data!F:F,Data!$B:$B,Figure16!$B5910,Data!$A:$A,Figure16!$A5910)</f>
        <v>0</v>
      </c>
      <c r="D5910" s="3">
        <f>SUMIFS(Data!Y:Y,Data!$B:$B,Figure16!$B5910,Data!$A:$A,Figure16!$A5910)</f>
        <v>0</v>
      </c>
      <c r="E5910" s="3">
        <f>SUMIFS(Data!Q:Q,Data!$B:$B,Figure16!$B5910,Data!$A:$A,Figure16!$A5910)</f>
        <v>0</v>
      </c>
      <c r="F5910" s="1" t="str">
        <f t="shared" si="188"/>
        <v/>
      </c>
      <c r="G5910" s="1" t="str">
        <f t="shared" si="189"/>
        <v/>
      </c>
      <c r="H5910">
        <f>SUMIFS(Data!Z:Z,Data!B:B,Figure16!B5910,Data!A:A,Figure16!A5910)</f>
        <v>1</v>
      </c>
    </row>
    <row r="5911" spans="1:8">
      <c r="A5911" s="27">
        <v>1968</v>
      </c>
      <c r="B5911" t="s">
        <v>135</v>
      </c>
      <c r="C5911" s="3">
        <f>SUMIFS(Data!F:F,Data!$B:$B,Figure16!$B5911,Data!$A:$A,Figure16!$A5911)</f>
        <v>0</v>
      </c>
      <c r="D5911" s="3">
        <f>SUMIFS(Data!Y:Y,Data!$B:$B,Figure16!$B5911,Data!$A:$A,Figure16!$A5911)</f>
        <v>0</v>
      </c>
      <c r="E5911" s="3">
        <f>SUMIFS(Data!Q:Q,Data!$B:$B,Figure16!$B5911,Data!$A:$A,Figure16!$A5911)</f>
        <v>0</v>
      </c>
      <c r="F5911" s="1" t="str">
        <f t="shared" si="188"/>
        <v/>
      </c>
      <c r="G5911" s="1" t="str">
        <f t="shared" si="189"/>
        <v/>
      </c>
      <c r="H5911">
        <f>SUMIFS(Data!Z:Z,Data!B:B,Figure16!B5911,Data!A:A,Figure16!A5911)</f>
        <v>1</v>
      </c>
    </row>
    <row r="5912" spans="1:8">
      <c r="A5912" s="27">
        <v>1969</v>
      </c>
      <c r="B5912" t="s">
        <v>135</v>
      </c>
      <c r="C5912" s="3">
        <f>SUMIFS(Data!F:F,Data!$B:$B,Figure16!$B5912,Data!$A:$A,Figure16!$A5912)</f>
        <v>0</v>
      </c>
      <c r="D5912" s="3">
        <f>SUMIFS(Data!Y:Y,Data!$B:$B,Figure16!$B5912,Data!$A:$A,Figure16!$A5912)</f>
        <v>0</v>
      </c>
      <c r="E5912" s="3">
        <f>SUMIFS(Data!Q:Q,Data!$B:$B,Figure16!$B5912,Data!$A:$A,Figure16!$A5912)</f>
        <v>0</v>
      </c>
      <c r="F5912" s="1" t="str">
        <f t="shared" si="188"/>
        <v/>
      </c>
      <c r="G5912" s="1" t="str">
        <f t="shared" si="189"/>
        <v/>
      </c>
      <c r="H5912">
        <f>SUMIFS(Data!Z:Z,Data!B:B,Figure16!B5912,Data!A:A,Figure16!A5912)</f>
        <v>1</v>
      </c>
    </row>
    <row r="5913" spans="1:8">
      <c r="A5913" s="27">
        <v>1970</v>
      </c>
      <c r="B5913" t="s">
        <v>135</v>
      </c>
      <c r="C5913" s="3">
        <f>SUMIFS(Data!F:F,Data!$B:$B,Figure16!$B5913,Data!$A:$A,Figure16!$A5913)</f>
        <v>0</v>
      </c>
      <c r="D5913" s="3">
        <f>SUMIFS(Data!Y:Y,Data!$B:$B,Figure16!$B5913,Data!$A:$A,Figure16!$A5913)</f>
        <v>0</v>
      </c>
      <c r="E5913" s="3">
        <f>SUMIFS(Data!Q:Q,Data!$B:$B,Figure16!$B5913,Data!$A:$A,Figure16!$A5913)</f>
        <v>0</v>
      </c>
      <c r="F5913" s="1" t="str">
        <f t="shared" si="188"/>
        <v/>
      </c>
      <c r="G5913" s="1" t="str">
        <f t="shared" si="189"/>
        <v/>
      </c>
      <c r="H5913">
        <f>SUMIFS(Data!Z:Z,Data!B:B,Figure16!B5913,Data!A:A,Figure16!A5913)</f>
        <v>1</v>
      </c>
    </row>
    <row r="5914" spans="1:8">
      <c r="A5914" s="27">
        <v>1971</v>
      </c>
      <c r="B5914" t="s">
        <v>135</v>
      </c>
      <c r="C5914" s="3">
        <f>SUMIFS(Data!F:F,Data!$B:$B,Figure16!$B5914,Data!$A:$A,Figure16!$A5914)</f>
        <v>0</v>
      </c>
      <c r="D5914" s="3">
        <f>SUMIFS(Data!Y:Y,Data!$B:$B,Figure16!$B5914,Data!$A:$A,Figure16!$A5914)</f>
        <v>0</v>
      </c>
      <c r="E5914" s="3">
        <f>SUMIFS(Data!Q:Q,Data!$B:$B,Figure16!$B5914,Data!$A:$A,Figure16!$A5914)</f>
        <v>0</v>
      </c>
      <c r="F5914" s="1" t="str">
        <f t="shared" si="188"/>
        <v/>
      </c>
      <c r="G5914" s="1" t="str">
        <f t="shared" si="189"/>
        <v/>
      </c>
      <c r="H5914">
        <f>SUMIFS(Data!Z:Z,Data!B:B,Figure16!B5914,Data!A:A,Figure16!A5914)</f>
        <v>1</v>
      </c>
    </row>
    <row r="5915" spans="1:8">
      <c r="A5915" s="27">
        <v>1972</v>
      </c>
      <c r="B5915" t="s">
        <v>135</v>
      </c>
      <c r="C5915" s="3">
        <f>SUMIFS(Data!F:F,Data!$B:$B,Figure16!$B5915,Data!$A:$A,Figure16!$A5915)</f>
        <v>0</v>
      </c>
      <c r="D5915" s="3">
        <f>SUMIFS(Data!Y:Y,Data!$B:$B,Figure16!$B5915,Data!$A:$A,Figure16!$A5915)</f>
        <v>0</v>
      </c>
      <c r="E5915" s="3">
        <f>SUMIFS(Data!Q:Q,Data!$B:$B,Figure16!$B5915,Data!$A:$A,Figure16!$A5915)</f>
        <v>0</v>
      </c>
      <c r="F5915" s="1" t="str">
        <f t="shared" si="188"/>
        <v/>
      </c>
      <c r="G5915" s="1" t="str">
        <f t="shared" si="189"/>
        <v/>
      </c>
      <c r="H5915">
        <f>SUMIFS(Data!Z:Z,Data!B:B,Figure16!B5915,Data!A:A,Figure16!A5915)</f>
        <v>1</v>
      </c>
    </row>
    <row r="5916" spans="1:8">
      <c r="A5916" s="27">
        <v>1973</v>
      </c>
      <c r="B5916" t="s">
        <v>135</v>
      </c>
      <c r="C5916" s="3">
        <f>SUMIFS(Data!F:F,Data!$B:$B,Figure16!$B5916,Data!$A:$A,Figure16!$A5916)</f>
        <v>0</v>
      </c>
      <c r="D5916" s="3">
        <f>SUMIFS(Data!Y:Y,Data!$B:$B,Figure16!$B5916,Data!$A:$A,Figure16!$A5916)</f>
        <v>0</v>
      </c>
      <c r="E5916" s="3">
        <f>SUMIFS(Data!Q:Q,Data!$B:$B,Figure16!$B5916,Data!$A:$A,Figure16!$A5916)</f>
        <v>0</v>
      </c>
      <c r="F5916" s="1" t="str">
        <f t="shared" si="188"/>
        <v/>
      </c>
      <c r="G5916" s="1" t="str">
        <f t="shared" si="189"/>
        <v/>
      </c>
      <c r="H5916">
        <f>SUMIFS(Data!Z:Z,Data!B:B,Figure16!B5916,Data!A:A,Figure16!A5916)</f>
        <v>1</v>
      </c>
    </row>
    <row r="5917" spans="1:8">
      <c r="A5917" s="27">
        <v>1974</v>
      </c>
      <c r="B5917" t="s">
        <v>135</v>
      </c>
      <c r="C5917" s="3">
        <f>SUMIFS(Data!F:F,Data!$B:$B,Figure16!$B5917,Data!$A:$A,Figure16!$A5917)</f>
        <v>0</v>
      </c>
      <c r="D5917" s="3">
        <f>SUMIFS(Data!Y:Y,Data!$B:$B,Figure16!$B5917,Data!$A:$A,Figure16!$A5917)</f>
        <v>0</v>
      </c>
      <c r="E5917" s="3">
        <f>SUMIFS(Data!Q:Q,Data!$B:$B,Figure16!$B5917,Data!$A:$A,Figure16!$A5917)</f>
        <v>0</v>
      </c>
      <c r="F5917" s="1" t="str">
        <f t="shared" si="188"/>
        <v/>
      </c>
      <c r="G5917" s="1" t="str">
        <f t="shared" si="189"/>
        <v/>
      </c>
      <c r="H5917">
        <f>SUMIFS(Data!Z:Z,Data!B:B,Figure16!B5917,Data!A:A,Figure16!A5917)</f>
        <v>1</v>
      </c>
    </row>
    <row r="5918" spans="1:8">
      <c r="A5918" s="27">
        <v>1975</v>
      </c>
      <c r="B5918" t="s">
        <v>135</v>
      </c>
      <c r="C5918" s="3">
        <f>SUMIFS(Data!F:F,Data!$B:$B,Figure16!$B5918,Data!$A:$A,Figure16!$A5918)</f>
        <v>0</v>
      </c>
      <c r="D5918" s="3">
        <f>SUMIFS(Data!Y:Y,Data!$B:$B,Figure16!$B5918,Data!$A:$A,Figure16!$A5918)</f>
        <v>0</v>
      </c>
      <c r="E5918" s="3">
        <f>SUMIFS(Data!Q:Q,Data!$B:$B,Figure16!$B5918,Data!$A:$A,Figure16!$A5918)</f>
        <v>0</v>
      </c>
      <c r="F5918" s="1" t="str">
        <f t="shared" si="188"/>
        <v/>
      </c>
      <c r="G5918" s="1" t="str">
        <f t="shared" si="189"/>
        <v/>
      </c>
      <c r="H5918">
        <f>SUMIFS(Data!Z:Z,Data!B:B,Figure16!B5918,Data!A:A,Figure16!A5918)</f>
        <v>1</v>
      </c>
    </row>
    <row r="5919" spans="1:8">
      <c r="A5919" s="27">
        <v>1976</v>
      </c>
      <c r="B5919" t="s">
        <v>135</v>
      </c>
      <c r="C5919" s="3">
        <f>SUMIFS(Data!F:F,Data!$B:$B,Figure16!$B5919,Data!$A:$A,Figure16!$A5919)</f>
        <v>1000000</v>
      </c>
      <c r="D5919" s="3">
        <f>SUMIFS(Data!Y:Y,Data!$B:$B,Figure16!$B5919,Data!$A:$A,Figure16!$A5919)</f>
        <v>0</v>
      </c>
      <c r="E5919" s="3">
        <f>SUMIFS(Data!Q:Q,Data!$B:$B,Figure16!$B5919,Data!$A:$A,Figure16!$A5919)</f>
        <v>0</v>
      </c>
      <c r="F5919" s="1" t="str">
        <f t="shared" si="188"/>
        <v/>
      </c>
      <c r="G5919" s="1" t="str">
        <f t="shared" si="189"/>
        <v/>
      </c>
      <c r="H5919">
        <f>SUMIFS(Data!Z:Z,Data!B:B,Figure16!B5919,Data!A:A,Figure16!A5919)</f>
        <v>1</v>
      </c>
    </row>
    <row r="5920" spans="1:8">
      <c r="A5920" s="27">
        <v>1977</v>
      </c>
      <c r="B5920" t="s">
        <v>135</v>
      </c>
      <c r="C5920" s="3">
        <f>SUMIFS(Data!F:F,Data!$B:$B,Figure16!$B5920,Data!$A:$A,Figure16!$A5920)</f>
        <v>0</v>
      </c>
      <c r="D5920" s="3">
        <f>SUMIFS(Data!Y:Y,Data!$B:$B,Figure16!$B5920,Data!$A:$A,Figure16!$A5920)</f>
        <v>0</v>
      </c>
      <c r="E5920" s="3">
        <f>SUMIFS(Data!Q:Q,Data!$B:$B,Figure16!$B5920,Data!$A:$A,Figure16!$A5920)</f>
        <v>0</v>
      </c>
      <c r="F5920" s="1" t="str">
        <f t="shared" si="188"/>
        <v/>
      </c>
      <c r="G5920" s="1" t="str">
        <f t="shared" si="189"/>
        <v/>
      </c>
      <c r="H5920">
        <f>SUMIFS(Data!Z:Z,Data!B:B,Figure16!B5920,Data!A:A,Figure16!A5920)</f>
        <v>1</v>
      </c>
    </row>
    <row r="5921" spans="1:8">
      <c r="A5921" s="27">
        <v>1978</v>
      </c>
      <c r="B5921" t="s">
        <v>135</v>
      </c>
      <c r="C5921" s="3">
        <f>SUMIFS(Data!F:F,Data!$B:$B,Figure16!$B5921,Data!$A:$A,Figure16!$A5921)</f>
        <v>0</v>
      </c>
      <c r="D5921" s="3">
        <f>SUMIFS(Data!Y:Y,Data!$B:$B,Figure16!$B5921,Data!$A:$A,Figure16!$A5921)</f>
        <v>0</v>
      </c>
      <c r="E5921" s="3">
        <f>SUMIFS(Data!Q:Q,Data!$B:$B,Figure16!$B5921,Data!$A:$A,Figure16!$A5921)</f>
        <v>0</v>
      </c>
      <c r="F5921" s="1" t="str">
        <f t="shared" si="188"/>
        <v/>
      </c>
      <c r="G5921" s="1" t="str">
        <f t="shared" si="189"/>
        <v/>
      </c>
      <c r="H5921">
        <f>SUMIFS(Data!Z:Z,Data!B:B,Figure16!B5921,Data!A:A,Figure16!A5921)</f>
        <v>1</v>
      </c>
    </row>
    <row r="5922" spans="1:8">
      <c r="A5922" s="27">
        <v>1979</v>
      </c>
      <c r="B5922" t="s">
        <v>135</v>
      </c>
      <c r="C5922" s="3">
        <f>SUMIFS(Data!F:F,Data!$B:$B,Figure16!$B5922,Data!$A:$A,Figure16!$A5922)</f>
        <v>0</v>
      </c>
      <c r="D5922" s="3">
        <f>SUMIFS(Data!Y:Y,Data!$B:$B,Figure16!$B5922,Data!$A:$A,Figure16!$A5922)</f>
        <v>0</v>
      </c>
      <c r="E5922" s="3">
        <f>SUMIFS(Data!Q:Q,Data!$B:$B,Figure16!$B5922,Data!$A:$A,Figure16!$A5922)</f>
        <v>0</v>
      </c>
      <c r="F5922" s="1" t="str">
        <f t="shared" si="188"/>
        <v/>
      </c>
      <c r="G5922" s="1" t="str">
        <f t="shared" si="189"/>
        <v/>
      </c>
      <c r="H5922">
        <f>SUMIFS(Data!Z:Z,Data!B:B,Figure16!B5922,Data!A:A,Figure16!A5922)</f>
        <v>1</v>
      </c>
    </row>
    <row r="5923" spans="1:8">
      <c r="A5923" s="27">
        <v>1980</v>
      </c>
      <c r="B5923" t="s">
        <v>135</v>
      </c>
      <c r="C5923" s="3">
        <f>SUMIFS(Data!F:F,Data!$B:$B,Figure16!$B5923,Data!$A:$A,Figure16!$A5923)</f>
        <v>0</v>
      </c>
      <c r="D5923" s="3">
        <f>SUMIFS(Data!Y:Y,Data!$B:$B,Figure16!$B5923,Data!$A:$A,Figure16!$A5923)</f>
        <v>0</v>
      </c>
      <c r="E5923" s="3">
        <f>SUMIFS(Data!Q:Q,Data!$B:$B,Figure16!$B5923,Data!$A:$A,Figure16!$A5923)</f>
        <v>0</v>
      </c>
      <c r="F5923" s="1" t="str">
        <f t="shared" si="188"/>
        <v/>
      </c>
      <c r="G5923" s="1" t="str">
        <f t="shared" si="189"/>
        <v/>
      </c>
      <c r="H5923">
        <f>SUMIFS(Data!Z:Z,Data!B:B,Figure16!B5923,Data!A:A,Figure16!A5923)</f>
        <v>1</v>
      </c>
    </row>
    <row r="5924" spans="1:8">
      <c r="A5924" s="27">
        <v>1981</v>
      </c>
      <c r="B5924" t="s">
        <v>135</v>
      </c>
      <c r="C5924" s="3">
        <f>SUMIFS(Data!F:F,Data!$B:$B,Figure16!$B5924,Data!$A:$A,Figure16!$A5924)</f>
        <v>6100000</v>
      </c>
      <c r="D5924" s="3">
        <f>SUMIFS(Data!Y:Y,Data!$B:$B,Figure16!$B5924,Data!$A:$A,Figure16!$A5924)</f>
        <v>0</v>
      </c>
      <c r="E5924" s="3">
        <f>SUMIFS(Data!Q:Q,Data!$B:$B,Figure16!$B5924,Data!$A:$A,Figure16!$A5924)</f>
        <v>0</v>
      </c>
      <c r="F5924" s="1" t="str">
        <f t="shared" si="188"/>
        <v/>
      </c>
      <c r="G5924" s="1" t="str">
        <f t="shared" si="189"/>
        <v/>
      </c>
      <c r="H5924">
        <f>SUMIFS(Data!Z:Z,Data!B:B,Figure16!B5924,Data!A:A,Figure16!A5924)</f>
        <v>1</v>
      </c>
    </row>
    <row r="5925" spans="1:8">
      <c r="A5925" s="27">
        <v>1982</v>
      </c>
      <c r="B5925" t="s">
        <v>135</v>
      </c>
      <c r="C5925" s="3">
        <f>SUMIFS(Data!F:F,Data!$B:$B,Figure16!$B5925,Data!$A:$A,Figure16!$A5925)</f>
        <v>0</v>
      </c>
      <c r="D5925" s="3">
        <f>SUMIFS(Data!Y:Y,Data!$B:$B,Figure16!$B5925,Data!$A:$A,Figure16!$A5925)</f>
        <v>0</v>
      </c>
      <c r="E5925" s="3">
        <f>SUMIFS(Data!Q:Q,Data!$B:$B,Figure16!$B5925,Data!$A:$A,Figure16!$A5925)</f>
        <v>121221651.61931582</v>
      </c>
      <c r="F5925" s="1">
        <f t="shared" si="188"/>
        <v>0</v>
      </c>
      <c r="G5925" s="1">
        <f t="shared" si="189"/>
        <v>0</v>
      </c>
      <c r="H5925">
        <f>SUMIFS(Data!Z:Z,Data!B:B,Figure16!B5925,Data!A:A,Figure16!A5925)</f>
        <v>1</v>
      </c>
    </row>
    <row r="5926" spans="1:8">
      <c r="A5926" s="27">
        <v>1983</v>
      </c>
      <c r="B5926" t="s">
        <v>135</v>
      </c>
      <c r="C5926" s="3">
        <f>SUMIFS(Data!F:F,Data!$B:$B,Figure16!$B5926,Data!$A:$A,Figure16!$A5926)</f>
        <v>50000</v>
      </c>
      <c r="D5926" s="3">
        <f>SUMIFS(Data!Y:Y,Data!$B:$B,Figure16!$B5926,Data!$A:$A,Figure16!$A5926)</f>
        <v>0</v>
      </c>
      <c r="E5926" s="3">
        <f>SUMIFS(Data!Q:Q,Data!$B:$B,Figure16!$B5926,Data!$A:$A,Figure16!$A5926)</f>
        <v>111862823.57497902</v>
      </c>
      <c r="F5926" s="1">
        <f t="shared" si="188"/>
        <v>4.4697602297233428E-2</v>
      </c>
      <c r="G5926" s="1">
        <f t="shared" si="189"/>
        <v>0</v>
      </c>
      <c r="H5926">
        <f>SUMIFS(Data!Z:Z,Data!B:B,Figure16!B5926,Data!A:A,Figure16!A5926)</f>
        <v>1</v>
      </c>
    </row>
    <row r="5927" spans="1:8">
      <c r="A5927" s="27">
        <v>1984</v>
      </c>
      <c r="B5927" t="s">
        <v>135</v>
      </c>
      <c r="C5927" s="3">
        <f>SUMIFS(Data!F:F,Data!$B:$B,Figure16!$B5927,Data!$A:$A,Figure16!$A5927)</f>
        <v>0</v>
      </c>
      <c r="D5927" s="3">
        <f>SUMIFS(Data!Y:Y,Data!$B:$B,Figure16!$B5927,Data!$A:$A,Figure16!$A5927)</f>
        <v>0</v>
      </c>
      <c r="E5927" s="3">
        <f>SUMIFS(Data!Q:Q,Data!$B:$B,Figure16!$B5927,Data!$A:$A,Figure16!$A5927)</f>
        <v>109200934.32851849</v>
      </c>
      <c r="F5927" s="1">
        <f t="shared" si="188"/>
        <v>0</v>
      </c>
      <c r="G5927" s="1">
        <f t="shared" si="189"/>
        <v>0</v>
      </c>
      <c r="H5927">
        <f>SUMIFS(Data!Z:Z,Data!B:B,Figure16!B5927,Data!A:A,Figure16!A5927)</f>
        <v>1</v>
      </c>
    </row>
    <row r="5928" spans="1:8">
      <c r="A5928" s="27">
        <v>1985</v>
      </c>
      <c r="B5928" t="s">
        <v>135</v>
      </c>
      <c r="C5928" s="3">
        <f>SUMIFS(Data!F:F,Data!$B:$B,Figure16!$B5928,Data!$A:$A,Figure16!$A5928)</f>
        <v>500000</v>
      </c>
      <c r="D5928" s="3">
        <f>SUMIFS(Data!Y:Y,Data!$B:$B,Figure16!$B5928,Data!$A:$A,Figure16!$A5928)</f>
        <v>0</v>
      </c>
      <c r="E5928" s="3">
        <f>SUMIFS(Data!Q:Q,Data!$B:$B,Figure16!$B5928,Data!$A:$A,Figure16!$A5928)</f>
        <v>95572172.983565673</v>
      </c>
      <c r="F5928" s="1">
        <f t="shared" si="188"/>
        <v>0.52316483385386525</v>
      </c>
      <c r="G5928" s="1">
        <f t="shared" si="189"/>
        <v>0</v>
      </c>
      <c r="H5928">
        <f>SUMIFS(Data!Z:Z,Data!B:B,Figure16!B5928,Data!A:A,Figure16!A5928)</f>
        <v>1</v>
      </c>
    </row>
    <row r="5929" spans="1:8">
      <c r="A5929" s="27">
        <v>1986</v>
      </c>
      <c r="B5929" t="s">
        <v>135</v>
      </c>
      <c r="C5929" s="3">
        <f>SUMIFS(Data!F:F,Data!$B:$B,Figure16!$B5929,Data!$A:$A,Figure16!$A5929)</f>
        <v>0</v>
      </c>
      <c r="D5929" s="3">
        <f>SUMIFS(Data!Y:Y,Data!$B:$B,Figure16!$B5929,Data!$A:$A,Figure16!$A5929)</f>
        <v>0</v>
      </c>
      <c r="E5929" s="3">
        <f>SUMIFS(Data!Q:Q,Data!$B:$B,Figure16!$B5929,Data!$A:$A,Figure16!$A5929)</f>
        <v>100947848.64478038</v>
      </c>
      <c r="F5929" s="1">
        <f t="shared" si="188"/>
        <v>0</v>
      </c>
      <c r="G5929" s="1">
        <f t="shared" si="189"/>
        <v>0</v>
      </c>
      <c r="H5929">
        <f>SUMIFS(Data!Z:Z,Data!B:B,Figure16!B5929,Data!A:A,Figure16!A5929)</f>
        <v>1</v>
      </c>
    </row>
    <row r="5930" spans="1:8">
      <c r="A5930" s="27">
        <v>1987</v>
      </c>
      <c r="B5930" t="s">
        <v>135</v>
      </c>
      <c r="C5930" s="3">
        <f>SUMIFS(Data!F:F,Data!$B:$B,Figure16!$B5930,Data!$A:$A,Figure16!$A5930)</f>
        <v>0</v>
      </c>
      <c r="D5930" s="3">
        <f>SUMIFS(Data!Y:Y,Data!$B:$B,Figure16!$B5930,Data!$A:$A,Figure16!$A5930)</f>
        <v>0</v>
      </c>
      <c r="E5930" s="3">
        <f>SUMIFS(Data!Q:Q,Data!$B:$B,Figure16!$B5930,Data!$A:$A,Figure16!$A5930)</f>
        <v>111713922.14157791</v>
      </c>
      <c r="F5930" s="1">
        <f t="shared" si="188"/>
        <v>0</v>
      </c>
      <c r="G5930" s="1">
        <f t="shared" si="189"/>
        <v>0</v>
      </c>
      <c r="H5930">
        <f>SUMIFS(Data!Z:Z,Data!B:B,Figure16!B5930,Data!A:A,Figure16!A5930)</f>
        <v>1</v>
      </c>
    </row>
    <row r="5931" spans="1:8">
      <c r="A5931" s="27">
        <v>1988</v>
      </c>
      <c r="B5931" t="s">
        <v>135</v>
      </c>
      <c r="C5931" s="3">
        <f>SUMIFS(Data!F:F,Data!$B:$B,Figure16!$B5931,Data!$A:$A,Figure16!$A5931)</f>
        <v>0</v>
      </c>
      <c r="D5931" s="3">
        <f>SUMIFS(Data!Y:Y,Data!$B:$B,Figure16!$B5931,Data!$A:$A,Figure16!$A5931)</f>
        <v>0</v>
      </c>
      <c r="E5931" s="3">
        <f>SUMIFS(Data!Q:Q,Data!$B:$B,Figure16!$B5931,Data!$A:$A,Figure16!$A5931)</f>
        <v>133016065.41606538</v>
      </c>
      <c r="F5931" s="1">
        <f t="shared" si="188"/>
        <v>0</v>
      </c>
      <c r="G5931" s="1">
        <f t="shared" si="189"/>
        <v>0</v>
      </c>
      <c r="H5931">
        <f>SUMIFS(Data!Z:Z,Data!B:B,Figure16!B5931,Data!A:A,Figure16!A5931)</f>
        <v>1</v>
      </c>
    </row>
    <row r="5932" spans="1:8">
      <c r="A5932" s="27">
        <v>1989</v>
      </c>
      <c r="B5932" t="s">
        <v>135</v>
      </c>
      <c r="C5932" s="3">
        <f>SUMIFS(Data!F:F,Data!$B:$B,Figure16!$B5932,Data!$A:$A,Figure16!$A5932)</f>
        <v>0</v>
      </c>
      <c r="D5932" s="3">
        <f>SUMIFS(Data!Y:Y,Data!$B:$B,Figure16!$B5932,Data!$A:$A,Figure16!$A5932)</f>
        <v>0</v>
      </c>
      <c r="E5932" s="3">
        <f>SUMIFS(Data!Q:Q,Data!$B:$B,Figure16!$B5932,Data!$A:$A,Figure16!$A5932)</f>
        <v>122888609.71524288</v>
      </c>
      <c r="F5932" s="1">
        <f t="shared" si="188"/>
        <v>0</v>
      </c>
      <c r="G5932" s="1">
        <f t="shared" si="189"/>
        <v>0</v>
      </c>
      <c r="H5932">
        <f>SUMIFS(Data!Z:Z,Data!B:B,Figure16!B5932,Data!A:A,Figure16!A5932)</f>
        <v>1</v>
      </c>
    </row>
    <row r="5933" spans="1:8">
      <c r="A5933" s="27">
        <v>1990</v>
      </c>
      <c r="B5933" t="s">
        <v>135</v>
      </c>
      <c r="C5933" s="3">
        <f>SUMIFS(Data!F:F,Data!$B:$B,Figure16!$B5933,Data!$A:$A,Figure16!$A5933)</f>
        <v>0</v>
      </c>
      <c r="D5933" s="3">
        <f>SUMIFS(Data!Y:Y,Data!$B:$B,Figure16!$B5933,Data!$A:$A,Figure16!$A5933)</f>
        <v>0</v>
      </c>
      <c r="E5933" s="3">
        <f>SUMIFS(Data!Q:Q,Data!$B:$B,Figure16!$B5933,Data!$A:$A,Figure16!$A5933)</f>
        <v>125766269.75535831</v>
      </c>
      <c r="F5933" s="1">
        <f t="shared" si="188"/>
        <v>0</v>
      </c>
      <c r="G5933" s="1">
        <f t="shared" si="189"/>
        <v>0</v>
      </c>
      <c r="H5933">
        <f>SUMIFS(Data!Z:Z,Data!B:B,Figure16!B5933,Data!A:A,Figure16!A5933)</f>
        <v>1</v>
      </c>
    </row>
    <row r="5934" spans="1:8">
      <c r="A5934" s="27">
        <v>1991</v>
      </c>
      <c r="B5934" t="s">
        <v>135</v>
      </c>
      <c r="C5934" s="3">
        <f>SUMIFS(Data!F:F,Data!$B:$B,Figure16!$B5934,Data!$A:$A,Figure16!$A5934)</f>
        <v>0</v>
      </c>
      <c r="D5934" s="3">
        <f>SUMIFS(Data!Y:Y,Data!$B:$B,Figure16!$B5934,Data!$A:$A,Figure16!$A5934)</f>
        <v>0</v>
      </c>
      <c r="E5934" s="3">
        <f>SUMIFS(Data!Q:Q,Data!$B:$B,Figure16!$B5934,Data!$A:$A,Figure16!$A5934)</f>
        <v>125597205.42231491</v>
      </c>
      <c r="F5934" s="1">
        <f t="shared" si="188"/>
        <v>0</v>
      </c>
      <c r="G5934" s="1">
        <f t="shared" si="189"/>
        <v>0</v>
      </c>
      <c r="H5934">
        <f>SUMIFS(Data!Z:Z,Data!B:B,Figure16!B5934,Data!A:A,Figure16!A5934)</f>
        <v>1</v>
      </c>
    </row>
    <row r="5935" spans="1:8">
      <c r="A5935" s="27">
        <v>1992</v>
      </c>
      <c r="B5935" t="s">
        <v>135</v>
      </c>
      <c r="C5935" s="3">
        <f>SUMIFS(Data!F:F,Data!$B:$B,Figure16!$B5935,Data!$A:$A,Figure16!$A5935)</f>
        <v>0</v>
      </c>
      <c r="D5935" s="3">
        <f>SUMIFS(Data!Y:Y,Data!$B:$B,Figure16!$B5935,Data!$A:$A,Figure16!$A5935)</f>
        <v>0</v>
      </c>
      <c r="E5935" s="3">
        <f>SUMIFS(Data!Q:Q,Data!$B:$B,Figure16!$B5935,Data!$A:$A,Figure16!$A5935)</f>
        <v>132303041.36253041</v>
      </c>
      <c r="F5935" s="1">
        <f t="shared" si="188"/>
        <v>0</v>
      </c>
      <c r="G5935" s="1">
        <f t="shared" si="189"/>
        <v>0</v>
      </c>
      <c r="H5935">
        <f>SUMIFS(Data!Z:Z,Data!B:B,Figure16!B5935,Data!A:A,Figure16!A5935)</f>
        <v>1</v>
      </c>
    </row>
    <row r="5936" spans="1:8">
      <c r="A5936" s="27">
        <v>1993</v>
      </c>
      <c r="B5936" t="s">
        <v>135</v>
      </c>
      <c r="C5936" s="3">
        <f>SUMIFS(Data!F:F,Data!$B:$B,Figure16!$B5936,Data!$A:$A,Figure16!$A5936)</f>
        <v>0</v>
      </c>
      <c r="D5936" s="3">
        <f>SUMIFS(Data!Y:Y,Data!$B:$B,Figure16!$B5936,Data!$A:$A,Figure16!$A5936)</f>
        <v>0</v>
      </c>
      <c r="E5936" s="3">
        <f>SUMIFS(Data!Q:Q,Data!$B:$B,Figure16!$B5936,Data!$A:$A,Figure16!$A5936)</f>
        <v>133122897.19626167</v>
      </c>
      <c r="F5936" s="1">
        <f t="shared" si="188"/>
        <v>0</v>
      </c>
      <c r="G5936" s="1">
        <f t="shared" si="189"/>
        <v>0</v>
      </c>
      <c r="H5936">
        <f>SUMIFS(Data!Z:Z,Data!B:B,Figure16!B5936,Data!A:A,Figure16!A5936)</f>
        <v>1</v>
      </c>
    </row>
    <row r="5937" spans="1:8">
      <c r="A5937" s="27">
        <v>1994</v>
      </c>
      <c r="B5937" t="s">
        <v>135</v>
      </c>
      <c r="C5937" s="3">
        <f>SUMIFS(Data!F:F,Data!$B:$B,Figure16!$B5937,Data!$A:$A,Figure16!$A5937)</f>
        <v>0</v>
      </c>
      <c r="D5937" s="3">
        <f>SUMIFS(Data!Y:Y,Data!$B:$B,Figure16!$B5937,Data!$A:$A,Figure16!$A5937)</f>
        <v>0</v>
      </c>
      <c r="E5937" s="3">
        <f>SUMIFS(Data!Q:Q,Data!$B:$B,Figure16!$B5937,Data!$A:$A,Figure16!$A5937)</f>
        <v>221098106.50887573</v>
      </c>
      <c r="F5937" s="1">
        <f t="shared" si="188"/>
        <v>0</v>
      </c>
      <c r="G5937" s="1">
        <f t="shared" si="189"/>
        <v>0</v>
      </c>
      <c r="H5937">
        <f>SUMIFS(Data!Z:Z,Data!B:B,Figure16!B5937,Data!A:A,Figure16!A5937)</f>
        <v>1</v>
      </c>
    </row>
    <row r="5938" spans="1:8">
      <c r="A5938" s="27">
        <v>1995</v>
      </c>
      <c r="B5938" t="s">
        <v>135</v>
      </c>
      <c r="C5938" s="3">
        <f>SUMIFS(Data!F:F,Data!$B:$B,Figure16!$B5938,Data!$A:$A,Figure16!$A5938)</f>
        <v>0</v>
      </c>
      <c r="D5938" s="3">
        <f>SUMIFS(Data!Y:Y,Data!$B:$B,Figure16!$B5938,Data!$A:$A,Figure16!$A5938)</f>
        <v>0</v>
      </c>
      <c r="E5938" s="3">
        <f>SUMIFS(Data!Q:Q,Data!$B:$B,Figure16!$B5938,Data!$A:$A,Figure16!$A5938)</f>
        <v>224865731.38190347</v>
      </c>
      <c r="F5938" s="1">
        <f t="shared" si="188"/>
        <v>0</v>
      </c>
      <c r="G5938" s="1">
        <f t="shared" si="189"/>
        <v>0</v>
      </c>
      <c r="H5938">
        <f>SUMIFS(Data!Z:Z,Data!B:B,Figure16!B5938,Data!A:A,Figure16!A5938)</f>
        <v>1</v>
      </c>
    </row>
    <row r="5939" spans="1:8">
      <c r="A5939" s="27">
        <v>1996</v>
      </c>
      <c r="B5939" t="s">
        <v>135</v>
      </c>
      <c r="C5939" s="3">
        <f>SUMIFS(Data!F:F,Data!$B:$B,Figure16!$B5939,Data!$A:$A,Figure16!$A5939)</f>
        <v>0</v>
      </c>
      <c r="D5939" s="3">
        <f>SUMIFS(Data!Y:Y,Data!$B:$B,Figure16!$B5939,Data!$A:$A,Figure16!$A5939)</f>
        <v>0</v>
      </c>
      <c r="E5939" s="3">
        <f>SUMIFS(Data!Q:Q,Data!$B:$B,Figure16!$B5939,Data!$A:$A,Figure16!$A5939)</f>
        <v>249908970.65897065</v>
      </c>
      <c r="F5939" s="1">
        <f t="shared" si="188"/>
        <v>0</v>
      </c>
      <c r="G5939" s="1">
        <f t="shared" si="189"/>
        <v>0</v>
      </c>
      <c r="H5939">
        <f>SUMIFS(Data!Z:Z,Data!B:B,Figure16!B5939,Data!A:A,Figure16!A5939)</f>
        <v>1</v>
      </c>
    </row>
    <row r="5940" spans="1:8">
      <c r="A5940" s="27">
        <v>1997</v>
      </c>
      <c r="B5940" t="s">
        <v>135</v>
      </c>
      <c r="C5940" s="3">
        <f>SUMIFS(Data!F:F,Data!$B:$B,Figure16!$B5940,Data!$A:$A,Figure16!$A5940)</f>
        <v>0</v>
      </c>
      <c r="D5940" s="3">
        <f>SUMIFS(Data!Y:Y,Data!$B:$B,Figure16!$B5940,Data!$A:$A,Figure16!$A5940)</f>
        <v>0</v>
      </c>
      <c r="E5940" s="3">
        <f>SUMIFS(Data!Q:Q,Data!$B:$B,Figure16!$B5940,Data!$A:$A,Figure16!$A5940)</f>
        <v>285475591.89650959</v>
      </c>
      <c r="F5940" s="1">
        <f t="shared" si="188"/>
        <v>0</v>
      </c>
      <c r="G5940" s="1">
        <f t="shared" si="189"/>
        <v>0</v>
      </c>
      <c r="H5940">
        <f>SUMIFS(Data!Z:Z,Data!B:B,Figure16!B5940,Data!A:A,Figure16!A5940)</f>
        <v>1</v>
      </c>
    </row>
    <row r="5941" spans="1:8">
      <c r="A5941" s="27">
        <v>1998</v>
      </c>
      <c r="B5941" t="s">
        <v>135</v>
      </c>
      <c r="C5941" s="3">
        <f>SUMIFS(Data!F:F,Data!$B:$B,Figure16!$B5941,Data!$A:$A,Figure16!$A5941)</f>
        <v>0</v>
      </c>
      <c r="D5941" s="3">
        <f>SUMIFS(Data!Y:Y,Data!$B:$B,Figure16!$B5941,Data!$A:$A,Figure16!$A5941)</f>
        <v>0</v>
      </c>
      <c r="E5941" s="3">
        <f>SUMIFS(Data!Q:Q,Data!$B:$B,Figure16!$B5941,Data!$A:$A,Figure16!$A5941)</f>
        <v>269481523.20046508</v>
      </c>
      <c r="F5941" s="1">
        <f t="shared" si="188"/>
        <v>0</v>
      </c>
      <c r="G5941" s="1">
        <f t="shared" si="189"/>
        <v>0</v>
      </c>
      <c r="H5941">
        <f>SUMIFS(Data!Z:Z,Data!B:B,Figure16!B5941,Data!A:A,Figure16!A5941)</f>
        <v>1</v>
      </c>
    </row>
    <row r="5942" spans="1:8">
      <c r="A5942" s="27">
        <v>1999</v>
      </c>
      <c r="B5942" t="s">
        <v>135</v>
      </c>
      <c r="C5942" s="3">
        <f>SUMIFS(Data!F:F,Data!$B:$B,Figure16!$B5942,Data!$A:$A,Figure16!$A5942)</f>
        <v>0</v>
      </c>
      <c r="D5942" s="3">
        <f>SUMIFS(Data!Y:Y,Data!$B:$B,Figure16!$B5942,Data!$A:$A,Figure16!$A5942)</f>
        <v>0</v>
      </c>
      <c r="E5942" s="3">
        <f>SUMIFS(Data!Q:Q,Data!$B:$B,Figure16!$B5942,Data!$A:$A,Figure16!$A5942)</f>
        <v>258833766.58001739</v>
      </c>
      <c r="F5942" s="1">
        <f t="shared" si="188"/>
        <v>0</v>
      </c>
      <c r="G5942" s="1">
        <f t="shared" si="189"/>
        <v>0</v>
      </c>
      <c r="H5942">
        <f>SUMIFS(Data!Z:Z,Data!B:B,Figure16!B5942,Data!A:A,Figure16!A5942)</f>
        <v>1</v>
      </c>
    </row>
    <row r="5943" spans="1:8">
      <c r="A5943" s="27">
        <v>2000</v>
      </c>
      <c r="B5943" t="s">
        <v>135</v>
      </c>
      <c r="C5943" s="3">
        <f>SUMIFS(Data!F:F,Data!$B:$B,Figure16!$B5943,Data!$A:$A,Figure16!$A5943)</f>
        <v>0</v>
      </c>
      <c r="D5943" s="3">
        <f>SUMIFS(Data!Y:Y,Data!$B:$B,Figure16!$B5943,Data!$A:$A,Figure16!$A5943)</f>
        <v>0</v>
      </c>
      <c r="E5943" s="3">
        <f>SUMIFS(Data!Q:Q,Data!$B:$B,Figure16!$B5943,Data!$A:$A,Figure16!$A5943)</f>
        <v>269019710.32745588</v>
      </c>
      <c r="F5943" s="1">
        <f t="shared" si="188"/>
        <v>0</v>
      </c>
      <c r="G5943" s="1">
        <f t="shared" si="189"/>
        <v>0</v>
      </c>
      <c r="H5943">
        <f>SUMIFS(Data!Z:Z,Data!B:B,Figure16!B5943,Data!A:A,Figure16!A5943)</f>
        <v>1</v>
      </c>
    </row>
    <row r="5944" spans="1:8">
      <c r="A5944" s="27">
        <v>2001</v>
      </c>
      <c r="B5944" t="s">
        <v>135</v>
      </c>
      <c r="C5944" s="3">
        <f>SUMIFS(Data!F:F,Data!$B:$B,Figure16!$B5944,Data!$A:$A,Figure16!$A5944)</f>
        <v>0</v>
      </c>
      <c r="D5944" s="3">
        <f>SUMIFS(Data!Y:Y,Data!$B:$B,Figure16!$B5944,Data!$A:$A,Figure16!$A5944)</f>
        <v>0</v>
      </c>
      <c r="E5944" s="3">
        <f>SUMIFS(Data!Q:Q,Data!$B:$B,Figure16!$B5944,Data!$A:$A,Figure16!$A5944)</f>
        <v>273088357.16369998</v>
      </c>
      <c r="F5944" s="1">
        <f t="shared" si="188"/>
        <v>0</v>
      </c>
      <c r="G5944" s="1">
        <f t="shared" si="189"/>
        <v>0</v>
      </c>
      <c r="H5944">
        <f>SUMIFS(Data!Z:Z,Data!B:B,Figure16!B5944,Data!A:A,Figure16!A5944)</f>
        <v>1</v>
      </c>
    </row>
    <row r="5945" spans="1:8">
      <c r="A5945" s="27">
        <v>2002</v>
      </c>
      <c r="B5945" t="s">
        <v>135</v>
      </c>
      <c r="C5945" s="3">
        <f>SUMIFS(Data!F:F,Data!$B:$B,Figure16!$B5945,Data!$A:$A,Figure16!$A5945)</f>
        <v>0</v>
      </c>
      <c r="D5945" s="3">
        <f>SUMIFS(Data!Y:Y,Data!$B:$B,Figure16!$B5945,Data!$A:$A,Figure16!$A5945)</f>
        <v>0</v>
      </c>
      <c r="E5945" s="3">
        <f>SUMIFS(Data!Q:Q,Data!$B:$B,Figure16!$B5945,Data!$A:$A,Figure16!$A5945)</f>
        <v>288078881.43305588</v>
      </c>
      <c r="F5945" s="1">
        <f t="shared" si="188"/>
        <v>0</v>
      </c>
      <c r="G5945" s="1">
        <f t="shared" si="189"/>
        <v>0</v>
      </c>
      <c r="H5945">
        <f>SUMIFS(Data!Z:Z,Data!B:B,Figure16!B5945,Data!A:A,Figure16!A5945)</f>
        <v>1</v>
      </c>
    </row>
    <row r="5946" spans="1:8">
      <c r="A5946" s="27">
        <v>2003</v>
      </c>
      <c r="B5946" t="s">
        <v>135</v>
      </c>
      <c r="C5946" s="3">
        <f>SUMIFS(Data!F:F,Data!$B:$B,Figure16!$B5946,Data!$A:$A,Figure16!$A5946)</f>
        <v>0</v>
      </c>
      <c r="D5946" s="3">
        <f>SUMIFS(Data!Y:Y,Data!$B:$B,Figure16!$B5946,Data!$A:$A,Figure16!$A5946)</f>
        <v>0</v>
      </c>
      <c r="E5946" s="3">
        <f>SUMIFS(Data!Q:Q,Data!$B:$B,Figure16!$B5946,Data!$A:$A,Figure16!$A5946)</f>
        <v>338838639.37843472</v>
      </c>
      <c r="F5946" s="1">
        <f t="shared" si="188"/>
        <v>0</v>
      </c>
      <c r="G5946" s="1">
        <f t="shared" si="189"/>
        <v>0</v>
      </c>
      <c r="H5946">
        <f>SUMIFS(Data!Z:Z,Data!B:B,Figure16!B5946,Data!A:A,Figure16!A5946)</f>
        <v>1</v>
      </c>
    </row>
    <row r="5947" spans="1:8">
      <c r="A5947" s="27">
        <v>2004</v>
      </c>
      <c r="B5947" t="s">
        <v>135</v>
      </c>
      <c r="C5947" s="3">
        <f>SUMIFS(Data!F:F,Data!$B:$B,Figure16!$B5947,Data!$A:$A,Figure16!$A5947)</f>
        <v>100000</v>
      </c>
      <c r="D5947" s="3">
        <f>SUMIFS(Data!Y:Y,Data!$B:$B,Figure16!$B5947,Data!$A:$A,Figure16!$A5947)</f>
        <v>0</v>
      </c>
      <c r="E5947" s="3">
        <f>SUMIFS(Data!Q:Q,Data!$B:$B,Figure16!$B5947,Data!$A:$A,Figure16!$A5947)</f>
        <v>420320176.35943729</v>
      </c>
      <c r="F5947" s="1">
        <f t="shared" si="188"/>
        <v>2.3791387048354512E-2</v>
      </c>
      <c r="G5947" s="1">
        <f t="shared" si="189"/>
        <v>0</v>
      </c>
      <c r="H5947">
        <f>SUMIFS(Data!Z:Z,Data!B:B,Figure16!B5947,Data!A:A,Figure16!A5947)</f>
        <v>1</v>
      </c>
    </row>
    <row r="5948" spans="1:8">
      <c r="A5948" s="27">
        <v>2005</v>
      </c>
      <c r="B5948" t="s">
        <v>135</v>
      </c>
      <c r="C5948" s="3">
        <f>SUMIFS(Data!F:F,Data!$B:$B,Figure16!$B5948,Data!$A:$A,Figure16!$A5948)</f>
        <v>0</v>
      </c>
      <c r="D5948" s="3">
        <f>SUMIFS(Data!Y:Y,Data!$B:$B,Figure16!$B5948,Data!$A:$A,Figure16!$A5948)</f>
        <v>0</v>
      </c>
      <c r="E5948" s="3">
        <f>SUMIFS(Data!Q:Q,Data!$B:$B,Figure16!$B5948,Data!$A:$A,Figure16!$A5948)</f>
        <v>462649043.04465795</v>
      </c>
      <c r="F5948" s="1">
        <f t="shared" si="188"/>
        <v>0</v>
      </c>
      <c r="G5948" s="1">
        <f t="shared" si="189"/>
        <v>0</v>
      </c>
      <c r="H5948">
        <f>SUMIFS(Data!Z:Z,Data!B:B,Figure16!B5948,Data!A:A,Figure16!A5948)</f>
        <v>1</v>
      </c>
    </row>
    <row r="5949" spans="1:8">
      <c r="A5949" s="27">
        <v>2006</v>
      </c>
      <c r="B5949" t="s">
        <v>135</v>
      </c>
      <c r="C5949" s="3">
        <f>SUMIFS(Data!F:F,Data!$B:$B,Figure16!$B5949,Data!$A:$A,Figure16!$A5949)</f>
        <v>65000000</v>
      </c>
      <c r="D5949" s="3">
        <f>SUMIFS(Data!Y:Y,Data!$B:$B,Figure16!$B5949,Data!$A:$A,Figure16!$A5949)</f>
        <v>0</v>
      </c>
      <c r="E5949" s="3">
        <f>SUMIFS(Data!Q:Q,Data!$B:$B,Figure16!$B5949,Data!$A:$A,Figure16!$A5949)</f>
        <v>508503671.28440708</v>
      </c>
      <c r="F5949" s="1">
        <f t="shared" si="188"/>
        <v>12.782601910389232</v>
      </c>
      <c r="G5949" s="1">
        <f t="shared" si="189"/>
        <v>0</v>
      </c>
      <c r="H5949">
        <f>SUMIFS(Data!Z:Z,Data!B:B,Figure16!B5949,Data!A:A,Figure16!A5949)</f>
        <v>1</v>
      </c>
    </row>
    <row r="5950" spans="1:8">
      <c r="A5950" s="27">
        <v>2007</v>
      </c>
      <c r="B5950" t="s">
        <v>135</v>
      </c>
      <c r="C5950" s="3">
        <f>SUMIFS(Data!F:F,Data!$B:$B,Figure16!$B5950,Data!$A:$A,Figure16!$A5950)</f>
        <v>25000000</v>
      </c>
      <c r="D5950" s="3">
        <f>SUMIFS(Data!Y:Y,Data!$B:$B,Figure16!$B5950,Data!$A:$A,Figure16!$A5950)</f>
        <v>0</v>
      </c>
      <c r="E5950" s="3">
        <f>SUMIFS(Data!Q:Q,Data!$B:$B,Figure16!$B5950,Data!$A:$A,Figure16!$A5950)</f>
        <v>550970655.54407191</v>
      </c>
      <c r="F5950" s="1">
        <f t="shared" si="188"/>
        <v>4.5374467312261899</v>
      </c>
      <c r="G5950" s="1">
        <f t="shared" si="189"/>
        <v>0</v>
      </c>
      <c r="H5950">
        <f>SUMIFS(Data!Z:Z,Data!B:B,Figure16!B5950,Data!A:A,Figure16!A5950)</f>
        <v>1</v>
      </c>
    </row>
    <row r="5951" spans="1:8">
      <c r="A5951" s="27">
        <v>2008</v>
      </c>
      <c r="B5951" t="s">
        <v>135</v>
      </c>
      <c r="C5951" s="3">
        <f>SUMIFS(Data!F:F,Data!$B:$B,Figure16!$B5951,Data!$A:$A,Figure16!$A5951)</f>
        <v>41000000</v>
      </c>
      <c r="D5951" s="3">
        <f>SUMIFS(Data!Y:Y,Data!$B:$B,Figure16!$B5951,Data!$A:$A,Figure16!$A5951)</f>
        <v>0</v>
      </c>
      <c r="E5951" s="3">
        <f>SUMIFS(Data!Q:Q,Data!$B:$B,Figure16!$B5951,Data!$A:$A,Figure16!$A5951)</f>
        <v>644132488.88714051</v>
      </c>
      <c r="F5951" s="1">
        <f t="shared" si="188"/>
        <v>6.3651501371767756</v>
      </c>
      <c r="G5951" s="1">
        <f t="shared" si="189"/>
        <v>0</v>
      </c>
      <c r="H5951">
        <f>SUMIFS(Data!Z:Z,Data!B:B,Figure16!B5951,Data!A:A,Figure16!A5951)</f>
        <v>1</v>
      </c>
    </row>
    <row r="5952" spans="1:8">
      <c r="A5952" s="27">
        <v>2009</v>
      </c>
      <c r="B5952" t="s">
        <v>135</v>
      </c>
      <c r="C5952" s="3">
        <f>SUMIFS(Data!F:F,Data!$B:$B,Figure16!$B5952,Data!$A:$A,Figure16!$A5952)</f>
        <v>7850000</v>
      </c>
      <c r="D5952" s="3">
        <f>SUMIFS(Data!Y:Y,Data!$B:$B,Figure16!$B5952,Data!$A:$A,Figure16!$A5952)</f>
        <v>0</v>
      </c>
      <c r="E5952" s="3">
        <f>SUMIFS(Data!Q:Q,Data!$B:$B,Figure16!$B5952,Data!$A:$A,Figure16!$A5952)</f>
        <v>560959527.8246206</v>
      </c>
      <c r="F5952" s="1">
        <f t="shared" si="188"/>
        <v>1.3993879434478984</v>
      </c>
      <c r="G5952" s="1">
        <f t="shared" si="189"/>
        <v>0</v>
      </c>
      <c r="H5952">
        <f>SUMIFS(Data!Z:Z,Data!B:B,Figure16!B5952,Data!A:A,Figure16!A5952)</f>
        <v>1</v>
      </c>
    </row>
    <row r="5953" spans="1:8">
      <c r="A5953" s="27">
        <v>2010</v>
      </c>
      <c r="B5953" t="s">
        <v>135</v>
      </c>
      <c r="C5953" s="3">
        <f>SUMIFS(Data!F:F,Data!$B:$B,Figure16!$B5953,Data!$A:$A,Figure16!$A5953)</f>
        <v>0</v>
      </c>
      <c r="D5953" s="3">
        <f>SUMIFS(Data!Y:Y,Data!$B:$B,Figure16!$B5953,Data!$A:$A,Figure16!$A5953)</f>
        <v>0</v>
      </c>
      <c r="E5953" s="3">
        <f>SUMIFS(Data!Q:Q,Data!$B:$B,Figure16!$B5953,Data!$A:$A,Figure16!$A5953)</f>
        <v>643046733.39112616</v>
      </c>
      <c r="F5953" s="1">
        <f t="shared" si="188"/>
        <v>0</v>
      </c>
      <c r="G5953" s="1">
        <f t="shared" si="189"/>
        <v>0</v>
      </c>
      <c r="H5953">
        <f>SUMIFS(Data!Z:Z,Data!B:B,Figure16!B5953,Data!A:A,Figure16!A5953)</f>
        <v>1</v>
      </c>
    </row>
    <row r="5954" spans="1:8">
      <c r="A5954" s="27">
        <v>2011</v>
      </c>
      <c r="B5954" t="s">
        <v>135</v>
      </c>
      <c r="C5954" s="3">
        <f>SUMIFS(Data!F:F,Data!$B:$B,Figure16!$B5954,Data!$A:$A,Figure16!$A5954)</f>
        <v>32490000</v>
      </c>
      <c r="D5954" s="3">
        <f>SUMIFS(Data!Y:Y,Data!$B:$B,Figure16!$B5954,Data!$A:$A,Figure16!$A5954)</f>
        <v>0</v>
      </c>
      <c r="E5954" s="3">
        <f>SUMIFS(Data!Q:Q,Data!$B:$B,Figure16!$B5954,Data!$A:$A,Figure16!$A5954)</f>
        <v>739785121.88992214</v>
      </c>
      <c r="F5954" s="1">
        <f t="shared" si="188"/>
        <v>4.3918158176793423</v>
      </c>
      <c r="G5954" s="1">
        <f t="shared" si="189"/>
        <v>0</v>
      </c>
      <c r="H5954">
        <f>SUMIFS(Data!Z:Z,Data!B:B,Figure16!B5954,Data!A:A,Figure16!A5954)</f>
        <v>1</v>
      </c>
    </row>
    <row r="5955" spans="1:8">
      <c r="A5955" s="27">
        <v>2012</v>
      </c>
      <c r="B5955" t="s">
        <v>135</v>
      </c>
      <c r="C5955" s="3">
        <f>SUMIFS(Data!F:F,Data!$B:$B,Figure16!$B5955,Data!$A:$A,Figure16!$A5955)</f>
        <v>11175000</v>
      </c>
      <c r="D5955" s="3">
        <f>SUMIFS(Data!Y:Y,Data!$B:$B,Figure16!$B5955,Data!$A:$A,Figure16!$A5955)</f>
        <v>0</v>
      </c>
      <c r="E5955" s="3">
        <f>SUMIFS(Data!Q:Q,Data!$B:$B,Figure16!$B5955,Data!$A:$A,Figure16!$A5955)</f>
        <v>801168622.33811378</v>
      </c>
      <c r="F5955" s="1">
        <f t="shared" ref="F5955:F6018" si="190">IF(E5955&gt;0,C5955/E5955*100,"")</f>
        <v>1.3948374522440874</v>
      </c>
      <c r="G5955" s="1">
        <f t="shared" ref="G5955:G6018" si="191">IF($E5955&gt;0,D5955/$E5955*100,"")</f>
        <v>0</v>
      </c>
      <c r="H5955">
        <f>SUMIFS(Data!Z:Z,Data!B:B,Figure16!B5955,Data!A:A,Figure16!A5955)</f>
        <v>1</v>
      </c>
    </row>
    <row r="5956" spans="1:8">
      <c r="A5956" s="27">
        <v>2013</v>
      </c>
      <c r="B5956" t="s">
        <v>135</v>
      </c>
      <c r="C5956" s="3">
        <f>SUMIFS(Data!F:F,Data!$B:$B,Figure16!$B5956,Data!$A:$A,Figure16!$A5956)</f>
        <v>2163659.25</v>
      </c>
      <c r="D5956" s="3">
        <f>SUMIFS(Data!Y:Y,Data!$B:$B,Figure16!$B5956,Data!$A:$A,Figure16!$A5956)</f>
        <v>0</v>
      </c>
      <c r="E5956" s="3">
        <f>SUMIFS(Data!Q:Q,Data!$B:$B,Figure16!$B5956,Data!$A:$A,Figure16!$A5956)</f>
        <v>804808525.5372225</v>
      </c>
      <c r="F5956" s="1">
        <f t="shared" si="190"/>
        <v>0.26884149227367132</v>
      </c>
      <c r="G5956" s="1">
        <f t="shared" si="191"/>
        <v>0</v>
      </c>
      <c r="H5956">
        <f>SUMIFS(Data!Z:Z,Data!B:B,Figure16!B5956,Data!A:A,Figure16!A5956)</f>
        <v>1</v>
      </c>
    </row>
    <row r="5957" spans="1:8">
      <c r="A5957" s="27">
        <v>2014</v>
      </c>
      <c r="B5957" t="s">
        <v>135</v>
      </c>
      <c r="C5957" s="3">
        <f>SUMIFS(Data!F:F,Data!$B:$B,Figure16!$B5957,Data!$A:$A,Figure16!$A5957)</f>
        <v>36300000</v>
      </c>
      <c r="D5957" s="3">
        <f>SUMIFS(Data!Y:Y,Data!$B:$B,Figure16!$B5957,Data!$A:$A,Figure16!$A5957)</f>
        <v>0</v>
      </c>
      <c r="E5957" s="3">
        <f>SUMIFS(Data!Q:Q,Data!$B:$B,Figure16!$B5957,Data!$A:$A,Figure16!$A5957)</f>
        <v>805162571.78726423</v>
      </c>
      <c r="F5957" s="1">
        <f t="shared" si="190"/>
        <v>4.5084062861271441</v>
      </c>
      <c r="G5957" s="1">
        <f t="shared" si="191"/>
        <v>0</v>
      </c>
      <c r="H5957">
        <f>SUMIFS(Data!Z:Z,Data!B:B,Figure16!B5957,Data!A:A,Figure16!A5957)</f>
        <v>1</v>
      </c>
    </row>
    <row r="5958" spans="1:8">
      <c r="A5958" s="27">
        <v>2015</v>
      </c>
      <c r="B5958" t="s">
        <v>135</v>
      </c>
      <c r="C5958" s="3">
        <f>SUMIFS(Data!F:F,Data!$B:$B,Figure16!$B5958,Data!$A:$A,Figure16!$A5958)</f>
        <v>51000000</v>
      </c>
      <c r="D5958" s="3">
        <f>SUMIFS(Data!Y:Y,Data!$B:$B,Figure16!$B5958,Data!$A:$A,Figure16!$A5958)</f>
        <v>0</v>
      </c>
      <c r="E5958" s="3">
        <f>SUMIFS(Data!Q:Q,Data!$B:$B,Figure16!$B5958,Data!$A:$A,Figure16!$A5958)</f>
        <v>804100582.46562421</v>
      </c>
      <c r="F5958" s="1">
        <f t="shared" si="190"/>
        <v>6.3424901202804795</v>
      </c>
      <c r="G5958" s="1">
        <f t="shared" si="191"/>
        <v>0</v>
      </c>
      <c r="H5958">
        <f>SUMIFS(Data!Z:Z,Data!B:B,Figure16!B5958,Data!A:A,Figure16!A5958)</f>
        <v>1</v>
      </c>
    </row>
    <row r="5959" spans="1:8">
      <c r="A5959" s="27">
        <v>2016</v>
      </c>
      <c r="B5959" t="s">
        <v>135</v>
      </c>
      <c r="C5959" s="3">
        <f>SUMIFS(Data!F:F,Data!$B:$B,Figure16!$B5959,Data!$A:$A,Figure16!$A5959)</f>
        <v>0</v>
      </c>
      <c r="D5959" s="3">
        <f>SUMIFS(Data!Y:Y,Data!$B:$B,Figure16!$B5959,Data!$A:$A,Figure16!$A5959)</f>
        <v>0</v>
      </c>
      <c r="E5959" s="3">
        <f>SUMIFS(Data!Q:Q,Data!$B:$B,Figure16!$B5959,Data!$A:$A,Figure16!$A5959)</f>
        <v>786640006.09784591</v>
      </c>
      <c r="F5959" s="1">
        <f t="shared" si="190"/>
        <v>0</v>
      </c>
      <c r="G5959" s="1">
        <f t="shared" si="191"/>
        <v>0</v>
      </c>
      <c r="H5959">
        <f>SUMIFS(Data!Z:Z,Data!B:B,Figure16!B5959,Data!A:A,Figure16!A5959)</f>
        <v>1</v>
      </c>
    </row>
    <row r="5960" spans="1:8">
      <c r="A5960" s="27">
        <v>2017</v>
      </c>
      <c r="B5960" t="s">
        <v>135</v>
      </c>
      <c r="C5960" s="3">
        <f>SUMIFS(Data!F:F,Data!$B:$B,Figure16!$B5960,Data!$A:$A,Figure16!$A5960)</f>
        <v>0</v>
      </c>
      <c r="D5960" s="3">
        <f>SUMIFS(Data!Y:Y,Data!$B:$B,Figure16!$B5960,Data!$A:$A,Figure16!$A5960)</f>
        <v>0</v>
      </c>
      <c r="E5960" s="3">
        <f>SUMIFS(Data!Q:Q,Data!$B:$B,Figure16!$B5960,Data!$A:$A,Figure16!$A5960)</f>
        <v>840927996.5551939</v>
      </c>
      <c r="F5960" s="1">
        <f t="shared" si="190"/>
        <v>0</v>
      </c>
      <c r="G5960" s="1">
        <f t="shared" si="191"/>
        <v>0</v>
      </c>
      <c r="H5960">
        <f>SUMIFS(Data!Z:Z,Data!B:B,Figure16!B5960,Data!A:A,Figure16!A5960)</f>
        <v>1</v>
      </c>
    </row>
    <row r="5961" spans="1:8">
      <c r="A5961" s="27">
        <v>1975</v>
      </c>
      <c r="B5961" t="s">
        <v>96</v>
      </c>
      <c r="C5961" s="3">
        <f>SUMIFS(Data!F:F,Data!$B:$B,Figure16!$B5961,Data!$A:$A,Figure16!$A5961)</f>
        <v>0</v>
      </c>
      <c r="D5961" s="3">
        <f>SUMIFS(Data!Y:Y,Data!$B:$B,Figure16!$B5961,Data!$A:$A,Figure16!$A5961)</f>
        <v>0</v>
      </c>
      <c r="E5961" s="3">
        <f>SUMIFS(Data!Q:Q,Data!$B:$B,Figure16!$B5961,Data!$A:$A,Figure16!$A5961)</f>
        <v>0</v>
      </c>
      <c r="F5961" s="1" t="str">
        <f t="shared" si="190"/>
        <v/>
      </c>
      <c r="G5961" s="1" t="str">
        <f t="shared" si="191"/>
        <v/>
      </c>
      <c r="H5961">
        <f>SUMIFS(Data!Z:Z,Data!B:B,Figure16!B5961,Data!A:A,Figure16!A5961)</f>
        <v>1</v>
      </c>
    </row>
    <row r="5962" spans="1:8">
      <c r="A5962" s="27">
        <v>1976</v>
      </c>
      <c r="B5962" t="s">
        <v>96</v>
      </c>
      <c r="C5962" s="3">
        <f>SUMIFS(Data!F:F,Data!$B:$B,Figure16!$B5962,Data!$A:$A,Figure16!$A5962)</f>
        <v>0</v>
      </c>
      <c r="D5962" s="3">
        <f>SUMIFS(Data!Y:Y,Data!$B:$B,Figure16!$B5962,Data!$A:$A,Figure16!$A5962)</f>
        <v>0</v>
      </c>
      <c r="E5962" s="3">
        <f>SUMIFS(Data!Q:Q,Data!$B:$B,Figure16!$B5962,Data!$A:$A,Figure16!$A5962)</f>
        <v>0</v>
      </c>
      <c r="F5962" s="1" t="str">
        <f t="shared" si="190"/>
        <v/>
      </c>
      <c r="G5962" s="1" t="str">
        <f t="shared" si="191"/>
        <v/>
      </c>
      <c r="H5962">
        <f>SUMIFS(Data!Z:Z,Data!B:B,Figure16!B5962,Data!A:A,Figure16!A5962)</f>
        <v>1</v>
      </c>
    </row>
    <row r="5963" spans="1:8">
      <c r="A5963" s="27">
        <v>1977</v>
      </c>
      <c r="B5963" t="s">
        <v>96</v>
      </c>
      <c r="C5963" s="3">
        <f>SUMIFS(Data!F:F,Data!$B:$B,Figure16!$B5963,Data!$A:$A,Figure16!$A5963)</f>
        <v>0</v>
      </c>
      <c r="D5963" s="3">
        <f>SUMIFS(Data!Y:Y,Data!$B:$B,Figure16!$B5963,Data!$A:$A,Figure16!$A5963)</f>
        <v>0</v>
      </c>
      <c r="E5963" s="3">
        <f>SUMIFS(Data!Q:Q,Data!$B:$B,Figure16!$B5963,Data!$A:$A,Figure16!$A5963)</f>
        <v>0</v>
      </c>
      <c r="F5963" s="1" t="str">
        <f t="shared" si="190"/>
        <v/>
      </c>
      <c r="G5963" s="1" t="str">
        <f t="shared" si="191"/>
        <v/>
      </c>
      <c r="H5963">
        <f>SUMIFS(Data!Z:Z,Data!B:B,Figure16!B5963,Data!A:A,Figure16!A5963)</f>
        <v>1</v>
      </c>
    </row>
    <row r="5964" spans="1:8">
      <c r="A5964" s="27">
        <v>1978</v>
      </c>
      <c r="B5964" t="s">
        <v>96</v>
      </c>
      <c r="C5964" s="3">
        <f>SUMIFS(Data!F:F,Data!$B:$B,Figure16!$B5964,Data!$A:$A,Figure16!$A5964)</f>
        <v>0</v>
      </c>
      <c r="D5964" s="3">
        <f>SUMIFS(Data!Y:Y,Data!$B:$B,Figure16!$B5964,Data!$A:$A,Figure16!$A5964)</f>
        <v>0</v>
      </c>
      <c r="E5964" s="3">
        <f>SUMIFS(Data!Q:Q,Data!$B:$B,Figure16!$B5964,Data!$A:$A,Figure16!$A5964)</f>
        <v>0</v>
      </c>
      <c r="F5964" s="1" t="str">
        <f t="shared" si="190"/>
        <v/>
      </c>
      <c r="G5964" s="1" t="str">
        <f t="shared" si="191"/>
        <v/>
      </c>
      <c r="H5964">
        <f>SUMIFS(Data!Z:Z,Data!B:B,Figure16!B5964,Data!A:A,Figure16!A5964)</f>
        <v>1</v>
      </c>
    </row>
    <row r="5965" spans="1:8">
      <c r="A5965" s="27">
        <v>1979</v>
      </c>
      <c r="B5965" t="s">
        <v>96</v>
      </c>
      <c r="C5965" s="3">
        <f>SUMIFS(Data!F:F,Data!$B:$B,Figure16!$B5965,Data!$A:$A,Figure16!$A5965)</f>
        <v>0</v>
      </c>
      <c r="D5965" s="3">
        <f>SUMIFS(Data!Y:Y,Data!$B:$B,Figure16!$B5965,Data!$A:$A,Figure16!$A5965)</f>
        <v>0</v>
      </c>
      <c r="E5965" s="3">
        <f>SUMIFS(Data!Q:Q,Data!$B:$B,Figure16!$B5965,Data!$A:$A,Figure16!$A5965)</f>
        <v>0</v>
      </c>
      <c r="F5965" s="1" t="str">
        <f t="shared" si="190"/>
        <v/>
      </c>
      <c r="G5965" s="1" t="str">
        <f t="shared" si="191"/>
        <v/>
      </c>
      <c r="H5965">
        <f>SUMIFS(Data!Z:Z,Data!B:B,Figure16!B5965,Data!A:A,Figure16!A5965)</f>
        <v>1</v>
      </c>
    </row>
    <row r="5966" spans="1:8">
      <c r="A5966" s="27">
        <v>1980</v>
      </c>
      <c r="B5966" t="s">
        <v>96</v>
      </c>
      <c r="C5966" s="3">
        <f>SUMIFS(Data!F:F,Data!$B:$B,Figure16!$B5966,Data!$A:$A,Figure16!$A5966)</f>
        <v>0</v>
      </c>
      <c r="D5966" s="3">
        <f>SUMIFS(Data!Y:Y,Data!$B:$B,Figure16!$B5966,Data!$A:$A,Figure16!$A5966)</f>
        <v>0</v>
      </c>
      <c r="E5966" s="3">
        <f>SUMIFS(Data!Q:Q,Data!$B:$B,Figure16!$B5966,Data!$A:$A,Figure16!$A5966)</f>
        <v>0</v>
      </c>
      <c r="F5966" s="1" t="str">
        <f t="shared" si="190"/>
        <v/>
      </c>
      <c r="G5966" s="1" t="str">
        <f t="shared" si="191"/>
        <v/>
      </c>
      <c r="H5966">
        <f>SUMIFS(Data!Z:Z,Data!B:B,Figure16!B5966,Data!A:A,Figure16!A5966)</f>
        <v>1</v>
      </c>
    </row>
    <row r="5967" spans="1:8">
      <c r="A5967" s="27">
        <v>1981</v>
      </c>
      <c r="B5967" t="s">
        <v>96</v>
      </c>
      <c r="C5967" s="3">
        <f>SUMIFS(Data!F:F,Data!$B:$B,Figure16!$B5967,Data!$A:$A,Figure16!$A5967)</f>
        <v>0</v>
      </c>
      <c r="D5967" s="3">
        <f>SUMIFS(Data!Y:Y,Data!$B:$B,Figure16!$B5967,Data!$A:$A,Figure16!$A5967)</f>
        <v>0</v>
      </c>
      <c r="E5967" s="3">
        <f>SUMIFS(Data!Q:Q,Data!$B:$B,Figure16!$B5967,Data!$A:$A,Figure16!$A5967)</f>
        <v>0</v>
      </c>
      <c r="F5967" s="1" t="str">
        <f t="shared" si="190"/>
        <v/>
      </c>
      <c r="G5967" s="1" t="str">
        <f t="shared" si="191"/>
        <v/>
      </c>
      <c r="H5967">
        <f>SUMIFS(Data!Z:Z,Data!B:B,Figure16!B5967,Data!A:A,Figure16!A5967)</f>
        <v>1</v>
      </c>
    </row>
    <row r="5968" spans="1:8">
      <c r="A5968" s="27">
        <v>1982</v>
      </c>
      <c r="B5968" t="s">
        <v>96</v>
      </c>
      <c r="C5968" s="3">
        <f>SUMIFS(Data!F:F,Data!$B:$B,Figure16!$B5968,Data!$A:$A,Figure16!$A5968)</f>
        <v>0</v>
      </c>
      <c r="D5968" s="3">
        <f>SUMIFS(Data!Y:Y,Data!$B:$B,Figure16!$B5968,Data!$A:$A,Figure16!$A5968)</f>
        <v>0</v>
      </c>
      <c r="E5968" s="3">
        <f>SUMIFS(Data!Q:Q,Data!$B:$B,Figure16!$B5968,Data!$A:$A,Figure16!$A5968)</f>
        <v>0</v>
      </c>
      <c r="F5968" s="1" t="str">
        <f t="shared" si="190"/>
        <v/>
      </c>
      <c r="G5968" s="1" t="str">
        <f t="shared" si="191"/>
        <v/>
      </c>
      <c r="H5968">
        <f>SUMIFS(Data!Z:Z,Data!B:B,Figure16!B5968,Data!A:A,Figure16!A5968)</f>
        <v>1</v>
      </c>
    </row>
    <row r="5969" spans="1:8">
      <c r="A5969" s="27">
        <v>1983</v>
      </c>
      <c r="B5969" t="s">
        <v>96</v>
      </c>
      <c r="C5969" s="3">
        <f>SUMIFS(Data!F:F,Data!$B:$B,Figure16!$B5969,Data!$A:$A,Figure16!$A5969)</f>
        <v>0</v>
      </c>
      <c r="D5969" s="3">
        <f>SUMIFS(Data!Y:Y,Data!$B:$B,Figure16!$B5969,Data!$A:$A,Figure16!$A5969)</f>
        <v>0</v>
      </c>
      <c r="E5969" s="3">
        <f>SUMIFS(Data!Q:Q,Data!$B:$B,Figure16!$B5969,Data!$A:$A,Figure16!$A5969)</f>
        <v>0</v>
      </c>
      <c r="F5969" s="1" t="str">
        <f t="shared" si="190"/>
        <v/>
      </c>
      <c r="G5969" s="1" t="str">
        <f t="shared" si="191"/>
        <v/>
      </c>
      <c r="H5969">
        <f>SUMIFS(Data!Z:Z,Data!B:B,Figure16!B5969,Data!A:A,Figure16!A5969)</f>
        <v>1</v>
      </c>
    </row>
    <row r="5970" spans="1:8">
      <c r="A5970" s="27">
        <v>1984</v>
      </c>
      <c r="B5970" t="s">
        <v>96</v>
      </c>
      <c r="C5970" s="3">
        <f>SUMIFS(Data!F:F,Data!$B:$B,Figure16!$B5970,Data!$A:$A,Figure16!$A5970)</f>
        <v>0</v>
      </c>
      <c r="D5970" s="3">
        <f>SUMIFS(Data!Y:Y,Data!$B:$B,Figure16!$B5970,Data!$A:$A,Figure16!$A5970)</f>
        <v>0</v>
      </c>
      <c r="E5970" s="3">
        <f>SUMIFS(Data!Q:Q,Data!$B:$B,Figure16!$B5970,Data!$A:$A,Figure16!$A5970)</f>
        <v>0</v>
      </c>
      <c r="F5970" s="1" t="str">
        <f t="shared" si="190"/>
        <v/>
      </c>
      <c r="G5970" s="1" t="str">
        <f t="shared" si="191"/>
        <v/>
      </c>
      <c r="H5970">
        <f>SUMIFS(Data!Z:Z,Data!B:B,Figure16!B5970,Data!A:A,Figure16!A5970)</f>
        <v>1</v>
      </c>
    </row>
    <row r="5971" spans="1:8">
      <c r="A5971" s="27">
        <v>1985</v>
      </c>
      <c r="B5971" t="s">
        <v>96</v>
      </c>
      <c r="C5971" s="3">
        <f>SUMIFS(Data!F:F,Data!$B:$B,Figure16!$B5971,Data!$A:$A,Figure16!$A5971)</f>
        <v>0</v>
      </c>
      <c r="D5971" s="3">
        <f>SUMIFS(Data!Y:Y,Data!$B:$B,Figure16!$B5971,Data!$A:$A,Figure16!$A5971)</f>
        <v>0</v>
      </c>
      <c r="E5971" s="3">
        <f>SUMIFS(Data!Q:Q,Data!$B:$B,Figure16!$B5971,Data!$A:$A,Figure16!$A5971)</f>
        <v>0</v>
      </c>
      <c r="F5971" s="1" t="str">
        <f t="shared" si="190"/>
        <v/>
      </c>
      <c r="G5971" s="1" t="str">
        <f t="shared" si="191"/>
        <v/>
      </c>
      <c r="H5971">
        <f>SUMIFS(Data!Z:Z,Data!B:B,Figure16!B5971,Data!A:A,Figure16!A5971)</f>
        <v>1</v>
      </c>
    </row>
    <row r="5972" spans="1:8">
      <c r="A5972" s="27">
        <v>1986</v>
      </c>
      <c r="B5972" t="s">
        <v>96</v>
      </c>
      <c r="C5972" s="3">
        <f>SUMIFS(Data!F:F,Data!$B:$B,Figure16!$B5972,Data!$A:$A,Figure16!$A5972)</f>
        <v>0</v>
      </c>
      <c r="D5972" s="3">
        <f>SUMIFS(Data!Y:Y,Data!$B:$B,Figure16!$B5972,Data!$A:$A,Figure16!$A5972)</f>
        <v>0</v>
      </c>
      <c r="E5972" s="3">
        <f>SUMIFS(Data!Q:Q,Data!$B:$B,Figure16!$B5972,Data!$A:$A,Figure16!$A5972)</f>
        <v>0</v>
      </c>
      <c r="F5972" s="1" t="str">
        <f t="shared" si="190"/>
        <v/>
      </c>
      <c r="G5972" s="1" t="str">
        <f t="shared" si="191"/>
        <v/>
      </c>
      <c r="H5972">
        <f>SUMIFS(Data!Z:Z,Data!B:B,Figure16!B5972,Data!A:A,Figure16!A5972)</f>
        <v>1</v>
      </c>
    </row>
    <row r="5973" spans="1:8">
      <c r="A5973" s="27">
        <v>1987</v>
      </c>
      <c r="B5973" t="s">
        <v>96</v>
      </c>
      <c r="C5973" s="3">
        <f>SUMIFS(Data!F:F,Data!$B:$B,Figure16!$B5973,Data!$A:$A,Figure16!$A5973)</f>
        <v>0</v>
      </c>
      <c r="D5973" s="3">
        <f>SUMIFS(Data!Y:Y,Data!$B:$B,Figure16!$B5973,Data!$A:$A,Figure16!$A5973)</f>
        <v>0</v>
      </c>
      <c r="E5973" s="3">
        <f>SUMIFS(Data!Q:Q,Data!$B:$B,Figure16!$B5973,Data!$A:$A,Figure16!$A5973)</f>
        <v>0</v>
      </c>
      <c r="F5973" s="1" t="str">
        <f t="shared" si="190"/>
        <v/>
      </c>
      <c r="G5973" s="1" t="str">
        <f t="shared" si="191"/>
        <v/>
      </c>
      <c r="H5973">
        <f>SUMIFS(Data!Z:Z,Data!B:B,Figure16!B5973,Data!A:A,Figure16!A5973)</f>
        <v>1</v>
      </c>
    </row>
    <row r="5974" spans="1:8">
      <c r="A5974" s="27">
        <v>1988</v>
      </c>
      <c r="B5974" t="s">
        <v>96</v>
      </c>
      <c r="C5974" s="3">
        <f>SUMIFS(Data!F:F,Data!$B:$B,Figure16!$B5974,Data!$A:$A,Figure16!$A5974)</f>
        <v>0</v>
      </c>
      <c r="D5974" s="3">
        <f>SUMIFS(Data!Y:Y,Data!$B:$B,Figure16!$B5974,Data!$A:$A,Figure16!$A5974)</f>
        <v>0</v>
      </c>
      <c r="E5974" s="3">
        <f>SUMIFS(Data!Q:Q,Data!$B:$B,Figure16!$B5974,Data!$A:$A,Figure16!$A5974)</f>
        <v>0</v>
      </c>
      <c r="F5974" s="1" t="str">
        <f t="shared" si="190"/>
        <v/>
      </c>
      <c r="G5974" s="1" t="str">
        <f t="shared" si="191"/>
        <v/>
      </c>
      <c r="H5974">
        <f>SUMIFS(Data!Z:Z,Data!B:B,Figure16!B5974,Data!A:A,Figure16!A5974)</f>
        <v>1</v>
      </c>
    </row>
    <row r="5975" spans="1:8">
      <c r="A5975" s="27">
        <v>1989</v>
      </c>
      <c r="B5975" t="s">
        <v>96</v>
      </c>
      <c r="C5975" s="3">
        <f>SUMIFS(Data!F:F,Data!$B:$B,Figure16!$B5975,Data!$A:$A,Figure16!$A5975)</f>
        <v>1320000</v>
      </c>
      <c r="D5975" s="3">
        <f>SUMIFS(Data!Y:Y,Data!$B:$B,Figure16!$B5975,Data!$A:$A,Figure16!$A5975)</f>
        <v>0</v>
      </c>
      <c r="E5975" s="3">
        <f>SUMIFS(Data!Q:Q,Data!$B:$B,Figure16!$B5975,Data!$A:$A,Figure16!$A5975)</f>
        <v>0</v>
      </c>
      <c r="F5975" s="1" t="str">
        <f t="shared" si="190"/>
        <v/>
      </c>
      <c r="G5975" s="1" t="str">
        <f t="shared" si="191"/>
        <v/>
      </c>
      <c r="H5975">
        <f>SUMIFS(Data!Z:Z,Data!B:B,Figure16!B5975,Data!A:A,Figure16!A5975)</f>
        <v>1</v>
      </c>
    </row>
    <row r="5976" spans="1:8">
      <c r="A5976" s="27">
        <v>1990</v>
      </c>
      <c r="B5976" t="s">
        <v>96</v>
      </c>
      <c r="C5976" s="3">
        <f>SUMIFS(Data!F:F,Data!$B:$B,Figure16!$B5976,Data!$A:$A,Figure16!$A5976)</f>
        <v>0</v>
      </c>
      <c r="D5976" s="3">
        <f>SUMIFS(Data!Y:Y,Data!$B:$B,Figure16!$B5976,Data!$A:$A,Figure16!$A5976)</f>
        <v>0</v>
      </c>
      <c r="E5976" s="3">
        <f>SUMIFS(Data!Q:Q,Data!$B:$B,Figure16!$B5976,Data!$A:$A,Figure16!$A5976)</f>
        <v>0</v>
      </c>
      <c r="F5976" s="1" t="str">
        <f t="shared" si="190"/>
        <v/>
      </c>
      <c r="G5976" s="1" t="str">
        <f t="shared" si="191"/>
        <v/>
      </c>
      <c r="H5976">
        <f>SUMIFS(Data!Z:Z,Data!B:B,Figure16!B5976,Data!A:A,Figure16!A5976)</f>
        <v>1</v>
      </c>
    </row>
    <row r="5977" spans="1:8">
      <c r="A5977" s="27">
        <v>1991</v>
      </c>
      <c r="B5977" t="s">
        <v>96</v>
      </c>
      <c r="C5977" s="3">
        <f>SUMIFS(Data!F:F,Data!$B:$B,Figure16!$B5977,Data!$A:$A,Figure16!$A5977)</f>
        <v>0</v>
      </c>
      <c r="D5977" s="3">
        <f>SUMIFS(Data!Y:Y,Data!$B:$B,Figure16!$B5977,Data!$A:$A,Figure16!$A5977)</f>
        <v>0</v>
      </c>
      <c r="E5977" s="3">
        <f>SUMIFS(Data!Q:Q,Data!$B:$B,Figure16!$B5977,Data!$A:$A,Figure16!$A5977)</f>
        <v>0</v>
      </c>
      <c r="F5977" s="1" t="str">
        <f t="shared" si="190"/>
        <v/>
      </c>
      <c r="G5977" s="1" t="str">
        <f t="shared" si="191"/>
        <v/>
      </c>
      <c r="H5977">
        <f>SUMIFS(Data!Z:Z,Data!B:B,Figure16!B5977,Data!A:A,Figure16!A5977)</f>
        <v>1</v>
      </c>
    </row>
    <row r="5978" spans="1:8">
      <c r="A5978" s="27">
        <v>1992</v>
      </c>
      <c r="B5978" t="s">
        <v>96</v>
      </c>
      <c r="C5978" s="3">
        <f>SUMIFS(Data!F:F,Data!$B:$B,Figure16!$B5978,Data!$A:$A,Figure16!$A5978)</f>
        <v>0</v>
      </c>
      <c r="D5978" s="3">
        <f>SUMIFS(Data!Y:Y,Data!$B:$B,Figure16!$B5978,Data!$A:$A,Figure16!$A5978)</f>
        <v>0</v>
      </c>
      <c r="E5978" s="3">
        <f>SUMIFS(Data!Q:Q,Data!$B:$B,Figure16!$B5978,Data!$A:$A,Figure16!$A5978)</f>
        <v>0</v>
      </c>
      <c r="F5978" s="1" t="str">
        <f t="shared" si="190"/>
        <v/>
      </c>
      <c r="G5978" s="1" t="str">
        <f t="shared" si="191"/>
        <v/>
      </c>
      <c r="H5978">
        <f>SUMIFS(Data!Z:Z,Data!B:B,Figure16!B5978,Data!A:A,Figure16!A5978)</f>
        <v>1</v>
      </c>
    </row>
    <row r="5979" spans="1:8">
      <c r="A5979" s="27">
        <v>1993</v>
      </c>
      <c r="B5979" t="s">
        <v>96</v>
      </c>
      <c r="C5979" s="3">
        <f>SUMIFS(Data!F:F,Data!$B:$B,Figure16!$B5979,Data!$A:$A,Figure16!$A5979)</f>
        <v>0</v>
      </c>
      <c r="D5979" s="3">
        <f>SUMIFS(Data!Y:Y,Data!$B:$B,Figure16!$B5979,Data!$A:$A,Figure16!$A5979)</f>
        <v>0</v>
      </c>
      <c r="E5979" s="3">
        <f>SUMIFS(Data!Q:Q,Data!$B:$B,Figure16!$B5979,Data!$A:$A,Figure16!$A5979)</f>
        <v>0</v>
      </c>
      <c r="F5979" s="1" t="str">
        <f t="shared" si="190"/>
        <v/>
      </c>
      <c r="G5979" s="1" t="str">
        <f t="shared" si="191"/>
        <v/>
      </c>
      <c r="H5979">
        <f>SUMIFS(Data!Z:Z,Data!B:B,Figure16!B5979,Data!A:A,Figure16!A5979)</f>
        <v>1</v>
      </c>
    </row>
    <row r="5980" spans="1:8">
      <c r="A5980" s="27">
        <v>1994</v>
      </c>
      <c r="B5980" t="s">
        <v>96</v>
      </c>
      <c r="C5980" s="3">
        <f>SUMIFS(Data!F:F,Data!$B:$B,Figure16!$B5980,Data!$A:$A,Figure16!$A5980)</f>
        <v>0</v>
      </c>
      <c r="D5980" s="3">
        <f>SUMIFS(Data!Y:Y,Data!$B:$B,Figure16!$B5980,Data!$A:$A,Figure16!$A5980)</f>
        <v>0</v>
      </c>
      <c r="E5980" s="3">
        <f>SUMIFS(Data!Q:Q,Data!$B:$B,Figure16!$B5980,Data!$A:$A,Figure16!$A5980)</f>
        <v>0</v>
      </c>
      <c r="F5980" s="1" t="str">
        <f t="shared" si="190"/>
        <v/>
      </c>
      <c r="G5980" s="1" t="str">
        <f t="shared" si="191"/>
        <v/>
      </c>
      <c r="H5980">
        <f>SUMIFS(Data!Z:Z,Data!B:B,Figure16!B5980,Data!A:A,Figure16!A5980)</f>
        <v>1</v>
      </c>
    </row>
    <row r="5981" spans="1:8">
      <c r="A5981" s="27">
        <v>1995</v>
      </c>
      <c r="B5981" t="s">
        <v>96</v>
      </c>
      <c r="C5981" s="3">
        <f>SUMIFS(Data!F:F,Data!$B:$B,Figure16!$B5981,Data!$A:$A,Figure16!$A5981)</f>
        <v>0</v>
      </c>
      <c r="D5981" s="3">
        <f>SUMIFS(Data!Y:Y,Data!$B:$B,Figure16!$B5981,Data!$A:$A,Figure16!$A5981)</f>
        <v>0</v>
      </c>
      <c r="E5981" s="3">
        <f>SUMIFS(Data!Q:Q,Data!$B:$B,Figure16!$B5981,Data!$A:$A,Figure16!$A5981)</f>
        <v>0</v>
      </c>
      <c r="F5981" s="1" t="str">
        <f t="shared" si="190"/>
        <v/>
      </c>
      <c r="G5981" s="1" t="str">
        <f t="shared" si="191"/>
        <v/>
      </c>
      <c r="H5981">
        <f>SUMIFS(Data!Z:Z,Data!B:B,Figure16!B5981,Data!A:A,Figure16!A5981)</f>
        <v>1</v>
      </c>
    </row>
    <row r="5982" spans="1:8">
      <c r="A5982" s="27">
        <v>1996</v>
      </c>
      <c r="B5982" t="s">
        <v>96</v>
      </c>
      <c r="C5982" s="3">
        <f>SUMIFS(Data!F:F,Data!$B:$B,Figure16!$B5982,Data!$A:$A,Figure16!$A5982)</f>
        <v>0</v>
      </c>
      <c r="D5982" s="3">
        <f>SUMIFS(Data!Y:Y,Data!$B:$B,Figure16!$B5982,Data!$A:$A,Figure16!$A5982)</f>
        <v>0</v>
      </c>
      <c r="E5982" s="3">
        <f>SUMIFS(Data!Q:Q,Data!$B:$B,Figure16!$B5982,Data!$A:$A,Figure16!$A5982)</f>
        <v>0</v>
      </c>
      <c r="F5982" s="1" t="str">
        <f t="shared" si="190"/>
        <v/>
      </c>
      <c r="G5982" s="1" t="str">
        <f t="shared" si="191"/>
        <v/>
      </c>
      <c r="H5982">
        <f>SUMIFS(Data!Z:Z,Data!B:B,Figure16!B5982,Data!A:A,Figure16!A5982)</f>
        <v>1</v>
      </c>
    </row>
    <row r="5983" spans="1:8">
      <c r="A5983" s="27">
        <v>1997</v>
      </c>
      <c r="B5983" t="s">
        <v>96</v>
      </c>
      <c r="C5983" s="3">
        <f>SUMIFS(Data!F:F,Data!$B:$B,Figure16!$B5983,Data!$A:$A,Figure16!$A5983)</f>
        <v>0</v>
      </c>
      <c r="D5983" s="3">
        <f>SUMIFS(Data!Y:Y,Data!$B:$B,Figure16!$B5983,Data!$A:$A,Figure16!$A5983)</f>
        <v>0</v>
      </c>
      <c r="E5983" s="3">
        <f>SUMIFS(Data!Q:Q,Data!$B:$B,Figure16!$B5983,Data!$A:$A,Figure16!$A5983)</f>
        <v>0</v>
      </c>
      <c r="F5983" s="1" t="str">
        <f t="shared" si="190"/>
        <v/>
      </c>
      <c r="G5983" s="1" t="str">
        <f t="shared" si="191"/>
        <v/>
      </c>
      <c r="H5983">
        <f>SUMIFS(Data!Z:Z,Data!B:B,Figure16!B5983,Data!A:A,Figure16!A5983)</f>
        <v>1</v>
      </c>
    </row>
    <row r="5984" spans="1:8">
      <c r="A5984" s="27">
        <v>1998</v>
      </c>
      <c r="B5984" t="s">
        <v>96</v>
      </c>
      <c r="C5984" s="3">
        <f>SUMIFS(Data!F:F,Data!$B:$B,Figure16!$B5984,Data!$A:$A,Figure16!$A5984)</f>
        <v>0</v>
      </c>
      <c r="D5984" s="3">
        <f>SUMIFS(Data!Y:Y,Data!$B:$B,Figure16!$B5984,Data!$A:$A,Figure16!$A5984)</f>
        <v>0</v>
      </c>
      <c r="E5984" s="3">
        <f>SUMIFS(Data!Q:Q,Data!$B:$B,Figure16!$B5984,Data!$A:$A,Figure16!$A5984)</f>
        <v>0</v>
      </c>
      <c r="F5984" s="1" t="str">
        <f t="shared" si="190"/>
        <v/>
      </c>
      <c r="G5984" s="1" t="str">
        <f t="shared" si="191"/>
        <v/>
      </c>
      <c r="H5984">
        <f>SUMIFS(Data!Z:Z,Data!B:B,Figure16!B5984,Data!A:A,Figure16!A5984)</f>
        <v>1</v>
      </c>
    </row>
    <row r="5985" spans="1:8">
      <c r="A5985" s="27">
        <v>1999</v>
      </c>
      <c r="B5985" t="s">
        <v>96</v>
      </c>
      <c r="C5985" s="3">
        <f>SUMIFS(Data!F:F,Data!$B:$B,Figure16!$B5985,Data!$A:$A,Figure16!$A5985)</f>
        <v>0</v>
      </c>
      <c r="D5985" s="3">
        <f>SUMIFS(Data!Y:Y,Data!$B:$B,Figure16!$B5985,Data!$A:$A,Figure16!$A5985)</f>
        <v>0</v>
      </c>
      <c r="E5985" s="3">
        <f>SUMIFS(Data!Q:Q,Data!$B:$B,Figure16!$B5985,Data!$A:$A,Figure16!$A5985)</f>
        <v>0</v>
      </c>
      <c r="F5985" s="1" t="str">
        <f t="shared" si="190"/>
        <v/>
      </c>
      <c r="G5985" s="1" t="str">
        <f t="shared" si="191"/>
        <v/>
      </c>
      <c r="H5985">
        <f>SUMIFS(Data!Z:Z,Data!B:B,Figure16!B5985,Data!A:A,Figure16!A5985)</f>
        <v>1</v>
      </c>
    </row>
    <row r="5986" spans="1:8">
      <c r="A5986" s="27">
        <v>2000</v>
      </c>
      <c r="B5986" t="s">
        <v>96</v>
      </c>
      <c r="C5986" s="3">
        <f>SUMIFS(Data!F:F,Data!$B:$B,Figure16!$B5986,Data!$A:$A,Figure16!$A5986)</f>
        <v>0</v>
      </c>
      <c r="D5986" s="3">
        <f>SUMIFS(Data!Y:Y,Data!$B:$B,Figure16!$B5986,Data!$A:$A,Figure16!$A5986)</f>
        <v>0</v>
      </c>
      <c r="E5986" s="3">
        <f>SUMIFS(Data!Q:Q,Data!$B:$B,Figure16!$B5986,Data!$A:$A,Figure16!$A5986)</f>
        <v>0</v>
      </c>
      <c r="F5986" s="1" t="str">
        <f t="shared" si="190"/>
        <v/>
      </c>
      <c r="G5986" s="1" t="str">
        <f t="shared" si="191"/>
        <v/>
      </c>
      <c r="H5986">
        <f>SUMIFS(Data!Z:Z,Data!B:B,Figure16!B5986,Data!A:A,Figure16!A5986)</f>
        <v>1</v>
      </c>
    </row>
    <row r="5987" spans="1:8">
      <c r="A5987" s="27">
        <v>2001</v>
      </c>
      <c r="B5987" t="s">
        <v>96</v>
      </c>
      <c r="C5987" s="3">
        <f>SUMIFS(Data!F:F,Data!$B:$B,Figure16!$B5987,Data!$A:$A,Figure16!$A5987)</f>
        <v>0</v>
      </c>
      <c r="D5987" s="3">
        <f>SUMIFS(Data!Y:Y,Data!$B:$B,Figure16!$B5987,Data!$A:$A,Figure16!$A5987)</f>
        <v>0</v>
      </c>
      <c r="E5987" s="3">
        <f>SUMIFS(Data!Q:Q,Data!$B:$B,Figure16!$B5987,Data!$A:$A,Figure16!$A5987)</f>
        <v>71630592.223402977</v>
      </c>
      <c r="F5987" s="1">
        <f t="shared" si="190"/>
        <v>0</v>
      </c>
      <c r="G5987" s="1">
        <f t="shared" si="191"/>
        <v>0</v>
      </c>
      <c r="H5987">
        <f>SUMIFS(Data!Z:Z,Data!B:B,Figure16!B5987,Data!A:A,Figure16!A5987)</f>
        <v>1</v>
      </c>
    </row>
    <row r="5988" spans="1:8">
      <c r="A5988" s="27">
        <v>2002</v>
      </c>
      <c r="B5988" t="s">
        <v>96</v>
      </c>
      <c r="C5988" s="3">
        <f>SUMIFS(Data!F:F,Data!$B:$B,Figure16!$B5988,Data!$A:$A,Figure16!$A5988)</f>
        <v>0</v>
      </c>
      <c r="D5988" s="3">
        <f>SUMIFS(Data!Y:Y,Data!$B:$B,Figure16!$B5988,Data!$A:$A,Figure16!$A5988)</f>
        <v>0</v>
      </c>
      <c r="E5988" s="3">
        <f>SUMIFS(Data!Q:Q,Data!$B:$B,Figure16!$B5988,Data!$A:$A,Figure16!$A5988)</f>
        <v>79863374.945328206</v>
      </c>
      <c r="F5988" s="1">
        <f t="shared" si="190"/>
        <v>0</v>
      </c>
      <c r="G5988" s="1">
        <f t="shared" si="191"/>
        <v>0</v>
      </c>
      <c r="H5988">
        <f>SUMIFS(Data!Z:Z,Data!B:B,Figure16!B5988,Data!A:A,Figure16!A5988)</f>
        <v>1</v>
      </c>
    </row>
    <row r="5989" spans="1:8">
      <c r="A5989" s="27">
        <v>2003</v>
      </c>
      <c r="B5989" t="s">
        <v>96</v>
      </c>
      <c r="C5989" s="3">
        <f>SUMIFS(Data!F:F,Data!$B:$B,Figure16!$B5989,Data!$A:$A,Figure16!$A5989)</f>
        <v>0</v>
      </c>
      <c r="D5989" s="3">
        <f>SUMIFS(Data!Y:Y,Data!$B:$B,Figure16!$B5989,Data!$A:$A,Figure16!$A5989)</f>
        <v>0</v>
      </c>
      <c r="E5989" s="3">
        <f>SUMIFS(Data!Q:Q,Data!$B:$B,Figure16!$B5989,Data!$A:$A,Figure16!$A5989)</f>
        <v>95544010.781909794</v>
      </c>
      <c r="F5989" s="1">
        <f t="shared" si="190"/>
        <v>0</v>
      </c>
      <c r="G5989" s="1">
        <f t="shared" si="191"/>
        <v>0</v>
      </c>
      <c r="H5989">
        <f>SUMIFS(Data!Z:Z,Data!B:B,Figure16!B5989,Data!A:A,Figure16!A5989)</f>
        <v>1</v>
      </c>
    </row>
    <row r="5990" spans="1:8">
      <c r="A5990" s="27">
        <v>2004</v>
      </c>
      <c r="B5990" t="s">
        <v>96</v>
      </c>
      <c r="C5990" s="3">
        <f>SUMIFS(Data!F:F,Data!$B:$B,Figure16!$B5990,Data!$A:$A,Figure16!$A5990)</f>
        <v>0</v>
      </c>
      <c r="D5990" s="3">
        <f>SUMIFS(Data!Y:Y,Data!$B:$B,Figure16!$B5990,Data!$A:$A,Figure16!$A5990)</f>
        <v>0</v>
      </c>
      <c r="E5990" s="3">
        <f>SUMIFS(Data!Q:Q,Data!$B:$B,Figure16!$B5990,Data!$A:$A,Figure16!$A5990)</f>
        <v>104486043.47856033</v>
      </c>
      <c r="F5990" s="1">
        <f t="shared" si="190"/>
        <v>0</v>
      </c>
      <c r="G5990" s="1">
        <f t="shared" si="191"/>
        <v>0</v>
      </c>
      <c r="H5990">
        <f>SUMIFS(Data!Z:Z,Data!B:B,Figure16!B5990,Data!A:A,Figure16!A5990)</f>
        <v>1</v>
      </c>
    </row>
    <row r="5991" spans="1:8">
      <c r="A5991" s="27">
        <v>2005</v>
      </c>
      <c r="B5991" t="s">
        <v>96</v>
      </c>
      <c r="C5991" s="3">
        <f>SUMIFS(Data!F:F,Data!$B:$B,Figure16!$B5991,Data!$A:$A,Figure16!$A5991)</f>
        <v>0</v>
      </c>
      <c r="D5991" s="3">
        <f>SUMIFS(Data!Y:Y,Data!$B:$B,Figure16!$B5991,Data!$A:$A,Figure16!$A5991)</f>
        <v>0</v>
      </c>
      <c r="E5991" s="3">
        <f>SUMIFS(Data!Q:Q,Data!$B:$B,Figure16!$B5991,Data!$A:$A,Figure16!$A5991)</f>
        <v>125146438.67675968</v>
      </c>
      <c r="F5991" s="1">
        <f t="shared" si="190"/>
        <v>0</v>
      </c>
      <c r="G5991" s="1">
        <f t="shared" si="191"/>
        <v>0</v>
      </c>
      <c r="H5991">
        <f>SUMIFS(Data!Z:Z,Data!B:B,Figure16!B5991,Data!A:A,Figure16!A5991)</f>
        <v>1</v>
      </c>
    </row>
    <row r="5992" spans="1:8">
      <c r="A5992" s="27">
        <v>2006</v>
      </c>
      <c r="B5992" t="s">
        <v>96</v>
      </c>
      <c r="C5992" s="3">
        <f>SUMIFS(Data!F:F,Data!$B:$B,Figure16!$B5992,Data!$A:$A,Figure16!$A5992)</f>
        <v>0</v>
      </c>
      <c r="D5992" s="3">
        <f>SUMIFS(Data!Y:Y,Data!$B:$B,Figure16!$B5992,Data!$A:$A,Figure16!$A5992)</f>
        <v>0</v>
      </c>
      <c r="E5992" s="3">
        <f>SUMIFS(Data!Q:Q,Data!$B:$B,Figure16!$B5992,Data!$A:$A,Figure16!$A5992)</f>
        <v>133324919.03434451</v>
      </c>
      <c r="F5992" s="1">
        <f t="shared" si="190"/>
        <v>0</v>
      </c>
      <c r="G5992" s="1">
        <f t="shared" si="191"/>
        <v>0</v>
      </c>
      <c r="H5992">
        <f>SUMIFS(Data!Z:Z,Data!B:B,Figure16!B5992,Data!A:A,Figure16!A5992)</f>
        <v>1</v>
      </c>
    </row>
    <row r="5993" spans="1:8">
      <c r="A5993" s="27">
        <v>2007</v>
      </c>
      <c r="B5993" t="s">
        <v>96</v>
      </c>
      <c r="C5993" s="3">
        <f>SUMIFS(Data!F:F,Data!$B:$B,Figure16!$B5993,Data!$A:$A,Figure16!$A5993)</f>
        <v>0</v>
      </c>
      <c r="D5993" s="3">
        <f>SUMIFS(Data!Y:Y,Data!$B:$B,Figure16!$B5993,Data!$A:$A,Figure16!$A5993)</f>
        <v>0</v>
      </c>
      <c r="E5993" s="3">
        <f>SUMIFS(Data!Q:Q,Data!$B:$B,Figure16!$B5993,Data!$A:$A,Figure16!$A5993)</f>
        <v>144616696.77112424</v>
      </c>
      <c r="F5993" s="1">
        <f t="shared" si="190"/>
        <v>0</v>
      </c>
      <c r="G5993" s="1">
        <f t="shared" si="191"/>
        <v>0</v>
      </c>
      <c r="H5993">
        <f>SUMIFS(Data!Z:Z,Data!B:B,Figure16!B5993,Data!A:A,Figure16!A5993)</f>
        <v>1</v>
      </c>
    </row>
    <row r="5994" spans="1:8">
      <c r="A5994" s="27">
        <v>2008</v>
      </c>
      <c r="B5994" t="s">
        <v>96</v>
      </c>
      <c r="C5994" s="3">
        <f>SUMIFS(Data!F:F,Data!$B:$B,Figure16!$B5994,Data!$A:$A,Figure16!$A5994)</f>
        <v>0</v>
      </c>
      <c r="D5994" s="3">
        <f>SUMIFS(Data!Y:Y,Data!$B:$B,Figure16!$B5994,Data!$A:$A,Figure16!$A5994)</f>
        <v>0</v>
      </c>
      <c r="E5994" s="3">
        <f>SUMIFS(Data!Q:Q,Data!$B:$B,Figure16!$B5994,Data!$A:$A,Figure16!$A5994)</f>
        <v>188021168.84179956</v>
      </c>
      <c r="F5994" s="1">
        <f t="shared" si="190"/>
        <v>0</v>
      </c>
      <c r="G5994" s="1">
        <f t="shared" si="191"/>
        <v>0</v>
      </c>
      <c r="H5994">
        <f>SUMIFS(Data!Z:Z,Data!B:B,Figure16!B5994,Data!A:A,Figure16!A5994)</f>
        <v>1</v>
      </c>
    </row>
    <row r="5995" spans="1:8">
      <c r="A5995" s="27">
        <v>2009</v>
      </c>
      <c r="B5995" t="s">
        <v>96</v>
      </c>
      <c r="C5995" s="3">
        <f>SUMIFS(Data!F:F,Data!$B:$B,Figure16!$B5995,Data!$A:$A,Figure16!$A5995)</f>
        <v>0</v>
      </c>
      <c r="D5995" s="3">
        <f>SUMIFS(Data!Y:Y,Data!$B:$B,Figure16!$B5995,Data!$A:$A,Figure16!$A5995)</f>
        <v>0</v>
      </c>
      <c r="E5995" s="3">
        <f>SUMIFS(Data!Q:Q,Data!$B:$B,Figure16!$B5995,Data!$A:$A,Figure16!$A5995)</f>
        <v>187821029.03316864</v>
      </c>
      <c r="F5995" s="1">
        <f t="shared" si="190"/>
        <v>0</v>
      </c>
      <c r="G5995" s="1">
        <f t="shared" si="191"/>
        <v>0</v>
      </c>
      <c r="H5995">
        <f>SUMIFS(Data!Z:Z,Data!B:B,Figure16!B5995,Data!A:A,Figure16!A5995)</f>
        <v>1</v>
      </c>
    </row>
    <row r="5996" spans="1:8">
      <c r="A5996" s="27">
        <v>2010</v>
      </c>
      <c r="B5996" t="s">
        <v>96</v>
      </c>
      <c r="C5996" s="3">
        <f>SUMIFS(Data!F:F,Data!$B:$B,Figure16!$B5996,Data!$A:$A,Figure16!$A5996)</f>
        <v>0</v>
      </c>
      <c r="D5996" s="3">
        <f>SUMIFS(Data!Y:Y,Data!$B:$B,Figure16!$B5996,Data!$A:$A,Figure16!$A5996)</f>
        <v>0</v>
      </c>
      <c r="E5996" s="3">
        <f>SUMIFS(Data!Q:Q,Data!$B:$B,Figure16!$B5996,Data!$A:$A,Figure16!$A5996)</f>
        <v>197454053.14508834</v>
      </c>
      <c r="F5996" s="1">
        <f t="shared" si="190"/>
        <v>0</v>
      </c>
      <c r="G5996" s="1">
        <f t="shared" si="191"/>
        <v>0</v>
      </c>
      <c r="H5996">
        <f>SUMIFS(Data!Z:Z,Data!B:B,Figure16!B5996,Data!A:A,Figure16!A5996)</f>
        <v>1</v>
      </c>
    </row>
    <row r="5997" spans="1:8">
      <c r="A5997" s="27">
        <v>2011</v>
      </c>
      <c r="B5997" t="s">
        <v>96</v>
      </c>
      <c r="C5997" s="3">
        <f>SUMIFS(Data!F:F,Data!$B:$B,Figure16!$B5997,Data!$A:$A,Figure16!$A5997)</f>
        <v>0</v>
      </c>
      <c r="D5997" s="3">
        <f>SUMIFS(Data!Y:Y,Data!$B:$B,Figure16!$B5997,Data!$A:$A,Figure16!$A5997)</f>
        <v>0</v>
      </c>
      <c r="E5997" s="3">
        <f>SUMIFS(Data!Q:Q,Data!$B:$B,Figure16!$B5997,Data!$A:$A,Figure16!$A5997)</f>
        <v>233213522.64534822</v>
      </c>
      <c r="F5997" s="1">
        <f t="shared" si="190"/>
        <v>0</v>
      </c>
      <c r="G5997" s="1">
        <f t="shared" si="191"/>
        <v>0</v>
      </c>
      <c r="H5997">
        <f>SUMIFS(Data!Z:Z,Data!B:B,Figure16!B5997,Data!A:A,Figure16!A5997)</f>
        <v>1</v>
      </c>
    </row>
    <row r="5998" spans="1:8">
      <c r="A5998" s="27">
        <v>2012</v>
      </c>
      <c r="B5998" t="s">
        <v>96</v>
      </c>
      <c r="C5998" s="3">
        <f>SUMIFS(Data!F:F,Data!$B:$B,Figure16!$B5998,Data!$A:$A,Figure16!$A5998)</f>
        <v>0</v>
      </c>
      <c r="D5998" s="3">
        <f>SUMIFS(Data!Y:Y,Data!$B:$B,Figure16!$B5998,Data!$A:$A,Figure16!$A5998)</f>
        <v>0</v>
      </c>
      <c r="E5998" s="3">
        <f>SUMIFS(Data!Q:Q,Data!$B:$B,Figure16!$B5998,Data!$A:$A,Figure16!$A5998)</f>
        <v>252560557.08306104</v>
      </c>
      <c r="F5998" s="1">
        <f t="shared" si="190"/>
        <v>0</v>
      </c>
      <c r="G5998" s="1">
        <f t="shared" si="191"/>
        <v>0</v>
      </c>
      <c r="H5998">
        <f>SUMIFS(Data!Z:Z,Data!B:B,Figure16!B5998,Data!A:A,Figure16!A5998)</f>
        <v>1</v>
      </c>
    </row>
    <row r="5999" spans="1:8">
      <c r="A5999" s="27">
        <v>2013</v>
      </c>
      <c r="B5999" t="s">
        <v>96</v>
      </c>
      <c r="C5999" s="3">
        <f>SUMIFS(Data!F:F,Data!$B:$B,Figure16!$B5999,Data!$A:$A,Figure16!$A5999)</f>
        <v>0</v>
      </c>
      <c r="D5999" s="3">
        <f>SUMIFS(Data!Y:Y,Data!$B:$B,Figure16!$B5999,Data!$A:$A,Figure16!$A5999)</f>
        <v>0</v>
      </c>
      <c r="E5999" s="3">
        <f>SUMIFS(Data!Q:Q,Data!$B:$B,Figure16!$B5999,Data!$A:$A,Figure16!$A5999)</f>
        <v>302924711.43631434</v>
      </c>
      <c r="F5999" s="1">
        <f t="shared" si="190"/>
        <v>0</v>
      </c>
      <c r="G5999" s="1">
        <f t="shared" si="191"/>
        <v>0</v>
      </c>
      <c r="H5999">
        <f>SUMIFS(Data!Z:Z,Data!B:B,Figure16!B5999,Data!A:A,Figure16!A5999)</f>
        <v>1</v>
      </c>
    </row>
    <row r="6000" spans="1:8">
      <c r="A6000" s="27">
        <v>2014</v>
      </c>
      <c r="B6000" t="s">
        <v>96</v>
      </c>
      <c r="C6000" s="3">
        <f>SUMIFS(Data!F:F,Data!$B:$B,Figure16!$B6000,Data!$A:$A,Figure16!$A6000)</f>
        <v>0</v>
      </c>
      <c r="D6000" s="3">
        <f>SUMIFS(Data!Y:Y,Data!$B:$B,Figure16!$B6000,Data!$A:$A,Figure16!$A6000)</f>
        <v>0</v>
      </c>
      <c r="E6000" s="3">
        <f>SUMIFS(Data!Q:Q,Data!$B:$B,Figure16!$B6000,Data!$A:$A,Figure16!$A6000)</f>
        <v>348941715.37495124</v>
      </c>
      <c r="F6000" s="1">
        <f t="shared" si="190"/>
        <v>0</v>
      </c>
      <c r="G6000" s="1">
        <f t="shared" si="191"/>
        <v>0</v>
      </c>
      <c r="H6000">
        <f>SUMIFS(Data!Z:Z,Data!B:B,Figure16!B6000,Data!A:A,Figure16!A6000)</f>
        <v>1</v>
      </c>
    </row>
    <row r="6001" spans="1:8">
      <c r="A6001" s="27">
        <v>2015</v>
      </c>
      <c r="B6001" t="s">
        <v>96</v>
      </c>
      <c r="C6001" s="3">
        <f>SUMIFS(Data!F:F,Data!$B:$B,Figure16!$B6001,Data!$A:$A,Figure16!$A6001)</f>
        <v>0</v>
      </c>
      <c r="D6001" s="3">
        <f>SUMIFS(Data!Y:Y,Data!$B:$B,Figure16!$B6001,Data!$A:$A,Figure16!$A6001)</f>
        <v>0</v>
      </c>
      <c r="E6001" s="3">
        <f>SUMIFS(Data!Q:Q,Data!$B:$B,Figure16!$B6001,Data!$A:$A,Figure16!$A6001)</f>
        <v>315521531.95476812</v>
      </c>
      <c r="F6001" s="1">
        <f t="shared" si="190"/>
        <v>0</v>
      </c>
      <c r="G6001" s="1">
        <f t="shared" si="191"/>
        <v>0</v>
      </c>
      <c r="H6001">
        <f>SUMIFS(Data!Z:Z,Data!B:B,Figure16!B6001,Data!A:A,Figure16!A6001)</f>
        <v>1</v>
      </c>
    </row>
    <row r="6002" spans="1:8">
      <c r="A6002" s="27">
        <v>2016</v>
      </c>
      <c r="B6002" t="s">
        <v>96</v>
      </c>
      <c r="C6002" s="3">
        <f>SUMIFS(Data!F:F,Data!$B:$B,Figure16!$B6002,Data!$A:$A,Figure16!$A6002)</f>
        <v>0</v>
      </c>
      <c r="D6002" s="3">
        <f>SUMIFS(Data!Y:Y,Data!$B:$B,Figure16!$B6002,Data!$A:$A,Figure16!$A6002)</f>
        <v>0</v>
      </c>
      <c r="E6002" s="3">
        <f>SUMIFS(Data!Q:Q,Data!$B:$B,Figure16!$B6002,Data!$A:$A,Figure16!$A6002)</f>
        <v>354237479.15697843</v>
      </c>
      <c r="F6002" s="1">
        <f t="shared" si="190"/>
        <v>0</v>
      </c>
      <c r="G6002" s="1">
        <f t="shared" si="191"/>
        <v>0</v>
      </c>
      <c r="H6002">
        <f>SUMIFS(Data!Z:Z,Data!B:B,Figure16!B6002,Data!A:A,Figure16!A6002)</f>
        <v>1</v>
      </c>
    </row>
    <row r="6003" spans="1:8">
      <c r="A6003" s="27">
        <v>2017</v>
      </c>
      <c r="B6003" t="s">
        <v>96</v>
      </c>
      <c r="C6003" s="3">
        <f>SUMIFS(Data!F:F,Data!$B:$B,Figure16!$B6003,Data!$A:$A,Figure16!$A6003)</f>
        <v>0</v>
      </c>
      <c r="D6003" s="3">
        <f>SUMIFS(Data!Y:Y,Data!$B:$B,Figure16!$B6003,Data!$A:$A,Figure16!$A6003)</f>
        <v>0</v>
      </c>
      <c r="E6003" s="3">
        <f>SUMIFS(Data!Q:Q,Data!$B:$B,Figure16!$B6003,Data!$A:$A,Figure16!$A6003)</f>
        <v>392570292.50129944</v>
      </c>
      <c r="F6003" s="1">
        <f t="shared" si="190"/>
        <v>0</v>
      </c>
      <c r="G6003" s="1">
        <f t="shared" si="191"/>
        <v>0</v>
      </c>
      <c r="H6003">
        <f>SUMIFS(Data!Z:Z,Data!B:B,Figure16!B6003,Data!A:A,Figure16!A6003)</f>
        <v>1</v>
      </c>
    </row>
    <row r="6004" spans="1:8">
      <c r="A6004" s="27">
        <v>1960</v>
      </c>
      <c r="B6004" t="s">
        <v>111</v>
      </c>
      <c r="C6004" s="3">
        <f>SUMIFS(Data!F:F,Data!$B:$B,Figure16!$B6004,Data!$A:$A,Figure16!$A6004)</f>
        <v>0</v>
      </c>
      <c r="D6004" s="3">
        <f>SUMIFS(Data!Y:Y,Data!$B:$B,Figure16!$B6004,Data!$A:$A,Figure16!$A6004)</f>
        <v>0</v>
      </c>
      <c r="E6004" s="3">
        <f>SUMIFS(Data!Q:Q,Data!$B:$B,Figure16!$B6004,Data!$A:$A,Figure16!$A6004)</f>
        <v>1003692374.5578887</v>
      </c>
      <c r="F6004" s="1">
        <f t="shared" si="190"/>
        <v>0</v>
      </c>
      <c r="G6004" s="1">
        <f t="shared" si="191"/>
        <v>0</v>
      </c>
      <c r="H6004">
        <f>SUMIFS(Data!Z:Z,Data!B:B,Figure16!B6004,Data!A:A,Figure16!A6004)</f>
        <v>1</v>
      </c>
    </row>
    <row r="6005" spans="1:8">
      <c r="A6005" s="27">
        <v>1961</v>
      </c>
      <c r="B6005" t="s">
        <v>111</v>
      </c>
      <c r="C6005" s="3">
        <f>SUMIFS(Data!F:F,Data!$B:$B,Figure16!$B6005,Data!$A:$A,Figure16!$A6005)</f>
        <v>0</v>
      </c>
      <c r="D6005" s="3">
        <f>SUMIFS(Data!Y:Y,Data!$B:$B,Figure16!$B6005,Data!$A:$A,Figure16!$A6005)</f>
        <v>0</v>
      </c>
      <c r="E6005" s="3">
        <f>SUMIFS(Data!Q:Q,Data!$B:$B,Figure16!$B6005,Data!$A:$A,Figure16!$A6005)</f>
        <v>1058975265.5888301</v>
      </c>
      <c r="F6005" s="1">
        <f t="shared" si="190"/>
        <v>0</v>
      </c>
      <c r="G6005" s="1">
        <f t="shared" si="191"/>
        <v>0</v>
      </c>
      <c r="H6005">
        <f>SUMIFS(Data!Z:Z,Data!B:B,Figure16!B6005,Data!A:A,Figure16!A6005)</f>
        <v>1</v>
      </c>
    </row>
    <row r="6006" spans="1:8">
      <c r="A6006" s="27">
        <v>1962</v>
      </c>
      <c r="B6006" t="s">
        <v>111</v>
      </c>
      <c r="C6006" s="3">
        <f>SUMIFS(Data!F:F,Data!$B:$B,Figure16!$B6006,Data!$A:$A,Figure16!$A6006)</f>
        <v>0</v>
      </c>
      <c r="D6006" s="3">
        <f>SUMIFS(Data!Y:Y,Data!$B:$B,Figure16!$B6006,Data!$A:$A,Figure16!$A6006)</f>
        <v>0</v>
      </c>
      <c r="E6006" s="3">
        <f>SUMIFS(Data!Q:Q,Data!$B:$B,Figure16!$B6006,Data!$A:$A,Figure16!$A6006)</f>
        <v>1085475573.4895897</v>
      </c>
      <c r="F6006" s="1">
        <f t="shared" si="190"/>
        <v>0</v>
      </c>
      <c r="G6006" s="1">
        <f t="shared" si="191"/>
        <v>0</v>
      </c>
      <c r="H6006">
        <f>SUMIFS(Data!Z:Z,Data!B:B,Figure16!B6006,Data!A:A,Figure16!A6006)</f>
        <v>1</v>
      </c>
    </row>
    <row r="6007" spans="1:8">
      <c r="A6007" s="27">
        <v>1963</v>
      </c>
      <c r="B6007" t="s">
        <v>111</v>
      </c>
      <c r="C6007" s="3">
        <f>SUMIFS(Data!F:F,Data!$B:$B,Figure16!$B6007,Data!$A:$A,Figure16!$A6007)</f>
        <v>0</v>
      </c>
      <c r="D6007" s="3">
        <f>SUMIFS(Data!Y:Y,Data!$B:$B,Figure16!$B6007,Data!$A:$A,Figure16!$A6007)</f>
        <v>0</v>
      </c>
      <c r="E6007" s="3">
        <f>SUMIFS(Data!Q:Q,Data!$B:$B,Figure16!$B6007,Data!$A:$A,Figure16!$A6007)</f>
        <v>1122139637.2569263</v>
      </c>
      <c r="F6007" s="1">
        <f t="shared" si="190"/>
        <v>0</v>
      </c>
      <c r="G6007" s="1">
        <f t="shared" si="191"/>
        <v>0</v>
      </c>
      <c r="H6007">
        <f>SUMIFS(Data!Z:Z,Data!B:B,Figure16!B6007,Data!A:A,Figure16!A6007)</f>
        <v>1</v>
      </c>
    </row>
    <row r="6008" spans="1:8">
      <c r="A6008" s="27">
        <v>1964</v>
      </c>
      <c r="B6008" t="s">
        <v>111</v>
      </c>
      <c r="C6008" s="3">
        <f>SUMIFS(Data!F:F,Data!$B:$B,Figure16!$B6008,Data!$A:$A,Figure16!$A6008)</f>
        <v>0</v>
      </c>
      <c r="D6008" s="3">
        <f>SUMIFS(Data!Y:Y,Data!$B:$B,Figure16!$B6008,Data!$A:$A,Figure16!$A6008)</f>
        <v>0</v>
      </c>
      <c r="E6008" s="3">
        <f>SUMIFS(Data!Q:Q,Data!$B:$B,Figure16!$B6008,Data!$A:$A,Figure16!$A6008)</f>
        <v>1188930567.7136333</v>
      </c>
      <c r="F6008" s="1">
        <f t="shared" si="190"/>
        <v>0</v>
      </c>
      <c r="G6008" s="1">
        <f t="shared" si="191"/>
        <v>0</v>
      </c>
      <c r="H6008">
        <f>SUMIFS(Data!Z:Z,Data!B:B,Figure16!B6008,Data!A:A,Figure16!A6008)</f>
        <v>1</v>
      </c>
    </row>
    <row r="6009" spans="1:8">
      <c r="A6009" s="27">
        <v>1965</v>
      </c>
      <c r="B6009" t="s">
        <v>111</v>
      </c>
      <c r="C6009" s="3">
        <f>SUMIFS(Data!F:F,Data!$B:$B,Figure16!$B6009,Data!$A:$A,Figure16!$A6009)</f>
        <v>0</v>
      </c>
      <c r="D6009" s="3">
        <f>SUMIFS(Data!Y:Y,Data!$B:$B,Figure16!$B6009,Data!$A:$A,Figure16!$A6009)</f>
        <v>0</v>
      </c>
      <c r="E6009" s="3">
        <f>SUMIFS(Data!Q:Q,Data!$B:$B,Figure16!$B6009,Data!$A:$A,Figure16!$A6009)</f>
        <v>1210058396.0602975</v>
      </c>
      <c r="F6009" s="1">
        <f t="shared" si="190"/>
        <v>0</v>
      </c>
      <c r="G6009" s="1">
        <f t="shared" si="191"/>
        <v>0</v>
      </c>
      <c r="H6009">
        <f>SUMIFS(Data!Z:Z,Data!B:B,Figure16!B6009,Data!A:A,Figure16!A6009)</f>
        <v>1</v>
      </c>
    </row>
    <row r="6010" spans="1:8">
      <c r="A6010" s="27">
        <v>1966</v>
      </c>
      <c r="B6010" t="s">
        <v>111</v>
      </c>
      <c r="C6010" s="3">
        <f>SUMIFS(Data!F:F,Data!$B:$B,Figure16!$B6010,Data!$A:$A,Figure16!$A6010)</f>
        <v>0</v>
      </c>
      <c r="D6010" s="3">
        <f>SUMIFS(Data!Y:Y,Data!$B:$B,Figure16!$B6010,Data!$A:$A,Figure16!$A6010)</f>
        <v>0</v>
      </c>
      <c r="E6010" s="3">
        <f>SUMIFS(Data!Q:Q,Data!$B:$B,Figure16!$B6010,Data!$A:$A,Figure16!$A6010)</f>
        <v>1246908373.7428524</v>
      </c>
      <c r="F6010" s="1">
        <f t="shared" si="190"/>
        <v>0</v>
      </c>
      <c r="G6010" s="1">
        <f t="shared" si="191"/>
        <v>0</v>
      </c>
      <c r="H6010">
        <f>SUMIFS(Data!Z:Z,Data!B:B,Figure16!B6010,Data!A:A,Figure16!A6010)</f>
        <v>1</v>
      </c>
    </row>
    <row r="6011" spans="1:8">
      <c r="A6011" s="27">
        <v>1967</v>
      </c>
      <c r="B6011" t="s">
        <v>111</v>
      </c>
      <c r="C6011" s="3">
        <f>SUMIFS(Data!F:F,Data!$B:$B,Figure16!$B6011,Data!$A:$A,Figure16!$A6011)</f>
        <v>0</v>
      </c>
      <c r="D6011" s="3">
        <f>SUMIFS(Data!Y:Y,Data!$B:$B,Figure16!$B6011,Data!$A:$A,Figure16!$A6011)</f>
        <v>0</v>
      </c>
      <c r="E6011" s="3">
        <f>SUMIFS(Data!Q:Q,Data!$B:$B,Figure16!$B6011,Data!$A:$A,Figure16!$A6011)</f>
        <v>1246480958.5138509</v>
      </c>
      <c r="F6011" s="1">
        <f t="shared" si="190"/>
        <v>0</v>
      </c>
      <c r="G6011" s="1">
        <f t="shared" si="191"/>
        <v>0</v>
      </c>
      <c r="H6011">
        <f>SUMIFS(Data!Z:Z,Data!B:B,Figure16!B6011,Data!A:A,Figure16!A6011)</f>
        <v>1</v>
      </c>
    </row>
    <row r="6012" spans="1:8">
      <c r="A6012" s="27">
        <v>1968</v>
      </c>
      <c r="B6012" t="s">
        <v>111</v>
      </c>
      <c r="C6012" s="3">
        <f>SUMIFS(Data!F:F,Data!$B:$B,Figure16!$B6012,Data!$A:$A,Figure16!$A6012)</f>
        <v>0</v>
      </c>
      <c r="D6012" s="3">
        <f>SUMIFS(Data!Y:Y,Data!$B:$B,Figure16!$B6012,Data!$A:$A,Figure16!$A6012)</f>
        <v>0</v>
      </c>
      <c r="E6012" s="3">
        <f>SUMIFS(Data!Q:Q,Data!$B:$B,Figure16!$B6012,Data!$A:$A,Figure16!$A6012)</f>
        <v>1309384830.190706</v>
      </c>
      <c r="F6012" s="1">
        <f t="shared" si="190"/>
        <v>0</v>
      </c>
      <c r="G6012" s="1">
        <f t="shared" si="191"/>
        <v>0</v>
      </c>
      <c r="H6012">
        <f>SUMIFS(Data!Z:Z,Data!B:B,Figure16!B6012,Data!A:A,Figure16!A6012)</f>
        <v>1</v>
      </c>
    </row>
    <row r="6013" spans="1:8">
      <c r="A6013" s="27">
        <v>1969</v>
      </c>
      <c r="B6013" t="s">
        <v>111</v>
      </c>
      <c r="C6013" s="3">
        <f>SUMIFS(Data!F:F,Data!$B:$B,Figure16!$B6013,Data!$A:$A,Figure16!$A6013)</f>
        <v>0</v>
      </c>
      <c r="D6013" s="3">
        <f>SUMIFS(Data!Y:Y,Data!$B:$B,Figure16!$B6013,Data!$A:$A,Figure16!$A6013)</f>
        <v>0</v>
      </c>
      <c r="E6013" s="3">
        <f>SUMIFS(Data!Q:Q,Data!$B:$B,Figure16!$B6013,Data!$A:$A,Figure16!$A6013)</f>
        <v>1245234806.8954566</v>
      </c>
      <c r="F6013" s="1">
        <f t="shared" si="190"/>
        <v>0</v>
      </c>
      <c r="G6013" s="1">
        <f t="shared" si="191"/>
        <v>0</v>
      </c>
      <c r="H6013">
        <f>SUMIFS(Data!Z:Z,Data!B:B,Figure16!B6013,Data!A:A,Figure16!A6013)</f>
        <v>1</v>
      </c>
    </row>
    <row r="6014" spans="1:8">
      <c r="A6014" s="27">
        <v>1970</v>
      </c>
      <c r="B6014" t="s">
        <v>111</v>
      </c>
      <c r="C6014" s="3">
        <f>SUMIFS(Data!F:F,Data!$B:$B,Figure16!$B6014,Data!$A:$A,Figure16!$A6014)</f>
        <v>0</v>
      </c>
      <c r="D6014" s="3">
        <f>SUMIFS(Data!Y:Y,Data!$B:$B,Figure16!$B6014,Data!$A:$A,Figure16!$A6014)</f>
        <v>0</v>
      </c>
      <c r="E6014" s="3">
        <f>SUMIFS(Data!Q:Q,Data!$B:$B,Figure16!$B6014,Data!$A:$A,Figure16!$A6014)</f>
        <v>1297407828.6095705</v>
      </c>
      <c r="F6014" s="1">
        <f t="shared" si="190"/>
        <v>0</v>
      </c>
      <c r="G6014" s="1">
        <f t="shared" si="191"/>
        <v>0</v>
      </c>
      <c r="H6014">
        <f>SUMIFS(Data!Z:Z,Data!B:B,Figure16!B6014,Data!A:A,Figure16!A6014)</f>
        <v>1</v>
      </c>
    </row>
    <row r="6015" spans="1:8">
      <c r="A6015" s="27">
        <v>1971</v>
      </c>
      <c r="B6015" t="s">
        <v>111</v>
      </c>
      <c r="C6015" s="3">
        <f>SUMIFS(Data!F:F,Data!$B:$B,Figure16!$B6015,Data!$A:$A,Figure16!$A6015)</f>
        <v>0</v>
      </c>
      <c r="D6015" s="3">
        <f>SUMIFS(Data!Y:Y,Data!$B:$B,Figure16!$B6015,Data!$A:$A,Figure16!$A6015)</f>
        <v>0</v>
      </c>
      <c r="E6015" s="3">
        <f>SUMIFS(Data!Q:Q,Data!$B:$B,Figure16!$B6015,Data!$A:$A,Figure16!$A6015)</f>
        <v>1339548823.6685536</v>
      </c>
      <c r="F6015" s="1">
        <f t="shared" si="190"/>
        <v>0</v>
      </c>
      <c r="G6015" s="1">
        <f t="shared" si="191"/>
        <v>0</v>
      </c>
      <c r="H6015">
        <f>SUMIFS(Data!Z:Z,Data!B:B,Figure16!B6015,Data!A:A,Figure16!A6015)</f>
        <v>1</v>
      </c>
    </row>
    <row r="6016" spans="1:8">
      <c r="A6016" s="27">
        <v>1972</v>
      </c>
      <c r="B6016" t="s">
        <v>111</v>
      </c>
      <c r="C6016" s="3">
        <f>SUMIFS(Data!F:F,Data!$B:$B,Figure16!$B6016,Data!$A:$A,Figure16!$A6016)</f>
        <v>0</v>
      </c>
      <c r="D6016" s="3">
        <f>SUMIFS(Data!Y:Y,Data!$B:$B,Figure16!$B6016,Data!$A:$A,Figure16!$A6016)</f>
        <v>0</v>
      </c>
      <c r="E6016" s="3">
        <f>SUMIFS(Data!Q:Q,Data!$B:$B,Figure16!$B6016,Data!$A:$A,Figure16!$A6016)</f>
        <v>1620857277.1933789</v>
      </c>
      <c r="F6016" s="1">
        <f t="shared" si="190"/>
        <v>0</v>
      </c>
      <c r="G6016" s="1">
        <f t="shared" si="191"/>
        <v>0</v>
      </c>
      <c r="H6016">
        <f>SUMIFS(Data!Z:Z,Data!B:B,Figure16!B6016,Data!A:A,Figure16!A6016)</f>
        <v>1</v>
      </c>
    </row>
    <row r="6017" spans="1:8">
      <c r="A6017" s="27">
        <v>1973</v>
      </c>
      <c r="B6017" t="s">
        <v>111</v>
      </c>
      <c r="C6017" s="3">
        <f>SUMIFS(Data!F:F,Data!$B:$B,Figure16!$B6017,Data!$A:$A,Figure16!$A6017)</f>
        <v>51800000</v>
      </c>
      <c r="D6017" s="3">
        <f>SUMIFS(Data!Y:Y,Data!$B:$B,Figure16!$B6017,Data!$A:$A,Figure16!$A6017)</f>
        <v>65000000</v>
      </c>
      <c r="E6017" s="3">
        <f>SUMIFS(Data!Q:Q,Data!$B:$B,Figure16!$B6017,Data!$A:$A,Figure16!$A6017)</f>
        <v>1863398448.3259215</v>
      </c>
      <c r="F6017" s="1">
        <f t="shared" si="190"/>
        <v>2.7798670781623307</v>
      </c>
      <c r="G6017" s="1">
        <f t="shared" si="191"/>
        <v>3.4882501946052411</v>
      </c>
      <c r="H6017">
        <f>SUMIFS(Data!Z:Z,Data!B:B,Figure16!B6017,Data!A:A,Figure16!A6017)</f>
        <v>1</v>
      </c>
    </row>
    <row r="6018" spans="1:8">
      <c r="A6018" s="27">
        <v>1974</v>
      </c>
      <c r="B6018" t="s">
        <v>111</v>
      </c>
      <c r="C6018" s="3">
        <f>SUMIFS(Data!F:F,Data!$B:$B,Figure16!$B6018,Data!$A:$A,Figure16!$A6018)</f>
        <v>0</v>
      </c>
      <c r="D6018" s="3">
        <f>SUMIFS(Data!Y:Y,Data!$B:$B,Figure16!$B6018,Data!$A:$A,Figure16!$A6018)</f>
        <v>0</v>
      </c>
      <c r="E6018" s="3">
        <f>SUMIFS(Data!Q:Q,Data!$B:$B,Figure16!$B6018,Data!$A:$A,Figure16!$A6018)</f>
        <v>2099324949.8460479</v>
      </c>
      <c r="F6018" s="1">
        <f t="shared" si="190"/>
        <v>0</v>
      </c>
      <c r="G6018" s="1">
        <f t="shared" si="191"/>
        <v>0</v>
      </c>
      <c r="H6018">
        <f>SUMIFS(Data!Z:Z,Data!B:B,Figure16!B6018,Data!A:A,Figure16!A6018)</f>
        <v>1</v>
      </c>
    </row>
    <row r="6019" spans="1:8">
      <c r="A6019" s="27">
        <v>1975</v>
      </c>
      <c r="B6019" t="s">
        <v>111</v>
      </c>
      <c r="C6019" s="3">
        <f>SUMIFS(Data!F:F,Data!$B:$B,Figure16!$B6019,Data!$A:$A,Figure16!$A6019)</f>
        <v>0</v>
      </c>
      <c r="D6019" s="3">
        <f>SUMIFS(Data!Y:Y,Data!$B:$B,Figure16!$B6019,Data!$A:$A,Figure16!$A6019)</f>
        <v>20000000</v>
      </c>
      <c r="E6019" s="3">
        <f>SUMIFS(Data!Q:Q,Data!$B:$B,Figure16!$B6019,Data!$A:$A,Figure16!$A6019)</f>
        <v>2830388404.8784509</v>
      </c>
      <c r="F6019" s="1">
        <f t="shared" ref="F6019:F6082" si="192">IF(E6019&gt;0,C6019/E6019*100,"")</f>
        <v>0</v>
      </c>
      <c r="G6019" s="1">
        <f t="shared" ref="G6019:G6082" si="193">IF($E6019&gt;0,D6019/$E6019*100,"")</f>
        <v>0.70661680091425072</v>
      </c>
      <c r="H6019">
        <f>SUMIFS(Data!Z:Z,Data!B:B,Figure16!B6019,Data!A:A,Figure16!A6019)</f>
        <v>1</v>
      </c>
    </row>
    <row r="6020" spans="1:8">
      <c r="A6020" s="27">
        <v>1976</v>
      </c>
      <c r="B6020" t="s">
        <v>111</v>
      </c>
      <c r="C6020" s="3">
        <f>SUMIFS(Data!F:F,Data!$B:$B,Figure16!$B6020,Data!$A:$A,Figure16!$A6020)</f>
        <v>0</v>
      </c>
      <c r="D6020" s="3">
        <f>SUMIFS(Data!Y:Y,Data!$B:$B,Figure16!$B6020,Data!$A:$A,Figure16!$A6020)</f>
        <v>0</v>
      </c>
      <c r="E6020" s="3">
        <f>SUMIFS(Data!Q:Q,Data!$B:$B,Figure16!$B6020,Data!$A:$A,Figure16!$A6020)</f>
        <v>2869777812.4100847</v>
      </c>
      <c r="F6020" s="1">
        <f t="shared" si="192"/>
        <v>0</v>
      </c>
      <c r="G6020" s="1">
        <f t="shared" si="193"/>
        <v>0</v>
      </c>
      <c r="H6020">
        <f>SUMIFS(Data!Z:Z,Data!B:B,Figure16!B6020,Data!A:A,Figure16!A6020)</f>
        <v>1</v>
      </c>
    </row>
    <row r="6021" spans="1:8">
      <c r="A6021" s="27">
        <v>1977</v>
      </c>
      <c r="B6021" t="s">
        <v>111</v>
      </c>
      <c r="C6021" s="3">
        <f>SUMIFS(Data!F:F,Data!$B:$B,Figure16!$B6021,Data!$A:$A,Figure16!$A6021)</f>
        <v>0</v>
      </c>
      <c r="D6021" s="3">
        <f>SUMIFS(Data!Y:Y,Data!$B:$B,Figure16!$B6021,Data!$A:$A,Figure16!$A6021)</f>
        <v>50000000</v>
      </c>
      <c r="E6021" s="3">
        <f>SUMIFS(Data!Q:Q,Data!$B:$B,Figure16!$B6021,Data!$A:$A,Figure16!$A6021)</f>
        <v>2938046307.228941</v>
      </c>
      <c r="F6021" s="1">
        <f t="shared" si="192"/>
        <v>0</v>
      </c>
      <c r="G6021" s="1">
        <f t="shared" si="193"/>
        <v>1.7018111619608267</v>
      </c>
      <c r="H6021">
        <f>SUMIFS(Data!Z:Z,Data!B:B,Figure16!B6021,Data!A:A,Figure16!A6021)</f>
        <v>1</v>
      </c>
    </row>
    <row r="6022" spans="1:8">
      <c r="A6022" s="27">
        <v>1978</v>
      </c>
      <c r="B6022" t="s">
        <v>111</v>
      </c>
      <c r="C6022" s="3">
        <f>SUMIFS(Data!F:F,Data!$B:$B,Figure16!$B6022,Data!$A:$A,Figure16!$A6022)</f>
        <v>100000</v>
      </c>
      <c r="D6022" s="3">
        <f>SUMIFS(Data!Y:Y,Data!$B:$B,Figure16!$B6022,Data!$A:$A,Figure16!$A6022)</f>
        <v>60000000</v>
      </c>
      <c r="E6022" s="3">
        <f>SUMIFS(Data!Q:Q,Data!$B:$B,Figure16!$B6022,Data!$A:$A,Figure16!$A6022)</f>
        <v>3280354339.3934126</v>
      </c>
      <c r="F6022" s="1">
        <f t="shared" si="192"/>
        <v>3.048451162702488E-3</v>
      </c>
      <c r="G6022" s="1">
        <f t="shared" si="193"/>
        <v>1.8290706976214928</v>
      </c>
      <c r="H6022">
        <f>SUMIFS(Data!Z:Z,Data!B:B,Figure16!B6022,Data!A:A,Figure16!A6022)</f>
        <v>1</v>
      </c>
    </row>
    <row r="6023" spans="1:8">
      <c r="A6023" s="27">
        <v>1979</v>
      </c>
      <c r="B6023" t="s">
        <v>111</v>
      </c>
      <c r="C6023" s="3">
        <f>SUMIFS(Data!F:F,Data!$B:$B,Figure16!$B6023,Data!$A:$A,Figure16!$A6023)</f>
        <v>0</v>
      </c>
      <c r="D6023" s="3">
        <f>SUMIFS(Data!Y:Y,Data!$B:$B,Figure16!$B6023,Data!$A:$A,Figure16!$A6023)</f>
        <v>0</v>
      </c>
      <c r="E6023" s="3">
        <f>SUMIFS(Data!Q:Q,Data!$B:$B,Figure16!$B6023,Data!$A:$A,Figure16!$A6023)</f>
        <v>4084878667.8561559</v>
      </c>
      <c r="F6023" s="1">
        <f t="shared" si="192"/>
        <v>0</v>
      </c>
      <c r="G6023" s="1">
        <f t="shared" si="193"/>
        <v>0</v>
      </c>
      <c r="H6023">
        <f>SUMIFS(Data!Z:Z,Data!B:B,Figure16!B6023,Data!A:A,Figure16!A6023)</f>
        <v>1</v>
      </c>
    </row>
    <row r="6024" spans="1:8">
      <c r="A6024" s="27">
        <v>1980</v>
      </c>
      <c r="B6024" t="s">
        <v>111</v>
      </c>
      <c r="C6024" s="3">
        <f>SUMIFS(Data!F:F,Data!$B:$B,Figure16!$B6024,Data!$A:$A,Figure16!$A6024)</f>
        <v>0</v>
      </c>
      <c r="D6024" s="3">
        <f>SUMIFS(Data!Y:Y,Data!$B:$B,Figure16!$B6024,Data!$A:$A,Figure16!$A6024)</f>
        <v>0</v>
      </c>
      <c r="E6024" s="3">
        <f>SUMIFS(Data!Q:Q,Data!$B:$B,Figure16!$B6024,Data!$A:$A,Figure16!$A6024)</f>
        <v>4435050396.6726227</v>
      </c>
      <c r="F6024" s="1">
        <f t="shared" si="192"/>
        <v>0</v>
      </c>
      <c r="G6024" s="1">
        <f t="shared" si="193"/>
        <v>0</v>
      </c>
      <c r="H6024">
        <f>SUMIFS(Data!Z:Z,Data!B:B,Figure16!B6024,Data!A:A,Figure16!A6024)</f>
        <v>1</v>
      </c>
    </row>
    <row r="6025" spans="1:8">
      <c r="A6025" s="27">
        <v>1981</v>
      </c>
      <c r="B6025" t="s">
        <v>111</v>
      </c>
      <c r="C6025" s="3">
        <f>SUMIFS(Data!F:F,Data!$B:$B,Figure16!$B6025,Data!$A:$A,Figure16!$A6025)</f>
        <v>0</v>
      </c>
      <c r="D6025" s="3">
        <f>SUMIFS(Data!Y:Y,Data!$B:$B,Figure16!$B6025,Data!$A:$A,Figure16!$A6025)</f>
        <v>0</v>
      </c>
      <c r="E6025" s="3">
        <f>SUMIFS(Data!Q:Q,Data!$B:$B,Figure16!$B6025,Data!$A:$A,Figure16!$A6025)</f>
        <v>4021697233.3940306</v>
      </c>
      <c r="F6025" s="1">
        <f t="shared" si="192"/>
        <v>0</v>
      </c>
      <c r="G6025" s="1">
        <f t="shared" si="193"/>
        <v>0</v>
      </c>
      <c r="H6025">
        <f>SUMIFS(Data!Z:Z,Data!B:B,Figure16!B6025,Data!A:A,Figure16!A6025)</f>
        <v>1</v>
      </c>
    </row>
    <row r="6026" spans="1:8">
      <c r="A6026" s="27">
        <v>1982</v>
      </c>
      <c r="B6026" t="s">
        <v>111</v>
      </c>
      <c r="C6026" s="3">
        <f>SUMIFS(Data!F:F,Data!$B:$B,Figure16!$B6026,Data!$A:$A,Figure16!$A6026)</f>
        <v>0</v>
      </c>
      <c r="D6026" s="3">
        <f>SUMIFS(Data!Y:Y,Data!$B:$B,Figure16!$B6026,Data!$A:$A,Figure16!$A6026)</f>
        <v>0</v>
      </c>
      <c r="E6026" s="3">
        <f>SUMIFS(Data!Q:Q,Data!$B:$B,Figure16!$B6026,Data!$A:$A,Figure16!$A6026)</f>
        <v>3936758681.5834332</v>
      </c>
      <c r="F6026" s="1">
        <f t="shared" si="192"/>
        <v>0</v>
      </c>
      <c r="G6026" s="1">
        <f t="shared" si="193"/>
        <v>0</v>
      </c>
      <c r="H6026">
        <f>SUMIFS(Data!Z:Z,Data!B:B,Figure16!B6026,Data!A:A,Figure16!A6026)</f>
        <v>1</v>
      </c>
    </row>
    <row r="6027" spans="1:8">
      <c r="A6027" s="27">
        <v>1983</v>
      </c>
      <c r="B6027" t="s">
        <v>111</v>
      </c>
      <c r="C6027" s="3">
        <f>SUMIFS(Data!F:F,Data!$B:$B,Figure16!$B6027,Data!$A:$A,Figure16!$A6027)</f>
        <v>0</v>
      </c>
      <c r="D6027" s="3">
        <f>SUMIFS(Data!Y:Y,Data!$B:$B,Figure16!$B6027,Data!$A:$A,Figure16!$A6027)</f>
        <v>0</v>
      </c>
      <c r="E6027" s="3">
        <f>SUMIFS(Data!Q:Q,Data!$B:$B,Figure16!$B6027,Data!$A:$A,Figure16!$A6027)</f>
        <v>3512053232.0356584</v>
      </c>
      <c r="F6027" s="1">
        <f t="shared" si="192"/>
        <v>0</v>
      </c>
      <c r="G6027" s="1">
        <f t="shared" si="193"/>
        <v>0</v>
      </c>
      <c r="H6027">
        <f>SUMIFS(Data!Z:Z,Data!B:B,Figure16!B6027,Data!A:A,Figure16!A6027)</f>
        <v>1</v>
      </c>
    </row>
    <row r="6028" spans="1:8">
      <c r="A6028" s="27">
        <v>1984</v>
      </c>
      <c r="B6028" t="s">
        <v>111</v>
      </c>
      <c r="C6028" s="3">
        <f>SUMIFS(Data!F:F,Data!$B:$B,Figure16!$B6028,Data!$A:$A,Figure16!$A6028)</f>
        <v>400000</v>
      </c>
      <c r="D6028" s="3">
        <f>SUMIFS(Data!Y:Y,Data!$B:$B,Figure16!$B6028,Data!$A:$A,Figure16!$A6028)</f>
        <v>0</v>
      </c>
      <c r="E6028" s="3">
        <f>SUMIFS(Data!Q:Q,Data!$B:$B,Figure16!$B6028,Data!$A:$A,Figure16!$A6028)</f>
        <v>3425127373.3671327</v>
      </c>
      <c r="F6028" s="1">
        <f t="shared" si="192"/>
        <v>1.1678397805298927E-2</v>
      </c>
      <c r="G6028" s="1">
        <f t="shared" si="193"/>
        <v>0</v>
      </c>
      <c r="H6028">
        <f>SUMIFS(Data!Z:Z,Data!B:B,Figure16!B6028,Data!A:A,Figure16!A6028)</f>
        <v>1</v>
      </c>
    </row>
    <row r="6029" spans="1:8">
      <c r="A6029" s="27">
        <v>1985</v>
      </c>
      <c r="B6029" t="s">
        <v>111</v>
      </c>
      <c r="C6029" s="3">
        <f>SUMIFS(Data!F:F,Data!$B:$B,Figure16!$B6029,Data!$A:$A,Figure16!$A6029)</f>
        <v>0</v>
      </c>
      <c r="D6029" s="3">
        <f>SUMIFS(Data!Y:Y,Data!$B:$B,Figure16!$B6029,Data!$A:$A,Figure16!$A6029)</f>
        <v>0</v>
      </c>
      <c r="E6029" s="3">
        <f>SUMIFS(Data!Q:Q,Data!$B:$B,Figure16!$B6029,Data!$A:$A,Figure16!$A6029)</f>
        <v>3750056424.4927363</v>
      </c>
      <c r="F6029" s="1">
        <f t="shared" si="192"/>
        <v>0</v>
      </c>
      <c r="G6029" s="1">
        <f t="shared" si="193"/>
        <v>0</v>
      </c>
      <c r="H6029">
        <f>SUMIFS(Data!Z:Z,Data!B:B,Figure16!B6029,Data!A:A,Figure16!A6029)</f>
        <v>1</v>
      </c>
    </row>
    <row r="6030" spans="1:8">
      <c r="A6030" s="27">
        <v>1986</v>
      </c>
      <c r="B6030" t="s">
        <v>111</v>
      </c>
      <c r="C6030" s="3">
        <f>SUMIFS(Data!F:F,Data!$B:$B,Figure16!$B6030,Data!$A:$A,Figure16!$A6030)</f>
        <v>0</v>
      </c>
      <c r="D6030" s="3">
        <f>SUMIFS(Data!Y:Y,Data!$B:$B,Figure16!$B6030,Data!$A:$A,Figure16!$A6030)</f>
        <v>0</v>
      </c>
      <c r="E6030" s="3">
        <f>SUMIFS(Data!Q:Q,Data!$B:$B,Figure16!$B6030,Data!$A:$A,Figure16!$A6030)</f>
        <v>5304238012.6797142</v>
      </c>
      <c r="F6030" s="1">
        <f t="shared" si="192"/>
        <v>0</v>
      </c>
      <c r="G6030" s="1">
        <f t="shared" si="193"/>
        <v>0</v>
      </c>
      <c r="H6030">
        <f>SUMIFS(Data!Z:Z,Data!B:B,Figure16!B6030,Data!A:A,Figure16!A6030)</f>
        <v>1</v>
      </c>
    </row>
    <row r="6031" spans="1:8">
      <c r="A6031" s="27">
        <v>1987</v>
      </c>
      <c r="B6031" t="s">
        <v>111</v>
      </c>
      <c r="C6031" s="3">
        <f>SUMIFS(Data!F:F,Data!$B:$B,Figure16!$B6031,Data!$A:$A,Figure16!$A6031)</f>
        <v>0</v>
      </c>
      <c r="D6031" s="3">
        <f>SUMIFS(Data!Y:Y,Data!$B:$B,Figure16!$B6031,Data!$A:$A,Figure16!$A6031)</f>
        <v>0</v>
      </c>
      <c r="E6031" s="3">
        <f>SUMIFS(Data!Q:Q,Data!$B:$B,Figure16!$B6031,Data!$A:$A,Figure16!$A6031)</f>
        <v>6381385759.7802725</v>
      </c>
      <c r="F6031" s="1">
        <f t="shared" si="192"/>
        <v>0</v>
      </c>
      <c r="G6031" s="1">
        <f t="shared" si="193"/>
        <v>0</v>
      </c>
      <c r="H6031">
        <f>SUMIFS(Data!Z:Z,Data!B:B,Figure16!B6031,Data!A:A,Figure16!A6031)</f>
        <v>1</v>
      </c>
    </row>
    <row r="6032" spans="1:8">
      <c r="A6032" s="27">
        <v>1988</v>
      </c>
      <c r="B6032" t="s">
        <v>111</v>
      </c>
      <c r="C6032" s="3">
        <f>SUMIFS(Data!F:F,Data!$B:$B,Figure16!$B6032,Data!$A:$A,Figure16!$A6032)</f>
        <v>0</v>
      </c>
      <c r="D6032" s="3">
        <f>SUMIFS(Data!Y:Y,Data!$B:$B,Figure16!$B6032,Data!$A:$A,Figure16!$A6032)</f>
        <v>0</v>
      </c>
      <c r="E6032" s="3">
        <f>SUMIFS(Data!Q:Q,Data!$B:$B,Figure16!$B6032,Data!$A:$A,Figure16!$A6032)</f>
        <v>6311054901.488409</v>
      </c>
      <c r="F6032" s="1">
        <f t="shared" si="192"/>
        <v>0</v>
      </c>
      <c r="G6032" s="1">
        <f t="shared" si="193"/>
        <v>0</v>
      </c>
      <c r="H6032">
        <f>SUMIFS(Data!Z:Z,Data!B:B,Figure16!B6032,Data!A:A,Figure16!A6032)</f>
        <v>1</v>
      </c>
    </row>
    <row r="6033" spans="1:8">
      <c r="A6033" s="27">
        <v>1989</v>
      </c>
      <c r="B6033" t="s">
        <v>111</v>
      </c>
      <c r="C6033" s="3">
        <f>SUMIFS(Data!F:F,Data!$B:$B,Figure16!$B6033,Data!$A:$A,Figure16!$A6033)</f>
        <v>0</v>
      </c>
      <c r="D6033" s="3">
        <f>SUMIFS(Data!Y:Y,Data!$B:$B,Figure16!$B6033,Data!$A:$A,Figure16!$A6033)</f>
        <v>0</v>
      </c>
      <c r="E6033" s="3">
        <f>SUMIFS(Data!Q:Q,Data!$B:$B,Figure16!$B6033,Data!$A:$A,Figure16!$A6033)</f>
        <v>6219793532.5587454</v>
      </c>
      <c r="F6033" s="1">
        <f t="shared" si="192"/>
        <v>0</v>
      </c>
      <c r="G6033" s="1">
        <f t="shared" si="193"/>
        <v>0</v>
      </c>
      <c r="H6033">
        <f>SUMIFS(Data!Z:Z,Data!B:B,Figure16!B6033,Data!A:A,Figure16!A6033)</f>
        <v>1</v>
      </c>
    </row>
    <row r="6034" spans="1:8">
      <c r="A6034" s="27">
        <v>1990</v>
      </c>
      <c r="B6034" t="s">
        <v>111</v>
      </c>
      <c r="C6034" s="3">
        <f>SUMIFS(Data!F:F,Data!$B:$B,Figure16!$B6034,Data!$A:$A,Figure16!$A6034)</f>
        <v>0</v>
      </c>
      <c r="D6034" s="3">
        <f>SUMIFS(Data!Y:Y,Data!$B:$B,Figure16!$B6034,Data!$A:$A,Figure16!$A6034)</f>
        <v>0</v>
      </c>
      <c r="E6034" s="3">
        <f>SUMIFS(Data!Q:Q,Data!$B:$B,Figure16!$B6034,Data!$A:$A,Figure16!$A6034)</f>
        <v>7237100724.3419638</v>
      </c>
      <c r="F6034" s="1">
        <f t="shared" si="192"/>
        <v>0</v>
      </c>
      <c r="G6034" s="1">
        <f t="shared" si="193"/>
        <v>0</v>
      </c>
      <c r="H6034">
        <f>SUMIFS(Data!Z:Z,Data!B:B,Figure16!B6034,Data!A:A,Figure16!A6034)</f>
        <v>1</v>
      </c>
    </row>
    <row r="6035" spans="1:8">
      <c r="A6035" s="27">
        <v>1991</v>
      </c>
      <c r="B6035" t="s">
        <v>111</v>
      </c>
      <c r="C6035" s="3">
        <f>SUMIFS(Data!F:F,Data!$B:$B,Figure16!$B6035,Data!$A:$A,Figure16!$A6035)</f>
        <v>0</v>
      </c>
      <c r="D6035" s="3">
        <f>SUMIFS(Data!Y:Y,Data!$B:$B,Figure16!$B6035,Data!$A:$A,Figure16!$A6035)</f>
        <v>0</v>
      </c>
      <c r="E6035" s="3">
        <f>SUMIFS(Data!Q:Q,Data!$B:$B,Figure16!$B6035,Data!$A:$A,Figure16!$A6035)</f>
        <v>7111252865.8462448</v>
      </c>
      <c r="F6035" s="1">
        <f t="shared" si="192"/>
        <v>0</v>
      </c>
      <c r="G6035" s="1">
        <f t="shared" si="193"/>
        <v>0</v>
      </c>
      <c r="H6035">
        <f>SUMIFS(Data!Z:Z,Data!B:B,Figure16!B6035,Data!A:A,Figure16!A6035)</f>
        <v>1</v>
      </c>
    </row>
    <row r="6036" spans="1:8">
      <c r="A6036" s="27">
        <v>1992</v>
      </c>
      <c r="B6036" t="s">
        <v>111</v>
      </c>
      <c r="C6036" s="3">
        <f>SUMIFS(Data!F:F,Data!$B:$B,Figure16!$B6036,Data!$A:$A,Figure16!$A6036)</f>
        <v>0</v>
      </c>
      <c r="D6036" s="3">
        <f>SUMIFS(Data!Y:Y,Data!$B:$B,Figure16!$B6036,Data!$A:$A,Figure16!$A6036)</f>
        <v>0</v>
      </c>
      <c r="E6036" s="3">
        <f>SUMIFS(Data!Q:Q,Data!$B:$B,Figure16!$B6036,Data!$A:$A,Figure16!$A6036)</f>
        <v>7602005274.4361563</v>
      </c>
      <c r="F6036" s="1">
        <f t="shared" si="192"/>
        <v>0</v>
      </c>
      <c r="G6036" s="1">
        <f t="shared" si="193"/>
        <v>0</v>
      </c>
      <c r="H6036">
        <f>SUMIFS(Data!Z:Z,Data!B:B,Figure16!B6036,Data!A:A,Figure16!A6036)</f>
        <v>1</v>
      </c>
    </row>
    <row r="6037" spans="1:8">
      <c r="A6037" s="27">
        <v>1993</v>
      </c>
      <c r="B6037" t="s">
        <v>111</v>
      </c>
      <c r="C6037" s="3">
        <f>SUMIFS(Data!F:F,Data!$B:$B,Figure16!$B6037,Data!$A:$A,Figure16!$A6037)</f>
        <v>0</v>
      </c>
      <c r="D6037" s="3">
        <f>SUMIFS(Data!Y:Y,Data!$B:$B,Figure16!$B6037,Data!$A:$A,Figure16!$A6037)</f>
        <v>0</v>
      </c>
      <c r="E6037" s="3">
        <f>SUMIFS(Data!Q:Q,Data!$B:$B,Figure16!$B6037,Data!$A:$A,Figure16!$A6037)</f>
        <v>7189226453.2816133</v>
      </c>
      <c r="F6037" s="1">
        <f t="shared" si="192"/>
        <v>0</v>
      </c>
      <c r="G6037" s="1">
        <f t="shared" si="193"/>
        <v>0</v>
      </c>
      <c r="H6037">
        <f>SUMIFS(Data!Z:Z,Data!B:B,Figure16!B6037,Data!A:A,Figure16!A6037)</f>
        <v>1</v>
      </c>
    </row>
    <row r="6038" spans="1:8">
      <c r="A6038" s="27">
        <v>1994</v>
      </c>
      <c r="B6038" t="s">
        <v>111</v>
      </c>
      <c r="C6038" s="3">
        <f>SUMIFS(Data!F:F,Data!$B:$B,Figure16!$B6038,Data!$A:$A,Figure16!$A6038)</f>
        <v>0</v>
      </c>
      <c r="D6038" s="3">
        <f>SUMIFS(Data!Y:Y,Data!$B:$B,Figure16!$B6038,Data!$A:$A,Figure16!$A6038)</f>
        <v>0</v>
      </c>
      <c r="E6038" s="3">
        <f>SUMIFS(Data!Q:Q,Data!$B:$B,Figure16!$B6038,Data!$A:$A,Figure16!$A6038)</f>
        <v>4908415368.7820015</v>
      </c>
      <c r="F6038" s="1">
        <f t="shared" si="192"/>
        <v>0</v>
      </c>
      <c r="G6038" s="1">
        <f t="shared" si="193"/>
        <v>0</v>
      </c>
      <c r="H6038">
        <f>SUMIFS(Data!Z:Z,Data!B:B,Figure16!B6038,Data!A:A,Figure16!A6038)</f>
        <v>1</v>
      </c>
    </row>
    <row r="6039" spans="1:8">
      <c r="A6039" s="27">
        <v>1995</v>
      </c>
      <c r="B6039" t="s">
        <v>111</v>
      </c>
      <c r="C6039" s="3">
        <f>SUMIFS(Data!F:F,Data!$B:$B,Figure16!$B6039,Data!$A:$A,Figure16!$A6039)</f>
        <v>0</v>
      </c>
      <c r="D6039" s="3">
        <f>SUMIFS(Data!Y:Y,Data!$B:$B,Figure16!$B6039,Data!$A:$A,Figure16!$A6039)</f>
        <v>0</v>
      </c>
      <c r="E6039" s="3">
        <f>SUMIFS(Data!Q:Q,Data!$B:$B,Figure16!$B6039,Data!$A:$A,Figure16!$A6039)</f>
        <v>6176312552.1388035</v>
      </c>
      <c r="F6039" s="1">
        <f t="shared" si="192"/>
        <v>0</v>
      </c>
      <c r="G6039" s="1">
        <f t="shared" si="193"/>
        <v>0</v>
      </c>
      <c r="H6039">
        <f>SUMIFS(Data!Z:Z,Data!B:B,Figure16!B6039,Data!A:A,Figure16!A6039)</f>
        <v>1</v>
      </c>
    </row>
    <row r="6040" spans="1:8">
      <c r="A6040" s="27">
        <v>1996</v>
      </c>
      <c r="B6040" t="s">
        <v>111</v>
      </c>
      <c r="C6040" s="3">
        <f>SUMIFS(Data!F:F,Data!$B:$B,Figure16!$B6040,Data!$A:$A,Figure16!$A6040)</f>
        <v>0</v>
      </c>
      <c r="D6040" s="3">
        <f>SUMIFS(Data!Y:Y,Data!$B:$B,Figure16!$B6040,Data!$A:$A,Figure16!$A6040)</f>
        <v>0</v>
      </c>
      <c r="E6040" s="3">
        <f>SUMIFS(Data!Q:Q,Data!$B:$B,Figure16!$B6040,Data!$A:$A,Figure16!$A6040)</f>
        <v>6413189839.2031775</v>
      </c>
      <c r="F6040" s="1">
        <f t="shared" si="192"/>
        <v>0</v>
      </c>
      <c r="G6040" s="1">
        <f t="shared" si="193"/>
        <v>0</v>
      </c>
      <c r="H6040">
        <f>SUMIFS(Data!Z:Z,Data!B:B,Figure16!B6040,Data!A:A,Figure16!A6040)</f>
        <v>1</v>
      </c>
    </row>
    <row r="6041" spans="1:8">
      <c r="A6041" s="27">
        <v>1997</v>
      </c>
      <c r="B6041" t="s">
        <v>111</v>
      </c>
      <c r="C6041" s="3">
        <f>SUMIFS(Data!F:F,Data!$B:$B,Figure16!$B6041,Data!$A:$A,Figure16!$A6041)</f>
        <v>0</v>
      </c>
      <c r="D6041" s="3">
        <f>SUMIFS(Data!Y:Y,Data!$B:$B,Figure16!$B6041,Data!$A:$A,Figure16!$A6041)</f>
        <v>0</v>
      </c>
      <c r="E6041" s="3">
        <f>SUMIFS(Data!Q:Q,Data!$B:$B,Figure16!$B6041,Data!$A:$A,Figure16!$A6041)</f>
        <v>5915250258.2797728</v>
      </c>
      <c r="F6041" s="1">
        <f t="shared" si="192"/>
        <v>0</v>
      </c>
      <c r="G6041" s="1">
        <f t="shared" si="193"/>
        <v>0</v>
      </c>
      <c r="H6041">
        <f>SUMIFS(Data!Z:Z,Data!B:B,Figure16!B6041,Data!A:A,Figure16!A6041)</f>
        <v>1</v>
      </c>
    </row>
    <row r="6042" spans="1:8">
      <c r="A6042" s="27">
        <v>1998</v>
      </c>
      <c r="B6042" t="s">
        <v>111</v>
      </c>
      <c r="C6042" s="3">
        <f>SUMIFS(Data!F:F,Data!$B:$B,Figure16!$B6042,Data!$A:$A,Figure16!$A6042)</f>
        <v>0</v>
      </c>
      <c r="D6042" s="3">
        <f>SUMIFS(Data!Y:Y,Data!$B:$B,Figure16!$B6042,Data!$A:$A,Figure16!$A6042)</f>
        <v>0</v>
      </c>
      <c r="E6042" s="3">
        <f>SUMIFS(Data!Q:Q,Data!$B:$B,Figure16!$B6042,Data!$A:$A,Figure16!$A6042)</f>
        <v>6368265193.6988754</v>
      </c>
      <c r="F6042" s="1">
        <f t="shared" si="192"/>
        <v>0</v>
      </c>
      <c r="G6042" s="1">
        <f t="shared" si="193"/>
        <v>0</v>
      </c>
      <c r="H6042">
        <f>SUMIFS(Data!Z:Z,Data!B:B,Figure16!B6042,Data!A:A,Figure16!A6042)</f>
        <v>1</v>
      </c>
    </row>
    <row r="6043" spans="1:8">
      <c r="A6043" s="27">
        <v>1999</v>
      </c>
      <c r="B6043" t="s">
        <v>111</v>
      </c>
      <c r="C6043" s="3">
        <f>SUMIFS(Data!F:F,Data!$B:$B,Figure16!$B6043,Data!$A:$A,Figure16!$A6043)</f>
        <v>0</v>
      </c>
      <c r="D6043" s="3">
        <f>SUMIFS(Data!Y:Y,Data!$B:$B,Figure16!$B6043,Data!$A:$A,Figure16!$A6043)</f>
        <v>0</v>
      </c>
      <c r="E6043" s="3">
        <f>SUMIFS(Data!Q:Q,Data!$B:$B,Figure16!$B6043,Data!$A:$A,Figure16!$A6043)</f>
        <v>6512207622.1972713</v>
      </c>
      <c r="F6043" s="1">
        <f t="shared" si="192"/>
        <v>0</v>
      </c>
      <c r="G6043" s="1">
        <f t="shared" si="193"/>
        <v>0</v>
      </c>
      <c r="H6043">
        <f>SUMIFS(Data!Z:Z,Data!B:B,Figure16!B6043,Data!A:A,Figure16!A6043)</f>
        <v>1</v>
      </c>
    </row>
    <row r="6044" spans="1:8">
      <c r="A6044" s="27">
        <v>2000</v>
      </c>
      <c r="B6044" t="s">
        <v>111</v>
      </c>
      <c r="C6044" s="3">
        <f>SUMIFS(Data!F:F,Data!$B:$B,Figure16!$B6044,Data!$A:$A,Figure16!$A6044)</f>
        <v>0</v>
      </c>
      <c r="D6044" s="3">
        <f>SUMIFS(Data!Y:Y,Data!$B:$B,Figure16!$B6044,Data!$A:$A,Figure16!$A6044)</f>
        <v>0</v>
      </c>
      <c r="E6044" s="3">
        <f>SUMIFS(Data!Q:Q,Data!$B:$B,Figure16!$B6044,Data!$A:$A,Figure16!$A6044)</f>
        <v>5924239700.8158836</v>
      </c>
      <c r="F6044" s="1">
        <f t="shared" si="192"/>
        <v>0</v>
      </c>
      <c r="G6044" s="1">
        <f t="shared" si="193"/>
        <v>0</v>
      </c>
      <c r="H6044">
        <f>SUMIFS(Data!Z:Z,Data!B:B,Figure16!B6044,Data!A:A,Figure16!A6044)</f>
        <v>1</v>
      </c>
    </row>
    <row r="6045" spans="1:8">
      <c r="A6045" s="27">
        <v>2001</v>
      </c>
      <c r="B6045" t="s">
        <v>111</v>
      </c>
      <c r="C6045" s="3">
        <f>SUMIFS(Data!F:F,Data!$B:$B,Figure16!$B6045,Data!$A:$A,Figure16!$A6045)</f>
        <v>0</v>
      </c>
      <c r="D6045" s="3">
        <f>SUMIFS(Data!Y:Y,Data!$B:$B,Figure16!$B6045,Data!$A:$A,Figure16!$A6045)</f>
        <v>0</v>
      </c>
      <c r="E6045" s="3">
        <f>SUMIFS(Data!Q:Q,Data!$B:$B,Figure16!$B6045,Data!$A:$A,Figure16!$A6045)</f>
        <v>6174898370.1401768</v>
      </c>
      <c r="F6045" s="1">
        <f t="shared" si="192"/>
        <v>0</v>
      </c>
      <c r="G6045" s="1">
        <f t="shared" si="193"/>
        <v>0</v>
      </c>
      <c r="H6045">
        <f>SUMIFS(Data!Z:Z,Data!B:B,Figure16!B6045,Data!A:A,Figure16!A6045)</f>
        <v>1</v>
      </c>
    </row>
    <row r="6046" spans="1:8">
      <c r="A6046" s="27">
        <v>2002</v>
      </c>
      <c r="B6046" t="s">
        <v>111</v>
      </c>
      <c r="C6046" s="3">
        <f>SUMIFS(Data!F:F,Data!$B:$B,Figure16!$B6046,Data!$A:$A,Figure16!$A6046)</f>
        <v>0</v>
      </c>
      <c r="D6046" s="3">
        <f>SUMIFS(Data!Y:Y,Data!$B:$B,Figure16!$B6046,Data!$A:$A,Figure16!$A6046)</f>
        <v>0</v>
      </c>
      <c r="E6046" s="3">
        <f>SUMIFS(Data!Q:Q,Data!$B:$B,Figure16!$B6046,Data!$A:$A,Figure16!$A6046)</f>
        <v>6752510282.9574432</v>
      </c>
      <c r="F6046" s="1">
        <f t="shared" si="192"/>
        <v>0</v>
      </c>
      <c r="G6046" s="1">
        <f t="shared" si="193"/>
        <v>0</v>
      </c>
      <c r="H6046">
        <f>SUMIFS(Data!Z:Z,Data!B:B,Figure16!B6046,Data!A:A,Figure16!A6046)</f>
        <v>1</v>
      </c>
    </row>
    <row r="6047" spans="1:8">
      <c r="A6047" s="27">
        <v>2003</v>
      </c>
      <c r="B6047" t="s">
        <v>111</v>
      </c>
      <c r="C6047" s="3">
        <f>SUMIFS(Data!F:F,Data!$B:$B,Figure16!$B6047,Data!$A:$A,Figure16!$A6047)</f>
        <v>0</v>
      </c>
      <c r="D6047" s="3">
        <f>SUMIFS(Data!Y:Y,Data!$B:$B,Figure16!$B6047,Data!$A:$A,Figure16!$A6047)</f>
        <v>0</v>
      </c>
      <c r="E6047" s="3">
        <f>SUMIFS(Data!Q:Q,Data!$B:$B,Figure16!$B6047,Data!$A:$A,Figure16!$A6047)</f>
        <v>8683229268.1197872</v>
      </c>
      <c r="F6047" s="1">
        <f t="shared" si="192"/>
        <v>0</v>
      </c>
      <c r="G6047" s="1">
        <f t="shared" si="193"/>
        <v>0</v>
      </c>
      <c r="H6047">
        <f>SUMIFS(Data!Z:Z,Data!B:B,Figure16!B6047,Data!A:A,Figure16!A6047)</f>
        <v>1</v>
      </c>
    </row>
    <row r="6048" spans="1:8">
      <c r="A6048" s="27">
        <v>2004</v>
      </c>
      <c r="B6048" t="s">
        <v>111</v>
      </c>
      <c r="C6048" s="3">
        <f>SUMIFS(Data!F:F,Data!$B:$B,Figure16!$B6048,Data!$A:$A,Figure16!$A6048)</f>
        <v>0</v>
      </c>
      <c r="D6048" s="3">
        <f>SUMIFS(Data!Y:Y,Data!$B:$B,Figure16!$B6048,Data!$A:$A,Figure16!$A6048)</f>
        <v>0</v>
      </c>
      <c r="E6048" s="3">
        <f>SUMIFS(Data!Q:Q,Data!$B:$B,Figure16!$B6048,Data!$A:$A,Figure16!$A6048)</f>
        <v>10167441854.469408</v>
      </c>
      <c r="F6048" s="1">
        <f t="shared" si="192"/>
        <v>0</v>
      </c>
      <c r="G6048" s="1">
        <f t="shared" si="193"/>
        <v>0</v>
      </c>
      <c r="H6048">
        <f>SUMIFS(Data!Z:Z,Data!B:B,Figure16!B6048,Data!A:A,Figure16!A6048)</f>
        <v>1</v>
      </c>
    </row>
    <row r="6049" spans="1:8">
      <c r="A6049" s="27">
        <v>2005</v>
      </c>
      <c r="B6049" t="s">
        <v>111</v>
      </c>
      <c r="C6049" s="3">
        <f>SUMIFS(Data!F:F,Data!$B:$B,Figure16!$B6049,Data!$A:$A,Figure16!$A6049)</f>
        <v>100000000</v>
      </c>
      <c r="D6049" s="3">
        <f>SUMIFS(Data!Y:Y,Data!$B:$B,Figure16!$B6049,Data!$A:$A,Figure16!$A6049)</f>
        <v>0</v>
      </c>
      <c r="E6049" s="3">
        <f>SUMIFS(Data!Q:Q,Data!$B:$B,Figure16!$B6049,Data!$A:$A,Figure16!$A6049)</f>
        <v>11022821631.867405</v>
      </c>
      <c r="F6049" s="1">
        <f t="shared" si="192"/>
        <v>0.90720872876048475</v>
      </c>
      <c r="G6049" s="1">
        <f t="shared" si="193"/>
        <v>0</v>
      </c>
      <c r="H6049">
        <f>SUMIFS(Data!Z:Z,Data!B:B,Figure16!B6049,Data!A:A,Figure16!A6049)</f>
        <v>1</v>
      </c>
    </row>
    <row r="6050" spans="1:8">
      <c r="A6050" s="27">
        <v>2006</v>
      </c>
      <c r="B6050" t="s">
        <v>111</v>
      </c>
      <c r="C6050" s="3">
        <f>SUMIFS(Data!F:F,Data!$B:$B,Figure16!$B6050,Data!$A:$A,Figure16!$A6050)</f>
        <v>4212492.25</v>
      </c>
      <c r="D6050" s="3">
        <f>SUMIFS(Data!Y:Y,Data!$B:$B,Figure16!$B6050,Data!$A:$A,Figure16!$A6050)</f>
        <v>0</v>
      </c>
      <c r="E6050" s="3">
        <f>SUMIFS(Data!Q:Q,Data!$B:$B,Figure16!$B6050,Data!$A:$A,Figure16!$A6050)</f>
        <v>11847848224.894678</v>
      </c>
      <c r="F6050" s="1">
        <f t="shared" si="192"/>
        <v>3.5554914023533141E-2</v>
      </c>
      <c r="G6050" s="1">
        <f t="shared" si="193"/>
        <v>0</v>
      </c>
      <c r="H6050">
        <f>SUMIFS(Data!Z:Z,Data!B:B,Figure16!B6050,Data!A:A,Figure16!A6050)</f>
        <v>1</v>
      </c>
    </row>
    <row r="6051" spans="1:8">
      <c r="A6051" s="27">
        <v>2007</v>
      </c>
      <c r="B6051" t="s">
        <v>111</v>
      </c>
      <c r="C6051" s="3">
        <f>SUMIFS(Data!F:F,Data!$B:$B,Figure16!$B6051,Data!$A:$A,Figure16!$A6051)</f>
        <v>113636008</v>
      </c>
      <c r="D6051" s="3">
        <f>SUMIFS(Data!Y:Y,Data!$B:$B,Figure16!$B6051,Data!$A:$A,Figure16!$A6051)</f>
        <v>0</v>
      </c>
      <c r="E6051" s="3">
        <f>SUMIFS(Data!Q:Q,Data!$B:$B,Figure16!$B6051,Data!$A:$A,Figure16!$A6051)</f>
        <v>14285970085.138384</v>
      </c>
      <c r="F6051" s="1">
        <f t="shared" si="192"/>
        <v>0.79543781292258831</v>
      </c>
      <c r="G6051" s="1">
        <f t="shared" si="193"/>
        <v>0</v>
      </c>
      <c r="H6051">
        <f>SUMIFS(Data!Z:Z,Data!B:B,Figure16!B6051,Data!A:A,Figure16!A6051)</f>
        <v>1</v>
      </c>
    </row>
    <row r="6052" spans="1:8">
      <c r="A6052" s="27">
        <v>2008</v>
      </c>
      <c r="B6052" t="s">
        <v>111</v>
      </c>
      <c r="C6052" s="3">
        <f>SUMIFS(Data!F:F,Data!$B:$B,Figure16!$B6052,Data!$A:$A,Figure16!$A6052)</f>
        <v>0</v>
      </c>
      <c r="D6052" s="3">
        <f>SUMIFS(Data!Y:Y,Data!$B:$B,Figure16!$B6052,Data!$A:$A,Figure16!$A6052)</f>
        <v>0</v>
      </c>
      <c r="E6052" s="3">
        <f>SUMIFS(Data!Q:Q,Data!$B:$B,Figure16!$B6052,Data!$A:$A,Figure16!$A6052)</f>
        <v>16949789464.528446</v>
      </c>
      <c r="F6052" s="1">
        <f t="shared" si="192"/>
        <v>0</v>
      </c>
      <c r="G6052" s="1">
        <f t="shared" si="193"/>
        <v>0</v>
      </c>
      <c r="H6052">
        <f>SUMIFS(Data!Z:Z,Data!B:B,Figure16!B6052,Data!A:A,Figure16!A6052)</f>
        <v>1</v>
      </c>
    </row>
    <row r="6053" spans="1:8">
      <c r="A6053" s="27">
        <v>2009</v>
      </c>
      <c r="B6053" t="s">
        <v>111</v>
      </c>
      <c r="C6053" s="3">
        <f>SUMIFS(Data!F:F,Data!$B:$B,Figure16!$B6053,Data!$A:$A,Figure16!$A6053)</f>
        <v>27000000</v>
      </c>
      <c r="D6053" s="3">
        <f>SUMIFS(Data!Y:Y,Data!$B:$B,Figure16!$B6053,Data!$A:$A,Figure16!$A6053)</f>
        <v>0</v>
      </c>
      <c r="E6053" s="3">
        <f>SUMIFS(Data!Q:Q,Data!$B:$B,Figure16!$B6053,Data!$A:$A,Figure16!$A6053)</f>
        <v>16248212852.215322</v>
      </c>
      <c r="F6053" s="1">
        <f t="shared" si="192"/>
        <v>0.16617212148546387</v>
      </c>
      <c r="G6053" s="1">
        <f t="shared" si="193"/>
        <v>0</v>
      </c>
      <c r="H6053">
        <f>SUMIFS(Data!Z:Z,Data!B:B,Figure16!B6053,Data!A:A,Figure16!A6053)</f>
        <v>1</v>
      </c>
    </row>
    <row r="6054" spans="1:8">
      <c r="A6054" s="27">
        <v>2010</v>
      </c>
      <c r="B6054" t="s">
        <v>111</v>
      </c>
      <c r="C6054" s="3">
        <f>SUMIFS(Data!F:F,Data!$B:$B,Figure16!$B6054,Data!$A:$A,Figure16!$A6054)</f>
        <v>78000000</v>
      </c>
      <c r="D6054" s="3">
        <f>SUMIFS(Data!Y:Y,Data!$B:$B,Figure16!$B6054,Data!$A:$A,Figure16!$A6054)</f>
        <v>0</v>
      </c>
      <c r="E6054" s="3">
        <f>SUMIFS(Data!Q:Q,Data!$B:$B,Figure16!$B6054,Data!$A:$A,Figure16!$A6054)</f>
        <v>16215069255.588289</v>
      </c>
      <c r="F6054" s="1">
        <f t="shared" si="192"/>
        <v>0.48103402317025828</v>
      </c>
      <c r="G6054" s="1">
        <f t="shared" si="193"/>
        <v>0</v>
      </c>
      <c r="H6054">
        <f>SUMIFS(Data!Z:Z,Data!B:B,Figure16!B6054,Data!A:A,Figure16!A6054)</f>
        <v>1</v>
      </c>
    </row>
    <row r="6055" spans="1:8">
      <c r="A6055" s="27">
        <v>2011</v>
      </c>
      <c r="B6055" t="s">
        <v>111</v>
      </c>
      <c r="C6055" s="3">
        <f>SUMIFS(Data!F:F,Data!$B:$B,Figure16!$B6055,Data!$A:$A,Figure16!$A6055)</f>
        <v>10833462</v>
      </c>
      <c r="D6055" s="3">
        <f>SUMIFS(Data!Y:Y,Data!$B:$B,Figure16!$B6055,Data!$A:$A,Figure16!$A6055)</f>
        <v>0</v>
      </c>
      <c r="E6055" s="3">
        <f>SUMIFS(Data!Q:Q,Data!$B:$B,Figure16!$B6055,Data!$A:$A,Figure16!$A6055)</f>
        <v>17878780184.887196</v>
      </c>
      <c r="F6055" s="1">
        <f t="shared" si="192"/>
        <v>6.0593966075814548E-2</v>
      </c>
      <c r="G6055" s="1">
        <f t="shared" si="193"/>
        <v>0</v>
      </c>
      <c r="H6055">
        <f>SUMIFS(Data!Z:Z,Data!B:B,Figure16!B6055,Data!A:A,Figure16!A6055)</f>
        <v>1</v>
      </c>
    </row>
    <row r="6056" spans="1:8">
      <c r="A6056" s="27">
        <v>2012</v>
      </c>
      <c r="B6056" t="s">
        <v>111</v>
      </c>
      <c r="C6056" s="3">
        <f>SUMIFS(Data!F:F,Data!$B:$B,Figure16!$B6056,Data!$A:$A,Figure16!$A6056)</f>
        <v>33000000</v>
      </c>
      <c r="D6056" s="3">
        <f>SUMIFS(Data!Y:Y,Data!$B:$B,Figure16!$B6056,Data!$A:$A,Figure16!$A6056)</f>
        <v>0</v>
      </c>
      <c r="E6056" s="3">
        <f>SUMIFS(Data!Q:Q,Data!$B:$B,Figure16!$B6056,Data!$A:$A,Figure16!$A6056)</f>
        <v>17825417949.409542</v>
      </c>
      <c r="F6056" s="1">
        <f t="shared" si="192"/>
        <v>0.18512889904549534</v>
      </c>
      <c r="G6056" s="1">
        <f t="shared" si="193"/>
        <v>0</v>
      </c>
      <c r="H6056">
        <f>SUMIFS(Data!Z:Z,Data!B:B,Figure16!B6056,Data!A:A,Figure16!A6056)</f>
        <v>1</v>
      </c>
    </row>
    <row r="6057" spans="1:8">
      <c r="A6057" s="27">
        <v>2013</v>
      </c>
      <c r="B6057" t="s">
        <v>111</v>
      </c>
      <c r="C6057" s="3">
        <f>SUMIFS(Data!F:F,Data!$B:$B,Figure16!$B6057,Data!$A:$A,Figure16!$A6057)</f>
        <v>163000000</v>
      </c>
      <c r="D6057" s="3">
        <f>SUMIFS(Data!Y:Y,Data!$B:$B,Figure16!$B6057,Data!$A:$A,Figure16!$A6057)</f>
        <v>0</v>
      </c>
      <c r="E6057" s="3">
        <f>SUMIFS(Data!Q:Q,Data!$B:$B,Figure16!$B6057,Data!$A:$A,Figure16!$A6057)</f>
        <v>18960182371.467896</v>
      </c>
      <c r="F6057" s="1">
        <f t="shared" si="192"/>
        <v>0.85969637214718708</v>
      </c>
      <c r="G6057" s="1">
        <f t="shared" si="193"/>
        <v>0</v>
      </c>
      <c r="H6057">
        <f>SUMIFS(Data!Z:Z,Data!B:B,Figure16!B6057,Data!A:A,Figure16!A6057)</f>
        <v>1</v>
      </c>
    </row>
    <row r="6058" spans="1:8">
      <c r="A6058" s="27">
        <v>2014</v>
      </c>
      <c r="B6058" t="s">
        <v>111</v>
      </c>
      <c r="C6058" s="3">
        <f>SUMIFS(Data!F:F,Data!$B:$B,Figure16!$B6058,Data!$A:$A,Figure16!$A6058)</f>
        <v>30000</v>
      </c>
      <c r="D6058" s="3">
        <f>SUMIFS(Data!Y:Y,Data!$B:$B,Figure16!$B6058,Data!$A:$A,Figure16!$A6058)</f>
        <v>0</v>
      </c>
      <c r="E6058" s="3">
        <f>SUMIFS(Data!Q:Q,Data!$B:$B,Figure16!$B6058,Data!$A:$A,Figure16!$A6058)</f>
        <v>19770919167.096466</v>
      </c>
      <c r="F6058" s="1">
        <f t="shared" si="192"/>
        <v>1.5173801352608415E-4</v>
      </c>
      <c r="G6058" s="1">
        <f t="shared" si="193"/>
        <v>0</v>
      </c>
      <c r="H6058">
        <f>SUMIFS(Data!Z:Z,Data!B:B,Figure16!B6058,Data!A:A,Figure16!A6058)</f>
        <v>1</v>
      </c>
    </row>
    <row r="6059" spans="1:8">
      <c r="A6059" s="27">
        <v>2015</v>
      </c>
      <c r="B6059" t="s">
        <v>111</v>
      </c>
      <c r="C6059" s="3">
        <f>SUMIFS(Data!F:F,Data!$B:$B,Figure16!$B6059,Data!$A:$A,Figure16!$A6059)</f>
        <v>1102000000</v>
      </c>
      <c r="D6059" s="3">
        <f>SUMIFS(Data!Y:Y,Data!$B:$B,Figure16!$B6059,Data!$A:$A,Figure16!$A6059)</f>
        <v>0</v>
      </c>
      <c r="E6059" s="3">
        <f>SUMIFS(Data!Q:Q,Data!$B:$B,Figure16!$B6059,Data!$A:$A,Figure16!$A6059)</f>
        <v>17767620058.855408</v>
      </c>
      <c r="F6059" s="1">
        <f t="shared" si="192"/>
        <v>6.2022938150951825</v>
      </c>
      <c r="G6059" s="1">
        <f t="shared" si="193"/>
        <v>0</v>
      </c>
      <c r="H6059">
        <f>SUMIFS(Data!Z:Z,Data!B:B,Figure16!B6059,Data!A:A,Figure16!A6059)</f>
        <v>1</v>
      </c>
    </row>
    <row r="6060" spans="1:8">
      <c r="A6060" s="27">
        <v>2016</v>
      </c>
      <c r="B6060" t="s">
        <v>111</v>
      </c>
      <c r="C6060" s="3">
        <f>SUMIFS(Data!F:F,Data!$B:$B,Figure16!$B6060,Data!$A:$A,Figure16!$A6060)</f>
        <v>111000000</v>
      </c>
      <c r="D6060" s="3">
        <f>SUMIFS(Data!Y:Y,Data!$B:$B,Figure16!$B6060,Data!$A:$A,Figure16!$A6060)</f>
        <v>0</v>
      </c>
      <c r="E6060" s="3">
        <f>SUMIFS(Data!Q:Q,Data!$B:$B,Figure16!$B6060,Data!$A:$A,Figure16!$A6060)</f>
        <v>18973894458.795006</v>
      </c>
      <c r="F6060" s="1">
        <f t="shared" si="192"/>
        <v>0.58501432186763302</v>
      </c>
      <c r="G6060" s="1">
        <f t="shared" si="193"/>
        <v>0</v>
      </c>
      <c r="H6060">
        <f>SUMIFS(Data!Z:Z,Data!B:B,Figure16!B6060,Data!A:A,Figure16!A6060)</f>
        <v>1</v>
      </c>
    </row>
    <row r="6061" spans="1:8">
      <c r="A6061" s="27">
        <v>2017</v>
      </c>
      <c r="B6061" t="s">
        <v>111</v>
      </c>
      <c r="C6061" s="3">
        <f>SUMIFS(Data!F:F,Data!$B:$B,Figure16!$B6061,Data!$A:$A,Figure16!$A6061)</f>
        <v>0</v>
      </c>
      <c r="D6061" s="3">
        <f>SUMIFS(Data!Y:Y,Data!$B:$B,Figure16!$B6061,Data!$A:$A,Figure16!$A6061)</f>
        <v>0</v>
      </c>
      <c r="E6061" s="3">
        <f>SUMIFS(Data!Q:Q,Data!$B:$B,Figure16!$B6061,Data!$A:$A,Figure16!$A6061)</f>
        <v>21070225734.78606</v>
      </c>
      <c r="F6061" s="1">
        <f t="shared" si="192"/>
        <v>0</v>
      </c>
      <c r="G6061" s="1">
        <f t="shared" si="193"/>
        <v>0</v>
      </c>
      <c r="H6061">
        <f>SUMIFS(Data!Z:Z,Data!B:B,Figure16!B6061,Data!A:A,Figure16!A6061)</f>
        <v>1</v>
      </c>
    </row>
    <row r="6062" spans="1:8">
      <c r="A6062" s="27">
        <v>1950</v>
      </c>
      <c r="B6062" t="s">
        <v>10</v>
      </c>
      <c r="C6062" s="3">
        <f>SUMIFS(Data!F:F,Data!$B:$B,Figure16!$B6062,Data!$A:$A,Figure16!$A6062)</f>
        <v>0</v>
      </c>
      <c r="D6062" s="3">
        <f>SUMIFS(Data!Y:Y,Data!$B:$B,Figure16!$B6062,Data!$A:$A,Figure16!$A6062)</f>
        <v>0</v>
      </c>
      <c r="E6062" s="3">
        <f>SUMIFS(Data!Q:Q,Data!$B:$B,Figure16!$B6062,Data!$A:$A,Figure16!$A6062)</f>
        <v>0</v>
      </c>
      <c r="F6062" s="1" t="str">
        <f t="shared" si="192"/>
        <v/>
      </c>
      <c r="G6062" s="1" t="str">
        <f t="shared" si="193"/>
        <v/>
      </c>
      <c r="H6062">
        <f>SUMIFS(Data!Z:Z,Data!B:B,Figure16!B6062,Data!A:A,Figure16!A6062)</f>
        <v>1</v>
      </c>
    </row>
    <row r="6063" spans="1:8">
      <c r="A6063" s="27">
        <v>1951</v>
      </c>
      <c r="B6063" t="s">
        <v>10</v>
      </c>
      <c r="C6063" s="3">
        <f>SUMIFS(Data!F:F,Data!$B:$B,Figure16!$B6063,Data!$A:$A,Figure16!$A6063)</f>
        <v>0</v>
      </c>
      <c r="D6063" s="3">
        <f>SUMIFS(Data!Y:Y,Data!$B:$B,Figure16!$B6063,Data!$A:$A,Figure16!$A6063)</f>
        <v>0</v>
      </c>
      <c r="E6063" s="3">
        <f>SUMIFS(Data!Q:Q,Data!$B:$B,Figure16!$B6063,Data!$A:$A,Figure16!$A6063)</f>
        <v>0</v>
      </c>
      <c r="F6063" s="1" t="str">
        <f t="shared" si="192"/>
        <v/>
      </c>
      <c r="G6063" s="1" t="str">
        <f t="shared" si="193"/>
        <v/>
      </c>
      <c r="H6063">
        <f>SUMIFS(Data!Z:Z,Data!B:B,Figure16!B6063,Data!A:A,Figure16!A6063)</f>
        <v>1</v>
      </c>
    </row>
    <row r="6064" spans="1:8">
      <c r="A6064" s="27">
        <v>1952</v>
      </c>
      <c r="B6064" t="s">
        <v>10</v>
      </c>
      <c r="C6064" s="3">
        <f>SUMIFS(Data!F:F,Data!$B:$B,Figure16!$B6064,Data!$A:$A,Figure16!$A6064)</f>
        <v>0</v>
      </c>
      <c r="D6064" s="3">
        <f>SUMIFS(Data!Y:Y,Data!$B:$B,Figure16!$B6064,Data!$A:$A,Figure16!$A6064)</f>
        <v>0</v>
      </c>
      <c r="E6064" s="3">
        <f>SUMIFS(Data!Q:Q,Data!$B:$B,Figure16!$B6064,Data!$A:$A,Figure16!$A6064)</f>
        <v>0</v>
      </c>
      <c r="F6064" s="1" t="str">
        <f t="shared" si="192"/>
        <v/>
      </c>
      <c r="G6064" s="1" t="str">
        <f t="shared" si="193"/>
        <v/>
      </c>
      <c r="H6064">
        <f>SUMIFS(Data!Z:Z,Data!B:B,Figure16!B6064,Data!A:A,Figure16!A6064)</f>
        <v>1</v>
      </c>
    </row>
    <row r="6065" spans="1:8">
      <c r="A6065" s="27">
        <v>1953</v>
      </c>
      <c r="B6065" t="s">
        <v>10</v>
      </c>
      <c r="C6065" s="3">
        <f>SUMIFS(Data!F:F,Data!$B:$B,Figure16!$B6065,Data!$A:$A,Figure16!$A6065)</f>
        <v>0</v>
      </c>
      <c r="D6065" s="3">
        <f>SUMIFS(Data!Y:Y,Data!$B:$B,Figure16!$B6065,Data!$A:$A,Figure16!$A6065)</f>
        <v>0</v>
      </c>
      <c r="E6065" s="3">
        <f>SUMIFS(Data!Q:Q,Data!$B:$B,Figure16!$B6065,Data!$A:$A,Figure16!$A6065)</f>
        <v>0</v>
      </c>
      <c r="F6065" s="1" t="str">
        <f t="shared" si="192"/>
        <v/>
      </c>
      <c r="G6065" s="1" t="str">
        <f t="shared" si="193"/>
        <v/>
      </c>
      <c r="H6065">
        <f>SUMIFS(Data!Z:Z,Data!B:B,Figure16!B6065,Data!A:A,Figure16!A6065)</f>
        <v>1</v>
      </c>
    </row>
    <row r="6066" spans="1:8">
      <c r="A6066" s="27">
        <v>1954</v>
      </c>
      <c r="B6066" t="s">
        <v>10</v>
      </c>
      <c r="C6066" s="3">
        <f>SUMIFS(Data!F:F,Data!$B:$B,Figure16!$B6066,Data!$A:$A,Figure16!$A6066)</f>
        <v>0</v>
      </c>
      <c r="D6066" s="3">
        <f>SUMIFS(Data!Y:Y,Data!$B:$B,Figure16!$B6066,Data!$A:$A,Figure16!$A6066)</f>
        <v>0</v>
      </c>
      <c r="E6066" s="3">
        <f>SUMIFS(Data!Q:Q,Data!$B:$B,Figure16!$B6066,Data!$A:$A,Figure16!$A6066)</f>
        <v>0</v>
      </c>
      <c r="F6066" s="1" t="str">
        <f t="shared" si="192"/>
        <v/>
      </c>
      <c r="G6066" s="1" t="str">
        <f t="shared" si="193"/>
        <v/>
      </c>
      <c r="H6066">
        <f>SUMIFS(Data!Z:Z,Data!B:B,Figure16!B6066,Data!A:A,Figure16!A6066)</f>
        <v>1</v>
      </c>
    </row>
    <row r="6067" spans="1:8">
      <c r="A6067" s="27">
        <v>1955</v>
      </c>
      <c r="B6067" t="s">
        <v>10</v>
      </c>
      <c r="C6067" s="3">
        <f>SUMIFS(Data!F:F,Data!$B:$B,Figure16!$B6067,Data!$A:$A,Figure16!$A6067)</f>
        <v>0</v>
      </c>
      <c r="D6067" s="3">
        <f>SUMIFS(Data!Y:Y,Data!$B:$B,Figure16!$B6067,Data!$A:$A,Figure16!$A6067)</f>
        <v>0</v>
      </c>
      <c r="E6067" s="3">
        <f>SUMIFS(Data!Q:Q,Data!$B:$B,Figure16!$B6067,Data!$A:$A,Figure16!$A6067)</f>
        <v>0</v>
      </c>
      <c r="F6067" s="1" t="str">
        <f t="shared" si="192"/>
        <v/>
      </c>
      <c r="G6067" s="1" t="str">
        <f t="shared" si="193"/>
        <v/>
      </c>
      <c r="H6067">
        <f>SUMIFS(Data!Z:Z,Data!B:B,Figure16!B6067,Data!A:A,Figure16!A6067)</f>
        <v>1</v>
      </c>
    </row>
    <row r="6068" spans="1:8">
      <c r="A6068" s="27">
        <v>1956</v>
      </c>
      <c r="B6068" t="s">
        <v>10</v>
      </c>
      <c r="C6068" s="3">
        <f>SUMIFS(Data!F:F,Data!$B:$B,Figure16!$B6068,Data!$A:$A,Figure16!$A6068)</f>
        <v>0</v>
      </c>
      <c r="D6068" s="3">
        <f>SUMIFS(Data!Y:Y,Data!$B:$B,Figure16!$B6068,Data!$A:$A,Figure16!$A6068)</f>
        <v>0</v>
      </c>
      <c r="E6068" s="3">
        <f>SUMIFS(Data!Q:Q,Data!$B:$B,Figure16!$B6068,Data!$A:$A,Figure16!$A6068)</f>
        <v>0</v>
      </c>
      <c r="F6068" s="1" t="str">
        <f t="shared" si="192"/>
        <v/>
      </c>
      <c r="G6068" s="1" t="str">
        <f t="shared" si="193"/>
        <v/>
      </c>
      <c r="H6068">
        <f>SUMIFS(Data!Z:Z,Data!B:B,Figure16!B6068,Data!A:A,Figure16!A6068)</f>
        <v>1</v>
      </c>
    </row>
    <row r="6069" spans="1:8">
      <c r="A6069" s="27">
        <v>1957</v>
      </c>
      <c r="B6069" t="s">
        <v>10</v>
      </c>
      <c r="C6069" s="3">
        <f>SUMIFS(Data!F:F,Data!$B:$B,Figure16!$B6069,Data!$A:$A,Figure16!$A6069)</f>
        <v>0</v>
      </c>
      <c r="D6069" s="3">
        <f>SUMIFS(Data!Y:Y,Data!$B:$B,Figure16!$B6069,Data!$A:$A,Figure16!$A6069)</f>
        <v>0</v>
      </c>
      <c r="E6069" s="3">
        <f>SUMIFS(Data!Q:Q,Data!$B:$B,Figure16!$B6069,Data!$A:$A,Figure16!$A6069)</f>
        <v>0</v>
      </c>
      <c r="F6069" s="1" t="str">
        <f t="shared" si="192"/>
        <v/>
      </c>
      <c r="G6069" s="1" t="str">
        <f t="shared" si="193"/>
        <v/>
      </c>
      <c r="H6069">
        <f>SUMIFS(Data!Z:Z,Data!B:B,Figure16!B6069,Data!A:A,Figure16!A6069)</f>
        <v>1</v>
      </c>
    </row>
    <row r="6070" spans="1:8">
      <c r="A6070" s="27">
        <v>1958</v>
      </c>
      <c r="B6070" t="s">
        <v>10</v>
      </c>
      <c r="C6070" s="3">
        <f>SUMIFS(Data!F:F,Data!$B:$B,Figure16!$B6070,Data!$A:$A,Figure16!$A6070)</f>
        <v>0</v>
      </c>
      <c r="D6070" s="3">
        <f>SUMIFS(Data!Y:Y,Data!$B:$B,Figure16!$B6070,Data!$A:$A,Figure16!$A6070)</f>
        <v>0</v>
      </c>
      <c r="E6070" s="3">
        <f>SUMIFS(Data!Q:Q,Data!$B:$B,Figure16!$B6070,Data!$A:$A,Figure16!$A6070)</f>
        <v>0</v>
      </c>
      <c r="F6070" s="1" t="str">
        <f t="shared" si="192"/>
        <v/>
      </c>
      <c r="G6070" s="1" t="str">
        <f t="shared" si="193"/>
        <v/>
      </c>
      <c r="H6070">
        <f>SUMIFS(Data!Z:Z,Data!B:B,Figure16!B6070,Data!A:A,Figure16!A6070)</f>
        <v>1</v>
      </c>
    </row>
    <row r="6071" spans="1:8">
      <c r="A6071" s="27">
        <v>1959</v>
      </c>
      <c r="B6071" t="s">
        <v>10</v>
      </c>
      <c r="C6071" s="3">
        <f>SUMIFS(Data!F:F,Data!$B:$B,Figure16!$B6071,Data!$A:$A,Figure16!$A6071)</f>
        <v>0</v>
      </c>
      <c r="D6071" s="3">
        <f>SUMIFS(Data!Y:Y,Data!$B:$B,Figure16!$B6071,Data!$A:$A,Figure16!$A6071)</f>
        <v>0</v>
      </c>
      <c r="E6071" s="3">
        <f>SUMIFS(Data!Q:Q,Data!$B:$B,Figure16!$B6071,Data!$A:$A,Figure16!$A6071)</f>
        <v>0</v>
      </c>
      <c r="F6071" s="1" t="str">
        <f t="shared" si="192"/>
        <v/>
      </c>
      <c r="G6071" s="1" t="str">
        <f t="shared" si="193"/>
        <v/>
      </c>
      <c r="H6071">
        <f>SUMIFS(Data!Z:Z,Data!B:B,Figure16!B6071,Data!A:A,Figure16!A6071)</f>
        <v>1</v>
      </c>
    </row>
    <row r="6072" spans="1:8">
      <c r="A6072" s="27">
        <v>1960</v>
      </c>
      <c r="B6072" t="s">
        <v>10</v>
      </c>
      <c r="C6072" s="3">
        <f>SUMIFS(Data!F:F,Data!$B:$B,Figure16!$B6072,Data!$A:$A,Figure16!$A6072)</f>
        <v>0</v>
      </c>
      <c r="D6072" s="3">
        <f>SUMIFS(Data!Y:Y,Data!$B:$B,Figure16!$B6072,Data!$A:$A,Figure16!$A6072)</f>
        <v>0</v>
      </c>
      <c r="E6072" s="3">
        <f>SUMIFS(Data!Q:Q,Data!$B:$B,Figure16!$B6072,Data!$A:$A,Figure16!$A6072)</f>
        <v>0</v>
      </c>
      <c r="F6072" s="1" t="str">
        <f t="shared" si="192"/>
        <v/>
      </c>
      <c r="G6072" s="1" t="str">
        <f t="shared" si="193"/>
        <v/>
      </c>
      <c r="H6072">
        <f>SUMIFS(Data!Z:Z,Data!B:B,Figure16!B6072,Data!A:A,Figure16!A6072)</f>
        <v>1</v>
      </c>
    </row>
    <row r="6073" spans="1:8">
      <c r="A6073" s="27">
        <v>1961</v>
      </c>
      <c r="B6073" t="s">
        <v>10</v>
      </c>
      <c r="C6073" s="3">
        <f>SUMIFS(Data!F:F,Data!$B:$B,Figure16!$B6073,Data!$A:$A,Figure16!$A6073)</f>
        <v>0</v>
      </c>
      <c r="D6073" s="3">
        <f>SUMIFS(Data!Y:Y,Data!$B:$B,Figure16!$B6073,Data!$A:$A,Figure16!$A6073)</f>
        <v>0</v>
      </c>
      <c r="E6073" s="3">
        <f>SUMIFS(Data!Q:Q,Data!$B:$B,Figure16!$B6073,Data!$A:$A,Figure16!$A6073)</f>
        <v>0</v>
      </c>
      <c r="F6073" s="1" t="str">
        <f t="shared" si="192"/>
        <v/>
      </c>
      <c r="G6073" s="1" t="str">
        <f t="shared" si="193"/>
        <v/>
      </c>
      <c r="H6073">
        <f>SUMIFS(Data!Z:Z,Data!B:B,Figure16!B6073,Data!A:A,Figure16!A6073)</f>
        <v>1</v>
      </c>
    </row>
    <row r="6074" spans="1:8">
      <c r="A6074" s="27">
        <v>1962</v>
      </c>
      <c r="B6074" t="s">
        <v>10</v>
      </c>
      <c r="C6074" s="3">
        <f>SUMIFS(Data!F:F,Data!$B:$B,Figure16!$B6074,Data!$A:$A,Figure16!$A6074)</f>
        <v>0</v>
      </c>
      <c r="D6074" s="3">
        <f>SUMIFS(Data!Y:Y,Data!$B:$B,Figure16!$B6074,Data!$A:$A,Figure16!$A6074)</f>
        <v>0</v>
      </c>
      <c r="E6074" s="3">
        <f>SUMIFS(Data!Q:Q,Data!$B:$B,Figure16!$B6074,Data!$A:$A,Figure16!$A6074)</f>
        <v>0</v>
      </c>
      <c r="F6074" s="1" t="str">
        <f t="shared" si="192"/>
        <v/>
      </c>
      <c r="G6074" s="1" t="str">
        <f t="shared" si="193"/>
        <v/>
      </c>
      <c r="H6074">
        <f>SUMIFS(Data!Z:Z,Data!B:B,Figure16!B6074,Data!A:A,Figure16!A6074)</f>
        <v>1</v>
      </c>
    </row>
    <row r="6075" spans="1:8">
      <c r="A6075" s="27">
        <v>1963</v>
      </c>
      <c r="B6075" t="s">
        <v>10</v>
      </c>
      <c r="C6075" s="3">
        <f>SUMIFS(Data!F:F,Data!$B:$B,Figure16!$B6075,Data!$A:$A,Figure16!$A6075)</f>
        <v>0</v>
      </c>
      <c r="D6075" s="3">
        <f>SUMIFS(Data!Y:Y,Data!$B:$B,Figure16!$B6075,Data!$A:$A,Figure16!$A6075)</f>
        <v>0</v>
      </c>
      <c r="E6075" s="3">
        <f>SUMIFS(Data!Q:Q,Data!$B:$B,Figure16!$B6075,Data!$A:$A,Figure16!$A6075)</f>
        <v>0</v>
      </c>
      <c r="F6075" s="1" t="str">
        <f t="shared" si="192"/>
        <v/>
      </c>
      <c r="G6075" s="1" t="str">
        <f t="shared" si="193"/>
        <v/>
      </c>
      <c r="H6075">
        <f>SUMIFS(Data!Z:Z,Data!B:B,Figure16!B6075,Data!A:A,Figure16!A6075)</f>
        <v>1</v>
      </c>
    </row>
    <row r="6076" spans="1:8">
      <c r="A6076" s="27">
        <v>1964</v>
      </c>
      <c r="B6076" t="s">
        <v>10</v>
      </c>
      <c r="C6076" s="3">
        <f>SUMIFS(Data!F:F,Data!$B:$B,Figure16!$B6076,Data!$A:$A,Figure16!$A6076)</f>
        <v>0</v>
      </c>
      <c r="D6076" s="3">
        <f>SUMIFS(Data!Y:Y,Data!$B:$B,Figure16!$B6076,Data!$A:$A,Figure16!$A6076)</f>
        <v>0</v>
      </c>
      <c r="E6076" s="3">
        <f>SUMIFS(Data!Q:Q,Data!$B:$B,Figure16!$B6076,Data!$A:$A,Figure16!$A6076)</f>
        <v>0</v>
      </c>
      <c r="F6076" s="1" t="str">
        <f t="shared" si="192"/>
        <v/>
      </c>
      <c r="G6076" s="1" t="str">
        <f t="shared" si="193"/>
        <v/>
      </c>
      <c r="H6076">
        <f>SUMIFS(Data!Z:Z,Data!B:B,Figure16!B6076,Data!A:A,Figure16!A6076)</f>
        <v>1</v>
      </c>
    </row>
    <row r="6077" spans="1:8">
      <c r="A6077" s="27">
        <v>1965</v>
      </c>
      <c r="B6077" t="s">
        <v>10</v>
      </c>
      <c r="C6077" s="3">
        <f>SUMIFS(Data!F:F,Data!$B:$B,Figure16!$B6077,Data!$A:$A,Figure16!$A6077)</f>
        <v>0</v>
      </c>
      <c r="D6077" s="3">
        <f>SUMIFS(Data!Y:Y,Data!$B:$B,Figure16!$B6077,Data!$A:$A,Figure16!$A6077)</f>
        <v>0</v>
      </c>
      <c r="E6077" s="3">
        <f>SUMIFS(Data!Q:Q,Data!$B:$B,Figure16!$B6077,Data!$A:$A,Figure16!$A6077)</f>
        <v>0</v>
      </c>
      <c r="F6077" s="1" t="str">
        <f t="shared" si="192"/>
        <v/>
      </c>
      <c r="G6077" s="1" t="str">
        <f t="shared" si="193"/>
        <v/>
      </c>
      <c r="H6077">
        <f>SUMIFS(Data!Z:Z,Data!B:B,Figure16!B6077,Data!A:A,Figure16!A6077)</f>
        <v>1</v>
      </c>
    </row>
    <row r="6078" spans="1:8">
      <c r="A6078" s="27">
        <v>1966</v>
      </c>
      <c r="B6078" t="s">
        <v>10</v>
      </c>
      <c r="C6078" s="3">
        <f>SUMIFS(Data!F:F,Data!$B:$B,Figure16!$B6078,Data!$A:$A,Figure16!$A6078)</f>
        <v>0</v>
      </c>
      <c r="D6078" s="3">
        <f>SUMIFS(Data!Y:Y,Data!$B:$B,Figure16!$B6078,Data!$A:$A,Figure16!$A6078)</f>
        <v>0</v>
      </c>
      <c r="E6078" s="3">
        <f>SUMIFS(Data!Q:Q,Data!$B:$B,Figure16!$B6078,Data!$A:$A,Figure16!$A6078)</f>
        <v>0</v>
      </c>
      <c r="F6078" s="1" t="str">
        <f t="shared" si="192"/>
        <v/>
      </c>
      <c r="G6078" s="1" t="str">
        <f t="shared" si="193"/>
        <v/>
      </c>
      <c r="H6078">
        <f>SUMIFS(Data!Z:Z,Data!B:B,Figure16!B6078,Data!A:A,Figure16!A6078)</f>
        <v>1</v>
      </c>
    </row>
    <row r="6079" spans="1:8">
      <c r="A6079" s="27">
        <v>1967</v>
      </c>
      <c r="B6079" t="s">
        <v>10</v>
      </c>
      <c r="C6079" s="3">
        <f>SUMIFS(Data!F:F,Data!$B:$B,Figure16!$B6079,Data!$A:$A,Figure16!$A6079)</f>
        <v>0</v>
      </c>
      <c r="D6079" s="3">
        <f>SUMIFS(Data!Y:Y,Data!$B:$B,Figure16!$B6079,Data!$A:$A,Figure16!$A6079)</f>
        <v>0</v>
      </c>
      <c r="E6079" s="3">
        <f>SUMIFS(Data!Q:Q,Data!$B:$B,Figure16!$B6079,Data!$A:$A,Figure16!$A6079)</f>
        <v>0</v>
      </c>
      <c r="F6079" s="1" t="str">
        <f t="shared" si="192"/>
        <v/>
      </c>
      <c r="G6079" s="1" t="str">
        <f t="shared" si="193"/>
        <v/>
      </c>
      <c r="H6079">
        <f>SUMIFS(Data!Z:Z,Data!B:B,Figure16!B6079,Data!A:A,Figure16!A6079)</f>
        <v>1</v>
      </c>
    </row>
    <row r="6080" spans="1:8">
      <c r="A6080" s="27">
        <v>1968</v>
      </c>
      <c r="B6080" t="s">
        <v>10</v>
      </c>
      <c r="C6080" s="3">
        <f>SUMIFS(Data!F:F,Data!$B:$B,Figure16!$B6080,Data!$A:$A,Figure16!$A6080)</f>
        <v>0</v>
      </c>
      <c r="D6080" s="3">
        <f>SUMIFS(Data!Y:Y,Data!$B:$B,Figure16!$B6080,Data!$A:$A,Figure16!$A6080)</f>
        <v>0</v>
      </c>
      <c r="E6080" s="3">
        <f>SUMIFS(Data!Q:Q,Data!$B:$B,Figure16!$B6080,Data!$A:$A,Figure16!$A6080)</f>
        <v>0</v>
      </c>
      <c r="F6080" s="1" t="str">
        <f t="shared" si="192"/>
        <v/>
      </c>
      <c r="G6080" s="1" t="str">
        <f t="shared" si="193"/>
        <v/>
      </c>
      <c r="H6080">
        <f>SUMIFS(Data!Z:Z,Data!B:B,Figure16!B6080,Data!A:A,Figure16!A6080)</f>
        <v>1</v>
      </c>
    </row>
    <row r="6081" spans="1:8">
      <c r="A6081" s="27">
        <v>1969</v>
      </c>
      <c r="B6081" t="s">
        <v>10</v>
      </c>
      <c r="C6081" s="3">
        <f>SUMIFS(Data!F:F,Data!$B:$B,Figure16!$B6081,Data!$A:$A,Figure16!$A6081)</f>
        <v>0</v>
      </c>
      <c r="D6081" s="3">
        <f>SUMIFS(Data!Y:Y,Data!$B:$B,Figure16!$B6081,Data!$A:$A,Figure16!$A6081)</f>
        <v>0</v>
      </c>
      <c r="E6081" s="3">
        <f>SUMIFS(Data!Q:Q,Data!$B:$B,Figure16!$B6081,Data!$A:$A,Figure16!$A6081)</f>
        <v>0</v>
      </c>
      <c r="F6081" s="1" t="str">
        <f t="shared" si="192"/>
        <v/>
      </c>
      <c r="G6081" s="1" t="str">
        <f t="shared" si="193"/>
        <v/>
      </c>
      <c r="H6081">
        <f>SUMIFS(Data!Z:Z,Data!B:B,Figure16!B6081,Data!A:A,Figure16!A6081)</f>
        <v>1</v>
      </c>
    </row>
    <row r="6082" spans="1:8">
      <c r="A6082" s="27">
        <v>1970</v>
      </c>
      <c r="B6082" t="s">
        <v>10</v>
      </c>
      <c r="C6082" s="3">
        <f>SUMIFS(Data!F:F,Data!$B:$B,Figure16!$B6082,Data!$A:$A,Figure16!$A6082)</f>
        <v>0</v>
      </c>
      <c r="D6082" s="3">
        <f>SUMIFS(Data!Y:Y,Data!$B:$B,Figure16!$B6082,Data!$A:$A,Figure16!$A6082)</f>
        <v>0</v>
      </c>
      <c r="E6082" s="3">
        <f>SUMIFS(Data!Q:Q,Data!$B:$B,Figure16!$B6082,Data!$A:$A,Figure16!$A6082)</f>
        <v>0</v>
      </c>
      <c r="F6082" s="1" t="str">
        <f t="shared" si="192"/>
        <v/>
      </c>
      <c r="G6082" s="1" t="str">
        <f t="shared" si="193"/>
        <v/>
      </c>
      <c r="H6082">
        <f>SUMIFS(Data!Z:Z,Data!B:B,Figure16!B6082,Data!A:A,Figure16!A6082)</f>
        <v>1</v>
      </c>
    </row>
    <row r="6083" spans="1:8">
      <c r="A6083" s="27">
        <v>1971</v>
      </c>
      <c r="B6083" t="s">
        <v>10</v>
      </c>
      <c r="C6083" s="3">
        <f>SUMIFS(Data!F:F,Data!$B:$B,Figure16!$B6083,Data!$A:$A,Figure16!$A6083)</f>
        <v>0</v>
      </c>
      <c r="D6083" s="3">
        <f>SUMIFS(Data!Y:Y,Data!$B:$B,Figure16!$B6083,Data!$A:$A,Figure16!$A6083)</f>
        <v>0</v>
      </c>
      <c r="E6083" s="3">
        <f>SUMIFS(Data!Q:Q,Data!$B:$B,Figure16!$B6083,Data!$A:$A,Figure16!$A6083)</f>
        <v>0</v>
      </c>
      <c r="F6083" s="1" t="str">
        <f t="shared" ref="F6083:F6146" si="194">IF(E6083&gt;0,C6083/E6083*100,"")</f>
        <v/>
      </c>
      <c r="G6083" s="1" t="str">
        <f t="shared" ref="G6083:G6146" si="195">IF($E6083&gt;0,D6083/$E6083*100,"")</f>
        <v/>
      </c>
      <c r="H6083">
        <f>SUMIFS(Data!Z:Z,Data!B:B,Figure16!B6083,Data!A:A,Figure16!A6083)</f>
        <v>1</v>
      </c>
    </row>
    <row r="6084" spans="1:8">
      <c r="A6084" s="27">
        <v>1972</v>
      </c>
      <c r="B6084" t="s">
        <v>10</v>
      </c>
      <c r="C6084" s="3">
        <f>SUMIFS(Data!F:F,Data!$B:$B,Figure16!$B6084,Data!$A:$A,Figure16!$A6084)</f>
        <v>0</v>
      </c>
      <c r="D6084" s="3">
        <f>SUMIFS(Data!Y:Y,Data!$B:$B,Figure16!$B6084,Data!$A:$A,Figure16!$A6084)</f>
        <v>0</v>
      </c>
      <c r="E6084" s="3">
        <f>SUMIFS(Data!Q:Q,Data!$B:$B,Figure16!$B6084,Data!$A:$A,Figure16!$A6084)</f>
        <v>0</v>
      </c>
      <c r="F6084" s="1" t="str">
        <f t="shared" si="194"/>
        <v/>
      </c>
      <c r="G6084" s="1" t="str">
        <f t="shared" si="195"/>
        <v/>
      </c>
      <c r="H6084">
        <f>SUMIFS(Data!Z:Z,Data!B:B,Figure16!B6084,Data!A:A,Figure16!A6084)</f>
        <v>1</v>
      </c>
    </row>
    <row r="6085" spans="1:8">
      <c r="A6085" s="27">
        <v>1973</v>
      </c>
      <c r="B6085" t="s">
        <v>10</v>
      </c>
      <c r="C6085" s="3">
        <f>SUMIFS(Data!F:F,Data!$B:$B,Figure16!$B6085,Data!$A:$A,Figure16!$A6085)</f>
        <v>0</v>
      </c>
      <c r="D6085" s="3">
        <f>SUMIFS(Data!Y:Y,Data!$B:$B,Figure16!$B6085,Data!$A:$A,Figure16!$A6085)</f>
        <v>0</v>
      </c>
      <c r="E6085" s="3">
        <f>SUMIFS(Data!Q:Q,Data!$B:$B,Figure16!$B6085,Data!$A:$A,Figure16!$A6085)</f>
        <v>0</v>
      </c>
      <c r="F6085" s="1" t="str">
        <f t="shared" si="194"/>
        <v/>
      </c>
      <c r="G6085" s="1" t="str">
        <f t="shared" si="195"/>
        <v/>
      </c>
      <c r="H6085">
        <f>SUMIFS(Data!Z:Z,Data!B:B,Figure16!B6085,Data!A:A,Figure16!A6085)</f>
        <v>1</v>
      </c>
    </row>
    <row r="6086" spans="1:8">
      <c r="A6086" s="27">
        <v>1974</v>
      </c>
      <c r="B6086" t="s">
        <v>10</v>
      </c>
      <c r="C6086" s="3">
        <f>SUMIFS(Data!F:F,Data!$B:$B,Figure16!$B6086,Data!$A:$A,Figure16!$A6086)</f>
        <v>0</v>
      </c>
      <c r="D6086" s="3">
        <f>SUMIFS(Data!Y:Y,Data!$B:$B,Figure16!$B6086,Data!$A:$A,Figure16!$A6086)</f>
        <v>0</v>
      </c>
      <c r="E6086" s="3">
        <f>SUMIFS(Data!Q:Q,Data!$B:$B,Figure16!$B6086,Data!$A:$A,Figure16!$A6086)</f>
        <v>0</v>
      </c>
      <c r="F6086" s="1" t="str">
        <f t="shared" si="194"/>
        <v/>
      </c>
      <c r="G6086" s="1" t="str">
        <f t="shared" si="195"/>
        <v/>
      </c>
      <c r="H6086">
        <f>SUMIFS(Data!Z:Z,Data!B:B,Figure16!B6086,Data!A:A,Figure16!A6086)</f>
        <v>1</v>
      </c>
    </row>
    <row r="6087" spans="1:8">
      <c r="A6087" s="27">
        <v>1975</v>
      </c>
      <c r="B6087" t="s">
        <v>10</v>
      </c>
      <c r="C6087" s="3">
        <f>SUMIFS(Data!F:F,Data!$B:$B,Figure16!$B6087,Data!$A:$A,Figure16!$A6087)</f>
        <v>0</v>
      </c>
      <c r="D6087" s="3">
        <f>SUMIFS(Data!Y:Y,Data!$B:$B,Figure16!$B6087,Data!$A:$A,Figure16!$A6087)</f>
        <v>0</v>
      </c>
      <c r="E6087" s="3">
        <f>SUMIFS(Data!Q:Q,Data!$B:$B,Figure16!$B6087,Data!$A:$A,Figure16!$A6087)</f>
        <v>0</v>
      </c>
      <c r="F6087" s="1" t="str">
        <f t="shared" si="194"/>
        <v/>
      </c>
      <c r="G6087" s="1" t="str">
        <f t="shared" si="195"/>
        <v/>
      </c>
      <c r="H6087">
        <f>SUMIFS(Data!Z:Z,Data!B:B,Figure16!B6087,Data!A:A,Figure16!A6087)</f>
        <v>1</v>
      </c>
    </row>
    <row r="6088" spans="1:8">
      <c r="A6088" s="27">
        <v>1976</v>
      </c>
      <c r="B6088" t="s">
        <v>10</v>
      </c>
      <c r="C6088" s="3">
        <f>SUMIFS(Data!F:F,Data!$B:$B,Figure16!$B6088,Data!$A:$A,Figure16!$A6088)</f>
        <v>0</v>
      </c>
      <c r="D6088" s="3">
        <f>SUMIFS(Data!Y:Y,Data!$B:$B,Figure16!$B6088,Data!$A:$A,Figure16!$A6088)</f>
        <v>0</v>
      </c>
      <c r="E6088" s="3">
        <f>SUMIFS(Data!Q:Q,Data!$B:$B,Figure16!$B6088,Data!$A:$A,Figure16!$A6088)</f>
        <v>0</v>
      </c>
      <c r="F6088" s="1" t="str">
        <f t="shared" si="194"/>
        <v/>
      </c>
      <c r="G6088" s="1" t="str">
        <f t="shared" si="195"/>
        <v/>
      </c>
      <c r="H6088">
        <f>SUMIFS(Data!Z:Z,Data!B:B,Figure16!B6088,Data!A:A,Figure16!A6088)</f>
        <v>1</v>
      </c>
    </row>
    <row r="6089" spans="1:8">
      <c r="A6089" s="27">
        <v>1977</v>
      </c>
      <c r="B6089" t="s">
        <v>10</v>
      </c>
      <c r="C6089" s="3">
        <f>SUMIFS(Data!F:F,Data!$B:$B,Figure16!$B6089,Data!$A:$A,Figure16!$A6089)</f>
        <v>0</v>
      </c>
      <c r="D6089" s="3">
        <f>SUMIFS(Data!Y:Y,Data!$B:$B,Figure16!$B6089,Data!$A:$A,Figure16!$A6089)</f>
        <v>0</v>
      </c>
      <c r="E6089" s="3">
        <f>SUMIFS(Data!Q:Q,Data!$B:$B,Figure16!$B6089,Data!$A:$A,Figure16!$A6089)</f>
        <v>0</v>
      </c>
      <c r="F6089" s="1" t="str">
        <f t="shared" si="194"/>
        <v/>
      </c>
      <c r="G6089" s="1" t="str">
        <f t="shared" si="195"/>
        <v/>
      </c>
      <c r="H6089">
        <f>SUMIFS(Data!Z:Z,Data!B:B,Figure16!B6089,Data!A:A,Figure16!A6089)</f>
        <v>1</v>
      </c>
    </row>
    <row r="6090" spans="1:8">
      <c r="A6090" s="27">
        <v>1978</v>
      </c>
      <c r="B6090" t="s">
        <v>10</v>
      </c>
      <c r="C6090" s="3">
        <f>SUMIFS(Data!F:F,Data!$B:$B,Figure16!$B6090,Data!$A:$A,Figure16!$A6090)</f>
        <v>0</v>
      </c>
      <c r="D6090" s="3">
        <f>SUMIFS(Data!Y:Y,Data!$B:$B,Figure16!$B6090,Data!$A:$A,Figure16!$A6090)</f>
        <v>0</v>
      </c>
      <c r="E6090" s="3">
        <f>SUMIFS(Data!Q:Q,Data!$B:$B,Figure16!$B6090,Data!$A:$A,Figure16!$A6090)</f>
        <v>0</v>
      </c>
      <c r="F6090" s="1" t="str">
        <f t="shared" si="194"/>
        <v/>
      </c>
      <c r="G6090" s="1" t="str">
        <f t="shared" si="195"/>
        <v/>
      </c>
      <c r="H6090">
        <f>SUMIFS(Data!Z:Z,Data!B:B,Figure16!B6090,Data!A:A,Figure16!A6090)</f>
        <v>1</v>
      </c>
    </row>
    <row r="6091" spans="1:8">
      <c r="A6091" s="27">
        <v>1979</v>
      </c>
      <c r="B6091" t="s">
        <v>10</v>
      </c>
      <c r="C6091" s="3">
        <f>SUMIFS(Data!F:F,Data!$B:$B,Figure16!$B6091,Data!$A:$A,Figure16!$A6091)</f>
        <v>0</v>
      </c>
      <c r="D6091" s="3">
        <f>SUMIFS(Data!Y:Y,Data!$B:$B,Figure16!$B6091,Data!$A:$A,Figure16!$A6091)</f>
        <v>0</v>
      </c>
      <c r="E6091" s="3">
        <f>SUMIFS(Data!Q:Q,Data!$B:$B,Figure16!$B6091,Data!$A:$A,Figure16!$A6091)</f>
        <v>0</v>
      </c>
      <c r="F6091" s="1" t="str">
        <f t="shared" si="194"/>
        <v/>
      </c>
      <c r="G6091" s="1" t="str">
        <f t="shared" si="195"/>
        <v/>
      </c>
      <c r="H6091">
        <f>SUMIFS(Data!Z:Z,Data!B:B,Figure16!B6091,Data!A:A,Figure16!A6091)</f>
        <v>1</v>
      </c>
    </row>
    <row r="6092" spans="1:8">
      <c r="A6092" s="27">
        <v>1980</v>
      </c>
      <c r="B6092" t="s">
        <v>10</v>
      </c>
      <c r="C6092" s="3">
        <f>SUMIFS(Data!F:F,Data!$B:$B,Figure16!$B6092,Data!$A:$A,Figure16!$A6092)</f>
        <v>0</v>
      </c>
      <c r="D6092" s="3">
        <f>SUMIFS(Data!Y:Y,Data!$B:$B,Figure16!$B6092,Data!$A:$A,Figure16!$A6092)</f>
        <v>0</v>
      </c>
      <c r="E6092" s="3">
        <f>SUMIFS(Data!Q:Q,Data!$B:$B,Figure16!$B6092,Data!$A:$A,Figure16!$A6092)</f>
        <v>0</v>
      </c>
      <c r="F6092" s="1" t="str">
        <f t="shared" si="194"/>
        <v/>
      </c>
      <c r="G6092" s="1" t="str">
        <f t="shared" si="195"/>
        <v/>
      </c>
      <c r="H6092">
        <f>SUMIFS(Data!Z:Z,Data!B:B,Figure16!B6092,Data!A:A,Figure16!A6092)</f>
        <v>1</v>
      </c>
    </row>
    <row r="6093" spans="1:8">
      <c r="A6093" s="27">
        <v>1981</v>
      </c>
      <c r="B6093" t="s">
        <v>10</v>
      </c>
      <c r="C6093" s="3">
        <f>SUMIFS(Data!F:F,Data!$B:$B,Figure16!$B6093,Data!$A:$A,Figure16!$A6093)</f>
        <v>0</v>
      </c>
      <c r="D6093" s="3">
        <f>SUMIFS(Data!Y:Y,Data!$B:$B,Figure16!$B6093,Data!$A:$A,Figure16!$A6093)</f>
        <v>0</v>
      </c>
      <c r="E6093" s="3">
        <f>SUMIFS(Data!Q:Q,Data!$B:$B,Figure16!$B6093,Data!$A:$A,Figure16!$A6093)</f>
        <v>0</v>
      </c>
      <c r="F6093" s="1" t="str">
        <f t="shared" si="194"/>
        <v/>
      </c>
      <c r="G6093" s="1" t="str">
        <f t="shared" si="195"/>
        <v/>
      </c>
      <c r="H6093">
        <f>SUMIFS(Data!Z:Z,Data!B:B,Figure16!B6093,Data!A:A,Figure16!A6093)</f>
        <v>1</v>
      </c>
    </row>
    <row r="6094" spans="1:8">
      <c r="A6094" s="27">
        <v>1982</v>
      </c>
      <c r="B6094" t="s">
        <v>10</v>
      </c>
      <c r="C6094" s="3">
        <f>SUMIFS(Data!F:F,Data!$B:$B,Figure16!$B6094,Data!$A:$A,Figure16!$A6094)</f>
        <v>0</v>
      </c>
      <c r="D6094" s="3">
        <f>SUMIFS(Data!Y:Y,Data!$B:$B,Figure16!$B6094,Data!$A:$A,Figure16!$A6094)</f>
        <v>0</v>
      </c>
      <c r="E6094" s="3">
        <f>SUMIFS(Data!Q:Q,Data!$B:$B,Figure16!$B6094,Data!$A:$A,Figure16!$A6094)</f>
        <v>0</v>
      </c>
      <c r="F6094" s="1" t="str">
        <f t="shared" si="194"/>
        <v/>
      </c>
      <c r="G6094" s="1" t="str">
        <f t="shared" si="195"/>
        <v/>
      </c>
      <c r="H6094">
        <f>SUMIFS(Data!Z:Z,Data!B:B,Figure16!B6094,Data!A:A,Figure16!A6094)</f>
        <v>1</v>
      </c>
    </row>
    <row r="6095" spans="1:8">
      <c r="A6095" s="27">
        <v>1983</v>
      </c>
      <c r="B6095" t="s">
        <v>10</v>
      </c>
      <c r="C6095" s="3">
        <f>SUMIFS(Data!F:F,Data!$B:$B,Figure16!$B6095,Data!$A:$A,Figure16!$A6095)</f>
        <v>0</v>
      </c>
      <c r="D6095" s="3">
        <f>SUMIFS(Data!Y:Y,Data!$B:$B,Figure16!$B6095,Data!$A:$A,Figure16!$A6095)</f>
        <v>0</v>
      </c>
      <c r="E6095" s="3">
        <f>SUMIFS(Data!Q:Q,Data!$B:$B,Figure16!$B6095,Data!$A:$A,Figure16!$A6095)</f>
        <v>0</v>
      </c>
      <c r="F6095" s="1" t="str">
        <f t="shared" si="194"/>
        <v/>
      </c>
      <c r="G6095" s="1" t="str">
        <f t="shared" si="195"/>
        <v/>
      </c>
      <c r="H6095">
        <f>SUMIFS(Data!Z:Z,Data!B:B,Figure16!B6095,Data!A:A,Figure16!A6095)</f>
        <v>1</v>
      </c>
    </row>
    <row r="6096" spans="1:8">
      <c r="A6096" s="27">
        <v>1984</v>
      </c>
      <c r="B6096" t="s">
        <v>10</v>
      </c>
      <c r="C6096" s="3">
        <f>SUMIFS(Data!F:F,Data!$B:$B,Figure16!$B6096,Data!$A:$A,Figure16!$A6096)</f>
        <v>0</v>
      </c>
      <c r="D6096" s="3">
        <f>SUMIFS(Data!Y:Y,Data!$B:$B,Figure16!$B6096,Data!$A:$A,Figure16!$A6096)</f>
        <v>0</v>
      </c>
      <c r="E6096" s="3">
        <f>SUMIFS(Data!Q:Q,Data!$B:$B,Figure16!$B6096,Data!$A:$A,Figure16!$A6096)</f>
        <v>0</v>
      </c>
      <c r="F6096" s="1" t="str">
        <f t="shared" si="194"/>
        <v/>
      </c>
      <c r="G6096" s="1" t="str">
        <f t="shared" si="195"/>
        <v/>
      </c>
      <c r="H6096">
        <f>SUMIFS(Data!Z:Z,Data!B:B,Figure16!B6096,Data!A:A,Figure16!A6096)</f>
        <v>1</v>
      </c>
    </row>
    <row r="6097" spans="1:8">
      <c r="A6097" s="27">
        <v>1985</v>
      </c>
      <c r="B6097" t="s">
        <v>10</v>
      </c>
      <c r="C6097" s="3">
        <f>SUMIFS(Data!F:F,Data!$B:$B,Figure16!$B6097,Data!$A:$A,Figure16!$A6097)</f>
        <v>0</v>
      </c>
      <c r="D6097" s="3">
        <f>SUMIFS(Data!Y:Y,Data!$B:$B,Figure16!$B6097,Data!$A:$A,Figure16!$A6097)</f>
        <v>0</v>
      </c>
      <c r="E6097" s="3">
        <f>SUMIFS(Data!Q:Q,Data!$B:$B,Figure16!$B6097,Data!$A:$A,Figure16!$A6097)</f>
        <v>0</v>
      </c>
      <c r="F6097" s="1" t="str">
        <f t="shared" si="194"/>
        <v/>
      </c>
      <c r="G6097" s="1" t="str">
        <f t="shared" si="195"/>
        <v/>
      </c>
      <c r="H6097">
        <f>SUMIFS(Data!Z:Z,Data!B:B,Figure16!B6097,Data!A:A,Figure16!A6097)</f>
        <v>1</v>
      </c>
    </row>
    <row r="6098" spans="1:8">
      <c r="A6098" s="27">
        <v>1986</v>
      </c>
      <c r="B6098" t="s">
        <v>10</v>
      </c>
      <c r="C6098" s="3">
        <f>SUMIFS(Data!F:F,Data!$B:$B,Figure16!$B6098,Data!$A:$A,Figure16!$A6098)</f>
        <v>0</v>
      </c>
      <c r="D6098" s="3">
        <f>SUMIFS(Data!Y:Y,Data!$B:$B,Figure16!$B6098,Data!$A:$A,Figure16!$A6098)</f>
        <v>0</v>
      </c>
      <c r="E6098" s="3">
        <f>SUMIFS(Data!Q:Q,Data!$B:$B,Figure16!$B6098,Data!$A:$A,Figure16!$A6098)</f>
        <v>0</v>
      </c>
      <c r="F6098" s="1" t="str">
        <f t="shared" si="194"/>
        <v/>
      </c>
      <c r="G6098" s="1" t="str">
        <f t="shared" si="195"/>
        <v/>
      </c>
      <c r="H6098">
        <f>SUMIFS(Data!Z:Z,Data!B:B,Figure16!B6098,Data!A:A,Figure16!A6098)</f>
        <v>1</v>
      </c>
    </row>
    <row r="6099" spans="1:8">
      <c r="A6099" s="27">
        <v>1987</v>
      </c>
      <c r="B6099" t="s">
        <v>10</v>
      </c>
      <c r="C6099" s="3">
        <f>SUMIFS(Data!F:F,Data!$B:$B,Figure16!$B6099,Data!$A:$A,Figure16!$A6099)</f>
        <v>0</v>
      </c>
      <c r="D6099" s="3">
        <f>SUMIFS(Data!Y:Y,Data!$B:$B,Figure16!$B6099,Data!$A:$A,Figure16!$A6099)</f>
        <v>0</v>
      </c>
      <c r="E6099" s="3">
        <f>SUMIFS(Data!Q:Q,Data!$B:$B,Figure16!$B6099,Data!$A:$A,Figure16!$A6099)</f>
        <v>0</v>
      </c>
      <c r="F6099" s="1" t="str">
        <f t="shared" si="194"/>
        <v/>
      </c>
      <c r="G6099" s="1" t="str">
        <f t="shared" si="195"/>
        <v/>
      </c>
      <c r="H6099">
        <f>SUMIFS(Data!Z:Z,Data!B:B,Figure16!B6099,Data!A:A,Figure16!A6099)</f>
        <v>1</v>
      </c>
    </row>
    <row r="6100" spans="1:8">
      <c r="A6100" s="27">
        <v>1988</v>
      </c>
      <c r="B6100" t="s">
        <v>10</v>
      </c>
      <c r="C6100" s="3">
        <f>SUMIFS(Data!F:F,Data!$B:$B,Figure16!$B6100,Data!$A:$A,Figure16!$A6100)</f>
        <v>0</v>
      </c>
      <c r="D6100" s="3">
        <f>SUMIFS(Data!Y:Y,Data!$B:$B,Figure16!$B6100,Data!$A:$A,Figure16!$A6100)</f>
        <v>0</v>
      </c>
      <c r="E6100" s="3">
        <f>SUMIFS(Data!Q:Q,Data!$B:$B,Figure16!$B6100,Data!$A:$A,Figure16!$A6100)</f>
        <v>0</v>
      </c>
      <c r="F6100" s="1" t="str">
        <f t="shared" si="194"/>
        <v/>
      </c>
      <c r="G6100" s="1" t="str">
        <f t="shared" si="195"/>
        <v/>
      </c>
      <c r="H6100">
        <f>SUMIFS(Data!Z:Z,Data!B:B,Figure16!B6100,Data!A:A,Figure16!A6100)</f>
        <v>1</v>
      </c>
    </row>
    <row r="6101" spans="1:8">
      <c r="A6101" s="27">
        <v>1989</v>
      </c>
      <c r="B6101" t="s">
        <v>10</v>
      </c>
      <c r="C6101" s="3">
        <f>SUMIFS(Data!F:F,Data!$B:$B,Figure16!$B6101,Data!$A:$A,Figure16!$A6101)</f>
        <v>0</v>
      </c>
      <c r="D6101" s="3">
        <f>SUMIFS(Data!Y:Y,Data!$B:$B,Figure16!$B6101,Data!$A:$A,Figure16!$A6101)</f>
        <v>0</v>
      </c>
      <c r="E6101" s="3">
        <f>SUMIFS(Data!Q:Q,Data!$B:$B,Figure16!$B6101,Data!$A:$A,Figure16!$A6101)</f>
        <v>0</v>
      </c>
      <c r="F6101" s="1" t="str">
        <f t="shared" si="194"/>
        <v/>
      </c>
      <c r="G6101" s="1" t="str">
        <f t="shared" si="195"/>
        <v/>
      </c>
      <c r="H6101">
        <f>SUMIFS(Data!Z:Z,Data!B:B,Figure16!B6101,Data!A:A,Figure16!A6101)</f>
        <v>1</v>
      </c>
    </row>
    <row r="6102" spans="1:8">
      <c r="A6102" s="27">
        <v>1990</v>
      </c>
      <c r="B6102" t="s">
        <v>10</v>
      </c>
      <c r="C6102" s="3">
        <f>SUMIFS(Data!F:F,Data!$B:$B,Figure16!$B6102,Data!$A:$A,Figure16!$A6102)</f>
        <v>0</v>
      </c>
      <c r="D6102" s="3">
        <f>SUMIFS(Data!Y:Y,Data!$B:$B,Figure16!$B6102,Data!$A:$A,Figure16!$A6102)</f>
        <v>0</v>
      </c>
      <c r="E6102" s="3">
        <f>SUMIFS(Data!Q:Q,Data!$B:$B,Figure16!$B6102,Data!$A:$A,Figure16!$A6102)</f>
        <v>0</v>
      </c>
      <c r="F6102" s="1" t="str">
        <f t="shared" si="194"/>
        <v/>
      </c>
      <c r="G6102" s="1" t="str">
        <f t="shared" si="195"/>
        <v/>
      </c>
      <c r="H6102">
        <f>SUMIFS(Data!Z:Z,Data!B:B,Figure16!B6102,Data!A:A,Figure16!A6102)</f>
        <v>1</v>
      </c>
    </row>
    <row r="6103" spans="1:8">
      <c r="A6103" s="27">
        <v>1991</v>
      </c>
      <c r="B6103" t="s">
        <v>10</v>
      </c>
      <c r="C6103" s="3">
        <f>SUMIFS(Data!F:F,Data!$B:$B,Figure16!$B6103,Data!$A:$A,Figure16!$A6103)</f>
        <v>0</v>
      </c>
      <c r="D6103" s="3">
        <f>SUMIFS(Data!Y:Y,Data!$B:$B,Figure16!$B6103,Data!$A:$A,Figure16!$A6103)</f>
        <v>0</v>
      </c>
      <c r="E6103" s="3">
        <f>SUMIFS(Data!Q:Q,Data!$B:$B,Figure16!$B6103,Data!$A:$A,Figure16!$A6103)</f>
        <v>0</v>
      </c>
      <c r="F6103" s="1" t="str">
        <f t="shared" si="194"/>
        <v/>
      </c>
      <c r="G6103" s="1" t="str">
        <f t="shared" si="195"/>
        <v/>
      </c>
      <c r="H6103">
        <f>SUMIFS(Data!Z:Z,Data!B:B,Figure16!B6103,Data!A:A,Figure16!A6103)</f>
        <v>1</v>
      </c>
    </row>
    <row r="6104" spans="1:8">
      <c r="A6104" s="27">
        <v>1992</v>
      </c>
      <c r="B6104" t="s">
        <v>10</v>
      </c>
      <c r="C6104" s="3">
        <f>SUMIFS(Data!F:F,Data!$B:$B,Figure16!$B6104,Data!$A:$A,Figure16!$A6104)</f>
        <v>0</v>
      </c>
      <c r="D6104" s="3">
        <f>SUMIFS(Data!Y:Y,Data!$B:$B,Figure16!$B6104,Data!$A:$A,Figure16!$A6104)</f>
        <v>0</v>
      </c>
      <c r="E6104" s="3">
        <f>SUMIFS(Data!Q:Q,Data!$B:$B,Figure16!$B6104,Data!$A:$A,Figure16!$A6104)</f>
        <v>0</v>
      </c>
      <c r="F6104" s="1" t="str">
        <f t="shared" si="194"/>
        <v/>
      </c>
      <c r="G6104" s="1" t="str">
        <f t="shared" si="195"/>
        <v/>
      </c>
      <c r="H6104">
        <f>SUMIFS(Data!Z:Z,Data!B:B,Figure16!B6104,Data!A:A,Figure16!A6104)</f>
        <v>1</v>
      </c>
    </row>
    <row r="6105" spans="1:8">
      <c r="A6105" s="27">
        <v>1993</v>
      </c>
      <c r="B6105" t="s">
        <v>10</v>
      </c>
      <c r="C6105" s="3">
        <f>SUMIFS(Data!F:F,Data!$B:$B,Figure16!$B6105,Data!$A:$A,Figure16!$A6105)</f>
        <v>0</v>
      </c>
      <c r="D6105" s="3">
        <f>SUMIFS(Data!Y:Y,Data!$B:$B,Figure16!$B6105,Data!$A:$A,Figure16!$A6105)</f>
        <v>0</v>
      </c>
      <c r="E6105" s="3">
        <f>SUMIFS(Data!Q:Q,Data!$B:$B,Figure16!$B6105,Data!$A:$A,Figure16!$A6105)</f>
        <v>0</v>
      </c>
      <c r="F6105" s="1" t="str">
        <f t="shared" si="194"/>
        <v/>
      </c>
      <c r="G6105" s="1" t="str">
        <f t="shared" si="195"/>
        <v/>
      </c>
      <c r="H6105">
        <f>SUMIFS(Data!Z:Z,Data!B:B,Figure16!B6105,Data!A:A,Figure16!A6105)</f>
        <v>1</v>
      </c>
    </row>
    <row r="6106" spans="1:8">
      <c r="A6106" s="27">
        <v>1994</v>
      </c>
      <c r="B6106" t="s">
        <v>10</v>
      </c>
      <c r="C6106" s="3">
        <f>SUMIFS(Data!F:F,Data!$B:$B,Figure16!$B6106,Data!$A:$A,Figure16!$A6106)</f>
        <v>0</v>
      </c>
      <c r="D6106" s="3">
        <f>SUMIFS(Data!Y:Y,Data!$B:$B,Figure16!$B6106,Data!$A:$A,Figure16!$A6106)</f>
        <v>0</v>
      </c>
      <c r="E6106" s="3">
        <f>SUMIFS(Data!Q:Q,Data!$B:$B,Figure16!$B6106,Data!$A:$A,Figure16!$A6106)</f>
        <v>0</v>
      </c>
      <c r="F6106" s="1" t="str">
        <f t="shared" si="194"/>
        <v/>
      </c>
      <c r="G6106" s="1" t="str">
        <f t="shared" si="195"/>
        <v/>
      </c>
      <c r="H6106">
        <f>SUMIFS(Data!Z:Z,Data!B:B,Figure16!B6106,Data!A:A,Figure16!A6106)</f>
        <v>1</v>
      </c>
    </row>
    <row r="6107" spans="1:8">
      <c r="A6107" s="27">
        <v>1995</v>
      </c>
      <c r="B6107" t="s">
        <v>10</v>
      </c>
      <c r="C6107" s="3">
        <f>SUMIFS(Data!F:F,Data!$B:$B,Figure16!$B6107,Data!$A:$A,Figure16!$A6107)</f>
        <v>0</v>
      </c>
      <c r="D6107" s="3">
        <f>SUMIFS(Data!Y:Y,Data!$B:$B,Figure16!$B6107,Data!$A:$A,Figure16!$A6107)</f>
        <v>0</v>
      </c>
      <c r="E6107" s="3">
        <f>SUMIFS(Data!Q:Q,Data!$B:$B,Figure16!$B6107,Data!$A:$A,Figure16!$A6107)</f>
        <v>16749999999.999998</v>
      </c>
      <c r="F6107" s="1">
        <f t="shared" si="194"/>
        <v>0</v>
      </c>
      <c r="G6107" s="1">
        <f t="shared" si="195"/>
        <v>0</v>
      </c>
      <c r="H6107">
        <f>SUMIFS(Data!Z:Z,Data!B:B,Figure16!B6107,Data!A:A,Figure16!A6107)</f>
        <v>1</v>
      </c>
    </row>
    <row r="6108" spans="1:8">
      <c r="A6108" s="27">
        <v>1996</v>
      </c>
      <c r="B6108" t="s">
        <v>10</v>
      </c>
      <c r="C6108" s="3">
        <f>SUMIFS(Data!F:F,Data!$B:$B,Figure16!$B6108,Data!$A:$A,Figure16!$A6108)</f>
        <v>0</v>
      </c>
      <c r="D6108" s="3">
        <f>SUMIFS(Data!Y:Y,Data!$B:$B,Figure16!$B6108,Data!$A:$A,Figure16!$A6108)</f>
        <v>0</v>
      </c>
      <c r="E6108" s="3">
        <f>SUMIFS(Data!Q:Q,Data!$B:$B,Figure16!$B6108,Data!$A:$A,Figure16!$A6108)</f>
        <v>20948677839.851025</v>
      </c>
      <c r="F6108" s="1">
        <f t="shared" si="194"/>
        <v>0</v>
      </c>
      <c r="G6108" s="1">
        <f t="shared" si="195"/>
        <v>0</v>
      </c>
      <c r="H6108">
        <f>SUMIFS(Data!Z:Z,Data!B:B,Figure16!B6108,Data!A:A,Figure16!A6108)</f>
        <v>1</v>
      </c>
    </row>
    <row r="6109" spans="1:8">
      <c r="A6109" s="27">
        <v>1997</v>
      </c>
      <c r="B6109" t="s">
        <v>10</v>
      </c>
      <c r="C6109" s="3">
        <f>SUMIFS(Data!F:F,Data!$B:$B,Figure16!$B6109,Data!$A:$A,Figure16!$A6109)</f>
        <v>0</v>
      </c>
      <c r="D6109" s="3">
        <f>SUMIFS(Data!Y:Y,Data!$B:$B,Figure16!$B6109,Data!$A:$A,Figure16!$A6109)</f>
        <v>0</v>
      </c>
      <c r="E6109" s="3">
        <f>SUMIFS(Data!Q:Q,Data!$B:$B,Figure16!$B6109,Data!$A:$A,Figure16!$A6109)</f>
        <v>24147996549.566158</v>
      </c>
      <c r="F6109" s="1">
        <f t="shared" si="194"/>
        <v>0</v>
      </c>
      <c r="G6109" s="1">
        <f t="shared" si="195"/>
        <v>0</v>
      </c>
      <c r="H6109">
        <f>SUMIFS(Data!Z:Z,Data!B:B,Figure16!B6109,Data!A:A,Figure16!A6109)</f>
        <v>1</v>
      </c>
    </row>
    <row r="6110" spans="1:8">
      <c r="A6110" s="27">
        <v>1998</v>
      </c>
      <c r="B6110" t="s">
        <v>10</v>
      </c>
      <c r="C6110" s="3">
        <f>SUMIFS(Data!F:F,Data!$B:$B,Figure16!$B6110,Data!$A:$A,Figure16!$A6110)</f>
        <v>0</v>
      </c>
      <c r="D6110" s="3">
        <f>SUMIFS(Data!Y:Y,Data!$B:$B,Figure16!$B6110,Data!$A:$A,Figure16!$A6110)</f>
        <v>0</v>
      </c>
      <c r="E6110" s="3">
        <f>SUMIFS(Data!Q:Q,Data!$B:$B,Figure16!$B6110,Data!$A:$A,Figure16!$A6110)</f>
        <v>18284194680.384418</v>
      </c>
      <c r="F6110" s="1">
        <f t="shared" si="194"/>
        <v>0</v>
      </c>
      <c r="G6110" s="1">
        <f t="shared" si="195"/>
        <v>0</v>
      </c>
      <c r="H6110">
        <f>SUMIFS(Data!Z:Z,Data!B:B,Figure16!B6110,Data!A:A,Figure16!A6110)</f>
        <v>1</v>
      </c>
    </row>
    <row r="6111" spans="1:8">
      <c r="A6111" s="27">
        <v>1999</v>
      </c>
      <c r="B6111" t="s">
        <v>10</v>
      </c>
      <c r="C6111" s="3">
        <f>SUMIFS(Data!F:F,Data!$B:$B,Figure16!$B6111,Data!$A:$A,Figure16!$A6111)</f>
        <v>100000000</v>
      </c>
      <c r="D6111" s="3">
        <f>SUMIFS(Data!Y:Y,Data!$B:$B,Figure16!$B6111,Data!$A:$A,Figure16!$A6111)</f>
        <v>0</v>
      </c>
      <c r="E6111" s="3">
        <f>SUMIFS(Data!Q:Q,Data!$B:$B,Figure16!$B6111,Data!$A:$A,Figure16!$A6111)</f>
        <v>18409364146.979374</v>
      </c>
      <c r="F6111" s="1">
        <f t="shared" si="194"/>
        <v>0.54320181404205692</v>
      </c>
      <c r="G6111" s="1">
        <f t="shared" si="195"/>
        <v>0</v>
      </c>
      <c r="H6111">
        <f>SUMIFS(Data!Z:Z,Data!B:B,Figure16!B6111,Data!A:A,Figure16!A6111)</f>
        <v>1</v>
      </c>
    </row>
    <row r="6112" spans="1:8">
      <c r="A6112" s="27">
        <v>2000</v>
      </c>
      <c r="B6112" t="s">
        <v>10</v>
      </c>
      <c r="C6112" s="3">
        <f>SUMIFS(Data!F:F,Data!$B:$B,Figure16!$B6112,Data!$A:$A,Figure16!$A6112)</f>
        <v>0</v>
      </c>
      <c r="D6112" s="3">
        <f>SUMIFS(Data!Y:Y,Data!$B:$B,Figure16!$B6112,Data!$A:$A,Figure16!$A6112)</f>
        <v>0</v>
      </c>
      <c r="E6112" s="3">
        <f>SUMIFS(Data!Q:Q,Data!$B:$B,Figure16!$B6112,Data!$A:$A,Figure16!$A6112)</f>
        <v>6540247190.3352919</v>
      </c>
      <c r="F6112" s="1">
        <f t="shared" si="194"/>
        <v>0</v>
      </c>
      <c r="G6112" s="1">
        <f t="shared" si="195"/>
        <v>0</v>
      </c>
      <c r="H6112">
        <f>SUMIFS(Data!Z:Z,Data!B:B,Figure16!B6112,Data!A:A,Figure16!A6112)</f>
        <v>1</v>
      </c>
    </row>
    <row r="6113" spans="1:8">
      <c r="A6113" s="27">
        <v>2001</v>
      </c>
      <c r="B6113" t="s">
        <v>10</v>
      </c>
      <c r="C6113" s="3">
        <f>SUMIFS(Data!F:F,Data!$B:$B,Figure16!$B6113,Data!$A:$A,Figure16!$A6113)</f>
        <v>0</v>
      </c>
      <c r="D6113" s="3">
        <f>SUMIFS(Data!Y:Y,Data!$B:$B,Figure16!$B6113,Data!$A:$A,Figure16!$A6113)</f>
        <v>0</v>
      </c>
      <c r="E6113" s="3">
        <f>SUMIFS(Data!Q:Q,Data!$B:$B,Figure16!$B6113,Data!$A:$A,Figure16!$A6113)</f>
        <v>12267175481.254211</v>
      </c>
      <c r="F6113" s="1">
        <f t="shared" si="194"/>
        <v>0</v>
      </c>
      <c r="G6113" s="1">
        <f t="shared" si="195"/>
        <v>0</v>
      </c>
      <c r="H6113">
        <f>SUMIFS(Data!Z:Z,Data!B:B,Figure16!B6113,Data!A:A,Figure16!A6113)</f>
        <v>1</v>
      </c>
    </row>
    <row r="6114" spans="1:8">
      <c r="A6114" s="27">
        <v>2002</v>
      </c>
      <c r="B6114" t="s">
        <v>10</v>
      </c>
      <c r="C6114" s="3">
        <f>SUMIFS(Data!F:F,Data!$B:$B,Figure16!$B6114,Data!$A:$A,Figure16!$A6114)</f>
        <v>0</v>
      </c>
      <c r="D6114" s="3">
        <f>SUMIFS(Data!Y:Y,Data!$B:$B,Figure16!$B6114,Data!$A:$A,Figure16!$A6114)</f>
        <v>0</v>
      </c>
      <c r="E6114" s="3">
        <f>SUMIFS(Data!Q:Q,Data!$B:$B,Figure16!$B6114,Data!$A:$A,Figure16!$A6114)</f>
        <v>16116843146.480574</v>
      </c>
      <c r="F6114" s="1">
        <f t="shared" si="194"/>
        <v>0</v>
      </c>
      <c r="G6114" s="1">
        <f t="shared" si="195"/>
        <v>0</v>
      </c>
      <c r="H6114">
        <f>SUMIFS(Data!Z:Z,Data!B:B,Figure16!B6114,Data!A:A,Figure16!A6114)</f>
        <v>1</v>
      </c>
    </row>
    <row r="6115" spans="1:8">
      <c r="A6115" s="27">
        <v>2003</v>
      </c>
      <c r="B6115" t="s">
        <v>10</v>
      </c>
      <c r="C6115" s="3">
        <f>SUMIFS(Data!F:F,Data!$B:$B,Figure16!$B6115,Data!$A:$A,Figure16!$A6115)</f>
        <v>0</v>
      </c>
      <c r="D6115" s="3">
        <f>SUMIFS(Data!Y:Y,Data!$B:$B,Figure16!$B6115,Data!$A:$A,Figure16!$A6115)</f>
        <v>0</v>
      </c>
      <c r="E6115" s="3">
        <f>SUMIFS(Data!Q:Q,Data!$B:$B,Figure16!$B6115,Data!$A:$A,Figure16!$A6115)</f>
        <v>21188704081.242817</v>
      </c>
      <c r="F6115" s="1">
        <f t="shared" si="194"/>
        <v>0</v>
      </c>
      <c r="G6115" s="1">
        <f t="shared" si="195"/>
        <v>0</v>
      </c>
      <c r="H6115">
        <f>SUMIFS(Data!Z:Z,Data!B:B,Figure16!B6115,Data!A:A,Figure16!A6115)</f>
        <v>1</v>
      </c>
    </row>
    <row r="6116" spans="1:8">
      <c r="A6116" s="27">
        <v>2004</v>
      </c>
      <c r="B6116" t="s">
        <v>10</v>
      </c>
      <c r="C6116" s="3">
        <f>SUMIFS(Data!F:F,Data!$B:$B,Figure16!$B6116,Data!$A:$A,Figure16!$A6116)</f>
        <v>0</v>
      </c>
      <c r="D6116" s="3">
        <f>SUMIFS(Data!Y:Y,Data!$B:$B,Figure16!$B6116,Data!$A:$A,Figure16!$A6116)</f>
        <v>0</v>
      </c>
      <c r="E6116" s="3">
        <f>SUMIFS(Data!Q:Q,Data!$B:$B,Figure16!$B6116,Data!$A:$A,Figure16!$A6116)</f>
        <v>24861483280.6339</v>
      </c>
      <c r="F6116" s="1">
        <f t="shared" si="194"/>
        <v>0</v>
      </c>
      <c r="G6116" s="1">
        <f t="shared" si="195"/>
        <v>0</v>
      </c>
      <c r="H6116">
        <f>SUMIFS(Data!Z:Z,Data!B:B,Figure16!B6116,Data!A:A,Figure16!A6116)</f>
        <v>1</v>
      </c>
    </row>
    <row r="6117" spans="1:8">
      <c r="A6117" s="27">
        <v>2005</v>
      </c>
      <c r="B6117" t="s">
        <v>10</v>
      </c>
      <c r="C6117" s="3">
        <f>SUMIFS(Data!F:F,Data!$B:$B,Figure16!$B6117,Data!$A:$A,Figure16!$A6117)</f>
        <v>0</v>
      </c>
      <c r="D6117" s="3">
        <f>SUMIFS(Data!Y:Y,Data!$B:$B,Figure16!$B6117,Data!$A:$A,Figure16!$A6117)</f>
        <v>0</v>
      </c>
      <c r="E6117" s="3">
        <f>SUMIFS(Data!Q:Q,Data!$B:$B,Figure16!$B6117,Data!$A:$A,Figure16!$A6117)</f>
        <v>26252007830.46386</v>
      </c>
      <c r="F6117" s="1">
        <f t="shared" si="194"/>
        <v>0</v>
      </c>
      <c r="G6117" s="1">
        <f t="shared" si="195"/>
        <v>0</v>
      </c>
      <c r="H6117">
        <f>SUMIFS(Data!Z:Z,Data!B:B,Figure16!B6117,Data!A:A,Figure16!A6117)</f>
        <v>1</v>
      </c>
    </row>
    <row r="6118" spans="1:8">
      <c r="A6118" s="27">
        <v>2006</v>
      </c>
      <c r="B6118" t="s">
        <v>10</v>
      </c>
      <c r="C6118" s="3">
        <f>SUMIFS(Data!F:F,Data!$B:$B,Figure16!$B6118,Data!$A:$A,Figure16!$A6118)</f>
        <v>1254483.5</v>
      </c>
      <c r="D6118" s="3">
        <f>SUMIFS(Data!Y:Y,Data!$B:$B,Figure16!$B6118,Data!$A:$A,Figure16!$A6118)</f>
        <v>0</v>
      </c>
      <c r="E6118" s="3">
        <f>SUMIFS(Data!Q:Q,Data!$B:$B,Figure16!$B6118,Data!$A:$A,Figure16!$A6118)</f>
        <v>30607991862.484329</v>
      </c>
      <c r="F6118" s="1">
        <f t="shared" si="194"/>
        <v>4.0985488549400654E-3</v>
      </c>
      <c r="G6118" s="1">
        <f t="shared" si="195"/>
        <v>0</v>
      </c>
      <c r="H6118">
        <f>SUMIFS(Data!Z:Z,Data!B:B,Figure16!B6118,Data!A:A,Figure16!A6118)</f>
        <v>1</v>
      </c>
    </row>
    <row r="6119" spans="1:8">
      <c r="A6119" s="27">
        <v>2007</v>
      </c>
      <c r="B6119" t="s">
        <v>10</v>
      </c>
      <c r="C6119" s="3">
        <f>SUMIFS(Data!F:F,Data!$B:$B,Figure16!$B6119,Data!$A:$A,Figure16!$A6119)</f>
        <v>0</v>
      </c>
      <c r="D6119" s="3">
        <f>SUMIFS(Data!Y:Y,Data!$B:$B,Figure16!$B6119,Data!$A:$A,Figure16!$A6119)</f>
        <v>0</v>
      </c>
      <c r="E6119" s="3">
        <f>SUMIFS(Data!Q:Q,Data!$B:$B,Figure16!$B6119,Data!$A:$A,Figure16!$A6119)</f>
        <v>40289556656.145485</v>
      </c>
      <c r="F6119" s="1">
        <f t="shared" si="194"/>
        <v>0</v>
      </c>
      <c r="G6119" s="1">
        <f t="shared" si="195"/>
        <v>0</v>
      </c>
      <c r="H6119">
        <f>SUMIFS(Data!Z:Z,Data!B:B,Figure16!B6119,Data!A:A,Figure16!A6119)</f>
        <v>1</v>
      </c>
    </row>
    <row r="6120" spans="1:8">
      <c r="A6120" s="27">
        <v>2008</v>
      </c>
      <c r="B6120" t="s">
        <v>10</v>
      </c>
      <c r="C6120" s="3">
        <f>SUMIFS(Data!F:F,Data!$B:$B,Figure16!$B6120,Data!$A:$A,Figure16!$A6120)</f>
        <v>1439127.375</v>
      </c>
      <c r="D6120" s="3">
        <f>SUMIFS(Data!Y:Y,Data!$B:$B,Figure16!$B6120,Data!$A:$A,Figure16!$A6120)</f>
        <v>0</v>
      </c>
      <c r="E6120" s="3">
        <f>SUMIFS(Data!Q:Q,Data!$B:$B,Figure16!$B6120,Data!$A:$A,Figure16!$A6120)</f>
        <v>49259526052.742561</v>
      </c>
      <c r="F6120" s="1">
        <f t="shared" si="194"/>
        <v>2.9215209530418849E-3</v>
      </c>
      <c r="G6120" s="1">
        <f t="shared" si="195"/>
        <v>0</v>
      </c>
      <c r="H6120">
        <f>SUMIFS(Data!Z:Z,Data!B:B,Figure16!B6120,Data!A:A,Figure16!A6120)</f>
        <v>1</v>
      </c>
    </row>
    <row r="6121" spans="1:8">
      <c r="A6121" s="27">
        <v>2009</v>
      </c>
      <c r="B6121" t="s">
        <v>10</v>
      </c>
      <c r="C6121" s="3">
        <f>SUMIFS(Data!F:F,Data!$B:$B,Figure16!$B6121,Data!$A:$A,Figure16!$A6121)</f>
        <v>216750000</v>
      </c>
      <c r="D6121" s="3">
        <f>SUMIFS(Data!Y:Y,Data!$B:$B,Figure16!$B6121,Data!$A:$A,Figure16!$A6121)</f>
        <v>0</v>
      </c>
      <c r="E6121" s="3">
        <f>SUMIFS(Data!Q:Q,Data!$B:$B,Figure16!$B6121,Data!$A:$A,Figure16!$A6121)</f>
        <v>42616653299.911514</v>
      </c>
      <c r="F6121" s="1">
        <f t="shared" si="194"/>
        <v>0.50860399214043872</v>
      </c>
      <c r="G6121" s="1">
        <f t="shared" si="195"/>
        <v>0</v>
      </c>
      <c r="H6121">
        <f>SUMIFS(Data!Z:Z,Data!B:B,Figure16!B6121,Data!A:A,Figure16!A6121)</f>
        <v>1</v>
      </c>
    </row>
    <row r="6122" spans="1:8">
      <c r="A6122" s="27">
        <v>2010</v>
      </c>
      <c r="B6122" t="s">
        <v>10</v>
      </c>
      <c r="C6122" s="3">
        <f>SUMIFS(Data!F:F,Data!$B:$B,Figure16!$B6122,Data!$A:$A,Figure16!$A6122)</f>
        <v>30264676</v>
      </c>
      <c r="D6122" s="3">
        <f>SUMIFS(Data!Y:Y,Data!$B:$B,Figure16!$B6122,Data!$A:$A,Figure16!$A6122)</f>
        <v>0</v>
      </c>
      <c r="E6122" s="3">
        <f>SUMIFS(Data!Q:Q,Data!$B:$B,Figure16!$B6122,Data!$A:$A,Figure16!$A6122)</f>
        <v>39460357730.522369</v>
      </c>
      <c r="F6122" s="1">
        <f t="shared" si="194"/>
        <v>7.6696405558914743E-2</v>
      </c>
      <c r="G6122" s="1">
        <f t="shared" si="195"/>
        <v>0</v>
      </c>
      <c r="H6122">
        <f>SUMIFS(Data!Z:Z,Data!B:B,Figure16!B6122,Data!A:A,Figure16!A6122)</f>
        <v>1</v>
      </c>
    </row>
    <row r="6123" spans="1:8">
      <c r="A6123" s="27">
        <v>2011</v>
      </c>
      <c r="B6123" t="s">
        <v>10</v>
      </c>
      <c r="C6123" s="3">
        <f>SUMIFS(Data!F:F,Data!$B:$B,Figure16!$B6123,Data!$A:$A,Figure16!$A6123)</f>
        <v>292400000</v>
      </c>
      <c r="D6123" s="3">
        <f>SUMIFS(Data!Y:Y,Data!$B:$B,Figure16!$B6123,Data!$A:$A,Figure16!$A6123)</f>
        <v>0</v>
      </c>
      <c r="E6123" s="3">
        <f>SUMIFS(Data!Q:Q,Data!$B:$B,Figure16!$B6123,Data!$A:$A,Figure16!$A6123)</f>
        <v>46466728666.610313</v>
      </c>
      <c r="F6123" s="1">
        <f t="shared" si="194"/>
        <v>0.62926745305853737</v>
      </c>
      <c r="G6123" s="1">
        <f t="shared" si="195"/>
        <v>0</v>
      </c>
      <c r="H6123">
        <f>SUMIFS(Data!Z:Z,Data!B:B,Figure16!B6123,Data!A:A,Figure16!A6123)</f>
        <v>1</v>
      </c>
    </row>
    <row r="6124" spans="1:8">
      <c r="A6124" s="27">
        <v>2012</v>
      </c>
      <c r="B6124" t="s">
        <v>10</v>
      </c>
      <c r="C6124" s="3">
        <f>SUMIFS(Data!F:F,Data!$B:$B,Figure16!$B6124,Data!$A:$A,Figure16!$A6124)</f>
        <v>301642431.0625</v>
      </c>
      <c r="D6124" s="3">
        <f>SUMIFS(Data!Y:Y,Data!$B:$B,Figure16!$B6124,Data!$A:$A,Figure16!$A6124)</f>
        <v>0</v>
      </c>
      <c r="E6124" s="3">
        <f>SUMIFS(Data!Q:Q,Data!$B:$B,Figure16!$B6124,Data!$A:$A,Figure16!$A6124)</f>
        <v>40742313861.137413</v>
      </c>
      <c r="F6124" s="1">
        <f t="shared" si="194"/>
        <v>0.74036647032515635</v>
      </c>
      <c r="G6124" s="1">
        <f t="shared" si="195"/>
        <v>0</v>
      </c>
      <c r="H6124">
        <f>SUMIFS(Data!Z:Z,Data!B:B,Figure16!B6124,Data!A:A,Figure16!A6124)</f>
        <v>1</v>
      </c>
    </row>
    <row r="6125" spans="1:8">
      <c r="A6125" s="27">
        <v>2013</v>
      </c>
      <c r="B6125" t="s">
        <v>10</v>
      </c>
      <c r="C6125" s="3">
        <f>SUMIFS(Data!F:F,Data!$B:$B,Figure16!$B6125,Data!$A:$A,Figure16!$A6125)</f>
        <v>0</v>
      </c>
      <c r="D6125" s="3">
        <f>SUMIFS(Data!Y:Y,Data!$B:$B,Figure16!$B6125,Data!$A:$A,Figure16!$A6125)</f>
        <v>0</v>
      </c>
      <c r="E6125" s="3">
        <f>SUMIFS(Data!Q:Q,Data!$B:$B,Figure16!$B6125,Data!$A:$A,Figure16!$A6125)</f>
        <v>45519650911.413841</v>
      </c>
      <c r="F6125" s="1">
        <f t="shared" si="194"/>
        <v>0</v>
      </c>
      <c r="G6125" s="1">
        <f t="shared" si="195"/>
        <v>0</v>
      </c>
      <c r="H6125">
        <f>SUMIFS(Data!Z:Z,Data!B:B,Figure16!B6125,Data!A:A,Figure16!A6125)</f>
        <v>1</v>
      </c>
    </row>
    <row r="6126" spans="1:8">
      <c r="A6126" s="27">
        <v>2014</v>
      </c>
      <c r="B6126" t="s">
        <v>10</v>
      </c>
      <c r="C6126" s="3">
        <f>SUMIFS(Data!F:F,Data!$B:$B,Figure16!$B6126,Data!$A:$A,Figure16!$A6126)</f>
        <v>608000000</v>
      </c>
      <c r="D6126" s="3">
        <f>SUMIFS(Data!Y:Y,Data!$B:$B,Figure16!$B6126,Data!$A:$A,Figure16!$A6126)</f>
        <v>0</v>
      </c>
      <c r="E6126" s="3">
        <f>SUMIFS(Data!Q:Q,Data!$B:$B,Figure16!$B6126,Data!$A:$A,Figure16!$A6126)</f>
        <v>44210806365.681694</v>
      </c>
      <c r="F6126" s="1">
        <f t="shared" si="194"/>
        <v>1.3752293839000309</v>
      </c>
      <c r="G6126" s="1">
        <f t="shared" si="195"/>
        <v>0</v>
      </c>
      <c r="H6126">
        <f>SUMIFS(Data!Z:Z,Data!B:B,Figure16!B6126,Data!A:A,Figure16!A6126)</f>
        <v>1</v>
      </c>
    </row>
    <row r="6127" spans="1:8">
      <c r="A6127" s="27">
        <v>2015</v>
      </c>
      <c r="B6127" t="s">
        <v>10</v>
      </c>
      <c r="C6127" s="3">
        <f>SUMIFS(Data!F:F,Data!$B:$B,Figure16!$B6127,Data!$A:$A,Figure16!$A6127)</f>
        <v>0</v>
      </c>
      <c r="D6127" s="3">
        <f>SUMIFS(Data!Y:Y,Data!$B:$B,Figure16!$B6127,Data!$A:$A,Figure16!$A6127)</f>
        <v>0</v>
      </c>
      <c r="E6127" s="3">
        <f>SUMIFS(Data!Q:Q,Data!$B:$B,Figure16!$B6127,Data!$A:$A,Figure16!$A6127)</f>
        <v>37160332465.16449</v>
      </c>
      <c r="F6127" s="1">
        <f t="shared" si="194"/>
        <v>0</v>
      </c>
      <c r="G6127" s="1">
        <f t="shared" si="195"/>
        <v>0</v>
      </c>
      <c r="H6127">
        <f>SUMIFS(Data!Z:Z,Data!B:B,Figure16!B6127,Data!A:A,Figure16!A6127)</f>
        <v>1</v>
      </c>
    </row>
    <row r="6128" spans="1:8">
      <c r="A6128" s="27">
        <v>2016</v>
      </c>
      <c r="B6128" t="s">
        <v>10</v>
      </c>
      <c r="C6128" s="3">
        <f>SUMIFS(Data!F:F,Data!$B:$B,Figure16!$B6128,Data!$A:$A,Figure16!$A6128)</f>
        <v>455000000</v>
      </c>
      <c r="D6128" s="3">
        <f>SUMIFS(Data!Y:Y,Data!$B:$B,Figure16!$B6128,Data!$A:$A,Figure16!$A6128)</f>
        <v>0</v>
      </c>
      <c r="E6128" s="3">
        <f>SUMIFS(Data!Q:Q,Data!$B:$B,Figure16!$B6128,Data!$A:$A,Figure16!$A6128)</f>
        <v>38299854688.127655</v>
      </c>
      <c r="F6128" s="1">
        <f t="shared" si="194"/>
        <v>1.18799406343712</v>
      </c>
      <c r="G6128" s="1">
        <f t="shared" si="195"/>
        <v>0</v>
      </c>
      <c r="H6128">
        <f>SUMIFS(Data!Z:Z,Data!B:B,Figure16!B6128,Data!A:A,Figure16!A6128)</f>
        <v>1</v>
      </c>
    </row>
    <row r="6129" spans="1:8">
      <c r="A6129" s="27">
        <v>2017</v>
      </c>
      <c r="B6129" t="s">
        <v>10</v>
      </c>
      <c r="C6129" s="3">
        <f>SUMIFS(Data!F:F,Data!$B:$B,Figure16!$B6129,Data!$A:$A,Figure16!$A6129)</f>
        <v>0</v>
      </c>
      <c r="D6129" s="3">
        <f>SUMIFS(Data!Y:Y,Data!$B:$B,Figure16!$B6129,Data!$A:$A,Figure16!$A6129)</f>
        <v>0</v>
      </c>
      <c r="E6129" s="3">
        <f>SUMIFS(Data!Q:Q,Data!$B:$B,Figure16!$B6129,Data!$A:$A,Figure16!$A6129)</f>
        <v>41431648801.166321</v>
      </c>
      <c r="F6129" s="1">
        <f t="shared" si="194"/>
        <v>0</v>
      </c>
      <c r="G6129" s="1">
        <f t="shared" si="195"/>
        <v>0</v>
      </c>
      <c r="H6129">
        <f>SUMIFS(Data!Z:Z,Data!B:B,Figure16!B6129,Data!A:A,Figure16!A6129)</f>
        <v>1</v>
      </c>
    </row>
    <row r="6130" spans="1:8">
      <c r="A6130" s="27">
        <v>1976</v>
      </c>
      <c r="B6130" t="s">
        <v>107</v>
      </c>
      <c r="C6130" s="3">
        <f>SUMIFS(Data!F:F,Data!$B:$B,Figure16!$B6130,Data!$A:$A,Figure16!$A6130)</f>
        <v>0</v>
      </c>
      <c r="D6130" s="3">
        <f>SUMIFS(Data!Y:Y,Data!$B:$B,Figure16!$B6130,Data!$A:$A,Figure16!$A6130)</f>
        <v>0</v>
      </c>
      <c r="E6130" s="3">
        <f>SUMIFS(Data!Q:Q,Data!$B:$B,Figure16!$B6130,Data!$A:$A,Figure16!$A6130)</f>
        <v>49278979.547145747</v>
      </c>
      <c r="F6130" s="1">
        <f t="shared" si="194"/>
        <v>0</v>
      </c>
      <c r="G6130" s="1">
        <f t="shared" si="195"/>
        <v>0</v>
      </c>
      <c r="H6130">
        <f>SUMIFS(Data!Z:Z,Data!B:B,Figure16!B6130,Data!A:A,Figure16!A6130)</f>
        <v>0</v>
      </c>
    </row>
    <row r="6131" spans="1:8">
      <c r="A6131" s="27">
        <v>1977</v>
      </c>
      <c r="B6131" t="s">
        <v>107</v>
      </c>
      <c r="C6131" s="3">
        <f>SUMIFS(Data!F:F,Data!$B:$B,Figure16!$B6131,Data!$A:$A,Figure16!$A6131)</f>
        <v>0</v>
      </c>
      <c r="D6131" s="3">
        <f>SUMIFS(Data!Y:Y,Data!$B:$B,Figure16!$B6131,Data!$A:$A,Figure16!$A6131)</f>
        <v>0</v>
      </c>
      <c r="E6131" s="3">
        <f>SUMIFS(Data!Q:Q,Data!$B:$B,Figure16!$B6131,Data!$A:$A,Figure16!$A6131)</f>
        <v>64526398.658536114</v>
      </c>
      <c r="F6131" s="1">
        <f t="shared" si="194"/>
        <v>0</v>
      </c>
      <c r="G6131" s="1">
        <f t="shared" si="195"/>
        <v>0</v>
      </c>
      <c r="H6131">
        <f>SUMIFS(Data!Z:Z,Data!B:B,Figure16!B6131,Data!A:A,Figure16!A6131)</f>
        <v>0</v>
      </c>
    </row>
    <row r="6132" spans="1:8">
      <c r="A6132" s="27">
        <v>1978</v>
      </c>
      <c r="B6132" t="s">
        <v>107</v>
      </c>
      <c r="C6132" s="3">
        <f>SUMIFS(Data!F:F,Data!$B:$B,Figure16!$B6132,Data!$A:$A,Figure16!$A6132)</f>
        <v>3500000</v>
      </c>
      <c r="D6132" s="3">
        <f>SUMIFS(Data!Y:Y,Data!$B:$B,Figure16!$B6132,Data!$A:$A,Figure16!$A6132)</f>
        <v>0</v>
      </c>
      <c r="E6132" s="3">
        <f>SUMIFS(Data!Q:Q,Data!$B:$B,Figure16!$B6132,Data!$A:$A,Figure16!$A6132)</f>
        <v>85552369.914184019</v>
      </c>
      <c r="F6132" s="1">
        <f t="shared" si="194"/>
        <v>4.0910614206371889</v>
      </c>
      <c r="G6132" s="1">
        <f t="shared" si="195"/>
        <v>0</v>
      </c>
      <c r="H6132">
        <f>SUMIFS(Data!Z:Z,Data!B:B,Figure16!B6132,Data!A:A,Figure16!A6132)</f>
        <v>0</v>
      </c>
    </row>
    <row r="6133" spans="1:8">
      <c r="A6133" s="27">
        <v>1979</v>
      </c>
      <c r="B6133" t="s">
        <v>107</v>
      </c>
      <c r="C6133" s="3">
        <f>SUMIFS(Data!F:F,Data!$B:$B,Figure16!$B6133,Data!$A:$A,Figure16!$A6133)</f>
        <v>0</v>
      </c>
      <c r="D6133" s="3">
        <f>SUMIFS(Data!Y:Y,Data!$B:$B,Figure16!$B6133,Data!$A:$A,Figure16!$A6133)</f>
        <v>0</v>
      </c>
      <c r="E6133" s="3">
        <f>SUMIFS(Data!Q:Q,Data!$B:$B,Figure16!$B6133,Data!$A:$A,Figure16!$A6133)</f>
        <v>127261099.24395965</v>
      </c>
      <c r="F6133" s="1">
        <f t="shared" si="194"/>
        <v>0</v>
      </c>
      <c r="G6133" s="1">
        <f t="shared" si="195"/>
        <v>0</v>
      </c>
      <c r="H6133">
        <f>SUMIFS(Data!Z:Z,Data!B:B,Figure16!B6133,Data!A:A,Figure16!A6133)</f>
        <v>0</v>
      </c>
    </row>
    <row r="6134" spans="1:8">
      <c r="A6134" s="27">
        <v>1980</v>
      </c>
      <c r="B6134" t="s">
        <v>107</v>
      </c>
      <c r="C6134" s="3">
        <f>SUMIFS(Data!F:F,Data!$B:$B,Figure16!$B6134,Data!$A:$A,Figure16!$A6134)</f>
        <v>0</v>
      </c>
      <c r="D6134" s="3">
        <f>SUMIFS(Data!Y:Y,Data!$B:$B,Figure16!$B6134,Data!$A:$A,Figure16!$A6134)</f>
        <v>0</v>
      </c>
      <c r="E6134" s="3">
        <f>SUMIFS(Data!Q:Q,Data!$B:$B,Figure16!$B6134,Data!$A:$A,Figure16!$A6134)</f>
        <v>147357222.77980226</v>
      </c>
      <c r="F6134" s="1">
        <f t="shared" si="194"/>
        <v>0</v>
      </c>
      <c r="G6134" s="1">
        <f t="shared" si="195"/>
        <v>0</v>
      </c>
      <c r="H6134">
        <f>SUMIFS(Data!Z:Z,Data!B:B,Figure16!B6134,Data!A:A,Figure16!A6134)</f>
        <v>0</v>
      </c>
    </row>
    <row r="6135" spans="1:8">
      <c r="A6135" s="27">
        <v>1981</v>
      </c>
      <c r="B6135" t="s">
        <v>107</v>
      </c>
      <c r="C6135" s="3">
        <f>SUMIFS(Data!F:F,Data!$B:$B,Figure16!$B6135,Data!$A:$A,Figure16!$A6135)</f>
        <v>0</v>
      </c>
      <c r="D6135" s="3">
        <f>SUMIFS(Data!Y:Y,Data!$B:$B,Figure16!$B6135,Data!$A:$A,Figure16!$A6135)</f>
        <v>6300000</v>
      </c>
      <c r="E6135" s="3">
        <f>SUMIFS(Data!Q:Q,Data!$B:$B,Figure16!$B6135,Data!$A:$A,Figure16!$A6135)</f>
        <v>154902869.02139029</v>
      </c>
      <c r="F6135" s="1">
        <f t="shared" si="194"/>
        <v>0</v>
      </c>
      <c r="G6135" s="1">
        <f t="shared" si="195"/>
        <v>4.0670647611633601</v>
      </c>
      <c r="H6135">
        <f>SUMIFS(Data!Z:Z,Data!B:B,Figure16!B6135,Data!A:A,Figure16!A6135)</f>
        <v>0</v>
      </c>
    </row>
    <row r="6136" spans="1:8">
      <c r="A6136" s="27">
        <v>1982</v>
      </c>
      <c r="B6136" t="s">
        <v>107</v>
      </c>
      <c r="C6136" s="3">
        <f>SUMIFS(Data!F:F,Data!$B:$B,Figure16!$B6136,Data!$A:$A,Figure16!$A6136)</f>
        <v>0</v>
      </c>
      <c r="D6136" s="3">
        <f>SUMIFS(Data!Y:Y,Data!$B:$B,Figure16!$B6136,Data!$A:$A,Figure16!$A6136)</f>
        <v>0</v>
      </c>
      <c r="E6136" s="3">
        <f>SUMIFS(Data!Q:Q,Data!$B:$B,Figure16!$B6136,Data!$A:$A,Figure16!$A6136)</f>
        <v>147912069.76574969</v>
      </c>
      <c r="F6136" s="1">
        <f t="shared" si="194"/>
        <v>0</v>
      </c>
      <c r="G6136" s="1">
        <f t="shared" si="195"/>
        <v>0</v>
      </c>
      <c r="H6136">
        <f>SUMIFS(Data!Z:Z,Data!B:B,Figure16!B6136,Data!A:A,Figure16!A6136)</f>
        <v>0</v>
      </c>
    </row>
    <row r="6137" spans="1:8">
      <c r="A6137" s="27">
        <v>1983</v>
      </c>
      <c r="B6137" t="s">
        <v>107</v>
      </c>
      <c r="C6137" s="3">
        <f>SUMIFS(Data!F:F,Data!$B:$B,Figure16!$B6137,Data!$A:$A,Figure16!$A6137)</f>
        <v>4600000</v>
      </c>
      <c r="D6137" s="3">
        <f>SUMIFS(Data!Y:Y,Data!$B:$B,Figure16!$B6137,Data!$A:$A,Figure16!$A6137)</f>
        <v>0</v>
      </c>
      <c r="E6137" s="3">
        <f>SUMIFS(Data!Q:Q,Data!$B:$B,Figure16!$B6137,Data!$A:$A,Figure16!$A6137)</f>
        <v>146712850.50924766</v>
      </c>
      <c r="F6137" s="1">
        <f t="shared" si="194"/>
        <v>3.1353763382233861</v>
      </c>
      <c r="G6137" s="1">
        <f t="shared" si="195"/>
        <v>0</v>
      </c>
      <c r="H6137">
        <f>SUMIFS(Data!Z:Z,Data!B:B,Figure16!B6137,Data!A:A,Figure16!A6137)</f>
        <v>0</v>
      </c>
    </row>
    <row r="6138" spans="1:8">
      <c r="A6138" s="27">
        <v>1984</v>
      </c>
      <c r="B6138" t="s">
        <v>107</v>
      </c>
      <c r="C6138" s="3">
        <f>SUMIFS(Data!F:F,Data!$B:$B,Figure16!$B6138,Data!$A:$A,Figure16!$A6138)</f>
        <v>0</v>
      </c>
      <c r="D6138" s="3">
        <f>SUMIFS(Data!Y:Y,Data!$B:$B,Figure16!$B6138,Data!$A:$A,Figure16!$A6138)</f>
        <v>0</v>
      </c>
      <c r="E6138" s="3">
        <f>SUMIFS(Data!Q:Q,Data!$B:$B,Figure16!$B6138,Data!$A:$A,Figure16!$A6138)</f>
        <v>151313241.98249218</v>
      </c>
      <c r="F6138" s="1">
        <f t="shared" si="194"/>
        <v>0</v>
      </c>
      <c r="G6138" s="1">
        <f t="shared" si="195"/>
        <v>0</v>
      </c>
      <c r="H6138">
        <f>SUMIFS(Data!Z:Z,Data!B:B,Figure16!B6138,Data!A:A,Figure16!A6138)</f>
        <v>0</v>
      </c>
    </row>
    <row r="6139" spans="1:8">
      <c r="A6139" s="27">
        <v>1985</v>
      </c>
      <c r="B6139" t="s">
        <v>107</v>
      </c>
      <c r="C6139" s="3">
        <f>SUMIFS(Data!F:F,Data!$B:$B,Figure16!$B6139,Data!$A:$A,Figure16!$A6139)</f>
        <v>0</v>
      </c>
      <c r="D6139" s="3">
        <f>SUMIFS(Data!Y:Y,Data!$B:$B,Figure16!$B6139,Data!$A:$A,Figure16!$A6139)</f>
        <v>0</v>
      </c>
      <c r="E6139" s="3">
        <f>SUMIFS(Data!Q:Q,Data!$B:$B,Figure16!$B6139,Data!$A:$A,Figure16!$A6139)</f>
        <v>168887539.13081762</v>
      </c>
      <c r="F6139" s="1">
        <f t="shared" si="194"/>
        <v>0</v>
      </c>
      <c r="G6139" s="1">
        <f t="shared" si="195"/>
        <v>0</v>
      </c>
      <c r="H6139">
        <f>SUMIFS(Data!Z:Z,Data!B:B,Figure16!B6139,Data!A:A,Figure16!A6139)</f>
        <v>0</v>
      </c>
    </row>
    <row r="6140" spans="1:8">
      <c r="A6140" s="27">
        <v>1986</v>
      </c>
      <c r="B6140" t="s">
        <v>107</v>
      </c>
      <c r="C6140" s="3">
        <f>SUMIFS(Data!F:F,Data!$B:$B,Figure16!$B6140,Data!$A:$A,Figure16!$A6140)</f>
        <v>0</v>
      </c>
      <c r="D6140" s="3">
        <f>SUMIFS(Data!Y:Y,Data!$B:$B,Figure16!$B6140,Data!$A:$A,Figure16!$A6140)</f>
        <v>0</v>
      </c>
      <c r="E6140" s="3">
        <f>SUMIFS(Data!Q:Q,Data!$B:$B,Figure16!$B6140,Data!$A:$A,Figure16!$A6140)</f>
        <v>207850623.63709393</v>
      </c>
      <c r="F6140" s="1">
        <f t="shared" si="194"/>
        <v>0</v>
      </c>
      <c r="G6140" s="1">
        <f t="shared" si="195"/>
        <v>0</v>
      </c>
      <c r="H6140">
        <f>SUMIFS(Data!Z:Z,Data!B:B,Figure16!B6140,Data!A:A,Figure16!A6140)</f>
        <v>0</v>
      </c>
    </row>
    <row r="6141" spans="1:8">
      <c r="A6141" s="27">
        <v>1987</v>
      </c>
      <c r="B6141" t="s">
        <v>107</v>
      </c>
      <c r="C6141" s="3">
        <f>SUMIFS(Data!F:F,Data!$B:$B,Figure16!$B6141,Data!$A:$A,Figure16!$A6141)</f>
        <v>0</v>
      </c>
      <c r="D6141" s="3">
        <f>SUMIFS(Data!Y:Y,Data!$B:$B,Figure16!$B6141,Data!$A:$A,Figure16!$A6141)</f>
        <v>0</v>
      </c>
      <c r="E6141" s="3">
        <f>SUMIFS(Data!Q:Q,Data!$B:$B,Figure16!$B6141,Data!$A:$A,Figure16!$A6141)</f>
        <v>249267039.78267452</v>
      </c>
      <c r="F6141" s="1">
        <f t="shared" si="194"/>
        <v>0</v>
      </c>
      <c r="G6141" s="1">
        <f t="shared" si="195"/>
        <v>0</v>
      </c>
      <c r="H6141">
        <f>SUMIFS(Data!Z:Z,Data!B:B,Figure16!B6141,Data!A:A,Figure16!A6141)</f>
        <v>0</v>
      </c>
    </row>
    <row r="6142" spans="1:8">
      <c r="A6142" s="27">
        <v>1988</v>
      </c>
      <c r="B6142" t="s">
        <v>107</v>
      </c>
      <c r="C6142" s="3">
        <f>SUMIFS(Data!F:F,Data!$B:$B,Figure16!$B6142,Data!$A:$A,Figure16!$A6142)</f>
        <v>0</v>
      </c>
      <c r="D6142" s="3">
        <f>SUMIFS(Data!Y:Y,Data!$B:$B,Figure16!$B6142,Data!$A:$A,Figure16!$A6142)</f>
        <v>0</v>
      </c>
      <c r="E6142" s="3">
        <f>SUMIFS(Data!Q:Q,Data!$B:$B,Figure16!$B6142,Data!$A:$A,Figure16!$A6142)</f>
        <v>283828769.02992547</v>
      </c>
      <c r="F6142" s="1">
        <f t="shared" si="194"/>
        <v>0</v>
      </c>
      <c r="G6142" s="1">
        <f t="shared" si="195"/>
        <v>0</v>
      </c>
      <c r="H6142">
        <f>SUMIFS(Data!Z:Z,Data!B:B,Figure16!B6142,Data!A:A,Figure16!A6142)</f>
        <v>0</v>
      </c>
    </row>
    <row r="6143" spans="1:8">
      <c r="A6143" s="27">
        <v>1989</v>
      </c>
      <c r="B6143" t="s">
        <v>107</v>
      </c>
      <c r="C6143" s="3">
        <f>SUMIFS(Data!F:F,Data!$B:$B,Figure16!$B6143,Data!$A:$A,Figure16!$A6143)</f>
        <v>0</v>
      </c>
      <c r="D6143" s="3">
        <f>SUMIFS(Data!Y:Y,Data!$B:$B,Figure16!$B6143,Data!$A:$A,Figure16!$A6143)</f>
        <v>0</v>
      </c>
      <c r="E6143" s="3">
        <f>SUMIFS(Data!Q:Q,Data!$B:$B,Figure16!$B6143,Data!$A:$A,Figure16!$A6143)</f>
        <v>304832867.393246</v>
      </c>
      <c r="F6143" s="1">
        <f t="shared" si="194"/>
        <v>0</v>
      </c>
      <c r="G6143" s="1">
        <f t="shared" si="195"/>
        <v>0</v>
      </c>
      <c r="H6143">
        <f>SUMIFS(Data!Z:Z,Data!B:B,Figure16!B6143,Data!A:A,Figure16!A6143)</f>
        <v>0</v>
      </c>
    </row>
    <row r="6144" spans="1:8">
      <c r="A6144" s="27">
        <v>1990</v>
      </c>
      <c r="B6144" t="s">
        <v>107</v>
      </c>
      <c r="C6144" s="3">
        <f>SUMIFS(Data!F:F,Data!$B:$B,Figure16!$B6144,Data!$A:$A,Figure16!$A6144)</f>
        <v>0</v>
      </c>
      <c r="D6144" s="3">
        <f>SUMIFS(Data!Y:Y,Data!$B:$B,Figure16!$B6144,Data!$A:$A,Figure16!$A6144)</f>
        <v>0</v>
      </c>
      <c r="E6144" s="3">
        <f>SUMIFS(Data!Q:Q,Data!$B:$B,Figure16!$B6144,Data!$A:$A,Figure16!$A6144)</f>
        <v>368584758.9424572</v>
      </c>
      <c r="F6144" s="1">
        <f t="shared" si="194"/>
        <v>0</v>
      </c>
      <c r="G6144" s="1">
        <f t="shared" si="195"/>
        <v>0</v>
      </c>
      <c r="H6144">
        <f>SUMIFS(Data!Z:Z,Data!B:B,Figure16!B6144,Data!A:A,Figure16!A6144)</f>
        <v>0</v>
      </c>
    </row>
    <row r="6145" spans="1:8">
      <c r="A6145" s="27">
        <v>1991</v>
      </c>
      <c r="B6145" t="s">
        <v>107</v>
      </c>
      <c r="C6145" s="3">
        <f>SUMIFS(Data!F:F,Data!$B:$B,Figure16!$B6145,Data!$A:$A,Figure16!$A6145)</f>
        <v>0</v>
      </c>
      <c r="D6145" s="3">
        <f>SUMIFS(Data!Y:Y,Data!$B:$B,Figure16!$B6145,Data!$A:$A,Figure16!$A6145)</f>
        <v>0</v>
      </c>
      <c r="E6145" s="3">
        <f>SUMIFS(Data!Q:Q,Data!$B:$B,Figure16!$B6145,Data!$A:$A,Figure16!$A6145)</f>
        <v>374359556.08492613</v>
      </c>
      <c r="F6145" s="1">
        <f t="shared" si="194"/>
        <v>0</v>
      </c>
      <c r="G6145" s="1">
        <f t="shared" si="195"/>
        <v>0</v>
      </c>
      <c r="H6145">
        <f>SUMIFS(Data!Z:Z,Data!B:B,Figure16!B6145,Data!A:A,Figure16!A6145)</f>
        <v>0</v>
      </c>
    </row>
    <row r="6146" spans="1:8">
      <c r="A6146" s="27">
        <v>1992</v>
      </c>
      <c r="B6146" t="s">
        <v>107</v>
      </c>
      <c r="C6146" s="3">
        <f>SUMIFS(Data!F:F,Data!$B:$B,Figure16!$B6146,Data!$A:$A,Figure16!$A6146)</f>
        <v>0</v>
      </c>
      <c r="D6146" s="3">
        <f>SUMIFS(Data!Y:Y,Data!$B:$B,Figure16!$B6146,Data!$A:$A,Figure16!$A6146)</f>
        <v>0</v>
      </c>
      <c r="E6146" s="3">
        <f>SUMIFS(Data!Q:Q,Data!$B:$B,Figure16!$B6146,Data!$A:$A,Figure16!$A6146)</f>
        <v>433667193.81479526</v>
      </c>
      <c r="F6146" s="1">
        <f t="shared" si="194"/>
        <v>0</v>
      </c>
      <c r="G6146" s="1">
        <f t="shared" si="195"/>
        <v>0</v>
      </c>
      <c r="H6146">
        <f>SUMIFS(Data!Z:Z,Data!B:B,Figure16!B6146,Data!A:A,Figure16!A6146)</f>
        <v>0</v>
      </c>
    </row>
    <row r="6147" spans="1:8">
      <c r="A6147" s="27">
        <v>1993</v>
      </c>
      <c r="B6147" t="s">
        <v>107</v>
      </c>
      <c r="C6147" s="3">
        <f>SUMIFS(Data!F:F,Data!$B:$B,Figure16!$B6147,Data!$A:$A,Figure16!$A6147)</f>
        <v>0</v>
      </c>
      <c r="D6147" s="3">
        <f>SUMIFS(Data!Y:Y,Data!$B:$B,Figure16!$B6147,Data!$A:$A,Figure16!$A6147)</f>
        <v>0</v>
      </c>
      <c r="E6147" s="3">
        <f>SUMIFS(Data!Q:Q,Data!$B:$B,Figure16!$B6147,Data!$A:$A,Figure16!$A6147)</f>
        <v>473916819.45382613</v>
      </c>
      <c r="F6147" s="1">
        <f t="shared" ref="F6147:F6210" si="196">IF(E6147&gt;0,C6147/E6147*100,"")</f>
        <v>0</v>
      </c>
      <c r="G6147" s="1">
        <f t="shared" ref="G6147:G6210" si="197">IF($E6147&gt;0,D6147/$E6147*100,"")</f>
        <v>0</v>
      </c>
      <c r="H6147">
        <f>SUMIFS(Data!Z:Z,Data!B:B,Figure16!B6147,Data!A:A,Figure16!A6147)</f>
        <v>0</v>
      </c>
    </row>
    <row r="6148" spans="1:8">
      <c r="A6148" s="27">
        <v>1994</v>
      </c>
      <c r="B6148" t="s">
        <v>107</v>
      </c>
      <c r="C6148" s="3">
        <f>SUMIFS(Data!F:F,Data!$B:$B,Figure16!$B6148,Data!$A:$A,Figure16!$A6148)</f>
        <v>0</v>
      </c>
      <c r="D6148" s="3">
        <f>SUMIFS(Data!Y:Y,Data!$B:$B,Figure16!$B6148,Data!$A:$A,Figure16!$A6148)</f>
        <v>0</v>
      </c>
      <c r="E6148" s="3">
        <f>SUMIFS(Data!Q:Q,Data!$B:$B,Figure16!$B6148,Data!$A:$A,Figure16!$A6148)</f>
        <v>486451204.55714232</v>
      </c>
      <c r="F6148" s="1">
        <f t="shared" si="196"/>
        <v>0</v>
      </c>
      <c r="G6148" s="1">
        <f t="shared" si="197"/>
        <v>0</v>
      </c>
      <c r="H6148">
        <f>SUMIFS(Data!Z:Z,Data!B:B,Figure16!B6148,Data!A:A,Figure16!A6148)</f>
        <v>0</v>
      </c>
    </row>
    <row r="6149" spans="1:8">
      <c r="A6149" s="27">
        <v>1995</v>
      </c>
      <c r="B6149" t="s">
        <v>107</v>
      </c>
      <c r="C6149" s="3">
        <f>SUMIFS(Data!F:F,Data!$B:$B,Figure16!$B6149,Data!$A:$A,Figure16!$A6149)</f>
        <v>0</v>
      </c>
      <c r="D6149" s="3">
        <f>SUMIFS(Data!Y:Y,Data!$B:$B,Figure16!$B6149,Data!$A:$A,Figure16!$A6149)</f>
        <v>0</v>
      </c>
      <c r="E6149" s="3">
        <f>SUMIFS(Data!Q:Q,Data!$B:$B,Figure16!$B6149,Data!$A:$A,Figure16!$A6149)</f>
        <v>508221508.22150826</v>
      </c>
      <c r="F6149" s="1">
        <f t="shared" si="196"/>
        <v>0</v>
      </c>
      <c r="G6149" s="1">
        <f t="shared" si="197"/>
        <v>0</v>
      </c>
      <c r="H6149">
        <f>SUMIFS(Data!Z:Z,Data!B:B,Figure16!B6149,Data!A:A,Figure16!A6149)</f>
        <v>0</v>
      </c>
    </row>
    <row r="6150" spans="1:8">
      <c r="A6150" s="27">
        <v>1996</v>
      </c>
      <c r="B6150" t="s">
        <v>107</v>
      </c>
      <c r="C6150" s="3">
        <f>SUMIFS(Data!F:F,Data!$B:$B,Figure16!$B6150,Data!$A:$A,Figure16!$A6150)</f>
        <v>0</v>
      </c>
      <c r="D6150" s="3">
        <f>SUMIFS(Data!Y:Y,Data!$B:$B,Figure16!$B6150,Data!$A:$A,Figure16!$A6150)</f>
        <v>0</v>
      </c>
      <c r="E6150" s="3">
        <f>SUMIFS(Data!Q:Q,Data!$B:$B,Figure16!$B6150,Data!$A:$A,Figure16!$A6150)</f>
        <v>503068472.20266002</v>
      </c>
      <c r="F6150" s="1">
        <f t="shared" si="196"/>
        <v>0</v>
      </c>
      <c r="G6150" s="1">
        <f t="shared" si="197"/>
        <v>0</v>
      </c>
      <c r="H6150">
        <f>SUMIFS(Data!Z:Z,Data!B:B,Figure16!B6150,Data!A:A,Figure16!A6150)</f>
        <v>0</v>
      </c>
    </row>
    <row r="6151" spans="1:8">
      <c r="A6151" s="27">
        <v>1997</v>
      </c>
      <c r="B6151" t="s">
        <v>107</v>
      </c>
      <c r="C6151" s="3">
        <f>SUMIFS(Data!F:F,Data!$B:$B,Figure16!$B6151,Data!$A:$A,Figure16!$A6151)</f>
        <v>6024096.5</v>
      </c>
      <c r="D6151" s="3">
        <f>SUMIFS(Data!Y:Y,Data!$B:$B,Figure16!$B6151,Data!$A:$A,Figure16!$A6151)</f>
        <v>0</v>
      </c>
      <c r="E6151" s="3">
        <f>SUMIFS(Data!Q:Q,Data!$B:$B,Figure16!$B6151,Data!$A:$A,Figure16!$A6151)</f>
        <v>562958836.51990521</v>
      </c>
      <c r="F6151" s="1">
        <f t="shared" si="196"/>
        <v>1.0700776165518096</v>
      </c>
      <c r="G6151" s="1">
        <f t="shared" si="197"/>
        <v>0</v>
      </c>
      <c r="H6151">
        <f>SUMIFS(Data!Z:Z,Data!B:B,Figure16!B6151,Data!A:A,Figure16!A6151)</f>
        <v>0</v>
      </c>
    </row>
    <row r="6152" spans="1:8">
      <c r="A6152" s="27">
        <v>1998</v>
      </c>
      <c r="B6152" t="s">
        <v>107</v>
      </c>
      <c r="C6152" s="3">
        <f>SUMIFS(Data!F:F,Data!$B:$B,Figure16!$B6152,Data!$A:$A,Figure16!$A6152)</f>
        <v>10600000</v>
      </c>
      <c r="D6152" s="3">
        <f>SUMIFS(Data!Y:Y,Data!$B:$B,Figure16!$B6152,Data!$A:$A,Figure16!$A6152)</f>
        <v>0</v>
      </c>
      <c r="E6152" s="3">
        <f>SUMIFS(Data!Q:Q,Data!$B:$B,Figure16!$B6152,Data!$A:$A,Figure16!$A6152)</f>
        <v>608369282.22572744</v>
      </c>
      <c r="F6152" s="1">
        <f t="shared" si="196"/>
        <v>1.7423627901165151</v>
      </c>
      <c r="G6152" s="1">
        <f t="shared" si="197"/>
        <v>0</v>
      </c>
      <c r="H6152">
        <f>SUMIFS(Data!Z:Z,Data!B:B,Figure16!B6152,Data!A:A,Figure16!A6152)</f>
        <v>0</v>
      </c>
    </row>
    <row r="6153" spans="1:8">
      <c r="A6153" s="27">
        <v>1999</v>
      </c>
      <c r="B6153" t="s">
        <v>107</v>
      </c>
      <c r="C6153" s="3">
        <f>SUMIFS(Data!F:F,Data!$B:$B,Figure16!$B6153,Data!$A:$A,Figure16!$A6153)</f>
        <v>0</v>
      </c>
      <c r="D6153" s="3">
        <f>SUMIFS(Data!Y:Y,Data!$B:$B,Figure16!$B6153,Data!$A:$A,Figure16!$A6153)</f>
        <v>0</v>
      </c>
      <c r="E6153" s="3">
        <f>SUMIFS(Data!Q:Q,Data!$B:$B,Figure16!$B6153,Data!$A:$A,Figure16!$A6153)</f>
        <v>622985493.68273282</v>
      </c>
      <c r="F6153" s="1">
        <f t="shared" si="196"/>
        <v>0</v>
      </c>
      <c r="G6153" s="1">
        <f t="shared" si="197"/>
        <v>0</v>
      </c>
      <c r="H6153">
        <f>SUMIFS(Data!Z:Z,Data!B:B,Figure16!B6153,Data!A:A,Figure16!A6153)</f>
        <v>0</v>
      </c>
    </row>
    <row r="6154" spans="1:8">
      <c r="A6154" s="27">
        <v>2000</v>
      </c>
      <c r="B6154" t="s">
        <v>107</v>
      </c>
      <c r="C6154" s="3">
        <f>SUMIFS(Data!F:F,Data!$B:$B,Figure16!$B6154,Data!$A:$A,Figure16!$A6154)</f>
        <v>0</v>
      </c>
      <c r="D6154" s="3">
        <f>SUMIFS(Data!Y:Y,Data!$B:$B,Figure16!$B6154,Data!$A:$A,Figure16!$A6154)</f>
        <v>0</v>
      </c>
      <c r="E6154" s="3">
        <f>SUMIFS(Data!Q:Q,Data!$B:$B,Figure16!$B6154,Data!$A:$A,Figure16!$A6154)</f>
        <v>614879764.78000641</v>
      </c>
      <c r="F6154" s="1">
        <f t="shared" si="196"/>
        <v>0</v>
      </c>
      <c r="G6154" s="1">
        <f t="shared" si="197"/>
        <v>0</v>
      </c>
      <c r="H6154">
        <f>SUMIFS(Data!Z:Z,Data!B:B,Figure16!B6154,Data!A:A,Figure16!A6154)</f>
        <v>0</v>
      </c>
    </row>
    <row r="6155" spans="1:8">
      <c r="A6155" s="27">
        <v>2001</v>
      </c>
      <c r="B6155" t="s">
        <v>107</v>
      </c>
      <c r="C6155" s="3">
        <f>SUMIFS(Data!F:F,Data!$B:$B,Figure16!$B6155,Data!$A:$A,Figure16!$A6155)</f>
        <v>0</v>
      </c>
      <c r="D6155" s="3">
        <f>SUMIFS(Data!Y:Y,Data!$B:$B,Figure16!$B6155,Data!$A:$A,Figure16!$A6155)</f>
        <v>0</v>
      </c>
      <c r="E6155" s="3">
        <f>SUMIFS(Data!Q:Q,Data!$B:$B,Figure16!$B6155,Data!$A:$A,Figure16!$A6155)</f>
        <v>622262057.19163465</v>
      </c>
      <c r="F6155" s="1">
        <f t="shared" si="196"/>
        <v>0</v>
      </c>
      <c r="G6155" s="1">
        <f t="shared" si="197"/>
        <v>0</v>
      </c>
      <c r="H6155">
        <f>SUMIFS(Data!Z:Z,Data!B:B,Figure16!B6155,Data!A:A,Figure16!A6155)</f>
        <v>0</v>
      </c>
    </row>
    <row r="6156" spans="1:8">
      <c r="A6156" s="27">
        <v>2002</v>
      </c>
      <c r="B6156" t="s">
        <v>107</v>
      </c>
      <c r="C6156" s="3">
        <f>SUMIFS(Data!F:F,Data!$B:$B,Figure16!$B6156,Data!$A:$A,Figure16!$A6156)</f>
        <v>0</v>
      </c>
      <c r="D6156" s="3">
        <f>SUMIFS(Data!Y:Y,Data!$B:$B,Figure16!$B6156,Data!$A:$A,Figure16!$A6156)</f>
        <v>0</v>
      </c>
      <c r="E6156" s="3">
        <f>SUMIFS(Data!Q:Q,Data!$B:$B,Figure16!$B6156,Data!$A:$A,Figure16!$A6156)</f>
        <v>697518248.17518246</v>
      </c>
      <c r="F6156" s="1">
        <f t="shared" si="196"/>
        <v>0</v>
      </c>
      <c r="G6156" s="1">
        <f t="shared" si="197"/>
        <v>0</v>
      </c>
      <c r="H6156">
        <f>SUMIFS(Data!Z:Z,Data!B:B,Figure16!B6156,Data!A:A,Figure16!A6156)</f>
        <v>0</v>
      </c>
    </row>
    <row r="6157" spans="1:8">
      <c r="A6157" s="27">
        <v>2003</v>
      </c>
      <c r="B6157" t="s">
        <v>107</v>
      </c>
      <c r="C6157" s="3">
        <f>SUMIFS(Data!F:F,Data!$B:$B,Figure16!$B6157,Data!$A:$A,Figure16!$A6157)</f>
        <v>0</v>
      </c>
      <c r="D6157" s="3">
        <f>SUMIFS(Data!Y:Y,Data!$B:$B,Figure16!$B6157,Data!$A:$A,Figure16!$A6157)</f>
        <v>0</v>
      </c>
      <c r="E6157" s="3">
        <f>SUMIFS(Data!Q:Q,Data!$B:$B,Figure16!$B6157,Data!$A:$A,Figure16!$A6157)</f>
        <v>705704816.04236495</v>
      </c>
      <c r="F6157" s="1">
        <f t="shared" si="196"/>
        <v>0</v>
      </c>
      <c r="G6157" s="1">
        <f t="shared" si="197"/>
        <v>0</v>
      </c>
      <c r="H6157">
        <f>SUMIFS(Data!Z:Z,Data!B:B,Figure16!B6157,Data!A:A,Figure16!A6157)</f>
        <v>0</v>
      </c>
    </row>
    <row r="6158" spans="1:8">
      <c r="A6158" s="27">
        <v>2004</v>
      </c>
      <c r="B6158" t="s">
        <v>107</v>
      </c>
      <c r="C6158" s="3">
        <f>SUMIFS(Data!F:F,Data!$B:$B,Figure16!$B6158,Data!$A:$A,Figure16!$A6158)</f>
        <v>0</v>
      </c>
      <c r="D6158" s="3">
        <f>SUMIFS(Data!Y:Y,Data!$B:$B,Figure16!$B6158,Data!$A:$A,Figure16!$A6158)</f>
        <v>0</v>
      </c>
      <c r="E6158" s="3">
        <f>SUMIFS(Data!Q:Q,Data!$B:$B,Figure16!$B6158,Data!$A:$A,Figure16!$A6158)</f>
        <v>839319927.27272749</v>
      </c>
      <c r="F6158" s="1">
        <f t="shared" si="196"/>
        <v>0</v>
      </c>
      <c r="G6158" s="1">
        <f t="shared" si="197"/>
        <v>0</v>
      </c>
      <c r="H6158">
        <f>SUMIFS(Data!Z:Z,Data!B:B,Figure16!B6158,Data!A:A,Figure16!A6158)</f>
        <v>0</v>
      </c>
    </row>
    <row r="6159" spans="1:8">
      <c r="A6159" s="27">
        <v>2005</v>
      </c>
      <c r="B6159" t="s">
        <v>107</v>
      </c>
      <c r="C6159" s="3">
        <f>SUMIFS(Data!F:F,Data!$B:$B,Figure16!$B6159,Data!$A:$A,Figure16!$A6159)</f>
        <v>1046000</v>
      </c>
      <c r="D6159" s="3">
        <f>SUMIFS(Data!Y:Y,Data!$B:$B,Figure16!$B6159,Data!$A:$A,Figure16!$A6159)</f>
        <v>0</v>
      </c>
      <c r="E6159" s="3">
        <f>SUMIFS(Data!Q:Q,Data!$B:$B,Figure16!$B6159,Data!$A:$A,Figure16!$A6159)</f>
        <v>919103254.5454545</v>
      </c>
      <c r="F6159" s="1">
        <f t="shared" si="196"/>
        <v>0.11380658210347679</v>
      </c>
      <c r="G6159" s="1">
        <f t="shared" si="197"/>
        <v>0</v>
      </c>
      <c r="H6159">
        <f>SUMIFS(Data!Z:Z,Data!B:B,Figure16!B6159,Data!A:A,Figure16!A6159)</f>
        <v>0</v>
      </c>
    </row>
    <row r="6160" spans="1:8">
      <c r="A6160" s="27">
        <v>2006</v>
      </c>
      <c r="B6160" t="s">
        <v>107</v>
      </c>
      <c r="C6160" s="3">
        <f>SUMIFS(Data!F:F,Data!$B:$B,Figure16!$B6160,Data!$A:$A,Figure16!$A6160)</f>
        <v>0</v>
      </c>
      <c r="D6160" s="3">
        <f>SUMIFS(Data!Y:Y,Data!$B:$B,Figure16!$B6160,Data!$A:$A,Figure16!$A6160)</f>
        <v>0</v>
      </c>
      <c r="E6160" s="3">
        <f>SUMIFS(Data!Q:Q,Data!$B:$B,Figure16!$B6160,Data!$A:$A,Figure16!$A6160)</f>
        <v>1016418229.2515897</v>
      </c>
      <c r="F6160" s="1">
        <f t="shared" si="196"/>
        <v>0</v>
      </c>
      <c r="G6160" s="1">
        <f t="shared" si="197"/>
        <v>0</v>
      </c>
      <c r="H6160">
        <f>SUMIFS(Data!Z:Z,Data!B:B,Figure16!B6160,Data!A:A,Figure16!A6160)</f>
        <v>0</v>
      </c>
    </row>
    <row r="6161" spans="1:8">
      <c r="A6161" s="27">
        <v>2007</v>
      </c>
      <c r="B6161" t="s">
        <v>107</v>
      </c>
      <c r="C6161" s="3">
        <f>SUMIFS(Data!F:F,Data!$B:$B,Figure16!$B6161,Data!$A:$A,Figure16!$A6161)</f>
        <v>15309769</v>
      </c>
      <c r="D6161" s="3">
        <f>SUMIFS(Data!Y:Y,Data!$B:$B,Figure16!$B6161,Data!$A:$A,Figure16!$A6161)</f>
        <v>0</v>
      </c>
      <c r="E6161" s="3">
        <f>SUMIFS(Data!Q:Q,Data!$B:$B,Figure16!$B6161,Data!$A:$A,Figure16!$A6161)</f>
        <v>1033561654.0567966</v>
      </c>
      <c r="F6161" s="1">
        <f t="shared" si="196"/>
        <v>1.4812632550664167</v>
      </c>
      <c r="G6161" s="1">
        <f t="shared" si="197"/>
        <v>0</v>
      </c>
      <c r="H6161">
        <f>SUMIFS(Data!Z:Z,Data!B:B,Figure16!B6161,Data!A:A,Figure16!A6161)</f>
        <v>0</v>
      </c>
    </row>
    <row r="6162" spans="1:8">
      <c r="A6162" s="27">
        <v>2008</v>
      </c>
      <c r="B6162" t="s">
        <v>107</v>
      </c>
      <c r="C6162" s="3">
        <f>SUMIFS(Data!F:F,Data!$B:$B,Figure16!$B6162,Data!$A:$A,Figure16!$A6162)</f>
        <v>14500000</v>
      </c>
      <c r="D6162" s="3">
        <f>SUMIFS(Data!Y:Y,Data!$B:$B,Figure16!$B6162,Data!$A:$A,Figure16!$A6162)</f>
        <v>0</v>
      </c>
      <c r="E6162" s="3">
        <f>SUMIFS(Data!Q:Q,Data!$B:$B,Figure16!$B6162,Data!$A:$A,Figure16!$A6162)</f>
        <v>967199593.96015728</v>
      </c>
      <c r="F6162" s="1">
        <f t="shared" si="196"/>
        <v>1.4991734995080355</v>
      </c>
      <c r="G6162" s="1">
        <f t="shared" si="197"/>
        <v>0</v>
      </c>
      <c r="H6162">
        <f>SUMIFS(Data!Z:Z,Data!B:B,Figure16!B6162,Data!A:A,Figure16!A6162)</f>
        <v>0</v>
      </c>
    </row>
    <row r="6163" spans="1:8">
      <c r="A6163" s="27">
        <v>2009</v>
      </c>
      <c r="B6163" t="s">
        <v>107</v>
      </c>
      <c r="C6163" s="3">
        <f>SUMIFS(Data!F:F,Data!$B:$B,Figure16!$B6163,Data!$A:$A,Figure16!$A6163)</f>
        <v>0</v>
      </c>
      <c r="D6163" s="3">
        <f>SUMIFS(Data!Y:Y,Data!$B:$B,Figure16!$B6163,Data!$A:$A,Figure16!$A6163)</f>
        <v>0</v>
      </c>
      <c r="E6163" s="3">
        <f>SUMIFS(Data!Q:Q,Data!$B:$B,Figure16!$B6163,Data!$A:$A,Figure16!$A6163)</f>
        <v>847397850.09441662</v>
      </c>
      <c r="F6163" s="1">
        <f t="shared" si="196"/>
        <v>0</v>
      </c>
      <c r="G6163" s="1">
        <f t="shared" si="197"/>
        <v>0</v>
      </c>
      <c r="H6163">
        <f>SUMIFS(Data!Z:Z,Data!B:B,Figure16!B6163,Data!A:A,Figure16!A6163)</f>
        <v>0</v>
      </c>
    </row>
    <row r="6164" spans="1:8">
      <c r="A6164" s="27">
        <v>2010</v>
      </c>
      <c r="B6164" t="s">
        <v>107</v>
      </c>
      <c r="C6164" s="3">
        <f>SUMIFS(Data!F:F,Data!$B:$B,Figure16!$B6164,Data!$A:$A,Figure16!$A6164)</f>
        <v>0</v>
      </c>
      <c r="D6164" s="3">
        <f>SUMIFS(Data!Y:Y,Data!$B:$B,Figure16!$B6164,Data!$A:$A,Figure16!$A6164)</f>
        <v>0</v>
      </c>
      <c r="E6164" s="3">
        <f>SUMIFS(Data!Q:Q,Data!$B:$B,Figure16!$B6164,Data!$A:$A,Figure16!$A6164)</f>
        <v>969936525.29872894</v>
      </c>
      <c r="F6164" s="1">
        <f t="shared" si="196"/>
        <v>0</v>
      </c>
      <c r="G6164" s="1">
        <f t="shared" si="197"/>
        <v>0</v>
      </c>
      <c r="H6164">
        <f>SUMIFS(Data!Z:Z,Data!B:B,Figure16!B6164,Data!A:A,Figure16!A6164)</f>
        <v>0</v>
      </c>
    </row>
    <row r="6165" spans="1:8">
      <c r="A6165" s="27">
        <v>2011</v>
      </c>
      <c r="B6165" t="s">
        <v>107</v>
      </c>
      <c r="C6165" s="3">
        <f>SUMIFS(Data!F:F,Data!$B:$B,Figure16!$B6165,Data!$A:$A,Figure16!$A6165)</f>
        <v>13928737.5</v>
      </c>
      <c r="D6165" s="3">
        <f>SUMIFS(Data!Y:Y,Data!$B:$B,Figure16!$B6165,Data!$A:$A,Figure16!$A6165)</f>
        <v>0</v>
      </c>
      <c r="E6165" s="3">
        <f>SUMIFS(Data!Q:Q,Data!$B:$B,Figure16!$B6165,Data!$A:$A,Figure16!$A6165)</f>
        <v>1065826669.8974236</v>
      </c>
      <c r="F6165" s="1">
        <f t="shared" si="196"/>
        <v>1.3068482796870262</v>
      </c>
      <c r="G6165" s="1">
        <f t="shared" si="197"/>
        <v>0</v>
      </c>
      <c r="H6165">
        <f>SUMIFS(Data!Z:Z,Data!B:B,Figure16!B6165,Data!A:A,Figure16!A6165)</f>
        <v>0</v>
      </c>
    </row>
    <row r="6166" spans="1:8">
      <c r="A6166" s="27">
        <v>2012</v>
      </c>
      <c r="B6166" t="s">
        <v>107</v>
      </c>
      <c r="C6166" s="3">
        <f>SUMIFS(Data!F:F,Data!$B:$B,Figure16!$B6166,Data!$A:$A,Figure16!$A6166)</f>
        <v>0</v>
      </c>
      <c r="D6166" s="3">
        <f>SUMIFS(Data!Y:Y,Data!$B:$B,Figure16!$B6166,Data!$A:$A,Figure16!$A6166)</f>
        <v>0</v>
      </c>
      <c r="E6166" s="3">
        <f>SUMIFS(Data!Q:Q,Data!$B:$B,Figure16!$B6166,Data!$A:$A,Figure16!$A6166)</f>
        <v>1060222480.2108971</v>
      </c>
      <c r="F6166" s="1">
        <f t="shared" si="196"/>
        <v>0</v>
      </c>
      <c r="G6166" s="1">
        <f t="shared" si="197"/>
        <v>0</v>
      </c>
      <c r="H6166">
        <f>SUMIFS(Data!Z:Z,Data!B:B,Figure16!B6166,Data!A:A,Figure16!A6166)</f>
        <v>0</v>
      </c>
    </row>
    <row r="6167" spans="1:8">
      <c r="A6167" s="27">
        <v>2013</v>
      </c>
      <c r="B6167" t="s">
        <v>107</v>
      </c>
      <c r="C6167" s="3">
        <f>SUMIFS(Data!F:F,Data!$B:$B,Figure16!$B6167,Data!$A:$A,Figure16!$A6167)</f>
        <v>0</v>
      </c>
      <c r="D6167" s="3">
        <f>SUMIFS(Data!Y:Y,Data!$B:$B,Figure16!$B6167,Data!$A:$A,Figure16!$A6167)</f>
        <v>0</v>
      </c>
      <c r="E6167" s="3">
        <f>SUMIFS(Data!Q:Q,Data!$B:$B,Figure16!$B6167,Data!$A:$A,Figure16!$A6167)</f>
        <v>1328158359.6306131</v>
      </c>
      <c r="F6167" s="1">
        <f t="shared" si="196"/>
        <v>0</v>
      </c>
      <c r="G6167" s="1">
        <f t="shared" si="197"/>
        <v>0</v>
      </c>
      <c r="H6167">
        <f>SUMIFS(Data!Z:Z,Data!B:B,Figure16!B6167,Data!A:A,Figure16!A6167)</f>
        <v>0</v>
      </c>
    </row>
    <row r="6168" spans="1:8">
      <c r="A6168" s="27">
        <v>2014</v>
      </c>
      <c r="B6168" t="s">
        <v>107</v>
      </c>
      <c r="C6168" s="3">
        <f>SUMIFS(Data!F:F,Data!$B:$B,Figure16!$B6168,Data!$A:$A,Figure16!$A6168)</f>
        <v>0</v>
      </c>
      <c r="D6168" s="3">
        <f>SUMIFS(Data!Y:Y,Data!$B:$B,Figure16!$B6168,Data!$A:$A,Figure16!$A6168)</f>
        <v>0</v>
      </c>
      <c r="E6168" s="3">
        <f>SUMIFS(Data!Q:Q,Data!$B:$B,Figure16!$B6168,Data!$A:$A,Figure16!$A6168)</f>
        <v>1343010475.3704576</v>
      </c>
      <c r="F6168" s="1">
        <f t="shared" si="196"/>
        <v>0</v>
      </c>
      <c r="G6168" s="1">
        <f t="shared" si="197"/>
        <v>0</v>
      </c>
      <c r="H6168">
        <f>SUMIFS(Data!Z:Z,Data!B:B,Figure16!B6168,Data!A:A,Figure16!A6168)</f>
        <v>0</v>
      </c>
    </row>
    <row r="6169" spans="1:8">
      <c r="A6169" s="27">
        <v>2015</v>
      </c>
      <c r="B6169" t="s">
        <v>107</v>
      </c>
      <c r="C6169" s="3">
        <f>SUMIFS(Data!F:F,Data!$B:$B,Figure16!$B6169,Data!$A:$A,Figure16!$A6169)</f>
        <v>0</v>
      </c>
      <c r="D6169" s="3">
        <f>SUMIFS(Data!Y:Y,Data!$B:$B,Figure16!$B6169,Data!$A:$A,Figure16!$A6169)</f>
        <v>0</v>
      </c>
      <c r="E6169" s="3">
        <f>SUMIFS(Data!Q:Q,Data!$B:$B,Figure16!$B6169,Data!$A:$A,Figure16!$A6169)</f>
        <v>1377492465.5608618</v>
      </c>
      <c r="F6169" s="1">
        <f t="shared" si="196"/>
        <v>0</v>
      </c>
      <c r="G6169" s="1">
        <f t="shared" si="197"/>
        <v>0</v>
      </c>
      <c r="H6169">
        <f>SUMIFS(Data!Z:Z,Data!B:B,Figure16!B6169,Data!A:A,Figure16!A6169)</f>
        <v>0</v>
      </c>
    </row>
    <row r="6170" spans="1:8">
      <c r="A6170" s="27">
        <v>2016</v>
      </c>
      <c r="B6170" t="s">
        <v>107</v>
      </c>
      <c r="C6170" s="3">
        <f>SUMIFS(Data!F:F,Data!$B:$B,Figure16!$B6170,Data!$A:$A,Figure16!$A6170)</f>
        <v>0</v>
      </c>
      <c r="D6170" s="3">
        <f>SUMIFS(Data!Y:Y,Data!$B:$B,Figure16!$B6170,Data!$A:$A,Figure16!$A6170)</f>
        <v>0</v>
      </c>
      <c r="E6170" s="3">
        <f>SUMIFS(Data!Q:Q,Data!$B:$B,Figure16!$B6170,Data!$A:$A,Figure16!$A6170)</f>
        <v>1427525456.5757296</v>
      </c>
      <c r="F6170" s="1">
        <f t="shared" si="196"/>
        <v>0</v>
      </c>
      <c r="G6170" s="1">
        <f t="shared" si="197"/>
        <v>0</v>
      </c>
      <c r="H6170">
        <f>SUMIFS(Data!Z:Z,Data!B:B,Figure16!B6170,Data!A:A,Figure16!A6170)</f>
        <v>0</v>
      </c>
    </row>
    <row r="6171" spans="1:8">
      <c r="A6171" s="27">
        <v>2017</v>
      </c>
      <c r="B6171" t="s">
        <v>107</v>
      </c>
      <c r="C6171" s="3">
        <f>SUMIFS(Data!F:F,Data!$B:$B,Figure16!$B6171,Data!$A:$A,Figure16!$A6171)</f>
        <v>0</v>
      </c>
      <c r="D6171" s="3">
        <f>SUMIFS(Data!Y:Y,Data!$B:$B,Figure16!$B6171,Data!$A:$A,Figure16!$A6171)</f>
        <v>0</v>
      </c>
      <c r="E6171" s="3">
        <f>SUMIFS(Data!Q:Q,Data!$B:$B,Figure16!$B6171,Data!$A:$A,Figure16!$A6171)</f>
        <v>1497959568.9724944</v>
      </c>
      <c r="F6171" s="1">
        <f t="shared" si="196"/>
        <v>0</v>
      </c>
      <c r="G6171" s="1">
        <f t="shared" si="197"/>
        <v>0</v>
      </c>
      <c r="H6171">
        <f>SUMIFS(Data!Z:Z,Data!B:B,Figure16!B6171,Data!A:A,Figure16!A6171)</f>
        <v>0</v>
      </c>
    </row>
    <row r="6172" spans="1:8">
      <c r="A6172" s="27">
        <v>1961</v>
      </c>
      <c r="B6172" t="s">
        <v>98</v>
      </c>
      <c r="C6172" s="3">
        <f>SUMIFS(Data!F:F,Data!$B:$B,Figure16!$B6172,Data!$A:$A,Figure16!$A6172)</f>
        <v>0</v>
      </c>
      <c r="D6172" s="3">
        <f>SUMIFS(Data!Y:Y,Data!$B:$B,Figure16!$B6172,Data!$A:$A,Figure16!$A6172)</f>
        <v>0</v>
      </c>
      <c r="E6172" s="3">
        <f>SUMIFS(Data!Q:Q,Data!$B:$B,Figure16!$B6172,Data!$A:$A,Figure16!$A6172)</f>
        <v>327834680.5571025</v>
      </c>
      <c r="F6172" s="1">
        <f t="shared" si="196"/>
        <v>0</v>
      </c>
      <c r="G6172" s="1">
        <f t="shared" si="197"/>
        <v>0</v>
      </c>
      <c r="H6172">
        <f>SUMIFS(Data!Z:Z,Data!B:B,Figure16!B6172,Data!A:A,Figure16!A6172)</f>
        <v>1</v>
      </c>
    </row>
    <row r="6173" spans="1:8">
      <c r="A6173" s="27">
        <v>1962</v>
      </c>
      <c r="B6173" t="s">
        <v>98</v>
      </c>
      <c r="C6173" s="3">
        <f>SUMIFS(Data!F:F,Data!$B:$B,Figure16!$B6173,Data!$A:$A,Figure16!$A6173)</f>
        <v>0</v>
      </c>
      <c r="D6173" s="3">
        <f>SUMIFS(Data!Y:Y,Data!$B:$B,Figure16!$B6173,Data!$A:$A,Figure16!$A6173)</f>
        <v>0</v>
      </c>
      <c r="E6173" s="3">
        <f>SUMIFS(Data!Q:Q,Data!$B:$B,Figure16!$B6173,Data!$A:$A,Figure16!$A6173)</f>
        <v>342721579.81763613</v>
      </c>
      <c r="F6173" s="1">
        <f t="shared" si="196"/>
        <v>0</v>
      </c>
      <c r="G6173" s="1">
        <f t="shared" si="197"/>
        <v>0</v>
      </c>
      <c r="H6173">
        <f>SUMIFS(Data!Z:Z,Data!B:B,Figure16!B6173,Data!A:A,Figure16!A6173)</f>
        <v>1</v>
      </c>
    </row>
    <row r="6174" spans="1:8">
      <c r="A6174" s="27">
        <v>1963</v>
      </c>
      <c r="B6174" t="s">
        <v>98</v>
      </c>
      <c r="C6174" s="3">
        <f>SUMIFS(Data!F:F,Data!$B:$B,Figure16!$B6174,Data!$A:$A,Figure16!$A6174)</f>
        <v>0</v>
      </c>
      <c r="D6174" s="3">
        <f>SUMIFS(Data!Y:Y,Data!$B:$B,Figure16!$B6174,Data!$A:$A,Figure16!$A6174)</f>
        <v>0</v>
      </c>
      <c r="E6174" s="3">
        <f>SUMIFS(Data!Q:Q,Data!$B:$B,Figure16!$B6174,Data!$A:$A,Figure16!$A6174)</f>
        <v>348546952.13436776</v>
      </c>
      <c r="F6174" s="1">
        <f t="shared" si="196"/>
        <v>0</v>
      </c>
      <c r="G6174" s="1">
        <f t="shared" si="197"/>
        <v>0</v>
      </c>
      <c r="H6174">
        <f>SUMIFS(Data!Z:Z,Data!B:B,Figure16!B6174,Data!A:A,Figure16!A6174)</f>
        <v>1</v>
      </c>
    </row>
    <row r="6175" spans="1:8">
      <c r="A6175" s="27">
        <v>1964</v>
      </c>
      <c r="B6175" t="s">
        <v>98</v>
      </c>
      <c r="C6175" s="3">
        <f>SUMIFS(Data!F:F,Data!$B:$B,Figure16!$B6175,Data!$A:$A,Figure16!$A6175)</f>
        <v>0</v>
      </c>
      <c r="D6175" s="3">
        <f>SUMIFS(Data!Y:Y,Data!$B:$B,Figure16!$B6175,Data!$A:$A,Figure16!$A6175)</f>
        <v>0</v>
      </c>
      <c r="E6175" s="3">
        <f>SUMIFS(Data!Q:Q,Data!$B:$B,Figure16!$B6175,Data!$A:$A,Figure16!$A6175)</f>
        <v>371848114.74795556</v>
      </c>
      <c r="F6175" s="1">
        <f t="shared" si="196"/>
        <v>0</v>
      </c>
      <c r="G6175" s="1">
        <f t="shared" si="197"/>
        <v>0</v>
      </c>
      <c r="H6175">
        <f>SUMIFS(Data!Z:Z,Data!B:B,Figure16!B6175,Data!A:A,Figure16!A6175)</f>
        <v>1</v>
      </c>
    </row>
    <row r="6176" spans="1:8">
      <c r="A6176" s="27">
        <v>1965</v>
      </c>
      <c r="B6176" t="s">
        <v>98</v>
      </c>
      <c r="C6176" s="3">
        <f>SUMIFS(Data!F:F,Data!$B:$B,Figure16!$B6176,Data!$A:$A,Figure16!$A6176)</f>
        <v>0</v>
      </c>
      <c r="D6176" s="3">
        <f>SUMIFS(Data!Y:Y,Data!$B:$B,Figure16!$B6176,Data!$A:$A,Figure16!$A6176)</f>
        <v>0</v>
      </c>
      <c r="E6176" s="3">
        <f>SUMIFS(Data!Q:Q,Data!$B:$B,Figure16!$B6176,Data!$A:$A,Figure16!$A6176)</f>
        <v>359379856.24805748</v>
      </c>
      <c r="F6176" s="1">
        <f t="shared" si="196"/>
        <v>0</v>
      </c>
      <c r="G6176" s="1">
        <f t="shared" si="197"/>
        <v>0</v>
      </c>
      <c r="H6176">
        <f>SUMIFS(Data!Z:Z,Data!B:B,Figure16!B6176,Data!A:A,Figure16!A6176)</f>
        <v>1</v>
      </c>
    </row>
    <row r="6177" spans="1:8">
      <c r="A6177" s="27">
        <v>1966</v>
      </c>
      <c r="B6177" t="s">
        <v>98</v>
      </c>
      <c r="C6177" s="3">
        <f>SUMIFS(Data!F:F,Data!$B:$B,Figure16!$B6177,Data!$A:$A,Figure16!$A6177)</f>
        <v>0</v>
      </c>
      <c r="D6177" s="3">
        <f>SUMIFS(Data!Y:Y,Data!$B:$B,Figure16!$B6177,Data!$A:$A,Figure16!$A6177)</f>
        <v>0</v>
      </c>
      <c r="E6177" s="3">
        <f>SUMIFS(Data!Q:Q,Data!$B:$B,Figure16!$B6177,Data!$A:$A,Figure16!$A6177)</f>
        <v>375479849.80806011</v>
      </c>
      <c r="F6177" s="1">
        <f t="shared" si="196"/>
        <v>0</v>
      </c>
      <c r="G6177" s="1">
        <f t="shared" si="197"/>
        <v>0</v>
      </c>
      <c r="H6177">
        <f>SUMIFS(Data!Z:Z,Data!B:B,Figure16!B6177,Data!A:A,Figure16!A6177)</f>
        <v>1</v>
      </c>
    </row>
    <row r="6178" spans="1:8">
      <c r="A6178" s="27">
        <v>1967</v>
      </c>
      <c r="B6178" t="s">
        <v>98</v>
      </c>
      <c r="C6178" s="3">
        <f>SUMIFS(Data!F:F,Data!$B:$B,Figure16!$B6178,Data!$A:$A,Figure16!$A6178)</f>
        <v>0</v>
      </c>
      <c r="D6178" s="3">
        <f>SUMIFS(Data!Y:Y,Data!$B:$B,Figure16!$B6178,Data!$A:$A,Figure16!$A6178)</f>
        <v>0</v>
      </c>
      <c r="E6178" s="3">
        <f>SUMIFS(Data!Q:Q,Data!$B:$B,Figure16!$B6178,Data!$A:$A,Figure16!$A6178)</f>
        <v>348795303.00038517</v>
      </c>
      <c r="F6178" s="1">
        <f t="shared" si="196"/>
        <v>0</v>
      </c>
      <c r="G6178" s="1">
        <f t="shared" si="197"/>
        <v>0</v>
      </c>
      <c r="H6178">
        <f>SUMIFS(Data!Z:Z,Data!B:B,Figure16!B6178,Data!A:A,Figure16!A6178)</f>
        <v>1</v>
      </c>
    </row>
    <row r="6179" spans="1:8">
      <c r="A6179" s="27">
        <v>1968</v>
      </c>
      <c r="B6179" t="s">
        <v>98</v>
      </c>
      <c r="C6179" s="3">
        <f>SUMIFS(Data!F:F,Data!$B:$B,Figure16!$B6179,Data!$A:$A,Figure16!$A6179)</f>
        <v>0</v>
      </c>
      <c r="D6179" s="3">
        <f>SUMIFS(Data!Y:Y,Data!$B:$B,Figure16!$B6179,Data!$A:$A,Figure16!$A6179)</f>
        <v>0</v>
      </c>
      <c r="E6179" s="3">
        <f>SUMIFS(Data!Q:Q,Data!$B:$B,Figure16!$B6179,Data!$A:$A,Figure16!$A6179)</f>
        <v>329860091.94403678</v>
      </c>
      <c r="F6179" s="1">
        <f t="shared" si="196"/>
        <v>0</v>
      </c>
      <c r="G6179" s="1">
        <f t="shared" si="197"/>
        <v>0</v>
      </c>
      <c r="H6179">
        <f>SUMIFS(Data!Z:Z,Data!B:B,Figure16!B6179,Data!A:A,Figure16!A6179)</f>
        <v>1</v>
      </c>
    </row>
    <row r="6180" spans="1:8">
      <c r="A6180" s="27">
        <v>1969</v>
      </c>
      <c r="B6180" t="s">
        <v>98</v>
      </c>
      <c r="C6180" s="3">
        <f>SUMIFS(Data!F:F,Data!$B:$B,Figure16!$B6180,Data!$A:$A,Figure16!$A6180)</f>
        <v>0</v>
      </c>
      <c r="D6180" s="3">
        <f>SUMIFS(Data!Y:Y,Data!$B:$B,Figure16!$B6180,Data!$A:$A,Figure16!$A6180)</f>
        <v>0</v>
      </c>
      <c r="E6180" s="3">
        <f>SUMIFS(Data!Q:Q,Data!$B:$B,Figure16!$B6180,Data!$A:$A,Figure16!$A6180)</f>
        <v>408690163.47606534</v>
      </c>
      <c r="F6180" s="1">
        <f t="shared" si="196"/>
        <v>0</v>
      </c>
      <c r="G6180" s="1">
        <f t="shared" si="197"/>
        <v>0</v>
      </c>
      <c r="H6180">
        <f>SUMIFS(Data!Z:Z,Data!B:B,Figure16!B6180,Data!A:A,Figure16!A6180)</f>
        <v>1</v>
      </c>
    </row>
    <row r="6181" spans="1:8">
      <c r="A6181" s="27">
        <v>1970</v>
      </c>
      <c r="B6181" t="s">
        <v>98</v>
      </c>
      <c r="C6181" s="3">
        <f>SUMIFS(Data!F:F,Data!$B:$B,Figure16!$B6181,Data!$A:$A,Figure16!$A6181)</f>
        <v>0</v>
      </c>
      <c r="D6181" s="3">
        <f>SUMIFS(Data!Y:Y,Data!$B:$B,Figure16!$B6181,Data!$A:$A,Figure16!$A6181)</f>
        <v>0</v>
      </c>
      <c r="E6181" s="3">
        <f>SUMIFS(Data!Q:Q,Data!$B:$B,Figure16!$B6181,Data!$A:$A,Figure16!$A6181)</f>
        <v>434410373.76414961</v>
      </c>
      <c r="F6181" s="1">
        <f t="shared" si="196"/>
        <v>0</v>
      </c>
      <c r="G6181" s="1">
        <f t="shared" si="197"/>
        <v>0</v>
      </c>
      <c r="H6181">
        <f>SUMIFS(Data!Z:Z,Data!B:B,Figure16!B6181,Data!A:A,Figure16!A6181)</f>
        <v>1</v>
      </c>
    </row>
    <row r="6182" spans="1:8">
      <c r="A6182" s="27">
        <v>1971</v>
      </c>
      <c r="B6182" t="s">
        <v>98</v>
      </c>
      <c r="C6182" s="3">
        <f>SUMIFS(Data!F:F,Data!$B:$B,Figure16!$B6182,Data!$A:$A,Figure16!$A6182)</f>
        <v>30000000</v>
      </c>
      <c r="D6182" s="3">
        <f>SUMIFS(Data!Y:Y,Data!$B:$B,Figure16!$B6182,Data!$A:$A,Figure16!$A6182)</f>
        <v>0</v>
      </c>
      <c r="E6182" s="3">
        <f>SUMIFS(Data!Q:Q,Data!$B:$B,Figure16!$B6182,Data!$A:$A,Figure16!$A6182)</f>
        <v>419549425.07708555</v>
      </c>
      <c r="F6182" s="1">
        <f t="shared" si="196"/>
        <v>7.150528211184648</v>
      </c>
      <c r="G6182" s="1">
        <f t="shared" si="197"/>
        <v>0</v>
      </c>
      <c r="H6182">
        <f>SUMIFS(Data!Z:Z,Data!B:B,Figure16!B6182,Data!A:A,Figure16!A6182)</f>
        <v>1</v>
      </c>
    </row>
    <row r="6183" spans="1:8">
      <c r="A6183" s="27">
        <v>1972</v>
      </c>
      <c r="B6183" t="s">
        <v>98</v>
      </c>
      <c r="C6183" s="3">
        <f>SUMIFS(Data!F:F,Data!$B:$B,Figure16!$B6183,Data!$A:$A,Figure16!$A6183)</f>
        <v>0</v>
      </c>
      <c r="D6183" s="3">
        <f>SUMIFS(Data!Y:Y,Data!$B:$B,Figure16!$B6183,Data!$A:$A,Figure16!$A6183)</f>
        <v>0</v>
      </c>
      <c r="E6183" s="3">
        <f>SUMIFS(Data!Q:Q,Data!$B:$B,Figure16!$B6183,Data!$A:$A,Figure16!$A6183)</f>
        <v>465381089.98454005</v>
      </c>
      <c r="F6183" s="1">
        <f t="shared" si="196"/>
        <v>0</v>
      </c>
      <c r="G6183" s="1">
        <f t="shared" si="197"/>
        <v>0</v>
      </c>
      <c r="H6183">
        <f>SUMIFS(Data!Z:Z,Data!B:B,Figure16!B6183,Data!A:A,Figure16!A6183)</f>
        <v>1</v>
      </c>
    </row>
    <row r="6184" spans="1:8">
      <c r="A6184" s="27">
        <v>1973</v>
      </c>
      <c r="B6184" t="s">
        <v>98</v>
      </c>
      <c r="C6184" s="3">
        <f>SUMIFS(Data!F:F,Data!$B:$B,Figure16!$B6184,Data!$A:$A,Figure16!$A6184)</f>
        <v>0</v>
      </c>
      <c r="D6184" s="3">
        <f>SUMIFS(Data!Y:Y,Data!$B:$B,Figure16!$B6184,Data!$A:$A,Figure16!$A6184)</f>
        <v>0</v>
      </c>
      <c r="E6184" s="3">
        <f>SUMIFS(Data!Q:Q,Data!$B:$B,Figure16!$B6184,Data!$A:$A,Figure16!$A6184)</f>
        <v>575230234.38705838</v>
      </c>
      <c r="F6184" s="1">
        <f t="shared" si="196"/>
        <v>0</v>
      </c>
      <c r="G6184" s="1">
        <f t="shared" si="197"/>
        <v>0</v>
      </c>
      <c r="H6184">
        <f>SUMIFS(Data!Z:Z,Data!B:B,Figure16!B6184,Data!A:A,Figure16!A6184)</f>
        <v>1</v>
      </c>
    </row>
    <row r="6185" spans="1:8">
      <c r="A6185" s="27">
        <v>1974</v>
      </c>
      <c r="B6185" t="s">
        <v>98</v>
      </c>
      <c r="C6185" s="3">
        <f>SUMIFS(Data!F:F,Data!$B:$B,Figure16!$B6185,Data!$A:$A,Figure16!$A6185)</f>
        <v>0</v>
      </c>
      <c r="D6185" s="3">
        <f>SUMIFS(Data!Y:Y,Data!$B:$B,Figure16!$B6185,Data!$A:$A,Figure16!$A6185)</f>
        <v>0</v>
      </c>
      <c r="E6185" s="3">
        <f>SUMIFS(Data!Q:Q,Data!$B:$B,Figure16!$B6185,Data!$A:$A,Figure16!$A6185)</f>
        <v>648590642.93988848</v>
      </c>
      <c r="F6185" s="1">
        <f t="shared" si="196"/>
        <v>0</v>
      </c>
      <c r="G6185" s="1">
        <f t="shared" si="197"/>
        <v>0</v>
      </c>
      <c r="H6185">
        <f>SUMIFS(Data!Z:Z,Data!B:B,Figure16!B6185,Data!A:A,Figure16!A6185)</f>
        <v>1</v>
      </c>
    </row>
    <row r="6186" spans="1:8">
      <c r="A6186" s="27">
        <v>1975</v>
      </c>
      <c r="B6186" t="s">
        <v>98</v>
      </c>
      <c r="C6186" s="3">
        <f>SUMIFS(Data!F:F,Data!$B:$B,Figure16!$B6186,Data!$A:$A,Figure16!$A6186)</f>
        <v>0</v>
      </c>
      <c r="D6186" s="3">
        <f>SUMIFS(Data!Y:Y,Data!$B:$B,Figure16!$B6186,Data!$A:$A,Figure16!$A6186)</f>
        <v>0</v>
      </c>
      <c r="E6186" s="3">
        <f>SUMIFS(Data!Q:Q,Data!$B:$B,Figure16!$B6186,Data!$A:$A,Figure16!$A6186)</f>
        <v>679335901.11745071</v>
      </c>
      <c r="F6186" s="1">
        <f t="shared" si="196"/>
        <v>0</v>
      </c>
      <c r="G6186" s="1">
        <f t="shared" si="197"/>
        <v>0</v>
      </c>
      <c r="H6186">
        <f>SUMIFS(Data!Z:Z,Data!B:B,Figure16!B6186,Data!A:A,Figure16!A6186)</f>
        <v>1</v>
      </c>
    </row>
    <row r="6187" spans="1:8">
      <c r="A6187" s="27">
        <v>1976</v>
      </c>
      <c r="B6187" t="s">
        <v>98</v>
      </c>
      <c r="C6187" s="3">
        <f>SUMIFS(Data!F:F,Data!$B:$B,Figure16!$B6187,Data!$A:$A,Figure16!$A6187)</f>
        <v>0</v>
      </c>
      <c r="D6187" s="3">
        <f>SUMIFS(Data!Y:Y,Data!$B:$B,Figure16!$B6187,Data!$A:$A,Figure16!$A6187)</f>
        <v>0</v>
      </c>
      <c r="E6187" s="3">
        <f>SUMIFS(Data!Q:Q,Data!$B:$B,Figure16!$B6187,Data!$A:$A,Figure16!$A6187)</f>
        <v>594895672.33384848</v>
      </c>
      <c r="F6187" s="1">
        <f t="shared" si="196"/>
        <v>0</v>
      </c>
      <c r="G6187" s="1">
        <f t="shared" si="197"/>
        <v>0</v>
      </c>
      <c r="H6187">
        <f>SUMIFS(Data!Z:Z,Data!B:B,Figure16!B6187,Data!A:A,Figure16!A6187)</f>
        <v>1</v>
      </c>
    </row>
    <row r="6188" spans="1:8">
      <c r="A6188" s="27">
        <v>1977</v>
      </c>
      <c r="B6188" t="s">
        <v>98</v>
      </c>
      <c r="C6188" s="3">
        <f>SUMIFS(Data!F:F,Data!$B:$B,Figure16!$B6188,Data!$A:$A,Figure16!$A6188)</f>
        <v>0</v>
      </c>
      <c r="D6188" s="3">
        <f>SUMIFS(Data!Y:Y,Data!$B:$B,Figure16!$B6188,Data!$A:$A,Figure16!$A6188)</f>
        <v>0</v>
      </c>
      <c r="E6188" s="3">
        <f>SUMIFS(Data!Q:Q,Data!$B:$B,Figure16!$B6188,Data!$A:$A,Figure16!$A6188)</f>
        <v>691777758.39511549</v>
      </c>
      <c r="F6188" s="1">
        <f t="shared" si="196"/>
        <v>0</v>
      </c>
      <c r="G6188" s="1">
        <f t="shared" si="197"/>
        <v>0</v>
      </c>
      <c r="H6188">
        <f>SUMIFS(Data!Z:Z,Data!B:B,Figure16!B6188,Data!A:A,Figure16!A6188)</f>
        <v>1</v>
      </c>
    </row>
    <row r="6189" spans="1:8">
      <c r="A6189" s="27">
        <v>1978</v>
      </c>
      <c r="B6189" t="s">
        <v>98</v>
      </c>
      <c r="C6189" s="3">
        <f>SUMIFS(Data!F:F,Data!$B:$B,Figure16!$B6189,Data!$A:$A,Figure16!$A6189)</f>
        <v>0</v>
      </c>
      <c r="D6189" s="3">
        <f>SUMIFS(Data!Y:Y,Data!$B:$B,Figure16!$B6189,Data!$A:$A,Figure16!$A6189)</f>
        <v>0</v>
      </c>
      <c r="E6189" s="3">
        <f>SUMIFS(Data!Q:Q,Data!$B:$B,Figure16!$B6189,Data!$A:$A,Figure16!$A6189)</f>
        <v>960728338.93643034</v>
      </c>
      <c r="F6189" s="1">
        <f t="shared" si="196"/>
        <v>0</v>
      </c>
      <c r="G6189" s="1">
        <f t="shared" si="197"/>
        <v>0</v>
      </c>
      <c r="H6189">
        <f>SUMIFS(Data!Z:Z,Data!B:B,Figure16!B6189,Data!A:A,Figure16!A6189)</f>
        <v>1</v>
      </c>
    </row>
    <row r="6190" spans="1:8">
      <c r="A6190" s="27">
        <v>1979</v>
      </c>
      <c r="B6190" t="s">
        <v>98</v>
      </c>
      <c r="C6190" s="3">
        <f>SUMIFS(Data!F:F,Data!$B:$B,Figure16!$B6190,Data!$A:$A,Figure16!$A6190)</f>
        <v>0</v>
      </c>
      <c r="D6190" s="3">
        <f>SUMIFS(Data!Y:Y,Data!$B:$B,Figure16!$B6190,Data!$A:$A,Figure16!$A6190)</f>
        <v>0</v>
      </c>
      <c r="E6190" s="3">
        <f>SUMIFS(Data!Q:Q,Data!$B:$B,Figure16!$B6190,Data!$A:$A,Figure16!$A6190)</f>
        <v>1109374722.0829353</v>
      </c>
      <c r="F6190" s="1">
        <f t="shared" si="196"/>
        <v>0</v>
      </c>
      <c r="G6190" s="1">
        <f t="shared" si="197"/>
        <v>0</v>
      </c>
      <c r="H6190">
        <f>SUMIFS(Data!Z:Z,Data!B:B,Figure16!B6190,Data!A:A,Figure16!A6190)</f>
        <v>1</v>
      </c>
    </row>
    <row r="6191" spans="1:8">
      <c r="A6191" s="27">
        <v>1980</v>
      </c>
      <c r="B6191" t="s">
        <v>98</v>
      </c>
      <c r="C6191" s="3">
        <f>SUMIFS(Data!F:F,Data!$B:$B,Figure16!$B6191,Data!$A:$A,Figure16!$A6191)</f>
        <v>0</v>
      </c>
      <c r="D6191" s="3">
        <f>SUMIFS(Data!Y:Y,Data!$B:$B,Figure16!$B6191,Data!$A:$A,Figure16!$A6191)</f>
        <v>0</v>
      </c>
      <c r="E6191" s="3">
        <f>SUMIFS(Data!Q:Q,Data!$B:$B,Figure16!$B6191,Data!$A:$A,Figure16!$A6191)</f>
        <v>1100685844.9228423</v>
      </c>
      <c r="F6191" s="1">
        <f t="shared" si="196"/>
        <v>0</v>
      </c>
      <c r="G6191" s="1">
        <f t="shared" si="197"/>
        <v>0</v>
      </c>
      <c r="H6191">
        <f>SUMIFS(Data!Z:Z,Data!B:B,Figure16!B6191,Data!A:A,Figure16!A6191)</f>
        <v>1</v>
      </c>
    </row>
    <row r="6192" spans="1:8">
      <c r="A6192" s="27">
        <v>1981</v>
      </c>
      <c r="B6192" t="s">
        <v>98</v>
      </c>
      <c r="C6192" s="3">
        <f>SUMIFS(Data!F:F,Data!$B:$B,Figure16!$B6192,Data!$A:$A,Figure16!$A6192)</f>
        <v>0</v>
      </c>
      <c r="D6192" s="3">
        <f>SUMIFS(Data!Y:Y,Data!$B:$B,Figure16!$B6192,Data!$A:$A,Figure16!$A6192)</f>
        <v>0</v>
      </c>
      <c r="E6192" s="3">
        <f>SUMIFS(Data!Q:Q,Data!$B:$B,Figure16!$B6192,Data!$A:$A,Figure16!$A6192)</f>
        <v>1114830471.9178672</v>
      </c>
      <c r="F6192" s="1">
        <f t="shared" si="196"/>
        <v>0</v>
      </c>
      <c r="G6192" s="1">
        <f t="shared" si="197"/>
        <v>0</v>
      </c>
      <c r="H6192">
        <f>SUMIFS(Data!Z:Z,Data!B:B,Figure16!B6192,Data!A:A,Figure16!A6192)</f>
        <v>1</v>
      </c>
    </row>
    <row r="6193" spans="1:8">
      <c r="A6193" s="27">
        <v>1982</v>
      </c>
      <c r="B6193" t="s">
        <v>98</v>
      </c>
      <c r="C6193" s="3">
        <f>SUMIFS(Data!F:F,Data!$B:$B,Figure16!$B6193,Data!$A:$A,Figure16!$A6193)</f>
        <v>0</v>
      </c>
      <c r="D6193" s="3">
        <f>SUMIFS(Data!Y:Y,Data!$B:$B,Figure16!$B6193,Data!$A:$A,Figure16!$A6193)</f>
        <v>0</v>
      </c>
      <c r="E6193" s="3">
        <f>SUMIFS(Data!Q:Q,Data!$B:$B,Figure16!$B6193,Data!$A:$A,Figure16!$A6193)</f>
        <v>1295361885.9241917</v>
      </c>
      <c r="F6193" s="1">
        <f t="shared" si="196"/>
        <v>0</v>
      </c>
      <c r="G6193" s="1">
        <f t="shared" si="197"/>
        <v>0</v>
      </c>
      <c r="H6193">
        <f>SUMIFS(Data!Z:Z,Data!B:B,Figure16!B6193,Data!A:A,Figure16!A6193)</f>
        <v>1</v>
      </c>
    </row>
    <row r="6194" spans="1:8">
      <c r="A6194" s="27">
        <v>1983</v>
      </c>
      <c r="B6194" t="s">
        <v>98</v>
      </c>
      <c r="C6194" s="3">
        <f>SUMIFS(Data!F:F,Data!$B:$B,Figure16!$B6194,Data!$A:$A,Figure16!$A6194)</f>
        <v>0</v>
      </c>
      <c r="D6194" s="3">
        <f>SUMIFS(Data!Y:Y,Data!$B:$B,Figure16!$B6194,Data!$A:$A,Figure16!$A6194)</f>
        <v>0</v>
      </c>
      <c r="E6194" s="3">
        <f>SUMIFS(Data!Q:Q,Data!$B:$B,Figure16!$B6194,Data!$A:$A,Figure16!$A6194)</f>
        <v>995104305.34707439</v>
      </c>
      <c r="F6194" s="1">
        <f t="shared" si="196"/>
        <v>0</v>
      </c>
      <c r="G6194" s="1">
        <f t="shared" si="197"/>
        <v>0</v>
      </c>
      <c r="H6194">
        <f>SUMIFS(Data!Z:Z,Data!B:B,Figure16!B6194,Data!A:A,Figure16!A6194)</f>
        <v>1</v>
      </c>
    </row>
    <row r="6195" spans="1:8">
      <c r="A6195" s="27">
        <v>1984</v>
      </c>
      <c r="B6195" t="s">
        <v>98</v>
      </c>
      <c r="C6195" s="3">
        <f>SUMIFS(Data!F:F,Data!$B:$B,Figure16!$B6195,Data!$A:$A,Figure16!$A6195)</f>
        <v>15490000</v>
      </c>
      <c r="D6195" s="3">
        <f>SUMIFS(Data!Y:Y,Data!$B:$B,Figure16!$B6195,Data!$A:$A,Figure16!$A6195)</f>
        <v>0</v>
      </c>
      <c r="E6195" s="3">
        <f>SUMIFS(Data!Q:Q,Data!$B:$B,Figure16!$B6195,Data!$A:$A,Figure16!$A6195)</f>
        <v>1087471861.9892826</v>
      </c>
      <c r="F6195" s="1">
        <f t="shared" si="196"/>
        <v>1.4244046711851988</v>
      </c>
      <c r="G6195" s="1">
        <f t="shared" si="197"/>
        <v>0</v>
      </c>
      <c r="H6195">
        <f>SUMIFS(Data!Z:Z,Data!B:B,Figure16!B6195,Data!A:A,Figure16!A6195)</f>
        <v>1</v>
      </c>
    </row>
    <row r="6196" spans="1:8">
      <c r="A6196" s="27">
        <v>1985</v>
      </c>
      <c r="B6196" t="s">
        <v>98</v>
      </c>
      <c r="C6196" s="3">
        <f>SUMIFS(Data!F:F,Data!$B:$B,Figure16!$B6196,Data!$A:$A,Figure16!$A6196)</f>
        <v>0</v>
      </c>
      <c r="D6196" s="3">
        <f>SUMIFS(Data!Y:Y,Data!$B:$B,Figure16!$B6196,Data!$A:$A,Figure16!$A6196)</f>
        <v>0</v>
      </c>
      <c r="E6196" s="3">
        <f>SUMIFS(Data!Q:Q,Data!$B:$B,Figure16!$B6196,Data!$A:$A,Figure16!$A6196)</f>
        <v>856890498.62583423</v>
      </c>
      <c r="F6196" s="1">
        <f t="shared" si="196"/>
        <v>0</v>
      </c>
      <c r="G6196" s="1">
        <f t="shared" si="197"/>
        <v>0</v>
      </c>
      <c r="H6196">
        <f>SUMIFS(Data!Z:Z,Data!B:B,Figure16!B6196,Data!A:A,Figure16!A6196)</f>
        <v>1</v>
      </c>
    </row>
    <row r="6197" spans="1:8">
      <c r="A6197" s="27">
        <v>1986</v>
      </c>
      <c r="B6197" t="s">
        <v>98</v>
      </c>
      <c r="C6197" s="3">
        <f>SUMIFS(Data!F:F,Data!$B:$B,Figure16!$B6197,Data!$A:$A,Figure16!$A6197)</f>
        <v>15000000</v>
      </c>
      <c r="D6197" s="3">
        <f>SUMIFS(Data!Y:Y,Data!$B:$B,Figure16!$B6197,Data!$A:$A,Figure16!$A6197)</f>
        <v>0</v>
      </c>
      <c r="E6197" s="3">
        <f>SUMIFS(Data!Q:Q,Data!$B:$B,Figure16!$B6197,Data!$A:$A,Figure16!$A6197)</f>
        <v>490181456.62440968</v>
      </c>
      <c r="F6197" s="1">
        <f t="shared" si="196"/>
        <v>3.0600912778904665</v>
      </c>
      <c r="G6197" s="1">
        <f t="shared" si="197"/>
        <v>0</v>
      </c>
      <c r="H6197">
        <f>SUMIFS(Data!Z:Z,Data!B:B,Figure16!B6197,Data!A:A,Figure16!A6197)</f>
        <v>1</v>
      </c>
    </row>
    <row r="6198" spans="1:8">
      <c r="A6198" s="27">
        <v>1987</v>
      </c>
      <c r="B6198" t="s">
        <v>98</v>
      </c>
      <c r="C6198" s="3">
        <f>SUMIFS(Data!F:F,Data!$B:$B,Figure16!$B6198,Data!$A:$A,Figure16!$A6198)</f>
        <v>0</v>
      </c>
      <c r="D6198" s="3">
        <f>SUMIFS(Data!Y:Y,Data!$B:$B,Figure16!$B6198,Data!$A:$A,Figure16!$A6198)</f>
        <v>0</v>
      </c>
      <c r="E6198" s="3">
        <f>SUMIFS(Data!Q:Q,Data!$B:$B,Figure16!$B6198,Data!$A:$A,Figure16!$A6198)</f>
        <v>701307602.28443038</v>
      </c>
      <c r="F6198" s="1">
        <f t="shared" si="196"/>
        <v>0</v>
      </c>
      <c r="G6198" s="1">
        <f t="shared" si="197"/>
        <v>0</v>
      </c>
      <c r="H6198">
        <f>SUMIFS(Data!Z:Z,Data!B:B,Figure16!B6198,Data!A:A,Figure16!A6198)</f>
        <v>1</v>
      </c>
    </row>
    <row r="6199" spans="1:8">
      <c r="A6199" s="27">
        <v>1988</v>
      </c>
      <c r="B6199" t="s">
        <v>98</v>
      </c>
      <c r="C6199" s="3">
        <f>SUMIFS(Data!F:F,Data!$B:$B,Figure16!$B6199,Data!$A:$A,Figure16!$A6199)</f>
        <v>0</v>
      </c>
      <c r="D6199" s="3">
        <f>SUMIFS(Data!Y:Y,Data!$B:$B,Figure16!$B6199,Data!$A:$A,Figure16!$A6199)</f>
        <v>0</v>
      </c>
      <c r="E6199" s="3">
        <f>SUMIFS(Data!Q:Q,Data!$B:$B,Figure16!$B6199,Data!$A:$A,Figure16!$A6199)</f>
        <v>1055083945.377376</v>
      </c>
      <c r="F6199" s="1">
        <f t="shared" si="196"/>
        <v>0</v>
      </c>
      <c r="G6199" s="1">
        <f t="shared" si="197"/>
        <v>0</v>
      </c>
      <c r="H6199">
        <f>SUMIFS(Data!Z:Z,Data!B:B,Figure16!B6199,Data!A:A,Figure16!A6199)</f>
        <v>1</v>
      </c>
    </row>
    <row r="6200" spans="1:8">
      <c r="A6200" s="27">
        <v>1989</v>
      </c>
      <c r="B6200" t="s">
        <v>98</v>
      </c>
      <c r="C6200" s="3">
        <f>SUMIFS(Data!F:F,Data!$B:$B,Figure16!$B6200,Data!$A:$A,Figure16!$A6200)</f>
        <v>0</v>
      </c>
      <c r="D6200" s="3">
        <f>SUMIFS(Data!Y:Y,Data!$B:$B,Figure16!$B6200,Data!$A:$A,Figure16!$A6200)</f>
        <v>0</v>
      </c>
      <c r="E6200" s="3">
        <f>SUMIFS(Data!Q:Q,Data!$B:$B,Figure16!$B6200,Data!$A:$A,Figure16!$A6200)</f>
        <v>932974411.9171418</v>
      </c>
      <c r="F6200" s="1">
        <f t="shared" si="196"/>
        <v>0</v>
      </c>
      <c r="G6200" s="1">
        <f t="shared" si="197"/>
        <v>0</v>
      </c>
      <c r="H6200">
        <f>SUMIFS(Data!Z:Z,Data!B:B,Figure16!B6200,Data!A:A,Figure16!A6200)</f>
        <v>1</v>
      </c>
    </row>
    <row r="6201" spans="1:8">
      <c r="A6201" s="27">
        <v>1990</v>
      </c>
      <c r="B6201" t="s">
        <v>98</v>
      </c>
      <c r="C6201" s="3">
        <f>SUMIFS(Data!F:F,Data!$B:$B,Figure16!$B6201,Data!$A:$A,Figure16!$A6201)</f>
        <v>0</v>
      </c>
      <c r="D6201" s="3">
        <f>SUMIFS(Data!Y:Y,Data!$B:$B,Figure16!$B6201,Data!$A:$A,Figure16!$A6201)</f>
        <v>0</v>
      </c>
      <c r="E6201" s="3">
        <f>SUMIFS(Data!Q:Q,Data!$B:$B,Figure16!$B6201,Data!$A:$A,Figure16!$A6201)</f>
        <v>649644826.80044734</v>
      </c>
      <c r="F6201" s="1">
        <f t="shared" si="196"/>
        <v>0</v>
      </c>
      <c r="G6201" s="1">
        <f t="shared" si="197"/>
        <v>0</v>
      </c>
      <c r="H6201">
        <f>SUMIFS(Data!Z:Z,Data!B:B,Figure16!B6201,Data!A:A,Figure16!A6201)</f>
        <v>1</v>
      </c>
    </row>
    <row r="6202" spans="1:8">
      <c r="A6202" s="27">
        <v>1991</v>
      </c>
      <c r="B6202" t="s">
        <v>98</v>
      </c>
      <c r="C6202" s="3">
        <f>SUMIFS(Data!F:F,Data!$B:$B,Figure16!$B6202,Data!$A:$A,Figure16!$A6202)</f>
        <v>0</v>
      </c>
      <c r="D6202" s="3">
        <f>SUMIFS(Data!Y:Y,Data!$B:$B,Figure16!$B6202,Data!$A:$A,Figure16!$A6202)</f>
        <v>0</v>
      </c>
      <c r="E6202" s="3">
        <f>SUMIFS(Data!Q:Q,Data!$B:$B,Figure16!$B6202,Data!$A:$A,Figure16!$A6202)</f>
        <v>779981458.92148888</v>
      </c>
      <c r="F6202" s="1">
        <f t="shared" si="196"/>
        <v>0</v>
      </c>
      <c r="G6202" s="1">
        <f t="shared" si="197"/>
        <v>0</v>
      </c>
      <c r="H6202">
        <f>SUMIFS(Data!Z:Z,Data!B:B,Figure16!B6202,Data!A:A,Figure16!A6202)</f>
        <v>1</v>
      </c>
    </row>
    <row r="6203" spans="1:8">
      <c r="A6203" s="27">
        <v>1992</v>
      </c>
      <c r="B6203" t="s">
        <v>98</v>
      </c>
      <c r="C6203" s="3">
        <f>SUMIFS(Data!F:F,Data!$B:$B,Figure16!$B6203,Data!$A:$A,Figure16!$A6203)</f>
        <v>0</v>
      </c>
      <c r="D6203" s="3">
        <f>SUMIFS(Data!Y:Y,Data!$B:$B,Figure16!$B6203,Data!$A:$A,Figure16!$A6203)</f>
        <v>0</v>
      </c>
      <c r="E6203" s="3">
        <f>SUMIFS(Data!Q:Q,Data!$B:$B,Figure16!$B6203,Data!$A:$A,Figure16!$A6203)</f>
        <v>679997997.59711659</v>
      </c>
      <c r="F6203" s="1">
        <f t="shared" si="196"/>
        <v>0</v>
      </c>
      <c r="G6203" s="1">
        <f t="shared" si="197"/>
        <v>0</v>
      </c>
      <c r="H6203">
        <f>SUMIFS(Data!Z:Z,Data!B:B,Figure16!B6203,Data!A:A,Figure16!A6203)</f>
        <v>1</v>
      </c>
    </row>
    <row r="6204" spans="1:8">
      <c r="A6204" s="27">
        <v>1993</v>
      </c>
      <c r="B6204" t="s">
        <v>98</v>
      </c>
      <c r="C6204" s="3">
        <f>SUMIFS(Data!F:F,Data!$B:$B,Figure16!$B6204,Data!$A:$A,Figure16!$A6204)</f>
        <v>0</v>
      </c>
      <c r="D6204" s="3">
        <f>SUMIFS(Data!Y:Y,Data!$B:$B,Figure16!$B6204,Data!$A:$A,Figure16!$A6204)</f>
        <v>0</v>
      </c>
      <c r="E6204" s="3">
        <f>SUMIFS(Data!Q:Q,Data!$B:$B,Figure16!$B6204,Data!$A:$A,Figure16!$A6204)</f>
        <v>768812334.8017621</v>
      </c>
      <c r="F6204" s="1">
        <f t="shared" si="196"/>
        <v>0</v>
      </c>
      <c r="G6204" s="1">
        <f t="shared" si="197"/>
        <v>0</v>
      </c>
      <c r="H6204">
        <f>SUMIFS(Data!Z:Z,Data!B:B,Figure16!B6204,Data!A:A,Figure16!A6204)</f>
        <v>1</v>
      </c>
    </row>
    <row r="6205" spans="1:8">
      <c r="A6205" s="27">
        <v>1994</v>
      </c>
      <c r="B6205" t="s">
        <v>98</v>
      </c>
      <c r="C6205" s="3">
        <f>SUMIFS(Data!F:F,Data!$B:$B,Figure16!$B6205,Data!$A:$A,Figure16!$A6205)</f>
        <v>0</v>
      </c>
      <c r="D6205" s="3">
        <f>SUMIFS(Data!Y:Y,Data!$B:$B,Figure16!$B6205,Data!$A:$A,Figure16!$A6205)</f>
        <v>0</v>
      </c>
      <c r="E6205" s="3">
        <f>SUMIFS(Data!Q:Q,Data!$B:$B,Figure16!$B6205,Data!$A:$A,Figure16!$A6205)</f>
        <v>911915970.68348372</v>
      </c>
      <c r="F6205" s="1">
        <f t="shared" si="196"/>
        <v>0</v>
      </c>
      <c r="G6205" s="1">
        <f t="shared" si="197"/>
        <v>0</v>
      </c>
      <c r="H6205">
        <f>SUMIFS(Data!Z:Z,Data!B:B,Figure16!B6205,Data!A:A,Figure16!A6205)</f>
        <v>1</v>
      </c>
    </row>
    <row r="6206" spans="1:8">
      <c r="A6206" s="27">
        <v>1995</v>
      </c>
      <c r="B6206" t="s">
        <v>98</v>
      </c>
      <c r="C6206" s="3">
        <f>SUMIFS(Data!F:F,Data!$B:$B,Figure16!$B6206,Data!$A:$A,Figure16!$A6206)</f>
        <v>0</v>
      </c>
      <c r="D6206" s="3">
        <f>SUMIFS(Data!Y:Y,Data!$B:$B,Figure16!$B6206,Data!$A:$A,Figure16!$A6206)</f>
        <v>0</v>
      </c>
      <c r="E6206" s="3">
        <f>SUMIFS(Data!Q:Q,Data!$B:$B,Figure16!$B6206,Data!$A:$A,Figure16!$A6206)</f>
        <v>870758739.40677965</v>
      </c>
      <c r="F6206" s="1">
        <f t="shared" si="196"/>
        <v>0</v>
      </c>
      <c r="G6206" s="1">
        <f t="shared" si="197"/>
        <v>0</v>
      </c>
      <c r="H6206">
        <f>SUMIFS(Data!Z:Z,Data!B:B,Figure16!B6206,Data!A:A,Figure16!A6206)</f>
        <v>1</v>
      </c>
    </row>
    <row r="6207" spans="1:8">
      <c r="A6207" s="27">
        <v>1996</v>
      </c>
      <c r="B6207" t="s">
        <v>98</v>
      </c>
      <c r="C6207" s="3">
        <f>SUMIFS(Data!F:F,Data!$B:$B,Figure16!$B6207,Data!$A:$A,Figure16!$A6207)</f>
        <v>0</v>
      </c>
      <c r="D6207" s="3">
        <f>SUMIFS(Data!Y:Y,Data!$B:$B,Figure16!$B6207,Data!$A:$A,Figure16!$A6207)</f>
        <v>0</v>
      </c>
      <c r="E6207" s="3">
        <f>SUMIFS(Data!Q:Q,Data!$B:$B,Figure16!$B6207,Data!$A:$A,Figure16!$A6207)</f>
        <v>941742152.70989466</v>
      </c>
      <c r="F6207" s="1">
        <f t="shared" si="196"/>
        <v>0</v>
      </c>
      <c r="G6207" s="1">
        <f t="shared" si="197"/>
        <v>0</v>
      </c>
      <c r="H6207">
        <f>SUMIFS(Data!Z:Z,Data!B:B,Figure16!B6207,Data!A:A,Figure16!A6207)</f>
        <v>1</v>
      </c>
    </row>
    <row r="6208" spans="1:8">
      <c r="A6208" s="27">
        <v>1997</v>
      </c>
      <c r="B6208" t="s">
        <v>98</v>
      </c>
      <c r="C6208" s="3">
        <f>SUMIFS(Data!F:F,Data!$B:$B,Figure16!$B6208,Data!$A:$A,Figure16!$A6208)</f>
        <v>0</v>
      </c>
      <c r="D6208" s="3">
        <f>SUMIFS(Data!Y:Y,Data!$B:$B,Figure16!$B6208,Data!$A:$A,Figure16!$A6208)</f>
        <v>0</v>
      </c>
      <c r="E6208" s="3">
        <f>SUMIFS(Data!Q:Q,Data!$B:$B,Figure16!$B6208,Data!$A:$A,Figure16!$A6208)</f>
        <v>850218033.62200701</v>
      </c>
      <c r="F6208" s="1">
        <f t="shared" si="196"/>
        <v>0</v>
      </c>
      <c r="G6208" s="1">
        <f t="shared" si="197"/>
        <v>0</v>
      </c>
      <c r="H6208">
        <f>SUMIFS(Data!Z:Z,Data!B:B,Figure16!B6208,Data!A:A,Figure16!A6208)</f>
        <v>1</v>
      </c>
    </row>
    <row r="6209" spans="1:8">
      <c r="A6209" s="27">
        <v>1998</v>
      </c>
      <c r="B6209" t="s">
        <v>98</v>
      </c>
      <c r="C6209" s="3">
        <f>SUMIFS(Data!F:F,Data!$B:$B,Figure16!$B6209,Data!$A:$A,Figure16!$A6209)</f>
        <v>0</v>
      </c>
      <c r="D6209" s="3">
        <f>SUMIFS(Data!Y:Y,Data!$B:$B,Figure16!$B6209,Data!$A:$A,Figure16!$A6209)</f>
        <v>0</v>
      </c>
      <c r="E6209" s="3">
        <f>SUMIFS(Data!Q:Q,Data!$B:$B,Figure16!$B6209,Data!$A:$A,Figure16!$A6209)</f>
        <v>672375927.34714758</v>
      </c>
      <c r="F6209" s="1">
        <f t="shared" si="196"/>
        <v>0</v>
      </c>
      <c r="G6209" s="1">
        <f t="shared" si="197"/>
        <v>0</v>
      </c>
      <c r="H6209">
        <f>SUMIFS(Data!Z:Z,Data!B:B,Figure16!B6209,Data!A:A,Figure16!A6209)</f>
        <v>1</v>
      </c>
    </row>
    <row r="6210" spans="1:8">
      <c r="A6210" s="27">
        <v>1999</v>
      </c>
      <c r="B6210" t="s">
        <v>98</v>
      </c>
      <c r="C6210" s="3">
        <f>SUMIFS(Data!F:F,Data!$B:$B,Figure16!$B6210,Data!$A:$A,Figure16!$A6210)</f>
        <v>0</v>
      </c>
      <c r="D6210" s="3">
        <f>SUMIFS(Data!Y:Y,Data!$B:$B,Figure16!$B6210,Data!$A:$A,Figure16!$A6210)</f>
        <v>0</v>
      </c>
      <c r="E6210" s="3">
        <f>SUMIFS(Data!Q:Q,Data!$B:$B,Figure16!$B6210,Data!$A:$A,Figure16!$A6210)</f>
        <v>669384768.87263048</v>
      </c>
      <c r="F6210" s="1">
        <f t="shared" si="196"/>
        <v>0</v>
      </c>
      <c r="G6210" s="1">
        <f t="shared" si="197"/>
        <v>0</v>
      </c>
      <c r="H6210">
        <f>SUMIFS(Data!Z:Z,Data!B:B,Figure16!B6210,Data!A:A,Figure16!A6210)</f>
        <v>1</v>
      </c>
    </row>
    <row r="6211" spans="1:8">
      <c r="A6211" s="27">
        <v>2000</v>
      </c>
      <c r="B6211" t="s">
        <v>98</v>
      </c>
      <c r="C6211" s="3">
        <f>SUMIFS(Data!F:F,Data!$B:$B,Figure16!$B6211,Data!$A:$A,Figure16!$A6211)</f>
        <v>250000</v>
      </c>
      <c r="D6211" s="3">
        <f>SUMIFS(Data!Y:Y,Data!$B:$B,Figure16!$B6211,Data!$A:$A,Figure16!$A6211)</f>
        <v>0</v>
      </c>
      <c r="E6211" s="3">
        <f>SUMIFS(Data!Q:Q,Data!$B:$B,Figure16!$B6211,Data!$A:$A,Figure16!$A6211)</f>
        <v>635874002.19874775</v>
      </c>
      <c r="F6211" s="1">
        <f t="shared" ref="F6211:F6274" si="198">IF(E6211&gt;0,C6211/E6211*100,"")</f>
        <v>3.9315964976637058E-2</v>
      </c>
      <c r="G6211" s="1">
        <f t="shared" ref="G6211:G6274" si="199">IF($E6211&gt;0,D6211/$E6211*100,"")</f>
        <v>0</v>
      </c>
      <c r="H6211">
        <f>SUMIFS(Data!Z:Z,Data!B:B,Figure16!B6211,Data!A:A,Figure16!A6211)</f>
        <v>1</v>
      </c>
    </row>
    <row r="6212" spans="1:8">
      <c r="A6212" s="27">
        <v>2001</v>
      </c>
      <c r="B6212" t="s">
        <v>98</v>
      </c>
      <c r="C6212" s="3">
        <f>SUMIFS(Data!F:F,Data!$B:$B,Figure16!$B6212,Data!$A:$A,Figure16!$A6212)</f>
        <v>0</v>
      </c>
      <c r="D6212" s="3">
        <f>SUMIFS(Data!Y:Y,Data!$B:$B,Figure16!$B6212,Data!$A:$A,Figure16!$A6212)</f>
        <v>0</v>
      </c>
      <c r="E6212" s="3">
        <f>SUMIFS(Data!Q:Q,Data!$B:$B,Figure16!$B6212,Data!$A:$A,Figure16!$A6212)</f>
        <v>1090467712.3077309</v>
      </c>
      <c r="F6212" s="1">
        <f t="shared" si="198"/>
        <v>0</v>
      </c>
      <c r="G6212" s="1">
        <f t="shared" si="199"/>
        <v>0</v>
      </c>
      <c r="H6212">
        <f>SUMIFS(Data!Z:Z,Data!B:B,Figure16!B6212,Data!A:A,Figure16!A6212)</f>
        <v>1</v>
      </c>
    </row>
    <row r="6213" spans="1:8">
      <c r="A6213" s="27">
        <v>2002</v>
      </c>
      <c r="B6213" t="s">
        <v>98</v>
      </c>
      <c r="C6213" s="3">
        <f>SUMIFS(Data!F:F,Data!$B:$B,Figure16!$B6213,Data!$A:$A,Figure16!$A6213)</f>
        <v>0</v>
      </c>
      <c r="D6213" s="3">
        <f>SUMIFS(Data!Y:Y,Data!$B:$B,Figure16!$B6213,Data!$A:$A,Figure16!$A6213)</f>
        <v>0</v>
      </c>
      <c r="E6213" s="3">
        <f>SUMIFS(Data!Q:Q,Data!$B:$B,Figure16!$B6213,Data!$A:$A,Figure16!$A6213)</f>
        <v>1253340519.5331111</v>
      </c>
      <c r="F6213" s="1">
        <f t="shared" si="198"/>
        <v>0</v>
      </c>
      <c r="G6213" s="1">
        <f t="shared" si="199"/>
        <v>0</v>
      </c>
      <c r="H6213">
        <f>SUMIFS(Data!Z:Z,Data!B:B,Figure16!B6213,Data!A:A,Figure16!A6213)</f>
        <v>1</v>
      </c>
    </row>
    <row r="6214" spans="1:8">
      <c r="A6214" s="27">
        <v>2003</v>
      </c>
      <c r="B6214" t="s">
        <v>98</v>
      </c>
      <c r="C6214" s="3">
        <f>SUMIFS(Data!F:F,Data!$B:$B,Figure16!$B6214,Data!$A:$A,Figure16!$A6214)</f>
        <v>250000</v>
      </c>
      <c r="D6214" s="3">
        <f>SUMIFS(Data!Y:Y,Data!$B:$B,Figure16!$B6214,Data!$A:$A,Figure16!$A6214)</f>
        <v>0</v>
      </c>
      <c r="E6214" s="3">
        <f>SUMIFS(Data!Q:Q,Data!$B:$B,Figure16!$B6214,Data!$A:$A,Figure16!$A6214)</f>
        <v>1385810072.1921716</v>
      </c>
      <c r="F6214" s="1">
        <f t="shared" si="198"/>
        <v>1.8039990112391987E-2</v>
      </c>
      <c r="G6214" s="1">
        <f t="shared" si="199"/>
        <v>0</v>
      </c>
      <c r="H6214">
        <f>SUMIFS(Data!Z:Z,Data!B:B,Figure16!B6214,Data!A:A,Figure16!A6214)</f>
        <v>1</v>
      </c>
    </row>
    <row r="6215" spans="1:8">
      <c r="A6215" s="27">
        <v>2004</v>
      </c>
      <c r="B6215" t="s">
        <v>98</v>
      </c>
      <c r="C6215" s="3">
        <f>SUMIFS(Data!F:F,Data!$B:$B,Figure16!$B6215,Data!$A:$A,Figure16!$A6215)</f>
        <v>3000000</v>
      </c>
      <c r="D6215" s="3">
        <f>SUMIFS(Data!Y:Y,Data!$B:$B,Figure16!$B6215,Data!$A:$A,Figure16!$A6215)</f>
        <v>0</v>
      </c>
      <c r="E6215" s="3">
        <f>SUMIFS(Data!Q:Q,Data!$B:$B,Figure16!$B6215,Data!$A:$A,Figure16!$A6215)</f>
        <v>1448536630.8814273</v>
      </c>
      <c r="F6215" s="1">
        <f t="shared" si="198"/>
        <v>0.20710556682122117</v>
      </c>
      <c r="G6215" s="1">
        <f t="shared" si="199"/>
        <v>0</v>
      </c>
      <c r="H6215">
        <f>SUMIFS(Data!Z:Z,Data!B:B,Figure16!B6215,Data!A:A,Figure16!A6215)</f>
        <v>1</v>
      </c>
    </row>
    <row r="6216" spans="1:8">
      <c r="A6216" s="27">
        <v>2005</v>
      </c>
      <c r="B6216" t="s">
        <v>98</v>
      </c>
      <c r="C6216" s="3">
        <f>SUMIFS(Data!F:F,Data!$B:$B,Figure16!$B6216,Data!$A:$A,Figure16!$A6216)</f>
        <v>0</v>
      </c>
      <c r="D6216" s="3">
        <f>SUMIFS(Data!Y:Y,Data!$B:$B,Figure16!$B6216,Data!$A:$A,Figure16!$A6216)</f>
        <v>0</v>
      </c>
      <c r="E6216" s="3">
        <f>SUMIFS(Data!Q:Q,Data!$B:$B,Figure16!$B6216,Data!$A:$A,Figure16!$A6216)</f>
        <v>1650494366.9987495</v>
      </c>
      <c r="F6216" s="1">
        <f t="shared" si="198"/>
        <v>0</v>
      </c>
      <c r="G6216" s="1">
        <f t="shared" si="199"/>
        <v>0</v>
      </c>
      <c r="H6216">
        <f>SUMIFS(Data!Z:Z,Data!B:B,Figure16!B6216,Data!A:A,Figure16!A6216)</f>
        <v>1</v>
      </c>
    </row>
    <row r="6217" spans="1:8">
      <c r="A6217" s="27">
        <v>2006</v>
      </c>
      <c r="B6217" t="s">
        <v>98</v>
      </c>
      <c r="C6217" s="3">
        <f>SUMIFS(Data!F:F,Data!$B:$B,Figure16!$B6217,Data!$A:$A,Figure16!$A6217)</f>
        <v>0</v>
      </c>
      <c r="D6217" s="3">
        <f>SUMIFS(Data!Y:Y,Data!$B:$B,Figure16!$B6217,Data!$A:$A,Figure16!$A6217)</f>
        <v>0</v>
      </c>
      <c r="E6217" s="3">
        <f>SUMIFS(Data!Q:Q,Data!$B:$B,Figure16!$B6217,Data!$A:$A,Figure16!$A6217)</f>
        <v>1885112201.8527782</v>
      </c>
      <c r="F6217" s="1">
        <f t="shared" si="198"/>
        <v>0</v>
      </c>
      <c r="G6217" s="1">
        <f t="shared" si="199"/>
        <v>0</v>
      </c>
      <c r="H6217">
        <f>SUMIFS(Data!Z:Z,Data!B:B,Figure16!B6217,Data!A:A,Figure16!A6217)</f>
        <v>1</v>
      </c>
    </row>
    <row r="6218" spans="1:8">
      <c r="A6218" s="27">
        <v>2007</v>
      </c>
      <c r="B6218" t="s">
        <v>98</v>
      </c>
      <c r="C6218" s="3">
        <f>SUMIFS(Data!F:F,Data!$B:$B,Figure16!$B6218,Data!$A:$A,Figure16!$A6218)</f>
        <v>0</v>
      </c>
      <c r="D6218" s="3">
        <f>SUMIFS(Data!Y:Y,Data!$B:$B,Figure16!$B6218,Data!$A:$A,Figure16!$A6218)</f>
        <v>0</v>
      </c>
      <c r="E6218" s="3">
        <f>SUMIFS(Data!Q:Q,Data!$B:$B,Figure16!$B6218,Data!$A:$A,Figure16!$A6218)</f>
        <v>2158496872.8579645</v>
      </c>
      <c r="F6218" s="1">
        <f t="shared" si="198"/>
        <v>0</v>
      </c>
      <c r="G6218" s="1">
        <f t="shared" si="199"/>
        <v>0</v>
      </c>
      <c r="H6218">
        <f>SUMIFS(Data!Z:Z,Data!B:B,Figure16!B6218,Data!A:A,Figure16!A6218)</f>
        <v>1</v>
      </c>
    </row>
    <row r="6219" spans="1:8">
      <c r="A6219" s="27">
        <v>2008</v>
      </c>
      <c r="B6219" t="s">
        <v>98</v>
      </c>
      <c r="C6219" s="3">
        <f>SUMIFS(Data!F:F,Data!$B:$B,Figure16!$B6219,Data!$A:$A,Figure16!$A6219)</f>
        <v>16600000</v>
      </c>
      <c r="D6219" s="3">
        <f>SUMIFS(Data!Y:Y,Data!$B:$B,Figure16!$B6219,Data!$A:$A,Figure16!$A6219)</f>
        <v>0</v>
      </c>
      <c r="E6219" s="3">
        <f>SUMIFS(Data!Q:Q,Data!$B:$B,Figure16!$B6219,Data!$A:$A,Figure16!$A6219)</f>
        <v>2505458705.0333843</v>
      </c>
      <c r="F6219" s="1">
        <f t="shared" si="198"/>
        <v>0.66255332672820133</v>
      </c>
      <c r="G6219" s="1">
        <f t="shared" si="199"/>
        <v>0</v>
      </c>
      <c r="H6219">
        <f>SUMIFS(Data!Z:Z,Data!B:B,Figure16!B6219,Data!A:A,Figure16!A6219)</f>
        <v>1</v>
      </c>
    </row>
    <row r="6220" spans="1:8">
      <c r="A6220" s="27">
        <v>2009</v>
      </c>
      <c r="B6220" t="s">
        <v>98</v>
      </c>
      <c r="C6220" s="3">
        <f>SUMIFS(Data!F:F,Data!$B:$B,Figure16!$B6220,Data!$A:$A,Figure16!$A6220)</f>
        <v>0</v>
      </c>
      <c r="D6220" s="3">
        <f>SUMIFS(Data!Y:Y,Data!$B:$B,Figure16!$B6220,Data!$A:$A,Figure16!$A6220)</f>
        <v>0</v>
      </c>
      <c r="E6220" s="3">
        <f>SUMIFS(Data!Q:Q,Data!$B:$B,Figure16!$B6220,Data!$A:$A,Figure16!$A6220)</f>
        <v>2453899846.8831687</v>
      </c>
      <c r="F6220" s="1">
        <f t="shared" si="198"/>
        <v>0</v>
      </c>
      <c r="G6220" s="1">
        <f t="shared" si="199"/>
        <v>0</v>
      </c>
      <c r="H6220">
        <f>SUMIFS(Data!Z:Z,Data!B:B,Figure16!B6220,Data!A:A,Figure16!A6220)</f>
        <v>1</v>
      </c>
    </row>
    <row r="6221" spans="1:8">
      <c r="A6221" s="27">
        <v>2010</v>
      </c>
      <c r="B6221" t="s">
        <v>98</v>
      </c>
      <c r="C6221" s="3">
        <f>SUMIFS(Data!F:F,Data!$B:$B,Figure16!$B6221,Data!$A:$A,Figure16!$A6221)</f>
        <v>0</v>
      </c>
      <c r="D6221" s="3">
        <f>SUMIFS(Data!Y:Y,Data!$B:$B,Figure16!$B6221,Data!$A:$A,Figure16!$A6221)</f>
        <v>0</v>
      </c>
      <c r="E6221" s="3">
        <f>SUMIFS(Data!Q:Q,Data!$B:$B,Figure16!$B6221,Data!$A:$A,Figure16!$A6221)</f>
        <v>2578026297.1591249</v>
      </c>
      <c r="F6221" s="1">
        <f t="shared" si="198"/>
        <v>0</v>
      </c>
      <c r="G6221" s="1">
        <f t="shared" si="199"/>
        <v>0</v>
      </c>
      <c r="H6221">
        <f>SUMIFS(Data!Z:Z,Data!B:B,Figure16!B6221,Data!A:A,Figure16!A6221)</f>
        <v>1</v>
      </c>
    </row>
    <row r="6222" spans="1:8">
      <c r="A6222" s="27">
        <v>2011</v>
      </c>
      <c r="B6222" t="s">
        <v>98</v>
      </c>
      <c r="C6222" s="3">
        <f>SUMIFS(Data!F:F,Data!$B:$B,Figure16!$B6222,Data!$A:$A,Figure16!$A6222)</f>
        <v>15314225</v>
      </c>
      <c r="D6222" s="3">
        <f>SUMIFS(Data!Y:Y,Data!$B:$B,Figure16!$B6222,Data!$A:$A,Figure16!$A6222)</f>
        <v>0</v>
      </c>
      <c r="E6222" s="3">
        <f>SUMIFS(Data!Q:Q,Data!$B:$B,Figure16!$B6222,Data!$A:$A,Figure16!$A6222)</f>
        <v>2942546781.0454803</v>
      </c>
      <c r="F6222" s="1">
        <f t="shared" si="198"/>
        <v>0.52044117356594377</v>
      </c>
      <c r="G6222" s="1">
        <f t="shared" si="199"/>
        <v>0</v>
      </c>
      <c r="H6222">
        <f>SUMIFS(Data!Z:Z,Data!B:B,Figure16!B6222,Data!A:A,Figure16!A6222)</f>
        <v>1</v>
      </c>
    </row>
    <row r="6223" spans="1:8">
      <c r="A6223" s="27">
        <v>2012</v>
      </c>
      <c r="B6223" t="s">
        <v>98</v>
      </c>
      <c r="C6223" s="3">
        <f>SUMIFS(Data!F:F,Data!$B:$B,Figure16!$B6223,Data!$A:$A,Figure16!$A6223)</f>
        <v>25158420.046875</v>
      </c>
      <c r="D6223" s="3">
        <f>SUMIFS(Data!Y:Y,Data!$B:$B,Figure16!$B6223,Data!$A:$A,Figure16!$A6223)</f>
        <v>0</v>
      </c>
      <c r="E6223" s="3">
        <f>SUMIFS(Data!Q:Q,Data!$B:$B,Figure16!$B6223,Data!$A:$A,Figure16!$A6223)</f>
        <v>3801862611.3641367</v>
      </c>
      <c r="F6223" s="1">
        <f t="shared" si="198"/>
        <v>0.66173932670986158</v>
      </c>
      <c r="G6223" s="1">
        <f t="shared" si="199"/>
        <v>0</v>
      </c>
      <c r="H6223">
        <f>SUMIFS(Data!Z:Z,Data!B:B,Figure16!B6223,Data!A:A,Figure16!A6223)</f>
        <v>1</v>
      </c>
    </row>
    <row r="6224" spans="1:8">
      <c r="A6224" s="27">
        <v>2013</v>
      </c>
      <c r="B6224" t="s">
        <v>98</v>
      </c>
      <c r="C6224" s="3">
        <f>SUMIFS(Data!F:F,Data!$B:$B,Figure16!$B6224,Data!$A:$A,Figure16!$A6224)</f>
        <v>30003000</v>
      </c>
      <c r="D6224" s="3">
        <f>SUMIFS(Data!Y:Y,Data!$B:$B,Figure16!$B6224,Data!$A:$A,Figure16!$A6224)</f>
        <v>0</v>
      </c>
      <c r="E6224" s="3">
        <f>SUMIFS(Data!Q:Q,Data!$B:$B,Figure16!$B6224,Data!$A:$A,Figure16!$A6224)</f>
        <v>4920343194.9933939</v>
      </c>
      <c r="F6224" s="1">
        <f t="shared" si="198"/>
        <v>0.60977453829905626</v>
      </c>
      <c r="G6224" s="1">
        <f t="shared" si="199"/>
        <v>0</v>
      </c>
      <c r="H6224">
        <f>SUMIFS(Data!Z:Z,Data!B:B,Figure16!B6224,Data!A:A,Figure16!A6224)</f>
        <v>1</v>
      </c>
    </row>
    <row r="6225" spans="1:8">
      <c r="A6225" s="27">
        <v>2014</v>
      </c>
      <c r="B6225" t="s">
        <v>98</v>
      </c>
      <c r="C6225" s="3">
        <f>SUMIFS(Data!F:F,Data!$B:$B,Figure16!$B6225,Data!$A:$A,Figure16!$A6225)</f>
        <v>69918283.65625</v>
      </c>
      <c r="D6225" s="3">
        <f>SUMIFS(Data!Y:Y,Data!$B:$B,Figure16!$B6225,Data!$A:$A,Figure16!$A6225)</f>
        <v>0</v>
      </c>
      <c r="E6225" s="3">
        <f>SUMIFS(Data!Q:Q,Data!$B:$B,Figure16!$B6225,Data!$A:$A,Figure16!$A6225)</f>
        <v>5015157815.7340612</v>
      </c>
      <c r="F6225" s="1">
        <f t="shared" si="198"/>
        <v>1.3941392519472722</v>
      </c>
      <c r="G6225" s="1">
        <f t="shared" si="199"/>
        <v>0</v>
      </c>
      <c r="H6225">
        <f>SUMIFS(Data!Z:Z,Data!B:B,Figure16!B6225,Data!A:A,Figure16!A6225)</f>
        <v>1</v>
      </c>
    </row>
    <row r="6226" spans="1:8">
      <c r="A6226" s="27">
        <v>2015</v>
      </c>
      <c r="B6226" t="s">
        <v>98</v>
      </c>
      <c r="C6226" s="3">
        <f>SUMIFS(Data!F:F,Data!$B:$B,Figure16!$B6226,Data!$A:$A,Figure16!$A6226)</f>
        <v>0</v>
      </c>
      <c r="D6226" s="3">
        <f>SUMIFS(Data!Y:Y,Data!$B:$B,Figure16!$B6226,Data!$A:$A,Figure16!$A6226)</f>
        <v>0</v>
      </c>
      <c r="E6226" s="3">
        <f>SUMIFS(Data!Q:Q,Data!$B:$B,Figure16!$B6226,Data!$A:$A,Figure16!$A6226)</f>
        <v>4218723875.1379037</v>
      </c>
      <c r="F6226" s="1">
        <f t="shared" si="198"/>
        <v>0</v>
      </c>
      <c r="G6226" s="1">
        <f t="shared" si="199"/>
        <v>0</v>
      </c>
      <c r="H6226">
        <f>SUMIFS(Data!Z:Z,Data!B:B,Figure16!B6226,Data!A:A,Figure16!A6226)</f>
        <v>1</v>
      </c>
    </row>
    <row r="6227" spans="1:8">
      <c r="A6227" s="27">
        <v>2016</v>
      </c>
      <c r="B6227" t="s">
        <v>98</v>
      </c>
      <c r="C6227" s="3">
        <f>SUMIFS(Data!F:F,Data!$B:$B,Figure16!$B6227,Data!$A:$A,Figure16!$A6227)</f>
        <v>167000000</v>
      </c>
      <c r="D6227" s="3">
        <f>SUMIFS(Data!Y:Y,Data!$B:$B,Figure16!$B6227,Data!$A:$A,Figure16!$A6227)</f>
        <v>0</v>
      </c>
      <c r="E6227" s="3">
        <f>SUMIFS(Data!Q:Q,Data!$B:$B,Figure16!$B6227,Data!$A:$A,Figure16!$A6227)</f>
        <v>3556036534.5692306</v>
      </c>
      <c r="F6227" s="1">
        <f t="shared" si="198"/>
        <v>4.696239714540221</v>
      </c>
      <c r="G6227" s="1">
        <f t="shared" si="199"/>
        <v>0</v>
      </c>
      <c r="H6227">
        <f>SUMIFS(Data!Z:Z,Data!B:B,Figure16!B6227,Data!A:A,Figure16!A6227)</f>
        <v>1</v>
      </c>
    </row>
    <row r="6228" spans="1:8">
      <c r="A6228" s="27">
        <v>2017</v>
      </c>
      <c r="B6228" t="s">
        <v>98</v>
      </c>
      <c r="C6228" s="3">
        <f>SUMIFS(Data!F:F,Data!$B:$B,Figure16!$B6228,Data!$A:$A,Figure16!$A6228)</f>
        <v>659000000</v>
      </c>
      <c r="D6228" s="3">
        <f>SUMIFS(Data!Y:Y,Data!$B:$B,Figure16!$B6228,Data!$A:$A,Figure16!$A6228)</f>
        <v>0</v>
      </c>
      <c r="E6228" s="3">
        <f>SUMIFS(Data!Q:Q,Data!$B:$B,Figure16!$B6228,Data!$A:$A,Figure16!$A6228)</f>
        <v>3775047333.9211626</v>
      </c>
      <c r="F6228" s="1">
        <f t="shared" si="198"/>
        <v>17.456734756104183</v>
      </c>
      <c r="G6228" s="1">
        <f t="shared" si="199"/>
        <v>0</v>
      </c>
      <c r="H6228">
        <f>SUMIFS(Data!Z:Z,Data!B:B,Figure16!B6228,Data!A:A,Figure16!A6228)</f>
        <v>1</v>
      </c>
    </row>
    <row r="6229" spans="1:8">
      <c r="A6229" s="27">
        <v>1960</v>
      </c>
      <c r="B6229" t="s">
        <v>84</v>
      </c>
      <c r="C6229" s="3">
        <f>SUMIFS(Data!F:F,Data!$B:$B,Figure16!$B6229,Data!$A:$A,Figure16!$A6229)</f>
        <v>0</v>
      </c>
      <c r="D6229" s="3">
        <f>SUMIFS(Data!Y:Y,Data!$B:$B,Figure16!$B6229,Data!$A:$A,Figure16!$A6229)</f>
        <v>0</v>
      </c>
      <c r="E6229" s="3">
        <f>SUMIFS(Data!Q:Q,Data!$B:$B,Figure16!$B6229,Data!$A:$A,Figure16!$A6229)</f>
        <v>0</v>
      </c>
      <c r="F6229" s="1" t="str">
        <f t="shared" si="198"/>
        <v/>
      </c>
      <c r="G6229" s="1" t="str">
        <f t="shared" si="199"/>
        <v/>
      </c>
      <c r="H6229">
        <f>SUMIFS(Data!Z:Z,Data!B:B,Figure16!B6229,Data!A:A,Figure16!A6229)</f>
        <v>1</v>
      </c>
    </row>
    <row r="6230" spans="1:8">
      <c r="A6230" s="27">
        <v>1961</v>
      </c>
      <c r="B6230" t="s">
        <v>84</v>
      </c>
      <c r="C6230" s="3">
        <f>SUMIFS(Data!F:F,Data!$B:$B,Figure16!$B6230,Data!$A:$A,Figure16!$A6230)</f>
        <v>0</v>
      </c>
      <c r="D6230" s="3">
        <f>SUMIFS(Data!Y:Y,Data!$B:$B,Figure16!$B6230,Data!$A:$A,Figure16!$A6230)</f>
        <v>0</v>
      </c>
      <c r="E6230" s="3">
        <f>SUMIFS(Data!Q:Q,Data!$B:$B,Figure16!$B6230,Data!$A:$A,Figure16!$A6230)</f>
        <v>0</v>
      </c>
      <c r="F6230" s="1" t="str">
        <f t="shared" si="198"/>
        <v/>
      </c>
      <c r="G6230" s="1" t="str">
        <f t="shared" si="199"/>
        <v/>
      </c>
      <c r="H6230">
        <f>SUMIFS(Data!Z:Z,Data!B:B,Figure16!B6230,Data!A:A,Figure16!A6230)</f>
        <v>1</v>
      </c>
    </row>
    <row r="6231" spans="1:8">
      <c r="A6231" s="27">
        <v>1962</v>
      </c>
      <c r="B6231" t="s">
        <v>84</v>
      </c>
      <c r="C6231" s="3">
        <f>SUMIFS(Data!F:F,Data!$B:$B,Figure16!$B6231,Data!$A:$A,Figure16!$A6231)</f>
        <v>0</v>
      </c>
      <c r="D6231" s="3">
        <f>SUMIFS(Data!Y:Y,Data!$B:$B,Figure16!$B6231,Data!$A:$A,Figure16!$A6231)</f>
        <v>0</v>
      </c>
      <c r="E6231" s="3">
        <f>SUMIFS(Data!Q:Q,Data!$B:$B,Figure16!$B6231,Data!$A:$A,Figure16!$A6231)</f>
        <v>0</v>
      </c>
      <c r="F6231" s="1" t="str">
        <f t="shared" si="198"/>
        <v/>
      </c>
      <c r="G6231" s="1" t="str">
        <f t="shared" si="199"/>
        <v/>
      </c>
      <c r="H6231">
        <f>SUMIFS(Data!Z:Z,Data!B:B,Figure16!B6231,Data!A:A,Figure16!A6231)</f>
        <v>1</v>
      </c>
    </row>
    <row r="6232" spans="1:8">
      <c r="A6232" s="27">
        <v>1963</v>
      </c>
      <c r="B6232" t="s">
        <v>84</v>
      </c>
      <c r="C6232" s="3">
        <f>SUMIFS(Data!F:F,Data!$B:$B,Figure16!$B6232,Data!$A:$A,Figure16!$A6232)</f>
        <v>21600000</v>
      </c>
      <c r="D6232" s="3">
        <f>SUMIFS(Data!Y:Y,Data!$B:$B,Figure16!$B6232,Data!$A:$A,Figure16!$A6232)</f>
        <v>0</v>
      </c>
      <c r="E6232" s="3">
        <f>SUMIFS(Data!Q:Q,Data!$B:$B,Figure16!$B6232,Data!$A:$A,Figure16!$A6232)</f>
        <v>0</v>
      </c>
      <c r="F6232" s="1" t="str">
        <f t="shared" si="198"/>
        <v/>
      </c>
      <c r="G6232" s="1" t="str">
        <f t="shared" si="199"/>
        <v/>
      </c>
      <c r="H6232">
        <f>SUMIFS(Data!Z:Z,Data!B:B,Figure16!B6232,Data!A:A,Figure16!A6232)</f>
        <v>1</v>
      </c>
    </row>
    <row r="6233" spans="1:8">
      <c r="A6233" s="27">
        <v>1964</v>
      </c>
      <c r="B6233" t="s">
        <v>84</v>
      </c>
      <c r="C6233" s="3">
        <f>SUMIFS(Data!F:F,Data!$B:$B,Figure16!$B6233,Data!$A:$A,Figure16!$A6233)</f>
        <v>0</v>
      </c>
      <c r="D6233" s="3">
        <f>SUMIFS(Data!Y:Y,Data!$B:$B,Figure16!$B6233,Data!$A:$A,Figure16!$A6233)</f>
        <v>0</v>
      </c>
      <c r="E6233" s="3">
        <f>SUMIFS(Data!Q:Q,Data!$B:$B,Figure16!$B6233,Data!$A:$A,Figure16!$A6233)</f>
        <v>0</v>
      </c>
      <c r="F6233" s="1" t="str">
        <f t="shared" si="198"/>
        <v/>
      </c>
      <c r="G6233" s="1" t="str">
        <f t="shared" si="199"/>
        <v/>
      </c>
      <c r="H6233">
        <f>SUMIFS(Data!Z:Z,Data!B:B,Figure16!B6233,Data!A:A,Figure16!A6233)</f>
        <v>1</v>
      </c>
    </row>
    <row r="6234" spans="1:8">
      <c r="A6234" s="27">
        <v>1965</v>
      </c>
      <c r="B6234" t="s">
        <v>84</v>
      </c>
      <c r="C6234" s="3">
        <f>SUMIFS(Data!F:F,Data!$B:$B,Figure16!$B6234,Data!$A:$A,Figure16!$A6234)</f>
        <v>1500000</v>
      </c>
      <c r="D6234" s="3">
        <f>SUMIFS(Data!Y:Y,Data!$B:$B,Figure16!$B6234,Data!$A:$A,Figure16!$A6234)</f>
        <v>0</v>
      </c>
      <c r="E6234" s="3">
        <f>SUMIFS(Data!Q:Q,Data!$B:$B,Figure16!$B6234,Data!$A:$A,Figure16!$A6234)</f>
        <v>0</v>
      </c>
      <c r="F6234" s="1" t="str">
        <f t="shared" si="198"/>
        <v/>
      </c>
      <c r="G6234" s="1" t="str">
        <f t="shared" si="199"/>
        <v/>
      </c>
      <c r="H6234">
        <f>SUMIFS(Data!Z:Z,Data!B:B,Figure16!B6234,Data!A:A,Figure16!A6234)</f>
        <v>1</v>
      </c>
    </row>
    <row r="6235" spans="1:8">
      <c r="A6235" s="27">
        <v>1966</v>
      </c>
      <c r="B6235" t="s">
        <v>84</v>
      </c>
      <c r="C6235" s="3">
        <f>SUMIFS(Data!F:F,Data!$B:$B,Figure16!$B6235,Data!$A:$A,Figure16!$A6235)</f>
        <v>200000</v>
      </c>
      <c r="D6235" s="3">
        <f>SUMIFS(Data!Y:Y,Data!$B:$B,Figure16!$B6235,Data!$A:$A,Figure16!$A6235)</f>
        <v>0</v>
      </c>
      <c r="E6235" s="3">
        <f>SUMIFS(Data!Q:Q,Data!$B:$B,Figure16!$B6235,Data!$A:$A,Figure16!$A6235)</f>
        <v>0</v>
      </c>
      <c r="F6235" s="1" t="str">
        <f t="shared" si="198"/>
        <v/>
      </c>
      <c r="G6235" s="1" t="str">
        <f t="shared" si="199"/>
        <v/>
      </c>
      <c r="H6235">
        <f>SUMIFS(Data!Z:Z,Data!B:B,Figure16!B6235,Data!A:A,Figure16!A6235)</f>
        <v>1</v>
      </c>
    </row>
    <row r="6236" spans="1:8">
      <c r="A6236" s="27">
        <v>1967</v>
      </c>
      <c r="B6236" t="s">
        <v>84</v>
      </c>
      <c r="C6236" s="3">
        <f>SUMIFS(Data!F:F,Data!$B:$B,Figure16!$B6236,Data!$A:$A,Figure16!$A6236)</f>
        <v>0</v>
      </c>
      <c r="D6236" s="3">
        <f>SUMIFS(Data!Y:Y,Data!$B:$B,Figure16!$B6236,Data!$A:$A,Figure16!$A6236)</f>
        <v>0</v>
      </c>
      <c r="E6236" s="3">
        <f>SUMIFS(Data!Q:Q,Data!$B:$B,Figure16!$B6236,Data!$A:$A,Figure16!$A6236)</f>
        <v>0</v>
      </c>
      <c r="F6236" s="1" t="str">
        <f t="shared" si="198"/>
        <v/>
      </c>
      <c r="G6236" s="1" t="str">
        <f t="shared" si="199"/>
        <v/>
      </c>
      <c r="H6236">
        <f>SUMIFS(Data!Z:Z,Data!B:B,Figure16!B6236,Data!A:A,Figure16!A6236)</f>
        <v>1</v>
      </c>
    </row>
    <row r="6237" spans="1:8">
      <c r="A6237" s="27">
        <v>1968</v>
      </c>
      <c r="B6237" t="s">
        <v>84</v>
      </c>
      <c r="C6237" s="3">
        <f>SUMIFS(Data!F:F,Data!$B:$B,Figure16!$B6237,Data!$A:$A,Figure16!$A6237)</f>
        <v>0</v>
      </c>
      <c r="D6237" s="3">
        <f>SUMIFS(Data!Y:Y,Data!$B:$B,Figure16!$B6237,Data!$A:$A,Figure16!$A6237)</f>
        <v>0</v>
      </c>
      <c r="E6237" s="3">
        <f>SUMIFS(Data!Q:Q,Data!$B:$B,Figure16!$B6237,Data!$A:$A,Figure16!$A6237)</f>
        <v>0</v>
      </c>
      <c r="F6237" s="1" t="str">
        <f t="shared" si="198"/>
        <v/>
      </c>
      <c r="G6237" s="1" t="str">
        <f t="shared" si="199"/>
        <v/>
      </c>
      <c r="H6237">
        <f>SUMIFS(Data!Z:Z,Data!B:B,Figure16!B6237,Data!A:A,Figure16!A6237)</f>
        <v>1</v>
      </c>
    </row>
    <row r="6238" spans="1:8">
      <c r="A6238" s="27">
        <v>1969</v>
      </c>
      <c r="B6238" t="s">
        <v>84</v>
      </c>
      <c r="C6238" s="3">
        <f>SUMIFS(Data!F:F,Data!$B:$B,Figure16!$B6238,Data!$A:$A,Figure16!$A6238)</f>
        <v>0</v>
      </c>
      <c r="D6238" s="3">
        <f>SUMIFS(Data!Y:Y,Data!$B:$B,Figure16!$B6238,Data!$A:$A,Figure16!$A6238)</f>
        <v>0</v>
      </c>
      <c r="E6238" s="3">
        <f>SUMIFS(Data!Q:Q,Data!$B:$B,Figure16!$B6238,Data!$A:$A,Figure16!$A6238)</f>
        <v>0</v>
      </c>
      <c r="F6238" s="1" t="str">
        <f t="shared" si="198"/>
        <v/>
      </c>
      <c r="G6238" s="1" t="str">
        <f t="shared" si="199"/>
        <v/>
      </c>
      <c r="H6238">
        <f>SUMIFS(Data!Z:Z,Data!B:B,Figure16!B6238,Data!A:A,Figure16!A6238)</f>
        <v>1</v>
      </c>
    </row>
    <row r="6239" spans="1:8">
      <c r="A6239" s="27">
        <v>1970</v>
      </c>
      <c r="B6239" t="s">
        <v>84</v>
      </c>
      <c r="C6239" s="3">
        <f>SUMIFS(Data!F:F,Data!$B:$B,Figure16!$B6239,Data!$A:$A,Figure16!$A6239)</f>
        <v>0</v>
      </c>
      <c r="D6239" s="3">
        <f>SUMIFS(Data!Y:Y,Data!$B:$B,Figure16!$B6239,Data!$A:$A,Figure16!$A6239)</f>
        <v>0</v>
      </c>
      <c r="E6239" s="3">
        <f>SUMIFS(Data!Q:Q,Data!$B:$B,Figure16!$B6239,Data!$A:$A,Figure16!$A6239)</f>
        <v>0</v>
      </c>
      <c r="F6239" s="1" t="str">
        <f t="shared" si="198"/>
        <v/>
      </c>
      <c r="G6239" s="1" t="str">
        <f t="shared" si="199"/>
        <v/>
      </c>
      <c r="H6239">
        <f>SUMIFS(Data!Z:Z,Data!B:B,Figure16!B6239,Data!A:A,Figure16!A6239)</f>
        <v>1</v>
      </c>
    </row>
    <row r="6240" spans="1:8">
      <c r="A6240" s="27">
        <v>1971</v>
      </c>
      <c r="B6240" t="s">
        <v>84</v>
      </c>
      <c r="C6240" s="3">
        <f>SUMIFS(Data!F:F,Data!$B:$B,Figure16!$B6240,Data!$A:$A,Figure16!$A6240)</f>
        <v>116000000</v>
      </c>
      <c r="D6240" s="3">
        <f>SUMIFS(Data!Y:Y,Data!$B:$B,Figure16!$B6240,Data!$A:$A,Figure16!$A6240)</f>
        <v>0</v>
      </c>
      <c r="E6240" s="3">
        <f>SUMIFS(Data!Q:Q,Data!$B:$B,Figure16!$B6240,Data!$A:$A,Figure16!$A6240)</f>
        <v>0</v>
      </c>
      <c r="F6240" s="1" t="str">
        <f t="shared" si="198"/>
        <v/>
      </c>
      <c r="G6240" s="1" t="str">
        <f t="shared" si="199"/>
        <v/>
      </c>
      <c r="H6240">
        <f>SUMIFS(Data!Z:Z,Data!B:B,Figure16!B6240,Data!A:A,Figure16!A6240)</f>
        <v>1</v>
      </c>
    </row>
    <row r="6241" spans="1:8">
      <c r="A6241" s="27">
        <v>1972</v>
      </c>
      <c r="B6241" t="s">
        <v>84</v>
      </c>
      <c r="C6241" s="3">
        <f>SUMIFS(Data!F:F,Data!$B:$B,Figure16!$B6241,Data!$A:$A,Figure16!$A6241)</f>
        <v>0</v>
      </c>
      <c r="D6241" s="3">
        <f>SUMIFS(Data!Y:Y,Data!$B:$B,Figure16!$B6241,Data!$A:$A,Figure16!$A6241)</f>
        <v>0</v>
      </c>
      <c r="E6241" s="3">
        <f>SUMIFS(Data!Q:Q,Data!$B:$B,Figure16!$B6241,Data!$A:$A,Figure16!$A6241)</f>
        <v>0</v>
      </c>
      <c r="F6241" s="1" t="str">
        <f t="shared" si="198"/>
        <v/>
      </c>
      <c r="G6241" s="1" t="str">
        <f t="shared" si="199"/>
        <v/>
      </c>
      <c r="H6241">
        <f>SUMIFS(Data!Z:Z,Data!B:B,Figure16!B6241,Data!A:A,Figure16!A6241)</f>
        <v>1</v>
      </c>
    </row>
    <row r="6242" spans="1:8">
      <c r="A6242" s="27">
        <v>1973</v>
      </c>
      <c r="B6242" t="s">
        <v>84</v>
      </c>
      <c r="C6242" s="3">
        <f>SUMIFS(Data!F:F,Data!$B:$B,Figure16!$B6242,Data!$A:$A,Figure16!$A6242)</f>
        <v>0</v>
      </c>
      <c r="D6242" s="3">
        <f>SUMIFS(Data!Y:Y,Data!$B:$B,Figure16!$B6242,Data!$A:$A,Figure16!$A6242)</f>
        <v>0</v>
      </c>
      <c r="E6242" s="3">
        <f>SUMIFS(Data!Q:Q,Data!$B:$B,Figure16!$B6242,Data!$A:$A,Figure16!$A6242)</f>
        <v>0</v>
      </c>
      <c r="F6242" s="1" t="str">
        <f t="shared" si="198"/>
        <v/>
      </c>
      <c r="G6242" s="1" t="str">
        <f t="shared" si="199"/>
        <v/>
      </c>
      <c r="H6242">
        <f>SUMIFS(Data!Z:Z,Data!B:B,Figure16!B6242,Data!A:A,Figure16!A6242)</f>
        <v>1</v>
      </c>
    </row>
    <row r="6243" spans="1:8">
      <c r="A6243" s="27">
        <v>1974</v>
      </c>
      <c r="B6243" t="s">
        <v>84</v>
      </c>
      <c r="C6243" s="3">
        <f>SUMIFS(Data!F:F,Data!$B:$B,Figure16!$B6243,Data!$A:$A,Figure16!$A6243)</f>
        <v>4000000</v>
      </c>
      <c r="D6243" s="3">
        <f>SUMIFS(Data!Y:Y,Data!$B:$B,Figure16!$B6243,Data!$A:$A,Figure16!$A6243)</f>
        <v>0</v>
      </c>
      <c r="E6243" s="3">
        <f>SUMIFS(Data!Q:Q,Data!$B:$B,Figure16!$B6243,Data!$A:$A,Figure16!$A6243)</f>
        <v>0</v>
      </c>
      <c r="F6243" s="1" t="str">
        <f t="shared" si="198"/>
        <v/>
      </c>
      <c r="G6243" s="1" t="str">
        <f t="shared" si="199"/>
        <v/>
      </c>
      <c r="H6243">
        <f>SUMIFS(Data!Z:Z,Data!B:B,Figure16!B6243,Data!A:A,Figure16!A6243)</f>
        <v>1</v>
      </c>
    </row>
    <row r="6244" spans="1:8">
      <c r="A6244" s="27">
        <v>1975</v>
      </c>
      <c r="B6244" t="s">
        <v>84</v>
      </c>
      <c r="C6244" s="3">
        <f>SUMIFS(Data!F:F,Data!$B:$B,Figure16!$B6244,Data!$A:$A,Figure16!$A6244)</f>
        <v>500000</v>
      </c>
      <c r="D6244" s="3">
        <f>SUMIFS(Data!Y:Y,Data!$B:$B,Figure16!$B6244,Data!$A:$A,Figure16!$A6244)</f>
        <v>0</v>
      </c>
      <c r="E6244" s="3">
        <f>SUMIFS(Data!Q:Q,Data!$B:$B,Figure16!$B6244,Data!$A:$A,Figure16!$A6244)</f>
        <v>0</v>
      </c>
      <c r="F6244" s="1" t="str">
        <f t="shared" si="198"/>
        <v/>
      </c>
      <c r="G6244" s="1" t="str">
        <f t="shared" si="199"/>
        <v/>
      </c>
      <c r="H6244">
        <f>SUMIFS(Data!Z:Z,Data!B:B,Figure16!B6244,Data!A:A,Figure16!A6244)</f>
        <v>1</v>
      </c>
    </row>
    <row r="6245" spans="1:8">
      <c r="A6245" s="27">
        <v>1976</v>
      </c>
      <c r="B6245" t="s">
        <v>84</v>
      </c>
      <c r="C6245" s="3">
        <f>SUMIFS(Data!F:F,Data!$B:$B,Figure16!$B6245,Data!$A:$A,Figure16!$A6245)</f>
        <v>0</v>
      </c>
      <c r="D6245" s="3">
        <f>SUMIFS(Data!Y:Y,Data!$B:$B,Figure16!$B6245,Data!$A:$A,Figure16!$A6245)</f>
        <v>0</v>
      </c>
      <c r="E6245" s="3">
        <f>SUMIFS(Data!Q:Q,Data!$B:$B,Figure16!$B6245,Data!$A:$A,Figure16!$A6245)</f>
        <v>0</v>
      </c>
      <c r="F6245" s="1" t="str">
        <f t="shared" si="198"/>
        <v/>
      </c>
      <c r="G6245" s="1" t="str">
        <f t="shared" si="199"/>
        <v/>
      </c>
      <c r="H6245">
        <f>SUMIFS(Data!Z:Z,Data!B:B,Figure16!B6245,Data!A:A,Figure16!A6245)</f>
        <v>1</v>
      </c>
    </row>
    <row r="6246" spans="1:8">
      <c r="A6246" s="27">
        <v>1977</v>
      </c>
      <c r="B6246" t="s">
        <v>84</v>
      </c>
      <c r="C6246" s="3">
        <f>SUMIFS(Data!F:F,Data!$B:$B,Figure16!$B6246,Data!$A:$A,Figure16!$A6246)</f>
        <v>0</v>
      </c>
      <c r="D6246" s="3">
        <f>SUMIFS(Data!Y:Y,Data!$B:$B,Figure16!$B6246,Data!$A:$A,Figure16!$A6246)</f>
        <v>0</v>
      </c>
      <c r="E6246" s="3">
        <f>SUMIFS(Data!Q:Q,Data!$B:$B,Figure16!$B6246,Data!$A:$A,Figure16!$A6246)</f>
        <v>0</v>
      </c>
      <c r="F6246" s="1" t="str">
        <f t="shared" si="198"/>
        <v/>
      </c>
      <c r="G6246" s="1" t="str">
        <f t="shared" si="199"/>
        <v/>
      </c>
      <c r="H6246">
        <f>SUMIFS(Data!Z:Z,Data!B:B,Figure16!B6246,Data!A:A,Figure16!A6246)</f>
        <v>1</v>
      </c>
    </row>
    <row r="6247" spans="1:8">
      <c r="A6247" s="27">
        <v>1978</v>
      </c>
      <c r="B6247" t="s">
        <v>84</v>
      </c>
      <c r="C6247" s="3">
        <f>SUMIFS(Data!F:F,Data!$B:$B,Figure16!$B6247,Data!$A:$A,Figure16!$A6247)</f>
        <v>18000000</v>
      </c>
      <c r="D6247" s="3">
        <f>SUMIFS(Data!Y:Y,Data!$B:$B,Figure16!$B6247,Data!$A:$A,Figure16!$A6247)</f>
        <v>0</v>
      </c>
      <c r="E6247" s="3">
        <f>SUMIFS(Data!Q:Q,Data!$B:$B,Figure16!$B6247,Data!$A:$A,Figure16!$A6247)</f>
        <v>0</v>
      </c>
      <c r="F6247" s="1" t="str">
        <f t="shared" si="198"/>
        <v/>
      </c>
      <c r="G6247" s="1" t="str">
        <f t="shared" si="199"/>
        <v/>
      </c>
      <c r="H6247">
        <f>SUMIFS(Data!Z:Z,Data!B:B,Figure16!B6247,Data!A:A,Figure16!A6247)</f>
        <v>1</v>
      </c>
    </row>
    <row r="6248" spans="1:8">
      <c r="A6248" s="27">
        <v>1979</v>
      </c>
      <c r="B6248" t="s">
        <v>84</v>
      </c>
      <c r="C6248" s="3">
        <f>SUMIFS(Data!F:F,Data!$B:$B,Figure16!$B6248,Data!$A:$A,Figure16!$A6248)</f>
        <v>0</v>
      </c>
      <c r="D6248" s="3">
        <f>SUMIFS(Data!Y:Y,Data!$B:$B,Figure16!$B6248,Data!$A:$A,Figure16!$A6248)</f>
        <v>0</v>
      </c>
      <c r="E6248" s="3">
        <f>SUMIFS(Data!Q:Q,Data!$B:$B,Figure16!$B6248,Data!$A:$A,Figure16!$A6248)</f>
        <v>0</v>
      </c>
      <c r="F6248" s="1" t="str">
        <f t="shared" si="198"/>
        <v/>
      </c>
      <c r="G6248" s="1" t="str">
        <f t="shared" si="199"/>
        <v/>
      </c>
      <c r="H6248">
        <f>SUMIFS(Data!Z:Z,Data!B:B,Figure16!B6248,Data!A:A,Figure16!A6248)</f>
        <v>1</v>
      </c>
    </row>
    <row r="6249" spans="1:8">
      <c r="A6249" s="27">
        <v>1980</v>
      </c>
      <c r="B6249" t="s">
        <v>84</v>
      </c>
      <c r="C6249" s="3">
        <f>SUMIFS(Data!F:F,Data!$B:$B,Figure16!$B6249,Data!$A:$A,Figure16!$A6249)</f>
        <v>9700000</v>
      </c>
      <c r="D6249" s="3">
        <f>SUMIFS(Data!Y:Y,Data!$B:$B,Figure16!$B6249,Data!$A:$A,Figure16!$A6249)</f>
        <v>0</v>
      </c>
      <c r="E6249" s="3">
        <f>SUMIFS(Data!Q:Q,Data!$B:$B,Figure16!$B6249,Data!$A:$A,Figure16!$A6249)</f>
        <v>0</v>
      </c>
      <c r="F6249" s="1" t="str">
        <f t="shared" si="198"/>
        <v/>
      </c>
      <c r="G6249" s="1" t="str">
        <f t="shared" si="199"/>
        <v/>
      </c>
      <c r="H6249">
        <f>SUMIFS(Data!Z:Z,Data!B:B,Figure16!B6249,Data!A:A,Figure16!A6249)</f>
        <v>1</v>
      </c>
    </row>
    <row r="6250" spans="1:8">
      <c r="A6250" s="27">
        <v>1981</v>
      </c>
      <c r="B6250" t="s">
        <v>84</v>
      </c>
      <c r="C6250" s="3">
        <f>SUMIFS(Data!F:F,Data!$B:$B,Figure16!$B6250,Data!$A:$A,Figure16!$A6250)</f>
        <v>0</v>
      </c>
      <c r="D6250" s="3">
        <f>SUMIFS(Data!Y:Y,Data!$B:$B,Figure16!$B6250,Data!$A:$A,Figure16!$A6250)</f>
        <v>0</v>
      </c>
      <c r="E6250" s="3">
        <f>SUMIFS(Data!Q:Q,Data!$B:$B,Figure16!$B6250,Data!$A:$A,Figure16!$A6250)</f>
        <v>0</v>
      </c>
      <c r="F6250" s="1" t="str">
        <f t="shared" si="198"/>
        <v/>
      </c>
      <c r="G6250" s="1" t="str">
        <f t="shared" si="199"/>
        <v/>
      </c>
      <c r="H6250">
        <f>SUMIFS(Data!Z:Z,Data!B:B,Figure16!B6250,Data!A:A,Figure16!A6250)</f>
        <v>1</v>
      </c>
    </row>
    <row r="6251" spans="1:8">
      <c r="A6251" s="27">
        <v>1982</v>
      </c>
      <c r="B6251" t="s">
        <v>84</v>
      </c>
      <c r="C6251" s="3">
        <f>SUMIFS(Data!F:F,Data!$B:$B,Figure16!$B6251,Data!$A:$A,Figure16!$A6251)</f>
        <v>0</v>
      </c>
      <c r="D6251" s="3">
        <f>SUMIFS(Data!Y:Y,Data!$B:$B,Figure16!$B6251,Data!$A:$A,Figure16!$A6251)</f>
        <v>0</v>
      </c>
      <c r="E6251" s="3">
        <f>SUMIFS(Data!Q:Q,Data!$B:$B,Figure16!$B6251,Data!$A:$A,Figure16!$A6251)</f>
        <v>0</v>
      </c>
      <c r="F6251" s="1" t="str">
        <f t="shared" si="198"/>
        <v/>
      </c>
      <c r="G6251" s="1" t="str">
        <f t="shared" si="199"/>
        <v/>
      </c>
      <c r="H6251">
        <f>SUMIFS(Data!Z:Z,Data!B:B,Figure16!B6251,Data!A:A,Figure16!A6251)</f>
        <v>1</v>
      </c>
    </row>
    <row r="6252" spans="1:8">
      <c r="A6252" s="27">
        <v>1983</v>
      </c>
      <c r="B6252" t="s">
        <v>84</v>
      </c>
      <c r="C6252" s="3">
        <f>SUMIFS(Data!F:F,Data!$B:$B,Figure16!$B6252,Data!$A:$A,Figure16!$A6252)</f>
        <v>3400000</v>
      </c>
      <c r="D6252" s="3">
        <f>SUMIFS(Data!Y:Y,Data!$B:$B,Figure16!$B6252,Data!$A:$A,Figure16!$A6252)</f>
        <v>0</v>
      </c>
      <c r="E6252" s="3">
        <f>SUMIFS(Data!Q:Q,Data!$B:$B,Figure16!$B6252,Data!$A:$A,Figure16!$A6252)</f>
        <v>0</v>
      </c>
      <c r="F6252" s="1" t="str">
        <f t="shared" si="198"/>
        <v/>
      </c>
      <c r="G6252" s="1" t="str">
        <f t="shared" si="199"/>
        <v/>
      </c>
      <c r="H6252">
        <f>SUMIFS(Data!Z:Z,Data!B:B,Figure16!B6252,Data!A:A,Figure16!A6252)</f>
        <v>1</v>
      </c>
    </row>
    <row r="6253" spans="1:8">
      <c r="A6253" s="27">
        <v>1984</v>
      </c>
      <c r="B6253" t="s">
        <v>84</v>
      </c>
      <c r="C6253" s="3">
        <f>SUMIFS(Data!F:F,Data!$B:$B,Figure16!$B6253,Data!$A:$A,Figure16!$A6253)</f>
        <v>200000</v>
      </c>
      <c r="D6253" s="3">
        <f>SUMIFS(Data!Y:Y,Data!$B:$B,Figure16!$B6253,Data!$A:$A,Figure16!$A6253)</f>
        <v>0</v>
      </c>
      <c r="E6253" s="3">
        <f>SUMIFS(Data!Q:Q,Data!$B:$B,Figure16!$B6253,Data!$A:$A,Figure16!$A6253)</f>
        <v>0</v>
      </c>
      <c r="F6253" s="1" t="str">
        <f t="shared" si="198"/>
        <v/>
      </c>
      <c r="G6253" s="1" t="str">
        <f t="shared" si="199"/>
        <v/>
      </c>
      <c r="H6253">
        <f>SUMIFS(Data!Z:Z,Data!B:B,Figure16!B6253,Data!A:A,Figure16!A6253)</f>
        <v>1</v>
      </c>
    </row>
    <row r="6254" spans="1:8">
      <c r="A6254" s="27">
        <v>1985</v>
      </c>
      <c r="B6254" t="s">
        <v>84</v>
      </c>
      <c r="C6254" s="3">
        <f>SUMIFS(Data!F:F,Data!$B:$B,Figure16!$B6254,Data!$A:$A,Figure16!$A6254)</f>
        <v>0</v>
      </c>
      <c r="D6254" s="3">
        <f>SUMIFS(Data!Y:Y,Data!$B:$B,Figure16!$B6254,Data!$A:$A,Figure16!$A6254)</f>
        <v>0</v>
      </c>
      <c r="E6254" s="3">
        <f>SUMIFS(Data!Q:Q,Data!$B:$B,Figure16!$B6254,Data!$A:$A,Figure16!$A6254)</f>
        <v>0</v>
      </c>
      <c r="F6254" s="1" t="str">
        <f t="shared" si="198"/>
        <v/>
      </c>
      <c r="G6254" s="1" t="str">
        <f t="shared" si="199"/>
        <v/>
      </c>
      <c r="H6254">
        <f>SUMIFS(Data!Z:Z,Data!B:B,Figure16!B6254,Data!A:A,Figure16!A6254)</f>
        <v>1</v>
      </c>
    </row>
    <row r="6255" spans="1:8">
      <c r="A6255" s="27">
        <v>1986</v>
      </c>
      <c r="B6255" t="s">
        <v>84</v>
      </c>
      <c r="C6255" s="3">
        <f>SUMIFS(Data!F:F,Data!$B:$B,Figure16!$B6255,Data!$A:$A,Figure16!$A6255)</f>
        <v>17000000</v>
      </c>
      <c r="D6255" s="3">
        <f>SUMIFS(Data!Y:Y,Data!$B:$B,Figure16!$B6255,Data!$A:$A,Figure16!$A6255)</f>
        <v>0</v>
      </c>
      <c r="E6255" s="3">
        <f>SUMIFS(Data!Q:Q,Data!$B:$B,Figure16!$B6255,Data!$A:$A,Figure16!$A6255)</f>
        <v>0</v>
      </c>
      <c r="F6255" s="1" t="str">
        <f t="shared" si="198"/>
        <v/>
      </c>
      <c r="G6255" s="1" t="str">
        <f t="shared" si="199"/>
        <v/>
      </c>
      <c r="H6255">
        <f>SUMIFS(Data!Z:Z,Data!B:B,Figure16!B6255,Data!A:A,Figure16!A6255)</f>
        <v>1</v>
      </c>
    </row>
    <row r="6256" spans="1:8">
      <c r="A6256" s="27">
        <v>1987</v>
      </c>
      <c r="B6256" t="s">
        <v>84</v>
      </c>
      <c r="C6256" s="3">
        <f>SUMIFS(Data!F:F,Data!$B:$B,Figure16!$B6256,Data!$A:$A,Figure16!$A6256)</f>
        <v>0</v>
      </c>
      <c r="D6256" s="3">
        <f>SUMIFS(Data!Y:Y,Data!$B:$B,Figure16!$B6256,Data!$A:$A,Figure16!$A6256)</f>
        <v>0</v>
      </c>
      <c r="E6256" s="3">
        <f>SUMIFS(Data!Q:Q,Data!$B:$B,Figure16!$B6256,Data!$A:$A,Figure16!$A6256)</f>
        <v>0</v>
      </c>
      <c r="F6256" s="1" t="str">
        <f t="shared" si="198"/>
        <v/>
      </c>
      <c r="G6256" s="1" t="str">
        <f t="shared" si="199"/>
        <v/>
      </c>
      <c r="H6256">
        <f>SUMIFS(Data!Z:Z,Data!B:B,Figure16!B6256,Data!A:A,Figure16!A6256)</f>
        <v>1</v>
      </c>
    </row>
    <row r="6257" spans="1:8">
      <c r="A6257" s="27">
        <v>1988</v>
      </c>
      <c r="B6257" t="s">
        <v>84</v>
      </c>
      <c r="C6257" s="3">
        <f>SUMIFS(Data!F:F,Data!$B:$B,Figure16!$B6257,Data!$A:$A,Figure16!$A6257)</f>
        <v>0</v>
      </c>
      <c r="D6257" s="3">
        <f>SUMIFS(Data!Y:Y,Data!$B:$B,Figure16!$B6257,Data!$A:$A,Figure16!$A6257)</f>
        <v>0</v>
      </c>
      <c r="E6257" s="3">
        <f>SUMIFS(Data!Q:Q,Data!$B:$B,Figure16!$B6257,Data!$A:$A,Figure16!$A6257)</f>
        <v>0</v>
      </c>
      <c r="F6257" s="1" t="str">
        <f t="shared" si="198"/>
        <v/>
      </c>
      <c r="G6257" s="1" t="str">
        <f t="shared" si="199"/>
        <v/>
      </c>
      <c r="H6257">
        <f>SUMIFS(Data!Z:Z,Data!B:B,Figure16!B6257,Data!A:A,Figure16!A6257)</f>
        <v>1</v>
      </c>
    </row>
    <row r="6258" spans="1:8">
      <c r="A6258" s="27">
        <v>1989</v>
      </c>
      <c r="B6258" t="s">
        <v>84</v>
      </c>
      <c r="C6258" s="3">
        <f>SUMIFS(Data!F:F,Data!$B:$B,Figure16!$B6258,Data!$A:$A,Figure16!$A6258)</f>
        <v>0</v>
      </c>
      <c r="D6258" s="3">
        <f>SUMIFS(Data!Y:Y,Data!$B:$B,Figure16!$B6258,Data!$A:$A,Figure16!$A6258)</f>
        <v>0</v>
      </c>
      <c r="E6258" s="3">
        <f>SUMIFS(Data!Q:Q,Data!$B:$B,Figure16!$B6258,Data!$A:$A,Figure16!$A6258)</f>
        <v>0</v>
      </c>
      <c r="F6258" s="1" t="str">
        <f t="shared" si="198"/>
        <v/>
      </c>
      <c r="G6258" s="1" t="str">
        <f t="shared" si="199"/>
        <v/>
      </c>
      <c r="H6258">
        <f>SUMIFS(Data!Z:Z,Data!B:B,Figure16!B6258,Data!A:A,Figure16!A6258)</f>
        <v>1</v>
      </c>
    </row>
    <row r="6259" spans="1:8">
      <c r="A6259" s="27">
        <v>1990</v>
      </c>
      <c r="B6259" t="s">
        <v>84</v>
      </c>
      <c r="C6259" s="3">
        <f>SUMIFS(Data!F:F,Data!$B:$B,Figure16!$B6259,Data!$A:$A,Figure16!$A6259)</f>
        <v>0</v>
      </c>
      <c r="D6259" s="3">
        <f>SUMIFS(Data!Y:Y,Data!$B:$B,Figure16!$B6259,Data!$A:$A,Figure16!$A6259)</f>
        <v>0</v>
      </c>
      <c r="E6259" s="3">
        <f>SUMIFS(Data!Q:Q,Data!$B:$B,Figure16!$B6259,Data!$A:$A,Figure16!$A6259)</f>
        <v>0</v>
      </c>
      <c r="F6259" s="1" t="str">
        <f t="shared" si="198"/>
        <v/>
      </c>
      <c r="G6259" s="1" t="str">
        <f t="shared" si="199"/>
        <v/>
      </c>
      <c r="H6259">
        <f>SUMIFS(Data!Z:Z,Data!B:B,Figure16!B6259,Data!A:A,Figure16!A6259)</f>
        <v>1</v>
      </c>
    </row>
    <row r="6260" spans="1:8">
      <c r="A6260" s="27">
        <v>1991</v>
      </c>
      <c r="B6260" t="s">
        <v>84</v>
      </c>
      <c r="C6260" s="3">
        <f>SUMIFS(Data!F:F,Data!$B:$B,Figure16!$B6260,Data!$A:$A,Figure16!$A6260)</f>
        <v>0</v>
      </c>
      <c r="D6260" s="3">
        <f>SUMIFS(Data!Y:Y,Data!$B:$B,Figure16!$B6260,Data!$A:$A,Figure16!$A6260)</f>
        <v>0</v>
      </c>
      <c r="E6260" s="3">
        <f>SUMIFS(Data!Q:Q,Data!$B:$B,Figure16!$B6260,Data!$A:$A,Figure16!$A6260)</f>
        <v>0</v>
      </c>
      <c r="F6260" s="1" t="str">
        <f t="shared" si="198"/>
        <v/>
      </c>
      <c r="G6260" s="1" t="str">
        <f t="shared" si="199"/>
        <v/>
      </c>
      <c r="H6260">
        <f>SUMIFS(Data!Z:Z,Data!B:B,Figure16!B6260,Data!A:A,Figure16!A6260)</f>
        <v>1</v>
      </c>
    </row>
    <row r="6261" spans="1:8">
      <c r="A6261" s="27">
        <v>1992</v>
      </c>
      <c r="B6261" t="s">
        <v>84</v>
      </c>
      <c r="C6261" s="3">
        <f>SUMIFS(Data!F:F,Data!$B:$B,Figure16!$B6261,Data!$A:$A,Figure16!$A6261)</f>
        <v>0</v>
      </c>
      <c r="D6261" s="3">
        <f>SUMIFS(Data!Y:Y,Data!$B:$B,Figure16!$B6261,Data!$A:$A,Figure16!$A6261)</f>
        <v>0</v>
      </c>
      <c r="E6261" s="3">
        <f>SUMIFS(Data!Q:Q,Data!$B:$B,Figure16!$B6261,Data!$A:$A,Figure16!$A6261)</f>
        <v>0</v>
      </c>
      <c r="F6261" s="1" t="str">
        <f t="shared" si="198"/>
        <v/>
      </c>
      <c r="G6261" s="1" t="str">
        <f t="shared" si="199"/>
        <v/>
      </c>
      <c r="H6261">
        <f>SUMIFS(Data!Z:Z,Data!B:B,Figure16!B6261,Data!A:A,Figure16!A6261)</f>
        <v>1</v>
      </c>
    </row>
    <row r="6262" spans="1:8">
      <c r="A6262" s="27">
        <v>1993</v>
      </c>
      <c r="B6262" t="s">
        <v>84</v>
      </c>
      <c r="C6262" s="3">
        <f>SUMIFS(Data!F:F,Data!$B:$B,Figure16!$B6262,Data!$A:$A,Figure16!$A6262)</f>
        <v>0</v>
      </c>
      <c r="D6262" s="3">
        <f>SUMIFS(Data!Y:Y,Data!$B:$B,Figure16!$B6262,Data!$A:$A,Figure16!$A6262)</f>
        <v>0</v>
      </c>
      <c r="E6262" s="3">
        <f>SUMIFS(Data!Q:Q,Data!$B:$B,Figure16!$B6262,Data!$A:$A,Figure16!$A6262)</f>
        <v>0</v>
      </c>
      <c r="F6262" s="1" t="str">
        <f t="shared" si="198"/>
        <v/>
      </c>
      <c r="G6262" s="1" t="str">
        <f t="shared" si="199"/>
        <v/>
      </c>
      <c r="H6262">
        <f>SUMIFS(Data!Z:Z,Data!B:B,Figure16!B6262,Data!A:A,Figure16!A6262)</f>
        <v>1</v>
      </c>
    </row>
    <row r="6263" spans="1:8">
      <c r="A6263" s="27">
        <v>1994</v>
      </c>
      <c r="B6263" t="s">
        <v>84</v>
      </c>
      <c r="C6263" s="3">
        <f>SUMIFS(Data!F:F,Data!$B:$B,Figure16!$B6263,Data!$A:$A,Figure16!$A6263)</f>
        <v>0</v>
      </c>
      <c r="D6263" s="3">
        <f>SUMIFS(Data!Y:Y,Data!$B:$B,Figure16!$B6263,Data!$A:$A,Figure16!$A6263)</f>
        <v>0</v>
      </c>
      <c r="E6263" s="3">
        <f>SUMIFS(Data!Q:Q,Data!$B:$B,Figure16!$B6263,Data!$A:$A,Figure16!$A6263)</f>
        <v>0</v>
      </c>
      <c r="F6263" s="1" t="str">
        <f t="shared" si="198"/>
        <v/>
      </c>
      <c r="G6263" s="1" t="str">
        <f t="shared" si="199"/>
        <v/>
      </c>
      <c r="H6263">
        <f>SUMIFS(Data!Z:Z,Data!B:B,Figure16!B6263,Data!A:A,Figure16!A6263)</f>
        <v>1</v>
      </c>
    </row>
    <row r="6264" spans="1:8">
      <c r="A6264" s="27">
        <v>1995</v>
      </c>
      <c r="B6264" t="s">
        <v>84</v>
      </c>
      <c r="C6264" s="3">
        <f>SUMIFS(Data!F:F,Data!$B:$B,Figure16!$B6264,Data!$A:$A,Figure16!$A6264)</f>
        <v>0</v>
      </c>
      <c r="D6264" s="3">
        <f>SUMIFS(Data!Y:Y,Data!$B:$B,Figure16!$B6264,Data!$A:$A,Figure16!$A6264)</f>
        <v>0</v>
      </c>
      <c r="E6264" s="3">
        <f>SUMIFS(Data!Q:Q,Data!$B:$B,Figure16!$B6264,Data!$A:$A,Figure16!$A6264)</f>
        <v>0</v>
      </c>
      <c r="F6264" s="1" t="str">
        <f t="shared" si="198"/>
        <v/>
      </c>
      <c r="G6264" s="1" t="str">
        <f t="shared" si="199"/>
        <v/>
      </c>
      <c r="H6264">
        <f>SUMIFS(Data!Z:Z,Data!B:B,Figure16!B6264,Data!A:A,Figure16!A6264)</f>
        <v>1</v>
      </c>
    </row>
    <row r="6265" spans="1:8">
      <c r="A6265" s="27">
        <v>1996</v>
      </c>
      <c r="B6265" t="s">
        <v>84</v>
      </c>
      <c r="C6265" s="3">
        <f>SUMIFS(Data!F:F,Data!$B:$B,Figure16!$B6265,Data!$A:$A,Figure16!$A6265)</f>
        <v>0</v>
      </c>
      <c r="D6265" s="3">
        <f>SUMIFS(Data!Y:Y,Data!$B:$B,Figure16!$B6265,Data!$A:$A,Figure16!$A6265)</f>
        <v>0</v>
      </c>
      <c r="E6265" s="3">
        <f>SUMIFS(Data!Q:Q,Data!$B:$B,Figure16!$B6265,Data!$A:$A,Figure16!$A6265)</f>
        <v>0</v>
      </c>
      <c r="F6265" s="1" t="str">
        <f t="shared" si="198"/>
        <v/>
      </c>
      <c r="G6265" s="1" t="str">
        <f t="shared" si="199"/>
        <v/>
      </c>
      <c r="H6265">
        <f>SUMIFS(Data!Z:Z,Data!B:B,Figure16!B6265,Data!A:A,Figure16!A6265)</f>
        <v>1</v>
      </c>
    </row>
    <row r="6266" spans="1:8">
      <c r="A6266" s="27">
        <v>1997</v>
      </c>
      <c r="B6266" t="s">
        <v>84</v>
      </c>
      <c r="C6266" s="3">
        <f>SUMIFS(Data!F:F,Data!$B:$B,Figure16!$B6266,Data!$A:$A,Figure16!$A6266)</f>
        <v>0</v>
      </c>
      <c r="D6266" s="3">
        <f>SUMIFS(Data!Y:Y,Data!$B:$B,Figure16!$B6266,Data!$A:$A,Figure16!$A6266)</f>
        <v>0</v>
      </c>
      <c r="E6266" s="3">
        <f>SUMIFS(Data!Q:Q,Data!$B:$B,Figure16!$B6266,Data!$A:$A,Figure16!$A6266)</f>
        <v>0</v>
      </c>
      <c r="F6266" s="1" t="str">
        <f t="shared" si="198"/>
        <v/>
      </c>
      <c r="G6266" s="1" t="str">
        <f t="shared" si="199"/>
        <v/>
      </c>
      <c r="H6266">
        <f>SUMIFS(Data!Z:Z,Data!B:B,Figure16!B6266,Data!A:A,Figure16!A6266)</f>
        <v>1</v>
      </c>
    </row>
    <row r="6267" spans="1:8">
      <c r="A6267" s="27">
        <v>1998</v>
      </c>
      <c r="B6267" t="s">
        <v>84</v>
      </c>
      <c r="C6267" s="3">
        <f>SUMIFS(Data!F:F,Data!$B:$B,Figure16!$B6267,Data!$A:$A,Figure16!$A6267)</f>
        <v>0</v>
      </c>
      <c r="D6267" s="3">
        <f>SUMIFS(Data!Y:Y,Data!$B:$B,Figure16!$B6267,Data!$A:$A,Figure16!$A6267)</f>
        <v>0</v>
      </c>
      <c r="E6267" s="3">
        <f>SUMIFS(Data!Q:Q,Data!$B:$B,Figure16!$B6267,Data!$A:$A,Figure16!$A6267)</f>
        <v>0</v>
      </c>
      <c r="F6267" s="1" t="str">
        <f t="shared" si="198"/>
        <v/>
      </c>
      <c r="G6267" s="1" t="str">
        <f t="shared" si="199"/>
        <v/>
      </c>
      <c r="H6267">
        <f>SUMIFS(Data!Z:Z,Data!B:B,Figure16!B6267,Data!A:A,Figure16!A6267)</f>
        <v>1</v>
      </c>
    </row>
    <row r="6268" spans="1:8">
      <c r="A6268" s="27">
        <v>1999</v>
      </c>
      <c r="B6268" t="s">
        <v>84</v>
      </c>
      <c r="C6268" s="3">
        <f>SUMIFS(Data!F:F,Data!$B:$B,Figure16!$B6268,Data!$A:$A,Figure16!$A6268)</f>
        <v>0</v>
      </c>
      <c r="D6268" s="3">
        <f>SUMIFS(Data!Y:Y,Data!$B:$B,Figure16!$B6268,Data!$A:$A,Figure16!$A6268)</f>
        <v>0</v>
      </c>
      <c r="E6268" s="3">
        <f>SUMIFS(Data!Q:Q,Data!$B:$B,Figure16!$B6268,Data!$A:$A,Figure16!$A6268)</f>
        <v>0</v>
      </c>
      <c r="F6268" s="1" t="str">
        <f t="shared" si="198"/>
        <v/>
      </c>
      <c r="G6268" s="1" t="str">
        <f t="shared" si="199"/>
        <v/>
      </c>
      <c r="H6268">
        <f>SUMIFS(Data!Z:Z,Data!B:B,Figure16!B6268,Data!A:A,Figure16!A6268)</f>
        <v>1</v>
      </c>
    </row>
    <row r="6269" spans="1:8">
      <c r="A6269" s="27">
        <v>2000</v>
      </c>
      <c r="B6269" t="s">
        <v>84</v>
      </c>
      <c r="C6269" s="3">
        <f>SUMIFS(Data!F:F,Data!$B:$B,Figure16!$B6269,Data!$A:$A,Figure16!$A6269)</f>
        <v>0</v>
      </c>
      <c r="D6269" s="3">
        <f>SUMIFS(Data!Y:Y,Data!$B:$B,Figure16!$B6269,Data!$A:$A,Figure16!$A6269)</f>
        <v>0</v>
      </c>
      <c r="E6269" s="3">
        <f>SUMIFS(Data!Q:Q,Data!$B:$B,Figure16!$B6269,Data!$A:$A,Figure16!$A6269)</f>
        <v>0</v>
      </c>
      <c r="F6269" s="1" t="str">
        <f t="shared" si="198"/>
        <v/>
      </c>
      <c r="G6269" s="1" t="str">
        <f t="shared" si="199"/>
        <v/>
      </c>
      <c r="H6269">
        <f>SUMIFS(Data!Z:Z,Data!B:B,Figure16!B6269,Data!A:A,Figure16!A6269)</f>
        <v>1</v>
      </c>
    </row>
    <row r="6270" spans="1:8">
      <c r="A6270" s="27">
        <v>2001</v>
      </c>
      <c r="B6270" t="s">
        <v>84</v>
      </c>
      <c r="C6270" s="3">
        <f>SUMIFS(Data!F:F,Data!$B:$B,Figure16!$B6270,Data!$A:$A,Figure16!$A6270)</f>
        <v>0</v>
      </c>
      <c r="D6270" s="3">
        <f>SUMIFS(Data!Y:Y,Data!$B:$B,Figure16!$B6270,Data!$A:$A,Figure16!$A6270)</f>
        <v>0</v>
      </c>
      <c r="E6270" s="3">
        <f>SUMIFS(Data!Q:Q,Data!$B:$B,Figure16!$B6270,Data!$A:$A,Figure16!$A6270)</f>
        <v>0</v>
      </c>
      <c r="F6270" s="1" t="str">
        <f t="shared" si="198"/>
        <v/>
      </c>
      <c r="G6270" s="1" t="str">
        <f t="shared" si="199"/>
        <v/>
      </c>
      <c r="H6270">
        <f>SUMIFS(Data!Z:Z,Data!B:B,Figure16!B6270,Data!A:A,Figure16!A6270)</f>
        <v>1</v>
      </c>
    </row>
    <row r="6271" spans="1:8">
      <c r="A6271" s="27">
        <v>2002</v>
      </c>
      <c r="B6271" t="s">
        <v>84</v>
      </c>
      <c r="C6271" s="3">
        <f>SUMIFS(Data!F:F,Data!$B:$B,Figure16!$B6271,Data!$A:$A,Figure16!$A6271)</f>
        <v>0</v>
      </c>
      <c r="D6271" s="3">
        <f>SUMIFS(Data!Y:Y,Data!$B:$B,Figure16!$B6271,Data!$A:$A,Figure16!$A6271)</f>
        <v>0</v>
      </c>
      <c r="E6271" s="3">
        <f>SUMIFS(Data!Q:Q,Data!$B:$B,Figure16!$B6271,Data!$A:$A,Figure16!$A6271)</f>
        <v>0</v>
      </c>
      <c r="F6271" s="1" t="str">
        <f t="shared" si="198"/>
        <v/>
      </c>
      <c r="G6271" s="1" t="str">
        <f t="shared" si="199"/>
        <v/>
      </c>
      <c r="H6271">
        <f>SUMIFS(Data!Z:Z,Data!B:B,Figure16!B6271,Data!A:A,Figure16!A6271)</f>
        <v>1</v>
      </c>
    </row>
    <row r="6272" spans="1:8">
      <c r="A6272" s="27">
        <v>2003</v>
      </c>
      <c r="B6272" t="s">
        <v>84</v>
      </c>
      <c r="C6272" s="3">
        <f>SUMIFS(Data!F:F,Data!$B:$B,Figure16!$B6272,Data!$A:$A,Figure16!$A6272)</f>
        <v>0</v>
      </c>
      <c r="D6272" s="3">
        <f>SUMIFS(Data!Y:Y,Data!$B:$B,Figure16!$B6272,Data!$A:$A,Figure16!$A6272)</f>
        <v>0</v>
      </c>
      <c r="E6272" s="3">
        <f>SUMIFS(Data!Q:Q,Data!$B:$B,Figure16!$B6272,Data!$A:$A,Figure16!$A6272)</f>
        <v>0</v>
      </c>
      <c r="F6272" s="1" t="str">
        <f t="shared" si="198"/>
        <v/>
      </c>
      <c r="G6272" s="1" t="str">
        <f t="shared" si="199"/>
        <v/>
      </c>
      <c r="H6272">
        <f>SUMIFS(Data!Z:Z,Data!B:B,Figure16!B6272,Data!A:A,Figure16!A6272)</f>
        <v>1</v>
      </c>
    </row>
    <row r="6273" spans="1:8">
      <c r="A6273" s="27">
        <v>2004</v>
      </c>
      <c r="B6273" t="s">
        <v>84</v>
      </c>
      <c r="C6273" s="3">
        <f>SUMIFS(Data!F:F,Data!$B:$B,Figure16!$B6273,Data!$A:$A,Figure16!$A6273)</f>
        <v>137891.2890625</v>
      </c>
      <c r="D6273" s="3">
        <f>SUMIFS(Data!Y:Y,Data!$B:$B,Figure16!$B6273,Data!$A:$A,Figure16!$A6273)</f>
        <v>0</v>
      </c>
      <c r="E6273" s="3">
        <f>SUMIFS(Data!Q:Q,Data!$B:$B,Figure16!$B6273,Data!$A:$A,Figure16!$A6273)</f>
        <v>0</v>
      </c>
      <c r="F6273" s="1" t="str">
        <f t="shared" si="198"/>
        <v/>
      </c>
      <c r="G6273" s="1" t="str">
        <f t="shared" si="199"/>
        <v/>
      </c>
      <c r="H6273">
        <f>SUMIFS(Data!Z:Z,Data!B:B,Figure16!B6273,Data!A:A,Figure16!A6273)</f>
        <v>1</v>
      </c>
    </row>
    <row r="6274" spans="1:8">
      <c r="A6274" s="27">
        <v>2005</v>
      </c>
      <c r="B6274" t="s">
        <v>84</v>
      </c>
      <c r="C6274" s="3">
        <f>SUMIFS(Data!F:F,Data!$B:$B,Figure16!$B6274,Data!$A:$A,Figure16!$A6274)</f>
        <v>0</v>
      </c>
      <c r="D6274" s="3">
        <f>SUMIFS(Data!Y:Y,Data!$B:$B,Figure16!$B6274,Data!$A:$A,Figure16!$A6274)</f>
        <v>0</v>
      </c>
      <c r="E6274" s="3">
        <f>SUMIFS(Data!Q:Q,Data!$B:$B,Figure16!$B6274,Data!$A:$A,Figure16!$A6274)</f>
        <v>0</v>
      </c>
      <c r="F6274" s="1" t="str">
        <f t="shared" si="198"/>
        <v/>
      </c>
      <c r="G6274" s="1" t="str">
        <f t="shared" si="199"/>
        <v/>
      </c>
      <c r="H6274">
        <f>SUMIFS(Data!Z:Z,Data!B:B,Figure16!B6274,Data!A:A,Figure16!A6274)</f>
        <v>1</v>
      </c>
    </row>
    <row r="6275" spans="1:8">
      <c r="A6275" s="27">
        <v>2006</v>
      </c>
      <c r="B6275" t="s">
        <v>84</v>
      </c>
      <c r="C6275" s="3">
        <f>SUMIFS(Data!F:F,Data!$B:$B,Figure16!$B6275,Data!$A:$A,Figure16!$A6275)</f>
        <v>0</v>
      </c>
      <c r="D6275" s="3">
        <f>SUMIFS(Data!Y:Y,Data!$B:$B,Figure16!$B6275,Data!$A:$A,Figure16!$A6275)</f>
        <v>0</v>
      </c>
      <c r="E6275" s="3">
        <f>SUMIFS(Data!Q:Q,Data!$B:$B,Figure16!$B6275,Data!$A:$A,Figure16!$A6275)</f>
        <v>0</v>
      </c>
      <c r="F6275" s="1" t="str">
        <f t="shared" ref="F6275:F6338" si="200">IF(E6275&gt;0,C6275/E6275*100,"")</f>
        <v/>
      </c>
      <c r="G6275" s="1" t="str">
        <f t="shared" ref="G6275:G6338" si="201">IF($E6275&gt;0,D6275/$E6275*100,"")</f>
        <v/>
      </c>
      <c r="H6275">
        <f>SUMIFS(Data!Z:Z,Data!B:B,Figure16!B6275,Data!A:A,Figure16!A6275)</f>
        <v>1</v>
      </c>
    </row>
    <row r="6276" spans="1:8">
      <c r="A6276" s="27">
        <v>2007</v>
      </c>
      <c r="B6276" t="s">
        <v>84</v>
      </c>
      <c r="C6276" s="3">
        <f>SUMIFS(Data!F:F,Data!$B:$B,Figure16!$B6276,Data!$A:$A,Figure16!$A6276)</f>
        <v>632000</v>
      </c>
      <c r="D6276" s="3">
        <f>SUMIFS(Data!Y:Y,Data!$B:$B,Figure16!$B6276,Data!$A:$A,Figure16!$A6276)</f>
        <v>0</v>
      </c>
      <c r="E6276" s="3">
        <f>SUMIFS(Data!Q:Q,Data!$B:$B,Figure16!$B6276,Data!$A:$A,Figure16!$A6276)</f>
        <v>0</v>
      </c>
      <c r="F6276" s="1" t="str">
        <f t="shared" si="200"/>
        <v/>
      </c>
      <c r="G6276" s="1" t="str">
        <f t="shared" si="201"/>
        <v/>
      </c>
      <c r="H6276">
        <f>SUMIFS(Data!Z:Z,Data!B:B,Figure16!B6276,Data!A:A,Figure16!A6276)</f>
        <v>1</v>
      </c>
    </row>
    <row r="6277" spans="1:8">
      <c r="A6277" s="27">
        <v>2008</v>
      </c>
      <c r="B6277" t="s">
        <v>84</v>
      </c>
      <c r="C6277" s="3">
        <f>SUMIFS(Data!F:F,Data!$B:$B,Figure16!$B6277,Data!$A:$A,Figure16!$A6277)</f>
        <v>0</v>
      </c>
      <c r="D6277" s="3">
        <f>SUMIFS(Data!Y:Y,Data!$B:$B,Figure16!$B6277,Data!$A:$A,Figure16!$A6277)</f>
        <v>0</v>
      </c>
      <c r="E6277" s="3">
        <f>SUMIFS(Data!Q:Q,Data!$B:$B,Figure16!$B6277,Data!$A:$A,Figure16!$A6277)</f>
        <v>0</v>
      </c>
      <c r="F6277" s="1" t="str">
        <f t="shared" si="200"/>
        <v/>
      </c>
      <c r="G6277" s="1" t="str">
        <f t="shared" si="201"/>
        <v/>
      </c>
      <c r="H6277">
        <f>SUMIFS(Data!Z:Z,Data!B:B,Figure16!B6277,Data!A:A,Figure16!A6277)</f>
        <v>1</v>
      </c>
    </row>
    <row r="6278" spans="1:8">
      <c r="A6278" s="27">
        <v>2009</v>
      </c>
      <c r="B6278" t="s">
        <v>84</v>
      </c>
      <c r="C6278" s="3">
        <f>SUMIFS(Data!F:F,Data!$B:$B,Figure16!$B6278,Data!$A:$A,Figure16!$A6278)</f>
        <v>646382.53125</v>
      </c>
      <c r="D6278" s="3">
        <f>SUMIFS(Data!Y:Y,Data!$B:$B,Figure16!$B6278,Data!$A:$A,Figure16!$A6278)</f>
        <v>0</v>
      </c>
      <c r="E6278" s="3">
        <f>SUMIFS(Data!Q:Q,Data!$B:$B,Figure16!$B6278,Data!$A:$A,Figure16!$A6278)</f>
        <v>0</v>
      </c>
      <c r="F6278" s="1" t="str">
        <f t="shared" si="200"/>
        <v/>
      </c>
      <c r="G6278" s="1" t="str">
        <f t="shared" si="201"/>
        <v/>
      </c>
      <c r="H6278">
        <f>SUMIFS(Data!Z:Z,Data!B:B,Figure16!B6278,Data!A:A,Figure16!A6278)</f>
        <v>1</v>
      </c>
    </row>
    <row r="6279" spans="1:8">
      <c r="A6279" s="27">
        <v>2010</v>
      </c>
      <c r="B6279" t="s">
        <v>84</v>
      </c>
      <c r="C6279" s="3">
        <f>SUMIFS(Data!F:F,Data!$B:$B,Figure16!$B6279,Data!$A:$A,Figure16!$A6279)</f>
        <v>4431138.5</v>
      </c>
      <c r="D6279" s="3">
        <f>SUMIFS(Data!Y:Y,Data!$B:$B,Figure16!$B6279,Data!$A:$A,Figure16!$A6279)</f>
        <v>0</v>
      </c>
      <c r="E6279" s="3">
        <f>SUMIFS(Data!Q:Q,Data!$B:$B,Figure16!$B6279,Data!$A:$A,Figure16!$A6279)</f>
        <v>0</v>
      </c>
      <c r="F6279" s="1" t="str">
        <f t="shared" si="200"/>
        <v/>
      </c>
      <c r="G6279" s="1" t="str">
        <f t="shared" si="201"/>
        <v/>
      </c>
      <c r="H6279">
        <f>SUMIFS(Data!Z:Z,Data!B:B,Figure16!B6279,Data!A:A,Figure16!A6279)</f>
        <v>1</v>
      </c>
    </row>
    <row r="6280" spans="1:8">
      <c r="A6280" s="27">
        <v>2011</v>
      </c>
      <c r="B6280" t="s">
        <v>84</v>
      </c>
      <c r="C6280" s="3">
        <f>SUMIFS(Data!F:F,Data!$B:$B,Figure16!$B6280,Data!$A:$A,Figure16!$A6280)</f>
        <v>16000000</v>
      </c>
      <c r="D6280" s="3">
        <f>SUMIFS(Data!Y:Y,Data!$B:$B,Figure16!$B6280,Data!$A:$A,Figure16!$A6280)</f>
        <v>0</v>
      </c>
      <c r="E6280" s="3">
        <f>SUMIFS(Data!Q:Q,Data!$B:$B,Figure16!$B6280,Data!$A:$A,Figure16!$A6280)</f>
        <v>0</v>
      </c>
      <c r="F6280" s="1" t="str">
        <f t="shared" si="200"/>
        <v/>
      </c>
      <c r="G6280" s="1" t="str">
        <f t="shared" si="201"/>
        <v/>
      </c>
      <c r="H6280">
        <f>SUMIFS(Data!Z:Z,Data!B:B,Figure16!B6280,Data!A:A,Figure16!A6280)</f>
        <v>1</v>
      </c>
    </row>
    <row r="6281" spans="1:8">
      <c r="A6281" s="27">
        <v>2012</v>
      </c>
      <c r="B6281" t="s">
        <v>84</v>
      </c>
      <c r="C6281" s="3">
        <f>SUMIFS(Data!F:F,Data!$B:$B,Figure16!$B6281,Data!$A:$A,Figure16!$A6281)</f>
        <v>0</v>
      </c>
      <c r="D6281" s="3">
        <f>SUMIFS(Data!Y:Y,Data!$B:$B,Figure16!$B6281,Data!$A:$A,Figure16!$A6281)</f>
        <v>0</v>
      </c>
      <c r="E6281" s="3">
        <f>SUMIFS(Data!Q:Q,Data!$B:$B,Figure16!$B6281,Data!$A:$A,Figure16!$A6281)</f>
        <v>0</v>
      </c>
      <c r="F6281" s="1" t="str">
        <f t="shared" si="200"/>
        <v/>
      </c>
      <c r="G6281" s="1" t="str">
        <f t="shared" si="201"/>
        <v/>
      </c>
      <c r="H6281">
        <f>SUMIFS(Data!Z:Z,Data!B:B,Figure16!B6281,Data!A:A,Figure16!A6281)</f>
        <v>1</v>
      </c>
    </row>
    <row r="6282" spans="1:8">
      <c r="A6282" s="27">
        <v>2013</v>
      </c>
      <c r="B6282" t="s">
        <v>84</v>
      </c>
      <c r="C6282" s="3">
        <f>SUMIFS(Data!F:F,Data!$B:$B,Figure16!$B6282,Data!$A:$A,Figure16!$A6282)</f>
        <v>0</v>
      </c>
      <c r="D6282" s="3">
        <f>SUMIFS(Data!Y:Y,Data!$B:$B,Figure16!$B6282,Data!$A:$A,Figure16!$A6282)</f>
        <v>0</v>
      </c>
      <c r="E6282" s="3">
        <f>SUMIFS(Data!Q:Q,Data!$B:$B,Figure16!$B6282,Data!$A:$A,Figure16!$A6282)</f>
        <v>6481000000</v>
      </c>
      <c r="F6282" s="1">
        <f t="shared" si="200"/>
        <v>0</v>
      </c>
      <c r="G6282" s="1">
        <f t="shared" si="201"/>
        <v>0</v>
      </c>
      <c r="H6282">
        <f>SUMIFS(Data!Z:Z,Data!B:B,Figure16!B6282,Data!A:A,Figure16!A6282)</f>
        <v>1</v>
      </c>
    </row>
    <row r="6283" spans="1:8">
      <c r="A6283" s="27">
        <v>2014</v>
      </c>
      <c r="B6283" t="s">
        <v>84</v>
      </c>
      <c r="C6283" s="3">
        <f>SUMIFS(Data!F:F,Data!$B:$B,Figure16!$B6283,Data!$A:$A,Figure16!$A6283)</f>
        <v>40000</v>
      </c>
      <c r="D6283" s="3">
        <f>SUMIFS(Data!Y:Y,Data!$B:$B,Figure16!$B6283,Data!$A:$A,Figure16!$A6283)</f>
        <v>0</v>
      </c>
      <c r="E6283" s="3">
        <f>SUMIFS(Data!Q:Q,Data!$B:$B,Figure16!$B6283,Data!$A:$A,Figure16!$A6283)</f>
        <v>6562001351.4787979</v>
      </c>
      <c r="F6283" s="1">
        <f t="shared" si="200"/>
        <v>6.0957012742744537E-4</v>
      </c>
      <c r="G6283" s="1">
        <f t="shared" si="201"/>
        <v>0</v>
      </c>
      <c r="H6283">
        <f>SUMIFS(Data!Z:Z,Data!B:B,Figure16!B6283,Data!A:A,Figure16!A6283)</f>
        <v>1</v>
      </c>
    </row>
    <row r="6284" spans="1:8">
      <c r="A6284" s="27">
        <v>2015</v>
      </c>
      <c r="B6284" t="s">
        <v>84</v>
      </c>
      <c r="C6284" s="3">
        <f>SUMIFS(Data!F:F,Data!$B:$B,Figure16!$B6284,Data!$A:$A,Figure16!$A6284)</f>
        <v>0</v>
      </c>
      <c r="D6284" s="3">
        <f>SUMIFS(Data!Y:Y,Data!$B:$B,Figure16!$B6284,Data!$A:$A,Figure16!$A6284)</f>
        <v>0</v>
      </c>
      <c r="E6284" s="3">
        <f>SUMIFS(Data!Q:Q,Data!$B:$B,Figure16!$B6284,Data!$A:$A,Figure16!$A6284)</f>
        <v>6659000748.0593596</v>
      </c>
      <c r="F6284" s="1">
        <f t="shared" si="200"/>
        <v>0</v>
      </c>
      <c r="G6284" s="1">
        <f t="shared" si="201"/>
        <v>0</v>
      </c>
      <c r="H6284">
        <f>SUMIFS(Data!Z:Z,Data!B:B,Figure16!B6284,Data!A:A,Figure16!A6284)</f>
        <v>1</v>
      </c>
    </row>
    <row r="6285" spans="1:8">
      <c r="A6285" s="27">
        <v>2016</v>
      </c>
      <c r="B6285" t="s">
        <v>84</v>
      </c>
      <c r="C6285" s="3">
        <f>SUMIFS(Data!F:F,Data!$B:$B,Figure16!$B6285,Data!$A:$A,Figure16!$A6285)</f>
        <v>0</v>
      </c>
      <c r="D6285" s="3">
        <f>SUMIFS(Data!Y:Y,Data!$B:$B,Figure16!$B6285,Data!$A:$A,Figure16!$A6285)</f>
        <v>0</v>
      </c>
      <c r="E6285" s="3">
        <f>SUMIFS(Data!Q:Q,Data!$B:$B,Figure16!$B6285,Data!$A:$A,Figure16!$A6285)</f>
        <v>6761998533.9386053</v>
      </c>
      <c r="F6285" s="1">
        <f t="shared" si="200"/>
        <v>0</v>
      </c>
      <c r="G6285" s="1">
        <f t="shared" si="201"/>
        <v>0</v>
      </c>
      <c r="H6285">
        <f>SUMIFS(Data!Z:Z,Data!B:B,Figure16!B6285,Data!A:A,Figure16!A6285)</f>
        <v>1</v>
      </c>
    </row>
    <row r="6286" spans="1:8">
      <c r="A6286" s="27">
        <v>2017</v>
      </c>
      <c r="B6286" t="s">
        <v>84</v>
      </c>
      <c r="C6286" s="3">
        <f>SUMIFS(Data!F:F,Data!$B:$B,Figure16!$B6286,Data!$A:$A,Figure16!$A6286)</f>
        <v>0</v>
      </c>
      <c r="D6286" s="3">
        <f>SUMIFS(Data!Y:Y,Data!$B:$B,Figure16!$B6286,Data!$A:$A,Figure16!$A6286)</f>
        <v>0</v>
      </c>
      <c r="E6286" s="3">
        <f>SUMIFS(Data!Q:Q,Data!$B:$B,Figure16!$B6286,Data!$A:$A,Figure16!$A6286)</f>
        <v>7052000000</v>
      </c>
      <c r="F6286" s="1">
        <f t="shared" si="200"/>
        <v>0</v>
      </c>
      <c r="G6286" s="1">
        <f t="shared" si="201"/>
        <v>0</v>
      </c>
      <c r="H6286">
        <f>SUMIFS(Data!Z:Z,Data!B:B,Figure16!B6286,Data!A:A,Figure16!A6286)</f>
        <v>1</v>
      </c>
    </row>
    <row r="6287" spans="1:8">
      <c r="A6287" s="27">
        <v>1950</v>
      </c>
      <c r="B6287" t="s">
        <v>15</v>
      </c>
      <c r="C6287" s="3">
        <f>SUMIFS(Data!F:F,Data!$B:$B,Figure16!$B6287,Data!$A:$A,Figure16!$A6287)</f>
        <v>0</v>
      </c>
      <c r="D6287" s="3">
        <f>SUMIFS(Data!Y:Y,Data!$B:$B,Figure16!$B6287,Data!$A:$A,Figure16!$A6287)</f>
        <v>0</v>
      </c>
      <c r="E6287" s="3">
        <f>SUMIFS(Data!Q:Q,Data!$B:$B,Figure16!$B6287,Data!$A:$A,Figure16!$A6287)</f>
        <v>0</v>
      </c>
      <c r="F6287" s="1" t="str">
        <f t="shared" si="200"/>
        <v/>
      </c>
      <c r="G6287" s="1" t="str">
        <f t="shared" si="201"/>
        <v/>
      </c>
      <c r="H6287">
        <f>SUMIFS(Data!Z:Z,Data!B:B,Figure16!B6287,Data!A:A,Figure16!A6287)</f>
        <v>1</v>
      </c>
    </row>
    <row r="6288" spans="1:8">
      <c r="A6288" s="27">
        <v>1951</v>
      </c>
      <c r="B6288" t="s">
        <v>15</v>
      </c>
      <c r="C6288" s="3">
        <f>SUMIFS(Data!F:F,Data!$B:$B,Figure16!$B6288,Data!$A:$A,Figure16!$A6288)</f>
        <v>0</v>
      </c>
      <c r="D6288" s="3">
        <f>SUMIFS(Data!Y:Y,Data!$B:$B,Figure16!$B6288,Data!$A:$A,Figure16!$A6288)</f>
        <v>0</v>
      </c>
      <c r="E6288" s="3">
        <f>SUMIFS(Data!Q:Q,Data!$B:$B,Figure16!$B6288,Data!$A:$A,Figure16!$A6288)</f>
        <v>0</v>
      </c>
      <c r="F6288" s="1" t="str">
        <f t="shared" si="200"/>
        <v/>
      </c>
      <c r="G6288" s="1" t="str">
        <f t="shared" si="201"/>
        <v/>
      </c>
      <c r="H6288">
        <f>SUMIFS(Data!Z:Z,Data!B:B,Figure16!B6288,Data!A:A,Figure16!A6288)</f>
        <v>1</v>
      </c>
    </row>
    <row r="6289" spans="1:8">
      <c r="A6289" s="27">
        <v>1952</v>
      </c>
      <c r="B6289" t="s">
        <v>15</v>
      </c>
      <c r="C6289" s="3">
        <f>SUMIFS(Data!F:F,Data!$B:$B,Figure16!$B6289,Data!$A:$A,Figure16!$A6289)</f>
        <v>0</v>
      </c>
      <c r="D6289" s="3">
        <f>SUMIFS(Data!Y:Y,Data!$B:$B,Figure16!$B6289,Data!$A:$A,Figure16!$A6289)</f>
        <v>0</v>
      </c>
      <c r="E6289" s="3">
        <f>SUMIFS(Data!Q:Q,Data!$B:$B,Figure16!$B6289,Data!$A:$A,Figure16!$A6289)</f>
        <v>0</v>
      </c>
      <c r="F6289" s="1" t="str">
        <f t="shared" si="200"/>
        <v/>
      </c>
      <c r="G6289" s="1" t="str">
        <f t="shared" si="201"/>
        <v/>
      </c>
      <c r="H6289">
        <f>SUMIFS(Data!Z:Z,Data!B:B,Figure16!B6289,Data!A:A,Figure16!A6289)</f>
        <v>1</v>
      </c>
    </row>
    <row r="6290" spans="1:8">
      <c r="A6290" s="27">
        <v>1953</v>
      </c>
      <c r="B6290" t="s">
        <v>15</v>
      </c>
      <c r="C6290" s="3">
        <f>SUMIFS(Data!F:F,Data!$B:$B,Figure16!$B6290,Data!$A:$A,Figure16!$A6290)</f>
        <v>0</v>
      </c>
      <c r="D6290" s="3">
        <f>SUMIFS(Data!Y:Y,Data!$B:$B,Figure16!$B6290,Data!$A:$A,Figure16!$A6290)</f>
        <v>0</v>
      </c>
      <c r="E6290" s="3">
        <f>SUMIFS(Data!Q:Q,Data!$B:$B,Figure16!$B6290,Data!$A:$A,Figure16!$A6290)</f>
        <v>0</v>
      </c>
      <c r="F6290" s="1" t="str">
        <f t="shared" si="200"/>
        <v/>
      </c>
      <c r="G6290" s="1" t="str">
        <f t="shared" si="201"/>
        <v/>
      </c>
      <c r="H6290">
        <f>SUMIFS(Data!Z:Z,Data!B:B,Figure16!B6290,Data!A:A,Figure16!A6290)</f>
        <v>1</v>
      </c>
    </row>
    <row r="6291" spans="1:8">
      <c r="A6291" s="27">
        <v>1954</v>
      </c>
      <c r="B6291" t="s">
        <v>15</v>
      </c>
      <c r="C6291" s="3">
        <f>SUMIFS(Data!F:F,Data!$B:$B,Figure16!$B6291,Data!$A:$A,Figure16!$A6291)</f>
        <v>0</v>
      </c>
      <c r="D6291" s="3">
        <f>SUMIFS(Data!Y:Y,Data!$B:$B,Figure16!$B6291,Data!$A:$A,Figure16!$A6291)</f>
        <v>0</v>
      </c>
      <c r="E6291" s="3">
        <f>SUMIFS(Data!Q:Q,Data!$B:$B,Figure16!$B6291,Data!$A:$A,Figure16!$A6291)</f>
        <v>0</v>
      </c>
      <c r="F6291" s="1" t="str">
        <f t="shared" si="200"/>
        <v/>
      </c>
      <c r="G6291" s="1" t="str">
        <f t="shared" si="201"/>
        <v/>
      </c>
      <c r="H6291">
        <f>SUMIFS(Data!Z:Z,Data!B:B,Figure16!B6291,Data!A:A,Figure16!A6291)</f>
        <v>1</v>
      </c>
    </row>
    <row r="6292" spans="1:8">
      <c r="A6292" s="27">
        <v>1955</v>
      </c>
      <c r="B6292" t="s">
        <v>15</v>
      </c>
      <c r="C6292" s="3">
        <f>SUMIFS(Data!F:F,Data!$B:$B,Figure16!$B6292,Data!$A:$A,Figure16!$A6292)</f>
        <v>0</v>
      </c>
      <c r="D6292" s="3">
        <f>SUMIFS(Data!Y:Y,Data!$B:$B,Figure16!$B6292,Data!$A:$A,Figure16!$A6292)</f>
        <v>0</v>
      </c>
      <c r="E6292" s="3">
        <f>SUMIFS(Data!Q:Q,Data!$B:$B,Figure16!$B6292,Data!$A:$A,Figure16!$A6292)</f>
        <v>0</v>
      </c>
      <c r="F6292" s="1" t="str">
        <f t="shared" si="200"/>
        <v/>
      </c>
      <c r="G6292" s="1" t="str">
        <f t="shared" si="201"/>
        <v/>
      </c>
      <c r="H6292">
        <f>SUMIFS(Data!Z:Z,Data!B:B,Figure16!B6292,Data!A:A,Figure16!A6292)</f>
        <v>1</v>
      </c>
    </row>
    <row r="6293" spans="1:8">
      <c r="A6293" s="27">
        <v>1956</v>
      </c>
      <c r="B6293" t="s">
        <v>15</v>
      </c>
      <c r="C6293" s="3">
        <f>SUMIFS(Data!F:F,Data!$B:$B,Figure16!$B6293,Data!$A:$A,Figure16!$A6293)</f>
        <v>0</v>
      </c>
      <c r="D6293" s="3">
        <f>SUMIFS(Data!Y:Y,Data!$B:$B,Figure16!$B6293,Data!$A:$A,Figure16!$A6293)</f>
        <v>0</v>
      </c>
      <c r="E6293" s="3">
        <f>SUMIFS(Data!Q:Q,Data!$B:$B,Figure16!$B6293,Data!$A:$A,Figure16!$A6293)</f>
        <v>0</v>
      </c>
      <c r="F6293" s="1" t="str">
        <f t="shared" si="200"/>
        <v/>
      </c>
      <c r="G6293" s="1" t="str">
        <f t="shared" si="201"/>
        <v/>
      </c>
      <c r="H6293">
        <f>SUMIFS(Data!Z:Z,Data!B:B,Figure16!B6293,Data!A:A,Figure16!A6293)</f>
        <v>1</v>
      </c>
    </row>
    <row r="6294" spans="1:8">
      <c r="A6294" s="27">
        <v>1957</v>
      </c>
      <c r="B6294" t="s">
        <v>15</v>
      </c>
      <c r="C6294" s="3">
        <f>SUMIFS(Data!F:F,Data!$B:$B,Figure16!$B6294,Data!$A:$A,Figure16!$A6294)</f>
        <v>0</v>
      </c>
      <c r="D6294" s="3">
        <f>SUMIFS(Data!Y:Y,Data!$B:$B,Figure16!$B6294,Data!$A:$A,Figure16!$A6294)</f>
        <v>0</v>
      </c>
      <c r="E6294" s="3">
        <f>SUMIFS(Data!Q:Q,Data!$B:$B,Figure16!$B6294,Data!$A:$A,Figure16!$A6294)</f>
        <v>0</v>
      </c>
      <c r="F6294" s="1" t="str">
        <f t="shared" si="200"/>
        <v/>
      </c>
      <c r="G6294" s="1" t="str">
        <f t="shared" si="201"/>
        <v/>
      </c>
      <c r="H6294">
        <f>SUMIFS(Data!Z:Z,Data!B:B,Figure16!B6294,Data!A:A,Figure16!A6294)</f>
        <v>1</v>
      </c>
    </row>
    <row r="6295" spans="1:8">
      <c r="A6295" s="27">
        <v>1958</v>
      </c>
      <c r="B6295" t="s">
        <v>15</v>
      </c>
      <c r="C6295" s="3">
        <f>SUMIFS(Data!F:F,Data!$B:$B,Figure16!$B6295,Data!$A:$A,Figure16!$A6295)</f>
        <v>0</v>
      </c>
      <c r="D6295" s="3">
        <f>SUMIFS(Data!Y:Y,Data!$B:$B,Figure16!$B6295,Data!$A:$A,Figure16!$A6295)</f>
        <v>0</v>
      </c>
      <c r="E6295" s="3">
        <f>SUMIFS(Data!Q:Q,Data!$B:$B,Figure16!$B6295,Data!$A:$A,Figure16!$A6295)</f>
        <v>0</v>
      </c>
      <c r="F6295" s="1" t="str">
        <f t="shared" si="200"/>
        <v/>
      </c>
      <c r="G6295" s="1" t="str">
        <f t="shared" si="201"/>
        <v/>
      </c>
      <c r="H6295">
        <f>SUMIFS(Data!Z:Z,Data!B:B,Figure16!B6295,Data!A:A,Figure16!A6295)</f>
        <v>1</v>
      </c>
    </row>
    <row r="6296" spans="1:8">
      <c r="A6296" s="27">
        <v>1959</v>
      </c>
      <c r="B6296" t="s">
        <v>15</v>
      </c>
      <c r="C6296" s="3">
        <f>SUMIFS(Data!F:F,Data!$B:$B,Figure16!$B6296,Data!$A:$A,Figure16!$A6296)</f>
        <v>0</v>
      </c>
      <c r="D6296" s="3">
        <f>SUMIFS(Data!Y:Y,Data!$B:$B,Figure16!$B6296,Data!$A:$A,Figure16!$A6296)</f>
        <v>0</v>
      </c>
      <c r="E6296" s="3">
        <f>SUMIFS(Data!Q:Q,Data!$B:$B,Figure16!$B6296,Data!$A:$A,Figure16!$A6296)</f>
        <v>0</v>
      </c>
      <c r="F6296" s="1" t="str">
        <f t="shared" si="200"/>
        <v/>
      </c>
      <c r="G6296" s="1" t="str">
        <f t="shared" si="201"/>
        <v/>
      </c>
      <c r="H6296">
        <f>SUMIFS(Data!Z:Z,Data!B:B,Figure16!B6296,Data!A:A,Figure16!A6296)</f>
        <v>1</v>
      </c>
    </row>
    <row r="6297" spans="1:8">
      <c r="A6297" s="27">
        <v>1960</v>
      </c>
      <c r="B6297" t="s">
        <v>15</v>
      </c>
      <c r="C6297" s="3">
        <f>SUMIFS(Data!F:F,Data!$B:$B,Figure16!$B6297,Data!$A:$A,Figure16!$A6297)</f>
        <v>0</v>
      </c>
      <c r="D6297" s="3">
        <f>SUMIFS(Data!Y:Y,Data!$B:$B,Figure16!$B6297,Data!$A:$A,Figure16!$A6297)</f>
        <v>0</v>
      </c>
      <c r="E6297" s="3">
        <f>SUMIFS(Data!Q:Q,Data!$B:$B,Figure16!$B6297,Data!$A:$A,Figure16!$A6297)</f>
        <v>7575248495.0300989</v>
      </c>
      <c r="F6297" s="1">
        <f t="shared" si="200"/>
        <v>0</v>
      </c>
      <c r="G6297" s="1">
        <f t="shared" si="201"/>
        <v>0</v>
      </c>
      <c r="H6297">
        <f>SUMIFS(Data!Z:Z,Data!B:B,Figure16!B6297,Data!A:A,Figure16!A6297)</f>
        <v>1</v>
      </c>
    </row>
    <row r="6298" spans="1:8">
      <c r="A6298" s="27">
        <v>1961</v>
      </c>
      <c r="B6298" t="s">
        <v>15</v>
      </c>
      <c r="C6298" s="3">
        <f>SUMIFS(Data!F:F,Data!$B:$B,Figure16!$B6298,Data!$A:$A,Figure16!$A6298)</f>
        <v>0</v>
      </c>
      <c r="D6298" s="3">
        <f>SUMIFS(Data!Y:Y,Data!$B:$B,Figure16!$B6298,Data!$A:$A,Figure16!$A6298)</f>
        <v>0</v>
      </c>
      <c r="E6298" s="3">
        <f>SUMIFS(Data!Q:Q,Data!$B:$B,Figure16!$B6298,Data!$A:$A,Figure16!$A6298)</f>
        <v>7972840543.1891356</v>
      </c>
      <c r="F6298" s="1">
        <f t="shared" si="200"/>
        <v>0</v>
      </c>
      <c r="G6298" s="1">
        <f t="shared" si="201"/>
        <v>0</v>
      </c>
      <c r="H6298">
        <f>SUMIFS(Data!Z:Z,Data!B:B,Figure16!B6298,Data!A:A,Figure16!A6298)</f>
        <v>1</v>
      </c>
    </row>
    <row r="6299" spans="1:8">
      <c r="A6299" s="27">
        <v>1962</v>
      </c>
      <c r="B6299" t="s">
        <v>15</v>
      </c>
      <c r="C6299" s="3">
        <f>SUMIFS(Data!F:F,Data!$B:$B,Figure16!$B6299,Data!$A:$A,Figure16!$A6299)</f>
        <v>0</v>
      </c>
      <c r="D6299" s="3">
        <f>SUMIFS(Data!Y:Y,Data!$B:$B,Figure16!$B6299,Data!$A:$A,Figure16!$A6299)</f>
        <v>0</v>
      </c>
      <c r="E6299" s="3">
        <f>SUMIFS(Data!Q:Q,Data!$B:$B,Figure16!$B6299,Data!$A:$A,Figure16!$A6299)</f>
        <v>8497830043.3991318</v>
      </c>
      <c r="F6299" s="1">
        <f t="shared" si="200"/>
        <v>0</v>
      </c>
      <c r="G6299" s="1">
        <f t="shared" si="201"/>
        <v>0</v>
      </c>
      <c r="H6299">
        <f>SUMIFS(Data!Z:Z,Data!B:B,Figure16!B6299,Data!A:A,Figure16!A6299)</f>
        <v>1</v>
      </c>
    </row>
    <row r="6300" spans="1:8">
      <c r="A6300" s="27">
        <v>1963</v>
      </c>
      <c r="B6300" t="s">
        <v>15</v>
      </c>
      <c r="C6300" s="3">
        <f>SUMIFS(Data!F:F,Data!$B:$B,Figure16!$B6300,Data!$A:$A,Figure16!$A6300)</f>
        <v>0</v>
      </c>
      <c r="D6300" s="3">
        <f>SUMIFS(Data!Y:Y,Data!$B:$B,Figure16!$B6300,Data!$A:$A,Figure16!$A6300)</f>
        <v>0</v>
      </c>
      <c r="E6300" s="3">
        <f>SUMIFS(Data!Q:Q,Data!$B:$B,Figure16!$B6300,Data!$A:$A,Figure16!$A6300)</f>
        <v>9423211535.7692833</v>
      </c>
      <c r="F6300" s="1">
        <f t="shared" si="200"/>
        <v>0</v>
      </c>
      <c r="G6300" s="1">
        <f t="shared" si="201"/>
        <v>0</v>
      </c>
      <c r="H6300">
        <f>SUMIFS(Data!Z:Z,Data!B:B,Figure16!B6300,Data!A:A,Figure16!A6300)</f>
        <v>1</v>
      </c>
    </row>
    <row r="6301" spans="1:8">
      <c r="A6301" s="27">
        <v>1964</v>
      </c>
      <c r="B6301" t="s">
        <v>15</v>
      </c>
      <c r="C6301" s="3">
        <f>SUMIFS(Data!F:F,Data!$B:$B,Figure16!$B6301,Data!$A:$A,Figure16!$A6301)</f>
        <v>0</v>
      </c>
      <c r="D6301" s="3">
        <f>SUMIFS(Data!Y:Y,Data!$B:$B,Figure16!$B6301,Data!$A:$A,Figure16!$A6301)</f>
        <v>0</v>
      </c>
      <c r="E6301" s="3">
        <f>SUMIFS(Data!Q:Q,Data!$B:$B,Figure16!$B6301,Data!$A:$A,Figure16!$A6301)</f>
        <v>10373792524.149517</v>
      </c>
      <c r="F6301" s="1">
        <f t="shared" si="200"/>
        <v>0</v>
      </c>
      <c r="G6301" s="1">
        <f t="shared" si="201"/>
        <v>0</v>
      </c>
      <c r="H6301">
        <f>SUMIFS(Data!Z:Z,Data!B:B,Figure16!B6301,Data!A:A,Figure16!A6301)</f>
        <v>1</v>
      </c>
    </row>
    <row r="6302" spans="1:8">
      <c r="A6302" s="27">
        <v>1965</v>
      </c>
      <c r="B6302" t="s">
        <v>15</v>
      </c>
      <c r="C6302" s="3">
        <f>SUMIFS(Data!F:F,Data!$B:$B,Figure16!$B6302,Data!$A:$A,Figure16!$A6302)</f>
        <v>0</v>
      </c>
      <c r="D6302" s="3">
        <f>SUMIFS(Data!Y:Y,Data!$B:$B,Figure16!$B6302,Data!$A:$A,Figure16!$A6302)</f>
        <v>0</v>
      </c>
      <c r="E6302" s="3">
        <f>SUMIFS(Data!Q:Q,Data!$B:$B,Figure16!$B6302,Data!$A:$A,Figure16!$A6302)</f>
        <v>11334173316.533669</v>
      </c>
      <c r="F6302" s="1">
        <f t="shared" si="200"/>
        <v>0</v>
      </c>
      <c r="G6302" s="1">
        <f t="shared" si="201"/>
        <v>0</v>
      </c>
      <c r="H6302">
        <f>SUMIFS(Data!Z:Z,Data!B:B,Figure16!B6302,Data!A:A,Figure16!A6302)</f>
        <v>1</v>
      </c>
    </row>
    <row r="6303" spans="1:8">
      <c r="A6303" s="27">
        <v>1966</v>
      </c>
      <c r="B6303" t="s">
        <v>15</v>
      </c>
      <c r="C6303" s="3">
        <f>SUMIFS(Data!F:F,Data!$B:$B,Figure16!$B6303,Data!$A:$A,Figure16!$A6303)</f>
        <v>0</v>
      </c>
      <c r="D6303" s="3">
        <f>SUMIFS(Data!Y:Y,Data!$B:$B,Figure16!$B6303,Data!$A:$A,Figure16!$A6303)</f>
        <v>0</v>
      </c>
      <c r="E6303" s="3">
        <f>SUMIFS(Data!Q:Q,Data!$B:$B,Figure16!$B6303,Data!$A:$A,Figure16!$A6303)</f>
        <v>12354752904.9419</v>
      </c>
      <c r="F6303" s="1">
        <f t="shared" si="200"/>
        <v>0</v>
      </c>
      <c r="G6303" s="1">
        <f t="shared" si="201"/>
        <v>0</v>
      </c>
      <c r="H6303">
        <f>SUMIFS(Data!Z:Z,Data!B:B,Figure16!B6303,Data!A:A,Figure16!A6303)</f>
        <v>1</v>
      </c>
    </row>
    <row r="6304" spans="1:8">
      <c r="A6304" s="27">
        <v>1967</v>
      </c>
      <c r="B6304" t="s">
        <v>15</v>
      </c>
      <c r="C6304" s="3">
        <f>SUMIFS(Data!F:F,Data!$B:$B,Figure16!$B6304,Data!$A:$A,Figure16!$A6304)</f>
        <v>0</v>
      </c>
      <c r="D6304" s="3">
        <f>SUMIFS(Data!Y:Y,Data!$B:$B,Figure16!$B6304,Data!$A:$A,Figure16!$A6304)</f>
        <v>0</v>
      </c>
      <c r="E6304" s="3">
        <f>SUMIFS(Data!Q:Q,Data!$B:$B,Figure16!$B6304,Data!$A:$A,Figure16!$A6304)</f>
        <v>13777124457.510849</v>
      </c>
      <c r="F6304" s="1">
        <f t="shared" si="200"/>
        <v>0</v>
      </c>
      <c r="G6304" s="1">
        <f t="shared" si="201"/>
        <v>0</v>
      </c>
      <c r="H6304">
        <f>SUMIFS(Data!Z:Z,Data!B:B,Figure16!B6304,Data!A:A,Figure16!A6304)</f>
        <v>1</v>
      </c>
    </row>
    <row r="6305" spans="1:8">
      <c r="A6305" s="27">
        <v>1968</v>
      </c>
      <c r="B6305" t="s">
        <v>15</v>
      </c>
      <c r="C6305" s="3">
        <f>SUMIFS(Data!F:F,Data!$B:$B,Figure16!$B6305,Data!$A:$A,Figure16!$A6305)</f>
        <v>0</v>
      </c>
      <c r="D6305" s="3">
        <f>SUMIFS(Data!Y:Y,Data!$B:$B,Figure16!$B6305,Data!$A:$A,Figure16!$A6305)</f>
        <v>0</v>
      </c>
      <c r="E6305" s="3">
        <f>SUMIFS(Data!Q:Q,Data!$B:$B,Figure16!$B6305,Data!$A:$A,Figure16!$A6305)</f>
        <v>14894302113.95772</v>
      </c>
      <c r="F6305" s="1">
        <f t="shared" si="200"/>
        <v>0</v>
      </c>
      <c r="G6305" s="1">
        <f t="shared" si="201"/>
        <v>0</v>
      </c>
      <c r="H6305">
        <f>SUMIFS(Data!Z:Z,Data!B:B,Figure16!B6305,Data!A:A,Figure16!A6305)</f>
        <v>1</v>
      </c>
    </row>
    <row r="6306" spans="1:8">
      <c r="A6306" s="27">
        <v>1969</v>
      </c>
      <c r="B6306" t="s">
        <v>15</v>
      </c>
      <c r="C6306" s="3">
        <f>SUMIFS(Data!F:F,Data!$B:$B,Figure16!$B6306,Data!$A:$A,Figure16!$A6306)</f>
        <v>0</v>
      </c>
      <c r="D6306" s="3">
        <f>SUMIFS(Data!Y:Y,Data!$B:$B,Figure16!$B6306,Data!$A:$A,Figure16!$A6306)</f>
        <v>0</v>
      </c>
      <c r="E6306" s="3">
        <f>SUMIFS(Data!Q:Q,Data!$B:$B,Figure16!$B6306,Data!$A:$A,Figure16!$A6306)</f>
        <v>16780064398.712025</v>
      </c>
      <c r="F6306" s="1">
        <f t="shared" si="200"/>
        <v>0</v>
      </c>
      <c r="G6306" s="1">
        <f t="shared" si="201"/>
        <v>0</v>
      </c>
      <c r="H6306">
        <f>SUMIFS(Data!Z:Z,Data!B:B,Figure16!B6306,Data!A:A,Figure16!A6306)</f>
        <v>1</v>
      </c>
    </row>
    <row r="6307" spans="1:8">
      <c r="A6307" s="27">
        <v>1970</v>
      </c>
      <c r="B6307" t="s">
        <v>15</v>
      </c>
      <c r="C6307" s="3">
        <f>SUMIFS(Data!F:F,Data!$B:$B,Figure16!$B6307,Data!$A:$A,Figure16!$A6307)</f>
        <v>0</v>
      </c>
      <c r="D6307" s="3">
        <f>SUMIFS(Data!Y:Y,Data!$B:$B,Figure16!$B6307,Data!$A:$A,Figure16!$A6307)</f>
        <v>60000000</v>
      </c>
      <c r="E6307" s="3">
        <f>SUMIFS(Data!Q:Q,Data!$B:$B,Figure16!$B6307,Data!$A:$A,Figure16!$A6307)</f>
        <v>18418031639.36721</v>
      </c>
      <c r="F6307" s="1">
        <f t="shared" si="200"/>
        <v>0</v>
      </c>
      <c r="G6307" s="1">
        <f t="shared" si="201"/>
        <v>0.32576771055031928</v>
      </c>
      <c r="H6307">
        <f>SUMIFS(Data!Z:Z,Data!B:B,Figure16!B6307,Data!A:A,Figure16!A6307)</f>
        <v>1</v>
      </c>
    </row>
    <row r="6308" spans="1:8">
      <c r="A6308" s="27">
        <v>1971</v>
      </c>
      <c r="B6308" t="s">
        <v>15</v>
      </c>
      <c r="C6308" s="3">
        <f>SUMIFS(Data!F:F,Data!$B:$B,Figure16!$B6308,Data!$A:$A,Figure16!$A6308)</f>
        <v>0</v>
      </c>
      <c r="D6308" s="3">
        <f>SUMIFS(Data!Y:Y,Data!$B:$B,Figure16!$B6308,Data!$A:$A,Figure16!$A6308)</f>
        <v>226100000</v>
      </c>
      <c r="E6308" s="3">
        <f>SUMIFS(Data!Q:Q,Data!$B:$B,Figure16!$B6308,Data!$A:$A,Figure16!$A6308)</f>
        <v>20334172259.507832</v>
      </c>
      <c r="F6308" s="1">
        <f t="shared" si="200"/>
        <v>0</v>
      </c>
      <c r="G6308" s="1">
        <f t="shared" si="201"/>
        <v>1.1119213367255723</v>
      </c>
      <c r="H6308">
        <f>SUMIFS(Data!Z:Z,Data!B:B,Figure16!B6308,Data!A:A,Figure16!A6308)</f>
        <v>1</v>
      </c>
    </row>
    <row r="6309" spans="1:8">
      <c r="A6309" s="27">
        <v>1972</v>
      </c>
      <c r="B6309" t="s">
        <v>15</v>
      </c>
      <c r="C6309" s="3">
        <f>SUMIFS(Data!F:F,Data!$B:$B,Figure16!$B6309,Data!$A:$A,Figure16!$A6309)</f>
        <v>0</v>
      </c>
      <c r="D6309" s="3">
        <f>SUMIFS(Data!Y:Y,Data!$B:$B,Figure16!$B6309,Data!$A:$A,Figure16!$A6309)</f>
        <v>171500000</v>
      </c>
      <c r="E6309" s="3">
        <f>SUMIFS(Data!Q:Q,Data!$B:$B,Figure16!$B6309,Data!$A:$A,Figure16!$A6309)</f>
        <v>21358137114.609077</v>
      </c>
      <c r="F6309" s="1">
        <f t="shared" si="200"/>
        <v>0</v>
      </c>
      <c r="G6309" s="1">
        <f t="shared" si="201"/>
        <v>0.80297265196735312</v>
      </c>
      <c r="H6309">
        <f>SUMIFS(Data!Z:Z,Data!B:B,Figure16!B6309,Data!A:A,Figure16!A6309)</f>
        <v>1</v>
      </c>
    </row>
    <row r="6310" spans="1:8">
      <c r="A6310" s="27">
        <v>1973</v>
      </c>
      <c r="B6310" t="s">
        <v>15</v>
      </c>
      <c r="C6310" s="3">
        <f>SUMIFS(Data!F:F,Data!$B:$B,Figure16!$B6310,Data!$A:$A,Figure16!$A6310)</f>
        <v>0</v>
      </c>
      <c r="D6310" s="3">
        <f>SUMIFS(Data!Y:Y,Data!$B:$B,Figure16!$B6310,Data!$A:$A,Figure16!$A6310)</f>
        <v>398000000</v>
      </c>
      <c r="E6310" s="3">
        <f>SUMIFS(Data!Q:Q,Data!$B:$B,Figure16!$B6310,Data!$A:$A,Figure16!$A6310)</f>
        <v>29293948126.801155</v>
      </c>
      <c r="F6310" s="1">
        <f t="shared" si="200"/>
        <v>0</v>
      </c>
      <c r="G6310" s="1">
        <f t="shared" si="201"/>
        <v>1.3586424003935071</v>
      </c>
      <c r="H6310">
        <f>SUMIFS(Data!Z:Z,Data!B:B,Figure16!B6310,Data!A:A,Figure16!A6310)</f>
        <v>1</v>
      </c>
    </row>
    <row r="6311" spans="1:8">
      <c r="A6311" s="27">
        <v>1974</v>
      </c>
      <c r="B6311" t="s">
        <v>15</v>
      </c>
      <c r="C6311" s="3">
        <f>SUMIFS(Data!F:F,Data!$B:$B,Figure16!$B6311,Data!$A:$A,Figure16!$A6311)</f>
        <v>0</v>
      </c>
      <c r="D6311" s="3">
        <f>SUMIFS(Data!Y:Y,Data!$B:$B,Figure16!$B6311,Data!$A:$A,Figure16!$A6311)</f>
        <v>810000000</v>
      </c>
      <c r="E6311" s="3">
        <f>SUMIFS(Data!Q:Q,Data!$B:$B,Figure16!$B6311,Data!$A:$A,Figure16!$A6311)</f>
        <v>36806475349.521706</v>
      </c>
      <c r="F6311" s="1">
        <f t="shared" si="200"/>
        <v>0</v>
      </c>
      <c r="G6311" s="1">
        <f t="shared" si="201"/>
        <v>2.2006997201119551</v>
      </c>
      <c r="H6311">
        <f>SUMIFS(Data!Z:Z,Data!B:B,Figure16!B6311,Data!A:A,Figure16!A6311)</f>
        <v>1</v>
      </c>
    </row>
    <row r="6312" spans="1:8">
      <c r="A6312" s="27">
        <v>1975</v>
      </c>
      <c r="B6312" t="s">
        <v>15</v>
      </c>
      <c r="C6312" s="3">
        <f>SUMIFS(Data!F:F,Data!$B:$B,Figure16!$B6312,Data!$A:$A,Figure16!$A6312)</f>
        <v>0</v>
      </c>
      <c r="D6312" s="3">
        <f>SUMIFS(Data!Y:Y,Data!$B:$B,Figure16!$B6312,Data!$A:$A,Figure16!$A6312)</f>
        <v>547500032</v>
      </c>
      <c r="E6312" s="3">
        <f>SUMIFS(Data!Q:Q,Data!$B:$B,Figure16!$B6312,Data!$A:$A,Figure16!$A6312)</f>
        <v>38114942528.735626</v>
      </c>
      <c r="F6312" s="1">
        <f t="shared" si="200"/>
        <v>0</v>
      </c>
      <c r="G6312" s="1">
        <f t="shared" si="201"/>
        <v>1.4364445954161642</v>
      </c>
      <c r="H6312">
        <f>SUMIFS(Data!Z:Z,Data!B:B,Figure16!B6312,Data!A:A,Figure16!A6312)</f>
        <v>1</v>
      </c>
    </row>
    <row r="6313" spans="1:8">
      <c r="A6313" s="27">
        <v>1976</v>
      </c>
      <c r="B6313" t="s">
        <v>15</v>
      </c>
      <c r="C6313" s="3">
        <f>SUMIFS(Data!F:F,Data!$B:$B,Figure16!$B6313,Data!$A:$A,Figure16!$A6313)</f>
        <v>0</v>
      </c>
      <c r="D6313" s="3">
        <f>SUMIFS(Data!Y:Y,Data!$B:$B,Figure16!$B6313,Data!$A:$A,Figure16!$A6313)</f>
        <v>646000000</v>
      </c>
      <c r="E6313" s="3">
        <f>SUMIFS(Data!Q:Q,Data!$B:$B,Figure16!$B6313,Data!$A:$A,Figure16!$A6313)</f>
        <v>36601885924.563019</v>
      </c>
      <c r="F6313" s="1">
        <f t="shared" si="200"/>
        <v>0</v>
      </c>
      <c r="G6313" s="1">
        <f t="shared" si="201"/>
        <v>1.7649363787740739</v>
      </c>
      <c r="H6313">
        <f>SUMIFS(Data!Z:Z,Data!B:B,Figure16!B6313,Data!A:A,Figure16!A6313)</f>
        <v>1</v>
      </c>
    </row>
    <row r="6314" spans="1:8">
      <c r="A6314" s="27">
        <v>1977</v>
      </c>
      <c r="B6314" t="s">
        <v>15</v>
      </c>
      <c r="C6314" s="3">
        <f>SUMIFS(Data!F:F,Data!$B:$B,Figure16!$B6314,Data!$A:$A,Figure16!$A6314)</f>
        <v>0</v>
      </c>
      <c r="D6314" s="3">
        <f>SUMIFS(Data!Y:Y,Data!$B:$B,Figure16!$B6314,Data!$A:$A,Figure16!$A6314)</f>
        <v>0</v>
      </c>
      <c r="E6314" s="3">
        <f>SUMIFS(Data!Q:Q,Data!$B:$B,Figure16!$B6314,Data!$A:$A,Figure16!$A6314)</f>
        <v>40649724011.039558</v>
      </c>
      <c r="F6314" s="1">
        <f t="shared" si="200"/>
        <v>0</v>
      </c>
      <c r="G6314" s="1">
        <f t="shared" si="201"/>
        <v>0</v>
      </c>
      <c r="H6314">
        <f>SUMIFS(Data!Z:Z,Data!B:B,Figure16!B6314,Data!A:A,Figure16!A6314)</f>
        <v>1</v>
      </c>
    </row>
    <row r="6315" spans="1:8">
      <c r="A6315" s="27">
        <v>1978</v>
      </c>
      <c r="B6315" t="s">
        <v>15</v>
      </c>
      <c r="C6315" s="3">
        <f>SUMIFS(Data!F:F,Data!$B:$B,Figure16!$B6315,Data!$A:$A,Figure16!$A6315)</f>
        <v>0</v>
      </c>
      <c r="D6315" s="3">
        <f>SUMIFS(Data!Y:Y,Data!$B:$B,Figure16!$B6315,Data!$A:$A,Figure16!$A6315)</f>
        <v>0</v>
      </c>
      <c r="E6315" s="3">
        <f>SUMIFS(Data!Q:Q,Data!$B:$B,Figure16!$B6315,Data!$A:$A,Figure16!$A6315)</f>
        <v>46737580496.780128</v>
      </c>
      <c r="F6315" s="1">
        <f t="shared" si="200"/>
        <v>0</v>
      </c>
      <c r="G6315" s="1">
        <f t="shared" si="201"/>
        <v>0</v>
      </c>
      <c r="H6315">
        <f>SUMIFS(Data!Z:Z,Data!B:B,Figure16!B6315,Data!A:A,Figure16!A6315)</f>
        <v>1</v>
      </c>
    </row>
    <row r="6316" spans="1:8">
      <c r="A6316" s="27">
        <v>1979</v>
      </c>
      <c r="B6316" t="s">
        <v>15</v>
      </c>
      <c r="C6316" s="3">
        <f>SUMIFS(Data!F:F,Data!$B:$B,Figure16!$B6316,Data!$A:$A,Figure16!$A6316)</f>
        <v>0</v>
      </c>
      <c r="D6316" s="3">
        <f>SUMIFS(Data!Y:Y,Data!$B:$B,Figure16!$B6316,Data!$A:$A,Figure16!$A6316)</f>
        <v>40000000</v>
      </c>
      <c r="E6316" s="3">
        <f>SUMIFS(Data!Q:Q,Data!$B:$B,Figure16!$B6316,Data!$A:$A,Figure16!$A6316)</f>
        <v>57647268408.551064</v>
      </c>
      <c r="F6316" s="1">
        <f t="shared" si="200"/>
        <v>0</v>
      </c>
      <c r="G6316" s="1">
        <f t="shared" si="201"/>
        <v>6.9387502832773645E-2</v>
      </c>
      <c r="H6316">
        <f>SUMIFS(Data!Z:Z,Data!B:B,Figure16!B6316,Data!A:A,Figure16!A6316)</f>
        <v>1</v>
      </c>
    </row>
    <row r="6317" spans="1:8">
      <c r="A6317" s="27">
        <v>1980</v>
      </c>
      <c r="B6317" t="s">
        <v>15</v>
      </c>
      <c r="C6317" s="3">
        <f>SUMIFS(Data!F:F,Data!$B:$B,Figure16!$B6317,Data!$A:$A,Figure16!$A6317)</f>
        <v>0</v>
      </c>
      <c r="D6317" s="3">
        <f>SUMIFS(Data!Y:Y,Data!$B:$B,Figure16!$B6317,Data!$A:$A,Figure16!$A6317)</f>
        <v>506700000</v>
      </c>
      <c r="E6317" s="3">
        <f>SUMIFS(Data!Q:Q,Data!$B:$B,Figure16!$B6317,Data!$A:$A,Figure16!$A6317)</f>
        <v>82984078068.823822</v>
      </c>
      <c r="F6317" s="1">
        <f t="shared" si="200"/>
        <v>0</v>
      </c>
      <c r="G6317" s="1">
        <f t="shared" si="201"/>
        <v>0.61059905923129298</v>
      </c>
      <c r="H6317">
        <f>SUMIFS(Data!Z:Z,Data!B:B,Figure16!B6317,Data!A:A,Figure16!A6317)</f>
        <v>1</v>
      </c>
    </row>
    <row r="6318" spans="1:8">
      <c r="A6318" s="27">
        <v>1981</v>
      </c>
      <c r="B6318" t="s">
        <v>15</v>
      </c>
      <c r="C6318" s="3">
        <f>SUMIFS(Data!F:F,Data!$B:$B,Figure16!$B6318,Data!$A:$A,Figure16!$A6318)</f>
        <v>0</v>
      </c>
      <c r="D6318" s="3">
        <f>SUMIFS(Data!Y:Y,Data!$B:$B,Figure16!$B6318,Data!$A:$A,Figure16!$A6318)</f>
        <v>142100000</v>
      </c>
      <c r="E6318" s="3">
        <f>SUMIFS(Data!Q:Q,Data!$B:$B,Figure16!$B6318,Data!$A:$A,Figure16!$A6318)</f>
        <v>89629496832.795502</v>
      </c>
      <c r="F6318" s="1">
        <f t="shared" si="200"/>
        <v>0</v>
      </c>
      <c r="G6318" s="1">
        <f t="shared" si="201"/>
        <v>0.15854155721200647</v>
      </c>
      <c r="H6318">
        <f>SUMIFS(Data!Z:Z,Data!B:B,Figure16!B6318,Data!A:A,Figure16!A6318)</f>
        <v>1</v>
      </c>
    </row>
    <row r="6319" spans="1:8">
      <c r="A6319" s="27">
        <v>1982</v>
      </c>
      <c r="B6319" t="s">
        <v>15</v>
      </c>
      <c r="C6319" s="3">
        <f>SUMIFS(Data!F:F,Data!$B:$B,Figure16!$B6319,Data!$A:$A,Figure16!$A6319)</f>
        <v>0</v>
      </c>
      <c r="D6319" s="3">
        <f>SUMIFS(Data!Y:Y,Data!$B:$B,Figure16!$B6319,Data!$A:$A,Figure16!$A6319)</f>
        <v>1381529984</v>
      </c>
      <c r="E6319" s="3">
        <f>SUMIFS(Data!Q:Q,Data!$B:$B,Figure16!$B6319,Data!$A:$A,Figure16!$A6319)</f>
        <v>82696902010.29425</v>
      </c>
      <c r="F6319" s="1">
        <f t="shared" si="200"/>
        <v>0</v>
      </c>
      <c r="G6319" s="1">
        <f t="shared" si="201"/>
        <v>1.6705946056214109</v>
      </c>
      <c r="H6319">
        <f>SUMIFS(Data!Z:Z,Data!B:B,Figure16!B6319,Data!A:A,Figure16!A6319)</f>
        <v>1</v>
      </c>
    </row>
    <row r="6320" spans="1:8">
      <c r="A6320" s="27">
        <v>1983</v>
      </c>
      <c r="B6320" t="s">
        <v>15</v>
      </c>
      <c r="C6320" s="3">
        <f>SUMIFS(Data!F:F,Data!$B:$B,Figure16!$B6320,Data!$A:$A,Figure16!$A6320)</f>
        <v>0</v>
      </c>
      <c r="D6320" s="3">
        <f>SUMIFS(Data!Y:Y,Data!$B:$B,Figure16!$B6320,Data!$A:$A,Figure16!$A6320)</f>
        <v>1383020032</v>
      </c>
      <c r="E6320" s="3">
        <f>SUMIFS(Data!Q:Q,Data!$B:$B,Figure16!$B6320,Data!$A:$A,Figure16!$A6320)</f>
        <v>88786580362.840729</v>
      </c>
      <c r="F6320" s="1">
        <f t="shared" si="200"/>
        <v>0</v>
      </c>
      <c r="G6320" s="1">
        <f t="shared" si="201"/>
        <v>1.5576903923408976</v>
      </c>
      <c r="H6320">
        <f>SUMIFS(Data!Z:Z,Data!B:B,Figure16!B6320,Data!A:A,Figure16!A6320)</f>
        <v>1</v>
      </c>
    </row>
    <row r="6321" spans="1:8">
      <c r="A6321" s="27">
        <v>1984</v>
      </c>
      <c r="B6321" t="s">
        <v>15</v>
      </c>
      <c r="C6321" s="3">
        <f>SUMIFS(Data!F:F,Data!$B:$B,Figure16!$B6321,Data!$A:$A,Figure16!$A6321)</f>
        <v>0</v>
      </c>
      <c r="D6321" s="3">
        <f>SUMIFS(Data!Y:Y,Data!$B:$B,Figure16!$B6321,Data!$A:$A,Figure16!$A6321)</f>
        <v>0</v>
      </c>
      <c r="E6321" s="3">
        <f>SUMIFS(Data!Q:Q,Data!$B:$B,Figure16!$B6321,Data!$A:$A,Figure16!$A6321)</f>
        <v>87880468268.638321</v>
      </c>
      <c r="F6321" s="1">
        <f t="shared" si="200"/>
        <v>0</v>
      </c>
      <c r="G6321" s="1">
        <f t="shared" si="201"/>
        <v>0</v>
      </c>
      <c r="H6321">
        <f>SUMIFS(Data!Z:Z,Data!B:B,Figure16!B6321,Data!A:A,Figure16!A6321)</f>
        <v>1</v>
      </c>
    </row>
    <row r="6322" spans="1:8">
      <c r="A6322" s="27">
        <v>1985</v>
      </c>
      <c r="B6322" t="s">
        <v>15</v>
      </c>
      <c r="C6322" s="3">
        <f>SUMIFS(Data!F:F,Data!$B:$B,Figure16!$B6322,Data!$A:$A,Figure16!$A6322)</f>
        <v>0</v>
      </c>
      <c r="D6322" s="3">
        <f>SUMIFS(Data!Y:Y,Data!$B:$B,Figure16!$B6322,Data!$A:$A,Figure16!$A6322)</f>
        <v>0</v>
      </c>
      <c r="E6322" s="3">
        <f>SUMIFS(Data!Q:Q,Data!$B:$B,Figure16!$B6322,Data!$A:$A,Figure16!$A6322)</f>
        <v>69208451592.557556</v>
      </c>
      <c r="F6322" s="1">
        <f t="shared" si="200"/>
        <v>0</v>
      </c>
      <c r="G6322" s="1">
        <f t="shared" si="201"/>
        <v>0</v>
      </c>
      <c r="H6322">
        <f>SUMIFS(Data!Z:Z,Data!B:B,Figure16!B6322,Data!A:A,Figure16!A6322)</f>
        <v>1</v>
      </c>
    </row>
    <row r="6323" spans="1:8">
      <c r="A6323" s="27">
        <v>1986</v>
      </c>
      <c r="B6323" t="s">
        <v>15</v>
      </c>
      <c r="C6323" s="3">
        <f>SUMIFS(Data!F:F,Data!$B:$B,Figure16!$B6323,Data!$A:$A,Figure16!$A6323)</f>
        <v>0</v>
      </c>
      <c r="D6323" s="3">
        <f>SUMIFS(Data!Y:Y,Data!$B:$B,Figure16!$B6323,Data!$A:$A,Figure16!$A6323)</f>
        <v>0</v>
      </c>
      <c r="E6323" s="3">
        <f>SUMIFS(Data!Q:Q,Data!$B:$B,Figure16!$B6323,Data!$A:$A,Figure16!$A6323)</f>
        <v>82107924006.173172</v>
      </c>
      <c r="F6323" s="1">
        <f t="shared" si="200"/>
        <v>0</v>
      </c>
      <c r="G6323" s="1">
        <f t="shared" si="201"/>
        <v>0</v>
      </c>
      <c r="H6323">
        <f>SUMIFS(Data!Z:Z,Data!B:B,Figure16!B6323,Data!A:A,Figure16!A6323)</f>
        <v>1</v>
      </c>
    </row>
    <row r="6324" spans="1:8">
      <c r="A6324" s="27">
        <v>1987</v>
      </c>
      <c r="B6324" t="s">
        <v>15</v>
      </c>
      <c r="C6324" s="3">
        <f>SUMIFS(Data!F:F,Data!$B:$B,Figure16!$B6324,Data!$A:$A,Figure16!$A6324)</f>
        <v>0</v>
      </c>
      <c r="D6324" s="3">
        <f>SUMIFS(Data!Y:Y,Data!$B:$B,Figure16!$B6324,Data!$A:$A,Figure16!$A6324)</f>
        <v>0</v>
      </c>
      <c r="E6324" s="3">
        <f>SUMIFS(Data!Q:Q,Data!$B:$B,Figure16!$B6324,Data!$A:$A,Figure16!$A6324)</f>
        <v>107414974090.17809</v>
      </c>
      <c r="F6324" s="1">
        <f t="shared" si="200"/>
        <v>0</v>
      </c>
      <c r="G6324" s="1">
        <f t="shared" si="201"/>
        <v>0</v>
      </c>
      <c r="H6324">
        <f>SUMIFS(Data!Z:Z,Data!B:B,Figure16!B6324,Data!A:A,Figure16!A6324)</f>
        <v>1</v>
      </c>
    </row>
    <row r="6325" spans="1:8">
      <c r="A6325" s="27">
        <v>1988</v>
      </c>
      <c r="B6325" t="s">
        <v>15</v>
      </c>
      <c r="C6325" s="3">
        <f>SUMIFS(Data!F:F,Data!$B:$B,Figure16!$B6325,Data!$A:$A,Figure16!$A6325)</f>
        <v>0</v>
      </c>
      <c r="D6325" s="3">
        <f>SUMIFS(Data!Y:Y,Data!$B:$B,Figure16!$B6325,Data!$A:$A,Figure16!$A6325)</f>
        <v>0</v>
      </c>
      <c r="E6325" s="3">
        <f>SUMIFS(Data!Q:Q,Data!$B:$B,Figure16!$B6325,Data!$A:$A,Figure16!$A6325)</f>
        <v>118331510445.14931</v>
      </c>
      <c r="F6325" s="1">
        <f t="shared" si="200"/>
        <v>0</v>
      </c>
      <c r="G6325" s="1">
        <f t="shared" si="201"/>
        <v>0</v>
      </c>
      <c r="H6325">
        <f>SUMIFS(Data!Z:Z,Data!B:B,Figure16!B6325,Data!A:A,Figure16!A6325)</f>
        <v>1</v>
      </c>
    </row>
    <row r="6326" spans="1:8">
      <c r="A6326" s="27">
        <v>1989</v>
      </c>
      <c r="B6326" t="s">
        <v>15</v>
      </c>
      <c r="C6326" s="3">
        <f>SUMIFS(Data!F:F,Data!$B:$B,Figure16!$B6326,Data!$A:$A,Figure16!$A6326)</f>
        <v>0</v>
      </c>
      <c r="D6326" s="3">
        <f>SUMIFS(Data!Y:Y,Data!$B:$B,Figure16!$B6326,Data!$A:$A,Figure16!$A6326)</f>
        <v>0</v>
      </c>
      <c r="E6326" s="3">
        <f>SUMIFS(Data!Q:Q,Data!$B:$B,Figure16!$B6326,Data!$A:$A,Figure16!$A6326)</f>
        <v>128902675070.72311</v>
      </c>
      <c r="F6326" s="1">
        <f t="shared" si="200"/>
        <v>0</v>
      </c>
      <c r="G6326" s="1">
        <f t="shared" si="201"/>
        <v>0</v>
      </c>
      <c r="H6326">
        <f>SUMIFS(Data!Z:Z,Data!B:B,Figure16!B6326,Data!A:A,Figure16!A6326)</f>
        <v>1</v>
      </c>
    </row>
    <row r="6327" spans="1:8">
      <c r="A6327" s="27">
        <v>1990</v>
      </c>
      <c r="B6327" t="s">
        <v>15</v>
      </c>
      <c r="C6327" s="3">
        <f>SUMIFS(Data!F:F,Data!$B:$B,Figure16!$B6327,Data!$A:$A,Figure16!$A6327)</f>
        <v>0</v>
      </c>
      <c r="D6327" s="3">
        <f>SUMIFS(Data!Y:Y,Data!$B:$B,Figure16!$B6327,Data!$A:$A,Figure16!$A6327)</f>
        <v>0</v>
      </c>
      <c r="E6327" s="3">
        <f>SUMIFS(Data!Q:Q,Data!$B:$B,Figure16!$B6327,Data!$A:$A,Figure16!$A6327)</f>
        <v>115553279480.53957</v>
      </c>
      <c r="F6327" s="1">
        <f t="shared" si="200"/>
        <v>0</v>
      </c>
      <c r="G6327" s="1">
        <f t="shared" si="201"/>
        <v>0</v>
      </c>
      <c r="H6327">
        <f>SUMIFS(Data!Z:Z,Data!B:B,Figure16!B6327,Data!A:A,Figure16!A6327)</f>
        <v>1</v>
      </c>
    </row>
    <row r="6328" spans="1:8">
      <c r="A6328" s="27">
        <v>1991</v>
      </c>
      <c r="B6328" t="s">
        <v>15</v>
      </c>
      <c r="C6328" s="3">
        <f>SUMIFS(Data!F:F,Data!$B:$B,Figure16!$B6328,Data!$A:$A,Figure16!$A6328)</f>
        <v>0</v>
      </c>
      <c r="D6328" s="3">
        <f>SUMIFS(Data!Y:Y,Data!$B:$B,Figure16!$B6328,Data!$A:$A,Figure16!$A6328)</f>
        <v>0</v>
      </c>
      <c r="E6328" s="3">
        <f>SUMIFS(Data!Q:Q,Data!$B:$B,Figure16!$B6328,Data!$A:$A,Figure16!$A6328)</f>
        <v>123943432441.24146</v>
      </c>
      <c r="F6328" s="1">
        <f t="shared" si="200"/>
        <v>0</v>
      </c>
      <c r="G6328" s="1">
        <f t="shared" si="201"/>
        <v>0</v>
      </c>
      <c r="H6328">
        <f>SUMIFS(Data!Z:Z,Data!B:B,Figure16!B6328,Data!A:A,Figure16!A6328)</f>
        <v>1</v>
      </c>
    </row>
    <row r="6329" spans="1:8">
      <c r="A6329" s="27">
        <v>1992</v>
      </c>
      <c r="B6329" t="s">
        <v>15</v>
      </c>
      <c r="C6329" s="3">
        <f>SUMIFS(Data!F:F,Data!$B:$B,Figure16!$B6329,Data!$A:$A,Figure16!$A6329)</f>
        <v>0</v>
      </c>
      <c r="D6329" s="3">
        <f>SUMIFS(Data!Y:Y,Data!$B:$B,Figure16!$B6329,Data!$A:$A,Figure16!$A6329)</f>
        <v>0</v>
      </c>
      <c r="E6329" s="3">
        <f>SUMIFS(Data!Q:Q,Data!$B:$B,Figure16!$B6329,Data!$A:$A,Figure16!$A6329)</f>
        <v>134545231416.54977</v>
      </c>
      <c r="F6329" s="1">
        <f t="shared" si="200"/>
        <v>0</v>
      </c>
      <c r="G6329" s="1">
        <f t="shared" si="201"/>
        <v>0</v>
      </c>
      <c r="H6329">
        <f>SUMIFS(Data!Z:Z,Data!B:B,Figure16!B6329,Data!A:A,Figure16!A6329)</f>
        <v>1</v>
      </c>
    </row>
    <row r="6330" spans="1:8">
      <c r="A6330" s="27">
        <v>1993</v>
      </c>
      <c r="B6330" t="s">
        <v>15</v>
      </c>
      <c r="C6330" s="3">
        <f>SUMIFS(Data!F:F,Data!$B:$B,Figure16!$B6330,Data!$A:$A,Figure16!$A6330)</f>
        <v>0</v>
      </c>
      <c r="D6330" s="3">
        <f>SUMIFS(Data!Y:Y,Data!$B:$B,Figure16!$B6330,Data!$A:$A,Figure16!$A6330)</f>
        <v>0</v>
      </c>
      <c r="E6330" s="3">
        <f>SUMIFS(Data!Q:Q,Data!$B:$B,Figure16!$B6330,Data!$A:$A,Figure16!$A6330)</f>
        <v>134309759157.81743</v>
      </c>
      <c r="F6330" s="1">
        <f t="shared" si="200"/>
        <v>0</v>
      </c>
      <c r="G6330" s="1">
        <f t="shared" si="201"/>
        <v>0</v>
      </c>
      <c r="H6330">
        <f>SUMIFS(Data!Z:Z,Data!B:B,Figure16!B6330,Data!A:A,Figure16!A6330)</f>
        <v>1</v>
      </c>
    </row>
    <row r="6331" spans="1:8">
      <c r="A6331" s="27">
        <v>1994</v>
      </c>
      <c r="B6331" t="s">
        <v>15</v>
      </c>
      <c r="C6331" s="3">
        <f>SUMIFS(Data!F:F,Data!$B:$B,Figure16!$B6331,Data!$A:$A,Figure16!$A6331)</f>
        <v>0</v>
      </c>
      <c r="D6331" s="3">
        <f>SUMIFS(Data!Y:Y,Data!$B:$B,Figure16!$B6331,Data!$A:$A,Figure16!$A6331)</f>
        <v>0</v>
      </c>
      <c r="E6331" s="3">
        <f>SUMIFS(Data!Q:Q,Data!$B:$B,Figure16!$B6331,Data!$A:$A,Figure16!$A6331)</f>
        <v>139752450152.0784</v>
      </c>
      <c r="F6331" s="1">
        <f t="shared" si="200"/>
        <v>0</v>
      </c>
      <c r="G6331" s="1">
        <f t="shared" si="201"/>
        <v>0</v>
      </c>
      <c r="H6331">
        <f>SUMIFS(Data!Z:Z,Data!B:B,Figure16!B6331,Data!A:A,Figure16!A6331)</f>
        <v>1</v>
      </c>
    </row>
    <row r="6332" spans="1:8">
      <c r="A6332" s="27">
        <v>1995</v>
      </c>
      <c r="B6332" t="s">
        <v>15</v>
      </c>
      <c r="C6332" s="3">
        <f>SUMIFS(Data!F:F,Data!$B:$B,Figure16!$B6332,Data!$A:$A,Figure16!$A6332)</f>
        <v>0</v>
      </c>
      <c r="D6332" s="3">
        <f>SUMIFS(Data!Y:Y,Data!$B:$B,Figure16!$B6332,Data!$A:$A,Figure16!$A6332)</f>
        <v>0</v>
      </c>
      <c r="E6332" s="3">
        <f>SUMIFS(Data!Q:Q,Data!$B:$B,Figure16!$B6332,Data!$A:$A,Figure16!$A6332)</f>
        <v>155460285076.23169</v>
      </c>
      <c r="F6332" s="1">
        <f t="shared" si="200"/>
        <v>0</v>
      </c>
      <c r="G6332" s="1">
        <f t="shared" si="201"/>
        <v>0</v>
      </c>
      <c r="H6332">
        <f>SUMIFS(Data!Z:Z,Data!B:B,Figure16!B6332,Data!A:A,Figure16!A6332)</f>
        <v>1</v>
      </c>
    </row>
    <row r="6333" spans="1:8">
      <c r="A6333" s="27">
        <v>1996</v>
      </c>
      <c r="B6333" t="s">
        <v>15</v>
      </c>
      <c r="C6333" s="3">
        <f>SUMIFS(Data!F:F,Data!$B:$B,Figure16!$B6333,Data!$A:$A,Figure16!$A6333)</f>
        <v>0</v>
      </c>
      <c r="D6333" s="3">
        <f>SUMIFS(Data!Y:Y,Data!$B:$B,Figure16!$B6333,Data!$A:$A,Figure16!$A6333)</f>
        <v>0</v>
      </c>
      <c r="E6333" s="3">
        <f>SUMIFS(Data!Q:Q,Data!$B:$B,Figure16!$B6333,Data!$A:$A,Figure16!$A6333)</f>
        <v>147607982694.8573</v>
      </c>
      <c r="F6333" s="1">
        <f t="shared" si="200"/>
        <v>0</v>
      </c>
      <c r="G6333" s="1">
        <f t="shared" si="201"/>
        <v>0</v>
      </c>
      <c r="H6333">
        <f>SUMIFS(Data!Z:Z,Data!B:B,Figure16!B6333,Data!A:A,Figure16!A6333)</f>
        <v>1</v>
      </c>
    </row>
    <row r="6334" spans="1:8">
      <c r="A6334" s="27">
        <v>1997</v>
      </c>
      <c r="B6334" t="s">
        <v>15</v>
      </c>
      <c r="C6334" s="3">
        <f>SUMIFS(Data!F:F,Data!$B:$B,Figure16!$B6334,Data!$A:$A,Figure16!$A6334)</f>
        <v>0</v>
      </c>
      <c r="D6334" s="3">
        <f>SUMIFS(Data!Y:Y,Data!$B:$B,Figure16!$B6334,Data!$A:$A,Figure16!$A6334)</f>
        <v>0</v>
      </c>
      <c r="E6334" s="3">
        <f>SUMIFS(Data!Q:Q,Data!$B:$B,Figure16!$B6334,Data!$A:$A,Figure16!$A6334)</f>
        <v>152586154513.88889</v>
      </c>
      <c r="F6334" s="1">
        <f t="shared" si="200"/>
        <v>0</v>
      </c>
      <c r="G6334" s="1">
        <f t="shared" si="201"/>
        <v>0</v>
      </c>
      <c r="H6334">
        <f>SUMIFS(Data!Z:Z,Data!B:B,Figure16!B6334,Data!A:A,Figure16!A6334)</f>
        <v>1</v>
      </c>
    </row>
    <row r="6335" spans="1:8">
      <c r="A6335" s="27">
        <v>1998</v>
      </c>
      <c r="B6335" t="s">
        <v>15</v>
      </c>
      <c r="C6335" s="3">
        <f>SUMIFS(Data!F:F,Data!$B:$B,Figure16!$B6335,Data!$A:$A,Figure16!$A6335)</f>
        <v>0</v>
      </c>
      <c r="D6335" s="3">
        <f>SUMIFS(Data!Y:Y,Data!$B:$B,Figure16!$B6335,Data!$A:$A,Figure16!$A6335)</f>
        <v>0</v>
      </c>
      <c r="E6335" s="3">
        <f>SUMIFS(Data!Q:Q,Data!$B:$B,Figure16!$B6335,Data!$A:$A,Figure16!$A6335)</f>
        <v>137774361015.14029</v>
      </c>
      <c r="F6335" s="1">
        <f t="shared" si="200"/>
        <v>0</v>
      </c>
      <c r="G6335" s="1">
        <f t="shared" si="201"/>
        <v>0</v>
      </c>
      <c r="H6335">
        <f>SUMIFS(Data!Z:Z,Data!B:B,Figure16!B6335,Data!A:A,Figure16!A6335)</f>
        <v>1</v>
      </c>
    </row>
    <row r="6336" spans="1:8">
      <c r="A6336" s="27">
        <v>1999</v>
      </c>
      <c r="B6336" t="s">
        <v>15</v>
      </c>
      <c r="C6336" s="3">
        <f>SUMIFS(Data!F:F,Data!$B:$B,Figure16!$B6336,Data!$A:$A,Figure16!$A6336)</f>
        <v>0</v>
      </c>
      <c r="D6336" s="3">
        <f>SUMIFS(Data!Y:Y,Data!$B:$B,Figure16!$B6336,Data!$A:$A,Figure16!$A6336)</f>
        <v>0</v>
      </c>
      <c r="E6336" s="3">
        <f>SUMIFS(Data!Q:Q,Data!$B:$B,Figure16!$B6336,Data!$A:$A,Figure16!$A6336)</f>
        <v>136631966609.37885</v>
      </c>
      <c r="F6336" s="1">
        <f t="shared" si="200"/>
        <v>0</v>
      </c>
      <c r="G6336" s="1">
        <f t="shared" si="201"/>
        <v>0</v>
      </c>
      <c r="H6336">
        <f>SUMIFS(Data!Z:Z,Data!B:B,Figure16!B6336,Data!A:A,Figure16!A6336)</f>
        <v>1</v>
      </c>
    </row>
    <row r="6337" spans="1:8">
      <c r="A6337" s="27">
        <v>2000</v>
      </c>
      <c r="B6337" t="s">
        <v>15</v>
      </c>
      <c r="C6337" s="3">
        <f>SUMIFS(Data!F:F,Data!$B:$B,Figure16!$B6337,Data!$A:$A,Figure16!$A6337)</f>
        <v>26081336</v>
      </c>
      <c r="D6337" s="3">
        <f>SUMIFS(Data!Y:Y,Data!$B:$B,Figure16!$B6337,Data!$A:$A,Figure16!$A6337)</f>
        <v>0</v>
      </c>
      <c r="E6337" s="3">
        <f>SUMIFS(Data!Q:Q,Data!$B:$B,Figure16!$B6337,Data!$A:$A,Figure16!$A6337)</f>
        <v>136361854808.49591</v>
      </c>
      <c r="F6337" s="1">
        <f t="shared" si="200"/>
        <v>1.9126562950194652E-2</v>
      </c>
      <c r="G6337" s="1">
        <f t="shared" si="201"/>
        <v>0</v>
      </c>
      <c r="H6337">
        <f>SUMIFS(Data!Z:Z,Data!B:B,Figure16!B6337,Data!A:A,Figure16!A6337)</f>
        <v>1</v>
      </c>
    </row>
    <row r="6338" spans="1:8">
      <c r="A6338" s="27">
        <v>2001</v>
      </c>
      <c r="B6338" t="s">
        <v>15</v>
      </c>
      <c r="C6338" s="3">
        <f>SUMIFS(Data!F:F,Data!$B:$B,Figure16!$B6338,Data!$A:$A,Figure16!$A6338)</f>
        <v>36000000</v>
      </c>
      <c r="D6338" s="3">
        <f>SUMIFS(Data!Y:Y,Data!$B:$B,Figure16!$B6338,Data!$A:$A,Figure16!$A6338)</f>
        <v>0</v>
      </c>
      <c r="E6338" s="3">
        <f>SUMIFS(Data!Q:Q,Data!$B:$B,Figure16!$B6338,Data!$A:$A,Figure16!$A6338)</f>
        <v>121600818309.67906</v>
      </c>
      <c r="F6338" s="1">
        <f t="shared" si="200"/>
        <v>2.960506393001346E-2</v>
      </c>
      <c r="G6338" s="1">
        <f t="shared" si="201"/>
        <v>0</v>
      </c>
      <c r="H6338">
        <f>SUMIFS(Data!Z:Z,Data!B:B,Figure16!B6338,Data!A:A,Figure16!A6338)</f>
        <v>1</v>
      </c>
    </row>
    <row r="6339" spans="1:8">
      <c r="A6339" s="27">
        <v>2002</v>
      </c>
      <c r="B6339" t="s">
        <v>15</v>
      </c>
      <c r="C6339" s="3">
        <f>SUMIFS(Data!F:F,Data!$B:$B,Figure16!$B6339,Data!$A:$A,Figure16!$A6339)</f>
        <v>74000000</v>
      </c>
      <c r="D6339" s="3">
        <f>SUMIFS(Data!Y:Y,Data!$B:$B,Figure16!$B6339,Data!$A:$A,Figure16!$A6339)</f>
        <v>0</v>
      </c>
      <c r="E6339" s="3">
        <f>SUMIFS(Data!Q:Q,Data!$B:$B,Figure16!$B6339,Data!$A:$A,Figure16!$A6339)</f>
        <v>115748110112.68007</v>
      </c>
      <c r="F6339" s="1">
        <f t="shared" ref="F6339:F6402" si="202">IF(E6339&gt;0,C6339/E6339*100,"")</f>
        <v>6.3931929366243173E-2</v>
      </c>
      <c r="G6339" s="1">
        <f t="shared" ref="G6339:G6402" si="203">IF($E6339&gt;0,D6339/$E6339*100,"")</f>
        <v>0</v>
      </c>
      <c r="H6339">
        <f>SUMIFS(Data!Z:Z,Data!B:B,Figure16!B6339,Data!A:A,Figure16!A6339)</f>
        <v>1</v>
      </c>
    </row>
    <row r="6340" spans="1:8">
      <c r="A6340" s="27">
        <v>2003</v>
      </c>
      <c r="B6340" t="s">
        <v>15</v>
      </c>
      <c r="C6340" s="3">
        <f>SUMIFS(Data!F:F,Data!$B:$B,Figure16!$B6340,Data!$A:$A,Figure16!$A6340)</f>
        <v>52000000</v>
      </c>
      <c r="D6340" s="3">
        <f>SUMIFS(Data!Y:Y,Data!$B:$B,Figure16!$B6340,Data!$A:$A,Figure16!$A6340)</f>
        <v>0</v>
      </c>
      <c r="E6340" s="3">
        <f>SUMIFS(Data!Q:Q,Data!$B:$B,Figure16!$B6340,Data!$A:$A,Figure16!$A6340)</f>
        <v>175256916996.04742</v>
      </c>
      <c r="F6340" s="1">
        <f t="shared" si="202"/>
        <v>2.9670726206585476E-2</v>
      </c>
      <c r="G6340" s="1">
        <f t="shared" si="203"/>
        <v>0</v>
      </c>
      <c r="H6340">
        <f>SUMIFS(Data!Z:Z,Data!B:B,Figure16!B6340,Data!A:A,Figure16!A6340)</f>
        <v>1</v>
      </c>
    </row>
    <row r="6341" spans="1:8">
      <c r="A6341" s="27">
        <v>2004</v>
      </c>
      <c r="B6341" t="s">
        <v>15</v>
      </c>
      <c r="C6341" s="3">
        <f>SUMIFS(Data!F:F,Data!$B:$B,Figure16!$B6341,Data!$A:$A,Figure16!$A6341)</f>
        <v>42000000</v>
      </c>
      <c r="D6341" s="3">
        <f>SUMIFS(Data!Y:Y,Data!$B:$B,Figure16!$B6341,Data!$A:$A,Figure16!$A6341)</f>
        <v>0</v>
      </c>
      <c r="E6341" s="3">
        <f>SUMIFS(Data!Q:Q,Data!$B:$B,Figure16!$B6341,Data!$A:$A,Figure16!$A6341)</f>
        <v>228937347865.85837</v>
      </c>
      <c r="F6341" s="1">
        <f t="shared" si="202"/>
        <v>1.834563053670436E-2</v>
      </c>
      <c r="G6341" s="1">
        <f t="shared" si="203"/>
        <v>0</v>
      </c>
      <c r="H6341">
        <f>SUMIFS(Data!Z:Z,Data!B:B,Figure16!B6341,Data!A:A,Figure16!A6341)</f>
        <v>1</v>
      </c>
    </row>
    <row r="6342" spans="1:8">
      <c r="A6342" s="27">
        <v>2005</v>
      </c>
      <c r="B6342" t="s">
        <v>15</v>
      </c>
      <c r="C6342" s="3">
        <f>SUMIFS(Data!F:F,Data!$B:$B,Figure16!$B6342,Data!$A:$A,Figure16!$A6342)</f>
        <v>24000000</v>
      </c>
      <c r="D6342" s="3">
        <f>SUMIFS(Data!Y:Y,Data!$B:$B,Figure16!$B6342,Data!$A:$A,Figure16!$A6342)</f>
        <v>0</v>
      </c>
      <c r="E6342" s="3">
        <f>SUMIFS(Data!Q:Q,Data!$B:$B,Figure16!$B6342,Data!$A:$A,Figure16!$A6342)</f>
        <v>257671413750.82526</v>
      </c>
      <c r="F6342" s="1">
        <f t="shared" si="202"/>
        <v>9.3141880391934377E-3</v>
      </c>
      <c r="G6342" s="1">
        <f t="shared" si="203"/>
        <v>0</v>
      </c>
      <c r="H6342">
        <f>SUMIFS(Data!Z:Z,Data!B:B,Figure16!B6342,Data!A:A,Figure16!A6342)</f>
        <v>1</v>
      </c>
    </row>
    <row r="6343" spans="1:8">
      <c r="A6343" s="27">
        <v>2006</v>
      </c>
      <c r="B6343" t="s">
        <v>15</v>
      </c>
      <c r="C6343" s="3">
        <f>SUMIFS(Data!F:F,Data!$B:$B,Figure16!$B6343,Data!$A:$A,Figure16!$A6343)</f>
        <v>2508328.25</v>
      </c>
      <c r="D6343" s="3">
        <f>SUMIFS(Data!Y:Y,Data!$B:$B,Figure16!$B6343,Data!$A:$A,Figure16!$A6343)</f>
        <v>0</v>
      </c>
      <c r="E6343" s="3">
        <f>SUMIFS(Data!Q:Q,Data!$B:$B,Figure16!$B6343,Data!$A:$A,Figure16!$A6343)</f>
        <v>271638484826.10944</v>
      </c>
      <c r="F6343" s="1">
        <f t="shared" si="202"/>
        <v>9.2340680357045778E-4</v>
      </c>
      <c r="G6343" s="1">
        <f t="shared" si="203"/>
        <v>0</v>
      </c>
      <c r="H6343">
        <f>SUMIFS(Data!Z:Z,Data!B:B,Figure16!B6343,Data!A:A,Figure16!A6343)</f>
        <v>1</v>
      </c>
    </row>
    <row r="6344" spans="1:8">
      <c r="A6344" s="27">
        <v>2007</v>
      </c>
      <c r="B6344" t="s">
        <v>15</v>
      </c>
      <c r="C6344" s="3">
        <f>SUMIFS(Data!F:F,Data!$B:$B,Figure16!$B6344,Data!$A:$A,Figure16!$A6344)</f>
        <v>3973237</v>
      </c>
      <c r="D6344" s="3">
        <f>SUMIFS(Data!Y:Y,Data!$B:$B,Figure16!$B6344,Data!$A:$A,Figure16!$A6344)</f>
        <v>0</v>
      </c>
      <c r="E6344" s="3">
        <f>SUMIFS(Data!Q:Q,Data!$B:$B,Figure16!$B6344,Data!$A:$A,Figure16!$A6344)</f>
        <v>299415505152.29797</v>
      </c>
      <c r="F6344" s="1">
        <f t="shared" si="202"/>
        <v>1.326997744481873E-3</v>
      </c>
      <c r="G6344" s="1">
        <f t="shared" si="203"/>
        <v>0</v>
      </c>
      <c r="H6344">
        <f>SUMIFS(Data!Z:Z,Data!B:B,Figure16!B6344,Data!A:A,Figure16!A6344)</f>
        <v>1</v>
      </c>
    </row>
    <row r="6345" spans="1:8">
      <c r="A6345" s="27">
        <v>2008</v>
      </c>
      <c r="B6345" t="s">
        <v>15</v>
      </c>
      <c r="C6345" s="3">
        <f>SUMIFS(Data!F:F,Data!$B:$B,Figure16!$B6345,Data!$A:$A,Figure16!$A6345)</f>
        <v>0</v>
      </c>
      <c r="D6345" s="3">
        <f>SUMIFS(Data!Y:Y,Data!$B:$B,Figure16!$B6345,Data!$A:$A,Figure16!$A6345)</f>
        <v>0</v>
      </c>
      <c r="E6345" s="3">
        <f>SUMIFS(Data!Q:Q,Data!$B:$B,Figure16!$B6345,Data!$A:$A,Figure16!$A6345)</f>
        <v>286769839732.72644</v>
      </c>
      <c r="F6345" s="1">
        <f t="shared" si="202"/>
        <v>0</v>
      </c>
      <c r="G6345" s="1">
        <f t="shared" si="203"/>
        <v>0</v>
      </c>
      <c r="H6345">
        <f>SUMIFS(Data!Z:Z,Data!B:B,Figure16!B6345,Data!A:A,Figure16!A6345)</f>
        <v>1</v>
      </c>
    </row>
    <row r="6346" spans="1:8">
      <c r="A6346" s="27">
        <v>2009</v>
      </c>
      <c r="B6346" t="s">
        <v>15</v>
      </c>
      <c r="C6346" s="3">
        <f>SUMIFS(Data!F:F,Data!$B:$B,Figure16!$B6346,Data!$A:$A,Figure16!$A6346)</f>
        <v>1000000000</v>
      </c>
      <c r="D6346" s="3">
        <f>SUMIFS(Data!Y:Y,Data!$B:$B,Figure16!$B6346,Data!$A:$A,Figure16!$A6346)</f>
        <v>0</v>
      </c>
      <c r="E6346" s="3">
        <f>SUMIFS(Data!Q:Q,Data!$B:$B,Figure16!$B6346,Data!$A:$A,Figure16!$A6346)</f>
        <v>295936485832.63513</v>
      </c>
      <c r="F6346" s="1">
        <f t="shared" si="202"/>
        <v>0.33791034491284161</v>
      </c>
      <c r="G6346" s="1">
        <f t="shared" si="203"/>
        <v>0</v>
      </c>
      <c r="H6346">
        <f>SUMIFS(Data!Z:Z,Data!B:B,Figure16!B6346,Data!A:A,Figure16!A6346)</f>
        <v>1</v>
      </c>
    </row>
    <row r="6347" spans="1:8">
      <c r="A6347" s="27">
        <v>2010</v>
      </c>
      <c r="B6347" t="s">
        <v>15</v>
      </c>
      <c r="C6347" s="3">
        <f>SUMIFS(Data!F:F,Data!$B:$B,Figure16!$B6347,Data!$A:$A,Figure16!$A6347)</f>
        <v>0</v>
      </c>
      <c r="D6347" s="3">
        <f>SUMIFS(Data!Y:Y,Data!$B:$B,Figure16!$B6347,Data!$A:$A,Figure16!$A6347)</f>
        <v>0</v>
      </c>
      <c r="E6347" s="3">
        <f>SUMIFS(Data!Q:Q,Data!$B:$B,Figure16!$B6347,Data!$A:$A,Figure16!$A6347)</f>
        <v>375349442837.18652</v>
      </c>
      <c r="F6347" s="1">
        <f t="shared" si="202"/>
        <v>0</v>
      </c>
      <c r="G6347" s="1">
        <f t="shared" si="203"/>
        <v>0</v>
      </c>
      <c r="H6347">
        <f>SUMIFS(Data!Z:Z,Data!B:B,Figure16!B6347,Data!A:A,Figure16!A6347)</f>
        <v>1</v>
      </c>
    </row>
    <row r="6348" spans="1:8">
      <c r="A6348" s="27">
        <v>2011</v>
      </c>
      <c r="B6348" t="s">
        <v>15</v>
      </c>
      <c r="C6348" s="3">
        <f>SUMIFS(Data!F:F,Data!$B:$B,Figure16!$B6348,Data!$A:$A,Figure16!$A6348)</f>
        <v>650000000</v>
      </c>
      <c r="D6348" s="3">
        <f>SUMIFS(Data!Y:Y,Data!$B:$B,Figure16!$B6348,Data!$A:$A,Figure16!$A6348)</f>
        <v>0</v>
      </c>
      <c r="E6348" s="3">
        <f>SUMIFS(Data!Q:Q,Data!$B:$B,Figure16!$B6348,Data!$A:$A,Figure16!$A6348)</f>
        <v>416418874939.23236</v>
      </c>
      <c r="F6348" s="1">
        <f t="shared" si="202"/>
        <v>0.15609282842783098</v>
      </c>
      <c r="G6348" s="1">
        <f t="shared" si="203"/>
        <v>0</v>
      </c>
      <c r="H6348">
        <f>SUMIFS(Data!Z:Z,Data!B:B,Figure16!B6348,Data!A:A,Figure16!A6348)</f>
        <v>1</v>
      </c>
    </row>
    <row r="6349" spans="1:8">
      <c r="A6349" s="27">
        <v>2012</v>
      </c>
      <c r="B6349" t="s">
        <v>15</v>
      </c>
      <c r="C6349" s="3">
        <f>SUMIFS(Data!F:F,Data!$B:$B,Figure16!$B6349,Data!$A:$A,Figure16!$A6349)</f>
        <v>0</v>
      </c>
      <c r="D6349" s="3">
        <f>SUMIFS(Data!Y:Y,Data!$B:$B,Figure16!$B6349,Data!$A:$A,Figure16!$A6349)</f>
        <v>0</v>
      </c>
      <c r="E6349" s="3">
        <f>SUMIFS(Data!Q:Q,Data!$B:$B,Figure16!$B6349,Data!$A:$A,Figure16!$A6349)</f>
        <v>396327875201.30444</v>
      </c>
      <c r="F6349" s="1">
        <f t="shared" si="202"/>
        <v>0</v>
      </c>
      <c r="G6349" s="1">
        <f t="shared" si="203"/>
        <v>0</v>
      </c>
      <c r="H6349">
        <f>SUMIFS(Data!Z:Z,Data!B:B,Figure16!B6349,Data!A:A,Figure16!A6349)</f>
        <v>1</v>
      </c>
    </row>
    <row r="6350" spans="1:8">
      <c r="A6350" s="27">
        <v>2013</v>
      </c>
      <c r="B6350" t="s">
        <v>15</v>
      </c>
      <c r="C6350" s="3">
        <f>SUMIFS(Data!F:F,Data!$B:$B,Figure16!$B6350,Data!$A:$A,Figure16!$A6350)</f>
        <v>2200000000</v>
      </c>
      <c r="D6350" s="3">
        <f>SUMIFS(Data!Y:Y,Data!$B:$B,Figure16!$B6350,Data!$A:$A,Figure16!$A6350)</f>
        <v>0</v>
      </c>
      <c r="E6350" s="3">
        <f>SUMIFS(Data!Q:Q,Data!$B:$B,Figure16!$B6350,Data!$A:$A,Figure16!$A6350)</f>
        <v>366643223164.00354</v>
      </c>
      <c r="F6350" s="1">
        <f t="shared" si="202"/>
        <v>0.60003836454817439</v>
      </c>
      <c r="G6350" s="1">
        <f t="shared" si="203"/>
        <v>0</v>
      </c>
      <c r="H6350">
        <f>SUMIFS(Data!Z:Z,Data!B:B,Figure16!B6350,Data!A:A,Figure16!A6350)</f>
        <v>1</v>
      </c>
    </row>
    <row r="6351" spans="1:8">
      <c r="A6351" s="27">
        <v>2014</v>
      </c>
      <c r="B6351" t="s">
        <v>15</v>
      </c>
      <c r="C6351" s="3">
        <f>SUMIFS(Data!F:F,Data!$B:$B,Figure16!$B6351,Data!$A:$A,Figure16!$A6351)</f>
        <v>0</v>
      </c>
      <c r="D6351" s="3">
        <f>SUMIFS(Data!Y:Y,Data!$B:$B,Figure16!$B6351,Data!$A:$A,Figure16!$A6351)</f>
        <v>0</v>
      </c>
      <c r="E6351" s="3">
        <f>SUMIFS(Data!Q:Q,Data!$B:$B,Figure16!$B6351,Data!$A:$A,Figure16!$A6351)</f>
        <v>350636208163.77216</v>
      </c>
      <c r="F6351" s="1">
        <f t="shared" si="202"/>
        <v>0</v>
      </c>
      <c r="G6351" s="1">
        <f t="shared" si="203"/>
        <v>0</v>
      </c>
      <c r="H6351">
        <f>SUMIFS(Data!Z:Z,Data!B:B,Figure16!B6351,Data!A:A,Figure16!A6351)</f>
        <v>1</v>
      </c>
    </row>
    <row r="6352" spans="1:8">
      <c r="A6352" s="27">
        <v>2015</v>
      </c>
      <c r="B6352" t="s">
        <v>15</v>
      </c>
      <c r="C6352" s="3">
        <f>SUMIFS(Data!F:F,Data!$B:$B,Figure16!$B6352,Data!$A:$A,Figure16!$A6352)</f>
        <v>0</v>
      </c>
      <c r="D6352" s="3">
        <f>SUMIFS(Data!Y:Y,Data!$B:$B,Figure16!$B6352,Data!$A:$A,Figure16!$A6352)</f>
        <v>0</v>
      </c>
      <c r="E6352" s="3">
        <f>SUMIFS(Data!Q:Q,Data!$B:$B,Figure16!$B6352,Data!$A:$A,Figure16!$A6352)</f>
        <v>317536830640.61865</v>
      </c>
      <c r="F6352" s="1">
        <f t="shared" si="202"/>
        <v>0</v>
      </c>
      <c r="G6352" s="1">
        <f t="shared" si="203"/>
        <v>0</v>
      </c>
      <c r="H6352">
        <f>SUMIFS(Data!Z:Z,Data!B:B,Figure16!B6352,Data!A:A,Figure16!A6352)</f>
        <v>1</v>
      </c>
    </row>
    <row r="6353" spans="1:8">
      <c r="A6353" s="27">
        <v>2016</v>
      </c>
      <c r="B6353" t="s">
        <v>15</v>
      </c>
      <c r="C6353" s="3">
        <f>SUMIFS(Data!F:F,Data!$B:$B,Figure16!$B6353,Data!$A:$A,Figure16!$A6353)</f>
        <v>1183000000</v>
      </c>
      <c r="D6353" s="3">
        <f>SUMIFS(Data!Y:Y,Data!$B:$B,Figure16!$B6353,Data!$A:$A,Figure16!$A6353)</f>
        <v>0</v>
      </c>
      <c r="E6353" s="3">
        <f>SUMIFS(Data!Q:Q,Data!$B:$B,Figure16!$B6353,Data!$A:$A,Figure16!$A6353)</f>
        <v>295746599722.0658</v>
      </c>
      <c r="F6353" s="1">
        <f t="shared" si="202"/>
        <v>0.40000459890722312</v>
      </c>
      <c r="G6353" s="1">
        <f t="shared" si="203"/>
        <v>0</v>
      </c>
      <c r="H6353">
        <f>SUMIFS(Data!Z:Z,Data!B:B,Figure16!B6353,Data!A:A,Figure16!A6353)</f>
        <v>1</v>
      </c>
    </row>
    <row r="6354" spans="1:8">
      <c r="A6354" s="27">
        <v>2017</v>
      </c>
      <c r="B6354" t="s">
        <v>15</v>
      </c>
      <c r="C6354" s="3">
        <f>SUMIFS(Data!F:F,Data!$B:$B,Figure16!$B6354,Data!$A:$A,Figure16!$A6354)</f>
        <v>1009000000</v>
      </c>
      <c r="D6354" s="3">
        <f>SUMIFS(Data!Y:Y,Data!$B:$B,Figure16!$B6354,Data!$A:$A,Figure16!$A6354)</f>
        <v>0</v>
      </c>
      <c r="E6354" s="3">
        <f>SUMIFS(Data!Q:Q,Data!$B:$B,Figure16!$B6354,Data!$A:$A,Figure16!$A6354)</f>
        <v>348871647959.64014</v>
      </c>
      <c r="F6354" s="1">
        <f t="shared" si="202"/>
        <v>0.28921811385393176</v>
      </c>
      <c r="G6354" s="1">
        <f t="shared" si="203"/>
        <v>0</v>
      </c>
      <c r="H6354">
        <f>SUMIFS(Data!Z:Z,Data!B:B,Figure16!B6354,Data!A:A,Figure16!A6354)</f>
        <v>1</v>
      </c>
    </row>
    <row r="6355" spans="1:8">
      <c r="A6355" s="27">
        <v>2011</v>
      </c>
      <c r="B6355" t="s">
        <v>150</v>
      </c>
      <c r="C6355" s="3">
        <f>SUMIFS(Data!F:F,Data!$B:$B,Figure16!$B6355,Data!$A:$A,Figure16!$A6355)</f>
        <v>31712750</v>
      </c>
      <c r="D6355" s="3">
        <f>SUMIFS(Data!Y:Y,Data!$B:$B,Figure16!$B6355,Data!$A:$A,Figure16!$A6355)</f>
        <v>0</v>
      </c>
      <c r="E6355" s="3">
        <f>SUMIFS(Data!Q:Q,Data!$B:$B,Figure16!$B6355,Data!$A:$A,Figure16!$A6355)</f>
        <v>17273335563.733692</v>
      </c>
      <c r="F6355" s="1">
        <f t="shared" si="202"/>
        <v>0.1835936659887662</v>
      </c>
      <c r="G6355" s="1">
        <f t="shared" si="203"/>
        <v>0</v>
      </c>
      <c r="H6355">
        <f>SUMIFS(Data!Z:Z,Data!B:B,Figure16!B6355,Data!A:A,Figure16!A6355)</f>
        <v>0</v>
      </c>
    </row>
    <row r="6356" spans="1:8">
      <c r="A6356" s="27">
        <v>2012</v>
      </c>
      <c r="B6356" t="s">
        <v>150</v>
      </c>
      <c r="C6356" s="3">
        <f>SUMIFS(Data!F:F,Data!$B:$B,Figure16!$B6356,Data!$A:$A,Figure16!$A6356)</f>
        <v>0</v>
      </c>
      <c r="D6356" s="3">
        <f>SUMIFS(Data!Y:Y,Data!$B:$B,Figure16!$B6356,Data!$A:$A,Figure16!$A6356)</f>
        <v>0</v>
      </c>
      <c r="E6356" s="3">
        <f>SUMIFS(Data!Q:Q,Data!$B:$B,Figure16!$B6356,Data!$A:$A,Figure16!$A6356)</f>
        <v>11266779661.016949</v>
      </c>
      <c r="F6356" s="1">
        <f t="shared" si="202"/>
        <v>0</v>
      </c>
      <c r="G6356" s="1">
        <f t="shared" si="203"/>
        <v>0</v>
      </c>
      <c r="H6356">
        <f>SUMIFS(Data!Z:Z,Data!B:B,Figure16!B6356,Data!A:A,Figure16!A6356)</f>
        <v>0</v>
      </c>
    </row>
    <row r="6357" spans="1:8">
      <c r="A6357" s="27">
        <v>2013</v>
      </c>
      <c r="B6357" t="s">
        <v>150</v>
      </c>
      <c r="C6357" s="3">
        <f>SUMIFS(Data!F:F,Data!$B:$B,Figure16!$B6357,Data!$A:$A,Figure16!$A6357)</f>
        <v>70500000</v>
      </c>
      <c r="D6357" s="3">
        <f>SUMIFS(Data!Y:Y,Data!$B:$B,Figure16!$B6357,Data!$A:$A,Figure16!$A6357)</f>
        <v>0</v>
      </c>
      <c r="E6357" s="3">
        <f>SUMIFS(Data!Q:Q,Data!$B:$B,Figure16!$B6357,Data!$A:$A,Figure16!$A6357)</f>
        <v>14940338983.050846</v>
      </c>
      <c r="F6357" s="1">
        <f t="shared" si="202"/>
        <v>0.4718768434904933</v>
      </c>
      <c r="G6357" s="1">
        <f t="shared" si="203"/>
        <v>0</v>
      </c>
      <c r="H6357">
        <f>SUMIFS(Data!Z:Z,Data!B:B,Figure16!B6357,Data!A:A,Figure16!A6357)</f>
        <v>0</v>
      </c>
    </row>
    <row r="6358" spans="1:8">
      <c r="A6358" s="27">
        <v>2014</v>
      </c>
      <c r="B6358" t="s">
        <v>150</v>
      </c>
      <c r="C6358" s="3">
        <f>SUMIFS(Data!F:F,Data!$B:$B,Figure16!$B6358,Data!$A:$A,Figure16!$A6358)</f>
        <v>191683262.5</v>
      </c>
      <c r="D6358" s="3">
        <f>SUMIFS(Data!Y:Y,Data!$B:$B,Figure16!$B6358,Data!$A:$A,Figure16!$A6358)</f>
        <v>0</v>
      </c>
      <c r="E6358" s="3">
        <f>SUMIFS(Data!Q:Q,Data!$B:$B,Figure16!$B6358,Data!$A:$A,Figure16!$A6358)</f>
        <v>15099661016.949152</v>
      </c>
      <c r="F6358" s="1">
        <f t="shared" si="202"/>
        <v>1.2694540777096803</v>
      </c>
      <c r="G6358" s="1">
        <f t="shared" si="203"/>
        <v>0</v>
      </c>
      <c r="H6358">
        <f>SUMIFS(Data!Z:Z,Data!B:B,Figure16!B6358,Data!A:A,Figure16!A6358)</f>
        <v>0</v>
      </c>
    </row>
    <row r="6359" spans="1:8">
      <c r="A6359" s="27">
        <v>2015</v>
      </c>
      <c r="B6359" t="s">
        <v>150</v>
      </c>
      <c r="C6359" s="3">
        <f>SUMIFS(Data!F:F,Data!$B:$B,Figure16!$B6359,Data!$A:$A,Figure16!$A6359)</f>
        <v>0</v>
      </c>
      <c r="D6359" s="3">
        <f>SUMIFS(Data!Y:Y,Data!$B:$B,Figure16!$B6359,Data!$A:$A,Figure16!$A6359)</f>
        <v>0</v>
      </c>
      <c r="E6359" s="3">
        <f>SUMIFS(Data!Q:Q,Data!$B:$B,Figure16!$B6359,Data!$A:$A,Figure16!$A6359)</f>
        <v>10906867789.887791</v>
      </c>
      <c r="F6359" s="1">
        <f t="shared" si="202"/>
        <v>0</v>
      </c>
      <c r="G6359" s="1">
        <f t="shared" si="203"/>
        <v>0</v>
      </c>
      <c r="H6359">
        <f>SUMIFS(Data!Z:Z,Data!B:B,Figure16!B6359,Data!A:A,Figure16!A6359)</f>
        <v>0</v>
      </c>
    </row>
    <row r="6360" spans="1:8">
      <c r="A6360" s="27">
        <v>2016</v>
      </c>
      <c r="B6360" t="s">
        <v>150</v>
      </c>
      <c r="C6360" s="3">
        <f>SUMIFS(Data!F:F,Data!$B:$B,Figure16!$B6360,Data!$A:$A,Figure16!$A6360)</f>
        <v>0</v>
      </c>
      <c r="D6360" s="3">
        <f>SUMIFS(Data!Y:Y,Data!$B:$B,Figure16!$B6360,Data!$A:$A,Figure16!$A6360)</f>
        <v>0</v>
      </c>
      <c r="E6360" s="3">
        <f>SUMIFS(Data!Q:Q,Data!$B:$B,Figure16!$B6360,Data!$A:$A,Figure16!$A6360)</f>
        <v>2904114903.2291245</v>
      </c>
      <c r="F6360" s="1">
        <f t="shared" si="202"/>
        <v>0</v>
      </c>
      <c r="G6360" s="1">
        <f t="shared" si="203"/>
        <v>0</v>
      </c>
      <c r="H6360">
        <f>SUMIFS(Data!Z:Z,Data!B:B,Figure16!B6360,Data!A:A,Figure16!A6360)</f>
        <v>0</v>
      </c>
    </row>
    <row r="6361" spans="1:8">
      <c r="A6361" s="27">
        <v>2017</v>
      </c>
      <c r="B6361" t="s">
        <v>150</v>
      </c>
      <c r="C6361" s="3">
        <f>SUMIFS(Data!F:F,Data!$B:$B,Figure16!$B6361,Data!$A:$A,Figure16!$A6361)</f>
        <v>0</v>
      </c>
      <c r="D6361" s="3">
        <f>SUMIFS(Data!Y:Y,Data!$B:$B,Figure16!$B6361,Data!$A:$A,Figure16!$A6361)</f>
        <v>0</v>
      </c>
      <c r="E6361" s="3">
        <f>SUMIFS(Data!Q:Q,Data!$B:$B,Figure16!$B6361,Data!$A:$A,Figure16!$A6361)</f>
        <v>0</v>
      </c>
      <c r="F6361" s="1" t="str">
        <f t="shared" si="202"/>
        <v/>
      </c>
      <c r="G6361" s="1" t="str">
        <f t="shared" si="203"/>
        <v/>
      </c>
      <c r="H6361">
        <f>SUMIFS(Data!Z:Z,Data!B:B,Figure16!B6361,Data!A:A,Figure16!A6361)</f>
        <v>0</v>
      </c>
    </row>
    <row r="6362" spans="1:8">
      <c r="A6362" s="27">
        <v>1950</v>
      </c>
      <c r="B6362" t="s">
        <v>18</v>
      </c>
      <c r="C6362" s="3">
        <f>SUMIFS(Data!F:F,Data!$B:$B,Figure16!$B6362,Data!$A:$A,Figure16!$A6362)</f>
        <v>0</v>
      </c>
      <c r="D6362" s="3">
        <f>SUMIFS(Data!Y:Y,Data!$B:$B,Figure16!$B6362,Data!$A:$A,Figure16!$A6362)</f>
        <v>0</v>
      </c>
      <c r="E6362" s="3">
        <f>SUMIFS(Data!Q:Q,Data!$B:$B,Figure16!$B6362,Data!$A:$A,Figure16!$A6362)</f>
        <v>0</v>
      </c>
      <c r="F6362" s="1" t="str">
        <f t="shared" si="202"/>
        <v/>
      </c>
      <c r="G6362" s="1" t="str">
        <f t="shared" si="203"/>
        <v/>
      </c>
      <c r="H6362">
        <f>SUMIFS(Data!Z:Z,Data!B:B,Figure16!B6362,Data!A:A,Figure16!A6362)</f>
        <v>1</v>
      </c>
    </row>
    <row r="6363" spans="1:8">
      <c r="A6363" s="27">
        <v>1951</v>
      </c>
      <c r="B6363" t="s">
        <v>18</v>
      </c>
      <c r="C6363" s="3">
        <f>SUMIFS(Data!F:F,Data!$B:$B,Figure16!$B6363,Data!$A:$A,Figure16!$A6363)</f>
        <v>0</v>
      </c>
      <c r="D6363" s="3">
        <f>SUMIFS(Data!Y:Y,Data!$B:$B,Figure16!$B6363,Data!$A:$A,Figure16!$A6363)</f>
        <v>0</v>
      </c>
      <c r="E6363" s="3">
        <f>SUMIFS(Data!Q:Q,Data!$B:$B,Figure16!$B6363,Data!$A:$A,Figure16!$A6363)</f>
        <v>0</v>
      </c>
      <c r="F6363" s="1" t="str">
        <f t="shared" si="202"/>
        <v/>
      </c>
      <c r="G6363" s="1" t="str">
        <f t="shared" si="203"/>
        <v/>
      </c>
      <c r="H6363">
        <f>SUMIFS(Data!Z:Z,Data!B:B,Figure16!B6363,Data!A:A,Figure16!A6363)</f>
        <v>1</v>
      </c>
    </row>
    <row r="6364" spans="1:8">
      <c r="A6364" s="27">
        <v>1952</v>
      </c>
      <c r="B6364" t="s">
        <v>18</v>
      </c>
      <c r="C6364" s="3">
        <f>SUMIFS(Data!F:F,Data!$B:$B,Figure16!$B6364,Data!$A:$A,Figure16!$A6364)</f>
        <v>0</v>
      </c>
      <c r="D6364" s="3">
        <f>SUMIFS(Data!Y:Y,Data!$B:$B,Figure16!$B6364,Data!$A:$A,Figure16!$A6364)</f>
        <v>0</v>
      </c>
      <c r="E6364" s="3">
        <f>SUMIFS(Data!Q:Q,Data!$B:$B,Figure16!$B6364,Data!$A:$A,Figure16!$A6364)</f>
        <v>0</v>
      </c>
      <c r="F6364" s="1" t="str">
        <f t="shared" si="202"/>
        <v/>
      </c>
      <c r="G6364" s="1" t="str">
        <f t="shared" si="203"/>
        <v/>
      </c>
      <c r="H6364">
        <f>SUMIFS(Data!Z:Z,Data!B:B,Figure16!B6364,Data!A:A,Figure16!A6364)</f>
        <v>1</v>
      </c>
    </row>
    <row r="6365" spans="1:8">
      <c r="A6365" s="27">
        <v>1953</v>
      </c>
      <c r="B6365" t="s">
        <v>18</v>
      </c>
      <c r="C6365" s="3">
        <f>SUMIFS(Data!F:F,Data!$B:$B,Figure16!$B6365,Data!$A:$A,Figure16!$A6365)</f>
        <v>0</v>
      </c>
      <c r="D6365" s="3">
        <f>SUMIFS(Data!Y:Y,Data!$B:$B,Figure16!$B6365,Data!$A:$A,Figure16!$A6365)</f>
        <v>0</v>
      </c>
      <c r="E6365" s="3">
        <f>SUMIFS(Data!Q:Q,Data!$B:$B,Figure16!$B6365,Data!$A:$A,Figure16!$A6365)</f>
        <v>0</v>
      </c>
      <c r="F6365" s="1" t="str">
        <f t="shared" si="202"/>
        <v/>
      </c>
      <c r="G6365" s="1" t="str">
        <f t="shared" si="203"/>
        <v/>
      </c>
      <c r="H6365">
        <f>SUMIFS(Data!Z:Z,Data!B:B,Figure16!B6365,Data!A:A,Figure16!A6365)</f>
        <v>1</v>
      </c>
    </row>
    <row r="6366" spans="1:8">
      <c r="A6366" s="27">
        <v>1954</v>
      </c>
      <c r="B6366" t="s">
        <v>18</v>
      </c>
      <c r="C6366" s="3">
        <f>SUMIFS(Data!F:F,Data!$B:$B,Figure16!$B6366,Data!$A:$A,Figure16!$A6366)</f>
        <v>0</v>
      </c>
      <c r="D6366" s="3">
        <f>SUMIFS(Data!Y:Y,Data!$B:$B,Figure16!$B6366,Data!$A:$A,Figure16!$A6366)</f>
        <v>0</v>
      </c>
      <c r="E6366" s="3">
        <f>SUMIFS(Data!Q:Q,Data!$B:$B,Figure16!$B6366,Data!$A:$A,Figure16!$A6366)</f>
        <v>0</v>
      </c>
      <c r="F6366" s="1" t="str">
        <f t="shared" si="202"/>
        <v/>
      </c>
      <c r="G6366" s="1" t="str">
        <f t="shared" si="203"/>
        <v/>
      </c>
      <c r="H6366">
        <f>SUMIFS(Data!Z:Z,Data!B:B,Figure16!B6366,Data!A:A,Figure16!A6366)</f>
        <v>1</v>
      </c>
    </row>
    <row r="6367" spans="1:8">
      <c r="A6367" s="27">
        <v>1955</v>
      </c>
      <c r="B6367" t="s">
        <v>18</v>
      </c>
      <c r="C6367" s="3">
        <f>SUMIFS(Data!F:F,Data!$B:$B,Figure16!$B6367,Data!$A:$A,Figure16!$A6367)</f>
        <v>0</v>
      </c>
      <c r="D6367" s="3">
        <f>SUMIFS(Data!Y:Y,Data!$B:$B,Figure16!$B6367,Data!$A:$A,Figure16!$A6367)</f>
        <v>0</v>
      </c>
      <c r="E6367" s="3">
        <f>SUMIFS(Data!Q:Q,Data!$B:$B,Figure16!$B6367,Data!$A:$A,Figure16!$A6367)</f>
        <v>0</v>
      </c>
      <c r="F6367" s="1" t="str">
        <f t="shared" si="202"/>
        <v/>
      </c>
      <c r="G6367" s="1" t="str">
        <f t="shared" si="203"/>
        <v/>
      </c>
      <c r="H6367">
        <f>SUMIFS(Data!Z:Z,Data!B:B,Figure16!B6367,Data!A:A,Figure16!A6367)</f>
        <v>1</v>
      </c>
    </row>
    <row r="6368" spans="1:8">
      <c r="A6368" s="27">
        <v>1956</v>
      </c>
      <c r="B6368" t="s">
        <v>18</v>
      </c>
      <c r="C6368" s="3">
        <f>SUMIFS(Data!F:F,Data!$B:$B,Figure16!$B6368,Data!$A:$A,Figure16!$A6368)</f>
        <v>0</v>
      </c>
      <c r="D6368" s="3">
        <f>SUMIFS(Data!Y:Y,Data!$B:$B,Figure16!$B6368,Data!$A:$A,Figure16!$A6368)</f>
        <v>0</v>
      </c>
      <c r="E6368" s="3">
        <f>SUMIFS(Data!Q:Q,Data!$B:$B,Figure16!$B6368,Data!$A:$A,Figure16!$A6368)</f>
        <v>0</v>
      </c>
      <c r="F6368" s="1" t="str">
        <f t="shared" si="202"/>
        <v/>
      </c>
      <c r="G6368" s="1" t="str">
        <f t="shared" si="203"/>
        <v/>
      </c>
      <c r="H6368">
        <f>SUMIFS(Data!Z:Z,Data!B:B,Figure16!B6368,Data!A:A,Figure16!A6368)</f>
        <v>1</v>
      </c>
    </row>
    <row r="6369" spans="1:8">
      <c r="A6369" s="27">
        <v>1957</v>
      </c>
      <c r="B6369" t="s">
        <v>18</v>
      </c>
      <c r="C6369" s="3">
        <f>SUMIFS(Data!F:F,Data!$B:$B,Figure16!$B6369,Data!$A:$A,Figure16!$A6369)</f>
        <v>15800000</v>
      </c>
      <c r="D6369" s="3">
        <f>SUMIFS(Data!Y:Y,Data!$B:$B,Figure16!$B6369,Data!$A:$A,Figure16!$A6369)</f>
        <v>0</v>
      </c>
      <c r="E6369" s="3">
        <f>SUMIFS(Data!Q:Q,Data!$B:$B,Figure16!$B6369,Data!$A:$A,Figure16!$A6369)</f>
        <v>0</v>
      </c>
      <c r="F6369" s="1" t="str">
        <f t="shared" si="202"/>
        <v/>
      </c>
      <c r="G6369" s="1" t="str">
        <f t="shared" si="203"/>
        <v/>
      </c>
      <c r="H6369">
        <f>SUMIFS(Data!Z:Z,Data!B:B,Figure16!B6369,Data!A:A,Figure16!A6369)</f>
        <v>1</v>
      </c>
    </row>
    <row r="6370" spans="1:8">
      <c r="A6370" s="27">
        <v>1958</v>
      </c>
      <c r="B6370" t="s">
        <v>18</v>
      </c>
      <c r="C6370" s="3">
        <f>SUMIFS(Data!F:F,Data!$B:$B,Figure16!$B6370,Data!$A:$A,Figure16!$A6370)</f>
        <v>10500000</v>
      </c>
      <c r="D6370" s="3">
        <f>SUMIFS(Data!Y:Y,Data!$B:$B,Figure16!$B6370,Data!$A:$A,Figure16!$A6370)</f>
        <v>0</v>
      </c>
      <c r="E6370" s="3">
        <f>SUMIFS(Data!Q:Q,Data!$B:$B,Figure16!$B6370,Data!$A:$A,Figure16!$A6370)</f>
        <v>0</v>
      </c>
      <c r="F6370" s="1" t="str">
        <f t="shared" si="202"/>
        <v/>
      </c>
      <c r="G6370" s="1" t="str">
        <f t="shared" si="203"/>
        <v/>
      </c>
      <c r="H6370">
        <f>SUMIFS(Data!Z:Z,Data!B:B,Figure16!B6370,Data!A:A,Figure16!A6370)</f>
        <v>1</v>
      </c>
    </row>
    <row r="6371" spans="1:8">
      <c r="A6371" s="27">
        <v>1959</v>
      </c>
      <c r="B6371" t="s">
        <v>18</v>
      </c>
      <c r="C6371" s="3">
        <f>SUMIFS(Data!F:F,Data!$B:$B,Figure16!$B6371,Data!$A:$A,Figure16!$A6371)</f>
        <v>0</v>
      </c>
      <c r="D6371" s="3">
        <f>SUMIFS(Data!Y:Y,Data!$B:$B,Figure16!$B6371,Data!$A:$A,Figure16!$A6371)</f>
        <v>0</v>
      </c>
      <c r="E6371" s="3">
        <f>SUMIFS(Data!Q:Q,Data!$B:$B,Figure16!$B6371,Data!$A:$A,Figure16!$A6371)</f>
        <v>0</v>
      </c>
      <c r="F6371" s="1" t="str">
        <f t="shared" si="202"/>
        <v/>
      </c>
      <c r="G6371" s="1" t="str">
        <f t="shared" si="203"/>
        <v/>
      </c>
      <c r="H6371">
        <f>SUMIFS(Data!Z:Z,Data!B:B,Figure16!B6371,Data!A:A,Figure16!A6371)</f>
        <v>1</v>
      </c>
    </row>
    <row r="6372" spans="1:8">
      <c r="A6372" s="27">
        <v>1960</v>
      </c>
      <c r="B6372" t="s">
        <v>18</v>
      </c>
      <c r="C6372" s="3">
        <f>SUMIFS(Data!F:F,Data!$B:$B,Figure16!$B6372,Data!$A:$A,Figure16!$A6372)</f>
        <v>0</v>
      </c>
      <c r="D6372" s="3">
        <f>SUMIFS(Data!Y:Y,Data!$B:$B,Figure16!$B6372,Data!$A:$A,Figure16!$A6372)</f>
        <v>0</v>
      </c>
      <c r="E6372" s="3">
        <f>SUMIFS(Data!Q:Q,Data!$B:$B,Figure16!$B6372,Data!$A:$A,Figure16!$A6372)</f>
        <v>1409873949.5798321</v>
      </c>
      <c r="F6372" s="1">
        <f t="shared" si="202"/>
        <v>0</v>
      </c>
      <c r="G6372" s="1">
        <f t="shared" si="203"/>
        <v>0</v>
      </c>
      <c r="H6372">
        <f>SUMIFS(Data!Z:Z,Data!B:B,Figure16!B6372,Data!A:A,Figure16!A6372)</f>
        <v>1</v>
      </c>
    </row>
    <row r="6373" spans="1:8">
      <c r="A6373" s="27">
        <v>1961</v>
      </c>
      <c r="B6373" t="s">
        <v>18</v>
      </c>
      <c r="C6373" s="3">
        <f>SUMIFS(Data!F:F,Data!$B:$B,Figure16!$B6373,Data!$A:$A,Figure16!$A6373)</f>
        <v>0</v>
      </c>
      <c r="D6373" s="3">
        <f>SUMIFS(Data!Y:Y,Data!$B:$B,Figure16!$B6373,Data!$A:$A,Figure16!$A6373)</f>
        <v>0</v>
      </c>
      <c r="E6373" s="3">
        <f>SUMIFS(Data!Q:Q,Data!$B:$B,Figure16!$B6373,Data!$A:$A,Figure16!$A6373)</f>
        <v>1444327731.092437</v>
      </c>
      <c r="F6373" s="1">
        <f t="shared" si="202"/>
        <v>0</v>
      </c>
      <c r="G6373" s="1">
        <f t="shared" si="203"/>
        <v>0</v>
      </c>
      <c r="H6373">
        <f>SUMIFS(Data!Z:Z,Data!B:B,Figure16!B6373,Data!A:A,Figure16!A6373)</f>
        <v>1</v>
      </c>
    </row>
    <row r="6374" spans="1:8">
      <c r="A6374" s="27">
        <v>1962</v>
      </c>
      <c r="B6374" t="s">
        <v>18</v>
      </c>
      <c r="C6374" s="3">
        <f>SUMIFS(Data!F:F,Data!$B:$B,Figure16!$B6374,Data!$A:$A,Figure16!$A6374)</f>
        <v>10500000</v>
      </c>
      <c r="D6374" s="3">
        <f>SUMIFS(Data!Y:Y,Data!$B:$B,Figure16!$B6374,Data!$A:$A,Figure16!$A6374)</f>
        <v>0</v>
      </c>
      <c r="E6374" s="3">
        <f>SUMIFS(Data!Q:Q,Data!$B:$B,Figure16!$B6374,Data!$A:$A,Figure16!$A6374)</f>
        <v>1434156378.6008229</v>
      </c>
      <c r="F6374" s="1">
        <f t="shared" si="202"/>
        <v>0.73213773314203734</v>
      </c>
      <c r="G6374" s="1">
        <f t="shared" si="203"/>
        <v>0</v>
      </c>
      <c r="H6374">
        <f>SUMIFS(Data!Z:Z,Data!B:B,Figure16!B6374,Data!A:A,Figure16!A6374)</f>
        <v>1</v>
      </c>
    </row>
    <row r="6375" spans="1:8">
      <c r="A6375" s="27">
        <v>1963</v>
      </c>
      <c r="B6375" t="s">
        <v>18</v>
      </c>
      <c r="C6375" s="3">
        <f>SUMIFS(Data!F:F,Data!$B:$B,Figure16!$B6375,Data!$A:$A,Figure16!$A6375)</f>
        <v>0</v>
      </c>
      <c r="D6375" s="3">
        <f>SUMIFS(Data!Y:Y,Data!$B:$B,Figure16!$B6375,Data!$A:$A,Figure16!$A6375)</f>
        <v>0</v>
      </c>
      <c r="E6375" s="3">
        <f>SUMIFS(Data!Q:Q,Data!$B:$B,Figure16!$B6375,Data!$A:$A,Figure16!$A6375)</f>
        <v>1240672268.907563</v>
      </c>
      <c r="F6375" s="1">
        <f t="shared" si="202"/>
        <v>0</v>
      </c>
      <c r="G6375" s="1">
        <f t="shared" si="203"/>
        <v>0</v>
      </c>
      <c r="H6375">
        <f>SUMIFS(Data!Z:Z,Data!B:B,Figure16!B6375,Data!A:A,Figure16!A6375)</f>
        <v>1</v>
      </c>
    </row>
    <row r="6376" spans="1:8">
      <c r="A6376" s="27">
        <v>1964</v>
      </c>
      <c r="B6376" t="s">
        <v>18</v>
      </c>
      <c r="C6376" s="3">
        <f>SUMIFS(Data!F:F,Data!$B:$B,Figure16!$B6376,Data!$A:$A,Figure16!$A6376)</f>
        <v>4200000</v>
      </c>
      <c r="D6376" s="3">
        <f>SUMIFS(Data!Y:Y,Data!$B:$B,Figure16!$B6376,Data!$A:$A,Figure16!$A6376)</f>
        <v>0</v>
      </c>
      <c r="E6376" s="3">
        <f>SUMIFS(Data!Q:Q,Data!$B:$B,Figure16!$B6376,Data!$A:$A,Figure16!$A6376)</f>
        <v>1309747899.1596639</v>
      </c>
      <c r="F6376" s="1">
        <f t="shared" si="202"/>
        <v>0.32067239830617217</v>
      </c>
      <c r="G6376" s="1">
        <f t="shared" si="203"/>
        <v>0</v>
      </c>
      <c r="H6376">
        <f>SUMIFS(Data!Z:Z,Data!B:B,Figure16!B6376,Data!A:A,Figure16!A6376)</f>
        <v>1</v>
      </c>
    </row>
    <row r="6377" spans="1:8">
      <c r="A6377" s="27">
        <v>1965</v>
      </c>
      <c r="B6377" t="s">
        <v>18</v>
      </c>
      <c r="C6377" s="3">
        <f>SUMIFS(Data!F:F,Data!$B:$B,Figure16!$B6377,Data!$A:$A,Figure16!$A6377)</f>
        <v>0</v>
      </c>
      <c r="D6377" s="3">
        <f>SUMIFS(Data!Y:Y,Data!$B:$B,Figure16!$B6377,Data!$A:$A,Figure16!$A6377)</f>
        <v>0</v>
      </c>
      <c r="E6377" s="3">
        <f>SUMIFS(Data!Q:Q,Data!$B:$B,Figure16!$B6377,Data!$A:$A,Figure16!$A6377)</f>
        <v>1698319327.7310925</v>
      </c>
      <c r="F6377" s="1">
        <f t="shared" si="202"/>
        <v>0</v>
      </c>
      <c r="G6377" s="1">
        <f t="shared" si="203"/>
        <v>0</v>
      </c>
      <c r="H6377">
        <f>SUMIFS(Data!Z:Z,Data!B:B,Figure16!B6377,Data!A:A,Figure16!A6377)</f>
        <v>1</v>
      </c>
    </row>
    <row r="6378" spans="1:8">
      <c r="A6378" s="27">
        <v>1966</v>
      </c>
      <c r="B6378" t="s">
        <v>18</v>
      </c>
      <c r="C6378" s="3">
        <f>SUMIFS(Data!F:F,Data!$B:$B,Figure16!$B6378,Data!$A:$A,Figure16!$A6378)</f>
        <v>0</v>
      </c>
      <c r="D6378" s="3">
        <f>SUMIFS(Data!Y:Y,Data!$B:$B,Figure16!$B6378,Data!$A:$A,Figure16!$A6378)</f>
        <v>0</v>
      </c>
      <c r="E6378" s="3">
        <f>SUMIFS(Data!Q:Q,Data!$B:$B,Figure16!$B6378,Data!$A:$A,Figure16!$A6378)</f>
        <v>1751470588.2352941</v>
      </c>
      <c r="F6378" s="1">
        <f t="shared" si="202"/>
        <v>0</v>
      </c>
      <c r="G6378" s="1">
        <f t="shared" si="203"/>
        <v>0</v>
      </c>
      <c r="H6378">
        <f>SUMIFS(Data!Z:Z,Data!B:B,Figure16!B6378,Data!A:A,Figure16!A6378)</f>
        <v>1</v>
      </c>
    </row>
    <row r="6379" spans="1:8">
      <c r="A6379" s="27">
        <v>1967</v>
      </c>
      <c r="B6379" t="s">
        <v>18</v>
      </c>
      <c r="C6379" s="3">
        <f>SUMIFS(Data!F:F,Data!$B:$B,Figure16!$B6379,Data!$A:$A,Figure16!$A6379)</f>
        <v>0</v>
      </c>
      <c r="D6379" s="3">
        <f>SUMIFS(Data!Y:Y,Data!$B:$B,Figure16!$B6379,Data!$A:$A,Figure16!$A6379)</f>
        <v>0</v>
      </c>
      <c r="E6379" s="3">
        <f>SUMIFS(Data!Q:Q,Data!$B:$B,Figure16!$B6379,Data!$A:$A,Figure16!$A6379)</f>
        <v>1859465020.5761316</v>
      </c>
      <c r="F6379" s="1">
        <f t="shared" si="202"/>
        <v>0</v>
      </c>
      <c r="G6379" s="1">
        <f t="shared" si="203"/>
        <v>0</v>
      </c>
      <c r="H6379">
        <f>SUMIFS(Data!Z:Z,Data!B:B,Figure16!B6379,Data!A:A,Figure16!A6379)</f>
        <v>1</v>
      </c>
    </row>
    <row r="6380" spans="1:8">
      <c r="A6380" s="27">
        <v>1968</v>
      </c>
      <c r="B6380" t="s">
        <v>18</v>
      </c>
      <c r="C6380" s="3">
        <f>SUMIFS(Data!F:F,Data!$B:$B,Figure16!$B6380,Data!$A:$A,Figure16!$A6380)</f>
        <v>0</v>
      </c>
      <c r="D6380" s="3">
        <f>SUMIFS(Data!Y:Y,Data!$B:$B,Figure16!$B6380,Data!$A:$A,Figure16!$A6380)</f>
        <v>0</v>
      </c>
      <c r="E6380" s="3">
        <f>SUMIFS(Data!Q:Q,Data!$B:$B,Figure16!$B6380,Data!$A:$A,Figure16!$A6380)</f>
        <v>1801344537.8151259</v>
      </c>
      <c r="F6380" s="1">
        <f t="shared" si="202"/>
        <v>0</v>
      </c>
      <c r="G6380" s="1">
        <f t="shared" si="203"/>
        <v>0</v>
      </c>
      <c r="H6380">
        <f>SUMIFS(Data!Z:Z,Data!B:B,Figure16!B6380,Data!A:A,Figure16!A6380)</f>
        <v>1</v>
      </c>
    </row>
    <row r="6381" spans="1:8">
      <c r="A6381" s="27">
        <v>1969</v>
      </c>
      <c r="B6381" t="s">
        <v>18</v>
      </c>
      <c r="C6381" s="3">
        <f>SUMIFS(Data!F:F,Data!$B:$B,Figure16!$B6381,Data!$A:$A,Figure16!$A6381)</f>
        <v>0</v>
      </c>
      <c r="D6381" s="3">
        <f>SUMIFS(Data!Y:Y,Data!$B:$B,Figure16!$B6381,Data!$A:$A,Figure16!$A6381)</f>
        <v>0</v>
      </c>
      <c r="E6381" s="3">
        <f>SUMIFS(Data!Q:Q,Data!$B:$B,Figure16!$B6381,Data!$A:$A,Figure16!$A6381)</f>
        <v>1965546218.4873948</v>
      </c>
      <c r="F6381" s="1">
        <f t="shared" si="202"/>
        <v>0</v>
      </c>
      <c r="G6381" s="1">
        <f t="shared" si="203"/>
        <v>0</v>
      </c>
      <c r="H6381">
        <f>SUMIFS(Data!Z:Z,Data!B:B,Figure16!B6381,Data!A:A,Figure16!A6381)</f>
        <v>1</v>
      </c>
    </row>
    <row r="6382" spans="1:8">
      <c r="A6382" s="27">
        <v>1970</v>
      </c>
      <c r="B6382" t="s">
        <v>18</v>
      </c>
      <c r="C6382" s="3">
        <f>SUMIFS(Data!F:F,Data!$B:$B,Figure16!$B6382,Data!$A:$A,Figure16!$A6382)</f>
        <v>12100000</v>
      </c>
      <c r="D6382" s="3">
        <f>SUMIFS(Data!Y:Y,Data!$B:$B,Figure16!$B6382,Data!$A:$A,Figure16!$A6382)</f>
        <v>0</v>
      </c>
      <c r="E6382" s="3">
        <f>SUMIFS(Data!Q:Q,Data!$B:$B,Figure16!$B6382,Data!$A:$A,Figure16!$A6382)</f>
        <v>2296470588.2352939</v>
      </c>
      <c r="F6382" s="1">
        <f t="shared" si="202"/>
        <v>0.52689549180327866</v>
      </c>
      <c r="G6382" s="1">
        <f t="shared" si="203"/>
        <v>0</v>
      </c>
      <c r="H6382">
        <f>SUMIFS(Data!Z:Z,Data!B:B,Figure16!B6382,Data!A:A,Figure16!A6382)</f>
        <v>1</v>
      </c>
    </row>
    <row r="6383" spans="1:8">
      <c r="A6383" s="27">
        <v>1971</v>
      </c>
      <c r="B6383" t="s">
        <v>18</v>
      </c>
      <c r="C6383" s="3">
        <f>SUMIFS(Data!F:F,Data!$B:$B,Figure16!$B6383,Data!$A:$A,Figure16!$A6383)</f>
        <v>31700000</v>
      </c>
      <c r="D6383" s="3">
        <f>SUMIFS(Data!Y:Y,Data!$B:$B,Figure16!$B6383,Data!$A:$A,Figure16!$A6383)</f>
        <v>0</v>
      </c>
      <c r="E6383" s="3">
        <f>SUMIFS(Data!Q:Q,Data!$B:$B,Figure16!$B6383,Data!$A:$A,Figure16!$A6383)</f>
        <v>2369308600.3372684</v>
      </c>
      <c r="F6383" s="1">
        <f t="shared" si="202"/>
        <v>1.3379430604982205</v>
      </c>
      <c r="G6383" s="1">
        <f t="shared" si="203"/>
        <v>0</v>
      </c>
      <c r="H6383">
        <f>SUMIFS(Data!Z:Z,Data!B:B,Figure16!B6383,Data!A:A,Figure16!A6383)</f>
        <v>1</v>
      </c>
    </row>
    <row r="6384" spans="1:8">
      <c r="A6384" s="27">
        <v>1972</v>
      </c>
      <c r="B6384" t="s">
        <v>18</v>
      </c>
      <c r="C6384" s="3">
        <f>SUMIFS(Data!F:F,Data!$B:$B,Figure16!$B6384,Data!$A:$A,Figure16!$A6384)</f>
        <v>55600000</v>
      </c>
      <c r="D6384" s="3">
        <f>SUMIFS(Data!Y:Y,Data!$B:$B,Figure16!$B6384,Data!$A:$A,Figure16!$A6384)</f>
        <v>0</v>
      </c>
      <c r="E6384" s="3">
        <f>SUMIFS(Data!Q:Q,Data!$B:$B,Figure16!$B6384,Data!$A:$A,Figure16!$A6384)</f>
        <v>2553936348.4087105</v>
      </c>
      <c r="F6384" s="1">
        <f t="shared" si="202"/>
        <v>2.1770315471896109</v>
      </c>
      <c r="G6384" s="1">
        <f t="shared" si="203"/>
        <v>0</v>
      </c>
      <c r="H6384">
        <f>SUMIFS(Data!Z:Z,Data!B:B,Figure16!B6384,Data!A:A,Figure16!A6384)</f>
        <v>1</v>
      </c>
    </row>
    <row r="6385" spans="1:8">
      <c r="A6385" s="27">
        <v>1973</v>
      </c>
      <c r="B6385" t="s">
        <v>18</v>
      </c>
      <c r="C6385" s="3">
        <f>SUMIFS(Data!F:F,Data!$B:$B,Figure16!$B6385,Data!$A:$A,Figure16!$A6385)</f>
        <v>14000000</v>
      </c>
      <c r="D6385" s="3">
        <f>SUMIFS(Data!Y:Y,Data!$B:$B,Figure16!$B6385,Data!$A:$A,Figure16!$A6385)</f>
        <v>0</v>
      </c>
      <c r="E6385" s="3">
        <f>SUMIFS(Data!Q:Q,Data!$B:$B,Figure16!$B6385,Data!$A:$A,Figure16!$A6385)</f>
        <v>2875625000</v>
      </c>
      <c r="F6385" s="1">
        <f t="shared" si="202"/>
        <v>0.48685068463377523</v>
      </c>
      <c r="G6385" s="1">
        <f t="shared" si="203"/>
        <v>0</v>
      </c>
      <c r="H6385">
        <f>SUMIFS(Data!Z:Z,Data!B:B,Figure16!B6385,Data!A:A,Figure16!A6385)</f>
        <v>1</v>
      </c>
    </row>
    <row r="6386" spans="1:8">
      <c r="A6386" s="27">
        <v>1974</v>
      </c>
      <c r="B6386" t="s">
        <v>18</v>
      </c>
      <c r="C6386" s="3">
        <f>SUMIFS(Data!F:F,Data!$B:$B,Figure16!$B6386,Data!$A:$A,Figure16!$A6386)</f>
        <v>4500000</v>
      </c>
      <c r="D6386" s="3">
        <f>SUMIFS(Data!Y:Y,Data!$B:$B,Figure16!$B6386,Data!$A:$A,Figure16!$A6386)</f>
        <v>0</v>
      </c>
      <c r="E6386" s="3">
        <f>SUMIFS(Data!Q:Q,Data!$B:$B,Figure16!$B6386,Data!$A:$A,Figure16!$A6386)</f>
        <v>3574586466.1654134</v>
      </c>
      <c r="F6386" s="1">
        <f t="shared" si="202"/>
        <v>0.12588868789701738</v>
      </c>
      <c r="G6386" s="1">
        <f t="shared" si="203"/>
        <v>0</v>
      </c>
      <c r="H6386">
        <f>SUMIFS(Data!Z:Z,Data!B:B,Figure16!B6386,Data!A:A,Figure16!A6386)</f>
        <v>1</v>
      </c>
    </row>
    <row r="6387" spans="1:8">
      <c r="A6387" s="27">
        <v>1975</v>
      </c>
      <c r="B6387" t="s">
        <v>18</v>
      </c>
      <c r="C6387" s="3">
        <f>SUMIFS(Data!F:F,Data!$B:$B,Figure16!$B6387,Data!$A:$A,Figure16!$A6387)</f>
        <v>0</v>
      </c>
      <c r="D6387" s="3">
        <f>SUMIFS(Data!Y:Y,Data!$B:$B,Figure16!$B6387,Data!$A:$A,Figure16!$A6387)</f>
        <v>0</v>
      </c>
      <c r="E6387" s="3">
        <f>SUMIFS(Data!Q:Q,Data!$B:$B,Figure16!$B6387,Data!$A:$A,Figure16!$A6387)</f>
        <v>3791298145.5064192</v>
      </c>
      <c r="F6387" s="1">
        <f t="shared" si="202"/>
        <v>0</v>
      </c>
      <c r="G6387" s="1">
        <f t="shared" si="203"/>
        <v>0</v>
      </c>
      <c r="H6387">
        <f>SUMIFS(Data!Z:Z,Data!B:B,Figure16!B6387,Data!A:A,Figure16!A6387)</f>
        <v>1</v>
      </c>
    </row>
    <row r="6388" spans="1:8">
      <c r="A6388" s="27">
        <v>1976</v>
      </c>
      <c r="B6388" t="s">
        <v>18</v>
      </c>
      <c r="C6388" s="3">
        <f>SUMIFS(Data!F:F,Data!$B:$B,Figure16!$B6388,Data!$A:$A,Figure16!$A6388)</f>
        <v>3000000</v>
      </c>
      <c r="D6388" s="3">
        <f>SUMIFS(Data!Y:Y,Data!$B:$B,Figure16!$B6388,Data!$A:$A,Figure16!$A6388)</f>
        <v>0</v>
      </c>
      <c r="E6388" s="3">
        <f>SUMIFS(Data!Q:Q,Data!$B:$B,Figure16!$B6388,Data!$A:$A,Figure16!$A6388)</f>
        <v>3591319857.3127227</v>
      </c>
      <c r="F6388" s="1">
        <f t="shared" si="202"/>
        <v>8.3534748203820813E-2</v>
      </c>
      <c r="G6388" s="1">
        <f t="shared" si="203"/>
        <v>0</v>
      </c>
      <c r="H6388">
        <f>SUMIFS(Data!Z:Z,Data!B:B,Figure16!B6388,Data!A:A,Figure16!A6388)</f>
        <v>1</v>
      </c>
    </row>
    <row r="6389" spans="1:8">
      <c r="A6389" s="27">
        <v>1977</v>
      </c>
      <c r="B6389" t="s">
        <v>18</v>
      </c>
      <c r="C6389" s="3">
        <f>SUMIFS(Data!F:F,Data!$B:$B,Figure16!$B6389,Data!$A:$A,Figure16!$A6389)</f>
        <v>0</v>
      </c>
      <c r="D6389" s="3">
        <f>SUMIFS(Data!Y:Y,Data!$B:$B,Figure16!$B6389,Data!$A:$A,Figure16!$A6389)</f>
        <v>0</v>
      </c>
      <c r="E6389" s="3">
        <f>SUMIFS(Data!Q:Q,Data!$B:$B,Figure16!$B6389,Data!$A:$A,Figure16!$A6389)</f>
        <v>4104509582.8635855</v>
      </c>
      <c r="F6389" s="1">
        <f t="shared" si="202"/>
        <v>0</v>
      </c>
      <c r="G6389" s="1">
        <f t="shared" si="203"/>
        <v>0</v>
      </c>
      <c r="H6389">
        <f>SUMIFS(Data!Z:Z,Data!B:B,Figure16!B6389,Data!A:A,Figure16!A6389)</f>
        <v>1</v>
      </c>
    </row>
    <row r="6390" spans="1:8">
      <c r="A6390" s="27">
        <v>1978</v>
      </c>
      <c r="B6390" t="s">
        <v>18</v>
      </c>
      <c r="C6390" s="3">
        <f>SUMIFS(Data!F:F,Data!$B:$B,Figure16!$B6390,Data!$A:$A,Figure16!$A6390)</f>
        <v>60000000</v>
      </c>
      <c r="D6390" s="3">
        <f>SUMIFS(Data!Y:Y,Data!$B:$B,Figure16!$B6390,Data!$A:$A,Figure16!$A6390)</f>
        <v>0</v>
      </c>
      <c r="E6390" s="3">
        <f>SUMIFS(Data!Q:Q,Data!$B:$B,Figure16!$B6390,Data!$A:$A,Figure16!$A6390)</f>
        <v>2733183856.5022421</v>
      </c>
      <c r="F6390" s="1">
        <f t="shared" si="202"/>
        <v>2.1952420016406888</v>
      </c>
      <c r="G6390" s="1">
        <f t="shared" si="203"/>
        <v>0</v>
      </c>
      <c r="H6390">
        <f>SUMIFS(Data!Z:Z,Data!B:B,Figure16!B6390,Data!A:A,Figure16!A6390)</f>
        <v>1</v>
      </c>
    </row>
    <row r="6391" spans="1:8">
      <c r="A6391" s="27">
        <v>1979</v>
      </c>
      <c r="B6391" t="s">
        <v>18</v>
      </c>
      <c r="C6391" s="3">
        <f>SUMIFS(Data!F:F,Data!$B:$B,Figure16!$B6391,Data!$A:$A,Figure16!$A6391)</f>
        <v>0</v>
      </c>
      <c r="D6391" s="3">
        <f>SUMIFS(Data!Y:Y,Data!$B:$B,Figure16!$B6391,Data!$A:$A,Figure16!$A6391)</f>
        <v>0</v>
      </c>
      <c r="E6391" s="3">
        <f>SUMIFS(Data!Q:Q,Data!$B:$B,Figure16!$B6391,Data!$A:$A,Figure16!$A6391)</f>
        <v>3364611432.2414899</v>
      </c>
      <c r="F6391" s="1">
        <f t="shared" si="202"/>
        <v>0</v>
      </c>
      <c r="G6391" s="1">
        <f t="shared" si="203"/>
        <v>0</v>
      </c>
      <c r="H6391">
        <f>SUMIFS(Data!Z:Z,Data!B:B,Figure16!B6391,Data!A:A,Figure16!A6391)</f>
        <v>1</v>
      </c>
    </row>
    <row r="6392" spans="1:8">
      <c r="A6392" s="27">
        <v>1980</v>
      </c>
      <c r="B6392" t="s">
        <v>18</v>
      </c>
      <c r="C6392" s="3">
        <f>SUMIFS(Data!F:F,Data!$B:$B,Figure16!$B6392,Data!$A:$A,Figure16!$A6392)</f>
        <v>0</v>
      </c>
      <c r="D6392" s="3">
        <f>SUMIFS(Data!Y:Y,Data!$B:$B,Figure16!$B6392,Data!$A:$A,Figure16!$A6392)</f>
        <v>63300000</v>
      </c>
      <c r="E6392" s="3">
        <f>SUMIFS(Data!Q:Q,Data!$B:$B,Figure16!$B6392,Data!$A:$A,Figure16!$A6392)</f>
        <v>4024621899.5765271</v>
      </c>
      <c r="F6392" s="1">
        <f t="shared" si="202"/>
        <v>0</v>
      </c>
      <c r="G6392" s="1">
        <f t="shared" si="203"/>
        <v>1.5728185548724578</v>
      </c>
      <c r="H6392">
        <f>SUMIFS(Data!Z:Z,Data!B:B,Figure16!B6392,Data!A:A,Figure16!A6392)</f>
        <v>1</v>
      </c>
    </row>
    <row r="6393" spans="1:8">
      <c r="A6393" s="27">
        <v>1981</v>
      </c>
      <c r="B6393" t="s">
        <v>18</v>
      </c>
      <c r="C6393" s="3">
        <f>SUMIFS(Data!F:F,Data!$B:$B,Figure16!$B6393,Data!$A:$A,Figure16!$A6393)</f>
        <v>0</v>
      </c>
      <c r="D6393" s="3">
        <f>SUMIFS(Data!Y:Y,Data!$B:$B,Figure16!$B6393,Data!$A:$A,Figure16!$A6393)</f>
        <v>174000000</v>
      </c>
      <c r="E6393" s="3">
        <f>SUMIFS(Data!Q:Q,Data!$B:$B,Figure16!$B6393,Data!$A:$A,Figure16!$A6393)</f>
        <v>4415844155.8441563</v>
      </c>
      <c r="F6393" s="1">
        <f t="shared" si="202"/>
        <v>0</v>
      </c>
      <c r="G6393" s="1">
        <f t="shared" si="203"/>
        <v>3.94035644962061</v>
      </c>
      <c r="H6393">
        <f>SUMIFS(Data!Z:Z,Data!B:B,Figure16!B6393,Data!A:A,Figure16!A6393)</f>
        <v>1</v>
      </c>
    </row>
    <row r="6394" spans="1:8">
      <c r="A6394" s="27">
        <v>1982</v>
      </c>
      <c r="B6394" t="s">
        <v>18</v>
      </c>
      <c r="C6394" s="3">
        <f>SUMIFS(Data!F:F,Data!$B:$B,Figure16!$B6394,Data!$A:$A,Figure16!$A6394)</f>
        <v>0</v>
      </c>
      <c r="D6394" s="3">
        <f>SUMIFS(Data!Y:Y,Data!$B:$B,Figure16!$B6394,Data!$A:$A,Figure16!$A6394)</f>
        <v>125600000</v>
      </c>
      <c r="E6394" s="3">
        <f>SUMIFS(Data!Q:Q,Data!$B:$B,Figure16!$B6394,Data!$A:$A,Figure16!$A6394)</f>
        <v>4768765016.8188372</v>
      </c>
      <c r="F6394" s="1">
        <f t="shared" si="202"/>
        <v>0</v>
      </c>
      <c r="G6394" s="1">
        <f t="shared" si="203"/>
        <v>2.633805598661803</v>
      </c>
      <c r="H6394">
        <f>SUMIFS(Data!Z:Z,Data!B:B,Figure16!B6394,Data!A:A,Figure16!A6394)</f>
        <v>1</v>
      </c>
    </row>
    <row r="6395" spans="1:8">
      <c r="A6395" s="27">
        <v>1983</v>
      </c>
      <c r="B6395" t="s">
        <v>18</v>
      </c>
      <c r="C6395" s="3">
        <f>SUMIFS(Data!F:F,Data!$B:$B,Figure16!$B6395,Data!$A:$A,Figure16!$A6395)</f>
        <v>0</v>
      </c>
      <c r="D6395" s="3">
        <f>SUMIFS(Data!Y:Y,Data!$B:$B,Figure16!$B6395,Data!$A:$A,Figure16!$A6395)</f>
        <v>51540000</v>
      </c>
      <c r="E6395" s="3">
        <f>SUMIFS(Data!Q:Q,Data!$B:$B,Figure16!$B6395,Data!$A:$A,Figure16!$A6395)</f>
        <v>5167913302.1674452</v>
      </c>
      <c r="F6395" s="1">
        <f t="shared" si="202"/>
        <v>0</v>
      </c>
      <c r="G6395" s="1">
        <f t="shared" si="203"/>
        <v>0.99730775240335201</v>
      </c>
      <c r="H6395">
        <f>SUMIFS(Data!Z:Z,Data!B:B,Figure16!B6395,Data!A:A,Figure16!A6395)</f>
        <v>1</v>
      </c>
    </row>
    <row r="6396" spans="1:8">
      <c r="A6396" s="27">
        <v>1984</v>
      </c>
      <c r="B6396" t="s">
        <v>18</v>
      </c>
      <c r="C6396" s="3">
        <f>SUMIFS(Data!F:F,Data!$B:$B,Figure16!$B6396,Data!$A:$A,Figure16!$A6396)</f>
        <v>0</v>
      </c>
      <c r="D6396" s="3">
        <f>SUMIFS(Data!Y:Y,Data!$B:$B,Figure16!$B6396,Data!$A:$A,Figure16!$A6396)</f>
        <v>0</v>
      </c>
      <c r="E6396" s="3">
        <f>SUMIFS(Data!Q:Q,Data!$B:$B,Figure16!$B6396,Data!$A:$A,Figure16!$A6396)</f>
        <v>6043474842.7672949</v>
      </c>
      <c r="F6396" s="1">
        <f t="shared" si="202"/>
        <v>0</v>
      </c>
      <c r="G6396" s="1">
        <f t="shared" si="203"/>
        <v>0</v>
      </c>
      <c r="H6396">
        <f>SUMIFS(Data!Z:Z,Data!B:B,Figure16!B6396,Data!A:A,Figure16!A6396)</f>
        <v>1</v>
      </c>
    </row>
    <row r="6397" spans="1:8">
      <c r="A6397" s="27">
        <v>1985</v>
      </c>
      <c r="B6397" t="s">
        <v>18</v>
      </c>
      <c r="C6397" s="3">
        <f>SUMIFS(Data!F:F,Data!$B:$B,Figure16!$B6397,Data!$A:$A,Figure16!$A6397)</f>
        <v>0</v>
      </c>
      <c r="D6397" s="3">
        <f>SUMIFS(Data!Y:Y,Data!$B:$B,Figure16!$B6397,Data!$A:$A,Figure16!$A6397)</f>
        <v>0</v>
      </c>
      <c r="E6397" s="3">
        <f>SUMIFS(Data!Q:Q,Data!$B:$B,Figure16!$B6397,Data!$A:$A,Figure16!$A6397)</f>
        <v>5978460972.0176735</v>
      </c>
      <c r="F6397" s="1">
        <f t="shared" si="202"/>
        <v>0</v>
      </c>
      <c r="G6397" s="1">
        <f t="shared" si="203"/>
        <v>0</v>
      </c>
      <c r="H6397">
        <f>SUMIFS(Data!Z:Z,Data!B:B,Figure16!B6397,Data!A:A,Figure16!A6397)</f>
        <v>1</v>
      </c>
    </row>
    <row r="6398" spans="1:8">
      <c r="A6398" s="27">
        <v>1986</v>
      </c>
      <c r="B6398" t="s">
        <v>18</v>
      </c>
      <c r="C6398" s="3">
        <f>SUMIFS(Data!F:F,Data!$B:$B,Figure16!$B6398,Data!$A:$A,Figure16!$A6398)</f>
        <v>37000000</v>
      </c>
      <c r="D6398" s="3">
        <f>SUMIFS(Data!Y:Y,Data!$B:$B,Figure16!$B6398,Data!$A:$A,Figure16!$A6398)</f>
        <v>0</v>
      </c>
      <c r="E6398" s="3">
        <f>SUMIFS(Data!Q:Q,Data!$B:$B,Figure16!$B6398,Data!$A:$A,Figure16!$A6398)</f>
        <v>6405210563.8829412</v>
      </c>
      <c r="F6398" s="1">
        <f t="shared" si="202"/>
        <v>0.57765470207383796</v>
      </c>
      <c r="G6398" s="1">
        <f t="shared" si="203"/>
        <v>0</v>
      </c>
      <c r="H6398">
        <f>SUMIFS(Data!Z:Z,Data!B:B,Figure16!B6398,Data!A:A,Figure16!A6398)</f>
        <v>1</v>
      </c>
    </row>
    <row r="6399" spans="1:8">
      <c r="A6399" s="27">
        <v>1987</v>
      </c>
      <c r="B6399" t="s">
        <v>18</v>
      </c>
      <c r="C6399" s="3">
        <f>SUMIFS(Data!F:F,Data!$B:$B,Figure16!$B6399,Data!$A:$A,Figure16!$A6399)</f>
        <v>0</v>
      </c>
      <c r="D6399" s="3">
        <f>SUMIFS(Data!Y:Y,Data!$B:$B,Figure16!$B6399,Data!$A:$A,Figure16!$A6399)</f>
        <v>0</v>
      </c>
      <c r="E6399" s="3">
        <f>SUMIFS(Data!Q:Q,Data!$B:$B,Figure16!$B6399,Data!$A:$A,Figure16!$A6399)</f>
        <v>6682167119.565218</v>
      </c>
      <c r="F6399" s="1">
        <f t="shared" si="202"/>
        <v>0</v>
      </c>
      <c r="G6399" s="1">
        <f t="shared" si="203"/>
        <v>0</v>
      </c>
      <c r="H6399">
        <f>SUMIFS(Data!Z:Z,Data!B:B,Figure16!B6399,Data!A:A,Figure16!A6399)</f>
        <v>1</v>
      </c>
    </row>
    <row r="6400" spans="1:8">
      <c r="A6400" s="27">
        <v>1988</v>
      </c>
      <c r="B6400" t="s">
        <v>18</v>
      </c>
      <c r="C6400" s="3">
        <f>SUMIFS(Data!F:F,Data!$B:$B,Figure16!$B6400,Data!$A:$A,Figure16!$A6400)</f>
        <v>0</v>
      </c>
      <c r="D6400" s="3">
        <f>SUMIFS(Data!Y:Y,Data!$B:$B,Figure16!$B6400,Data!$A:$A,Figure16!$A6400)</f>
        <v>0</v>
      </c>
      <c r="E6400" s="3">
        <f>SUMIFS(Data!Q:Q,Data!$B:$B,Figure16!$B6400,Data!$A:$A,Figure16!$A6400)</f>
        <v>6978371581.2637539</v>
      </c>
      <c r="F6400" s="1">
        <f t="shared" si="202"/>
        <v>0</v>
      </c>
      <c r="G6400" s="1">
        <f t="shared" si="203"/>
        <v>0</v>
      </c>
      <c r="H6400">
        <f>SUMIFS(Data!Z:Z,Data!B:B,Figure16!B6400,Data!A:A,Figure16!A6400)</f>
        <v>1</v>
      </c>
    </row>
    <row r="6401" spans="1:8">
      <c r="A6401" s="27">
        <v>1989</v>
      </c>
      <c r="B6401" t="s">
        <v>18</v>
      </c>
      <c r="C6401" s="3">
        <f>SUMIFS(Data!F:F,Data!$B:$B,Figure16!$B6401,Data!$A:$A,Figure16!$A6401)</f>
        <v>130000</v>
      </c>
      <c r="D6401" s="3">
        <f>SUMIFS(Data!Y:Y,Data!$B:$B,Figure16!$B6401,Data!$A:$A,Figure16!$A6401)</f>
        <v>0</v>
      </c>
      <c r="E6401" s="3">
        <f>SUMIFS(Data!Q:Q,Data!$B:$B,Figure16!$B6401,Data!$A:$A,Figure16!$A6401)</f>
        <v>6987267683.7725391</v>
      </c>
      <c r="F6401" s="1">
        <f t="shared" si="202"/>
        <v>1.860526973968899E-3</v>
      </c>
      <c r="G6401" s="1">
        <f t="shared" si="203"/>
        <v>0</v>
      </c>
      <c r="H6401">
        <f>SUMIFS(Data!Z:Z,Data!B:B,Figure16!B6401,Data!A:A,Figure16!A6401)</f>
        <v>1</v>
      </c>
    </row>
    <row r="6402" spans="1:8">
      <c r="A6402" s="27">
        <v>1990</v>
      </c>
      <c r="B6402" t="s">
        <v>18</v>
      </c>
      <c r="C6402" s="3">
        <f>SUMIFS(Data!F:F,Data!$B:$B,Figure16!$B6402,Data!$A:$A,Figure16!$A6402)</f>
        <v>0</v>
      </c>
      <c r="D6402" s="3">
        <f>SUMIFS(Data!Y:Y,Data!$B:$B,Figure16!$B6402,Data!$A:$A,Figure16!$A6402)</f>
        <v>0</v>
      </c>
      <c r="E6402" s="3">
        <f>SUMIFS(Data!Q:Q,Data!$B:$B,Figure16!$B6402,Data!$A:$A,Figure16!$A6402)</f>
        <v>8032551173.2401409</v>
      </c>
      <c r="F6402" s="1">
        <f t="shared" si="202"/>
        <v>0</v>
      </c>
      <c r="G6402" s="1">
        <f t="shared" si="203"/>
        <v>0</v>
      </c>
      <c r="H6402">
        <f>SUMIFS(Data!Z:Z,Data!B:B,Figure16!B6402,Data!A:A,Figure16!A6402)</f>
        <v>1</v>
      </c>
    </row>
    <row r="6403" spans="1:8">
      <c r="A6403" s="27">
        <v>1991</v>
      </c>
      <c r="B6403" t="s">
        <v>18</v>
      </c>
      <c r="C6403" s="3">
        <f>SUMIFS(Data!F:F,Data!$B:$B,Figure16!$B6403,Data!$A:$A,Figure16!$A6403)</f>
        <v>0</v>
      </c>
      <c r="D6403" s="3">
        <f>SUMIFS(Data!Y:Y,Data!$B:$B,Figure16!$B6403,Data!$A:$A,Figure16!$A6403)</f>
        <v>0</v>
      </c>
      <c r="E6403" s="3">
        <f>SUMIFS(Data!Q:Q,Data!$B:$B,Figure16!$B6403,Data!$A:$A,Figure16!$A6403)</f>
        <v>9000362581.5808563</v>
      </c>
      <c r="F6403" s="1">
        <f t="shared" ref="F6403:F6466" si="204">IF(E6403&gt;0,C6403/E6403*100,"")</f>
        <v>0</v>
      </c>
      <c r="G6403" s="1">
        <f t="shared" ref="G6403:G6466" si="205">IF($E6403&gt;0,D6403/$E6403*100,"")</f>
        <v>0</v>
      </c>
      <c r="H6403">
        <f>SUMIFS(Data!Z:Z,Data!B:B,Figure16!B6403,Data!A:A,Figure16!A6403)</f>
        <v>1</v>
      </c>
    </row>
    <row r="6404" spans="1:8">
      <c r="A6404" s="27">
        <v>1992</v>
      </c>
      <c r="B6404" t="s">
        <v>18</v>
      </c>
      <c r="C6404" s="3">
        <f>SUMIFS(Data!F:F,Data!$B:$B,Figure16!$B6404,Data!$A:$A,Figure16!$A6404)</f>
        <v>0</v>
      </c>
      <c r="D6404" s="3">
        <f>SUMIFS(Data!Y:Y,Data!$B:$B,Figure16!$B6404,Data!$A:$A,Figure16!$A6404)</f>
        <v>0</v>
      </c>
      <c r="E6404" s="3">
        <f>SUMIFS(Data!Q:Q,Data!$B:$B,Figure16!$B6404,Data!$A:$A,Figure16!$A6404)</f>
        <v>9703011635.8658466</v>
      </c>
      <c r="F6404" s="1">
        <f t="shared" si="204"/>
        <v>0</v>
      </c>
      <c r="G6404" s="1">
        <f t="shared" si="205"/>
        <v>0</v>
      </c>
      <c r="H6404">
        <f>SUMIFS(Data!Z:Z,Data!B:B,Figure16!B6404,Data!A:A,Figure16!A6404)</f>
        <v>1</v>
      </c>
    </row>
    <row r="6405" spans="1:8">
      <c r="A6405" s="27">
        <v>1993</v>
      </c>
      <c r="B6405" t="s">
        <v>18</v>
      </c>
      <c r="C6405" s="3">
        <f>SUMIFS(Data!F:F,Data!$B:$B,Figure16!$B6405,Data!$A:$A,Figure16!$A6405)</f>
        <v>0</v>
      </c>
      <c r="D6405" s="3">
        <f>SUMIFS(Data!Y:Y,Data!$B:$B,Figure16!$B6405,Data!$A:$A,Figure16!$A6405)</f>
        <v>0</v>
      </c>
      <c r="E6405" s="3">
        <f>SUMIFS(Data!Q:Q,Data!$B:$B,Figure16!$B6405,Data!$A:$A,Figure16!$A6405)</f>
        <v>10338679635.761589</v>
      </c>
      <c r="F6405" s="1">
        <f t="shared" si="204"/>
        <v>0</v>
      </c>
      <c r="G6405" s="1">
        <f t="shared" si="205"/>
        <v>0</v>
      </c>
      <c r="H6405">
        <f>SUMIFS(Data!Z:Z,Data!B:B,Figure16!B6405,Data!A:A,Figure16!A6405)</f>
        <v>1</v>
      </c>
    </row>
    <row r="6406" spans="1:8">
      <c r="A6406" s="27">
        <v>1994</v>
      </c>
      <c r="B6406" t="s">
        <v>18</v>
      </c>
      <c r="C6406" s="3">
        <f>SUMIFS(Data!F:F,Data!$B:$B,Figure16!$B6406,Data!$A:$A,Figure16!$A6406)</f>
        <v>0</v>
      </c>
      <c r="D6406" s="3">
        <f>SUMIFS(Data!Y:Y,Data!$B:$B,Figure16!$B6406,Data!$A:$A,Figure16!$A6406)</f>
        <v>0</v>
      </c>
      <c r="E6406" s="3">
        <f>SUMIFS(Data!Q:Q,Data!$B:$B,Figure16!$B6406,Data!$A:$A,Figure16!$A6406)</f>
        <v>11717604208.822338</v>
      </c>
      <c r="F6406" s="1">
        <f t="shared" si="204"/>
        <v>0</v>
      </c>
      <c r="G6406" s="1">
        <f t="shared" si="205"/>
        <v>0</v>
      </c>
      <c r="H6406">
        <f>SUMIFS(Data!Z:Z,Data!B:B,Figure16!B6406,Data!A:A,Figure16!A6406)</f>
        <v>1</v>
      </c>
    </row>
    <row r="6407" spans="1:8">
      <c r="A6407" s="27">
        <v>1995</v>
      </c>
      <c r="B6407" t="s">
        <v>18</v>
      </c>
      <c r="C6407" s="3">
        <f>SUMIFS(Data!F:F,Data!$B:$B,Figure16!$B6407,Data!$A:$A,Figure16!$A6407)</f>
        <v>0</v>
      </c>
      <c r="D6407" s="3">
        <f>SUMIFS(Data!Y:Y,Data!$B:$B,Figure16!$B6407,Data!$A:$A,Figure16!$A6407)</f>
        <v>0</v>
      </c>
      <c r="E6407" s="3">
        <f>SUMIFS(Data!Q:Q,Data!$B:$B,Figure16!$B6407,Data!$A:$A,Figure16!$A6407)</f>
        <v>13029697560.975609</v>
      </c>
      <c r="F6407" s="1">
        <f t="shared" si="204"/>
        <v>0</v>
      </c>
      <c r="G6407" s="1">
        <f t="shared" si="205"/>
        <v>0</v>
      </c>
      <c r="H6407">
        <f>SUMIFS(Data!Z:Z,Data!B:B,Figure16!B6407,Data!A:A,Figure16!A6407)</f>
        <v>1</v>
      </c>
    </row>
    <row r="6408" spans="1:8">
      <c r="A6408" s="27">
        <v>1996</v>
      </c>
      <c r="B6408" t="s">
        <v>18</v>
      </c>
      <c r="C6408" s="3">
        <f>SUMIFS(Data!F:F,Data!$B:$B,Figure16!$B6408,Data!$A:$A,Figure16!$A6408)</f>
        <v>0</v>
      </c>
      <c r="D6408" s="3">
        <f>SUMIFS(Data!Y:Y,Data!$B:$B,Figure16!$B6408,Data!$A:$A,Figure16!$A6408)</f>
        <v>0</v>
      </c>
      <c r="E6408" s="3">
        <f>SUMIFS(Data!Q:Q,Data!$B:$B,Figure16!$B6408,Data!$A:$A,Figure16!$A6408)</f>
        <v>13897738375.248777</v>
      </c>
      <c r="F6408" s="1">
        <f t="shared" si="204"/>
        <v>0</v>
      </c>
      <c r="G6408" s="1">
        <f t="shared" si="205"/>
        <v>0</v>
      </c>
      <c r="H6408">
        <f>SUMIFS(Data!Z:Z,Data!B:B,Figure16!B6408,Data!A:A,Figure16!A6408)</f>
        <v>1</v>
      </c>
    </row>
    <row r="6409" spans="1:8">
      <c r="A6409" s="27">
        <v>1997</v>
      </c>
      <c r="B6409" t="s">
        <v>18</v>
      </c>
      <c r="C6409" s="3">
        <f>SUMIFS(Data!F:F,Data!$B:$B,Figure16!$B6409,Data!$A:$A,Figure16!$A6409)</f>
        <v>0</v>
      </c>
      <c r="D6409" s="3">
        <f>SUMIFS(Data!Y:Y,Data!$B:$B,Figure16!$B6409,Data!$A:$A,Figure16!$A6409)</f>
        <v>0</v>
      </c>
      <c r="E6409" s="3">
        <f>SUMIFS(Data!Q:Q,Data!$B:$B,Figure16!$B6409,Data!$A:$A,Figure16!$A6409)</f>
        <v>15091913883.709103</v>
      </c>
      <c r="F6409" s="1">
        <f t="shared" si="204"/>
        <v>0</v>
      </c>
      <c r="G6409" s="1">
        <f t="shared" si="205"/>
        <v>0</v>
      </c>
      <c r="H6409">
        <f>SUMIFS(Data!Z:Z,Data!B:B,Figure16!B6409,Data!A:A,Figure16!A6409)</f>
        <v>1</v>
      </c>
    </row>
    <row r="6410" spans="1:8">
      <c r="A6410" s="27">
        <v>1998</v>
      </c>
      <c r="B6410" t="s">
        <v>18</v>
      </c>
      <c r="C6410" s="3">
        <f>SUMIFS(Data!F:F,Data!$B:$B,Figure16!$B6410,Data!$A:$A,Figure16!$A6410)</f>
        <v>0</v>
      </c>
      <c r="D6410" s="3">
        <f>SUMIFS(Data!Y:Y,Data!$B:$B,Figure16!$B6410,Data!$A:$A,Figure16!$A6410)</f>
        <v>0</v>
      </c>
      <c r="E6410" s="3">
        <f>SUMIFS(Data!Q:Q,Data!$B:$B,Figure16!$B6410,Data!$A:$A,Figure16!$A6410)</f>
        <v>15794972847.168344</v>
      </c>
      <c r="F6410" s="1">
        <f t="shared" si="204"/>
        <v>0</v>
      </c>
      <c r="G6410" s="1">
        <f t="shared" si="205"/>
        <v>0</v>
      </c>
      <c r="H6410">
        <f>SUMIFS(Data!Z:Z,Data!B:B,Figure16!B6410,Data!A:A,Figure16!A6410)</f>
        <v>1</v>
      </c>
    </row>
    <row r="6411" spans="1:8">
      <c r="A6411" s="27">
        <v>1999</v>
      </c>
      <c r="B6411" t="s">
        <v>18</v>
      </c>
      <c r="C6411" s="3">
        <f>SUMIFS(Data!F:F,Data!$B:$B,Figure16!$B6411,Data!$A:$A,Figure16!$A6411)</f>
        <v>0</v>
      </c>
      <c r="D6411" s="3">
        <f>SUMIFS(Data!Y:Y,Data!$B:$B,Figure16!$B6411,Data!$A:$A,Figure16!$A6411)</f>
        <v>0</v>
      </c>
      <c r="E6411" s="3">
        <f>SUMIFS(Data!Q:Q,Data!$B:$B,Figure16!$B6411,Data!$A:$A,Figure16!$A6411)</f>
        <v>15656327859.569649</v>
      </c>
      <c r="F6411" s="1">
        <f t="shared" si="204"/>
        <v>0</v>
      </c>
      <c r="G6411" s="1">
        <f t="shared" si="205"/>
        <v>0</v>
      </c>
      <c r="H6411">
        <f>SUMIFS(Data!Z:Z,Data!B:B,Figure16!B6411,Data!A:A,Figure16!A6411)</f>
        <v>1</v>
      </c>
    </row>
    <row r="6412" spans="1:8">
      <c r="A6412" s="27">
        <v>2000</v>
      </c>
      <c r="B6412" t="s">
        <v>18</v>
      </c>
      <c r="C6412" s="3">
        <f>SUMIFS(Data!F:F,Data!$B:$B,Figure16!$B6412,Data!$A:$A,Figure16!$A6412)</f>
        <v>0</v>
      </c>
      <c r="D6412" s="3">
        <f>SUMIFS(Data!Y:Y,Data!$B:$B,Figure16!$B6412,Data!$A:$A,Figure16!$A6412)</f>
        <v>0</v>
      </c>
      <c r="E6412" s="3">
        <f>SUMIFS(Data!Q:Q,Data!$B:$B,Figure16!$B6412,Data!$A:$A,Figure16!$A6412)</f>
        <v>16330814179.976625</v>
      </c>
      <c r="F6412" s="1">
        <f t="shared" si="204"/>
        <v>0</v>
      </c>
      <c r="G6412" s="1">
        <f t="shared" si="205"/>
        <v>0</v>
      </c>
      <c r="H6412">
        <f>SUMIFS(Data!Z:Z,Data!B:B,Figure16!B6412,Data!A:A,Figure16!A6412)</f>
        <v>1</v>
      </c>
    </row>
    <row r="6413" spans="1:8">
      <c r="A6413" s="27">
        <v>2001</v>
      </c>
      <c r="B6413" t="s">
        <v>18</v>
      </c>
      <c r="C6413" s="3">
        <f>SUMIFS(Data!F:F,Data!$B:$B,Figure16!$B6413,Data!$A:$A,Figure16!$A6413)</f>
        <v>5034514</v>
      </c>
      <c r="D6413" s="3">
        <f>SUMIFS(Data!Y:Y,Data!$B:$B,Figure16!$B6413,Data!$A:$A,Figure16!$A6413)</f>
        <v>0</v>
      </c>
      <c r="E6413" s="3">
        <f>SUMIFS(Data!Q:Q,Data!$B:$B,Figure16!$B6413,Data!$A:$A,Figure16!$A6413)</f>
        <v>15749753804.834377</v>
      </c>
      <c r="F6413" s="1">
        <f t="shared" si="204"/>
        <v>3.1965667923359281E-2</v>
      </c>
      <c r="G6413" s="1">
        <f t="shared" si="205"/>
        <v>0</v>
      </c>
      <c r="H6413">
        <f>SUMIFS(Data!Z:Z,Data!B:B,Figure16!B6413,Data!A:A,Figure16!A6413)</f>
        <v>1</v>
      </c>
    </row>
    <row r="6414" spans="1:8">
      <c r="A6414" s="27">
        <v>2002</v>
      </c>
      <c r="B6414" t="s">
        <v>18</v>
      </c>
      <c r="C6414" s="3">
        <f>SUMIFS(Data!F:F,Data!$B:$B,Figure16!$B6414,Data!$A:$A,Figure16!$A6414)</f>
        <v>2613366.25</v>
      </c>
      <c r="D6414" s="3">
        <f>SUMIFS(Data!Y:Y,Data!$B:$B,Figure16!$B6414,Data!$A:$A,Figure16!$A6414)</f>
        <v>0</v>
      </c>
      <c r="E6414" s="3">
        <f>SUMIFS(Data!Q:Q,Data!$B:$B,Figure16!$B6414,Data!$A:$A,Figure16!$A6414)</f>
        <v>16536535647.083422</v>
      </c>
      <c r="F6414" s="1">
        <f t="shared" si="204"/>
        <v>1.5803589734715229E-2</v>
      </c>
      <c r="G6414" s="1">
        <f t="shared" si="205"/>
        <v>0</v>
      </c>
      <c r="H6414">
        <f>SUMIFS(Data!Z:Z,Data!B:B,Figure16!B6414,Data!A:A,Figure16!A6414)</f>
        <v>1</v>
      </c>
    </row>
    <row r="6415" spans="1:8">
      <c r="A6415" s="27">
        <v>2003</v>
      </c>
      <c r="B6415" t="s">
        <v>18</v>
      </c>
      <c r="C6415" s="3">
        <f>SUMIFS(Data!F:F,Data!$B:$B,Figure16!$B6415,Data!$A:$A,Figure16!$A6415)</f>
        <v>6904080.9375</v>
      </c>
      <c r="D6415" s="3">
        <f>SUMIFS(Data!Y:Y,Data!$B:$B,Figure16!$B6415,Data!$A:$A,Figure16!$A6415)</f>
        <v>0</v>
      </c>
      <c r="E6415" s="3">
        <f>SUMIFS(Data!Q:Q,Data!$B:$B,Figure16!$B6415,Data!$A:$A,Figure16!$A6415)</f>
        <v>18881765437.215084</v>
      </c>
      <c r="F6415" s="1">
        <f t="shared" si="204"/>
        <v>3.6564806190698552E-2</v>
      </c>
      <c r="G6415" s="1">
        <f t="shared" si="205"/>
        <v>0</v>
      </c>
      <c r="H6415">
        <f>SUMIFS(Data!Z:Z,Data!B:B,Figure16!B6415,Data!A:A,Figure16!A6415)</f>
        <v>1</v>
      </c>
    </row>
    <row r="6416" spans="1:8">
      <c r="A6416" s="27">
        <v>2004</v>
      </c>
      <c r="B6416" t="s">
        <v>18</v>
      </c>
      <c r="C6416" s="3">
        <f>SUMIFS(Data!F:F,Data!$B:$B,Figure16!$B6416,Data!$A:$A,Figure16!$A6416)</f>
        <v>18122944</v>
      </c>
      <c r="D6416" s="3">
        <f>SUMIFS(Data!Y:Y,Data!$B:$B,Figure16!$B6416,Data!$A:$A,Figure16!$A6416)</f>
        <v>0</v>
      </c>
      <c r="E6416" s="3">
        <f>SUMIFS(Data!Q:Q,Data!$B:$B,Figure16!$B6416,Data!$A:$A,Figure16!$A6416)</f>
        <v>20662525941.29855</v>
      </c>
      <c r="F6416" s="1">
        <f t="shared" si="204"/>
        <v>8.7709237735437554E-2</v>
      </c>
      <c r="G6416" s="1">
        <f t="shared" si="205"/>
        <v>0</v>
      </c>
      <c r="H6416">
        <f>SUMIFS(Data!Z:Z,Data!B:B,Figure16!B6416,Data!A:A,Figure16!A6416)</f>
        <v>1</v>
      </c>
    </row>
    <row r="6417" spans="1:8">
      <c r="A6417" s="27">
        <v>2005</v>
      </c>
      <c r="B6417" t="s">
        <v>18</v>
      </c>
      <c r="C6417" s="3">
        <f>SUMIFS(Data!F:F,Data!$B:$B,Figure16!$B6417,Data!$A:$A,Figure16!$A6417)</f>
        <v>338043339</v>
      </c>
      <c r="D6417" s="3">
        <f>SUMIFS(Data!Y:Y,Data!$B:$B,Figure16!$B6417,Data!$A:$A,Figure16!$A6417)</f>
        <v>0</v>
      </c>
      <c r="E6417" s="3">
        <f>SUMIFS(Data!Q:Q,Data!$B:$B,Figure16!$B6417,Data!$A:$A,Figure16!$A6417)</f>
        <v>24405791044.776119</v>
      </c>
      <c r="F6417" s="1">
        <f t="shared" si="204"/>
        <v>1.3850947850033146</v>
      </c>
      <c r="G6417" s="1">
        <f t="shared" si="205"/>
        <v>0</v>
      </c>
      <c r="H6417">
        <f>SUMIFS(Data!Z:Z,Data!B:B,Figure16!B6417,Data!A:A,Figure16!A6417)</f>
        <v>1</v>
      </c>
    </row>
    <row r="6418" spans="1:8">
      <c r="A6418" s="27">
        <v>2006</v>
      </c>
      <c r="B6418" t="s">
        <v>18</v>
      </c>
      <c r="C6418" s="3">
        <f>SUMIFS(Data!F:F,Data!$B:$B,Figure16!$B6418,Data!$A:$A,Figure16!$A6418)</f>
        <v>630000000</v>
      </c>
      <c r="D6418" s="3">
        <f>SUMIFS(Data!Y:Y,Data!$B:$B,Figure16!$B6418,Data!$A:$A,Figure16!$A6418)</f>
        <v>0</v>
      </c>
      <c r="E6418" s="3">
        <f>SUMIFS(Data!Q:Q,Data!$B:$B,Figure16!$B6418,Data!$A:$A,Figure16!$A6418)</f>
        <v>28279814924.591778</v>
      </c>
      <c r="F6418" s="1">
        <f t="shared" si="204"/>
        <v>2.2277373514639227</v>
      </c>
      <c r="G6418" s="1">
        <f t="shared" si="205"/>
        <v>0</v>
      </c>
      <c r="H6418">
        <f>SUMIFS(Data!Z:Z,Data!B:B,Figure16!B6418,Data!A:A,Figure16!A6418)</f>
        <v>1</v>
      </c>
    </row>
    <row r="6419" spans="1:8">
      <c r="A6419" s="27">
        <v>2007</v>
      </c>
      <c r="B6419" t="s">
        <v>18</v>
      </c>
      <c r="C6419" s="3">
        <f>SUMIFS(Data!F:F,Data!$B:$B,Figure16!$B6419,Data!$A:$A,Figure16!$A6419)</f>
        <v>0</v>
      </c>
      <c r="D6419" s="3">
        <f>SUMIFS(Data!Y:Y,Data!$B:$B,Figure16!$B6419,Data!$A:$A,Figure16!$A6419)</f>
        <v>0</v>
      </c>
      <c r="E6419" s="3">
        <f>SUMIFS(Data!Q:Q,Data!$B:$B,Figure16!$B6419,Data!$A:$A,Figure16!$A6419)</f>
        <v>32350248410.821606</v>
      </c>
      <c r="F6419" s="1">
        <f t="shared" si="204"/>
        <v>0</v>
      </c>
      <c r="G6419" s="1">
        <f t="shared" si="205"/>
        <v>0</v>
      </c>
      <c r="H6419">
        <f>SUMIFS(Data!Z:Z,Data!B:B,Figure16!B6419,Data!A:A,Figure16!A6419)</f>
        <v>1</v>
      </c>
    </row>
    <row r="6420" spans="1:8">
      <c r="A6420" s="27">
        <v>2008</v>
      </c>
      <c r="B6420" t="s">
        <v>18</v>
      </c>
      <c r="C6420" s="3">
        <f>SUMIFS(Data!F:F,Data!$B:$B,Figure16!$B6420,Data!$A:$A,Figure16!$A6420)</f>
        <v>38709230.732421875</v>
      </c>
      <c r="D6420" s="3">
        <f>SUMIFS(Data!Y:Y,Data!$B:$B,Figure16!$B6420,Data!$A:$A,Figure16!$A6420)</f>
        <v>0</v>
      </c>
      <c r="E6420" s="3">
        <f>SUMIFS(Data!Q:Q,Data!$B:$B,Figure16!$B6420,Data!$A:$A,Figure16!$A6420)</f>
        <v>40713812309.73159</v>
      </c>
      <c r="F6420" s="1">
        <f t="shared" si="204"/>
        <v>9.5076409052387928E-2</v>
      </c>
      <c r="G6420" s="1">
        <f t="shared" si="205"/>
        <v>0</v>
      </c>
      <c r="H6420">
        <f>SUMIFS(Data!Z:Z,Data!B:B,Figure16!B6420,Data!A:A,Figure16!A6420)</f>
        <v>1</v>
      </c>
    </row>
    <row r="6421" spans="1:8">
      <c r="A6421" s="27">
        <v>2009</v>
      </c>
      <c r="B6421" t="s">
        <v>18</v>
      </c>
      <c r="C6421" s="3">
        <f>SUMIFS(Data!F:F,Data!$B:$B,Figure16!$B6421,Data!$A:$A,Figure16!$A6421)</f>
        <v>2250205819.8125</v>
      </c>
      <c r="D6421" s="3">
        <f>SUMIFS(Data!Y:Y,Data!$B:$B,Figure16!$B6421,Data!$A:$A,Figure16!$A6421)</f>
        <v>0</v>
      </c>
      <c r="E6421" s="3">
        <f>SUMIFS(Data!Q:Q,Data!$B:$B,Figure16!$B6421,Data!$A:$A,Figure16!$A6421)</f>
        <v>42066217871.534859</v>
      </c>
      <c r="F6421" s="1">
        <f t="shared" si="204"/>
        <v>5.3491992712165297</v>
      </c>
      <c r="G6421" s="1">
        <f t="shared" si="205"/>
        <v>0</v>
      </c>
      <c r="H6421">
        <f>SUMIFS(Data!Z:Z,Data!B:B,Figure16!B6421,Data!A:A,Figure16!A6421)</f>
        <v>1</v>
      </c>
    </row>
    <row r="6422" spans="1:8">
      <c r="A6422" s="27">
        <v>2010</v>
      </c>
      <c r="B6422" t="s">
        <v>18</v>
      </c>
      <c r="C6422" s="3">
        <f>SUMIFS(Data!F:F,Data!$B:$B,Figure16!$B6422,Data!$A:$A,Figure16!$A6422)</f>
        <v>803247714.21124363</v>
      </c>
      <c r="D6422" s="3">
        <f>SUMIFS(Data!Y:Y,Data!$B:$B,Figure16!$B6422,Data!$A:$A,Figure16!$A6422)</f>
        <v>0</v>
      </c>
      <c r="E6422" s="3">
        <f>SUMIFS(Data!Q:Q,Data!$B:$B,Figure16!$B6422,Data!$A:$A,Figure16!$A6422)</f>
        <v>56725749222.043518</v>
      </c>
      <c r="F6422" s="1">
        <f t="shared" si="204"/>
        <v>1.4160195770479187</v>
      </c>
      <c r="G6422" s="1">
        <f t="shared" si="205"/>
        <v>0</v>
      </c>
      <c r="H6422">
        <f>SUMIFS(Data!Z:Z,Data!B:B,Figure16!B6422,Data!A:A,Figure16!A6422)</f>
        <v>1</v>
      </c>
    </row>
    <row r="6423" spans="1:8">
      <c r="A6423" s="27">
        <v>2011</v>
      </c>
      <c r="B6423" t="s">
        <v>18</v>
      </c>
      <c r="C6423" s="3">
        <f>SUMIFS(Data!F:F,Data!$B:$B,Figure16!$B6423,Data!$A:$A,Figure16!$A6423)</f>
        <v>772813391</v>
      </c>
      <c r="D6423" s="3">
        <f>SUMIFS(Data!Y:Y,Data!$B:$B,Figure16!$B6423,Data!$A:$A,Figure16!$A6423)</f>
        <v>0</v>
      </c>
      <c r="E6423" s="3">
        <f>SUMIFS(Data!Q:Q,Data!$B:$B,Figure16!$B6423,Data!$A:$A,Figure16!$A6423)</f>
        <v>65292753005.747467</v>
      </c>
      <c r="F6423" s="1">
        <f t="shared" si="204"/>
        <v>1.1836128137099262</v>
      </c>
      <c r="G6423" s="1">
        <f t="shared" si="205"/>
        <v>0</v>
      </c>
      <c r="H6423">
        <f>SUMIFS(Data!Z:Z,Data!B:B,Figure16!B6423,Data!A:A,Figure16!A6423)</f>
        <v>1</v>
      </c>
    </row>
    <row r="6424" spans="1:8">
      <c r="A6424" s="27">
        <v>2012</v>
      </c>
      <c r="B6424" t="s">
        <v>18</v>
      </c>
      <c r="C6424" s="3">
        <f>SUMIFS(Data!F:F,Data!$B:$B,Figure16!$B6424,Data!$A:$A,Figure16!$A6424)</f>
        <v>552585879.28173923</v>
      </c>
      <c r="D6424" s="3">
        <f>SUMIFS(Data!Y:Y,Data!$B:$B,Figure16!$B6424,Data!$A:$A,Figure16!$A6424)</f>
        <v>0</v>
      </c>
      <c r="E6424" s="3">
        <f>SUMIFS(Data!Q:Q,Data!$B:$B,Figure16!$B6424,Data!$A:$A,Figure16!$A6424)</f>
        <v>68434409314.840988</v>
      </c>
      <c r="F6424" s="1">
        <f t="shared" si="204"/>
        <v>0.80746788759365096</v>
      </c>
      <c r="G6424" s="1">
        <f t="shared" si="205"/>
        <v>0</v>
      </c>
      <c r="H6424">
        <f>SUMIFS(Data!Z:Z,Data!B:B,Figure16!B6424,Data!A:A,Figure16!A6424)</f>
        <v>1</v>
      </c>
    </row>
    <row r="6425" spans="1:8">
      <c r="A6425" s="27">
        <v>2013</v>
      </c>
      <c r="B6425" t="s">
        <v>18</v>
      </c>
      <c r="C6425" s="3">
        <f>SUMIFS(Data!F:F,Data!$B:$B,Figure16!$B6425,Data!$A:$A,Figure16!$A6425)</f>
        <v>548982924.12995505</v>
      </c>
      <c r="D6425" s="3">
        <f>SUMIFS(Data!Y:Y,Data!$B:$B,Figure16!$B6425,Data!$A:$A,Figure16!$A6425)</f>
        <v>0</v>
      </c>
      <c r="E6425" s="3">
        <f>SUMIFS(Data!Q:Q,Data!$B:$B,Figure16!$B6425,Data!$A:$A,Figure16!$A6425)</f>
        <v>74317806538.378937</v>
      </c>
      <c r="F6425" s="1">
        <f t="shared" si="204"/>
        <v>0.73869634977244825</v>
      </c>
      <c r="G6425" s="1">
        <f t="shared" si="205"/>
        <v>0</v>
      </c>
      <c r="H6425">
        <f>SUMIFS(Data!Z:Z,Data!B:B,Figure16!B6425,Data!A:A,Figure16!A6425)</f>
        <v>1</v>
      </c>
    </row>
    <row r="6426" spans="1:8">
      <c r="A6426" s="27">
        <v>2014</v>
      </c>
      <c r="B6426" t="s">
        <v>18</v>
      </c>
      <c r="C6426" s="3">
        <f>SUMIFS(Data!F:F,Data!$B:$B,Figure16!$B6426,Data!$A:$A,Figure16!$A6426)</f>
        <v>2242327157.4787412</v>
      </c>
      <c r="D6426" s="3">
        <f>SUMIFS(Data!Y:Y,Data!$B:$B,Figure16!$B6426,Data!$A:$A,Figure16!$A6426)</f>
        <v>0</v>
      </c>
      <c r="E6426" s="3">
        <f>SUMIFS(Data!Q:Q,Data!$B:$B,Figure16!$B6426,Data!$A:$A,Figure16!$A6426)</f>
        <v>79356449840.888107</v>
      </c>
      <c r="F6426" s="1">
        <f t="shared" si="204"/>
        <v>2.8256394558661202</v>
      </c>
      <c r="G6426" s="1">
        <f t="shared" si="205"/>
        <v>0</v>
      </c>
      <c r="H6426">
        <f>SUMIFS(Data!Z:Z,Data!B:B,Figure16!B6426,Data!A:A,Figure16!A6426)</f>
        <v>1</v>
      </c>
    </row>
    <row r="6427" spans="1:8">
      <c r="A6427" s="27">
        <v>2015</v>
      </c>
      <c r="B6427" t="s">
        <v>18</v>
      </c>
      <c r="C6427" s="3">
        <f>SUMIFS(Data!F:F,Data!$B:$B,Figure16!$B6427,Data!$A:$A,Figure16!$A6427)</f>
        <v>0</v>
      </c>
      <c r="D6427" s="3">
        <f>SUMIFS(Data!Y:Y,Data!$B:$B,Figure16!$B6427,Data!$A:$A,Figure16!$A6427)</f>
        <v>0</v>
      </c>
      <c r="E6427" s="3">
        <f>SUMIFS(Data!Q:Q,Data!$B:$B,Figure16!$B6427,Data!$A:$A,Figure16!$A6427)</f>
        <v>80604080688.796097</v>
      </c>
      <c r="F6427" s="1">
        <f t="shared" si="204"/>
        <v>0</v>
      </c>
      <c r="G6427" s="1">
        <f t="shared" si="205"/>
        <v>0</v>
      </c>
      <c r="H6427">
        <f>SUMIFS(Data!Z:Z,Data!B:B,Figure16!B6427,Data!A:A,Figure16!A6427)</f>
        <v>1</v>
      </c>
    </row>
    <row r="6428" spans="1:8">
      <c r="A6428" s="27">
        <v>2016</v>
      </c>
      <c r="B6428" t="s">
        <v>18</v>
      </c>
      <c r="C6428" s="3">
        <f>SUMIFS(Data!F:F,Data!$B:$B,Figure16!$B6428,Data!$A:$A,Figure16!$A6428)</f>
        <v>360293848</v>
      </c>
      <c r="D6428" s="3">
        <f>SUMIFS(Data!Y:Y,Data!$B:$B,Figure16!$B6428,Data!$A:$A,Figure16!$A6428)</f>
        <v>0</v>
      </c>
      <c r="E6428" s="3">
        <f>SUMIFS(Data!Q:Q,Data!$B:$B,Figure16!$B6428,Data!$A:$A,Figure16!$A6428)</f>
        <v>81787420023.358017</v>
      </c>
      <c r="F6428" s="1">
        <f t="shared" si="204"/>
        <v>0.4405247749557355</v>
      </c>
      <c r="G6428" s="1">
        <f t="shared" si="205"/>
        <v>0</v>
      </c>
      <c r="H6428">
        <f>SUMIFS(Data!Z:Z,Data!B:B,Figure16!B6428,Data!A:A,Figure16!A6428)</f>
        <v>1</v>
      </c>
    </row>
    <row r="6429" spans="1:8">
      <c r="A6429" s="27">
        <v>2017</v>
      </c>
      <c r="B6429" t="s">
        <v>18</v>
      </c>
      <c r="C6429" s="3">
        <f>SUMIFS(Data!F:F,Data!$B:$B,Figure16!$B6429,Data!$A:$A,Figure16!$A6429)</f>
        <v>475409055.6247555</v>
      </c>
      <c r="D6429" s="3">
        <f>SUMIFS(Data!Y:Y,Data!$B:$B,Figure16!$B6429,Data!$A:$A,Figure16!$A6429)</f>
        <v>0</v>
      </c>
      <c r="E6429" s="3">
        <f>SUMIFS(Data!Q:Q,Data!$B:$B,Figure16!$B6429,Data!$A:$A,Figure16!$A6429)</f>
        <v>87357205923.123795</v>
      </c>
      <c r="F6429" s="1">
        <f t="shared" si="204"/>
        <v>0.54421275337391806</v>
      </c>
      <c r="G6429" s="1">
        <f t="shared" si="205"/>
        <v>0</v>
      </c>
      <c r="H6429">
        <f>SUMIFS(Data!Z:Z,Data!B:B,Figure16!B6429,Data!A:A,Figure16!A6429)</f>
        <v>1</v>
      </c>
    </row>
    <row r="6430" spans="1:8">
      <c r="A6430" s="27">
        <v>1983</v>
      </c>
      <c r="B6430" t="s">
        <v>16</v>
      </c>
      <c r="C6430" s="3">
        <f>SUMIFS(Data!F:F,Data!$B:$B,Figure16!$B6430,Data!$A:$A,Figure16!$A6430)</f>
        <v>0</v>
      </c>
      <c r="D6430" s="3">
        <f>SUMIFS(Data!Y:Y,Data!$B:$B,Figure16!$B6430,Data!$A:$A,Figure16!$A6430)</f>
        <v>0</v>
      </c>
      <c r="E6430" s="3">
        <f>SUMIFS(Data!Q:Q,Data!$B:$B,Figure16!$B6430,Data!$A:$A,Figure16!$A6430)</f>
        <v>86875571.481481478</v>
      </c>
      <c r="F6430" s="1">
        <f t="shared" si="204"/>
        <v>0</v>
      </c>
      <c r="G6430" s="1">
        <f t="shared" si="205"/>
        <v>0</v>
      </c>
      <c r="H6430">
        <f>SUMIFS(Data!Z:Z,Data!B:B,Figure16!B6430,Data!A:A,Figure16!A6430)</f>
        <v>0</v>
      </c>
    </row>
    <row r="6431" spans="1:8">
      <c r="A6431" s="27">
        <v>1984</v>
      </c>
      <c r="B6431" t="s">
        <v>16</v>
      </c>
      <c r="C6431" s="3">
        <f>SUMIFS(Data!F:F,Data!$B:$B,Figure16!$B6431,Data!$A:$A,Figure16!$A6431)</f>
        <v>0</v>
      </c>
      <c r="D6431" s="3">
        <f>SUMIFS(Data!Y:Y,Data!$B:$B,Figure16!$B6431,Data!$A:$A,Figure16!$A6431)</f>
        <v>0</v>
      </c>
      <c r="E6431" s="3">
        <f>SUMIFS(Data!Q:Q,Data!$B:$B,Figure16!$B6431,Data!$A:$A,Figure16!$A6431)</f>
        <v>98603924.814814791</v>
      </c>
      <c r="F6431" s="1">
        <f t="shared" si="204"/>
        <v>0</v>
      </c>
      <c r="G6431" s="1">
        <f t="shared" si="205"/>
        <v>0</v>
      </c>
      <c r="H6431">
        <f>SUMIFS(Data!Z:Z,Data!B:B,Figure16!B6431,Data!A:A,Figure16!A6431)</f>
        <v>0</v>
      </c>
    </row>
    <row r="6432" spans="1:8">
      <c r="A6432" s="27">
        <v>1985</v>
      </c>
      <c r="B6432" t="s">
        <v>16</v>
      </c>
      <c r="C6432" s="3">
        <f>SUMIFS(Data!F:F,Data!$B:$B,Figure16!$B6432,Data!$A:$A,Figure16!$A6432)</f>
        <v>0</v>
      </c>
      <c r="D6432" s="3">
        <f>SUMIFS(Data!Y:Y,Data!$B:$B,Figure16!$B6432,Data!$A:$A,Figure16!$A6432)</f>
        <v>0</v>
      </c>
      <c r="E6432" s="3">
        <f>SUMIFS(Data!Q:Q,Data!$B:$B,Figure16!$B6432,Data!$A:$A,Figure16!$A6432)</f>
        <v>111008962.22222221</v>
      </c>
      <c r="F6432" s="1">
        <f t="shared" si="204"/>
        <v>0</v>
      </c>
      <c r="G6432" s="1">
        <f t="shared" si="205"/>
        <v>0</v>
      </c>
      <c r="H6432">
        <f>SUMIFS(Data!Z:Z,Data!B:B,Figure16!B6432,Data!A:A,Figure16!A6432)</f>
        <v>0</v>
      </c>
    </row>
    <row r="6433" spans="1:8">
      <c r="A6433" s="27">
        <v>1986</v>
      </c>
      <c r="B6433" t="s">
        <v>16</v>
      </c>
      <c r="C6433" s="3">
        <f>SUMIFS(Data!F:F,Data!$B:$B,Figure16!$B6433,Data!$A:$A,Figure16!$A6433)</f>
        <v>0</v>
      </c>
      <c r="D6433" s="3">
        <f>SUMIFS(Data!Y:Y,Data!$B:$B,Figure16!$B6433,Data!$A:$A,Figure16!$A6433)</f>
        <v>0</v>
      </c>
      <c r="E6433" s="3">
        <f>SUMIFS(Data!Q:Q,Data!$B:$B,Figure16!$B6433,Data!$A:$A,Figure16!$A6433)</f>
        <v>130684579.62962963</v>
      </c>
      <c r="F6433" s="1">
        <f t="shared" si="204"/>
        <v>0</v>
      </c>
      <c r="G6433" s="1">
        <f t="shared" si="205"/>
        <v>0</v>
      </c>
      <c r="H6433">
        <f>SUMIFS(Data!Z:Z,Data!B:B,Figure16!B6433,Data!A:A,Figure16!A6433)</f>
        <v>0</v>
      </c>
    </row>
    <row r="6434" spans="1:8">
      <c r="A6434" s="27">
        <v>1987</v>
      </c>
      <c r="B6434" t="s">
        <v>16</v>
      </c>
      <c r="C6434" s="3">
        <f>SUMIFS(Data!F:F,Data!$B:$B,Figure16!$B6434,Data!$A:$A,Figure16!$A6434)</f>
        <v>0</v>
      </c>
      <c r="D6434" s="3">
        <f>SUMIFS(Data!Y:Y,Data!$B:$B,Figure16!$B6434,Data!$A:$A,Figure16!$A6434)</f>
        <v>0</v>
      </c>
      <c r="E6434" s="3">
        <f>SUMIFS(Data!Q:Q,Data!$B:$B,Figure16!$B6434,Data!$A:$A,Figure16!$A6434)</f>
        <v>147748773.33333331</v>
      </c>
      <c r="F6434" s="1">
        <f t="shared" si="204"/>
        <v>0</v>
      </c>
      <c r="G6434" s="1">
        <f t="shared" si="205"/>
        <v>0</v>
      </c>
      <c r="H6434">
        <f>SUMIFS(Data!Z:Z,Data!B:B,Figure16!B6434,Data!A:A,Figure16!A6434)</f>
        <v>0</v>
      </c>
    </row>
    <row r="6435" spans="1:8">
      <c r="A6435" s="27">
        <v>1988</v>
      </c>
      <c r="B6435" t="s">
        <v>16</v>
      </c>
      <c r="C6435" s="3">
        <f>SUMIFS(Data!F:F,Data!$B:$B,Figure16!$B6435,Data!$A:$A,Figure16!$A6435)</f>
        <v>0</v>
      </c>
      <c r="D6435" s="3">
        <f>SUMIFS(Data!Y:Y,Data!$B:$B,Figure16!$B6435,Data!$A:$A,Figure16!$A6435)</f>
        <v>0</v>
      </c>
      <c r="E6435" s="3">
        <f>SUMIFS(Data!Q:Q,Data!$B:$B,Figure16!$B6435,Data!$A:$A,Figure16!$A6435)</f>
        <v>172692174.44444445</v>
      </c>
      <c r="F6435" s="1">
        <f t="shared" si="204"/>
        <v>0</v>
      </c>
      <c r="G6435" s="1">
        <f t="shared" si="205"/>
        <v>0</v>
      </c>
      <c r="H6435">
        <f>SUMIFS(Data!Z:Z,Data!B:B,Figure16!B6435,Data!A:A,Figure16!A6435)</f>
        <v>0</v>
      </c>
    </row>
    <row r="6436" spans="1:8">
      <c r="A6436" s="27">
        <v>1989</v>
      </c>
      <c r="B6436" t="s">
        <v>16</v>
      </c>
      <c r="C6436" s="3">
        <f>SUMIFS(Data!F:F,Data!$B:$B,Figure16!$B6436,Data!$A:$A,Figure16!$A6436)</f>
        <v>0</v>
      </c>
      <c r="D6436" s="3">
        <f>SUMIFS(Data!Y:Y,Data!$B:$B,Figure16!$B6436,Data!$A:$A,Figure16!$A6436)</f>
        <v>0</v>
      </c>
      <c r="E6436" s="3">
        <f>SUMIFS(Data!Q:Q,Data!$B:$B,Figure16!$B6436,Data!$A:$A,Figure16!$A6436)</f>
        <v>192517321.85185185</v>
      </c>
      <c r="F6436" s="1">
        <f t="shared" si="204"/>
        <v>0</v>
      </c>
      <c r="G6436" s="1">
        <f t="shared" si="205"/>
        <v>0</v>
      </c>
      <c r="H6436">
        <f>SUMIFS(Data!Z:Z,Data!B:B,Figure16!B6436,Data!A:A,Figure16!A6436)</f>
        <v>0</v>
      </c>
    </row>
    <row r="6437" spans="1:8">
      <c r="A6437" s="27">
        <v>1990</v>
      </c>
      <c r="B6437" t="s">
        <v>16</v>
      </c>
      <c r="C6437" s="3">
        <f>SUMIFS(Data!F:F,Data!$B:$B,Figure16!$B6437,Data!$A:$A,Figure16!$A6437)</f>
        <v>0</v>
      </c>
      <c r="D6437" s="3">
        <f>SUMIFS(Data!Y:Y,Data!$B:$B,Figure16!$B6437,Data!$A:$A,Figure16!$A6437)</f>
        <v>0</v>
      </c>
      <c r="E6437" s="3">
        <f>SUMIFS(Data!Q:Q,Data!$B:$B,Figure16!$B6437,Data!$A:$A,Figure16!$A6437)</f>
        <v>217258907.77777776</v>
      </c>
      <c r="F6437" s="1">
        <f t="shared" si="204"/>
        <v>0</v>
      </c>
      <c r="G6437" s="1">
        <f t="shared" si="205"/>
        <v>0</v>
      </c>
      <c r="H6437">
        <f>SUMIFS(Data!Z:Z,Data!B:B,Figure16!B6437,Data!A:A,Figure16!A6437)</f>
        <v>0</v>
      </c>
    </row>
    <row r="6438" spans="1:8">
      <c r="A6438" s="27">
        <v>1991</v>
      </c>
      <c r="B6438" t="s">
        <v>16</v>
      </c>
      <c r="C6438" s="3">
        <f>SUMIFS(Data!F:F,Data!$B:$B,Figure16!$B6438,Data!$A:$A,Figure16!$A6438)</f>
        <v>0</v>
      </c>
      <c r="D6438" s="3">
        <f>SUMIFS(Data!Y:Y,Data!$B:$B,Figure16!$B6438,Data!$A:$A,Figure16!$A6438)</f>
        <v>0</v>
      </c>
      <c r="E6438" s="3">
        <f>SUMIFS(Data!Q:Q,Data!$B:$B,Figure16!$B6438,Data!$A:$A,Figure16!$A6438)</f>
        <v>220539507.40740743</v>
      </c>
      <c r="F6438" s="1">
        <f t="shared" si="204"/>
        <v>0</v>
      </c>
      <c r="G6438" s="1">
        <f t="shared" si="205"/>
        <v>0</v>
      </c>
      <c r="H6438">
        <f>SUMIFS(Data!Z:Z,Data!B:B,Figure16!B6438,Data!A:A,Figure16!A6438)</f>
        <v>0</v>
      </c>
    </row>
    <row r="6439" spans="1:8">
      <c r="A6439" s="27">
        <v>1992</v>
      </c>
      <c r="B6439" t="s">
        <v>16</v>
      </c>
      <c r="C6439" s="3">
        <f>SUMIFS(Data!F:F,Data!$B:$B,Figure16!$B6439,Data!$A:$A,Figure16!$A6439)</f>
        <v>0</v>
      </c>
      <c r="D6439" s="3">
        <f>SUMIFS(Data!Y:Y,Data!$B:$B,Figure16!$B6439,Data!$A:$A,Figure16!$A6439)</f>
        <v>0</v>
      </c>
      <c r="E6439" s="3">
        <f>SUMIFS(Data!Q:Q,Data!$B:$B,Figure16!$B6439,Data!$A:$A,Figure16!$A6439)</f>
        <v>242135418.14814812</v>
      </c>
      <c r="F6439" s="1">
        <f t="shared" si="204"/>
        <v>0</v>
      </c>
      <c r="G6439" s="1">
        <f t="shared" si="205"/>
        <v>0</v>
      </c>
      <c r="H6439">
        <f>SUMIFS(Data!Z:Z,Data!B:B,Figure16!B6439,Data!A:A,Figure16!A6439)</f>
        <v>0</v>
      </c>
    </row>
    <row r="6440" spans="1:8">
      <c r="A6440" s="27">
        <v>1993</v>
      </c>
      <c r="B6440" t="s">
        <v>16</v>
      </c>
      <c r="C6440" s="3">
        <f>SUMIFS(Data!F:F,Data!$B:$B,Figure16!$B6440,Data!$A:$A,Figure16!$A6440)</f>
        <v>0</v>
      </c>
      <c r="D6440" s="3">
        <f>SUMIFS(Data!Y:Y,Data!$B:$B,Figure16!$B6440,Data!$A:$A,Figure16!$A6440)</f>
        <v>0</v>
      </c>
      <c r="E6440" s="3">
        <f>SUMIFS(Data!Q:Q,Data!$B:$B,Figure16!$B6440,Data!$A:$A,Figure16!$A6440)</f>
        <v>263754660.3703703</v>
      </c>
      <c r="F6440" s="1">
        <f t="shared" si="204"/>
        <v>0</v>
      </c>
      <c r="G6440" s="1">
        <f t="shared" si="205"/>
        <v>0</v>
      </c>
      <c r="H6440">
        <f>SUMIFS(Data!Z:Z,Data!B:B,Figure16!B6440,Data!A:A,Figure16!A6440)</f>
        <v>0</v>
      </c>
    </row>
    <row r="6441" spans="1:8">
      <c r="A6441" s="27">
        <v>1994</v>
      </c>
      <c r="B6441" t="s">
        <v>16</v>
      </c>
      <c r="C6441" s="3">
        <f>SUMIFS(Data!F:F,Data!$B:$B,Figure16!$B6441,Data!$A:$A,Figure16!$A6441)</f>
        <v>0</v>
      </c>
      <c r="D6441" s="3">
        <f>SUMIFS(Data!Y:Y,Data!$B:$B,Figure16!$B6441,Data!$A:$A,Figure16!$A6441)</f>
        <v>0</v>
      </c>
      <c r="E6441" s="3">
        <f>SUMIFS(Data!Q:Q,Data!$B:$B,Figure16!$B6441,Data!$A:$A,Figure16!$A6441)</f>
        <v>295157658.14814806</v>
      </c>
      <c r="F6441" s="1">
        <f t="shared" si="204"/>
        <v>0</v>
      </c>
      <c r="G6441" s="1">
        <f t="shared" si="205"/>
        <v>0</v>
      </c>
      <c r="H6441">
        <f>SUMIFS(Data!Z:Z,Data!B:B,Figure16!B6441,Data!A:A,Figure16!A6441)</f>
        <v>0</v>
      </c>
    </row>
    <row r="6442" spans="1:8">
      <c r="A6442" s="27">
        <v>1995</v>
      </c>
      <c r="B6442" t="s">
        <v>16</v>
      </c>
      <c r="C6442" s="3">
        <f>SUMIFS(Data!F:F,Data!$B:$B,Figure16!$B6442,Data!$A:$A,Figure16!$A6442)</f>
        <v>0</v>
      </c>
      <c r="D6442" s="3">
        <f>SUMIFS(Data!Y:Y,Data!$B:$B,Figure16!$B6442,Data!$A:$A,Figure16!$A6442)</f>
        <v>0</v>
      </c>
      <c r="E6442" s="3">
        <f>SUMIFS(Data!Q:Q,Data!$B:$B,Figure16!$B6442,Data!$A:$A,Figure16!$A6442)</f>
        <v>313483384.81481481</v>
      </c>
      <c r="F6442" s="1">
        <f t="shared" si="204"/>
        <v>0</v>
      </c>
      <c r="G6442" s="1">
        <f t="shared" si="205"/>
        <v>0</v>
      </c>
      <c r="H6442">
        <f>SUMIFS(Data!Z:Z,Data!B:B,Figure16!B6442,Data!A:A,Figure16!A6442)</f>
        <v>0</v>
      </c>
    </row>
    <row r="6443" spans="1:8">
      <c r="A6443" s="27">
        <v>1996</v>
      </c>
      <c r="B6443" t="s">
        <v>16</v>
      </c>
      <c r="C6443" s="3">
        <f>SUMIFS(Data!F:F,Data!$B:$B,Figure16!$B6443,Data!$A:$A,Figure16!$A6443)</f>
        <v>0</v>
      </c>
      <c r="D6443" s="3">
        <f>SUMIFS(Data!Y:Y,Data!$B:$B,Figure16!$B6443,Data!$A:$A,Figure16!$A6443)</f>
        <v>0</v>
      </c>
      <c r="E6443" s="3">
        <f>SUMIFS(Data!Q:Q,Data!$B:$B,Figure16!$B6443,Data!$A:$A,Figure16!$A6443)</f>
        <v>333946095.55555552</v>
      </c>
      <c r="F6443" s="1">
        <f t="shared" si="204"/>
        <v>0</v>
      </c>
      <c r="G6443" s="1">
        <f t="shared" si="205"/>
        <v>0</v>
      </c>
      <c r="H6443">
        <f>SUMIFS(Data!Z:Z,Data!B:B,Figure16!B6443,Data!A:A,Figure16!A6443)</f>
        <v>0</v>
      </c>
    </row>
    <row r="6444" spans="1:8">
      <c r="A6444" s="27">
        <v>1997</v>
      </c>
      <c r="B6444" t="s">
        <v>16</v>
      </c>
      <c r="C6444" s="3">
        <f>SUMIFS(Data!F:F,Data!$B:$B,Figure16!$B6444,Data!$A:$A,Figure16!$A6444)</f>
        <v>0</v>
      </c>
      <c r="D6444" s="3">
        <f>SUMIFS(Data!Y:Y,Data!$B:$B,Figure16!$B6444,Data!$A:$A,Figure16!$A6444)</f>
        <v>0</v>
      </c>
      <c r="E6444" s="3">
        <f>SUMIFS(Data!Q:Q,Data!$B:$B,Figure16!$B6444,Data!$A:$A,Figure16!$A6444)</f>
        <v>374640295.10992473</v>
      </c>
      <c r="F6444" s="1">
        <f t="shared" si="204"/>
        <v>0</v>
      </c>
      <c r="G6444" s="1">
        <f t="shared" si="205"/>
        <v>0</v>
      </c>
      <c r="H6444">
        <f>SUMIFS(Data!Z:Z,Data!B:B,Figure16!B6444,Data!A:A,Figure16!A6444)</f>
        <v>0</v>
      </c>
    </row>
    <row r="6445" spans="1:8">
      <c r="A6445" s="27">
        <v>1998</v>
      </c>
      <c r="B6445" t="s">
        <v>16</v>
      </c>
      <c r="C6445" s="3">
        <f>SUMIFS(Data!F:F,Data!$B:$B,Figure16!$B6445,Data!$A:$A,Figure16!$A6445)</f>
        <v>0</v>
      </c>
      <c r="D6445" s="3">
        <f>SUMIFS(Data!Y:Y,Data!$B:$B,Figure16!$B6445,Data!$A:$A,Figure16!$A6445)</f>
        <v>0</v>
      </c>
      <c r="E6445" s="3">
        <f>SUMIFS(Data!Q:Q,Data!$B:$B,Figure16!$B6445,Data!$A:$A,Figure16!$A6445)</f>
        <v>383257144.92270052</v>
      </c>
      <c r="F6445" s="1">
        <f t="shared" si="204"/>
        <v>0</v>
      </c>
      <c r="G6445" s="1">
        <f t="shared" si="205"/>
        <v>0</v>
      </c>
      <c r="H6445">
        <f>SUMIFS(Data!Z:Z,Data!B:B,Figure16!B6445,Data!A:A,Figure16!A6445)</f>
        <v>0</v>
      </c>
    </row>
    <row r="6446" spans="1:8">
      <c r="A6446" s="27">
        <v>1999</v>
      </c>
      <c r="B6446" t="s">
        <v>16</v>
      </c>
      <c r="C6446" s="3">
        <f>SUMIFS(Data!F:F,Data!$B:$B,Figure16!$B6446,Data!$A:$A,Figure16!$A6446)</f>
        <v>0</v>
      </c>
      <c r="D6446" s="3">
        <f>SUMIFS(Data!Y:Y,Data!$B:$B,Figure16!$B6446,Data!$A:$A,Figure16!$A6446)</f>
        <v>0</v>
      </c>
      <c r="E6446" s="3">
        <f>SUMIFS(Data!Q:Q,Data!$B:$B,Figure16!$B6446,Data!$A:$A,Figure16!$A6446)</f>
        <v>406597034.44184935</v>
      </c>
      <c r="F6446" s="1">
        <f t="shared" si="204"/>
        <v>0</v>
      </c>
      <c r="G6446" s="1">
        <f t="shared" si="205"/>
        <v>0</v>
      </c>
      <c r="H6446">
        <f>SUMIFS(Data!Z:Z,Data!B:B,Figure16!B6446,Data!A:A,Figure16!A6446)</f>
        <v>0</v>
      </c>
    </row>
    <row r="6447" spans="1:8">
      <c r="A6447" s="27">
        <v>2000</v>
      </c>
      <c r="B6447" t="s">
        <v>16</v>
      </c>
      <c r="C6447" s="3">
        <f>SUMIFS(Data!F:F,Data!$B:$B,Figure16!$B6447,Data!$A:$A,Figure16!$A6447)</f>
        <v>0</v>
      </c>
      <c r="D6447" s="3">
        <f>SUMIFS(Data!Y:Y,Data!$B:$B,Figure16!$B6447,Data!$A:$A,Figure16!$A6447)</f>
        <v>0</v>
      </c>
      <c r="E6447" s="3">
        <f>SUMIFS(Data!Q:Q,Data!$B:$B,Figure16!$B6447,Data!$A:$A,Figure16!$A6447)</f>
        <v>433520494.93938386</v>
      </c>
      <c r="F6447" s="1">
        <f t="shared" si="204"/>
        <v>0</v>
      </c>
      <c r="G6447" s="1">
        <f t="shared" si="205"/>
        <v>0</v>
      </c>
      <c r="H6447">
        <f>SUMIFS(Data!Z:Z,Data!B:B,Figure16!B6447,Data!A:A,Figure16!A6447)</f>
        <v>0</v>
      </c>
    </row>
    <row r="6448" spans="1:8">
      <c r="A6448" s="27">
        <v>2001</v>
      </c>
      <c r="B6448" t="s">
        <v>16</v>
      </c>
      <c r="C6448" s="3">
        <f>SUMIFS(Data!F:F,Data!$B:$B,Figure16!$B6448,Data!$A:$A,Figure16!$A6448)</f>
        <v>0</v>
      </c>
      <c r="D6448" s="3">
        <f>SUMIFS(Data!Y:Y,Data!$B:$B,Figure16!$B6448,Data!$A:$A,Figure16!$A6448)</f>
        <v>0</v>
      </c>
      <c r="E6448" s="3">
        <f>SUMIFS(Data!Q:Q,Data!$B:$B,Figure16!$B6448,Data!$A:$A,Figure16!$A6448)</f>
        <v>475443712.23074931</v>
      </c>
      <c r="F6448" s="1">
        <f t="shared" si="204"/>
        <v>0</v>
      </c>
      <c r="G6448" s="1">
        <f t="shared" si="205"/>
        <v>0</v>
      </c>
      <c r="H6448">
        <f>SUMIFS(Data!Z:Z,Data!B:B,Figure16!B6448,Data!A:A,Figure16!A6448)</f>
        <v>0</v>
      </c>
    </row>
    <row r="6449" spans="1:8">
      <c r="A6449" s="27">
        <v>2002</v>
      </c>
      <c r="B6449" t="s">
        <v>16</v>
      </c>
      <c r="C6449" s="3">
        <f>SUMIFS(Data!F:F,Data!$B:$B,Figure16!$B6449,Data!$A:$A,Figure16!$A6449)</f>
        <v>0</v>
      </c>
      <c r="D6449" s="3">
        <f>SUMIFS(Data!Y:Y,Data!$B:$B,Figure16!$B6449,Data!$A:$A,Figure16!$A6449)</f>
        <v>0</v>
      </c>
      <c r="E6449" s="3">
        <f>SUMIFS(Data!Q:Q,Data!$B:$B,Figure16!$B6449,Data!$A:$A,Figure16!$A6449)</f>
        <v>497328946.72450233</v>
      </c>
      <c r="F6449" s="1">
        <f t="shared" si="204"/>
        <v>0</v>
      </c>
      <c r="G6449" s="1">
        <f t="shared" si="205"/>
        <v>0</v>
      </c>
      <c r="H6449">
        <f>SUMIFS(Data!Z:Z,Data!B:B,Figure16!B6449,Data!A:A,Figure16!A6449)</f>
        <v>0</v>
      </c>
    </row>
    <row r="6450" spans="1:8">
      <c r="A6450" s="27">
        <v>2003</v>
      </c>
      <c r="B6450" t="s">
        <v>16</v>
      </c>
      <c r="C6450" s="3">
        <f>SUMIFS(Data!F:F,Data!$B:$B,Figure16!$B6450,Data!$A:$A,Figure16!$A6450)</f>
        <v>0</v>
      </c>
      <c r="D6450" s="3">
        <f>SUMIFS(Data!Y:Y,Data!$B:$B,Figure16!$B6450,Data!$A:$A,Figure16!$A6450)</f>
        <v>0</v>
      </c>
      <c r="E6450" s="3">
        <f>SUMIFS(Data!Q:Q,Data!$B:$B,Figure16!$B6450,Data!$A:$A,Figure16!$A6450)</f>
        <v>486344351.01768446</v>
      </c>
      <c r="F6450" s="1">
        <f t="shared" si="204"/>
        <v>0</v>
      </c>
      <c r="G6450" s="1">
        <f t="shared" si="205"/>
        <v>0</v>
      </c>
      <c r="H6450">
        <f>SUMIFS(Data!Z:Z,Data!B:B,Figure16!B6450,Data!A:A,Figure16!A6450)</f>
        <v>0</v>
      </c>
    </row>
    <row r="6451" spans="1:8">
      <c r="A6451" s="27">
        <v>2004</v>
      </c>
      <c r="B6451" t="s">
        <v>16</v>
      </c>
      <c r="C6451" s="3">
        <f>SUMIFS(Data!F:F,Data!$B:$B,Figure16!$B6451,Data!$A:$A,Figure16!$A6451)</f>
        <v>0</v>
      </c>
      <c r="D6451" s="3">
        <f>SUMIFS(Data!Y:Y,Data!$B:$B,Figure16!$B6451,Data!$A:$A,Figure16!$A6451)</f>
        <v>0</v>
      </c>
      <c r="E6451" s="3">
        <f>SUMIFS(Data!Q:Q,Data!$B:$B,Figure16!$B6451,Data!$A:$A,Figure16!$A6451)</f>
        <v>529250459.25925922</v>
      </c>
      <c r="F6451" s="1">
        <f t="shared" si="204"/>
        <v>0</v>
      </c>
      <c r="G6451" s="1">
        <f t="shared" si="205"/>
        <v>0</v>
      </c>
      <c r="H6451">
        <f>SUMIFS(Data!Z:Z,Data!B:B,Figure16!B6451,Data!A:A,Figure16!A6451)</f>
        <v>0</v>
      </c>
    </row>
    <row r="6452" spans="1:8">
      <c r="A6452" s="27">
        <v>2005</v>
      </c>
      <c r="B6452" t="s">
        <v>16</v>
      </c>
      <c r="C6452" s="3">
        <f>SUMIFS(Data!F:F,Data!$B:$B,Figure16!$B6452,Data!$A:$A,Figure16!$A6452)</f>
        <v>0</v>
      </c>
      <c r="D6452" s="3">
        <f>SUMIFS(Data!Y:Y,Data!$B:$B,Figure16!$B6452,Data!$A:$A,Figure16!$A6452)</f>
        <v>0</v>
      </c>
      <c r="E6452" s="3">
        <f>SUMIFS(Data!Q:Q,Data!$B:$B,Figure16!$B6452,Data!$A:$A,Figure16!$A6452)</f>
        <v>577730934.07407403</v>
      </c>
      <c r="F6452" s="1">
        <f t="shared" si="204"/>
        <v>0</v>
      </c>
      <c r="G6452" s="1">
        <f t="shared" si="205"/>
        <v>0</v>
      </c>
      <c r="H6452">
        <f>SUMIFS(Data!Z:Z,Data!B:B,Figure16!B6452,Data!A:A,Figure16!A6452)</f>
        <v>0</v>
      </c>
    </row>
    <row r="6453" spans="1:8">
      <c r="A6453" s="27">
        <v>2006</v>
      </c>
      <c r="B6453" t="s">
        <v>16</v>
      </c>
      <c r="C6453" s="3">
        <f>SUMIFS(Data!F:F,Data!$B:$B,Figure16!$B6453,Data!$A:$A,Figure16!$A6453)</f>
        <v>0</v>
      </c>
      <c r="D6453" s="3">
        <f>SUMIFS(Data!Y:Y,Data!$B:$B,Figure16!$B6453,Data!$A:$A,Figure16!$A6453)</f>
        <v>0</v>
      </c>
      <c r="E6453" s="3">
        <f>SUMIFS(Data!Q:Q,Data!$B:$B,Figure16!$B6453,Data!$A:$A,Figure16!$A6453)</f>
        <v>657227386.66666663</v>
      </c>
      <c r="F6453" s="1">
        <f t="shared" si="204"/>
        <v>0</v>
      </c>
      <c r="G6453" s="1">
        <f t="shared" si="205"/>
        <v>0</v>
      </c>
      <c r="H6453">
        <f>SUMIFS(Data!Z:Z,Data!B:B,Figure16!B6453,Data!A:A,Figure16!A6453)</f>
        <v>0</v>
      </c>
    </row>
    <row r="6454" spans="1:8">
      <c r="A6454" s="27">
        <v>2007</v>
      </c>
      <c r="B6454" t="s">
        <v>16</v>
      </c>
      <c r="C6454" s="3">
        <f>SUMIFS(Data!F:F,Data!$B:$B,Figure16!$B6454,Data!$A:$A,Figure16!$A6454)</f>
        <v>0</v>
      </c>
      <c r="D6454" s="3">
        <f>SUMIFS(Data!Y:Y,Data!$B:$B,Figure16!$B6454,Data!$A:$A,Figure16!$A6454)</f>
        <v>0</v>
      </c>
      <c r="E6454" s="3">
        <f>SUMIFS(Data!Q:Q,Data!$B:$B,Figure16!$B6454,Data!$A:$A,Figure16!$A6454)</f>
        <v>723938700.37037039</v>
      </c>
      <c r="F6454" s="1">
        <f t="shared" si="204"/>
        <v>0</v>
      </c>
      <c r="G6454" s="1">
        <f t="shared" si="205"/>
        <v>0</v>
      </c>
      <c r="H6454">
        <f>SUMIFS(Data!Z:Z,Data!B:B,Figure16!B6454,Data!A:A,Figure16!A6454)</f>
        <v>0</v>
      </c>
    </row>
    <row r="6455" spans="1:8">
      <c r="A6455" s="27">
        <v>2008</v>
      </c>
      <c r="B6455" t="s">
        <v>16</v>
      </c>
      <c r="C6455" s="3">
        <f>SUMIFS(Data!F:F,Data!$B:$B,Figure16!$B6455,Data!$A:$A,Figure16!$A6455)</f>
        <v>0</v>
      </c>
      <c r="D6455" s="3">
        <f>SUMIFS(Data!Y:Y,Data!$B:$B,Figure16!$B6455,Data!$A:$A,Figure16!$A6455)</f>
        <v>0</v>
      </c>
      <c r="E6455" s="3">
        <f>SUMIFS(Data!Q:Q,Data!$B:$B,Figure16!$B6455,Data!$A:$A,Figure16!$A6455)</f>
        <v>793368441.00740743</v>
      </c>
      <c r="F6455" s="1">
        <f t="shared" si="204"/>
        <v>0</v>
      </c>
      <c r="G6455" s="1">
        <f t="shared" si="205"/>
        <v>0</v>
      </c>
      <c r="H6455">
        <f>SUMIFS(Data!Z:Z,Data!B:B,Figure16!B6455,Data!A:A,Figure16!A6455)</f>
        <v>0</v>
      </c>
    </row>
    <row r="6456" spans="1:8">
      <c r="A6456" s="27">
        <v>2009</v>
      </c>
      <c r="B6456" t="s">
        <v>16</v>
      </c>
      <c r="C6456" s="3">
        <f>SUMIFS(Data!F:F,Data!$B:$B,Figure16!$B6456,Data!$A:$A,Figure16!$A6456)</f>
        <v>0</v>
      </c>
      <c r="D6456" s="3">
        <f>SUMIFS(Data!Y:Y,Data!$B:$B,Figure16!$B6456,Data!$A:$A,Figure16!$A6456)</f>
        <v>0</v>
      </c>
      <c r="E6456" s="3">
        <f>SUMIFS(Data!Q:Q,Data!$B:$B,Figure16!$B6456,Data!$A:$A,Figure16!$A6456)</f>
        <v>767066391.8185184</v>
      </c>
      <c r="F6456" s="1">
        <f t="shared" si="204"/>
        <v>0</v>
      </c>
      <c r="G6456" s="1">
        <f t="shared" si="205"/>
        <v>0</v>
      </c>
      <c r="H6456">
        <f>SUMIFS(Data!Z:Z,Data!B:B,Figure16!B6456,Data!A:A,Figure16!A6456)</f>
        <v>0</v>
      </c>
    </row>
    <row r="6457" spans="1:8">
      <c r="A6457" s="27">
        <v>2010</v>
      </c>
      <c r="B6457" t="s">
        <v>16</v>
      </c>
      <c r="C6457" s="3">
        <f>SUMIFS(Data!F:F,Data!$B:$B,Figure16!$B6457,Data!$A:$A,Figure16!$A6457)</f>
        <v>0</v>
      </c>
      <c r="D6457" s="3">
        <f>SUMIFS(Data!Y:Y,Data!$B:$B,Figure16!$B6457,Data!$A:$A,Figure16!$A6457)</f>
        <v>0</v>
      </c>
      <c r="E6457" s="3">
        <f>SUMIFS(Data!Q:Q,Data!$B:$B,Figure16!$B6457,Data!$A:$A,Figure16!$A6457)</f>
        <v>766785071.24444449</v>
      </c>
      <c r="F6457" s="1">
        <f t="shared" si="204"/>
        <v>0</v>
      </c>
      <c r="G6457" s="1">
        <f t="shared" si="205"/>
        <v>0</v>
      </c>
      <c r="H6457">
        <f>SUMIFS(Data!Z:Z,Data!B:B,Figure16!B6457,Data!A:A,Figure16!A6457)</f>
        <v>0</v>
      </c>
    </row>
    <row r="6458" spans="1:8">
      <c r="A6458" s="27">
        <v>2011</v>
      </c>
      <c r="B6458" t="s">
        <v>16</v>
      </c>
      <c r="C6458" s="3">
        <f>SUMIFS(Data!F:F,Data!$B:$B,Figure16!$B6458,Data!$A:$A,Figure16!$A6458)</f>
        <v>0</v>
      </c>
      <c r="D6458" s="3">
        <f>SUMIFS(Data!Y:Y,Data!$B:$B,Figure16!$B6458,Data!$A:$A,Figure16!$A6458)</f>
        <v>0</v>
      </c>
      <c r="E6458" s="3">
        <f>SUMIFS(Data!Q:Q,Data!$B:$B,Figure16!$B6458,Data!$A:$A,Figure16!$A6458)</f>
        <v>818728133.00370371</v>
      </c>
      <c r="F6458" s="1">
        <f t="shared" si="204"/>
        <v>0</v>
      </c>
      <c r="G6458" s="1">
        <f t="shared" si="205"/>
        <v>0</v>
      </c>
      <c r="H6458">
        <f>SUMIFS(Data!Z:Z,Data!B:B,Figure16!B6458,Data!A:A,Figure16!A6458)</f>
        <v>0</v>
      </c>
    </row>
    <row r="6459" spans="1:8">
      <c r="A6459" s="27">
        <v>2012</v>
      </c>
      <c r="B6459" t="s">
        <v>16</v>
      </c>
      <c r="C6459" s="3">
        <f>SUMIFS(Data!F:F,Data!$B:$B,Figure16!$B6459,Data!$A:$A,Figure16!$A6459)</f>
        <v>0</v>
      </c>
      <c r="D6459" s="3">
        <f>SUMIFS(Data!Y:Y,Data!$B:$B,Figure16!$B6459,Data!$A:$A,Figure16!$A6459)</f>
        <v>0</v>
      </c>
      <c r="E6459" s="3">
        <f>SUMIFS(Data!Q:Q,Data!$B:$B,Figure16!$B6459,Data!$A:$A,Figure16!$A6459)</f>
        <v>800392821.22222221</v>
      </c>
      <c r="F6459" s="1">
        <f t="shared" si="204"/>
        <v>0</v>
      </c>
      <c r="G6459" s="1">
        <f t="shared" si="205"/>
        <v>0</v>
      </c>
      <c r="H6459">
        <f>SUMIFS(Data!Z:Z,Data!B:B,Figure16!B6459,Data!A:A,Figure16!A6459)</f>
        <v>0</v>
      </c>
    </row>
    <row r="6460" spans="1:8">
      <c r="A6460" s="27">
        <v>2013</v>
      </c>
      <c r="B6460" t="s">
        <v>16</v>
      </c>
      <c r="C6460" s="3">
        <f>SUMIFS(Data!F:F,Data!$B:$B,Figure16!$B6460,Data!$A:$A,Figure16!$A6460)</f>
        <v>0</v>
      </c>
      <c r="D6460" s="3">
        <f>SUMIFS(Data!Y:Y,Data!$B:$B,Figure16!$B6460,Data!$A:$A,Figure16!$A6460)</f>
        <v>0</v>
      </c>
      <c r="E6460" s="3">
        <f>SUMIFS(Data!Q:Q,Data!$B:$B,Figure16!$B6460,Data!$A:$A,Figure16!$A6460)</f>
        <v>849496203.911111</v>
      </c>
      <c r="F6460" s="1">
        <f t="shared" si="204"/>
        <v>0</v>
      </c>
      <c r="G6460" s="1">
        <f t="shared" si="205"/>
        <v>0</v>
      </c>
      <c r="H6460">
        <f>SUMIFS(Data!Z:Z,Data!B:B,Figure16!B6460,Data!A:A,Figure16!A6460)</f>
        <v>0</v>
      </c>
    </row>
    <row r="6461" spans="1:8">
      <c r="A6461" s="27">
        <v>2014</v>
      </c>
      <c r="B6461" t="s">
        <v>16</v>
      </c>
      <c r="C6461" s="3">
        <f>SUMIFS(Data!F:F,Data!$B:$B,Figure16!$B6461,Data!$A:$A,Figure16!$A6461)</f>
        <v>0</v>
      </c>
      <c r="D6461" s="3">
        <f>SUMIFS(Data!Y:Y,Data!$B:$B,Figure16!$B6461,Data!$A:$A,Figure16!$A6461)</f>
        <v>0</v>
      </c>
      <c r="E6461" s="3">
        <f>SUMIFS(Data!Q:Q,Data!$B:$B,Figure16!$B6461,Data!$A:$A,Figure16!$A6461)</f>
        <v>916857359.52962959</v>
      </c>
      <c r="F6461" s="1">
        <f t="shared" si="204"/>
        <v>0</v>
      </c>
      <c r="G6461" s="1">
        <f t="shared" si="205"/>
        <v>0</v>
      </c>
      <c r="H6461">
        <f>SUMIFS(Data!Z:Z,Data!B:B,Figure16!B6461,Data!A:A,Figure16!A6461)</f>
        <v>0</v>
      </c>
    </row>
    <row r="6462" spans="1:8">
      <c r="A6462" s="27">
        <v>2015</v>
      </c>
      <c r="B6462" t="s">
        <v>16</v>
      </c>
      <c r="C6462" s="3">
        <f>SUMIFS(Data!F:F,Data!$B:$B,Figure16!$B6462,Data!$A:$A,Figure16!$A6462)</f>
        <v>0</v>
      </c>
      <c r="D6462" s="3">
        <f>SUMIFS(Data!Y:Y,Data!$B:$B,Figure16!$B6462,Data!$A:$A,Figure16!$A6462)</f>
        <v>0</v>
      </c>
      <c r="E6462" s="3">
        <f>SUMIFS(Data!Q:Q,Data!$B:$B,Figure16!$B6462,Data!$A:$A,Figure16!$A6462)</f>
        <v>936314411.47037041</v>
      </c>
      <c r="F6462" s="1">
        <f t="shared" si="204"/>
        <v>0</v>
      </c>
      <c r="G6462" s="1">
        <f t="shared" si="205"/>
        <v>0</v>
      </c>
      <c r="H6462">
        <f>SUMIFS(Data!Z:Z,Data!B:B,Figure16!B6462,Data!A:A,Figure16!A6462)</f>
        <v>0</v>
      </c>
    </row>
    <row r="6463" spans="1:8">
      <c r="A6463" s="27">
        <v>2016</v>
      </c>
      <c r="B6463" t="s">
        <v>16</v>
      </c>
      <c r="C6463" s="3">
        <f>SUMIFS(Data!F:F,Data!$B:$B,Figure16!$B6463,Data!$A:$A,Figure16!$A6463)</f>
        <v>0</v>
      </c>
      <c r="D6463" s="3">
        <f>SUMIFS(Data!Y:Y,Data!$B:$B,Figure16!$B6463,Data!$A:$A,Figure16!$A6463)</f>
        <v>0</v>
      </c>
      <c r="E6463" s="3">
        <f>SUMIFS(Data!Q:Q,Data!$B:$B,Figure16!$B6463,Data!$A:$A,Figure16!$A6463)</f>
        <v>958973183.22222209</v>
      </c>
      <c r="F6463" s="1">
        <f t="shared" si="204"/>
        <v>0</v>
      </c>
      <c r="G6463" s="1">
        <f t="shared" si="205"/>
        <v>0</v>
      </c>
      <c r="H6463">
        <f>SUMIFS(Data!Z:Z,Data!B:B,Figure16!B6463,Data!A:A,Figure16!A6463)</f>
        <v>0</v>
      </c>
    </row>
    <row r="6464" spans="1:8">
      <c r="A6464" s="27">
        <v>2017</v>
      </c>
      <c r="B6464" t="s">
        <v>16</v>
      </c>
      <c r="C6464" s="3">
        <f>SUMIFS(Data!F:F,Data!$B:$B,Figure16!$B6464,Data!$A:$A,Figure16!$A6464)</f>
        <v>0</v>
      </c>
      <c r="D6464" s="3">
        <f>SUMIFS(Data!Y:Y,Data!$B:$B,Figure16!$B6464,Data!$A:$A,Figure16!$A6464)</f>
        <v>0</v>
      </c>
      <c r="E6464" s="3">
        <f>SUMIFS(Data!Q:Q,Data!$B:$B,Figure16!$B6464,Data!$A:$A,Figure16!$A6464)</f>
        <v>992007403.12592566</v>
      </c>
      <c r="F6464" s="1">
        <f t="shared" si="204"/>
        <v>0</v>
      </c>
      <c r="G6464" s="1">
        <f t="shared" si="205"/>
        <v>0</v>
      </c>
      <c r="H6464">
        <f>SUMIFS(Data!Z:Z,Data!B:B,Figure16!B6464,Data!A:A,Figure16!A6464)</f>
        <v>0</v>
      </c>
    </row>
    <row r="6465" spans="1:8">
      <c r="A6465" s="27">
        <v>1979</v>
      </c>
      <c r="B6465" t="s">
        <v>43</v>
      </c>
      <c r="C6465" s="3">
        <f>SUMIFS(Data!F:F,Data!$B:$B,Figure16!$B6465,Data!$A:$A,Figure16!$A6465)</f>
        <v>0</v>
      </c>
      <c r="D6465" s="3">
        <f>SUMIFS(Data!Y:Y,Data!$B:$B,Figure16!$B6465,Data!$A:$A,Figure16!$A6465)</f>
        <v>0</v>
      </c>
      <c r="E6465" s="3">
        <f>SUMIFS(Data!Q:Q,Data!$B:$B,Figure16!$B6465,Data!$A:$A,Figure16!$A6465)</f>
        <v>130023807.66666666</v>
      </c>
      <c r="F6465" s="1">
        <f t="shared" si="204"/>
        <v>0</v>
      </c>
      <c r="G6465" s="1">
        <f t="shared" si="205"/>
        <v>0</v>
      </c>
      <c r="H6465">
        <f>SUMIFS(Data!Z:Z,Data!B:B,Figure16!B6465,Data!A:A,Figure16!A6465)</f>
        <v>1</v>
      </c>
    </row>
    <row r="6466" spans="1:8">
      <c r="A6466" s="27">
        <v>1980</v>
      </c>
      <c r="B6466" t="s">
        <v>43</v>
      </c>
      <c r="C6466" s="3">
        <f>SUMIFS(Data!F:F,Data!$B:$B,Figure16!$B6466,Data!$A:$A,Figure16!$A6466)</f>
        <v>0</v>
      </c>
      <c r="D6466" s="3">
        <f>SUMIFS(Data!Y:Y,Data!$B:$B,Figure16!$B6466,Data!$A:$A,Figure16!$A6466)</f>
        <v>0</v>
      </c>
      <c r="E6466" s="3">
        <f>SUMIFS(Data!Q:Q,Data!$B:$B,Figure16!$B6466,Data!$A:$A,Figure16!$A6466)</f>
        <v>154147520.25925925</v>
      </c>
      <c r="F6466" s="1">
        <f t="shared" si="204"/>
        <v>0</v>
      </c>
      <c r="G6466" s="1">
        <f t="shared" si="205"/>
        <v>0</v>
      </c>
      <c r="H6466">
        <f>SUMIFS(Data!Z:Z,Data!B:B,Figure16!B6466,Data!A:A,Figure16!A6466)</f>
        <v>1</v>
      </c>
    </row>
    <row r="6467" spans="1:8">
      <c r="A6467" s="27">
        <v>1981</v>
      </c>
      <c r="B6467" t="s">
        <v>43</v>
      </c>
      <c r="C6467" s="3">
        <f>SUMIFS(Data!F:F,Data!$B:$B,Figure16!$B6467,Data!$A:$A,Figure16!$A6467)</f>
        <v>0</v>
      </c>
      <c r="D6467" s="3">
        <f>SUMIFS(Data!Y:Y,Data!$B:$B,Figure16!$B6467,Data!$A:$A,Figure16!$A6467)</f>
        <v>0</v>
      </c>
      <c r="E6467" s="3">
        <f>SUMIFS(Data!Q:Q,Data!$B:$B,Figure16!$B6467,Data!$A:$A,Figure16!$A6467)</f>
        <v>177093396.44444445</v>
      </c>
      <c r="F6467" s="1">
        <f t="shared" ref="F6467:F6530" si="206">IF(E6467&gt;0,C6467/E6467*100,"")</f>
        <v>0</v>
      </c>
      <c r="G6467" s="1">
        <f t="shared" ref="G6467:G6530" si="207">IF($E6467&gt;0,D6467/$E6467*100,"")</f>
        <v>0</v>
      </c>
      <c r="H6467">
        <f>SUMIFS(Data!Z:Z,Data!B:B,Figure16!B6467,Data!A:A,Figure16!A6467)</f>
        <v>1</v>
      </c>
    </row>
    <row r="6468" spans="1:8">
      <c r="A6468" s="27">
        <v>1982</v>
      </c>
      <c r="B6468" t="s">
        <v>43</v>
      </c>
      <c r="C6468" s="3">
        <f>SUMIFS(Data!F:F,Data!$B:$B,Figure16!$B6468,Data!$A:$A,Figure16!$A6468)</f>
        <v>0</v>
      </c>
      <c r="D6468" s="3">
        <f>SUMIFS(Data!Y:Y,Data!$B:$B,Figure16!$B6468,Data!$A:$A,Figure16!$A6468)</f>
        <v>0</v>
      </c>
      <c r="E6468" s="3">
        <f>SUMIFS(Data!Q:Q,Data!$B:$B,Figure16!$B6468,Data!$A:$A,Figure16!$A6468)</f>
        <v>192709386.18518516</v>
      </c>
      <c r="F6468" s="1">
        <f t="shared" si="206"/>
        <v>0</v>
      </c>
      <c r="G6468" s="1">
        <f t="shared" si="207"/>
        <v>0</v>
      </c>
      <c r="H6468">
        <f>SUMIFS(Data!Z:Z,Data!B:B,Figure16!B6468,Data!A:A,Figure16!A6468)</f>
        <v>1</v>
      </c>
    </row>
    <row r="6469" spans="1:8">
      <c r="A6469" s="27">
        <v>1983</v>
      </c>
      <c r="B6469" t="s">
        <v>43</v>
      </c>
      <c r="C6469" s="3">
        <f>SUMIFS(Data!F:F,Data!$B:$B,Figure16!$B6469,Data!$A:$A,Figure16!$A6469)</f>
        <v>0</v>
      </c>
      <c r="D6469" s="3">
        <f>SUMIFS(Data!Y:Y,Data!$B:$B,Figure16!$B6469,Data!$A:$A,Figure16!$A6469)</f>
        <v>0</v>
      </c>
      <c r="E6469" s="3">
        <f>SUMIFS(Data!Q:Q,Data!$B:$B,Figure16!$B6469,Data!$A:$A,Figure16!$A6469)</f>
        <v>207636236.7037037</v>
      </c>
      <c r="F6469" s="1">
        <f t="shared" si="206"/>
        <v>0</v>
      </c>
      <c r="G6469" s="1">
        <f t="shared" si="207"/>
        <v>0</v>
      </c>
      <c r="H6469">
        <f>SUMIFS(Data!Z:Z,Data!B:B,Figure16!B6469,Data!A:A,Figure16!A6469)</f>
        <v>1</v>
      </c>
    </row>
    <row r="6470" spans="1:8">
      <c r="A6470" s="27">
        <v>1984</v>
      </c>
      <c r="B6470" t="s">
        <v>43</v>
      </c>
      <c r="C6470" s="3">
        <f>SUMIFS(Data!F:F,Data!$B:$B,Figure16!$B6470,Data!$A:$A,Figure16!$A6470)</f>
        <v>0</v>
      </c>
      <c r="D6470" s="3">
        <f>SUMIFS(Data!Y:Y,Data!$B:$B,Figure16!$B6470,Data!$A:$A,Figure16!$A6470)</f>
        <v>0</v>
      </c>
      <c r="E6470" s="3">
        <f>SUMIFS(Data!Q:Q,Data!$B:$B,Figure16!$B6470,Data!$A:$A,Figure16!$A6470)</f>
        <v>228666822.51851848</v>
      </c>
      <c r="F6470" s="1">
        <f t="shared" si="206"/>
        <v>0</v>
      </c>
      <c r="G6470" s="1">
        <f t="shared" si="207"/>
        <v>0</v>
      </c>
      <c r="H6470">
        <f>SUMIFS(Data!Z:Z,Data!B:B,Figure16!B6470,Data!A:A,Figure16!A6470)</f>
        <v>1</v>
      </c>
    </row>
    <row r="6471" spans="1:8">
      <c r="A6471" s="27">
        <v>1985</v>
      </c>
      <c r="B6471" t="s">
        <v>43</v>
      </c>
      <c r="C6471" s="3">
        <f>SUMIFS(Data!F:F,Data!$B:$B,Figure16!$B6471,Data!$A:$A,Figure16!$A6471)</f>
        <v>0</v>
      </c>
      <c r="D6471" s="3">
        <f>SUMIFS(Data!Y:Y,Data!$B:$B,Figure16!$B6471,Data!$A:$A,Figure16!$A6471)</f>
        <v>0</v>
      </c>
      <c r="E6471" s="3">
        <f>SUMIFS(Data!Q:Q,Data!$B:$B,Figure16!$B6471,Data!$A:$A,Figure16!$A6471)</f>
        <v>253454943.33333331</v>
      </c>
      <c r="F6471" s="1">
        <f t="shared" si="206"/>
        <v>0</v>
      </c>
      <c r="G6471" s="1">
        <f t="shared" si="207"/>
        <v>0</v>
      </c>
      <c r="H6471">
        <f>SUMIFS(Data!Z:Z,Data!B:B,Figure16!B6471,Data!A:A,Figure16!A6471)</f>
        <v>1</v>
      </c>
    </row>
    <row r="6472" spans="1:8">
      <c r="A6472" s="27">
        <v>1986</v>
      </c>
      <c r="B6472" t="s">
        <v>43</v>
      </c>
      <c r="C6472" s="3">
        <f>SUMIFS(Data!F:F,Data!$B:$B,Figure16!$B6472,Data!$A:$A,Figure16!$A6472)</f>
        <v>0</v>
      </c>
      <c r="D6472" s="3">
        <f>SUMIFS(Data!Y:Y,Data!$B:$B,Figure16!$B6472,Data!$A:$A,Figure16!$A6472)</f>
        <v>0</v>
      </c>
      <c r="E6472" s="3">
        <f>SUMIFS(Data!Q:Q,Data!$B:$B,Figure16!$B6472,Data!$A:$A,Figure16!$A6472)</f>
        <v>302260088.59259254</v>
      </c>
      <c r="F6472" s="1">
        <f t="shared" si="206"/>
        <v>0</v>
      </c>
      <c r="G6472" s="1">
        <f t="shared" si="207"/>
        <v>0</v>
      </c>
      <c r="H6472">
        <f>SUMIFS(Data!Z:Z,Data!B:B,Figure16!B6472,Data!A:A,Figure16!A6472)</f>
        <v>1</v>
      </c>
    </row>
    <row r="6473" spans="1:8">
      <c r="A6473" s="27">
        <v>1987</v>
      </c>
      <c r="B6473" t="s">
        <v>43</v>
      </c>
      <c r="C6473" s="3">
        <f>SUMIFS(Data!F:F,Data!$B:$B,Figure16!$B6473,Data!$A:$A,Figure16!$A6473)</f>
        <v>0</v>
      </c>
      <c r="D6473" s="3">
        <f>SUMIFS(Data!Y:Y,Data!$B:$B,Figure16!$B6473,Data!$A:$A,Figure16!$A6473)</f>
        <v>0</v>
      </c>
      <c r="E6473" s="3">
        <f>SUMIFS(Data!Q:Q,Data!$B:$B,Figure16!$B6473,Data!$A:$A,Figure16!$A6473)</f>
        <v>334513063.25925928</v>
      </c>
      <c r="F6473" s="1">
        <f t="shared" si="206"/>
        <v>0</v>
      </c>
      <c r="G6473" s="1">
        <f t="shared" si="207"/>
        <v>0</v>
      </c>
      <c r="H6473">
        <f>SUMIFS(Data!Z:Z,Data!B:B,Figure16!B6473,Data!A:A,Figure16!A6473)</f>
        <v>1</v>
      </c>
    </row>
    <row r="6474" spans="1:8">
      <c r="A6474" s="27">
        <v>1988</v>
      </c>
      <c r="B6474" t="s">
        <v>43</v>
      </c>
      <c r="C6474" s="3">
        <f>SUMIFS(Data!F:F,Data!$B:$B,Figure16!$B6474,Data!$A:$A,Figure16!$A6474)</f>
        <v>0</v>
      </c>
      <c r="D6474" s="3">
        <f>SUMIFS(Data!Y:Y,Data!$B:$B,Figure16!$B6474,Data!$A:$A,Figure16!$A6474)</f>
        <v>0</v>
      </c>
      <c r="E6474" s="3">
        <f>SUMIFS(Data!Q:Q,Data!$B:$B,Figure16!$B6474,Data!$A:$A,Figure16!$A6474)</f>
        <v>382204575.96296293</v>
      </c>
      <c r="F6474" s="1">
        <f t="shared" si="206"/>
        <v>0</v>
      </c>
      <c r="G6474" s="1">
        <f t="shared" si="207"/>
        <v>0</v>
      </c>
      <c r="H6474">
        <f>SUMIFS(Data!Z:Z,Data!B:B,Figure16!B6474,Data!A:A,Figure16!A6474)</f>
        <v>1</v>
      </c>
    </row>
    <row r="6475" spans="1:8">
      <c r="A6475" s="27">
        <v>1989</v>
      </c>
      <c r="B6475" t="s">
        <v>43</v>
      </c>
      <c r="C6475" s="3">
        <f>SUMIFS(Data!F:F,Data!$B:$B,Figure16!$B6475,Data!$A:$A,Figure16!$A6475)</f>
        <v>0</v>
      </c>
      <c r="D6475" s="3">
        <f>SUMIFS(Data!Y:Y,Data!$B:$B,Figure16!$B6475,Data!$A:$A,Figure16!$A6475)</f>
        <v>0</v>
      </c>
      <c r="E6475" s="3">
        <f>SUMIFS(Data!Q:Q,Data!$B:$B,Figure16!$B6475,Data!$A:$A,Figure16!$A6475)</f>
        <v>433543603.18518513</v>
      </c>
      <c r="F6475" s="1">
        <f t="shared" si="206"/>
        <v>0</v>
      </c>
      <c r="G6475" s="1">
        <f t="shared" si="207"/>
        <v>0</v>
      </c>
      <c r="H6475">
        <f>SUMIFS(Data!Z:Z,Data!B:B,Figure16!B6475,Data!A:A,Figure16!A6475)</f>
        <v>1</v>
      </c>
    </row>
    <row r="6476" spans="1:8">
      <c r="A6476" s="27">
        <v>1990</v>
      </c>
      <c r="B6476" t="s">
        <v>43</v>
      </c>
      <c r="C6476" s="3">
        <f>SUMIFS(Data!F:F,Data!$B:$B,Figure16!$B6476,Data!$A:$A,Figure16!$A6476)</f>
        <v>0</v>
      </c>
      <c r="D6476" s="3">
        <f>SUMIFS(Data!Y:Y,Data!$B:$B,Figure16!$B6476,Data!$A:$A,Figure16!$A6476)</f>
        <v>0</v>
      </c>
      <c r="E6476" s="3">
        <f>SUMIFS(Data!Q:Q,Data!$B:$B,Figure16!$B6476,Data!$A:$A,Figure16!$A6476)</f>
        <v>515979396.77777779</v>
      </c>
      <c r="F6476" s="1">
        <f t="shared" si="206"/>
        <v>0</v>
      </c>
      <c r="G6476" s="1">
        <f t="shared" si="207"/>
        <v>0</v>
      </c>
      <c r="H6476">
        <f>SUMIFS(Data!Z:Z,Data!B:B,Figure16!B6476,Data!A:A,Figure16!A6476)</f>
        <v>1</v>
      </c>
    </row>
    <row r="6477" spans="1:8">
      <c r="A6477" s="27">
        <v>1991</v>
      </c>
      <c r="B6477" t="s">
        <v>43</v>
      </c>
      <c r="C6477" s="3">
        <f>SUMIFS(Data!F:F,Data!$B:$B,Figure16!$B6477,Data!$A:$A,Figure16!$A6477)</f>
        <v>0</v>
      </c>
      <c r="D6477" s="3">
        <f>SUMIFS(Data!Y:Y,Data!$B:$B,Figure16!$B6477,Data!$A:$A,Figure16!$A6477)</f>
        <v>0</v>
      </c>
      <c r="E6477" s="3">
        <f>SUMIFS(Data!Q:Q,Data!$B:$B,Figure16!$B6477,Data!$A:$A,Figure16!$A6477)</f>
        <v>546737185.18518519</v>
      </c>
      <c r="F6477" s="1">
        <f t="shared" si="206"/>
        <v>0</v>
      </c>
      <c r="G6477" s="1">
        <f t="shared" si="207"/>
        <v>0</v>
      </c>
      <c r="H6477">
        <f>SUMIFS(Data!Z:Z,Data!B:B,Figure16!B6477,Data!A:A,Figure16!A6477)</f>
        <v>1</v>
      </c>
    </row>
    <row r="6478" spans="1:8">
      <c r="A6478" s="27">
        <v>1992</v>
      </c>
      <c r="B6478" t="s">
        <v>43</v>
      </c>
      <c r="C6478" s="3">
        <f>SUMIFS(Data!F:F,Data!$B:$B,Figure16!$B6478,Data!$A:$A,Figure16!$A6478)</f>
        <v>0</v>
      </c>
      <c r="D6478" s="3">
        <f>SUMIFS(Data!Y:Y,Data!$B:$B,Figure16!$B6478,Data!$A:$A,Figure16!$A6478)</f>
        <v>0</v>
      </c>
      <c r="E6478" s="3">
        <f>SUMIFS(Data!Q:Q,Data!$B:$B,Figure16!$B6478,Data!$A:$A,Figure16!$A6478)</f>
        <v>600415259.25925922</v>
      </c>
      <c r="F6478" s="1">
        <f t="shared" si="206"/>
        <v>0</v>
      </c>
      <c r="G6478" s="1">
        <f t="shared" si="207"/>
        <v>0</v>
      </c>
      <c r="H6478">
        <f>SUMIFS(Data!Z:Z,Data!B:B,Figure16!B6478,Data!A:A,Figure16!A6478)</f>
        <v>1</v>
      </c>
    </row>
    <row r="6479" spans="1:8">
      <c r="A6479" s="27">
        <v>1993</v>
      </c>
      <c r="B6479" t="s">
        <v>43</v>
      </c>
      <c r="C6479" s="3">
        <f>SUMIFS(Data!F:F,Data!$B:$B,Figure16!$B6479,Data!$A:$A,Figure16!$A6479)</f>
        <v>0</v>
      </c>
      <c r="D6479" s="3">
        <f>SUMIFS(Data!Y:Y,Data!$B:$B,Figure16!$B6479,Data!$A:$A,Figure16!$A6479)</f>
        <v>0</v>
      </c>
      <c r="E6479" s="3">
        <f>SUMIFS(Data!Q:Q,Data!$B:$B,Figure16!$B6479,Data!$A:$A,Figure16!$A6479)</f>
        <v>610807444.44444442</v>
      </c>
      <c r="F6479" s="1">
        <f t="shared" si="206"/>
        <v>0</v>
      </c>
      <c r="G6479" s="1">
        <f t="shared" si="207"/>
        <v>0</v>
      </c>
      <c r="H6479">
        <f>SUMIFS(Data!Z:Z,Data!B:B,Figure16!B6479,Data!A:A,Figure16!A6479)</f>
        <v>1</v>
      </c>
    </row>
    <row r="6480" spans="1:8">
      <c r="A6480" s="27">
        <v>1994</v>
      </c>
      <c r="B6480" t="s">
        <v>43</v>
      </c>
      <c r="C6480" s="3">
        <f>SUMIFS(Data!F:F,Data!$B:$B,Figure16!$B6480,Data!$A:$A,Figure16!$A6480)</f>
        <v>0</v>
      </c>
      <c r="D6480" s="3">
        <f>SUMIFS(Data!Y:Y,Data!$B:$B,Figure16!$B6480,Data!$A:$A,Figure16!$A6480)</f>
        <v>0</v>
      </c>
      <c r="E6480" s="3">
        <f>SUMIFS(Data!Q:Q,Data!$B:$B,Figure16!$B6480,Data!$A:$A,Figure16!$A6480)</f>
        <v>637125444.44444442</v>
      </c>
      <c r="F6480" s="1">
        <f t="shared" si="206"/>
        <v>0</v>
      </c>
      <c r="G6480" s="1">
        <f t="shared" si="207"/>
        <v>0</v>
      </c>
      <c r="H6480">
        <f>SUMIFS(Data!Z:Z,Data!B:B,Figure16!B6480,Data!A:A,Figure16!A6480)</f>
        <v>1</v>
      </c>
    </row>
    <row r="6481" spans="1:8">
      <c r="A6481" s="27">
        <v>1995</v>
      </c>
      <c r="B6481" t="s">
        <v>43</v>
      </c>
      <c r="C6481" s="3">
        <f>SUMIFS(Data!F:F,Data!$B:$B,Figure16!$B6481,Data!$A:$A,Figure16!$A6481)</f>
        <v>0</v>
      </c>
      <c r="D6481" s="3">
        <f>SUMIFS(Data!Y:Y,Data!$B:$B,Figure16!$B6481,Data!$A:$A,Figure16!$A6481)</f>
        <v>0</v>
      </c>
      <c r="E6481" s="3">
        <f>SUMIFS(Data!Q:Q,Data!$B:$B,Figure16!$B6481,Data!$A:$A,Figure16!$A6481)</f>
        <v>680819925.92592585</v>
      </c>
      <c r="F6481" s="1">
        <f t="shared" si="206"/>
        <v>0</v>
      </c>
      <c r="G6481" s="1">
        <f t="shared" si="207"/>
        <v>0</v>
      </c>
      <c r="H6481">
        <f>SUMIFS(Data!Z:Z,Data!B:B,Figure16!B6481,Data!A:A,Figure16!A6481)</f>
        <v>1</v>
      </c>
    </row>
    <row r="6482" spans="1:8">
      <c r="A6482" s="27">
        <v>1996</v>
      </c>
      <c r="B6482" t="s">
        <v>43</v>
      </c>
      <c r="C6482" s="3">
        <f>SUMIFS(Data!F:F,Data!$B:$B,Figure16!$B6482,Data!$A:$A,Figure16!$A6482)</f>
        <v>0</v>
      </c>
      <c r="D6482" s="3">
        <f>SUMIFS(Data!Y:Y,Data!$B:$B,Figure16!$B6482,Data!$A:$A,Figure16!$A6482)</f>
        <v>0</v>
      </c>
      <c r="E6482" s="3">
        <f>SUMIFS(Data!Q:Q,Data!$B:$B,Figure16!$B6482,Data!$A:$A,Figure16!$A6482)</f>
        <v>704507111.11111104</v>
      </c>
      <c r="F6482" s="1">
        <f t="shared" si="206"/>
        <v>0</v>
      </c>
      <c r="G6482" s="1">
        <f t="shared" si="207"/>
        <v>0</v>
      </c>
      <c r="H6482">
        <f>SUMIFS(Data!Z:Z,Data!B:B,Figure16!B6482,Data!A:A,Figure16!A6482)</f>
        <v>1</v>
      </c>
    </row>
    <row r="6483" spans="1:8">
      <c r="A6483" s="27">
        <v>1997</v>
      </c>
      <c r="B6483" t="s">
        <v>43</v>
      </c>
      <c r="C6483" s="3">
        <f>SUMIFS(Data!F:F,Data!$B:$B,Figure16!$B6483,Data!$A:$A,Figure16!$A6483)</f>
        <v>0</v>
      </c>
      <c r="D6483" s="3">
        <f>SUMIFS(Data!Y:Y,Data!$B:$B,Figure16!$B6483,Data!$A:$A,Figure16!$A6483)</f>
        <v>0</v>
      </c>
      <c r="E6483" s="3">
        <f>SUMIFS(Data!Q:Q,Data!$B:$B,Figure16!$B6483,Data!$A:$A,Figure16!$A6483)</f>
        <v>720580740.74074066</v>
      </c>
      <c r="F6483" s="1">
        <f t="shared" si="206"/>
        <v>0</v>
      </c>
      <c r="G6483" s="1">
        <f t="shared" si="207"/>
        <v>0</v>
      </c>
      <c r="H6483">
        <f>SUMIFS(Data!Z:Z,Data!B:B,Figure16!B6483,Data!A:A,Figure16!A6483)</f>
        <v>1</v>
      </c>
    </row>
    <row r="6484" spans="1:8">
      <c r="A6484" s="27">
        <v>1998</v>
      </c>
      <c r="B6484" t="s">
        <v>43</v>
      </c>
      <c r="C6484" s="3">
        <f>SUMIFS(Data!F:F,Data!$B:$B,Figure16!$B6484,Data!$A:$A,Figure16!$A6484)</f>
        <v>0</v>
      </c>
      <c r="D6484" s="3">
        <f>SUMIFS(Data!Y:Y,Data!$B:$B,Figure16!$B6484,Data!$A:$A,Figure16!$A6484)</f>
        <v>0</v>
      </c>
      <c r="E6484" s="3">
        <f>SUMIFS(Data!Q:Q,Data!$B:$B,Figure16!$B6484,Data!$A:$A,Figure16!$A6484)</f>
        <v>783467703.70370352</v>
      </c>
      <c r="F6484" s="1">
        <f t="shared" si="206"/>
        <v>0</v>
      </c>
      <c r="G6484" s="1">
        <f t="shared" si="207"/>
        <v>0</v>
      </c>
      <c r="H6484">
        <f>SUMIFS(Data!Z:Z,Data!B:B,Figure16!B6484,Data!A:A,Figure16!A6484)</f>
        <v>1</v>
      </c>
    </row>
    <row r="6485" spans="1:8">
      <c r="A6485" s="27">
        <v>1999</v>
      </c>
      <c r="B6485" t="s">
        <v>43</v>
      </c>
      <c r="C6485" s="3">
        <f>SUMIFS(Data!F:F,Data!$B:$B,Figure16!$B6485,Data!$A:$A,Figure16!$A6485)</f>
        <v>0</v>
      </c>
      <c r="D6485" s="3">
        <f>SUMIFS(Data!Y:Y,Data!$B:$B,Figure16!$B6485,Data!$A:$A,Figure16!$A6485)</f>
        <v>0</v>
      </c>
      <c r="E6485" s="3">
        <f>SUMIFS(Data!Q:Q,Data!$B:$B,Figure16!$B6485,Data!$A:$A,Figure16!$A6485)</f>
        <v>823515296.29629624</v>
      </c>
      <c r="F6485" s="1">
        <f t="shared" si="206"/>
        <v>0</v>
      </c>
      <c r="G6485" s="1">
        <f t="shared" si="207"/>
        <v>0</v>
      </c>
      <c r="H6485">
        <f>SUMIFS(Data!Z:Z,Data!B:B,Figure16!B6485,Data!A:A,Figure16!A6485)</f>
        <v>1</v>
      </c>
    </row>
    <row r="6486" spans="1:8">
      <c r="A6486" s="27">
        <v>2000</v>
      </c>
      <c r="B6486" t="s">
        <v>43</v>
      </c>
      <c r="C6486" s="3">
        <f>SUMIFS(Data!F:F,Data!$B:$B,Figure16!$B6486,Data!$A:$A,Figure16!$A6486)</f>
        <v>20370370</v>
      </c>
      <c r="D6486" s="3">
        <f>SUMIFS(Data!Y:Y,Data!$B:$B,Figure16!$B6486,Data!$A:$A,Figure16!$A6486)</f>
        <v>0</v>
      </c>
      <c r="E6486" s="3">
        <f>SUMIFS(Data!Q:Q,Data!$B:$B,Figure16!$B6486,Data!$A:$A,Figure16!$A6486)</f>
        <v>833537296.29629624</v>
      </c>
      <c r="F6486" s="1">
        <f t="shared" si="206"/>
        <v>2.4438462550521525</v>
      </c>
      <c r="G6486" s="1">
        <f t="shared" si="207"/>
        <v>0</v>
      </c>
      <c r="H6486">
        <f>SUMIFS(Data!Z:Z,Data!B:B,Figure16!B6486,Data!A:A,Figure16!A6486)</f>
        <v>1</v>
      </c>
    </row>
    <row r="6487" spans="1:8">
      <c r="A6487" s="27">
        <v>2001</v>
      </c>
      <c r="B6487" t="s">
        <v>43</v>
      </c>
      <c r="C6487" s="3">
        <f>SUMIFS(Data!F:F,Data!$B:$B,Figure16!$B6487,Data!$A:$A,Figure16!$A6487)</f>
        <v>0</v>
      </c>
      <c r="D6487" s="3">
        <f>SUMIFS(Data!Y:Y,Data!$B:$B,Figure16!$B6487,Data!$A:$A,Figure16!$A6487)</f>
        <v>0</v>
      </c>
      <c r="E6487" s="3">
        <f>SUMIFS(Data!Q:Q,Data!$B:$B,Figure16!$B6487,Data!$A:$A,Figure16!$A6487)</f>
        <v>798099555.5555557</v>
      </c>
      <c r="F6487" s="1">
        <f t="shared" si="206"/>
        <v>0</v>
      </c>
      <c r="G6487" s="1">
        <f t="shared" si="207"/>
        <v>0</v>
      </c>
      <c r="H6487">
        <f>SUMIFS(Data!Z:Z,Data!B:B,Figure16!B6487,Data!A:A,Figure16!A6487)</f>
        <v>1</v>
      </c>
    </row>
    <row r="6488" spans="1:8">
      <c r="A6488" s="27">
        <v>2002</v>
      </c>
      <c r="B6488" t="s">
        <v>43</v>
      </c>
      <c r="C6488" s="3">
        <f>SUMIFS(Data!F:F,Data!$B:$B,Figure16!$B6488,Data!$A:$A,Figure16!$A6488)</f>
        <v>0</v>
      </c>
      <c r="D6488" s="3">
        <f>SUMIFS(Data!Y:Y,Data!$B:$B,Figure16!$B6488,Data!$A:$A,Figure16!$A6488)</f>
        <v>0</v>
      </c>
      <c r="E6488" s="3">
        <f>SUMIFS(Data!Q:Q,Data!$B:$B,Figure16!$B6488,Data!$A:$A,Figure16!$A6488)</f>
        <v>804316259.25925899</v>
      </c>
      <c r="F6488" s="1">
        <f t="shared" si="206"/>
        <v>0</v>
      </c>
      <c r="G6488" s="1">
        <f t="shared" si="207"/>
        <v>0</v>
      </c>
      <c r="H6488">
        <f>SUMIFS(Data!Z:Z,Data!B:B,Figure16!B6488,Data!A:A,Figure16!A6488)</f>
        <v>1</v>
      </c>
    </row>
    <row r="6489" spans="1:8">
      <c r="A6489" s="27">
        <v>2003</v>
      </c>
      <c r="B6489" t="s">
        <v>43</v>
      </c>
      <c r="C6489" s="3">
        <f>SUMIFS(Data!F:F,Data!$B:$B,Figure16!$B6489,Data!$A:$A,Figure16!$A6489)</f>
        <v>0</v>
      </c>
      <c r="D6489" s="3">
        <f>SUMIFS(Data!Y:Y,Data!$B:$B,Figure16!$B6489,Data!$A:$A,Figure16!$A6489)</f>
        <v>0</v>
      </c>
      <c r="E6489" s="3">
        <f>SUMIFS(Data!Q:Q,Data!$B:$B,Figure16!$B6489,Data!$A:$A,Figure16!$A6489)</f>
        <v>882991000</v>
      </c>
      <c r="F6489" s="1">
        <f t="shared" si="206"/>
        <v>0</v>
      </c>
      <c r="G6489" s="1">
        <f t="shared" si="207"/>
        <v>0</v>
      </c>
      <c r="H6489">
        <f>SUMIFS(Data!Z:Z,Data!B:B,Figure16!B6489,Data!A:A,Figure16!A6489)</f>
        <v>1</v>
      </c>
    </row>
    <row r="6490" spans="1:8">
      <c r="A6490" s="27">
        <v>2004</v>
      </c>
      <c r="B6490" t="s">
        <v>43</v>
      </c>
      <c r="C6490" s="3">
        <f>SUMIFS(Data!F:F,Data!$B:$B,Figure16!$B6490,Data!$A:$A,Figure16!$A6490)</f>
        <v>0</v>
      </c>
      <c r="D6490" s="3">
        <f>SUMIFS(Data!Y:Y,Data!$B:$B,Figure16!$B6490,Data!$A:$A,Figure16!$A6490)</f>
        <v>0</v>
      </c>
      <c r="E6490" s="3">
        <f>SUMIFS(Data!Q:Q,Data!$B:$B,Figure16!$B6490,Data!$A:$A,Figure16!$A6490)</f>
        <v>953734555.55555534</v>
      </c>
      <c r="F6490" s="1">
        <f t="shared" si="206"/>
        <v>0</v>
      </c>
      <c r="G6490" s="1">
        <f t="shared" si="207"/>
        <v>0</v>
      </c>
      <c r="H6490">
        <f>SUMIFS(Data!Z:Z,Data!B:B,Figure16!B6490,Data!A:A,Figure16!A6490)</f>
        <v>1</v>
      </c>
    </row>
    <row r="6491" spans="1:8">
      <c r="A6491" s="27">
        <v>2005</v>
      </c>
      <c r="B6491" t="s">
        <v>43</v>
      </c>
      <c r="C6491" s="3">
        <f>SUMIFS(Data!F:F,Data!$B:$B,Figure16!$B6491,Data!$A:$A,Figure16!$A6491)</f>
        <v>0</v>
      </c>
      <c r="D6491" s="3">
        <f>SUMIFS(Data!Y:Y,Data!$B:$B,Figure16!$B6491,Data!$A:$A,Figure16!$A6491)</f>
        <v>0</v>
      </c>
      <c r="E6491" s="3">
        <f>SUMIFS(Data!Q:Q,Data!$B:$B,Figure16!$B6491,Data!$A:$A,Figure16!$A6491)</f>
        <v>1015605740.7407407</v>
      </c>
      <c r="F6491" s="1">
        <f t="shared" si="206"/>
        <v>0</v>
      </c>
      <c r="G6491" s="1">
        <f t="shared" si="207"/>
        <v>0</v>
      </c>
      <c r="H6491">
        <f>SUMIFS(Data!Z:Z,Data!B:B,Figure16!B6491,Data!A:A,Figure16!A6491)</f>
        <v>1</v>
      </c>
    </row>
    <row r="6492" spans="1:8">
      <c r="A6492" s="27">
        <v>2006</v>
      </c>
      <c r="B6492" t="s">
        <v>43</v>
      </c>
      <c r="C6492" s="3">
        <f>SUMIFS(Data!F:F,Data!$B:$B,Figure16!$B6492,Data!$A:$A,Figure16!$A6492)</f>
        <v>0</v>
      </c>
      <c r="D6492" s="3">
        <f>SUMIFS(Data!Y:Y,Data!$B:$B,Figure16!$B6492,Data!$A:$A,Figure16!$A6492)</f>
        <v>0</v>
      </c>
      <c r="E6492" s="3">
        <f>SUMIFS(Data!Q:Q,Data!$B:$B,Figure16!$B6492,Data!$A:$A,Figure16!$A6492)</f>
        <v>1133882148.1481481</v>
      </c>
      <c r="F6492" s="1">
        <f t="shared" si="206"/>
        <v>0</v>
      </c>
      <c r="G6492" s="1">
        <f t="shared" si="207"/>
        <v>0</v>
      </c>
      <c r="H6492">
        <f>SUMIFS(Data!Z:Z,Data!B:B,Figure16!B6492,Data!A:A,Figure16!A6492)</f>
        <v>1</v>
      </c>
    </row>
    <row r="6493" spans="1:8">
      <c r="A6493" s="27">
        <v>2007</v>
      </c>
      <c r="B6493" t="s">
        <v>43</v>
      </c>
      <c r="C6493" s="3">
        <f>SUMIFS(Data!F:F,Data!$B:$B,Figure16!$B6493,Data!$A:$A,Figure16!$A6493)</f>
        <v>0</v>
      </c>
      <c r="D6493" s="3">
        <f>SUMIFS(Data!Y:Y,Data!$B:$B,Figure16!$B6493,Data!$A:$A,Figure16!$A6493)</f>
        <v>0</v>
      </c>
      <c r="E6493" s="3">
        <f>SUMIFS(Data!Q:Q,Data!$B:$B,Figure16!$B6493,Data!$A:$A,Figure16!$A6493)</f>
        <v>1277201407.4074073</v>
      </c>
      <c r="F6493" s="1">
        <f t="shared" si="206"/>
        <v>0</v>
      </c>
      <c r="G6493" s="1">
        <f t="shared" si="207"/>
        <v>0</v>
      </c>
      <c r="H6493">
        <f>SUMIFS(Data!Z:Z,Data!B:B,Figure16!B6493,Data!A:A,Figure16!A6493)</f>
        <v>1</v>
      </c>
    </row>
    <row r="6494" spans="1:8">
      <c r="A6494" s="27">
        <v>2008</v>
      </c>
      <c r="B6494" t="s">
        <v>43</v>
      </c>
      <c r="C6494" s="3">
        <f>SUMIFS(Data!F:F,Data!$B:$B,Figure16!$B6494,Data!$A:$A,Figure16!$A6494)</f>
        <v>0</v>
      </c>
      <c r="D6494" s="3">
        <f>SUMIFS(Data!Y:Y,Data!$B:$B,Figure16!$B6494,Data!$A:$A,Figure16!$A6494)</f>
        <v>0</v>
      </c>
      <c r="E6494" s="3">
        <f>SUMIFS(Data!Q:Q,Data!$B:$B,Figure16!$B6494,Data!$A:$A,Figure16!$A6494)</f>
        <v>1282126185.185185</v>
      </c>
      <c r="F6494" s="1">
        <f t="shared" si="206"/>
        <v>0</v>
      </c>
      <c r="G6494" s="1">
        <f t="shared" si="207"/>
        <v>0</v>
      </c>
      <c r="H6494">
        <f>SUMIFS(Data!Z:Z,Data!B:B,Figure16!B6494,Data!A:A,Figure16!A6494)</f>
        <v>1</v>
      </c>
    </row>
    <row r="6495" spans="1:8">
      <c r="A6495" s="27">
        <v>2009</v>
      </c>
      <c r="B6495" t="s">
        <v>43</v>
      </c>
      <c r="C6495" s="3">
        <f>SUMIFS(Data!F:F,Data!$B:$B,Figure16!$B6495,Data!$A:$A,Figure16!$A6495)</f>
        <v>0</v>
      </c>
      <c r="D6495" s="3">
        <f>SUMIFS(Data!Y:Y,Data!$B:$B,Figure16!$B6495,Data!$A:$A,Figure16!$A6495)</f>
        <v>0</v>
      </c>
      <c r="E6495" s="3">
        <f>SUMIFS(Data!Q:Q,Data!$B:$B,Figure16!$B6495,Data!$A:$A,Figure16!$A6495)</f>
        <v>1262872666.6666665</v>
      </c>
      <c r="F6495" s="1">
        <f t="shared" si="206"/>
        <v>0</v>
      </c>
      <c r="G6495" s="1">
        <f t="shared" si="207"/>
        <v>0</v>
      </c>
      <c r="H6495">
        <f>SUMIFS(Data!Z:Z,Data!B:B,Figure16!B6495,Data!A:A,Figure16!A6495)</f>
        <v>1</v>
      </c>
    </row>
    <row r="6496" spans="1:8">
      <c r="A6496" s="27">
        <v>2010</v>
      </c>
      <c r="B6496" t="s">
        <v>43</v>
      </c>
      <c r="C6496" s="3">
        <f>SUMIFS(Data!F:F,Data!$B:$B,Figure16!$B6496,Data!$A:$A,Figure16!$A6496)</f>
        <v>0</v>
      </c>
      <c r="D6496" s="3">
        <f>SUMIFS(Data!Y:Y,Data!$B:$B,Figure16!$B6496,Data!$A:$A,Figure16!$A6496)</f>
        <v>0</v>
      </c>
      <c r="E6496" s="3">
        <f>SUMIFS(Data!Q:Q,Data!$B:$B,Figure16!$B6496,Data!$A:$A,Figure16!$A6496)</f>
        <v>1382054666.6666665</v>
      </c>
      <c r="F6496" s="1">
        <f t="shared" si="206"/>
        <v>0</v>
      </c>
      <c r="G6496" s="1">
        <f t="shared" si="207"/>
        <v>0</v>
      </c>
      <c r="H6496">
        <f>SUMIFS(Data!Z:Z,Data!B:B,Figure16!B6496,Data!A:A,Figure16!A6496)</f>
        <v>1</v>
      </c>
    </row>
    <row r="6497" spans="1:8">
      <c r="A6497" s="27">
        <v>2011</v>
      </c>
      <c r="B6497" t="s">
        <v>43</v>
      </c>
      <c r="C6497" s="3">
        <f>SUMIFS(Data!F:F,Data!$B:$B,Figure16!$B6497,Data!$A:$A,Figure16!$A6497)</f>
        <v>0</v>
      </c>
      <c r="D6497" s="3">
        <f>SUMIFS(Data!Y:Y,Data!$B:$B,Figure16!$B6497,Data!$A:$A,Figure16!$A6497)</f>
        <v>0</v>
      </c>
      <c r="E6497" s="3">
        <f>SUMIFS(Data!Q:Q,Data!$B:$B,Figure16!$B6497,Data!$A:$A,Figure16!$A6497)</f>
        <v>1438006888.8888888</v>
      </c>
      <c r="F6497" s="1">
        <f t="shared" si="206"/>
        <v>0</v>
      </c>
      <c r="G6497" s="1">
        <f t="shared" si="207"/>
        <v>0</v>
      </c>
      <c r="H6497">
        <f>SUMIFS(Data!Z:Z,Data!B:B,Figure16!B6497,Data!A:A,Figure16!A6497)</f>
        <v>1</v>
      </c>
    </row>
    <row r="6498" spans="1:8">
      <c r="A6498" s="27">
        <v>2012</v>
      </c>
      <c r="B6498" t="s">
        <v>43</v>
      </c>
      <c r="C6498" s="3">
        <f>SUMIFS(Data!F:F,Data!$B:$B,Figure16!$B6498,Data!$A:$A,Figure16!$A6498)</f>
        <v>0</v>
      </c>
      <c r="D6498" s="3">
        <f>SUMIFS(Data!Y:Y,Data!$B:$B,Figure16!$B6498,Data!$A:$A,Figure16!$A6498)</f>
        <v>0</v>
      </c>
      <c r="E6498" s="3">
        <f>SUMIFS(Data!Q:Q,Data!$B:$B,Figure16!$B6498,Data!$A:$A,Figure16!$A6498)</f>
        <v>1436447074.074074</v>
      </c>
      <c r="F6498" s="1">
        <f t="shared" si="206"/>
        <v>0</v>
      </c>
      <c r="G6498" s="1">
        <f t="shared" si="207"/>
        <v>0</v>
      </c>
      <c r="H6498">
        <f>SUMIFS(Data!Z:Z,Data!B:B,Figure16!B6498,Data!A:A,Figure16!A6498)</f>
        <v>1</v>
      </c>
    </row>
    <row r="6499" spans="1:8">
      <c r="A6499" s="27">
        <v>2013</v>
      </c>
      <c r="B6499" t="s">
        <v>43</v>
      </c>
      <c r="C6499" s="3">
        <f>SUMIFS(Data!F:F,Data!$B:$B,Figure16!$B6499,Data!$A:$A,Figure16!$A6499)</f>
        <v>0</v>
      </c>
      <c r="D6499" s="3">
        <f>SUMIFS(Data!Y:Y,Data!$B:$B,Figure16!$B6499,Data!$A:$A,Figure16!$A6499)</f>
        <v>0</v>
      </c>
      <c r="E6499" s="3">
        <f>SUMIFS(Data!Q:Q,Data!$B:$B,Figure16!$B6499,Data!$A:$A,Figure16!$A6499)</f>
        <v>1469795740.7407405</v>
      </c>
      <c r="F6499" s="1">
        <f t="shared" si="206"/>
        <v>0</v>
      </c>
      <c r="G6499" s="1">
        <f t="shared" si="207"/>
        <v>0</v>
      </c>
      <c r="H6499">
        <f>SUMIFS(Data!Z:Z,Data!B:B,Figure16!B6499,Data!A:A,Figure16!A6499)</f>
        <v>1</v>
      </c>
    </row>
    <row r="6500" spans="1:8">
      <c r="A6500" s="27">
        <v>2014</v>
      </c>
      <c r="B6500" t="s">
        <v>43</v>
      </c>
      <c r="C6500" s="3">
        <f>SUMIFS(Data!F:F,Data!$B:$B,Figure16!$B6500,Data!$A:$A,Figure16!$A6500)</f>
        <v>0</v>
      </c>
      <c r="D6500" s="3">
        <f>SUMIFS(Data!Y:Y,Data!$B:$B,Figure16!$B6500,Data!$A:$A,Figure16!$A6500)</f>
        <v>0</v>
      </c>
      <c r="E6500" s="3">
        <f>SUMIFS(Data!Q:Q,Data!$B:$B,Figure16!$B6500,Data!$A:$A,Figure16!$A6500)</f>
        <v>1516576962.9629626</v>
      </c>
      <c r="F6500" s="1">
        <f t="shared" si="206"/>
        <v>0</v>
      </c>
      <c r="G6500" s="1">
        <f t="shared" si="207"/>
        <v>0</v>
      </c>
      <c r="H6500">
        <f>SUMIFS(Data!Z:Z,Data!B:B,Figure16!B6500,Data!A:A,Figure16!A6500)</f>
        <v>1</v>
      </c>
    </row>
    <row r="6501" spans="1:8">
      <c r="A6501" s="27">
        <v>2015</v>
      </c>
      <c r="B6501" t="s">
        <v>43</v>
      </c>
      <c r="C6501" s="3">
        <f>SUMIFS(Data!F:F,Data!$B:$B,Figure16!$B6501,Data!$A:$A,Figure16!$A6501)</f>
        <v>0</v>
      </c>
      <c r="D6501" s="3">
        <f>SUMIFS(Data!Y:Y,Data!$B:$B,Figure16!$B6501,Data!$A:$A,Figure16!$A6501)</f>
        <v>0</v>
      </c>
      <c r="E6501" s="3">
        <f>SUMIFS(Data!Q:Q,Data!$B:$B,Figure16!$B6501,Data!$A:$A,Figure16!$A6501)</f>
        <v>1622436703.7037036</v>
      </c>
      <c r="F6501" s="1">
        <f t="shared" si="206"/>
        <v>0</v>
      </c>
      <c r="G6501" s="1">
        <f t="shared" si="207"/>
        <v>0</v>
      </c>
      <c r="H6501">
        <f>SUMIFS(Data!Z:Z,Data!B:B,Figure16!B6501,Data!A:A,Figure16!A6501)</f>
        <v>1</v>
      </c>
    </row>
    <row r="6502" spans="1:8">
      <c r="A6502" s="27">
        <v>2016</v>
      </c>
      <c r="B6502" t="s">
        <v>43</v>
      </c>
      <c r="C6502" s="3">
        <f>SUMIFS(Data!F:F,Data!$B:$B,Figure16!$B6502,Data!$A:$A,Figure16!$A6502)</f>
        <v>0</v>
      </c>
      <c r="D6502" s="3">
        <f>SUMIFS(Data!Y:Y,Data!$B:$B,Figure16!$B6502,Data!$A:$A,Figure16!$A6502)</f>
        <v>0</v>
      </c>
      <c r="E6502" s="3">
        <f>SUMIFS(Data!Q:Q,Data!$B:$B,Figure16!$B6502,Data!$A:$A,Figure16!$A6502)</f>
        <v>1635675296.2962961</v>
      </c>
      <c r="F6502" s="1">
        <f t="shared" si="206"/>
        <v>0</v>
      </c>
      <c r="G6502" s="1">
        <f t="shared" si="207"/>
        <v>0</v>
      </c>
      <c r="H6502">
        <f>SUMIFS(Data!Z:Z,Data!B:B,Figure16!B6502,Data!A:A,Figure16!A6502)</f>
        <v>1</v>
      </c>
    </row>
    <row r="6503" spans="1:8">
      <c r="A6503" s="27">
        <v>2017</v>
      </c>
      <c r="B6503" t="s">
        <v>43</v>
      </c>
      <c r="C6503" s="3">
        <f>SUMIFS(Data!F:F,Data!$B:$B,Figure16!$B6503,Data!$A:$A,Figure16!$A6503)</f>
        <v>0</v>
      </c>
      <c r="D6503" s="3">
        <f>SUMIFS(Data!Y:Y,Data!$B:$B,Figure16!$B6503,Data!$A:$A,Figure16!$A6503)</f>
        <v>0</v>
      </c>
      <c r="E6503" s="3">
        <f>SUMIFS(Data!Q:Q,Data!$B:$B,Figure16!$B6503,Data!$A:$A,Figure16!$A6503)</f>
        <v>1737504296.2962961</v>
      </c>
      <c r="F6503" s="1">
        <f t="shared" si="206"/>
        <v>0</v>
      </c>
      <c r="G6503" s="1">
        <f t="shared" si="207"/>
        <v>0</v>
      </c>
      <c r="H6503">
        <f>SUMIFS(Data!Z:Z,Data!B:B,Figure16!B6503,Data!A:A,Figure16!A6503)</f>
        <v>1</v>
      </c>
    </row>
    <row r="6504" spans="1:8">
      <c r="A6504" s="27">
        <v>1979</v>
      </c>
      <c r="B6504" t="s">
        <v>75</v>
      </c>
      <c r="C6504" s="3">
        <f>SUMIFS(Data!F:F,Data!$B:$B,Figure16!$B6504,Data!$A:$A,Figure16!$A6504)</f>
        <v>0</v>
      </c>
      <c r="D6504" s="3">
        <f>SUMIFS(Data!Y:Y,Data!$B:$B,Figure16!$B6504,Data!$A:$A,Figure16!$A6504)</f>
        <v>0</v>
      </c>
      <c r="E6504" s="3">
        <f>SUMIFS(Data!Q:Q,Data!$B:$B,Figure16!$B6504,Data!$A:$A,Figure16!$A6504)</f>
        <v>71096359.629629627</v>
      </c>
      <c r="F6504" s="1">
        <f t="shared" si="206"/>
        <v>0</v>
      </c>
      <c r="G6504" s="1">
        <f t="shared" si="207"/>
        <v>0</v>
      </c>
      <c r="H6504">
        <f>SUMIFS(Data!Z:Z,Data!B:B,Figure16!B6504,Data!A:A,Figure16!A6504)</f>
        <v>1</v>
      </c>
    </row>
    <row r="6505" spans="1:8">
      <c r="A6505" s="27">
        <v>1980</v>
      </c>
      <c r="B6505" t="s">
        <v>75</v>
      </c>
      <c r="C6505" s="3">
        <f>SUMIFS(Data!F:F,Data!$B:$B,Figure16!$B6505,Data!$A:$A,Figure16!$A6505)</f>
        <v>0</v>
      </c>
      <c r="D6505" s="3">
        <f>SUMIFS(Data!Y:Y,Data!$B:$B,Figure16!$B6505,Data!$A:$A,Figure16!$A6505)</f>
        <v>0</v>
      </c>
      <c r="E6505" s="3">
        <f>SUMIFS(Data!Q:Q,Data!$B:$B,Figure16!$B6505,Data!$A:$A,Figure16!$A6505)</f>
        <v>82340339.629629627</v>
      </c>
      <c r="F6505" s="1">
        <f t="shared" si="206"/>
        <v>0</v>
      </c>
      <c r="G6505" s="1">
        <f t="shared" si="207"/>
        <v>0</v>
      </c>
      <c r="H6505">
        <f>SUMIFS(Data!Z:Z,Data!B:B,Figure16!B6505,Data!A:A,Figure16!A6505)</f>
        <v>1</v>
      </c>
    </row>
    <row r="6506" spans="1:8">
      <c r="A6506" s="27">
        <v>1981</v>
      </c>
      <c r="B6506" t="s">
        <v>75</v>
      </c>
      <c r="C6506" s="3">
        <f>SUMIFS(Data!F:F,Data!$B:$B,Figure16!$B6506,Data!$A:$A,Figure16!$A6506)</f>
        <v>0</v>
      </c>
      <c r="D6506" s="3">
        <f>SUMIFS(Data!Y:Y,Data!$B:$B,Figure16!$B6506,Data!$A:$A,Figure16!$A6506)</f>
        <v>0</v>
      </c>
      <c r="E6506" s="3">
        <f>SUMIFS(Data!Q:Q,Data!$B:$B,Figure16!$B6506,Data!$A:$A,Figure16!$A6506)</f>
        <v>102086539.25925925</v>
      </c>
      <c r="F6506" s="1">
        <f t="shared" si="206"/>
        <v>0</v>
      </c>
      <c r="G6506" s="1">
        <f t="shared" si="207"/>
        <v>0</v>
      </c>
      <c r="H6506">
        <f>SUMIFS(Data!Z:Z,Data!B:B,Figure16!B6506,Data!A:A,Figure16!A6506)</f>
        <v>1</v>
      </c>
    </row>
    <row r="6507" spans="1:8">
      <c r="A6507" s="27">
        <v>1982</v>
      </c>
      <c r="B6507" t="s">
        <v>75</v>
      </c>
      <c r="C6507" s="3">
        <f>SUMIFS(Data!F:F,Data!$B:$B,Figure16!$B6507,Data!$A:$A,Figure16!$A6507)</f>
        <v>0</v>
      </c>
      <c r="D6507" s="3">
        <f>SUMIFS(Data!Y:Y,Data!$B:$B,Figure16!$B6507,Data!$A:$A,Figure16!$A6507)</f>
        <v>0</v>
      </c>
      <c r="E6507" s="3">
        <f>SUMIFS(Data!Q:Q,Data!$B:$B,Figure16!$B6507,Data!$A:$A,Figure16!$A6507)</f>
        <v>113759203.33333333</v>
      </c>
      <c r="F6507" s="1">
        <f t="shared" si="206"/>
        <v>0</v>
      </c>
      <c r="G6507" s="1">
        <f t="shared" si="207"/>
        <v>0</v>
      </c>
      <c r="H6507">
        <f>SUMIFS(Data!Z:Z,Data!B:B,Figure16!B6507,Data!A:A,Figure16!A6507)</f>
        <v>1</v>
      </c>
    </row>
    <row r="6508" spans="1:8">
      <c r="A6508" s="27">
        <v>1983</v>
      </c>
      <c r="B6508" t="s">
        <v>75</v>
      </c>
      <c r="C6508" s="3">
        <f>SUMIFS(Data!F:F,Data!$B:$B,Figure16!$B6508,Data!$A:$A,Figure16!$A6508)</f>
        <v>0</v>
      </c>
      <c r="D6508" s="3">
        <f>SUMIFS(Data!Y:Y,Data!$B:$B,Figure16!$B6508,Data!$A:$A,Figure16!$A6508)</f>
        <v>0</v>
      </c>
      <c r="E6508" s="3">
        <f>SUMIFS(Data!Q:Q,Data!$B:$B,Figure16!$B6508,Data!$A:$A,Figure16!$A6508)</f>
        <v>122255349.62962963</v>
      </c>
      <c r="F6508" s="1">
        <f t="shared" si="206"/>
        <v>0</v>
      </c>
      <c r="G6508" s="1">
        <f t="shared" si="207"/>
        <v>0</v>
      </c>
      <c r="H6508">
        <f>SUMIFS(Data!Z:Z,Data!B:B,Figure16!B6508,Data!A:A,Figure16!A6508)</f>
        <v>1</v>
      </c>
    </row>
    <row r="6509" spans="1:8">
      <c r="A6509" s="27">
        <v>1984</v>
      </c>
      <c r="B6509" t="s">
        <v>75</v>
      </c>
      <c r="C6509" s="3">
        <f>SUMIFS(Data!F:F,Data!$B:$B,Figure16!$B6509,Data!$A:$A,Figure16!$A6509)</f>
        <v>0</v>
      </c>
      <c r="D6509" s="3">
        <f>SUMIFS(Data!Y:Y,Data!$B:$B,Figure16!$B6509,Data!$A:$A,Figure16!$A6509)</f>
        <v>0</v>
      </c>
      <c r="E6509" s="3">
        <f>SUMIFS(Data!Q:Q,Data!$B:$B,Figure16!$B6509,Data!$A:$A,Figure16!$A6509)</f>
        <v>135024987.77777776</v>
      </c>
      <c r="F6509" s="1">
        <f t="shared" si="206"/>
        <v>0</v>
      </c>
      <c r="G6509" s="1">
        <f t="shared" si="207"/>
        <v>0</v>
      </c>
      <c r="H6509">
        <f>SUMIFS(Data!Z:Z,Data!B:B,Figure16!B6509,Data!A:A,Figure16!A6509)</f>
        <v>1</v>
      </c>
    </row>
    <row r="6510" spans="1:8">
      <c r="A6510" s="27">
        <v>1985</v>
      </c>
      <c r="B6510" t="s">
        <v>75</v>
      </c>
      <c r="C6510" s="3">
        <f>SUMIFS(Data!F:F,Data!$B:$B,Figure16!$B6510,Data!$A:$A,Figure16!$A6510)</f>
        <v>0</v>
      </c>
      <c r="D6510" s="3">
        <f>SUMIFS(Data!Y:Y,Data!$B:$B,Figure16!$B6510,Data!$A:$A,Figure16!$A6510)</f>
        <v>0</v>
      </c>
      <c r="E6510" s="3">
        <f>SUMIFS(Data!Q:Q,Data!$B:$B,Figure16!$B6510,Data!$A:$A,Figure16!$A6510)</f>
        <v>145641705.18518516</v>
      </c>
      <c r="F6510" s="1">
        <f t="shared" si="206"/>
        <v>0</v>
      </c>
      <c r="G6510" s="1">
        <f t="shared" si="207"/>
        <v>0</v>
      </c>
      <c r="H6510">
        <f>SUMIFS(Data!Z:Z,Data!B:B,Figure16!B6510,Data!A:A,Figure16!A6510)</f>
        <v>1</v>
      </c>
    </row>
    <row r="6511" spans="1:8">
      <c r="A6511" s="27">
        <v>1986</v>
      </c>
      <c r="B6511" t="s">
        <v>75</v>
      </c>
      <c r="C6511" s="3">
        <f>SUMIFS(Data!F:F,Data!$B:$B,Figure16!$B6511,Data!$A:$A,Figure16!$A6511)</f>
        <v>0</v>
      </c>
      <c r="D6511" s="3">
        <f>SUMIFS(Data!Y:Y,Data!$B:$B,Figure16!$B6511,Data!$A:$A,Figure16!$A6511)</f>
        <v>0</v>
      </c>
      <c r="E6511" s="3">
        <f>SUMIFS(Data!Q:Q,Data!$B:$B,Figure16!$B6511,Data!$A:$A,Figure16!$A6511)</f>
        <v>160846656.66666666</v>
      </c>
      <c r="F6511" s="1">
        <f t="shared" si="206"/>
        <v>0</v>
      </c>
      <c r="G6511" s="1">
        <f t="shared" si="207"/>
        <v>0</v>
      </c>
      <c r="H6511">
        <f>SUMIFS(Data!Z:Z,Data!B:B,Figure16!B6511,Data!A:A,Figure16!A6511)</f>
        <v>1</v>
      </c>
    </row>
    <row r="6512" spans="1:8">
      <c r="A6512" s="27">
        <v>1987</v>
      </c>
      <c r="B6512" t="s">
        <v>75</v>
      </c>
      <c r="C6512" s="3">
        <f>SUMIFS(Data!F:F,Data!$B:$B,Figure16!$B6512,Data!$A:$A,Figure16!$A6512)</f>
        <v>0</v>
      </c>
      <c r="D6512" s="3">
        <f>SUMIFS(Data!Y:Y,Data!$B:$B,Figure16!$B6512,Data!$A:$A,Figure16!$A6512)</f>
        <v>0</v>
      </c>
      <c r="E6512" s="3">
        <f>SUMIFS(Data!Q:Q,Data!$B:$B,Figure16!$B6512,Data!$A:$A,Figure16!$A6512)</f>
        <v>175580647.4074074</v>
      </c>
      <c r="F6512" s="1">
        <f t="shared" si="206"/>
        <v>0</v>
      </c>
      <c r="G6512" s="1">
        <f t="shared" si="207"/>
        <v>0</v>
      </c>
      <c r="H6512">
        <f>SUMIFS(Data!Z:Z,Data!B:B,Figure16!B6512,Data!A:A,Figure16!A6512)</f>
        <v>1</v>
      </c>
    </row>
    <row r="6513" spans="1:8">
      <c r="A6513" s="27">
        <v>1988</v>
      </c>
      <c r="B6513" t="s">
        <v>75</v>
      </c>
      <c r="C6513" s="3">
        <f>SUMIFS(Data!F:F,Data!$B:$B,Figure16!$B6513,Data!$A:$A,Figure16!$A6513)</f>
        <v>0</v>
      </c>
      <c r="D6513" s="3">
        <f>SUMIFS(Data!Y:Y,Data!$B:$B,Figure16!$B6513,Data!$A:$A,Figure16!$A6513)</f>
        <v>0</v>
      </c>
      <c r="E6513" s="3">
        <f>SUMIFS(Data!Q:Q,Data!$B:$B,Figure16!$B6513,Data!$A:$A,Figure16!$A6513)</f>
        <v>200726712.59259257</v>
      </c>
      <c r="F6513" s="1">
        <f t="shared" si="206"/>
        <v>0</v>
      </c>
      <c r="G6513" s="1">
        <f t="shared" si="207"/>
        <v>0</v>
      </c>
      <c r="H6513">
        <f>SUMIFS(Data!Z:Z,Data!B:B,Figure16!B6513,Data!A:A,Figure16!A6513)</f>
        <v>1</v>
      </c>
    </row>
    <row r="6514" spans="1:8">
      <c r="A6514" s="27">
        <v>1989</v>
      </c>
      <c r="B6514" t="s">
        <v>75</v>
      </c>
      <c r="C6514" s="3">
        <f>SUMIFS(Data!F:F,Data!$B:$B,Figure16!$B6514,Data!$A:$A,Figure16!$A6514)</f>
        <v>0</v>
      </c>
      <c r="D6514" s="3">
        <f>SUMIFS(Data!Y:Y,Data!$B:$B,Figure16!$B6514,Data!$A:$A,Figure16!$A6514)</f>
        <v>0</v>
      </c>
      <c r="E6514" s="3">
        <f>SUMIFS(Data!Q:Q,Data!$B:$B,Figure16!$B6514,Data!$A:$A,Figure16!$A6514)</f>
        <v>214745002.22222221</v>
      </c>
      <c r="F6514" s="1">
        <f t="shared" si="206"/>
        <v>0</v>
      </c>
      <c r="G6514" s="1">
        <f t="shared" si="207"/>
        <v>0</v>
      </c>
      <c r="H6514">
        <f>SUMIFS(Data!Z:Z,Data!B:B,Figure16!B6514,Data!A:A,Figure16!A6514)</f>
        <v>1</v>
      </c>
    </row>
    <row r="6515" spans="1:8">
      <c r="A6515" s="27">
        <v>1990</v>
      </c>
      <c r="B6515" t="s">
        <v>75</v>
      </c>
      <c r="C6515" s="3">
        <f>SUMIFS(Data!F:F,Data!$B:$B,Figure16!$B6515,Data!$A:$A,Figure16!$A6515)</f>
        <v>0</v>
      </c>
      <c r="D6515" s="3">
        <f>SUMIFS(Data!Y:Y,Data!$B:$B,Figure16!$B6515,Data!$A:$A,Figure16!$A6515)</f>
        <v>0</v>
      </c>
      <c r="E6515" s="3">
        <f>SUMIFS(Data!Q:Q,Data!$B:$B,Figure16!$B6515,Data!$A:$A,Figure16!$A6515)</f>
        <v>240365262.59259257</v>
      </c>
      <c r="F6515" s="1">
        <f t="shared" si="206"/>
        <v>0</v>
      </c>
      <c r="G6515" s="1">
        <f t="shared" si="207"/>
        <v>0</v>
      </c>
      <c r="H6515">
        <f>SUMIFS(Data!Z:Z,Data!B:B,Figure16!B6515,Data!A:A,Figure16!A6515)</f>
        <v>1</v>
      </c>
    </row>
    <row r="6516" spans="1:8">
      <c r="A6516" s="27">
        <v>1991</v>
      </c>
      <c r="B6516" t="s">
        <v>75</v>
      </c>
      <c r="C6516" s="3">
        <f>SUMIFS(Data!F:F,Data!$B:$B,Figure16!$B6516,Data!$A:$A,Figure16!$A6516)</f>
        <v>0</v>
      </c>
      <c r="D6516" s="3">
        <f>SUMIFS(Data!Y:Y,Data!$B:$B,Figure16!$B6516,Data!$A:$A,Figure16!$A6516)</f>
        <v>0</v>
      </c>
      <c r="E6516" s="3">
        <f>SUMIFS(Data!Q:Q,Data!$B:$B,Figure16!$B6516,Data!$A:$A,Figure16!$A6516)</f>
        <v>254829629.62962961</v>
      </c>
      <c r="F6516" s="1">
        <f t="shared" si="206"/>
        <v>0</v>
      </c>
      <c r="G6516" s="1">
        <f t="shared" si="207"/>
        <v>0</v>
      </c>
      <c r="H6516">
        <f>SUMIFS(Data!Z:Z,Data!B:B,Figure16!B6516,Data!A:A,Figure16!A6516)</f>
        <v>1</v>
      </c>
    </row>
    <row r="6517" spans="1:8">
      <c r="A6517" s="27">
        <v>1992</v>
      </c>
      <c r="B6517" t="s">
        <v>75</v>
      </c>
      <c r="C6517" s="3">
        <f>SUMIFS(Data!F:F,Data!$B:$B,Figure16!$B6517,Data!$A:$A,Figure16!$A6517)</f>
        <v>0</v>
      </c>
      <c r="D6517" s="3">
        <f>SUMIFS(Data!Y:Y,Data!$B:$B,Figure16!$B6517,Data!$A:$A,Figure16!$A6517)</f>
        <v>0</v>
      </c>
      <c r="E6517" s="3">
        <f>SUMIFS(Data!Q:Q,Data!$B:$B,Figure16!$B6517,Data!$A:$A,Figure16!$A6517)</f>
        <v>277954111.1111111</v>
      </c>
      <c r="F6517" s="1">
        <f t="shared" si="206"/>
        <v>0</v>
      </c>
      <c r="G6517" s="1">
        <f t="shared" si="207"/>
        <v>0</v>
      </c>
      <c r="H6517">
        <f>SUMIFS(Data!Z:Z,Data!B:B,Figure16!B6517,Data!A:A,Figure16!A6517)</f>
        <v>1</v>
      </c>
    </row>
    <row r="6518" spans="1:8">
      <c r="A6518" s="27">
        <v>1993</v>
      </c>
      <c r="B6518" t="s">
        <v>75</v>
      </c>
      <c r="C6518" s="3">
        <f>SUMIFS(Data!F:F,Data!$B:$B,Figure16!$B6518,Data!$A:$A,Figure16!$A6518)</f>
        <v>0</v>
      </c>
      <c r="D6518" s="3">
        <f>SUMIFS(Data!Y:Y,Data!$B:$B,Figure16!$B6518,Data!$A:$A,Figure16!$A6518)</f>
        <v>0</v>
      </c>
      <c r="E6518" s="3">
        <f>SUMIFS(Data!Q:Q,Data!$B:$B,Figure16!$B6518,Data!$A:$A,Figure16!$A6518)</f>
        <v>286307814.81481481</v>
      </c>
      <c r="F6518" s="1">
        <f t="shared" si="206"/>
        <v>0</v>
      </c>
      <c r="G6518" s="1">
        <f t="shared" si="207"/>
        <v>0</v>
      </c>
      <c r="H6518">
        <f>SUMIFS(Data!Z:Z,Data!B:B,Figure16!B6518,Data!A:A,Figure16!A6518)</f>
        <v>1</v>
      </c>
    </row>
    <row r="6519" spans="1:8">
      <c r="A6519" s="27">
        <v>1994</v>
      </c>
      <c r="B6519" t="s">
        <v>75</v>
      </c>
      <c r="C6519" s="3">
        <f>SUMIFS(Data!F:F,Data!$B:$B,Figure16!$B6519,Data!$A:$A,Figure16!$A6519)</f>
        <v>0</v>
      </c>
      <c r="D6519" s="3">
        <f>SUMIFS(Data!Y:Y,Data!$B:$B,Figure16!$B6519,Data!$A:$A,Figure16!$A6519)</f>
        <v>0</v>
      </c>
      <c r="E6519" s="3">
        <f>SUMIFS(Data!Q:Q,Data!$B:$B,Figure16!$B6519,Data!$A:$A,Figure16!$A6519)</f>
        <v>289438481.48148143</v>
      </c>
      <c r="F6519" s="1">
        <f t="shared" si="206"/>
        <v>0</v>
      </c>
      <c r="G6519" s="1">
        <f t="shared" si="207"/>
        <v>0</v>
      </c>
      <c r="H6519">
        <f>SUMIFS(Data!Z:Z,Data!B:B,Figure16!B6519,Data!A:A,Figure16!A6519)</f>
        <v>1</v>
      </c>
    </row>
    <row r="6520" spans="1:8">
      <c r="A6520" s="27">
        <v>1995</v>
      </c>
      <c r="B6520" t="s">
        <v>75</v>
      </c>
      <c r="C6520" s="3">
        <f>SUMIFS(Data!F:F,Data!$B:$B,Figure16!$B6520,Data!$A:$A,Figure16!$A6520)</f>
        <v>0</v>
      </c>
      <c r="D6520" s="3">
        <f>SUMIFS(Data!Y:Y,Data!$B:$B,Figure16!$B6520,Data!$A:$A,Figure16!$A6520)</f>
        <v>0</v>
      </c>
      <c r="E6520" s="3">
        <f>SUMIFS(Data!Q:Q,Data!$B:$B,Figure16!$B6520,Data!$A:$A,Figure16!$A6520)</f>
        <v>316008481.48148143</v>
      </c>
      <c r="F6520" s="1">
        <f t="shared" si="206"/>
        <v>0</v>
      </c>
      <c r="G6520" s="1">
        <f t="shared" si="207"/>
        <v>0</v>
      </c>
      <c r="H6520">
        <f>SUMIFS(Data!Z:Z,Data!B:B,Figure16!B6520,Data!A:A,Figure16!A6520)</f>
        <v>1</v>
      </c>
    </row>
    <row r="6521" spans="1:8">
      <c r="A6521" s="27">
        <v>1996</v>
      </c>
      <c r="B6521" t="s">
        <v>75</v>
      </c>
      <c r="C6521" s="3">
        <f>SUMIFS(Data!F:F,Data!$B:$B,Figure16!$B6521,Data!$A:$A,Figure16!$A6521)</f>
        <v>0</v>
      </c>
      <c r="D6521" s="3">
        <f>SUMIFS(Data!Y:Y,Data!$B:$B,Figure16!$B6521,Data!$A:$A,Figure16!$A6521)</f>
        <v>0</v>
      </c>
      <c r="E6521" s="3">
        <f>SUMIFS(Data!Q:Q,Data!$B:$B,Figure16!$B6521,Data!$A:$A,Figure16!$A6521)</f>
        <v>331489703.7037037</v>
      </c>
      <c r="F6521" s="1">
        <f t="shared" si="206"/>
        <v>0</v>
      </c>
      <c r="G6521" s="1">
        <f t="shared" si="207"/>
        <v>0</v>
      </c>
      <c r="H6521">
        <f>SUMIFS(Data!Z:Z,Data!B:B,Figure16!B6521,Data!A:A,Figure16!A6521)</f>
        <v>1</v>
      </c>
    </row>
    <row r="6522" spans="1:8">
      <c r="A6522" s="27">
        <v>1997</v>
      </c>
      <c r="B6522" t="s">
        <v>75</v>
      </c>
      <c r="C6522" s="3">
        <f>SUMIFS(Data!F:F,Data!$B:$B,Figure16!$B6522,Data!$A:$A,Figure16!$A6522)</f>
        <v>0</v>
      </c>
      <c r="D6522" s="3">
        <f>SUMIFS(Data!Y:Y,Data!$B:$B,Figure16!$B6522,Data!$A:$A,Figure16!$A6522)</f>
        <v>0</v>
      </c>
      <c r="E6522" s="3">
        <f>SUMIFS(Data!Q:Q,Data!$B:$B,Figure16!$B6522,Data!$A:$A,Figure16!$A6522)</f>
        <v>347770000</v>
      </c>
      <c r="F6522" s="1">
        <f t="shared" si="206"/>
        <v>0</v>
      </c>
      <c r="G6522" s="1">
        <f t="shared" si="207"/>
        <v>0</v>
      </c>
      <c r="H6522">
        <f>SUMIFS(Data!Z:Z,Data!B:B,Figure16!B6522,Data!A:A,Figure16!A6522)</f>
        <v>1</v>
      </c>
    </row>
    <row r="6523" spans="1:8">
      <c r="A6523" s="27">
        <v>1998</v>
      </c>
      <c r="B6523" t="s">
        <v>75</v>
      </c>
      <c r="C6523" s="3">
        <f>SUMIFS(Data!F:F,Data!$B:$B,Figure16!$B6523,Data!$A:$A,Figure16!$A6523)</f>
        <v>0</v>
      </c>
      <c r="D6523" s="3">
        <f>SUMIFS(Data!Y:Y,Data!$B:$B,Figure16!$B6523,Data!$A:$A,Figure16!$A6523)</f>
        <v>0</v>
      </c>
      <c r="E6523" s="3">
        <f>SUMIFS(Data!Q:Q,Data!$B:$B,Figure16!$B6523,Data!$A:$A,Figure16!$A6523)</f>
        <v>373619851.85185182</v>
      </c>
      <c r="F6523" s="1">
        <f t="shared" si="206"/>
        <v>0</v>
      </c>
      <c r="G6523" s="1">
        <f t="shared" si="207"/>
        <v>0</v>
      </c>
      <c r="H6523">
        <f>SUMIFS(Data!Z:Z,Data!B:B,Figure16!B6523,Data!A:A,Figure16!A6523)</f>
        <v>1</v>
      </c>
    </row>
    <row r="6524" spans="1:8">
      <c r="A6524" s="27">
        <v>1999</v>
      </c>
      <c r="B6524" t="s">
        <v>75</v>
      </c>
      <c r="C6524" s="3">
        <f>SUMIFS(Data!F:F,Data!$B:$B,Figure16!$B6524,Data!$A:$A,Figure16!$A6524)</f>
        <v>0</v>
      </c>
      <c r="D6524" s="3">
        <f>SUMIFS(Data!Y:Y,Data!$B:$B,Figure16!$B6524,Data!$A:$A,Figure16!$A6524)</f>
        <v>0</v>
      </c>
      <c r="E6524" s="3">
        <f>SUMIFS(Data!Q:Q,Data!$B:$B,Figure16!$B6524,Data!$A:$A,Figure16!$A6524)</f>
        <v>390719148.14814818</v>
      </c>
      <c r="F6524" s="1">
        <f t="shared" si="206"/>
        <v>0</v>
      </c>
      <c r="G6524" s="1">
        <f t="shared" si="207"/>
        <v>0</v>
      </c>
      <c r="H6524">
        <f>SUMIFS(Data!Z:Z,Data!B:B,Figure16!B6524,Data!A:A,Figure16!A6524)</f>
        <v>1</v>
      </c>
    </row>
    <row r="6525" spans="1:8">
      <c r="A6525" s="27">
        <v>2000</v>
      </c>
      <c r="B6525" t="s">
        <v>75</v>
      </c>
      <c r="C6525" s="3">
        <f>SUMIFS(Data!F:F,Data!$B:$B,Figure16!$B6525,Data!$A:$A,Figure16!$A6525)</f>
        <v>0</v>
      </c>
      <c r="D6525" s="3">
        <f>SUMIFS(Data!Y:Y,Data!$B:$B,Figure16!$B6525,Data!$A:$A,Figure16!$A6525)</f>
        <v>0</v>
      </c>
      <c r="E6525" s="3">
        <f>SUMIFS(Data!Q:Q,Data!$B:$B,Figure16!$B6525,Data!$A:$A,Figure16!$A6525)</f>
        <v>396261370.37037033</v>
      </c>
      <c r="F6525" s="1">
        <f t="shared" si="206"/>
        <v>0</v>
      </c>
      <c r="G6525" s="1">
        <f t="shared" si="207"/>
        <v>0</v>
      </c>
      <c r="H6525">
        <f>SUMIFS(Data!Z:Z,Data!B:B,Figure16!B6525,Data!A:A,Figure16!A6525)</f>
        <v>1</v>
      </c>
    </row>
    <row r="6526" spans="1:8">
      <c r="A6526" s="27">
        <v>2001</v>
      </c>
      <c r="B6526" t="s">
        <v>75</v>
      </c>
      <c r="C6526" s="3">
        <f>SUMIFS(Data!F:F,Data!$B:$B,Figure16!$B6526,Data!$A:$A,Figure16!$A6526)</f>
        <v>0</v>
      </c>
      <c r="D6526" s="3">
        <f>SUMIFS(Data!Y:Y,Data!$B:$B,Figure16!$B6526,Data!$A:$A,Figure16!$A6526)</f>
        <v>0</v>
      </c>
      <c r="E6526" s="3">
        <f>SUMIFS(Data!Q:Q,Data!$B:$B,Figure16!$B6526,Data!$A:$A,Figure16!$A6526)</f>
        <v>430039296.29629624</v>
      </c>
      <c r="F6526" s="1">
        <f t="shared" si="206"/>
        <v>0</v>
      </c>
      <c r="G6526" s="1">
        <f t="shared" si="207"/>
        <v>0</v>
      </c>
      <c r="H6526">
        <f>SUMIFS(Data!Z:Z,Data!B:B,Figure16!B6526,Data!A:A,Figure16!A6526)</f>
        <v>1</v>
      </c>
    </row>
    <row r="6527" spans="1:8">
      <c r="A6527" s="27">
        <v>2002</v>
      </c>
      <c r="B6527" t="s">
        <v>75</v>
      </c>
      <c r="C6527" s="3">
        <f>SUMIFS(Data!F:F,Data!$B:$B,Figure16!$B6527,Data!$A:$A,Figure16!$A6527)</f>
        <v>0</v>
      </c>
      <c r="D6527" s="3">
        <f>SUMIFS(Data!Y:Y,Data!$B:$B,Figure16!$B6527,Data!$A:$A,Figure16!$A6527)</f>
        <v>0</v>
      </c>
      <c r="E6527" s="3">
        <f>SUMIFS(Data!Q:Q,Data!$B:$B,Figure16!$B6527,Data!$A:$A,Figure16!$A6527)</f>
        <v>461883444.44444442</v>
      </c>
      <c r="F6527" s="1">
        <f t="shared" si="206"/>
        <v>0</v>
      </c>
      <c r="G6527" s="1">
        <f t="shared" si="207"/>
        <v>0</v>
      </c>
      <c r="H6527">
        <f>SUMIFS(Data!Z:Z,Data!B:B,Figure16!B6527,Data!A:A,Figure16!A6527)</f>
        <v>1</v>
      </c>
    </row>
    <row r="6528" spans="1:8">
      <c r="A6528" s="27">
        <v>2003</v>
      </c>
      <c r="B6528" t="s">
        <v>75</v>
      </c>
      <c r="C6528" s="3">
        <f>SUMIFS(Data!F:F,Data!$B:$B,Figure16!$B6528,Data!$A:$A,Figure16!$A6528)</f>
        <v>0</v>
      </c>
      <c r="D6528" s="3">
        <f>SUMIFS(Data!Y:Y,Data!$B:$B,Figure16!$B6528,Data!$A:$A,Figure16!$A6528)</f>
        <v>0</v>
      </c>
      <c r="E6528" s="3">
        <f>SUMIFS(Data!Q:Q,Data!$B:$B,Figure16!$B6528,Data!$A:$A,Figure16!$A6528)</f>
        <v>481806296.29629624</v>
      </c>
      <c r="F6528" s="1">
        <f t="shared" si="206"/>
        <v>0</v>
      </c>
      <c r="G6528" s="1">
        <f t="shared" si="207"/>
        <v>0</v>
      </c>
      <c r="H6528">
        <f>SUMIFS(Data!Z:Z,Data!B:B,Figure16!B6528,Data!A:A,Figure16!A6528)</f>
        <v>1</v>
      </c>
    </row>
    <row r="6529" spans="1:8">
      <c r="A6529" s="27">
        <v>2004</v>
      </c>
      <c r="B6529" t="s">
        <v>75</v>
      </c>
      <c r="C6529" s="3">
        <f>SUMIFS(Data!F:F,Data!$B:$B,Figure16!$B6529,Data!$A:$A,Figure16!$A6529)</f>
        <v>0</v>
      </c>
      <c r="D6529" s="3">
        <f>SUMIFS(Data!Y:Y,Data!$B:$B,Figure16!$B6529,Data!$A:$A,Figure16!$A6529)</f>
        <v>0</v>
      </c>
      <c r="E6529" s="3">
        <f>SUMIFS(Data!Q:Q,Data!$B:$B,Figure16!$B6529,Data!$A:$A,Figure16!$A6529)</f>
        <v>521975111.1111111</v>
      </c>
      <c r="F6529" s="1">
        <f t="shared" si="206"/>
        <v>0</v>
      </c>
      <c r="G6529" s="1">
        <f t="shared" si="207"/>
        <v>0</v>
      </c>
      <c r="H6529">
        <f>SUMIFS(Data!Z:Z,Data!B:B,Figure16!B6529,Data!A:A,Figure16!A6529)</f>
        <v>1</v>
      </c>
    </row>
    <row r="6530" spans="1:8">
      <c r="A6530" s="27">
        <v>2005</v>
      </c>
      <c r="B6530" t="s">
        <v>75</v>
      </c>
      <c r="C6530" s="3">
        <f>SUMIFS(Data!F:F,Data!$B:$B,Figure16!$B6530,Data!$A:$A,Figure16!$A6530)</f>
        <v>0</v>
      </c>
      <c r="D6530" s="3">
        <f>SUMIFS(Data!Y:Y,Data!$B:$B,Figure16!$B6530,Data!$A:$A,Figure16!$A6530)</f>
        <v>0</v>
      </c>
      <c r="E6530" s="3">
        <f>SUMIFS(Data!Q:Q,Data!$B:$B,Figure16!$B6530,Data!$A:$A,Figure16!$A6530)</f>
        <v>550728666.66666663</v>
      </c>
      <c r="F6530" s="1">
        <f t="shared" si="206"/>
        <v>0</v>
      </c>
      <c r="G6530" s="1">
        <f t="shared" si="207"/>
        <v>0</v>
      </c>
      <c r="H6530">
        <f>SUMIFS(Data!Z:Z,Data!B:B,Figure16!B6530,Data!A:A,Figure16!A6530)</f>
        <v>1</v>
      </c>
    </row>
    <row r="6531" spans="1:8">
      <c r="A6531" s="27">
        <v>2006</v>
      </c>
      <c r="B6531" t="s">
        <v>75</v>
      </c>
      <c r="C6531" s="3">
        <f>SUMIFS(Data!F:F,Data!$B:$B,Figure16!$B6531,Data!$A:$A,Figure16!$A6531)</f>
        <v>0</v>
      </c>
      <c r="D6531" s="3">
        <f>SUMIFS(Data!Y:Y,Data!$B:$B,Figure16!$B6531,Data!$A:$A,Figure16!$A6531)</f>
        <v>0</v>
      </c>
      <c r="E6531" s="3">
        <f>SUMIFS(Data!Q:Q,Data!$B:$B,Figure16!$B6531,Data!$A:$A,Figure16!$A6531)</f>
        <v>610930037.03703701</v>
      </c>
      <c r="F6531" s="1">
        <f t="shared" ref="F6531:F6594" si="208">IF(E6531&gt;0,C6531/E6531*100,"")</f>
        <v>0</v>
      </c>
      <c r="G6531" s="1">
        <f t="shared" ref="G6531:G6594" si="209">IF($E6531&gt;0,D6531/$E6531*100,"")</f>
        <v>0</v>
      </c>
      <c r="H6531">
        <f>SUMIFS(Data!Z:Z,Data!B:B,Figure16!B6531,Data!A:A,Figure16!A6531)</f>
        <v>1</v>
      </c>
    </row>
    <row r="6532" spans="1:8">
      <c r="A6532" s="27">
        <v>2007</v>
      </c>
      <c r="B6532" t="s">
        <v>75</v>
      </c>
      <c r="C6532" s="3">
        <f>SUMIFS(Data!F:F,Data!$B:$B,Figure16!$B6532,Data!$A:$A,Figure16!$A6532)</f>
        <v>0</v>
      </c>
      <c r="D6532" s="3">
        <f>SUMIFS(Data!Y:Y,Data!$B:$B,Figure16!$B6532,Data!$A:$A,Figure16!$A6532)</f>
        <v>0</v>
      </c>
      <c r="E6532" s="3">
        <f>SUMIFS(Data!Q:Q,Data!$B:$B,Figure16!$B6532,Data!$A:$A,Figure16!$A6532)</f>
        <v>684446259.25925922</v>
      </c>
      <c r="F6532" s="1">
        <f t="shared" si="208"/>
        <v>0</v>
      </c>
      <c r="G6532" s="1">
        <f t="shared" si="209"/>
        <v>0</v>
      </c>
      <c r="H6532">
        <f>SUMIFS(Data!Z:Z,Data!B:B,Figure16!B6532,Data!A:A,Figure16!A6532)</f>
        <v>1</v>
      </c>
    </row>
    <row r="6533" spans="1:8">
      <c r="A6533" s="27">
        <v>2008</v>
      </c>
      <c r="B6533" t="s">
        <v>75</v>
      </c>
      <c r="C6533" s="3">
        <f>SUMIFS(Data!F:F,Data!$B:$B,Figure16!$B6533,Data!$A:$A,Figure16!$A6533)</f>
        <v>0</v>
      </c>
      <c r="D6533" s="3">
        <f>SUMIFS(Data!Y:Y,Data!$B:$B,Figure16!$B6533,Data!$A:$A,Figure16!$A6533)</f>
        <v>0</v>
      </c>
      <c r="E6533" s="3">
        <f>SUMIFS(Data!Q:Q,Data!$B:$B,Figure16!$B6533,Data!$A:$A,Figure16!$A6533)</f>
        <v>695428851.85185182</v>
      </c>
      <c r="F6533" s="1">
        <f t="shared" si="208"/>
        <v>0</v>
      </c>
      <c r="G6533" s="1">
        <f t="shared" si="209"/>
        <v>0</v>
      </c>
      <c r="H6533">
        <f>SUMIFS(Data!Z:Z,Data!B:B,Figure16!B6533,Data!A:A,Figure16!A6533)</f>
        <v>1</v>
      </c>
    </row>
    <row r="6534" spans="1:8">
      <c r="A6534" s="27">
        <v>2009</v>
      </c>
      <c r="B6534" t="s">
        <v>75</v>
      </c>
      <c r="C6534" s="3">
        <f>SUMIFS(Data!F:F,Data!$B:$B,Figure16!$B6534,Data!$A:$A,Figure16!$A6534)</f>
        <v>0</v>
      </c>
      <c r="D6534" s="3">
        <f>SUMIFS(Data!Y:Y,Data!$B:$B,Figure16!$B6534,Data!$A:$A,Figure16!$A6534)</f>
        <v>0</v>
      </c>
      <c r="E6534" s="3">
        <f>SUMIFS(Data!Q:Q,Data!$B:$B,Figure16!$B6534,Data!$A:$A,Figure16!$A6534)</f>
        <v>674922481.48148143</v>
      </c>
      <c r="F6534" s="1">
        <f t="shared" si="208"/>
        <v>0</v>
      </c>
      <c r="G6534" s="1">
        <f t="shared" si="209"/>
        <v>0</v>
      </c>
      <c r="H6534">
        <f>SUMIFS(Data!Z:Z,Data!B:B,Figure16!B6534,Data!A:A,Figure16!A6534)</f>
        <v>1</v>
      </c>
    </row>
    <row r="6535" spans="1:8">
      <c r="A6535" s="27">
        <v>2010</v>
      </c>
      <c r="B6535" t="s">
        <v>75</v>
      </c>
      <c r="C6535" s="3">
        <f>SUMIFS(Data!F:F,Data!$B:$B,Figure16!$B6535,Data!$A:$A,Figure16!$A6535)</f>
        <v>0</v>
      </c>
      <c r="D6535" s="3">
        <f>SUMIFS(Data!Y:Y,Data!$B:$B,Figure16!$B6535,Data!$A:$A,Figure16!$A6535)</f>
        <v>0</v>
      </c>
      <c r="E6535" s="3">
        <f>SUMIFS(Data!Q:Q,Data!$B:$B,Figure16!$B6535,Data!$A:$A,Figure16!$A6535)</f>
        <v>681225962.96296287</v>
      </c>
      <c r="F6535" s="1">
        <f t="shared" si="208"/>
        <v>0</v>
      </c>
      <c r="G6535" s="1">
        <f t="shared" si="209"/>
        <v>0</v>
      </c>
      <c r="H6535">
        <f>SUMIFS(Data!Z:Z,Data!B:B,Figure16!B6535,Data!A:A,Figure16!A6535)</f>
        <v>1</v>
      </c>
    </row>
    <row r="6536" spans="1:8">
      <c r="A6536" s="27">
        <v>2011</v>
      </c>
      <c r="B6536" t="s">
        <v>75</v>
      </c>
      <c r="C6536" s="3">
        <f>SUMIFS(Data!F:F,Data!$B:$B,Figure16!$B6536,Data!$A:$A,Figure16!$A6536)</f>
        <v>0</v>
      </c>
      <c r="D6536" s="3">
        <f>SUMIFS(Data!Y:Y,Data!$B:$B,Figure16!$B6536,Data!$A:$A,Figure16!$A6536)</f>
        <v>0</v>
      </c>
      <c r="E6536" s="3">
        <f>SUMIFS(Data!Q:Q,Data!$B:$B,Figure16!$B6536,Data!$A:$A,Figure16!$A6536)</f>
        <v>676129407.4074074</v>
      </c>
      <c r="F6536" s="1">
        <f t="shared" si="208"/>
        <v>0</v>
      </c>
      <c r="G6536" s="1">
        <f t="shared" si="209"/>
        <v>0</v>
      </c>
      <c r="H6536">
        <f>SUMIFS(Data!Z:Z,Data!B:B,Figure16!B6536,Data!A:A,Figure16!A6536)</f>
        <v>1</v>
      </c>
    </row>
    <row r="6537" spans="1:8">
      <c r="A6537" s="27">
        <v>2012</v>
      </c>
      <c r="B6537" t="s">
        <v>75</v>
      </c>
      <c r="C6537" s="3">
        <f>SUMIFS(Data!F:F,Data!$B:$B,Figure16!$B6537,Data!$A:$A,Figure16!$A6537)</f>
        <v>0</v>
      </c>
      <c r="D6537" s="3">
        <f>SUMIFS(Data!Y:Y,Data!$B:$B,Figure16!$B6537,Data!$A:$A,Figure16!$A6537)</f>
        <v>0</v>
      </c>
      <c r="E6537" s="3">
        <f>SUMIFS(Data!Q:Q,Data!$B:$B,Figure16!$B6537,Data!$A:$A,Figure16!$A6537)</f>
        <v>692933740.74074066</v>
      </c>
      <c r="F6537" s="1">
        <f t="shared" si="208"/>
        <v>0</v>
      </c>
      <c r="G6537" s="1">
        <f t="shared" si="209"/>
        <v>0</v>
      </c>
      <c r="H6537">
        <f>SUMIFS(Data!Z:Z,Data!B:B,Figure16!B6537,Data!A:A,Figure16!A6537)</f>
        <v>1</v>
      </c>
    </row>
    <row r="6538" spans="1:8">
      <c r="A6538" s="27">
        <v>2013</v>
      </c>
      <c r="B6538" t="s">
        <v>75</v>
      </c>
      <c r="C6538" s="3">
        <f>SUMIFS(Data!F:F,Data!$B:$B,Figure16!$B6538,Data!$A:$A,Figure16!$A6538)</f>
        <v>0</v>
      </c>
      <c r="D6538" s="3">
        <f>SUMIFS(Data!Y:Y,Data!$B:$B,Figure16!$B6538,Data!$A:$A,Figure16!$A6538)</f>
        <v>0</v>
      </c>
      <c r="E6538" s="3">
        <f>SUMIFS(Data!Q:Q,Data!$B:$B,Figure16!$B6538,Data!$A:$A,Figure16!$A6538)</f>
        <v>721208998.22537768</v>
      </c>
      <c r="F6538" s="1">
        <f t="shared" si="208"/>
        <v>0</v>
      </c>
      <c r="G6538" s="1">
        <f t="shared" si="209"/>
        <v>0</v>
      </c>
      <c r="H6538">
        <f>SUMIFS(Data!Z:Z,Data!B:B,Figure16!B6538,Data!A:A,Figure16!A6538)</f>
        <v>1</v>
      </c>
    </row>
    <row r="6539" spans="1:8">
      <c r="A6539" s="27">
        <v>2014</v>
      </c>
      <c r="B6539" t="s">
        <v>75</v>
      </c>
      <c r="C6539" s="3">
        <f>SUMIFS(Data!F:F,Data!$B:$B,Figure16!$B6539,Data!$A:$A,Figure16!$A6539)</f>
        <v>0</v>
      </c>
      <c r="D6539" s="3">
        <f>SUMIFS(Data!Y:Y,Data!$B:$B,Figure16!$B6539,Data!$A:$A,Figure16!$A6539)</f>
        <v>0</v>
      </c>
      <c r="E6539" s="3">
        <f>SUMIFS(Data!Q:Q,Data!$B:$B,Figure16!$B6539,Data!$A:$A,Figure16!$A6539)</f>
        <v>727714407.11162221</v>
      </c>
      <c r="F6539" s="1">
        <f t="shared" si="208"/>
        <v>0</v>
      </c>
      <c r="G6539" s="1">
        <f t="shared" si="209"/>
        <v>0</v>
      </c>
      <c r="H6539">
        <f>SUMIFS(Data!Z:Z,Data!B:B,Figure16!B6539,Data!A:A,Figure16!A6539)</f>
        <v>1</v>
      </c>
    </row>
    <row r="6540" spans="1:8">
      <c r="A6540" s="27">
        <v>2015</v>
      </c>
      <c r="B6540" t="s">
        <v>75</v>
      </c>
      <c r="C6540" s="3">
        <f>SUMIFS(Data!F:F,Data!$B:$B,Figure16!$B6540,Data!$A:$A,Figure16!$A6540)</f>
        <v>0</v>
      </c>
      <c r="D6540" s="3">
        <f>SUMIFS(Data!Y:Y,Data!$B:$B,Figure16!$B6540,Data!$A:$A,Figure16!$A6540)</f>
        <v>0</v>
      </c>
      <c r="E6540" s="3">
        <f>SUMIFS(Data!Q:Q,Data!$B:$B,Figure16!$B6540,Data!$A:$A,Figure16!$A6540)</f>
        <v>755458031.4150666</v>
      </c>
      <c r="F6540" s="1">
        <f t="shared" si="208"/>
        <v>0</v>
      </c>
      <c r="G6540" s="1">
        <f t="shared" si="209"/>
        <v>0</v>
      </c>
      <c r="H6540">
        <f>SUMIFS(Data!Z:Z,Data!B:B,Figure16!B6540,Data!A:A,Figure16!A6540)</f>
        <v>1</v>
      </c>
    </row>
    <row r="6541" spans="1:8">
      <c r="A6541" s="27">
        <v>2016</v>
      </c>
      <c r="B6541" t="s">
        <v>75</v>
      </c>
      <c r="C6541" s="3">
        <f>SUMIFS(Data!F:F,Data!$B:$B,Figure16!$B6541,Data!$A:$A,Figure16!$A6541)</f>
        <v>0</v>
      </c>
      <c r="D6541" s="3">
        <f>SUMIFS(Data!Y:Y,Data!$B:$B,Figure16!$B6541,Data!$A:$A,Figure16!$A6541)</f>
        <v>0</v>
      </c>
      <c r="E6541" s="3">
        <f>SUMIFS(Data!Q:Q,Data!$B:$B,Figure16!$B6541,Data!$A:$A,Figure16!$A6541)</f>
        <v>770762204.07606661</v>
      </c>
      <c r="F6541" s="1">
        <f t="shared" si="208"/>
        <v>0</v>
      </c>
      <c r="G6541" s="1">
        <f t="shared" si="209"/>
        <v>0</v>
      </c>
      <c r="H6541">
        <f>SUMIFS(Data!Z:Z,Data!B:B,Figure16!B6541,Data!A:A,Figure16!A6541)</f>
        <v>1</v>
      </c>
    </row>
    <row r="6542" spans="1:8">
      <c r="A6542" s="27">
        <v>2017</v>
      </c>
      <c r="B6542" t="s">
        <v>75</v>
      </c>
      <c r="C6542" s="3">
        <f>SUMIFS(Data!F:F,Data!$B:$B,Figure16!$B6542,Data!$A:$A,Figure16!$A6542)</f>
        <v>0</v>
      </c>
      <c r="D6542" s="3">
        <f>SUMIFS(Data!Y:Y,Data!$B:$B,Figure16!$B6542,Data!$A:$A,Figure16!$A6542)</f>
        <v>0</v>
      </c>
      <c r="E6542" s="3">
        <f>SUMIFS(Data!Q:Q,Data!$B:$B,Figure16!$B6542,Data!$A:$A,Figure16!$A6542)</f>
        <v>785222509.14456296</v>
      </c>
      <c r="F6542" s="1">
        <f t="shared" si="208"/>
        <v>0</v>
      </c>
      <c r="G6542" s="1">
        <f t="shared" si="209"/>
        <v>0</v>
      </c>
      <c r="H6542">
        <f>SUMIFS(Data!Z:Z,Data!B:B,Figure16!B6542,Data!A:A,Figure16!A6542)</f>
        <v>1</v>
      </c>
    </row>
    <row r="6543" spans="1:8">
      <c r="A6543" s="27">
        <v>1955</v>
      </c>
      <c r="B6543" t="s">
        <v>73</v>
      </c>
      <c r="C6543" s="3">
        <f>SUMIFS(Data!F:F,Data!$B:$B,Figure16!$B6543,Data!$A:$A,Figure16!$A6543)</f>
        <v>0</v>
      </c>
      <c r="D6543" s="3">
        <f>SUMIFS(Data!Y:Y,Data!$B:$B,Figure16!$B6543,Data!$A:$A,Figure16!$A6543)</f>
        <v>0</v>
      </c>
      <c r="E6543" s="3">
        <f>SUMIFS(Data!Q:Q,Data!$B:$B,Figure16!$B6543,Data!$A:$A,Figure16!$A6543)</f>
        <v>0</v>
      </c>
      <c r="F6543" s="1" t="str">
        <f t="shared" si="208"/>
        <v/>
      </c>
      <c r="G6543" s="1" t="str">
        <f t="shared" si="209"/>
        <v/>
      </c>
      <c r="H6543">
        <f>SUMIFS(Data!Z:Z,Data!B:B,Figure16!B6543,Data!A:A,Figure16!A6543)</f>
        <v>1</v>
      </c>
    </row>
    <row r="6544" spans="1:8">
      <c r="A6544" s="27">
        <v>1956</v>
      </c>
      <c r="B6544" t="s">
        <v>73</v>
      </c>
      <c r="C6544" s="3">
        <f>SUMIFS(Data!F:F,Data!$B:$B,Figure16!$B6544,Data!$A:$A,Figure16!$A6544)</f>
        <v>0</v>
      </c>
      <c r="D6544" s="3">
        <f>SUMIFS(Data!Y:Y,Data!$B:$B,Figure16!$B6544,Data!$A:$A,Figure16!$A6544)</f>
        <v>0</v>
      </c>
      <c r="E6544" s="3">
        <f>SUMIFS(Data!Q:Q,Data!$B:$B,Figure16!$B6544,Data!$A:$A,Figure16!$A6544)</f>
        <v>0</v>
      </c>
      <c r="F6544" s="1" t="str">
        <f t="shared" si="208"/>
        <v/>
      </c>
      <c r="G6544" s="1" t="str">
        <f t="shared" si="209"/>
        <v/>
      </c>
      <c r="H6544">
        <f>SUMIFS(Data!Z:Z,Data!B:B,Figure16!B6544,Data!A:A,Figure16!A6544)</f>
        <v>1</v>
      </c>
    </row>
    <row r="6545" spans="1:8">
      <c r="A6545" s="27">
        <v>1957</v>
      </c>
      <c r="B6545" t="s">
        <v>73</v>
      </c>
      <c r="C6545" s="3">
        <f>SUMIFS(Data!F:F,Data!$B:$B,Figure16!$B6545,Data!$A:$A,Figure16!$A6545)</f>
        <v>0</v>
      </c>
      <c r="D6545" s="3">
        <f>SUMIFS(Data!Y:Y,Data!$B:$B,Figure16!$B6545,Data!$A:$A,Figure16!$A6545)</f>
        <v>0</v>
      </c>
      <c r="E6545" s="3">
        <f>SUMIFS(Data!Q:Q,Data!$B:$B,Figure16!$B6545,Data!$A:$A,Figure16!$A6545)</f>
        <v>0</v>
      </c>
      <c r="F6545" s="1" t="str">
        <f t="shared" si="208"/>
        <v/>
      </c>
      <c r="G6545" s="1" t="str">
        <f t="shared" si="209"/>
        <v/>
      </c>
      <c r="H6545">
        <f>SUMIFS(Data!Z:Z,Data!B:B,Figure16!B6545,Data!A:A,Figure16!A6545)</f>
        <v>1</v>
      </c>
    </row>
    <row r="6546" spans="1:8">
      <c r="A6546" s="27">
        <v>1958</v>
      </c>
      <c r="B6546" t="s">
        <v>73</v>
      </c>
      <c r="C6546" s="3">
        <f>SUMIFS(Data!F:F,Data!$B:$B,Figure16!$B6546,Data!$A:$A,Figure16!$A6546)</f>
        <v>0</v>
      </c>
      <c r="D6546" s="3">
        <f>SUMIFS(Data!Y:Y,Data!$B:$B,Figure16!$B6546,Data!$A:$A,Figure16!$A6546)</f>
        <v>0</v>
      </c>
      <c r="E6546" s="3">
        <f>SUMIFS(Data!Q:Q,Data!$B:$B,Figure16!$B6546,Data!$A:$A,Figure16!$A6546)</f>
        <v>0</v>
      </c>
      <c r="F6546" s="1" t="str">
        <f t="shared" si="208"/>
        <v/>
      </c>
      <c r="G6546" s="1" t="str">
        <f t="shared" si="209"/>
        <v/>
      </c>
      <c r="H6546">
        <f>SUMIFS(Data!Z:Z,Data!B:B,Figure16!B6546,Data!A:A,Figure16!A6546)</f>
        <v>1</v>
      </c>
    </row>
    <row r="6547" spans="1:8">
      <c r="A6547" s="27">
        <v>1959</v>
      </c>
      <c r="B6547" t="s">
        <v>73</v>
      </c>
      <c r="C6547" s="3">
        <f>SUMIFS(Data!F:F,Data!$B:$B,Figure16!$B6547,Data!$A:$A,Figure16!$A6547)</f>
        <v>0</v>
      </c>
      <c r="D6547" s="3">
        <f>SUMIFS(Data!Y:Y,Data!$B:$B,Figure16!$B6547,Data!$A:$A,Figure16!$A6547)</f>
        <v>0</v>
      </c>
      <c r="E6547" s="3">
        <f>SUMIFS(Data!Q:Q,Data!$B:$B,Figure16!$B6547,Data!$A:$A,Figure16!$A6547)</f>
        <v>0</v>
      </c>
      <c r="F6547" s="1" t="str">
        <f t="shared" si="208"/>
        <v/>
      </c>
      <c r="G6547" s="1" t="str">
        <f t="shared" si="209"/>
        <v/>
      </c>
      <c r="H6547">
        <f>SUMIFS(Data!Z:Z,Data!B:B,Figure16!B6547,Data!A:A,Figure16!A6547)</f>
        <v>1</v>
      </c>
    </row>
    <row r="6548" spans="1:8">
      <c r="A6548" s="27">
        <v>1960</v>
      </c>
      <c r="B6548" t="s">
        <v>73</v>
      </c>
      <c r="C6548" s="3">
        <f>SUMIFS(Data!F:F,Data!$B:$B,Figure16!$B6548,Data!$A:$A,Figure16!$A6548)</f>
        <v>0</v>
      </c>
      <c r="D6548" s="3">
        <f>SUMIFS(Data!Y:Y,Data!$B:$B,Figure16!$B6548,Data!$A:$A,Figure16!$A6548)</f>
        <v>0</v>
      </c>
      <c r="E6548" s="3">
        <f>SUMIFS(Data!Q:Q,Data!$B:$B,Figure16!$B6548,Data!$A:$A,Figure16!$A6548)</f>
        <v>1307333333.3333335</v>
      </c>
      <c r="F6548" s="1">
        <f t="shared" si="208"/>
        <v>0</v>
      </c>
      <c r="G6548" s="1">
        <f t="shared" si="209"/>
        <v>0</v>
      </c>
      <c r="H6548">
        <f>SUMIFS(Data!Z:Z,Data!B:B,Figure16!B6548,Data!A:A,Figure16!A6548)</f>
        <v>1</v>
      </c>
    </row>
    <row r="6549" spans="1:8">
      <c r="A6549" s="27">
        <v>1961</v>
      </c>
      <c r="B6549" t="s">
        <v>73</v>
      </c>
      <c r="C6549" s="3">
        <f>SUMIFS(Data!F:F,Data!$B:$B,Figure16!$B6549,Data!$A:$A,Figure16!$A6549)</f>
        <v>0</v>
      </c>
      <c r="D6549" s="3">
        <f>SUMIFS(Data!Y:Y,Data!$B:$B,Figure16!$B6549,Data!$A:$A,Figure16!$A6549)</f>
        <v>0</v>
      </c>
      <c r="E6549" s="3">
        <f>SUMIFS(Data!Q:Q,Data!$B:$B,Figure16!$B6549,Data!$A:$A,Figure16!$A6549)</f>
        <v>1419333333.3333335</v>
      </c>
      <c r="F6549" s="1">
        <f t="shared" si="208"/>
        <v>0</v>
      </c>
      <c r="G6549" s="1">
        <f t="shared" si="209"/>
        <v>0</v>
      </c>
      <c r="H6549">
        <f>SUMIFS(Data!Z:Z,Data!B:B,Figure16!B6549,Data!A:A,Figure16!A6549)</f>
        <v>1</v>
      </c>
    </row>
    <row r="6550" spans="1:8">
      <c r="A6550" s="27">
        <v>1962</v>
      </c>
      <c r="B6550" t="s">
        <v>73</v>
      </c>
      <c r="C6550" s="3">
        <f>SUMIFS(Data!F:F,Data!$B:$B,Figure16!$B6550,Data!$A:$A,Figure16!$A6550)</f>
        <v>0</v>
      </c>
      <c r="D6550" s="3">
        <f>SUMIFS(Data!Y:Y,Data!$B:$B,Figure16!$B6550,Data!$A:$A,Figure16!$A6550)</f>
        <v>0</v>
      </c>
      <c r="E6550" s="3">
        <f>SUMIFS(Data!Q:Q,Data!$B:$B,Figure16!$B6550,Data!$A:$A,Figure16!$A6550)</f>
        <v>1541666666.6666667</v>
      </c>
      <c r="F6550" s="1">
        <f t="shared" si="208"/>
        <v>0</v>
      </c>
      <c r="G6550" s="1">
        <f t="shared" si="209"/>
        <v>0</v>
      </c>
      <c r="H6550">
        <f>SUMIFS(Data!Z:Z,Data!B:B,Figure16!B6550,Data!A:A,Figure16!A6550)</f>
        <v>1</v>
      </c>
    </row>
    <row r="6551" spans="1:8">
      <c r="A6551" s="27">
        <v>1963</v>
      </c>
      <c r="B6551" t="s">
        <v>73</v>
      </c>
      <c r="C6551" s="3">
        <f>SUMIFS(Data!F:F,Data!$B:$B,Figure16!$B6551,Data!$A:$A,Figure16!$A6551)</f>
        <v>0</v>
      </c>
      <c r="D6551" s="3">
        <f>SUMIFS(Data!Y:Y,Data!$B:$B,Figure16!$B6551,Data!$A:$A,Figure16!$A6551)</f>
        <v>0</v>
      </c>
      <c r="E6551" s="3">
        <f>SUMIFS(Data!Q:Q,Data!$B:$B,Figure16!$B6551,Data!$A:$A,Figure16!$A6551)</f>
        <v>1568333333.3333335</v>
      </c>
      <c r="F6551" s="1">
        <f t="shared" si="208"/>
        <v>0</v>
      </c>
      <c r="G6551" s="1">
        <f t="shared" si="209"/>
        <v>0</v>
      </c>
      <c r="H6551">
        <f>SUMIFS(Data!Z:Z,Data!B:B,Figure16!B6551,Data!A:A,Figure16!A6551)</f>
        <v>1</v>
      </c>
    </row>
    <row r="6552" spans="1:8">
      <c r="A6552" s="27">
        <v>1964</v>
      </c>
      <c r="B6552" t="s">
        <v>73</v>
      </c>
      <c r="C6552" s="3">
        <f>SUMIFS(Data!F:F,Data!$B:$B,Figure16!$B6552,Data!$A:$A,Figure16!$A6552)</f>
        <v>0</v>
      </c>
      <c r="D6552" s="3">
        <f>SUMIFS(Data!Y:Y,Data!$B:$B,Figure16!$B6552,Data!$A:$A,Figure16!$A6552)</f>
        <v>0</v>
      </c>
      <c r="E6552" s="3">
        <f>SUMIFS(Data!Q:Q,Data!$B:$B,Figure16!$B6552,Data!$A:$A,Figure16!$A6552)</f>
        <v>1611333333.3333335</v>
      </c>
      <c r="F6552" s="1">
        <f t="shared" si="208"/>
        <v>0</v>
      </c>
      <c r="G6552" s="1">
        <f t="shared" si="209"/>
        <v>0</v>
      </c>
      <c r="H6552">
        <f>SUMIFS(Data!Z:Z,Data!B:B,Figure16!B6552,Data!A:A,Figure16!A6552)</f>
        <v>1</v>
      </c>
    </row>
    <row r="6553" spans="1:8">
      <c r="A6553" s="27">
        <v>1965</v>
      </c>
      <c r="B6553" t="s">
        <v>73</v>
      </c>
      <c r="C6553" s="3">
        <f>SUMIFS(Data!F:F,Data!$B:$B,Figure16!$B6553,Data!$A:$A,Figure16!$A6553)</f>
        <v>0</v>
      </c>
      <c r="D6553" s="3">
        <f>SUMIFS(Data!Y:Y,Data!$B:$B,Figure16!$B6553,Data!$A:$A,Figure16!$A6553)</f>
        <v>0</v>
      </c>
      <c r="E6553" s="3">
        <f>SUMIFS(Data!Q:Q,Data!$B:$B,Figure16!$B6553,Data!$A:$A,Figure16!$A6553)</f>
        <v>1679333333.3333335</v>
      </c>
      <c r="F6553" s="1">
        <f t="shared" si="208"/>
        <v>0</v>
      </c>
      <c r="G6553" s="1">
        <f t="shared" si="209"/>
        <v>0</v>
      </c>
      <c r="H6553">
        <f>SUMIFS(Data!Z:Z,Data!B:B,Figure16!B6553,Data!A:A,Figure16!A6553)</f>
        <v>1</v>
      </c>
    </row>
    <row r="6554" spans="1:8">
      <c r="A6554" s="27">
        <v>1966</v>
      </c>
      <c r="B6554" t="s">
        <v>73</v>
      </c>
      <c r="C6554" s="3">
        <f>SUMIFS(Data!F:F,Data!$B:$B,Figure16!$B6554,Data!$A:$A,Figure16!$A6554)</f>
        <v>0</v>
      </c>
      <c r="D6554" s="3">
        <f>SUMIFS(Data!Y:Y,Data!$B:$B,Figure16!$B6554,Data!$A:$A,Figure16!$A6554)</f>
        <v>0</v>
      </c>
      <c r="E6554" s="3">
        <f>SUMIFS(Data!Q:Q,Data!$B:$B,Figure16!$B6554,Data!$A:$A,Figure16!$A6554)</f>
        <v>1723000000.0000002</v>
      </c>
      <c r="F6554" s="1">
        <f t="shared" si="208"/>
        <v>0</v>
      </c>
      <c r="G6554" s="1">
        <f t="shared" si="209"/>
        <v>0</v>
      </c>
      <c r="H6554">
        <f>SUMIFS(Data!Z:Z,Data!B:B,Figure16!B6554,Data!A:A,Figure16!A6554)</f>
        <v>1</v>
      </c>
    </row>
    <row r="6555" spans="1:8">
      <c r="A6555" s="27">
        <v>1967</v>
      </c>
      <c r="B6555" t="s">
        <v>73</v>
      </c>
      <c r="C6555" s="3">
        <f>SUMIFS(Data!F:F,Data!$B:$B,Figure16!$B6555,Data!$A:$A,Figure16!$A6555)</f>
        <v>0</v>
      </c>
      <c r="D6555" s="3">
        <f>SUMIFS(Data!Y:Y,Data!$B:$B,Figure16!$B6555,Data!$A:$A,Figure16!$A6555)</f>
        <v>0</v>
      </c>
      <c r="E6555" s="3">
        <f>SUMIFS(Data!Q:Q,Data!$B:$B,Figure16!$B6555,Data!$A:$A,Figure16!$A6555)</f>
        <v>1865666666.6666667</v>
      </c>
      <c r="F6555" s="1">
        <f t="shared" si="208"/>
        <v>0</v>
      </c>
      <c r="G6555" s="1">
        <f t="shared" si="209"/>
        <v>0</v>
      </c>
      <c r="H6555">
        <f>SUMIFS(Data!Z:Z,Data!B:B,Figure16!B6555,Data!A:A,Figure16!A6555)</f>
        <v>1</v>
      </c>
    </row>
    <row r="6556" spans="1:8">
      <c r="A6556" s="27">
        <v>1968</v>
      </c>
      <c r="B6556" t="s">
        <v>73</v>
      </c>
      <c r="C6556" s="3">
        <f>SUMIFS(Data!F:F,Data!$B:$B,Figure16!$B6556,Data!$A:$A,Figure16!$A6556)</f>
        <v>0</v>
      </c>
      <c r="D6556" s="3">
        <f>SUMIFS(Data!Y:Y,Data!$B:$B,Figure16!$B6556,Data!$A:$A,Figure16!$A6556)</f>
        <v>0</v>
      </c>
      <c r="E6556" s="3">
        <f>SUMIFS(Data!Q:Q,Data!$B:$B,Figure16!$B6556,Data!$A:$A,Figure16!$A6556)</f>
        <v>1947333333.3333335</v>
      </c>
      <c r="F6556" s="1">
        <f t="shared" si="208"/>
        <v>0</v>
      </c>
      <c r="G6556" s="1">
        <f t="shared" si="209"/>
        <v>0</v>
      </c>
      <c r="H6556">
        <f>SUMIFS(Data!Z:Z,Data!B:B,Figure16!B6556,Data!A:A,Figure16!A6556)</f>
        <v>1</v>
      </c>
    </row>
    <row r="6557" spans="1:8">
      <c r="A6557" s="27">
        <v>1969</v>
      </c>
      <c r="B6557" t="s">
        <v>73</v>
      </c>
      <c r="C6557" s="3">
        <f>SUMIFS(Data!F:F,Data!$B:$B,Figure16!$B6557,Data!$A:$A,Figure16!$A6557)</f>
        <v>0</v>
      </c>
      <c r="D6557" s="3">
        <f>SUMIFS(Data!Y:Y,Data!$B:$B,Figure16!$B6557,Data!$A:$A,Figure16!$A6557)</f>
        <v>0</v>
      </c>
      <c r="E6557" s="3">
        <f>SUMIFS(Data!Q:Q,Data!$B:$B,Figure16!$B6557,Data!$A:$A,Figure16!$A6557)</f>
        <v>2144333333.3333335</v>
      </c>
      <c r="F6557" s="1">
        <f t="shared" si="208"/>
        <v>0</v>
      </c>
      <c r="G6557" s="1">
        <f t="shared" si="209"/>
        <v>0</v>
      </c>
      <c r="H6557">
        <f>SUMIFS(Data!Z:Z,Data!B:B,Figure16!B6557,Data!A:A,Figure16!A6557)</f>
        <v>1</v>
      </c>
    </row>
    <row r="6558" spans="1:8">
      <c r="A6558" s="27">
        <v>1970</v>
      </c>
      <c r="B6558" t="s">
        <v>73</v>
      </c>
      <c r="C6558" s="3">
        <f>SUMIFS(Data!F:F,Data!$B:$B,Figure16!$B6558,Data!$A:$A,Figure16!$A6558)</f>
        <v>41600000</v>
      </c>
      <c r="D6558" s="3">
        <f>SUMIFS(Data!Y:Y,Data!$B:$B,Figure16!$B6558,Data!$A:$A,Figure16!$A6558)</f>
        <v>0</v>
      </c>
      <c r="E6558" s="3">
        <f>SUMIFS(Data!Q:Q,Data!$B:$B,Figure16!$B6558,Data!$A:$A,Figure16!$A6558)</f>
        <v>2437666666.666667</v>
      </c>
      <c r="F6558" s="1">
        <f t="shared" si="208"/>
        <v>1.7065499794885819</v>
      </c>
      <c r="G6558" s="1">
        <f t="shared" si="209"/>
        <v>0</v>
      </c>
      <c r="H6558">
        <f>SUMIFS(Data!Z:Z,Data!B:B,Figure16!B6558,Data!A:A,Figure16!A6558)</f>
        <v>1</v>
      </c>
    </row>
    <row r="6559" spans="1:8">
      <c r="A6559" s="27">
        <v>1971</v>
      </c>
      <c r="B6559" t="s">
        <v>73</v>
      </c>
      <c r="C6559" s="3">
        <f>SUMIFS(Data!F:F,Data!$B:$B,Figure16!$B6559,Data!$A:$A,Figure16!$A6559)</f>
        <v>40000000</v>
      </c>
      <c r="D6559" s="3">
        <f>SUMIFS(Data!Y:Y,Data!$B:$B,Figure16!$B6559,Data!$A:$A,Figure16!$A6559)</f>
        <v>0</v>
      </c>
      <c r="E6559" s="3">
        <f>SUMIFS(Data!Q:Q,Data!$B:$B,Figure16!$B6559,Data!$A:$A,Figure16!$A6559)</f>
        <v>2656000000</v>
      </c>
      <c r="F6559" s="1">
        <f t="shared" si="208"/>
        <v>1.5060240963855422</v>
      </c>
      <c r="G6559" s="1">
        <f t="shared" si="209"/>
        <v>0</v>
      </c>
      <c r="H6559">
        <f>SUMIFS(Data!Z:Z,Data!B:B,Figure16!B6559,Data!A:A,Figure16!A6559)</f>
        <v>1</v>
      </c>
    </row>
    <row r="6560" spans="1:8">
      <c r="A6560" s="27">
        <v>1972</v>
      </c>
      <c r="B6560" t="s">
        <v>73</v>
      </c>
      <c r="C6560" s="3">
        <f>SUMIFS(Data!F:F,Data!$B:$B,Figure16!$B6560,Data!$A:$A,Figure16!$A6560)</f>
        <v>0</v>
      </c>
      <c r="D6560" s="3">
        <f>SUMIFS(Data!Y:Y,Data!$B:$B,Figure16!$B6560,Data!$A:$A,Figure16!$A6560)</f>
        <v>0</v>
      </c>
      <c r="E6560" s="3">
        <f>SUMIFS(Data!Q:Q,Data!$B:$B,Figure16!$B6560,Data!$A:$A,Figure16!$A6560)</f>
        <v>2882000000.0000005</v>
      </c>
      <c r="F6560" s="1">
        <f t="shared" si="208"/>
        <v>0</v>
      </c>
      <c r="G6560" s="1">
        <f t="shared" si="209"/>
        <v>0</v>
      </c>
      <c r="H6560">
        <f>SUMIFS(Data!Z:Z,Data!B:B,Figure16!B6560,Data!A:A,Figure16!A6560)</f>
        <v>1</v>
      </c>
    </row>
    <row r="6561" spans="1:8">
      <c r="A6561" s="27">
        <v>1973</v>
      </c>
      <c r="B6561" t="s">
        <v>73</v>
      </c>
      <c r="C6561" s="3">
        <f>SUMIFS(Data!F:F,Data!$B:$B,Figure16!$B6561,Data!$A:$A,Figure16!$A6561)</f>
        <v>0</v>
      </c>
      <c r="D6561" s="3">
        <f>SUMIFS(Data!Y:Y,Data!$B:$B,Figure16!$B6561,Data!$A:$A,Figure16!$A6561)</f>
        <v>1000000</v>
      </c>
      <c r="E6561" s="3">
        <f>SUMIFS(Data!Q:Q,Data!$B:$B,Figure16!$B6561,Data!$A:$A,Figure16!$A6561)</f>
        <v>3571666666.666667</v>
      </c>
      <c r="F6561" s="1">
        <f t="shared" si="208"/>
        <v>0</v>
      </c>
      <c r="G6561" s="1">
        <f t="shared" si="209"/>
        <v>2.799813345776948E-2</v>
      </c>
      <c r="H6561">
        <f>SUMIFS(Data!Z:Z,Data!B:B,Figure16!B6561,Data!A:A,Figure16!A6561)</f>
        <v>1</v>
      </c>
    </row>
    <row r="6562" spans="1:8">
      <c r="A6562" s="27">
        <v>1974</v>
      </c>
      <c r="B6562" t="s">
        <v>73</v>
      </c>
      <c r="C6562" s="3">
        <f>SUMIFS(Data!F:F,Data!$B:$B,Figure16!$B6562,Data!$A:$A,Figure16!$A6562)</f>
        <v>0</v>
      </c>
      <c r="D6562" s="3">
        <f>SUMIFS(Data!Y:Y,Data!$B:$B,Figure16!$B6562,Data!$A:$A,Figure16!$A6562)</f>
        <v>220000000</v>
      </c>
      <c r="E6562" s="3">
        <f>SUMIFS(Data!Q:Q,Data!$B:$B,Figure16!$B6562,Data!$A:$A,Figure16!$A6562)</f>
        <v>4595000000</v>
      </c>
      <c r="F6562" s="1">
        <f t="shared" si="208"/>
        <v>0</v>
      </c>
      <c r="G6562" s="1">
        <f t="shared" si="209"/>
        <v>4.7878128400435251</v>
      </c>
      <c r="H6562">
        <f>SUMIFS(Data!Z:Z,Data!B:B,Figure16!B6562,Data!A:A,Figure16!A6562)</f>
        <v>1</v>
      </c>
    </row>
    <row r="6563" spans="1:8">
      <c r="A6563" s="27">
        <v>1975</v>
      </c>
      <c r="B6563" t="s">
        <v>73</v>
      </c>
      <c r="C6563" s="3">
        <f>SUMIFS(Data!F:F,Data!$B:$B,Figure16!$B6563,Data!$A:$A,Figure16!$A6563)</f>
        <v>0</v>
      </c>
      <c r="D6563" s="3">
        <f>SUMIFS(Data!Y:Y,Data!$B:$B,Figure16!$B6563,Data!$A:$A,Figure16!$A6563)</f>
        <v>23500000</v>
      </c>
      <c r="E6563" s="3">
        <f>SUMIFS(Data!Q:Q,Data!$B:$B,Figure16!$B6563,Data!$A:$A,Figure16!$A6563)</f>
        <v>5598000000.000001</v>
      </c>
      <c r="F6563" s="1">
        <f t="shared" si="208"/>
        <v>0</v>
      </c>
      <c r="G6563" s="1">
        <f t="shared" si="209"/>
        <v>0.41979278313683455</v>
      </c>
      <c r="H6563">
        <f>SUMIFS(Data!Z:Z,Data!B:B,Figure16!B6563,Data!A:A,Figure16!A6563)</f>
        <v>1</v>
      </c>
    </row>
    <row r="6564" spans="1:8">
      <c r="A6564" s="27">
        <v>1976</v>
      </c>
      <c r="B6564" t="s">
        <v>73</v>
      </c>
      <c r="C6564" s="3">
        <f>SUMIFS(Data!F:F,Data!$B:$B,Figure16!$B6564,Data!$A:$A,Figure16!$A6564)</f>
        <v>0</v>
      </c>
      <c r="D6564" s="3">
        <f>SUMIFS(Data!Y:Y,Data!$B:$B,Figure16!$B6564,Data!$A:$A,Figure16!$A6564)</f>
        <v>19000000</v>
      </c>
      <c r="E6564" s="3">
        <f>SUMIFS(Data!Q:Q,Data!$B:$B,Figure16!$B6564,Data!$A:$A,Figure16!$A6564)</f>
        <v>6979333333.333334</v>
      </c>
      <c r="F6564" s="1">
        <f t="shared" si="208"/>
        <v>0</v>
      </c>
      <c r="G6564" s="1">
        <f t="shared" si="209"/>
        <v>0.27223230490018147</v>
      </c>
      <c r="H6564">
        <f>SUMIFS(Data!Z:Z,Data!B:B,Figure16!B6564,Data!A:A,Figure16!A6564)</f>
        <v>1</v>
      </c>
    </row>
    <row r="6565" spans="1:8">
      <c r="A6565" s="27">
        <v>1977</v>
      </c>
      <c r="B6565" t="s">
        <v>73</v>
      </c>
      <c r="C6565" s="3">
        <f>SUMIFS(Data!F:F,Data!$B:$B,Figure16!$B6565,Data!$A:$A,Figure16!$A6565)</f>
        <v>0</v>
      </c>
      <c r="D6565" s="3">
        <f>SUMIFS(Data!Y:Y,Data!$B:$B,Figure16!$B6565,Data!$A:$A,Figure16!$A6565)</f>
        <v>0</v>
      </c>
      <c r="E6565" s="3">
        <f>SUMIFS(Data!Q:Q,Data!$B:$B,Figure16!$B6565,Data!$A:$A,Figure16!$A6565)</f>
        <v>8704000000</v>
      </c>
      <c r="F6565" s="1">
        <f t="shared" si="208"/>
        <v>0</v>
      </c>
      <c r="G6565" s="1">
        <f t="shared" si="209"/>
        <v>0</v>
      </c>
      <c r="H6565">
        <f>SUMIFS(Data!Z:Z,Data!B:B,Figure16!B6565,Data!A:A,Figure16!A6565)</f>
        <v>1</v>
      </c>
    </row>
    <row r="6566" spans="1:8">
      <c r="A6566" s="27">
        <v>1978</v>
      </c>
      <c r="B6566" t="s">
        <v>73</v>
      </c>
      <c r="C6566" s="3">
        <f>SUMIFS(Data!F:F,Data!$B:$B,Figure16!$B6566,Data!$A:$A,Figure16!$A6566)</f>
        <v>300000</v>
      </c>
      <c r="D6566" s="3">
        <f>SUMIFS(Data!Y:Y,Data!$B:$B,Figure16!$B6566,Data!$A:$A,Figure16!$A6566)</f>
        <v>9500000</v>
      </c>
      <c r="E6566" s="3">
        <f>SUMIFS(Data!Q:Q,Data!$B:$B,Figure16!$B6566,Data!$A:$A,Figure16!$A6566)</f>
        <v>7670500000</v>
      </c>
      <c r="F6566" s="1">
        <f t="shared" si="208"/>
        <v>3.9110879342937228E-3</v>
      </c>
      <c r="G6566" s="1">
        <f t="shared" si="209"/>
        <v>0.12385111791930123</v>
      </c>
      <c r="H6566">
        <f>SUMIFS(Data!Z:Z,Data!B:B,Figure16!B6566,Data!A:A,Figure16!A6566)</f>
        <v>1</v>
      </c>
    </row>
    <row r="6567" spans="1:8">
      <c r="A6567" s="27">
        <v>1979</v>
      </c>
      <c r="B6567" t="s">
        <v>73</v>
      </c>
      <c r="C6567" s="3">
        <f>SUMIFS(Data!F:F,Data!$B:$B,Figure16!$B6567,Data!$A:$A,Figure16!$A6567)</f>
        <v>0</v>
      </c>
      <c r="D6567" s="3">
        <f>SUMIFS(Data!Y:Y,Data!$B:$B,Figure16!$B6567,Data!$A:$A,Figure16!$A6567)</f>
        <v>0</v>
      </c>
      <c r="E6567" s="3">
        <f>SUMIFS(Data!Q:Q,Data!$B:$B,Figure16!$B6567,Data!$A:$A,Figure16!$A6567)</f>
        <v>9032250000</v>
      </c>
      <c r="F6567" s="1">
        <f t="shared" si="208"/>
        <v>0</v>
      </c>
      <c r="G6567" s="1">
        <f t="shared" si="209"/>
        <v>0</v>
      </c>
      <c r="H6567">
        <f>SUMIFS(Data!Z:Z,Data!B:B,Figure16!B6567,Data!A:A,Figure16!A6567)</f>
        <v>1</v>
      </c>
    </row>
    <row r="6568" spans="1:8">
      <c r="A6568" s="27">
        <v>1980</v>
      </c>
      <c r="B6568" t="s">
        <v>73</v>
      </c>
      <c r="C6568" s="3">
        <f>SUMIFS(Data!F:F,Data!$B:$B,Figure16!$B6568,Data!$A:$A,Figure16!$A6568)</f>
        <v>0</v>
      </c>
      <c r="D6568" s="3">
        <f>SUMIFS(Data!Y:Y,Data!$B:$B,Figure16!$B6568,Data!$A:$A,Figure16!$A6568)</f>
        <v>0</v>
      </c>
      <c r="E6568" s="3">
        <f>SUMIFS(Data!Q:Q,Data!$B:$B,Figure16!$B6568,Data!$A:$A,Figure16!$A6568)</f>
        <v>7459833333.333334</v>
      </c>
      <c r="F6568" s="1">
        <f t="shared" si="208"/>
        <v>0</v>
      </c>
      <c r="G6568" s="1">
        <f t="shared" si="209"/>
        <v>0</v>
      </c>
      <c r="H6568">
        <f>SUMIFS(Data!Z:Z,Data!B:B,Figure16!B6568,Data!A:A,Figure16!A6568)</f>
        <v>1</v>
      </c>
    </row>
    <row r="6569" spans="1:8">
      <c r="A6569" s="27">
        <v>1981</v>
      </c>
      <c r="B6569" t="s">
        <v>73</v>
      </c>
      <c r="C6569" s="3">
        <f>SUMIFS(Data!F:F,Data!$B:$B,Figure16!$B6569,Data!$A:$A,Figure16!$A6569)</f>
        <v>57000000</v>
      </c>
      <c r="D6569" s="3">
        <f>SUMIFS(Data!Y:Y,Data!$B:$B,Figure16!$B6569,Data!$A:$A,Figure16!$A6569)</f>
        <v>30000000</v>
      </c>
      <c r="E6569" s="3">
        <f>SUMIFS(Data!Q:Q,Data!$B:$B,Figure16!$B6569,Data!$A:$A,Figure16!$A6569)</f>
        <v>10016500000</v>
      </c>
      <c r="F6569" s="1">
        <f t="shared" si="208"/>
        <v>0.5690610492687066</v>
      </c>
      <c r="G6569" s="1">
        <f t="shared" si="209"/>
        <v>0.29950581540458243</v>
      </c>
      <c r="H6569">
        <f>SUMIFS(Data!Z:Z,Data!B:B,Figure16!B6569,Data!A:A,Figure16!A6569)</f>
        <v>1</v>
      </c>
    </row>
    <row r="6570" spans="1:8">
      <c r="A6570" s="27">
        <v>1982</v>
      </c>
      <c r="B6570" t="s">
        <v>73</v>
      </c>
      <c r="C6570" s="3">
        <f>SUMIFS(Data!F:F,Data!$B:$B,Figure16!$B6570,Data!$A:$A,Figure16!$A6570)</f>
        <v>0</v>
      </c>
      <c r="D6570" s="3">
        <f>SUMIFS(Data!Y:Y,Data!$B:$B,Figure16!$B6570,Data!$A:$A,Figure16!$A6570)</f>
        <v>26000000</v>
      </c>
      <c r="E6570" s="3">
        <f>SUMIFS(Data!Q:Q,Data!$B:$B,Figure16!$B6570,Data!$A:$A,Figure16!$A6570)</f>
        <v>9240000000</v>
      </c>
      <c r="F6570" s="1">
        <f t="shared" si="208"/>
        <v>0</v>
      </c>
      <c r="G6570" s="1">
        <f t="shared" si="209"/>
        <v>0.2813852813852814</v>
      </c>
      <c r="H6570">
        <f>SUMIFS(Data!Z:Z,Data!B:B,Figure16!B6570,Data!A:A,Figure16!A6570)</f>
        <v>1</v>
      </c>
    </row>
    <row r="6571" spans="1:8">
      <c r="A6571" s="27">
        <v>1983</v>
      </c>
      <c r="B6571" t="s">
        <v>73</v>
      </c>
      <c r="C6571" s="3">
        <f>SUMIFS(Data!F:F,Data!$B:$B,Figure16!$B6571,Data!$A:$A,Figure16!$A6571)</f>
        <v>0</v>
      </c>
      <c r="D6571" s="3">
        <f>SUMIFS(Data!Y:Y,Data!$B:$B,Figure16!$B6571,Data!$A:$A,Figure16!$A6571)</f>
        <v>0</v>
      </c>
      <c r="E6571" s="3">
        <f>SUMIFS(Data!Q:Q,Data!$B:$B,Figure16!$B6571,Data!$A:$A,Figure16!$A6571)</f>
        <v>8230153846.1538467</v>
      </c>
      <c r="F6571" s="1">
        <f t="shared" si="208"/>
        <v>0</v>
      </c>
      <c r="G6571" s="1">
        <f t="shared" si="209"/>
        <v>0</v>
      </c>
      <c r="H6571">
        <f>SUMIFS(Data!Z:Z,Data!B:B,Figure16!B6571,Data!A:A,Figure16!A6571)</f>
        <v>1</v>
      </c>
    </row>
    <row r="6572" spans="1:8">
      <c r="A6572" s="27">
        <v>1984</v>
      </c>
      <c r="B6572" t="s">
        <v>73</v>
      </c>
      <c r="C6572" s="3">
        <f>SUMIFS(Data!F:F,Data!$B:$B,Figure16!$B6572,Data!$A:$A,Figure16!$A6572)</f>
        <v>200000</v>
      </c>
      <c r="D6572" s="3">
        <f>SUMIFS(Data!Y:Y,Data!$B:$B,Figure16!$B6572,Data!$A:$A,Figure16!$A6572)</f>
        <v>0</v>
      </c>
      <c r="E6572" s="3">
        <f>SUMIFS(Data!Q:Q,Data!$B:$B,Figure16!$B6572,Data!$A:$A,Figure16!$A6572)</f>
        <v>9701357142.8571434</v>
      </c>
      <c r="F6572" s="1">
        <f t="shared" si="208"/>
        <v>2.0615672328613815E-3</v>
      </c>
      <c r="G6572" s="1">
        <f t="shared" si="209"/>
        <v>0</v>
      </c>
      <c r="H6572">
        <f>SUMIFS(Data!Z:Z,Data!B:B,Figure16!B6572,Data!A:A,Figure16!A6572)</f>
        <v>1</v>
      </c>
    </row>
    <row r="6573" spans="1:8">
      <c r="A6573" s="27">
        <v>1985</v>
      </c>
      <c r="B6573" t="s">
        <v>73</v>
      </c>
      <c r="C6573" s="3">
        <f>SUMIFS(Data!F:F,Data!$B:$B,Figure16!$B6573,Data!$A:$A,Figure16!$A6573)</f>
        <v>0</v>
      </c>
      <c r="D6573" s="3">
        <f>SUMIFS(Data!Y:Y,Data!$B:$B,Figure16!$B6573,Data!$A:$A,Figure16!$A6573)</f>
        <v>0</v>
      </c>
      <c r="E6573" s="3">
        <f>SUMIFS(Data!Q:Q,Data!$B:$B,Figure16!$B6573,Data!$A:$A,Figure16!$A6573)</f>
        <v>12403733333.333334</v>
      </c>
      <c r="F6573" s="1">
        <f t="shared" si="208"/>
        <v>0</v>
      </c>
      <c r="G6573" s="1">
        <f t="shared" si="209"/>
        <v>0</v>
      </c>
      <c r="H6573">
        <f>SUMIFS(Data!Z:Z,Data!B:B,Figure16!B6573,Data!A:A,Figure16!A6573)</f>
        <v>1</v>
      </c>
    </row>
    <row r="6574" spans="1:8">
      <c r="A6574" s="27">
        <v>1986</v>
      </c>
      <c r="B6574" t="s">
        <v>73</v>
      </c>
      <c r="C6574" s="3">
        <f>SUMIFS(Data!F:F,Data!$B:$B,Figure16!$B6574,Data!$A:$A,Figure16!$A6574)</f>
        <v>0</v>
      </c>
      <c r="D6574" s="3">
        <f>SUMIFS(Data!Y:Y,Data!$B:$B,Figure16!$B6574,Data!$A:$A,Figure16!$A6574)</f>
        <v>0</v>
      </c>
      <c r="E6574" s="3">
        <f>SUMIFS(Data!Q:Q,Data!$B:$B,Figure16!$B6574,Data!$A:$A,Figure16!$A6574)</f>
        <v>15769062500</v>
      </c>
      <c r="F6574" s="1">
        <f t="shared" si="208"/>
        <v>0</v>
      </c>
      <c r="G6574" s="1">
        <f t="shared" si="209"/>
        <v>0</v>
      </c>
      <c r="H6574">
        <f>SUMIFS(Data!Z:Z,Data!B:B,Figure16!B6574,Data!A:A,Figure16!A6574)</f>
        <v>1</v>
      </c>
    </row>
    <row r="6575" spans="1:8">
      <c r="A6575" s="27">
        <v>1987</v>
      </c>
      <c r="B6575" t="s">
        <v>73</v>
      </c>
      <c r="C6575" s="3">
        <f>SUMIFS(Data!F:F,Data!$B:$B,Figure16!$B6575,Data!$A:$A,Figure16!$A6575)</f>
        <v>22000000</v>
      </c>
      <c r="D6575" s="3">
        <f>SUMIFS(Data!Y:Y,Data!$B:$B,Figure16!$B6575,Data!$A:$A,Figure16!$A6575)</f>
        <v>0</v>
      </c>
      <c r="E6575" s="3">
        <f>SUMIFS(Data!Q:Q,Data!$B:$B,Figure16!$B6575,Data!$A:$A,Figure16!$A6575)</f>
        <v>20155555555.555557</v>
      </c>
      <c r="F6575" s="1">
        <f t="shared" si="208"/>
        <v>0.1091510474090408</v>
      </c>
      <c r="G6575" s="1">
        <f t="shared" si="209"/>
        <v>0</v>
      </c>
      <c r="H6575">
        <f>SUMIFS(Data!Z:Z,Data!B:B,Figure16!B6575,Data!A:A,Figure16!A6575)</f>
        <v>1</v>
      </c>
    </row>
    <row r="6576" spans="1:8">
      <c r="A6576" s="27">
        <v>1988</v>
      </c>
      <c r="B6576" t="s">
        <v>73</v>
      </c>
      <c r="C6576" s="3">
        <f>SUMIFS(Data!F:F,Data!$B:$B,Figure16!$B6576,Data!$A:$A,Figure16!$A6576)</f>
        <v>0</v>
      </c>
      <c r="D6576" s="3">
        <f>SUMIFS(Data!Y:Y,Data!$B:$B,Figure16!$B6576,Data!$A:$A,Figure16!$A6576)</f>
        <v>0</v>
      </c>
      <c r="E6576" s="3">
        <f>SUMIFS(Data!Q:Q,Data!$B:$B,Figure16!$B6576,Data!$A:$A,Figure16!$A6576)</f>
        <v>15399166666.666668</v>
      </c>
      <c r="F6576" s="1">
        <f t="shared" si="208"/>
        <v>0</v>
      </c>
      <c r="G6576" s="1">
        <f t="shared" si="209"/>
        <v>0</v>
      </c>
      <c r="H6576">
        <f>SUMIFS(Data!Z:Z,Data!B:B,Figure16!B6576,Data!A:A,Figure16!A6576)</f>
        <v>1</v>
      </c>
    </row>
    <row r="6577" spans="1:8">
      <c r="A6577" s="27">
        <v>1989</v>
      </c>
      <c r="B6577" t="s">
        <v>73</v>
      </c>
      <c r="C6577" s="3">
        <f>SUMIFS(Data!F:F,Data!$B:$B,Figure16!$B6577,Data!$A:$A,Figure16!$A6577)</f>
        <v>0</v>
      </c>
      <c r="D6577" s="3">
        <f>SUMIFS(Data!Y:Y,Data!$B:$B,Figure16!$B6577,Data!$A:$A,Figure16!$A6577)</f>
        <v>0</v>
      </c>
      <c r="E6577" s="3">
        <f>SUMIFS(Data!Q:Q,Data!$B:$B,Figure16!$B6577,Data!$A:$A,Figure16!$A6577)</f>
        <v>15291507936.507936</v>
      </c>
      <c r="F6577" s="1">
        <f t="shared" si="208"/>
        <v>0</v>
      </c>
      <c r="G6577" s="1">
        <f t="shared" si="209"/>
        <v>0</v>
      </c>
      <c r="H6577">
        <f>SUMIFS(Data!Z:Z,Data!B:B,Figure16!B6577,Data!A:A,Figure16!A6577)</f>
        <v>1</v>
      </c>
    </row>
    <row r="6578" spans="1:8">
      <c r="A6578" s="27">
        <v>1990</v>
      </c>
      <c r="B6578" t="s">
        <v>73</v>
      </c>
      <c r="C6578" s="3">
        <f>SUMIFS(Data!F:F,Data!$B:$B,Figure16!$B6578,Data!$A:$A,Figure16!$A6578)</f>
        <v>0</v>
      </c>
      <c r="D6578" s="3">
        <f>SUMIFS(Data!Y:Y,Data!$B:$B,Figure16!$B6578,Data!$A:$A,Figure16!$A6578)</f>
        <v>0</v>
      </c>
      <c r="E6578" s="3">
        <f>SUMIFS(Data!Q:Q,Data!$B:$B,Figure16!$B6578,Data!$A:$A,Figure16!$A6578)</f>
        <v>12408647540.983606</v>
      </c>
      <c r="F6578" s="1">
        <f t="shared" si="208"/>
        <v>0</v>
      </c>
      <c r="G6578" s="1">
        <f t="shared" si="209"/>
        <v>0</v>
      </c>
      <c r="H6578">
        <f>SUMIFS(Data!Z:Z,Data!B:B,Figure16!B6578,Data!A:A,Figure16!A6578)</f>
        <v>1</v>
      </c>
    </row>
    <row r="6579" spans="1:8">
      <c r="A6579" s="27">
        <v>1991</v>
      </c>
      <c r="B6579" t="s">
        <v>73</v>
      </c>
      <c r="C6579" s="3">
        <f>SUMIFS(Data!F:F,Data!$B:$B,Figure16!$B6579,Data!$A:$A,Figure16!$A6579)</f>
        <v>0</v>
      </c>
      <c r="D6579" s="3">
        <f>SUMIFS(Data!Y:Y,Data!$B:$B,Figure16!$B6579,Data!$A:$A,Figure16!$A6579)</f>
        <v>0</v>
      </c>
      <c r="E6579" s="3">
        <f>SUMIFS(Data!Q:Q,Data!$B:$B,Figure16!$B6579,Data!$A:$A,Figure16!$A6579)</f>
        <v>11379222222.222223</v>
      </c>
      <c r="F6579" s="1">
        <f t="shared" si="208"/>
        <v>0</v>
      </c>
      <c r="G6579" s="1">
        <f t="shared" si="209"/>
        <v>0</v>
      </c>
      <c r="H6579">
        <f>SUMIFS(Data!Z:Z,Data!B:B,Figure16!B6579,Data!A:A,Figure16!A6579)</f>
        <v>1</v>
      </c>
    </row>
    <row r="6580" spans="1:8">
      <c r="A6580" s="27">
        <v>1992</v>
      </c>
      <c r="B6580" t="s">
        <v>73</v>
      </c>
      <c r="C6580" s="3">
        <f>SUMIFS(Data!F:F,Data!$B:$B,Figure16!$B6580,Data!$A:$A,Figure16!$A6580)</f>
        <v>0</v>
      </c>
      <c r="D6580" s="3">
        <f>SUMIFS(Data!Y:Y,Data!$B:$B,Figure16!$B6580,Data!$A:$A,Figure16!$A6580)</f>
        <v>0</v>
      </c>
      <c r="E6580" s="3">
        <f>SUMIFS(Data!Q:Q,Data!$B:$B,Figure16!$B6580,Data!$A:$A,Figure16!$A6580)</f>
        <v>7034219712.5256672</v>
      </c>
      <c r="F6580" s="1">
        <f t="shared" si="208"/>
        <v>0</v>
      </c>
      <c r="G6580" s="1">
        <f t="shared" si="209"/>
        <v>0</v>
      </c>
      <c r="H6580">
        <f>SUMIFS(Data!Z:Z,Data!B:B,Figure16!B6580,Data!A:A,Figure16!A6580)</f>
        <v>1</v>
      </c>
    </row>
    <row r="6581" spans="1:8">
      <c r="A6581" s="27">
        <v>1993</v>
      </c>
      <c r="B6581" t="s">
        <v>73</v>
      </c>
      <c r="C6581" s="3">
        <f>SUMIFS(Data!F:F,Data!$B:$B,Figure16!$B6581,Data!$A:$A,Figure16!$A6581)</f>
        <v>0</v>
      </c>
      <c r="D6581" s="3">
        <f>SUMIFS(Data!Y:Y,Data!$B:$B,Figure16!$B6581,Data!$A:$A,Figure16!$A6581)</f>
        <v>0</v>
      </c>
      <c r="E6581" s="3">
        <f>SUMIFS(Data!Q:Q,Data!$B:$B,Figure16!$B6581,Data!$A:$A,Figure16!$A6581)</f>
        <v>8881785938.480854</v>
      </c>
      <c r="F6581" s="1">
        <f t="shared" si="208"/>
        <v>0</v>
      </c>
      <c r="G6581" s="1">
        <f t="shared" si="209"/>
        <v>0</v>
      </c>
      <c r="H6581">
        <f>SUMIFS(Data!Z:Z,Data!B:B,Figure16!B6581,Data!A:A,Figure16!A6581)</f>
        <v>1</v>
      </c>
    </row>
    <row r="6582" spans="1:8">
      <c r="A6582" s="27">
        <v>1994</v>
      </c>
      <c r="B6582" t="s">
        <v>73</v>
      </c>
      <c r="C6582" s="3">
        <f>SUMIFS(Data!F:F,Data!$B:$B,Figure16!$B6582,Data!$A:$A,Figure16!$A6582)</f>
        <v>192000000</v>
      </c>
      <c r="D6582" s="3">
        <f>SUMIFS(Data!Y:Y,Data!$B:$B,Figure16!$B6582,Data!$A:$A,Figure16!$A6582)</f>
        <v>0</v>
      </c>
      <c r="E6582" s="3">
        <f>SUMIFS(Data!Q:Q,Data!$B:$B,Figure16!$B6582,Data!$A:$A,Figure16!$A6582)</f>
        <v>12794192334.254143</v>
      </c>
      <c r="F6582" s="1">
        <f t="shared" si="208"/>
        <v>1.500680894767813</v>
      </c>
      <c r="G6582" s="1">
        <f t="shared" si="209"/>
        <v>0</v>
      </c>
      <c r="H6582">
        <f>SUMIFS(Data!Z:Z,Data!B:B,Figure16!B6582,Data!A:A,Figure16!A6582)</f>
        <v>1</v>
      </c>
    </row>
    <row r="6583" spans="1:8">
      <c r="A6583" s="27">
        <v>1995</v>
      </c>
      <c r="B6583" t="s">
        <v>73</v>
      </c>
      <c r="C6583" s="3">
        <f>SUMIFS(Data!F:F,Data!$B:$B,Figure16!$B6583,Data!$A:$A,Figure16!$A6583)</f>
        <v>22819277</v>
      </c>
      <c r="D6583" s="3">
        <f>SUMIFS(Data!Y:Y,Data!$B:$B,Figure16!$B6583,Data!$A:$A,Figure16!$A6583)</f>
        <v>0</v>
      </c>
      <c r="E6583" s="3">
        <f>SUMIFS(Data!Q:Q,Data!$B:$B,Figure16!$B6583,Data!$A:$A,Figure16!$A6583)</f>
        <v>13829744878.636599</v>
      </c>
      <c r="F6583" s="1">
        <f t="shared" si="208"/>
        <v>0.16500143133695777</v>
      </c>
      <c r="G6583" s="1">
        <f t="shared" si="209"/>
        <v>0</v>
      </c>
      <c r="H6583">
        <f>SUMIFS(Data!Z:Z,Data!B:B,Figure16!B6583,Data!A:A,Figure16!A6583)</f>
        <v>1</v>
      </c>
    </row>
    <row r="6584" spans="1:8">
      <c r="A6584" s="27">
        <v>1996</v>
      </c>
      <c r="B6584" t="s">
        <v>73</v>
      </c>
      <c r="C6584" s="3">
        <f>SUMIFS(Data!F:F,Data!$B:$B,Figure16!$B6584,Data!$A:$A,Figure16!$A6584)</f>
        <v>0</v>
      </c>
      <c r="D6584" s="3">
        <f>SUMIFS(Data!Y:Y,Data!$B:$B,Figure16!$B6584,Data!$A:$A,Figure16!$A6584)</f>
        <v>0</v>
      </c>
      <c r="E6584" s="3">
        <f>SUMIFS(Data!Q:Q,Data!$B:$B,Figure16!$B6584,Data!$A:$A,Figure16!$A6584)</f>
        <v>9018243044.4515514</v>
      </c>
      <c r="F6584" s="1">
        <f t="shared" si="208"/>
        <v>0</v>
      </c>
      <c r="G6584" s="1">
        <f t="shared" si="209"/>
        <v>0</v>
      </c>
      <c r="H6584">
        <f>SUMIFS(Data!Z:Z,Data!B:B,Figure16!B6584,Data!A:A,Figure16!A6584)</f>
        <v>1</v>
      </c>
    </row>
    <row r="6585" spans="1:8">
      <c r="A6585" s="27">
        <v>1997</v>
      </c>
      <c r="B6585" t="s">
        <v>73</v>
      </c>
      <c r="C6585" s="3">
        <f>SUMIFS(Data!F:F,Data!$B:$B,Figure16!$B6585,Data!$A:$A,Figure16!$A6585)</f>
        <v>0</v>
      </c>
      <c r="D6585" s="3">
        <f>SUMIFS(Data!Y:Y,Data!$B:$B,Figure16!$B6585,Data!$A:$A,Figure16!$A6585)</f>
        <v>0</v>
      </c>
      <c r="E6585" s="3">
        <f>SUMIFS(Data!Q:Q,Data!$B:$B,Figure16!$B6585,Data!$A:$A,Figure16!$A6585)</f>
        <v>11681494637.304054</v>
      </c>
      <c r="F6585" s="1">
        <f t="shared" si="208"/>
        <v>0</v>
      </c>
      <c r="G6585" s="1">
        <f t="shared" si="209"/>
        <v>0</v>
      </c>
      <c r="H6585">
        <f>SUMIFS(Data!Z:Z,Data!B:B,Figure16!B6585,Data!A:A,Figure16!A6585)</f>
        <v>1</v>
      </c>
    </row>
    <row r="6586" spans="1:8">
      <c r="A6586" s="27">
        <v>1998</v>
      </c>
      <c r="B6586" t="s">
        <v>73</v>
      </c>
      <c r="C6586" s="3">
        <f>SUMIFS(Data!F:F,Data!$B:$B,Figure16!$B6586,Data!$A:$A,Figure16!$A6586)</f>
        <v>0</v>
      </c>
      <c r="D6586" s="3">
        <f>SUMIFS(Data!Y:Y,Data!$B:$B,Figure16!$B6586,Data!$A:$A,Figure16!$A6586)</f>
        <v>0</v>
      </c>
      <c r="E6586" s="3">
        <f>SUMIFS(Data!Q:Q,Data!$B:$B,Figure16!$B6586,Data!$A:$A,Figure16!$A6586)</f>
        <v>11250327988.04781</v>
      </c>
      <c r="F6586" s="1">
        <f t="shared" si="208"/>
        <v>0</v>
      </c>
      <c r="G6586" s="1">
        <f t="shared" si="209"/>
        <v>0</v>
      </c>
      <c r="H6586">
        <f>SUMIFS(Data!Z:Z,Data!B:B,Figure16!B6586,Data!A:A,Figure16!A6586)</f>
        <v>1</v>
      </c>
    </row>
    <row r="6587" spans="1:8">
      <c r="A6587" s="27">
        <v>1999</v>
      </c>
      <c r="B6587" t="s">
        <v>73</v>
      </c>
      <c r="C6587" s="3">
        <f>SUMIFS(Data!F:F,Data!$B:$B,Figure16!$B6587,Data!$A:$A,Figure16!$A6587)</f>
        <v>0</v>
      </c>
      <c r="D6587" s="3">
        <f>SUMIFS(Data!Y:Y,Data!$B:$B,Figure16!$B6587,Data!$A:$A,Figure16!$A6587)</f>
        <v>0</v>
      </c>
      <c r="E6587" s="3">
        <f>SUMIFS(Data!Q:Q,Data!$B:$B,Figure16!$B6587,Data!$A:$A,Figure16!$A6587)</f>
        <v>10682045258.364679</v>
      </c>
      <c r="F6587" s="1">
        <f t="shared" si="208"/>
        <v>0</v>
      </c>
      <c r="G6587" s="1">
        <f t="shared" si="209"/>
        <v>0</v>
      </c>
      <c r="H6587">
        <f>SUMIFS(Data!Z:Z,Data!B:B,Figure16!B6587,Data!A:A,Figure16!A6587)</f>
        <v>1</v>
      </c>
    </row>
    <row r="6588" spans="1:8">
      <c r="A6588" s="27">
        <v>2000</v>
      </c>
      <c r="B6588" t="s">
        <v>73</v>
      </c>
      <c r="C6588" s="3">
        <f>SUMIFS(Data!F:F,Data!$B:$B,Figure16!$B6588,Data!$A:$A,Figure16!$A6588)</f>
        <v>3049869.25</v>
      </c>
      <c r="D6588" s="3">
        <f>SUMIFS(Data!Y:Y,Data!$B:$B,Figure16!$B6588,Data!$A:$A,Figure16!$A6588)</f>
        <v>0</v>
      </c>
      <c r="E6588" s="3">
        <f>SUMIFS(Data!Q:Q,Data!$B:$B,Figure16!$B6588,Data!$A:$A,Figure16!$A6588)</f>
        <v>12257418326.073427</v>
      </c>
      <c r="F6588" s="1">
        <f t="shared" si="208"/>
        <v>2.4881823960535437E-2</v>
      </c>
      <c r="G6588" s="1">
        <f t="shared" si="209"/>
        <v>0</v>
      </c>
      <c r="H6588">
        <f>SUMIFS(Data!Z:Z,Data!B:B,Figure16!B6588,Data!A:A,Figure16!A6588)</f>
        <v>1</v>
      </c>
    </row>
    <row r="6589" spans="1:8">
      <c r="A6589" s="27">
        <v>2001</v>
      </c>
      <c r="B6589" t="s">
        <v>73</v>
      </c>
      <c r="C6589" s="3">
        <f>SUMIFS(Data!F:F,Data!$B:$B,Figure16!$B6589,Data!$A:$A,Figure16!$A6589)</f>
        <v>132000000</v>
      </c>
      <c r="D6589" s="3">
        <f>SUMIFS(Data!Y:Y,Data!$B:$B,Figure16!$B6589,Data!$A:$A,Figure16!$A6589)</f>
        <v>0</v>
      </c>
      <c r="E6589" s="3">
        <f>SUMIFS(Data!Q:Q,Data!$B:$B,Figure16!$B6589,Data!$A:$A,Figure16!$A6589)</f>
        <v>13182979783.533049</v>
      </c>
      <c r="F6589" s="1">
        <f t="shared" si="208"/>
        <v>1.0012910750639405</v>
      </c>
      <c r="G6589" s="1">
        <f t="shared" si="209"/>
        <v>0</v>
      </c>
      <c r="H6589">
        <f>SUMIFS(Data!Z:Z,Data!B:B,Figure16!B6589,Data!A:A,Figure16!A6589)</f>
        <v>1</v>
      </c>
    </row>
    <row r="6590" spans="1:8">
      <c r="A6590" s="27">
        <v>2002</v>
      </c>
      <c r="B6590" t="s">
        <v>73</v>
      </c>
      <c r="C6590" s="3">
        <f>SUMIFS(Data!F:F,Data!$B:$B,Figure16!$B6590,Data!$A:$A,Figure16!$A6590)</f>
        <v>61224520.25</v>
      </c>
      <c r="D6590" s="3">
        <f>SUMIFS(Data!Y:Y,Data!$B:$B,Figure16!$B6590,Data!$A:$A,Figure16!$A6590)</f>
        <v>0</v>
      </c>
      <c r="E6590" s="3">
        <f>SUMIFS(Data!Q:Q,Data!$B:$B,Figure16!$B6590,Data!$A:$A,Figure16!$A6590)</f>
        <v>14803189092.704416</v>
      </c>
      <c r="F6590" s="1">
        <f t="shared" si="208"/>
        <v>0.41359007080557941</v>
      </c>
      <c r="G6590" s="1">
        <f t="shared" si="209"/>
        <v>0</v>
      </c>
      <c r="H6590">
        <f>SUMIFS(Data!Z:Z,Data!B:B,Figure16!B6590,Data!A:A,Figure16!A6590)</f>
        <v>1</v>
      </c>
    </row>
    <row r="6591" spans="1:8">
      <c r="A6591" s="27">
        <v>2003</v>
      </c>
      <c r="B6591" t="s">
        <v>73</v>
      </c>
      <c r="C6591" s="3">
        <f>SUMIFS(Data!F:F,Data!$B:$B,Figure16!$B6591,Data!$A:$A,Figure16!$A6591)</f>
        <v>1204450000</v>
      </c>
      <c r="D6591" s="3">
        <f>SUMIFS(Data!Y:Y,Data!$B:$B,Figure16!$B6591,Data!$A:$A,Figure16!$A6591)</f>
        <v>0</v>
      </c>
      <c r="E6591" s="3">
        <f>SUMIFS(Data!Q:Q,Data!$B:$B,Figure16!$B6591,Data!$A:$A,Figure16!$A6591)</f>
        <v>17646503525.174343</v>
      </c>
      <c r="F6591" s="1">
        <f t="shared" si="208"/>
        <v>6.8254314418816309</v>
      </c>
      <c r="G6591" s="1">
        <f t="shared" si="209"/>
        <v>0</v>
      </c>
      <c r="H6591">
        <f>SUMIFS(Data!Z:Z,Data!B:B,Figure16!B6591,Data!A:A,Figure16!A6591)</f>
        <v>1</v>
      </c>
    </row>
    <row r="6592" spans="1:8">
      <c r="A6592" s="27">
        <v>2004</v>
      </c>
      <c r="B6592" t="s">
        <v>73</v>
      </c>
      <c r="C6592" s="3">
        <f>SUMIFS(Data!F:F,Data!$B:$B,Figure16!$B6592,Data!$A:$A,Figure16!$A6592)</f>
        <v>252800000</v>
      </c>
      <c r="D6592" s="3">
        <f>SUMIFS(Data!Y:Y,Data!$B:$B,Figure16!$B6592,Data!$A:$A,Figure16!$A6592)</f>
        <v>0</v>
      </c>
      <c r="E6592" s="3">
        <f>SUMIFS(Data!Q:Q,Data!$B:$B,Figure16!$B6592,Data!$A:$A,Figure16!$A6592)</f>
        <v>21457470202.783916</v>
      </c>
      <c r="F6592" s="1">
        <f t="shared" si="208"/>
        <v>1.1781444765431921</v>
      </c>
      <c r="G6592" s="1">
        <f t="shared" si="209"/>
        <v>0</v>
      </c>
      <c r="H6592">
        <f>SUMIFS(Data!Z:Z,Data!B:B,Figure16!B6592,Data!A:A,Figure16!A6592)</f>
        <v>1</v>
      </c>
    </row>
    <row r="6593" spans="1:8">
      <c r="A6593" s="27">
        <v>2005</v>
      </c>
      <c r="B6593" t="s">
        <v>73</v>
      </c>
      <c r="C6593" s="3">
        <f>SUMIFS(Data!F:F,Data!$B:$B,Figure16!$B6593,Data!$A:$A,Figure16!$A6593)</f>
        <v>356520358</v>
      </c>
      <c r="D6593" s="3">
        <f>SUMIFS(Data!Y:Y,Data!$B:$B,Figure16!$B6593,Data!$A:$A,Figure16!$A6593)</f>
        <v>0</v>
      </c>
      <c r="E6593" s="3">
        <f>SUMIFS(Data!Q:Q,Data!$B:$B,Figure16!$B6593,Data!$A:$A,Figure16!$A6593)</f>
        <v>26524538565.740322</v>
      </c>
      <c r="F6593" s="1">
        <f t="shared" si="208"/>
        <v>1.3441152128485641</v>
      </c>
      <c r="G6593" s="1">
        <f t="shared" si="209"/>
        <v>0</v>
      </c>
      <c r="H6593">
        <f>SUMIFS(Data!Z:Z,Data!B:B,Figure16!B6593,Data!A:A,Figure16!A6593)</f>
        <v>1</v>
      </c>
    </row>
    <row r="6594" spans="1:8">
      <c r="A6594" s="27">
        <v>2006</v>
      </c>
      <c r="B6594" t="s">
        <v>73</v>
      </c>
      <c r="C6594" s="3">
        <f>SUMIFS(Data!F:F,Data!$B:$B,Figure16!$B6594,Data!$A:$A,Figure16!$A6594)</f>
        <v>230854164.125</v>
      </c>
      <c r="D6594" s="3">
        <f>SUMIFS(Data!Y:Y,Data!$B:$B,Figure16!$B6594,Data!$A:$A,Figure16!$A6594)</f>
        <v>0</v>
      </c>
      <c r="E6594" s="3">
        <f>SUMIFS(Data!Q:Q,Data!$B:$B,Figure16!$B6594,Data!$A:$A,Figure16!$A6594)</f>
        <v>35822408611.55883</v>
      </c>
      <c r="F6594" s="1">
        <f t="shared" si="208"/>
        <v>0.64444065341410406</v>
      </c>
      <c r="G6594" s="1">
        <f t="shared" si="209"/>
        <v>0</v>
      </c>
      <c r="H6594">
        <f>SUMIFS(Data!Z:Z,Data!B:B,Figure16!B6594,Data!A:A,Figure16!A6594)</f>
        <v>1</v>
      </c>
    </row>
    <row r="6595" spans="1:8">
      <c r="A6595" s="27">
        <v>2007</v>
      </c>
      <c r="B6595" t="s">
        <v>73</v>
      </c>
      <c r="C6595" s="3">
        <f>SUMIFS(Data!F:F,Data!$B:$B,Figure16!$B6595,Data!$A:$A,Figure16!$A6595)</f>
        <v>1128231786.75</v>
      </c>
      <c r="D6595" s="3">
        <f>SUMIFS(Data!Y:Y,Data!$B:$B,Figure16!$B6595,Data!$A:$A,Figure16!$A6595)</f>
        <v>0</v>
      </c>
      <c r="E6595" s="3">
        <f>SUMIFS(Data!Q:Q,Data!$B:$B,Figure16!$B6595,Data!$A:$A,Figure16!$A6595)</f>
        <v>45898948564.059326</v>
      </c>
      <c r="F6595" s="1">
        <f t="shared" ref="F6595:F6658" si="210">IF(E6595&gt;0,C6595/E6595*100,"")</f>
        <v>2.4580776293282014</v>
      </c>
      <c r="G6595" s="1">
        <f t="shared" ref="G6595:G6658" si="211">IF($E6595&gt;0,D6595/$E6595*100,"")</f>
        <v>0</v>
      </c>
      <c r="H6595">
        <f>SUMIFS(Data!Z:Z,Data!B:B,Figure16!B6595,Data!A:A,Figure16!A6595)</f>
        <v>1</v>
      </c>
    </row>
    <row r="6596" spans="1:8">
      <c r="A6596" s="27">
        <v>2008</v>
      </c>
      <c r="B6596" t="s">
        <v>73</v>
      </c>
      <c r="C6596" s="3">
        <f>SUMIFS(Data!F:F,Data!$B:$B,Figure16!$B6596,Data!$A:$A,Figure16!$A6596)</f>
        <v>306134764</v>
      </c>
      <c r="D6596" s="3">
        <f>SUMIFS(Data!Y:Y,Data!$B:$B,Figure16!$B6596,Data!$A:$A,Figure16!$A6596)</f>
        <v>0</v>
      </c>
      <c r="E6596" s="3">
        <f>SUMIFS(Data!Q:Q,Data!$B:$B,Figure16!$B6596,Data!$A:$A,Figure16!$A6596)</f>
        <v>54526580231.556793</v>
      </c>
      <c r="F6596" s="1">
        <f t="shared" si="210"/>
        <v>0.56144134236906917</v>
      </c>
      <c r="G6596" s="1">
        <f t="shared" si="211"/>
        <v>0</v>
      </c>
      <c r="H6596">
        <f>SUMIFS(Data!Z:Z,Data!B:B,Figure16!B6596,Data!A:A,Figure16!A6596)</f>
        <v>1</v>
      </c>
    </row>
    <row r="6597" spans="1:8">
      <c r="A6597" s="27">
        <v>2009</v>
      </c>
      <c r="B6597" t="s">
        <v>73</v>
      </c>
      <c r="C6597" s="3">
        <f>SUMIFS(Data!F:F,Data!$B:$B,Figure16!$B6597,Data!$A:$A,Figure16!$A6597)</f>
        <v>1858927650.75</v>
      </c>
      <c r="D6597" s="3">
        <f>SUMIFS(Data!Y:Y,Data!$B:$B,Figure16!$B6597,Data!$A:$A,Figure16!$A6597)</f>
        <v>0</v>
      </c>
      <c r="E6597" s="3">
        <f>SUMIFS(Data!Q:Q,Data!$B:$B,Figure16!$B6597,Data!$A:$A,Figure16!$A6597)</f>
        <v>53150209167.93396</v>
      </c>
      <c r="F6597" s="1">
        <f t="shared" si="210"/>
        <v>3.4974982786549584</v>
      </c>
      <c r="G6597" s="1">
        <f t="shared" si="211"/>
        <v>0</v>
      </c>
      <c r="H6597">
        <f>SUMIFS(Data!Z:Z,Data!B:B,Figure16!B6597,Data!A:A,Figure16!A6597)</f>
        <v>1</v>
      </c>
    </row>
    <row r="6598" spans="1:8">
      <c r="A6598" s="27">
        <v>2010</v>
      </c>
      <c r="B6598" t="s">
        <v>73</v>
      </c>
      <c r="C6598" s="3">
        <f>SUMIFS(Data!F:F,Data!$B:$B,Figure16!$B6598,Data!$A:$A,Figure16!$A6598)</f>
        <v>424477046.25</v>
      </c>
      <c r="D6598" s="3">
        <f>SUMIFS(Data!Y:Y,Data!$B:$B,Figure16!$B6598,Data!$A:$A,Figure16!$A6598)</f>
        <v>0</v>
      </c>
      <c r="E6598" s="3">
        <f>SUMIFS(Data!Q:Q,Data!$B:$B,Figure16!$B6598,Data!$A:$A,Figure16!$A6598)</f>
        <v>65634109236.773636</v>
      </c>
      <c r="F6598" s="1">
        <f t="shared" si="210"/>
        <v>0.646732394460795</v>
      </c>
      <c r="G6598" s="1">
        <f t="shared" si="211"/>
        <v>0</v>
      </c>
      <c r="H6598">
        <f>SUMIFS(Data!Z:Z,Data!B:B,Figure16!B6598,Data!A:A,Figure16!A6598)</f>
        <v>1</v>
      </c>
    </row>
    <row r="6599" spans="1:8">
      <c r="A6599" s="27">
        <v>2011</v>
      </c>
      <c r="B6599" t="s">
        <v>73</v>
      </c>
      <c r="C6599" s="3">
        <f>SUMIFS(Data!F:F,Data!$B:$B,Figure16!$B6599,Data!$A:$A,Figure16!$A6599)</f>
        <v>119000000</v>
      </c>
      <c r="D6599" s="3">
        <f>SUMIFS(Data!Y:Y,Data!$B:$B,Figure16!$B6599,Data!$A:$A,Figure16!$A6599)</f>
        <v>0</v>
      </c>
      <c r="E6599" s="3">
        <f>SUMIFS(Data!Q:Q,Data!$B:$B,Figure16!$B6599,Data!$A:$A,Figure16!$A6599)</f>
        <v>67327289319.732994</v>
      </c>
      <c r="F6599" s="1">
        <f t="shared" si="210"/>
        <v>0.17674853867185505</v>
      </c>
      <c r="G6599" s="1">
        <f t="shared" si="211"/>
        <v>0</v>
      </c>
      <c r="H6599">
        <f>SUMIFS(Data!Z:Z,Data!B:B,Figure16!B6599,Data!A:A,Figure16!A6599)</f>
        <v>1</v>
      </c>
    </row>
    <row r="6600" spans="1:8">
      <c r="A6600" s="27">
        <v>2012</v>
      </c>
      <c r="B6600" t="s">
        <v>73</v>
      </c>
      <c r="C6600" s="3">
        <f>SUMIFS(Data!F:F,Data!$B:$B,Figure16!$B6600,Data!$A:$A,Figure16!$A6600)</f>
        <v>19010406</v>
      </c>
      <c r="D6600" s="3">
        <f>SUMIFS(Data!Y:Y,Data!$B:$B,Figure16!$B6600,Data!$A:$A,Figure16!$A6600)</f>
        <v>0</v>
      </c>
      <c r="E6600" s="3">
        <f>SUMIFS(Data!Q:Q,Data!$B:$B,Figure16!$B6600,Data!$A:$A,Figure16!$A6600)</f>
        <v>68125631150.293869</v>
      </c>
      <c r="F6600" s="1">
        <f t="shared" si="210"/>
        <v>2.7904924591539721E-2</v>
      </c>
      <c r="G6600" s="1">
        <f t="shared" si="211"/>
        <v>0</v>
      </c>
      <c r="H6600">
        <f>SUMIFS(Data!Z:Z,Data!B:B,Figure16!B6600,Data!A:A,Figure16!A6600)</f>
        <v>1</v>
      </c>
    </row>
    <row r="6601" spans="1:8">
      <c r="A6601" s="27">
        <v>2013</v>
      </c>
      <c r="B6601" t="s">
        <v>73</v>
      </c>
      <c r="C6601" s="3">
        <f>SUMIFS(Data!F:F,Data!$B:$B,Figure16!$B6601,Data!$A:$A,Figure16!$A6601)</f>
        <v>63068.1328125</v>
      </c>
      <c r="D6601" s="3">
        <f>SUMIFS(Data!Y:Y,Data!$B:$B,Figure16!$B6601,Data!$A:$A,Figure16!$A6601)</f>
        <v>0</v>
      </c>
      <c r="E6601" s="3">
        <f>SUMIFS(Data!Q:Q,Data!$B:$B,Figure16!$B6601,Data!$A:$A,Figure16!$A6601)</f>
        <v>72065940085.771942</v>
      </c>
      <c r="F6601" s="1">
        <f t="shared" si="210"/>
        <v>8.7514480123949173E-5</v>
      </c>
      <c r="G6601" s="1">
        <f t="shared" si="211"/>
        <v>0</v>
      </c>
      <c r="H6601">
        <f>SUMIFS(Data!Z:Z,Data!B:B,Figure16!B6601,Data!A:A,Figure16!A6601)</f>
        <v>1</v>
      </c>
    </row>
    <row r="6602" spans="1:8">
      <c r="A6602" s="27">
        <v>2014</v>
      </c>
      <c r="B6602" t="s">
        <v>73</v>
      </c>
      <c r="C6602" s="3">
        <f>SUMIFS(Data!F:F,Data!$B:$B,Figure16!$B6602,Data!$A:$A,Figure16!$A6602)</f>
        <v>700000000</v>
      </c>
      <c r="D6602" s="3">
        <f>SUMIFS(Data!Y:Y,Data!$B:$B,Figure16!$B6602,Data!$A:$A,Figure16!$A6602)</f>
        <v>0</v>
      </c>
      <c r="E6602" s="3">
        <f>SUMIFS(Data!Q:Q,Data!$B:$B,Figure16!$B6602,Data!$A:$A,Figure16!$A6602)</f>
        <v>82151588418.832458</v>
      </c>
      <c r="F6602" s="1">
        <f t="shared" si="210"/>
        <v>0.85208334187185564</v>
      </c>
      <c r="G6602" s="1">
        <f t="shared" si="211"/>
        <v>0</v>
      </c>
      <c r="H6602">
        <f>SUMIFS(Data!Z:Z,Data!B:B,Figure16!B6602,Data!A:A,Figure16!A6602)</f>
        <v>1</v>
      </c>
    </row>
    <row r="6603" spans="1:8">
      <c r="A6603" s="27">
        <v>2015</v>
      </c>
      <c r="B6603" t="s">
        <v>73</v>
      </c>
      <c r="C6603" s="3">
        <f>SUMIFS(Data!F:F,Data!$B:$B,Figure16!$B6603,Data!$A:$A,Figure16!$A6603)</f>
        <v>0</v>
      </c>
      <c r="D6603" s="3">
        <f>SUMIFS(Data!Y:Y,Data!$B:$B,Figure16!$B6603,Data!$A:$A,Figure16!$A6603)</f>
        <v>0</v>
      </c>
      <c r="E6603" s="3">
        <f>SUMIFS(Data!Q:Q,Data!$B:$B,Figure16!$B6603,Data!$A:$A,Figure16!$A6603)</f>
        <v>97156119150</v>
      </c>
      <c r="F6603" s="1">
        <f t="shared" si="210"/>
        <v>0</v>
      </c>
      <c r="G6603" s="1">
        <f t="shared" si="211"/>
        <v>0</v>
      </c>
      <c r="H6603">
        <f>SUMIFS(Data!Z:Z,Data!B:B,Figure16!B6603,Data!A:A,Figure16!A6603)</f>
        <v>1</v>
      </c>
    </row>
    <row r="6604" spans="1:8">
      <c r="A6604" s="27">
        <v>2016</v>
      </c>
      <c r="B6604" t="s">
        <v>73</v>
      </c>
      <c r="C6604" s="3">
        <f>SUMIFS(Data!F:F,Data!$B:$B,Figure16!$B6604,Data!$A:$A,Figure16!$A6604)</f>
        <v>0</v>
      </c>
      <c r="D6604" s="3">
        <f>SUMIFS(Data!Y:Y,Data!$B:$B,Figure16!$B6604,Data!$A:$A,Figure16!$A6604)</f>
        <v>0</v>
      </c>
      <c r="E6604" s="3">
        <f>SUMIFS(Data!Q:Q,Data!$B:$B,Figure16!$B6604,Data!$A:$A,Figure16!$A6604)</f>
        <v>95584380032.206116</v>
      </c>
      <c r="F6604" s="1">
        <f t="shared" si="210"/>
        <v>0</v>
      </c>
      <c r="G6604" s="1">
        <f t="shared" si="211"/>
        <v>0</v>
      </c>
      <c r="H6604">
        <f>SUMIFS(Data!Z:Z,Data!B:B,Figure16!B6604,Data!A:A,Figure16!A6604)</f>
        <v>1</v>
      </c>
    </row>
    <row r="6605" spans="1:8">
      <c r="A6605" s="27">
        <v>2017</v>
      </c>
      <c r="B6605" t="s">
        <v>73</v>
      </c>
      <c r="C6605" s="3">
        <f>SUMIFS(Data!F:F,Data!$B:$B,Figure16!$B6605,Data!$A:$A,Figure16!$A6605)</f>
        <v>15000000</v>
      </c>
      <c r="D6605" s="3">
        <f>SUMIFS(Data!Y:Y,Data!$B:$B,Figure16!$B6605,Data!$A:$A,Figure16!$A6605)</f>
        <v>0</v>
      </c>
      <c r="E6605" s="3">
        <f>SUMIFS(Data!Q:Q,Data!$B:$B,Figure16!$B6605,Data!$A:$A,Figure16!$A6605)</f>
        <v>117487857142.85715</v>
      </c>
      <c r="F6605" s="1">
        <f t="shared" si="210"/>
        <v>1.2767276861438569E-2</v>
      </c>
      <c r="G6605" s="1">
        <f t="shared" si="211"/>
        <v>0</v>
      </c>
      <c r="H6605">
        <f>SUMIFS(Data!Z:Z,Data!B:B,Figure16!B6605,Data!A:A,Figure16!A6605)</f>
        <v>1</v>
      </c>
    </row>
    <row r="6606" spans="1:8">
      <c r="A6606" s="27">
        <v>1975</v>
      </c>
      <c r="B6606" t="s">
        <v>39</v>
      </c>
      <c r="C6606" s="3">
        <f>SUMIFS(Data!F:F,Data!$B:$B,Figure16!$B6606,Data!$A:$A,Figure16!$A6606)</f>
        <v>0</v>
      </c>
      <c r="D6606" s="3">
        <f>SUMIFS(Data!Y:Y,Data!$B:$B,Figure16!$B6606,Data!$A:$A,Figure16!$A6606)</f>
        <v>0</v>
      </c>
      <c r="E6606" s="3">
        <f>SUMIFS(Data!Q:Q,Data!$B:$B,Figure16!$B6606,Data!$A:$A,Figure16!$A6606)</f>
        <v>465500000</v>
      </c>
      <c r="F6606" s="1">
        <f t="shared" si="210"/>
        <v>0</v>
      </c>
      <c r="G6606" s="1">
        <f t="shared" si="211"/>
        <v>0</v>
      </c>
      <c r="H6606">
        <f>SUMIFS(Data!Z:Z,Data!B:B,Figure16!B6606,Data!A:A,Figure16!A6606)</f>
        <v>0</v>
      </c>
    </row>
    <row r="6607" spans="1:8">
      <c r="A6607" s="27">
        <v>1976</v>
      </c>
      <c r="B6607" t="s">
        <v>39</v>
      </c>
      <c r="C6607" s="3">
        <f>SUMIFS(Data!F:F,Data!$B:$B,Figure16!$B6607,Data!$A:$A,Figure16!$A6607)</f>
        <v>0</v>
      </c>
      <c r="D6607" s="3">
        <f>SUMIFS(Data!Y:Y,Data!$B:$B,Figure16!$B6607,Data!$A:$A,Figure16!$A6607)</f>
        <v>0</v>
      </c>
      <c r="E6607" s="3">
        <f>SUMIFS(Data!Q:Q,Data!$B:$B,Figure16!$B6607,Data!$A:$A,Figure16!$A6607)</f>
        <v>505499999.99999994</v>
      </c>
      <c r="F6607" s="1">
        <f t="shared" si="210"/>
        <v>0</v>
      </c>
      <c r="G6607" s="1">
        <f t="shared" si="211"/>
        <v>0</v>
      </c>
      <c r="H6607">
        <f>SUMIFS(Data!Z:Z,Data!B:B,Figure16!B6607,Data!A:A,Figure16!A6607)</f>
        <v>0</v>
      </c>
    </row>
    <row r="6608" spans="1:8">
      <c r="A6608" s="27">
        <v>1977</v>
      </c>
      <c r="B6608" t="s">
        <v>39</v>
      </c>
      <c r="C6608" s="3">
        <f>SUMIFS(Data!F:F,Data!$B:$B,Figure16!$B6608,Data!$A:$A,Figure16!$A6608)</f>
        <v>0</v>
      </c>
      <c r="D6608" s="3">
        <f>SUMIFS(Data!Y:Y,Data!$B:$B,Figure16!$B6608,Data!$A:$A,Figure16!$A6608)</f>
        <v>0</v>
      </c>
      <c r="E6608" s="3">
        <f>SUMIFS(Data!Q:Q,Data!$B:$B,Figure16!$B6608,Data!$A:$A,Figure16!$A6608)</f>
        <v>641500000</v>
      </c>
      <c r="F6608" s="1">
        <f t="shared" si="210"/>
        <v>0</v>
      </c>
      <c r="G6608" s="1">
        <f t="shared" si="211"/>
        <v>0</v>
      </c>
      <c r="H6608">
        <f>SUMIFS(Data!Z:Z,Data!B:B,Figure16!B6608,Data!A:A,Figure16!A6608)</f>
        <v>0</v>
      </c>
    </row>
    <row r="6609" spans="1:8">
      <c r="A6609" s="27">
        <v>1978</v>
      </c>
      <c r="B6609" t="s">
        <v>39</v>
      </c>
      <c r="C6609" s="3">
        <f>SUMIFS(Data!F:F,Data!$B:$B,Figure16!$B6609,Data!$A:$A,Figure16!$A6609)</f>
        <v>0</v>
      </c>
      <c r="D6609" s="3">
        <f>SUMIFS(Data!Y:Y,Data!$B:$B,Figure16!$B6609,Data!$A:$A,Figure16!$A6609)</f>
        <v>0</v>
      </c>
      <c r="E6609" s="3">
        <f>SUMIFS(Data!Q:Q,Data!$B:$B,Figure16!$B6609,Data!$A:$A,Figure16!$A6609)</f>
        <v>735500000</v>
      </c>
      <c r="F6609" s="1">
        <f t="shared" si="210"/>
        <v>0</v>
      </c>
      <c r="G6609" s="1">
        <f t="shared" si="211"/>
        <v>0</v>
      </c>
      <c r="H6609">
        <f>SUMIFS(Data!Z:Z,Data!B:B,Figure16!B6609,Data!A:A,Figure16!A6609)</f>
        <v>0</v>
      </c>
    </row>
    <row r="6610" spans="1:8">
      <c r="A6610" s="27">
        <v>1979</v>
      </c>
      <c r="B6610" t="s">
        <v>39</v>
      </c>
      <c r="C6610" s="3">
        <f>SUMIFS(Data!F:F,Data!$B:$B,Figure16!$B6610,Data!$A:$A,Figure16!$A6610)</f>
        <v>0</v>
      </c>
      <c r="D6610" s="3">
        <f>SUMIFS(Data!Y:Y,Data!$B:$B,Figure16!$B6610,Data!$A:$A,Figure16!$A6610)</f>
        <v>0</v>
      </c>
      <c r="E6610" s="3">
        <f>SUMIFS(Data!Q:Q,Data!$B:$B,Figure16!$B6610,Data!$A:$A,Figure16!$A6610)</f>
        <v>782500000</v>
      </c>
      <c r="F6610" s="1">
        <f t="shared" si="210"/>
        <v>0</v>
      </c>
      <c r="G6610" s="1">
        <f t="shared" si="211"/>
        <v>0</v>
      </c>
      <c r="H6610">
        <f>SUMIFS(Data!Z:Z,Data!B:B,Figure16!B6610,Data!A:A,Figure16!A6610)</f>
        <v>0</v>
      </c>
    </row>
    <row r="6611" spans="1:8">
      <c r="A6611" s="27">
        <v>1980</v>
      </c>
      <c r="B6611" t="s">
        <v>39</v>
      </c>
      <c r="C6611" s="3">
        <f>SUMIFS(Data!F:F,Data!$B:$B,Figure16!$B6611,Data!$A:$A,Figure16!$A6611)</f>
        <v>0</v>
      </c>
      <c r="D6611" s="3">
        <f>SUMIFS(Data!Y:Y,Data!$B:$B,Figure16!$B6611,Data!$A:$A,Figure16!$A6611)</f>
        <v>0</v>
      </c>
      <c r="E6611" s="3">
        <f>SUMIFS(Data!Q:Q,Data!$B:$B,Figure16!$B6611,Data!$A:$A,Figure16!$A6611)</f>
        <v>795000000</v>
      </c>
      <c r="F6611" s="1">
        <f t="shared" si="210"/>
        <v>0</v>
      </c>
      <c r="G6611" s="1">
        <f t="shared" si="211"/>
        <v>0</v>
      </c>
      <c r="H6611">
        <f>SUMIFS(Data!Z:Z,Data!B:B,Figure16!B6611,Data!A:A,Figure16!A6611)</f>
        <v>0</v>
      </c>
    </row>
    <row r="6612" spans="1:8">
      <c r="A6612" s="27">
        <v>1981</v>
      </c>
      <c r="B6612" t="s">
        <v>39</v>
      </c>
      <c r="C6612" s="3">
        <f>SUMIFS(Data!F:F,Data!$B:$B,Figure16!$B6612,Data!$A:$A,Figure16!$A6612)</f>
        <v>0</v>
      </c>
      <c r="D6612" s="3">
        <f>SUMIFS(Data!Y:Y,Data!$B:$B,Figure16!$B6612,Data!$A:$A,Figure16!$A6612)</f>
        <v>0</v>
      </c>
      <c r="E6612" s="3">
        <f>SUMIFS(Data!Q:Q,Data!$B:$B,Figure16!$B6612,Data!$A:$A,Figure16!$A6612)</f>
        <v>889000000</v>
      </c>
      <c r="F6612" s="1">
        <f t="shared" si="210"/>
        <v>0</v>
      </c>
      <c r="G6612" s="1">
        <f t="shared" si="211"/>
        <v>0</v>
      </c>
      <c r="H6612">
        <f>SUMIFS(Data!Z:Z,Data!B:B,Figure16!B6612,Data!A:A,Figure16!A6612)</f>
        <v>0</v>
      </c>
    </row>
    <row r="6613" spans="1:8">
      <c r="A6613" s="27">
        <v>1982</v>
      </c>
      <c r="B6613" t="s">
        <v>39</v>
      </c>
      <c r="C6613" s="3">
        <f>SUMIFS(Data!F:F,Data!$B:$B,Figure16!$B6613,Data!$A:$A,Figure16!$A6613)</f>
        <v>0</v>
      </c>
      <c r="D6613" s="3">
        <f>SUMIFS(Data!Y:Y,Data!$B:$B,Figure16!$B6613,Data!$A:$A,Figure16!$A6613)</f>
        <v>0</v>
      </c>
      <c r="E6613" s="3">
        <f>SUMIFS(Data!Q:Q,Data!$B:$B,Figure16!$B6613,Data!$A:$A,Figure16!$A6613)</f>
        <v>915000000</v>
      </c>
      <c r="F6613" s="1">
        <f t="shared" si="210"/>
        <v>0</v>
      </c>
      <c r="G6613" s="1">
        <f t="shared" si="211"/>
        <v>0</v>
      </c>
      <c r="H6613">
        <f>SUMIFS(Data!Z:Z,Data!B:B,Figure16!B6613,Data!A:A,Figure16!A6613)</f>
        <v>0</v>
      </c>
    </row>
    <row r="6614" spans="1:8">
      <c r="A6614" s="27">
        <v>1983</v>
      </c>
      <c r="B6614" t="s">
        <v>39</v>
      </c>
      <c r="C6614" s="3">
        <f>SUMIFS(Data!F:F,Data!$B:$B,Figure16!$B6614,Data!$A:$A,Figure16!$A6614)</f>
        <v>0</v>
      </c>
      <c r="D6614" s="3">
        <f>SUMIFS(Data!Y:Y,Data!$B:$B,Figure16!$B6614,Data!$A:$A,Figure16!$A6614)</f>
        <v>0</v>
      </c>
      <c r="E6614" s="3">
        <f>SUMIFS(Data!Q:Q,Data!$B:$B,Figure16!$B6614,Data!$A:$A,Figure16!$A6614)</f>
        <v>883500000</v>
      </c>
      <c r="F6614" s="1">
        <f t="shared" si="210"/>
        <v>0</v>
      </c>
      <c r="G6614" s="1">
        <f t="shared" si="211"/>
        <v>0</v>
      </c>
      <c r="H6614">
        <f>SUMIFS(Data!Z:Z,Data!B:B,Figure16!B6614,Data!A:A,Figure16!A6614)</f>
        <v>0</v>
      </c>
    </row>
    <row r="6615" spans="1:8">
      <c r="A6615" s="27">
        <v>1984</v>
      </c>
      <c r="B6615" t="s">
        <v>39</v>
      </c>
      <c r="C6615" s="3">
        <f>SUMIFS(Data!F:F,Data!$B:$B,Figure16!$B6615,Data!$A:$A,Figure16!$A6615)</f>
        <v>0</v>
      </c>
      <c r="D6615" s="3">
        <f>SUMIFS(Data!Y:Y,Data!$B:$B,Figure16!$B6615,Data!$A:$A,Figure16!$A6615)</f>
        <v>0</v>
      </c>
      <c r="E6615" s="3">
        <f>SUMIFS(Data!Q:Q,Data!$B:$B,Figure16!$B6615,Data!$A:$A,Figure16!$A6615)</f>
        <v>864000000</v>
      </c>
      <c r="F6615" s="1">
        <f t="shared" si="210"/>
        <v>0</v>
      </c>
      <c r="G6615" s="1">
        <f t="shared" si="211"/>
        <v>0</v>
      </c>
      <c r="H6615">
        <f>SUMIFS(Data!Z:Z,Data!B:B,Figure16!B6615,Data!A:A,Figure16!A6615)</f>
        <v>0</v>
      </c>
    </row>
    <row r="6616" spans="1:8">
      <c r="A6616" s="27">
        <v>1985</v>
      </c>
      <c r="B6616" t="s">
        <v>39</v>
      </c>
      <c r="C6616" s="3">
        <f>SUMIFS(Data!F:F,Data!$B:$B,Figure16!$B6616,Data!$A:$A,Figure16!$A6616)</f>
        <v>0</v>
      </c>
      <c r="D6616" s="3">
        <f>SUMIFS(Data!Y:Y,Data!$B:$B,Figure16!$B6616,Data!$A:$A,Figure16!$A6616)</f>
        <v>0</v>
      </c>
      <c r="E6616" s="3">
        <f>SUMIFS(Data!Q:Q,Data!$B:$B,Figure16!$B6616,Data!$A:$A,Figure16!$A6616)</f>
        <v>873000000</v>
      </c>
      <c r="F6616" s="1">
        <f t="shared" si="210"/>
        <v>0</v>
      </c>
      <c r="G6616" s="1">
        <f t="shared" si="211"/>
        <v>0</v>
      </c>
      <c r="H6616">
        <f>SUMIFS(Data!Z:Z,Data!B:B,Figure16!B6616,Data!A:A,Figure16!A6616)</f>
        <v>0</v>
      </c>
    </row>
    <row r="6617" spans="1:8">
      <c r="A6617" s="27">
        <v>1986</v>
      </c>
      <c r="B6617" t="s">
        <v>39</v>
      </c>
      <c r="C6617" s="3">
        <f>SUMIFS(Data!F:F,Data!$B:$B,Figure16!$B6617,Data!$A:$A,Figure16!$A6617)</f>
        <v>5600000</v>
      </c>
      <c r="D6617" s="3">
        <f>SUMIFS(Data!Y:Y,Data!$B:$B,Figure16!$B6617,Data!$A:$A,Figure16!$A6617)</f>
        <v>0</v>
      </c>
      <c r="E6617" s="3">
        <f>SUMIFS(Data!Q:Q,Data!$B:$B,Figure16!$B6617,Data!$A:$A,Figure16!$A6617)</f>
        <v>891000000</v>
      </c>
      <c r="F6617" s="1">
        <f t="shared" si="210"/>
        <v>0.62850729517396187</v>
      </c>
      <c r="G6617" s="1">
        <f t="shared" si="211"/>
        <v>0</v>
      </c>
      <c r="H6617">
        <f>SUMIFS(Data!Z:Z,Data!B:B,Figure16!B6617,Data!A:A,Figure16!A6617)</f>
        <v>0</v>
      </c>
    </row>
    <row r="6618" spans="1:8">
      <c r="A6618" s="27">
        <v>1987</v>
      </c>
      <c r="B6618" t="s">
        <v>39</v>
      </c>
      <c r="C6618" s="3">
        <f>SUMIFS(Data!F:F,Data!$B:$B,Figure16!$B6618,Data!$A:$A,Figure16!$A6618)</f>
        <v>0</v>
      </c>
      <c r="D6618" s="3">
        <f>SUMIFS(Data!Y:Y,Data!$B:$B,Figure16!$B6618,Data!$A:$A,Figure16!$A6618)</f>
        <v>0</v>
      </c>
      <c r="E6618" s="3">
        <f>SUMIFS(Data!Q:Q,Data!$B:$B,Figure16!$B6618,Data!$A:$A,Figure16!$A6618)</f>
        <v>980000000</v>
      </c>
      <c r="F6618" s="1">
        <f t="shared" si="210"/>
        <v>0</v>
      </c>
      <c r="G6618" s="1">
        <f t="shared" si="211"/>
        <v>0</v>
      </c>
      <c r="H6618">
        <f>SUMIFS(Data!Z:Z,Data!B:B,Figure16!B6618,Data!A:A,Figure16!A6618)</f>
        <v>0</v>
      </c>
    </row>
    <row r="6619" spans="1:8">
      <c r="A6619" s="27">
        <v>1988</v>
      </c>
      <c r="B6619" t="s">
        <v>39</v>
      </c>
      <c r="C6619" s="3">
        <f>SUMIFS(Data!F:F,Data!$B:$B,Figure16!$B6619,Data!$A:$A,Figure16!$A6619)</f>
        <v>0</v>
      </c>
      <c r="D6619" s="3">
        <f>SUMIFS(Data!Y:Y,Data!$B:$B,Figure16!$B6619,Data!$A:$A,Figure16!$A6619)</f>
        <v>0</v>
      </c>
      <c r="E6619" s="3">
        <f>SUMIFS(Data!Q:Q,Data!$B:$B,Figure16!$B6619,Data!$A:$A,Figure16!$A6619)</f>
        <v>1161000000</v>
      </c>
      <c r="F6619" s="1">
        <f t="shared" si="210"/>
        <v>0</v>
      </c>
      <c r="G6619" s="1">
        <f t="shared" si="211"/>
        <v>0</v>
      </c>
      <c r="H6619">
        <f>SUMIFS(Data!Z:Z,Data!B:B,Figure16!B6619,Data!A:A,Figure16!A6619)</f>
        <v>0</v>
      </c>
    </row>
    <row r="6620" spans="1:8">
      <c r="A6620" s="27">
        <v>1989</v>
      </c>
      <c r="B6620" t="s">
        <v>39</v>
      </c>
      <c r="C6620" s="3">
        <f>SUMIFS(Data!F:F,Data!$B:$B,Figure16!$B6620,Data!$A:$A,Figure16!$A6620)</f>
        <v>0</v>
      </c>
      <c r="D6620" s="3">
        <f>SUMIFS(Data!Y:Y,Data!$B:$B,Figure16!$B6620,Data!$A:$A,Figure16!$A6620)</f>
        <v>0</v>
      </c>
      <c r="E6620" s="3">
        <f>SUMIFS(Data!Q:Q,Data!$B:$B,Figure16!$B6620,Data!$A:$A,Figure16!$A6620)</f>
        <v>542600000</v>
      </c>
      <c r="F6620" s="1">
        <f t="shared" si="210"/>
        <v>0</v>
      </c>
      <c r="G6620" s="1">
        <f t="shared" si="211"/>
        <v>0</v>
      </c>
      <c r="H6620">
        <f>SUMIFS(Data!Z:Z,Data!B:B,Figure16!B6620,Data!A:A,Figure16!A6620)</f>
        <v>0</v>
      </c>
    </row>
    <row r="6621" spans="1:8">
      <c r="A6621" s="27">
        <v>1990</v>
      </c>
      <c r="B6621" t="s">
        <v>39</v>
      </c>
      <c r="C6621" s="3">
        <f>SUMIFS(Data!F:F,Data!$B:$B,Figure16!$B6621,Data!$A:$A,Figure16!$A6621)</f>
        <v>0</v>
      </c>
      <c r="D6621" s="3">
        <f>SUMIFS(Data!Y:Y,Data!$B:$B,Figure16!$B6621,Data!$A:$A,Figure16!$A6621)</f>
        <v>0</v>
      </c>
      <c r="E6621" s="3">
        <f>SUMIFS(Data!Q:Q,Data!$B:$B,Figure16!$B6621,Data!$A:$A,Figure16!$A6621)</f>
        <v>388400000</v>
      </c>
      <c r="F6621" s="1">
        <f t="shared" si="210"/>
        <v>0</v>
      </c>
      <c r="G6621" s="1">
        <f t="shared" si="211"/>
        <v>0</v>
      </c>
      <c r="H6621">
        <f>SUMIFS(Data!Z:Z,Data!B:B,Figure16!B6621,Data!A:A,Figure16!A6621)</f>
        <v>0</v>
      </c>
    </row>
    <row r="6622" spans="1:8">
      <c r="A6622" s="27">
        <v>1991</v>
      </c>
      <c r="B6622" t="s">
        <v>39</v>
      </c>
      <c r="C6622" s="3">
        <f>SUMIFS(Data!F:F,Data!$B:$B,Figure16!$B6622,Data!$A:$A,Figure16!$A6622)</f>
        <v>0</v>
      </c>
      <c r="D6622" s="3">
        <f>SUMIFS(Data!Y:Y,Data!$B:$B,Figure16!$B6622,Data!$A:$A,Figure16!$A6622)</f>
        <v>0</v>
      </c>
      <c r="E6622" s="3">
        <f>SUMIFS(Data!Q:Q,Data!$B:$B,Figure16!$B6622,Data!$A:$A,Figure16!$A6622)</f>
        <v>448100000</v>
      </c>
      <c r="F6622" s="1">
        <f t="shared" si="210"/>
        <v>0</v>
      </c>
      <c r="G6622" s="1">
        <f t="shared" si="211"/>
        <v>0</v>
      </c>
      <c r="H6622">
        <f>SUMIFS(Data!Z:Z,Data!B:B,Figure16!B6622,Data!A:A,Figure16!A6622)</f>
        <v>0</v>
      </c>
    </row>
    <row r="6623" spans="1:8">
      <c r="A6623" s="27">
        <v>1992</v>
      </c>
      <c r="B6623" t="s">
        <v>39</v>
      </c>
      <c r="C6623" s="3">
        <f>SUMIFS(Data!F:F,Data!$B:$B,Figure16!$B6623,Data!$A:$A,Figure16!$A6623)</f>
        <v>0</v>
      </c>
      <c r="D6623" s="3">
        <f>SUMIFS(Data!Y:Y,Data!$B:$B,Figure16!$B6623,Data!$A:$A,Figure16!$A6623)</f>
        <v>0</v>
      </c>
      <c r="E6623" s="3">
        <f>SUMIFS(Data!Q:Q,Data!$B:$B,Figure16!$B6623,Data!$A:$A,Figure16!$A6623)</f>
        <v>404600000</v>
      </c>
      <c r="F6623" s="1">
        <f t="shared" si="210"/>
        <v>0</v>
      </c>
      <c r="G6623" s="1">
        <f t="shared" si="211"/>
        <v>0</v>
      </c>
      <c r="H6623">
        <f>SUMIFS(Data!Z:Z,Data!B:B,Figure16!B6623,Data!A:A,Figure16!A6623)</f>
        <v>0</v>
      </c>
    </row>
    <row r="6624" spans="1:8">
      <c r="A6624" s="27">
        <v>1993</v>
      </c>
      <c r="B6624" t="s">
        <v>39</v>
      </c>
      <c r="C6624" s="3">
        <f>SUMIFS(Data!F:F,Data!$B:$B,Figure16!$B6624,Data!$A:$A,Figure16!$A6624)</f>
        <v>0</v>
      </c>
      <c r="D6624" s="3">
        <f>SUMIFS(Data!Y:Y,Data!$B:$B,Figure16!$B6624,Data!$A:$A,Figure16!$A6624)</f>
        <v>0</v>
      </c>
      <c r="E6624" s="3">
        <f>SUMIFS(Data!Q:Q,Data!$B:$B,Figure16!$B6624,Data!$A:$A,Figure16!$A6624)</f>
        <v>428764705.88235289</v>
      </c>
      <c r="F6624" s="1">
        <f t="shared" si="210"/>
        <v>0</v>
      </c>
      <c r="G6624" s="1">
        <f t="shared" si="211"/>
        <v>0</v>
      </c>
      <c r="H6624">
        <f>SUMIFS(Data!Z:Z,Data!B:B,Figure16!B6624,Data!A:A,Figure16!A6624)</f>
        <v>0</v>
      </c>
    </row>
    <row r="6625" spans="1:8">
      <c r="A6625" s="27">
        <v>1994</v>
      </c>
      <c r="B6625" t="s">
        <v>39</v>
      </c>
      <c r="C6625" s="3">
        <f>SUMIFS(Data!F:F,Data!$B:$B,Figure16!$B6625,Data!$A:$A,Figure16!$A6625)</f>
        <v>0</v>
      </c>
      <c r="D6625" s="3">
        <f>SUMIFS(Data!Y:Y,Data!$B:$B,Figure16!$B6625,Data!$A:$A,Figure16!$A6625)</f>
        <v>0</v>
      </c>
      <c r="E6625" s="3">
        <f>SUMIFS(Data!Q:Q,Data!$B:$B,Figure16!$B6625,Data!$A:$A,Figure16!$A6625)</f>
        <v>605492537.31343281</v>
      </c>
      <c r="F6625" s="1">
        <f t="shared" si="210"/>
        <v>0</v>
      </c>
      <c r="G6625" s="1">
        <f t="shared" si="211"/>
        <v>0</v>
      </c>
      <c r="H6625">
        <f>SUMIFS(Data!Z:Z,Data!B:B,Figure16!B6625,Data!A:A,Figure16!A6625)</f>
        <v>0</v>
      </c>
    </row>
    <row r="6626" spans="1:8">
      <c r="A6626" s="27">
        <v>1995</v>
      </c>
      <c r="B6626" t="s">
        <v>39</v>
      </c>
      <c r="C6626" s="3">
        <f>SUMIFS(Data!F:F,Data!$B:$B,Figure16!$B6626,Data!$A:$A,Figure16!$A6626)</f>
        <v>0</v>
      </c>
      <c r="D6626" s="3">
        <f>SUMIFS(Data!Y:Y,Data!$B:$B,Figure16!$B6626,Data!$A:$A,Figure16!$A6626)</f>
        <v>0</v>
      </c>
      <c r="E6626" s="3">
        <f>SUMIFS(Data!Q:Q,Data!$B:$B,Figure16!$B6626,Data!$A:$A,Figure16!$A6626)</f>
        <v>691590497.73755658</v>
      </c>
      <c r="F6626" s="1">
        <f t="shared" si="210"/>
        <v>0</v>
      </c>
      <c r="G6626" s="1">
        <f t="shared" si="211"/>
        <v>0</v>
      </c>
      <c r="H6626">
        <f>SUMIFS(Data!Z:Z,Data!B:B,Figure16!B6626,Data!A:A,Figure16!A6626)</f>
        <v>0</v>
      </c>
    </row>
    <row r="6627" spans="1:8">
      <c r="A6627" s="27">
        <v>1996</v>
      </c>
      <c r="B6627" t="s">
        <v>39</v>
      </c>
      <c r="C6627" s="3">
        <f>SUMIFS(Data!F:F,Data!$B:$B,Figure16!$B6627,Data!$A:$A,Figure16!$A6627)</f>
        <v>0</v>
      </c>
      <c r="D6627" s="3">
        <f>SUMIFS(Data!Y:Y,Data!$B:$B,Figure16!$B6627,Data!$A:$A,Figure16!$A6627)</f>
        <v>0</v>
      </c>
      <c r="E6627" s="3">
        <f>SUMIFS(Data!Q:Q,Data!$B:$B,Figure16!$B6627,Data!$A:$A,Figure16!$A6627)</f>
        <v>861411471.32169569</v>
      </c>
      <c r="F6627" s="1">
        <f t="shared" si="210"/>
        <v>0</v>
      </c>
      <c r="G6627" s="1">
        <f t="shared" si="211"/>
        <v>0</v>
      </c>
      <c r="H6627">
        <f>SUMIFS(Data!Z:Z,Data!B:B,Figure16!B6627,Data!A:A,Figure16!A6627)</f>
        <v>0</v>
      </c>
    </row>
    <row r="6628" spans="1:8">
      <c r="A6628" s="27">
        <v>1997</v>
      </c>
      <c r="B6628" t="s">
        <v>39</v>
      </c>
      <c r="C6628" s="3">
        <f>SUMIFS(Data!F:F,Data!$B:$B,Figure16!$B6628,Data!$A:$A,Figure16!$A6628)</f>
        <v>0</v>
      </c>
      <c r="D6628" s="3">
        <f>SUMIFS(Data!Y:Y,Data!$B:$B,Figure16!$B6628,Data!$A:$A,Figure16!$A6628)</f>
        <v>0</v>
      </c>
      <c r="E6628" s="3">
        <f>SUMIFS(Data!Q:Q,Data!$B:$B,Figure16!$B6628,Data!$A:$A,Figure16!$A6628)</f>
        <v>926422500</v>
      </c>
      <c r="F6628" s="1">
        <f t="shared" si="210"/>
        <v>0</v>
      </c>
      <c r="G6628" s="1">
        <f t="shared" si="211"/>
        <v>0</v>
      </c>
      <c r="H6628">
        <f>SUMIFS(Data!Z:Z,Data!B:B,Figure16!B6628,Data!A:A,Figure16!A6628)</f>
        <v>0</v>
      </c>
    </row>
    <row r="6629" spans="1:8">
      <c r="A6629" s="27">
        <v>1998</v>
      </c>
      <c r="B6629" t="s">
        <v>39</v>
      </c>
      <c r="C6629" s="3">
        <f>SUMIFS(Data!F:F,Data!$B:$B,Figure16!$B6629,Data!$A:$A,Figure16!$A6629)</f>
        <v>0</v>
      </c>
      <c r="D6629" s="3">
        <f>SUMIFS(Data!Y:Y,Data!$B:$B,Figure16!$B6629,Data!$A:$A,Figure16!$A6629)</f>
        <v>0</v>
      </c>
      <c r="E6629" s="3">
        <f>SUMIFS(Data!Q:Q,Data!$B:$B,Figure16!$B6629,Data!$A:$A,Figure16!$A6629)</f>
        <v>1110850000</v>
      </c>
      <c r="F6629" s="1">
        <f t="shared" si="210"/>
        <v>0</v>
      </c>
      <c r="G6629" s="1">
        <f t="shared" si="211"/>
        <v>0</v>
      </c>
      <c r="H6629">
        <f>SUMIFS(Data!Z:Z,Data!B:B,Figure16!B6629,Data!A:A,Figure16!A6629)</f>
        <v>0</v>
      </c>
    </row>
    <row r="6630" spans="1:8">
      <c r="A6630" s="27">
        <v>1999</v>
      </c>
      <c r="B6630" t="s">
        <v>39</v>
      </c>
      <c r="C6630" s="3">
        <f>SUMIFS(Data!F:F,Data!$B:$B,Figure16!$B6630,Data!$A:$A,Figure16!$A6630)</f>
        <v>0</v>
      </c>
      <c r="D6630" s="3">
        <f>SUMIFS(Data!Y:Y,Data!$B:$B,Figure16!$B6630,Data!$A:$A,Figure16!$A6630)</f>
        <v>0</v>
      </c>
      <c r="E6630" s="3">
        <f>SUMIFS(Data!Q:Q,Data!$B:$B,Figure16!$B6630,Data!$A:$A,Figure16!$A6630)</f>
        <v>886290697.67441857</v>
      </c>
      <c r="F6630" s="1">
        <f t="shared" si="210"/>
        <v>0</v>
      </c>
      <c r="G6630" s="1">
        <f t="shared" si="211"/>
        <v>0</v>
      </c>
      <c r="H6630">
        <f>SUMIFS(Data!Z:Z,Data!B:B,Figure16!B6630,Data!A:A,Figure16!A6630)</f>
        <v>0</v>
      </c>
    </row>
    <row r="6631" spans="1:8">
      <c r="A6631" s="27">
        <v>2000</v>
      </c>
      <c r="B6631" t="s">
        <v>39</v>
      </c>
      <c r="C6631" s="3">
        <f>SUMIFS(Data!F:F,Data!$B:$B,Figure16!$B6631,Data!$A:$A,Figure16!$A6631)</f>
        <v>0</v>
      </c>
      <c r="D6631" s="3">
        <f>SUMIFS(Data!Y:Y,Data!$B:$B,Figure16!$B6631,Data!$A:$A,Figure16!$A6631)</f>
        <v>0</v>
      </c>
      <c r="E6631" s="3">
        <f>SUMIFS(Data!Q:Q,Data!$B:$B,Figure16!$B6631,Data!$A:$A,Figure16!$A6631)</f>
        <v>947671969.69696963</v>
      </c>
      <c r="F6631" s="1">
        <f t="shared" si="210"/>
        <v>0</v>
      </c>
      <c r="G6631" s="1">
        <f t="shared" si="211"/>
        <v>0</v>
      </c>
      <c r="H6631">
        <f>SUMIFS(Data!Z:Z,Data!B:B,Figure16!B6631,Data!A:A,Figure16!A6631)</f>
        <v>0</v>
      </c>
    </row>
    <row r="6632" spans="1:8">
      <c r="A6632" s="27">
        <v>2001</v>
      </c>
      <c r="B6632" t="s">
        <v>39</v>
      </c>
      <c r="C6632" s="3">
        <f>SUMIFS(Data!F:F,Data!$B:$B,Figure16!$B6632,Data!$A:$A,Figure16!$A6632)</f>
        <v>0</v>
      </c>
      <c r="D6632" s="3">
        <f>SUMIFS(Data!Y:Y,Data!$B:$B,Figure16!$B6632,Data!$A:$A,Figure16!$A6632)</f>
        <v>0</v>
      </c>
      <c r="E6632" s="3">
        <f>SUMIFS(Data!Q:Q,Data!$B:$B,Figure16!$B6632,Data!$A:$A,Figure16!$A6632)</f>
        <v>834279357.79816508</v>
      </c>
      <c r="F6632" s="1">
        <f t="shared" si="210"/>
        <v>0</v>
      </c>
      <c r="G6632" s="1">
        <f t="shared" si="211"/>
        <v>0</v>
      </c>
      <c r="H6632">
        <f>SUMIFS(Data!Z:Z,Data!B:B,Figure16!B6632,Data!A:A,Figure16!A6632)</f>
        <v>0</v>
      </c>
    </row>
    <row r="6633" spans="1:8">
      <c r="A6633" s="27">
        <v>2002</v>
      </c>
      <c r="B6633" t="s">
        <v>39</v>
      </c>
      <c r="C6633" s="3">
        <f>SUMIFS(Data!F:F,Data!$B:$B,Figure16!$B6633,Data!$A:$A,Figure16!$A6633)</f>
        <v>0</v>
      </c>
      <c r="D6633" s="3">
        <f>SUMIFS(Data!Y:Y,Data!$B:$B,Figure16!$B6633,Data!$A:$A,Figure16!$A6633)</f>
        <v>0</v>
      </c>
      <c r="E6633" s="3">
        <f>SUMIFS(Data!Q:Q,Data!$B:$B,Figure16!$B6633,Data!$A:$A,Figure16!$A6633)</f>
        <v>1093574468.0851064</v>
      </c>
      <c r="F6633" s="1">
        <f t="shared" si="210"/>
        <v>0</v>
      </c>
      <c r="G6633" s="1">
        <f t="shared" si="211"/>
        <v>0</v>
      </c>
      <c r="H6633">
        <f>SUMIFS(Data!Z:Z,Data!B:B,Figure16!B6633,Data!A:A,Figure16!A6633)</f>
        <v>0</v>
      </c>
    </row>
    <row r="6634" spans="1:8">
      <c r="A6634" s="27">
        <v>2003</v>
      </c>
      <c r="B6634" t="s">
        <v>39</v>
      </c>
      <c r="C6634" s="3">
        <f>SUMIFS(Data!F:F,Data!$B:$B,Figure16!$B6634,Data!$A:$A,Figure16!$A6634)</f>
        <v>5350000</v>
      </c>
      <c r="D6634" s="3">
        <f>SUMIFS(Data!Y:Y,Data!$B:$B,Figure16!$B6634,Data!$A:$A,Figure16!$A6634)</f>
        <v>0</v>
      </c>
      <c r="E6634" s="3">
        <f>SUMIFS(Data!Q:Q,Data!$B:$B,Figure16!$B6634,Data!$A:$A,Figure16!$A6634)</f>
        <v>1274190311.4186852</v>
      </c>
      <c r="F6634" s="1">
        <f t="shared" si="210"/>
        <v>0.41987448437300573</v>
      </c>
      <c r="G6634" s="1">
        <f t="shared" si="211"/>
        <v>0</v>
      </c>
      <c r="H6634">
        <f>SUMIFS(Data!Z:Z,Data!B:B,Figure16!B6634,Data!A:A,Figure16!A6634)</f>
        <v>0</v>
      </c>
    </row>
    <row r="6635" spans="1:8">
      <c r="A6635" s="27">
        <v>2004</v>
      </c>
      <c r="B6635" t="s">
        <v>39</v>
      </c>
      <c r="C6635" s="3">
        <f>SUMIFS(Data!F:F,Data!$B:$B,Figure16!$B6635,Data!$A:$A,Figure16!$A6635)</f>
        <v>43350000</v>
      </c>
      <c r="D6635" s="3">
        <f>SUMIFS(Data!Y:Y,Data!$B:$B,Figure16!$B6635,Data!$A:$A,Figure16!$A6635)</f>
        <v>0</v>
      </c>
      <c r="E6635" s="3">
        <f>SUMIFS(Data!Q:Q,Data!$B:$B,Figure16!$B6635,Data!$A:$A,Figure16!$A6635)</f>
        <v>1484092538.405267</v>
      </c>
      <c r="F6635" s="1">
        <f t="shared" si="210"/>
        <v>2.9209768850789981</v>
      </c>
      <c r="G6635" s="1">
        <f t="shared" si="211"/>
        <v>0</v>
      </c>
      <c r="H6635">
        <f>SUMIFS(Data!Z:Z,Data!B:B,Figure16!B6635,Data!A:A,Figure16!A6635)</f>
        <v>0</v>
      </c>
    </row>
    <row r="6636" spans="1:8">
      <c r="A6636" s="27">
        <v>2005</v>
      </c>
      <c r="B6636" t="s">
        <v>39</v>
      </c>
      <c r="C6636" s="3">
        <f>SUMIFS(Data!F:F,Data!$B:$B,Figure16!$B6636,Data!$A:$A,Figure16!$A6636)</f>
        <v>0</v>
      </c>
      <c r="D6636" s="3">
        <f>SUMIFS(Data!Y:Y,Data!$B:$B,Figure16!$B6636,Data!$A:$A,Figure16!$A6636)</f>
        <v>0</v>
      </c>
      <c r="E6636" s="3">
        <f>SUMIFS(Data!Q:Q,Data!$B:$B,Figure16!$B6636,Data!$A:$A,Figure16!$A6636)</f>
        <v>1793388732.2912471</v>
      </c>
      <c r="F6636" s="1">
        <f t="shared" si="210"/>
        <v>0</v>
      </c>
      <c r="G6636" s="1">
        <f t="shared" si="211"/>
        <v>0</v>
      </c>
      <c r="H6636">
        <f>SUMIFS(Data!Z:Z,Data!B:B,Figure16!B6636,Data!A:A,Figure16!A6636)</f>
        <v>0</v>
      </c>
    </row>
    <row r="6637" spans="1:8">
      <c r="A6637" s="27">
        <v>2006</v>
      </c>
      <c r="B6637" t="s">
        <v>39</v>
      </c>
      <c r="C6637" s="3">
        <f>SUMIFS(Data!F:F,Data!$B:$B,Figure16!$B6637,Data!$A:$A,Figure16!$A6637)</f>
        <v>500000</v>
      </c>
      <c r="D6637" s="3">
        <f>SUMIFS(Data!Y:Y,Data!$B:$B,Figure16!$B6637,Data!$A:$A,Figure16!$A6637)</f>
        <v>0</v>
      </c>
      <c r="E6637" s="3">
        <f>SUMIFS(Data!Q:Q,Data!$B:$B,Figure16!$B6637,Data!$A:$A,Figure16!$A6637)</f>
        <v>2626493056.8210812</v>
      </c>
      <c r="F6637" s="1">
        <f t="shared" si="210"/>
        <v>1.9036791233903515E-2</v>
      </c>
      <c r="G6637" s="1">
        <f t="shared" si="211"/>
        <v>0</v>
      </c>
      <c r="H6637">
        <f>SUMIFS(Data!Z:Z,Data!B:B,Figure16!B6637,Data!A:A,Figure16!A6637)</f>
        <v>0</v>
      </c>
    </row>
    <row r="6638" spans="1:8">
      <c r="A6638" s="27">
        <v>2007</v>
      </c>
      <c r="B6638" t="s">
        <v>39</v>
      </c>
      <c r="C6638" s="3">
        <f>SUMIFS(Data!F:F,Data!$B:$B,Figure16!$B6638,Data!$A:$A,Figure16!$A6638)</f>
        <v>3200000</v>
      </c>
      <c r="D6638" s="3">
        <f>SUMIFS(Data!Y:Y,Data!$B:$B,Figure16!$B6638,Data!$A:$A,Figure16!$A6638)</f>
        <v>0</v>
      </c>
      <c r="E6638" s="3">
        <f>SUMIFS(Data!Q:Q,Data!$B:$B,Figure16!$B6638,Data!$A:$A,Figure16!$A6638)</f>
        <v>2936440801.4571948</v>
      </c>
      <c r="F6638" s="1">
        <f t="shared" si="210"/>
        <v>0.10897546439253994</v>
      </c>
      <c r="G6638" s="1">
        <f t="shared" si="211"/>
        <v>0</v>
      </c>
      <c r="H6638">
        <f>SUMIFS(Data!Z:Z,Data!B:B,Figure16!B6638,Data!A:A,Figure16!A6638)</f>
        <v>0</v>
      </c>
    </row>
    <row r="6639" spans="1:8">
      <c r="A6639" s="27">
        <v>2008</v>
      </c>
      <c r="B6639" t="s">
        <v>39</v>
      </c>
      <c r="C6639" s="3">
        <f>SUMIFS(Data!F:F,Data!$B:$B,Figure16!$B6639,Data!$A:$A,Figure16!$A6639)</f>
        <v>140500000</v>
      </c>
      <c r="D6639" s="3">
        <f>SUMIFS(Data!Y:Y,Data!$B:$B,Figure16!$B6639,Data!$A:$A,Figure16!$A6639)</f>
        <v>0</v>
      </c>
      <c r="E6639" s="3">
        <f>SUMIFS(Data!Q:Q,Data!$B:$B,Figure16!$B6639,Data!$A:$A,Figure16!$A6639)</f>
        <v>3532961748.6338797</v>
      </c>
      <c r="F6639" s="1">
        <f t="shared" si="210"/>
        <v>3.9768333199284802</v>
      </c>
      <c r="G6639" s="1">
        <f t="shared" si="211"/>
        <v>0</v>
      </c>
      <c r="H6639">
        <f>SUMIFS(Data!Z:Z,Data!B:B,Figure16!B6639,Data!A:A,Figure16!A6639)</f>
        <v>0</v>
      </c>
    </row>
    <row r="6640" spans="1:8">
      <c r="A6640" s="27">
        <v>2009</v>
      </c>
      <c r="B6640" t="s">
        <v>39</v>
      </c>
      <c r="C6640" s="3">
        <f>SUMIFS(Data!F:F,Data!$B:$B,Figure16!$B6640,Data!$A:$A,Figure16!$A6640)</f>
        <v>0</v>
      </c>
      <c r="D6640" s="3">
        <f>SUMIFS(Data!Y:Y,Data!$B:$B,Figure16!$B6640,Data!$A:$A,Figure16!$A6640)</f>
        <v>0</v>
      </c>
      <c r="E6640" s="3">
        <f>SUMIFS(Data!Q:Q,Data!$B:$B,Figure16!$B6640,Data!$A:$A,Figure16!$A6640)</f>
        <v>3875555555.5555553</v>
      </c>
      <c r="F6640" s="1">
        <f t="shared" si="210"/>
        <v>0</v>
      </c>
      <c r="G6640" s="1">
        <f t="shared" si="211"/>
        <v>0</v>
      </c>
      <c r="H6640">
        <f>SUMIFS(Data!Z:Z,Data!B:B,Figure16!B6640,Data!A:A,Figure16!A6640)</f>
        <v>0</v>
      </c>
    </row>
    <row r="6641" spans="1:8">
      <c r="A6641" s="27">
        <v>2010</v>
      </c>
      <c r="B6641" t="s">
        <v>39</v>
      </c>
      <c r="C6641" s="3">
        <f>SUMIFS(Data!F:F,Data!$B:$B,Figure16!$B6641,Data!$A:$A,Figure16!$A6641)</f>
        <v>0</v>
      </c>
      <c r="D6641" s="3">
        <f>SUMIFS(Data!Y:Y,Data!$B:$B,Figure16!$B6641,Data!$A:$A,Figure16!$A6641)</f>
        <v>0</v>
      </c>
      <c r="E6641" s="3">
        <f>SUMIFS(Data!Q:Q,Data!$B:$B,Figure16!$B6641,Data!$A:$A,Figure16!$A6641)</f>
        <v>4368398047.6433306</v>
      </c>
      <c r="F6641" s="1">
        <f t="shared" si="210"/>
        <v>0</v>
      </c>
      <c r="G6641" s="1">
        <f t="shared" si="211"/>
        <v>0</v>
      </c>
      <c r="H6641">
        <f>SUMIFS(Data!Z:Z,Data!B:B,Figure16!B6641,Data!A:A,Figure16!A6641)</f>
        <v>0</v>
      </c>
    </row>
    <row r="6642" spans="1:8">
      <c r="A6642" s="27">
        <v>2011</v>
      </c>
      <c r="B6642" t="s">
        <v>39</v>
      </c>
      <c r="C6642" s="3">
        <f>SUMIFS(Data!F:F,Data!$B:$B,Figure16!$B6642,Data!$A:$A,Figure16!$A6642)</f>
        <v>0</v>
      </c>
      <c r="D6642" s="3">
        <f>SUMIFS(Data!Y:Y,Data!$B:$B,Figure16!$B6642,Data!$A:$A,Figure16!$A6642)</f>
        <v>0</v>
      </c>
      <c r="E6642" s="3">
        <f>SUMIFS(Data!Q:Q,Data!$B:$B,Figure16!$B6642,Data!$A:$A,Figure16!$A6642)</f>
        <v>4422646203.751874</v>
      </c>
      <c r="F6642" s="1">
        <f t="shared" si="210"/>
        <v>0</v>
      </c>
      <c r="G6642" s="1">
        <f t="shared" si="211"/>
        <v>0</v>
      </c>
      <c r="H6642">
        <f>SUMIFS(Data!Z:Z,Data!B:B,Figure16!B6642,Data!A:A,Figure16!A6642)</f>
        <v>0</v>
      </c>
    </row>
    <row r="6643" spans="1:8">
      <c r="A6643" s="27">
        <v>2012</v>
      </c>
      <c r="B6643" t="s">
        <v>39</v>
      </c>
      <c r="C6643" s="3">
        <f>SUMIFS(Data!F:F,Data!$B:$B,Figure16!$B6643,Data!$A:$A,Figure16!$A6643)</f>
        <v>47000000</v>
      </c>
      <c r="D6643" s="3">
        <f>SUMIFS(Data!Y:Y,Data!$B:$B,Figure16!$B6643,Data!$A:$A,Figure16!$A6643)</f>
        <v>0</v>
      </c>
      <c r="E6643" s="3">
        <f>SUMIFS(Data!Q:Q,Data!$B:$B,Figure16!$B6643,Data!$A:$A,Figure16!$A6643)</f>
        <v>4958566169.8147364</v>
      </c>
      <c r="F6643" s="1">
        <f t="shared" si="210"/>
        <v>0.94785464971935685</v>
      </c>
      <c r="G6643" s="1">
        <f t="shared" si="211"/>
        <v>0</v>
      </c>
      <c r="H6643">
        <f>SUMIFS(Data!Z:Z,Data!B:B,Figure16!B6643,Data!A:A,Figure16!A6643)</f>
        <v>0</v>
      </c>
    </row>
    <row r="6644" spans="1:8">
      <c r="A6644" s="27">
        <v>2013</v>
      </c>
      <c r="B6644" t="s">
        <v>39</v>
      </c>
      <c r="C6644" s="3">
        <f>SUMIFS(Data!F:F,Data!$B:$B,Figure16!$B6644,Data!$A:$A,Figure16!$A6644)</f>
        <v>0</v>
      </c>
      <c r="D6644" s="3">
        <f>SUMIFS(Data!Y:Y,Data!$B:$B,Figure16!$B6644,Data!$A:$A,Figure16!$A6644)</f>
        <v>0</v>
      </c>
      <c r="E6644" s="3">
        <f>SUMIFS(Data!Q:Q,Data!$B:$B,Figure16!$B6644,Data!$A:$A,Figure16!$A6644)</f>
        <v>5149556633.8134956</v>
      </c>
      <c r="F6644" s="1">
        <f t="shared" si="210"/>
        <v>0</v>
      </c>
      <c r="G6644" s="1">
        <f t="shared" si="211"/>
        <v>0</v>
      </c>
      <c r="H6644">
        <f>SUMIFS(Data!Z:Z,Data!B:B,Figure16!B6644,Data!A:A,Figure16!A6644)</f>
        <v>0</v>
      </c>
    </row>
    <row r="6645" spans="1:8">
      <c r="A6645" s="27">
        <v>2014</v>
      </c>
      <c r="B6645" t="s">
        <v>39</v>
      </c>
      <c r="C6645" s="3">
        <f>SUMIFS(Data!F:F,Data!$B:$B,Figure16!$B6645,Data!$A:$A,Figure16!$A6645)</f>
        <v>0</v>
      </c>
      <c r="D6645" s="3">
        <f>SUMIFS(Data!Y:Y,Data!$B:$B,Figure16!$B6645,Data!$A:$A,Figure16!$A6645)</f>
        <v>0</v>
      </c>
      <c r="E6645" s="3">
        <f>SUMIFS(Data!Q:Q,Data!$B:$B,Figure16!$B6645,Data!$A:$A,Figure16!$A6645)</f>
        <v>5235212205.6063452</v>
      </c>
      <c r="F6645" s="1">
        <f t="shared" si="210"/>
        <v>0</v>
      </c>
      <c r="G6645" s="1">
        <f t="shared" si="211"/>
        <v>0</v>
      </c>
      <c r="H6645">
        <f>SUMIFS(Data!Z:Z,Data!B:B,Figure16!B6645,Data!A:A,Figure16!A6645)</f>
        <v>0</v>
      </c>
    </row>
    <row r="6646" spans="1:8">
      <c r="A6646" s="27">
        <v>2015</v>
      </c>
      <c r="B6646" t="s">
        <v>39</v>
      </c>
      <c r="C6646" s="3">
        <f>SUMIFS(Data!F:F,Data!$B:$B,Figure16!$B6646,Data!$A:$A,Figure16!$A6646)</f>
        <v>0</v>
      </c>
      <c r="D6646" s="3">
        <f>SUMIFS(Data!Y:Y,Data!$B:$B,Figure16!$B6646,Data!$A:$A,Figure16!$A6646)</f>
        <v>0</v>
      </c>
      <c r="E6646" s="3">
        <f>SUMIFS(Data!Q:Q,Data!$B:$B,Figure16!$B6646,Data!$A:$A,Figure16!$A6646)</f>
        <v>4767414747.8869133</v>
      </c>
      <c r="F6646" s="1">
        <f t="shared" si="210"/>
        <v>0</v>
      </c>
      <c r="G6646" s="1">
        <f t="shared" si="211"/>
        <v>0</v>
      </c>
      <c r="H6646">
        <f>SUMIFS(Data!Z:Z,Data!B:B,Figure16!B6646,Data!A:A,Figure16!A6646)</f>
        <v>0</v>
      </c>
    </row>
    <row r="6647" spans="1:8">
      <c r="A6647" s="27">
        <v>2016</v>
      </c>
      <c r="B6647" t="s">
        <v>39</v>
      </c>
      <c r="C6647" s="3">
        <f>SUMIFS(Data!F:F,Data!$B:$B,Figure16!$B6647,Data!$A:$A,Figure16!$A6647)</f>
        <v>235000000</v>
      </c>
      <c r="D6647" s="3">
        <f>SUMIFS(Data!Y:Y,Data!$B:$B,Figure16!$B6647,Data!$A:$A,Figure16!$A6647)</f>
        <v>0</v>
      </c>
      <c r="E6647" s="3">
        <f>SUMIFS(Data!Q:Q,Data!$B:$B,Figure16!$B6647,Data!$A:$A,Figure16!$A6647)</f>
        <v>3152173913.043478</v>
      </c>
      <c r="F6647" s="1">
        <f t="shared" si="210"/>
        <v>7.4551724137931039</v>
      </c>
      <c r="G6647" s="1">
        <f t="shared" si="211"/>
        <v>0</v>
      </c>
      <c r="H6647">
        <f>SUMIFS(Data!Z:Z,Data!B:B,Figure16!B6647,Data!A:A,Figure16!A6647)</f>
        <v>0</v>
      </c>
    </row>
    <row r="6648" spans="1:8">
      <c r="A6648" s="27">
        <v>2017</v>
      </c>
      <c r="B6648" t="s">
        <v>39</v>
      </c>
      <c r="C6648" s="3">
        <f>SUMIFS(Data!F:F,Data!$B:$B,Figure16!$B6648,Data!$A:$A,Figure16!$A6648)</f>
        <v>0</v>
      </c>
      <c r="D6648" s="3">
        <f>SUMIFS(Data!Y:Y,Data!$B:$B,Figure16!$B6648,Data!$A:$A,Figure16!$A6648)</f>
        <v>0</v>
      </c>
      <c r="E6648" s="3">
        <f>SUMIFS(Data!Q:Q,Data!$B:$B,Figure16!$B6648,Data!$A:$A,Figure16!$A6648)</f>
        <v>2995827900.9126468</v>
      </c>
      <c r="F6648" s="1">
        <f t="shared" si="210"/>
        <v>0</v>
      </c>
      <c r="G6648" s="1">
        <f t="shared" si="211"/>
        <v>0</v>
      </c>
      <c r="H6648">
        <f>SUMIFS(Data!Z:Z,Data!B:B,Figure16!B6648,Data!A:A,Figure16!A6648)</f>
        <v>0</v>
      </c>
    </row>
    <row r="6649" spans="1:8">
      <c r="A6649" s="27">
        <v>1950</v>
      </c>
      <c r="B6649" t="s">
        <v>115</v>
      </c>
      <c r="C6649" s="3">
        <f>SUMIFS(Data!F:F,Data!$B:$B,Figure16!$B6649,Data!$A:$A,Figure16!$A6649)</f>
        <v>0</v>
      </c>
      <c r="D6649" s="3">
        <f>SUMIFS(Data!Y:Y,Data!$B:$B,Figure16!$B6649,Data!$A:$A,Figure16!$A6649)</f>
        <v>0</v>
      </c>
      <c r="E6649" s="3">
        <f>SUMIFS(Data!Q:Q,Data!$B:$B,Figure16!$B6649,Data!$A:$A,Figure16!$A6649)</f>
        <v>0</v>
      </c>
      <c r="F6649" s="1" t="str">
        <f t="shared" si="210"/>
        <v/>
      </c>
      <c r="G6649" s="1" t="str">
        <f t="shared" si="211"/>
        <v/>
      </c>
      <c r="H6649">
        <f>SUMIFS(Data!Z:Z,Data!B:B,Figure16!B6649,Data!A:A,Figure16!A6649)</f>
        <v>1</v>
      </c>
    </row>
    <row r="6650" spans="1:8">
      <c r="A6650" s="27">
        <v>1951</v>
      </c>
      <c r="B6650" t="s">
        <v>115</v>
      </c>
      <c r="C6650" s="3">
        <f>SUMIFS(Data!F:F,Data!$B:$B,Figure16!$B6650,Data!$A:$A,Figure16!$A6650)</f>
        <v>0</v>
      </c>
      <c r="D6650" s="3">
        <f>SUMIFS(Data!Y:Y,Data!$B:$B,Figure16!$B6650,Data!$A:$A,Figure16!$A6650)</f>
        <v>0</v>
      </c>
      <c r="E6650" s="3">
        <f>SUMIFS(Data!Q:Q,Data!$B:$B,Figure16!$B6650,Data!$A:$A,Figure16!$A6650)</f>
        <v>0</v>
      </c>
      <c r="F6650" s="1" t="str">
        <f t="shared" si="210"/>
        <v/>
      </c>
      <c r="G6650" s="1" t="str">
        <f t="shared" si="211"/>
        <v/>
      </c>
      <c r="H6650">
        <f>SUMIFS(Data!Z:Z,Data!B:B,Figure16!B6650,Data!A:A,Figure16!A6650)</f>
        <v>1</v>
      </c>
    </row>
    <row r="6651" spans="1:8">
      <c r="A6651" s="27">
        <v>1952</v>
      </c>
      <c r="B6651" t="s">
        <v>115</v>
      </c>
      <c r="C6651" s="3">
        <f>SUMIFS(Data!F:F,Data!$B:$B,Figure16!$B6651,Data!$A:$A,Figure16!$A6651)</f>
        <v>0</v>
      </c>
      <c r="D6651" s="3">
        <f>SUMIFS(Data!Y:Y,Data!$B:$B,Figure16!$B6651,Data!$A:$A,Figure16!$A6651)</f>
        <v>0</v>
      </c>
      <c r="E6651" s="3">
        <f>SUMIFS(Data!Q:Q,Data!$B:$B,Figure16!$B6651,Data!$A:$A,Figure16!$A6651)</f>
        <v>0</v>
      </c>
      <c r="F6651" s="1" t="str">
        <f t="shared" si="210"/>
        <v/>
      </c>
      <c r="G6651" s="1" t="str">
        <f t="shared" si="211"/>
        <v/>
      </c>
      <c r="H6651">
        <f>SUMIFS(Data!Z:Z,Data!B:B,Figure16!B6651,Data!A:A,Figure16!A6651)</f>
        <v>1</v>
      </c>
    </row>
    <row r="6652" spans="1:8">
      <c r="A6652" s="27">
        <v>1953</v>
      </c>
      <c r="B6652" t="s">
        <v>115</v>
      </c>
      <c r="C6652" s="3">
        <f>SUMIFS(Data!F:F,Data!$B:$B,Figure16!$B6652,Data!$A:$A,Figure16!$A6652)</f>
        <v>0</v>
      </c>
      <c r="D6652" s="3">
        <f>SUMIFS(Data!Y:Y,Data!$B:$B,Figure16!$B6652,Data!$A:$A,Figure16!$A6652)</f>
        <v>0</v>
      </c>
      <c r="E6652" s="3">
        <f>SUMIFS(Data!Q:Q,Data!$B:$B,Figure16!$B6652,Data!$A:$A,Figure16!$A6652)</f>
        <v>0</v>
      </c>
      <c r="F6652" s="1" t="str">
        <f t="shared" si="210"/>
        <v/>
      </c>
      <c r="G6652" s="1" t="str">
        <f t="shared" si="211"/>
        <v/>
      </c>
      <c r="H6652">
        <f>SUMIFS(Data!Z:Z,Data!B:B,Figure16!B6652,Data!A:A,Figure16!A6652)</f>
        <v>1</v>
      </c>
    </row>
    <row r="6653" spans="1:8">
      <c r="A6653" s="27">
        <v>1954</v>
      </c>
      <c r="B6653" t="s">
        <v>115</v>
      </c>
      <c r="C6653" s="3">
        <f>SUMIFS(Data!F:F,Data!$B:$B,Figure16!$B6653,Data!$A:$A,Figure16!$A6653)</f>
        <v>0</v>
      </c>
      <c r="D6653" s="3">
        <f>SUMIFS(Data!Y:Y,Data!$B:$B,Figure16!$B6653,Data!$A:$A,Figure16!$A6653)</f>
        <v>0</v>
      </c>
      <c r="E6653" s="3">
        <f>SUMIFS(Data!Q:Q,Data!$B:$B,Figure16!$B6653,Data!$A:$A,Figure16!$A6653)</f>
        <v>0</v>
      </c>
      <c r="F6653" s="1" t="str">
        <f t="shared" si="210"/>
        <v/>
      </c>
      <c r="G6653" s="1" t="str">
        <f t="shared" si="211"/>
        <v/>
      </c>
      <c r="H6653">
        <f>SUMIFS(Data!Z:Z,Data!B:B,Figure16!B6653,Data!A:A,Figure16!A6653)</f>
        <v>1</v>
      </c>
    </row>
    <row r="6654" spans="1:8">
      <c r="A6654" s="27">
        <v>1955</v>
      </c>
      <c r="B6654" t="s">
        <v>115</v>
      </c>
      <c r="C6654" s="3">
        <f>SUMIFS(Data!F:F,Data!$B:$B,Figure16!$B6654,Data!$A:$A,Figure16!$A6654)</f>
        <v>0</v>
      </c>
      <c r="D6654" s="3">
        <f>SUMIFS(Data!Y:Y,Data!$B:$B,Figure16!$B6654,Data!$A:$A,Figure16!$A6654)</f>
        <v>0</v>
      </c>
      <c r="E6654" s="3">
        <f>SUMIFS(Data!Q:Q,Data!$B:$B,Figure16!$B6654,Data!$A:$A,Figure16!$A6654)</f>
        <v>0</v>
      </c>
      <c r="F6654" s="1" t="str">
        <f t="shared" si="210"/>
        <v/>
      </c>
      <c r="G6654" s="1" t="str">
        <f t="shared" si="211"/>
        <v/>
      </c>
      <c r="H6654">
        <f>SUMIFS(Data!Z:Z,Data!B:B,Figure16!B6654,Data!A:A,Figure16!A6654)</f>
        <v>1</v>
      </c>
    </row>
    <row r="6655" spans="1:8">
      <c r="A6655" s="27">
        <v>1956</v>
      </c>
      <c r="B6655" t="s">
        <v>115</v>
      </c>
      <c r="C6655" s="3">
        <f>SUMIFS(Data!F:F,Data!$B:$B,Figure16!$B6655,Data!$A:$A,Figure16!$A6655)</f>
        <v>0</v>
      </c>
      <c r="D6655" s="3">
        <f>SUMIFS(Data!Y:Y,Data!$B:$B,Figure16!$B6655,Data!$A:$A,Figure16!$A6655)</f>
        <v>0</v>
      </c>
      <c r="E6655" s="3">
        <f>SUMIFS(Data!Q:Q,Data!$B:$B,Figure16!$B6655,Data!$A:$A,Figure16!$A6655)</f>
        <v>0</v>
      </c>
      <c r="F6655" s="1" t="str">
        <f t="shared" si="210"/>
        <v/>
      </c>
      <c r="G6655" s="1" t="str">
        <f t="shared" si="211"/>
        <v/>
      </c>
      <c r="H6655">
        <f>SUMIFS(Data!Z:Z,Data!B:B,Figure16!B6655,Data!A:A,Figure16!A6655)</f>
        <v>1</v>
      </c>
    </row>
    <row r="6656" spans="1:8">
      <c r="A6656" s="27">
        <v>1957</v>
      </c>
      <c r="B6656" t="s">
        <v>115</v>
      </c>
      <c r="C6656" s="3">
        <f>SUMIFS(Data!F:F,Data!$B:$B,Figure16!$B6656,Data!$A:$A,Figure16!$A6656)</f>
        <v>0</v>
      </c>
      <c r="D6656" s="3">
        <f>SUMIFS(Data!Y:Y,Data!$B:$B,Figure16!$B6656,Data!$A:$A,Figure16!$A6656)</f>
        <v>0</v>
      </c>
      <c r="E6656" s="3">
        <f>SUMIFS(Data!Q:Q,Data!$B:$B,Figure16!$B6656,Data!$A:$A,Figure16!$A6656)</f>
        <v>0</v>
      </c>
      <c r="F6656" s="1" t="str">
        <f t="shared" si="210"/>
        <v/>
      </c>
      <c r="G6656" s="1" t="str">
        <f t="shared" si="211"/>
        <v/>
      </c>
      <c r="H6656">
        <f>SUMIFS(Data!Z:Z,Data!B:B,Figure16!B6656,Data!A:A,Figure16!A6656)</f>
        <v>1</v>
      </c>
    </row>
    <row r="6657" spans="1:8">
      <c r="A6657" s="27">
        <v>1958</v>
      </c>
      <c r="B6657" t="s">
        <v>115</v>
      </c>
      <c r="C6657" s="3">
        <f>SUMIFS(Data!F:F,Data!$B:$B,Figure16!$B6657,Data!$A:$A,Figure16!$A6657)</f>
        <v>0</v>
      </c>
      <c r="D6657" s="3">
        <f>SUMIFS(Data!Y:Y,Data!$B:$B,Figure16!$B6657,Data!$A:$A,Figure16!$A6657)</f>
        <v>0</v>
      </c>
      <c r="E6657" s="3">
        <f>SUMIFS(Data!Q:Q,Data!$B:$B,Figure16!$B6657,Data!$A:$A,Figure16!$A6657)</f>
        <v>0</v>
      </c>
      <c r="F6657" s="1" t="str">
        <f t="shared" si="210"/>
        <v/>
      </c>
      <c r="G6657" s="1" t="str">
        <f t="shared" si="211"/>
        <v/>
      </c>
      <c r="H6657">
        <f>SUMIFS(Data!Z:Z,Data!B:B,Figure16!B6657,Data!A:A,Figure16!A6657)</f>
        <v>1</v>
      </c>
    </row>
    <row r="6658" spans="1:8">
      <c r="A6658" s="27">
        <v>1959</v>
      </c>
      <c r="B6658" t="s">
        <v>115</v>
      </c>
      <c r="C6658" s="3">
        <f>SUMIFS(Data!F:F,Data!$B:$B,Figure16!$B6658,Data!$A:$A,Figure16!$A6658)</f>
        <v>0</v>
      </c>
      <c r="D6658" s="3">
        <f>SUMIFS(Data!Y:Y,Data!$B:$B,Figure16!$B6658,Data!$A:$A,Figure16!$A6658)</f>
        <v>0</v>
      </c>
      <c r="E6658" s="3">
        <f>SUMIFS(Data!Q:Q,Data!$B:$B,Figure16!$B6658,Data!$A:$A,Figure16!$A6658)</f>
        <v>0</v>
      </c>
      <c r="F6658" s="1" t="str">
        <f t="shared" si="210"/>
        <v/>
      </c>
      <c r="G6658" s="1" t="str">
        <f t="shared" si="211"/>
        <v/>
      </c>
      <c r="H6658">
        <f>SUMIFS(Data!Z:Z,Data!B:B,Figure16!B6658,Data!A:A,Figure16!A6658)</f>
        <v>1</v>
      </c>
    </row>
    <row r="6659" spans="1:8">
      <c r="A6659" s="27">
        <v>1960</v>
      </c>
      <c r="B6659" t="s">
        <v>115</v>
      </c>
      <c r="C6659" s="3">
        <f>SUMIFS(Data!F:F,Data!$B:$B,Figure16!$B6659,Data!$A:$A,Figure16!$A6659)</f>
        <v>0</v>
      </c>
      <c r="D6659" s="3">
        <f>SUMIFS(Data!Y:Y,Data!$B:$B,Figure16!$B6659,Data!$A:$A,Figure16!$A6659)</f>
        <v>0</v>
      </c>
      <c r="E6659" s="3">
        <f>SUMIFS(Data!Q:Q,Data!$B:$B,Figure16!$B6659,Data!$A:$A,Figure16!$A6659)</f>
        <v>857704431.68649697</v>
      </c>
      <c r="F6659" s="1">
        <f t="shared" ref="F6659:F6722" si="212">IF(E6659&gt;0,C6659/E6659*100,"")</f>
        <v>0</v>
      </c>
      <c r="G6659" s="1">
        <f t="shared" ref="G6659:G6722" si="213">IF($E6659&gt;0,D6659/$E6659*100,"")</f>
        <v>0</v>
      </c>
      <c r="H6659">
        <f>SUMIFS(Data!Z:Z,Data!B:B,Figure16!B6659,Data!A:A,Figure16!A6659)</f>
        <v>1</v>
      </c>
    </row>
    <row r="6660" spans="1:8">
      <c r="A6660" s="27">
        <v>1961</v>
      </c>
      <c r="B6660" t="s">
        <v>115</v>
      </c>
      <c r="C6660" s="3">
        <f>SUMIFS(Data!F:F,Data!$B:$B,Figure16!$B6660,Data!$A:$A,Figure16!$A6660)</f>
        <v>0</v>
      </c>
      <c r="D6660" s="3">
        <f>SUMIFS(Data!Y:Y,Data!$B:$B,Figure16!$B6660,Data!$A:$A,Figure16!$A6660)</f>
        <v>0</v>
      </c>
      <c r="E6660" s="3">
        <f>SUMIFS(Data!Q:Q,Data!$B:$B,Figure16!$B6660,Data!$A:$A,Figure16!$A6660)</f>
        <v>945244992.21130574</v>
      </c>
      <c r="F6660" s="1">
        <f t="shared" si="212"/>
        <v>0</v>
      </c>
      <c r="G6660" s="1">
        <f t="shared" si="213"/>
        <v>0</v>
      </c>
      <c r="H6660">
        <f>SUMIFS(Data!Z:Z,Data!B:B,Figure16!B6660,Data!A:A,Figure16!A6660)</f>
        <v>1</v>
      </c>
    </row>
    <row r="6661" spans="1:8">
      <c r="A6661" s="27">
        <v>1962</v>
      </c>
      <c r="B6661" t="s">
        <v>115</v>
      </c>
      <c r="C6661" s="3">
        <f>SUMIFS(Data!F:F,Data!$B:$B,Figure16!$B6661,Data!$A:$A,Figure16!$A6661)</f>
        <v>0</v>
      </c>
      <c r="D6661" s="3">
        <f>SUMIFS(Data!Y:Y,Data!$B:$B,Figure16!$B6661,Data!$A:$A,Figure16!$A6661)</f>
        <v>0</v>
      </c>
      <c r="E6661" s="3">
        <f>SUMIFS(Data!Q:Q,Data!$B:$B,Figure16!$B6661,Data!$A:$A,Figure16!$A6661)</f>
        <v>1110565863.537374</v>
      </c>
      <c r="F6661" s="1">
        <f t="shared" si="212"/>
        <v>0</v>
      </c>
      <c r="G6661" s="1">
        <f t="shared" si="213"/>
        <v>0</v>
      </c>
      <c r="H6661">
        <f>SUMIFS(Data!Z:Z,Data!B:B,Figure16!B6661,Data!A:A,Figure16!A6661)</f>
        <v>1</v>
      </c>
    </row>
    <row r="6662" spans="1:8">
      <c r="A6662" s="27">
        <v>1963</v>
      </c>
      <c r="B6662" t="s">
        <v>115</v>
      </c>
      <c r="C6662" s="3">
        <f>SUMIFS(Data!F:F,Data!$B:$B,Figure16!$B6662,Data!$A:$A,Figure16!$A6662)</f>
        <v>14300000</v>
      </c>
      <c r="D6662" s="3">
        <f>SUMIFS(Data!Y:Y,Data!$B:$B,Figure16!$B6662,Data!$A:$A,Figure16!$A6662)</f>
        <v>0</v>
      </c>
      <c r="E6662" s="3">
        <f>SUMIFS(Data!Q:Q,Data!$B:$B,Figure16!$B6662,Data!$A:$A,Figure16!$A6662)</f>
        <v>1200447429.3556306</v>
      </c>
      <c r="F6662" s="1">
        <f t="shared" si="212"/>
        <v>1.1912225100665901</v>
      </c>
      <c r="G6662" s="1">
        <f t="shared" si="213"/>
        <v>0</v>
      </c>
      <c r="H6662">
        <f>SUMIFS(Data!Z:Z,Data!B:B,Figure16!B6662,Data!A:A,Figure16!A6662)</f>
        <v>1</v>
      </c>
    </row>
    <row r="6663" spans="1:8">
      <c r="A6663" s="27">
        <v>1964</v>
      </c>
      <c r="B6663" t="s">
        <v>115</v>
      </c>
      <c r="C6663" s="3">
        <f>SUMIFS(Data!F:F,Data!$B:$B,Figure16!$B6663,Data!$A:$A,Figure16!$A6663)</f>
        <v>0</v>
      </c>
      <c r="D6663" s="3">
        <f>SUMIFS(Data!Y:Y,Data!$B:$B,Figure16!$B6663,Data!$A:$A,Figure16!$A6663)</f>
        <v>0</v>
      </c>
      <c r="E6663" s="3">
        <f>SUMIFS(Data!Q:Q,Data!$B:$B,Figure16!$B6663,Data!$A:$A,Figure16!$A6663)</f>
        <v>1339494290.4243162</v>
      </c>
      <c r="F6663" s="1">
        <f t="shared" si="212"/>
        <v>0</v>
      </c>
      <c r="G6663" s="1">
        <f t="shared" si="213"/>
        <v>0</v>
      </c>
      <c r="H6663">
        <f>SUMIFS(Data!Z:Z,Data!B:B,Figure16!B6663,Data!A:A,Figure16!A6663)</f>
        <v>1</v>
      </c>
    </row>
    <row r="6664" spans="1:8">
      <c r="A6664" s="27">
        <v>1965</v>
      </c>
      <c r="B6664" t="s">
        <v>115</v>
      </c>
      <c r="C6664" s="3">
        <f>SUMIFS(Data!F:F,Data!$B:$B,Figure16!$B6664,Data!$A:$A,Figure16!$A6664)</f>
        <v>0</v>
      </c>
      <c r="D6664" s="3">
        <f>SUMIFS(Data!Y:Y,Data!$B:$B,Figure16!$B6664,Data!$A:$A,Figure16!$A6664)</f>
        <v>0</v>
      </c>
      <c r="E6664" s="3">
        <f>SUMIFS(Data!Q:Q,Data!$B:$B,Figure16!$B6664,Data!$A:$A,Figure16!$A6664)</f>
        <v>1472036550.7099178</v>
      </c>
      <c r="F6664" s="1">
        <f t="shared" si="212"/>
        <v>0</v>
      </c>
      <c r="G6664" s="1">
        <f t="shared" si="213"/>
        <v>0</v>
      </c>
      <c r="H6664">
        <f>SUMIFS(Data!Z:Z,Data!B:B,Figure16!B6664,Data!A:A,Figure16!A6664)</f>
        <v>1</v>
      </c>
    </row>
    <row r="6665" spans="1:8">
      <c r="A6665" s="27">
        <v>1966</v>
      </c>
      <c r="B6665" t="s">
        <v>115</v>
      </c>
      <c r="C6665" s="3">
        <f>SUMIFS(Data!F:F,Data!$B:$B,Figure16!$B6665,Data!$A:$A,Figure16!$A6665)</f>
        <v>0</v>
      </c>
      <c r="D6665" s="3">
        <f>SUMIFS(Data!Y:Y,Data!$B:$B,Figure16!$B6665,Data!$A:$A,Figure16!$A6665)</f>
        <v>0</v>
      </c>
      <c r="E6665" s="3">
        <f>SUMIFS(Data!Q:Q,Data!$B:$B,Figure16!$B6665,Data!$A:$A,Figure16!$A6665)</f>
        <v>1342287556.5960233</v>
      </c>
      <c r="F6665" s="1">
        <f t="shared" si="212"/>
        <v>0</v>
      </c>
      <c r="G6665" s="1">
        <f t="shared" si="213"/>
        <v>0</v>
      </c>
      <c r="H6665">
        <f>SUMIFS(Data!Z:Z,Data!B:B,Figure16!B6665,Data!A:A,Figure16!A6665)</f>
        <v>1</v>
      </c>
    </row>
    <row r="6666" spans="1:8">
      <c r="A6666" s="27">
        <v>1967</v>
      </c>
      <c r="B6666" t="s">
        <v>115</v>
      </c>
      <c r="C6666" s="3">
        <f>SUMIFS(Data!F:F,Data!$B:$B,Figure16!$B6666,Data!$A:$A,Figure16!$A6666)</f>
        <v>0</v>
      </c>
      <c r="D6666" s="3">
        <f>SUMIFS(Data!Y:Y,Data!$B:$B,Figure16!$B6666,Data!$A:$A,Figure16!$A6666)</f>
        <v>0</v>
      </c>
      <c r="E6666" s="3">
        <f>SUMIFS(Data!Q:Q,Data!$B:$B,Figure16!$B6666,Data!$A:$A,Figure16!$A6666)</f>
        <v>1580229795.1088135</v>
      </c>
      <c r="F6666" s="1">
        <f t="shared" si="212"/>
        <v>0</v>
      </c>
      <c r="G6666" s="1">
        <f t="shared" si="213"/>
        <v>0</v>
      </c>
      <c r="H6666">
        <f>SUMIFS(Data!Z:Z,Data!B:B,Figure16!B6666,Data!A:A,Figure16!A6666)</f>
        <v>1</v>
      </c>
    </row>
    <row r="6667" spans="1:8">
      <c r="A6667" s="27">
        <v>1968</v>
      </c>
      <c r="B6667" t="s">
        <v>115</v>
      </c>
      <c r="C6667" s="3">
        <f>SUMIFS(Data!F:F,Data!$B:$B,Figure16!$B6667,Data!$A:$A,Figure16!$A6667)</f>
        <v>0</v>
      </c>
      <c r="D6667" s="3">
        <f>SUMIFS(Data!Y:Y,Data!$B:$B,Figure16!$B6667,Data!$A:$A,Figure16!$A6667)</f>
        <v>0</v>
      </c>
      <c r="E6667" s="3">
        <f>SUMIFS(Data!Q:Q,Data!$B:$B,Figure16!$B6667,Data!$A:$A,Figure16!$A6667)</f>
        <v>1753746369.6604888</v>
      </c>
      <c r="F6667" s="1">
        <f t="shared" si="212"/>
        <v>0</v>
      </c>
      <c r="G6667" s="1">
        <f t="shared" si="213"/>
        <v>0</v>
      </c>
      <c r="H6667">
        <f>SUMIFS(Data!Z:Z,Data!B:B,Figure16!B6667,Data!A:A,Figure16!A6667)</f>
        <v>1</v>
      </c>
    </row>
    <row r="6668" spans="1:8">
      <c r="A6668" s="27">
        <v>1969</v>
      </c>
      <c r="B6668" t="s">
        <v>115</v>
      </c>
      <c r="C6668" s="3">
        <f>SUMIFS(Data!F:F,Data!$B:$B,Figure16!$B6668,Data!$A:$A,Figure16!$A6668)</f>
        <v>0</v>
      </c>
      <c r="D6668" s="3">
        <f>SUMIFS(Data!Y:Y,Data!$B:$B,Figure16!$B6668,Data!$A:$A,Figure16!$A6668)</f>
        <v>0</v>
      </c>
      <c r="E6668" s="3">
        <f>SUMIFS(Data!Q:Q,Data!$B:$B,Figure16!$B6668,Data!$A:$A,Figure16!$A6668)</f>
        <v>2245011571.9865232</v>
      </c>
      <c r="F6668" s="1">
        <f t="shared" si="212"/>
        <v>0</v>
      </c>
      <c r="G6668" s="1">
        <f t="shared" si="213"/>
        <v>0</v>
      </c>
      <c r="H6668">
        <f>SUMIFS(Data!Z:Z,Data!B:B,Figure16!B6668,Data!A:A,Figure16!A6668)</f>
        <v>1</v>
      </c>
    </row>
    <row r="6669" spans="1:8">
      <c r="A6669" s="27">
        <v>1970</v>
      </c>
      <c r="B6669" t="s">
        <v>115</v>
      </c>
      <c r="C6669" s="3">
        <f>SUMIFS(Data!F:F,Data!$B:$B,Figure16!$B6669,Data!$A:$A,Figure16!$A6669)</f>
        <v>0</v>
      </c>
      <c r="D6669" s="3">
        <f>SUMIFS(Data!Y:Y,Data!$B:$B,Figure16!$B6669,Data!$A:$A,Figure16!$A6669)</f>
        <v>0</v>
      </c>
      <c r="E6669" s="3">
        <f>SUMIFS(Data!Q:Q,Data!$B:$B,Figure16!$B6669,Data!$A:$A,Figure16!$A6669)</f>
        <v>2140383695.946177</v>
      </c>
      <c r="F6669" s="1">
        <f t="shared" si="212"/>
        <v>0</v>
      </c>
      <c r="G6669" s="1">
        <f t="shared" si="213"/>
        <v>0</v>
      </c>
      <c r="H6669">
        <f>SUMIFS(Data!Z:Z,Data!B:B,Figure16!B6669,Data!A:A,Figure16!A6669)</f>
        <v>1</v>
      </c>
    </row>
    <row r="6670" spans="1:8">
      <c r="A6670" s="27">
        <v>1971</v>
      </c>
      <c r="B6670" t="s">
        <v>115</v>
      </c>
      <c r="C6670" s="3">
        <f>SUMIFS(Data!F:F,Data!$B:$B,Figure16!$B6670,Data!$A:$A,Figure16!$A6670)</f>
        <v>0</v>
      </c>
      <c r="D6670" s="3">
        <f>SUMIFS(Data!Y:Y,Data!$B:$B,Figure16!$B6670,Data!$A:$A,Figure16!$A6670)</f>
        <v>0</v>
      </c>
      <c r="E6670" s="3">
        <f>SUMIFS(Data!Q:Q,Data!$B:$B,Figure16!$B6670,Data!$A:$A,Figure16!$A6670)</f>
        <v>2589851693.0165606</v>
      </c>
      <c r="F6670" s="1">
        <f t="shared" si="212"/>
        <v>0</v>
      </c>
      <c r="G6670" s="1">
        <f t="shared" si="213"/>
        <v>0</v>
      </c>
      <c r="H6670">
        <f>SUMIFS(Data!Z:Z,Data!B:B,Figure16!B6670,Data!A:A,Figure16!A6670)</f>
        <v>1</v>
      </c>
    </row>
    <row r="6671" spans="1:8">
      <c r="A6671" s="27">
        <v>1972</v>
      </c>
      <c r="B6671" t="s">
        <v>115</v>
      </c>
      <c r="C6671" s="3">
        <f>SUMIFS(Data!F:F,Data!$B:$B,Figure16!$B6671,Data!$A:$A,Figure16!$A6671)</f>
        <v>45000000</v>
      </c>
      <c r="D6671" s="3">
        <f>SUMIFS(Data!Y:Y,Data!$B:$B,Figure16!$B6671,Data!$A:$A,Figure16!$A6671)</f>
        <v>0</v>
      </c>
      <c r="E6671" s="3">
        <f>SUMIFS(Data!Q:Q,Data!$B:$B,Figure16!$B6671,Data!$A:$A,Figure16!$A6671)</f>
        <v>3059682162.0656567</v>
      </c>
      <c r="F6671" s="1">
        <f t="shared" si="212"/>
        <v>1.4707409991114744</v>
      </c>
      <c r="G6671" s="1">
        <f t="shared" si="213"/>
        <v>0</v>
      </c>
      <c r="H6671">
        <f>SUMIFS(Data!Z:Z,Data!B:B,Figure16!B6671,Data!A:A,Figure16!A6671)</f>
        <v>1</v>
      </c>
    </row>
    <row r="6672" spans="1:8">
      <c r="A6672" s="27">
        <v>1973</v>
      </c>
      <c r="B6672" t="s">
        <v>115</v>
      </c>
      <c r="C6672" s="3">
        <f>SUMIFS(Data!F:F,Data!$B:$B,Figure16!$B6672,Data!$A:$A,Figure16!$A6672)</f>
        <v>0</v>
      </c>
      <c r="D6672" s="3">
        <f>SUMIFS(Data!Y:Y,Data!$B:$B,Figure16!$B6672,Data!$A:$A,Figure16!$A6672)</f>
        <v>0</v>
      </c>
      <c r="E6672" s="3">
        <f>SUMIFS(Data!Q:Q,Data!$B:$B,Figure16!$B6672,Data!$A:$A,Figure16!$A6672)</f>
        <v>3239488104.6009116</v>
      </c>
      <c r="F6672" s="1">
        <f t="shared" si="212"/>
        <v>0</v>
      </c>
      <c r="G6672" s="1">
        <f t="shared" si="213"/>
        <v>0</v>
      </c>
      <c r="H6672">
        <f>SUMIFS(Data!Z:Z,Data!B:B,Figure16!B6672,Data!A:A,Figure16!A6672)</f>
        <v>1</v>
      </c>
    </row>
    <row r="6673" spans="1:8">
      <c r="A6673" s="27">
        <v>1974</v>
      </c>
      <c r="B6673" t="s">
        <v>115</v>
      </c>
      <c r="C6673" s="3">
        <f>SUMIFS(Data!F:F,Data!$B:$B,Figure16!$B6673,Data!$A:$A,Figure16!$A6673)</f>
        <v>0</v>
      </c>
      <c r="D6673" s="3">
        <f>SUMIFS(Data!Y:Y,Data!$B:$B,Figure16!$B6673,Data!$A:$A,Figure16!$A6673)</f>
        <v>0</v>
      </c>
      <c r="E6673" s="3">
        <f>SUMIFS(Data!Q:Q,Data!$B:$B,Figure16!$B6673,Data!$A:$A,Figure16!$A6673)</f>
        <v>5159557176.250124</v>
      </c>
      <c r="F6673" s="1">
        <f t="shared" si="212"/>
        <v>0</v>
      </c>
      <c r="G6673" s="1">
        <f t="shared" si="213"/>
        <v>0</v>
      </c>
      <c r="H6673">
        <f>SUMIFS(Data!Z:Z,Data!B:B,Figure16!B6673,Data!A:A,Figure16!A6673)</f>
        <v>1</v>
      </c>
    </row>
    <row r="6674" spans="1:8">
      <c r="A6674" s="27">
        <v>1975</v>
      </c>
      <c r="B6674" t="s">
        <v>115</v>
      </c>
      <c r="C6674" s="3">
        <f>SUMIFS(Data!F:F,Data!$B:$B,Figure16!$B6674,Data!$A:$A,Figure16!$A6674)</f>
        <v>0</v>
      </c>
      <c r="D6674" s="3">
        <f>SUMIFS(Data!Y:Y,Data!$B:$B,Figure16!$B6674,Data!$A:$A,Figure16!$A6674)</f>
        <v>0</v>
      </c>
      <c r="E6674" s="3">
        <f>SUMIFS(Data!Q:Q,Data!$B:$B,Figure16!$B6674,Data!$A:$A,Figure16!$A6674)</f>
        <v>6826980766.8047972</v>
      </c>
      <c r="F6674" s="1">
        <f t="shared" si="212"/>
        <v>0</v>
      </c>
      <c r="G6674" s="1">
        <f t="shared" si="213"/>
        <v>0</v>
      </c>
      <c r="H6674">
        <f>SUMIFS(Data!Z:Z,Data!B:B,Figure16!B6674,Data!A:A,Figure16!A6674)</f>
        <v>1</v>
      </c>
    </row>
    <row r="6675" spans="1:8">
      <c r="A6675" s="27">
        <v>1976</v>
      </c>
      <c r="B6675" t="s">
        <v>115</v>
      </c>
      <c r="C6675" s="3">
        <f>SUMIFS(Data!F:F,Data!$B:$B,Figure16!$B6675,Data!$A:$A,Figure16!$A6675)</f>
        <v>0</v>
      </c>
      <c r="D6675" s="3">
        <f>SUMIFS(Data!Y:Y,Data!$B:$B,Figure16!$B6675,Data!$A:$A,Figure16!$A6675)</f>
        <v>0</v>
      </c>
      <c r="E6675" s="3">
        <f>SUMIFS(Data!Q:Q,Data!$B:$B,Figure16!$B6675,Data!$A:$A,Figure16!$A6675)</f>
        <v>7633528920.6324701</v>
      </c>
      <c r="F6675" s="1">
        <f t="shared" si="212"/>
        <v>0</v>
      </c>
      <c r="G6675" s="1">
        <f t="shared" si="213"/>
        <v>0</v>
      </c>
      <c r="H6675">
        <f>SUMIFS(Data!Z:Z,Data!B:B,Figure16!B6675,Data!A:A,Figure16!A6675)</f>
        <v>1</v>
      </c>
    </row>
    <row r="6676" spans="1:8">
      <c r="A6676" s="27">
        <v>1977</v>
      </c>
      <c r="B6676" t="s">
        <v>115</v>
      </c>
      <c r="C6676" s="3">
        <f>SUMIFS(Data!F:F,Data!$B:$B,Figure16!$B6676,Data!$A:$A,Figure16!$A6676)</f>
        <v>0</v>
      </c>
      <c r="D6676" s="3">
        <f>SUMIFS(Data!Y:Y,Data!$B:$B,Figure16!$B6676,Data!$A:$A,Figure16!$A6676)</f>
        <v>0</v>
      </c>
      <c r="E6676" s="3">
        <f>SUMIFS(Data!Q:Q,Data!$B:$B,Figure16!$B6676,Data!$A:$A,Figure16!$A6676)</f>
        <v>7696011359.941555</v>
      </c>
      <c r="F6676" s="1">
        <f t="shared" si="212"/>
        <v>0</v>
      </c>
      <c r="G6676" s="1">
        <f t="shared" si="213"/>
        <v>0</v>
      </c>
      <c r="H6676">
        <f>SUMIFS(Data!Z:Z,Data!B:B,Figure16!B6676,Data!A:A,Figure16!A6676)</f>
        <v>1</v>
      </c>
    </row>
    <row r="6677" spans="1:8">
      <c r="A6677" s="27">
        <v>1978</v>
      </c>
      <c r="B6677" t="s">
        <v>115</v>
      </c>
      <c r="C6677" s="3">
        <f>SUMIFS(Data!F:F,Data!$B:$B,Figure16!$B6677,Data!$A:$A,Figure16!$A6677)</f>
        <v>0</v>
      </c>
      <c r="D6677" s="3">
        <f>SUMIFS(Data!Y:Y,Data!$B:$B,Figure16!$B6677,Data!$A:$A,Figure16!$A6677)</f>
        <v>0</v>
      </c>
      <c r="E6677" s="3">
        <f>SUMIFS(Data!Q:Q,Data!$B:$B,Figure16!$B6677,Data!$A:$A,Figure16!$A6677)</f>
        <v>9275203105.5794621</v>
      </c>
      <c r="F6677" s="1">
        <f t="shared" si="212"/>
        <v>0</v>
      </c>
      <c r="G6677" s="1">
        <f t="shared" si="213"/>
        <v>0</v>
      </c>
      <c r="H6677">
        <f>SUMIFS(Data!Z:Z,Data!B:B,Figure16!B6677,Data!A:A,Figure16!A6677)</f>
        <v>1</v>
      </c>
    </row>
    <row r="6678" spans="1:8">
      <c r="A6678" s="27">
        <v>1979</v>
      </c>
      <c r="B6678" t="s">
        <v>115</v>
      </c>
      <c r="C6678" s="3">
        <f>SUMIFS(Data!F:F,Data!$B:$B,Figure16!$B6678,Data!$A:$A,Figure16!$A6678)</f>
        <v>0</v>
      </c>
      <c r="D6678" s="3">
        <f>SUMIFS(Data!Y:Y,Data!$B:$B,Figure16!$B6678,Data!$A:$A,Figure16!$A6678)</f>
        <v>0</v>
      </c>
      <c r="E6678" s="3">
        <f>SUMIFS(Data!Q:Q,Data!$B:$B,Figure16!$B6678,Data!$A:$A,Figure16!$A6678)</f>
        <v>9929682184.3271809</v>
      </c>
      <c r="F6678" s="1">
        <f t="shared" si="212"/>
        <v>0</v>
      </c>
      <c r="G6678" s="1">
        <f t="shared" si="213"/>
        <v>0</v>
      </c>
      <c r="H6678">
        <f>SUMIFS(Data!Z:Z,Data!B:B,Figure16!B6678,Data!A:A,Figure16!A6678)</f>
        <v>1</v>
      </c>
    </row>
    <row r="6679" spans="1:8">
      <c r="A6679" s="27">
        <v>1980</v>
      </c>
      <c r="B6679" t="s">
        <v>115</v>
      </c>
      <c r="C6679" s="3">
        <f>SUMIFS(Data!F:F,Data!$B:$B,Figure16!$B6679,Data!$A:$A,Figure16!$A6679)</f>
        <v>0</v>
      </c>
      <c r="D6679" s="3">
        <f>SUMIFS(Data!Y:Y,Data!$B:$B,Figure16!$B6679,Data!$A:$A,Figure16!$A6679)</f>
        <v>0</v>
      </c>
      <c r="E6679" s="3">
        <f>SUMIFS(Data!Q:Q,Data!$B:$B,Figure16!$B6679,Data!$A:$A,Figure16!$A6679)</f>
        <v>13062421024.933714</v>
      </c>
      <c r="F6679" s="1">
        <f t="shared" si="212"/>
        <v>0</v>
      </c>
      <c r="G6679" s="1">
        <f t="shared" si="213"/>
        <v>0</v>
      </c>
      <c r="H6679">
        <f>SUMIFS(Data!Z:Z,Data!B:B,Figure16!B6679,Data!A:A,Figure16!A6679)</f>
        <v>1</v>
      </c>
    </row>
    <row r="6680" spans="1:8">
      <c r="A6680" s="27">
        <v>1981</v>
      </c>
      <c r="B6680" t="s">
        <v>115</v>
      </c>
      <c r="C6680" s="3">
        <f>SUMIFS(Data!F:F,Data!$B:$B,Figure16!$B6680,Data!$A:$A,Figure16!$A6680)</f>
        <v>0</v>
      </c>
      <c r="D6680" s="3">
        <f>SUMIFS(Data!Y:Y,Data!$B:$B,Figure16!$B6680,Data!$A:$A,Figure16!$A6680)</f>
        <v>0</v>
      </c>
      <c r="E6680" s="3">
        <f>SUMIFS(Data!Q:Q,Data!$B:$B,Figure16!$B6680,Data!$A:$A,Figure16!$A6680)</f>
        <v>15518199247.339264</v>
      </c>
      <c r="F6680" s="1">
        <f t="shared" si="212"/>
        <v>0</v>
      </c>
      <c r="G6680" s="1">
        <f t="shared" si="213"/>
        <v>0</v>
      </c>
      <c r="H6680">
        <f>SUMIFS(Data!Z:Z,Data!B:B,Figure16!B6680,Data!A:A,Figure16!A6680)</f>
        <v>1</v>
      </c>
    </row>
    <row r="6681" spans="1:8">
      <c r="A6681" s="27">
        <v>1982</v>
      </c>
      <c r="B6681" t="s">
        <v>115</v>
      </c>
      <c r="C6681" s="3">
        <f>SUMIFS(Data!F:F,Data!$B:$B,Figure16!$B6681,Data!$A:$A,Figure16!$A6681)</f>
        <v>0</v>
      </c>
      <c r="D6681" s="3">
        <f>SUMIFS(Data!Y:Y,Data!$B:$B,Figure16!$B6681,Data!$A:$A,Figure16!$A6681)</f>
        <v>0</v>
      </c>
      <c r="E6681" s="3">
        <f>SUMIFS(Data!Q:Q,Data!$B:$B,Figure16!$B6681,Data!$A:$A,Figure16!$A6681)</f>
        <v>16298905397.070112</v>
      </c>
      <c r="F6681" s="1">
        <f t="shared" si="212"/>
        <v>0</v>
      </c>
      <c r="G6681" s="1">
        <f t="shared" si="213"/>
        <v>0</v>
      </c>
      <c r="H6681">
        <f>SUMIFS(Data!Z:Z,Data!B:B,Figure16!B6681,Data!A:A,Figure16!A6681)</f>
        <v>1</v>
      </c>
    </row>
    <row r="6682" spans="1:8">
      <c r="A6682" s="27">
        <v>1983</v>
      </c>
      <c r="B6682" t="s">
        <v>115</v>
      </c>
      <c r="C6682" s="3">
        <f>SUMIFS(Data!F:F,Data!$B:$B,Figure16!$B6682,Data!$A:$A,Figure16!$A6682)</f>
        <v>0</v>
      </c>
      <c r="D6682" s="3">
        <f>SUMIFS(Data!Y:Y,Data!$B:$B,Figure16!$B6682,Data!$A:$A,Figure16!$A6682)</f>
        <v>0</v>
      </c>
      <c r="E6682" s="3">
        <f>SUMIFS(Data!Q:Q,Data!$B:$B,Figure16!$B6682,Data!$A:$A,Figure16!$A6682)</f>
        <v>17589184556.694603</v>
      </c>
      <c r="F6682" s="1">
        <f t="shared" si="212"/>
        <v>0</v>
      </c>
      <c r="G6682" s="1">
        <f t="shared" si="213"/>
        <v>0</v>
      </c>
      <c r="H6682">
        <f>SUMIFS(Data!Z:Z,Data!B:B,Figure16!B6682,Data!A:A,Figure16!A6682)</f>
        <v>1</v>
      </c>
    </row>
    <row r="6683" spans="1:8">
      <c r="A6683" s="27">
        <v>1984</v>
      </c>
      <c r="B6683" t="s">
        <v>115</v>
      </c>
      <c r="C6683" s="3">
        <f>SUMIFS(Data!F:F,Data!$B:$B,Figure16!$B6683,Data!$A:$A,Figure16!$A6683)</f>
        <v>0</v>
      </c>
      <c r="D6683" s="3">
        <f>SUMIFS(Data!Y:Y,Data!$B:$B,Figure16!$B6683,Data!$A:$A,Figure16!$A6683)</f>
        <v>0</v>
      </c>
      <c r="E6683" s="3">
        <f>SUMIFS(Data!Q:Q,Data!$B:$B,Figure16!$B6683,Data!$A:$A,Figure16!$A6683)</f>
        <v>17503082982.28318</v>
      </c>
      <c r="F6683" s="1">
        <f t="shared" si="212"/>
        <v>0</v>
      </c>
      <c r="G6683" s="1">
        <f t="shared" si="213"/>
        <v>0</v>
      </c>
      <c r="H6683">
        <f>SUMIFS(Data!Z:Z,Data!B:B,Figure16!B6683,Data!A:A,Figure16!A6683)</f>
        <v>1</v>
      </c>
    </row>
    <row r="6684" spans="1:8">
      <c r="A6684" s="27">
        <v>1985</v>
      </c>
      <c r="B6684" t="s">
        <v>115</v>
      </c>
      <c r="C6684" s="3">
        <f>SUMIFS(Data!F:F,Data!$B:$B,Figure16!$B6684,Data!$A:$A,Figure16!$A6684)</f>
        <v>0</v>
      </c>
      <c r="D6684" s="3">
        <f>SUMIFS(Data!Y:Y,Data!$B:$B,Figure16!$B6684,Data!$A:$A,Figure16!$A6684)</f>
        <v>0</v>
      </c>
      <c r="E6684" s="3">
        <f>SUMIFS(Data!Q:Q,Data!$B:$B,Figure16!$B6684,Data!$A:$A,Figure16!$A6684)</f>
        <v>16403544510.52676</v>
      </c>
      <c r="F6684" s="1">
        <f t="shared" si="212"/>
        <v>0</v>
      </c>
      <c r="G6684" s="1">
        <f t="shared" si="213"/>
        <v>0</v>
      </c>
      <c r="H6684">
        <f>SUMIFS(Data!Z:Z,Data!B:B,Figure16!B6684,Data!A:A,Figure16!A6684)</f>
        <v>1</v>
      </c>
    </row>
    <row r="6685" spans="1:8">
      <c r="A6685" s="27">
        <v>1986</v>
      </c>
      <c r="B6685" t="s">
        <v>115</v>
      </c>
      <c r="C6685" s="3">
        <f>SUMIFS(Data!F:F,Data!$B:$B,Figure16!$B6685,Data!$A:$A,Figure16!$A6685)</f>
        <v>0</v>
      </c>
      <c r="D6685" s="3">
        <f>SUMIFS(Data!Y:Y,Data!$B:$B,Figure16!$B6685,Data!$A:$A,Figure16!$A6685)</f>
        <v>0</v>
      </c>
      <c r="E6685" s="3">
        <f>SUMIFS(Data!Q:Q,Data!$B:$B,Figure16!$B6685,Data!$A:$A,Figure16!$A6685)</f>
        <v>13293209270.103582</v>
      </c>
      <c r="F6685" s="1">
        <f t="shared" si="212"/>
        <v>0</v>
      </c>
      <c r="G6685" s="1">
        <f t="shared" si="213"/>
        <v>0</v>
      </c>
      <c r="H6685">
        <f>SUMIFS(Data!Z:Z,Data!B:B,Figure16!B6685,Data!A:A,Figure16!A6685)</f>
        <v>1</v>
      </c>
    </row>
    <row r="6686" spans="1:8">
      <c r="A6686" s="27">
        <v>1987</v>
      </c>
      <c r="B6686" t="s">
        <v>115</v>
      </c>
      <c r="C6686" s="3">
        <f>SUMIFS(Data!F:F,Data!$B:$B,Figure16!$B6686,Data!$A:$A,Figure16!$A6686)</f>
        <v>0</v>
      </c>
      <c r="D6686" s="3">
        <f>SUMIFS(Data!Y:Y,Data!$B:$B,Figure16!$B6686,Data!$A:$A,Figure16!$A6686)</f>
        <v>0</v>
      </c>
      <c r="E6686" s="3">
        <f>SUMIFS(Data!Q:Q,Data!$B:$B,Figure16!$B6686,Data!$A:$A,Figure16!$A6686)</f>
        <v>11356215712.9326</v>
      </c>
      <c r="F6686" s="1">
        <f t="shared" si="212"/>
        <v>0</v>
      </c>
      <c r="G6686" s="1">
        <f t="shared" si="213"/>
        <v>0</v>
      </c>
      <c r="H6686">
        <f>SUMIFS(Data!Z:Z,Data!B:B,Figure16!B6686,Data!A:A,Figure16!A6686)</f>
        <v>1</v>
      </c>
    </row>
    <row r="6687" spans="1:8">
      <c r="A6687" s="27">
        <v>1988</v>
      </c>
      <c r="B6687" t="s">
        <v>115</v>
      </c>
      <c r="C6687" s="3">
        <f>SUMIFS(Data!F:F,Data!$B:$B,Figure16!$B6687,Data!$A:$A,Figure16!$A6687)</f>
        <v>0</v>
      </c>
      <c r="D6687" s="3">
        <f>SUMIFS(Data!Y:Y,Data!$B:$B,Figure16!$B6687,Data!$A:$A,Figure16!$A6687)</f>
        <v>0</v>
      </c>
      <c r="E6687" s="3">
        <f>SUMIFS(Data!Q:Q,Data!$B:$B,Figure16!$B6687,Data!$A:$A,Figure16!$A6687)</f>
        <v>10577042354.798973</v>
      </c>
      <c r="F6687" s="1">
        <f t="shared" si="212"/>
        <v>0</v>
      </c>
      <c r="G6687" s="1">
        <f t="shared" si="213"/>
        <v>0</v>
      </c>
      <c r="H6687">
        <f>SUMIFS(Data!Z:Z,Data!B:B,Figure16!B6687,Data!A:A,Figure16!A6687)</f>
        <v>1</v>
      </c>
    </row>
    <row r="6688" spans="1:8">
      <c r="A6688" s="27">
        <v>1989</v>
      </c>
      <c r="B6688" t="s">
        <v>115</v>
      </c>
      <c r="C6688" s="3">
        <f>SUMIFS(Data!F:F,Data!$B:$B,Figure16!$B6688,Data!$A:$A,Figure16!$A6688)</f>
        <v>0</v>
      </c>
      <c r="D6688" s="3">
        <f>SUMIFS(Data!Y:Y,Data!$B:$B,Figure16!$B6688,Data!$A:$A,Figure16!$A6688)</f>
        <v>0</v>
      </c>
      <c r="E6688" s="3">
        <f>SUMIFS(Data!Q:Q,Data!$B:$B,Figure16!$B6688,Data!$A:$A,Figure16!$A6688)</f>
        <v>9853396225.587492</v>
      </c>
      <c r="F6688" s="1">
        <f t="shared" si="212"/>
        <v>0</v>
      </c>
      <c r="G6688" s="1">
        <f t="shared" si="213"/>
        <v>0</v>
      </c>
      <c r="H6688">
        <f>SUMIFS(Data!Z:Z,Data!B:B,Figure16!B6688,Data!A:A,Figure16!A6688)</f>
        <v>1</v>
      </c>
    </row>
    <row r="6689" spans="1:8">
      <c r="A6689" s="27">
        <v>1990</v>
      </c>
      <c r="B6689" t="s">
        <v>115</v>
      </c>
      <c r="C6689" s="3">
        <f>SUMIFS(Data!F:F,Data!$B:$B,Figure16!$B6689,Data!$A:$A,Figure16!$A6689)</f>
        <v>0</v>
      </c>
      <c r="D6689" s="3">
        <f>SUMIFS(Data!Y:Y,Data!$B:$B,Figure16!$B6689,Data!$A:$A,Figure16!$A6689)</f>
        <v>0</v>
      </c>
      <c r="E6689" s="3">
        <f>SUMIFS(Data!Q:Q,Data!$B:$B,Figure16!$B6689,Data!$A:$A,Figure16!$A6689)</f>
        <v>12308624283.978699</v>
      </c>
      <c r="F6689" s="1">
        <f t="shared" si="212"/>
        <v>0</v>
      </c>
      <c r="G6689" s="1">
        <f t="shared" si="213"/>
        <v>0</v>
      </c>
      <c r="H6689">
        <f>SUMIFS(Data!Z:Z,Data!B:B,Figure16!B6689,Data!A:A,Figure16!A6689)</f>
        <v>1</v>
      </c>
    </row>
    <row r="6690" spans="1:8">
      <c r="A6690" s="27">
        <v>1991</v>
      </c>
      <c r="B6690" t="s">
        <v>115</v>
      </c>
      <c r="C6690" s="3">
        <f>SUMIFS(Data!F:F,Data!$B:$B,Figure16!$B6690,Data!$A:$A,Figure16!$A6690)</f>
        <v>0</v>
      </c>
      <c r="D6690" s="3">
        <f>SUMIFS(Data!Y:Y,Data!$B:$B,Figure16!$B6690,Data!$A:$A,Figure16!$A6690)</f>
        <v>0</v>
      </c>
      <c r="E6690" s="3">
        <f>SUMIFS(Data!Q:Q,Data!$B:$B,Figure16!$B6690,Data!$A:$A,Figure16!$A6690)</f>
        <v>12981833333.333334</v>
      </c>
      <c r="F6690" s="1">
        <f t="shared" si="212"/>
        <v>0</v>
      </c>
      <c r="G6690" s="1">
        <f t="shared" si="213"/>
        <v>0</v>
      </c>
      <c r="H6690">
        <f>SUMIFS(Data!Z:Z,Data!B:B,Figure16!B6690,Data!A:A,Figure16!A6690)</f>
        <v>1</v>
      </c>
    </row>
    <row r="6691" spans="1:8">
      <c r="A6691" s="27">
        <v>1992</v>
      </c>
      <c r="B6691" t="s">
        <v>115</v>
      </c>
      <c r="C6691" s="3">
        <f>SUMIFS(Data!F:F,Data!$B:$B,Figure16!$B6691,Data!$A:$A,Figure16!$A6691)</f>
        <v>0</v>
      </c>
      <c r="D6691" s="3">
        <f>SUMIFS(Data!Y:Y,Data!$B:$B,Figure16!$B6691,Data!$A:$A,Figure16!$A6691)</f>
        <v>0</v>
      </c>
      <c r="E6691" s="3">
        <f>SUMIFS(Data!Q:Q,Data!$B:$B,Figure16!$B6691,Data!$A:$A,Figure16!$A6691)</f>
        <v>13253565898.955755</v>
      </c>
      <c r="F6691" s="1">
        <f t="shared" si="212"/>
        <v>0</v>
      </c>
      <c r="G6691" s="1">
        <f t="shared" si="213"/>
        <v>0</v>
      </c>
      <c r="H6691">
        <f>SUMIFS(Data!Z:Z,Data!B:B,Figure16!B6691,Data!A:A,Figure16!A6691)</f>
        <v>1</v>
      </c>
    </row>
    <row r="6692" spans="1:8">
      <c r="A6692" s="27">
        <v>1993</v>
      </c>
      <c r="B6692" t="s">
        <v>115</v>
      </c>
      <c r="C6692" s="3">
        <f>SUMIFS(Data!F:F,Data!$B:$B,Figure16!$B6692,Data!$A:$A,Figure16!$A6692)</f>
        <v>0</v>
      </c>
      <c r="D6692" s="3">
        <f>SUMIFS(Data!Y:Y,Data!$B:$B,Figure16!$B6692,Data!$A:$A,Figure16!$A6692)</f>
        <v>0</v>
      </c>
      <c r="E6692" s="3">
        <f>SUMIFS(Data!Q:Q,Data!$B:$B,Figure16!$B6692,Data!$A:$A,Figure16!$A6692)</f>
        <v>13695962019.208378</v>
      </c>
      <c r="F6692" s="1">
        <f t="shared" si="212"/>
        <v>0</v>
      </c>
      <c r="G6692" s="1">
        <f t="shared" si="213"/>
        <v>0</v>
      </c>
      <c r="H6692">
        <f>SUMIFS(Data!Z:Z,Data!B:B,Figure16!B6692,Data!A:A,Figure16!A6692)</f>
        <v>1</v>
      </c>
    </row>
    <row r="6693" spans="1:8">
      <c r="A6693" s="27">
        <v>1994</v>
      </c>
      <c r="B6693" t="s">
        <v>115</v>
      </c>
      <c r="C6693" s="3">
        <f>SUMIFS(Data!F:F,Data!$B:$B,Figure16!$B6693,Data!$A:$A,Figure16!$A6693)</f>
        <v>0</v>
      </c>
      <c r="D6693" s="3">
        <f>SUMIFS(Data!Y:Y,Data!$B:$B,Figure16!$B6693,Data!$A:$A,Figure16!$A6693)</f>
        <v>0</v>
      </c>
      <c r="E6693" s="3">
        <f>SUMIFS(Data!Q:Q,Data!$B:$B,Figure16!$B6693,Data!$A:$A,Figure16!$A6693)</f>
        <v>10122020000</v>
      </c>
      <c r="F6693" s="1">
        <f t="shared" si="212"/>
        <v>0</v>
      </c>
      <c r="G6693" s="1">
        <f t="shared" si="213"/>
        <v>0</v>
      </c>
      <c r="H6693">
        <f>SUMIFS(Data!Z:Z,Data!B:B,Figure16!B6693,Data!A:A,Figure16!A6693)</f>
        <v>1</v>
      </c>
    </row>
    <row r="6694" spans="1:8">
      <c r="A6694" s="27">
        <v>1995</v>
      </c>
      <c r="B6694" t="s">
        <v>115</v>
      </c>
      <c r="C6694" s="3">
        <f>SUMIFS(Data!F:F,Data!$B:$B,Figure16!$B6694,Data!$A:$A,Figure16!$A6694)</f>
        <v>0</v>
      </c>
      <c r="D6694" s="3">
        <f>SUMIFS(Data!Y:Y,Data!$B:$B,Figure16!$B6694,Data!$A:$A,Figure16!$A6694)</f>
        <v>0</v>
      </c>
      <c r="E6694" s="3">
        <f>SUMIFS(Data!Q:Q,Data!$B:$B,Figure16!$B6694,Data!$A:$A,Figure16!$A6694)</f>
        <v>11396706586.826347</v>
      </c>
      <c r="F6694" s="1">
        <f t="shared" si="212"/>
        <v>0</v>
      </c>
      <c r="G6694" s="1">
        <f t="shared" si="213"/>
        <v>0</v>
      </c>
      <c r="H6694">
        <f>SUMIFS(Data!Z:Z,Data!B:B,Figure16!B6694,Data!A:A,Figure16!A6694)</f>
        <v>1</v>
      </c>
    </row>
    <row r="6695" spans="1:8">
      <c r="A6695" s="27">
        <v>1996</v>
      </c>
      <c r="B6695" t="s">
        <v>115</v>
      </c>
      <c r="C6695" s="3">
        <f>SUMIFS(Data!F:F,Data!$B:$B,Figure16!$B6695,Data!$A:$A,Figure16!$A6695)</f>
        <v>0</v>
      </c>
      <c r="D6695" s="3">
        <f>SUMIFS(Data!Y:Y,Data!$B:$B,Figure16!$B6695,Data!$A:$A,Figure16!$A6695)</f>
        <v>0</v>
      </c>
      <c r="E6695" s="3">
        <f>SUMIFS(Data!Q:Q,Data!$B:$B,Figure16!$B6695,Data!$A:$A,Figure16!$A6695)</f>
        <v>13789560878.243513</v>
      </c>
      <c r="F6695" s="1">
        <f t="shared" si="212"/>
        <v>0</v>
      </c>
      <c r="G6695" s="1">
        <f t="shared" si="213"/>
        <v>0</v>
      </c>
      <c r="H6695">
        <f>SUMIFS(Data!Z:Z,Data!B:B,Figure16!B6695,Data!A:A,Figure16!A6695)</f>
        <v>1</v>
      </c>
    </row>
    <row r="6696" spans="1:8">
      <c r="A6696" s="27">
        <v>1997</v>
      </c>
      <c r="B6696" t="s">
        <v>115</v>
      </c>
      <c r="C6696" s="3">
        <f>SUMIFS(Data!F:F,Data!$B:$B,Figure16!$B6696,Data!$A:$A,Figure16!$A6696)</f>
        <v>0</v>
      </c>
      <c r="D6696" s="3">
        <f>SUMIFS(Data!Y:Y,Data!$B:$B,Figure16!$B6696,Data!$A:$A,Figure16!$A6696)</f>
        <v>0</v>
      </c>
      <c r="E6696" s="3">
        <f>SUMIFS(Data!Q:Q,Data!$B:$B,Figure16!$B6696,Data!$A:$A,Figure16!$A6696)</f>
        <v>14505233968.871595</v>
      </c>
      <c r="F6696" s="1">
        <f t="shared" si="212"/>
        <v>0</v>
      </c>
      <c r="G6696" s="1">
        <f t="shared" si="213"/>
        <v>0</v>
      </c>
      <c r="H6696">
        <f>SUMIFS(Data!Z:Z,Data!B:B,Figure16!B6696,Data!A:A,Figure16!A6696)</f>
        <v>1</v>
      </c>
    </row>
    <row r="6697" spans="1:8">
      <c r="A6697" s="27">
        <v>1998</v>
      </c>
      <c r="B6697" t="s">
        <v>115</v>
      </c>
      <c r="C6697" s="3">
        <f>SUMIFS(Data!F:F,Data!$B:$B,Figure16!$B6697,Data!$A:$A,Figure16!$A6697)</f>
        <v>0</v>
      </c>
      <c r="D6697" s="3">
        <f>SUMIFS(Data!Y:Y,Data!$B:$B,Figure16!$B6697,Data!$A:$A,Figure16!$A6697)</f>
        <v>0</v>
      </c>
      <c r="E6697" s="3">
        <f>SUMIFS(Data!Q:Q,Data!$B:$B,Figure16!$B6697,Data!$A:$A,Figure16!$A6697)</f>
        <v>15200846138.461538</v>
      </c>
      <c r="F6697" s="1">
        <f t="shared" si="212"/>
        <v>0</v>
      </c>
      <c r="G6697" s="1">
        <f t="shared" si="213"/>
        <v>0</v>
      </c>
      <c r="H6697">
        <f>SUMIFS(Data!Z:Z,Data!B:B,Figure16!B6697,Data!A:A,Figure16!A6697)</f>
        <v>1</v>
      </c>
    </row>
    <row r="6698" spans="1:8">
      <c r="A6698" s="27">
        <v>1999</v>
      </c>
      <c r="B6698" t="s">
        <v>115</v>
      </c>
      <c r="C6698" s="3">
        <f>SUMIFS(Data!F:F,Data!$B:$B,Figure16!$B6698,Data!$A:$A,Figure16!$A6698)</f>
        <v>0</v>
      </c>
      <c r="D6698" s="3">
        <f>SUMIFS(Data!Y:Y,Data!$B:$B,Figure16!$B6698,Data!$A:$A,Figure16!$A6698)</f>
        <v>0</v>
      </c>
      <c r="E6698" s="3">
        <f>SUMIFS(Data!Q:Q,Data!$B:$B,Figure16!$B6698,Data!$A:$A,Figure16!$A6698)</f>
        <v>15873875968.992249</v>
      </c>
      <c r="F6698" s="1">
        <f t="shared" si="212"/>
        <v>0</v>
      </c>
      <c r="G6698" s="1">
        <f t="shared" si="213"/>
        <v>0</v>
      </c>
      <c r="H6698">
        <f>SUMIFS(Data!Z:Z,Data!B:B,Figure16!B6698,Data!A:A,Figure16!A6698)</f>
        <v>1</v>
      </c>
    </row>
    <row r="6699" spans="1:8">
      <c r="A6699" s="27">
        <v>2000</v>
      </c>
      <c r="B6699" t="s">
        <v>115</v>
      </c>
      <c r="C6699" s="3">
        <f>SUMIFS(Data!F:F,Data!$B:$B,Figure16!$B6699,Data!$A:$A,Figure16!$A6699)</f>
        <v>0</v>
      </c>
      <c r="D6699" s="3">
        <f>SUMIFS(Data!Y:Y,Data!$B:$B,Figure16!$B6699,Data!$A:$A,Figure16!$A6699)</f>
        <v>0</v>
      </c>
      <c r="E6699" s="3">
        <f>SUMIFS(Data!Q:Q,Data!$B:$B,Figure16!$B6699,Data!$A:$A,Figure16!$A6699)</f>
        <v>19325894913.125393</v>
      </c>
      <c r="F6699" s="1">
        <f t="shared" si="212"/>
        <v>0</v>
      </c>
      <c r="G6699" s="1">
        <f t="shared" si="213"/>
        <v>0</v>
      </c>
      <c r="H6699">
        <f>SUMIFS(Data!Z:Z,Data!B:B,Figure16!B6699,Data!A:A,Figure16!A6699)</f>
        <v>1</v>
      </c>
    </row>
    <row r="6700" spans="1:8">
      <c r="A6700" s="27">
        <v>2001</v>
      </c>
      <c r="B6700" t="s">
        <v>115</v>
      </c>
      <c r="C6700" s="3">
        <f>SUMIFS(Data!F:F,Data!$B:$B,Figure16!$B6700,Data!$A:$A,Figure16!$A6700)</f>
        <v>0</v>
      </c>
      <c r="D6700" s="3">
        <f>SUMIFS(Data!Y:Y,Data!$B:$B,Figure16!$B6700,Data!$A:$A,Figure16!$A6700)</f>
        <v>0</v>
      </c>
      <c r="E6700" s="3">
        <f>SUMIFS(Data!Q:Q,Data!$B:$B,Figure16!$B6700,Data!$A:$A,Figure16!$A6700)</f>
        <v>21099833783.50301</v>
      </c>
      <c r="F6700" s="1">
        <f t="shared" si="212"/>
        <v>0</v>
      </c>
      <c r="G6700" s="1">
        <f t="shared" si="213"/>
        <v>0</v>
      </c>
      <c r="H6700">
        <f>SUMIFS(Data!Z:Z,Data!B:B,Figure16!B6700,Data!A:A,Figure16!A6700)</f>
        <v>1</v>
      </c>
    </row>
    <row r="6701" spans="1:8">
      <c r="A6701" s="27">
        <v>2002</v>
      </c>
      <c r="B6701" t="s">
        <v>115</v>
      </c>
      <c r="C6701" s="3">
        <f>SUMIFS(Data!F:F,Data!$B:$B,Figure16!$B6701,Data!$A:$A,Figure16!$A6701)</f>
        <v>0</v>
      </c>
      <c r="D6701" s="3">
        <f>SUMIFS(Data!Y:Y,Data!$B:$B,Figure16!$B6701,Data!$A:$A,Figure16!$A6701)</f>
        <v>0</v>
      </c>
      <c r="E6701" s="3">
        <f>SUMIFS(Data!Q:Q,Data!$B:$B,Figure16!$B6701,Data!$A:$A,Figure16!$A6701)</f>
        <v>21582248881.65921</v>
      </c>
      <c r="F6701" s="1">
        <f t="shared" si="212"/>
        <v>0</v>
      </c>
      <c r="G6701" s="1">
        <f t="shared" si="213"/>
        <v>0</v>
      </c>
      <c r="H6701">
        <f>SUMIFS(Data!Z:Z,Data!B:B,Figure16!B6701,Data!A:A,Figure16!A6701)</f>
        <v>1</v>
      </c>
    </row>
    <row r="6702" spans="1:8">
      <c r="A6702" s="27">
        <v>2003</v>
      </c>
      <c r="B6702" t="s">
        <v>115</v>
      </c>
      <c r="C6702" s="3">
        <f>SUMIFS(Data!F:F,Data!$B:$B,Figure16!$B6702,Data!$A:$A,Figure16!$A6702)</f>
        <v>0</v>
      </c>
      <c r="D6702" s="3">
        <f>SUMIFS(Data!Y:Y,Data!$B:$B,Figure16!$B6702,Data!$A:$A,Figure16!$A6702)</f>
        <v>0</v>
      </c>
      <c r="E6702" s="3">
        <f>SUMIFS(Data!Q:Q,Data!$B:$B,Figure16!$B6702,Data!$A:$A,Figure16!$A6702)</f>
        <v>21828144686.039421</v>
      </c>
      <c r="F6702" s="1">
        <f t="shared" si="212"/>
        <v>0</v>
      </c>
      <c r="G6702" s="1">
        <f t="shared" si="213"/>
        <v>0</v>
      </c>
      <c r="H6702">
        <f>SUMIFS(Data!Z:Z,Data!B:B,Figure16!B6702,Data!A:A,Figure16!A6702)</f>
        <v>1</v>
      </c>
    </row>
    <row r="6703" spans="1:8">
      <c r="A6703" s="27">
        <v>2004</v>
      </c>
      <c r="B6703" t="s">
        <v>115</v>
      </c>
      <c r="C6703" s="3">
        <f>SUMIFS(Data!F:F,Data!$B:$B,Figure16!$B6703,Data!$A:$A,Figure16!$A6703)</f>
        <v>0</v>
      </c>
      <c r="D6703" s="3">
        <f>SUMIFS(Data!Y:Y,Data!$B:$B,Figure16!$B6703,Data!$A:$A,Figure16!$A6703)</f>
        <v>0</v>
      </c>
      <c r="E6703" s="3">
        <f>SUMIFS(Data!Q:Q,Data!$B:$B,Figure16!$B6703,Data!$A:$A,Figure16!$A6703)</f>
        <v>25086930693.069305</v>
      </c>
      <c r="F6703" s="1">
        <f t="shared" si="212"/>
        <v>0</v>
      </c>
      <c r="G6703" s="1">
        <f t="shared" si="213"/>
        <v>0</v>
      </c>
      <c r="H6703">
        <f>SUMIFS(Data!Z:Z,Data!B:B,Figure16!B6703,Data!A:A,Figure16!A6703)</f>
        <v>1</v>
      </c>
    </row>
    <row r="6704" spans="1:8">
      <c r="A6704" s="27">
        <v>2005</v>
      </c>
      <c r="B6704" t="s">
        <v>115</v>
      </c>
      <c r="C6704" s="3">
        <f>SUMIFS(Data!F:F,Data!$B:$B,Figure16!$B6704,Data!$A:$A,Figure16!$A6704)</f>
        <v>0</v>
      </c>
      <c r="D6704" s="3">
        <f>SUMIFS(Data!Y:Y,Data!$B:$B,Figure16!$B6704,Data!$A:$A,Figure16!$A6704)</f>
        <v>0</v>
      </c>
      <c r="E6704" s="3">
        <f>SUMIFS(Data!Q:Q,Data!$B:$B,Figure16!$B6704,Data!$A:$A,Figure16!$A6704)</f>
        <v>28858965517.241379</v>
      </c>
      <c r="F6704" s="1">
        <f t="shared" si="212"/>
        <v>0</v>
      </c>
      <c r="G6704" s="1">
        <f t="shared" si="213"/>
        <v>0</v>
      </c>
      <c r="H6704">
        <f>SUMIFS(Data!Z:Z,Data!B:B,Figure16!B6704,Data!A:A,Figure16!A6704)</f>
        <v>1</v>
      </c>
    </row>
    <row r="6705" spans="1:8">
      <c r="A6705" s="27">
        <v>2006</v>
      </c>
      <c r="B6705" t="s">
        <v>115</v>
      </c>
      <c r="C6705" s="3">
        <f>SUMIFS(Data!F:F,Data!$B:$B,Figure16!$B6705,Data!$A:$A,Figure16!$A6705)</f>
        <v>0</v>
      </c>
      <c r="D6705" s="3">
        <f>SUMIFS(Data!Y:Y,Data!$B:$B,Figure16!$B6705,Data!$A:$A,Figure16!$A6705)</f>
        <v>0</v>
      </c>
      <c r="E6705" s="3">
        <f>SUMIFS(Data!Q:Q,Data!$B:$B,Figure16!$B6705,Data!$A:$A,Figure16!$A6705)</f>
        <v>33332844574.78006</v>
      </c>
      <c r="F6705" s="1">
        <f t="shared" si="212"/>
        <v>0</v>
      </c>
      <c r="G6705" s="1">
        <f t="shared" si="213"/>
        <v>0</v>
      </c>
      <c r="H6705">
        <f>SUMIFS(Data!Z:Z,Data!B:B,Figure16!B6705,Data!A:A,Figure16!A6705)</f>
        <v>1</v>
      </c>
    </row>
    <row r="6706" spans="1:8">
      <c r="A6706" s="27">
        <v>2007</v>
      </c>
      <c r="B6706" t="s">
        <v>115</v>
      </c>
      <c r="C6706" s="3">
        <f>SUMIFS(Data!F:F,Data!$B:$B,Figure16!$B6706,Data!$A:$A,Figure16!$A6706)</f>
        <v>0</v>
      </c>
      <c r="D6706" s="3">
        <f>SUMIFS(Data!Y:Y,Data!$B:$B,Figure16!$B6706,Data!$A:$A,Figure16!$A6706)</f>
        <v>0</v>
      </c>
      <c r="E6706" s="3">
        <f>SUMIFS(Data!Q:Q,Data!$B:$B,Figure16!$B6706,Data!$A:$A,Figure16!$A6706)</f>
        <v>40405006007.208649</v>
      </c>
      <c r="F6706" s="1">
        <f t="shared" si="212"/>
        <v>0</v>
      </c>
      <c r="G6706" s="1">
        <f t="shared" si="213"/>
        <v>0</v>
      </c>
      <c r="H6706">
        <f>SUMIFS(Data!Z:Z,Data!B:B,Figure16!B6706,Data!A:A,Figure16!A6706)</f>
        <v>1</v>
      </c>
    </row>
    <row r="6707" spans="1:8">
      <c r="A6707" s="27">
        <v>2008</v>
      </c>
      <c r="B6707" t="s">
        <v>115</v>
      </c>
      <c r="C6707" s="3">
        <f>SUMIFS(Data!F:F,Data!$B:$B,Figure16!$B6707,Data!$A:$A,Figure16!$A6707)</f>
        <v>0</v>
      </c>
      <c r="D6707" s="3">
        <f>SUMIFS(Data!Y:Y,Data!$B:$B,Figure16!$B6707,Data!$A:$A,Figure16!$A6707)</f>
        <v>0</v>
      </c>
      <c r="E6707" s="3">
        <f>SUMIFS(Data!Q:Q,Data!$B:$B,Figure16!$B6707,Data!$A:$A,Figure16!$A6707)</f>
        <v>0</v>
      </c>
      <c r="F6707" s="1" t="str">
        <f t="shared" si="212"/>
        <v/>
      </c>
      <c r="G6707" s="1" t="str">
        <f t="shared" si="213"/>
        <v/>
      </c>
      <c r="H6707">
        <f>SUMIFS(Data!Z:Z,Data!B:B,Figure16!B6707,Data!A:A,Figure16!A6707)</f>
        <v>1</v>
      </c>
    </row>
    <row r="6708" spans="1:8">
      <c r="A6708" s="27">
        <v>2009</v>
      </c>
      <c r="B6708" t="s">
        <v>115</v>
      </c>
      <c r="C6708" s="3">
        <f>SUMIFS(Data!F:F,Data!$B:$B,Figure16!$B6708,Data!$A:$A,Figure16!$A6708)</f>
        <v>0</v>
      </c>
      <c r="D6708" s="3">
        <f>SUMIFS(Data!Y:Y,Data!$B:$B,Figure16!$B6708,Data!$A:$A,Figure16!$A6708)</f>
        <v>0</v>
      </c>
      <c r="E6708" s="3">
        <f>SUMIFS(Data!Q:Q,Data!$B:$B,Figure16!$B6708,Data!$A:$A,Figure16!$A6708)</f>
        <v>0</v>
      </c>
      <c r="F6708" s="1" t="str">
        <f t="shared" si="212"/>
        <v/>
      </c>
      <c r="G6708" s="1" t="str">
        <f t="shared" si="213"/>
        <v/>
      </c>
      <c r="H6708">
        <f>SUMIFS(Data!Z:Z,Data!B:B,Figure16!B6708,Data!A:A,Figure16!A6708)</f>
        <v>1</v>
      </c>
    </row>
    <row r="6709" spans="1:8">
      <c r="A6709" s="27">
        <v>2010</v>
      </c>
      <c r="B6709" t="s">
        <v>115</v>
      </c>
      <c r="C6709" s="3">
        <f>SUMIFS(Data!F:F,Data!$B:$B,Figure16!$B6709,Data!$A:$A,Figure16!$A6709)</f>
        <v>0</v>
      </c>
      <c r="D6709" s="3">
        <f>SUMIFS(Data!Y:Y,Data!$B:$B,Figure16!$B6709,Data!$A:$A,Figure16!$A6709)</f>
        <v>0</v>
      </c>
      <c r="E6709" s="3">
        <f>SUMIFS(Data!Q:Q,Data!$B:$B,Figure16!$B6709,Data!$A:$A,Figure16!$A6709)</f>
        <v>0</v>
      </c>
      <c r="F6709" s="1" t="str">
        <f t="shared" si="212"/>
        <v/>
      </c>
      <c r="G6709" s="1" t="str">
        <f t="shared" si="213"/>
        <v/>
      </c>
      <c r="H6709">
        <f>SUMIFS(Data!Z:Z,Data!B:B,Figure16!B6709,Data!A:A,Figure16!A6709)</f>
        <v>1</v>
      </c>
    </row>
    <row r="6710" spans="1:8">
      <c r="A6710" s="27">
        <v>2011</v>
      </c>
      <c r="B6710" t="s">
        <v>115</v>
      </c>
      <c r="C6710" s="3">
        <f>SUMIFS(Data!F:F,Data!$B:$B,Figure16!$B6710,Data!$A:$A,Figure16!$A6710)</f>
        <v>0</v>
      </c>
      <c r="D6710" s="3">
        <f>SUMIFS(Data!Y:Y,Data!$B:$B,Figure16!$B6710,Data!$A:$A,Figure16!$A6710)</f>
        <v>0</v>
      </c>
      <c r="E6710" s="3">
        <f>SUMIFS(Data!Q:Q,Data!$B:$B,Figure16!$B6710,Data!$A:$A,Figure16!$A6710)</f>
        <v>0</v>
      </c>
      <c r="F6710" s="1" t="str">
        <f t="shared" si="212"/>
        <v/>
      </c>
      <c r="G6710" s="1" t="str">
        <f t="shared" si="213"/>
        <v/>
      </c>
      <c r="H6710">
        <f>SUMIFS(Data!Z:Z,Data!B:B,Figure16!B6710,Data!A:A,Figure16!A6710)</f>
        <v>1</v>
      </c>
    </row>
    <row r="6711" spans="1:8">
      <c r="A6711" s="27">
        <v>2012</v>
      </c>
      <c r="B6711" t="s">
        <v>115</v>
      </c>
      <c r="C6711" s="3">
        <f>SUMIFS(Data!F:F,Data!$B:$B,Figure16!$B6711,Data!$A:$A,Figure16!$A6711)</f>
        <v>2000000</v>
      </c>
      <c r="D6711" s="3">
        <f>SUMIFS(Data!Y:Y,Data!$B:$B,Figure16!$B6711,Data!$A:$A,Figure16!$A6711)</f>
        <v>0</v>
      </c>
      <c r="E6711" s="3">
        <f>SUMIFS(Data!Q:Q,Data!$B:$B,Figure16!$B6711,Data!$A:$A,Figure16!$A6711)</f>
        <v>0</v>
      </c>
      <c r="F6711" s="1" t="str">
        <f t="shared" si="212"/>
        <v/>
      </c>
      <c r="G6711" s="1" t="str">
        <f t="shared" si="213"/>
        <v/>
      </c>
      <c r="H6711">
        <f>SUMIFS(Data!Z:Z,Data!B:B,Figure16!B6711,Data!A:A,Figure16!A6711)</f>
        <v>1</v>
      </c>
    </row>
    <row r="6712" spans="1:8">
      <c r="A6712" s="27">
        <v>2013</v>
      </c>
      <c r="B6712" t="s">
        <v>115</v>
      </c>
      <c r="C6712" s="3">
        <f>SUMIFS(Data!F:F,Data!$B:$B,Figure16!$B6712,Data!$A:$A,Figure16!$A6712)</f>
        <v>0</v>
      </c>
      <c r="D6712" s="3">
        <f>SUMIFS(Data!Y:Y,Data!$B:$B,Figure16!$B6712,Data!$A:$A,Figure16!$A6712)</f>
        <v>0</v>
      </c>
      <c r="E6712" s="3">
        <f>SUMIFS(Data!Q:Q,Data!$B:$B,Figure16!$B6712,Data!$A:$A,Figure16!$A6712)</f>
        <v>0</v>
      </c>
      <c r="F6712" s="1" t="str">
        <f t="shared" si="212"/>
        <v/>
      </c>
      <c r="G6712" s="1" t="str">
        <f t="shared" si="213"/>
        <v/>
      </c>
      <c r="H6712">
        <f>SUMIFS(Data!Z:Z,Data!B:B,Figure16!B6712,Data!A:A,Figure16!A6712)</f>
        <v>1</v>
      </c>
    </row>
    <row r="6713" spans="1:8">
      <c r="A6713" s="27">
        <v>2014</v>
      </c>
      <c r="B6713" t="s">
        <v>115</v>
      </c>
      <c r="C6713" s="3">
        <f>SUMIFS(Data!F:F,Data!$B:$B,Figure16!$B6713,Data!$A:$A,Figure16!$A6713)</f>
        <v>3255508.25</v>
      </c>
      <c r="D6713" s="3">
        <f>SUMIFS(Data!Y:Y,Data!$B:$B,Figure16!$B6713,Data!$A:$A,Figure16!$A6713)</f>
        <v>0</v>
      </c>
      <c r="E6713" s="3">
        <f>SUMIFS(Data!Q:Q,Data!$B:$B,Figure16!$B6713,Data!$A:$A,Figure16!$A6713)</f>
        <v>0</v>
      </c>
      <c r="F6713" s="1" t="str">
        <f t="shared" si="212"/>
        <v/>
      </c>
      <c r="G6713" s="1" t="str">
        <f t="shared" si="213"/>
        <v/>
      </c>
      <c r="H6713">
        <f>SUMIFS(Data!Z:Z,Data!B:B,Figure16!B6713,Data!A:A,Figure16!A6713)</f>
        <v>1</v>
      </c>
    </row>
    <row r="6714" spans="1:8">
      <c r="A6714" s="27">
        <v>2015</v>
      </c>
      <c r="B6714" t="s">
        <v>115</v>
      </c>
      <c r="C6714" s="3">
        <f>SUMIFS(Data!F:F,Data!$B:$B,Figure16!$B6714,Data!$A:$A,Figure16!$A6714)</f>
        <v>0</v>
      </c>
      <c r="D6714" s="3">
        <f>SUMIFS(Data!Y:Y,Data!$B:$B,Figure16!$B6714,Data!$A:$A,Figure16!$A6714)</f>
        <v>0</v>
      </c>
      <c r="E6714" s="3">
        <f>SUMIFS(Data!Q:Q,Data!$B:$B,Figure16!$B6714,Data!$A:$A,Figure16!$A6714)</f>
        <v>0</v>
      </c>
      <c r="F6714" s="1" t="str">
        <f t="shared" si="212"/>
        <v/>
      </c>
      <c r="G6714" s="1" t="str">
        <f t="shared" si="213"/>
        <v/>
      </c>
      <c r="H6714">
        <f>SUMIFS(Data!Z:Z,Data!B:B,Figure16!B6714,Data!A:A,Figure16!A6714)</f>
        <v>1</v>
      </c>
    </row>
    <row r="6715" spans="1:8">
      <c r="A6715" s="27">
        <v>2016</v>
      </c>
      <c r="B6715" t="s">
        <v>115</v>
      </c>
      <c r="C6715" s="3">
        <f>SUMIFS(Data!F:F,Data!$B:$B,Figure16!$B6715,Data!$A:$A,Figure16!$A6715)</f>
        <v>0</v>
      </c>
      <c r="D6715" s="3">
        <f>SUMIFS(Data!Y:Y,Data!$B:$B,Figure16!$B6715,Data!$A:$A,Figure16!$A6715)</f>
        <v>0</v>
      </c>
      <c r="E6715" s="3">
        <f>SUMIFS(Data!Q:Q,Data!$B:$B,Figure16!$B6715,Data!$A:$A,Figure16!$A6715)</f>
        <v>0</v>
      </c>
      <c r="F6715" s="1" t="str">
        <f t="shared" si="212"/>
        <v/>
      </c>
      <c r="G6715" s="1" t="str">
        <f t="shared" si="213"/>
        <v/>
      </c>
      <c r="H6715">
        <f>SUMIFS(Data!Z:Z,Data!B:B,Figure16!B6715,Data!A:A,Figure16!A6715)</f>
        <v>1</v>
      </c>
    </row>
    <row r="6716" spans="1:8">
      <c r="A6716" s="27">
        <v>2017</v>
      </c>
      <c r="B6716" t="s">
        <v>115</v>
      </c>
      <c r="C6716" s="3">
        <f>SUMIFS(Data!F:F,Data!$B:$B,Figure16!$B6716,Data!$A:$A,Figure16!$A6716)</f>
        <v>0</v>
      </c>
      <c r="D6716" s="3">
        <f>SUMIFS(Data!Y:Y,Data!$B:$B,Figure16!$B6716,Data!$A:$A,Figure16!$A6716)</f>
        <v>0</v>
      </c>
      <c r="E6716" s="3">
        <f>SUMIFS(Data!Q:Q,Data!$B:$B,Figure16!$B6716,Data!$A:$A,Figure16!$A6716)</f>
        <v>0</v>
      </c>
      <c r="F6716" s="1" t="str">
        <f t="shared" si="212"/>
        <v/>
      </c>
      <c r="G6716" s="1" t="str">
        <f t="shared" si="213"/>
        <v/>
      </c>
      <c r="H6716">
        <f>SUMIFS(Data!Z:Z,Data!B:B,Figure16!B6716,Data!A:A,Figure16!A6716)</f>
        <v>1</v>
      </c>
    </row>
    <row r="6717" spans="1:8">
      <c r="A6717" s="27">
        <v>1991</v>
      </c>
      <c r="B6717" t="s">
        <v>145</v>
      </c>
      <c r="C6717" s="3">
        <f>SUMIFS(Data!F:F,Data!$B:$B,Figure16!$B6717,Data!$A:$A,Figure16!$A6717)</f>
        <v>0</v>
      </c>
      <c r="D6717" s="3">
        <f>SUMIFS(Data!Y:Y,Data!$B:$B,Figure16!$B6717,Data!$A:$A,Figure16!$A6717)</f>
        <v>0</v>
      </c>
      <c r="E6717" s="3">
        <f>SUMIFS(Data!Q:Q,Data!$B:$B,Figure16!$B6717,Data!$A:$A,Figure16!$A6717)</f>
        <v>2534720480.324399</v>
      </c>
      <c r="F6717" s="1">
        <f t="shared" si="212"/>
        <v>0</v>
      </c>
      <c r="G6717" s="1">
        <f t="shared" si="213"/>
        <v>0</v>
      </c>
      <c r="H6717">
        <f>SUMIFS(Data!Z:Z,Data!B:B,Figure16!B6717,Data!A:A,Figure16!A6717)</f>
        <v>1</v>
      </c>
    </row>
    <row r="6718" spans="1:8">
      <c r="A6718" s="27">
        <v>1992</v>
      </c>
      <c r="B6718" t="s">
        <v>145</v>
      </c>
      <c r="C6718" s="3">
        <f>SUMIFS(Data!F:F,Data!$B:$B,Figure16!$B6718,Data!$A:$A,Figure16!$A6718)</f>
        <v>0</v>
      </c>
      <c r="D6718" s="3">
        <f>SUMIFS(Data!Y:Y,Data!$B:$B,Figure16!$B6718,Data!$A:$A,Figure16!$A6718)</f>
        <v>0</v>
      </c>
      <c r="E6718" s="3">
        <f>SUMIFS(Data!Q:Q,Data!$B:$B,Figure16!$B6718,Data!$A:$A,Figure16!$A6718)</f>
        <v>1909246640.8083768</v>
      </c>
      <c r="F6718" s="1">
        <f t="shared" si="212"/>
        <v>0</v>
      </c>
      <c r="G6718" s="1">
        <f t="shared" si="213"/>
        <v>0</v>
      </c>
      <c r="H6718">
        <f>SUMIFS(Data!Z:Z,Data!B:B,Figure16!B6718,Data!A:A,Figure16!A6718)</f>
        <v>1</v>
      </c>
    </row>
    <row r="6719" spans="1:8">
      <c r="A6719" s="27">
        <v>1993</v>
      </c>
      <c r="B6719" t="s">
        <v>145</v>
      </c>
      <c r="C6719" s="3">
        <f>SUMIFS(Data!F:F,Data!$B:$B,Figure16!$B6719,Data!$A:$A,Figure16!$A6719)</f>
        <v>0</v>
      </c>
      <c r="D6719" s="3">
        <f>SUMIFS(Data!Y:Y,Data!$B:$B,Figure16!$B6719,Data!$A:$A,Figure16!$A6719)</f>
        <v>0</v>
      </c>
      <c r="E6719" s="3">
        <f>SUMIFS(Data!Q:Q,Data!$B:$B,Figure16!$B6719,Data!$A:$A,Figure16!$A6719)</f>
        <v>1630251392.3537176</v>
      </c>
      <c r="F6719" s="1">
        <f t="shared" si="212"/>
        <v>0</v>
      </c>
      <c r="G6719" s="1">
        <f t="shared" si="213"/>
        <v>0</v>
      </c>
      <c r="H6719">
        <f>SUMIFS(Data!Z:Z,Data!B:B,Figure16!B6719,Data!A:A,Figure16!A6719)</f>
        <v>1</v>
      </c>
    </row>
    <row r="6720" spans="1:8">
      <c r="A6720" s="27">
        <v>1994</v>
      </c>
      <c r="B6720" t="s">
        <v>145</v>
      </c>
      <c r="C6720" s="3">
        <f>SUMIFS(Data!F:F,Data!$B:$B,Figure16!$B6720,Data!$A:$A,Figure16!$A6720)</f>
        <v>4000000</v>
      </c>
      <c r="D6720" s="3">
        <f>SUMIFS(Data!Y:Y,Data!$B:$B,Figure16!$B6720,Data!$A:$A,Figure16!$A6720)</f>
        <v>0</v>
      </c>
      <c r="E6720" s="3">
        <f>SUMIFS(Data!Q:Q,Data!$B:$B,Figure16!$B6720,Data!$A:$A,Figure16!$A6720)</f>
        <v>1522018435.6953595</v>
      </c>
      <c r="F6720" s="1">
        <f t="shared" si="212"/>
        <v>0.26280890600201784</v>
      </c>
      <c r="G6720" s="1">
        <f t="shared" si="213"/>
        <v>0</v>
      </c>
      <c r="H6720">
        <f>SUMIFS(Data!Z:Z,Data!B:B,Figure16!B6720,Data!A:A,Figure16!A6720)</f>
        <v>1</v>
      </c>
    </row>
    <row r="6721" spans="1:8">
      <c r="A6721" s="27">
        <v>1995</v>
      </c>
      <c r="B6721" t="s">
        <v>145</v>
      </c>
      <c r="C6721" s="3">
        <f>SUMIFS(Data!F:F,Data!$B:$B,Figure16!$B6721,Data!$A:$A,Figure16!$A6721)</f>
        <v>0</v>
      </c>
      <c r="D6721" s="3">
        <f>SUMIFS(Data!Y:Y,Data!$B:$B,Figure16!$B6721,Data!$A:$A,Figure16!$A6721)</f>
        <v>0</v>
      </c>
      <c r="E6721" s="3">
        <f>SUMIFS(Data!Q:Q,Data!$B:$B,Figure16!$B6721,Data!$A:$A,Figure16!$A6721)</f>
        <v>1231567145.3550835</v>
      </c>
      <c r="F6721" s="1">
        <f t="shared" si="212"/>
        <v>0</v>
      </c>
      <c r="G6721" s="1">
        <f t="shared" si="213"/>
        <v>0</v>
      </c>
      <c r="H6721">
        <f>SUMIFS(Data!Z:Z,Data!B:B,Figure16!B6721,Data!A:A,Figure16!A6721)</f>
        <v>1</v>
      </c>
    </row>
    <row r="6722" spans="1:8">
      <c r="A6722" s="27">
        <v>1996</v>
      </c>
      <c r="B6722" t="s">
        <v>145</v>
      </c>
      <c r="C6722" s="3">
        <f>SUMIFS(Data!F:F,Data!$B:$B,Figure16!$B6722,Data!$A:$A,Figure16!$A6722)</f>
        <v>0</v>
      </c>
      <c r="D6722" s="3">
        <f>SUMIFS(Data!Y:Y,Data!$B:$B,Figure16!$B6722,Data!$A:$A,Figure16!$A6722)</f>
        <v>0</v>
      </c>
      <c r="E6722" s="3">
        <f>SUMIFS(Data!Q:Q,Data!$B:$B,Figure16!$B6722,Data!$A:$A,Figure16!$A6722)</f>
        <v>1043993231.8104907</v>
      </c>
      <c r="F6722" s="1">
        <f t="shared" si="212"/>
        <v>0</v>
      </c>
      <c r="G6722" s="1">
        <f t="shared" si="213"/>
        <v>0</v>
      </c>
      <c r="H6722">
        <f>SUMIFS(Data!Z:Z,Data!B:B,Figure16!B6722,Data!A:A,Figure16!A6722)</f>
        <v>1</v>
      </c>
    </row>
    <row r="6723" spans="1:8">
      <c r="A6723" s="27">
        <v>1997</v>
      </c>
      <c r="B6723" t="s">
        <v>145</v>
      </c>
      <c r="C6723" s="3">
        <f>SUMIFS(Data!F:F,Data!$B:$B,Figure16!$B6723,Data!$A:$A,Figure16!$A6723)</f>
        <v>0</v>
      </c>
      <c r="D6723" s="3">
        <f>SUMIFS(Data!Y:Y,Data!$B:$B,Figure16!$B6723,Data!$A:$A,Figure16!$A6723)</f>
        <v>0</v>
      </c>
      <c r="E6723" s="3">
        <f>SUMIFS(Data!Q:Q,Data!$B:$B,Figure16!$B6723,Data!$A:$A,Figure16!$A6723)</f>
        <v>921927796.54988432</v>
      </c>
      <c r="F6723" s="1">
        <f t="shared" ref="F6723:F6778" si="214">IF(E6723&gt;0,C6723/E6723*100,"")</f>
        <v>0</v>
      </c>
      <c r="G6723" s="1">
        <f t="shared" ref="G6723:G6778" si="215">IF($E6723&gt;0,D6723/$E6723*100,"")</f>
        <v>0</v>
      </c>
      <c r="H6723">
        <f>SUMIFS(Data!Z:Z,Data!B:B,Figure16!B6723,Data!A:A,Figure16!A6723)</f>
        <v>1</v>
      </c>
    </row>
    <row r="6724" spans="1:8">
      <c r="A6724" s="27">
        <v>1998</v>
      </c>
      <c r="B6724" t="s">
        <v>145</v>
      </c>
      <c r="C6724" s="3">
        <f>SUMIFS(Data!F:F,Data!$B:$B,Figure16!$B6724,Data!$A:$A,Figure16!$A6724)</f>
        <v>0</v>
      </c>
      <c r="D6724" s="3">
        <f>SUMIFS(Data!Y:Y,Data!$B:$B,Figure16!$B6724,Data!$A:$A,Figure16!$A6724)</f>
        <v>0</v>
      </c>
      <c r="E6724" s="3">
        <f>SUMIFS(Data!Q:Q,Data!$B:$B,Figure16!$B6724,Data!$A:$A,Figure16!$A6724)</f>
        <v>1320113314.4475923</v>
      </c>
      <c r="F6724" s="1">
        <f t="shared" si="214"/>
        <v>0</v>
      </c>
      <c r="G6724" s="1">
        <f t="shared" si="215"/>
        <v>0</v>
      </c>
      <c r="H6724">
        <f>SUMIFS(Data!Z:Z,Data!B:B,Figure16!B6724,Data!A:A,Figure16!A6724)</f>
        <v>1</v>
      </c>
    </row>
    <row r="6725" spans="1:8">
      <c r="A6725" s="27">
        <v>1999</v>
      </c>
      <c r="B6725" t="s">
        <v>145</v>
      </c>
      <c r="C6725" s="3">
        <f>SUMIFS(Data!F:F,Data!$B:$B,Figure16!$B6725,Data!$A:$A,Figure16!$A6725)</f>
        <v>0</v>
      </c>
      <c r="D6725" s="3">
        <f>SUMIFS(Data!Y:Y,Data!$B:$B,Figure16!$B6725,Data!$A:$A,Figure16!$A6725)</f>
        <v>0</v>
      </c>
      <c r="E6725" s="3">
        <f>SUMIFS(Data!Q:Q,Data!$B:$B,Figure16!$B6725,Data!$A:$A,Figure16!$A6725)</f>
        <v>1086605267.4099209</v>
      </c>
      <c r="F6725" s="1">
        <f t="shared" si="214"/>
        <v>0</v>
      </c>
      <c r="G6725" s="1">
        <f t="shared" si="215"/>
        <v>0</v>
      </c>
      <c r="H6725">
        <f>SUMIFS(Data!Z:Z,Data!B:B,Figure16!B6725,Data!A:A,Figure16!A6725)</f>
        <v>1</v>
      </c>
    </row>
    <row r="6726" spans="1:8">
      <c r="A6726" s="27">
        <v>2000</v>
      </c>
      <c r="B6726" t="s">
        <v>145</v>
      </c>
      <c r="C6726" s="3">
        <f>SUMIFS(Data!F:F,Data!$B:$B,Figure16!$B6726,Data!$A:$A,Figure16!$A6726)</f>
        <v>1207947.625</v>
      </c>
      <c r="D6726" s="3">
        <f>SUMIFS(Data!Y:Y,Data!$B:$B,Figure16!$B6726,Data!$A:$A,Figure16!$A6726)</f>
        <v>0</v>
      </c>
      <c r="E6726" s="3">
        <f>SUMIFS(Data!Q:Q,Data!$B:$B,Figure16!$B6726,Data!$A:$A,Figure16!$A6726)</f>
        <v>860521119.29875278</v>
      </c>
      <c r="F6726" s="1">
        <f t="shared" si="214"/>
        <v>0.14037396618276707</v>
      </c>
      <c r="G6726" s="1">
        <f t="shared" si="215"/>
        <v>0</v>
      </c>
      <c r="H6726">
        <f>SUMIFS(Data!Z:Z,Data!B:B,Figure16!B6726,Data!A:A,Figure16!A6726)</f>
        <v>1</v>
      </c>
    </row>
    <row r="6727" spans="1:8">
      <c r="A6727" s="27">
        <v>2001</v>
      </c>
      <c r="B6727" t="s">
        <v>145</v>
      </c>
      <c r="C6727" s="3">
        <f>SUMIFS(Data!F:F,Data!$B:$B,Figure16!$B6727,Data!$A:$A,Figure16!$A6727)</f>
        <v>0</v>
      </c>
      <c r="D6727" s="3">
        <f>SUMIFS(Data!Y:Y,Data!$B:$B,Figure16!$B6727,Data!$A:$A,Figure16!$A6727)</f>
        <v>0</v>
      </c>
      <c r="E6727" s="3">
        <f>SUMIFS(Data!Q:Q,Data!$B:$B,Figure16!$B6727,Data!$A:$A,Figure16!$A6727)</f>
        <v>1080726751.5386562</v>
      </c>
      <c r="F6727" s="1">
        <f t="shared" si="214"/>
        <v>0</v>
      </c>
      <c r="G6727" s="1">
        <f t="shared" si="215"/>
        <v>0</v>
      </c>
      <c r="H6727">
        <f>SUMIFS(Data!Z:Z,Data!B:B,Figure16!B6727,Data!A:A,Figure16!A6727)</f>
        <v>1</v>
      </c>
    </row>
    <row r="6728" spans="1:8">
      <c r="A6728" s="27">
        <v>2002</v>
      </c>
      <c r="B6728" t="s">
        <v>145</v>
      </c>
      <c r="C6728" s="3">
        <f>SUMIFS(Data!F:F,Data!$B:$B,Figure16!$B6728,Data!$A:$A,Figure16!$A6728)</f>
        <v>0</v>
      </c>
      <c r="D6728" s="3">
        <f>SUMIFS(Data!Y:Y,Data!$B:$B,Figure16!$B6728,Data!$A:$A,Figure16!$A6728)</f>
        <v>0</v>
      </c>
      <c r="E6728" s="3">
        <f>SUMIFS(Data!Q:Q,Data!$B:$B,Figure16!$B6728,Data!$A:$A,Figure16!$A6728)</f>
        <v>1221156976.954524</v>
      </c>
      <c r="F6728" s="1">
        <f t="shared" si="214"/>
        <v>0</v>
      </c>
      <c r="G6728" s="1">
        <f t="shared" si="215"/>
        <v>0</v>
      </c>
      <c r="H6728">
        <f>SUMIFS(Data!Z:Z,Data!B:B,Figure16!B6728,Data!A:A,Figure16!A6728)</f>
        <v>1</v>
      </c>
    </row>
    <row r="6729" spans="1:8">
      <c r="A6729" s="27">
        <v>2003</v>
      </c>
      <c r="B6729" t="s">
        <v>145</v>
      </c>
      <c r="C6729" s="3">
        <f>SUMIFS(Data!F:F,Data!$B:$B,Figure16!$B6729,Data!$A:$A,Figure16!$A6729)</f>
        <v>2700000</v>
      </c>
      <c r="D6729" s="3">
        <f>SUMIFS(Data!Y:Y,Data!$B:$B,Figure16!$B6729,Data!$A:$A,Figure16!$A6729)</f>
        <v>0</v>
      </c>
      <c r="E6729" s="3">
        <f>SUMIFS(Data!Q:Q,Data!$B:$B,Figure16!$B6729,Data!$A:$A,Figure16!$A6729)</f>
        <v>1555366825.6353302</v>
      </c>
      <c r="F6729" s="1">
        <f t="shared" si="214"/>
        <v>0.17359248991935483</v>
      </c>
      <c r="G6729" s="1">
        <f t="shared" si="215"/>
        <v>0</v>
      </c>
      <c r="H6729">
        <f>SUMIFS(Data!Z:Z,Data!B:B,Figure16!B6729,Data!A:A,Figure16!A6729)</f>
        <v>1</v>
      </c>
    </row>
    <row r="6730" spans="1:8">
      <c r="A6730" s="27">
        <v>2004</v>
      </c>
      <c r="B6730" t="s">
        <v>145</v>
      </c>
      <c r="C6730" s="3">
        <f>SUMIFS(Data!F:F,Data!$B:$B,Figure16!$B6730,Data!$A:$A,Figure16!$A6730)</f>
        <v>745417.75</v>
      </c>
      <c r="D6730" s="3">
        <f>SUMIFS(Data!Y:Y,Data!$B:$B,Figure16!$B6730,Data!$A:$A,Figure16!$A6730)</f>
        <v>0</v>
      </c>
      <c r="E6730" s="3">
        <f>SUMIFS(Data!Q:Q,Data!$B:$B,Figure16!$B6730,Data!$A:$A,Figure16!$A6730)</f>
        <v>2076148796.4989059</v>
      </c>
      <c r="F6730" s="1">
        <f t="shared" si="214"/>
        <v>3.5903869282251262E-2</v>
      </c>
      <c r="G6730" s="1">
        <f t="shared" si="215"/>
        <v>0</v>
      </c>
      <c r="H6730">
        <f>SUMIFS(Data!Z:Z,Data!B:B,Figure16!B6730,Data!A:A,Figure16!A6730)</f>
        <v>1</v>
      </c>
    </row>
    <row r="6731" spans="1:8">
      <c r="A6731" s="27">
        <v>2005</v>
      </c>
      <c r="B6731" t="s">
        <v>145</v>
      </c>
      <c r="C6731" s="3">
        <f>SUMIFS(Data!F:F,Data!$B:$B,Figure16!$B6731,Data!$A:$A,Figure16!$A6731)</f>
        <v>0</v>
      </c>
      <c r="D6731" s="3">
        <f>SUMIFS(Data!Y:Y,Data!$B:$B,Figure16!$B6731,Data!$A:$A,Figure16!$A6731)</f>
        <v>0</v>
      </c>
      <c r="E6731" s="3">
        <f>SUMIFS(Data!Q:Q,Data!$B:$B,Figure16!$B6731,Data!$A:$A,Figure16!$A6731)</f>
        <v>2312327536.4178915</v>
      </c>
      <c r="F6731" s="1">
        <f t="shared" si="214"/>
        <v>0</v>
      </c>
      <c r="G6731" s="1">
        <f t="shared" si="215"/>
        <v>0</v>
      </c>
      <c r="H6731">
        <f>SUMIFS(Data!Z:Z,Data!B:B,Figure16!B6731,Data!A:A,Figure16!A6731)</f>
        <v>1</v>
      </c>
    </row>
    <row r="6732" spans="1:8">
      <c r="A6732" s="27">
        <v>2006</v>
      </c>
      <c r="B6732" t="s">
        <v>145</v>
      </c>
      <c r="C6732" s="3">
        <f>SUMIFS(Data!F:F,Data!$B:$B,Figure16!$B6732,Data!$A:$A,Figure16!$A6732)</f>
        <v>649605000</v>
      </c>
      <c r="D6732" s="3">
        <f>SUMIFS(Data!Y:Y,Data!$B:$B,Figure16!$B6732,Data!$A:$A,Figure16!$A6732)</f>
        <v>0</v>
      </c>
      <c r="E6732" s="3">
        <f>SUMIFS(Data!Q:Q,Data!$B:$B,Figure16!$B6732,Data!$A:$A,Figure16!$A6732)</f>
        <v>2830251030.8028131</v>
      </c>
      <c r="F6732" s="1">
        <f t="shared" si="214"/>
        <v>22.952204342656373</v>
      </c>
      <c r="G6732" s="1">
        <f t="shared" si="215"/>
        <v>0</v>
      </c>
      <c r="H6732">
        <f>SUMIFS(Data!Z:Z,Data!B:B,Figure16!B6732,Data!A:A,Figure16!A6732)</f>
        <v>1</v>
      </c>
    </row>
    <row r="6733" spans="1:8">
      <c r="A6733" s="27">
        <v>2007</v>
      </c>
      <c r="B6733" t="s">
        <v>145</v>
      </c>
      <c r="C6733" s="3">
        <f>SUMIFS(Data!F:F,Data!$B:$B,Figure16!$B6733,Data!$A:$A,Figure16!$A6733)</f>
        <v>100000000</v>
      </c>
      <c r="D6733" s="3">
        <f>SUMIFS(Data!Y:Y,Data!$B:$B,Figure16!$B6733,Data!$A:$A,Figure16!$A6733)</f>
        <v>0</v>
      </c>
      <c r="E6733" s="3">
        <f>SUMIFS(Data!Q:Q,Data!$B:$B,Figure16!$B6733,Data!$A:$A,Figure16!$A6733)</f>
        <v>3719506172.8395061</v>
      </c>
      <c r="F6733" s="1">
        <f t="shared" si="214"/>
        <v>2.6885289431757835</v>
      </c>
      <c r="G6733" s="1">
        <f t="shared" si="215"/>
        <v>0</v>
      </c>
      <c r="H6733">
        <f>SUMIFS(Data!Z:Z,Data!B:B,Figure16!B6733,Data!A:A,Figure16!A6733)</f>
        <v>1</v>
      </c>
    </row>
    <row r="6734" spans="1:8">
      <c r="A6734" s="27">
        <v>2008</v>
      </c>
      <c r="B6734" t="s">
        <v>145</v>
      </c>
      <c r="C6734" s="3">
        <f>SUMIFS(Data!F:F,Data!$B:$B,Figure16!$B6734,Data!$A:$A,Figure16!$A6734)</f>
        <v>0</v>
      </c>
      <c r="D6734" s="3">
        <f>SUMIFS(Data!Y:Y,Data!$B:$B,Figure16!$B6734,Data!$A:$A,Figure16!$A6734)</f>
        <v>0</v>
      </c>
      <c r="E6734" s="3">
        <f>SUMIFS(Data!Q:Q,Data!$B:$B,Figure16!$B6734,Data!$A:$A,Figure16!$A6734)</f>
        <v>5161308187.8333874</v>
      </c>
      <c r="F6734" s="1">
        <f t="shared" si="214"/>
        <v>0</v>
      </c>
      <c r="G6734" s="1">
        <f t="shared" si="215"/>
        <v>0</v>
      </c>
      <c r="H6734">
        <f>SUMIFS(Data!Z:Z,Data!B:B,Figure16!B6734,Data!A:A,Figure16!A6734)</f>
        <v>1</v>
      </c>
    </row>
    <row r="6735" spans="1:8">
      <c r="A6735" s="27">
        <v>2009</v>
      </c>
      <c r="B6735" t="s">
        <v>145</v>
      </c>
      <c r="C6735" s="3">
        <f>SUMIFS(Data!F:F,Data!$B:$B,Figure16!$B6735,Data!$A:$A,Figure16!$A6735)</f>
        <v>34350960</v>
      </c>
      <c r="D6735" s="3">
        <f>SUMIFS(Data!Y:Y,Data!$B:$B,Figure16!$B6735,Data!$A:$A,Figure16!$A6735)</f>
        <v>0</v>
      </c>
      <c r="E6735" s="3">
        <f>SUMIFS(Data!Q:Q,Data!$B:$B,Figure16!$B6735,Data!$A:$A,Figure16!$A6735)</f>
        <v>4979481980.3509798</v>
      </c>
      <c r="F6735" s="1">
        <f t="shared" si="214"/>
        <v>0.68985007146423627</v>
      </c>
      <c r="G6735" s="1">
        <f t="shared" si="215"/>
        <v>0</v>
      </c>
      <c r="H6735">
        <f>SUMIFS(Data!Z:Z,Data!B:B,Figure16!B6735,Data!A:A,Figure16!A6735)</f>
        <v>1</v>
      </c>
    </row>
    <row r="6736" spans="1:8">
      <c r="A6736" s="27">
        <v>2010</v>
      </c>
      <c r="B6736" t="s">
        <v>145</v>
      </c>
      <c r="C6736" s="3">
        <f>SUMIFS(Data!F:F,Data!$B:$B,Figure16!$B6736,Data!$A:$A,Figure16!$A6736)</f>
        <v>36900000</v>
      </c>
      <c r="D6736" s="3">
        <f>SUMIFS(Data!Y:Y,Data!$B:$B,Figure16!$B6736,Data!$A:$A,Figure16!$A6736)</f>
        <v>0</v>
      </c>
      <c r="E6736" s="3">
        <f>SUMIFS(Data!Q:Q,Data!$B:$B,Figure16!$B6736,Data!$A:$A,Figure16!$A6736)</f>
        <v>5642178579.5843801</v>
      </c>
      <c r="F6736" s="1">
        <f t="shared" si="214"/>
        <v>0.65400269558143198</v>
      </c>
      <c r="G6736" s="1">
        <f t="shared" si="215"/>
        <v>0</v>
      </c>
      <c r="H6736">
        <f>SUMIFS(Data!Z:Z,Data!B:B,Figure16!B6736,Data!A:A,Figure16!A6736)</f>
        <v>1</v>
      </c>
    </row>
    <row r="6737" spans="1:8">
      <c r="A6737" s="27">
        <v>2011</v>
      </c>
      <c r="B6737" t="s">
        <v>145</v>
      </c>
      <c r="C6737" s="3">
        <f>SUMIFS(Data!F:F,Data!$B:$B,Figure16!$B6737,Data!$A:$A,Figure16!$A6737)</f>
        <v>26500000</v>
      </c>
      <c r="D6737" s="3">
        <f>SUMIFS(Data!Y:Y,Data!$B:$B,Figure16!$B6737,Data!$A:$A,Figure16!$A6737)</f>
        <v>0</v>
      </c>
      <c r="E6737" s="3">
        <f>SUMIFS(Data!Q:Q,Data!$B:$B,Figure16!$B6737,Data!$A:$A,Figure16!$A6737)</f>
        <v>6522732202.5074825</v>
      </c>
      <c r="F6737" s="1">
        <f t="shared" si="214"/>
        <v>0.40627146994955293</v>
      </c>
      <c r="G6737" s="1">
        <f t="shared" si="215"/>
        <v>0</v>
      </c>
      <c r="H6737">
        <f>SUMIFS(Data!Z:Z,Data!B:B,Figure16!B6737,Data!A:A,Figure16!A6737)</f>
        <v>1</v>
      </c>
    </row>
    <row r="6738" spans="1:8">
      <c r="A6738" s="27">
        <v>2012</v>
      </c>
      <c r="B6738" t="s">
        <v>145</v>
      </c>
      <c r="C6738" s="3">
        <f>SUMIFS(Data!F:F,Data!$B:$B,Figure16!$B6738,Data!$A:$A,Figure16!$A6738)</f>
        <v>49000000</v>
      </c>
      <c r="D6738" s="3">
        <f>SUMIFS(Data!Y:Y,Data!$B:$B,Figure16!$B6738,Data!$A:$A,Figure16!$A6738)</f>
        <v>0</v>
      </c>
      <c r="E6738" s="3">
        <f>SUMIFS(Data!Q:Q,Data!$B:$B,Figure16!$B6738,Data!$A:$A,Figure16!$A6738)</f>
        <v>7633049792.0932093</v>
      </c>
      <c r="F6738" s="1">
        <f t="shared" si="214"/>
        <v>0.64194524252622154</v>
      </c>
      <c r="G6738" s="1">
        <f t="shared" si="215"/>
        <v>0</v>
      </c>
      <c r="H6738">
        <f>SUMIFS(Data!Z:Z,Data!B:B,Figure16!B6738,Data!A:A,Figure16!A6738)</f>
        <v>1</v>
      </c>
    </row>
    <row r="6739" spans="1:8">
      <c r="A6739" s="27">
        <v>2013</v>
      </c>
      <c r="B6739" t="s">
        <v>145</v>
      </c>
      <c r="C6739" s="3">
        <f>SUMIFS(Data!F:F,Data!$B:$B,Figure16!$B6739,Data!$A:$A,Figure16!$A6739)</f>
        <v>195943000</v>
      </c>
      <c r="D6739" s="3">
        <f>SUMIFS(Data!Y:Y,Data!$B:$B,Figure16!$B6739,Data!$A:$A,Figure16!$A6739)</f>
        <v>0</v>
      </c>
      <c r="E6739" s="3">
        <f>SUMIFS(Data!Q:Q,Data!$B:$B,Figure16!$B6739,Data!$A:$A,Figure16!$A6739)</f>
        <v>8506045086.2684193</v>
      </c>
      <c r="F6739" s="1">
        <f t="shared" si="214"/>
        <v>2.3035734940591492</v>
      </c>
      <c r="G6739" s="1">
        <f t="shared" si="215"/>
        <v>0</v>
      </c>
      <c r="H6739">
        <f>SUMIFS(Data!Z:Z,Data!B:B,Figure16!B6739,Data!A:A,Figure16!A6739)</f>
        <v>1</v>
      </c>
    </row>
    <row r="6740" spans="1:8">
      <c r="A6740" s="27">
        <v>2014</v>
      </c>
      <c r="B6740" t="s">
        <v>145</v>
      </c>
      <c r="C6740" s="3">
        <f>SUMIFS(Data!F:F,Data!$B:$B,Figure16!$B6740,Data!$A:$A,Figure16!$A6740)</f>
        <v>408994000</v>
      </c>
      <c r="D6740" s="3">
        <f>SUMIFS(Data!Y:Y,Data!$B:$B,Figure16!$B6740,Data!$A:$A,Figure16!$A6740)</f>
        <v>0</v>
      </c>
      <c r="E6740" s="3">
        <f>SUMIFS(Data!Q:Q,Data!$B:$B,Figure16!$B6740,Data!$A:$A,Figure16!$A6740)</f>
        <v>9236309138.0427742</v>
      </c>
      <c r="F6740" s="1">
        <f t="shared" si="214"/>
        <v>4.4281107733328655</v>
      </c>
      <c r="G6740" s="1">
        <f t="shared" si="215"/>
        <v>0</v>
      </c>
      <c r="H6740">
        <f>SUMIFS(Data!Z:Z,Data!B:B,Figure16!B6740,Data!A:A,Figure16!A6740)</f>
        <v>1</v>
      </c>
    </row>
    <row r="6741" spans="1:8">
      <c r="A6741" s="27">
        <v>2015</v>
      </c>
      <c r="B6741" t="s">
        <v>145</v>
      </c>
      <c r="C6741" s="3">
        <f>SUMIFS(Data!F:F,Data!$B:$B,Figure16!$B6741,Data!$A:$A,Figure16!$A6741)</f>
        <v>0</v>
      </c>
      <c r="D6741" s="3">
        <f>SUMIFS(Data!Y:Y,Data!$B:$B,Figure16!$B6741,Data!$A:$A,Figure16!$A6741)</f>
        <v>0</v>
      </c>
      <c r="E6741" s="3">
        <f>SUMIFS(Data!Q:Q,Data!$B:$B,Figure16!$B6741,Data!$A:$A,Figure16!$A6741)</f>
        <v>7854602391.6535511</v>
      </c>
      <c r="F6741" s="1">
        <f t="shared" si="214"/>
        <v>0</v>
      </c>
      <c r="G6741" s="1">
        <f t="shared" si="215"/>
        <v>0</v>
      </c>
      <c r="H6741">
        <f>SUMIFS(Data!Z:Z,Data!B:B,Figure16!B6741,Data!A:A,Figure16!A6741)</f>
        <v>1</v>
      </c>
    </row>
    <row r="6742" spans="1:8">
      <c r="A6742" s="27">
        <v>2016</v>
      </c>
      <c r="B6742" t="s">
        <v>145</v>
      </c>
      <c r="C6742" s="3">
        <f>SUMIFS(Data!F:F,Data!$B:$B,Figure16!$B6742,Data!$A:$A,Figure16!$A6742)</f>
        <v>0</v>
      </c>
      <c r="D6742" s="3">
        <f>SUMIFS(Data!Y:Y,Data!$B:$B,Figure16!$B6742,Data!$A:$A,Figure16!$A6742)</f>
        <v>0</v>
      </c>
      <c r="E6742" s="3">
        <f>SUMIFS(Data!Q:Q,Data!$B:$B,Figure16!$B6742,Data!$A:$A,Figure16!$A6742)</f>
        <v>6952678127.0339594</v>
      </c>
      <c r="F6742" s="1">
        <f t="shared" si="214"/>
        <v>0</v>
      </c>
      <c r="G6742" s="1">
        <f t="shared" si="215"/>
        <v>0</v>
      </c>
      <c r="H6742">
        <f>SUMIFS(Data!Z:Z,Data!B:B,Figure16!B6742,Data!A:A,Figure16!A6742)</f>
        <v>1</v>
      </c>
    </row>
    <row r="6743" spans="1:8">
      <c r="A6743" s="27">
        <v>2017</v>
      </c>
      <c r="B6743" t="s">
        <v>145</v>
      </c>
      <c r="C6743" s="3">
        <f>SUMIFS(Data!F:F,Data!$B:$B,Figure16!$B6743,Data!$A:$A,Figure16!$A6743)</f>
        <v>79000000</v>
      </c>
      <c r="D6743" s="3">
        <f>SUMIFS(Data!Y:Y,Data!$B:$B,Figure16!$B6743,Data!$A:$A,Figure16!$A6743)</f>
        <v>0</v>
      </c>
      <c r="E6743" s="3">
        <f>SUMIFS(Data!Q:Q,Data!$B:$B,Figure16!$B6743,Data!$A:$A,Figure16!$A6743)</f>
        <v>7146449583.0263052</v>
      </c>
      <c r="F6743" s="1">
        <f t="shared" si="214"/>
        <v>1.1054440261865794</v>
      </c>
      <c r="G6743" s="1">
        <f t="shared" si="215"/>
        <v>0</v>
      </c>
      <c r="H6743">
        <f>SUMIFS(Data!Z:Z,Data!B:B,Figure16!B6743,Data!A:A,Figure16!A6743)</f>
        <v>1</v>
      </c>
    </row>
    <row r="6744" spans="1:8">
      <c r="A6744" s="27">
        <v>1961</v>
      </c>
      <c r="B6744" t="s">
        <v>133</v>
      </c>
      <c r="C6744" s="3">
        <f>SUMIFS(Data!F:F,Data!$B:$B,Figure16!$B6744,Data!$A:$A,Figure16!$A6744)</f>
        <v>0</v>
      </c>
      <c r="D6744" s="3">
        <f>SUMIFS(Data!Y:Y,Data!$B:$B,Figure16!$B6744,Data!$A:$A,Figure16!$A6744)</f>
        <v>0</v>
      </c>
      <c r="E6744" s="3">
        <f>SUMIFS(Data!Q:Q,Data!$B:$B,Figure16!$B6744,Data!$A:$A,Figure16!$A6744)</f>
        <v>0</v>
      </c>
      <c r="F6744" s="1" t="str">
        <f t="shared" si="214"/>
        <v/>
      </c>
      <c r="G6744" s="1" t="str">
        <f t="shared" si="215"/>
        <v/>
      </c>
      <c r="H6744">
        <f>SUMIFS(Data!Z:Z,Data!B:B,Figure16!B6744,Data!A:A,Figure16!A6744)</f>
        <v>1</v>
      </c>
    </row>
    <row r="6745" spans="1:8">
      <c r="A6745" s="27">
        <v>1962</v>
      </c>
      <c r="B6745" t="s">
        <v>133</v>
      </c>
      <c r="C6745" s="3">
        <f>SUMIFS(Data!F:F,Data!$B:$B,Figure16!$B6745,Data!$A:$A,Figure16!$A6745)</f>
        <v>0</v>
      </c>
      <c r="D6745" s="3">
        <f>SUMIFS(Data!Y:Y,Data!$B:$B,Figure16!$B6745,Data!$A:$A,Figure16!$A6745)</f>
        <v>0</v>
      </c>
      <c r="E6745" s="3">
        <f>SUMIFS(Data!Q:Q,Data!$B:$B,Figure16!$B6745,Data!$A:$A,Figure16!$A6745)</f>
        <v>0</v>
      </c>
      <c r="F6745" s="1" t="str">
        <f t="shared" si="214"/>
        <v/>
      </c>
      <c r="G6745" s="1" t="str">
        <f t="shared" si="215"/>
        <v/>
      </c>
      <c r="H6745">
        <f>SUMIFS(Data!Z:Z,Data!B:B,Figure16!B6745,Data!A:A,Figure16!A6745)</f>
        <v>1</v>
      </c>
    </row>
    <row r="6746" spans="1:8">
      <c r="A6746" s="27">
        <v>1963</v>
      </c>
      <c r="B6746" t="s">
        <v>133</v>
      </c>
      <c r="C6746" s="3">
        <f>SUMIFS(Data!F:F,Data!$B:$B,Figure16!$B6746,Data!$A:$A,Figure16!$A6746)</f>
        <v>0</v>
      </c>
      <c r="D6746" s="3">
        <f>SUMIFS(Data!Y:Y,Data!$B:$B,Figure16!$B6746,Data!$A:$A,Figure16!$A6746)</f>
        <v>0</v>
      </c>
      <c r="E6746" s="3">
        <f>SUMIFS(Data!Q:Q,Data!$B:$B,Figure16!$B6746,Data!$A:$A,Figure16!$A6746)</f>
        <v>0</v>
      </c>
      <c r="F6746" s="1" t="str">
        <f t="shared" si="214"/>
        <v/>
      </c>
      <c r="G6746" s="1" t="str">
        <f t="shared" si="215"/>
        <v/>
      </c>
      <c r="H6746">
        <f>SUMIFS(Data!Z:Z,Data!B:B,Figure16!B6746,Data!A:A,Figure16!A6746)</f>
        <v>1</v>
      </c>
    </row>
    <row r="6747" spans="1:8">
      <c r="A6747" s="27">
        <v>1964</v>
      </c>
      <c r="B6747" t="s">
        <v>133</v>
      </c>
      <c r="C6747" s="3">
        <f>SUMIFS(Data!F:F,Data!$B:$B,Figure16!$B6747,Data!$A:$A,Figure16!$A6747)</f>
        <v>46300000</v>
      </c>
      <c r="D6747" s="3">
        <f>SUMIFS(Data!Y:Y,Data!$B:$B,Figure16!$B6747,Data!$A:$A,Figure16!$A6747)</f>
        <v>0</v>
      </c>
      <c r="E6747" s="3">
        <f>SUMIFS(Data!Q:Q,Data!$B:$B,Figure16!$B6747,Data!$A:$A,Figure16!$A6747)</f>
        <v>0</v>
      </c>
      <c r="F6747" s="1" t="str">
        <f t="shared" si="214"/>
        <v/>
      </c>
      <c r="G6747" s="1" t="str">
        <f t="shared" si="215"/>
        <v/>
      </c>
      <c r="H6747">
        <f>SUMIFS(Data!Z:Z,Data!B:B,Figure16!B6747,Data!A:A,Figure16!A6747)</f>
        <v>1</v>
      </c>
    </row>
    <row r="6748" spans="1:8">
      <c r="A6748" s="27">
        <v>1965</v>
      </c>
      <c r="B6748" t="s">
        <v>133</v>
      </c>
      <c r="C6748" s="3">
        <f>SUMIFS(Data!F:F,Data!$B:$B,Figure16!$B6748,Data!$A:$A,Figure16!$A6748)</f>
        <v>0</v>
      </c>
      <c r="D6748" s="3">
        <f>SUMIFS(Data!Y:Y,Data!$B:$B,Figure16!$B6748,Data!$A:$A,Figure16!$A6748)</f>
        <v>0</v>
      </c>
      <c r="E6748" s="3">
        <f>SUMIFS(Data!Q:Q,Data!$B:$B,Figure16!$B6748,Data!$A:$A,Figure16!$A6748)</f>
        <v>0</v>
      </c>
      <c r="F6748" s="1" t="str">
        <f t="shared" si="214"/>
        <v/>
      </c>
      <c r="G6748" s="1" t="str">
        <f t="shared" si="215"/>
        <v/>
      </c>
      <c r="H6748">
        <f>SUMIFS(Data!Z:Z,Data!B:B,Figure16!B6748,Data!A:A,Figure16!A6748)</f>
        <v>1</v>
      </c>
    </row>
    <row r="6749" spans="1:8">
      <c r="A6749" s="27">
        <v>1966</v>
      </c>
      <c r="B6749" t="s">
        <v>133</v>
      </c>
      <c r="C6749" s="3">
        <f>SUMIFS(Data!F:F,Data!$B:$B,Figure16!$B6749,Data!$A:$A,Figure16!$A6749)</f>
        <v>8100000</v>
      </c>
      <c r="D6749" s="3">
        <f>SUMIFS(Data!Y:Y,Data!$B:$B,Figure16!$B6749,Data!$A:$A,Figure16!$A6749)</f>
        <v>0</v>
      </c>
      <c r="E6749" s="3">
        <f>SUMIFS(Data!Q:Q,Data!$B:$B,Figure16!$B6749,Data!$A:$A,Figure16!$A6749)</f>
        <v>0</v>
      </c>
      <c r="F6749" s="1" t="str">
        <f t="shared" si="214"/>
        <v/>
      </c>
      <c r="G6749" s="1" t="str">
        <f t="shared" si="215"/>
        <v/>
      </c>
      <c r="H6749">
        <f>SUMIFS(Data!Z:Z,Data!B:B,Figure16!B6749,Data!A:A,Figure16!A6749)</f>
        <v>1</v>
      </c>
    </row>
    <row r="6750" spans="1:8">
      <c r="A6750" s="27">
        <v>1967</v>
      </c>
      <c r="B6750" t="s">
        <v>133</v>
      </c>
      <c r="C6750" s="3">
        <f>SUMIFS(Data!F:F,Data!$B:$B,Figure16!$B6750,Data!$A:$A,Figure16!$A6750)</f>
        <v>0</v>
      </c>
      <c r="D6750" s="3">
        <f>SUMIFS(Data!Y:Y,Data!$B:$B,Figure16!$B6750,Data!$A:$A,Figure16!$A6750)</f>
        <v>0</v>
      </c>
      <c r="E6750" s="3">
        <f>SUMIFS(Data!Q:Q,Data!$B:$B,Figure16!$B6750,Data!$A:$A,Figure16!$A6750)</f>
        <v>0</v>
      </c>
      <c r="F6750" s="1" t="str">
        <f t="shared" si="214"/>
        <v/>
      </c>
      <c r="G6750" s="1" t="str">
        <f t="shared" si="215"/>
        <v/>
      </c>
      <c r="H6750">
        <f>SUMIFS(Data!Z:Z,Data!B:B,Figure16!B6750,Data!A:A,Figure16!A6750)</f>
        <v>1</v>
      </c>
    </row>
    <row r="6751" spans="1:8">
      <c r="A6751" s="27">
        <v>1968</v>
      </c>
      <c r="B6751" t="s">
        <v>133</v>
      </c>
      <c r="C6751" s="3">
        <f>SUMIFS(Data!F:F,Data!$B:$B,Figure16!$B6751,Data!$A:$A,Figure16!$A6751)</f>
        <v>200000</v>
      </c>
      <c r="D6751" s="3">
        <f>SUMIFS(Data!Y:Y,Data!$B:$B,Figure16!$B6751,Data!$A:$A,Figure16!$A6751)</f>
        <v>0</v>
      </c>
      <c r="E6751" s="3">
        <f>SUMIFS(Data!Q:Q,Data!$B:$B,Figure16!$B6751,Data!$A:$A,Figure16!$A6751)</f>
        <v>0</v>
      </c>
      <c r="F6751" s="1" t="str">
        <f t="shared" si="214"/>
        <v/>
      </c>
      <c r="G6751" s="1" t="str">
        <f t="shared" si="215"/>
        <v/>
      </c>
      <c r="H6751">
        <f>SUMIFS(Data!Z:Z,Data!B:B,Figure16!B6751,Data!A:A,Figure16!A6751)</f>
        <v>1</v>
      </c>
    </row>
    <row r="6752" spans="1:8">
      <c r="A6752" s="27">
        <v>1969</v>
      </c>
      <c r="B6752" t="s">
        <v>133</v>
      </c>
      <c r="C6752" s="3">
        <f>SUMIFS(Data!F:F,Data!$B:$B,Figure16!$B6752,Data!$A:$A,Figure16!$A6752)</f>
        <v>3200000</v>
      </c>
      <c r="D6752" s="3">
        <f>SUMIFS(Data!Y:Y,Data!$B:$B,Figure16!$B6752,Data!$A:$A,Figure16!$A6752)</f>
        <v>0</v>
      </c>
      <c r="E6752" s="3">
        <f>SUMIFS(Data!Q:Q,Data!$B:$B,Figure16!$B6752,Data!$A:$A,Figure16!$A6752)</f>
        <v>0</v>
      </c>
      <c r="F6752" s="1" t="str">
        <f t="shared" si="214"/>
        <v/>
      </c>
      <c r="G6752" s="1" t="str">
        <f t="shared" si="215"/>
        <v/>
      </c>
      <c r="H6752">
        <f>SUMIFS(Data!Z:Z,Data!B:B,Figure16!B6752,Data!A:A,Figure16!A6752)</f>
        <v>1</v>
      </c>
    </row>
    <row r="6753" spans="1:8">
      <c r="A6753" s="27">
        <v>1970</v>
      </c>
      <c r="B6753" t="s">
        <v>133</v>
      </c>
      <c r="C6753" s="3">
        <f>SUMIFS(Data!F:F,Data!$B:$B,Figure16!$B6753,Data!$A:$A,Figure16!$A6753)</f>
        <v>200600000</v>
      </c>
      <c r="D6753" s="3">
        <f>SUMIFS(Data!Y:Y,Data!$B:$B,Figure16!$B6753,Data!$A:$A,Figure16!$A6753)</f>
        <v>0</v>
      </c>
      <c r="E6753" s="3">
        <f>SUMIFS(Data!Q:Q,Data!$B:$B,Figure16!$B6753,Data!$A:$A,Figure16!$A6753)</f>
        <v>0</v>
      </c>
      <c r="F6753" s="1" t="str">
        <f t="shared" si="214"/>
        <v/>
      </c>
      <c r="G6753" s="1" t="str">
        <f t="shared" si="215"/>
        <v/>
      </c>
      <c r="H6753">
        <f>SUMIFS(Data!Z:Z,Data!B:B,Figure16!B6753,Data!A:A,Figure16!A6753)</f>
        <v>1</v>
      </c>
    </row>
    <row r="6754" spans="1:8">
      <c r="A6754" s="27">
        <v>1971</v>
      </c>
      <c r="B6754" t="s">
        <v>133</v>
      </c>
      <c r="C6754" s="3">
        <f>SUMIFS(Data!F:F,Data!$B:$B,Figure16!$B6754,Data!$A:$A,Figure16!$A6754)</f>
        <v>700000</v>
      </c>
      <c r="D6754" s="3">
        <f>SUMIFS(Data!Y:Y,Data!$B:$B,Figure16!$B6754,Data!$A:$A,Figure16!$A6754)</f>
        <v>0</v>
      </c>
      <c r="E6754" s="3">
        <f>SUMIFS(Data!Q:Q,Data!$B:$B,Figure16!$B6754,Data!$A:$A,Figure16!$A6754)</f>
        <v>0</v>
      </c>
      <c r="F6754" s="1" t="str">
        <f t="shared" si="214"/>
        <v/>
      </c>
      <c r="G6754" s="1" t="str">
        <f t="shared" si="215"/>
        <v/>
      </c>
      <c r="H6754">
        <f>SUMIFS(Data!Z:Z,Data!B:B,Figure16!B6754,Data!A:A,Figure16!A6754)</f>
        <v>1</v>
      </c>
    </row>
    <row r="6755" spans="1:8">
      <c r="A6755" s="27">
        <v>1972</v>
      </c>
      <c r="B6755" t="s">
        <v>133</v>
      </c>
      <c r="C6755" s="3">
        <f>SUMIFS(Data!F:F,Data!$B:$B,Figure16!$B6755,Data!$A:$A,Figure16!$A6755)</f>
        <v>0</v>
      </c>
      <c r="D6755" s="3">
        <f>SUMIFS(Data!Y:Y,Data!$B:$B,Figure16!$B6755,Data!$A:$A,Figure16!$A6755)</f>
        <v>0</v>
      </c>
      <c r="E6755" s="3">
        <f>SUMIFS(Data!Q:Q,Data!$B:$B,Figure16!$B6755,Data!$A:$A,Figure16!$A6755)</f>
        <v>0</v>
      </c>
      <c r="F6755" s="1" t="str">
        <f t="shared" si="214"/>
        <v/>
      </c>
      <c r="G6755" s="1" t="str">
        <f t="shared" si="215"/>
        <v/>
      </c>
      <c r="H6755">
        <f>SUMIFS(Data!Z:Z,Data!B:B,Figure16!B6755,Data!A:A,Figure16!A6755)</f>
        <v>1</v>
      </c>
    </row>
    <row r="6756" spans="1:8">
      <c r="A6756" s="27">
        <v>1973</v>
      </c>
      <c r="B6756" t="s">
        <v>133</v>
      </c>
      <c r="C6756" s="3">
        <f>SUMIFS(Data!F:F,Data!$B:$B,Figure16!$B6756,Data!$A:$A,Figure16!$A6756)</f>
        <v>400000</v>
      </c>
      <c r="D6756" s="3">
        <f>SUMIFS(Data!Y:Y,Data!$B:$B,Figure16!$B6756,Data!$A:$A,Figure16!$A6756)</f>
        <v>0</v>
      </c>
      <c r="E6756" s="3">
        <f>SUMIFS(Data!Q:Q,Data!$B:$B,Figure16!$B6756,Data!$A:$A,Figure16!$A6756)</f>
        <v>0</v>
      </c>
      <c r="F6756" s="1" t="str">
        <f t="shared" si="214"/>
        <v/>
      </c>
      <c r="G6756" s="1" t="str">
        <f t="shared" si="215"/>
        <v/>
      </c>
      <c r="H6756">
        <f>SUMIFS(Data!Z:Z,Data!B:B,Figure16!B6756,Data!A:A,Figure16!A6756)</f>
        <v>1</v>
      </c>
    </row>
    <row r="6757" spans="1:8">
      <c r="A6757" s="27">
        <v>1974</v>
      </c>
      <c r="B6757" t="s">
        <v>133</v>
      </c>
      <c r="C6757" s="3">
        <f>SUMIFS(Data!F:F,Data!$B:$B,Figure16!$B6757,Data!$A:$A,Figure16!$A6757)</f>
        <v>75000000</v>
      </c>
      <c r="D6757" s="3">
        <f>SUMIFS(Data!Y:Y,Data!$B:$B,Figure16!$B6757,Data!$A:$A,Figure16!$A6757)</f>
        <v>0</v>
      </c>
      <c r="E6757" s="3">
        <f>SUMIFS(Data!Q:Q,Data!$B:$B,Figure16!$B6757,Data!$A:$A,Figure16!$A6757)</f>
        <v>0</v>
      </c>
      <c r="F6757" s="1" t="str">
        <f t="shared" si="214"/>
        <v/>
      </c>
      <c r="G6757" s="1" t="str">
        <f t="shared" si="215"/>
        <v/>
      </c>
      <c r="H6757">
        <f>SUMIFS(Data!Z:Z,Data!B:B,Figure16!B6757,Data!A:A,Figure16!A6757)</f>
        <v>1</v>
      </c>
    </row>
    <row r="6758" spans="1:8">
      <c r="A6758" s="27">
        <v>1975</v>
      </c>
      <c r="B6758" t="s">
        <v>133</v>
      </c>
      <c r="C6758" s="3">
        <f>SUMIFS(Data!F:F,Data!$B:$B,Figure16!$B6758,Data!$A:$A,Figure16!$A6758)</f>
        <v>0</v>
      </c>
      <c r="D6758" s="3">
        <f>SUMIFS(Data!Y:Y,Data!$B:$B,Figure16!$B6758,Data!$A:$A,Figure16!$A6758)</f>
        <v>0</v>
      </c>
      <c r="E6758" s="3">
        <f>SUMIFS(Data!Q:Q,Data!$B:$B,Figure16!$B6758,Data!$A:$A,Figure16!$A6758)</f>
        <v>0</v>
      </c>
      <c r="F6758" s="1" t="str">
        <f t="shared" si="214"/>
        <v/>
      </c>
      <c r="G6758" s="1" t="str">
        <f t="shared" si="215"/>
        <v/>
      </c>
      <c r="H6758">
        <f>SUMIFS(Data!Z:Z,Data!B:B,Figure16!B6758,Data!A:A,Figure16!A6758)</f>
        <v>1</v>
      </c>
    </row>
    <row r="6759" spans="1:8">
      <c r="A6759" s="27">
        <v>1976</v>
      </c>
      <c r="B6759" t="s">
        <v>133</v>
      </c>
      <c r="C6759" s="3">
        <f>SUMIFS(Data!F:F,Data!$B:$B,Figure16!$B6759,Data!$A:$A,Figure16!$A6759)</f>
        <v>27500000</v>
      </c>
      <c r="D6759" s="3">
        <f>SUMIFS(Data!Y:Y,Data!$B:$B,Figure16!$B6759,Data!$A:$A,Figure16!$A6759)</f>
        <v>0</v>
      </c>
      <c r="E6759" s="3">
        <f>SUMIFS(Data!Q:Q,Data!$B:$B,Figure16!$B6759,Data!$A:$A,Figure16!$A6759)</f>
        <v>0</v>
      </c>
      <c r="F6759" s="1" t="str">
        <f t="shared" si="214"/>
        <v/>
      </c>
      <c r="G6759" s="1" t="str">
        <f t="shared" si="215"/>
        <v/>
      </c>
      <c r="H6759">
        <f>SUMIFS(Data!Z:Z,Data!B:B,Figure16!B6759,Data!A:A,Figure16!A6759)</f>
        <v>1</v>
      </c>
    </row>
    <row r="6760" spans="1:8">
      <c r="A6760" s="27">
        <v>1977</v>
      </c>
      <c r="B6760" t="s">
        <v>133</v>
      </c>
      <c r="C6760" s="3">
        <f>SUMIFS(Data!F:F,Data!$B:$B,Figure16!$B6760,Data!$A:$A,Figure16!$A6760)</f>
        <v>0</v>
      </c>
      <c r="D6760" s="3">
        <f>SUMIFS(Data!Y:Y,Data!$B:$B,Figure16!$B6760,Data!$A:$A,Figure16!$A6760)</f>
        <v>0</v>
      </c>
      <c r="E6760" s="3">
        <f>SUMIFS(Data!Q:Q,Data!$B:$B,Figure16!$B6760,Data!$A:$A,Figure16!$A6760)</f>
        <v>0</v>
      </c>
      <c r="F6760" s="1" t="str">
        <f t="shared" si="214"/>
        <v/>
      </c>
      <c r="G6760" s="1" t="str">
        <f t="shared" si="215"/>
        <v/>
      </c>
      <c r="H6760">
        <f>SUMIFS(Data!Z:Z,Data!B:B,Figure16!B6760,Data!A:A,Figure16!A6760)</f>
        <v>1</v>
      </c>
    </row>
    <row r="6761" spans="1:8">
      <c r="A6761" s="27">
        <v>1978</v>
      </c>
      <c r="B6761" t="s">
        <v>133</v>
      </c>
      <c r="C6761" s="3">
        <f>SUMIFS(Data!F:F,Data!$B:$B,Figure16!$B6761,Data!$A:$A,Figure16!$A6761)</f>
        <v>0</v>
      </c>
      <c r="D6761" s="3">
        <f>SUMIFS(Data!Y:Y,Data!$B:$B,Figure16!$B6761,Data!$A:$A,Figure16!$A6761)</f>
        <v>0</v>
      </c>
      <c r="E6761" s="3">
        <f>SUMIFS(Data!Q:Q,Data!$B:$B,Figure16!$B6761,Data!$A:$A,Figure16!$A6761)</f>
        <v>0</v>
      </c>
      <c r="F6761" s="1" t="str">
        <f t="shared" si="214"/>
        <v/>
      </c>
      <c r="G6761" s="1" t="str">
        <f t="shared" si="215"/>
        <v/>
      </c>
      <c r="H6761">
        <f>SUMIFS(Data!Z:Z,Data!B:B,Figure16!B6761,Data!A:A,Figure16!A6761)</f>
        <v>1</v>
      </c>
    </row>
    <row r="6762" spans="1:8">
      <c r="A6762" s="27">
        <v>1979</v>
      </c>
      <c r="B6762" t="s">
        <v>133</v>
      </c>
      <c r="C6762" s="3">
        <f>SUMIFS(Data!F:F,Data!$B:$B,Figure16!$B6762,Data!$A:$A,Figure16!$A6762)</f>
        <v>52500000</v>
      </c>
      <c r="D6762" s="3">
        <f>SUMIFS(Data!Y:Y,Data!$B:$B,Figure16!$B6762,Data!$A:$A,Figure16!$A6762)</f>
        <v>12000000</v>
      </c>
      <c r="E6762" s="3">
        <f>SUMIFS(Data!Q:Q,Data!$B:$B,Figure16!$B6762,Data!$A:$A,Figure16!$A6762)</f>
        <v>0</v>
      </c>
      <c r="F6762" s="1" t="str">
        <f t="shared" si="214"/>
        <v/>
      </c>
      <c r="G6762" s="1" t="str">
        <f t="shared" si="215"/>
        <v/>
      </c>
      <c r="H6762">
        <f>SUMIFS(Data!Z:Z,Data!B:B,Figure16!B6762,Data!A:A,Figure16!A6762)</f>
        <v>1</v>
      </c>
    </row>
    <row r="6763" spans="1:8">
      <c r="A6763" s="27">
        <v>1980</v>
      </c>
      <c r="B6763" t="s">
        <v>133</v>
      </c>
      <c r="C6763" s="3">
        <f>SUMIFS(Data!F:F,Data!$B:$B,Figure16!$B6763,Data!$A:$A,Figure16!$A6763)</f>
        <v>6500000</v>
      </c>
      <c r="D6763" s="3">
        <f>SUMIFS(Data!Y:Y,Data!$B:$B,Figure16!$B6763,Data!$A:$A,Figure16!$A6763)</f>
        <v>25500000</v>
      </c>
      <c r="E6763" s="3">
        <f>SUMIFS(Data!Q:Q,Data!$B:$B,Figure16!$B6763,Data!$A:$A,Figure16!$A6763)</f>
        <v>0</v>
      </c>
      <c r="F6763" s="1" t="str">
        <f t="shared" si="214"/>
        <v/>
      </c>
      <c r="G6763" s="1" t="str">
        <f t="shared" si="215"/>
        <v/>
      </c>
      <c r="H6763">
        <f>SUMIFS(Data!Z:Z,Data!B:B,Figure16!B6763,Data!A:A,Figure16!A6763)</f>
        <v>1</v>
      </c>
    </row>
    <row r="6764" spans="1:8">
      <c r="A6764" s="27">
        <v>1981</v>
      </c>
      <c r="B6764" t="s">
        <v>133</v>
      </c>
      <c r="C6764" s="3">
        <f>SUMIFS(Data!F:F,Data!$B:$B,Figure16!$B6764,Data!$A:$A,Figure16!$A6764)</f>
        <v>0</v>
      </c>
      <c r="D6764" s="3">
        <f>SUMIFS(Data!Y:Y,Data!$B:$B,Figure16!$B6764,Data!$A:$A,Figure16!$A6764)</f>
        <v>0</v>
      </c>
      <c r="E6764" s="3">
        <f>SUMIFS(Data!Q:Q,Data!$B:$B,Figure16!$B6764,Data!$A:$A,Figure16!$A6764)</f>
        <v>0</v>
      </c>
      <c r="F6764" s="1" t="str">
        <f t="shared" si="214"/>
        <v/>
      </c>
      <c r="G6764" s="1" t="str">
        <f t="shared" si="215"/>
        <v/>
      </c>
      <c r="H6764">
        <f>SUMIFS(Data!Z:Z,Data!B:B,Figure16!B6764,Data!A:A,Figure16!A6764)</f>
        <v>1</v>
      </c>
    </row>
    <row r="6765" spans="1:8">
      <c r="A6765" s="27">
        <v>1982</v>
      </c>
      <c r="B6765" t="s">
        <v>133</v>
      </c>
      <c r="C6765" s="3">
        <f>SUMIFS(Data!F:F,Data!$B:$B,Figure16!$B6765,Data!$A:$A,Figure16!$A6765)</f>
        <v>0</v>
      </c>
      <c r="D6765" s="3">
        <f>SUMIFS(Data!Y:Y,Data!$B:$B,Figure16!$B6765,Data!$A:$A,Figure16!$A6765)</f>
        <v>0</v>
      </c>
      <c r="E6765" s="3">
        <f>SUMIFS(Data!Q:Q,Data!$B:$B,Figure16!$B6765,Data!$A:$A,Figure16!$A6765)</f>
        <v>0</v>
      </c>
      <c r="F6765" s="1" t="str">
        <f t="shared" si="214"/>
        <v/>
      </c>
      <c r="G6765" s="1" t="str">
        <f t="shared" si="215"/>
        <v/>
      </c>
      <c r="H6765">
        <f>SUMIFS(Data!Z:Z,Data!B:B,Figure16!B6765,Data!A:A,Figure16!A6765)</f>
        <v>1</v>
      </c>
    </row>
    <row r="6766" spans="1:8">
      <c r="A6766" s="27">
        <v>1983</v>
      </c>
      <c r="B6766" t="s">
        <v>133</v>
      </c>
      <c r="C6766" s="3">
        <f>SUMIFS(Data!F:F,Data!$B:$B,Figure16!$B6766,Data!$A:$A,Figure16!$A6766)</f>
        <v>7500000</v>
      </c>
      <c r="D6766" s="3">
        <f>SUMIFS(Data!Y:Y,Data!$B:$B,Figure16!$B6766,Data!$A:$A,Figure16!$A6766)</f>
        <v>0</v>
      </c>
      <c r="E6766" s="3">
        <f>SUMIFS(Data!Q:Q,Data!$B:$B,Figure16!$B6766,Data!$A:$A,Figure16!$A6766)</f>
        <v>0</v>
      </c>
      <c r="F6766" s="1" t="str">
        <f t="shared" si="214"/>
        <v/>
      </c>
      <c r="G6766" s="1" t="str">
        <f t="shared" si="215"/>
        <v/>
      </c>
      <c r="H6766">
        <f>SUMIFS(Data!Z:Z,Data!B:B,Figure16!B6766,Data!A:A,Figure16!A6766)</f>
        <v>1</v>
      </c>
    </row>
    <row r="6767" spans="1:8">
      <c r="A6767" s="27">
        <v>1984</v>
      </c>
      <c r="B6767" t="s">
        <v>133</v>
      </c>
      <c r="C6767" s="3">
        <f>SUMIFS(Data!F:F,Data!$B:$B,Figure16!$B6767,Data!$A:$A,Figure16!$A6767)</f>
        <v>158200000</v>
      </c>
      <c r="D6767" s="3">
        <f>SUMIFS(Data!Y:Y,Data!$B:$B,Figure16!$B6767,Data!$A:$A,Figure16!$A6767)</f>
        <v>0</v>
      </c>
      <c r="E6767" s="3">
        <f>SUMIFS(Data!Q:Q,Data!$B:$B,Figure16!$B6767,Data!$A:$A,Figure16!$A6767)</f>
        <v>0</v>
      </c>
      <c r="F6767" s="1" t="str">
        <f t="shared" si="214"/>
        <v/>
      </c>
      <c r="G6767" s="1" t="str">
        <f t="shared" si="215"/>
        <v/>
      </c>
      <c r="H6767">
        <f>SUMIFS(Data!Z:Z,Data!B:B,Figure16!B6767,Data!A:A,Figure16!A6767)</f>
        <v>1</v>
      </c>
    </row>
    <row r="6768" spans="1:8">
      <c r="A6768" s="27">
        <v>1985</v>
      </c>
      <c r="B6768" t="s">
        <v>133</v>
      </c>
      <c r="C6768" s="3">
        <f>SUMIFS(Data!F:F,Data!$B:$B,Figure16!$B6768,Data!$A:$A,Figure16!$A6768)</f>
        <v>0</v>
      </c>
      <c r="D6768" s="3">
        <f>SUMIFS(Data!Y:Y,Data!$B:$B,Figure16!$B6768,Data!$A:$A,Figure16!$A6768)</f>
        <v>0</v>
      </c>
      <c r="E6768" s="3">
        <f>SUMIFS(Data!Q:Q,Data!$B:$B,Figure16!$B6768,Data!$A:$A,Figure16!$A6768)</f>
        <v>0</v>
      </c>
      <c r="F6768" s="1" t="str">
        <f t="shared" si="214"/>
        <v/>
      </c>
      <c r="G6768" s="1" t="str">
        <f t="shared" si="215"/>
        <v/>
      </c>
      <c r="H6768">
        <f>SUMIFS(Data!Z:Z,Data!B:B,Figure16!B6768,Data!A:A,Figure16!A6768)</f>
        <v>1</v>
      </c>
    </row>
    <row r="6769" spans="1:8">
      <c r="A6769" s="27">
        <v>1986</v>
      </c>
      <c r="B6769" t="s">
        <v>133</v>
      </c>
      <c r="C6769" s="3">
        <f>SUMIFS(Data!F:F,Data!$B:$B,Figure16!$B6769,Data!$A:$A,Figure16!$A6769)</f>
        <v>0</v>
      </c>
      <c r="D6769" s="3">
        <f>SUMIFS(Data!Y:Y,Data!$B:$B,Figure16!$B6769,Data!$A:$A,Figure16!$A6769)</f>
        <v>0</v>
      </c>
      <c r="E6769" s="3">
        <f>SUMIFS(Data!Q:Q,Data!$B:$B,Figure16!$B6769,Data!$A:$A,Figure16!$A6769)</f>
        <v>0</v>
      </c>
      <c r="F6769" s="1" t="str">
        <f t="shared" si="214"/>
        <v/>
      </c>
      <c r="G6769" s="1" t="str">
        <f t="shared" si="215"/>
        <v/>
      </c>
      <c r="H6769">
        <f>SUMIFS(Data!Z:Z,Data!B:B,Figure16!B6769,Data!A:A,Figure16!A6769)</f>
        <v>1</v>
      </c>
    </row>
    <row r="6770" spans="1:8">
      <c r="A6770" s="27">
        <v>1987</v>
      </c>
      <c r="B6770" t="s">
        <v>133</v>
      </c>
      <c r="C6770" s="3">
        <f>SUMIFS(Data!F:F,Data!$B:$B,Figure16!$B6770,Data!$A:$A,Figure16!$A6770)</f>
        <v>27000000</v>
      </c>
      <c r="D6770" s="3">
        <f>SUMIFS(Data!Y:Y,Data!$B:$B,Figure16!$B6770,Data!$A:$A,Figure16!$A6770)</f>
        <v>0</v>
      </c>
      <c r="E6770" s="3">
        <f>SUMIFS(Data!Q:Q,Data!$B:$B,Figure16!$B6770,Data!$A:$A,Figure16!$A6770)</f>
        <v>0</v>
      </c>
      <c r="F6770" s="1" t="str">
        <f t="shared" si="214"/>
        <v/>
      </c>
      <c r="G6770" s="1" t="str">
        <f t="shared" si="215"/>
        <v/>
      </c>
      <c r="H6770">
        <f>SUMIFS(Data!Z:Z,Data!B:B,Figure16!B6770,Data!A:A,Figure16!A6770)</f>
        <v>1</v>
      </c>
    </row>
    <row r="6771" spans="1:8">
      <c r="A6771" s="27">
        <v>1988</v>
      </c>
      <c r="B6771" t="s">
        <v>133</v>
      </c>
      <c r="C6771" s="3">
        <f>SUMIFS(Data!F:F,Data!$B:$B,Figure16!$B6771,Data!$A:$A,Figure16!$A6771)</f>
        <v>0</v>
      </c>
      <c r="D6771" s="3">
        <f>SUMIFS(Data!Y:Y,Data!$B:$B,Figure16!$B6771,Data!$A:$A,Figure16!$A6771)</f>
        <v>0</v>
      </c>
      <c r="E6771" s="3">
        <f>SUMIFS(Data!Q:Q,Data!$B:$B,Figure16!$B6771,Data!$A:$A,Figure16!$A6771)</f>
        <v>5100405772.4632673</v>
      </c>
      <c r="F6771" s="1">
        <f t="shared" si="214"/>
        <v>0</v>
      </c>
      <c r="G6771" s="1">
        <f t="shared" si="215"/>
        <v>0</v>
      </c>
      <c r="H6771">
        <f>SUMIFS(Data!Z:Z,Data!B:B,Figure16!B6771,Data!A:A,Figure16!A6771)</f>
        <v>1</v>
      </c>
    </row>
    <row r="6772" spans="1:8">
      <c r="A6772" s="27">
        <v>1989</v>
      </c>
      <c r="B6772" t="s">
        <v>133</v>
      </c>
      <c r="C6772" s="3">
        <f>SUMIFS(Data!F:F,Data!$B:$B,Figure16!$B6772,Data!$A:$A,Figure16!$A6772)</f>
        <v>0</v>
      </c>
      <c r="D6772" s="3">
        <f>SUMIFS(Data!Y:Y,Data!$B:$B,Figure16!$B6772,Data!$A:$A,Figure16!$A6772)</f>
        <v>0</v>
      </c>
      <c r="E6772" s="3">
        <f>SUMIFS(Data!Q:Q,Data!$B:$B,Figure16!$B6772,Data!$A:$A,Figure16!$A6772)</f>
        <v>4420168102.3930635</v>
      </c>
      <c r="F6772" s="1">
        <f t="shared" si="214"/>
        <v>0</v>
      </c>
      <c r="G6772" s="1">
        <f t="shared" si="215"/>
        <v>0</v>
      </c>
      <c r="H6772">
        <f>SUMIFS(Data!Z:Z,Data!B:B,Figure16!B6772,Data!A:A,Figure16!A6772)</f>
        <v>1</v>
      </c>
    </row>
    <row r="6773" spans="1:8">
      <c r="A6773" s="27">
        <v>1990</v>
      </c>
      <c r="B6773" t="s">
        <v>133</v>
      </c>
      <c r="C6773" s="3">
        <f>SUMIFS(Data!F:F,Data!$B:$B,Figure16!$B6773,Data!$A:$A,Figure16!$A6773)</f>
        <v>0</v>
      </c>
      <c r="D6773" s="3">
        <f>SUMIFS(Data!Y:Y,Data!$B:$B,Figure16!$B6773,Data!$A:$A,Figure16!$A6773)</f>
        <v>0</v>
      </c>
      <c r="E6773" s="3">
        <f>SUMIFS(Data!Q:Q,Data!$B:$B,Figure16!$B6773,Data!$A:$A,Figure16!$A6773)</f>
        <v>4258743262.8287582</v>
      </c>
      <c r="F6773" s="1">
        <f t="shared" si="214"/>
        <v>0</v>
      </c>
      <c r="G6773" s="1">
        <f t="shared" si="215"/>
        <v>0</v>
      </c>
      <c r="H6773">
        <f>SUMIFS(Data!Z:Z,Data!B:B,Figure16!B6773,Data!A:A,Figure16!A6773)</f>
        <v>1</v>
      </c>
    </row>
    <row r="6774" spans="1:8">
      <c r="A6774" s="27">
        <v>1991</v>
      </c>
      <c r="B6774" t="s">
        <v>133</v>
      </c>
      <c r="C6774" s="3">
        <f>SUMIFS(Data!F:F,Data!$B:$B,Figure16!$B6774,Data!$A:$A,Figure16!$A6774)</f>
        <v>0</v>
      </c>
      <c r="D6774" s="3">
        <f>SUMIFS(Data!Y:Y,Data!$B:$B,Figure16!$B6774,Data!$A:$A,Figure16!$A6774)</f>
        <v>0</v>
      </c>
      <c r="E6774" s="3">
        <f>SUMIFS(Data!Q:Q,Data!$B:$B,Figure16!$B6774,Data!$A:$A,Figure16!$A6774)</f>
        <v>4956588278.5614357</v>
      </c>
      <c r="F6774" s="1">
        <f t="shared" si="214"/>
        <v>0</v>
      </c>
      <c r="G6774" s="1">
        <f t="shared" si="215"/>
        <v>0</v>
      </c>
      <c r="H6774">
        <f>SUMIFS(Data!Z:Z,Data!B:B,Figure16!B6774,Data!A:A,Figure16!A6774)</f>
        <v>1</v>
      </c>
    </row>
    <row r="6775" spans="1:8">
      <c r="A6775" s="27">
        <v>1992</v>
      </c>
      <c r="B6775" t="s">
        <v>133</v>
      </c>
      <c r="C6775" s="3">
        <f>SUMIFS(Data!F:F,Data!$B:$B,Figure16!$B6775,Data!$A:$A,Figure16!$A6775)</f>
        <v>0</v>
      </c>
      <c r="D6775" s="3">
        <f>SUMIFS(Data!Y:Y,Data!$B:$B,Figure16!$B6775,Data!$A:$A,Figure16!$A6775)</f>
        <v>0</v>
      </c>
      <c r="E6775" s="3">
        <f>SUMIFS(Data!Q:Q,Data!$B:$B,Figure16!$B6775,Data!$A:$A,Figure16!$A6775)</f>
        <v>4601413263.5289402</v>
      </c>
      <c r="F6775" s="1">
        <f t="shared" si="214"/>
        <v>0</v>
      </c>
      <c r="G6775" s="1">
        <f t="shared" si="215"/>
        <v>0</v>
      </c>
      <c r="H6775">
        <f>SUMIFS(Data!Z:Z,Data!B:B,Figure16!B6775,Data!A:A,Figure16!A6775)</f>
        <v>1</v>
      </c>
    </row>
    <row r="6776" spans="1:8">
      <c r="A6776" s="27">
        <v>1993</v>
      </c>
      <c r="B6776" t="s">
        <v>133</v>
      </c>
      <c r="C6776" s="3">
        <f>SUMIFS(Data!F:F,Data!$B:$B,Figure16!$B6776,Data!$A:$A,Figure16!$A6776)</f>
        <v>0</v>
      </c>
      <c r="D6776" s="3">
        <f>SUMIFS(Data!Y:Y,Data!$B:$B,Figure16!$B6776,Data!$A:$A,Figure16!$A6776)</f>
        <v>0</v>
      </c>
      <c r="E6776" s="3">
        <f>SUMIFS(Data!Q:Q,Data!$B:$B,Figure16!$B6776,Data!$A:$A,Figure16!$A6776)</f>
        <v>4257702196.5386381</v>
      </c>
      <c r="F6776" s="1">
        <f t="shared" si="214"/>
        <v>0</v>
      </c>
      <c r="G6776" s="1">
        <f t="shared" si="215"/>
        <v>0</v>
      </c>
      <c r="H6776">
        <f>SUMIFS(Data!Z:Z,Data!B:B,Figure16!B6776,Data!A:A,Figure16!A6776)</f>
        <v>1</v>
      </c>
    </row>
    <row r="6777" spans="1:8">
      <c r="A6777" s="27">
        <v>1994</v>
      </c>
      <c r="B6777" t="s">
        <v>133</v>
      </c>
      <c r="C6777" s="3">
        <f>SUMIFS(Data!F:F,Data!$B:$B,Figure16!$B6777,Data!$A:$A,Figure16!$A6777)</f>
        <v>0</v>
      </c>
      <c r="D6777" s="3">
        <f>SUMIFS(Data!Y:Y,Data!$B:$B,Figure16!$B6777,Data!$A:$A,Figure16!$A6777)</f>
        <v>0</v>
      </c>
      <c r="E6777" s="3">
        <f>SUMIFS(Data!Q:Q,Data!$B:$B,Figure16!$B6777,Data!$A:$A,Figure16!$A6777)</f>
        <v>4510846967.8742008</v>
      </c>
      <c r="F6777" s="1">
        <f t="shared" si="214"/>
        <v>0</v>
      </c>
      <c r="G6777" s="1">
        <f t="shared" si="215"/>
        <v>0</v>
      </c>
      <c r="H6777">
        <f>SUMIFS(Data!Z:Z,Data!B:B,Figure16!B6777,Data!A:A,Figure16!A6777)</f>
        <v>1</v>
      </c>
    </row>
    <row r="6778" spans="1:8">
      <c r="A6778" s="27">
        <v>1995</v>
      </c>
      <c r="B6778" t="s">
        <v>133</v>
      </c>
      <c r="C6778" s="3">
        <f>SUMIFS(Data!F:F,Data!$B:$B,Figure16!$B6778,Data!$A:$A,Figure16!$A6778)</f>
        <v>0</v>
      </c>
      <c r="D6778" s="3">
        <f>SUMIFS(Data!Y:Y,Data!$B:$B,Figure16!$B6778,Data!$A:$A,Figure16!$A6778)</f>
        <v>0</v>
      </c>
      <c r="E6778" s="3">
        <f>SUMIFS(Data!Q:Q,Data!$B:$B,Figure16!$B6778,Data!$A:$A,Figure16!$A6778)</f>
        <v>5255221424.8096218</v>
      </c>
      <c r="F6778" s="1">
        <f t="shared" si="214"/>
        <v>0</v>
      </c>
      <c r="G6778" s="1">
        <f t="shared" si="215"/>
        <v>0</v>
      </c>
      <c r="H6778">
        <f>SUMIFS(Data!Z:Z,Data!B:B,Figure16!B6778,Data!A:A,Figure16!A6778)</f>
        <v>1</v>
      </c>
    </row>
    <row r="6779" spans="1:8">
      <c r="A6779" s="27">
        <v>1996</v>
      </c>
      <c r="B6779" t="s">
        <v>133</v>
      </c>
      <c r="C6779" s="3">
        <f>SUMIFS(Data!F:F,Data!$B:$B,Figure16!$B6779,Data!$A:$A,Figure16!$A6779)</f>
        <v>0</v>
      </c>
      <c r="D6779" s="3">
        <f>SUMIFS(Data!Y:Y,Data!$B:$B,Figure16!$B6779,Data!$A:$A,Figure16!$A6779)</f>
        <v>0</v>
      </c>
      <c r="E6779" s="3">
        <f>SUMIFS(Data!Q:Q,Data!$B:$B,Figure16!$B6779,Data!$A:$A,Figure16!$A6779)</f>
        <v>6496195450.610342</v>
      </c>
      <c r="F6779" s="1">
        <f t="shared" ref="F6779:F6842" si="216">IF(E6779&gt;0,C6779/E6779*100,"")</f>
        <v>0</v>
      </c>
      <c r="G6779" s="1">
        <f t="shared" ref="G6779:G6842" si="217">IF($E6779&gt;0,D6779/$E6779*100,"")</f>
        <v>0</v>
      </c>
      <c r="H6779">
        <f>SUMIFS(Data!Z:Z,Data!B:B,Figure16!B6779,Data!A:A,Figure16!A6779)</f>
        <v>1</v>
      </c>
    </row>
    <row r="6780" spans="1:8">
      <c r="A6780" s="27">
        <v>1997</v>
      </c>
      <c r="B6780" t="s">
        <v>133</v>
      </c>
      <c r="C6780" s="3">
        <f>SUMIFS(Data!F:F,Data!$B:$B,Figure16!$B6780,Data!$A:$A,Figure16!$A6780)</f>
        <v>0</v>
      </c>
      <c r="D6780" s="3">
        <f>SUMIFS(Data!Y:Y,Data!$B:$B,Figure16!$B6780,Data!$A:$A,Figure16!$A6780)</f>
        <v>0</v>
      </c>
      <c r="E6780" s="3">
        <f>SUMIFS(Data!Q:Q,Data!$B:$B,Figure16!$B6780,Data!$A:$A,Figure16!$A6780)</f>
        <v>7683852496.8449945</v>
      </c>
      <c r="F6780" s="1">
        <f t="shared" si="216"/>
        <v>0</v>
      </c>
      <c r="G6780" s="1">
        <f t="shared" si="217"/>
        <v>0</v>
      </c>
      <c r="H6780">
        <f>SUMIFS(Data!Z:Z,Data!B:B,Figure16!B6780,Data!A:A,Figure16!A6780)</f>
        <v>1</v>
      </c>
    </row>
    <row r="6781" spans="1:8">
      <c r="A6781" s="27">
        <v>1998</v>
      </c>
      <c r="B6781" t="s">
        <v>133</v>
      </c>
      <c r="C6781" s="3">
        <f>SUMIFS(Data!F:F,Data!$B:$B,Figure16!$B6781,Data!$A:$A,Figure16!$A6781)</f>
        <v>0</v>
      </c>
      <c r="D6781" s="3">
        <f>SUMIFS(Data!Y:Y,Data!$B:$B,Figure16!$B6781,Data!$A:$A,Figure16!$A6781)</f>
        <v>0</v>
      </c>
      <c r="E6781" s="3">
        <f>SUMIFS(Data!Q:Q,Data!$B:$B,Figure16!$B6781,Data!$A:$A,Figure16!$A6781)</f>
        <v>9345174219.0725288</v>
      </c>
      <c r="F6781" s="1">
        <f t="shared" si="216"/>
        <v>0</v>
      </c>
      <c r="G6781" s="1">
        <f t="shared" si="217"/>
        <v>0</v>
      </c>
      <c r="H6781">
        <f>SUMIFS(Data!Z:Z,Data!B:B,Figure16!B6781,Data!A:A,Figure16!A6781)</f>
        <v>1</v>
      </c>
    </row>
    <row r="6782" spans="1:8">
      <c r="A6782" s="27">
        <v>1999</v>
      </c>
      <c r="B6782" t="s">
        <v>133</v>
      </c>
      <c r="C6782" s="3">
        <f>SUMIFS(Data!F:F,Data!$B:$B,Figure16!$B6782,Data!$A:$A,Figure16!$A6782)</f>
        <v>0</v>
      </c>
      <c r="D6782" s="3">
        <f>SUMIFS(Data!Y:Y,Data!$B:$B,Figure16!$B6782,Data!$A:$A,Figure16!$A6782)</f>
        <v>0</v>
      </c>
      <c r="E6782" s="3">
        <f>SUMIFS(Data!Q:Q,Data!$B:$B,Figure16!$B6782,Data!$A:$A,Figure16!$A6782)</f>
        <v>9697847263.631958</v>
      </c>
      <c r="F6782" s="1">
        <f t="shared" si="216"/>
        <v>0</v>
      </c>
      <c r="G6782" s="1">
        <f t="shared" si="217"/>
        <v>0</v>
      </c>
      <c r="H6782">
        <f>SUMIFS(Data!Z:Z,Data!B:B,Figure16!B6782,Data!A:A,Figure16!A6782)</f>
        <v>1</v>
      </c>
    </row>
    <row r="6783" spans="1:8">
      <c r="A6783" s="27">
        <v>2000</v>
      </c>
      <c r="B6783" t="s">
        <v>133</v>
      </c>
      <c r="C6783" s="3">
        <f>SUMIFS(Data!F:F,Data!$B:$B,Figure16!$B6783,Data!$A:$A,Figure16!$A6783)</f>
        <v>53831442.5</v>
      </c>
      <c r="D6783" s="3">
        <f>SUMIFS(Data!Y:Y,Data!$B:$B,Figure16!$B6783,Data!$A:$A,Figure16!$A6783)</f>
        <v>0</v>
      </c>
      <c r="E6783" s="3">
        <f>SUMIFS(Data!Q:Q,Data!$B:$B,Figure16!$B6783,Data!$A:$A,Figure16!$A6783)</f>
        <v>10185786382.828268</v>
      </c>
      <c r="F6783" s="1">
        <f t="shared" si="216"/>
        <v>0.52849569465497392</v>
      </c>
      <c r="G6783" s="1">
        <f t="shared" si="217"/>
        <v>0</v>
      </c>
      <c r="H6783">
        <f>SUMIFS(Data!Z:Z,Data!B:B,Figure16!B6783,Data!A:A,Figure16!A6783)</f>
        <v>1</v>
      </c>
    </row>
    <row r="6784" spans="1:8">
      <c r="A6784" s="27">
        <v>2001</v>
      </c>
      <c r="B6784" t="s">
        <v>133</v>
      </c>
      <c r="C6784" s="3">
        <f>SUMIFS(Data!F:F,Data!$B:$B,Figure16!$B6784,Data!$A:$A,Figure16!$A6784)</f>
        <v>0</v>
      </c>
      <c r="D6784" s="3">
        <f>SUMIFS(Data!Y:Y,Data!$B:$B,Figure16!$B6784,Data!$A:$A,Figure16!$A6784)</f>
        <v>0</v>
      </c>
      <c r="E6784" s="3">
        <f>SUMIFS(Data!Q:Q,Data!$B:$B,Figure16!$B6784,Data!$A:$A,Figure16!$A6784)</f>
        <v>10383560602.853659</v>
      </c>
      <c r="F6784" s="1">
        <f t="shared" si="216"/>
        <v>0</v>
      </c>
      <c r="G6784" s="1">
        <f t="shared" si="217"/>
        <v>0</v>
      </c>
      <c r="H6784">
        <f>SUMIFS(Data!Z:Z,Data!B:B,Figure16!B6784,Data!A:A,Figure16!A6784)</f>
        <v>1</v>
      </c>
    </row>
    <row r="6785" spans="1:8">
      <c r="A6785" s="27">
        <v>2002</v>
      </c>
      <c r="B6785" t="s">
        <v>133</v>
      </c>
      <c r="C6785" s="3">
        <f>SUMIFS(Data!F:F,Data!$B:$B,Figure16!$B6785,Data!$A:$A,Figure16!$A6785)</f>
        <v>6326059.5</v>
      </c>
      <c r="D6785" s="3">
        <f>SUMIFS(Data!Y:Y,Data!$B:$B,Figure16!$B6785,Data!$A:$A,Figure16!$A6785)</f>
        <v>0</v>
      </c>
      <c r="E6785" s="3">
        <f>SUMIFS(Data!Q:Q,Data!$B:$B,Figure16!$B6785,Data!$A:$A,Figure16!$A6785)</f>
        <v>10805599892.735521</v>
      </c>
      <c r="F6785" s="1">
        <f t="shared" si="216"/>
        <v>5.8544269293673699E-2</v>
      </c>
      <c r="G6785" s="1">
        <f t="shared" si="217"/>
        <v>0</v>
      </c>
      <c r="H6785">
        <f>SUMIFS(Data!Z:Z,Data!B:B,Figure16!B6785,Data!A:A,Figure16!A6785)</f>
        <v>1</v>
      </c>
    </row>
    <row r="6786" spans="1:8">
      <c r="A6786" s="27">
        <v>2003</v>
      </c>
      <c r="B6786" t="s">
        <v>133</v>
      </c>
      <c r="C6786" s="3">
        <f>SUMIFS(Data!F:F,Data!$B:$B,Figure16!$B6786,Data!$A:$A,Figure16!$A6786)</f>
        <v>200000</v>
      </c>
      <c r="D6786" s="3">
        <f>SUMIFS(Data!Y:Y,Data!$B:$B,Figure16!$B6786,Data!$A:$A,Figure16!$A6786)</f>
        <v>0</v>
      </c>
      <c r="E6786" s="3">
        <f>SUMIFS(Data!Q:Q,Data!$B:$B,Figure16!$B6786,Data!$A:$A,Figure16!$A6786)</f>
        <v>11659129888.802111</v>
      </c>
      <c r="F6786" s="1">
        <f t="shared" si="216"/>
        <v>1.7153938750788592E-3</v>
      </c>
      <c r="G6786" s="1">
        <f t="shared" si="217"/>
        <v>0</v>
      </c>
      <c r="H6786">
        <f>SUMIFS(Data!Z:Z,Data!B:B,Figure16!B6786,Data!A:A,Figure16!A6786)</f>
        <v>1</v>
      </c>
    </row>
    <row r="6787" spans="1:8">
      <c r="A6787" s="27">
        <v>2004</v>
      </c>
      <c r="B6787" t="s">
        <v>133</v>
      </c>
      <c r="C6787" s="3">
        <f>SUMIFS(Data!F:F,Data!$B:$B,Figure16!$B6787,Data!$A:$A,Figure16!$A6787)</f>
        <v>23055000</v>
      </c>
      <c r="D6787" s="3">
        <f>SUMIFS(Data!Y:Y,Data!$B:$B,Figure16!$B6787,Data!$A:$A,Figure16!$A6787)</f>
        <v>0</v>
      </c>
      <c r="E6787" s="3">
        <f>SUMIFS(Data!Q:Q,Data!$B:$B,Figure16!$B6787,Data!$A:$A,Figure16!$A6787)</f>
        <v>12825801580.928102</v>
      </c>
      <c r="F6787" s="1">
        <f t="shared" si="216"/>
        <v>0.17975484693512381</v>
      </c>
      <c r="G6787" s="1">
        <f t="shared" si="217"/>
        <v>0</v>
      </c>
      <c r="H6787">
        <f>SUMIFS(Data!Z:Z,Data!B:B,Figure16!B6787,Data!A:A,Figure16!A6787)</f>
        <v>1</v>
      </c>
    </row>
    <row r="6788" spans="1:8">
      <c r="A6788" s="27">
        <v>2005</v>
      </c>
      <c r="B6788" t="s">
        <v>133</v>
      </c>
      <c r="C6788" s="3">
        <f>SUMIFS(Data!F:F,Data!$B:$B,Figure16!$B6788,Data!$A:$A,Figure16!$A6788)</f>
        <v>270521.5390625</v>
      </c>
      <c r="D6788" s="3">
        <f>SUMIFS(Data!Y:Y,Data!$B:$B,Figure16!$B6788,Data!$A:$A,Figure16!$A6788)</f>
        <v>0</v>
      </c>
      <c r="E6788" s="3">
        <f>SUMIFS(Data!Q:Q,Data!$B:$B,Figure16!$B6788,Data!$A:$A,Figure16!$A6788)</f>
        <v>16929976600.141975</v>
      </c>
      <c r="F6788" s="1">
        <f t="shared" si="216"/>
        <v>1.597884896428217E-3</v>
      </c>
      <c r="G6788" s="1">
        <f t="shared" si="217"/>
        <v>0</v>
      </c>
      <c r="H6788">
        <f>SUMIFS(Data!Z:Z,Data!B:B,Figure16!B6788,Data!A:A,Figure16!A6788)</f>
        <v>1</v>
      </c>
    </row>
    <row r="6789" spans="1:8">
      <c r="A6789" s="27">
        <v>2006</v>
      </c>
      <c r="B6789" t="s">
        <v>133</v>
      </c>
      <c r="C6789" s="3">
        <f>SUMIFS(Data!F:F,Data!$B:$B,Figure16!$B6789,Data!$A:$A,Figure16!$A6789)</f>
        <v>21642901.625</v>
      </c>
      <c r="D6789" s="3">
        <f>SUMIFS(Data!Y:Y,Data!$B:$B,Figure16!$B6789,Data!$A:$A,Figure16!$A6789)</f>
        <v>0</v>
      </c>
      <c r="E6789" s="3">
        <f>SUMIFS(Data!Q:Q,Data!$B:$B,Figure16!$B6789,Data!$A:$A,Figure16!$A6789)</f>
        <v>18610460326.543652</v>
      </c>
      <c r="F6789" s="1">
        <f t="shared" si="216"/>
        <v>0.11629428421032256</v>
      </c>
      <c r="G6789" s="1">
        <f t="shared" si="217"/>
        <v>0</v>
      </c>
      <c r="H6789">
        <f>SUMIFS(Data!Z:Z,Data!B:B,Figure16!B6789,Data!A:A,Figure16!A6789)</f>
        <v>1</v>
      </c>
    </row>
    <row r="6790" spans="1:8">
      <c r="A6790" s="27">
        <v>2007</v>
      </c>
      <c r="B6790" t="s">
        <v>133</v>
      </c>
      <c r="C6790" s="3">
        <f>SUMIFS(Data!F:F,Data!$B:$B,Figure16!$B6790,Data!$A:$A,Figure16!$A6790)</f>
        <v>4497863.5</v>
      </c>
      <c r="D6790" s="3">
        <f>SUMIFS(Data!Y:Y,Data!$B:$B,Figure16!$B6790,Data!$A:$A,Figure16!$A6790)</f>
        <v>0</v>
      </c>
      <c r="E6790" s="3">
        <f>SUMIFS(Data!Q:Q,Data!$B:$B,Figure16!$B6790,Data!$A:$A,Figure16!$A6790)</f>
        <v>21501741757.48402</v>
      </c>
      <c r="F6790" s="1">
        <f t="shared" si="216"/>
        <v>2.0918600691660003E-2</v>
      </c>
      <c r="G6790" s="1">
        <f t="shared" si="217"/>
        <v>0</v>
      </c>
      <c r="H6790">
        <f>SUMIFS(Data!Z:Z,Data!B:B,Figure16!B6790,Data!A:A,Figure16!A6790)</f>
        <v>1</v>
      </c>
    </row>
    <row r="6791" spans="1:8">
      <c r="A6791" s="27">
        <v>2008</v>
      </c>
      <c r="B6791" t="s">
        <v>133</v>
      </c>
      <c r="C6791" s="3">
        <f>SUMIFS(Data!F:F,Data!$B:$B,Figure16!$B6791,Data!$A:$A,Figure16!$A6791)</f>
        <v>86500000</v>
      </c>
      <c r="D6791" s="3">
        <f>SUMIFS(Data!Y:Y,Data!$B:$B,Figure16!$B6791,Data!$A:$A,Figure16!$A6791)</f>
        <v>0</v>
      </c>
      <c r="E6791" s="3">
        <f>SUMIFS(Data!Q:Q,Data!$B:$B,Figure16!$B6791,Data!$A:$A,Figure16!$A6791)</f>
        <v>27368386358.131012</v>
      </c>
      <c r="F6791" s="1">
        <f t="shared" si="216"/>
        <v>0.31605809296937698</v>
      </c>
      <c r="G6791" s="1">
        <f t="shared" si="217"/>
        <v>0</v>
      </c>
      <c r="H6791">
        <f>SUMIFS(Data!Z:Z,Data!B:B,Figure16!B6791,Data!A:A,Figure16!A6791)</f>
        <v>1</v>
      </c>
    </row>
    <row r="6792" spans="1:8">
      <c r="A6792" s="27">
        <v>2009</v>
      </c>
      <c r="B6792" t="s">
        <v>133</v>
      </c>
      <c r="C6792" s="3">
        <f>SUMIFS(Data!F:F,Data!$B:$B,Figure16!$B6792,Data!$A:$A,Figure16!$A6792)</f>
        <v>32578637.828125</v>
      </c>
      <c r="D6792" s="3">
        <f>SUMIFS(Data!Y:Y,Data!$B:$B,Figure16!$B6792,Data!$A:$A,Figure16!$A6792)</f>
        <v>0</v>
      </c>
      <c r="E6792" s="3">
        <f>SUMIFS(Data!Q:Q,Data!$B:$B,Figure16!$B6792,Data!$A:$A,Figure16!$A6792)</f>
        <v>28573777052.45422</v>
      </c>
      <c r="F6792" s="1">
        <f t="shared" si="216"/>
        <v>0.11401586065544947</v>
      </c>
      <c r="G6792" s="1">
        <f t="shared" si="217"/>
        <v>0</v>
      </c>
      <c r="H6792">
        <f>SUMIFS(Data!Z:Z,Data!B:B,Figure16!B6792,Data!A:A,Figure16!A6792)</f>
        <v>1</v>
      </c>
    </row>
    <row r="6793" spans="1:8">
      <c r="A6793" s="27">
        <v>2010</v>
      </c>
      <c r="B6793" t="s">
        <v>133</v>
      </c>
      <c r="C6793" s="3">
        <f>SUMIFS(Data!F:F,Data!$B:$B,Figure16!$B6793,Data!$A:$A,Figure16!$A6793)</f>
        <v>174676321.73242188</v>
      </c>
      <c r="D6793" s="3">
        <f>SUMIFS(Data!Y:Y,Data!$B:$B,Figure16!$B6793,Data!$A:$A,Figure16!$A6793)</f>
        <v>0</v>
      </c>
      <c r="E6793" s="3">
        <f>SUMIFS(Data!Q:Q,Data!$B:$B,Figure16!$B6793,Data!$A:$A,Figure16!$A6793)</f>
        <v>31409598703.706139</v>
      </c>
      <c r="F6793" s="1">
        <f t="shared" si="216"/>
        <v>0.55612401603784622</v>
      </c>
      <c r="G6793" s="1">
        <f t="shared" si="217"/>
        <v>0</v>
      </c>
      <c r="H6793">
        <f>SUMIFS(Data!Z:Z,Data!B:B,Figure16!B6793,Data!A:A,Figure16!A6793)</f>
        <v>1</v>
      </c>
    </row>
    <row r="6794" spans="1:8">
      <c r="A6794" s="27">
        <v>2011</v>
      </c>
      <c r="B6794" t="s">
        <v>133</v>
      </c>
      <c r="C6794" s="3">
        <f>SUMIFS(Data!F:F,Data!$B:$B,Figure16!$B6794,Data!$A:$A,Figure16!$A6794)</f>
        <v>164453542</v>
      </c>
      <c r="D6794" s="3">
        <f>SUMIFS(Data!Y:Y,Data!$B:$B,Figure16!$B6794,Data!$A:$A,Figure16!$A6794)</f>
        <v>0</v>
      </c>
      <c r="E6794" s="3">
        <f>SUMIFS(Data!Q:Q,Data!$B:$B,Figure16!$B6794,Data!$A:$A,Figure16!$A6794)</f>
        <v>33877905103.871532</v>
      </c>
      <c r="F6794" s="1">
        <f t="shared" si="216"/>
        <v>0.48543008044852931</v>
      </c>
      <c r="G6794" s="1">
        <f t="shared" si="217"/>
        <v>0</v>
      </c>
      <c r="H6794">
        <f>SUMIFS(Data!Z:Z,Data!B:B,Figure16!B6794,Data!A:A,Figure16!A6794)</f>
        <v>1</v>
      </c>
    </row>
    <row r="6795" spans="1:8">
      <c r="A6795" s="27">
        <v>2012</v>
      </c>
      <c r="B6795" t="s">
        <v>133</v>
      </c>
      <c r="C6795" s="3">
        <f>SUMIFS(Data!F:F,Data!$B:$B,Figure16!$B6795,Data!$A:$A,Figure16!$A6795)</f>
        <v>1753440559.8183594</v>
      </c>
      <c r="D6795" s="3">
        <f>SUMIFS(Data!Y:Y,Data!$B:$B,Figure16!$B6795,Data!$A:$A,Figure16!$A6795)</f>
        <v>0</v>
      </c>
      <c r="E6795" s="3">
        <f>SUMIFS(Data!Q:Q,Data!$B:$B,Figure16!$B6795,Data!$A:$A,Figure16!$A6795)</f>
        <v>39087797979.955444</v>
      </c>
      <c r="F6795" s="1">
        <f t="shared" si="216"/>
        <v>4.4859026356960268</v>
      </c>
      <c r="G6795" s="1">
        <f t="shared" si="217"/>
        <v>0</v>
      </c>
      <c r="H6795">
        <f>SUMIFS(Data!Z:Z,Data!B:B,Figure16!B6795,Data!A:A,Figure16!A6795)</f>
        <v>1</v>
      </c>
    </row>
    <row r="6796" spans="1:8">
      <c r="A6796" s="27">
        <v>2013</v>
      </c>
      <c r="B6796" t="s">
        <v>133</v>
      </c>
      <c r="C6796" s="3">
        <f>SUMIFS(Data!F:F,Data!$B:$B,Figure16!$B6796,Data!$A:$A,Figure16!$A6796)</f>
        <v>660077367.64990234</v>
      </c>
      <c r="D6796" s="3">
        <f>SUMIFS(Data!Y:Y,Data!$B:$B,Figure16!$B6796,Data!$A:$A,Figure16!$A6796)</f>
        <v>0</v>
      </c>
      <c r="E6796" s="3">
        <f>SUMIFS(Data!Q:Q,Data!$B:$B,Figure16!$B6796,Data!$A:$A,Figure16!$A6796)</f>
        <v>44413614439.152672</v>
      </c>
      <c r="F6796" s="1">
        <f t="shared" si="216"/>
        <v>1.4862050206569393</v>
      </c>
      <c r="G6796" s="1">
        <f t="shared" si="217"/>
        <v>0</v>
      </c>
      <c r="H6796">
        <f>SUMIFS(Data!Z:Z,Data!B:B,Figure16!B6796,Data!A:A,Figure16!A6796)</f>
        <v>1</v>
      </c>
    </row>
    <row r="6797" spans="1:8">
      <c r="A6797" s="27">
        <v>2014</v>
      </c>
      <c r="B6797" t="s">
        <v>133</v>
      </c>
      <c r="C6797" s="3">
        <f>SUMIFS(Data!F:F,Data!$B:$B,Figure16!$B6797,Data!$A:$A,Figure16!$A6797)</f>
        <v>151989866.5859375</v>
      </c>
      <c r="D6797" s="3">
        <f>SUMIFS(Data!Y:Y,Data!$B:$B,Figure16!$B6797,Data!$A:$A,Figure16!$A6797)</f>
        <v>0</v>
      </c>
      <c r="E6797" s="3">
        <f>SUMIFS(Data!Q:Q,Data!$B:$B,Figure16!$B6797,Data!$A:$A,Figure16!$A6797)</f>
        <v>48219739330.659332</v>
      </c>
      <c r="F6797" s="1">
        <f t="shared" si="216"/>
        <v>0.31520258859901901</v>
      </c>
      <c r="G6797" s="1">
        <f t="shared" si="217"/>
        <v>0</v>
      </c>
      <c r="H6797">
        <f>SUMIFS(Data!Z:Z,Data!B:B,Figure16!B6797,Data!A:A,Figure16!A6797)</f>
        <v>1</v>
      </c>
    </row>
    <row r="6798" spans="1:8">
      <c r="A6798" s="27">
        <v>2015</v>
      </c>
      <c r="B6798" t="s">
        <v>133</v>
      </c>
      <c r="C6798" s="3">
        <f>SUMIFS(Data!F:F,Data!$B:$B,Figure16!$B6798,Data!$A:$A,Figure16!$A6798)</f>
        <v>200000000</v>
      </c>
      <c r="D6798" s="3">
        <f>SUMIFS(Data!Y:Y,Data!$B:$B,Figure16!$B6798,Data!$A:$A,Figure16!$A6798)</f>
        <v>0</v>
      </c>
      <c r="E6798" s="3">
        <f>SUMIFS(Data!Q:Q,Data!$B:$B,Figure16!$B6798,Data!$A:$A,Figure16!$A6798)</f>
        <v>45628320355.173508</v>
      </c>
      <c r="F6798" s="1">
        <f t="shared" si="216"/>
        <v>0.43832426537551317</v>
      </c>
      <c r="G6798" s="1">
        <f t="shared" si="217"/>
        <v>0</v>
      </c>
      <c r="H6798">
        <f>SUMIFS(Data!Z:Z,Data!B:B,Figure16!B6798,Data!A:A,Figure16!A6798)</f>
        <v>1</v>
      </c>
    </row>
    <row r="6799" spans="1:8">
      <c r="A6799" s="27">
        <v>2016</v>
      </c>
      <c r="B6799" t="s">
        <v>133</v>
      </c>
      <c r="C6799" s="3">
        <f>SUMIFS(Data!F:F,Data!$B:$B,Figure16!$B6799,Data!$A:$A,Figure16!$A6799)</f>
        <v>0</v>
      </c>
      <c r="D6799" s="3">
        <f>SUMIFS(Data!Y:Y,Data!$B:$B,Figure16!$B6799,Data!$A:$A,Figure16!$A6799)</f>
        <v>0</v>
      </c>
      <c r="E6799" s="3">
        <f>SUMIFS(Data!Q:Q,Data!$B:$B,Figure16!$B6799,Data!$A:$A,Figure16!$A6799)</f>
        <v>47388394818.119263</v>
      </c>
      <c r="F6799" s="1">
        <f t="shared" si="216"/>
        <v>0</v>
      </c>
      <c r="G6799" s="1">
        <f t="shared" si="217"/>
        <v>0</v>
      </c>
      <c r="H6799">
        <f>SUMIFS(Data!Z:Z,Data!B:B,Figure16!B6799,Data!A:A,Figure16!A6799)</f>
        <v>1</v>
      </c>
    </row>
    <row r="6800" spans="1:8">
      <c r="A6800" s="27">
        <v>2017</v>
      </c>
      <c r="B6800" t="s">
        <v>133</v>
      </c>
      <c r="C6800" s="3">
        <f>SUMIFS(Data!F:F,Data!$B:$B,Figure16!$B6800,Data!$A:$A,Figure16!$A6800)</f>
        <v>0</v>
      </c>
      <c r="D6800" s="3">
        <f>SUMIFS(Data!Y:Y,Data!$B:$B,Figure16!$B6800,Data!$A:$A,Figure16!$A6800)</f>
        <v>0</v>
      </c>
      <c r="E6800" s="3">
        <f>SUMIFS(Data!Q:Q,Data!$B:$B,Figure16!$B6800,Data!$A:$A,Figure16!$A6800)</f>
        <v>52090321003.055557</v>
      </c>
      <c r="F6800" s="1">
        <f t="shared" si="216"/>
        <v>0</v>
      </c>
      <c r="G6800" s="1">
        <f t="shared" si="217"/>
        <v>0</v>
      </c>
      <c r="H6800">
        <f>SUMIFS(Data!Z:Z,Data!B:B,Figure16!B6800,Data!A:A,Figure16!A6800)</f>
        <v>1</v>
      </c>
    </row>
    <row r="6801" spans="1:8">
      <c r="A6801" s="27">
        <v>1950</v>
      </c>
      <c r="B6801" t="s">
        <v>19</v>
      </c>
      <c r="C6801" s="3">
        <f>SUMIFS(Data!F:F,Data!$B:$B,Figure16!$B6801,Data!$A:$A,Figure16!$A6801)</f>
        <v>0</v>
      </c>
      <c r="D6801" s="3">
        <f>SUMIFS(Data!Y:Y,Data!$B:$B,Figure16!$B6801,Data!$A:$A,Figure16!$A6801)</f>
        <v>0</v>
      </c>
      <c r="E6801" s="3">
        <f>SUMIFS(Data!Q:Q,Data!$B:$B,Figure16!$B6801,Data!$A:$A,Figure16!$A6801)</f>
        <v>0</v>
      </c>
      <c r="F6801" s="1" t="str">
        <f t="shared" si="216"/>
        <v/>
      </c>
      <c r="G6801" s="1" t="str">
        <f t="shared" si="217"/>
        <v/>
      </c>
      <c r="H6801">
        <f>SUMIFS(Data!Z:Z,Data!B:B,Figure16!B6801,Data!A:A,Figure16!A6801)</f>
        <v>1</v>
      </c>
    </row>
    <row r="6802" spans="1:8">
      <c r="A6802" s="27">
        <v>1951</v>
      </c>
      <c r="B6802" t="s">
        <v>19</v>
      </c>
      <c r="C6802" s="3">
        <f>SUMIFS(Data!F:F,Data!$B:$B,Figure16!$B6802,Data!$A:$A,Figure16!$A6802)</f>
        <v>0</v>
      </c>
      <c r="D6802" s="3">
        <f>SUMIFS(Data!Y:Y,Data!$B:$B,Figure16!$B6802,Data!$A:$A,Figure16!$A6802)</f>
        <v>0</v>
      </c>
      <c r="E6802" s="3">
        <f>SUMIFS(Data!Q:Q,Data!$B:$B,Figure16!$B6802,Data!$A:$A,Figure16!$A6802)</f>
        <v>0</v>
      </c>
      <c r="F6802" s="1" t="str">
        <f t="shared" si="216"/>
        <v/>
      </c>
      <c r="G6802" s="1" t="str">
        <f t="shared" si="217"/>
        <v/>
      </c>
      <c r="H6802">
        <f>SUMIFS(Data!Z:Z,Data!B:B,Figure16!B6802,Data!A:A,Figure16!A6802)</f>
        <v>1</v>
      </c>
    </row>
    <row r="6803" spans="1:8">
      <c r="A6803" s="27">
        <v>1952</v>
      </c>
      <c r="B6803" t="s">
        <v>19</v>
      </c>
      <c r="C6803" s="3">
        <f>SUMIFS(Data!F:F,Data!$B:$B,Figure16!$B6803,Data!$A:$A,Figure16!$A6803)</f>
        <v>0</v>
      </c>
      <c r="D6803" s="3">
        <f>SUMIFS(Data!Y:Y,Data!$B:$B,Figure16!$B6803,Data!$A:$A,Figure16!$A6803)</f>
        <v>0</v>
      </c>
      <c r="E6803" s="3">
        <f>SUMIFS(Data!Q:Q,Data!$B:$B,Figure16!$B6803,Data!$A:$A,Figure16!$A6803)</f>
        <v>0</v>
      </c>
      <c r="F6803" s="1" t="str">
        <f t="shared" si="216"/>
        <v/>
      </c>
      <c r="G6803" s="1" t="str">
        <f t="shared" si="217"/>
        <v/>
      </c>
      <c r="H6803">
        <f>SUMIFS(Data!Z:Z,Data!B:B,Figure16!B6803,Data!A:A,Figure16!A6803)</f>
        <v>1</v>
      </c>
    </row>
    <row r="6804" spans="1:8">
      <c r="A6804" s="27">
        <v>1953</v>
      </c>
      <c r="B6804" t="s">
        <v>19</v>
      </c>
      <c r="C6804" s="3">
        <f>SUMIFS(Data!F:F,Data!$B:$B,Figure16!$B6804,Data!$A:$A,Figure16!$A6804)</f>
        <v>0</v>
      </c>
      <c r="D6804" s="3">
        <f>SUMIFS(Data!Y:Y,Data!$B:$B,Figure16!$B6804,Data!$A:$A,Figure16!$A6804)</f>
        <v>0</v>
      </c>
      <c r="E6804" s="3">
        <f>SUMIFS(Data!Q:Q,Data!$B:$B,Figure16!$B6804,Data!$A:$A,Figure16!$A6804)</f>
        <v>0</v>
      </c>
      <c r="F6804" s="1" t="str">
        <f t="shared" si="216"/>
        <v/>
      </c>
      <c r="G6804" s="1" t="str">
        <f t="shared" si="217"/>
        <v/>
      </c>
      <c r="H6804">
        <f>SUMIFS(Data!Z:Z,Data!B:B,Figure16!B6804,Data!A:A,Figure16!A6804)</f>
        <v>1</v>
      </c>
    </row>
    <row r="6805" spans="1:8">
      <c r="A6805" s="27">
        <v>1954</v>
      </c>
      <c r="B6805" t="s">
        <v>19</v>
      </c>
      <c r="C6805" s="3">
        <f>SUMIFS(Data!F:F,Data!$B:$B,Figure16!$B6805,Data!$A:$A,Figure16!$A6805)</f>
        <v>0</v>
      </c>
      <c r="D6805" s="3">
        <f>SUMIFS(Data!Y:Y,Data!$B:$B,Figure16!$B6805,Data!$A:$A,Figure16!$A6805)</f>
        <v>0</v>
      </c>
      <c r="E6805" s="3">
        <f>SUMIFS(Data!Q:Q,Data!$B:$B,Figure16!$B6805,Data!$A:$A,Figure16!$A6805)</f>
        <v>0</v>
      </c>
      <c r="F6805" s="1" t="str">
        <f t="shared" si="216"/>
        <v/>
      </c>
      <c r="G6805" s="1" t="str">
        <f t="shared" si="217"/>
        <v/>
      </c>
      <c r="H6805">
        <f>SUMIFS(Data!Z:Z,Data!B:B,Figure16!B6805,Data!A:A,Figure16!A6805)</f>
        <v>1</v>
      </c>
    </row>
    <row r="6806" spans="1:8">
      <c r="A6806" s="27">
        <v>1955</v>
      </c>
      <c r="B6806" t="s">
        <v>19</v>
      </c>
      <c r="C6806" s="3">
        <f>SUMIFS(Data!F:F,Data!$B:$B,Figure16!$B6806,Data!$A:$A,Figure16!$A6806)</f>
        <v>0</v>
      </c>
      <c r="D6806" s="3">
        <f>SUMIFS(Data!Y:Y,Data!$B:$B,Figure16!$B6806,Data!$A:$A,Figure16!$A6806)</f>
        <v>0</v>
      </c>
      <c r="E6806" s="3">
        <f>SUMIFS(Data!Q:Q,Data!$B:$B,Figure16!$B6806,Data!$A:$A,Figure16!$A6806)</f>
        <v>0</v>
      </c>
      <c r="F6806" s="1" t="str">
        <f t="shared" si="216"/>
        <v/>
      </c>
      <c r="G6806" s="1" t="str">
        <f t="shared" si="217"/>
        <v/>
      </c>
      <c r="H6806">
        <f>SUMIFS(Data!Z:Z,Data!B:B,Figure16!B6806,Data!A:A,Figure16!A6806)</f>
        <v>1</v>
      </c>
    </row>
    <row r="6807" spans="1:8">
      <c r="A6807" s="27">
        <v>1956</v>
      </c>
      <c r="B6807" t="s">
        <v>19</v>
      </c>
      <c r="C6807" s="3">
        <f>SUMIFS(Data!F:F,Data!$B:$B,Figure16!$B6807,Data!$A:$A,Figure16!$A6807)</f>
        <v>0</v>
      </c>
      <c r="D6807" s="3">
        <f>SUMIFS(Data!Y:Y,Data!$B:$B,Figure16!$B6807,Data!$A:$A,Figure16!$A6807)</f>
        <v>0</v>
      </c>
      <c r="E6807" s="3">
        <f>SUMIFS(Data!Q:Q,Data!$B:$B,Figure16!$B6807,Data!$A:$A,Figure16!$A6807)</f>
        <v>0</v>
      </c>
      <c r="F6807" s="1" t="str">
        <f t="shared" si="216"/>
        <v/>
      </c>
      <c r="G6807" s="1" t="str">
        <f t="shared" si="217"/>
        <v/>
      </c>
      <c r="H6807">
        <f>SUMIFS(Data!Z:Z,Data!B:B,Figure16!B6807,Data!A:A,Figure16!A6807)</f>
        <v>1</v>
      </c>
    </row>
    <row r="6808" spans="1:8">
      <c r="A6808" s="27">
        <v>1957</v>
      </c>
      <c r="B6808" t="s">
        <v>19</v>
      </c>
      <c r="C6808" s="3">
        <f>SUMIFS(Data!F:F,Data!$B:$B,Figure16!$B6808,Data!$A:$A,Figure16!$A6808)</f>
        <v>0</v>
      </c>
      <c r="D6808" s="3">
        <f>SUMIFS(Data!Y:Y,Data!$B:$B,Figure16!$B6808,Data!$A:$A,Figure16!$A6808)</f>
        <v>0</v>
      </c>
      <c r="E6808" s="3">
        <f>SUMIFS(Data!Q:Q,Data!$B:$B,Figure16!$B6808,Data!$A:$A,Figure16!$A6808)</f>
        <v>0</v>
      </c>
      <c r="F6808" s="1" t="str">
        <f t="shared" si="216"/>
        <v/>
      </c>
      <c r="G6808" s="1" t="str">
        <f t="shared" si="217"/>
        <v/>
      </c>
      <c r="H6808">
        <f>SUMIFS(Data!Z:Z,Data!B:B,Figure16!B6808,Data!A:A,Figure16!A6808)</f>
        <v>1</v>
      </c>
    </row>
    <row r="6809" spans="1:8">
      <c r="A6809" s="27">
        <v>1958</v>
      </c>
      <c r="B6809" t="s">
        <v>19</v>
      </c>
      <c r="C6809" s="3">
        <f>SUMIFS(Data!F:F,Data!$B:$B,Figure16!$B6809,Data!$A:$A,Figure16!$A6809)</f>
        <v>0</v>
      </c>
      <c r="D6809" s="3">
        <f>SUMIFS(Data!Y:Y,Data!$B:$B,Figure16!$B6809,Data!$A:$A,Figure16!$A6809)</f>
        <v>0</v>
      </c>
      <c r="E6809" s="3">
        <f>SUMIFS(Data!Q:Q,Data!$B:$B,Figure16!$B6809,Data!$A:$A,Figure16!$A6809)</f>
        <v>0</v>
      </c>
      <c r="F6809" s="1" t="str">
        <f t="shared" si="216"/>
        <v/>
      </c>
      <c r="G6809" s="1" t="str">
        <f t="shared" si="217"/>
        <v/>
      </c>
      <c r="H6809">
        <f>SUMIFS(Data!Z:Z,Data!B:B,Figure16!B6809,Data!A:A,Figure16!A6809)</f>
        <v>1</v>
      </c>
    </row>
    <row r="6810" spans="1:8">
      <c r="A6810" s="27">
        <v>1959</v>
      </c>
      <c r="B6810" t="s">
        <v>19</v>
      </c>
      <c r="C6810" s="3">
        <f>SUMIFS(Data!F:F,Data!$B:$B,Figure16!$B6810,Data!$A:$A,Figure16!$A6810)</f>
        <v>0</v>
      </c>
      <c r="D6810" s="3">
        <f>SUMIFS(Data!Y:Y,Data!$B:$B,Figure16!$B6810,Data!$A:$A,Figure16!$A6810)</f>
        <v>0</v>
      </c>
      <c r="E6810" s="3">
        <f>SUMIFS(Data!Q:Q,Data!$B:$B,Figure16!$B6810,Data!$A:$A,Figure16!$A6810)</f>
        <v>0</v>
      </c>
      <c r="F6810" s="1" t="str">
        <f t="shared" si="216"/>
        <v/>
      </c>
      <c r="G6810" s="1" t="str">
        <f t="shared" si="217"/>
        <v/>
      </c>
      <c r="H6810">
        <f>SUMIFS(Data!Z:Z,Data!B:B,Figure16!B6810,Data!A:A,Figure16!A6810)</f>
        <v>1</v>
      </c>
    </row>
    <row r="6811" spans="1:8">
      <c r="A6811" s="27">
        <v>1960</v>
      </c>
      <c r="B6811" t="s">
        <v>19</v>
      </c>
      <c r="C6811" s="3">
        <f>SUMIFS(Data!F:F,Data!$B:$B,Figure16!$B6811,Data!$A:$A,Figure16!$A6811)</f>
        <v>0</v>
      </c>
      <c r="D6811" s="3">
        <f>SUMIFS(Data!Y:Y,Data!$B:$B,Figure16!$B6811,Data!$A:$A,Figure16!$A6811)</f>
        <v>0</v>
      </c>
      <c r="E6811" s="3">
        <f>SUMIFS(Data!Q:Q,Data!$B:$B,Figure16!$B6811,Data!$A:$A,Figure16!$A6811)</f>
        <v>2760747471.8862419</v>
      </c>
      <c r="F6811" s="1">
        <f t="shared" si="216"/>
        <v>0</v>
      </c>
      <c r="G6811" s="1">
        <f t="shared" si="217"/>
        <v>0</v>
      </c>
      <c r="H6811">
        <f>SUMIFS(Data!Z:Z,Data!B:B,Figure16!B6811,Data!A:A,Figure16!A6811)</f>
        <v>1</v>
      </c>
    </row>
    <row r="6812" spans="1:8">
      <c r="A6812" s="27">
        <v>1961</v>
      </c>
      <c r="B6812" t="s">
        <v>19</v>
      </c>
      <c r="C6812" s="3">
        <f>SUMIFS(Data!F:F,Data!$B:$B,Figure16!$B6812,Data!$A:$A,Figure16!$A6812)</f>
        <v>0</v>
      </c>
      <c r="D6812" s="3">
        <f>SUMIFS(Data!Y:Y,Data!$B:$B,Figure16!$B6812,Data!$A:$A,Figure16!$A6812)</f>
        <v>0</v>
      </c>
      <c r="E6812" s="3">
        <f>SUMIFS(Data!Q:Q,Data!$B:$B,Figure16!$B6812,Data!$A:$A,Figure16!$A6812)</f>
        <v>3034043574.0607076</v>
      </c>
      <c r="F6812" s="1">
        <f t="shared" si="216"/>
        <v>0</v>
      </c>
      <c r="G6812" s="1">
        <f t="shared" si="217"/>
        <v>0</v>
      </c>
      <c r="H6812">
        <f>SUMIFS(Data!Z:Z,Data!B:B,Figure16!B6812,Data!A:A,Figure16!A6812)</f>
        <v>1</v>
      </c>
    </row>
    <row r="6813" spans="1:8">
      <c r="A6813" s="27">
        <v>1962</v>
      </c>
      <c r="B6813" t="s">
        <v>19</v>
      </c>
      <c r="C6813" s="3">
        <f>SUMIFS(Data!F:F,Data!$B:$B,Figure16!$B6813,Data!$A:$A,Figure16!$A6813)</f>
        <v>0</v>
      </c>
      <c r="D6813" s="3">
        <f>SUMIFS(Data!Y:Y,Data!$B:$B,Figure16!$B6813,Data!$A:$A,Figure16!$A6813)</f>
        <v>0</v>
      </c>
      <c r="E6813" s="3">
        <f>SUMIFS(Data!Q:Q,Data!$B:$B,Figure16!$B6813,Data!$A:$A,Figure16!$A6813)</f>
        <v>3308912796.934866</v>
      </c>
      <c r="F6813" s="1">
        <f t="shared" si="216"/>
        <v>0</v>
      </c>
      <c r="G6813" s="1">
        <f t="shared" si="217"/>
        <v>0</v>
      </c>
      <c r="H6813">
        <f>SUMIFS(Data!Z:Z,Data!B:B,Figure16!B6813,Data!A:A,Figure16!A6813)</f>
        <v>1</v>
      </c>
    </row>
    <row r="6814" spans="1:8">
      <c r="A6814" s="27">
        <v>1963</v>
      </c>
      <c r="B6814" t="s">
        <v>19</v>
      </c>
      <c r="C6814" s="3">
        <f>SUMIFS(Data!F:F,Data!$B:$B,Figure16!$B6814,Data!$A:$A,Figure16!$A6814)</f>
        <v>0</v>
      </c>
      <c r="D6814" s="3">
        <f>SUMIFS(Data!Y:Y,Data!$B:$B,Figure16!$B6814,Data!$A:$A,Figure16!$A6814)</f>
        <v>0</v>
      </c>
      <c r="E6814" s="3">
        <f>SUMIFS(Data!Q:Q,Data!$B:$B,Figure16!$B6814,Data!$A:$A,Figure16!$A6814)</f>
        <v>3540403456.5530486</v>
      </c>
      <c r="F6814" s="1">
        <f t="shared" si="216"/>
        <v>0</v>
      </c>
      <c r="G6814" s="1">
        <f t="shared" si="217"/>
        <v>0</v>
      </c>
      <c r="H6814">
        <f>SUMIFS(Data!Z:Z,Data!B:B,Figure16!B6814,Data!A:A,Figure16!A6814)</f>
        <v>1</v>
      </c>
    </row>
    <row r="6815" spans="1:8">
      <c r="A6815" s="27">
        <v>1964</v>
      </c>
      <c r="B6815" t="s">
        <v>19</v>
      </c>
      <c r="C6815" s="3">
        <f>SUMIFS(Data!F:F,Data!$B:$B,Figure16!$B6815,Data!$A:$A,Figure16!$A6815)</f>
        <v>0</v>
      </c>
      <c r="D6815" s="3">
        <f>SUMIFS(Data!Y:Y,Data!$B:$B,Figure16!$B6815,Data!$A:$A,Figure16!$A6815)</f>
        <v>0</v>
      </c>
      <c r="E6815" s="3">
        <f>SUMIFS(Data!Q:Q,Data!$B:$B,Figure16!$B6815,Data!$A:$A,Figure16!$A6815)</f>
        <v>3889129942.3076921</v>
      </c>
      <c r="F6815" s="1">
        <f t="shared" si="216"/>
        <v>0</v>
      </c>
      <c r="G6815" s="1">
        <f t="shared" si="217"/>
        <v>0</v>
      </c>
      <c r="H6815">
        <f>SUMIFS(Data!Z:Z,Data!B:B,Figure16!B6815,Data!A:A,Figure16!A6815)</f>
        <v>1</v>
      </c>
    </row>
    <row r="6816" spans="1:8">
      <c r="A6816" s="27">
        <v>1965</v>
      </c>
      <c r="B6816" t="s">
        <v>19</v>
      </c>
      <c r="C6816" s="3">
        <f>SUMIFS(Data!F:F,Data!$B:$B,Figure16!$B6816,Data!$A:$A,Figure16!$A6816)</f>
        <v>0</v>
      </c>
      <c r="D6816" s="3">
        <f>SUMIFS(Data!Y:Y,Data!$B:$B,Figure16!$B6816,Data!$A:$A,Figure16!$A6816)</f>
        <v>0</v>
      </c>
      <c r="E6816" s="3">
        <f>SUMIFS(Data!Q:Q,Data!$B:$B,Figure16!$B6816,Data!$A:$A,Figure16!$A6816)</f>
        <v>4388937649.0384617</v>
      </c>
      <c r="F6816" s="1">
        <f t="shared" si="216"/>
        <v>0</v>
      </c>
      <c r="G6816" s="1">
        <f t="shared" si="217"/>
        <v>0</v>
      </c>
      <c r="H6816">
        <f>SUMIFS(Data!Z:Z,Data!B:B,Figure16!B6816,Data!A:A,Figure16!A6816)</f>
        <v>1</v>
      </c>
    </row>
    <row r="6817" spans="1:8">
      <c r="A6817" s="27">
        <v>1966</v>
      </c>
      <c r="B6817" t="s">
        <v>19</v>
      </c>
      <c r="C6817" s="3">
        <f>SUMIFS(Data!F:F,Data!$B:$B,Figure16!$B6817,Data!$A:$A,Figure16!$A6817)</f>
        <v>0</v>
      </c>
      <c r="D6817" s="3">
        <f>SUMIFS(Data!Y:Y,Data!$B:$B,Figure16!$B6817,Data!$A:$A,Figure16!$A6817)</f>
        <v>0</v>
      </c>
      <c r="E6817" s="3">
        <f>SUMIFS(Data!Q:Q,Data!$B:$B,Figure16!$B6817,Data!$A:$A,Figure16!$A6817)</f>
        <v>5279230817.3076925</v>
      </c>
      <c r="F6817" s="1">
        <f t="shared" si="216"/>
        <v>0</v>
      </c>
      <c r="G6817" s="1">
        <f t="shared" si="217"/>
        <v>0</v>
      </c>
      <c r="H6817">
        <f>SUMIFS(Data!Z:Z,Data!B:B,Figure16!B6817,Data!A:A,Figure16!A6817)</f>
        <v>1</v>
      </c>
    </row>
    <row r="6818" spans="1:8">
      <c r="A6818" s="27">
        <v>1967</v>
      </c>
      <c r="B6818" t="s">
        <v>19</v>
      </c>
      <c r="C6818" s="3">
        <f>SUMIFS(Data!F:F,Data!$B:$B,Figure16!$B6818,Data!$A:$A,Figure16!$A6818)</f>
        <v>0</v>
      </c>
      <c r="D6818" s="3">
        <f>SUMIFS(Data!Y:Y,Data!$B:$B,Figure16!$B6818,Data!$A:$A,Figure16!$A6818)</f>
        <v>0</v>
      </c>
      <c r="E6818" s="3">
        <f>SUMIFS(Data!Q:Q,Data!$B:$B,Figure16!$B6818,Data!$A:$A,Figure16!$A6818)</f>
        <v>5638461442.3076925</v>
      </c>
      <c r="F6818" s="1">
        <f t="shared" si="216"/>
        <v>0</v>
      </c>
      <c r="G6818" s="1">
        <f t="shared" si="217"/>
        <v>0</v>
      </c>
      <c r="H6818">
        <f>SUMIFS(Data!Z:Z,Data!B:B,Figure16!B6818,Data!A:A,Figure16!A6818)</f>
        <v>1</v>
      </c>
    </row>
    <row r="6819" spans="1:8">
      <c r="A6819" s="27">
        <v>1968</v>
      </c>
      <c r="B6819" t="s">
        <v>19</v>
      </c>
      <c r="C6819" s="3">
        <f>SUMIFS(Data!F:F,Data!$B:$B,Figure16!$B6819,Data!$A:$A,Figure16!$A6819)</f>
        <v>0</v>
      </c>
      <c r="D6819" s="3">
        <f>SUMIFS(Data!Y:Y,Data!$B:$B,Figure16!$B6819,Data!$A:$A,Figure16!$A6819)</f>
        <v>0</v>
      </c>
      <c r="E6819" s="3">
        <f>SUMIFS(Data!Q:Q,Data!$B:$B,Figure16!$B6819,Data!$A:$A,Figure16!$A6819)</f>
        <v>6081009427.8846149</v>
      </c>
      <c r="F6819" s="1">
        <f t="shared" si="216"/>
        <v>0</v>
      </c>
      <c r="G6819" s="1">
        <f t="shared" si="217"/>
        <v>0</v>
      </c>
      <c r="H6819">
        <f>SUMIFS(Data!Z:Z,Data!B:B,Figure16!B6819,Data!A:A,Figure16!A6819)</f>
        <v>1</v>
      </c>
    </row>
    <row r="6820" spans="1:8">
      <c r="A6820" s="27">
        <v>1969</v>
      </c>
      <c r="B6820" t="s">
        <v>19</v>
      </c>
      <c r="C6820" s="3">
        <f>SUMIFS(Data!F:F,Data!$B:$B,Figure16!$B6820,Data!$A:$A,Figure16!$A6820)</f>
        <v>0</v>
      </c>
      <c r="D6820" s="3">
        <f>SUMIFS(Data!Y:Y,Data!$B:$B,Figure16!$B6820,Data!$A:$A,Figure16!$A6820)</f>
        <v>0</v>
      </c>
      <c r="E6820" s="3">
        <f>SUMIFS(Data!Q:Q,Data!$B:$B,Figure16!$B6820,Data!$A:$A,Figure16!$A6820)</f>
        <v>6695336567.3076925</v>
      </c>
      <c r="F6820" s="1">
        <f t="shared" si="216"/>
        <v>0</v>
      </c>
      <c r="G6820" s="1">
        <f t="shared" si="217"/>
        <v>0</v>
      </c>
      <c r="H6820">
        <f>SUMIFS(Data!Z:Z,Data!B:B,Figure16!B6820,Data!A:A,Figure16!A6820)</f>
        <v>1</v>
      </c>
    </row>
    <row r="6821" spans="1:8">
      <c r="A6821" s="27">
        <v>1970</v>
      </c>
      <c r="B6821" t="s">
        <v>19</v>
      </c>
      <c r="C6821" s="3">
        <f>SUMIFS(Data!F:F,Data!$B:$B,Figure16!$B6821,Data!$A:$A,Figure16!$A6821)</f>
        <v>0</v>
      </c>
      <c r="D6821" s="3">
        <f>SUMIFS(Data!Y:Y,Data!$B:$B,Figure16!$B6821,Data!$A:$A,Figure16!$A6821)</f>
        <v>0</v>
      </c>
      <c r="E6821" s="3">
        <f>SUMIFS(Data!Q:Q,Data!$B:$B,Figure16!$B6821,Data!$A:$A,Figure16!$A6821)</f>
        <v>7086538437.500001</v>
      </c>
      <c r="F6821" s="1">
        <f t="shared" si="216"/>
        <v>0</v>
      </c>
      <c r="G6821" s="1">
        <f t="shared" si="217"/>
        <v>0</v>
      </c>
      <c r="H6821">
        <f>SUMIFS(Data!Z:Z,Data!B:B,Figure16!B6821,Data!A:A,Figure16!A6821)</f>
        <v>1</v>
      </c>
    </row>
    <row r="6822" spans="1:8">
      <c r="A6822" s="27">
        <v>1971</v>
      </c>
      <c r="B6822" t="s">
        <v>19</v>
      </c>
      <c r="C6822" s="3">
        <f>SUMIFS(Data!F:F,Data!$B:$B,Figure16!$B6822,Data!$A:$A,Figure16!$A6822)</f>
        <v>0</v>
      </c>
      <c r="D6822" s="3">
        <f>SUMIFS(Data!Y:Y,Data!$B:$B,Figure16!$B6822,Data!$A:$A,Figure16!$A6822)</f>
        <v>0</v>
      </c>
      <c r="E6822" s="3">
        <f>SUMIFS(Data!Q:Q,Data!$B:$B,Figure16!$B6822,Data!$A:$A,Figure16!$A6822)</f>
        <v>7375000024.0384598</v>
      </c>
      <c r="F6822" s="1">
        <f t="shared" si="216"/>
        <v>0</v>
      </c>
      <c r="G6822" s="1">
        <f t="shared" si="217"/>
        <v>0</v>
      </c>
      <c r="H6822">
        <f>SUMIFS(Data!Z:Z,Data!B:B,Figure16!B6822,Data!A:A,Figure16!A6822)</f>
        <v>1</v>
      </c>
    </row>
    <row r="6823" spans="1:8">
      <c r="A6823" s="27">
        <v>1972</v>
      </c>
      <c r="B6823" t="s">
        <v>19</v>
      </c>
      <c r="C6823" s="3">
        <f>SUMIFS(Data!F:F,Data!$B:$B,Figure16!$B6823,Data!$A:$A,Figure16!$A6823)</f>
        <v>0</v>
      </c>
      <c r="D6823" s="3">
        <f>SUMIFS(Data!Y:Y,Data!$B:$B,Figure16!$B6823,Data!$A:$A,Figure16!$A6823)</f>
        <v>0</v>
      </c>
      <c r="E6823" s="3">
        <f>SUMIFS(Data!Q:Q,Data!$B:$B,Figure16!$B6823,Data!$A:$A,Figure16!$A6823)</f>
        <v>8177884552.8846149</v>
      </c>
      <c r="F6823" s="1">
        <f t="shared" si="216"/>
        <v>0</v>
      </c>
      <c r="G6823" s="1">
        <f t="shared" si="217"/>
        <v>0</v>
      </c>
      <c r="H6823">
        <f>SUMIFS(Data!Z:Z,Data!B:B,Figure16!B6823,Data!A:A,Figure16!A6823)</f>
        <v>1</v>
      </c>
    </row>
    <row r="6824" spans="1:8">
      <c r="A6824" s="27">
        <v>1973</v>
      </c>
      <c r="B6824" t="s">
        <v>19</v>
      </c>
      <c r="C6824" s="3">
        <f>SUMIFS(Data!F:F,Data!$B:$B,Figure16!$B6824,Data!$A:$A,Figure16!$A6824)</f>
        <v>0</v>
      </c>
      <c r="D6824" s="3">
        <f>SUMIFS(Data!Y:Y,Data!$B:$B,Figure16!$B6824,Data!$A:$A,Figure16!$A6824)</f>
        <v>0</v>
      </c>
      <c r="E6824" s="3">
        <f>SUMIFS(Data!Q:Q,Data!$B:$B,Figure16!$B6824,Data!$A:$A,Figure16!$A6824)</f>
        <v>10838587357.74659</v>
      </c>
      <c r="F6824" s="1">
        <f t="shared" si="216"/>
        <v>0</v>
      </c>
      <c r="G6824" s="1">
        <f t="shared" si="217"/>
        <v>0</v>
      </c>
      <c r="H6824">
        <f>SUMIFS(Data!Z:Z,Data!B:B,Figure16!B6824,Data!A:A,Figure16!A6824)</f>
        <v>1</v>
      </c>
    </row>
    <row r="6825" spans="1:8">
      <c r="A6825" s="27">
        <v>1974</v>
      </c>
      <c r="B6825" t="s">
        <v>19</v>
      </c>
      <c r="C6825" s="3">
        <f>SUMIFS(Data!F:F,Data!$B:$B,Figure16!$B6825,Data!$A:$A,Figure16!$A6825)</f>
        <v>0</v>
      </c>
      <c r="D6825" s="3">
        <f>SUMIFS(Data!Y:Y,Data!$B:$B,Figure16!$B6825,Data!$A:$A,Figure16!$A6825)</f>
        <v>9700000</v>
      </c>
      <c r="E6825" s="3">
        <f>SUMIFS(Data!Q:Q,Data!$B:$B,Figure16!$B6825,Data!$A:$A,Figure16!$A6825)</f>
        <v>13703000530.058748</v>
      </c>
      <c r="F6825" s="1">
        <f t="shared" si="216"/>
        <v>0</v>
      </c>
      <c r="G6825" s="1">
        <f t="shared" si="217"/>
        <v>7.0787416075203308E-2</v>
      </c>
      <c r="H6825">
        <f>SUMIFS(Data!Z:Z,Data!B:B,Figure16!B6825,Data!A:A,Figure16!A6825)</f>
        <v>1</v>
      </c>
    </row>
    <row r="6826" spans="1:8">
      <c r="A6826" s="27">
        <v>1975</v>
      </c>
      <c r="B6826" t="s">
        <v>19</v>
      </c>
      <c r="C6826" s="3">
        <f>SUMIFS(Data!F:F,Data!$B:$B,Figure16!$B6826,Data!$A:$A,Figure16!$A6826)</f>
        <v>0</v>
      </c>
      <c r="D6826" s="3">
        <f>SUMIFS(Data!Y:Y,Data!$B:$B,Figure16!$B6826,Data!$A:$A,Figure16!$A6826)</f>
        <v>5000000</v>
      </c>
      <c r="E6826" s="3">
        <f>SUMIFS(Data!Q:Q,Data!$B:$B,Figure16!$B6826,Data!$A:$A,Figure16!$A6826)</f>
        <v>14882747955.032803</v>
      </c>
      <c r="F6826" s="1">
        <f t="shared" si="216"/>
        <v>0</v>
      </c>
      <c r="G6826" s="1">
        <f t="shared" si="217"/>
        <v>3.3595946226511096E-2</v>
      </c>
      <c r="H6826">
        <f>SUMIFS(Data!Z:Z,Data!B:B,Figure16!B6826,Data!A:A,Figure16!A6826)</f>
        <v>1</v>
      </c>
    </row>
    <row r="6827" spans="1:8">
      <c r="A6827" s="27">
        <v>1976</v>
      </c>
      <c r="B6827" t="s">
        <v>19</v>
      </c>
      <c r="C6827" s="3">
        <f>SUMIFS(Data!F:F,Data!$B:$B,Figure16!$B6827,Data!$A:$A,Figure16!$A6827)</f>
        <v>0</v>
      </c>
      <c r="D6827" s="3">
        <f>SUMIFS(Data!Y:Y,Data!$B:$B,Figure16!$B6827,Data!$A:$A,Figure16!$A6827)</f>
        <v>100000000</v>
      </c>
      <c r="E6827" s="3">
        <f>SUMIFS(Data!Q:Q,Data!$B:$B,Figure16!$B6827,Data!$A:$A,Figure16!$A6827)</f>
        <v>16985211146.023796</v>
      </c>
      <c r="F6827" s="1">
        <f t="shared" si="216"/>
        <v>0</v>
      </c>
      <c r="G6827" s="1">
        <f t="shared" si="217"/>
        <v>0.58874746472262607</v>
      </c>
      <c r="H6827">
        <f>SUMIFS(Data!Z:Z,Data!B:B,Figure16!B6827,Data!A:A,Figure16!A6827)</f>
        <v>1</v>
      </c>
    </row>
    <row r="6828" spans="1:8">
      <c r="A6828" s="27">
        <v>1977</v>
      </c>
      <c r="B6828" t="s">
        <v>19</v>
      </c>
      <c r="C6828" s="3">
        <f>SUMIFS(Data!F:F,Data!$B:$B,Figure16!$B6828,Data!$A:$A,Figure16!$A6828)</f>
        <v>0</v>
      </c>
      <c r="D6828" s="3">
        <f>SUMIFS(Data!Y:Y,Data!$B:$B,Figure16!$B6828,Data!$A:$A,Figure16!$A6828)</f>
        <v>182300000</v>
      </c>
      <c r="E6828" s="3">
        <f>SUMIFS(Data!Q:Q,Data!$B:$B,Figure16!$B6828,Data!$A:$A,Figure16!$A6828)</f>
        <v>19779315170.023678</v>
      </c>
      <c r="F6828" s="1">
        <f t="shared" si="216"/>
        <v>0</v>
      </c>
      <c r="G6828" s="1">
        <f t="shared" si="217"/>
        <v>0.92166992857408303</v>
      </c>
      <c r="H6828">
        <f>SUMIFS(Data!Z:Z,Data!B:B,Figure16!B6828,Data!A:A,Figure16!A6828)</f>
        <v>1</v>
      </c>
    </row>
    <row r="6829" spans="1:8">
      <c r="A6829" s="27">
        <v>1978</v>
      </c>
      <c r="B6829" t="s">
        <v>19</v>
      </c>
      <c r="C6829" s="3">
        <f>SUMIFS(Data!F:F,Data!$B:$B,Figure16!$B6829,Data!$A:$A,Figure16!$A6829)</f>
        <v>0</v>
      </c>
      <c r="D6829" s="3">
        <f>SUMIFS(Data!Y:Y,Data!$B:$B,Figure16!$B6829,Data!$A:$A,Figure16!$A6829)</f>
        <v>205500000</v>
      </c>
      <c r="E6829" s="3">
        <f>SUMIFS(Data!Q:Q,Data!$B:$B,Figure16!$B6829,Data!$A:$A,Figure16!$A6829)</f>
        <v>24006570178.15609</v>
      </c>
      <c r="F6829" s="1">
        <f t="shared" si="216"/>
        <v>0</v>
      </c>
      <c r="G6829" s="1">
        <f t="shared" si="217"/>
        <v>0.85601565935890034</v>
      </c>
      <c r="H6829">
        <f>SUMIFS(Data!Z:Z,Data!B:B,Figure16!B6829,Data!A:A,Figure16!A6829)</f>
        <v>1</v>
      </c>
    </row>
    <row r="6830" spans="1:8">
      <c r="A6830" s="27">
        <v>1979</v>
      </c>
      <c r="B6830" t="s">
        <v>19</v>
      </c>
      <c r="C6830" s="3">
        <f>SUMIFS(Data!F:F,Data!$B:$B,Figure16!$B6830,Data!$A:$A,Figure16!$A6830)</f>
        <v>0</v>
      </c>
      <c r="D6830" s="3">
        <f>SUMIFS(Data!Y:Y,Data!$B:$B,Figure16!$B6830,Data!$A:$A,Figure16!$A6830)</f>
        <v>230000000</v>
      </c>
      <c r="E6830" s="3">
        <f>SUMIFS(Data!Q:Q,Data!$B:$B,Figure16!$B6830,Data!$A:$A,Figure16!$A6830)</f>
        <v>27371699082.712585</v>
      </c>
      <c r="F6830" s="1">
        <f t="shared" si="216"/>
        <v>0</v>
      </c>
      <c r="G6830" s="1">
        <f t="shared" si="217"/>
        <v>0.84028397106434416</v>
      </c>
      <c r="H6830">
        <f>SUMIFS(Data!Z:Z,Data!B:B,Figure16!B6830,Data!A:A,Figure16!A6830)</f>
        <v>1</v>
      </c>
    </row>
    <row r="6831" spans="1:8">
      <c r="A6831" s="27">
        <v>1980</v>
      </c>
      <c r="B6831" t="s">
        <v>19</v>
      </c>
      <c r="C6831" s="3">
        <f>SUMIFS(Data!F:F,Data!$B:$B,Figure16!$B6831,Data!$A:$A,Figure16!$A6831)</f>
        <v>0</v>
      </c>
      <c r="D6831" s="3">
        <f>SUMIFS(Data!Y:Y,Data!$B:$B,Figure16!$B6831,Data!$A:$A,Figure16!$A6831)</f>
        <v>799600000</v>
      </c>
      <c r="E6831" s="3">
        <f>SUMIFS(Data!Q:Q,Data!$B:$B,Figure16!$B6831,Data!$A:$A,Figure16!$A6831)</f>
        <v>32353440726.885578</v>
      </c>
      <c r="F6831" s="1">
        <f t="shared" si="216"/>
        <v>0</v>
      </c>
      <c r="G6831" s="1">
        <f t="shared" si="217"/>
        <v>2.471452748256032</v>
      </c>
      <c r="H6831">
        <f>SUMIFS(Data!Z:Z,Data!B:B,Figure16!B6831,Data!A:A,Figure16!A6831)</f>
        <v>1</v>
      </c>
    </row>
    <row r="6832" spans="1:8">
      <c r="A6832" s="27">
        <v>1981</v>
      </c>
      <c r="B6832" t="s">
        <v>19</v>
      </c>
      <c r="C6832" s="3">
        <f>SUMIFS(Data!F:F,Data!$B:$B,Figure16!$B6832,Data!$A:$A,Figure16!$A6832)</f>
        <v>0</v>
      </c>
      <c r="D6832" s="3">
        <f>SUMIFS(Data!Y:Y,Data!$B:$B,Figure16!$B6832,Data!$A:$A,Figure16!$A6832)</f>
        <v>776339968</v>
      </c>
      <c r="E6832" s="3">
        <f>SUMIFS(Data!Q:Q,Data!$B:$B,Figure16!$B6832,Data!$A:$A,Figure16!$A6832)</f>
        <v>34846107862.367325</v>
      </c>
      <c r="F6832" s="1">
        <f t="shared" si="216"/>
        <v>0</v>
      </c>
      <c r="G6832" s="1">
        <f t="shared" si="217"/>
        <v>2.2279101329374642</v>
      </c>
      <c r="H6832">
        <f>SUMIFS(Data!Z:Z,Data!B:B,Figure16!B6832,Data!A:A,Figure16!A6832)</f>
        <v>1</v>
      </c>
    </row>
    <row r="6833" spans="1:8">
      <c r="A6833" s="27">
        <v>1982</v>
      </c>
      <c r="B6833" t="s">
        <v>19</v>
      </c>
      <c r="C6833" s="3">
        <f>SUMIFS(Data!F:F,Data!$B:$B,Figure16!$B6833,Data!$A:$A,Figure16!$A6833)</f>
        <v>0</v>
      </c>
      <c r="D6833" s="3">
        <f>SUMIFS(Data!Y:Y,Data!$B:$B,Figure16!$B6833,Data!$A:$A,Figure16!$A6833)</f>
        <v>374420000</v>
      </c>
      <c r="E6833" s="3">
        <f>SUMIFS(Data!Q:Q,Data!$B:$B,Figure16!$B6833,Data!$A:$A,Figure16!$A6833)</f>
        <v>36589797857.40062</v>
      </c>
      <c r="F6833" s="1">
        <f t="shared" si="216"/>
        <v>0</v>
      </c>
      <c r="G6833" s="1">
        <f t="shared" si="217"/>
        <v>1.0232907037617593</v>
      </c>
      <c r="H6833">
        <f>SUMIFS(Data!Z:Z,Data!B:B,Figure16!B6833,Data!A:A,Figure16!A6833)</f>
        <v>1</v>
      </c>
    </row>
    <row r="6834" spans="1:8">
      <c r="A6834" s="27">
        <v>1983</v>
      </c>
      <c r="B6834" t="s">
        <v>19</v>
      </c>
      <c r="C6834" s="3">
        <f>SUMIFS(Data!F:F,Data!$B:$B,Figure16!$B6834,Data!$A:$A,Figure16!$A6834)</f>
        <v>0</v>
      </c>
      <c r="D6834" s="3">
        <f>SUMIFS(Data!Y:Y,Data!$B:$B,Figure16!$B6834,Data!$A:$A,Figure16!$A6834)</f>
        <v>465209984</v>
      </c>
      <c r="E6834" s="3">
        <f>SUMIFS(Data!Q:Q,Data!$B:$B,Figure16!$B6834,Data!$A:$A,Figure16!$A6834)</f>
        <v>40042826244.233719</v>
      </c>
      <c r="F6834" s="1">
        <f t="shared" si="216"/>
        <v>0</v>
      </c>
      <c r="G6834" s="1">
        <f t="shared" si="217"/>
        <v>1.1617810919802185</v>
      </c>
      <c r="H6834">
        <f>SUMIFS(Data!Z:Z,Data!B:B,Figure16!B6834,Data!A:A,Figure16!A6834)</f>
        <v>1</v>
      </c>
    </row>
    <row r="6835" spans="1:8">
      <c r="A6835" s="27">
        <v>1984</v>
      </c>
      <c r="B6835" t="s">
        <v>19</v>
      </c>
      <c r="C6835" s="3">
        <f>SUMIFS(Data!F:F,Data!$B:$B,Figure16!$B6835,Data!$A:$A,Figure16!$A6835)</f>
        <v>0</v>
      </c>
      <c r="D6835" s="3">
        <f>SUMIFS(Data!Y:Y,Data!$B:$B,Figure16!$B6835,Data!$A:$A,Figure16!$A6835)</f>
        <v>0</v>
      </c>
      <c r="E6835" s="3">
        <f>SUMIFS(Data!Q:Q,Data!$B:$B,Figure16!$B6835,Data!$A:$A,Figure16!$A6835)</f>
        <v>41797592963.442398</v>
      </c>
      <c r="F6835" s="1">
        <f t="shared" si="216"/>
        <v>0</v>
      </c>
      <c r="G6835" s="1">
        <f t="shared" si="217"/>
        <v>0</v>
      </c>
      <c r="H6835">
        <f>SUMIFS(Data!Z:Z,Data!B:B,Figure16!B6835,Data!A:A,Figure16!A6835)</f>
        <v>1</v>
      </c>
    </row>
    <row r="6836" spans="1:8">
      <c r="A6836" s="27">
        <v>1985</v>
      </c>
      <c r="B6836" t="s">
        <v>19</v>
      </c>
      <c r="C6836" s="3">
        <f>SUMIFS(Data!F:F,Data!$B:$B,Figure16!$B6836,Data!$A:$A,Figure16!$A6836)</f>
        <v>0</v>
      </c>
      <c r="D6836" s="3">
        <f>SUMIFS(Data!Y:Y,Data!$B:$B,Figure16!$B6836,Data!$A:$A,Figure16!$A6836)</f>
        <v>0</v>
      </c>
      <c r="E6836" s="3">
        <f>SUMIFS(Data!Q:Q,Data!$B:$B,Figure16!$B6836,Data!$A:$A,Figure16!$A6836)</f>
        <v>38900692712.149612</v>
      </c>
      <c r="F6836" s="1">
        <f t="shared" si="216"/>
        <v>0</v>
      </c>
      <c r="G6836" s="1">
        <f t="shared" si="217"/>
        <v>0</v>
      </c>
      <c r="H6836">
        <f>SUMIFS(Data!Z:Z,Data!B:B,Figure16!B6836,Data!A:A,Figure16!A6836)</f>
        <v>1</v>
      </c>
    </row>
    <row r="6837" spans="1:8">
      <c r="A6837" s="27">
        <v>1986</v>
      </c>
      <c r="B6837" t="s">
        <v>19</v>
      </c>
      <c r="C6837" s="3">
        <f>SUMIFS(Data!F:F,Data!$B:$B,Figure16!$B6837,Data!$A:$A,Figure16!$A6837)</f>
        <v>0</v>
      </c>
      <c r="D6837" s="3">
        <f>SUMIFS(Data!Y:Y,Data!$B:$B,Figure16!$B6837,Data!$A:$A,Figure16!$A6837)</f>
        <v>0</v>
      </c>
      <c r="E6837" s="3">
        <f>SUMIFS(Data!Q:Q,Data!$B:$B,Figure16!$B6837,Data!$A:$A,Figure16!$A6837)</f>
        <v>43096746122.461395</v>
      </c>
      <c r="F6837" s="1">
        <f t="shared" si="216"/>
        <v>0</v>
      </c>
      <c r="G6837" s="1">
        <f t="shared" si="217"/>
        <v>0</v>
      </c>
      <c r="H6837">
        <f>SUMIFS(Data!Z:Z,Data!B:B,Figure16!B6837,Data!A:A,Figure16!A6837)</f>
        <v>1</v>
      </c>
    </row>
    <row r="6838" spans="1:8">
      <c r="A6838" s="27">
        <v>1987</v>
      </c>
      <c r="B6838" t="s">
        <v>19</v>
      </c>
      <c r="C6838" s="3">
        <f>SUMIFS(Data!F:F,Data!$B:$B,Figure16!$B6838,Data!$A:$A,Figure16!$A6838)</f>
        <v>0</v>
      </c>
      <c r="D6838" s="3">
        <f>SUMIFS(Data!Y:Y,Data!$B:$B,Figure16!$B6838,Data!$A:$A,Figure16!$A6838)</f>
        <v>0</v>
      </c>
      <c r="E6838" s="3">
        <f>SUMIFS(Data!Q:Q,Data!$B:$B,Figure16!$B6838,Data!$A:$A,Figure16!$A6838)</f>
        <v>50535438696.409409</v>
      </c>
      <c r="F6838" s="1">
        <f t="shared" si="216"/>
        <v>0</v>
      </c>
      <c r="G6838" s="1">
        <f t="shared" si="217"/>
        <v>0</v>
      </c>
      <c r="H6838">
        <f>SUMIFS(Data!Z:Z,Data!B:B,Figure16!B6838,Data!A:A,Figure16!A6838)</f>
        <v>1</v>
      </c>
    </row>
    <row r="6839" spans="1:8">
      <c r="A6839" s="27">
        <v>1988</v>
      </c>
      <c r="B6839" t="s">
        <v>19</v>
      </c>
      <c r="C6839" s="3">
        <f>SUMIFS(Data!F:F,Data!$B:$B,Figure16!$B6839,Data!$A:$A,Figure16!$A6839)</f>
        <v>0</v>
      </c>
      <c r="D6839" s="3">
        <f>SUMIFS(Data!Y:Y,Data!$B:$B,Figure16!$B6839,Data!$A:$A,Figure16!$A6839)</f>
        <v>0</v>
      </c>
      <c r="E6839" s="3">
        <f>SUMIFS(Data!Q:Q,Data!$B:$B,Figure16!$B6839,Data!$A:$A,Figure16!$A6839)</f>
        <v>61667199834.74276</v>
      </c>
      <c r="F6839" s="1">
        <f t="shared" si="216"/>
        <v>0</v>
      </c>
      <c r="G6839" s="1">
        <f t="shared" si="217"/>
        <v>0</v>
      </c>
      <c r="H6839">
        <f>SUMIFS(Data!Z:Z,Data!B:B,Figure16!B6839,Data!A:A,Figure16!A6839)</f>
        <v>1</v>
      </c>
    </row>
    <row r="6840" spans="1:8">
      <c r="A6840" s="27">
        <v>1989</v>
      </c>
      <c r="B6840" t="s">
        <v>19</v>
      </c>
      <c r="C6840" s="3">
        <f>SUMIFS(Data!F:F,Data!$B:$B,Figure16!$B6840,Data!$A:$A,Figure16!$A6840)</f>
        <v>260000</v>
      </c>
      <c r="D6840" s="3">
        <f>SUMIFS(Data!Y:Y,Data!$B:$B,Figure16!$B6840,Data!$A:$A,Figure16!$A6840)</f>
        <v>0</v>
      </c>
      <c r="E6840" s="3">
        <f>SUMIFS(Data!Q:Q,Data!$B:$B,Figure16!$B6840,Data!$A:$A,Figure16!$A6840)</f>
        <v>72250877410.318268</v>
      </c>
      <c r="F6840" s="1">
        <f t="shared" si="216"/>
        <v>3.5985722155793361E-4</v>
      </c>
      <c r="G6840" s="1">
        <f t="shared" si="217"/>
        <v>0</v>
      </c>
      <c r="H6840">
        <f>SUMIFS(Data!Z:Z,Data!B:B,Figure16!B6840,Data!A:A,Figure16!A6840)</f>
        <v>1</v>
      </c>
    </row>
    <row r="6841" spans="1:8">
      <c r="A6841" s="27">
        <v>1990</v>
      </c>
      <c r="B6841" t="s">
        <v>19</v>
      </c>
      <c r="C6841" s="3">
        <f>SUMIFS(Data!F:F,Data!$B:$B,Figure16!$B6841,Data!$A:$A,Figure16!$A6841)</f>
        <v>0</v>
      </c>
      <c r="D6841" s="3">
        <f>SUMIFS(Data!Y:Y,Data!$B:$B,Figure16!$B6841,Data!$A:$A,Figure16!$A6841)</f>
        <v>0</v>
      </c>
      <c r="E6841" s="3">
        <f>SUMIFS(Data!Q:Q,Data!$B:$B,Figure16!$B6841,Data!$A:$A,Figure16!$A6841)</f>
        <v>85343063965.918182</v>
      </c>
      <c r="F6841" s="1">
        <f t="shared" si="216"/>
        <v>0</v>
      </c>
      <c r="G6841" s="1">
        <f t="shared" si="217"/>
        <v>0</v>
      </c>
      <c r="H6841">
        <f>SUMIFS(Data!Z:Z,Data!B:B,Figure16!B6841,Data!A:A,Figure16!A6841)</f>
        <v>1</v>
      </c>
    </row>
    <row r="6842" spans="1:8">
      <c r="A6842" s="27">
        <v>1991</v>
      </c>
      <c r="B6842" t="s">
        <v>19</v>
      </c>
      <c r="C6842" s="3">
        <f>SUMIFS(Data!F:F,Data!$B:$B,Figure16!$B6842,Data!$A:$A,Figure16!$A6842)</f>
        <v>0</v>
      </c>
      <c r="D6842" s="3">
        <f>SUMIFS(Data!Y:Y,Data!$B:$B,Figure16!$B6842,Data!$A:$A,Figure16!$A6842)</f>
        <v>0</v>
      </c>
      <c r="E6842" s="3">
        <f>SUMIFS(Data!Q:Q,Data!$B:$B,Figure16!$B6842,Data!$A:$A,Figure16!$A6842)</f>
        <v>98234695722.034119</v>
      </c>
      <c r="F6842" s="1">
        <f t="shared" si="216"/>
        <v>0</v>
      </c>
      <c r="G6842" s="1">
        <f t="shared" si="217"/>
        <v>0</v>
      </c>
      <c r="H6842">
        <f>SUMIFS(Data!Z:Z,Data!B:B,Figure16!B6842,Data!A:A,Figure16!A6842)</f>
        <v>1</v>
      </c>
    </row>
    <row r="6843" spans="1:8">
      <c r="A6843" s="27">
        <v>1992</v>
      </c>
      <c r="B6843" t="s">
        <v>19</v>
      </c>
      <c r="C6843" s="3">
        <f>SUMIFS(Data!F:F,Data!$B:$B,Figure16!$B6843,Data!$A:$A,Figure16!$A6843)</f>
        <v>0</v>
      </c>
      <c r="D6843" s="3">
        <f>SUMIFS(Data!Y:Y,Data!$B:$B,Figure16!$B6843,Data!$A:$A,Figure16!$A6843)</f>
        <v>0</v>
      </c>
      <c r="E6843" s="3">
        <f>SUMIFS(Data!Q:Q,Data!$B:$B,Figure16!$B6843,Data!$A:$A,Figure16!$A6843)</f>
        <v>111452869378.46703</v>
      </c>
      <c r="F6843" s="1">
        <f t="shared" ref="F6843:F6906" si="218">IF(E6843&gt;0,C6843/E6843*100,"")</f>
        <v>0</v>
      </c>
      <c r="G6843" s="1">
        <f t="shared" ref="G6843:G6906" si="219">IF($E6843&gt;0,D6843/$E6843*100,"")</f>
        <v>0</v>
      </c>
      <c r="H6843">
        <f>SUMIFS(Data!Z:Z,Data!B:B,Figure16!B6843,Data!A:A,Figure16!A6843)</f>
        <v>1</v>
      </c>
    </row>
    <row r="6844" spans="1:8">
      <c r="A6844" s="27">
        <v>1993</v>
      </c>
      <c r="B6844" t="s">
        <v>19</v>
      </c>
      <c r="C6844" s="3">
        <f>SUMIFS(Data!F:F,Data!$B:$B,Figure16!$B6844,Data!$A:$A,Figure16!$A6844)</f>
        <v>0</v>
      </c>
      <c r="D6844" s="3">
        <f>SUMIFS(Data!Y:Y,Data!$B:$B,Figure16!$B6844,Data!$A:$A,Figure16!$A6844)</f>
        <v>0</v>
      </c>
      <c r="E6844" s="3">
        <f>SUMIFS(Data!Q:Q,Data!$B:$B,Figure16!$B6844,Data!$A:$A,Figure16!$A6844)</f>
        <v>128889832382.81805</v>
      </c>
      <c r="F6844" s="1">
        <f t="shared" si="218"/>
        <v>0</v>
      </c>
      <c r="G6844" s="1">
        <f t="shared" si="219"/>
        <v>0</v>
      </c>
      <c r="H6844">
        <f>SUMIFS(Data!Z:Z,Data!B:B,Figure16!B6844,Data!A:A,Figure16!A6844)</f>
        <v>1</v>
      </c>
    </row>
    <row r="6845" spans="1:8">
      <c r="A6845" s="27">
        <v>1994</v>
      </c>
      <c r="B6845" t="s">
        <v>19</v>
      </c>
      <c r="C6845" s="3">
        <f>SUMIFS(Data!F:F,Data!$B:$B,Figure16!$B6845,Data!$A:$A,Figure16!$A6845)</f>
        <v>0</v>
      </c>
      <c r="D6845" s="3">
        <f>SUMIFS(Data!Y:Y,Data!$B:$B,Figure16!$B6845,Data!$A:$A,Figure16!$A6845)</f>
        <v>0</v>
      </c>
      <c r="E6845" s="3">
        <f>SUMIFS(Data!Q:Q,Data!$B:$B,Figure16!$B6845,Data!$A:$A,Figure16!$A6845)</f>
        <v>146683499005.96423</v>
      </c>
      <c r="F6845" s="1">
        <f t="shared" si="218"/>
        <v>0</v>
      </c>
      <c r="G6845" s="1">
        <f t="shared" si="219"/>
        <v>0</v>
      </c>
      <c r="H6845">
        <f>SUMIFS(Data!Z:Z,Data!B:B,Figure16!B6845,Data!A:A,Figure16!A6845)</f>
        <v>1</v>
      </c>
    </row>
    <row r="6846" spans="1:8">
      <c r="A6846" s="27">
        <v>1995</v>
      </c>
      <c r="B6846" t="s">
        <v>19</v>
      </c>
      <c r="C6846" s="3">
        <f>SUMIFS(Data!F:F,Data!$B:$B,Figure16!$B6846,Data!$A:$A,Figure16!$A6846)</f>
        <v>0</v>
      </c>
      <c r="D6846" s="3">
        <f>SUMIFS(Data!Y:Y,Data!$B:$B,Figure16!$B6846,Data!$A:$A,Figure16!$A6846)</f>
        <v>0</v>
      </c>
      <c r="E6846" s="3">
        <f>SUMIFS(Data!Q:Q,Data!$B:$B,Figure16!$B6846,Data!$A:$A,Figure16!$A6846)</f>
        <v>169278552851.27151</v>
      </c>
      <c r="F6846" s="1">
        <f t="shared" si="218"/>
        <v>0</v>
      </c>
      <c r="G6846" s="1">
        <f t="shared" si="219"/>
        <v>0</v>
      </c>
      <c r="H6846">
        <f>SUMIFS(Data!Z:Z,Data!B:B,Figure16!B6846,Data!A:A,Figure16!A6846)</f>
        <v>1</v>
      </c>
    </row>
    <row r="6847" spans="1:8">
      <c r="A6847" s="27">
        <v>1996</v>
      </c>
      <c r="B6847" t="s">
        <v>19</v>
      </c>
      <c r="C6847" s="3">
        <f>SUMIFS(Data!F:F,Data!$B:$B,Figure16!$B6847,Data!$A:$A,Figure16!$A6847)</f>
        <v>0</v>
      </c>
      <c r="D6847" s="3">
        <f>SUMIFS(Data!Y:Y,Data!$B:$B,Figure16!$B6847,Data!$A:$A,Figure16!$A6847)</f>
        <v>0</v>
      </c>
      <c r="E6847" s="3">
        <f>SUMIFS(Data!Q:Q,Data!$B:$B,Figure16!$B6847,Data!$A:$A,Figure16!$A6847)</f>
        <v>183035154107.49445</v>
      </c>
      <c r="F6847" s="1">
        <f t="shared" si="218"/>
        <v>0</v>
      </c>
      <c r="G6847" s="1">
        <f t="shared" si="219"/>
        <v>0</v>
      </c>
      <c r="H6847">
        <f>SUMIFS(Data!Z:Z,Data!B:B,Figure16!B6847,Data!A:A,Figure16!A6847)</f>
        <v>1</v>
      </c>
    </row>
    <row r="6848" spans="1:8">
      <c r="A6848" s="27">
        <v>1997</v>
      </c>
      <c r="B6848" t="s">
        <v>19</v>
      </c>
      <c r="C6848" s="3">
        <f>SUMIFS(Data!F:F,Data!$B:$B,Figure16!$B6848,Data!$A:$A,Figure16!$A6848)</f>
        <v>0</v>
      </c>
      <c r="D6848" s="3">
        <f>SUMIFS(Data!Y:Y,Data!$B:$B,Figure16!$B6848,Data!$A:$A,Figure16!$A6848)</f>
        <v>0</v>
      </c>
      <c r="E6848" s="3">
        <f>SUMIFS(Data!Q:Q,Data!$B:$B,Figure16!$B6848,Data!$A:$A,Figure16!$A6848)</f>
        <v>150180268649.388</v>
      </c>
      <c r="F6848" s="1">
        <f t="shared" si="218"/>
        <v>0</v>
      </c>
      <c r="G6848" s="1">
        <f t="shared" si="219"/>
        <v>0</v>
      </c>
      <c r="H6848">
        <f>SUMIFS(Data!Z:Z,Data!B:B,Figure16!B6848,Data!A:A,Figure16!A6848)</f>
        <v>1</v>
      </c>
    </row>
    <row r="6849" spans="1:8">
      <c r="A6849" s="27">
        <v>1998</v>
      </c>
      <c r="B6849" t="s">
        <v>19</v>
      </c>
      <c r="C6849" s="3">
        <f>SUMIFS(Data!F:F,Data!$B:$B,Figure16!$B6849,Data!$A:$A,Figure16!$A6849)</f>
        <v>0</v>
      </c>
      <c r="D6849" s="3">
        <f>SUMIFS(Data!Y:Y,Data!$B:$B,Figure16!$B6849,Data!$A:$A,Figure16!$A6849)</f>
        <v>0</v>
      </c>
      <c r="E6849" s="3">
        <f>SUMIFS(Data!Q:Q,Data!$B:$B,Figure16!$B6849,Data!$A:$A,Figure16!$A6849)</f>
        <v>113675706127.26489</v>
      </c>
      <c r="F6849" s="1">
        <f t="shared" si="218"/>
        <v>0</v>
      </c>
      <c r="G6849" s="1">
        <f t="shared" si="219"/>
        <v>0</v>
      </c>
      <c r="H6849">
        <f>SUMIFS(Data!Z:Z,Data!B:B,Figure16!B6849,Data!A:A,Figure16!A6849)</f>
        <v>1</v>
      </c>
    </row>
    <row r="6850" spans="1:8">
      <c r="A6850" s="27">
        <v>1999</v>
      </c>
      <c r="B6850" t="s">
        <v>19</v>
      </c>
      <c r="C6850" s="3">
        <f>SUMIFS(Data!F:F,Data!$B:$B,Figure16!$B6850,Data!$A:$A,Figure16!$A6850)</f>
        <v>0</v>
      </c>
      <c r="D6850" s="3">
        <f>SUMIFS(Data!Y:Y,Data!$B:$B,Figure16!$B6850,Data!$A:$A,Figure16!$A6850)</f>
        <v>0</v>
      </c>
      <c r="E6850" s="3">
        <f>SUMIFS(Data!Q:Q,Data!$B:$B,Figure16!$B6850,Data!$A:$A,Figure16!$A6850)</f>
        <v>126668932159.50833</v>
      </c>
      <c r="F6850" s="1">
        <f t="shared" si="218"/>
        <v>0</v>
      </c>
      <c r="G6850" s="1">
        <f t="shared" si="219"/>
        <v>0</v>
      </c>
      <c r="H6850">
        <f>SUMIFS(Data!Z:Z,Data!B:B,Figure16!B6850,Data!A:A,Figure16!A6850)</f>
        <v>1</v>
      </c>
    </row>
    <row r="6851" spans="1:8">
      <c r="A6851" s="27">
        <v>2000</v>
      </c>
      <c r="B6851" t="s">
        <v>19</v>
      </c>
      <c r="C6851" s="3">
        <f>SUMIFS(Data!F:F,Data!$B:$B,Figure16!$B6851,Data!$A:$A,Figure16!$A6851)</f>
        <v>0</v>
      </c>
      <c r="D6851" s="3">
        <f>SUMIFS(Data!Y:Y,Data!$B:$B,Figure16!$B6851,Data!$A:$A,Figure16!$A6851)</f>
        <v>0</v>
      </c>
      <c r="E6851" s="3">
        <f>SUMIFS(Data!Q:Q,Data!$B:$B,Figure16!$B6851,Data!$A:$A,Figure16!$A6851)</f>
        <v>126392308497.74878</v>
      </c>
      <c r="F6851" s="1">
        <f t="shared" si="218"/>
        <v>0</v>
      </c>
      <c r="G6851" s="1">
        <f t="shared" si="219"/>
        <v>0</v>
      </c>
      <c r="H6851">
        <f>SUMIFS(Data!Z:Z,Data!B:B,Figure16!B6851,Data!A:A,Figure16!A6851)</f>
        <v>1</v>
      </c>
    </row>
    <row r="6852" spans="1:8">
      <c r="A6852" s="27">
        <v>2001</v>
      </c>
      <c r="B6852" t="s">
        <v>19</v>
      </c>
      <c r="C6852" s="3">
        <f>SUMIFS(Data!F:F,Data!$B:$B,Figure16!$B6852,Data!$A:$A,Figure16!$A6852)</f>
        <v>0</v>
      </c>
      <c r="D6852" s="3">
        <f>SUMIFS(Data!Y:Y,Data!$B:$B,Figure16!$B6852,Data!$A:$A,Figure16!$A6852)</f>
        <v>0</v>
      </c>
      <c r="E6852" s="3">
        <f>SUMIFS(Data!Q:Q,Data!$B:$B,Figure16!$B6852,Data!$A:$A,Figure16!$A6852)</f>
        <v>120296746256.63092</v>
      </c>
      <c r="F6852" s="1">
        <f t="shared" si="218"/>
        <v>0</v>
      </c>
      <c r="G6852" s="1">
        <f t="shared" si="219"/>
        <v>0</v>
      </c>
      <c r="H6852">
        <f>SUMIFS(Data!Z:Z,Data!B:B,Figure16!B6852,Data!A:A,Figure16!A6852)</f>
        <v>1</v>
      </c>
    </row>
    <row r="6853" spans="1:8">
      <c r="A6853" s="27">
        <v>2002</v>
      </c>
      <c r="B6853" t="s">
        <v>19</v>
      </c>
      <c r="C6853" s="3">
        <f>SUMIFS(Data!F:F,Data!$B:$B,Figure16!$B6853,Data!$A:$A,Figure16!$A6853)</f>
        <v>0</v>
      </c>
      <c r="D6853" s="3">
        <f>SUMIFS(Data!Y:Y,Data!$B:$B,Figure16!$B6853,Data!$A:$A,Figure16!$A6853)</f>
        <v>0</v>
      </c>
      <c r="E6853" s="3">
        <f>SUMIFS(Data!Q:Q,Data!$B:$B,Figure16!$B6853,Data!$A:$A,Figure16!$A6853)</f>
        <v>134300851255.00174</v>
      </c>
      <c r="F6853" s="1">
        <f t="shared" si="218"/>
        <v>0</v>
      </c>
      <c r="G6853" s="1">
        <f t="shared" si="219"/>
        <v>0</v>
      </c>
      <c r="H6853">
        <f>SUMIFS(Data!Z:Z,Data!B:B,Figure16!B6853,Data!A:A,Figure16!A6853)</f>
        <v>1</v>
      </c>
    </row>
    <row r="6854" spans="1:8">
      <c r="A6854" s="27">
        <v>2003</v>
      </c>
      <c r="B6854" t="s">
        <v>19</v>
      </c>
      <c r="C6854" s="3">
        <f>SUMIFS(Data!F:F,Data!$B:$B,Figure16!$B6854,Data!$A:$A,Figure16!$A6854)</f>
        <v>0</v>
      </c>
      <c r="D6854" s="3">
        <f>SUMIFS(Data!Y:Y,Data!$B:$B,Figure16!$B6854,Data!$A:$A,Figure16!$A6854)</f>
        <v>0</v>
      </c>
      <c r="E6854" s="3">
        <f>SUMIFS(Data!Q:Q,Data!$B:$B,Figure16!$B6854,Data!$A:$A,Figure16!$A6854)</f>
        <v>152280653543.72467</v>
      </c>
      <c r="F6854" s="1">
        <f t="shared" si="218"/>
        <v>0</v>
      </c>
      <c r="G6854" s="1">
        <f t="shared" si="219"/>
        <v>0</v>
      </c>
      <c r="H6854">
        <f>SUMIFS(Data!Z:Z,Data!B:B,Figure16!B6854,Data!A:A,Figure16!A6854)</f>
        <v>1</v>
      </c>
    </row>
    <row r="6855" spans="1:8">
      <c r="A6855" s="27">
        <v>2004</v>
      </c>
      <c r="B6855" t="s">
        <v>19</v>
      </c>
      <c r="C6855" s="3">
        <f>SUMIFS(Data!F:F,Data!$B:$B,Figure16!$B6855,Data!$A:$A,Figure16!$A6855)</f>
        <v>99447.03125</v>
      </c>
      <c r="D6855" s="3">
        <f>SUMIFS(Data!Y:Y,Data!$B:$B,Figure16!$B6855,Data!$A:$A,Figure16!$A6855)</f>
        <v>0</v>
      </c>
      <c r="E6855" s="3">
        <f>SUMIFS(Data!Q:Q,Data!$B:$B,Figure16!$B6855,Data!$A:$A,Figure16!$A6855)</f>
        <v>172895476152.59158</v>
      </c>
      <c r="F6855" s="1">
        <f t="shared" si="218"/>
        <v>5.751858490631153E-5</v>
      </c>
      <c r="G6855" s="1">
        <f t="shared" si="219"/>
        <v>0</v>
      </c>
      <c r="H6855">
        <f>SUMIFS(Data!Z:Z,Data!B:B,Figure16!B6855,Data!A:A,Figure16!A6855)</f>
        <v>1</v>
      </c>
    </row>
    <row r="6856" spans="1:8">
      <c r="A6856" s="27">
        <v>2005</v>
      </c>
      <c r="B6856" t="s">
        <v>19</v>
      </c>
      <c r="C6856" s="3">
        <f>SUMIFS(Data!F:F,Data!$B:$B,Figure16!$B6856,Data!$A:$A,Figure16!$A6856)</f>
        <v>905000</v>
      </c>
      <c r="D6856" s="3">
        <f>SUMIFS(Data!Y:Y,Data!$B:$B,Figure16!$B6856,Data!$A:$A,Figure16!$A6856)</f>
        <v>0</v>
      </c>
      <c r="E6856" s="3">
        <f>SUMIFS(Data!Q:Q,Data!$B:$B,Figure16!$B6856,Data!$A:$A,Figure16!$A6856)</f>
        <v>189318499954.00308</v>
      </c>
      <c r="F6856" s="1">
        <f t="shared" si="218"/>
        <v>4.7803040918868429E-4</v>
      </c>
      <c r="G6856" s="1">
        <f t="shared" si="219"/>
        <v>0</v>
      </c>
      <c r="H6856">
        <f>SUMIFS(Data!Z:Z,Data!B:B,Figure16!B6856,Data!A:A,Figure16!A6856)</f>
        <v>1</v>
      </c>
    </row>
    <row r="6857" spans="1:8">
      <c r="A6857" s="27">
        <v>2006</v>
      </c>
      <c r="B6857" t="s">
        <v>19</v>
      </c>
      <c r="C6857" s="3">
        <f>SUMIFS(Data!F:F,Data!$B:$B,Figure16!$B6857,Data!$A:$A,Figure16!$A6857)</f>
        <v>1960034.625</v>
      </c>
      <c r="D6857" s="3">
        <f>SUMIFS(Data!Y:Y,Data!$B:$B,Figure16!$B6857,Data!$A:$A,Figure16!$A6857)</f>
        <v>0</v>
      </c>
      <c r="E6857" s="3">
        <f>SUMIFS(Data!Q:Q,Data!$B:$B,Figure16!$B6857,Data!$A:$A,Figure16!$A6857)</f>
        <v>221758486880.31259</v>
      </c>
      <c r="F6857" s="1">
        <f t="shared" si="218"/>
        <v>8.8386002834600391E-4</v>
      </c>
      <c r="G6857" s="1">
        <f t="shared" si="219"/>
        <v>0</v>
      </c>
      <c r="H6857">
        <f>SUMIFS(Data!Z:Z,Data!B:B,Figure16!B6857,Data!A:A,Figure16!A6857)</f>
        <v>1</v>
      </c>
    </row>
    <row r="6858" spans="1:8">
      <c r="A6858" s="27">
        <v>2007</v>
      </c>
      <c r="B6858" t="s">
        <v>19</v>
      </c>
      <c r="C6858" s="3">
        <f>SUMIFS(Data!F:F,Data!$B:$B,Figure16!$B6858,Data!$A:$A,Figure16!$A6858)</f>
        <v>0</v>
      </c>
      <c r="D6858" s="3">
        <f>SUMIFS(Data!Y:Y,Data!$B:$B,Figure16!$B6858,Data!$A:$A,Figure16!$A6858)</f>
        <v>0</v>
      </c>
      <c r="E6858" s="3">
        <f>SUMIFS(Data!Q:Q,Data!$B:$B,Figure16!$B6858,Data!$A:$A,Figure16!$A6858)</f>
        <v>262942650543.77112</v>
      </c>
      <c r="F6858" s="1">
        <f t="shared" si="218"/>
        <v>0</v>
      </c>
      <c r="G6858" s="1">
        <f t="shared" si="219"/>
        <v>0</v>
      </c>
      <c r="H6858">
        <f>SUMIFS(Data!Z:Z,Data!B:B,Figure16!B6858,Data!A:A,Figure16!A6858)</f>
        <v>1</v>
      </c>
    </row>
    <row r="6859" spans="1:8">
      <c r="A6859" s="27">
        <v>2008</v>
      </c>
      <c r="B6859" t="s">
        <v>19</v>
      </c>
      <c r="C6859" s="3">
        <f>SUMIFS(Data!F:F,Data!$B:$B,Figure16!$B6859,Data!$A:$A,Figure16!$A6859)</f>
        <v>0</v>
      </c>
      <c r="D6859" s="3">
        <f>SUMIFS(Data!Y:Y,Data!$B:$B,Figure16!$B6859,Data!$A:$A,Figure16!$A6859)</f>
        <v>0</v>
      </c>
      <c r="E6859" s="3">
        <f>SUMIFS(Data!Q:Q,Data!$B:$B,Figure16!$B6859,Data!$A:$A,Figure16!$A6859)</f>
        <v>291383081231.82031</v>
      </c>
      <c r="F6859" s="1">
        <f t="shared" si="218"/>
        <v>0</v>
      </c>
      <c r="G6859" s="1">
        <f t="shared" si="219"/>
        <v>0</v>
      </c>
      <c r="H6859">
        <f>SUMIFS(Data!Z:Z,Data!B:B,Figure16!B6859,Data!A:A,Figure16!A6859)</f>
        <v>1</v>
      </c>
    </row>
    <row r="6860" spans="1:8">
      <c r="A6860" s="27">
        <v>2009</v>
      </c>
      <c r="B6860" t="s">
        <v>19</v>
      </c>
      <c r="C6860" s="3">
        <f>SUMIFS(Data!F:F,Data!$B:$B,Figure16!$B6860,Data!$A:$A,Figure16!$A6860)</f>
        <v>116666.4609375</v>
      </c>
      <c r="D6860" s="3">
        <f>SUMIFS(Data!Y:Y,Data!$B:$B,Figure16!$B6860,Data!$A:$A,Figure16!$A6860)</f>
        <v>0</v>
      </c>
      <c r="E6860" s="3">
        <f>SUMIFS(Data!Q:Q,Data!$B:$B,Figure16!$B6860,Data!$A:$A,Figure16!$A6860)</f>
        <v>281710095724.76068</v>
      </c>
      <c r="F6860" s="1">
        <f t="shared" si="218"/>
        <v>4.1413659896479777E-5</v>
      </c>
      <c r="G6860" s="1">
        <f t="shared" si="219"/>
        <v>0</v>
      </c>
      <c r="H6860">
        <f>SUMIFS(Data!Z:Z,Data!B:B,Figure16!B6860,Data!A:A,Figure16!A6860)</f>
        <v>1</v>
      </c>
    </row>
    <row r="6861" spans="1:8">
      <c r="A6861" s="27">
        <v>2010</v>
      </c>
      <c r="B6861" t="s">
        <v>19</v>
      </c>
      <c r="C6861" s="3">
        <f>SUMIFS(Data!F:F,Data!$B:$B,Figure16!$B6861,Data!$A:$A,Figure16!$A6861)</f>
        <v>2466667.1875</v>
      </c>
      <c r="D6861" s="3">
        <f>SUMIFS(Data!Y:Y,Data!$B:$B,Figure16!$B6861,Data!$A:$A,Figure16!$A6861)</f>
        <v>0</v>
      </c>
      <c r="E6861" s="3">
        <f>SUMIFS(Data!Q:Q,Data!$B:$B,Figure16!$B6861,Data!$A:$A,Figure16!$A6861)</f>
        <v>341105009515.33344</v>
      </c>
      <c r="F6861" s="1">
        <f t="shared" si="218"/>
        <v>7.2314012362492664E-4</v>
      </c>
      <c r="G6861" s="1">
        <f t="shared" si="219"/>
        <v>0</v>
      </c>
      <c r="H6861">
        <f>SUMIFS(Data!Z:Z,Data!B:B,Figure16!B6861,Data!A:A,Figure16!A6861)</f>
        <v>1</v>
      </c>
    </row>
    <row r="6862" spans="1:8">
      <c r="A6862" s="27">
        <v>2011</v>
      </c>
      <c r="B6862" t="s">
        <v>19</v>
      </c>
      <c r="C6862" s="3">
        <f>SUMIFS(Data!F:F,Data!$B:$B,Figure16!$B6862,Data!$A:$A,Figure16!$A6862)</f>
        <v>5642912.5</v>
      </c>
      <c r="D6862" s="3">
        <f>SUMIFS(Data!Y:Y,Data!$B:$B,Figure16!$B6862,Data!$A:$A,Figure16!$A6862)</f>
        <v>0</v>
      </c>
      <c r="E6862" s="3">
        <f>SUMIFS(Data!Q:Q,Data!$B:$B,Figure16!$B6862,Data!$A:$A,Figure16!$A6862)</f>
        <v>370818747396.83258</v>
      </c>
      <c r="F6862" s="1">
        <f t="shared" si="218"/>
        <v>1.5217441242152796E-3</v>
      </c>
      <c r="G6862" s="1">
        <f t="shared" si="219"/>
        <v>0</v>
      </c>
      <c r="H6862">
        <f>SUMIFS(Data!Z:Z,Data!B:B,Figure16!B6862,Data!A:A,Figure16!A6862)</f>
        <v>1</v>
      </c>
    </row>
    <row r="6863" spans="1:8">
      <c r="A6863" s="27">
        <v>2012</v>
      </c>
      <c r="B6863" t="s">
        <v>19</v>
      </c>
      <c r="C6863" s="3">
        <f>SUMIFS(Data!F:F,Data!$B:$B,Figure16!$B6863,Data!$A:$A,Figure16!$A6863)</f>
        <v>80429.578125</v>
      </c>
      <c r="D6863" s="3">
        <f>SUMIFS(Data!Y:Y,Data!$B:$B,Figure16!$B6863,Data!$A:$A,Figure16!$A6863)</f>
        <v>0</v>
      </c>
      <c r="E6863" s="3">
        <f>SUMIFS(Data!Q:Q,Data!$B:$B,Figure16!$B6863,Data!$A:$A,Figure16!$A6863)</f>
        <v>397558094269.87653</v>
      </c>
      <c r="F6863" s="1">
        <f t="shared" si="218"/>
        <v>2.023089940420168E-5</v>
      </c>
      <c r="G6863" s="1">
        <f t="shared" si="219"/>
        <v>0</v>
      </c>
      <c r="H6863">
        <f>SUMIFS(Data!Z:Z,Data!B:B,Figure16!B6863,Data!A:A,Figure16!A6863)</f>
        <v>1</v>
      </c>
    </row>
    <row r="6864" spans="1:8">
      <c r="A6864" s="27">
        <v>2013</v>
      </c>
      <c r="B6864" t="s">
        <v>19</v>
      </c>
      <c r="C6864" s="3">
        <f>SUMIFS(Data!F:F,Data!$B:$B,Figure16!$B6864,Data!$A:$A,Figure16!$A6864)</f>
        <v>0</v>
      </c>
      <c r="D6864" s="3">
        <f>SUMIFS(Data!Y:Y,Data!$B:$B,Figure16!$B6864,Data!$A:$A,Figure16!$A6864)</f>
        <v>0</v>
      </c>
      <c r="E6864" s="3">
        <f>SUMIFS(Data!Q:Q,Data!$B:$B,Figure16!$B6864,Data!$A:$A,Figure16!$A6864)</f>
        <v>420333333333.33337</v>
      </c>
      <c r="F6864" s="1">
        <f t="shared" si="218"/>
        <v>0</v>
      </c>
      <c r="G6864" s="1">
        <f t="shared" si="219"/>
        <v>0</v>
      </c>
      <c r="H6864">
        <f>SUMIFS(Data!Z:Z,Data!B:B,Figure16!B6864,Data!A:A,Figure16!A6864)</f>
        <v>1</v>
      </c>
    </row>
    <row r="6865" spans="1:8">
      <c r="A6865" s="27">
        <v>2014</v>
      </c>
      <c r="B6865" t="s">
        <v>19</v>
      </c>
      <c r="C6865" s="3">
        <f>SUMIFS(Data!F:F,Data!$B:$B,Figure16!$B6865,Data!$A:$A,Figure16!$A6865)</f>
        <v>0</v>
      </c>
      <c r="D6865" s="3">
        <f>SUMIFS(Data!Y:Y,Data!$B:$B,Figure16!$B6865,Data!$A:$A,Figure16!$A6865)</f>
        <v>0</v>
      </c>
      <c r="E6865" s="3">
        <f>SUMIFS(Data!Q:Q,Data!$B:$B,Figure16!$B6865,Data!$A:$A,Figure16!$A6865)</f>
        <v>407339361695.57697</v>
      </c>
      <c r="F6865" s="1">
        <f t="shared" si="218"/>
        <v>0</v>
      </c>
      <c r="G6865" s="1">
        <f t="shared" si="219"/>
        <v>0</v>
      </c>
      <c r="H6865">
        <f>SUMIFS(Data!Z:Z,Data!B:B,Figure16!B6865,Data!A:A,Figure16!A6865)</f>
        <v>1</v>
      </c>
    </row>
    <row r="6866" spans="1:8">
      <c r="A6866" s="27">
        <v>2015</v>
      </c>
      <c r="B6866" t="s">
        <v>19</v>
      </c>
      <c r="C6866" s="3">
        <f>SUMIFS(Data!F:F,Data!$B:$B,Figure16!$B6866,Data!$A:$A,Figure16!$A6866)</f>
        <v>0</v>
      </c>
      <c r="D6866" s="3">
        <f>SUMIFS(Data!Y:Y,Data!$B:$B,Figure16!$B6866,Data!$A:$A,Figure16!$A6866)</f>
        <v>0</v>
      </c>
      <c r="E6866" s="3">
        <f>SUMIFS(Data!Q:Q,Data!$B:$B,Figure16!$B6866,Data!$A:$A,Figure16!$A6866)</f>
        <v>401399422442.96698</v>
      </c>
      <c r="F6866" s="1">
        <f t="shared" si="218"/>
        <v>0</v>
      </c>
      <c r="G6866" s="1">
        <f t="shared" si="219"/>
        <v>0</v>
      </c>
      <c r="H6866">
        <f>SUMIFS(Data!Z:Z,Data!B:B,Figure16!B6866,Data!A:A,Figure16!A6866)</f>
        <v>1</v>
      </c>
    </row>
    <row r="6867" spans="1:8">
      <c r="A6867" s="27">
        <v>2016</v>
      </c>
      <c r="B6867" t="s">
        <v>19</v>
      </c>
      <c r="C6867" s="3">
        <f>SUMIFS(Data!F:F,Data!$B:$B,Figure16!$B6867,Data!$A:$A,Figure16!$A6867)</f>
        <v>0</v>
      </c>
      <c r="D6867" s="3">
        <f>SUMIFS(Data!Y:Y,Data!$B:$B,Figure16!$B6867,Data!$A:$A,Figure16!$A6867)</f>
        <v>0</v>
      </c>
      <c r="E6867" s="3">
        <f>SUMIFS(Data!Q:Q,Data!$B:$B,Figure16!$B6867,Data!$A:$A,Figure16!$A6867)</f>
        <v>411755164832.67419</v>
      </c>
      <c r="F6867" s="1">
        <f t="shared" si="218"/>
        <v>0</v>
      </c>
      <c r="G6867" s="1">
        <f t="shared" si="219"/>
        <v>0</v>
      </c>
      <c r="H6867">
        <f>SUMIFS(Data!Z:Z,Data!B:B,Figure16!B6867,Data!A:A,Figure16!A6867)</f>
        <v>1</v>
      </c>
    </row>
    <row r="6868" spans="1:8">
      <c r="A6868" s="27">
        <v>2017</v>
      </c>
      <c r="B6868" t="s">
        <v>19</v>
      </c>
      <c r="C6868" s="3">
        <f>SUMIFS(Data!F:F,Data!$B:$B,Figure16!$B6868,Data!$A:$A,Figure16!$A6868)</f>
        <v>0</v>
      </c>
      <c r="D6868" s="3">
        <f>SUMIFS(Data!Y:Y,Data!$B:$B,Figure16!$B6868,Data!$A:$A,Figure16!$A6868)</f>
        <v>0</v>
      </c>
      <c r="E6868" s="3">
        <f>SUMIFS(Data!Q:Q,Data!$B:$B,Figure16!$B6868,Data!$A:$A,Figure16!$A6868)</f>
        <v>455302682985.75714</v>
      </c>
      <c r="F6868" s="1">
        <f t="shared" si="218"/>
        <v>0</v>
      </c>
      <c r="G6868" s="1">
        <f t="shared" si="219"/>
        <v>0</v>
      </c>
      <c r="H6868">
        <f>SUMIFS(Data!Z:Z,Data!B:B,Figure16!B6868,Data!A:A,Figure16!A6868)</f>
        <v>1</v>
      </c>
    </row>
    <row r="6869" spans="1:8">
      <c r="A6869" s="27">
        <v>2002</v>
      </c>
      <c r="B6869" t="s">
        <v>99</v>
      </c>
      <c r="C6869" s="3">
        <f>SUMIFS(Data!F:F,Data!$B:$B,Figure16!$B6869,Data!$A:$A,Figure16!$A6869)</f>
        <v>0</v>
      </c>
      <c r="D6869" s="3">
        <f>SUMIFS(Data!Y:Y,Data!$B:$B,Figure16!$B6869,Data!$A:$A,Figure16!$A6869)</f>
        <v>0</v>
      </c>
      <c r="E6869" s="3">
        <f>SUMIFS(Data!Q:Q,Data!$B:$B,Figure16!$B6869,Data!$A:$A,Figure16!$A6869)</f>
        <v>510700000</v>
      </c>
      <c r="F6869" s="1">
        <f t="shared" si="218"/>
        <v>0</v>
      </c>
      <c r="G6869" s="1">
        <f t="shared" si="219"/>
        <v>0</v>
      </c>
      <c r="H6869">
        <f>SUMIFS(Data!Z:Z,Data!B:B,Figure16!B6869,Data!A:A,Figure16!A6869)</f>
        <v>1</v>
      </c>
    </row>
    <row r="6870" spans="1:8">
      <c r="A6870" s="27">
        <v>2003</v>
      </c>
      <c r="B6870" t="s">
        <v>99</v>
      </c>
      <c r="C6870" s="3">
        <f>SUMIFS(Data!F:F,Data!$B:$B,Figure16!$B6870,Data!$A:$A,Figure16!$A6870)</f>
        <v>0</v>
      </c>
      <c r="D6870" s="3">
        <f>SUMIFS(Data!Y:Y,Data!$B:$B,Figure16!$B6870,Data!$A:$A,Figure16!$A6870)</f>
        <v>0</v>
      </c>
      <c r="E6870" s="3">
        <f>SUMIFS(Data!Q:Q,Data!$B:$B,Figure16!$B6870,Data!$A:$A,Figure16!$A6870)</f>
        <v>543400000</v>
      </c>
      <c r="F6870" s="1">
        <f t="shared" si="218"/>
        <v>0</v>
      </c>
      <c r="G6870" s="1">
        <f t="shared" si="219"/>
        <v>0</v>
      </c>
      <c r="H6870">
        <f>SUMIFS(Data!Z:Z,Data!B:B,Figure16!B6870,Data!A:A,Figure16!A6870)</f>
        <v>1</v>
      </c>
    </row>
    <row r="6871" spans="1:8">
      <c r="A6871" s="27">
        <v>2004</v>
      </c>
      <c r="B6871" t="s">
        <v>99</v>
      </c>
      <c r="C6871" s="3">
        <f>SUMIFS(Data!F:F,Data!$B:$B,Figure16!$B6871,Data!$A:$A,Figure16!$A6871)</f>
        <v>0</v>
      </c>
      <c r="D6871" s="3">
        <f>SUMIFS(Data!Y:Y,Data!$B:$B,Figure16!$B6871,Data!$A:$A,Figure16!$A6871)</f>
        <v>0</v>
      </c>
      <c r="E6871" s="3">
        <f>SUMIFS(Data!Q:Q,Data!$B:$B,Figure16!$B6871,Data!$A:$A,Figure16!$A6871)</f>
        <v>1078400000</v>
      </c>
      <c r="F6871" s="1">
        <f t="shared" si="218"/>
        <v>0</v>
      </c>
      <c r="G6871" s="1">
        <f t="shared" si="219"/>
        <v>0</v>
      </c>
      <c r="H6871">
        <f>SUMIFS(Data!Z:Z,Data!B:B,Figure16!B6871,Data!A:A,Figure16!A6871)</f>
        <v>1</v>
      </c>
    </row>
    <row r="6872" spans="1:8">
      <c r="A6872" s="27">
        <v>2005</v>
      </c>
      <c r="B6872" t="s">
        <v>99</v>
      </c>
      <c r="C6872" s="3">
        <f>SUMIFS(Data!F:F,Data!$B:$B,Figure16!$B6872,Data!$A:$A,Figure16!$A6872)</f>
        <v>0</v>
      </c>
      <c r="D6872" s="3">
        <f>SUMIFS(Data!Y:Y,Data!$B:$B,Figure16!$B6872,Data!$A:$A,Figure16!$A6872)</f>
        <v>0</v>
      </c>
      <c r="E6872" s="3">
        <f>SUMIFS(Data!Q:Q,Data!$B:$B,Figure16!$B6872,Data!$A:$A,Figure16!$A6872)</f>
        <v>1813800000</v>
      </c>
      <c r="F6872" s="1">
        <f t="shared" si="218"/>
        <v>0</v>
      </c>
      <c r="G6872" s="1">
        <f t="shared" si="219"/>
        <v>0</v>
      </c>
      <c r="H6872">
        <f>SUMIFS(Data!Z:Z,Data!B:B,Figure16!B6872,Data!A:A,Figure16!A6872)</f>
        <v>1</v>
      </c>
    </row>
    <row r="6873" spans="1:8">
      <c r="A6873" s="27">
        <v>2006</v>
      </c>
      <c r="B6873" t="s">
        <v>99</v>
      </c>
      <c r="C6873" s="3">
        <f>SUMIFS(Data!F:F,Data!$B:$B,Figure16!$B6873,Data!$A:$A,Figure16!$A6873)</f>
        <v>7000000</v>
      </c>
      <c r="D6873" s="3">
        <f>SUMIFS(Data!Y:Y,Data!$B:$B,Figure16!$B6873,Data!$A:$A,Figure16!$A6873)</f>
        <v>0</v>
      </c>
      <c r="E6873" s="3">
        <f>SUMIFS(Data!Q:Q,Data!$B:$B,Figure16!$B6873,Data!$A:$A,Figure16!$A6873)</f>
        <v>2657900000</v>
      </c>
      <c r="F6873" s="1">
        <f t="shared" si="218"/>
        <v>0.26336581511719775</v>
      </c>
      <c r="G6873" s="1">
        <f t="shared" si="219"/>
        <v>0</v>
      </c>
      <c r="H6873">
        <f>SUMIFS(Data!Z:Z,Data!B:B,Figure16!B6873,Data!A:A,Figure16!A6873)</f>
        <v>1</v>
      </c>
    </row>
    <row r="6874" spans="1:8">
      <c r="A6874" s="27">
        <v>2007</v>
      </c>
      <c r="B6874" t="s">
        <v>99</v>
      </c>
      <c r="C6874" s="3">
        <f>SUMIFS(Data!F:F,Data!$B:$B,Figure16!$B6874,Data!$A:$A,Figure16!$A6874)</f>
        <v>460070.34375</v>
      </c>
      <c r="D6874" s="3">
        <f>SUMIFS(Data!Y:Y,Data!$B:$B,Figure16!$B6874,Data!$A:$A,Figure16!$A6874)</f>
        <v>0</v>
      </c>
      <c r="E6874" s="3">
        <f>SUMIFS(Data!Q:Q,Data!$B:$B,Figure16!$B6874,Data!$A:$A,Figure16!$A6874)</f>
        <v>2880999999.9999995</v>
      </c>
      <c r="F6874" s="1">
        <f t="shared" si="218"/>
        <v>1.5969119880249915E-2</v>
      </c>
      <c r="G6874" s="1">
        <f t="shared" si="219"/>
        <v>0</v>
      </c>
      <c r="H6874">
        <f>SUMIFS(Data!Z:Z,Data!B:B,Figure16!B6874,Data!A:A,Figure16!A6874)</f>
        <v>1</v>
      </c>
    </row>
    <row r="6875" spans="1:8">
      <c r="A6875" s="27">
        <v>2008</v>
      </c>
      <c r="B6875" t="s">
        <v>99</v>
      </c>
      <c r="C6875" s="3">
        <f>SUMIFS(Data!F:F,Data!$B:$B,Figure16!$B6875,Data!$A:$A,Figure16!$A6875)</f>
        <v>571956.3671875</v>
      </c>
      <c r="D6875" s="3">
        <f>SUMIFS(Data!Y:Y,Data!$B:$B,Figure16!$B6875,Data!$A:$A,Figure16!$A6875)</f>
        <v>0</v>
      </c>
      <c r="E6875" s="3">
        <f>SUMIFS(Data!Q:Q,Data!$B:$B,Figure16!$B6875,Data!$A:$A,Figure16!$A6875)</f>
        <v>4391399999.999999</v>
      </c>
      <c r="F6875" s="1">
        <f t="shared" si="218"/>
        <v>1.3024465254531586E-2</v>
      </c>
      <c r="G6875" s="1">
        <f t="shared" si="219"/>
        <v>0</v>
      </c>
      <c r="H6875">
        <f>SUMIFS(Data!Z:Z,Data!B:B,Figure16!B6875,Data!A:A,Figure16!A6875)</f>
        <v>1</v>
      </c>
    </row>
    <row r="6876" spans="1:8">
      <c r="A6876" s="27">
        <v>2009</v>
      </c>
      <c r="B6876" t="s">
        <v>99</v>
      </c>
      <c r="C6876" s="3">
        <f>SUMIFS(Data!F:F,Data!$B:$B,Figure16!$B6876,Data!$A:$A,Figure16!$A6876)</f>
        <v>0</v>
      </c>
      <c r="D6876" s="3">
        <f>SUMIFS(Data!Y:Y,Data!$B:$B,Figure16!$B6876,Data!$A:$A,Figure16!$A6876)</f>
        <v>0</v>
      </c>
      <c r="E6876" s="3">
        <f>SUMIFS(Data!Q:Q,Data!$B:$B,Figure16!$B6876,Data!$A:$A,Figure16!$A6876)</f>
        <v>3199600000</v>
      </c>
      <c r="F6876" s="1">
        <f t="shared" si="218"/>
        <v>0</v>
      </c>
      <c r="G6876" s="1">
        <f t="shared" si="219"/>
        <v>0</v>
      </c>
      <c r="H6876">
        <f>SUMIFS(Data!Z:Z,Data!B:B,Figure16!B6876,Data!A:A,Figure16!A6876)</f>
        <v>1</v>
      </c>
    </row>
    <row r="6877" spans="1:8">
      <c r="A6877" s="27">
        <v>2010</v>
      </c>
      <c r="B6877" t="s">
        <v>99</v>
      </c>
      <c r="C6877" s="3">
        <f>SUMIFS(Data!F:F,Data!$B:$B,Figure16!$B6877,Data!$A:$A,Figure16!$A6877)</f>
        <v>6000000</v>
      </c>
      <c r="D6877" s="3">
        <f>SUMIFS(Data!Y:Y,Data!$B:$B,Figure16!$B6877,Data!$A:$A,Figure16!$A6877)</f>
        <v>0</v>
      </c>
      <c r="E6877" s="3">
        <f>SUMIFS(Data!Q:Q,Data!$B:$B,Figure16!$B6877,Data!$A:$A,Figure16!$A6877)</f>
        <v>3998900000.0000005</v>
      </c>
      <c r="F6877" s="1">
        <f t="shared" si="218"/>
        <v>0.15004126134687037</v>
      </c>
      <c r="G6877" s="1">
        <f t="shared" si="219"/>
        <v>0</v>
      </c>
      <c r="H6877">
        <f>SUMIFS(Data!Z:Z,Data!B:B,Figure16!B6877,Data!A:A,Figure16!A6877)</f>
        <v>1</v>
      </c>
    </row>
    <row r="6878" spans="1:8">
      <c r="A6878" s="27">
        <v>2011</v>
      </c>
      <c r="B6878" t="s">
        <v>99</v>
      </c>
      <c r="C6878" s="3">
        <f>SUMIFS(Data!F:F,Data!$B:$B,Figure16!$B6878,Data!$A:$A,Figure16!$A6878)</f>
        <v>0</v>
      </c>
      <c r="D6878" s="3">
        <f>SUMIFS(Data!Y:Y,Data!$B:$B,Figure16!$B6878,Data!$A:$A,Figure16!$A6878)</f>
        <v>0</v>
      </c>
      <c r="E6878" s="3">
        <f>SUMIFS(Data!Q:Q,Data!$B:$B,Figure16!$B6878,Data!$A:$A,Figure16!$A6878)</f>
        <v>5681900000</v>
      </c>
      <c r="F6878" s="1">
        <f t="shared" si="218"/>
        <v>0</v>
      </c>
      <c r="G6878" s="1">
        <f t="shared" si="219"/>
        <v>0</v>
      </c>
      <c r="H6878">
        <f>SUMIFS(Data!Z:Z,Data!B:B,Figure16!B6878,Data!A:A,Figure16!A6878)</f>
        <v>1</v>
      </c>
    </row>
    <row r="6879" spans="1:8">
      <c r="A6879" s="27">
        <v>2012</v>
      </c>
      <c r="B6879" t="s">
        <v>99</v>
      </c>
      <c r="C6879" s="3">
        <f>SUMIFS(Data!F:F,Data!$B:$B,Figure16!$B6879,Data!$A:$A,Figure16!$A6879)</f>
        <v>0</v>
      </c>
      <c r="D6879" s="3">
        <f>SUMIFS(Data!Y:Y,Data!$B:$B,Figure16!$B6879,Data!$A:$A,Figure16!$A6879)</f>
        <v>0</v>
      </c>
      <c r="E6879" s="3">
        <f>SUMIFS(Data!Q:Q,Data!$B:$B,Figure16!$B6879,Data!$A:$A,Figure16!$A6879)</f>
        <v>6671000000</v>
      </c>
      <c r="F6879" s="1">
        <f t="shared" si="218"/>
        <v>0</v>
      </c>
      <c r="G6879" s="1">
        <f t="shared" si="219"/>
        <v>0</v>
      </c>
      <c r="H6879">
        <f>SUMIFS(Data!Z:Z,Data!B:B,Figure16!B6879,Data!A:A,Figure16!A6879)</f>
        <v>1</v>
      </c>
    </row>
    <row r="6880" spans="1:8">
      <c r="A6880" s="27">
        <v>2013</v>
      </c>
      <c r="B6880" t="s">
        <v>99</v>
      </c>
      <c r="C6880" s="3">
        <f>SUMIFS(Data!F:F,Data!$B:$B,Figure16!$B6880,Data!$A:$A,Figure16!$A6880)</f>
        <v>0</v>
      </c>
      <c r="D6880" s="3">
        <f>SUMIFS(Data!Y:Y,Data!$B:$B,Figure16!$B6880,Data!$A:$A,Figure16!$A6880)</f>
        <v>0</v>
      </c>
      <c r="E6880" s="3">
        <f>SUMIFS(Data!Q:Q,Data!$B:$B,Figure16!$B6880,Data!$A:$A,Figure16!$A6880)</f>
        <v>5649800000</v>
      </c>
      <c r="F6880" s="1">
        <f t="shared" si="218"/>
        <v>0</v>
      </c>
      <c r="G6880" s="1">
        <f t="shared" si="219"/>
        <v>0</v>
      </c>
      <c r="H6880">
        <f>SUMIFS(Data!Z:Z,Data!B:B,Figure16!B6880,Data!A:A,Figure16!A6880)</f>
        <v>1</v>
      </c>
    </row>
    <row r="6881" spans="1:8">
      <c r="A6881" s="27">
        <v>2014</v>
      </c>
      <c r="B6881" t="s">
        <v>99</v>
      </c>
      <c r="C6881" s="3">
        <f>SUMIFS(Data!F:F,Data!$B:$B,Figure16!$B6881,Data!$A:$A,Figure16!$A6881)</f>
        <v>0</v>
      </c>
      <c r="D6881" s="3">
        <f>SUMIFS(Data!Y:Y,Data!$B:$B,Figure16!$B6881,Data!$A:$A,Figure16!$A6881)</f>
        <v>0</v>
      </c>
      <c r="E6881" s="3">
        <f>SUMIFS(Data!Q:Q,Data!$B:$B,Figure16!$B6881,Data!$A:$A,Figure16!$A6881)</f>
        <v>4045400000</v>
      </c>
      <c r="F6881" s="1">
        <f t="shared" si="218"/>
        <v>0</v>
      </c>
      <c r="G6881" s="1">
        <f t="shared" si="219"/>
        <v>0</v>
      </c>
      <c r="H6881">
        <f>SUMIFS(Data!Z:Z,Data!B:B,Figure16!B6881,Data!A:A,Figure16!A6881)</f>
        <v>1</v>
      </c>
    </row>
    <row r="6882" spans="1:8">
      <c r="A6882" s="27">
        <v>2015</v>
      </c>
      <c r="B6882" t="s">
        <v>99</v>
      </c>
      <c r="C6882" s="3">
        <f>SUMIFS(Data!F:F,Data!$B:$B,Figure16!$B6882,Data!$A:$A,Figure16!$A6882)</f>
        <v>50000000</v>
      </c>
      <c r="D6882" s="3">
        <f>SUMIFS(Data!Y:Y,Data!$B:$B,Figure16!$B6882,Data!$A:$A,Figure16!$A6882)</f>
        <v>0</v>
      </c>
      <c r="E6882" s="3">
        <f>SUMIFS(Data!Q:Q,Data!$B:$B,Figure16!$B6882,Data!$A:$A,Figure16!$A6882)</f>
        <v>3104400000</v>
      </c>
      <c r="F6882" s="1">
        <f t="shared" si="218"/>
        <v>1.6106171885066356</v>
      </c>
      <c r="G6882" s="1">
        <f t="shared" si="219"/>
        <v>0</v>
      </c>
      <c r="H6882">
        <f>SUMIFS(Data!Z:Z,Data!B:B,Figure16!B6882,Data!A:A,Figure16!A6882)</f>
        <v>1</v>
      </c>
    </row>
    <row r="6883" spans="1:8">
      <c r="A6883" s="27">
        <v>2016</v>
      </c>
      <c r="B6883" t="s">
        <v>99</v>
      </c>
      <c r="C6883" s="3">
        <f>SUMIFS(Data!F:F,Data!$B:$B,Figure16!$B6883,Data!$A:$A,Figure16!$A6883)</f>
        <v>0</v>
      </c>
      <c r="D6883" s="3">
        <f>SUMIFS(Data!Y:Y,Data!$B:$B,Figure16!$B6883,Data!$A:$A,Figure16!$A6883)</f>
        <v>0</v>
      </c>
      <c r="E6883" s="3">
        <f>SUMIFS(Data!Q:Q,Data!$B:$B,Figure16!$B6883,Data!$A:$A,Figure16!$A6883)</f>
        <v>2521000000</v>
      </c>
      <c r="F6883" s="1">
        <f t="shared" si="218"/>
        <v>0</v>
      </c>
      <c r="G6883" s="1">
        <f t="shared" si="219"/>
        <v>0</v>
      </c>
      <c r="H6883">
        <f>SUMIFS(Data!Z:Z,Data!B:B,Figure16!B6883,Data!A:A,Figure16!A6883)</f>
        <v>1</v>
      </c>
    </row>
    <row r="6884" spans="1:8">
      <c r="A6884" s="27">
        <v>2017</v>
      </c>
      <c r="B6884" t="s">
        <v>99</v>
      </c>
      <c r="C6884" s="3">
        <f>SUMIFS(Data!F:F,Data!$B:$B,Figure16!$B6884,Data!$A:$A,Figure16!$A6884)</f>
        <v>0</v>
      </c>
      <c r="D6884" s="3">
        <f>SUMIFS(Data!Y:Y,Data!$B:$B,Figure16!$B6884,Data!$A:$A,Figure16!$A6884)</f>
        <v>0</v>
      </c>
      <c r="E6884" s="3">
        <f>SUMIFS(Data!Q:Q,Data!$B:$B,Figure16!$B6884,Data!$A:$A,Figure16!$A6884)</f>
        <v>2954620999.5844097</v>
      </c>
      <c r="F6884" s="1">
        <f t="shared" si="218"/>
        <v>0</v>
      </c>
      <c r="G6884" s="1">
        <f t="shared" si="219"/>
        <v>0</v>
      </c>
      <c r="H6884">
        <f>SUMIFS(Data!Z:Z,Data!B:B,Figure16!B6884,Data!A:A,Figure16!A6884)</f>
        <v>1</v>
      </c>
    </row>
    <row r="6885" spans="1:8">
      <c r="A6885" s="27">
        <v>1960</v>
      </c>
      <c r="B6885" t="s">
        <v>42</v>
      </c>
      <c r="C6885" s="3">
        <f>SUMIFS(Data!F:F,Data!$B:$B,Figure16!$B6885,Data!$A:$A,Figure16!$A6885)</f>
        <v>0</v>
      </c>
      <c r="D6885" s="3">
        <f>SUMIFS(Data!Y:Y,Data!$B:$B,Figure16!$B6885,Data!$A:$A,Figure16!$A6885)</f>
        <v>0</v>
      </c>
      <c r="E6885" s="3">
        <f>SUMIFS(Data!Q:Q,Data!$B:$B,Figure16!$B6885,Data!$A:$A,Figure16!$A6885)</f>
        <v>121128073.11402225</v>
      </c>
      <c r="F6885" s="1">
        <f t="shared" si="218"/>
        <v>0</v>
      </c>
      <c r="G6885" s="1">
        <f t="shared" si="219"/>
        <v>0</v>
      </c>
      <c r="H6885">
        <f>SUMIFS(Data!Z:Z,Data!B:B,Figure16!B6885,Data!A:A,Figure16!A6885)</f>
        <v>1</v>
      </c>
    </row>
    <row r="6886" spans="1:8">
      <c r="A6886" s="27">
        <v>1961</v>
      </c>
      <c r="B6886" t="s">
        <v>42</v>
      </c>
      <c r="C6886" s="3">
        <f>SUMIFS(Data!F:F,Data!$B:$B,Figure16!$B6886,Data!$A:$A,Figure16!$A6886)</f>
        <v>0</v>
      </c>
      <c r="D6886" s="3">
        <f>SUMIFS(Data!Y:Y,Data!$B:$B,Figure16!$B6886,Data!$A:$A,Figure16!$A6886)</f>
        <v>0</v>
      </c>
      <c r="E6886" s="3">
        <f>SUMIFS(Data!Q:Q,Data!$B:$B,Figure16!$B6886,Data!$A:$A,Figure16!$A6886)</f>
        <v>126396469.70705794</v>
      </c>
      <c r="F6886" s="1">
        <f t="shared" si="218"/>
        <v>0</v>
      </c>
      <c r="G6886" s="1">
        <f t="shared" si="219"/>
        <v>0</v>
      </c>
      <c r="H6886">
        <f>SUMIFS(Data!Z:Z,Data!B:B,Figure16!B6886,Data!A:A,Figure16!A6886)</f>
        <v>1</v>
      </c>
    </row>
    <row r="6887" spans="1:8">
      <c r="A6887" s="27">
        <v>1962</v>
      </c>
      <c r="B6887" t="s">
        <v>42</v>
      </c>
      <c r="C6887" s="3">
        <f>SUMIFS(Data!F:F,Data!$B:$B,Figure16!$B6887,Data!$A:$A,Figure16!$A6887)</f>
        <v>0</v>
      </c>
      <c r="D6887" s="3">
        <f>SUMIFS(Data!Y:Y,Data!$B:$B,Figure16!$B6887,Data!$A:$A,Figure16!$A6887)</f>
        <v>0</v>
      </c>
      <c r="E6887" s="3">
        <f>SUMIFS(Data!Q:Q,Data!$B:$B,Figure16!$B6887,Data!$A:$A,Figure16!$A6887)</f>
        <v>132237441.63086258</v>
      </c>
      <c r="F6887" s="1">
        <f t="shared" si="218"/>
        <v>0</v>
      </c>
      <c r="G6887" s="1">
        <f t="shared" si="219"/>
        <v>0</v>
      </c>
      <c r="H6887">
        <f>SUMIFS(Data!Z:Z,Data!B:B,Figure16!B6887,Data!A:A,Figure16!A6887)</f>
        <v>1</v>
      </c>
    </row>
    <row r="6888" spans="1:8">
      <c r="A6888" s="27">
        <v>1963</v>
      </c>
      <c r="B6888" t="s">
        <v>42</v>
      </c>
      <c r="C6888" s="3">
        <f>SUMIFS(Data!F:F,Data!$B:$B,Figure16!$B6888,Data!$A:$A,Figure16!$A6888)</f>
        <v>0</v>
      </c>
      <c r="D6888" s="3">
        <f>SUMIFS(Data!Y:Y,Data!$B:$B,Figure16!$B6888,Data!$A:$A,Figure16!$A6888)</f>
        <v>0</v>
      </c>
      <c r="E6888" s="3">
        <f>SUMIFS(Data!Q:Q,Data!$B:$B,Figure16!$B6888,Data!$A:$A,Figure16!$A6888)</f>
        <v>143255784.51075113</v>
      </c>
      <c r="F6888" s="1">
        <f t="shared" si="218"/>
        <v>0</v>
      </c>
      <c r="G6888" s="1">
        <f t="shared" si="219"/>
        <v>0</v>
      </c>
      <c r="H6888">
        <f>SUMIFS(Data!Z:Z,Data!B:B,Figure16!B6888,Data!A:A,Figure16!A6888)</f>
        <v>1</v>
      </c>
    </row>
    <row r="6889" spans="1:8">
      <c r="A6889" s="27">
        <v>1964</v>
      </c>
      <c r="B6889" t="s">
        <v>42</v>
      </c>
      <c r="C6889" s="3">
        <f>SUMIFS(Data!F:F,Data!$B:$B,Figure16!$B6889,Data!$A:$A,Figure16!$A6889)</f>
        <v>0</v>
      </c>
      <c r="D6889" s="3">
        <f>SUMIFS(Data!Y:Y,Data!$B:$B,Figure16!$B6889,Data!$A:$A,Figure16!$A6889)</f>
        <v>0</v>
      </c>
      <c r="E6889" s="3">
        <f>SUMIFS(Data!Q:Q,Data!$B:$B,Figure16!$B6889,Data!$A:$A,Figure16!$A6889)</f>
        <v>166104067.6300427</v>
      </c>
      <c r="F6889" s="1">
        <f t="shared" si="218"/>
        <v>0</v>
      </c>
      <c r="G6889" s="1">
        <f t="shared" si="219"/>
        <v>0</v>
      </c>
      <c r="H6889">
        <f>SUMIFS(Data!Z:Z,Data!B:B,Figure16!B6889,Data!A:A,Figure16!A6889)</f>
        <v>1</v>
      </c>
    </row>
    <row r="6890" spans="1:8">
      <c r="A6890" s="27">
        <v>1965</v>
      </c>
      <c r="B6890" t="s">
        <v>42</v>
      </c>
      <c r="C6890" s="3">
        <f>SUMIFS(Data!F:F,Data!$B:$B,Figure16!$B6890,Data!$A:$A,Figure16!$A6890)</f>
        <v>0</v>
      </c>
      <c r="D6890" s="3">
        <f>SUMIFS(Data!Y:Y,Data!$B:$B,Figure16!$B6890,Data!$A:$A,Figure16!$A6890)</f>
        <v>0</v>
      </c>
      <c r="E6890" s="3">
        <f>SUMIFS(Data!Q:Q,Data!$B:$B,Figure16!$B6890,Data!$A:$A,Figure16!$A6890)</f>
        <v>187300336.36536878</v>
      </c>
      <c r="F6890" s="1">
        <f t="shared" si="218"/>
        <v>0</v>
      </c>
      <c r="G6890" s="1">
        <f t="shared" si="219"/>
        <v>0</v>
      </c>
      <c r="H6890">
        <f>SUMIFS(Data!Z:Z,Data!B:B,Figure16!B6890,Data!A:A,Figure16!A6890)</f>
        <v>1</v>
      </c>
    </row>
    <row r="6891" spans="1:8">
      <c r="A6891" s="27">
        <v>1966</v>
      </c>
      <c r="B6891" t="s">
        <v>42</v>
      </c>
      <c r="C6891" s="3">
        <f>SUMIFS(Data!F:F,Data!$B:$B,Figure16!$B6891,Data!$A:$A,Figure16!$A6891)</f>
        <v>0</v>
      </c>
      <c r="D6891" s="3">
        <f>SUMIFS(Data!Y:Y,Data!$B:$B,Figure16!$B6891,Data!$A:$A,Figure16!$A6891)</f>
        <v>0</v>
      </c>
      <c r="E6891" s="3">
        <f>SUMIFS(Data!Q:Q,Data!$B:$B,Figure16!$B6891,Data!$A:$A,Figure16!$A6891)</f>
        <v>216136263.91249698</v>
      </c>
      <c r="F6891" s="1">
        <f t="shared" si="218"/>
        <v>0</v>
      </c>
      <c r="G6891" s="1">
        <f t="shared" si="219"/>
        <v>0</v>
      </c>
      <c r="H6891">
        <f>SUMIFS(Data!Z:Z,Data!B:B,Figure16!B6891,Data!A:A,Figure16!A6891)</f>
        <v>1</v>
      </c>
    </row>
    <row r="6892" spans="1:8">
      <c r="A6892" s="27">
        <v>1967</v>
      </c>
      <c r="B6892" t="s">
        <v>42</v>
      </c>
      <c r="C6892" s="3">
        <f>SUMIFS(Data!F:F,Data!$B:$B,Figure16!$B6892,Data!$A:$A,Figure16!$A6892)</f>
        <v>0</v>
      </c>
      <c r="D6892" s="3">
        <f>SUMIFS(Data!Y:Y,Data!$B:$B,Figure16!$B6892,Data!$A:$A,Figure16!$A6892)</f>
        <v>0</v>
      </c>
      <c r="E6892" s="3">
        <f>SUMIFS(Data!Q:Q,Data!$B:$B,Figure16!$B6892,Data!$A:$A,Figure16!$A6892)</f>
        <v>231706475.46411416</v>
      </c>
      <c r="F6892" s="1">
        <f t="shared" si="218"/>
        <v>0</v>
      </c>
      <c r="G6892" s="1">
        <f t="shared" si="219"/>
        <v>0</v>
      </c>
      <c r="H6892">
        <f>SUMIFS(Data!Z:Z,Data!B:B,Figure16!B6892,Data!A:A,Figure16!A6892)</f>
        <v>1</v>
      </c>
    </row>
    <row r="6893" spans="1:8">
      <c r="A6893" s="27">
        <v>1968</v>
      </c>
      <c r="B6893" t="s">
        <v>42</v>
      </c>
      <c r="C6893" s="3">
        <f>SUMIFS(Data!F:F,Data!$B:$B,Figure16!$B6893,Data!$A:$A,Figure16!$A6893)</f>
        <v>0</v>
      </c>
      <c r="D6893" s="3">
        <f>SUMIFS(Data!Y:Y,Data!$B:$B,Figure16!$B6893,Data!$A:$A,Figure16!$A6893)</f>
        <v>0</v>
      </c>
      <c r="E6893" s="3">
        <f>SUMIFS(Data!Q:Q,Data!$B:$B,Figure16!$B6893,Data!$A:$A,Figure16!$A6893)</f>
        <v>241956910.65810272</v>
      </c>
      <c r="F6893" s="1">
        <f t="shared" si="218"/>
        <v>0</v>
      </c>
      <c r="G6893" s="1">
        <f t="shared" si="219"/>
        <v>0</v>
      </c>
      <c r="H6893">
        <f>SUMIFS(Data!Z:Z,Data!B:B,Figure16!B6893,Data!A:A,Figure16!A6893)</f>
        <v>1</v>
      </c>
    </row>
    <row r="6894" spans="1:8">
      <c r="A6894" s="27">
        <v>1969</v>
      </c>
      <c r="B6894" t="s">
        <v>42</v>
      </c>
      <c r="C6894" s="3">
        <f>SUMIFS(Data!F:F,Data!$B:$B,Figure16!$B6894,Data!$A:$A,Figure16!$A6894)</f>
        <v>0</v>
      </c>
      <c r="D6894" s="3">
        <f>SUMIFS(Data!Y:Y,Data!$B:$B,Figure16!$B6894,Data!$A:$A,Figure16!$A6894)</f>
        <v>0</v>
      </c>
      <c r="E6894" s="3">
        <f>SUMIFS(Data!Q:Q,Data!$B:$B,Figure16!$B6894,Data!$A:$A,Figure16!$A6894)</f>
        <v>267732446.37841272</v>
      </c>
      <c r="F6894" s="1">
        <f t="shared" si="218"/>
        <v>0</v>
      </c>
      <c r="G6894" s="1">
        <f t="shared" si="219"/>
        <v>0</v>
      </c>
      <c r="H6894">
        <f>SUMIFS(Data!Z:Z,Data!B:B,Figure16!B6894,Data!A:A,Figure16!A6894)</f>
        <v>1</v>
      </c>
    </row>
    <row r="6895" spans="1:8">
      <c r="A6895" s="27">
        <v>1970</v>
      </c>
      <c r="B6895" t="s">
        <v>42</v>
      </c>
      <c r="C6895" s="3">
        <f>SUMIFS(Data!F:F,Data!$B:$B,Figure16!$B6895,Data!$A:$A,Figure16!$A6895)</f>
        <v>0</v>
      </c>
      <c r="D6895" s="3">
        <f>SUMIFS(Data!Y:Y,Data!$B:$B,Figure16!$B6895,Data!$A:$A,Figure16!$A6895)</f>
        <v>0</v>
      </c>
      <c r="E6895" s="3">
        <f>SUMIFS(Data!Q:Q,Data!$B:$B,Figure16!$B6895,Data!$A:$A,Figure16!$A6895)</f>
        <v>253976626.16663852</v>
      </c>
      <c r="F6895" s="1">
        <f t="shared" si="218"/>
        <v>0</v>
      </c>
      <c r="G6895" s="1">
        <f t="shared" si="219"/>
        <v>0</v>
      </c>
      <c r="H6895">
        <f>SUMIFS(Data!Z:Z,Data!B:B,Figure16!B6895,Data!A:A,Figure16!A6895)</f>
        <v>1</v>
      </c>
    </row>
    <row r="6896" spans="1:8">
      <c r="A6896" s="27">
        <v>1971</v>
      </c>
      <c r="B6896" t="s">
        <v>42</v>
      </c>
      <c r="C6896" s="3">
        <f>SUMIFS(Data!F:F,Data!$B:$B,Figure16!$B6896,Data!$A:$A,Figure16!$A6896)</f>
        <v>0</v>
      </c>
      <c r="D6896" s="3">
        <f>SUMIFS(Data!Y:Y,Data!$B:$B,Figure16!$B6896,Data!$A:$A,Figure16!$A6896)</f>
        <v>0</v>
      </c>
      <c r="E6896" s="3">
        <f>SUMIFS(Data!Q:Q,Data!$B:$B,Figure16!$B6896,Data!$A:$A,Figure16!$A6896)</f>
        <v>286537524.99033076</v>
      </c>
      <c r="F6896" s="1">
        <f t="shared" si="218"/>
        <v>0</v>
      </c>
      <c r="G6896" s="1">
        <f t="shared" si="219"/>
        <v>0</v>
      </c>
      <c r="H6896">
        <f>SUMIFS(Data!Z:Z,Data!B:B,Figure16!B6896,Data!A:A,Figure16!A6896)</f>
        <v>1</v>
      </c>
    </row>
    <row r="6897" spans="1:8">
      <c r="A6897" s="27">
        <v>1972</v>
      </c>
      <c r="B6897" t="s">
        <v>42</v>
      </c>
      <c r="C6897" s="3">
        <f>SUMIFS(Data!F:F,Data!$B:$B,Figure16!$B6897,Data!$A:$A,Figure16!$A6897)</f>
        <v>45000000</v>
      </c>
      <c r="D6897" s="3">
        <f>SUMIFS(Data!Y:Y,Data!$B:$B,Figure16!$B6897,Data!$A:$A,Figure16!$A6897)</f>
        <v>0</v>
      </c>
      <c r="E6897" s="3">
        <f>SUMIFS(Data!Q:Q,Data!$B:$B,Figure16!$B6897,Data!$A:$A,Figure16!$A6897)</f>
        <v>335677636.89373702</v>
      </c>
      <c r="F6897" s="1">
        <f t="shared" si="218"/>
        <v>13.405718777222361</v>
      </c>
      <c r="G6897" s="1">
        <f t="shared" si="219"/>
        <v>0</v>
      </c>
      <c r="H6897">
        <f>SUMIFS(Data!Z:Z,Data!B:B,Figure16!B6897,Data!A:A,Figure16!A6897)</f>
        <v>1</v>
      </c>
    </row>
    <row r="6898" spans="1:8">
      <c r="A6898" s="27">
        <v>1973</v>
      </c>
      <c r="B6898" t="s">
        <v>42</v>
      </c>
      <c r="C6898" s="3">
        <f>SUMIFS(Data!F:F,Data!$B:$B,Figure16!$B6898,Data!$A:$A,Figure16!$A6898)</f>
        <v>0</v>
      </c>
      <c r="D6898" s="3">
        <f>SUMIFS(Data!Y:Y,Data!$B:$B,Figure16!$B6898,Data!$A:$A,Figure16!$A6898)</f>
        <v>0</v>
      </c>
      <c r="E6898" s="3">
        <f>SUMIFS(Data!Q:Q,Data!$B:$B,Figure16!$B6898,Data!$A:$A,Figure16!$A6898)</f>
        <v>406479906.15965241</v>
      </c>
      <c r="F6898" s="1">
        <f t="shared" si="218"/>
        <v>0</v>
      </c>
      <c r="G6898" s="1">
        <f t="shared" si="219"/>
        <v>0</v>
      </c>
      <c r="H6898">
        <f>SUMIFS(Data!Z:Z,Data!B:B,Figure16!B6898,Data!A:A,Figure16!A6898)</f>
        <v>1</v>
      </c>
    </row>
    <row r="6899" spans="1:8">
      <c r="A6899" s="27">
        <v>1974</v>
      </c>
      <c r="B6899" t="s">
        <v>42</v>
      </c>
      <c r="C6899" s="3">
        <f>SUMIFS(Data!F:F,Data!$B:$B,Figure16!$B6899,Data!$A:$A,Figure16!$A6899)</f>
        <v>0</v>
      </c>
      <c r="D6899" s="3">
        <f>SUMIFS(Data!Y:Y,Data!$B:$B,Figure16!$B6899,Data!$A:$A,Figure16!$A6899)</f>
        <v>0</v>
      </c>
      <c r="E6899" s="3">
        <f>SUMIFS(Data!Q:Q,Data!$B:$B,Figure16!$B6899,Data!$A:$A,Figure16!$A6899)</f>
        <v>560437742.59497213</v>
      </c>
      <c r="F6899" s="1">
        <f t="shared" si="218"/>
        <v>0</v>
      </c>
      <c r="G6899" s="1">
        <f t="shared" si="219"/>
        <v>0</v>
      </c>
      <c r="H6899">
        <f>SUMIFS(Data!Z:Z,Data!B:B,Figure16!B6899,Data!A:A,Figure16!A6899)</f>
        <v>1</v>
      </c>
    </row>
    <row r="6900" spans="1:8">
      <c r="A6900" s="27">
        <v>1975</v>
      </c>
      <c r="B6900" t="s">
        <v>42</v>
      </c>
      <c r="C6900" s="3">
        <f>SUMIFS(Data!F:F,Data!$B:$B,Figure16!$B6900,Data!$A:$A,Figure16!$A6900)</f>
        <v>0</v>
      </c>
      <c r="D6900" s="3">
        <f>SUMIFS(Data!Y:Y,Data!$B:$B,Figure16!$B6900,Data!$A:$A,Figure16!$A6900)</f>
        <v>0</v>
      </c>
      <c r="E6900" s="3">
        <f>SUMIFS(Data!Q:Q,Data!$B:$B,Figure16!$B6900,Data!$A:$A,Figure16!$A6900)</f>
        <v>617321669.39087665</v>
      </c>
      <c r="F6900" s="1">
        <f t="shared" si="218"/>
        <v>0</v>
      </c>
      <c r="G6900" s="1">
        <f t="shared" si="219"/>
        <v>0</v>
      </c>
      <c r="H6900">
        <f>SUMIFS(Data!Z:Z,Data!B:B,Figure16!B6900,Data!A:A,Figure16!A6900)</f>
        <v>1</v>
      </c>
    </row>
    <row r="6901" spans="1:8">
      <c r="A6901" s="27">
        <v>1976</v>
      </c>
      <c r="B6901" t="s">
        <v>42</v>
      </c>
      <c r="C6901" s="3">
        <f>SUMIFS(Data!F:F,Data!$B:$B,Figure16!$B6901,Data!$A:$A,Figure16!$A6901)</f>
        <v>0</v>
      </c>
      <c r="D6901" s="3">
        <f>SUMIFS(Data!Y:Y,Data!$B:$B,Figure16!$B6901,Data!$A:$A,Figure16!$A6901)</f>
        <v>0</v>
      </c>
      <c r="E6901" s="3">
        <f>SUMIFS(Data!Q:Q,Data!$B:$B,Figure16!$B6901,Data!$A:$A,Figure16!$A6901)</f>
        <v>619375134.18051016</v>
      </c>
      <c r="F6901" s="1">
        <f t="shared" si="218"/>
        <v>0</v>
      </c>
      <c r="G6901" s="1">
        <f t="shared" si="219"/>
        <v>0</v>
      </c>
      <c r="H6901">
        <f>SUMIFS(Data!Z:Z,Data!B:B,Figure16!B6901,Data!A:A,Figure16!A6901)</f>
        <v>1</v>
      </c>
    </row>
    <row r="6902" spans="1:8">
      <c r="A6902" s="27">
        <v>1977</v>
      </c>
      <c r="B6902" t="s">
        <v>42</v>
      </c>
      <c r="C6902" s="3">
        <f>SUMIFS(Data!F:F,Data!$B:$B,Figure16!$B6902,Data!$A:$A,Figure16!$A6902)</f>
        <v>0</v>
      </c>
      <c r="D6902" s="3">
        <f>SUMIFS(Data!Y:Y,Data!$B:$B,Figure16!$B6902,Data!$A:$A,Figure16!$A6902)</f>
        <v>0</v>
      </c>
      <c r="E6902" s="3">
        <f>SUMIFS(Data!Q:Q,Data!$B:$B,Figure16!$B6902,Data!$A:$A,Figure16!$A6902)</f>
        <v>777435020.47584724</v>
      </c>
      <c r="F6902" s="1">
        <f t="shared" si="218"/>
        <v>0</v>
      </c>
      <c r="G6902" s="1">
        <f t="shared" si="219"/>
        <v>0</v>
      </c>
      <c r="H6902">
        <f>SUMIFS(Data!Z:Z,Data!B:B,Figure16!B6902,Data!A:A,Figure16!A6902)</f>
        <v>1</v>
      </c>
    </row>
    <row r="6903" spans="1:8">
      <c r="A6903" s="27">
        <v>1978</v>
      </c>
      <c r="B6903" t="s">
        <v>42</v>
      </c>
      <c r="C6903" s="3">
        <f>SUMIFS(Data!F:F,Data!$B:$B,Figure16!$B6903,Data!$A:$A,Figure16!$A6903)</f>
        <v>0</v>
      </c>
      <c r="D6903" s="3">
        <f>SUMIFS(Data!Y:Y,Data!$B:$B,Figure16!$B6903,Data!$A:$A,Figure16!$A6903)</f>
        <v>0</v>
      </c>
      <c r="E6903" s="3">
        <f>SUMIFS(Data!Q:Q,Data!$B:$B,Figure16!$B6903,Data!$A:$A,Figure16!$A6903)</f>
        <v>824263841.53926396</v>
      </c>
      <c r="F6903" s="1">
        <f t="shared" si="218"/>
        <v>0</v>
      </c>
      <c r="G6903" s="1">
        <f t="shared" si="219"/>
        <v>0</v>
      </c>
      <c r="H6903">
        <f>SUMIFS(Data!Z:Z,Data!B:B,Figure16!B6903,Data!A:A,Figure16!A6903)</f>
        <v>1</v>
      </c>
    </row>
    <row r="6904" spans="1:8">
      <c r="A6904" s="27">
        <v>1979</v>
      </c>
      <c r="B6904" t="s">
        <v>42</v>
      </c>
      <c r="C6904" s="3">
        <f>SUMIFS(Data!F:F,Data!$B:$B,Figure16!$B6904,Data!$A:$A,Figure16!$A6904)</f>
        <v>0</v>
      </c>
      <c r="D6904" s="3">
        <f>SUMIFS(Data!Y:Y,Data!$B:$B,Figure16!$B6904,Data!$A:$A,Figure16!$A6904)</f>
        <v>0</v>
      </c>
      <c r="E6904" s="3">
        <f>SUMIFS(Data!Q:Q,Data!$B:$B,Figure16!$B6904,Data!$A:$A,Figure16!$A6904)</f>
        <v>891775906.63101459</v>
      </c>
      <c r="F6904" s="1">
        <f t="shared" si="218"/>
        <v>0</v>
      </c>
      <c r="G6904" s="1">
        <f t="shared" si="219"/>
        <v>0</v>
      </c>
      <c r="H6904">
        <f>SUMIFS(Data!Z:Z,Data!B:B,Figure16!B6904,Data!A:A,Figure16!A6904)</f>
        <v>1</v>
      </c>
    </row>
    <row r="6905" spans="1:8">
      <c r="A6905" s="27">
        <v>1980</v>
      </c>
      <c r="B6905" t="s">
        <v>42</v>
      </c>
      <c r="C6905" s="3">
        <f>SUMIFS(Data!F:F,Data!$B:$B,Figure16!$B6905,Data!$A:$A,Figure16!$A6905)</f>
        <v>0</v>
      </c>
      <c r="D6905" s="3">
        <f>SUMIFS(Data!Y:Y,Data!$B:$B,Figure16!$B6905,Data!$A:$A,Figure16!$A6905)</f>
        <v>0</v>
      </c>
      <c r="E6905" s="3">
        <f>SUMIFS(Data!Q:Q,Data!$B:$B,Figure16!$B6905,Data!$A:$A,Figure16!$A6905)</f>
        <v>1136408814.1969221</v>
      </c>
      <c r="F6905" s="1">
        <f t="shared" si="218"/>
        <v>0</v>
      </c>
      <c r="G6905" s="1">
        <f t="shared" si="219"/>
        <v>0</v>
      </c>
      <c r="H6905">
        <f>SUMIFS(Data!Z:Z,Data!B:B,Figure16!B6905,Data!A:A,Figure16!A6905)</f>
        <v>1</v>
      </c>
    </row>
    <row r="6906" spans="1:8">
      <c r="A6906" s="27">
        <v>1981</v>
      </c>
      <c r="B6906" t="s">
        <v>42</v>
      </c>
      <c r="C6906" s="3">
        <f>SUMIFS(Data!F:F,Data!$B:$B,Figure16!$B6906,Data!$A:$A,Figure16!$A6906)</f>
        <v>0</v>
      </c>
      <c r="D6906" s="3">
        <f>SUMIFS(Data!Y:Y,Data!$B:$B,Figure16!$B6906,Data!$A:$A,Figure16!$A6906)</f>
        <v>0</v>
      </c>
      <c r="E6906" s="3">
        <f>SUMIFS(Data!Q:Q,Data!$B:$B,Figure16!$B6906,Data!$A:$A,Figure16!$A6906)</f>
        <v>962347000.99178803</v>
      </c>
      <c r="F6906" s="1">
        <f t="shared" si="218"/>
        <v>0</v>
      </c>
      <c r="G6906" s="1">
        <f t="shared" si="219"/>
        <v>0</v>
      </c>
      <c r="H6906">
        <f>SUMIFS(Data!Z:Z,Data!B:B,Figure16!B6906,Data!A:A,Figure16!A6906)</f>
        <v>1</v>
      </c>
    </row>
    <row r="6907" spans="1:8">
      <c r="A6907" s="27">
        <v>1982</v>
      </c>
      <c r="B6907" t="s">
        <v>42</v>
      </c>
      <c r="C6907" s="3">
        <f>SUMIFS(Data!F:F,Data!$B:$B,Figure16!$B6907,Data!$A:$A,Figure16!$A6907)</f>
        <v>0</v>
      </c>
      <c r="D6907" s="3">
        <f>SUMIFS(Data!Y:Y,Data!$B:$B,Figure16!$B6907,Data!$A:$A,Figure16!$A6907)</f>
        <v>0</v>
      </c>
      <c r="E6907" s="3">
        <f>SUMIFS(Data!Q:Q,Data!$B:$B,Figure16!$B6907,Data!$A:$A,Figure16!$A6907)</f>
        <v>821651918.72462595</v>
      </c>
      <c r="F6907" s="1">
        <f t="shared" ref="F6907:F6970" si="220">IF(E6907&gt;0,C6907/E6907*100,"")</f>
        <v>0</v>
      </c>
      <c r="G6907" s="1">
        <f t="shared" ref="G6907:G6970" si="221">IF($E6907&gt;0,D6907/$E6907*100,"")</f>
        <v>0</v>
      </c>
      <c r="H6907">
        <f>SUMIFS(Data!Z:Z,Data!B:B,Figure16!B6907,Data!A:A,Figure16!A6907)</f>
        <v>1</v>
      </c>
    </row>
    <row r="6908" spans="1:8">
      <c r="A6908" s="27">
        <v>1983</v>
      </c>
      <c r="B6908" t="s">
        <v>42</v>
      </c>
      <c r="C6908" s="3">
        <f>SUMIFS(Data!F:F,Data!$B:$B,Figure16!$B6908,Data!$A:$A,Figure16!$A6908)</f>
        <v>0</v>
      </c>
      <c r="D6908" s="3">
        <f>SUMIFS(Data!Y:Y,Data!$B:$B,Figure16!$B6908,Data!$A:$A,Figure16!$A6908)</f>
        <v>0</v>
      </c>
      <c r="E6908" s="3">
        <f>SUMIFS(Data!Q:Q,Data!$B:$B,Figure16!$B6908,Data!$A:$A,Figure16!$A6908)</f>
        <v>765746590.61684859</v>
      </c>
      <c r="F6908" s="1">
        <f t="shared" si="220"/>
        <v>0</v>
      </c>
      <c r="G6908" s="1">
        <f t="shared" si="221"/>
        <v>0</v>
      </c>
      <c r="H6908">
        <f>SUMIFS(Data!Z:Z,Data!B:B,Figure16!B6908,Data!A:A,Figure16!A6908)</f>
        <v>1</v>
      </c>
    </row>
    <row r="6909" spans="1:8">
      <c r="A6909" s="27">
        <v>1984</v>
      </c>
      <c r="B6909" t="s">
        <v>42</v>
      </c>
      <c r="C6909" s="3">
        <f>SUMIFS(Data!F:F,Data!$B:$B,Figure16!$B6909,Data!$A:$A,Figure16!$A6909)</f>
        <v>150000</v>
      </c>
      <c r="D6909" s="3">
        <f>SUMIFS(Data!Y:Y,Data!$B:$B,Figure16!$B6909,Data!$A:$A,Figure16!$A6909)</f>
        <v>0</v>
      </c>
      <c r="E6909" s="3">
        <f>SUMIFS(Data!Q:Q,Data!$B:$B,Figure16!$B6909,Data!$A:$A,Figure16!$A6909)</f>
        <v>718148959.61087215</v>
      </c>
      <c r="F6909" s="1">
        <f t="shared" si="220"/>
        <v>2.0887031582037974E-2</v>
      </c>
      <c r="G6909" s="1">
        <f t="shared" si="221"/>
        <v>0</v>
      </c>
      <c r="H6909">
        <f>SUMIFS(Data!Z:Z,Data!B:B,Figure16!B6909,Data!A:A,Figure16!A6909)</f>
        <v>1</v>
      </c>
    </row>
    <row r="6910" spans="1:8">
      <c r="A6910" s="27">
        <v>1985</v>
      </c>
      <c r="B6910" t="s">
        <v>42</v>
      </c>
      <c r="C6910" s="3">
        <f>SUMIFS(Data!F:F,Data!$B:$B,Figure16!$B6910,Data!$A:$A,Figure16!$A6910)</f>
        <v>0</v>
      </c>
      <c r="D6910" s="3">
        <f>SUMIFS(Data!Y:Y,Data!$B:$B,Figure16!$B6910,Data!$A:$A,Figure16!$A6910)</f>
        <v>0</v>
      </c>
      <c r="E6910" s="3">
        <f>SUMIFS(Data!Q:Q,Data!$B:$B,Figure16!$B6910,Data!$A:$A,Figure16!$A6910)</f>
        <v>762359722.70140207</v>
      </c>
      <c r="F6910" s="1">
        <f t="shared" si="220"/>
        <v>0</v>
      </c>
      <c r="G6910" s="1">
        <f t="shared" si="221"/>
        <v>0</v>
      </c>
      <c r="H6910">
        <f>SUMIFS(Data!Z:Z,Data!B:B,Figure16!B6910,Data!A:A,Figure16!A6910)</f>
        <v>1</v>
      </c>
    </row>
    <row r="6911" spans="1:8">
      <c r="A6911" s="27">
        <v>1986</v>
      </c>
      <c r="B6911" t="s">
        <v>42</v>
      </c>
      <c r="C6911" s="3">
        <f>SUMIFS(Data!F:F,Data!$B:$B,Figure16!$B6911,Data!$A:$A,Figure16!$A6911)</f>
        <v>0</v>
      </c>
      <c r="D6911" s="3">
        <f>SUMIFS(Data!Y:Y,Data!$B:$B,Figure16!$B6911,Data!$A:$A,Figure16!$A6911)</f>
        <v>0</v>
      </c>
      <c r="E6911" s="3">
        <f>SUMIFS(Data!Q:Q,Data!$B:$B,Figure16!$B6911,Data!$A:$A,Figure16!$A6911)</f>
        <v>1060911735.2606466</v>
      </c>
      <c r="F6911" s="1">
        <f t="shared" si="220"/>
        <v>0</v>
      </c>
      <c r="G6911" s="1">
        <f t="shared" si="221"/>
        <v>0</v>
      </c>
      <c r="H6911">
        <f>SUMIFS(Data!Z:Z,Data!B:B,Figure16!B6911,Data!A:A,Figure16!A6911)</f>
        <v>1</v>
      </c>
    </row>
    <row r="6912" spans="1:8">
      <c r="A6912" s="27">
        <v>1987</v>
      </c>
      <c r="B6912" t="s">
        <v>42</v>
      </c>
      <c r="C6912" s="3">
        <f>SUMIFS(Data!F:F,Data!$B:$B,Figure16!$B6912,Data!$A:$A,Figure16!$A6912)</f>
        <v>0</v>
      </c>
      <c r="D6912" s="3">
        <f>SUMIFS(Data!Y:Y,Data!$B:$B,Figure16!$B6912,Data!$A:$A,Figure16!$A6912)</f>
        <v>0</v>
      </c>
      <c r="E6912" s="3">
        <f>SUMIFS(Data!Q:Q,Data!$B:$B,Figure16!$B6912,Data!$A:$A,Figure16!$A6912)</f>
        <v>1249099130.0227656</v>
      </c>
      <c r="F6912" s="1">
        <f t="shared" si="220"/>
        <v>0</v>
      </c>
      <c r="G6912" s="1">
        <f t="shared" si="221"/>
        <v>0</v>
      </c>
      <c r="H6912">
        <f>SUMIFS(Data!Z:Z,Data!B:B,Figure16!B6912,Data!A:A,Figure16!A6912)</f>
        <v>1</v>
      </c>
    </row>
    <row r="6913" spans="1:8">
      <c r="A6913" s="27">
        <v>1988</v>
      </c>
      <c r="B6913" t="s">
        <v>42</v>
      </c>
      <c r="C6913" s="3">
        <f>SUMIFS(Data!F:F,Data!$B:$B,Figure16!$B6913,Data!$A:$A,Figure16!$A6913)</f>
        <v>0</v>
      </c>
      <c r="D6913" s="3">
        <f>SUMIFS(Data!Y:Y,Data!$B:$B,Figure16!$B6913,Data!$A:$A,Figure16!$A6913)</f>
        <v>0</v>
      </c>
      <c r="E6913" s="3">
        <f>SUMIFS(Data!Q:Q,Data!$B:$B,Figure16!$B6913,Data!$A:$A,Figure16!$A6913)</f>
        <v>1378847487.4113727</v>
      </c>
      <c r="F6913" s="1">
        <f t="shared" si="220"/>
        <v>0</v>
      </c>
      <c r="G6913" s="1">
        <f t="shared" si="221"/>
        <v>0</v>
      </c>
      <c r="H6913">
        <f>SUMIFS(Data!Z:Z,Data!B:B,Figure16!B6913,Data!A:A,Figure16!A6913)</f>
        <v>1</v>
      </c>
    </row>
    <row r="6914" spans="1:8">
      <c r="A6914" s="27">
        <v>1989</v>
      </c>
      <c r="B6914" t="s">
        <v>42</v>
      </c>
      <c r="C6914" s="3">
        <f>SUMIFS(Data!F:F,Data!$B:$B,Figure16!$B6914,Data!$A:$A,Figure16!$A6914)</f>
        <v>0</v>
      </c>
      <c r="D6914" s="3">
        <f>SUMIFS(Data!Y:Y,Data!$B:$B,Figure16!$B6914,Data!$A:$A,Figure16!$A6914)</f>
        <v>0</v>
      </c>
      <c r="E6914" s="3">
        <f>SUMIFS(Data!Q:Q,Data!$B:$B,Figure16!$B6914,Data!$A:$A,Figure16!$A6914)</f>
        <v>1352949662.7517214</v>
      </c>
      <c r="F6914" s="1">
        <f t="shared" si="220"/>
        <v>0</v>
      </c>
      <c r="G6914" s="1">
        <f t="shared" si="221"/>
        <v>0</v>
      </c>
      <c r="H6914">
        <f>SUMIFS(Data!Z:Z,Data!B:B,Figure16!B6914,Data!A:A,Figure16!A6914)</f>
        <v>1</v>
      </c>
    </row>
    <row r="6915" spans="1:8">
      <c r="A6915" s="27">
        <v>1990</v>
      </c>
      <c r="B6915" t="s">
        <v>42</v>
      </c>
      <c r="C6915" s="3">
        <f>SUMIFS(Data!F:F,Data!$B:$B,Figure16!$B6915,Data!$A:$A,Figure16!$A6915)</f>
        <v>0</v>
      </c>
      <c r="D6915" s="3">
        <f>SUMIFS(Data!Y:Y,Data!$B:$B,Figure16!$B6915,Data!$A:$A,Figure16!$A6915)</f>
        <v>0</v>
      </c>
      <c r="E6915" s="3">
        <f>SUMIFS(Data!Q:Q,Data!$B:$B,Figure16!$B6915,Data!$A:$A,Figure16!$A6915)</f>
        <v>1628427515.418813</v>
      </c>
      <c r="F6915" s="1">
        <f t="shared" si="220"/>
        <v>0</v>
      </c>
      <c r="G6915" s="1">
        <f t="shared" si="221"/>
        <v>0</v>
      </c>
      <c r="H6915">
        <f>SUMIFS(Data!Z:Z,Data!B:B,Figure16!B6915,Data!A:A,Figure16!A6915)</f>
        <v>1</v>
      </c>
    </row>
    <row r="6916" spans="1:8">
      <c r="A6916" s="27">
        <v>1991</v>
      </c>
      <c r="B6916" t="s">
        <v>42</v>
      </c>
      <c r="C6916" s="3">
        <f>SUMIFS(Data!F:F,Data!$B:$B,Figure16!$B6916,Data!$A:$A,Figure16!$A6916)</f>
        <v>0</v>
      </c>
      <c r="D6916" s="3">
        <f>SUMIFS(Data!Y:Y,Data!$B:$B,Figure16!$B6916,Data!$A:$A,Figure16!$A6916)</f>
        <v>0</v>
      </c>
      <c r="E6916" s="3">
        <f>SUMIFS(Data!Q:Q,Data!$B:$B,Figure16!$B6916,Data!$A:$A,Figure16!$A6916)</f>
        <v>1602299862.9243031</v>
      </c>
      <c r="F6916" s="1">
        <f t="shared" si="220"/>
        <v>0</v>
      </c>
      <c r="G6916" s="1">
        <f t="shared" si="221"/>
        <v>0</v>
      </c>
      <c r="H6916">
        <f>SUMIFS(Data!Z:Z,Data!B:B,Figure16!B6916,Data!A:A,Figure16!A6916)</f>
        <v>1</v>
      </c>
    </row>
    <row r="6917" spans="1:8">
      <c r="A6917" s="27">
        <v>1992</v>
      </c>
      <c r="B6917" t="s">
        <v>42</v>
      </c>
      <c r="C6917" s="3">
        <f>SUMIFS(Data!F:F,Data!$B:$B,Figure16!$B6917,Data!$A:$A,Figure16!$A6917)</f>
        <v>0</v>
      </c>
      <c r="D6917" s="3">
        <f>SUMIFS(Data!Y:Y,Data!$B:$B,Figure16!$B6917,Data!$A:$A,Figure16!$A6917)</f>
        <v>0</v>
      </c>
      <c r="E6917" s="3">
        <f>SUMIFS(Data!Q:Q,Data!$B:$B,Figure16!$B6917,Data!$A:$A,Figure16!$A6917)</f>
        <v>1692959110.180217</v>
      </c>
      <c r="F6917" s="1">
        <f t="shared" si="220"/>
        <v>0</v>
      </c>
      <c r="G6917" s="1">
        <f t="shared" si="221"/>
        <v>0</v>
      </c>
      <c r="H6917">
        <f>SUMIFS(Data!Z:Z,Data!B:B,Figure16!B6917,Data!A:A,Figure16!A6917)</f>
        <v>1</v>
      </c>
    </row>
    <row r="6918" spans="1:8">
      <c r="A6918" s="27">
        <v>1993</v>
      </c>
      <c r="B6918" t="s">
        <v>42</v>
      </c>
      <c r="C6918" s="3">
        <f>SUMIFS(Data!F:F,Data!$B:$B,Figure16!$B6918,Data!$A:$A,Figure16!$A6918)</f>
        <v>0</v>
      </c>
      <c r="D6918" s="3">
        <f>SUMIFS(Data!Y:Y,Data!$B:$B,Figure16!$B6918,Data!$A:$A,Figure16!$A6918)</f>
        <v>0</v>
      </c>
      <c r="E6918" s="3">
        <f>SUMIFS(Data!Q:Q,Data!$B:$B,Figure16!$B6918,Data!$A:$A,Figure16!$A6918)</f>
        <v>1233496846.3349326</v>
      </c>
      <c r="F6918" s="1">
        <f t="shared" si="220"/>
        <v>0</v>
      </c>
      <c r="G6918" s="1">
        <f t="shared" si="221"/>
        <v>0</v>
      </c>
      <c r="H6918">
        <f>SUMIFS(Data!Z:Z,Data!B:B,Figure16!B6918,Data!A:A,Figure16!A6918)</f>
        <v>1</v>
      </c>
    </row>
    <row r="6919" spans="1:8">
      <c r="A6919" s="27">
        <v>1994</v>
      </c>
      <c r="B6919" t="s">
        <v>42</v>
      </c>
      <c r="C6919" s="3">
        <f>SUMIFS(Data!F:F,Data!$B:$B,Figure16!$B6919,Data!$A:$A,Figure16!$A6919)</f>
        <v>0</v>
      </c>
      <c r="D6919" s="3">
        <f>SUMIFS(Data!Y:Y,Data!$B:$B,Figure16!$B6919,Data!$A:$A,Figure16!$A6919)</f>
        <v>0</v>
      </c>
      <c r="E6919" s="3">
        <f>SUMIFS(Data!Q:Q,Data!$B:$B,Figure16!$B6919,Data!$A:$A,Figure16!$A6919)</f>
        <v>982624324.50589848</v>
      </c>
      <c r="F6919" s="1">
        <f t="shared" si="220"/>
        <v>0</v>
      </c>
      <c r="G6919" s="1">
        <f t="shared" si="221"/>
        <v>0</v>
      </c>
      <c r="H6919">
        <f>SUMIFS(Data!Z:Z,Data!B:B,Figure16!B6919,Data!A:A,Figure16!A6919)</f>
        <v>1</v>
      </c>
    </row>
    <row r="6920" spans="1:8">
      <c r="A6920" s="27">
        <v>1995</v>
      </c>
      <c r="B6920" t="s">
        <v>42</v>
      </c>
      <c r="C6920" s="3">
        <f>SUMIFS(Data!F:F,Data!$B:$B,Figure16!$B6920,Data!$A:$A,Figure16!$A6920)</f>
        <v>0</v>
      </c>
      <c r="D6920" s="3">
        <f>SUMIFS(Data!Y:Y,Data!$B:$B,Figure16!$B6920,Data!$A:$A,Figure16!$A6920)</f>
        <v>0</v>
      </c>
      <c r="E6920" s="3">
        <f>SUMIFS(Data!Q:Q,Data!$B:$B,Figure16!$B6920,Data!$A:$A,Figure16!$A6920)</f>
        <v>1309382885.3302946</v>
      </c>
      <c r="F6920" s="1">
        <f t="shared" si="220"/>
        <v>0</v>
      </c>
      <c r="G6920" s="1">
        <f t="shared" si="221"/>
        <v>0</v>
      </c>
      <c r="H6920">
        <f>SUMIFS(Data!Z:Z,Data!B:B,Figure16!B6920,Data!A:A,Figure16!A6920)</f>
        <v>1</v>
      </c>
    </row>
    <row r="6921" spans="1:8">
      <c r="A6921" s="27">
        <v>1996</v>
      </c>
      <c r="B6921" t="s">
        <v>42</v>
      </c>
      <c r="C6921" s="3">
        <f>SUMIFS(Data!F:F,Data!$B:$B,Figure16!$B6921,Data!$A:$A,Figure16!$A6921)</f>
        <v>0</v>
      </c>
      <c r="D6921" s="3">
        <f>SUMIFS(Data!Y:Y,Data!$B:$B,Figure16!$B6921,Data!$A:$A,Figure16!$A6921)</f>
        <v>0</v>
      </c>
      <c r="E6921" s="3">
        <f>SUMIFS(Data!Q:Q,Data!$B:$B,Figure16!$B6921,Data!$A:$A,Figure16!$A6921)</f>
        <v>1465448290.3413219</v>
      </c>
      <c r="F6921" s="1">
        <f t="shared" si="220"/>
        <v>0</v>
      </c>
      <c r="G6921" s="1">
        <f t="shared" si="221"/>
        <v>0</v>
      </c>
      <c r="H6921">
        <f>SUMIFS(Data!Z:Z,Data!B:B,Figure16!B6921,Data!A:A,Figure16!A6921)</f>
        <v>1</v>
      </c>
    </row>
    <row r="6922" spans="1:8">
      <c r="A6922" s="27">
        <v>1997</v>
      </c>
      <c r="B6922" t="s">
        <v>42</v>
      </c>
      <c r="C6922" s="3">
        <f>SUMIFS(Data!F:F,Data!$B:$B,Figure16!$B6922,Data!$A:$A,Figure16!$A6922)</f>
        <v>0</v>
      </c>
      <c r="D6922" s="3">
        <f>SUMIFS(Data!Y:Y,Data!$B:$B,Figure16!$B6922,Data!$A:$A,Figure16!$A6922)</f>
        <v>0</v>
      </c>
      <c r="E6922" s="3">
        <f>SUMIFS(Data!Q:Q,Data!$B:$B,Figure16!$B6922,Data!$A:$A,Figure16!$A6922)</f>
        <v>1498950899.0877373</v>
      </c>
      <c r="F6922" s="1">
        <f t="shared" si="220"/>
        <v>0</v>
      </c>
      <c r="G6922" s="1">
        <f t="shared" si="221"/>
        <v>0</v>
      </c>
      <c r="H6922">
        <f>SUMIFS(Data!Z:Z,Data!B:B,Figure16!B6922,Data!A:A,Figure16!A6922)</f>
        <v>1</v>
      </c>
    </row>
    <row r="6923" spans="1:8">
      <c r="A6923" s="27">
        <v>1998</v>
      </c>
      <c r="B6923" t="s">
        <v>42</v>
      </c>
      <c r="C6923" s="3">
        <f>SUMIFS(Data!F:F,Data!$B:$B,Figure16!$B6923,Data!$A:$A,Figure16!$A6923)</f>
        <v>0</v>
      </c>
      <c r="D6923" s="3">
        <f>SUMIFS(Data!Y:Y,Data!$B:$B,Figure16!$B6923,Data!$A:$A,Figure16!$A6923)</f>
        <v>0</v>
      </c>
      <c r="E6923" s="3">
        <f>SUMIFS(Data!Q:Q,Data!$B:$B,Figure16!$B6923,Data!$A:$A,Figure16!$A6923)</f>
        <v>1587345950.9742999</v>
      </c>
      <c r="F6923" s="1">
        <f t="shared" si="220"/>
        <v>0</v>
      </c>
      <c r="G6923" s="1">
        <f t="shared" si="221"/>
        <v>0</v>
      </c>
      <c r="H6923">
        <f>SUMIFS(Data!Z:Z,Data!B:B,Figure16!B6923,Data!A:A,Figure16!A6923)</f>
        <v>1</v>
      </c>
    </row>
    <row r="6924" spans="1:8">
      <c r="A6924" s="27">
        <v>1999</v>
      </c>
      <c r="B6924" t="s">
        <v>42</v>
      </c>
      <c r="C6924" s="3">
        <f>SUMIFS(Data!F:F,Data!$B:$B,Figure16!$B6924,Data!$A:$A,Figure16!$A6924)</f>
        <v>0</v>
      </c>
      <c r="D6924" s="3">
        <f>SUMIFS(Data!Y:Y,Data!$B:$B,Figure16!$B6924,Data!$A:$A,Figure16!$A6924)</f>
        <v>0</v>
      </c>
      <c r="E6924" s="3">
        <f>SUMIFS(Data!Q:Q,Data!$B:$B,Figure16!$B6924,Data!$A:$A,Figure16!$A6924)</f>
        <v>1576094566.4854796</v>
      </c>
      <c r="F6924" s="1">
        <f t="shared" si="220"/>
        <v>0</v>
      </c>
      <c r="G6924" s="1">
        <f t="shared" si="221"/>
        <v>0</v>
      </c>
      <c r="H6924">
        <f>SUMIFS(Data!Z:Z,Data!B:B,Figure16!B6924,Data!A:A,Figure16!A6924)</f>
        <v>1</v>
      </c>
    </row>
    <row r="6925" spans="1:8">
      <c r="A6925" s="27">
        <v>2000</v>
      </c>
      <c r="B6925" t="s">
        <v>42</v>
      </c>
      <c r="C6925" s="3">
        <f>SUMIFS(Data!F:F,Data!$B:$B,Figure16!$B6925,Data!$A:$A,Figure16!$A6925)</f>
        <v>0</v>
      </c>
      <c r="D6925" s="3">
        <f>SUMIFS(Data!Y:Y,Data!$B:$B,Figure16!$B6925,Data!$A:$A,Figure16!$A6925)</f>
        <v>0</v>
      </c>
      <c r="E6925" s="3">
        <f>SUMIFS(Data!Q:Q,Data!$B:$B,Figure16!$B6925,Data!$A:$A,Figure16!$A6925)</f>
        <v>1488185772.4758534</v>
      </c>
      <c r="F6925" s="1">
        <f t="shared" si="220"/>
        <v>0</v>
      </c>
      <c r="G6925" s="1">
        <f t="shared" si="221"/>
        <v>0</v>
      </c>
      <c r="H6925">
        <f>SUMIFS(Data!Z:Z,Data!B:B,Figure16!B6925,Data!A:A,Figure16!A6925)</f>
        <v>1</v>
      </c>
    </row>
    <row r="6926" spans="1:8">
      <c r="A6926" s="27">
        <v>2001</v>
      </c>
      <c r="B6926" t="s">
        <v>42</v>
      </c>
      <c r="C6926" s="3">
        <f>SUMIFS(Data!F:F,Data!$B:$B,Figure16!$B6926,Data!$A:$A,Figure16!$A6926)</f>
        <v>0</v>
      </c>
      <c r="D6926" s="3">
        <f>SUMIFS(Data!Y:Y,Data!$B:$B,Figure16!$B6926,Data!$A:$A,Figure16!$A6926)</f>
        <v>0</v>
      </c>
      <c r="E6926" s="3">
        <f>SUMIFS(Data!Q:Q,Data!$B:$B,Figure16!$B6926,Data!$A:$A,Figure16!$A6926)</f>
        <v>1481141849.9846871</v>
      </c>
      <c r="F6926" s="1">
        <f t="shared" si="220"/>
        <v>0</v>
      </c>
      <c r="G6926" s="1">
        <f t="shared" si="221"/>
        <v>0</v>
      </c>
      <c r="H6926">
        <f>SUMIFS(Data!Z:Z,Data!B:B,Figure16!B6926,Data!A:A,Figure16!A6926)</f>
        <v>1</v>
      </c>
    </row>
    <row r="6927" spans="1:8">
      <c r="A6927" s="27">
        <v>2002</v>
      </c>
      <c r="B6927" t="s">
        <v>42</v>
      </c>
      <c r="C6927" s="3">
        <f>SUMIFS(Data!F:F,Data!$B:$B,Figure16!$B6927,Data!$A:$A,Figure16!$A6927)</f>
        <v>0</v>
      </c>
      <c r="D6927" s="3">
        <f>SUMIFS(Data!Y:Y,Data!$B:$B,Figure16!$B6927,Data!$A:$A,Figure16!$A6927)</f>
        <v>0</v>
      </c>
      <c r="E6927" s="3">
        <f>SUMIFS(Data!Q:Q,Data!$B:$B,Figure16!$B6927,Data!$A:$A,Figure16!$A6927)</f>
        <v>1698678686.3823519</v>
      </c>
      <c r="F6927" s="1">
        <f t="shared" si="220"/>
        <v>0</v>
      </c>
      <c r="G6927" s="1">
        <f t="shared" si="221"/>
        <v>0</v>
      </c>
      <c r="H6927">
        <f>SUMIFS(Data!Z:Z,Data!B:B,Figure16!B6927,Data!A:A,Figure16!A6927)</f>
        <v>1</v>
      </c>
    </row>
    <row r="6928" spans="1:8">
      <c r="A6928" s="27">
        <v>2003</v>
      </c>
      <c r="B6928" t="s">
        <v>42</v>
      </c>
      <c r="C6928" s="3">
        <f>SUMIFS(Data!F:F,Data!$B:$B,Figure16!$B6928,Data!$A:$A,Figure16!$A6928)</f>
        <v>0</v>
      </c>
      <c r="D6928" s="3">
        <f>SUMIFS(Data!Y:Y,Data!$B:$B,Figure16!$B6928,Data!$A:$A,Figure16!$A6928)</f>
        <v>0</v>
      </c>
      <c r="E6928" s="3">
        <f>SUMIFS(Data!Q:Q,Data!$B:$B,Figure16!$B6928,Data!$A:$A,Figure16!$A6928)</f>
        <v>2111093197.9904346</v>
      </c>
      <c r="F6928" s="1">
        <f t="shared" si="220"/>
        <v>0</v>
      </c>
      <c r="G6928" s="1">
        <f t="shared" si="221"/>
        <v>0</v>
      </c>
      <c r="H6928">
        <f>SUMIFS(Data!Z:Z,Data!B:B,Figure16!B6928,Data!A:A,Figure16!A6928)</f>
        <v>1</v>
      </c>
    </row>
    <row r="6929" spans="1:8">
      <c r="A6929" s="27">
        <v>2004</v>
      </c>
      <c r="B6929" t="s">
        <v>42</v>
      </c>
      <c r="C6929" s="3">
        <f>SUMIFS(Data!F:F,Data!$B:$B,Figure16!$B6929,Data!$A:$A,Figure16!$A6929)</f>
        <v>20066252.140625</v>
      </c>
      <c r="D6929" s="3">
        <f>SUMIFS(Data!Y:Y,Data!$B:$B,Figure16!$B6929,Data!$A:$A,Figure16!$A6929)</f>
        <v>0</v>
      </c>
      <c r="E6929" s="3">
        <f>SUMIFS(Data!Q:Q,Data!$B:$B,Figure16!$B6929,Data!$A:$A,Figure16!$A6929)</f>
        <v>2255942249.3321781</v>
      </c>
      <c r="F6929" s="1">
        <f t="shared" si="220"/>
        <v>0.88948430069808615</v>
      </c>
      <c r="G6929" s="1">
        <f t="shared" si="221"/>
        <v>0</v>
      </c>
      <c r="H6929">
        <f>SUMIFS(Data!Z:Z,Data!B:B,Figure16!B6929,Data!A:A,Figure16!A6929)</f>
        <v>1</v>
      </c>
    </row>
    <row r="6930" spans="1:8">
      <c r="A6930" s="27">
        <v>2005</v>
      </c>
      <c r="B6930" t="s">
        <v>42</v>
      </c>
      <c r="C6930" s="3">
        <f>SUMIFS(Data!F:F,Data!$B:$B,Figure16!$B6930,Data!$A:$A,Figure16!$A6930)</f>
        <v>100000</v>
      </c>
      <c r="D6930" s="3">
        <f>SUMIFS(Data!Y:Y,Data!$B:$B,Figure16!$B6930,Data!$A:$A,Figure16!$A6930)</f>
        <v>0</v>
      </c>
      <c r="E6930" s="3">
        <f>SUMIFS(Data!Q:Q,Data!$B:$B,Figure16!$B6930,Data!$A:$A,Figure16!$A6930)</f>
        <v>2280575830.0833735</v>
      </c>
      <c r="F6930" s="1">
        <f t="shared" si="220"/>
        <v>4.3848574855914436E-3</v>
      </c>
      <c r="G6930" s="1">
        <f t="shared" si="221"/>
        <v>0</v>
      </c>
      <c r="H6930">
        <f>SUMIFS(Data!Z:Z,Data!B:B,Figure16!B6930,Data!A:A,Figure16!A6930)</f>
        <v>1</v>
      </c>
    </row>
    <row r="6931" spans="1:8">
      <c r="A6931" s="27">
        <v>2006</v>
      </c>
      <c r="B6931" t="s">
        <v>42</v>
      </c>
      <c r="C6931" s="3">
        <f>SUMIFS(Data!F:F,Data!$B:$B,Figure16!$B6931,Data!$A:$A,Figure16!$A6931)</f>
        <v>20063110.7734375</v>
      </c>
      <c r="D6931" s="3">
        <f>SUMIFS(Data!Y:Y,Data!$B:$B,Figure16!$B6931,Data!$A:$A,Figure16!$A6931)</f>
        <v>0</v>
      </c>
      <c r="E6931" s="3">
        <f>SUMIFS(Data!Q:Q,Data!$B:$B,Figure16!$B6931,Data!$A:$A,Figure16!$A6931)</f>
        <v>2349495620.5902543</v>
      </c>
      <c r="F6931" s="1">
        <f t="shared" si="220"/>
        <v>0.853932673787965</v>
      </c>
      <c r="G6931" s="1">
        <f t="shared" si="221"/>
        <v>0</v>
      </c>
      <c r="H6931">
        <f>SUMIFS(Data!Z:Z,Data!B:B,Figure16!B6931,Data!A:A,Figure16!A6931)</f>
        <v>1</v>
      </c>
    </row>
    <row r="6932" spans="1:8">
      <c r="A6932" s="27">
        <v>2007</v>
      </c>
      <c r="B6932" t="s">
        <v>42</v>
      </c>
      <c r="C6932" s="3">
        <f>SUMIFS(Data!F:F,Data!$B:$B,Figure16!$B6932,Data!$A:$A,Figure16!$A6932)</f>
        <v>6259.5615234375</v>
      </c>
      <c r="D6932" s="3">
        <f>SUMIFS(Data!Y:Y,Data!$B:$B,Figure16!$B6932,Data!$A:$A,Figure16!$A6932)</f>
        <v>0</v>
      </c>
      <c r="E6932" s="3">
        <f>SUMIFS(Data!Q:Q,Data!$B:$B,Figure16!$B6932,Data!$A:$A,Figure16!$A6932)</f>
        <v>2659095101.1002641</v>
      </c>
      <c r="F6932" s="1">
        <f t="shared" si="220"/>
        <v>2.3540194259496239E-4</v>
      </c>
      <c r="G6932" s="1">
        <f t="shared" si="221"/>
        <v>0</v>
      </c>
      <c r="H6932">
        <f>SUMIFS(Data!Z:Z,Data!B:B,Figure16!B6932,Data!A:A,Figure16!A6932)</f>
        <v>1</v>
      </c>
    </row>
    <row r="6933" spans="1:8">
      <c r="A6933" s="27">
        <v>2008</v>
      </c>
      <c r="B6933" t="s">
        <v>42</v>
      </c>
      <c r="C6933" s="3">
        <f>SUMIFS(Data!F:F,Data!$B:$B,Figure16!$B6933,Data!$A:$A,Figure16!$A6933)</f>
        <v>2269934.0625</v>
      </c>
      <c r="D6933" s="3">
        <f>SUMIFS(Data!Y:Y,Data!$B:$B,Figure16!$B6933,Data!$A:$A,Figure16!$A6933)</f>
        <v>0</v>
      </c>
      <c r="E6933" s="3">
        <f>SUMIFS(Data!Q:Q,Data!$B:$B,Figure16!$B6933,Data!$A:$A,Figure16!$A6933)</f>
        <v>3310277926.5899715</v>
      </c>
      <c r="F6933" s="1">
        <f t="shared" si="220"/>
        <v>6.857231062886418E-2</v>
      </c>
      <c r="G6933" s="1">
        <f t="shared" si="221"/>
        <v>0</v>
      </c>
      <c r="H6933">
        <f>SUMIFS(Data!Z:Z,Data!B:B,Figure16!B6933,Data!A:A,Figure16!A6933)</f>
        <v>1</v>
      </c>
    </row>
    <row r="6934" spans="1:8">
      <c r="A6934" s="27">
        <v>2009</v>
      </c>
      <c r="B6934" t="s">
        <v>42</v>
      </c>
      <c r="C6934" s="3">
        <f>SUMIFS(Data!F:F,Data!$B:$B,Figure16!$B6934,Data!$A:$A,Figure16!$A6934)</f>
        <v>213494795</v>
      </c>
      <c r="D6934" s="3">
        <f>SUMIFS(Data!Y:Y,Data!$B:$B,Figure16!$B6934,Data!$A:$A,Figure16!$A6934)</f>
        <v>0</v>
      </c>
      <c r="E6934" s="3">
        <f>SUMIFS(Data!Q:Q,Data!$B:$B,Figure16!$B6934,Data!$A:$A,Figure16!$A6934)</f>
        <v>3365711796.3820629</v>
      </c>
      <c r="F6934" s="1">
        <f t="shared" si="220"/>
        <v>6.3432286516478937</v>
      </c>
      <c r="G6934" s="1">
        <f t="shared" si="221"/>
        <v>0</v>
      </c>
      <c r="H6934">
        <f>SUMIFS(Data!Z:Z,Data!B:B,Figure16!B6934,Data!A:A,Figure16!A6934)</f>
        <v>1</v>
      </c>
    </row>
    <row r="6935" spans="1:8">
      <c r="A6935" s="27">
        <v>2010</v>
      </c>
      <c r="B6935" t="s">
        <v>42</v>
      </c>
      <c r="C6935" s="3">
        <f>SUMIFS(Data!F:F,Data!$B:$B,Figure16!$B6935,Data!$A:$A,Figure16!$A6935)</f>
        <v>36800000</v>
      </c>
      <c r="D6935" s="3">
        <f>SUMIFS(Data!Y:Y,Data!$B:$B,Figure16!$B6935,Data!$A:$A,Figure16!$A6935)</f>
        <v>0</v>
      </c>
      <c r="E6935" s="3">
        <f>SUMIFS(Data!Q:Q,Data!$B:$B,Figure16!$B6935,Data!$A:$A,Figure16!$A6935)</f>
        <v>3426022205.7555671</v>
      </c>
      <c r="F6935" s="1">
        <f t="shared" si="220"/>
        <v>1.0741319755072694</v>
      </c>
      <c r="G6935" s="1">
        <f t="shared" si="221"/>
        <v>0</v>
      </c>
      <c r="H6935">
        <f>SUMIFS(Data!Z:Z,Data!B:B,Figure16!B6935,Data!A:A,Figure16!A6935)</f>
        <v>1</v>
      </c>
    </row>
    <row r="6936" spans="1:8">
      <c r="A6936" s="27">
        <v>2011</v>
      </c>
      <c r="B6936" t="s">
        <v>42</v>
      </c>
      <c r="C6936" s="3">
        <f>SUMIFS(Data!F:F,Data!$B:$B,Figure16!$B6936,Data!$A:$A,Figure16!$A6936)</f>
        <v>5309527.5</v>
      </c>
      <c r="D6936" s="3">
        <f>SUMIFS(Data!Y:Y,Data!$B:$B,Figure16!$B6936,Data!$A:$A,Figure16!$A6936)</f>
        <v>0</v>
      </c>
      <c r="E6936" s="3">
        <f>SUMIFS(Data!Q:Q,Data!$B:$B,Figure16!$B6936,Data!$A:$A,Figure16!$A6936)</f>
        <v>3867391618.0882673</v>
      </c>
      <c r="F6936" s="1">
        <f t="shared" si="220"/>
        <v>0.13728962629920088</v>
      </c>
      <c r="G6936" s="1">
        <f t="shared" si="221"/>
        <v>0</v>
      </c>
      <c r="H6936">
        <f>SUMIFS(Data!Z:Z,Data!B:B,Figure16!B6936,Data!A:A,Figure16!A6936)</f>
        <v>1</v>
      </c>
    </row>
    <row r="6937" spans="1:8">
      <c r="A6937" s="27">
        <v>2012</v>
      </c>
      <c r="B6937" t="s">
        <v>42</v>
      </c>
      <c r="C6937" s="3">
        <f>SUMIFS(Data!F:F,Data!$B:$B,Figure16!$B6937,Data!$A:$A,Figure16!$A6937)</f>
        <v>155000000</v>
      </c>
      <c r="D6937" s="3">
        <f>SUMIFS(Data!Y:Y,Data!$B:$B,Figure16!$B6937,Data!$A:$A,Figure16!$A6937)</f>
        <v>0</v>
      </c>
      <c r="E6937" s="3">
        <f>SUMIFS(Data!Q:Q,Data!$B:$B,Figure16!$B6937,Data!$A:$A,Figure16!$A6937)</f>
        <v>3873529926.2272267</v>
      </c>
      <c r="F6937" s="1">
        <f t="shared" si="220"/>
        <v>4.0015180714240204</v>
      </c>
      <c r="G6937" s="1">
        <f t="shared" si="221"/>
        <v>0</v>
      </c>
      <c r="H6937">
        <f>SUMIFS(Data!Z:Z,Data!B:B,Figure16!B6937,Data!A:A,Figure16!A6937)</f>
        <v>1</v>
      </c>
    </row>
    <row r="6938" spans="1:8">
      <c r="A6938" s="27">
        <v>2013</v>
      </c>
      <c r="B6938" t="s">
        <v>42</v>
      </c>
      <c r="C6938" s="3">
        <f>SUMIFS(Data!F:F,Data!$B:$B,Figure16!$B6938,Data!$A:$A,Figure16!$A6938)</f>
        <v>19000000</v>
      </c>
      <c r="D6938" s="3">
        <f>SUMIFS(Data!Y:Y,Data!$B:$B,Figure16!$B6938,Data!$A:$A,Figure16!$A6938)</f>
        <v>0</v>
      </c>
      <c r="E6938" s="3">
        <f>SUMIFS(Data!Q:Q,Data!$B:$B,Figure16!$B6938,Data!$A:$A,Figure16!$A6938)</f>
        <v>4320427495.7493315</v>
      </c>
      <c r="F6938" s="1">
        <f t="shared" si="220"/>
        <v>0.43977129621300715</v>
      </c>
      <c r="G6938" s="1">
        <f t="shared" si="221"/>
        <v>0</v>
      </c>
      <c r="H6938">
        <f>SUMIFS(Data!Z:Z,Data!B:B,Figure16!B6938,Data!A:A,Figure16!A6938)</f>
        <v>1</v>
      </c>
    </row>
    <row r="6939" spans="1:8">
      <c r="A6939" s="27">
        <v>2014</v>
      </c>
      <c r="B6939" t="s">
        <v>42</v>
      </c>
      <c r="C6939" s="3">
        <f>SUMIFS(Data!F:F,Data!$B:$B,Figure16!$B6939,Data!$A:$A,Figure16!$A6939)</f>
        <v>56669488.875</v>
      </c>
      <c r="D6939" s="3">
        <f>SUMIFS(Data!Y:Y,Data!$B:$B,Figure16!$B6939,Data!$A:$A,Figure16!$A6939)</f>
        <v>0</v>
      </c>
      <c r="E6939" s="3">
        <f>SUMIFS(Data!Q:Q,Data!$B:$B,Figure16!$B6939,Data!$A:$A,Figure16!$A6939)</f>
        <v>4568900619.9245567</v>
      </c>
      <c r="F6939" s="1">
        <f t="shared" si="220"/>
        <v>1.2403309590029066</v>
      </c>
      <c r="G6939" s="1">
        <f t="shared" si="221"/>
        <v>0</v>
      </c>
      <c r="H6939">
        <f>SUMIFS(Data!Z:Z,Data!B:B,Figure16!B6939,Data!A:A,Figure16!A6939)</f>
        <v>1</v>
      </c>
    </row>
    <row r="6940" spans="1:8">
      <c r="A6940" s="27">
        <v>2015</v>
      </c>
      <c r="B6940" t="s">
        <v>42</v>
      </c>
      <c r="C6940" s="3">
        <f>SUMIFS(Data!F:F,Data!$B:$B,Figure16!$B6940,Data!$A:$A,Figure16!$A6940)</f>
        <v>0</v>
      </c>
      <c r="D6940" s="3">
        <f>SUMIFS(Data!Y:Y,Data!$B:$B,Figure16!$B6940,Data!$A:$A,Figure16!$A6940)</f>
        <v>0</v>
      </c>
      <c r="E6940" s="3">
        <f>SUMIFS(Data!Q:Q,Data!$B:$B,Figure16!$B6940,Data!$A:$A,Figure16!$A6940)</f>
        <v>4179185205.1612177</v>
      </c>
      <c r="F6940" s="1">
        <f t="shared" si="220"/>
        <v>0</v>
      </c>
      <c r="G6940" s="1">
        <f t="shared" si="221"/>
        <v>0</v>
      </c>
      <c r="H6940">
        <f>SUMIFS(Data!Z:Z,Data!B:B,Figure16!B6940,Data!A:A,Figure16!A6940)</f>
        <v>1</v>
      </c>
    </row>
    <row r="6941" spans="1:8">
      <c r="A6941" s="27">
        <v>2016</v>
      </c>
      <c r="B6941" t="s">
        <v>42</v>
      </c>
      <c r="C6941" s="3">
        <f>SUMIFS(Data!F:F,Data!$B:$B,Figure16!$B6941,Data!$A:$A,Figure16!$A6941)</f>
        <v>163000000</v>
      </c>
      <c r="D6941" s="3">
        <f>SUMIFS(Data!Y:Y,Data!$B:$B,Figure16!$B6941,Data!$A:$A,Figure16!$A6941)</f>
        <v>0</v>
      </c>
      <c r="E6941" s="3">
        <f>SUMIFS(Data!Q:Q,Data!$B:$B,Figure16!$B6941,Data!$A:$A,Figure16!$A6941)</f>
        <v>4457732624.9451523</v>
      </c>
      <c r="F6941" s="1">
        <f t="shared" si="220"/>
        <v>3.6565674461465831</v>
      </c>
      <c r="G6941" s="1">
        <f t="shared" si="221"/>
        <v>0</v>
      </c>
      <c r="H6941">
        <f>SUMIFS(Data!Z:Z,Data!B:B,Figure16!B6941,Data!A:A,Figure16!A6941)</f>
        <v>1</v>
      </c>
    </row>
    <row r="6942" spans="1:8">
      <c r="A6942" s="27">
        <v>2017</v>
      </c>
      <c r="B6942" t="s">
        <v>42</v>
      </c>
      <c r="C6942" s="3">
        <f>SUMIFS(Data!F:F,Data!$B:$B,Figure16!$B6942,Data!$A:$A,Figure16!$A6942)</f>
        <v>0</v>
      </c>
      <c r="D6942" s="3">
        <f>SUMIFS(Data!Y:Y,Data!$B:$B,Figure16!$B6942,Data!$A:$A,Figure16!$A6942)</f>
        <v>0</v>
      </c>
      <c r="E6942" s="3">
        <f>SUMIFS(Data!Q:Q,Data!$B:$B,Figure16!$B6942,Data!$A:$A,Figure16!$A6942)</f>
        <v>4757776485.1280184</v>
      </c>
      <c r="F6942" s="1">
        <f t="shared" si="220"/>
        <v>0</v>
      </c>
      <c r="G6942" s="1">
        <f t="shared" si="221"/>
        <v>0</v>
      </c>
      <c r="H6942">
        <f>SUMIFS(Data!Z:Z,Data!B:B,Figure16!B6942,Data!A:A,Figure16!A6942)</f>
        <v>1</v>
      </c>
    </row>
    <row r="6943" spans="1:8">
      <c r="A6943" s="27">
        <v>1971</v>
      </c>
      <c r="B6943" t="s">
        <v>3</v>
      </c>
      <c r="C6943" s="3">
        <f>SUMIFS(Data!F:F,Data!$B:$B,Figure16!$B6943,Data!$A:$A,Figure16!$A6943)</f>
        <v>0</v>
      </c>
      <c r="D6943" s="3">
        <f>SUMIFS(Data!Y:Y,Data!$B:$B,Figure16!$B6943,Data!$A:$A,Figure16!$A6943)</f>
        <v>0</v>
      </c>
      <c r="E6943" s="3">
        <f>SUMIFS(Data!Q:Q,Data!$B:$B,Figure16!$B6943,Data!$A:$A,Figure16!$A6943)</f>
        <v>0</v>
      </c>
      <c r="F6943" s="1" t="str">
        <f t="shared" si="220"/>
        <v/>
      </c>
      <c r="G6943" s="1" t="str">
        <f t="shared" si="221"/>
        <v/>
      </c>
      <c r="H6943">
        <f>SUMIFS(Data!Z:Z,Data!B:B,Figure16!B6943,Data!A:A,Figure16!A6943)</f>
        <v>1</v>
      </c>
    </row>
    <row r="6944" spans="1:8">
      <c r="A6944" s="27">
        <v>1972</v>
      </c>
      <c r="B6944" t="s">
        <v>3</v>
      </c>
      <c r="C6944" s="3">
        <f>SUMIFS(Data!F:F,Data!$B:$B,Figure16!$B6944,Data!$A:$A,Figure16!$A6944)</f>
        <v>0</v>
      </c>
      <c r="D6944" s="3">
        <f>SUMIFS(Data!Y:Y,Data!$B:$B,Figure16!$B6944,Data!$A:$A,Figure16!$A6944)</f>
        <v>0</v>
      </c>
      <c r="E6944" s="3">
        <f>SUMIFS(Data!Q:Q,Data!$B:$B,Figure16!$B6944,Data!$A:$A,Figure16!$A6944)</f>
        <v>0</v>
      </c>
      <c r="F6944" s="1" t="str">
        <f t="shared" si="220"/>
        <v/>
      </c>
      <c r="G6944" s="1" t="str">
        <f t="shared" si="221"/>
        <v/>
      </c>
      <c r="H6944">
        <f>SUMIFS(Data!Z:Z,Data!B:B,Figure16!B6944,Data!A:A,Figure16!A6944)</f>
        <v>1</v>
      </c>
    </row>
    <row r="6945" spans="1:8">
      <c r="A6945" s="27">
        <v>1973</v>
      </c>
      <c r="B6945" t="s">
        <v>3</v>
      </c>
      <c r="C6945" s="3">
        <f>SUMIFS(Data!F:F,Data!$B:$B,Figure16!$B6945,Data!$A:$A,Figure16!$A6945)</f>
        <v>0</v>
      </c>
      <c r="D6945" s="3">
        <f>SUMIFS(Data!Y:Y,Data!$B:$B,Figure16!$B6945,Data!$A:$A,Figure16!$A6945)</f>
        <v>0</v>
      </c>
      <c r="E6945" s="3">
        <f>SUMIFS(Data!Q:Q,Data!$B:$B,Figure16!$B6945,Data!$A:$A,Figure16!$A6945)</f>
        <v>0</v>
      </c>
      <c r="F6945" s="1" t="str">
        <f t="shared" si="220"/>
        <v/>
      </c>
      <c r="G6945" s="1" t="str">
        <f t="shared" si="221"/>
        <v/>
      </c>
      <c r="H6945">
        <f>SUMIFS(Data!Z:Z,Data!B:B,Figure16!B6945,Data!A:A,Figure16!A6945)</f>
        <v>1</v>
      </c>
    </row>
    <row r="6946" spans="1:8">
      <c r="A6946" s="27">
        <v>1974</v>
      </c>
      <c r="B6946" t="s">
        <v>3</v>
      </c>
      <c r="C6946" s="3">
        <f>SUMIFS(Data!F:F,Data!$B:$B,Figure16!$B6946,Data!$A:$A,Figure16!$A6946)</f>
        <v>0</v>
      </c>
      <c r="D6946" s="3">
        <f>SUMIFS(Data!Y:Y,Data!$B:$B,Figure16!$B6946,Data!$A:$A,Figure16!$A6946)</f>
        <v>0</v>
      </c>
      <c r="E6946" s="3">
        <f>SUMIFS(Data!Q:Q,Data!$B:$B,Figure16!$B6946,Data!$A:$A,Figure16!$A6946)</f>
        <v>0</v>
      </c>
      <c r="F6946" s="1" t="str">
        <f t="shared" si="220"/>
        <v/>
      </c>
      <c r="G6946" s="1" t="str">
        <f t="shared" si="221"/>
        <v/>
      </c>
      <c r="H6946">
        <f>SUMIFS(Data!Z:Z,Data!B:B,Figure16!B6946,Data!A:A,Figure16!A6946)</f>
        <v>1</v>
      </c>
    </row>
    <row r="6947" spans="1:8">
      <c r="A6947" s="27">
        <v>1975</v>
      </c>
      <c r="B6947" t="s">
        <v>3</v>
      </c>
      <c r="C6947" s="3">
        <f>SUMIFS(Data!F:F,Data!$B:$B,Figure16!$B6947,Data!$A:$A,Figure16!$A6947)</f>
        <v>0</v>
      </c>
      <c r="D6947" s="3">
        <f>SUMIFS(Data!Y:Y,Data!$B:$B,Figure16!$B6947,Data!$A:$A,Figure16!$A6947)</f>
        <v>0</v>
      </c>
      <c r="E6947" s="3">
        <f>SUMIFS(Data!Q:Q,Data!$B:$B,Figure16!$B6947,Data!$A:$A,Figure16!$A6947)</f>
        <v>32506741.720120434</v>
      </c>
      <c r="F6947" s="1">
        <f t="shared" si="220"/>
        <v>0</v>
      </c>
      <c r="G6947" s="1">
        <f t="shared" si="221"/>
        <v>0</v>
      </c>
      <c r="H6947">
        <f>SUMIFS(Data!Z:Z,Data!B:B,Figure16!B6947,Data!A:A,Figure16!A6947)</f>
        <v>1</v>
      </c>
    </row>
    <row r="6948" spans="1:8">
      <c r="A6948" s="27">
        <v>1976</v>
      </c>
      <c r="B6948" t="s">
        <v>3</v>
      </c>
      <c r="C6948" s="3">
        <f>SUMIFS(Data!F:F,Data!$B:$B,Figure16!$B6948,Data!$A:$A,Figure16!$A6948)</f>
        <v>0</v>
      </c>
      <c r="D6948" s="3">
        <f>SUMIFS(Data!Y:Y,Data!$B:$B,Figure16!$B6948,Data!$A:$A,Figure16!$A6948)</f>
        <v>0</v>
      </c>
      <c r="E6948" s="3">
        <f>SUMIFS(Data!Q:Q,Data!$B:$B,Figure16!$B6948,Data!$A:$A,Figure16!$A6948)</f>
        <v>30036416.961994376</v>
      </c>
      <c r="F6948" s="1">
        <f t="shared" si="220"/>
        <v>0</v>
      </c>
      <c r="G6948" s="1">
        <f t="shared" si="221"/>
        <v>0</v>
      </c>
      <c r="H6948">
        <f>SUMIFS(Data!Z:Z,Data!B:B,Figure16!B6948,Data!A:A,Figure16!A6948)</f>
        <v>1</v>
      </c>
    </row>
    <row r="6949" spans="1:8">
      <c r="A6949" s="27">
        <v>1977</v>
      </c>
      <c r="B6949" t="s">
        <v>3</v>
      </c>
      <c r="C6949" s="3">
        <f>SUMIFS(Data!F:F,Data!$B:$B,Figure16!$B6949,Data!$A:$A,Figure16!$A6949)</f>
        <v>0</v>
      </c>
      <c r="D6949" s="3">
        <f>SUMIFS(Data!Y:Y,Data!$B:$B,Figure16!$B6949,Data!$A:$A,Figure16!$A6949)</f>
        <v>0</v>
      </c>
      <c r="E6949" s="3">
        <f>SUMIFS(Data!Q:Q,Data!$B:$B,Figure16!$B6949,Data!$A:$A,Figure16!$A6949)</f>
        <v>34139387.890884899</v>
      </c>
      <c r="F6949" s="1">
        <f t="shared" si="220"/>
        <v>0</v>
      </c>
      <c r="G6949" s="1">
        <f t="shared" si="221"/>
        <v>0</v>
      </c>
      <c r="H6949">
        <f>SUMIFS(Data!Z:Z,Data!B:B,Figure16!B6949,Data!A:A,Figure16!A6949)</f>
        <v>1</v>
      </c>
    </row>
    <row r="6950" spans="1:8">
      <c r="A6950" s="27">
        <v>1978</v>
      </c>
      <c r="B6950" t="s">
        <v>3</v>
      </c>
      <c r="C6950" s="3">
        <f>SUMIFS(Data!F:F,Data!$B:$B,Figure16!$B6950,Data!$A:$A,Figure16!$A6950)</f>
        <v>0</v>
      </c>
      <c r="D6950" s="3">
        <f>SUMIFS(Data!Y:Y,Data!$B:$B,Figure16!$B6950,Data!$A:$A,Figure16!$A6950)</f>
        <v>0</v>
      </c>
      <c r="E6950" s="3">
        <f>SUMIFS(Data!Q:Q,Data!$B:$B,Figure16!$B6950,Data!$A:$A,Figure16!$A6950)</f>
        <v>41567471.67219869</v>
      </c>
      <c r="F6950" s="1">
        <f t="shared" si="220"/>
        <v>0</v>
      </c>
      <c r="G6950" s="1">
        <f t="shared" si="221"/>
        <v>0</v>
      </c>
      <c r="H6950">
        <f>SUMIFS(Data!Z:Z,Data!B:B,Figure16!B6950,Data!A:A,Figure16!A6950)</f>
        <v>1</v>
      </c>
    </row>
    <row r="6951" spans="1:8">
      <c r="A6951" s="27">
        <v>1979</v>
      </c>
      <c r="B6951" t="s">
        <v>3</v>
      </c>
      <c r="C6951" s="3">
        <f>SUMIFS(Data!F:F,Data!$B:$B,Figure16!$B6951,Data!$A:$A,Figure16!$A6951)</f>
        <v>0</v>
      </c>
      <c r="D6951" s="3">
        <f>SUMIFS(Data!Y:Y,Data!$B:$B,Figure16!$B6951,Data!$A:$A,Figure16!$A6951)</f>
        <v>0</v>
      </c>
      <c r="E6951" s="3">
        <f>SUMIFS(Data!Q:Q,Data!$B:$B,Figure16!$B6951,Data!$A:$A,Figure16!$A6951)</f>
        <v>44667002.012072429</v>
      </c>
      <c r="F6951" s="1">
        <f t="shared" si="220"/>
        <v>0</v>
      </c>
      <c r="G6951" s="1">
        <f t="shared" si="221"/>
        <v>0</v>
      </c>
      <c r="H6951">
        <f>SUMIFS(Data!Z:Z,Data!B:B,Figure16!B6951,Data!A:A,Figure16!A6951)</f>
        <v>1</v>
      </c>
    </row>
    <row r="6952" spans="1:8">
      <c r="A6952" s="27">
        <v>1980</v>
      </c>
      <c r="B6952" t="s">
        <v>3</v>
      </c>
      <c r="C6952" s="3">
        <f>SUMIFS(Data!F:F,Data!$B:$B,Figure16!$B6952,Data!$A:$A,Figure16!$A6952)</f>
        <v>0</v>
      </c>
      <c r="D6952" s="3">
        <f>SUMIFS(Data!Y:Y,Data!$B:$B,Figure16!$B6952,Data!$A:$A,Figure16!$A6952)</f>
        <v>0</v>
      </c>
      <c r="E6952" s="3">
        <f>SUMIFS(Data!Q:Q,Data!$B:$B,Figure16!$B6952,Data!$A:$A,Figure16!$A6952)</f>
        <v>53260077.431109086</v>
      </c>
      <c r="F6952" s="1">
        <f t="shared" si="220"/>
        <v>0</v>
      </c>
      <c r="G6952" s="1">
        <f t="shared" si="221"/>
        <v>0</v>
      </c>
      <c r="H6952">
        <f>SUMIFS(Data!Z:Z,Data!B:B,Figure16!B6952,Data!A:A,Figure16!A6952)</f>
        <v>1</v>
      </c>
    </row>
    <row r="6953" spans="1:8">
      <c r="A6953" s="27">
        <v>1981</v>
      </c>
      <c r="B6953" t="s">
        <v>3</v>
      </c>
      <c r="C6953" s="3">
        <f>SUMIFS(Data!F:F,Data!$B:$B,Figure16!$B6953,Data!$A:$A,Figure16!$A6953)</f>
        <v>0</v>
      </c>
      <c r="D6953" s="3">
        <f>SUMIFS(Data!Y:Y,Data!$B:$B,Figure16!$B6953,Data!$A:$A,Figure16!$A6953)</f>
        <v>0</v>
      </c>
      <c r="E6953" s="3">
        <f>SUMIFS(Data!Q:Q,Data!$B:$B,Figure16!$B6953,Data!$A:$A,Figure16!$A6953)</f>
        <v>62242013.330268905</v>
      </c>
      <c r="F6953" s="1">
        <f t="shared" si="220"/>
        <v>0</v>
      </c>
      <c r="G6953" s="1">
        <f t="shared" si="221"/>
        <v>0</v>
      </c>
      <c r="H6953">
        <f>SUMIFS(Data!Z:Z,Data!B:B,Figure16!B6953,Data!A:A,Figure16!A6953)</f>
        <v>1</v>
      </c>
    </row>
    <row r="6954" spans="1:8">
      <c r="A6954" s="27">
        <v>1982</v>
      </c>
      <c r="B6954" t="s">
        <v>3</v>
      </c>
      <c r="C6954" s="3">
        <f>SUMIFS(Data!F:F,Data!$B:$B,Figure16!$B6954,Data!$A:$A,Figure16!$A6954)</f>
        <v>0</v>
      </c>
      <c r="D6954" s="3">
        <f>SUMIFS(Data!Y:Y,Data!$B:$B,Figure16!$B6954,Data!$A:$A,Figure16!$A6954)</f>
        <v>0</v>
      </c>
      <c r="E6954" s="3">
        <f>SUMIFS(Data!Q:Q,Data!$B:$B,Figure16!$B6954,Data!$A:$A,Figure16!$A6954)</f>
        <v>62068161.071102545</v>
      </c>
      <c r="F6954" s="1">
        <f t="shared" si="220"/>
        <v>0</v>
      </c>
      <c r="G6954" s="1">
        <f t="shared" si="221"/>
        <v>0</v>
      </c>
      <c r="H6954">
        <f>SUMIFS(Data!Z:Z,Data!B:B,Figure16!B6954,Data!A:A,Figure16!A6954)</f>
        <v>1</v>
      </c>
    </row>
    <row r="6955" spans="1:8">
      <c r="A6955" s="27">
        <v>1983</v>
      </c>
      <c r="B6955" t="s">
        <v>3</v>
      </c>
      <c r="C6955" s="3">
        <f>SUMIFS(Data!F:F,Data!$B:$B,Figure16!$B6955,Data!$A:$A,Figure16!$A6955)</f>
        <v>0</v>
      </c>
      <c r="D6955" s="3">
        <f>SUMIFS(Data!Y:Y,Data!$B:$B,Figure16!$B6955,Data!$A:$A,Figure16!$A6955)</f>
        <v>0</v>
      </c>
      <c r="E6955" s="3">
        <f>SUMIFS(Data!Q:Q,Data!$B:$B,Figure16!$B6955,Data!$A:$A,Figure16!$A6955)</f>
        <v>60863963.963963948</v>
      </c>
      <c r="F6955" s="1">
        <f t="shared" si="220"/>
        <v>0</v>
      </c>
      <c r="G6955" s="1">
        <f t="shared" si="221"/>
        <v>0</v>
      </c>
      <c r="H6955">
        <f>SUMIFS(Data!Z:Z,Data!B:B,Figure16!B6955,Data!A:A,Figure16!A6955)</f>
        <v>1</v>
      </c>
    </row>
    <row r="6956" spans="1:8">
      <c r="A6956" s="27">
        <v>1984</v>
      </c>
      <c r="B6956" t="s">
        <v>3</v>
      </c>
      <c r="C6956" s="3">
        <f>SUMIFS(Data!F:F,Data!$B:$B,Figure16!$B6956,Data!$A:$A,Figure16!$A6956)</f>
        <v>0</v>
      </c>
      <c r="D6956" s="3">
        <f>SUMIFS(Data!Y:Y,Data!$B:$B,Figure16!$B6956,Data!$A:$A,Figure16!$A6956)</f>
        <v>0</v>
      </c>
      <c r="E6956" s="3">
        <f>SUMIFS(Data!Q:Q,Data!$B:$B,Figure16!$B6956,Data!$A:$A,Figure16!$A6956)</f>
        <v>64248354.541465558</v>
      </c>
      <c r="F6956" s="1">
        <f t="shared" si="220"/>
        <v>0</v>
      </c>
      <c r="G6956" s="1">
        <f t="shared" si="221"/>
        <v>0</v>
      </c>
      <c r="H6956">
        <f>SUMIFS(Data!Z:Z,Data!B:B,Figure16!B6956,Data!A:A,Figure16!A6956)</f>
        <v>1</v>
      </c>
    </row>
    <row r="6957" spans="1:8">
      <c r="A6957" s="27">
        <v>1985</v>
      </c>
      <c r="B6957" t="s">
        <v>3</v>
      </c>
      <c r="C6957" s="3">
        <f>SUMIFS(Data!F:F,Data!$B:$B,Figure16!$B6957,Data!$A:$A,Figure16!$A6957)</f>
        <v>0</v>
      </c>
      <c r="D6957" s="3">
        <f>SUMIFS(Data!Y:Y,Data!$B:$B,Figure16!$B6957,Data!$A:$A,Figure16!$A6957)</f>
        <v>0</v>
      </c>
      <c r="E6957" s="3">
        <f>SUMIFS(Data!Q:Q,Data!$B:$B,Figure16!$B6957,Data!$A:$A,Figure16!$A6957)</f>
        <v>60058663.314477272</v>
      </c>
      <c r="F6957" s="1">
        <f t="shared" si="220"/>
        <v>0</v>
      </c>
      <c r="G6957" s="1">
        <f t="shared" si="221"/>
        <v>0</v>
      </c>
      <c r="H6957">
        <f>SUMIFS(Data!Z:Z,Data!B:B,Figure16!B6957,Data!A:A,Figure16!A6957)</f>
        <v>1</v>
      </c>
    </row>
    <row r="6958" spans="1:8">
      <c r="A6958" s="27">
        <v>1986</v>
      </c>
      <c r="B6958" t="s">
        <v>3</v>
      </c>
      <c r="C6958" s="3">
        <f>SUMIFS(Data!F:F,Data!$B:$B,Figure16!$B6958,Data!$A:$A,Figure16!$A6958)</f>
        <v>0</v>
      </c>
      <c r="D6958" s="3">
        <f>SUMIFS(Data!Y:Y,Data!$B:$B,Figure16!$B6958,Data!$A:$A,Figure16!$A6958)</f>
        <v>0</v>
      </c>
      <c r="E6958" s="3">
        <f>SUMIFS(Data!Q:Q,Data!$B:$B,Figure16!$B6958,Data!$A:$A,Figure16!$A6958)</f>
        <v>68195855.614973262</v>
      </c>
      <c r="F6958" s="1">
        <f t="shared" si="220"/>
        <v>0</v>
      </c>
      <c r="G6958" s="1">
        <f t="shared" si="221"/>
        <v>0</v>
      </c>
      <c r="H6958">
        <f>SUMIFS(Data!Z:Z,Data!B:B,Figure16!B6958,Data!A:A,Figure16!A6958)</f>
        <v>1</v>
      </c>
    </row>
    <row r="6959" spans="1:8">
      <c r="A6959" s="27">
        <v>1987</v>
      </c>
      <c r="B6959" t="s">
        <v>3</v>
      </c>
      <c r="C6959" s="3">
        <f>SUMIFS(Data!F:F,Data!$B:$B,Figure16!$B6959,Data!$A:$A,Figure16!$A6959)</f>
        <v>0</v>
      </c>
      <c r="D6959" s="3">
        <f>SUMIFS(Data!Y:Y,Data!$B:$B,Figure16!$B6959,Data!$A:$A,Figure16!$A6959)</f>
        <v>0</v>
      </c>
      <c r="E6959" s="3">
        <f>SUMIFS(Data!Q:Q,Data!$B:$B,Figure16!$B6959,Data!$A:$A,Figure16!$A6959)</f>
        <v>81667133.45469822</v>
      </c>
      <c r="F6959" s="1">
        <f t="shared" si="220"/>
        <v>0</v>
      </c>
      <c r="G6959" s="1">
        <f t="shared" si="221"/>
        <v>0</v>
      </c>
      <c r="H6959">
        <f>SUMIFS(Data!Z:Z,Data!B:B,Figure16!B6959,Data!A:A,Figure16!A6959)</f>
        <v>1</v>
      </c>
    </row>
    <row r="6960" spans="1:8">
      <c r="A6960" s="27">
        <v>1988</v>
      </c>
      <c r="B6960" t="s">
        <v>3</v>
      </c>
      <c r="C6960" s="3">
        <f>SUMIFS(Data!F:F,Data!$B:$B,Figure16!$B6960,Data!$A:$A,Figure16!$A6960)</f>
        <v>0</v>
      </c>
      <c r="D6960" s="3">
        <f>SUMIFS(Data!Y:Y,Data!$B:$B,Figure16!$B6960,Data!$A:$A,Figure16!$A6960)</f>
        <v>0</v>
      </c>
      <c r="E6960" s="3">
        <f>SUMIFS(Data!Q:Q,Data!$B:$B,Figure16!$B6960,Data!$A:$A,Figure16!$A6960)</f>
        <v>106657267.36734171</v>
      </c>
      <c r="F6960" s="1">
        <f t="shared" si="220"/>
        <v>0</v>
      </c>
      <c r="G6960" s="1">
        <f t="shared" si="221"/>
        <v>0</v>
      </c>
      <c r="H6960">
        <f>SUMIFS(Data!Z:Z,Data!B:B,Figure16!B6960,Data!A:A,Figure16!A6960)</f>
        <v>1</v>
      </c>
    </row>
    <row r="6961" spans="1:8">
      <c r="A6961" s="27">
        <v>1989</v>
      </c>
      <c r="B6961" t="s">
        <v>3</v>
      </c>
      <c r="C6961" s="3">
        <f>SUMIFS(Data!F:F,Data!$B:$B,Figure16!$B6961,Data!$A:$A,Figure16!$A6961)</f>
        <v>0</v>
      </c>
      <c r="D6961" s="3">
        <f>SUMIFS(Data!Y:Y,Data!$B:$B,Figure16!$B6961,Data!$A:$A,Figure16!$A6961)</f>
        <v>0</v>
      </c>
      <c r="E6961" s="3">
        <f>SUMIFS(Data!Q:Q,Data!$B:$B,Figure16!$B6961,Data!$A:$A,Figure16!$A6961)</f>
        <v>106344854.98609458</v>
      </c>
      <c r="F6961" s="1">
        <f t="shared" si="220"/>
        <v>0</v>
      </c>
      <c r="G6961" s="1">
        <f t="shared" si="221"/>
        <v>0</v>
      </c>
      <c r="H6961">
        <f>SUMIFS(Data!Z:Z,Data!B:B,Figure16!B6961,Data!A:A,Figure16!A6961)</f>
        <v>1</v>
      </c>
    </row>
    <row r="6962" spans="1:8">
      <c r="A6962" s="27">
        <v>1990</v>
      </c>
      <c r="B6962" t="s">
        <v>3</v>
      </c>
      <c r="C6962" s="3">
        <f>SUMIFS(Data!F:F,Data!$B:$B,Figure16!$B6962,Data!$A:$A,Figure16!$A6962)</f>
        <v>0</v>
      </c>
      <c r="D6962" s="3">
        <f>SUMIFS(Data!Y:Y,Data!$B:$B,Figure16!$B6962,Data!$A:$A,Figure16!$A6962)</f>
        <v>0</v>
      </c>
      <c r="E6962" s="3">
        <f>SUMIFS(Data!Q:Q,Data!$B:$B,Figure16!$B6962,Data!$A:$A,Figure16!$A6962)</f>
        <v>113563821.57740392</v>
      </c>
      <c r="F6962" s="1">
        <f t="shared" si="220"/>
        <v>0</v>
      </c>
      <c r="G6962" s="1">
        <f t="shared" si="221"/>
        <v>0</v>
      </c>
      <c r="H6962">
        <f>SUMIFS(Data!Z:Z,Data!B:B,Figure16!B6962,Data!A:A,Figure16!A6962)</f>
        <v>1</v>
      </c>
    </row>
    <row r="6963" spans="1:8">
      <c r="A6963" s="27">
        <v>1991</v>
      </c>
      <c r="B6963" t="s">
        <v>3</v>
      </c>
      <c r="C6963" s="3">
        <f>SUMIFS(Data!F:F,Data!$B:$B,Figure16!$B6963,Data!$A:$A,Figure16!$A6963)</f>
        <v>0</v>
      </c>
      <c r="D6963" s="3">
        <f>SUMIFS(Data!Y:Y,Data!$B:$B,Figure16!$B6963,Data!$A:$A,Figure16!$A6963)</f>
        <v>0</v>
      </c>
      <c r="E6963" s="3">
        <f>SUMIFS(Data!Q:Q,Data!$B:$B,Figure16!$B6963,Data!$A:$A,Figure16!$A6963)</f>
        <v>132201141.44686103</v>
      </c>
      <c r="F6963" s="1">
        <f t="shared" si="220"/>
        <v>0</v>
      </c>
      <c r="G6963" s="1">
        <f t="shared" si="221"/>
        <v>0</v>
      </c>
      <c r="H6963">
        <f>SUMIFS(Data!Z:Z,Data!B:B,Figure16!B6963,Data!A:A,Figure16!A6963)</f>
        <v>1</v>
      </c>
    </row>
    <row r="6964" spans="1:8">
      <c r="A6964" s="27">
        <v>1992</v>
      </c>
      <c r="B6964" t="s">
        <v>3</v>
      </c>
      <c r="C6964" s="3">
        <f>SUMIFS(Data!F:F,Data!$B:$B,Figure16!$B6964,Data!$A:$A,Figure16!$A6964)</f>
        <v>0</v>
      </c>
      <c r="D6964" s="3">
        <f>SUMIFS(Data!Y:Y,Data!$B:$B,Figure16!$B6964,Data!$A:$A,Figure16!$A6964)</f>
        <v>0</v>
      </c>
      <c r="E6964" s="3">
        <f>SUMIFS(Data!Q:Q,Data!$B:$B,Figure16!$B6964,Data!$A:$A,Figure16!$A6964)</f>
        <v>137066290.55007049</v>
      </c>
      <c r="F6964" s="1">
        <f t="shared" si="220"/>
        <v>0</v>
      </c>
      <c r="G6964" s="1">
        <f t="shared" si="221"/>
        <v>0</v>
      </c>
      <c r="H6964">
        <f>SUMIFS(Data!Z:Z,Data!B:B,Figure16!B6964,Data!A:A,Figure16!A6964)</f>
        <v>1</v>
      </c>
    </row>
    <row r="6965" spans="1:8">
      <c r="A6965" s="27">
        <v>1993</v>
      </c>
      <c r="B6965" t="s">
        <v>3</v>
      </c>
      <c r="C6965" s="3">
        <f>SUMIFS(Data!F:F,Data!$B:$B,Figure16!$B6965,Data!$A:$A,Figure16!$A6965)</f>
        <v>0</v>
      </c>
      <c r="D6965" s="3">
        <f>SUMIFS(Data!Y:Y,Data!$B:$B,Figure16!$B6965,Data!$A:$A,Figure16!$A6965)</f>
        <v>0</v>
      </c>
      <c r="E6965" s="3">
        <f>SUMIFS(Data!Q:Q,Data!$B:$B,Figure16!$B6965,Data!$A:$A,Figure16!$A6965)</f>
        <v>138489884.3930636</v>
      </c>
      <c r="F6965" s="1">
        <f t="shared" si="220"/>
        <v>0</v>
      </c>
      <c r="G6965" s="1">
        <f t="shared" si="221"/>
        <v>0</v>
      </c>
      <c r="H6965">
        <f>SUMIFS(Data!Z:Z,Data!B:B,Figure16!B6965,Data!A:A,Figure16!A6965)</f>
        <v>1</v>
      </c>
    </row>
    <row r="6966" spans="1:8">
      <c r="A6966" s="27">
        <v>1994</v>
      </c>
      <c r="B6966" t="s">
        <v>3</v>
      </c>
      <c r="C6966" s="3">
        <f>SUMIFS(Data!F:F,Data!$B:$B,Figure16!$B6966,Data!$A:$A,Figure16!$A6966)</f>
        <v>0</v>
      </c>
      <c r="D6966" s="3">
        <f>SUMIFS(Data!Y:Y,Data!$B:$B,Figure16!$B6966,Data!$A:$A,Figure16!$A6966)</f>
        <v>0</v>
      </c>
      <c r="E6966" s="3">
        <f>SUMIFS(Data!Q:Q,Data!$B:$B,Figure16!$B6966,Data!$A:$A,Figure16!$A6966)</f>
        <v>193775943.03893349</v>
      </c>
      <c r="F6966" s="1">
        <f t="shared" si="220"/>
        <v>0</v>
      </c>
      <c r="G6966" s="1">
        <f t="shared" si="221"/>
        <v>0</v>
      </c>
      <c r="H6966">
        <f>SUMIFS(Data!Z:Z,Data!B:B,Figure16!B6966,Data!A:A,Figure16!A6966)</f>
        <v>1</v>
      </c>
    </row>
    <row r="6967" spans="1:8">
      <c r="A6967" s="27">
        <v>1995</v>
      </c>
      <c r="B6967" t="s">
        <v>3</v>
      </c>
      <c r="C6967" s="3">
        <f>SUMIFS(Data!F:F,Data!$B:$B,Figure16!$B6967,Data!$A:$A,Figure16!$A6967)</f>
        <v>0</v>
      </c>
      <c r="D6967" s="3">
        <f>SUMIFS(Data!Y:Y,Data!$B:$B,Figure16!$B6967,Data!$A:$A,Figure16!$A6967)</f>
        <v>0</v>
      </c>
      <c r="E6967" s="3">
        <f>SUMIFS(Data!Q:Q,Data!$B:$B,Figure16!$B6967,Data!$A:$A,Figure16!$A6967)</f>
        <v>202547013.92713824</v>
      </c>
      <c r="F6967" s="1">
        <f t="shared" si="220"/>
        <v>0</v>
      </c>
      <c r="G6967" s="1">
        <f t="shared" si="221"/>
        <v>0</v>
      </c>
      <c r="H6967">
        <f>SUMIFS(Data!Z:Z,Data!B:B,Figure16!B6967,Data!A:A,Figure16!A6967)</f>
        <v>1</v>
      </c>
    </row>
    <row r="6968" spans="1:8">
      <c r="A6968" s="27">
        <v>1996</v>
      </c>
      <c r="B6968" t="s">
        <v>3</v>
      </c>
      <c r="C6968" s="3">
        <f>SUMIFS(Data!F:F,Data!$B:$B,Figure16!$B6968,Data!$A:$A,Figure16!$A6968)</f>
        <v>0</v>
      </c>
      <c r="D6968" s="3">
        <f>SUMIFS(Data!Y:Y,Data!$B:$B,Figure16!$B6968,Data!$A:$A,Figure16!$A6968)</f>
        <v>0</v>
      </c>
      <c r="E6968" s="3">
        <f>SUMIFS(Data!Q:Q,Data!$B:$B,Figure16!$B6968,Data!$A:$A,Figure16!$A6968)</f>
        <v>219583570.09497523</v>
      </c>
      <c r="F6968" s="1">
        <f t="shared" si="220"/>
        <v>0</v>
      </c>
      <c r="G6968" s="1">
        <f t="shared" si="221"/>
        <v>0</v>
      </c>
      <c r="H6968">
        <f>SUMIFS(Data!Z:Z,Data!B:B,Figure16!B6968,Data!A:A,Figure16!A6968)</f>
        <v>1</v>
      </c>
    </row>
    <row r="6969" spans="1:8">
      <c r="A6969" s="27">
        <v>1997</v>
      </c>
      <c r="B6969" t="s">
        <v>3</v>
      </c>
      <c r="C6969" s="3">
        <f>SUMIFS(Data!F:F,Data!$B:$B,Figure16!$B6969,Data!$A:$A,Figure16!$A6969)</f>
        <v>0</v>
      </c>
      <c r="D6969" s="3">
        <f>SUMIFS(Data!Y:Y,Data!$B:$B,Figure16!$B6969,Data!$A:$A,Figure16!$A6969)</f>
        <v>0</v>
      </c>
      <c r="E6969" s="3">
        <f>SUMIFS(Data!Q:Q,Data!$B:$B,Figure16!$B6969,Data!$A:$A,Figure16!$A6969)</f>
        <v>212155124.6537396</v>
      </c>
      <c r="F6969" s="1">
        <f t="shared" si="220"/>
        <v>0</v>
      </c>
      <c r="G6969" s="1">
        <f t="shared" si="221"/>
        <v>0</v>
      </c>
      <c r="H6969">
        <f>SUMIFS(Data!Z:Z,Data!B:B,Figure16!B6969,Data!A:A,Figure16!A6969)</f>
        <v>1</v>
      </c>
    </row>
    <row r="6970" spans="1:8">
      <c r="A6970" s="27">
        <v>1998</v>
      </c>
      <c r="B6970" t="s">
        <v>3</v>
      </c>
      <c r="C6970" s="3">
        <f>SUMIFS(Data!F:F,Data!$B:$B,Figure16!$B6970,Data!$A:$A,Figure16!$A6970)</f>
        <v>0</v>
      </c>
      <c r="D6970" s="3">
        <f>SUMIFS(Data!Y:Y,Data!$B:$B,Figure16!$B6970,Data!$A:$A,Figure16!$A6970)</f>
        <v>0</v>
      </c>
      <c r="E6970" s="3">
        <f>SUMIFS(Data!Q:Q,Data!$B:$B,Figure16!$B6970,Data!$A:$A,Figure16!$A6970)</f>
        <v>188686997.3190349</v>
      </c>
      <c r="F6970" s="1">
        <f t="shared" si="220"/>
        <v>0</v>
      </c>
      <c r="G6970" s="1">
        <f t="shared" si="221"/>
        <v>0</v>
      </c>
      <c r="H6970">
        <f>SUMIFS(Data!Z:Z,Data!B:B,Figure16!B6970,Data!A:A,Figure16!A6970)</f>
        <v>1</v>
      </c>
    </row>
    <row r="6971" spans="1:8">
      <c r="A6971" s="27">
        <v>1999</v>
      </c>
      <c r="B6971" t="s">
        <v>3</v>
      </c>
      <c r="C6971" s="3">
        <f>SUMIFS(Data!F:F,Data!$B:$B,Figure16!$B6971,Data!$A:$A,Figure16!$A6971)</f>
        <v>0</v>
      </c>
      <c r="D6971" s="3">
        <f>SUMIFS(Data!Y:Y,Data!$B:$B,Figure16!$B6971,Data!$A:$A,Figure16!$A6971)</f>
        <v>0</v>
      </c>
      <c r="E6971" s="3">
        <f>SUMIFS(Data!Q:Q,Data!$B:$B,Figure16!$B6971,Data!$A:$A,Figure16!$A6971)</f>
        <v>196686674.6698679</v>
      </c>
      <c r="F6971" s="1">
        <f t="shared" ref="F6971:F7034" si="222">IF(E6971&gt;0,C6971/E6971*100,"")</f>
        <v>0</v>
      </c>
      <c r="G6971" s="1">
        <f t="shared" ref="G6971:G7034" si="223">IF($E6971&gt;0,D6971/$E6971*100,"")</f>
        <v>0</v>
      </c>
      <c r="H6971">
        <f>SUMIFS(Data!Z:Z,Data!B:B,Figure16!B6971,Data!A:A,Figure16!A6971)</f>
        <v>1</v>
      </c>
    </row>
    <row r="6972" spans="1:8">
      <c r="A6972" s="27">
        <v>2000</v>
      </c>
      <c r="B6972" t="s">
        <v>3</v>
      </c>
      <c r="C6972" s="3">
        <f>SUMIFS(Data!F:F,Data!$B:$B,Figure16!$B6972,Data!$A:$A,Figure16!$A6972)</f>
        <v>0</v>
      </c>
      <c r="D6972" s="3">
        <f>SUMIFS(Data!Y:Y,Data!$B:$B,Figure16!$B6972,Data!$A:$A,Figure16!$A6972)</f>
        <v>0</v>
      </c>
      <c r="E6972" s="3">
        <f>SUMIFS(Data!Q:Q,Data!$B:$B,Figure16!$B6972,Data!$A:$A,Figure16!$A6972)</f>
        <v>202363492.16033193</v>
      </c>
      <c r="F6972" s="1">
        <f t="shared" si="222"/>
        <v>0</v>
      </c>
      <c r="G6972" s="1">
        <f t="shared" si="223"/>
        <v>0</v>
      </c>
      <c r="H6972">
        <f>SUMIFS(Data!Z:Z,Data!B:B,Figure16!B6972,Data!A:A,Figure16!A6972)</f>
        <v>1</v>
      </c>
    </row>
    <row r="6973" spans="1:8">
      <c r="A6973" s="27">
        <v>2001</v>
      </c>
      <c r="B6973" t="s">
        <v>3</v>
      </c>
      <c r="C6973" s="3">
        <f>SUMIFS(Data!F:F,Data!$B:$B,Figure16!$B6973,Data!$A:$A,Figure16!$A6973)</f>
        <v>4200000</v>
      </c>
      <c r="D6973" s="3">
        <f>SUMIFS(Data!Y:Y,Data!$B:$B,Figure16!$B6973,Data!$A:$A,Figure16!$A6973)</f>
        <v>0</v>
      </c>
      <c r="E6973" s="3">
        <f>SUMIFS(Data!Q:Q,Data!$B:$B,Figure16!$B6973,Data!$A:$A,Figure16!$A6973)</f>
        <v>181244788.47332925</v>
      </c>
      <c r="F6973" s="1">
        <f t="shared" si="222"/>
        <v>2.3173080094482512</v>
      </c>
      <c r="G6973" s="1">
        <f t="shared" si="223"/>
        <v>0</v>
      </c>
      <c r="H6973">
        <f>SUMIFS(Data!Z:Z,Data!B:B,Figure16!B6973,Data!A:A,Figure16!A6973)</f>
        <v>1</v>
      </c>
    </row>
    <row r="6974" spans="1:8">
      <c r="A6974" s="27">
        <v>2002</v>
      </c>
      <c r="B6974" t="s">
        <v>3</v>
      </c>
      <c r="C6974" s="3">
        <f>SUMIFS(Data!F:F,Data!$B:$B,Figure16!$B6974,Data!$A:$A,Figure16!$A6974)</f>
        <v>3986972.25</v>
      </c>
      <c r="D6974" s="3">
        <f>SUMIFS(Data!Y:Y,Data!$B:$B,Figure16!$B6974,Data!$A:$A,Figure16!$A6974)</f>
        <v>0</v>
      </c>
      <c r="E6974" s="3">
        <f>SUMIFS(Data!Q:Q,Data!$B:$B,Figure16!$B6974,Data!$A:$A,Figure16!$A6974)</f>
        <v>182737040.09542158</v>
      </c>
      <c r="F6974" s="1">
        <f t="shared" si="222"/>
        <v>2.1818084871671797</v>
      </c>
      <c r="G6974" s="1">
        <f t="shared" si="223"/>
        <v>0</v>
      </c>
      <c r="H6974">
        <f>SUMIFS(Data!Z:Z,Data!B:B,Figure16!B6974,Data!A:A,Figure16!A6974)</f>
        <v>1</v>
      </c>
    </row>
    <row r="6975" spans="1:8">
      <c r="A6975" s="27">
        <v>2003</v>
      </c>
      <c r="B6975" t="s">
        <v>3</v>
      </c>
      <c r="C6975" s="3">
        <f>SUMIFS(Data!F:F,Data!$B:$B,Figure16!$B6975,Data!$A:$A,Figure16!$A6975)</f>
        <v>0</v>
      </c>
      <c r="D6975" s="3">
        <f>SUMIFS(Data!Y:Y,Data!$B:$B,Figure16!$B6975,Data!$A:$A,Figure16!$A6975)</f>
        <v>0</v>
      </c>
      <c r="E6975" s="3">
        <f>SUMIFS(Data!Q:Q,Data!$B:$B,Figure16!$B6975,Data!$A:$A,Figure16!$A6975)</f>
        <v>202543202.00409928</v>
      </c>
      <c r="F6975" s="1">
        <f t="shared" si="222"/>
        <v>0</v>
      </c>
      <c r="G6975" s="1">
        <f t="shared" si="223"/>
        <v>0</v>
      </c>
      <c r="H6975">
        <f>SUMIFS(Data!Z:Z,Data!B:B,Figure16!B6975,Data!A:A,Figure16!A6975)</f>
        <v>1</v>
      </c>
    </row>
    <row r="6976" spans="1:8">
      <c r="A6976" s="27">
        <v>2004</v>
      </c>
      <c r="B6976" t="s">
        <v>3</v>
      </c>
      <c r="C6976" s="3">
        <f>SUMIFS(Data!F:F,Data!$B:$B,Figure16!$B6976,Data!$A:$A,Figure16!$A6976)</f>
        <v>0</v>
      </c>
      <c r="D6976" s="3">
        <f>SUMIFS(Data!Y:Y,Data!$B:$B,Figure16!$B6976,Data!$A:$A,Figure16!$A6976)</f>
        <v>0</v>
      </c>
      <c r="E6976" s="3">
        <f>SUMIFS(Data!Q:Q,Data!$B:$B,Figure16!$B6976,Data!$A:$A,Figure16!$A6976)</f>
        <v>229358214.79200274</v>
      </c>
      <c r="F6976" s="1">
        <f t="shared" si="222"/>
        <v>0</v>
      </c>
      <c r="G6976" s="1">
        <f t="shared" si="223"/>
        <v>0</v>
      </c>
      <c r="H6976">
        <f>SUMIFS(Data!Z:Z,Data!B:B,Figure16!B6976,Data!A:A,Figure16!A6976)</f>
        <v>1</v>
      </c>
    </row>
    <row r="6977" spans="1:8">
      <c r="A6977" s="27">
        <v>2005</v>
      </c>
      <c r="B6977" t="s">
        <v>3</v>
      </c>
      <c r="C6977" s="3">
        <f>SUMIFS(Data!F:F,Data!$B:$B,Figure16!$B6977,Data!$A:$A,Figure16!$A6977)</f>
        <v>0</v>
      </c>
      <c r="D6977" s="3">
        <f>SUMIFS(Data!Y:Y,Data!$B:$B,Figure16!$B6977,Data!$A:$A,Figure16!$A6977)</f>
        <v>0</v>
      </c>
      <c r="E6977" s="3">
        <f>SUMIFS(Data!Q:Q,Data!$B:$B,Figure16!$B6977,Data!$A:$A,Figure16!$A6977)</f>
        <v>262176133.72542951</v>
      </c>
      <c r="F6977" s="1">
        <f t="shared" si="222"/>
        <v>0</v>
      </c>
      <c r="G6977" s="1">
        <f t="shared" si="223"/>
        <v>0</v>
      </c>
      <c r="H6977">
        <f>SUMIFS(Data!Z:Z,Data!B:B,Figure16!B6977,Data!A:A,Figure16!A6977)</f>
        <v>1</v>
      </c>
    </row>
    <row r="6978" spans="1:8">
      <c r="A6978" s="27">
        <v>2006</v>
      </c>
      <c r="B6978" t="s">
        <v>3</v>
      </c>
      <c r="C6978" s="3">
        <f>SUMIFS(Data!F:F,Data!$B:$B,Figure16!$B6978,Data!$A:$A,Figure16!$A6978)</f>
        <v>2070837.375</v>
      </c>
      <c r="D6978" s="3">
        <f>SUMIFS(Data!Y:Y,Data!$B:$B,Figure16!$B6978,Data!$A:$A,Figure16!$A6978)</f>
        <v>0</v>
      </c>
      <c r="E6978" s="3">
        <f>SUMIFS(Data!Q:Q,Data!$B:$B,Figure16!$B6978,Data!$A:$A,Figure16!$A6978)</f>
        <v>294137737.07003832</v>
      </c>
      <c r="F6978" s="1">
        <f t="shared" si="222"/>
        <v>0.70403661754795666</v>
      </c>
      <c r="G6978" s="1">
        <f t="shared" si="223"/>
        <v>0</v>
      </c>
      <c r="H6978">
        <f>SUMIFS(Data!Z:Z,Data!B:B,Figure16!B6978,Data!A:A,Figure16!A6978)</f>
        <v>1</v>
      </c>
    </row>
    <row r="6979" spans="1:8">
      <c r="A6979" s="27">
        <v>2007</v>
      </c>
      <c r="B6979" t="s">
        <v>3</v>
      </c>
      <c r="C6979" s="3">
        <f>SUMIFS(Data!F:F,Data!$B:$B,Figure16!$B6979,Data!$A:$A,Figure16!$A6979)</f>
        <v>0</v>
      </c>
      <c r="D6979" s="3">
        <f>SUMIFS(Data!Y:Y,Data!$B:$B,Figure16!$B6979,Data!$A:$A,Figure16!$A6979)</f>
        <v>0</v>
      </c>
      <c r="E6979" s="3">
        <f>SUMIFS(Data!Q:Q,Data!$B:$B,Figure16!$B6979,Data!$A:$A,Figure16!$A6979)</f>
        <v>300143056.87322116</v>
      </c>
      <c r="F6979" s="1">
        <f t="shared" si="222"/>
        <v>0</v>
      </c>
      <c r="G6979" s="1">
        <f t="shared" si="223"/>
        <v>0</v>
      </c>
      <c r="H6979">
        <f>SUMIFS(Data!Z:Z,Data!B:B,Figure16!B6979,Data!A:A,Figure16!A6979)</f>
        <v>1</v>
      </c>
    </row>
    <row r="6980" spans="1:8">
      <c r="A6980" s="27">
        <v>2008</v>
      </c>
      <c r="B6980" t="s">
        <v>3</v>
      </c>
      <c r="C6980" s="3">
        <f>SUMIFS(Data!F:F,Data!$B:$B,Figure16!$B6980,Data!$A:$A,Figure16!$A6980)</f>
        <v>79337818.4375</v>
      </c>
      <c r="D6980" s="3">
        <f>SUMIFS(Data!Y:Y,Data!$B:$B,Figure16!$B6980,Data!$A:$A,Figure16!$A6980)</f>
        <v>0</v>
      </c>
      <c r="E6980" s="3">
        <f>SUMIFS(Data!Q:Q,Data!$B:$B,Figure16!$B6980,Data!$A:$A,Figure16!$A6980)</f>
        <v>349484427.60942751</v>
      </c>
      <c r="F6980" s="1">
        <f t="shared" si="222"/>
        <v>22.701388722866181</v>
      </c>
      <c r="G6980" s="1">
        <f t="shared" si="223"/>
        <v>0</v>
      </c>
      <c r="H6980">
        <f>SUMIFS(Data!Z:Z,Data!B:B,Figure16!B6980,Data!A:A,Figure16!A6980)</f>
        <v>1</v>
      </c>
    </row>
    <row r="6981" spans="1:8">
      <c r="A6981" s="27">
        <v>2009</v>
      </c>
      <c r="B6981" t="s">
        <v>3</v>
      </c>
      <c r="C6981" s="3">
        <f>SUMIFS(Data!F:F,Data!$B:$B,Figure16!$B6981,Data!$A:$A,Figure16!$A6981)</f>
        <v>124576.138671875</v>
      </c>
      <c r="D6981" s="3">
        <f>SUMIFS(Data!Y:Y,Data!$B:$B,Figure16!$B6981,Data!$A:$A,Figure16!$A6981)</f>
        <v>0</v>
      </c>
      <c r="E6981" s="3">
        <f>SUMIFS(Data!Q:Q,Data!$B:$B,Figure16!$B6981,Data!$A:$A,Figure16!$A6981)</f>
        <v>318166562.78467667</v>
      </c>
      <c r="F6981" s="1">
        <f t="shared" si="222"/>
        <v>3.9154378003003261E-2</v>
      </c>
      <c r="G6981" s="1">
        <f t="shared" si="223"/>
        <v>0</v>
      </c>
      <c r="H6981">
        <f>SUMIFS(Data!Z:Z,Data!B:B,Figure16!B6981,Data!A:A,Figure16!A6981)</f>
        <v>1</v>
      </c>
    </row>
    <row r="6982" spans="1:8">
      <c r="A6982" s="27">
        <v>2010</v>
      </c>
      <c r="B6982" t="s">
        <v>3</v>
      </c>
      <c r="C6982" s="3">
        <f>SUMIFS(Data!F:F,Data!$B:$B,Figure16!$B6982,Data!$A:$A,Figure16!$A6982)</f>
        <v>42982044</v>
      </c>
      <c r="D6982" s="3">
        <f>SUMIFS(Data!Y:Y,Data!$B:$B,Figure16!$B6982,Data!$A:$A,Figure16!$A6982)</f>
        <v>0</v>
      </c>
      <c r="E6982" s="3">
        <f>SUMIFS(Data!Q:Q,Data!$B:$B,Figure16!$B6982,Data!$A:$A,Figure16!$A6982)</f>
        <v>369485198.81797916</v>
      </c>
      <c r="F6982" s="1">
        <f t="shared" si="222"/>
        <v>11.632954212375473</v>
      </c>
      <c r="G6982" s="1">
        <f t="shared" si="223"/>
        <v>0</v>
      </c>
      <c r="H6982">
        <f>SUMIFS(Data!Z:Z,Data!B:B,Figure16!B6982,Data!A:A,Figure16!A6982)</f>
        <v>1</v>
      </c>
    </row>
    <row r="6983" spans="1:8">
      <c r="A6983" s="27">
        <v>2011</v>
      </c>
      <c r="B6983" t="s">
        <v>3</v>
      </c>
      <c r="C6983" s="3">
        <f>SUMIFS(Data!F:F,Data!$B:$B,Figure16!$B6983,Data!$A:$A,Figure16!$A6983)</f>
        <v>6033855</v>
      </c>
      <c r="D6983" s="3">
        <f>SUMIFS(Data!Y:Y,Data!$B:$B,Figure16!$B6983,Data!$A:$A,Figure16!$A6983)</f>
        <v>0</v>
      </c>
      <c r="E6983" s="3">
        <f>SUMIFS(Data!Q:Q,Data!$B:$B,Figure16!$B6983,Data!$A:$A,Figure16!$A6983)</f>
        <v>423011844.33164126</v>
      </c>
      <c r="F6983" s="1">
        <f t="shared" si="222"/>
        <v>1.4264033220000001</v>
      </c>
      <c r="G6983" s="1">
        <f t="shared" si="223"/>
        <v>0</v>
      </c>
      <c r="H6983">
        <f>SUMIFS(Data!Z:Z,Data!B:B,Figure16!B6983,Data!A:A,Figure16!A6983)</f>
        <v>1</v>
      </c>
    </row>
    <row r="6984" spans="1:8">
      <c r="A6984" s="27">
        <v>2012</v>
      </c>
      <c r="B6984" t="s">
        <v>3</v>
      </c>
      <c r="C6984" s="3">
        <f>SUMIFS(Data!F:F,Data!$B:$B,Figure16!$B6984,Data!$A:$A,Figure16!$A6984)</f>
        <v>189210.0234375</v>
      </c>
      <c r="D6984" s="3">
        <f>SUMIFS(Data!Y:Y,Data!$B:$B,Figure16!$B6984,Data!$A:$A,Figure16!$A6984)</f>
        <v>0</v>
      </c>
      <c r="E6984" s="3">
        <f>SUMIFS(Data!Q:Q,Data!$B:$B,Figure16!$B6984,Data!$A:$A,Figure16!$A6984)</f>
        <v>472358251.22426099</v>
      </c>
      <c r="F6984" s="1">
        <f t="shared" si="222"/>
        <v>4.005646624084671E-2</v>
      </c>
      <c r="G6984" s="1">
        <f t="shared" si="223"/>
        <v>0</v>
      </c>
      <c r="H6984">
        <f>SUMIFS(Data!Z:Z,Data!B:B,Figure16!B6984,Data!A:A,Figure16!A6984)</f>
        <v>1</v>
      </c>
    </row>
    <row r="6985" spans="1:8">
      <c r="A6985" s="27">
        <v>2013</v>
      </c>
      <c r="B6985" t="s">
        <v>3</v>
      </c>
      <c r="C6985" s="3">
        <f>SUMIFS(Data!F:F,Data!$B:$B,Figure16!$B6985,Data!$A:$A,Figure16!$A6985)</f>
        <v>22120000</v>
      </c>
      <c r="D6985" s="3">
        <f>SUMIFS(Data!Y:Y,Data!$B:$B,Figure16!$B6985,Data!$A:$A,Figure16!$A6985)</f>
        <v>0</v>
      </c>
      <c r="E6985" s="3">
        <f>SUMIFS(Data!Q:Q,Data!$B:$B,Figure16!$B6985,Data!$A:$A,Figure16!$A6985)</f>
        <v>450686353.67401081</v>
      </c>
      <c r="F6985" s="1">
        <f t="shared" si="222"/>
        <v>4.9080696186332231</v>
      </c>
      <c r="G6985" s="1">
        <f t="shared" si="223"/>
        <v>0</v>
      </c>
      <c r="H6985">
        <f>SUMIFS(Data!Z:Z,Data!B:B,Figure16!B6985,Data!A:A,Figure16!A6985)</f>
        <v>1</v>
      </c>
    </row>
    <row r="6986" spans="1:8">
      <c r="A6986" s="27">
        <v>2014</v>
      </c>
      <c r="B6986" t="s">
        <v>3</v>
      </c>
      <c r="C6986" s="3">
        <f>SUMIFS(Data!F:F,Data!$B:$B,Figure16!$B6986,Data!$A:$A,Figure16!$A6986)</f>
        <v>10473631.25</v>
      </c>
      <c r="D6986" s="3">
        <f>SUMIFS(Data!Y:Y,Data!$B:$B,Figure16!$B6986,Data!$A:$A,Figure16!$A6986)</f>
        <v>0</v>
      </c>
      <c r="E6986" s="3">
        <f>SUMIFS(Data!Q:Q,Data!$B:$B,Figure16!$B6986,Data!$A:$A,Figure16!$A6986)</f>
        <v>443911052.25404179</v>
      </c>
      <c r="F6986" s="1">
        <f t="shared" si="222"/>
        <v>2.359398622047856</v>
      </c>
      <c r="G6986" s="1">
        <f t="shared" si="223"/>
        <v>0</v>
      </c>
      <c r="H6986">
        <f>SUMIFS(Data!Z:Z,Data!B:B,Figure16!B6986,Data!A:A,Figure16!A6986)</f>
        <v>1</v>
      </c>
    </row>
    <row r="6987" spans="1:8">
      <c r="A6987" s="27">
        <v>2015</v>
      </c>
      <c r="B6987" t="s">
        <v>3</v>
      </c>
      <c r="C6987" s="3">
        <f>SUMIFS(Data!F:F,Data!$B:$B,Figure16!$B6987,Data!$A:$A,Figure16!$A6987)</f>
        <v>21450654.82421875</v>
      </c>
      <c r="D6987" s="3">
        <f>SUMIFS(Data!Y:Y,Data!$B:$B,Figure16!$B6987,Data!$A:$A,Figure16!$A6987)</f>
        <v>0</v>
      </c>
      <c r="E6987" s="3">
        <f>SUMIFS(Data!Q:Q,Data!$B:$B,Figure16!$B6987,Data!$A:$A,Figure16!$A6987)</f>
        <v>435438217.2816633</v>
      </c>
      <c r="F6987" s="1">
        <f t="shared" si="222"/>
        <v>4.9262223601157613</v>
      </c>
      <c r="G6987" s="1">
        <f t="shared" si="223"/>
        <v>0</v>
      </c>
      <c r="H6987">
        <f>SUMIFS(Data!Z:Z,Data!B:B,Figure16!B6987,Data!A:A,Figure16!A6987)</f>
        <v>1</v>
      </c>
    </row>
    <row r="6988" spans="1:8">
      <c r="A6988" s="27">
        <v>2016</v>
      </c>
      <c r="B6988" t="s">
        <v>3</v>
      </c>
      <c r="C6988" s="3">
        <f>SUMIFS(Data!F:F,Data!$B:$B,Figure16!$B6988,Data!$A:$A,Figure16!$A6988)</f>
        <v>24818053.302734375</v>
      </c>
      <c r="D6988" s="3">
        <f>SUMIFS(Data!Y:Y,Data!$B:$B,Figure16!$B6988,Data!$A:$A,Figure16!$A6988)</f>
        <v>0</v>
      </c>
      <c r="E6988" s="3">
        <f>SUMIFS(Data!Q:Q,Data!$B:$B,Figure16!$B6988,Data!$A:$A,Figure16!$A6988)</f>
        <v>401117499.98889518</v>
      </c>
      <c r="F6988" s="1">
        <f t="shared" si="222"/>
        <v>6.1872277583055979</v>
      </c>
      <c r="G6988" s="1">
        <f t="shared" si="223"/>
        <v>0</v>
      </c>
      <c r="H6988">
        <f>SUMIFS(Data!Z:Z,Data!B:B,Figure16!B6988,Data!A:A,Figure16!A6988)</f>
        <v>1</v>
      </c>
    </row>
    <row r="6989" spans="1:8">
      <c r="A6989" s="27">
        <v>2017</v>
      </c>
      <c r="B6989" t="s">
        <v>3</v>
      </c>
      <c r="C6989" s="3">
        <f>SUMIFS(Data!F:F,Data!$B:$B,Figure16!$B6989,Data!$A:$A,Figure16!$A6989)</f>
        <v>0</v>
      </c>
      <c r="D6989" s="3">
        <f>SUMIFS(Data!Y:Y,Data!$B:$B,Figure16!$B6989,Data!$A:$A,Figure16!$A6989)</f>
        <v>0</v>
      </c>
      <c r="E6989" s="3">
        <f>SUMIFS(Data!Q:Q,Data!$B:$B,Figure16!$B6989,Data!$A:$A,Figure16!$A6989)</f>
        <v>427659795.30127096</v>
      </c>
      <c r="F6989" s="1">
        <f t="shared" si="222"/>
        <v>0</v>
      </c>
      <c r="G6989" s="1">
        <f t="shared" si="223"/>
        <v>0</v>
      </c>
      <c r="H6989">
        <f>SUMIFS(Data!Z:Z,Data!B:B,Figure16!B6989,Data!A:A,Figure16!A6989)</f>
        <v>1</v>
      </c>
    </row>
    <row r="6990" spans="1:8">
      <c r="A6990" s="27">
        <v>1962</v>
      </c>
      <c r="B6990" t="s">
        <v>55</v>
      </c>
      <c r="C6990" s="3">
        <f>SUMIFS(Data!F:F,Data!$B:$B,Figure16!$B6990,Data!$A:$A,Figure16!$A6990)</f>
        <v>0</v>
      </c>
      <c r="D6990" s="3">
        <f>SUMIFS(Data!Y:Y,Data!$B:$B,Figure16!$B6990,Data!$A:$A,Figure16!$A6990)</f>
        <v>0</v>
      </c>
      <c r="E6990" s="3">
        <f>SUMIFS(Data!Q:Q,Data!$B:$B,Figure16!$B6990,Data!$A:$A,Figure16!$A6990)</f>
        <v>619319197.34002221</v>
      </c>
      <c r="F6990" s="1">
        <f t="shared" si="222"/>
        <v>0</v>
      </c>
      <c r="G6990" s="1">
        <f t="shared" si="223"/>
        <v>0</v>
      </c>
      <c r="H6990">
        <f>SUMIFS(Data!Z:Z,Data!B:B,Figure16!B6990,Data!A:A,Figure16!A6990)</f>
        <v>0</v>
      </c>
    </row>
    <row r="6991" spans="1:8">
      <c r="A6991" s="27">
        <v>1963</v>
      </c>
      <c r="B6991" t="s">
        <v>55</v>
      </c>
      <c r="C6991" s="3">
        <f>SUMIFS(Data!F:F,Data!$B:$B,Figure16!$B6991,Data!$A:$A,Figure16!$A6991)</f>
        <v>0</v>
      </c>
      <c r="D6991" s="3">
        <f>SUMIFS(Data!Y:Y,Data!$B:$B,Figure16!$B6991,Data!$A:$A,Figure16!$A6991)</f>
        <v>0</v>
      </c>
      <c r="E6991" s="3">
        <f>SUMIFS(Data!Q:Q,Data!$B:$B,Figure16!$B6991,Data!$A:$A,Figure16!$A6991)</f>
        <v>678235373.03855801</v>
      </c>
      <c r="F6991" s="1">
        <f t="shared" si="222"/>
        <v>0</v>
      </c>
      <c r="G6991" s="1">
        <f t="shared" si="223"/>
        <v>0</v>
      </c>
      <c r="H6991">
        <f>SUMIFS(Data!Z:Z,Data!B:B,Figure16!B6991,Data!A:A,Figure16!A6991)</f>
        <v>0</v>
      </c>
    </row>
    <row r="6992" spans="1:8">
      <c r="A6992" s="27">
        <v>1964</v>
      </c>
      <c r="B6992" t="s">
        <v>55</v>
      </c>
      <c r="C6992" s="3">
        <f>SUMIFS(Data!F:F,Data!$B:$B,Figure16!$B6992,Data!$A:$A,Figure16!$A6992)</f>
        <v>0</v>
      </c>
      <c r="D6992" s="3">
        <f>SUMIFS(Data!Y:Y,Data!$B:$B,Figure16!$B6992,Data!$A:$A,Figure16!$A6992)</f>
        <v>0</v>
      </c>
      <c r="E6992" s="3">
        <f>SUMIFS(Data!Q:Q,Data!$B:$B,Figure16!$B6992,Data!$A:$A,Figure16!$A6992)</f>
        <v>711893367.55527031</v>
      </c>
      <c r="F6992" s="1">
        <f t="shared" si="222"/>
        <v>0</v>
      </c>
      <c r="G6992" s="1">
        <f t="shared" si="223"/>
        <v>0</v>
      </c>
      <c r="H6992">
        <f>SUMIFS(Data!Z:Z,Data!B:B,Figure16!B6992,Data!A:A,Figure16!A6992)</f>
        <v>0</v>
      </c>
    </row>
    <row r="6993" spans="1:8">
      <c r="A6993" s="27">
        <v>1965</v>
      </c>
      <c r="B6993" t="s">
        <v>55</v>
      </c>
      <c r="C6993" s="3">
        <f>SUMIFS(Data!F:F,Data!$B:$B,Figure16!$B6993,Data!$A:$A,Figure16!$A6993)</f>
        <v>0</v>
      </c>
      <c r="D6993" s="3">
        <f>SUMIFS(Data!Y:Y,Data!$B:$B,Figure16!$B6993,Data!$A:$A,Figure16!$A6993)</f>
        <v>0</v>
      </c>
      <c r="E6993" s="3">
        <f>SUMIFS(Data!Q:Q,Data!$B:$B,Figure16!$B6993,Data!$A:$A,Figure16!$A6993)</f>
        <v>736568861.92615068</v>
      </c>
      <c r="F6993" s="1">
        <f t="shared" si="222"/>
        <v>0</v>
      </c>
      <c r="G6993" s="1">
        <f t="shared" si="223"/>
        <v>0</v>
      </c>
      <c r="H6993">
        <f>SUMIFS(Data!Z:Z,Data!B:B,Figure16!B6993,Data!A:A,Figure16!A6993)</f>
        <v>0</v>
      </c>
    </row>
    <row r="6994" spans="1:8">
      <c r="A6994" s="27">
        <v>1966</v>
      </c>
      <c r="B6994" t="s">
        <v>55</v>
      </c>
      <c r="C6994" s="3">
        <f>SUMIFS(Data!F:F,Data!$B:$B,Figure16!$B6994,Data!$A:$A,Figure16!$A6994)</f>
        <v>0</v>
      </c>
      <c r="D6994" s="3">
        <f>SUMIFS(Data!Y:Y,Data!$B:$B,Figure16!$B6994,Data!$A:$A,Figure16!$A6994)</f>
        <v>0</v>
      </c>
      <c r="E6994" s="3">
        <f>SUMIFS(Data!Q:Q,Data!$B:$B,Figure16!$B6994,Data!$A:$A,Figure16!$A6994)</f>
        <v>723735635.53637052</v>
      </c>
      <c r="F6994" s="1">
        <f t="shared" si="222"/>
        <v>0</v>
      </c>
      <c r="G6994" s="1">
        <f t="shared" si="223"/>
        <v>0</v>
      </c>
      <c r="H6994">
        <f>SUMIFS(Data!Z:Z,Data!B:B,Figure16!B6994,Data!A:A,Figure16!A6994)</f>
        <v>0</v>
      </c>
    </row>
    <row r="6995" spans="1:8">
      <c r="A6995" s="27">
        <v>1967</v>
      </c>
      <c r="B6995" t="s">
        <v>55</v>
      </c>
      <c r="C6995" s="3">
        <f>SUMIFS(Data!F:F,Data!$B:$B,Figure16!$B6995,Data!$A:$A,Figure16!$A6995)</f>
        <v>0</v>
      </c>
      <c r="D6995" s="3">
        <f>SUMIFS(Data!Y:Y,Data!$B:$B,Figure16!$B6995,Data!$A:$A,Figure16!$A6995)</f>
        <v>0</v>
      </c>
      <c r="E6995" s="3">
        <f>SUMIFS(Data!Q:Q,Data!$B:$B,Figure16!$B6995,Data!$A:$A,Figure16!$A6995)</f>
        <v>761981474.02335882</v>
      </c>
      <c r="F6995" s="1">
        <f t="shared" si="222"/>
        <v>0</v>
      </c>
      <c r="G6995" s="1">
        <f t="shared" si="223"/>
        <v>0</v>
      </c>
      <c r="H6995">
        <f>SUMIFS(Data!Z:Z,Data!B:B,Figure16!B6995,Data!A:A,Figure16!A6995)</f>
        <v>0</v>
      </c>
    </row>
    <row r="6996" spans="1:8">
      <c r="A6996" s="27">
        <v>1968</v>
      </c>
      <c r="B6996" t="s">
        <v>55</v>
      </c>
      <c r="C6996" s="3">
        <f>SUMIFS(Data!F:F,Data!$B:$B,Figure16!$B6996,Data!$A:$A,Figure16!$A6996)</f>
        <v>0</v>
      </c>
      <c r="D6996" s="3">
        <f>SUMIFS(Data!Y:Y,Data!$B:$B,Figure16!$B6996,Data!$A:$A,Figure16!$A6996)</f>
        <v>0</v>
      </c>
      <c r="E6996" s="3">
        <f>SUMIFS(Data!Q:Q,Data!$B:$B,Figure16!$B6996,Data!$A:$A,Figure16!$A6996)</f>
        <v>758899950</v>
      </c>
      <c r="F6996" s="1">
        <f t="shared" si="222"/>
        <v>0</v>
      </c>
      <c r="G6996" s="1">
        <f t="shared" si="223"/>
        <v>0</v>
      </c>
      <c r="H6996">
        <f>SUMIFS(Data!Z:Z,Data!B:B,Figure16!B6996,Data!A:A,Figure16!A6996)</f>
        <v>0</v>
      </c>
    </row>
    <row r="6997" spans="1:8">
      <c r="A6997" s="27">
        <v>1969</v>
      </c>
      <c r="B6997" t="s">
        <v>55</v>
      </c>
      <c r="C6997" s="3">
        <f>SUMIFS(Data!F:F,Data!$B:$B,Figure16!$B6997,Data!$A:$A,Figure16!$A6997)</f>
        <v>0</v>
      </c>
      <c r="D6997" s="3">
        <f>SUMIFS(Data!Y:Y,Data!$B:$B,Figure16!$B6997,Data!$A:$A,Figure16!$A6997)</f>
        <v>0</v>
      </c>
      <c r="E6997" s="3">
        <f>SUMIFS(Data!Q:Q,Data!$B:$B,Figure16!$B6997,Data!$A:$A,Figure16!$A6997)</f>
        <v>779200000.00000012</v>
      </c>
      <c r="F6997" s="1">
        <f t="shared" si="222"/>
        <v>0</v>
      </c>
      <c r="G6997" s="1">
        <f t="shared" si="223"/>
        <v>0</v>
      </c>
      <c r="H6997">
        <f>SUMIFS(Data!Z:Z,Data!B:B,Figure16!B6997,Data!A:A,Figure16!A6997)</f>
        <v>0</v>
      </c>
    </row>
    <row r="6998" spans="1:8">
      <c r="A6998" s="27">
        <v>1970</v>
      </c>
      <c r="B6998" t="s">
        <v>55</v>
      </c>
      <c r="C6998" s="3">
        <f>SUMIFS(Data!F:F,Data!$B:$B,Figure16!$B6998,Data!$A:$A,Figure16!$A6998)</f>
        <v>0</v>
      </c>
      <c r="D6998" s="3">
        <f>SUMIFS(Data!Y:Y,Data!$B:$B,Figure16!$B6998,Data!$A:$A,Figure16!$A6998)</f>
        <v>0</v>
      </c>
      <c r="E6998" s="3">
        <f>SUMIFS(Data!Q:Q,Data!$B:$B,Figure16!$B6998,Data!$A:$A,Figure16!$A6998)</f>
        <v>821850000</v>
      </c>
      <c r="F6998" s="1">
        <f t="shared" si="222"/>
        <v>0</v>
      </c>
      <c r="G6998" s="1">
        <f t="shared" si="223"/>
        <v>0</v>
      </c>
      <c r="H6998">
        <f>SUMIFS(Data!Z:Z,Data!B:B,Figure16!B6998,Data!A:A,Figure16!A6998)</f>
        <v>0</v>
      </c>
    </row>
    <row r="6999" spans="1:8">
      <c r="A6999" s="27">
        <v>1971</v>
      </c>
      <c r="B6999" t="s">
        <v>55</v>
      </c>
      <c r="C6999" s="3">
        <f>SUMIFS(Data!F:F,Data!$B:$B,Figure16!$B6999,Data!$A:$A,Figure16!$A6999)</f>
        <v>0</v>
      </c>
      <c r="D6999" s="3">
        <f>SUMIFS(Data!Y:Y,Data!$B:$B,Figure16!$B6999,Data!$A:$A,Figure16!$A6999)</f>
        <v>0</v>
      </c>
      <c r="E6999" s="3">
        <f>SUMIFS(Data!Q:Q,Data!$B:$B,Figure16!$B6999,Data!$A:$A,Figure16!$A6999)</f>
        <v>896754316.67426193</v>
      </c>
      <c r="F6999" s="1">
        <f t="shared" si="222"/>
        <v>0</v>
      </c>
      <c r="G6999" s="1">
        <f t="shared" si="223"/>
        <v>0</v>
      </c>
      <c r="H6999">
        <f>SUMIFS(Data!Z:Z,Data!B:B,Figure16!B6999,Data!A:A,Figure16!A6999)</f>
        <v>0</v>
      </c>
    </row>
    <row r="7000" spans="1:8">
      <c r="A7000" s="27">
        <v>1972</v>
      </c>
      <c r="B7000" t="s">
        <v>55</v>
      </c>
      <c r="C7000" s="3">
        <f>SUMIFS(Data!F:F,Data!$B:$B,Figure16!$B7000,Data!$A:$A,Figure16!$A7000)</f>
        <v>0</v>
      </c>
      <c r="D7000" s="3">
        <f>SUMIFS(Data!Y:Y,Data!$B:$B,Figure16!$B7000,Data!$A:$A,Figure16!$A7000)</f>
        <v>0</v>
      </c>
      <c r="E7000" s="3">
        <f>SUMIFS(Data!Q:Q,Data!$B:$B,Figure16!$B7000,Data!$A:$A,Figure16!$A7000)</f>
        <v>1083381044.0847342</v>
      </c>
      <c r="F7000" s="1">
        <f t="shared" si="222"/>
        <v>0</v>
      </c>
      <c r="G7000" s="1">
        <f t="shared" si="223"/>
        <v>0</v>
      </c>
      <c r="H7000">
        <f>SUMIFS(Data!Z:Z,Data!B:B,Figure16!B7000,Data!A:A,Figure16!A7000)</f>
        <v>0</v>
      </c>
    </row>
    <row r="7001" spans="1:8">
      <c r="A7001" s="27">
        <v>1973</v>
      </c>
      <c r="B7001" t="s">
        <v>55</v>
      </c>
      <c r="C7001" s="3">
        <f>SUMIFS(Data!F:F,Data!$B:$B,Figure16!$B7001,Data!$A:$A,Figure16!$A7001)</f>
        <v>0</v>
      </c>
      <c r="D7001" s="3">
        <f>SUMIFS(Data!Y:Y,Data!$B:$B,Figure16!$B7001,Data!$A:$A,Figure16!$A7001)</f>
        <v>30000000</v>
      </c>
      <c r="E7001" s="3">
        <f>SUMIFS(Data!Q:Q,Data!$B:$B,Figure16!$B7001,Data!$A:$A,Figure16!$A7001)</f>
        <v>1308799458.962842</v>
      </c>
      <c r="F7001" s="1">
        <f t="shared" si="222"/>
        <v>0</v>
      </c>
      <c r="G7001" s="1">
        <f t="shared" si="223"/>
        <v>2.2921769866694088</v>
      </c>
      <c r="H7001">
        <f>SUMIFS(Data!Z:Z,Data!B:B,Figure16!B7001,Data!A:A,Figure16!A7001)</f>
        <v>0</v>
      </c>
    </row>
    <row r="7002" spans="1:8">
      <c r="A7002" s="27">
        <v>1974</v>
      </c>
      <c r="B7002" t="s">
        <v>55</v>
      </c>
      <c r="C7002" s="3">
        <f>SUMIFS(Data!F:F,Data!$B:$B,Figure16!$B7002,Data!$A:$A,Figure16!$A7002)</f>
        <v>0</v>
      </c>
      <c r="D7002" s="3">
        <f>SUMIFS(Data!Y:Y,Data!$B:$B,Figure16!$B7002,Data!$A:$A,Figure16!$A7002)</f>
        <v>18500000</v>
      </c>
      <c r="E7002" s="3">
        <f>SUMIFS(Data!Q:Q,Data!$B:$B,Figure16!$B7002,Data!$A:$A,Figure16!$A7002)</f>
        <v>2042031901.4221702</v>
      </c>
      <c r="F7002" s="1">
        <f t="shared" si="222"/>
        <v>0</v>
      </c>
      <c r="G7002" s="1">
        <f t="shared" si="223"/>
        <v>0.90596038128080669</v>
      </c>
      <c r="H7002">
        <f>SUMIFS(Data!Z:Z,Data!B:B,Figure16!B7002,Data!A:A,Figure16!A7002)</f>
        <v>0</v>
      </c>
    </row>
    <row r="7003" spans="1:8">
      <c r="A7003" s="27">
        <v>1975</v>
      </c>
      <c r="B7003" t="s">
        <v>55</v>
      </c>
      <c r="C7003" s="3">
        <f>SUMIFS(Data!F:F,Data!$B:$B,Figure16!$B7003,Data!$A:$A,Figure16!$A7003)</f>
        <v>0</v>
      </c>
      <c r="D7003" s="3">
        <f>SUMIFS(Data!Y:Y,Data!$B:$B,Figure16!$B7003,Data!$A:$A,Figure16!$A7003)</f>
        <v>5100000</v>
      </c>
      <c r="E7003" s="3">
        <f>SUMIFS(Data!Q:Q,Data!$B:$B,Figure16!$B7003,Data!$A:$A,Figure16!$A7003)</f>
        <v>2442667573.0482073</v>
      </c>
      <c r="F7003" s="1">
        <f t="shared" si="222"/>
        <v>0</v>
      </c>
      <c r="G7003" s="1">
        <f t="shared" si="223"/>
        <v>0.20878813213357988</v>
      </c>
      <c r="H7003">
        <f>SUMIFS(Data!Z:Z,Data!B:B,Figure16!B7003,Data!A:A,Figure16!A7003)</f>
        <v>0</v>
      </c>
    </row>
    <row r="7004" spans="1:8">
      <c r="A7004" s="27">
        <v>1976</v>
      </c>
      <c r="B7004" t="s">
        <v>55</v>
      </c>
      <c r="C7004" s="3">
        <f>SUMIFS(Data!F:F,Data!$B:$B,Figure16!$B7004,Data!$A:$A,Figure16!$A7004)</f>
        <v>0</v>
      </c>
      <c r="D7004" s="3">
        <f>SUMIFS(Data!Y:Y,Data!$B:$B,Figure16!$B7004,Data!$A:$A,Figure16!$A7004)</f>
        <v>0</v>
      </c>
      <c r="E7004" s="3">
        <f>SUMIFS(Data!Q:Q,Data!$B:$B,Figure16!$B7004,Data!$A:$A,Figure16!$A7004)</f>
        <v>2500410583.7917728</v>
      </c>
      <c r="F7004" s="1">
        <f t="shared" si="222"/>
        <v>0</v>
      </c>
      <c r="G7004" s="1">
        <f t="shared" si="223"/>
        <v>0</v>
      </c>
      <c r="H7004">
        <f>SUMIFS(Data!Z:Z,Data!B:B,Figure16!B7004,Data!A:A,Figure16!A7004)</f>
        <v>0</v>
      </c>
    </row>
    <row r="7005" spans="1:8">
      <c r="A7005" s="27">
        <v>1977</v>
      </c>
      <c r="B7005" t="s">
        <v>55</v>
      </c>
      <c r="C7005" s="3">
        <f>SUMIFS(Data!F:F,Data!$B:$B,Figure16!$B7005,Data!$A:$A,Figure16!$A7005)</f>
        <v>0</v>
      </c>
      <c r="D7005" s="3">
        <f>SUMIFS(Data!Y:Y,Data!$B:$B,Figure16!$B7005,Data!$A:$A,Figure16!$A7005)</f>
        <v>150000000</v>
      </c>
      <c r="E7005" s="3">
        <f>SUMIFS(Data!Q:Q,Data!$B:$B,Figure16!$B7005,Data!$A:$A,Figure16!$A7005)</f>
        <v>3138666666.666667</v>
      </c>
      <c r="F7005" s="1">
        <f t="shared" si="222"/>
        <v>0</v>
      </c>
      <c r="G7005" s="1">
        <f t="shared" si="223"/>
        <v>4.7790994052676288</v>
      </c>
      <c r="H7005">
        <f>SUMIFS(Data!Z:Z,Data!B:B,Figure16!B7005,Data!A:A,Figure16!A7005)</f>
        <v>0</v>
      </c>
    </row>
    <row r="7006" spans="1:8">
      <c r="A7006" s="27">
        <v>1978</v>
      </c>
      <c r="B7006" t="s">
        <v>55</v>
      </c>
      <c r="C7006" s="3">
        <f>SUMIFS(Data!F:F,Data!$B:$B,Figure16!$B7006,Data!$A:$A,Figure16!$A7006)</f>
        <v>0</v>
      </c>
      <c r="D7006" s="3">
        <f>SUMIFS(Data!Y:Y,Data!$B:$B,Figure16!$B7006,Data!$A:$A,Figure16!$A7006)</f>
        <v>0</v>
      </c>
      <c r="E7006" s="3">
        <f>SUMIFS(Data!Q:Q,Data!$B:$B,Figure16!$B7006,Data!$A:$A,Figure16!$A7006)</f>
        <v>3562333458.3333335</v>
      </c>
      <c r="F7006" s="1">
        <f t="shared" si="222"/>
        <v>0</v>
      </c>
      <c r="G7006" s="1">
        <f t="shared" si="223"/>
        <v>0</v>
      </c>
      <c r="H7006">
        <f>SUMIFS(Data!Z:Z,Data!B:B,Figure16!B7006,Data!A:A,Figure16!A7006)</f>
        <v>0</v>
      </c>
    </row>
    <row r="7007" spans="1:8">
      <c r="A7007" s="27">
        <v>1979</v>
      </c>
      <c r="B7007" t="s">
        <v>55</v>
      </c>
      <c r="C7007" s="3">
        <f>SUMIFS(Data!F:F,Data!$B:$B,Figure16!$B7007,Data!$A:$A,Figure16!$A7007)</f>
        <v>0</v>
      </c>
      <c r="D7007" s="3">
        <f>SUMIFS(Data!Y:Y,Data!$B:$B,Figure16!$B7007,Data!$A:$A,Figure16!$A7007)</f>
        <v>39000000</v>
      </c>
      <c r="E7007" s="3">
        <f>SUMIFS(Data!Q:Q,Data!$B:$B,Figure16!$B7007,Data!$A:$A,Figure16!$A7007)</f>
        <v>4602416625</v>
      </c>
      <c r="F7007" s="1">
        <f t="shared" si="222"/>
        <v>0</v>
      </c>
      <c r="G7007" s="1">
        <f t="shared" si="223"/>
        <v>0.84738091263087245</v>
      </c>
      <c r="H7007">
        <f>SUMIFS(Data!Z:Z,Data!B:B,Figure16!B7007,Data!A:A,Figure16!A7007)</f>
        <v>0</v>
      </c>
    </row>
    <row r="7008" spans="1:8">
      <c r="A7008" s="27">
        <v>1980</v>
      </c>
      <c r="B7008" t="s">
        <v>55</v>
      </c>
      <c r="C7008" s="3">
        <f>SUMIFS(Data!F:F,Data!$B:$B,Figure16!$B7008,Data!$A:$A,Figure16!$A7008)</f>
        <v>0</v>
      </c>
      <c r="D7008" s="3">
        <f>SUMIFS(Data!Y:Y,Data!$B:$B,Figure16!$B7008,Data!$A:$A,Figure16!$A7008)</f>
        <v>150000000</v>
      </c>
      <c r="E7008" s="3">
        <f>SUMIFS(Data!Q:Q,Data!$B:$B,Figure16!$B7008,Data!$A:$A,Figure16!$A7008)</f>
        <v>6235833333.333334</v>
      </c>
      <c r="F7008" s="1">
        <f t="shared" si="222"/>
        <v>0</v>
      </c>
      <c r="G7008" s="1">
        <f t="shared" si="223"/>
        <v>2.4054523586796739</v>
      </c>
      <c r="H7008">
        <f>SUMIFS(Data!Z:Z,Data!B:B,Figure16!B7008,Data!A:A,Figure16!A7008)</f>
        <v>0</v>
      </c>
    </row>
    <row r="7009" spans="1:8">
      <c r="A7009" s="27">
        <v>1981</v>
      </c>
      <c r="B7009" t="s">
        <v>55</v>
      </c>
      <c r="C7009" s="3">
        <f>SUMIFS(Data!F:F,Data!$B:$B,Figure16!$B7009,Data!$A:$A,Figure16!$A7009)</f>
        <v>0</v>
      </c>
      <c r="D7009" s="3">
        <f>SUMIFS(Data!Y:Y,Data!$B:$B,Figure16!$B7009,Data!$A:$A,Figure16!$A7009)</f>
        <v>0</v>
      </c>
      <c r="E7009" s="3">
        <f>SUMIFS(Data!Q:Q,Data!$B:$B,Figure16!$B7009,Data!$A:$A,Figure16!$A7009)</f>
        <v>6992083333.333334</v>
      </c>
      <c r="F7009" s="1">
        <f t="shared" si="222"/>
        <v>0</v>
      </c>
      <c r="G7009" s="1">
        <f t="shared" si="223"/>
        <v>0</v>
      </c>
      <c r="H7009">
        <f>SUMIFS(Data!Z:Z,Data!B:B,Figure16!B7009,Data!A:A,Figure16!A7009)</f>
        <v>0</v>
      </c>
    </row>
    <row r="7010" spans="1:8">
      <c r="A7010" s="27">
        <v>1982</v>
      </c>
      <c r="B7010" t="s">
        <v>55</v>
      </c>
      <c r="C7010" s="3">
        <f>SUMIFS(Data!F:F,Data!$B:$B,Figure16!$B7010,Data!$A:$A,Figure16!$A7010)</f>
        <v>0</v>
      </c>
      <c r="D7010" s="3">
        <f>SUMIFS(Data!Y:Y,Data!$B:$B,Figure16!$B7010,Data!$A:$A,Figure16!$A7010)</f>
        <v>197000000</v>
      </c>
      <c r="E7010" s="3">
        <f>SUMIFS(Data!Q:Q,Data!$B:$B,Figure16!$B7010,Data!$A:$A,Figure16!$A7010)</f>
        <v>8140416666.666667</v>
      </c>
      <c r="F7010" s="1">
        <f t="shared" si="222"/>
        <v>0</v>
      </c>
      <c r="G7010" s="1">
        <f t="shared" si="223"/>
        <v>2.4200235450683318</v>
      </c>
      <c r="H7010">
        <f>SUMIFS(Data!Z:Z,Data!B:B,Figure16!B7010,Data!A:A,Figure16!A7010)</f>
        <v>0</v>
      </c>
    </row>
    <row r="7011" spans="1:8">
      <c r="A7011" s="27">
        <v>1983</v>
      </c>
      <c r="B7011" t="s">
        <v>55</v>
      </c>
      <c r="C7011" s="3">
        <f>SUMIFS(Data!F:F,Data!$B:$B,Figure16!$B7011,Data!$A:$A,Figure16!$A7011)</f>
        <v>0</v>
      </c>
      <c r="D7011" s="3">
        <f>SUMIFS(Data!Y:Y,Data!$B:$B,Figure16!$B7011,Data!$A:$A,Figure16!$A7011)</f>
        <v>134928000</v>
      </c>
      <c r="E7011" s="3">
        <f>SUMIFS(Data!Q:Q,Data!$B:$B,Figure16!$B7011,Data!$A:$A,Figure16!$A7011)</f>
        <v>7763750000</v>
      </c>
      <c r="F7011" s="1">
        <f t="shared" si="222"/>
        <v>0</v>
      </c>
      <c r="G7011" s="1">
        <f t="shared" si="223"/>
        <v>1.7379230397681533</v>
      </c>
      <c r="H7011">
        <f>SUMIFS(Data!Z:Z,Data!B:B,Figure16!B7011,Data!A:A,Figure16!A7011)</f>
        <v>0</v>
      </c>
    </row>
    <row r="7012" spans="1:8">
      <c r="A7012" s="27">
        <v>1984</v>
      </c>
      <c r="B7012" t="s">
        <v>55</v>
      </c>
      <c r="C7012" s="3">
        <f>SUMIFS(Data!F:F,Data!$B:$B,Figure16!$B7012,Data!$A:$A,Figure16!$A7012)</f>
        <v>0</v>
      </c>
      <c r="D7012" s="3">
        <f>SUMIFS(Data!Y:Y,Data!$B:$B,Figure16!$B7012,Data!$A:$A,Figure16!$A7012)</f>
        <v>0</v>
      </c>
      <c r="E7012" s="3">
        <f>SUMIFS(Data!Q:Q,Data!$B:$B,Figure16!$B7012,Data!$A:$A,Figure16!$A7012)</f>
        <v>7757083333.333334</v>
      </c>
      <c r="F7012" s="1">
        <f t="shared" si="222"/>
        <v>0</v>
      </c>
      <c r="G7012" s="1">
        <f t="shared" si="223"/>
        <v>0</v>
      </c>
      <c r="H7012">
        <f>SUMIFS(Data!Z:Z,Data!B:B,Figure16!B7012,Data!A:A,Figure16!A7012)</f>
        <v>0</v>
      </c>
    </row>
    <row r="7013" spans="1:8">
      <c r="A7013" s="27">
        <v>1985</v>
      </c>
      <c r="B7013" t="s">
        <v>55</v>
      </c>
      <c r="C7013" s="3">
        <f>SUMIFS(Data!F:F,Data!$B:$B,Figure16!$B7013,Data!$A:$A,Figure16!$A7013)</f>
        <v>0</v>
      </c>
      <c r="D7013" s="3">
        <f>SUMIFS(Data!Y:Y,Data!$B:$B,Figure16!$B7013,Data!$A:$A,Figure16!$A7013)</f>
        <v>0</v>
      </c>
      <c r="E7013" s="3">
        <f>SUMIFS(Data!Q:Q,Data!$B:$B,Figure16!$B7013,Data!$A:$A,Figure16!$A7013)</f>
        <v>7375918367.3469381</v>
      </c>
      <c r="F7013" s="1">
        <f t="shared" si="222"/>
        <v>0</v>
      </c>
      <c r="G7013" s="1">
        <f t="shared" si="223"/>
        <v>0</v>
      </c>
      <c r="H7013">
        <f>SUMIFS(Data!Z:Z,Data!B:B,Figure16!B7013,Data!A:A,Figure16!A7013)</f>
        <v>0</v>
      </c>
    </row>
    <row r="7014" spans="1:8">
      <c r="A7014" s="27">
        <v>1986</v>
      </c>
      <c r="B7014" t="s">
        <v>55</v>
      </c>
      <c r="C7014" s="3">
        <f>SUMIFS(Data!F:F,Data!$B:$B,Figure16!$B7014,Data!$A:$A,Figure16!$A7014)</f>
        <v>0</v>
      </c>
      <c r="D7014" s="3">
        <f>SUMIFS(Data!Y:Y,Data!$B:$B,Figure16!$B7014,Data!$A:$A,Figure16!$A7014)</f>
        <v>0</v>
      </c>
      <c r="E7014" s="3">
        <f>SUMIFS(Data!Q:Q,Data!$B:$B,Figure16!$B7014,Data!$A:$A,Figure16!$A7014)</f>
        <v>4794444444.4444447</v>
      </c>
      <c r="F7014" s="1">
        <f t="shared" si="222"/>
        <v>0</v>
      </c>
      <c r="G7014" s="1">
        <f t="shared" si="223"/>
        <v>0</v>
      </c>
      <c r="H7014">
        <f>SUMIFS(Data!Z:Z,Data!B:B,Figure16!B7014,Data!A:A,Figure16!A7014)</f>
        <v>0</v>
      </c>
    </row>
    <row r="7015" spans="1:8">
      <c r="A7015" s="27">
        <v>1987</v>
      </c>
      <c r="B7015" t="s">
        <v>55</v>
      </c>
      <c r="C7015" s="3">
        <f>SUMIFS(Data!F:F,Data!$B:$B,Figure16!$B7015,Data!$A:$A,Figure16!$A7015)</f>
        <v>0</v>
      </c>
      <c r="D7015" s="3">
        <f>SUMIFS(Data!Y:Y,Data!$B:$B,Figure16!$B7015,Data!$A:$A,Figure16!$A7015)</f>
        <v>0</v>
      </c>
      <c r="E7015" s="3">
        <f>SUMIFS(Data!Q:Q,Data!$B:$B,Figure16!$B7015,Data!$A:$A,Figure16!$A7015)</f>
        <v>4797777777.7777777</v>
      </c>
      <c r="F7015" s="1">
        <f t="shared" si="222"/>
        <v>0</v>
      </c>
      <c r="G7015" s="1">
        <f t="shared" si="223"/>
        <v>0</v>
      </c>
      <c r="H7015">
        <f>SUMIFS(Data!Z:Z,Data!B:B,Figure16!B7015,Data!A:A,Figure16!A7015)</f>
        <v>0</v>
      </c>
    </row>
    <row r="7016" spans="1:8">
      <c r="A7016" s="27">
        <v>1988</v>
      </c>
      <c r="B7016" t="s">
        <v>55</v>
      </c>
      <c r="C7016" s="3">
        <f>SUMIFS(Data!F:F,Data!$B:$B,Figure16!$B7016,Data!$A:$A,Figure16!$A7016)</f>
        <v>0</v>
      </c>
      <c r="D7016" s="3">
        <f>SUMIFS(Data!Y:Y,Data!$B:$B,Figure16!$B7016,Data!$A:$A,Figure16!$A7016)</f>
        <v>0</v>
      </c>
      <c r="E7016" s="3">
        <f>SUMIFS(Data!Q:Q,Data!$B:$B,Figure16!$B7016,Data!$A:$A,Figure16!$A7016)</f>
        <v>4496852073.4689627</v>
      </c>
      <c r="F7016" s="1">
        <f t="shared" si="222"/>
        <v>0</v>
      </c>
      <c r="G7016" s="1">
        <f t="shared" si="223"/>
        <v>0</v>
      </c>
      <c r="H7016">
        <f>SUMIFS(Data!Z:Z,Data!B:B,Figure16!B7016,Data!A:A,Figure16!A7016)</f>
        <v>0</v>
      </c>
    </row>
    <row r="7017" spans="1:8">
      <c r="A7017" s="27">
        <v>1989</v>
      </c>
      <c r="B7017" t="s">
        <v>55</v>
      </c>
      <c r="C7017" s="3">
        <f>SUMIFS(Data!F:F,Data!$B:$B,Figure16!$B7017,Data!$A:$A,Figure16!$A7017)</f>
        <v>0</v>
      </c>
      <c r="D7017" s="3">
        <f>SUMIFS(Data!Y:Y,Data!$B:$B,Figure16!$B7017,Data!$A:$A,Figure16!$A7017)</f>
        <v>0</v>
      </c>
      <c r="E7017" s="3">
        <f>SUMIFS(Data!Q:Q,Data!$B:$B,Figure16!$B7017,Data!$A:$A,Figure16!$A7017)</f>
        <v>4323058823.5294113</v>
      </c>
      <c r="F7017" s="1">
        <f t="shared" si="222"/>
        <v>0</v>
      </c>
      <c r="G7017" s="1">
        <f t="shared" si="223"/>
        <v>0</v>
      </c>
      <c r="H7017">
        <f>SUMIFS(Data!Z:Z,Data!B:B,Figure16!B7017,Data!A:A,Figure16!A7017)</f>
        <v>0</v>
      </c>
    </row>
    <row r="7018" spans="1:8">
      <c r="A7018" s="27">
        <v>1990</v>
      </c>
      <c r="B7018" t="s">
        <v>55</v>
      </c>
      <c r="C7018" s="3">
        <f>SUMIFS(Data!F:F,Data!$B:$B,Figure16!$B7018,Data!$A:$A,Figure16!$A7018)</f>
        <v>0</v>
      </c>
      <c r="D7018" s="3">
        <f>SUMIFS(Data!Y:Y,Data!$B:$B,Figure16!$B7018,Data!$A:$A,Figure16!$A7018)</f>
        <v>0</v>
      </c>
      <c r="E7018" s="3">
        <f>SUMIFS(Data!Q:Q,Data!$B:$B,Figure16!$B7018,Data!$A:$A,Figure16!$A7018)</f>
        <v>5068000000</v>
      </c>
      <c r="F7018" s="1">
        <f t="shared" si="222"/>
        <v>0</v>
      </c>
      <c r="G7018" s="1">
        <f t="shared" si="223"/>
        <v>0</v>
      </c>
      <c r="H7018">
        <f>SUMIFS(Data!Z:Z,Data!B:B,Figure16!B7018,Data!A:A,Figure16!A7018)</f>
        <v>0</v>
      </c>
    </row>
    <row r="7019" spans="1:8">
      <c r="A7019" s="27">
        <v>1991</v>
      </c>
      <c r="B7019" t="s">
        <v>55</v>
      </c>
      <c r="C7019" s="3">
        <f>SUMIFS(Data!F:F,Data!$B:$B,Figure16!$B7019,Data!$A:$A,Figure16!$A7019)</f>
        <v>0</v>
      </c>
      <c r="D7019" s="3">
        <f>SUMIFS(Data!Y:Y,Data!$B:$B,Figure16!$B7019,Data!$A:$A,Figure16!$A7019)</f>
        <v>0</v>
      </c>
      <c r="E7019" s="3">
        <f>SUMIFS(Data!Q:Q,Data!$B:$B,Figure16!$B7019,Data!$A:$A,Figure16!$A7019)</f>
        <v>5307905882.3529415</v>
      </c>
      <c r="F7019" s="1">
        <f t="shared" si="222"/>
        <v>0</v>
      </c>
      <c r="G7019" s="1">
        <f t="shared" si="223"/>
        <v>0</v>
      </c>
      <c r="H7019">
        <f>SUMIFS(Data!Z:Z,Data!B:B,Figure16!B7019,Data!A:A,Figure16!A7019)</f>
        <v>0</v>
      </c>
    </row>
    <row r="7020" spans="1:8">
      <c r="A7020" s="27">
        <v>1992</v>
      </c>
      <c r="B7020" t="s">
        <v>55</v>
      </c>
      <c r="C7020" s="3">
        <f>SUMIFS(Data!F:F,Data!$B:$B,Figure16!$B7020,Data!$A:$A,Figure16!$A7020)</f>
        <v>0</v>
      </c>
      <c r="D7020" s="3">
        <f>SUMIFS(Data!Y:Y,Data!$B:$B,Figure16!$B7020,Data!$A:$A,Figure16!$A7020)</f>
        <v>0</v>
      </c>
      <c r="E7020" s="3">
        <f>SUMIFS(Data!Q:Q,Data!$B:$B,Figure16!$B7020,Data!$A:$A,Figure16!$A7020)</f>
        <v>5439552941.1764708</v>
      </c>
      <c r="F7020" s="1">
        <f t="shared" si="222"/>
        <v>0</v>
      </c>
      <c r="G7020" s="1">
        <f t="shared" si="223"/>
        <v>0</v>
      </c>
      <c r="H7020">
        <f>SUMIFS(Data!Z:Z,Data!B:B,Figure16!B7020,Data!A:A,Figure16!A7020)</f>
        <v>0</v>
      </c>
    </row>
    <row r="7021" spans="1:8">
      <c r="A7021" s="27">
        <v>1993</v>
      </c>
      <c r="B7021" t="s">
        <v>55</v>
      </c>
      <c r="C7021" s="3">
        <f>SUMIFS(Data!F:F,Data!$B:$B,Figure16!$B7021,Data!$A:$A,Figure16!$A7021)</f>
        <v>0</v>
      </c>
      <c r="D7021" s="3">
        <f>SUMIFS(Data!Y:Y,Data!$B:$B,Figure16!$B7021,Data!$A:$A,Figure16!$A7021)</f>
        <v>0</v>
      </c>
      <c r="E7021" s="3">
        <f>SUMIFS(Data!Q:Q,Data!$B:$B,Figure16!$B7021,Data!$A:$A,Figure16!$A7021)</f>
        <v>4669488516.3798103</v>
      </c>
      <c r="F7021" s="1">
        <f t="shared" si="222"/>
        <v>0</v>
      </c>
      <c r="G7021" s="1">
        <f t="shared" si="223"/>
        <v>0</v>
      </c>
      <c r="H7021">
        <f>SUMIFS(Data!Z:Z,Data!B:B,Figure16!B7021,Data!A:A,Figure16!A7021)</f>
        <v>0</v>
      </c>
    </row>
    <row r="7022" spans="1:8">
      <c r="A7022" s="27">
        <v>1994</v>
      </c>
      <c r="B7022" t="s">
        <v>55</v>
      </c>
      <c r="C7022" s="3">
        <f>SUMIFS(Data!F:F,Data!$B:$B,Figure16!$B7022,Data!$A:$A,Figure16!$A7022)</f>
        <v>0</v>
      </c>
      <c r="D7022" s="3">
        <f>SUMIFS(Data!Y:Y,Data!$B:$B,Figure16!$B7022,Data!$A:$A,Figure16!$A7022)</f>
        <v>0</v>
      </c>
      <c r="E7022" s="3">
        <f>SUMIFS(Data!Q:Q,Data!$B:$B,Figure16!$B7022,Data!$A:$A,Figure16!$A7022)</f>
        <v>4947205860.0145149</v>
      </c>
      <c r="F7022" s="1">
        <f t="shared" si="222"/>
        <v>0</v>
      </c>
      <c r="G7022" s="1">
        <f t="shared" si="223"/>
        <v>0</v>
      </c>
      <c r="H7022">
        <f>SUMIFS(Data!Z:Z,Data!B:B,Figure16!B7022,Data!A:A,Figure16!A7022)</f>
        <v>0</v>
      </c>
    </row>
    <row r="7023" spans="1:8">
      <c r="A7023" s="27">
        <v>1995</v>
      </c>
      <c r="B7023" t="s">
        <v>55</v>
      </c>
      <c r="C7023" s="3">
        <f>SUMIFS(Data!F:F,Data!$B:$B,Figure16!$B7023,Data!$A:$A,Figure16!$A7023)</f>
        <v>0</v>
      </c>
      <c r="D7023" s="3">
        <f>SUMIFS(Data!Y:Y,Data!$B:$B,Figure16!$B7023,Data!$A:$A,Figure16!$A7023)</f>
        <v>0</v>
      </c>
      <c r="E7023" s="3">
        <f>SUMIFS(Data!Q:Q,Data!$B:$B,Figure16!$B7023,Data!$A:$A,Figure16!$A7023)</f>
        <v>5329214163.2200146</v>
      </c>
      <c r="F7023" s="1">
        <f t="shared" si="222"/>
        <v>0</v>
      </c>
      <c r="G7023" s="1">
        <f t="shared" si="223"/>
        <v>0</v>
      </c>
      <c r="H7023">
        <f>SUMIFS(Data!Z:Z,Data!B:B,Figure16!B7023,Data!A:A,Figure16!A7023)</f>
        <v>0</v>
      </c>
    </row>
    <row r="7024" spans="1:8">
      <c r="A7024" s="27">
        <v>1996</v>
      </c>
      <c r="B7024" t="s">
        <v>55</v>
      </c>
      <c r="C7024" s="3">
        <f>SUMIFS(Data!F:F,Data!$B:$B,Figure16!$B7024,Data!$A:$A,Figure16!$A7024)</f>
        <v>0</v>
      </c>
      <c r="D7024" s="3">
        <f>SUMIFS(Data!Y:Y,Data!$B:$B,Figure16!$B7024,Data!$A:$A,Figure16!$A7024)</f>
        <v>0</v>
      </c>
      <c r="E7024" s="3">
        <f>SUMIFS(Data!Q:Q,Data!$B:$B,Figure16!$B7024,Data!$A:$A,Figure16!$A7024)</f>
        <v>5759537726.2660074</v>
      </c>
      <c r="F7024" s="1">
        <f t="shared" si="222"/>
        <v>0</v>
      </c>
      <c r="G7024" s="1">
        <f t="shared" si="223"/>
        <v>0</v>
      </c>
      <c r="H7024">
        <f>SUMIFS(Data!Z:Z,Data!B:B,Figure16!B7024,Data!A:A,Figure16!A7024)</f>
        <v>0</v>
      </c>
    </row>
    <row r="7025" spans="1:8">
      <c r="A7025" s="27">
        <v>1997</v>
      </c>
      <c r="B7025" t="s">
        <v>55</v>
      </c>
      <c r="C7025" s="3">
        <f>SUMIFS(Data!F:F,Data!$B:$B,Figure16!$B7025,Data!$A:$A,Figure16!$A7025)</f>
        <v>0</v>
      </c>
      <c r="D7025" s="3">
        <f>SUMIFS(Data!Y:Y,Data!$B:$B,Figure16!$B7025,Data!$A:$A,Figure16!$A7025)</f>
        <v>0</v>
      </c>
      <c r="E7025" s="3">
        <f>SUMIFS(Data!Q:Q,Data!$B:$B,Figure16!$B7025,Data!$A:$A,Figure16!$A7025)</f>
        <v>5737751331.6377945</v>
      </c>
      <c r="F7025" s="1">
        <f t="shared" si="222"/>
        <v>0</v>
      </c>
      <c r="G7025" s="1">
        <f t="shared" si="223"/>
        <v>0</v>
      </c>
      <c r="H7025">
        <f>SUMIFS(Data!Z:Z,Data!B:B,Figure16!B7025,Data!A:A,Figure16!A7025)</f>
        <v>0</v>
      </c>
    </row>
    <row r="7026" spans="1:8">
      <c r="A7026" s="27">
        <v>1998</v>
      </c>
      <c r="B7026" t="s">
        <v>55</v>
      </c>
      <c r="C7026" s="3">
        <f>SUMIFS(Data!F:F,Data!$B:$B,Figure16!$B7026,Data!$A:$A,Figure16!$A7026)</f>
        <v>0</v>
      </c>
      <c r="D7026" s="3">
        <f>SUMIFS(Data!Y:Y,Data!$B:$B,Figure16!$B7026,Data!$A:$A,Figure16!$A7026)</f>
        <v>0</v>
      </c>
      <c r="E7026" s="3">
        <f>SUMIFS(Data!Q:Q,Data!$B:$B,Figure16!$B7026,Data!$A:$A,Figure16!$A7026)</f>
        <v>6043694330.2160902</v>
      </c>
      <c r="F7026" s="1">
        <f t="shared" si="222"/>
        <v>0</v>
      </c>
      <c r="G7026" s="1">
        <f t="shared" si="223"/>
        <v>0</v>
      </c>
      <c r="H7026">
        <f>SUMIFS(Data!Z:Z,Data!B:B,Figure16!B7026,Data!A:A,Figure16!A7026)</f>
        <v>0</v>
      </c>
    </row>
    <row r="7027" spans="1:8">
      <c r="A7027" s="27">
        <v>1999</v>
      </c>
      <c r="B7027" t="s">
        <v>55</v>
      </c>
      <c r="C7027" s="3">
        <f>SUMIFS(Data!F:F,Data!$B:$B,Figure16!$B7027,Data!$A:$A,Figure16!$A7027)</f>
        <v>0</v>
      </c>
      <c r="D7027" s="3">
        <f>SUMIFS(Data!Y:Y,Data!$B:$B,Figure16!$B7027,Data!$A:$A,Figure16!$A7027)</f>
        <v>0</v>
      </c>
      <c r="E7027" s="3">
        <f>SUMIFS(Data!Q:Q,Data!$B:$B,Figure16!$B7027,Data!$A:$A,Figure16!$A7027)</f>
        <v>6808982520.7575932</v>
      </c>
      <c r="F7027" s="1">
        <f t="shared" si="222"/>
        <v>0</v>
      </c>
      <c r="G7027" s="1">
        <f t="shared" si="223"/>
        <v>0</v>
      </c>
      <c r="H7027">
        <f>SUMIFS(Data!Z:Z,Data!B:B,Figure16!B7027,Data!A:A,Figure16!A7027)</f>
        <v>0</v>
      </c>
    </row>
    <row r="7028" spans="1:8">
      <c r="A7028" s="27">
        <v>2000</v>
      </c>
      <c r="B7028" t="s">
        <v>55</v>
      </c>
      <c r="C7028" s="3">
        <f>SUMIFS(Data!F:F,Data!$B:$B,Figure16!$B7028,Data!$A:$A,Figure16!$A7028)</f>
        <v>0</v>
      </c>
      <c r="D7028" s="3">
        <f>SUMIFS(Data!Y:Y,Data!$B:$B,Figure16!$B7028,Data!$A:$A,Figure16!$A7028)</f>
        <v>0</v>
      </c>
      <c r="E7028" s="3">
        <f>SUMIFS(Data!Q:Q,Data!$B:$B,Figure16!$B7028,Data!$A:$A,Figure16!$A7028)</f>
        <v>8154338232.959775</v>
      </c>
      <c r="F7028" s="1">
        <f t="shared" si="222"/>
        <v>0</v>
      </c>
      <c r="G7028" s="1">
        <f t="shared" si="223"/>
        <v>0</v>
      </c>
      <c r="H7028">
        <f>SUMIFS(Data!Z:Z,Data!B:B,Figure16!B7028,Data!A:A,Figure16!A7028)</f>
        <v>0</v>
      </c>
    </row>
    <row r="7029" spans="1:8">
      <c r="A7029" s="27">
        <v>2001</v>
      </c>
      <c r="B7029" t="s">
        <v>55</v>
      </c>
      <c r="C7029" s="3">
        <f>SUMIFS(Data!F:F,Data!$B:$B,Figure16!$B7029,Data!$A:$A,Figure16!$A7029)</f>
        <v>0</v>
      </c>
      <c r="D7029" s="3">
        <f>SUMIFS(Data!Y:Y,Data!$B:$B,Figure16!$B7029,Data!$A:$A,Figure16!$A7029)</f>
        <v>0</v>
      </c>
      <c r="E7029" s="3">
        <f>SUMIFS(Data!Q:Q,Data!$B:$B,Figure16!$B7029,Data!$A:$A,Figure16!$A7029)</f>
        <v>8824873259.3210545</v>
      </c>
      <c r="F7029" s="1">
        <f t="shared" si="222"/>
        <v>0</v>
      </c>
      <c r="G7029" s="1">
        <f t="shared" si="223"/>
        <v>0</v>
      </c>
      <c r="H7029">
        <f>SUMIFS(Data!Z:Z,Data!B:B,Figure16!B7029,Data!A:A,Figure16!A7029)</f>
        <v>0</v>
      </c>
    </row>
    <row r="7030" spans="1:8">
      <c r="A7030" s="27">
        <v>2002</v>
      </c>
      <c r="B7030" t="s">
        <v>55</v>
      </c>
      <c r="C7030" s="3">
        <f>SUMIFS(Data!F:F,Data!$B:$B,Figure16!$B7030,Data!$A:$A,Figure16!$A7030)</f>
        <v>0</v>
      </c>
      <c r="D7030" s="3">
        <f>SUMIFS(Data!Y:Y,Data!$B:$B,Figure16!$B7030,Data!$A:$A,Figure16!$A7030)</f>
        <v>0</v>
      </c>
      <c r="E7030" s="3">
        <f>SUMIFS(Data!Q:Q,Data!$B:$B,Figure16!$B7030,Data!$A:$A,Figure16!$A7030)</f>
        <v>9008273720.9339542</v>
      </c>
      <c r="F7030" s="1">
        <f t="shared" si="222"/>
        <v>0</v>
      </c>
      <c r="G7030" s="1">
        <f t="shared" si="223"/>
        <v>0</v>
      </c>
      <c r="H7030">
        <f>SUMIFS(Data!Z:Z,Data!B:B,Figure16!B7030,Data!A:A,Figure16!A7030)</f>
        <v>0</v>
      </c>
    </row>
    <row r="7031" spans="1:8">
      <c r="A7031" s="27">
        <v>2003</v>
      </c>
      <c r="B7031" t="s">
        <v>55</v>
      </c>
      <c r="C7031" s="3">
        <f>SUMIFS(Data!F:F,Data!$B:$B,Figure16!$B7031,Data!$A:$A,Figure16!$A7031)</f>
        <v>0</v>
      </c>
      <c r="D7031" s="3">
        <f>SUMIFS(Data!Y:Y,Data!$B:$B,Figure16!$B7031,Data!$A:$A,Figure16!$A7031)</f>
        <v>0</v>
      </c>
      <c r="E7031" s="3">
        <f>SUMIFS(Data!Q:Q,Data!$B:$B,Figure16!$B7031,Data!$A:$A,Figure16!$A7031)</f>
        <v>11305459802.068275</v>
      </c>
      <c r="F7031" s="1">
        <f t="shared" si="222"/>
        <v>0</v>
      </c>
      <c r="G7031" s="1">
        <f t="shared" si="223"/>
        <v>0</v>
      </c>
      <c r="H7031">
        <f>SUMIFS(Data!Z:Z,Data!B:B,Figure16!B7031,Data!A:A,Figure16!A7031)</f>
        <v>0</v>
      </c>
    </row>
    <row r="7032" spans="1:8">
      <c r="A7032" s="27">
        <v>2004</v>
      </c>
      <c r="B7032" t="s">
        <v>55</v>
      </c>
      <c r="C7032" s="3">
        <f>SUMIFS(Data!F:F,Data!$B:$B,Figure16!$B7032,Data!$A:$A,Figure16!$A7032)</f>
        <v>0</v>
      </c>
      <c r="D7032" s="3">
        <f>SUMIFS(Data!Y:Y,Data!$B:$B,Figure16!$B7032,Data!$A:$A,Figure16!$A7032)</f>
        <v>0</v>
      </c>
      <c r="E7032" s="3">
        <f>SUMIFS(Data!Q:Q,Data!$B:$B,Figure16!$B7032,Data!$A:$A,Figure16!$A7032)</f>
        <v>13280275123.035402</v>
      </c>
      <c r="F7032" s="1">
        <f t="shared" si="222"/>
        <v>0</v>
      </c>
      <c r="G7032" s="1">
        <f t="shared" si="223"/>
        <v>0</v>
      </c>
      <c r="H7032">
        <f>SUMIFS(Data!Z:Z,Data!B:B,Figure16!B7032,Data!A:A,Figure16!A7032)</f>
        <v>0</v>
      </c>
    </row>
    <row r="7033" spans="1:8">
      <c r="A7033" s="27">
        <v>2005</v>
      </c>
      <c r="B7033" t="s">
        <v>55</v>
      </c>
      <c r="C7033" s="3">
        <f>SUMIFS(Data!F:F,Data!$B:$B,Figure16!$B7033,Data!$A:$A,Figure16!$A7033)</f>
        <v>0</v>
      </c>
      <c r="D7033" s="3">
        <f>SUMIFS(Data!Y:Y,Data!$B:$B,Figure16!$B7033,Data!$A:$A,Figure16!$A7033)</f>
        <v>0</v>
      </c>
      <c r="E7033" s="3">
        <f>SUMIFS(Data!Q:Q,Data!$B:$B,Figure16!$B7033,Data!$A:$A,Figure16!$A7033)</f>
        <v>15982282462.378565</v>
      </c>
      <c r="F7033" s="1">
        <f t="shared" si="222"/>
        <v>0</v>
      </c>
      <c r="G7033" s="1">
        <f t="shared" si="223"/>
        <v>0</v>
      </c>
      <c r="H7033">
        <f>SUMIFS(Data!Z:Z,Data!B:B,Figure16!B7033,Data!A:A,Figure16!A7033)</f>
        <v>0</v>
      </c>
    </row>
    <row r="7034" spans="1:8">
      <c r="A7034" s="27">
        <v>2006</v>
      </c>
      <c r="B7034" t="s">
        <v>55</v>
      </c>
      <c r="C7034" s="3">
        <f>SUMIFS(Data!F:F,Data!$B:$B,Figure16!$B7034,Data!$A:$A,Figure16!$A7034)</f>
        <v>0</v>
      </c>
      <c r="D7034" s="3">
        <f>SUMIFS(Data!Y:Y,Data!$B:$B,Figure16!$B7034,Data!$A:$A,Figure16!$A7034)</f>
        <v>0</v>
      </c>
      <c r="E7034" s="3">
        <f>SUMIFS(Data!Q:Q,Data!$B:$B,Figure16!$B7034,Data!$A:$A,Figure16!$A7034)</f>
        <v>18369361094.388645</v>
      </c>
      <c r="F7034" s="1">
        <f t="shared" si="222"/>
        <v>0</v>
      </c>
      <c r="G7034" s="1">
        <f t="shared" si="223"/>
        <v>0</v>
      </c>
      <c r="H7034">
        <f>SUMIFS(Data!Z:Z,Data!B:B,Figure16!B7034,Data!A:A,Figure16!A7034)</f>
        <v>0</v>
      </c>
    </row>
    <row r="7035" spans="1:8">
      <c r="A7035" s="27">
        <v>2007</v>
      </c>
      <c r="B7035" t="s">
        <v>55</v>
      </c>
      <c r="C7035" s="3">
        <f>SUMIFS(Data!F:F,Data!$B:$B,Figure16!$B7035,Data!$A:$A,Figure16!$A7035)</f>
        <v>0</v>
      </c>
      <c r="D7035" s="3">
        <f>SUMIFS(Data!Y:Y,Data!$B:$B,Figure16!$B7035,Data!$A:$A,Figure16!$A7035)</f>
        <v>0</v>
      </c>
      <c r="E7035" s="3">
        <f>SUMIFS(Data!Q:Q,Data!$B:$B,Figure16!$B7035,Data!$A:$A,Figure16!$A7035)</f>
        <v>21641620049.935211</v>
      </c>
      <c r="F7035" s="1">
        <f t="shared" ref="F7035:F7098" si="224">IF(E7035&gt;0,C7035/E7035*100,"")</f>
        <v>0</v>
      </c>
      <c r="G7035" s="1">
        <f t="shared" ref="G7035:G7098" si="225">IF($E7035&gt;0,D7035/$E7035*100,"")</f>
        <v>0</v>
      </c>
      <c r="H7035">
        <f>SUMIFS(Data!Z:Z,Data!B:B,Figure16!B7035,Data!A:A,Figure16!A7035)</f>
        <v>0</v>
      </c>
    </row>
    <row r="7036" spans="1:8">
      <c r="A7036" s="27">
        <v>2008</v>
      </c>
      <c r="B7036" t="s">
        <v>55</v>
      </c>
      <c r="C7036" s="3">
        <f>SUMIFS(Data!F:F,Data!$B:$B,Figure16!$B7036,Data!$A:$A,Figure16!$A7036)</f>
        <v>0</v>
      </c>
      <c r="D7036" s="3">
        <f>SUMIFS(Data!Y:Y,Data!$B:$B,Figure16!$B7036,Data!$A:$A,Figure16!$A7036)</f>
        <v>0</v>
      </c>
      <c r="E7036" s="3">
        <f>SUMIFS(Data!Q:Q,Data!$B:$B,Figure16!$B7036,Data!$A:$A,Figure16!$A7036)</f>
        <v>27871587349.541271</v>
      </c>
      <c r="F7036" s="1">
        <f t="shared" si="224"/>
        <v>0</v>
      </c>
      <c r="G7036" s="1">
        <f t="shared" si="225"/>
        <v>0</v>
      </c>
      <c r="H7036">
        <f>SUMIFS(Data!Z:Z,Data!B:B,Figure16!B7036,Data!A:A,Figure16!A7036)</f>
        <v>0</v>
      </c>
    </row>
    <row r="7037" spans="1:8">
      <c r="A7037" s="27">
        <v>2009</v>
      </c>
      <c r="B7037" t="s">
        <v>55</v>
      </c>
      <c r="C7037" s="3">
        <f>SUMIFS(Data!F:F,Data!$B:$B,Figure16!$B7037,Data!$A:$A,Figure16!$A7037)</f>
        <v>0</v>
      </c>
      <c r="D7037" s="3">
        <f>SUMIFS(Data!Y:Y,Data!$B:$B,Figure16!$B7037,Data!$A:$A,Figure16!$A7037)</f>
        <v>0</v>
      </c>
      <c r="E7037" s="3">
        <f>SUMIFS(Data!Q:Q,Data!$B:$B,Figure16!$B7037,Data!$A:$A,Figure16!$A7037)</f>
        <v>19172165225.501511</v>
      </c>
      <c r="F7037" s="1">
        <f t="shared" si="224"/>
        <v>0</v>
      </c>
      <c r="G7037" s="1">
        <f t="shared" si="225"/>
        <v>0</v>
      </c>
      <c r="H7037">
        <f>SUMIFS(Data!Z:Z,Data!B:B,Figure16!B7037,Data!A:A,Figure16!A7037)</f>
        <v>0</v>
      </c>
    </row>
    <row r="7038" spans="1:8">
      <c r="A7038" s="27">
        <v>2010</v>
      </c>
      <c r="B7038" t="s">
        <v>55</v>
      </c>
      <c r="C7038" s="3">
        <f>SUMIFS(Data!F:F,Data!$B:$B,Figure16!$B7038,Data!$A:$A,Figure16!$A7038)</f>
        <v>0</v>
      </c>
      <c r="D7038" s="3">
        <f>SUMIFS(Data!Y:Y,Data!$B:$B,Figure16!$B7038,Data!$A:$A,Figure16!$A7038)</f>
        <v>0</v>
      </c>
      <c r="E7038" s="3">
        <f>SUMIFS(Data!Q:Q,Data!$B:$B,Figure16!$B7038,Data!$A:$A,Figure16!$A7038)</f>
        <v>22157253321.203945</v>
      </c>
      <c r="F7038" s="1">
        <f t="shared" si="224"/>
        <v>0</v>
      </c>
      <c r="G7038" s="1">
        <f t="shared" si="225"/>
        <v>0</v>
      </c>
      <c r="H7038">
        <f>SUMIFS(Data!Z:Z,Data!B:B,Figure16!B7038,Data!A:A,Figure16!A7038)</f>
        <v>0</v>
      </c>
    </row>
    <row r="7039" spans="1:8">
      <c r="A7039" s="27">
        <v>2011</v>
      </c>
      <c r="B7039" t="s">
        <v>55</v>
      </c>
      <c r="C7039" s="3">
        <f>SUMIFS(Data!F:F,Data!$B:$B,Figure16!$B7039,Data!$A:$A,Figure16!$A7039)</f>
        <v>0</v>
      </c>
      <c r="D7039" s="3">
        <f>SUMIFS(Data!Y:Y,Data!$B:$B,Figure16!$B7039,Data!$A:$A,Figure16!$A7039)</f>
        <v>0</v>
      </c>
      <c r="E7039" s="3">
        <f>SUMIFS(Data!Q:Q,Data!$B:$B,Figure16!$B7039,Data!$A:$A,Figure16!$A7039)</f>
        <v>25366520906.926441</v>
      </c>
      <c r="F7039" s="1">
        <f t="shared" si="224"/>
        <v>0</v>
      </c>
      <c r="G7039" s="1">
        <f t="shared" si="225"/>
        <v>0</v>
      </c>
      <c r="H7039">
        <f>SUMIFS(Data!Z:Z,Data!B:B,Figure16!B7039,Data!A:A,Figure16!A7039)</f>
        <v>0</v>
      </c>
    </row>
    <row r="7040" spans="1:8">
      <c r="A7040" s="27">
        <v>2012</v>
      </c>
      <c r="B7040" t="s">
        <v>55</v>
      </c>
      <c r="C7040" s="3">
        <f>SUMIFS(Data!F:F,Data!$B:$B,Figure16!$B7040,Data!$A:$A,Figure16!$A7040)</f>
        <v>0</v>
      </c>
      <c r="D7040" s="3">
        <f>SUMIFS(Data!Y:Y,Data!$B:$B,Figure16!$B7040,Data!$A:$A,Figure16!$A7040)</f>
        <v>0</v>
      </c>
      <c r="E7040" s="3">
        <f>SUMIFS(Data!Q:Q,Data!$B:$B,Figure16!$B7040,Data!$A:$A,Figure16!$A7040)</f>
        <v>25601811993.970387</v>
      </c>
      <c r="F7040" s="1">
        <f t="shared" si="224"/>
        <v>0</v>
      </c>
      <c r="G7040" s="1">
        <f t="shared" si="225"/>
        <v>0</v>
      </c>
      <c r="H7040">
        <f>SUMIFS(Data!Z:Z,Data!B:B,Figure16!B7040,Data!A:A,Figure16!A7040)</f>
        <v>0</v>
      </c>
    </row>
    <row r="7041" spans="1:8">
      <c r="A7041" s="27">
        <v>2013</v>
      </c>
      <c r="B7041" t="s">
        <v>55</v>
      </c>
      <c r="C7041" s="3">
        <f>SUMIFS(Data!F:F,Data!$B:$B,Figure16!$B7041,Data!$A:$A,Figure16!$A7041)</f>
        <v>235161400.75</v>
      </c>
      <c r="D7041" s="3">
        <f>SUMIFS(Data!Y:Y,Data!$B:$B,Figure16!$B7041,Data!$A:$A,Figure16!$A7041)</f>
        <v>0</v>
      </c>
      <c r="E7041" s="3">
        <f>SUMIFS(Data!Q:Q,Data!$B:$B,Figure16!$B7041,Data!$A:$A,Figure16!$A7041)</f>
        <v>26578524198.305035</v>
      </c>
      <c r="F7041" s="1">
        <f t="shared" si="224"/>
        <v>0.88477975298943312</v>
      </c>
      <c r="G7041" s="1">
        <f t="shared" si="225"/>
        <v>0</v>
      </c>
      <c r="H7041">
        <f>SUMIFS(Data!Z:Z,Data!B:B,Figure16!B7041,Data!A:A,Figure16!A7041)</f>
        <v>0</v>
      </c>
    </row>
    <row r="7042" spans="1:8">
      <c r="A7042" s="27">
        <v>2014</v>
      </c>
      <c r="B7042" t="s">
        <v>55</v>
      </c>
      <c r="C7042" s="3">
        <f>SUMIFS(Data!F:F,Data!$B:$B,Figure16!$B7042,Data!$A:$A,Figure16!$A7042)</f>
        <v>0</v>
      </c>
      <c r="D7042" s="3">
        <f>SUMIFS(Data!Y:Y,Data!$B:$B,Figure16!$B7042,Data!$A:$A,Figure16!$A7042)</f>
        <v>0</v>
      </c>
      <c r="E7042" s="3">
        <f>SUMIFS(Data!Q:Q,Data!$B:$B,Figure16!$B7042,Data!$A:$A,Figure16!$A7042)</f>
        <v>27200280855.047596</v>
      </c>
      <c r="F7042" s="1">
        <f t="shared" si="224"/>
        <v>0</v>
      </c>
      <c r="G7042" s="1">
        <f t="shared" si="225"/>
        <v>0</v>
      </c>
      <c r="H7042">
        <f>SUMIFS(Data!Z:Z,Data!B:B,Figure16!B7042,Data!A:A,Figure16!A7042)</f>
        <v>0</v>
      </c>
    </row>
    <row r="7043" spans="1:8">
      <c r="A7043" s="27">
        <v>2015</v>
      </c>
      <c r="B7043" t="s">
        <v>55</v>
      </c>
      <c r="C7043" s="3">
        <f>SUMIFS(Data!F:F,Data!$B:$B,Figure16!$B7043,Data!$A:$A,Figure16!$A7043)</f>
        <v>0</v>
      </c>
      <c r="D7043" s="3">
        <f>SUMIFS(Data!Y:Y,Data!$B:$B,Figure16!$B7043,Data!$A:$A,Figure16!$A7043)</f>
        <v>0</v>
      </c>
      <c r="E7043" s="3">
        <f>SUMIFS(Data!Q:Q,Data!$B:$B,Figure16!$B7043,Data!$A:$A,Figure16!$A7043)</f>
        <v>24401734194.681385</v>
      </c>
      <c r="F7043" s="1">
        <f t="shared" si="224"/>
        <v>0</v>
      </c>
      <c r="G7043" s="1">
        <f t="shared" si="225"/>
        <v>0</v>
      </c>
      <c r="H7043">
        <f>SUMIFS(Data!Z:Z,Data!B:B,Figure16!B7043,Data!A:A,Figure16!A7043)</f>
        <v>0</v>
      </c>
    </row>
    <row r="7044" spans="1:8">
      <c r="A7044" s="27">
        <v>2016</v>
      </c>
      <c r="B7044" t="s">
        <v>55</v>
      </c>
      <c r="C7044" s="3">
        <f>SUMIFS(Data!F:F,Data!$B:$B,Figure16!$B7044,Data!$A:$A,Figure16!$A7044)</f>
        <v>0</v>
      </c>
      <c r="D7044" s="3">
        <f>SUMIFS(Data!Y:Y,Data!$B:$B,Figure16!$B7044,Data!$A:$A,Figure16!$A7044)</f>
        <v>0</v>
      </c>
      <c r="E7044" s="3">
        <f>SUMIFS(Data!Q:Q,Data!$B:$B,Figure16!$B7044,Data!$A:$A,Figure16!$A7044)</f>
        <v>22295585700.367233</v>
      </c>
      <c r="F7044" s="1">
        <f t="shared" si="224"/>
        <v>0</v>
      </c>
      <c r="G7044" s="1">
        <f t="shared" si="225"/>
        <v>0</v>
      </c>
      <c r="H7044">
        <f>SUMIFS(Data!Z:Z,Data!B:B,Figure16!B7044,Data!A:A,Figure16!A7044)</f>
        <v>0</v>
      </c>
    </row>
    <row r="7045" spans="1:8">
      <c r="A7045" s="27">
        <v>2017</v>
      </c>
      <c r="B7045" t="s">
        <v>55</v>
      </c>
      <c r="C7045" s="3">
        <f>SUMIFS(Data!F:F,Data!$B:$B,Figure16!$B7045,Data!$A:$A,Figure16!$A7045)</f>
        <v>0</v>
      </c>
      <c r="D7045" s="3">
        <f>SUMIFS(Data!Y:Y,Data!$B:$B,Figure16!$B7045,Data!$A:$A,Figure16!$A7045)</f>
        <v>0</v>
      </c>
      <c r="E7045" s="3">
        <f>SUMIFS(Data!Q:Q,Data!$B:$B,Figure16!$B7045,Data!$A:$A,Figure16!$A7045)</f>
        <v>22079017626.668636</v>
      </c>
      <c r="F7045" s="1">
        <f t="shared" si="224"/>
        <v>0</v>
      </c>
      <c r="G7045" s="1">
        <f t="shared" si="225"/>
        <v>0</v>
      </c>
      <c r="H7045">
        <f>SUMIFS(Data!Z:Z,Data!B:B,Figure16!B7045,Data!A:A,Figure16!A7045)</f>
        <v>0</v>
      </c>
    </row>
    <row r="7046" spans="1:8">
      <c r="A7046" s="27">
        <v>1957</v>
      </c>
      <c r="B7046" t="s">
        <v>57</v>
      </c>
      <c r="C7046" s="3">
        <f>SUMIFS(Data!F:F,Data!$B:$B,Figure16!$B7046,Data!$A:$A,Figure16!$A7046)</f>
        <v>0</v>
      </c>
      <c r="D7046" s="3">
        <f>SUMIFS(Data!Y:Y,Data!$B:$B,Figure16!$B7046,Data!$A:$A,Figure16!$A7046)</f>
        <v>0</v>
      </c>
      <c r="E7046" s="3">
        <f>SUMIFS(Data!Q:Q,Data!$B:$B,Figure16!$B7046,Data!$A:$A,Figure16!$A7046)</f>
        <v>0</v>
      </c>
      <c r="F7046" s="1" t="str">
        <f t="shared" si="224"/>
        <v/>
      </c>
      <c r="G7046" s="1" t="str">
        <f t="shared" si="225"/>
        <v/>
      </c>
      <c r="H7046">
        <f>SUMIFS(Data!Z:Z,Data!B:B,Figure16!B7046,Data!A:A,Figure16!A7046)</f>
        <v>1</v>
      </c>
    </row>
    <row r="7047" spans="1:8">
      <c r="A7047" s="27">
        <v>1958</v>
      </c>
      <c r="B7047" t="s">
        <v>57</v>
      </c>
      <c r="C7047" s="3">
        <f>SUMIFS(Data!F:F,Data!$B:$B,Figure16!$B7047,Data!$A:$A,Figure16!$A7047)</f>
        <v>0</v>
      </c>
      <c r="D7047" s="3">
        <f>SUMIFS(Data!Y:Y,Data!$B:$B,Figure16!$B7047,Data!$A:$A,Figure16!$A7047)</f>
        <v>0</v>
      </c>
      <c r="E7047" s="3">
        <f>SUMIFS(Data!Q:Q,Data!$B:$B,Figure16!$B7047,Data!$A:$A,Figure16!$A7047)</f>
        <v>0</v>
      </c>
      <c r="F7047" s="1" t="str">
        <f t="shared" si="224"/>
        <v/>
      </c>
      <c r="G7047" s="1" t="str">
        <f t="shared" si="225"/>
        <v/>
      </c>
      <c r="H7047">
        <f>SUMIFS(Data!Z:Z,Data!B:B,Figure16!B7047,Data!A:A,Figure16!A7047)</f>
        <v>1</v>
      </c>
    </row>
    <row r="7048" spans="1:8">
      <c r="A7048" s="27">
        <v>1959</v>
      </c>
      <c r="B7048" t="s">
        <v>57</v>
      </c>
      <c r="C7048" s="3">
        <f>SUMIFS(Data!F:F,Data!$B:$B,Figure16!$B7048,Data!$A:$A,Figure16!$A7048)</f>
        <v>0</v>
      </c>
      <c r="D7048" s="3">
        <f>SUMIFS(Data!Y:Y,Data!$B:$B,Figure16!$B7048,Data!$A:$A,Figure16!$A7048)</f>
        <v>0</v>
      </c>
      <c r="E7048" s="3">
        <f>SUMIFS(Data!Q:Q,Data!$B:$B,Figure16!$B7048,Data!$A:$A,Figure16!$A7048)</f>
        <v>0</v>
      </c>
      <c r="F7048" s="1" t="str">
        <f t="shared" si="224"/>
        <v/>
      </c>
      <c r="G7048" s="1" t="str">
        <f t="shared" si="225"/>
        <v/>
      </c>
      <c r="H7048">
        <f>SUMIFS(Data!Z:Z,Data!B:B,Figure16!B7048,Data!A:A,Figure16!A7048)</f>
        <v>1</v>
      </c>
    </row>
    <row r="7049" spans="1:8">
      <c r="A7049" s="27">
        <v>1960</v>
      </c>
      <c r="B7049" t="s">
        <v>57</v>
      </c>
      <c r="C7049" s="3">
        <f>SUMIFS(Data!F:F,Data!$B:$B,Figure16!$B7049,Data!$A:$A,Figure16!$A7049)</f>
        <v>0</v>
      </c>
      <c r="D7049" s="3">
        <f>SUMIFS(Data!Y:Y,Data!$B:$B,Figure16!$B7049,Data!$A:$A,Figure16!$A7049)</f>
        <v>0</v>
      </c>
      <c r="E7049" s="3">
        <f>SUMIFS(Data!Q:Q,Data!$B:$B,Figure16!$B7049,Data!$A:$A,Figure16!$A7049)</f>
        <v>0</v>
      </c>
      <c r="F7049" s="1" t="str">
        <f t="shared" si="224"/>
        <v/>
      </c>
      <c r="G7049" s="1" t="str">
        <f t="shared" si="225"/>
        <v/>
      </c>
      <c r="H7049">
        <f>SUMIFS(Data!Z:Z,Data!B:B,Figure16!B7049,Data!A:A,Figure16!A7049)</f>
        <v>1</v>
      </c>
    </row>
    <row r="7050" spans="1:8">
      <c r="A7050" s="27">
        <v>1961</v>
      </c>
      <c r="B7050" t="s">
        <v>57</v>
      </c>
      <c r="C7050" s="3">
        <f>SUMIFS(Data!F:F,Data!$B:$B,Figure16!$B7050,Data!$A:$A,Figure16!$A7050)</f>
        <v>0</v>
      </c>
      <c r="D7050" s="3">
        <f>SUMIFS(Data!Y:Y,Data!$B:$B,Figure16!$B7050,Data!$A:$A,Figure16!$A7050)</f>
        <v>0</v>
      </c>
      <c r="E7050" s="3">
        <f>SUMIFS(Data!Q:Q,Data!$B:$B,Figure16!$B7050,Data!$A:$A,Figure16!$A7050)</f>
        <v>0</v>
      </c>
      <c r="F7050" s="1" t="str">
        <f t="shared" si="224"/>
        <v/>
      </c>
      <c r="G7050" s="1" t="str">
        <f t="shared" si="225"/>
        <v/>
      </c>
      <c r="H7050">
        <f>SUMIFS(Data!Z:Z,Data!B:B,Figure16!B7050,Data!A:A,Figure16!A7050)</f>
        <v>1</v>
      </c>
    </row>
    <row r="7051" spans="1:8">
      <c r="A7051" s="27">
        <v>1962</v>
      </c>
      <c r="B7051" t="s">
        <v>57</v>
      </c>
      <c r="C7051" s="3">
        <f>SUMIFS(Data!F:F,Data!$B:$B,Figure16!$B7051,Data!$A:$A,Figure16!$A7051)</f>
        <v>0</v>
      </c>
      <c r="D7051" s="3">
        <f>SUMIFS(Data!Y:Y,Data!$B:$B,Figure16!$B7051,Data!$A:$A,Figure16!$A7051)</f>
        <v>0</v>
      </c>
      <c r="E7051" s="3">
        <f>SUMIFS(Data!Q:Q,Data!$B:$B,Figure16!$B7051,Data!$A:$A,Figure16!$A7051)</f>
        <v>0</v>
      </c>
      <c r="F7051" s="1" t="str">
        <f t="shared" si="224"/>
        <v/>
      </c>
      <c r="G7051" s="1" t="str">
        <f t="shared" si="225"/>
        <v/>
      </c>
      <c r="H7051">
        <f>SUMIFS(Data!Z:Z,Data!B:B,Figure16!B7051,Data!A:A,Figure16!A7051)</f>
        <v>1</v>
      </c>
    </row>
    <row r="7052" spans="1:8">
      <c r="A7052" s="27">
        <v>1963</v>
      </c>
      <c r="B7052" t="s">
        <v>57</v>
      </c>
      <c r="C7052" s="3">
        <f>SUMIFS(Data!F:F,Data!$B:$B,Figure16!$B7052,Data!$A:$A,Figure16!$A7052)</f>
        <v>0</v>
      </c>
      <c r="D7052" s="3">
        <f>SUMIFS(Data!Y:Y,Data!$B:$B,Figure16!$B7052,Data!$A:$A,Figure16!$A7052)</f>
        <v>0</v>
      </c>
      <c r="E7052" s="3">
        <f>SUMIFS(Data!Q:Q,Data!$B:$B,Figure16!$B7052,Data!$A:$A,Figure16!$A7052)</f>
        <v>0</v>
      </c>
      <c r="F7052" s="1" t="str">
        <f t="shared" si="224"/>
        <v/>
      </c>
      <c r="G7052" s="1" t="str">
        <f t="shared" si="225"/>
        <v/>
      </c>
      <c r="H7052">
        <f>SUMIFS(Data!Z:Z,Data!B:B,Figure16!B7052,Data!A:A,Figure16!A7052)</f>
        <v>1</v>
      </c>
    </row>
    <row r="7053" spans="1:8">
      <c r="A7053" s="27">
        <v>1964</v>
      </c>
      <c r="B7053" t="s">
        <v>57</v>
      </c>
      <c r="C7053" s="3">
        <f>SUMIFS(Data!F:F,Data!$B:$B,Figure16!$B7053,Data!$A:$A,Figure16!$A7053)</f>
        <v>0</v>
      </c>
      <c r="D7053" s="3">
        <f>SUMIFS(Data!Y:Y,Data!$B:$B,Figure16!$B7053,Data!$A:$A,Figure16!$A7053)</f>
        <v>0</v>
      </c>
      <c r="E7053" s="3">
        <f>SUMIFS(Data!Q:Q,Data!$B:$B,Figure16!$B7053,Data!$A:$A,Figure16!$A7053)</f>
        <v>0</v>
      </c>
      <c r="F7053" s="1" t="str">
        <f t="shared" si="224"/>
        <v/>
      </c>
      <c r="G7053" s="1" t="str">
        <f t="shared" si="225"/>
        <v/>
      </c>
      <c r="H7053">
        <f>SUMIFS(Data!Z:Z,Data!B:B,Figure16!B7053,Data!A:A,Figure16!A7053)</f>
        <v>1</v>
      </c>
    </row>
    <row r="7054" spans="1:8">
      <c r="A7054" s="27">
        <v>1965</v>
      </c>
      <c r="B7054" t="s">
        <v>57</v>
      </c>
      <c r="C7054" s="3">
        <f>SUMIFS(Data!F:F,Data!$B:$B,Figure16!$B7054,Data!$A:$A,Figure16!$A7054)</f>
        <v>0</v>
      </c>
      <c r="D7054" s="3">
        <f>SUMIFS(Data!Y:Y,Data!$B:$B,Figure16!$B7054,Data!$A:$A,Figure16!$A7054)</f>
        <v>0</v>
      </c>
      <c r="E7054" s="3">
        <f>SUMIFS(Data!Q:Q,Data!$B:$B,Figure16!$B7054,Data!$A:$A,Figure16!$A7054)</f>
        <v>991047619.04761887</v>
      </c>
      <c r="F7054" s="1">
        <f t="shared" si="224"/>
        <v>0</v>
      </c>
      <c r="G7054" s="1">
        <f t="shared" si="225"/>
        <v>0</v>
      </c>
      <c r="H7054">
        <f>SUMIFS(Data!Z:Z,Data!B:B,Figure16!B7054,Data!A:A,Figure16!A7054)</f>
        <v>1</v>
      </c>
    </row>
    <row r="7055" spans="1:8">
      <c r="A7055" s="27">
        <v>1966</v>
      </c>
      <c r="B7055" t="s">
        <v>57</v>
      </c>
      <c r="C7055" s="3">
        <f>SUMIFS(Data!F:F,Data!$B:$B,Figure16!$B7055,Data!$A:$A,Figure16!$A7055)</f>
        <v>0</v>
      </c>
      <c r="D7055" s="3">
        <f>SUMIFS(Data!Y:Y,Data!$B:$B,Figure16!$B7055,Data!$A:$A,Figure16!$A7055)</f>
        <v>0</v>
      </c>
      <c r="E7055" s="3">
        <f>SUMIFS(Data!Q:Q,Data!$B:$B,Figure16!$B7055,Data!$A:$A,Figure16!$A7055)</f>
        <v>1040952380.9523809</v>
      </c>
      <c r="F7055" s="1">
        <f t="shared" si="224"/>
        <v>0</v>
      </c>
      <c r="G7055" s="1">
        <f t="shared" si="225"/>
        <v>0</v>
      </c>
      <c r="H7055">
        <f>SUMIFS(Data!Z:Z,Data!B:B,Figure16!B7055,Data!A:A,Figure16!A7055)</f>
        <v>1</v>
      </c>
    </row>
    <row r="7056" spans="1:8">
      <c r="A7056" s="27">
        <v>1967</v>
      </c>
      <c r="B7056" t="s">
        <v>57</v>
      </c>
      <c r="C7056" s="3">
        <f>SUMIFS(Data!F:F,Data!$B:$B,Figure16!$B7056,Data!$A:$A,Figure16!$A7056)</f>
        <v>0</v>
      </c>
      <c r="D7056" s="3">
        <f>SUMIFS(Data!Y:Y,Data!$B:$B,Figure16!$B7056,Data!$A:$A,Figure16!$A7056)</f>
        <v>0</v>
      </c>
      <c r="E7056" s="3">
        <f>SUMIFS(Data!Q:Q,Data!$B:$B,Figure16!$B7056,Data!$A:$A,Figure16!$A7056)</f>
        <v>1085714285.7142856</v>
      </c>
      <c r="F7056" s="1">
        <f t="shared" si="224"/>
        <v>0</v>
      </c>
      <c r="G7056" s="1">
        <f t="shared" si="225"/>
        <v>0</v>
      </c>
      <c r="H7056">
        <f>SUMIFS(Data!Z:Z,Data!B:B,Figure16!B7056,Data!A:A,Figure16!A7056)</f>
        <v>1</v>
      </c>
    </row>
    <row r="7057" spans="1:8">
      <c r="A7057" s="27">
        <v>1968</v>
      </c>
      <c r="B7057" t="s">
        <v>57</v>
      </c>
      <c r="C7057" s="3">
        <f>SUMIFS(Data!F:F,Data!$B:$B,Figure16!$B7057,Data!$A:$A,Figure16!$A7057)</f>
        <v>0</v>
      </c>
      <c r="D7057" s="3">
        <f>SUMIFS(Data!Y:Y,Data!$B:$B,Figure16!$B7057,Data!$A:$A,Figure16!$A7057)</f>
        <v>0</v>
      </c>
      <c r="E7057" s="3">
        <f>SUMIFS(Data!Q:Q,Data!$B:$B,Figure16!$B7057,Data!$A:$A,Figure16!$A7057)</f>
        <v>1214666666.6666665</v>
      </c>
      <c r="F7057" s="1">
        <f t="shared" si="224"/>
        <v>0</v>
      </c>
      <c r="G7057" s="1">
        <f t="shared" si="225"/>
        <v>0</v>
      </c>
      <c r="H7057">
        <f>SUMIFS(Data!Z:Z,Data!B:B,Figure16!B7057,Data!A:A,Figure16!A7057)</f>
        <v>1</v>
      </c>
    </row>
    <row r="7058" spans="1:8">
      <c r="A7058" s="27">
        <v>1969</v>
      </c>
      <c r="B7058" t="s">
        <v>57</v>
      </c>
      <c r="C7058" s="3">
        <f>SUMIFS(Data!F:F,Data!$B:$B,Figure16!$B7058,Data!$A:$A,Figure16!$A7058)</f>
        <v>0</v>
      </c>
      <c r="D7058" s="3">
        <f>SUMIFS(Data!Y:Y,Data!$B:$B,Figure16!$B7058,Data!$A:$A,Figure16!$A7058)</f>
        <v>0</v>
      </c>
      <c r="E7058" s="3">
        <f>SUMIFS(Data!Q:Q,Data!$B:$B,Figure16!$B7058,Data!$A:$A,Figure16!$A7058)</f>
        <v>1289904761.9047618</v>
      </c>
      <c r="F7058" s="1">
        <f t="shared" si="224"/>
        <v>0</v>
      </c>
      <c r="G7058" s="1">
        <f t="shared" si="225"/>
        <v>0</v>
      </c>
      <c r="H7058">
        <f>SUMIFS(Data!Z:Z,Data!B:B,Figure16!B7058,Data!A:A,Figure16!A7058)</f>
        <v>1</v>
      </c>
    </row>
    <row r="7059" spans="1:8">
      <c r="A7059" s="27">
        <v>1970</v>
      </c>
      <c r="B7059" t="s">
        <v>57</v>
      </c>
      <c r="C7059" s="3">
        <f>SUMIFS(Data!F:F,Data!$B:$B,Figure16!$B7059,Data!$A:$A,Figure16!$A7059)</f>
        <v>0</v>
      </c>
      <c r="D7059" s="3">
        <f>SUMIFS(Data!Y:Y,Data!$B:$B,Figure16!$B7059,Data!$A:$A,Figure16!$A7059)</f>
        <v>0</v>
      </c>
      <c r="E7059" s="3">
        <f>SUMIFS(Data!Q:Q,Data!$B:$B,Figure16!$B7059,Data!$A:$A,Figure16!$A7059)</f>
        <v>1439238095.2380953</v>
      </c>
      <c r="F7059" s="1">
        <f t="shared" si="224"/>
        <v>0</v>
      </c>
      <c r="G7059" s="1">
        <f t="shared" si="225"/>
        <v>0</v>
      </c>
      <c r="H7059">
        <f>SUMIFS(Data!Z:Z,Data!B:B,Figure16!B7059,Data!A:A,Figure16!A7059)</f>
        <v>1</v>
      </c>
    </row>
    <row r="7060" spans="1:8">
      <c r="A7060" s="27">
        <v>1971</v>
      </c>
      <c r="B7060" t="s">
        <v>57</v>
      </c>
      <c r="C7060" s="3">
        <f>SUMIFS(Data!F:F,Data!$B:$B,Figure16!$B7060,Data!$A:$A,Figure16!$A7060)</f>
        <v>0</v>
      </c>
      <c r="D7060" s="3">
        <f>SUMIFS(Data!Y:Y,Data!$B:$B,Figure16!$B7060,Data!$A:$A,Figure16!$A7060)</f>
        <v>0</v>
      </c>
      <c r="E7060" s="3">
        <f>SUMIFS(Data!Q:Q,Data!$B:$B,Figure16!$B7060,Data!$A:$A,Figure16!$A7060)</f>
        <v>1685217058.7110345</v>
      </c>
      <c r="F7060" s="1">
        <f t="shared" si="224"/>
        <v>0</v>
      </c>
      <c r="G7060" s="1">
        <f t="shared" si="225"/>
        <v>0</v>
      </c>
      <c r="H7060">
        <f>SUMIFS(Data!Z:Z,Data!B:B,Figure16!B7060,Data!A:A,Figure16!A7060)</f>
        <v>1</v>
      </c>
    </row>
    <row r="7061" spans="1:8">
      <c r="A7061" s="27">
        <v>1972</v>
      </c>
      <c r="B7061" t="s">
        <v>57</v>
      </c>
      <c r="C7061" s="3">
        <f>SUMIFS(Data!F:F,Data!$B:$B,Figure16!$B7061,Data!$A:$A,Figure16!$A7061)</f>
        <v>40000000</v>
      </c>
      <c r="D7061" s="3">
        <f>SUMIFS(Data!Y:Y,Data!$B:$B,Figure16!$B7061,Data!$A:$A,Figure16!$A7061)</f>
        <v>0</v>
      </c>
      <c r="E7061" s="3">
        <f>SUMIFS(Data!Q:Q,Data!$B:$B,Figure16!$B7061,Data!$A:$A,Figure16!$A7061)</f>
        <v>2237476420.0377278</v>
      </c>
      <c r="F7061" s="1">
        <f t="shared" si="224"/>
        <v>1.787728337236534</v>
      </c>
      <c r="G7061" s="1">
        <f t="shared" si="225"/>
        <v>0</v>
      </c>
      <c r="H7061">
        <f>SUMIFS(Data!Z:Z,Data!B:B,Figure16!B7061,Data!A:A,Figure16!A7061)</f>
        <v>1</v>
      </c>
    </row>
    <row r="7062" spans="1:8">
      <c r="A7062" s="27">
        <v>1973</v>
      </c>
      <c r="B7062" t="s">
        <v>57</v>
      </c>
      <c r="C7062" s="3">
        <f>SUMIFS(Data!F:F,Data!$B:$B,Figure16!$B7062,Data!$A:$A,Figure16!$A7062)</f>
        <v>0</v>
      </c>
      <c r="D7062" s="3">
        <f>SUMIFS(Data!Y:Y,Data!$B:$B,Figure16!$B7062,Data!$A:$A,Figure16!$A7062)</f>
        <v>0</v>
      </c>
      <c r="E7062" s="3">
        <f>SUMIFS(Data!Q:Q,Data!$B:$B,Figure16!$B7062,Data!$A:$A,Figure16!$A7062)</f>
        <v>2730787476.2808352</v>
      </c>
      <c r="F7062" s="1">
        <f t="shared" si="224"/>
        <v>0</v>
      </c>
      <c r="G7062" s="1">
        <f t="shared" si="225"/>
        <v>0</v>
      </c>
      <c r="H7062">
        <f>SUMIFS(Data!Z:Z,Data!B:B,Figure16!B7062,Data!A:A,Figure16!A7062)</f>
        <v>1</v>
      </c>
    </row>
    <row r="7063" spans="1:8">
      <c r="A7063" s="27">
        <v>1974</v>
      </c>
      <c r="B7063" t="s">
        <v>57</v>
      </c>
      <c r="C7063" s="3">
        <f>SUMIFS(Data!F:F,Data!$B:$B,Figure16!$B7063,Data!$A:$A,Figure16!$A7063)</f>
        <v>0</v>
      </c>
      <c r="D7063" s="3">
        <f>SUMIFS(Data!Y:Y,Data!$B:$B,Figure16!$B7063,Data!$A:$A,Figure16!$A7063)</f>
        <v>0</v>
      </c>
      <c r="E7063" s="3">
        <f>SUMIFS(Data!Q:Q,Data!$B:$B,Figure16!$B7063,Data!$A:$A,Figure16!$A7063)</f>
        <v>3545933562.4284077</v>
      </c>
      <c r="F7063" s="1">
        <f t="shared" si="224"/>
        <v>0</v>
      </c>
      <c r="G7063" s="1">
        <f t="shared" si="225"/>
        <v>0</v>
      </c>
      <c r="H7063">
        <f>SUMIFS(Data!Z:Z,Data!B:B,Figure16!B7063,Data!A:A,Figure16!A7063)</f>
        <v>1</v>
      </c>
    </row>
    <row r="7064" spans="1:8">
      <c r="A7064" s="27">
        <v>1975</v>
      </c>
      <c r="B7064" t="s">
        <v>57</v>
      </c>
      <c r="C7064" s="3">
        <f>SUMIFS(Data!F:F,Data!$B:$B,Figure16!$B7064,Data!$A:$A,Figure16!$A7064)</f>
        <v>0</v>
      </c>
      <c r="D7064" s="3">
        <f>SUMIFS(Data!Y:Y,Data!$B:$B,Figure16!$B7064,Data!$A:$A,Figure16!$A7064)</f>
        <v>0</v>
      </c>
      <c r="E7064" s="3">
        <f>SUMIFS(Data!Q:Q,Data!$B:$B,Figure16!$B7064,Data!$A:$A,Figure16!$A7064)</f>
        <v>4328610489.6843157</v>
      </c>
      <c r="F7064" s="1">
        <f t="shared" si="224"/>
        <v>0</v>
      </c>
      <c r="G7064" s="1">
        <f t="shared" si="225"/>
        <v>0</v>
      </c>
      <c r="H7064">
        <f>SUMIFS(Data!Z:Z,Data!B:B,Figure16!B7064,Data!A:A,Figure16!A7064)</f>
        <v>1</v>
      </c>
    </row>
    <row r="7065" spans="1:8">
      <c r="A7065" s="27">
        <v>1976</v>
      </c>
      <c r="B7065" t="s">
        <v>57</v>
      </c>
      <c r="C7065" s="3">
        <f>SUMIFS(Data!F:F,Data!$B:$B,Figure16!$B7065,Data!$A:$A,Figure16!$A7065)</f>
        <v>0</v>
      </c>
      <c r="D7065" s="3">
        <f>SUMIFS(Data!Y:Y,Data!$B:$B,Figure16!$B7065,Data!$A:$A,Figure16!$A7065)</f>
        <v>0</v>
      </c>
      <c r="E7065" s="3">
        <f>SUMIFS(Data!Q:Q,Data!$B:$B,Figure16!$B7065,Data!$A:$A,Figure16!$A7065)</f>
        <v>4507929104.4776115</v>
      </c>
      <c r="F7065" s="1">
        <f t="shared" si="224"/>
        <v>0</v>
      </c>
      <c r="G7065" s="1">
        <f t="shared" si="225"/>
        <v>0</v>
      </c>
      <c r="H7065">
        <f>SUMIFS(Data!Z:Z,Data!B:B,Figure16!B7065,Data!A:A,Figure16!A7065)</f>
        <v>1</v>
      </c>
    </row>
    <row r="7066" spans="1:8">
      <c r="A7066" s="27">
        <v>1977</v>
      </c>
      <c r="B7066" t="s">
        <v>57</v>
      </c>
      <c r="C7066" s="3">
        <f>SUMIFS(Data!F:F,Data!$B:$B,Figure16!$B7066,Data!$A:$A,Figure16!$A7066)</f>
        <v>0</v>
      </c>
      <c r="D7066" s="3">
        <f>SUMIFS(Data!Y:Y,Data!$B:$B,Figure16!$B7066,Data!$A:$A,Figure16!$A7066)</f>
        <v>145000000</v>
      </c>
      <c r="E7066" s="3">
        <f>SUMIFS(Data!Q:Q,Data!$B:$B,Figure16!$B7066,Data!$A:$A,Figure16!$A7066)</f>
        <v>5109324009.3240089</v>
      </c>
      <c r="F7066" s="1">
        <f t="shared" si="224"/>
        <v>0</v>
      </c>
      <c r="G7066" s="1">
        <f t="shared" si="225"/>
        <v>2.8379488115333729</v>
      </c>
      <c r="H7066">
        <f>SUMIFS(Data!Z:Z,Data!B:B,Figure16!B7066,Data!A:A,Figure16!A7066)</f>
        <v>1</v>
      </c>
    </row>
    <row r="7067" spans="1:8">
      <c r="A7067" s="27">
        <v>1978</v>
      </c>
      <c r="B7067" t="s">
        <v>57</v>
      </c>
      <c r="C7067" s="3">
        <f>SUMIFS(Data!F:F,Data!$B:$B,Figure16!$B7067,Data!$A:$A,Figure16!$A7067)</f>
        <v>0</v>
      </c>
      <c r="D7067" s="3">
        <f>SUMIFS(Data!Y:Y,Data!$B:$B,Figure16!$B7067,Data!$A:$A,Figure16!$A7067)</f>
        <v>170000000</v>
      </c>
      <c r="E7067" s="3">
        <f>SUMIFS(Data!Q:Q,Data!$B:$B,Figure16!$B7067,Data!$A:$A,Figure16!$A7067)</f>
        <v>5968044209.5146561</v>
      </c>
      <c r="F7067" s="1">
        <f t="shared" si="224"/>
        <v>0</v>
      </c>
      <c r="G7067" s="1">
        <f t="shared" si="225"/>
        <v>2.8485043681307625</v>
      </c>
      <c r="H7067">
        <f>SUMIFS(Data!Z:Z,Data!B:B,Figure16!B7067,Data!A:A,Figure16!A7067)</f>
        <v>1</v>
      </c>
    </row>
    <row r="7068" spans="1:8">
      <c r="A7068" s="27">
        <v>1979</v>
      </c>
      <c r="B7068" t="s">
        <v>57</v>
      </c>
      <c r="C7068" s="3">
        <f>SUMIFS(Data!F:F,Data!$B:$B,Figure16!$B7068,Data!$A:$A,Figure16!$A7068)</f>
        <v>0</v>
      </c>
      <c r="D7068" s="3">
        <f>SUMIFS(Data!Y:Y,Data!$B:$B,Figure16!$B7068,Data!$A:$A,Figure16!$A7068)</f>
        <v>54200000</v>
      </c>
      <c r="E7068" s="3">
        <f>SUMIFS(Data!Q:Q,Data!$B:$B,Figure16!$B7068,Data!$A:$A,Figure16!$A7068)</f>
        <v>7188191881.9188194</v>
      </c>
      <c r="F7068" s="1">
        <f t="shared" si="224"/>
        <v>0</v>
      </c>
      <c r="G7068" s="1">
        <f t="shared" si="225"/>
        <v>0.75401437371663249</v>
      </c>
      <c r="H7068">
        <f>SUMIFS(Data!Z:Z,Data!B:B,Figure16!B7068,Data!A:A,Figure16!A7068)</f>
        <v>1</v>
      </c>
    </row>
    <row r="7069" spans="1:8">
      <c r="A7069" s="27">
        <v>1980</v>
      </c>
      <c r="B7069" t="s">
        <v>57</v>
      </c>
      <c r="C7069" s="3">
        <f>SUMIFS(Data!F:F,Data!$B:$B,Figure16!$B7069,Data!$A:$A,Figure16!$A7069)</f>
        <v>0</v>
      </c>
      <c r="D7069" s="3">
        <f>SUMIFS(Data!Y:Y,Data!$B:$B,Figure16!$B7069,Data!$A:$A,Figure16!$A7069)</f>
        <v>70400000</v>
      </c>
      <c r="E7069" s="3">
        <f>SUMIFS(Data!Q:Q,Data!$B:$B,Figure16!$B7069,Data!$A:$A,Figure16!$A7069)</f>
        <v>8744134354.1615219</v>
      </c>
      <c r="F7069" s="1">
        <f t="shared" si="224"/>
        <v>0</v>
      </c>
      <c r="G7069" s="1">
        <f t="shared" si="225"/>
        <v>0.80511114249399807</v>
      </c>
      <c r="H7069">
        <f>SUMIFS(Data!Z:Z,Data!B:B,Figure16!B7069,Data!A:A,Figure16!A7069)</f>
        <v>1</v>
      </c>
    </row>
    <row r="7070" spans="1:8">
      <c r="A7070" s="27">
        <v>1981</v>
      </c>
      <c r="B7070" t="s">
        <v>57</v>
      </c>
      <c r="C7070" s="3">
        <f>SUMIFS(Data!F:F,Data!$B:$B,Figure16!$B7070,Data!$A:$A,Figure16!$A7070)</f>
        <v>0</v>
      </c>
      <c r="D7070" s="3">
        <f>SUMIFS(Data!Y:Y,Data!$B:$B,Figure16!$B7070,Data!$A:$A,Figure16!$A7070)</f>
        <v>25000000</v>
      </c>
      <c r="E7070" s="3">
        <f>SUMIFS(Data!Q:Q,Data!$B:$B,Figure16!$B7070,Data!$A:$A,Figure16!$A7070)</f>
        <v>8428513568.246253</v>
      </c>
      <c r="F7070" s="1">
        <f t="shared" si="224"/>
        <v>0</v>
      </c>
      <c r="G7070" s="1">
        <f t="shared" si="225"/>
        <v>0.29661220567035079</v>
      </c>
      <c r="H7070">
        <f>SUMIFS(Data!Z:Z,Data!B:B,Figure16!B7070,Data!A:A,Figure16!A7070)</f>
        <v>1</v>
      </c>
    </row>
    <row r="7071" spans="1:8">
      <c r="A7071" s="27">
        <v>1982</v>
      </c>
      <c r="B7071" t="s">
        <v>57</v>
      </c>
      <c r="C7071" s="3">
        <f>SUMIFS(Data!F:F,Data!$B:$B,Figure16!$B7071,Data!$A:$A,Figure16!$A7071)</f>
        <v>0</v>
      </c>
      <c r="D7071" s="3">
        <f>SUMIFS(Data!Y:Y,Data!$B:$B,Figure16!$B7071,Data!$A:$A,Figure16!$A7071)</f>
        <v>0</v>
      </c>
      <c r="E7071" s="3">
        <f>SUMIFS(Data!Q:Q,Data!$B:$B,Figure16!$B7071,Data!$A:$A,Figure16!$A7071)</f>
        <v>8133401049.6021671</v>
      </c>
      <c r="F7071" s="1">
        <f t="shared" si="224"/>
        <v>0</v>
      </c>
      <c r="G7071" s="1">
        <f t="shared" si="225"/>
        <v>0</v>
      </c>
      <c r="H7071">
        <f>SUMIFS(Data!Z:Z,Data!B:B,Figure16!B7071,Data!A:A,Figure16!A7071)</f>
        <v>1</v>
      </c>
    </row>
    <row r="7072" spans="1:8">
      <c r="A7072" s="27">
        <v>1983</v>
      </c>
      <c r="B7072" t="s">
        <v>57</v>
      </c>
      <c r="C7072" s="3">
        <f>SUMIFS(Data!F:F,Data!$B:$B,Figure16!$B7072,Data!$A:$A,Figure16!$A7072)</f>
        <v>0</v>
      </c>
      <c r="D7072" s="3">
        <f>SUMIFS(Data!Y:Y,Data!$B:$B,Figure16!$B7072,Data!$A:$A,Figure16!$A7072)</f>
        <v>125000000</v>
      </c>
      <c r="E7072" s="3">
        <f>SUMIFS(Data!Q:Q,Data!$B:$B,Figure16!$B7072,Data!$A:$A,Figure16!$A7072)</f>
        <v>8350176782.557456</v>
      </c>
      <c r="F7072" s="1">
        <f t="shared" si="224"/>
        <v>0</v>
      </c>
      <c r="G7072" s="1">
        <f t="shared" si="225"/>
        <v>1.4969742947372131</v>
      </c>
      <c r="H7072">
        <f>SUMIFS(Data!Z:Z,Data!B:B,Figure16!B7072,Data!A:A,Figure16!A7072)</f>
        <v>1</v>
      </c>
    </row>
    <row r="7073" spans="1:8">
      <c r="A7073" s="27">
        <v>1984</v>
      </c>
      <c r="B7073" t="s">
        <v>57</v>
      </c>
      <c r="C7073" s="3">
        <f>SUMIFS(Data!F:F,Data!$B:$B,Figure16!$B7073,Data!$A:$A,Figure16!$A7073)</f>
        <v>27000000</v>
      </c>
      <c r="D7073" s="3">
        <f>SUMIFS(Data!Y:Y,Data!$B:$B,Figure16!$B7073,Data!$A:$A,Figure16!$A7073)</f>
        <v>0</v>
      </c>
      <c r="E7073" s="3">
        <f>SUMIFS(Data!Q:Q,Data!$B:$B,Figure16!$B7073,Data!$A:$A,Figure16!$A7073)</f>
        <v>8254891864.0576715</v>
      </c>
      <c r="F7073" s="1">
        <f t="shared" si="224"/>
        <v>0.32707878485434477</v>
      </c>
      <c r="G7073" s="1">
        <f t="shared" si="225"/>
        <v>0</v>
      </c>
      <c r="H7073">
        <f>SUMIFS(Data!Z:Z,Data!B:B,Figure16!B7073,Data!A:A,Figure16!A7073)</f>
        <v>1</v>
      </c>
    </row>
    <row r="7074" spans="1:8">
      <c r="A7074" s="27">
        <v>1985</v>
      </c>
      <c r="B7074" t="s">
        <v>57</v>
      </c>
      <c r="C7074" s="3">
        <f>SUMIFS(Data!F:F,Data!$B:$B,Figure16!$B7074,Data!$A:$A,Figure16!$A7074)</f>
        <v>0</v>
      </c>
      <c r="D7074" s="3">
        <f>SUMIFS(Data!Y:Y,Data!$B:$B,Figure16!$B7074,Data!$A:$A,Figure16!$A7074)</f>
        <v>0</v>
      </c>
      <c r="E7074" s="3">
        <f>SUMIFS(Data!Q:Q,Data!$B:$B,Figure16!$B7074,Data!$A:$A,Figure16!$A7074)</f>
        <v>8410185739.9640503</v>
      </c>
      <c r="F7074" s="1">
        <f t="shared" si="224"/>
        <v>0</v>
      </c>
      <c r="G7074" s="1">
        <f t="shared" si="225"/>
        <v>0</v>
      </c>
      <c r="H7074">
        <f>SUMIFS(Data!Z:Z,Data!B:B,Figure16!B7074,Data!A:A,Figure16!A7074)</f>
        <v>1</v>
      </c>
    </row>
    <row r="7075" spans="1:8">
      <c r="A7075" s="27">
        <v>1986</v>
      </c>
      <c r="B7075" t="s">
        <v>57</v>
      </c>
      <c r="C7075" s="3">
        <f>SUMIFS(Data!F:F,Data!$B:$B,Figure16!$B7075,Data!$A:$A,Figure16!$A7075)</f>
        <v>0</v>
      </c>
      <c r="D7075" s="3">
        <f>SUMIFS(Data!Y:Y,Data!$B:$B,Figure16!$B7075,Data!$A:$A,Figure16!$A7075)</f>
        <v>0</v>
      </c>
      <c r="E7075" s="3">
        <f>SUMIFS(Data!Q:Q,Data!$B:$B,Figure16!$B7075,Data!$A:$A,Figure16!$A7075)</f>
        <v>9018136020.1511326</v>
      </c>
      <c r="F7075" s="1">
        <f t="shared" si="224"/>
        <v>0</v>
      </c>
      <c r="G7075" s="1">
        <f t="shared" si="225"/>
        <v>0</v>
      </c>
      <c r="H7075">
        <f>SUMIFS(Data!Z:Z,Data!B:B,Figure16!B7075,Data!A:A,Figure16!A7075)</f>
        <v>1</v>
      </c>
    </row>
    <row r="7076" spans="1:8">
      <c r="A7076" s="27">
        <v>1987</v>
      </c>
      <c r="B7076" t="s">
        <v>57</v>
      </c>
      <c r="C7076" s="3">
        <f>SUMIFS(Data!F:F,Data!$B:$B,Figure16!$B7076,Data!$A:$A,Figure16!$A7076)</f>
        <v>0</v>
      </c>
      <c r="D7076" s="3">
        <f>SUMIFS(Data!Y:Y,Data!$B:$B,Figure16!$B7076,Data!$A:$A,Figure16!$A7076)</f>
        <v>0</v>
      </c>
      <c r="E7076" s="3">
        <f>SUMIFS(Data!Q:Q,Data!$B:$B,Figure16!$B7076,Data!$A:$A,Figure16!$A7076)</f>
        <v>9696271268.2514782</v>
      </c>
      <c r="F7076" s="1">
        <f t="shared" si="224"/>
        <v>0</v>
      </c>
      <c r="G7076" s="1">
        <f t="shared" si="225"/>
        <v>0</v>
      </c>
      <c r="H7076">
        <f>SUMIFS(Data!Z:Z,Data!B:B,Figure16!B7076,Data!A:A,Figure16!A7076)</f>
        <v>1</v>
      </c>
    </row>
    <row r="7077" spans="1:8">
      <c r="A7077" s="27">
        <v>1988</v>
      </c>
      <c r="B7077" t="s">
        <v>57</v>
      </c>
      <c r="C7077" s="3">
        <f>SUMIFS(Data!F:F,Data!$B:$B,Figure16!$B7077,Data!$A:$A,Figure16!$A7077)</f>
        <v>0</v>
      </c>
      <c r="D7077" s="3">
        <f>SUMIFS(Data!Y:Y,Data!$B:$B,Figure16!$B7077,Data!$A:$A,Figure16!$A7077)</f>
        <v>0</v>
      </c>
      <c r="E7077" s="3">
        <f>SUMIFS(Data!Q:Q,Data!$B:$B,Figure16!$B7077,Data!$A:$A,Figure16!$A7077)</f>
        <v>10096292842.154348</v>
      </c>
      <c r="F7077" s="1">
        <f t="shared" si="224"/>
        <v>0</v>
      </c>
      <c r="G7077" s="1">
        <f t="shared" si="225"/>
        <v>0</v>
      </c>
      <c r="H7077">
        <f>SUMIFS(Data!Z:Z,Data!B:B,Figure16!B7077,Data!A:A,Figure16!A7077)</f>
        <v>1</v>
      </c>
    </row>
    <row r="7078" spans="1:8">
      <c r="A7078" s="27">
        <v>1989</v>
      </c>
      <c r="B7078" t="s">
        <v>57</v>
      </c>
      <c r="C7078" s="3">
        <f>SUMIFS(Data!F:F,Data!$B:$B,Figure16!$B7078,Data!$A:$A,Figure16!$A7078)</f>
        <v>5300000</v>
      </c>
      <c r="D7078" s="3">
        <f>SUMIFS(Data!Y:Y,Data!$B:$B,Figure16!$B7078,Data!$A:$A,Figure16!$A7078)</f>
        <v>0</v>
      </c>
      <c r="E7078" s="3">
        <f>SUMIFS(Data!Q:Q,Data!$B:$B,Figure16!$B7078,Data!$A:$A,Figure16!$A7078)</f>
        <v>10102075213.315073</v>
      </c>
      <c r="F7078" s="1">
        <f t="shared" si="224"/>
        <v>5.2464467825524774E-2</v>
      </c>
      <c r="G7078" s="1">
        <f t="shared" si="225"/>
        <v>0</v>
      </c>
      <c r="H7078">
        <f>SUMIFS(Data!Z:Z,Data!B:B,Figure16!B7078,Data!A:A,Figure16!A7078)</f>
        <v>1</v>
      </c>
    </row>
    <row r="7079" spans="1:8">
      <c r="A7079" s="27">
        <v>1990</v>
      </c>
      <c r="B7079" t="s">
        <v>57</v>
      </c>
      <c r="C7079" s="3">
        <f>SUMIFS(Data!F:F,Data!$B:$B,Figure16!$B7079,Data!$A:$A,Figure16!$A7079)</f>
        <v>0</v>
      </c>
      <c r="D7079" s="3">
        <f>SUMIFS(Data!Y:Y,Data!$B:$B,Figure16!$B7079,Data!$A:$A,Figure16!$A7079)</f>
        <v>0</v>
      </c>
      <c r="E7079" s="3">
        <f>SUMIFS(Data!Q:Q,Data!$B:$B,Figure16!$B7079,Data!$A:$A,Figure16!$A7079)</f>
        <v>12290568181.818182</v>
      </c>
      <c r="F7079" s="1">
        <f t="shared" si="224"/>
        <v>0</v>
      </c>
      <c r="G7079" s="1">
        <f t="shared" si="225"/>
        <v>0</v>
      </c>
      <c r="H7079">
        <f>SUMIFS(Data!Z:Z,Data!B:B,Figure16!B7079,Data!A:A,Figure16!A7079)</f>
        <v>1</v>
      </c>
    </row>
    <row r="7080" spans="1:8">
      <c r="A7080" s="27">
        <v>1991</v>
      </c>
      <c r="B7080" t="s">
        <v>57</v>
      </c>
      <c r="C7080" s="3">
        <f>SUMIFS(Data!F:F,Data!$B:$B,Figure16!$B7080,Data!$A:$A,Figure16!$A7080)</f>
        <v>0</v>
      </c>
      <c r="D7080" s="3">
        <f>SUMIFS(Data!Y:Y,Data!$B:$B,Figure16!$B7080,Data!$A:$A,Figure16!$A7080)</f>
        <v>0</v>
      </c>
      <c r="E7080" s="3">
        <f>SUMIFS(Data!Q:Q,Data!$B:$B,Figure16!$B7080,Data!$A:$A,Figure16!$A7080)</f>
        <v>13074782608.69565</v>
      </c>
      <c r="F7080" s="1">
        <f t="shared" si="224"/>
        <v>0</v>
      </c>
      <c r="G7080" s="1">
        <f t="shared" si="225"/>
        <v>0</v>
      </c>
      <c r="H7080">
        <f>SUMIFS(Data!Z:Z,Data!B:B,Figure16!B7080,Data!A:A,Figure16!A7080)</f>
        <v>1</v>
      </c>
    </row>
    <row r="7081" spans="1:8">
      <c r="A7081" s="27">
        <v>1992</v>
      </c>
      <c r="B7081" t="s">
        <v>57</v>
      </c>
      <c r="C7081" s="3">
        <f>SUMIFS(Data!F:F,Data!$B:$B,Figure16!$B7081,Data!$A:$A,Figure16!$A7081)</f>
        <v>0</v>
      </c>
      <c r="D7081" s="3">
        <f>SUMIFS(Data!Y:Y,Data!$B:$B,Figure16!$B7081,Data!$A:$A,Figure16!$A7081)</f>
        <v>0</v>
      </c>
      <c r="E7081" s="3">
        <f>SUMIFS(Data!Q:Q,Data!$B:$B,Figure16!$B7081,Data!$A:$A,Figure16!$A7081)</f>
        <v>15497286295.793756</v>
      </c>
      <c r="F7081" s="1">
        <f t="shared" si="224"/>
        <v>0</v>
      </c>
      <c r="G7081" s="1">
        <f t="shared" si="225"/>
        <v>0</v>
      </c>
      <c r="H7081">
        <f>SUMIFS(Data!Z:Z,Data!B:B,Figure16!B7081,Data!A:A,Figure16!A7081)</f>
        <v>1</v>
      </c>
    </row>
    <row r="7082" spans="1:8">
      <c r="A7082" s="27">
        <v>1993</v>
      </c>
      <c r="B7082" t="s">
        <v>57</v>
      </c>
      <c r="C7082" s="3">
        <f>SUMIFS(Data!F:F,Data!$B:$B,Figure16!$B7082,Data!$A:$A,Figure16!$A7082)</f>
        <v>0</v>
      </c>
      <c r="D7082" s="3">
        <f>SUMIFS(Data!Y:Y,Data!$B:$B,Figure16!$B7082,Data!$A:$A,Figure16!$A7082)</f>
        <v>0</v>
      </c>
      <c r="E7082" s="3">
        <f>SUMIFS(Data!Q:Q,Data!$B:$B,Figure16!$B7082,Data!$A:$A,Figure16!$A7082)</f>
        <v>14608946896.483013</v>
      </c>
      <c r="F7082" s="1">
        <f t="shared" si="224"/>
        <v>0</v>
      </c>
      <c r="G7082" s="1">
        <f t="shared" si="225"/>
        <v>0</v>
      </c>
      <c r="H7082">
        <f>SUMIFS(Data!Z:Z,Data!B:B,Figure16!B7082,Data!A:A,Figure16!A7082)</f>
        <v>1</v>
      </c>
    </row>
    <row r="7083" spans="1:8">
      <c r="A7083" s="27">
        <v>1994</v>
      </c>
      <c r="B7083" t="s">
        <v>57</v>
      </c>
      <c r="C7083" s="3">
        <f>SUMIFS(Data!F:F,Data!$B:$B,Figure16!$B7083,Data!$A:$A,Figure16!$A7083)</f>
        <v>0</v>
      </c>
      <c r="D7083" s="3">
        <f>SUMIFS(Data!Y:Y,Data!$B:$B,Figure16!$B7083,Data!$A:$A,Figure16!$A7083)</f>
        <v>0</v>
      </c>
      <c r="E7083" s="3">
        <f>SUMIFS(Data!Q:Q,Data!$B:$B,Figure16!$B7083,Data!$A:$A,Figure16!$A7083)</f>
        <v>15632463424.27837</v>
      </c>
      <c r="F7083" s="1">
        <f t="shared" si="224"/>
        <v>0</v>
      </c>
      <c r="G7083" s="1">
        <f t="shared" si="225"/>
        <v>0</v>
      </c>
      <c r="H7083">
        <f>SUMIFS(Data!Z:Z,Data!B:B,Figure16!B7083,Data!A:A,Figure16!A7083)</f>
        <v>1</v>
      </c>
    </row>
    <row r="7084" spans="1:8">
      <c r="A7084" s="27">
        <v>1995</v>
      </c>
      <c r="B7084" t="s">
        <v>57</v>
      </c>
      <c r="C7084" s="3">
        <f>SUMIFS(Data!F:F,Data!$B:$B,Figure16!$B7084,Data!$A:$A,Figure16!$A7084)</f>
        <v>0</v>
      </c>
      <c r="D7084" s="3">
        <f>SUMIFS(Data!Y:Y,Data!$B:$B,Figure16!$B7084,Data!$A:$A,Figure16!$A7084)</f>
        <v>0</v>
      </c>
      <c r="E7084" s="3">
        <f>SUMIFS(Data!Q:Q,Data!$B:$B,Figure16!$B7084,Data!$A:$A,Figure16!$A7084)</f>
        <v>18030876599.344398</v>
      </c>
      <c r="F7084" s="1">
        <f t="shared" si="224"/>
        <v>0</v>
      </c>
      <c r="G7084" s="1">
        <f t="shared" si="225"/>
        <v>0</v>
      </c>
      <c r="H7084">
        <f>SUMIFS(Data!Z:Z,Data!B:B,Figure16!B7084,Data!A:A,Figure16!A7084)</f>
        <v>1</v>
      </c>
    </row>
    <row r="7085" spans="1:8">
      <c r="A7085" s="27">
        <v>1996</v>
      </c>
      <c r="B7085" t="s">
        <v>57</v>
      </c>
      <c r="C7085" s="3">
        <f>SUMIFS(Data!F:F,Data!$B:$B,Figure16!$B7085,Data!$A:$A,Figure16!$A7085)</f>
        <v>0</v>
      </c>
      <c r="D7085" s="3">
        <f>SUMIFS(Data!Y:Y,Data!$B:$B,Figure16!$B7085,Data!$A:$A,Figure16!$A7085)</f>
        <v>0</v>
      </c>
      <c r="E7085" s="3">
        <f>SUMIFS(Data!Q:Q,Data!$B:$B,Figure16!$B7085,Data!$A:$A,Figure16!$A7085)</f>
        <v>19587322786.110538</v>
      </c>
      <c r="F7085" s="1">
        <f t="shared" si="224"/>
        <v>0</v>
      </c>
      <c r="G7085" s="1">
        <f t="shared" si="225"/>
        <v>0</v>
      </c>
      <c r="H7085">
        <f>SUMIFS(Data!Z:Z,Data!B:B,Figure16!B7085,Data!A:A,Figure16!A7085)</f>
        <v>1</v>
      </c>
    </row>
    <row r="7086" spans="1:8">
      <c r="A7086" s="27">
        <v>1997</v>
      </c>
      <c r="B7086" t="s">
        <v>57</v>
      </c>
      <c r="C7086" s="3">
        <f>SUMIFS(Data!F:F,Data!$B:$B,Figure16!$B7086,Data!$A:$A,Figure16!$A7086)</f>
        <v>0</v>
      </c>
      <c r="D7086" s="3">
        <f>SUMIFS(Data!Y:Y,Data!$B:$B,Figure16!$B7086,Data!$A:$A,Figure16!$A7086)</f>
        <v>0</v>
      </c>
      <c r="E7086" s="3">
        <f>SUMIFS(Data!Q:Q,Data!$B:$B,Figure16!$B7086,Data!$A:$A,Figure16!$A7086)</f>
        <v>20746360430.418667</v>
      </c>
      <c r="F7086" s="1">
        <f t="shared" si="224"/>
        <v>0</v>
      </c>
      <c r="G7086" s="1">
        <f t="shared" si="225"/>
        <v>0</v>
      </c>
      <c r="H7086">
        <f>SUMIFS(Data!Z:Z,Data!B:B,Figure16!B7086,Data!A:A,Figure16!A7086)</f>
        <v>1</v>
      </c>
    </row>
    <row r="7087" spans="1:8">
      <c r="A7087" s="27">
        <v>1998</v>
      </c>
      <c r="B7087" t="s">
        <v>57</v>
      </c>
      <c r="C7087" s="3">
        <f>SUMIFS(Data!F:F,Data!$B:$B,Figure16!$B7087,Data!$A:$A,Figure16!$A7087)</f>
        <v>0</v>
      </c>
      <c r="D7087" s="3">
        <f>SUMIFS(Data!Y:Y,Data!$B:$B,Figure16!$B7087,Data!$A:$A,Figure16!$A7087)</f>
        <v>0</v>
      </c>
      <c r="E7087" s="3">
        <f>SUMIFS(Data!Q:Q,Data!$B:$B,Figure16!$B7087,Data!$A:$A,Figure16!$A7087)</f>
        <v>21803372266.619827</v>
      </c>
      <c r="F7087" s="1">
        <f t="shared" si="224"/>
        <v>0</v>
      </c>
      <c r="G7087" s="1">
        <f t="shared" si="225"/>
        <v>0</v>
      </c>
      <c r="H7087">
        <f>SUMIFS(Data!Z:Z,Data!B:B,Figure16!B7087,Data!A:A,Figure16!A7087)</f>
        <v>1</v>
      </c>
    </row>
    <row r="7088" spans="1:8">
      <c r="A7088" s="27">
        <v>1999</v>
      </c>
      <c r="B7088" t="s">
        <v>57</v>
      </c>
      <c r="C7088" s="3">
        <f>SUMIFS(Data!F:F,Data!$B:$B,Figure16!$B7088,Data!$A:$A,Figure16!$A7088)</f>
        <v>0</v>
      </c>
      <c r="D7088" s="3">
        <f>SUMIFS(Data!Y:Y,Data!$B:$B,Figure16!$B7088,Data!$A:$A,Figure16!$A7088)</f>
        <v>0</v>
      </c>
      <c r="E7088" s="3">
        <f>SUMIFS(Data!Q:Q,Data!$B:$B,Figure16!$B7088,Data!$A:$A,Figure16!$A7088)</f>
        <v>22943685719.10302</v>
      </c>
      <c r="F7088" s="1">
        <f t="shared" si="224"/>
        <v>0</v>
      </c>
      <c r="G7088" s="1">
        <f t="shared" si="225"/>
        <v>0</v>
      </c>
      <c r="H7088">
        <f>SUMIFS(Data!Z:Z,Data!B:B,Figure16!B7088,Data!A:A,Figure16!A7088)</f>
        <v>1</v>
      </c>
    </row>
    <row r="7089" spans="1:8">
      <c r="A7089" s="27">
        <v>2000</v>
      </c>
      <c r="B7089" t="s">
        <v>57</v>
      </c>
      <c r="C7089" s="3">
        <f>SUMIFS(Data!F:F,Data!$B:$B,Figure16!$B7089,Data!$A:$A,Figure16!$A7089)</f>
        <v>3000000</v>
      </c>
      <c r="D7089" s="3">
        <f>SUMIFS(Data!Y:Y,Data!$B:$B,Figure16!$B7089,Data!$A:$A,Figure16!$A7089)</f>
        <v>0</v>
      </c>
      <c r="E7089" s="3">
        <f>SUMIFS(Data!Q:Q,Data!$B:$B,Figure16!$B7089,Data!$A:$A,Figure16!$A7089)</f>
        <v>21473188881.593346</v>
      </c>
      <c r="F7089" s="1">
        <f t="shared" si="224"/>
        <v>1.3970910499332389E-2</v>
      </c>
      <c r="G7089" s="1">
        <f t="shared" si="225"/>
        <v>0</v>
      </c>
      <c r="H7089">
        <f>SUMIFS(Data!Z:Z,Data!B:B,Figure16!B7089,Data!A:A,Figure16!A7089)</f>
        <v>1</v>
      </c>
    </row>
    <row r="7090" spans="1:8">
      <c r="A7090" s="27">
        <v>2001</v>
      </c>
      <c r="B7090" t="s">
        <v>57</v>
      </c>
      <c r="C7090" s="3">
        <f>SUMIFS(Data!F:F,Data!$B:$B,Figure16!$B7090,Data!$A:$A,Figure16!$A7090)</f>
        <v>0</v>
      </c>
      <c r="D7090" s="3">
        <f>SUMIFS(Data!Y:Y,Data!$B:$B,Figure16!$B7090,Data!$A:$A,Figure16!$A7090)</f>
        <v>0</v>
      </c>
      <c r="E7090" s="3">
        <f>SUMIFS(Data!Q:Q,Data!$B:$B,Figure16!$B7090,Data!$A:$A,Figure16!$A7090)</f>
        <v>22066101341.488842</v>
      </c>
      <c r="F7090" s="1">
        <f t="shared" si="224"/>
        <v>0</v>
      </c>
      <c r="G7090" s="1">
        <f t="shared" si="225"/>
        <v>0</v>
      </c>
      <c r="H7090">
        <f>SUMIFS(Data!Z:Z,Data!B:B,Figure16!B7090,Data!A:A,Figure16!A7090)</f>
        <v>1</v>
      </c>
    </row>
    <row r="7091" spans="1:8">
      <c r="A7091" s="27">
        <v>2002</v>
      </c>
      <c r="B7091" t="s">
        <v>57</v>
      </c>
      <c r="C7091" s="3">
        <f>SUMIFS(Data!F:F,Data!$B:$B,Figure16!$B7091,Data!$A:$A,Figure16!$A7091)</f>
        <v>0</v>
      </c>
      <c r="D7091" s="3">
        <f>SUMIFS(Data!Y:Y,Data!$B:$B,Figure16!$B7091,Data!$A:$A,Figure16!$A7091)</f>
        <v>0</v>
      </c>
      <c r="E7091" s="3">
        <f>SUMIFS(Data!Q:Q,Data!$B:$B,Figure16!$B7091,Data!$A:$A,Figure16!$A7091)</f>
        <v>23142294436.238308</v>
      </c>
      <c r="F7091" s="1">
        <f t="shared" si="224"/>
        <v>0</v>
      </c>
      <c r="G7091" s="1">
        <f t="shared" si="225"/>
        <v>0</v>
      </c>
      <c r="H7091">
        <f>SUMIFS(Data!Z:Z,Data!B:B,Figure16!B7091,Data!A:A,Figure16!A7091)</f>
        <v>1</v>
      </c>
    </row>
    <row r="7092" spans="1:8">
      <c r="A7092" s="27">
        <v>2003</v>
      </c>
      <c r="B7092" t="s">
        <v>57</v>
      </c>
      <c r="C7092" s="3">
        <f>SUMIFS(Data!F:F,Data!$B:$B,Figure16!$B7092,Data!$A:$A,Figure16!$A7092)</f>
        <v>0</v>
      </c>
      <c r="D7092" s="3">
        <f>SUMIFS(Data!Y:Y,Data!$B:$B,Figure16!$B7092,Data!$A:$A,Figure16!$A7092)</f>
        <v>0</v>
      </c>
      <c r="E7092" s="3">
        <f>SUMIFS(Data!Q:Q,Data!$B:$B,Figure16!$B7092,Data!$A:$A,Figure16!$A7092)</f>
        <v>27453084982.537834</v>
      </c>
      <c r="F7092" s="1">
        <f t="shared" si="224"/>
        <v>0</v>
      </c>
      <c r="G7092" s="1">
        <f t="shared" si="225"/>
        <v>0</v>
      </c>
      <c r="H7092">
        <f>SUMIFS(Data!Z:Z,Data!B:B,Figure16!B7092,Data!A:A,Figure16!A7092)</f>
        <v>1</v>
      </c>
    </row>
    <row r="7093" spans="1:8">
      <c r="A7093" s="27">
        <v>2004</v>
      </c>
      <c r="B7093" t="s">
        <v>57</v>
      </c>
      <c r="C7093" s="3">
        <f>SUMIFS(Data!F:F,Data!$B:$B,Figure16!$B7093,Data!$A:$A,Figure16!$A7093)</f>
        <v>33000000</v>
      </c>
      <c r="D7093" s="3">
        <f>SUMIFS(Data!Y:Y,Data!$B:$B,Figure16!$B7093,Data!$A:$A,Figure16!$A7093)</f>
        <v>0</v>
      </c>
      <c r="E7093" s="3">
        <f>SUMIFS(Data!Q:Q,Data!$B:$B,Figure16!$B7093,Data!$A:$A,Figure16!$A7093)</f>
        <v>31183139301.485348</v>
      </c>
      <c r="F7093" s="1">
        <f t="shared" si="224"/>
        <v>0.10582642010783087</v>
      </c>
      <c r="G7093" s="1">
        <f t="shared" si="225"/>
        <v>0</v>
      </c>
      <c r="H7093">
        <f>SUMIFS(Data!Z:Z,Data!B:B,Figure16!B7093,Data!A:A,Figure16!A7093)</f>
        <v>1</v>
      </c>
    </row>
    <row r="7094" spans="1:8">
      <c r="A7094" s="27">
        <v>2005</v>
      </c>
      <c r="B7094" t="s">
        <v>57</v>
      </c>
      <c r="C7094" s="3">
        <f>SUMIFS(Data!F:F,Data!$B:$B,Figure16!$B7094,Data!$A:$A,Figure16!$A7094)</f>
        <v>0</v>
      </c>
      <c r="D7094" s="3">
        <f>SUMIFS(Data!Y:Y,Data!$B:$B,Figure16!$B7094,Data!$A:$A,Figure16!$A7094)</f>
        <v>0</v>
      </c>
      <c r="E7094" s="3">
        <f>SUMIFS(Data!Q:Q,Data!$B:$B,Figure16!$B7094,Data!$A:$A,Figure16!$A7094)</f>
        <v>32273007553.568672</v>
      </c>
      <c r="F7094" s="1">
        <f t="shared" si="224"/>
        <v>0</v>
      </c>
      <c r="G7094" s="1">
        <f t="shared" si="225"/>
        <v>0</v>
      </c>
      <c r="H7094">
        <f>SUMIFS(Data!Z:Z,Data!B:B,Figure16!B7094,Data!A:A,Figure16!A7094)</f>
        <v>1</v>
      </c>
    </row>
    <row r="7095" spans="1:8">
      <c r="A7095" s="27">
        <v>2006</v>
      </c>
      <c r="B7095" t="s">
        <v>57</v>
      </c>
      <c r="C7095" s="3">
        <f>SUMIFS(Data!F:F,Data!$B:$B,Figure16!$B7095,Data!$A:$A,Figure16!$A7095)</f>
        <v>12000000</v>
      </c>
      <c r="D7095" s="3">
        <f>SUMIFS(Data!Y:Y,Data!$B:$B,Figure16!$B7095,Data!$A:$A,Figure16!$A7095)</f>
        <v>0</v>
      </c>
      <c r="E7095" s="3">
        <f>SUMIFS(Data!Q:Q,Data!$B:$B,Figure16!$B7095,Data!$A:$A,Figure16!$A7095)</f>
        <v>34378437265.214119</v>
      </c>
      <c r="F7095" s="1">
        <f t="shared" si="224"/>
        <v>3.4905600587442125E-2</v>
      </c>
      <c r="G7095" s="1">
        <f t="shared" si="225"/>
        <v>0</v>
      </c>
      <c r="H7095">
        <f>SUMIFS(Data!Z:Z,Data!B:B,Figure16!B7095,Data!A:A,Figure16!A7095)</f>
        <v>1</v>
      </c>
    </row>
    <row r="7096" spans="1:8">
      <c r="A7096" s="27">
        <v>2007</v>
      </c>
      <c r="B7096" t="s">
        <v>57</v>
      </c>
      <c r="C7096" s="3">
        <f>SUMIFS(Data!F:F,Data!$B:$B,Figure16!$B7096,Data!$A:$A,Figure16!$A7096)</f>
        <v>3000000</v>
      </c>
      <c r="D7096" s="3">
        <f>SUMIFS(Data!Y:Y,Data!$B:$B,Figure16!$B7096,Data!$A:$A,Figure16!$A7096)</f>
        <v>0</v>
      </c>
      <c r="E7096" s="3">
        <f>SUMIFS(Data!Q:Q,Data!$B:$B,Figure16!$B7096,Data!$A:$A,Figure16!$A7096)</f>
        <v>38908069299.203995</v>
      </c>
      <c r="F7096" s="1">
        <f t="shared" si="224"/>
        <v>7.7104828228045123E-3</v>
      </c>
      <c r="G7096" s="1">
        <f t="shared" si="225"/>
        <v>0</v>
      </c>
      <c r="H7096">
        <f>SUMIFS(Data!Z:Z,Data!B:B,Figure16!B7096,Data!A:A,Figure16!A7096)</f>
        <v>1</v>
      </c>
    </row>
    <row r="7097" spans="1:8">
      <c r="A7097" s="27">
        <v>2008</v>
      </c>
      <c r="B7097" t="s">
        <v>57</v>
      </c>
      <c r="C7097" s="3">
        <f>SUMIFS(Data!F:F,Data!$B:$B,Figure16!$B7097,Data!$A:$A,Figure16!$A7097)</f>
        <v>0</v>
      </c>
      <c r="D7097" s="3">
        <f>SUMIFS(Data!Y:Y,Data!$B:$B,Figure16!$B7097,Data!$A:$A,Figure16!$A7097)</f>
        <v>0</v>
      </c>
      <c r="E7097" s="3">
        <f>SUMIFS(Data!Q:Q,Data!$B:$B,Figure16!$B7097,Data!$A:$A,Figure16!$A7097)</f>
        <v>44856586316.045784</v>
      </c>
      <c r="F7097" s="1">
        <f t="shared" si="224"/>
        <v>0</v>
      </c>
      <c r="G7097" s="1">
        <f t="shared" si="225"/>
        <v>0</v>
      </c>
      <c r="H7097">
        <f>SUMIFS(Data!Z:Z,Data!B:B,Figure16!B7097,Data!A:A,Figure16!A7097)</f>
        <v>1</v>
      </c>
    </row>
    <row r="7098" spans="1:8">
      <c r="A7098" s="27">
        <v>2009</v>
      </c>
      <c r="B7098" t="s">
        <v>57</v>
      </c>
      <c r="C7098" s="3">
        <f>SUMIFS(Data!F:F,Data!$B:$B,Figure16!$B7098,Data!$A:$A,Figure16!$A7098)</f>
        <v>82927650.75</v>
      </c>
      <c r="D7098" s="3">
        <f>SUMIFS(Data!Y:Y,Data!$B:$B,Figure16!$B7098,Data!$A:$A,Figure16!$A7098)</f>
        <v>0</v>
      </c>
      <c r="E7098" s="3">
        <f>SUMIFS(Data!Q:Q,Data!$B:$B,Figure16!$B7098,Data!$A:$A,Figure16!$A7098)</f>
        <v>43454935940.161446</v>
      </c>
      <c r="F7098" s="1">
        <f t="shared" si="224"/>
        <v>0.19083597514490297</v>
      </c>
      <c r="G7098" s="1">
        <f t="shared" si="225"/>
        <v>0</v>
      </c>
      <c r="H7098">
        <f>SUMIFS(Data!Z:Z,Data!B:B,Figure16!B7098,Data!A:A,Figure16!A7098)</f>
        <v>1</v>
      </c>
    </row>
    <row r="7099" spans="1:8">
      <c r="A7099" s="27">
        <v>2010</v>
      </c>
      <c r="B7099" t="s">
        <v>57</v>
      </c>
      <c r="C7099" s="3">
        <f>SUMIFS(Data!F:F,Data!$B:$B,Figure16!$B7099,Data!$A:$A,Figure16!$A7099)</f>
        <v>0</v>
      </c>
      <c r="D7099" s="3">
        <f>SUMIFS(Data!Y:Y,Data!$B:$B,Figure16!$B7099,Data!$A:$A,Figure16!$A7099)</f>
        <v>0</v>
      </c>
      <c r="E7099" s="3">
        <f>SUMIFS(Data!Q:Q,Data!$B:$B,Figure16!$B7099,Data!$A:$A,Figure16!$A7099)</f>
        <v>44050929160.26268</v>
      </c>
      <c r="F7099" s="1">
        <f t="shared" ref="F7099:F7162" si="226">IF(E7099&gt;0,C7099/E7099*100,"")</f>
        <v>0</v>
      </c>
      <c r="G7099" s="1">
        <f t="shared" ref="G7099:G7162" si="227">IF($E7099&gt;0,D7099/$E7099*100,"")</f>
        <v>0</v>
      </c>
      <c r="H7099">
        <f>SUMIFS(Data!Z:Z,Data!B:B,Figure16!B7099,Data!A:A,Figure16!A7099)</f>
        <v>1</v>
      </c>
    </row>
    <row r="7100" spans="1:8">
      <c r="A7100" s="27">
        <v>2011</v>
      </c>
      <c r="B7100" t="s">
        <v>57</v>
      </c>
      <c r="C7100" s="3">
        <f>SUMIFS(Data!F:F,Data!$B:$B,Figure16!$B7100,Data!$A:$A,Figure16!$A7100)</f>
        <v>2000000</v>
      </c>
      <c r="D7100" s="3">
        <f>SUMIFS(Data!Y:Y,Data!$B:$B,Figure16!$B7100,Data!$A:$A,Figure16!$A7100)</f>
        <v>0</v>
      </c>
      <c r="E7100" s="3">
        <f>SUMIFS(Data!Q:Q,Data!$B:$B,Figure16!$B7100,Data!$A:$A,Figure16!$A7100)</f>
        <v>45810626509.447365</v>
      </c>
      <c r="F7100" s="1">
        <f t="shared" si="226"/>
        <v>4.3657992749510793E-3</v>
      </c>
      <c r="G7100" s="1">
        <f t="shared" si="227"/>
        <v>0</v>
      </c>
      <c r="H7100">
        <f>SUMIFS(Data!Z:Z,Data!B:B,Figure16!B7100,Data!A:A,Figure16!A7100)</f>
        <v>1</v>
      </c>
    </row>
    <row r="7101" spans="1:8">
      <c r="A7101" s="27">
        <v>2012</v>
      </c>
      <c r="B7101" t="s">
        <v>57</v>
      </c>
      <c r="C7101" s="3">
        <f>SUMIFS(Data!F:F,Data!$B:$B,Figure16!$B7101,Data!$A:$A,Figure16!$A7101)</f>
        <v>30111218</v>
      </c>
      <c r="D7101" s="3">
        <f>SUMIFS(Data!Y:Y,Data!$B:$B,Figure16!$B7101,Data!$A:$A,Figure16!$A7101)</f>
        <v>0</v>
      </c>
      <c r="E7101" s="3">
        <f>SUMIFS(Data!Q:Q,Data!$B:$B,Figure16!$B7101,Data!$A:$A,Figure16!$A7101)</f>
        <v>45044112939.368713</v>
      </c>
      <c r="F7101" s="1">
        <f t="shared" si="226"/>
        <v>6.6848287234629253E-2</v>
      </c>
      <c r="G7101" s="1">
        <f t="shared" si="227"/>
        <v>0</v>
      </c>
      <c r="H7101">
        <f>SUMIFS(Data!Z:Z,Data!B:B,Figure16!B7101,Data!A:A,Figure16!A7101)</f>
        <v>1</v>
      </c>
    </row>
    <row r="7102" spans="1:8">
      <c r="A7102" s="27">
        <v>2013</v>
      </c>
      <c r="B7102" t="s">
        <v>57</v>
      </c>
      <c r="C7102" s="3">
        <f>SUMIFS(Data!F:F,Data!$B:$B,Figure16!$B7102,Data!$A:$A,Figure16!$A7102)</f>
        <v>0</v>
      </c>
      <c r="D7102" s="3">
        <f>SUMIFS(Data!Y:Y,Data!$B:$B,Figure16!$B7102,Data!$A:$A,Figure16!$A7102)</f>
        <v>0</v>
      </c>
      <c r="E7102" s="3">
        <f>SUMIFS(Data!Q:Q,Data!$B:$B,Figure16!$B7102,Data!$A:$A,Figure16!$A7102)</f>
        <v>46251061734.474068</v>
      </c>
      <c r="F7102" s="1">
        <f t="shared" si="226"/>
        <v>0</v>
      </c>
      <c r="G7102" s="1">
        <f t="shared" si="227"/>
        <v>0</v>
      </c>
      <c r="H7102">
        <f>SUMIFS(Data!Z:Z,Data!B:B,Figure16!B7102,Data!A:A,Figure16!A7102)</f>
        <v>1</v>
      </c>
    </row>
    <row r="7103" spans="1:8">
      <c r="A7103" s="27">
        <v>2014</v>
      </c>
      <c r="B7103" t="s">
        <v>57</v>
      </c>
      <c r="C7103" s="3">
        <f>SUMIFS(Data!F:F,Data!$B:$B,Figure16!$B7103,Data!$A:$A,Figure16!$A7103)</f>
        <v>0</v>
      </c>
      <c r="D7103" s="3">
        <f>SUMIFS(Data!Y:Y,Data!$B:$B,Figure16!$B7103,Data!$A:$A,Figure16!$A7103)</f>
        <v>0</v>
      </c>
      <c r="E7103" s="3">
        <f>SUMIFS(Data!Q:Q,Data!$B:$B,Figure16!$B7103,Data!$A:$A,Figure16!$A7103)</f>
        <v>47632326088.237015</v>
      </c>
      <c r="F7103" s="1">
        <f t="shared" si="226"/>
        <v>0</v>
      </c>
      <c r="G7103" s="1">
        <f t="shared" si="227"/>
        <v>0</v>
      </c>
      <c r="H7103">
        <f>SUMIFS(Data!Z:Z,Data!B:B,Figure16!B7103,Data!A:A,Figure16!A7103)</f>
        <v>1</v>
      </c>
    </row>
    <row r="7104" spans="1:8">
      <c r="A7104" s="27">
        <v>2015</v>
      </c>
      <c r="B7104" t="s">
        <v>57</v>
      </c>
      <c r="C7104" s="3">
        <f>SUMIFS(Data!F:F,Data!$B:$B,Figure16!$B7104,Data!$A:$A,Figure16!$A7104)</f>
        <v>0</v>
      </c>
      <c r="D7104" s="3">
        <f>SUMIFS(Data!Y:Y,Data!$B:$B,Figure16!$B7104,Data!$A:$A,Figure16!$A7104)</f>
        <v>0</v>
      </c>
      <c r="E7104" s="3">
        <f>SUMIFS(Data!Q:Q,Data!$B:$B,Figure16!$B7104,Data!$A:$A,Figure16!$A7104)</f>
        <v>43152528548.123978</v>
      </c>
      <c r="F7104" s="1">
        <f t="shared" si="226"/>
        <v>0</v>
      </c>
      <c r="G7104" s="1">
        <f t="shared" si="227"/>
        <v>0</v>
      </c>
      <c r="H7104">
        <f>SUMIFS(Data!Z:Z,Data!B:B,Figure16!B7104,Data!A:A,Figure16!A7104)</f>
        <v>1</v>
      </c>
    </row>
    <row r="7105" spans="1:8">
      <c r="A7105" s="27">
        <v>2016</v>
      </c>
      <c r="B7105" t="s">
        <v>57</v>
      </c>
      <c r="C7105" s="3">
        <f>SUMIFS(Data!F:F,Data!$B:$B,Figure16!$B7105,Data!$A:$A,Figure16!$A7105)</f>
        <v>0</v>
      </c>
      <c r="D7105" s="3">
        <f>SUMIFS(Data!Y:Y,Data!$B:$B,Figure16!$B7105,Data!$A:$A,Figure16!$A7105)</f>
        <v>0</v>
      </c>
      <c r="E7105" s="3">
        <f>SUMIFS(Data!Q:Q,Data!$B:$B,Figure16!$B7105,Data!$A:$A,Figure16!$A7105)</f>
        <v>41808379888.26815</v>
      </c>
      <c r="F7105" s="1">
        <f t="shared" si="226"/>
        <v>0</v>
      </c>
      <c r="G7105" s="1">
        <f t="shared" si="227"/>
        <v>0</v>
      </c>
      <c r="H7105">
        <f>SUMIFS(Data!Z:Z,Data!B:B,Figure16!B7105,Data!A:A,Figure16!A7105)</f>
        <v>1</v>
      </c>
    </row>
    <row r="7106" spans="1:8">
      <c r="A7106" s="27">
        <v>2017</v>
      </c>
      <c r="B7106" t="s">
        <v>57</v>
      </c>
      <c r="C7106" s="3">
        <f>SUMIFS(Data!F:F,Data!$B:$B,Figure16!$B7106,Data!$A:$A,Figure16!$A7106)</f>
        <v>0</v>
      </c>
      <c r="D7106" s="3">
        <f>SUMIFS(Data!Y:Y,Data!$B:$B,Figure16!$B7106,Data!$A:$A,Figure16!$A7106)</f>
        <v>0</v>
      </c>
      <c r="E7106" s="3">
        <f>SUMIFS(Data!Q:Q,Data!$B:$B,Figure16!$B7106,Data!$A:$A,Figure16!$A7106)</f>
        <v>39952095560.882866</v>
      </c>
      <c r="F7106" s="1">
        <f t="shared" si="226"/>
        <v>0</v>
      </c>
      <c r="G7106" s="1">
        <f t="shared" si="227"/>
        <v>0</v>
      </c>
      <c r="H7106">
        <f>SUMIFS(Data!Z:Z,Data!B:B,Figure16!B7106,Data!A:A,Figure16!A7106)</f>
        <v>1</v>
      </c>
    </row>
    <row r="7107" spans="1:8">
      <c r="A7107" s="27">
        <v>1950</v>
      </c>
      <c r="B7107" t="s">
        <v>45</v>
      </c>
      <c r="C7107" s="3">
        <f>SUMIFS(Data!F:F,Data!$B:$B,Figure16!$B7107,Data!$A:$A,Figure16!$A7107)</f>
        <v>0</v>
      </c>
      <c r="D7107" s="3">
        <f>SUMIFS(Data!Y:Y,Data!$B:$B,Figure16!$B7107,Data!$A:$A,Figure16!$A7107)</f>
        <v>0</v>
      </c>
      <c r="E7107" s="3">
        <f>SUMIFS(Data!Q:Q,Data!$B:$B,Figure16!$B7107,Data!$A:$A,Figure16!$A7107)</f>
        <v>0</v>
      </c>
      <c r="F7107" s="1" t="str">
        <f t="shared" si="226"/>
        <v/>
      </c>
      <c r="G7107" s="1" t="str">
        <f t="shared" si="227"/>
        <v/>
      </c>
      <c r="H7107">
        <f>SUMIFS(Data!Z:Z,Data!B:B,Figure16!B7107,Data!A:A,Figure16!A7107)</f>
        <v>1</v>
      </c>
    </row>
    <row r="7108" spans="1:8">
      <c r="A7108" s="27">
        <v>1951</v>
      </c>
      <c r="B7108" t="s">
        <v>45</v>
      </c>
      <c r="C7108" s="3">
        <f>SUMIFS(Data!F:F,Data!$B:$B,Figure16!$B7108,Data!$A:$A,Figure16!$A7108)</f>
        <v>0</v>
      </c>
      <c r="D7108" s="3">
        <f>SUMIFS(Data!Y:Y,Data!$B:$B,Figure16!$B7108,Data!$A:$A,Figure16!$A7108)</f>
        <v>0</v>
      </c>
      <c r="E7108" s="3">
        <f>SUMIFS(Data!Q:Q,Data!$B:$B,Figure16!$B7108,Data!$A:$A,Figure16!$A7108)</f>
        <v>0</v>
      </c>
      <c r="F7108" s="1" t="str">
        <f t="shared" si="226"/>
        <v/>
      </c>
      <c r="G7108" s="1" t="str">
        <f t="shared" si="227"/>
        <v/>
      </c>
      <c r="H7108">
        <f>SUMIFS(Data!Z:Z,Data!B:B,Figure16!B7108,Data!A:A,Figure16!A7108)</f>
        <v>1</v>
      </c>
    </row>
    <row r="7109" spans="1:8">
      <c r="A7109" s="27">
        <v>1952</v>
      </c>
      <c r="B7109" t="s">
        <v>45</v>
      </c>
      <c r="C7109" s="3">
        <f>SUMIFS(Data!F:F,Data!$B:$B,Figure16!$B7109,Data!$A:$A,Figure16!$A7109)</f>
        <v>0</v>
      </c>
      <c r="D7109" s="3">
        <f>SUMIFS(Data!Y:Y,Data!$B:$B,Figure16!$B7109,Data!$A:$A,Figure16!$A7109)</f>
        <v>0</v>
      </c>
      <c r="E7109" s="3">
        <f>SUMIFS(Data!Q:Q,Data!$B:$B,Figure16!$B7109,Data!$A:$A,Figure16!$A7109)</f>
        <v>0</v>
      </c>
      <c r="F7109" s="1" t="str">
        <f t="shared" si="226"/>
        <v/>
      </c>
      <c r="G7109" s="1" t="str">
        <f t="shared" si="227"/>
        <v/>
      </c>
      <c r="H7109">
        <f>SUMIFS(Data!Z:Z,Data!B:B,Figure16!B7109,Data!A:A,Figure16!A7109)</f>
        <v>1</v>
      </c>
    </row>
    <row r="7110" spans="1:8">
      <c r="A7110" s="27">
        <v>1953</v>
      </c>
      <c r="B7110" t="s">
        <v>45</v>
      </c>
      <c r="C7110" s="3">
        <f>SUMIFS(Data!F:F,Data!$B:$B,Figure16!$B7110,Data!$A:$A,Figure16!$A7110)</f>
        <v>0</v>
      </c>
      <c r="D7110" s="3">
        <f>SUMIFS(Data!Y:Y,Data!$B:$B,Figure16!$B7110,Data!$A:$A,Figure16!$A7110)</f>
        <v>0</v>
      </c>
      <c r="E7110" s="3">
        <f>SUMIFS(Data!Q:Q,Data!$B:$B,Figure16!$B7110,Data!$A:$A,Figure16!$A7110)</f>
        <v>0</v>
      </c>
      <c r="F7110" s="1" t="str">
        <f t="shared" si="226"/>
        <v/>
      </c>
      <c r="G7110" s="1" t="str">
        <f t="shared" si="227"/>
        <v/>
      </c>
      <c r="H7110">
        <f>SUMIFS(Data!Z:Z,Data!B:B,Figure16!B7110,Data!A:A,Figure16!A7110)</f>
        <v>1</v>
      </c>
    </row>
    <row r="7111" spans="1:8">
      <c r="A7111" s="27">
        <v>1954</v>
      </c>
      <c r="B7111" t="s">
        <v>45</v>
      </c>
      <c r="C7111" s="3">
        <f>SUMIFS(Data!F:F,Data!$B:$B,Figure16!$B7111,Data!$A:$A,Figure16!$A7111)</f>
        <v>0</v>
      </c>
      <c r="D7111" s="3">
        <f>SUMIFS(Data!Y:Y,Data!$B:$B,Figure16!$B7111,Data!$A:$A,Figure16!$A7111)</f>
        <v>0</v>
      </c>
      <c r="E7111" s="3">
        <f>SUMIFS(Data!Q:Q,Data!$B:$B,Figure16!$B7111,Data!$A:$A,Figure16!$A7111)</f>
        <v>0</v>
      </c>
      <c r="F7111" s="1" t="str">
        <f t="shared" si="226"/>
        <v/>
      </c>
      <c r="G7111" s="1" t="str">
        <f t="shared" si="227"/>
        <v/>
      </c>
      <c r="H7111">
        <f>SUMIFS(Data!Z:Z,Data!B:B,Figure16!B7111,Data!A:A,Figure16!A7111)</f>
        <v>1</v>
      </c>
    </row>
    <row r="7112" spans="1:8">
      <c r="A7112" s="27">
        <v>1955</v>
      </c>
      <c r="B7112" t="s">
        <v>45</v>
      </c>
      <c r="C7112" s="3">
        <f>SUMIFS(Data!F:F,Data!$B:$B,Figure16!$B7112,Data!$A:$A,Figure16!$A7112)</f>
        <v>0</v>
      </c>
      <c r="D7112" s="3">
        <f>SUMIFS(Data!Y:Y,Data!$B:$B,Figure16!$B7112,Data!$A:$A,Figure16!$A7112)</f>
        <v>0</v>
      </c>
      <c r="E7112" s="3">
        <f>SUMIFS(Data!Q:Q,Data!$B:$B,Figure16!$B7112,Data!$A:$A,Figure16!$A7112)</f>
        <v>0</v>
      </c>
      <c r="F7112" s="1" t="str">
        <f t="shared" si="226"/>
        <v/>
      </c>
      <c r="G7112" s="1" t="str">
        <f t="shared" si="227"/>
        <v/>
      </c>
      <c r="H7112">
        <f>SUMIFS(Data!Z:Z,Data!B:B,Figure16!B7112,Data!A:A,Figure16!A7112)</f>
        <v>1</v>
      </c>
    </row>
    <row r="7113" spans="1:8">
      <c r="A7113" s="27">
        <v>1956</v>
      </c>
      <c r="B7113" t="s">
        <v>45</v>
      </c>
      <c r="C7113" s="3">
        <f>SUMIFS(Data!F:F,Data!$B:$B,Figure16!$B7113,Data!$A:$A,Figure16!$A7113)</f>
        <v>0</v>
      </c>
      <c r="D7113" s="3">
        <f>SUMIFS(Data!Y:Y,Data!$B:$B,Figure16!$B7113,Data!$A:$A,Figure16!$A7113)</f>
        <v>0</v>
      </c>
      <c r="E7113" s="3">
        <f>SUMIFS(Data!Q:Q,Data!$B:$B,Figure16!$B7113,Data!$A:$A,Figure16!$A7113)</f>
        <v>0</v>
      </c>
      <c r="F7113" s="1" t="str">
        <f t="shared" si="226"/>
        <v/>
      </c>
      <c r="G7113" s="1" t="str">
        <f t="shared" si="227"/>
        <v/>
      </c>
      <c r="H7113">
        <f>SUMIFS(Data!Z:Z,Data!B:B,Figure16!B7113,Data!A:A,Figure16!A7113)</f>
        <v>1</v>
      </c>
    </row>
    <row r="7114" spans="1:8">
      <c r="A7114" s="27">
        <v>1957</v>
      </c>
      <c r="B7114" t="s">
        <v>45</v>
      </c>
      <c r="C7114" s="3">
        <f>SUMIFS(Data!F:F,Data!$B:$B,Figure16!$B7114,Data!$A:$A,Figure16!$A7114)</f>
        <v>0</v>
      </c>
      <c r="D7114" s="3">
        <f>SUMIFS(Data!Y:Y,Data!$B:$B,Figure16!$B7114,Data!$A:$A,Figure16!$A7114)</f>
        <v>0</v>
      </c>
      <c r="E7114" s="3">
        <f>SUMIFS(Data!Q:Q,Data!$B:$B,Figure16!$B7114,Data!$A:$A,Figure16!$A7114)</f>
        <v>0</v>
      </c>
      <c r="F7114" s="1" t="str">
        <f t="shared" si="226"/>
        <v/>
      </c>
      <c r="G7114" s="1" t="str">
        <f t="shared" si="227"/>
        <v/>
      </c>
      <c r="H7114">
        <f>SUMIFS(Data!Z:Z,Data!B:B,Figure16!B7114,Data!A:A,Figure16!A7114)</f>
        <v>1</v>
      </c>
    </row>
    <row r="7115" spans="1:8">
      <c r="A7115" s="27">
        <v>1958</v>
      </c>
      <c r="B7115" t="s">
        <v>45</v>
      </c>
      <c r="C7115" s="3">
        <f>SUMIFS(Data!F:F,Data!$B:$B,Figure16!$B7115,Data!$A:$A,Figure16!$A7115)</f>
        <v>0</v>
      </c>
      <c r="D7115" s="3">
        <f>SUMIFS(Data!Y:Y,Data!$B:$B,Figure16!$B7115,Data!$A:$A,Figure16!$A7115)</f>
        <v>0</v>
      </c>
      <c r="E7115" s="3">
        <f>SUMIFS(Data!Q:Q,Data!$B:$B,Figure16!$B7115,Data!$A:$A,Figure16!$A7115)</f>
        <v>0</v>
      </c>
      <c r="F7115" s="1" t="str">
        <f t="shared" si="226"/>
        <v/>
      </c>
      <c r="G7115" s="1" t="str">
        <f t="shared" si="227"/>
        <v/>
      </c>
      <c r="H7115">
        <f>SUMIFS(Data!Z:Z,Data!B:B,Figure16!B7115,Data!A:A,Figure16!A7115)</f>
        <v>1</v>
      </c>
    </row>
    <row r="7116" spans="1:8">
      <c r="A7116" s="27">
        <v>1959</v>
      </c>
      <c r="B7116" t="s">
        <v>45</v>
      </c>
      <c r="C7116" s="3">
        <f>SUMIFS(Data!F:F,Data!$B:$B,Figure16!$B7116,Data!$A:$A,Figure16!$A7116)</f>
        <v>0</v>
      </c>
      <c r="D7116" s="3">
        <f>SUMIFS(Data!Y:Y,Data!$B:$B,Figure16!$B7116,Data!$A:$A,Figure16!$A7116)</f>
        <v>0</v>
      </c>
      <c r="E7116" s="3">
        <f>SUMIFS(Data!Q:Q,Data!$B:$B,Figure16!$B7116,Data!$A:$A,Figure16!$A7116)</f>
        <v>0</v>
      </c>
      <c r="F7116" s="1" t="str">
        <f t="shared" si="226"/>
        <v/>
      </c>
      <c r="G7116" s="1" t="str">
        <f t="shared" si="227"/>
        <v/>
      </c>
      <c r="H7116">
        <f>SUMIFS(Data!Z:Z,Data!B:B,Figure16!B7116,Data!A:A,Figure16!A7116)</f>
        <v>1</v>
      </c>
    </row>
    <row r="7117" spans="1:8">
      <c r="A7117" s="27">
        <v>1960</v>
      </c>
      <c r="B7117" t="s">
        <v>45</v>
      </c>
      <c r="C7117" s="3">
        <f>SUMIFS(Data!F:F,Data!$B:$B,Figure16!$B7117,Data!$A:$A,Figure16!$A7117)</f>
        <v>0</v>
      </c>
      <c r="D7117" s="3">
        <f>SUMIFS(Data!Y:Y,Data!$B:$B,Figure16!$B7117,Data!$A:$A,Figure16!$A7117)</f>
        <v>0</v>
      </c>
      <c r="E7117" s="3">
        <f>SUMIFS(Data!Q:Q,Data!$B:$B,Figure16!$B7117,Data!$A:$A,Figure16!$A7117)</f>
        <v>13995067817.509249</v>
      </c>
      <c r="F7117" s="1">
        <f t="shared" si="226"/>
        <v>0</v>
      </c>
      <c r="G7117" s="1">
        <f t="shared" si="227"/>
        <v>0</v>
      </c>
      <c r="H7117">
        <f>SUMIFS(Data!Z:Z,Data!B:B,Figure16!B7117,Data!A:A,Figure16!A7117)</f>
        <v>1</v>
      </c>
    </row>
    <row r="7118" spans="1:8">
      <c r="A7118" s="27">
        <v>1961</v>
      </c>
      <c r="B7118" t="s">
        <v>45</v>
      </c>
      <c r="C7118" s="3">
        <f>SUMIFS(Data!F:F,Data!$B:$B,Figure16!$B7118,Data!$A:$A,Figure16!$A7118)</f>
        <v>0</v>
      </c>
      <c r="D7118" s="3">
        <f>SUMIFS(Data!Y:Y,Data!$B:$B,Figure16!$B7118,Data!$A:$A,Figure16!$A7118)</f>
        <v>0</v>
      </c>
      <c r="E7118" s="3">
        <f>SUMIFS(Data!Q:Q,Data!$B:$B,Figure16!$B7118,Data!$A:$A,Figure16!$A7118)</f>
        <v>8022222222.2222223</v>
      </c>
      <c r="F7118" s="1">
        <f t="shared" si="226"/>
        <v>0</v>
      </c>
      <c r="G7118" s="1">
        <f t="shared" si="227"/>
        <v>0</v>
      </c>
      <c r="H7118">
        <f>SUMIFS(Data!Z:Z,Data!B:B,Figure16!B7118,Data!A:A,Figure16!A7118)</f>
        <v>1</v>
      </c>
    </row>
    <row r="7119" spans="1:8">
      <c r="A7119" s="27">
        <v>1962</v>
      </c>
      <c r="B7119" t="s">
        <v>45</v>
      </c>
      <c r="C7119" s="3">
        <f>SUMIFS(Data!F:F,Data!$B:$B,Figure16!$B7119,Data!$A:$A,Figure16!$A7119)</f>
        <v>0</v>
      </c>
      <c r="D7119" s="3">
        <f>SUMIFS(Data!Y:Y,Data!$B:$B,Figure16!$B7119,Data!$A:$A,Figure16!$A7119)</f>
        <v>0</v>
      </c>
      <c r="E7119" s="3">
        <f>SUMIFS(Data!Q:Q,Data!$B:$B,Figure16!$B7119,Data!$A:$A,Figure16!$A7119)</f>
        <v>8922222222.2222214</v>
      </c>
      <c r="F7119" s="1">
        <f t="shared" si="226"/>
        <v>0</v>
      </c>
      <c r="G7119" s="1">
        <f t="shared" si="227"/>
        <v>0</v>
      </c>
      <c r="H7119">
        <f>SUMIFS(Data!Z:Z,Data!B:B,Figure16!B7119,Data!A:A,Figure16!A7119)</f>
        <v>1</v>
      </c>
    </row>
    <row r="7120" spans="1:8">
      <c r="A7120" s="27">
        <v>1963</v>
      </c>
      <c r="B7120" t="s">
        <v>45</v>
      </c>
      <c r="C7120" s="3">
        <f>SUMIFS(Data!F:F,Data!$B:$B,Figure16!$B7120,Data!$A:$A,Figure16!$A7120)</f>
        <v>0</v>
      </c>
      <c r="D7120" s="3">
        <f>SUMIFS(Data!Y:Y,Data!$B:$B,Figure16!$B7120,Data!$A:$A,Figure16!$A7120)</f>
        <v>0</v>
      </c>
      <c r="E7120" s="3">
        <f>SUMIFS(Data!Q:Q,Data!$B:$B,Figure16!$B7120,Data!$A:$A,Figure16!$A7120)</f>
        <v>10355555555.555555</v>
      </c>
      <c r="F7120" s="1">
        <f t="shared" si="226"/>
        <v>0</v>
      </c>
      <c r="G7120" s="1">
        <f t="shared" si="227"/>
        <v>0</v>
      </c>
      <c r="H7120">
        <f>SUMIFS(Data!Z:Z,Data!B:B,Figure16!B7120,Data!A:A,Figure16!A7120)</f>
        <v>1</v>
      </c>
    </row>
    <row r="7121" spans="1:8">
      <c r="A7121" s="27">
        <v>1964</v>
      </c>
      <c r="B7121" t="s">
        <v>45</v>
      </c>
      <c r="C7121" s="3">
        <f>SUMIFS(Data!F:F,Data!$B:$B,Figure16!$B7121,Data!$A:$A,Figure16!$A7121)</f>
        <v>0</v>
      </c>
      <c r="D7121" s="3">
        <f>SUMIFS(Data!Y:Y,Data!$B:$B,Figure16!$B7121,Data!$A:$A,Figure16!$A7121)</f>
        <v>0</v>
      </c>
      <c r="E7121" s="3">
        <f>SUMIFS(Data!Q:Q,Data!$B:$B,Figure16!$B7121,Data!$A:$A,Figure16!$A7121)</f>
        <v>11177777777.777777</v>
      </c>
      <c r="F7121" s="1">
        <f t="shared" si="226"/>
        <v>0</v>
      </c>
      <c r="G7121" s="1">
        <f t="shared" si="227"/>
        <v>0</v>
      </c>
      <c r="H7121">
        <f>SUMIFS(Data!Z:Z,Data!B:B,Figure16!B7121,Data!A:A,Figure16!A7121)</f>
        <v>1</v>
      </c>
    </row>
    <row r="7122" spans="1:8">
      <c r="A7122" s="27">
        <v>1965</v>
      </c>
      <c r="B7122" t="s">
        <v>45</v>
      </c>
      <c r="C7122" s="3">
        <f>SUMIFS(Data!F:F,Data!$B:$B,Figure16!$B7122,Data!$A:$A,Figure16!$A7122)</f>
        <v>0</v>
      </c>
      <c r="D7122" s="3">
        <f>SUMIFS(Data!Y:Y,Data!$B:$B,Figure16!$B7122,Data!$A:$A,Figure16!$A7122)</f>
        <v>0</v>
      </c>
      <c r="E7122" s="3">
        <f>SUMIFS(Data!Q:Q,Data!$B:$B,Figure16!$B7122,Data!$A:$A,Figure16!$A7122)</f>
        <v>11944444444.444445</v>
      </c>
      <c r="F7122" s="1">
        <f t="shared" si="226"/>
        <v>0</v>
      </c>
      <c r="G7122" s="1">
        <f t="shared" si="227"/>
        <v>0</v>
      </c>
      <c r="H7122">
        <f>SUMIFS(Data!Z:Z,Data!B:B,Figure16!B7122,Data!A:A,Figure16!A7122)</f>
        <v>1</v>
      </c>
    </row>
    <row r="7123" spans="1:8">
      <c r="A7123" s="27">
        <v>1966</v>
      </c>
      <c r="B7123" t="s">
        <v>45</v>
      </c>
      <c r="C7123" s="3">
        <f>SUMIFS(Data!F:F,Data!$B:$B,Figure16!$B7123,Data!$A:$A,Figure16!$A7123)</f>
        <v>0</v>
      </c>
      <c r="D7123" s="3">
        <f>SUMIFS(Data!Y:Y,Data!$B:$B,Figure16!$B7123,Data!$A:$A,Figure16!$A7123)</f>
        <v>0</v>
      </c>
      <c r="E7123" s="3">
        <f>SUMIFS(Data!Q:Q,Data!$B:$B,Figure16!$B7123,Data!$A:$A,Figure16!$A7123)</f>
        <v>14122222222.222219</v>
      </c>
      <c r="F7123" s="1">
        <f t="shared" si="226"/>
        <v>0</v>
      </c>
      <c r="G7123" s="1">
        <f t="shared" si="227"/>
        <v>0</v>
      </c>
      <c r="H7123">
        <f>SUMIFS(Data!Z:Z,Data!B:B,Figure16!B7123,Data!A:A,Figure16!A7123)</f>
        <v>1</v>
      </c>
    </row>
    <row r="7124" spans="1:8">
      <c r="A7124" s="27">
        <v>1967</v>
      </c>
      <c r="B7124" t="s">
        <v>45</v>
      </c>
      <c r="C7124" s="3">
        <f>SUMIFS(Data!F:F,Data!$B:$B,Figure16!$B7124,Data!$A:$A,Figure16!$A7124)</f>
        <v>0</v>
      </c>
      <c r="D7124" s="3">
        <f>SUMIFS(Data!Y:Y,Data!$B:$B,Figure16!$B7124,Data!$A:$A,Figure16!$A7124)</f>
        <v>0</v>
      </c>
      <c r="E7124" s="3">
        <f>SUMIFS(Data!Q:Q,Data!$B:$B,Figure16!$B7124,Data!$A:$A,Figure16!$A7124)</f>
        <v>15666666666.666666</v>
      </c>
      <c r="F7124" s="1">
        <f t="shared" si="226"/>
        <v>0</v>
      </c>
      <c r="G7124" s="1">
        <f t="shared" si="227"/>
        <v>0</v>
      </c>
      <c r="H7124">
        <f>SUMIFS(Data!Z:Z,Data!B:B,Figure16!B7124,Data!A:A,Figure16!A7124)</f>
        <v>1</v>
      </c>
    </row>
    <row r="7125" spans="1:8">
      <c r="A7125" s="27">
        <v>1968</v>
      </c>
      <c r="B7125" t="s">
        <v>45</v>
      </c>
      <c r="C7125" s="3">
        <f>SUMIFS(Data!F:F,Data!$B:$B,Figure16!$B7125,Data!$A:$A,Figure16!$A7125)</f>
        <v>0</v>
      </c>
      <c r="D7125" s="3">
        <f>SUMIFS(Data!Y:Y,Data!$B:$B,Figure16!$B7125,Data!$A:$A,Figure16!$A7125)</f>
        <v>0</v>
      </c>
      <c r="E7125" s="3">
        <f>SUMIFS(Data!Q:Q,Data!$B:$B,Figure16!$B7125,Data!$A:$A,Figure16!$A7125)</f>
        <v>17500000000</v>
      </c>
      <c r="F7125" s="1">
        <f t="shared" si="226"/>
        <v>0</v>
      </c>
      <c r="G7125" s="1">
        <f t="shared" si="227"/>
        <v>0</v>
      </c>
      <c r="H7125">
        <f>SUMIFS(Data!Z:Z,Data!B:B,Figure16!B7125,Data!A:A,Figure16!A7125)</f>
        <v>1</v>
      </c>
    </row>
    <row r="7126" spans="1:8">
      <c r="A7126" s="27">
        <v>1969</v>
      </c>
      <c r="B7126" t="s">
        <v>45</v>
      </c>
      <c r="C7126" s="3">
        <f>SUMIFS(Data!F:F,Data!$B:$B,Figure16!$B7126,Data!$A:$A,Figure16!$A7126)</f>
        <v>0</v>
      </c>
      <c r="D7126" s="3">
        <f>SUMIFS(Data!Y:Y,Data!$B:$B,Figure16!$B7126,Data!$A:$A,Figure16!$A7126)</f>
        <v>0</v>
      </c>
      <c r="E7126" s="3">
        <f>SUMIFS(Data!Q:Q,Data!$B:$B,Figure16!$B7126,Data!$A:$A,Figure16!$A7126)</f>
        <v>19466666666.666668</v>
      </c>
      <c r="F7126" s="1">
        <f t="shared" si="226"/>
        <v>0</v>
      </c>
      <c r="G7126" s="1">
        <f t="shared" si="227"/>
        <v>0</v>
      </c>
      <c r="H7126">
        <f>SUMIFS(Data!Z:Z,Data!B:B,Figure16!B7126,Data!A:A,Figure16!A7126)</f>
        <v>1</v>
      </c>
    </row>
    <row r="7127" spans="1:8">
      <c r="A7127" s="27">
        <v>1970</v>
      </c>
      <c r="B7127" t="s">
        <v>45</v>
      </c>
      <c r="C7127" s="3">
        <f>SUMIFS(Data!F:F,Data!$B:$B,Figure16!$B7127,Data!$A:$A,Figure16!$A7127)</f>
        <v>0</v>
      </c>
      <c r="D7127" s="3">
        <f>SUMIFS(Data!Y:Y,Data!$B:$B,Figure16!$B7127,Data!$A:$A,Figure16!$A7127)</f>
        <v>0</v>
      </c>
      <c r="E7127" s="3">
        <f>SUMIFS(Data!Q:Q,Data!$B:$B,Figure16!$B7127,Data!$A:$A,Figure16!$A7127)</f>
        <v>17086956521.73913</v>
      </c>
      <c r="F7127" s="1">
        <f t="shared" si="226"/>
        <v>0</v>
      </c>
      <c r="G7127" s="1">
        <f t="shared" si="227"/>
        <v>0</v>
      </c>
      <c r="H7127">
        <f>SUMIFS(Data!Z:Z,Data!B:B,Figure16!B7127,Data!A:A,Figure16!A7127)</f>
        <v>1</v>
      </c>
    </row>
    <row r="7128" spans="1:8">
      <c r="A7128" s="27">
        <v>1971</v>
      </c>
      <c r="B7128" t="s">
        <v>45</v>
      </c>
      <c r="C7128" s="3">
        <f>SUMIFS(Data!F:F,Data!$B:$B,Figure16!$B7128,Data!$A:$A,Figure16!$A7128)</f>
        <v>0</v>
      </c>
      <c r="D7128" s="3">
        <f>SUMIFS(Data!Y:Y,Data!$B:$B,Figure16!$B7128,Data!$A:$A,Figure16!$A7128)</f>
        <v>0</v>
      </c>
      <c r="E7128" s="3">
        <f>SUMIFS(Data!Q:Q,Data!$B:$B,Figure16!$B7128,Data!$A:$A,Figure16!$A7128)</f>
        <v>16256619963.799692</v>
      </c>
      <c r="F7128" s="1">
        <f t="shared" si="226"/>
        <v>0</v>
      </c>
      <c r="G7128" s="1">
        <f t="shared" si="227"/>
        <v>0</v>
      </c>
      <c r="H7128">
        <f>SUMIFS(Data!Z:Z,Data!B:B,Figure16!B7128,Data!A:A,Figure16!A7128)</f>
        <v>1</v>
      </c>
    </row>
    <row r="7129" spans="1:8">
      <c r="A7129" s="27">
        <v>1972</v>
      </c>
      <c r="B7129" t="s">
        <v>45</v>
      </c>
      <c r="C7129" s="3">
        <f>SUMIFS(Data!F:F,Data!$B:$B,Figure16!$B7129,Data!$A:$A,Figure16!$A7129)</f>
        <v>0</v>
      </c>
      <c r="D7129" s="3">
        <f>SUMIFS(Data!Y:Y,Data!$B:$B,Figure16!$B7129,Data!$A:$A,Figure16!$A7129)</f>
        <v>0</v>
      </c>
      <c r="E7129" s="3">
        <f>SUMIFS(Data!Q:Q,Data!$B:$B,Figure16!$B7129,Data!$A:$A,Figure16!$A7129)</f>
        <v>20431095406.360424</v>
      </c>
      <c r="F7129" s="1">
        <f t="shared" si="226"/>
        <v>0</v>
      </c>
      <c r="G7129" s="1">
        <f t="shared" si="227"/>
        <v>0</v>
      </c>
      <c r="H7129">
        <f>SUMIFS(Data!Z:Z,Data!B:B,Figure16!B7129,Data!A:A,Figure16!A7129)</f>
        <v>1</v>
      </c>
    </row>
    <row r="7130" spans="1:8">
      <c r="A7130" s="27">
        <v>1973</v>
      </c>
      <c r="B7130" t="s">
        <v>45</v>
      </c>
      <c r="C7130" s="3">
        <f>SUMIFS(Data!F:F,Data!$B:$B,Figure16!$B7130,Data!$A:$A,Figure16!$A7130)</f>
        <v>0</v>
      </c>
      <c r="D7130" s="3">
        <f>SUMIFS(Data!Y:Y,Data!$B:$B,Figure16!$B7130,Data!$A:$A,Figure16!$A7130)</f>
        <v>20300000</v>
      </c>
      <c r="E7130" s="3">
        <f>SUMIFS(Data!Q:Q,Data!$B:$B,Figure16!$B7130,Data!$A:$A,Figure16!$A7130)</f>
        <v>25724381625.441696</v>
      </c>
      <c r="F7130" s="1">
        <f t="shared" si="226"/>
        <v>0</v>
      </c>
      <c r="G7130" s="1">
        <f t="shared" si="227"/>
        <v>7.8913461538461543E-2</v>
      </c>
      <c r="H7130">
        <f>SUMIFS(Data!Z:Z,Data!B:B,Figure16!B7130,Data!A:A,Figure16!A7130)</f>
        <v>1</v>
      </c>
    </row>
    <row r="7131" spans="1:8">
      <c r="A7131" s="27">
        <v>1974</v>
      </c>
      <c r="B7131" t="s">
        <v>45</v>
      </c>
      <c r="C7131" s="3">
        <f>SUMIFS(Data!F:F,Data!$B:$B,Figure16!$B7131,Data!$A:$A,Figure16!$A7131)</f>
        <v>0</v>
      </c>
      <c r="D7131" s="3">
        <f>SUMIFS(Data!Y:Y,Data!$B:$B,Figure16!$B7131,Data!$A:$A,Figure16!$A7131)</f>
        <v>0</v>
      </c>
      <c r="E7131" s="3">
        <f>SUMIFS(Data!Q:Q,Data!$B:$B,Figure16!$B7131,Data!$A:$A,Figure16!$A7131)</f>
        <v>35599913836.432823</v>
      </c>
      <c r="F7131" s="1">
        <f t="shared" si="226"/>
        <v>0</v>
      </c>
      <c r="G7131" s="1">
        <f t="shared" si="227"/>
        <v>0</v>
      </c>
      <c r="H7131">
        <f>SUMIFS(Data!Z:Z,Data!B:B,Figure16!B7131,Data!A:A,Figure16!A7131)</f>
        <v>1</v>
      </c>
    </row>
    <row r="7132" spans="1:8">
      <c r="A7132" s="27">
        <v>1975</v>
      </c>
      <c r="B7132" t="s">
        <v>45</v>
      </c>
      <c r="C7132" s="3">
        <f>SUMIFS(Data!F:F,Data!$B:$B,Figure16!$B7132,Data!$A:$A,Figure16!$A7132)</f>
        <v>50000</v>
      </c>
      <c r="D7132" s="3">
        <f>SUMIFS(Data!Y:Y,Data!$B:$B,Figure16!$B7132,Data!$A:$A,Figure16!$A7132)</f>
        <v>170000000</v>
      </c>
      <c r="E7132" s="3">
        <f>SUMIFS(Data!Q:Q,Data!$B:$B,Figure16!$B7132,Data!$A:$A,Figure16!$A7132)</f>
        <v>44633707242.76416</v>
      </c>
      <c r="F7132" s="1">
        <f t="shared" si="226"/>
        <v>1.120229599751784E-4</v>
      </c>
      <c r="G7132" s="1">
        <f t="shared" si="227"/>
        <v>0.38087806391560658</v>
      </c>
      <c r="H7132">
        <f>SUMIFS(Data!Z:Z,Data!B:B,Figure16!B7132,Data!A:A,Figure16!A7132)</f>
        <v>1</v>
      </c>
    </row>
    <row r="7133" spans="1:8">
      <c r="A7133" s="27">
        <v>1976</v>
      </c>
      <c r="B7133" t="s">
        <v>45</v>
      </c>
      <c r="C7133" s="3">
        <f>SUMIFS(Data!F:F,Data!$B:$B,Figure16!$B7133,Data!$A:$A,Figure16!$A7133)</f>
        <v>0</v>
      </c>
      <c r="D7133" s="3">
        <f>SUMIFS(Data!Y:Y,Data!$B:$B,Figure16!$B7133,Data!$A:$A,Figure16!$A7133)</f>
        <v>170000000</v>
      </c>
      <c r="E7133" s="3">
        <f>SUMIFS(Data!Q:Q,Data!$B:$B,Figure16!$B7133,Data!$A:$A,Figure16!$A7133)</f>
        <v>51280134554.288918</v>
      </c>
      <c r="F7133" s="1">
        <f t="shared" si="226"/>
        <v>0</v>
      </c>
      <c r="G7133" s="1">
        <f t="shared" si="227"/>
        <v>0.33151239067055394</v>
      </c>
      <c r="H7133">
        <f>SUMIFS(Data!Z:Z,Data!B:B,Figure16!B7133,Data!A:A,Figure16!A7133)</f>
        <v>1</v>
      </c>
    </row>
    <row r="7134" spans="1:8">
      <c r="A7134" s="27">
        <v>1977</v>
      </c>
      <c r="B7134" t="s">
        <v>45</v>
      </c>
      <c r="C7134" s="3">
        <f>SUMIFS(Data!F:F,Data!$B:$B,Figure16!$B7134,Data!$A:$A,Figure16!$A7134)</f>
        <v>0</v>
      </c>
      <c r="D7134" s="3">
        <f>SUMIFS(Data!Y:Y,Data!$B:$B,Figure16!$B7134,Data!$A:$A,Figure16!$A7134)</f>
        <v>150000000</v>
      </c>
      <c r="E7134" s="3">
        <f>SUMIFS(Data!Q:Q,Data!$B:$B,Figure16!$B7134,Data!$A:$A,Figure16!$A7134)</f>
        <v>58676813687.368065</v>
      </c>
      <c r="F7134" s="1">
        <f t="shared" si="226"/>
        <v>0</v>
      </c>
      <c r="G7134" s="1">
        <f t="shared" si="227"/>
        <v>0.25563760295370636</v>
      </c>
      <c r="H7134">
        <f>SUMIFS(Data!Z:Z,Data!B:B,Figure16!B7134,Data!A:A,Figure16!A7134)</f>
        <v>1</v>
      </c>
    </row>
    <row r="7135" spans="1:8">
      <c r="A7135" s="27">
        <v>1978</v>
      </c>
      <c r="B7135" t="s">
        <v>45</v>
      </c>
      <c r="C7135" s="3">
        <f>SUMIFS(Data!F:F,Data!$B:$B,Figure16!$B7135,Data!$A:$A,Figure16!$A7135)</f>
        <v>0</v>
      </c>
      <c r="D7135" s="3">
        <f>SUMIFS(Data!Y:Y,Data!$B:$B,Figure16!$B7135,Data!$A:$A,Figure16!$A7135)</f>
        <v>350000000</v>
      </c>
      <c r="E7135" s="3">
        <f>SUMIFS(Data!Q:Q,Data!$B:$B,Figure16!$B7135,Data!$A:$A,Figure16!$A7135)</f>
        <v>65147022485.791946</v>
      </c>
      <c r="F7135" s="1">
        <f t="shared" si="226"/>
        <v>0</v>
      </c>
      <c r="G7135" s="1">
        <f t="shared" si="227"/>
        <v>0.53724634932675897</v>
      </c>
      <c r="H7135">
        <f>SUMIFS(Data!Z:Z,Data!B:B,Figure16!B7135,Data!A:A,Figure16!A7135)</f>
        <v>1</v>
      </c>
    </row>
    <row r="7136" spans="1:8">
      <c r="A7136" s="27">
        <v>1979</v>
      </c>
      <c r="B7136" t="s">
        <v>45</v>
      </c>
      <c r="C7136" s="3">
        <f>SUMIFS(Data!F:F,Data!$B:$B,Figure16!$B7136,Data!$A:$A,Figure16!$A7136)</f>
        <v>0</v>
      </c>
      <c r="D7136" s="3">
        <f>SUMIFS(Data!Y:Y,Data!$B:$B,Figure16!$B7136,Data!$A:$A,Figure16!$A7136)</f>
        <v>532000000</v>
      </c>
      <c r="E7136" s="3">
        <f>SUMIFS(Data!Q:Q,Data!$B:$B,Figure16!$B7136,Data!$A:$A,Figure16!$A7136)</f>
        <v>89394085658.203812</v>
      </c>
      <c r="F7136" s="1">
        <f t="shared" si="226"/>
        <v>0</v>
      </c>
      <c r="G7136" s="1">
        <f t="shared" si="227"/>
        <v>0.59511767035023944</v>
      </c>
      <c r="H7136">
        <f>SUMIFS(Data!Z:Z,Data!B:B,Figure16!B7136,Data!A:A,Figure16!A7136)</f>
        <v>1</v>
      </c>
    </row>
    <row r="7137" spans="1:8">
      <c r="A7137" s="27">
        <v>1980</v>
      </c>
      <c r="B7137" t="s">
        <v>45</v>
      </c>
      <c r="C7137" s="3">
        <f>SUMIFS(Data!F:F,Data!$B:$B,Figure16!$B7137,Data!$A:$A,Figure16!$A7137)</f>
        <v>0</v>
      </c>
      <c r="D7137" s="3">
        <f>SUMIFS(Data!Y:Y,Data!$B:$B,Figure16!$B7137,Data!$A:$A,Figure16!$A7137)</f>
        <v>0</v>
      </c>
      <c r="E7137" s="3">
        <f>SUMIFS(Data!Q:Q,Data!$B:$B,Figure16!$B7137,Data!$A:$A,Figure16!$A7137)</f>
        <v>68789289565.743439</v>
      </c>
      <c r="F7137" s="1">
        <f t="shared" si="226"/>
        <v>0</v>
      </c>
      <c r="G7137" s="1">
        <f t="shared" si="227"/>
        <v>0</v>
      </c>
      <c r="H7137">
        <f>SUMIFS(Data!Z:Z,Data!B:B,Figure16!B7137,Data!A:A,Figure16!A7137)</f>
        <v>1</v>
      </c>
    </row>
    <row r="7138" spans="1:8">
      <c r="A7138" s="27">
        <v>1981</v>
      </c>
      <c r="B7138" t="s">
        <v>45</v>
      </c>
      <c r="C7138" s="3">
        <f>SUMIFS(Data!F:F,Data!$B:$B,Figure16!$B7138,Data!$A:$A,Figure16!$A7138)</f>
        <v>0</v>
      </c>
      <c r="D7138" s="3">
        <f>SUMIFS(Data!Y:Y,Data!$B:$B,Figure16!$B7138,Data!$A:$A,Figure16!$A7138)</f>
        <v>213000000</v>
      </c>
      <c r="E7138" s="3">
        <f>SUMIFS(Data!Q:Q,Data!$B:$B,Figure16!$B7138,Data!$A:$A,Figure16!$A7138)</f>
        <v>71040020140.443634</v>
      </c>
      <c r="F7138" s="1">
        <f t="shared" si="226"/>
        <v>0</v>
      </c>
      <c r="G7138" s="1">
        <f t="shared" si="227"/>
        <v>0.29983099607644598</v>
      </c>
      <c r="H7138">
        <f>SUMIFS(Data!Z:Z,Data!B:B,Figure16!B7138,Data!A:A,Figure16!A7138)</f>
        <v>1</v>
      </c>
    </row>
    <row r="7139" spans="1:8">
      <c r="A7139" s="27">
        <v>1982</v>
      </c>
      <c r="B7139" t="s">
        <v>45</v>
      </c>
      <c r="C7139" s="3">
        <f>SUMIFS(Data!F:F,Data!$B:$B,Figure16!$B7139,Data!$A:$A,Figure16!$A7139)</f>
        <v>0</v>
      </c>
      <c r="D7139" s="3">
        <f>SUMIFS(Data!Y:Y,Data!$B:$B,Figure16!$B7139,Data!$A:$A,Figure16!$A7139)</f>
        <v>403980000</v>
      </c>
      <c r="E7139" s="3">
        <f>SUMIFS(Data!Q:Q,Data!$B:$B,Figure16!$B7139,Data!$A:$A,Figure16!$A7139)</f>
        <v>64546332580.758278</v>
      </c>
      <c r="F7139" s="1">
        <f t="shared" si="226"/>
        <v>0</v>
      </c>
      <c r="G7139" s="1">
        <f t="shared" si="227"/>
        <v>0.62587599302338881</v>
      </c>
      <c r="H7139">
        <f>SUMIFS(Data!Z:Z,Data!B:B,Figure16!B7139,Data!A:A,Figure16!A7139)</f>
        <v>1</v>
      </c>
    </row>
    <row r="7140" spans="1:8">
      <c r="A7140" s="27">
        <v>1983</v>
      </c>
      <c r="B7140" t="s">
        <v>45</v>
      </c>
      <c r="C7140" s="3">
        <f>SUMIFS(Data!F:F,Data!$B:$B,Figure16!$B7140,Data!$A:$A,Figure16!$A7140)</f>
        <v>0</v>
      </c>
      <c r="D7140" s="3">
        <f>SUMIFS(Data!Y:Y,Data!$B:$B,Figure16!$B7140,Data!$A:$A,Figure16!$A7140)</f>
        <v>1355750016</v>
      </c>
      <c r="E7140" s="3">
        <f>SUMIFS(Data!Q:Q,Data!$B:$B,Figure16!$B7140,Data!$A:$A,Figure16!$A7140)</f>
        <v>61678280115.498741</v>
      </c>
      <c r="F7140" s="1">
        <f t="shared" si="226"/>
        <v>0</v>
      </c>
      <c r="G7140" s="1">
        <f t="shared" si="227"/>
        <v>2.1980995797243739</v>
      </c>
      <c r="H7140">
        <f>SUMIFS(Data!Z:Z,Data!B:B,Figure16!B7140,Data!A:A,Figure16!A7140)</f>
        <v>1</v>
      </c>
    </row>
    <row r="7141" spans="1:8">
      <c r="A7141" s="27">
        <v>1984</v>
      </c>
      <c r="B7141" t="s">
        <v>45</v>
      </c>
      <c r="C7141" s="3">
        <f>SUMIFS(Data!F:F,Data!$B:$B,Figure16!$B7141,Data!$A:$A,Figure16!$A7141)</f>
        <v>0</v>
      </c>
      <c r="D7141" s="3">
        <f>SUMIFS(Data!Y:Y,Data!$B:$B,Figure16!$B7141,Data!$A:$A,Figure16!$A7141)</f>
        <v>0</v>
      </c>
      <c r="E7141" s="3">
        <f>SUMIFS(Data!Q:Q,Data!$B:$B,Figure16!$B7141,Data!$A:$A,Figure16!$A7141)</f>
        <v>59989909457.837898</v>
      </c>
      <c r="F7141" s="1">
        <f t="shared" si="226"/>
        <v>0</v>
      </c>
      <c r="G7141" s="1">
        <f t="shared" si="227"/>
        <v>0</v>
      </c>
      <c r="H7141">
        <f>SUMIFS(Data!Z:Z,Data!B:B,Figure16!B7141,Data!A:A,Figure16!A7141)</f>
        <v>1</v>
      </c>
    </row>
    <row r="7142" spans="1:8">
      <c r="A7142" s="27">
        <v>1985</v>
      </c>
      <c r="B7142" t="s">
        <v>45</v>
      </c>
      <c r="C7142" s="3">
        <f>SUMIFS(Data!F:F,Data!$B:$B,Figure16!$B7142,Data!$A:$A,Figure16!$A7142)</f>
        <v>0</v>
      </c>
      <c r="D7142" s="3">
        <f>SUMIFS(Data!Y:Y,Data!$B:$B,Figure16!$B7142,Data!$A:$A,Figure16!$A7142)</f>
        <v>0</v>
      </c>
      <c r="E7142" s="3">
        <f>SUMIFS(Data!Q:Q,Data!$B:$B,Figure16!$B7142,Data!$A:$A,Figure16!$A7142)</f>
        <v>67234948264.598663</v>
      </c>
      <c r="F7142" s="1">
        <f t="shared" si="226"/>
        <v>0</v>
      </c>
      <c r="G7142" s="1">
        <f t="shared" si="227"/>
        <v>0</v>
      </c>
      <c r="H7142">
        <f>SUMIFS(Data!Z:Z,Data!B:B,Figure16!B7142,Data!A:A,Figure16!A7142)</f>
        <v>1</v>
      </c>
    </row>
    <row r="7143" spans="1:8">
      <c r="A7143" s="27">
        <v>1986</v>
      </c>
      <c r="B7143" t="s">
        <v>45</v>
      </c>
      <c r="C7143" s="3">
        <f>SUMIFS(Data!F:F,Data!$B:$B,Figure16!$B7143,Data!$A:$A,Figure16!$A7143)</f>
        <v>0</v>
      </c>
      <c r="D7143" s="3">
        <f>SUMIFS(Data!Y:Y,Data!$B:$B,Figure16!$B7143,Data!$A:$A,Figure16!$A7143)</f>
        <v>0</v>
      </c>
      <c r="E7143" s="3">
        <f>SUMIFS(Data!Q:Q,Data!$B:$B,Figure16!$B7143,Data!$A:$A,Figure16!$A7143)</f>
        <v>75728009962.787796</v>
      </c>
      <c r="F7143" s="1">
        <f t="shared" si="226"/>
        <v>0</v>
      </c>
      <c r="G7143" s="1">
        <f t="shared" si="227"/>
        <v>0</v>
      </c>
      <c r="H7143">
        <f>SUMIFS(Data!Z:Z,Data!B:B,Figure16!B7143,Data!A:A,Figure16!A7143)</f>
        <v>1</v>
      </c>
    </row>
    <row r="7144" spans="1:8">
      <c r="A7144" s="27">
        <v>1987</v>
      </c>
      <c r="B7144" t="s">
        <v>45</v>
      </c>
      <c r="C7144" s="3">
        <f>SUMIFS(Data!F:F,Data!$B:$B,Figure16!$B7144,Data!$A:$A,Figure16!$A7144)</f>
        <v>0</v>
      </c>
      <c r="D7144" s="3">
        <f>SUMIFS(Data!Y:Y,Data!$B:$B,Figure16!$B7144,Data!$A:$A,Figure16!$A7144)</f>
        <v>0</v>
      </c>
      <c r="E7144" s="3">
        <f>SUMIFS(Data!Q:Q,Data!$B:$B,Figure16!$B7144,Data!$A:$A,Figure16!$A7144)</f>
        <v>87172789528.331604</v>
      </c>
      <c r="F7144" s="1">
        <f t="shared" si="226"/>
        <v>0</v>
      </c>
      <c r="G7144" s="1">
        <f t="shared" si="227"/>
        <v>0</v>
      </c>
      <c r="H7144">
        <f>SUMIFS(Data!Z:Z,Data!B:B,Figure16!B7144,Data!A:A,Figure16!A7144)</f>
        <v>1</v>
      </c>
    </row>
    <row r="7145" spans="1:8">
      <c r="A7145" s="27">
        <v>1988</v>
      </c>
      <c r="B7145" t="s">
        <v>45</v>
      </c>
      <c r="C7145" s="3">
        <f>SUMIFS(Data!F:F,Data!$B:$B,Figure16!$B7145,Data!$A:$A,Figure16!$A7145)</f>
        <v>0</v>
      </c>
      <c r="D7145" s="3">
        <f>SUMIFS(Data!Y:Y,Data!$B:$B,Figure16!$B7145,Data!$A:$A,Figure16!$A7145)</f>
        <v>0</v>
      </c>
      <c r="E7145" s="3">
        <f>SUMIFS(Data!Q:Q,Data!$B:$B,Figure16!$B7145,Data!$A:$A,Figure16!$A7145)</f>
        <v>90852814004.991745</v>
      </c>
      <c r="F7145" s="1">
        <f t="shared" si="226"/>
        <v>0</v>
      </c>
      <c r="G7145" s="1">
        <f t="shared" si="227"/>
        <v>0</v>
      </c>
      <c r="H7145">
        <f>SUMIFS(Data!Z:Z,Data!B:B,Figure16!B7145,Data!A:A,Figure16!A7145)</f>
        <v>1</v>
      </c>
    </row>
    <row r="7146" spans="1:8">
      <c r="A7146" s="27">
        <v>1989</v>
      </c>
      <c r="B7146" t="s">
        <v>45</v>
      </c>
      <c r="C7146" s="3">
        <f>SUMIFS(Data!F:F,Data!$B:$B,Figure16!$B7146,Data!$A:$A,Figure16!$A7146)</f>
        <v>0</v>
      </c>
      <c r="D7146" s="3">
        <f>SUMIFS(Data!Y:Y,Data!$B:$B,Figure16!$B7146,Data!$A:$A,Figure16!$A7146)</f>
        <v>0</v>
      </c>
      <c r="E7146" s="3">
        <f>SUMIFS(Data!Q:Q,Data!$B:$B,Figure16!$B7146,Data!$A:$A,Figure16!$A7146)</f>
        <v>107143348667.09401</v>
      </c>
      <c r="F7146" s="1">
        <f t="shared" si="226"/>
        <v>0</v>
      </c>
      <c r="G7146" s="1">
        <f t="shared" si="227"/>
        <v>0</v>
      </c>
      <c r="H7146">
        <f>SUMIFS(Data!Z:Z,Data!B:B,Figure16!B7146,Data!A:A,Figure16!A7146)</f>
        <v>1</v>
      </c>
    </row>
    <row r="7147" spans="1:8">
      <c r="A7147" s="27">
        <v>1990</v>
      </c>
      <c r="B7147" t="s">
        <v>45</v>
      </c>
      <c r="C7147" s="3">
        <f>SUMIFS(Data!F:F,Data!$B:$B,Figure16!$B7147,Data!$A:$A,Figure16!$A7147)</f>
        <v>0</v>
      </c>
      <c r="D7147" s="3">
        <f>SUMIFS(Data!Y:Y,Data!$B:$B,Figure16!$B7147,Data!$A:$A,Figure16!$A7147)</f>
        <v>0</v>
      </c>
      <c r="E7147" s="3">
        <f>SUMIFS(Data!Q:Q,Data!$B:$B,Figure16!$B7147,Data!$A:$A,Figure16!$A7147)</f>
        <v>150676291094.20999</v>
      </c>
      <c r="F7147" s="1">
        <f t="shared" si="226"/>
        <v>0</v>
      </c>
      <c r="G7147" s="1">
        <f t="shared" si="227"/>
        <v>0</v>
      </c>
      <c r="H7147">
        <f>SUMIFS(Data!Z:Z,Data!B:B,Figure16!B7147,Data!A:A,Figure16!A7147)</f>
        <v>1</v>
      </c>
    </row>
    <row r="7148" spans="1:8">
      <c r="A7148" s="27">
        <v>1991</v>
      </c>
      <c r="B7148" t="s">
        <v>45</v>
      </c>
      <c r="C7148" s="3">
        <f>SUMIFS(Data!F:F,Data!$B:$B,Figure16!$B7148,Data!$A:$A,Figure16!$A7148)</f>
        <v>0</v>
      </c>
      <c r="D7148" s="3">
        <f>SUMIFS(Data!Y:Y,Data!$B:$B,Figure16!$B7148,Data!$A:$A,Figure16!$A7148)</f>
        <v>0</v>
      </c>
      <c r="E7148" s="3">
        <f>SUMIFS(Data!Q:Q,Data!$B:$B,Figure16!$B7148,Data!$A:$A,Figure16!$A7148)</f>
        <v>150027833333.33334</v>
      </c>
      <c r="F7148" s="1">
        <f t="shared" si="226"/>
        <v>0</v>
      </c>
      <c r="G7148" s="1">
        <f t="shared" si="227"/>
        <v>0</v>
      </c>
      <c r="H7148">
        <f>SUMIFS(Data!Z:Z,Data!B:B,Figure16!B7148,Data!A:A,Figure16!A7148)</f>
        <v>1</v>
      </c>
    </row>
    <row r="7149" spans="1:8">
      <c r="A7149" s="27">
        <v>1992</v>
      </c>
      <c r="B7149" t="s">
        <v>45</v>
      </c>
      <c r="C7149" s="3">
        <f>SUMIFS(Data!F:F,Data!$B:$B,Figure16!$B7149,Data!$A:$A,Figure16!$A7149)</f>
        <v>0</v>
      </c>
      <c r="D7149" s="3">
        <f>SUMIFS(Data!Y:Y,Data!$B:$B,Figure16!$B7149,Data!$A:$A,Figure16!$A7149)</f>
        <v>0</v>
      </c>
      <c r="E7149" s="3">
        <f>SUMIFS(Data!Q:Q,Data!$B:$B,Figure16!$B7149,Data!$A:$A,Figure16!$A7149)</f>
        <v>158459130434.78262</v>
      </c>
      <c r="F7149" s="1">
        <f t="shared" si="226"/>
        <v>0</v>
      </c>
      <c r="G7149" s="1">
        <f t="shared" si="227"/>
        <v>0</v>
      </c>
      <c r="H7149">
        <f>SUMIFS(Data!Z:Z,Data!B:B,Figure16!B7149,Data!A:A,Figure16!A7149)</f>
        <v>1</v>
      </c>
    </row>
    <row r="7150" spans="1:8">
      <c r="A7150" s="27">
        <v>1993</v>
      </c>
      <c r="B7150" t="s">
        <v>45</v>
      </c>
      <c r="C7150" s="3">
        <f>SUMIFS(Data!F:F,Data!$B:$B,Figure16!$B7150,Data!$A:$A,Figure16!$A7150)</f>
        <v>0</v>
      </c>
      <c r="D7150" s="3">
        <f>SUMIFS(Data!Y:Y,Data!$B:$B,Figure16!$B7150,Data!$A:$A,Figure16!$A7150)</f>
        <v>0</v>
      </c>
      <c r="E7150" s="3">
        <f>SUMIFS(Data!Q:Q,Data!$B:$B,Figure16!$B7150,Data!$A:$A,Figure16!$A7150)</f>
        <v>180169736363.63638</v>
      </c>
      <c r="F7150" s="1">
        <f t="shared" si="226"/>
        <v>0</v>
      </c>
      <c r="G7150" s="1">
        <f t="shared" si="227"/>
        <v>0</v>
      </c>
      <c r="H7150">
        <f>SUMIFS(Data!Z:Z,Data!B:B,Figure16!B7150,Data!A:A,Figure16!A7150)</f>
        <v>1</v>
      </c>
    </row>
    <row r="7151" spans="1:8">
      <c r="A7151" s="27">
        <v>1994</v>
      </c>
      <c r="B7151" t="s">
        <v>45</v>
      </c>
      <c r="C7151" s="3">
        <f>SUMIFS(Data!F:F,Data!$B:$B,Figure16!$B7151,Data!$A:$A,Figure16!$A7151)</f>
        <v>0</v>
      </c>
      <c r="D7151" s="3">
        <f>SUMIFS(Data!Y:Y,Data!$B:$B,Figure16!$B7151,Data!$A:$A,Figure16!$A7151)</f>
        <v>0</v>
      </c>
      <c r="E7151" s="3">
        <f>SUMIFS(Data!Q:Q,Data!$B:$B,Figure16!$B7151,Data!$A:$A,Figure16!$A7151)</f>
        <v>130690172297.29729</v>
      </c>
      <c r="F7151" s="1">
        <f t="shared" si="226"/>
        <v>0</v>
      </c>
      <c r="G7151" s="1">
        <f t="shared" si="227"/>
        <v>0</v>
      </c>
      <c r="H7151">
        <f>SUMIFS(Data!Z:Z,Data!B:B,Figure16!B7151,Data!A:A,Figure16!A7151)</f>
        <v>1</v>
      </c>
    </row>
    <row r="7152" spans="1:8">
      <c r="A7152" s="27">
        <v>1995</v>
      </c>
      <c r="B7152" t="s">
        <v>45</v>
      </c>
      <c r="C7152" s="3">
        <f>SUMIFS(Data!F:F,Data!$B:$B,Figure16!$B7152,Data!$A:$A,Figure16!$A7152)</f>
        <v>0</v>
      </c>
      <c r="D7152" s="3">
        <f>SUMIFS(Data!Y:Y,Data!$B:$B,Figure16!$B7152,Data!$A:$A,Figure16!$A7152)</f>
        <v>0</v>
      </c>
      <c r="E7152" s="3">
        <f>SUMIFS(Data!Q:Q,Data!$B:$B,Figure16!$B7152,Data!$A:$A,Figure16!$A7152)</f>
        <v>169485941048.03494</v>
      </c>
      <c r="F7152" s="1">
        <f t="shared" si="226"/>
        <v>0</v>
      </c>
      <c r="G7152" s="1">
        <f t="shared" si="227"/>
        <v>0</v>
      </c>
      <c r="H7152">
        <f>SUMIFS(Data!Z:Z,Data!B:B,Figure16!B7152,Data!A:A,Figure16!A7152)</f>
        <v>1</v>
      </c>
    </row>
    <row r="7153" spans="1:8">
      <c r="A7153" s="27">
        <v>1996</v>
      </c>
      <c r="B7153" t="s">
        <v>45</v>
      </c>
      <c r="C7153" s="3">
        <f>SUMIFS(Data!F:F,Data!$B:$B,Figure16!$B7153,Data!$A:$A,Figure16!$A7153)</f>
        <v>0</v>
      </c>
      <c r="D7153" s="3">
        <f>SUMIFS(Data!Y:Y,Data!$B:$B,Figure16!$B7153,Data!$A:$A,Figure16!$A7153)</f>
        <v>0</v>
      </c>
      <c r="E7153" s="3">
        <f>SUMIFS(Data!Q:Q,Data!$B:$B,Figure16!$B7153,Data!$A:$A,Figure16!$A7153)</f>
        <v>181475555282.55527</v>
      </c>
      <c r="F7153" s="1">
        <f t="shared" si="226"/>
        <v>0</v>
      </c>
      <c r="G7153" s="1">
        <f t="shared" si="227"/>
        <v>0</v>
      </c>
      <c r="H7153">
        <f>SUMIFS(Data!Z:Z,Data!B:B,Figure16!B7153,Data!A:A,Figure16!A7153)</f>
        <v>1</v>
      </c>
    </row>
    <row r="7154" spans="1:8">
      <c r="A7154" s="27">
        <v>1997</v>
      </c>
      <c r="B7154" t="s">
        <v>45</v>
      </c>
      <c r="C7154" s="3">
        <f>SUMIFS(Data!F:F,Data!$B:$B,Figure16!$B7154,Data!$A:$A,Figure16!$A7154)</f>
        <v>0</v>
      </c>
      <c r="D7154" s="3">
        <f>SUMIFS(Data!Y:Y,Data!$B:$B,Figure16!$B7154,Data!$A:$A,Figure16!$A7154)</f>
        <v>0</v>
      </c>
      <c r="E7154" s="3">
        <f>SUMIFS(Data!Q:Q,Data!$B:$B,Figure16!$B7154,Data!$A:$A,Figure16!$A7154)</f>
        <v>189834649111.25739</v>
      </c>
      <c r="F7154" s="1">
        <f t="shared" si="226"/>
        <v>0</v>
      </c>
      <c r="G7154" s="1">
        <f t="shared" si="227"/>
        <v>0</v>
      </c>
      <c r="H7154">
        <f>SUMIFS(Data!Z:Z,Data!B:B,Figure16!B7154,Data!A:A,Figure16!A7154)</f>
        <v>1</v>
      </c>
    </row>
    <row r="7155" spans="1:8">
      <c r="A7155" s="27">
        <v>1998</v>
      </c>
      <c r="B7155" t="s">
        <v>45</v>
      </c>
      <c r="C7155" s="3">
        <f>SUMIFS(Data!F:F,Data!$B:$B,Figure16!$B7155,Data!$A:$A,Figure16!$A7155)</f>
        <v>0</v>
      </c>
      <c r="D7155" s="3">
        <f>SUMIFS(Data!Y:Y,Data!$B:$B,Figure16!$B7155,Data!$A:$A,Figure16!$A7155)</f>
        <v>0</v>
      </c>
      <c r="E7155" s="3">
        <f>SUMIFS(Data!Q:Q,Data!$B:$B,Figure16!$B7155,Data!$A:$A,Figure16!$A7155)</f>
        <v>275769083237.43768</v>
      </c>
      <c r="F7155" s="1">
        <f t="shared" si="226"/>
        <v>0</v>
      </c>
      <c r="G7155" s="1">
        <f t="shared" si="227"/>
        <v>0</v>
      </c>
      <c r="H7155">
        <f>SUMIFS(Data!Z:Z,Data!B:B,Figure16!B7155,Data!A:A,Figure16!A7155)</f>
        <v>1</v>
      </c>
    </row>
    <row r="7156" spans="1:8">
      <c r="A7156" s="27">
        <v>1999</v>
      </c>
      <c r="B7156" t="s">
        <v>45</v>
      </c>
      <c r="C7156" s="3">
        <f>SUMIFS(Data!F:F,Data!$B:$B,Figure16!$B7156,Data!$A:$A,Figure16!$A7156)</f>
        <v>0</v>
      </c>
      <c r="D7156" s="3">
        <f>SUMIFS(Data!Y:Y,Data!$B:$B,Figure16!$B7156,Data!$A:$A,Figure16!$A7156)</f>
        <v>0</v>
      </c>
      <c r="E7156" s="3">
        <f>SUMIFS(Data!Q:Q,Data!$B:$B,Figure16!$B7156,Data!$A:$A,Figure16!$A7156)</f>
        <v>255883476599.80896</v>
      </c>
      <c r="F7156" s="1">
        <f t="shared" si="226"/>
        <v>0</v>
      </c>
      <c r="G7156" s="1">
        <f t="shared" si="227"/>
        <v>0</v>
      </c>
      <c r="H7156">
        <f>SUMIFS(Data!Z:Z,Data!B:B,Figure16!B7156,Data!A:A,Figure16!A7156)</f>
        <v>1</v>
      </c>
    </row>
    <row r="7157" spans="1:8">
      <c r="A7157" s="27">
        <v>2000</v>
      </c>
      <c r="B7157" t="s">
        <v>45</v>
      </c>
      <c r="C7157" s="3">
        <f>SUMIFS(Data!F:F,Data!$B:$B,Figure16!$B7157,Data!$A:$A,Figure16!$A7157)</f>
        <v>0</v>
      </c>
      <c r="D7157" s="3">
        <f>SUMIFS(Data!Y:Y,Data!$B:$B,Figure16!$B7157,Data!$A:$A,Figure16!$A7157)</f>
        <v>0</v>
      </c>
      <c r="E7157" s="3">
        <f>SUMIFS(Data!Q:Q,Data!$B:$B,Figure16!$B7157,Data!$A:$A,Figure16!$A7157)</f>
        <v>272979846449.13629</v>
      </c>
      <c r="F7157" s="1">
        <f t="shared" si="226"/>
        <v>0</v>
      </c>
      <c r="G7157" s="1">
        <f t="shared" si="227"/>
        <v>0</v>
      </c>
      <c r="H7157">
        <f>SUMIFS(Data!Z:Z,Data!B:B,Figure16!B7157,Data!A:A,Figure16!A7157)</f>
        <v>1</v>
      </c>
    </row>
    <row r="7158" spans="1:8">
      <c r="A7158" s="27">
        <v>2001</v>
      </c>
      <c r="B7158" t="s">
        <v>45</v>
      </c>
      <c r="C7158" s="3">
        <f>SUMIFS(Data!F:F,Data!$B:$B,Figure16!$B7158,Data!$A:$A,Figure16!$A7158)</f>
        <v>0</v>
      </c>
      <c r="D7158" s="3">
        <f>SUMIFS(Data!Y:Y,Data!$B:$B,Figure16!$B7158,Data!$A:$A,Figure16!$A7158)</f>
        <v>0</v>
      </c>
      <c r="E7158" s="3">
        <f>SUMIFS(Data!Q:Q,Data!$B:$B,Figure16!$B7158,Data!$A:$A,Figure16!$A7158)</f>
        <v>200252121409.92166</v>
      </c>
      <c r="F7158" s="1">
        <f t="shared" si="226"/>
        <v>0</v>
      </c>
      <c r="G7158" s="1">
        <f t="shared" si="227"/>
        <v>0</v>
      </c>
      <c r="H7158">
        <f>SUMIFS(Data!Z:Z,Data!B:B,Figure16!B7158,Data!A:A,Figure16!A7158)</f>
        <v>1</v>
      </c>
    </row>
    <row r="7159" spans="1:8">
      <c r="A7159" s="27">
        <v>2002</v>
      </c>
      <c r="B7159" t="s">
        <v>45</v>
      </c>
      <c r="C7159" s="3">
        <f>SUMIFS(Data!F:F,Data!$B:$B,Figure16!$B7159,Data!$A:$A,Figure16!$A7159)</f>
        <v>5000</v>
      </c>
      <c r="D7159" s="3">
        <f>SUMIFS(Data!Y:Y,Data!$B:$B,Figure16!$B7159,Data!$A:$A,Figure16!$A7159)</f>
        <v>0</v>
      </c>
      <c r="E7159" s="3">
        <f>SUMIFS(Data!Q:Q,Data!$B:$B,Figure16!$B7159,Data!$A:$A,Figure16!$A7159)</f>
        <v>238428211252.6539</v>
      </c>
      <c r="F7159" s="1">
        <f t="shared" si="226"/>
        <v>2.0970672781257741E-6</v>
      </c>
      <c r="G7159" s="1">
        <f t="shared" si="227"/>
        <v>0</v>
      </c>
      <c r="H7159">
        <f>SUMIFS(Data!Z:Z,Data!B:B,Figure16!B7159,Data!A:A,Figure16!A7159)</f>
        <v>1</v>
      </c>
    </row>
    <row r="7160" spans="1:8">
      <c r="A7160" s="27">
        <v>2003</v>
      </c>
      <c r="B7160" t="s">
        <v>45</v>
      </c>
      <c r="C7160" s="3">
        <f>SUMIFS(Data!F:F,Data!$B:$B,Figure16!$B7160,Data!$A:$A,Figure16!$A7160)</f>
        <v>30000</v>
      </c>
      <c r="D7160" s="3">
        <f>SUMIFS(Data!Y:Y,Data!$B:$B,Figure16!$B7160,Data!$A:$A,Figure16!$A7160)</f>
        <v>0</v>
      </c>
      <c r="E7160" s="3">
        <f>SUMIFS(Data!Q:Q,Data!$B:$B,Figure16!$B7160,Data!$A:$A,Figure16!$A7160)</f>
        <v>311822906256.24628</v>
      </c>
      <c r="F7160" s="1">
        <f t="shared" si="226"/>
        <v>9.6208454857216119E-6</v>
      </c>
      <c r="G7160" s="1">
        <f t="shared" si="227"/>
        <v>0</v>
      </c>
      <c r="H7160">
        <f>SUMIFS(Data!Z:Z,Data!B:B,Figure16!B7160,Data!A:A,Figure16!A7160)</f>
        <v>1</v>
      </c>
    </row>
    <row r="7161" spans="1:8">
      <c r="A7161" s="27">
        <v>2004</v>
      </c>
      <c r="B7161" t="s">
        <v>45</v>
      </c>
      <c r="C7161" s="3">
        <f>SUMIFS(Data!F:F,Data!$B:$B,Figure16!$B7161,Data!$A:$A,Figure16!$A7161)</f>
        <v>0</v>
      </c>
      <c r="D7161" s="3">
        <f>SUMIFS(Data!Y:Y,Data!$B:$B,Figure16!$B7161,Data!$A:$A,Figure16!$A7161)</f>
        <v>0</v>
      </c>
      <c r="E7161" s="3">
        <f>SUMIFS(Data!Q:Q,Data!$B:$B,Figure16!$B7161,Data!$A:$A,Figure16!$A7161)</f>
        <v>404786390740.09119</v>
      </c>
      <c r="F7161" s="1">
        <f t="shared" si="226"/>
        <v>0</v>
      </c>
      <c r="G7161" s="1">
        <f t="shared" si="227"/>
        <v>0</v>
      </c>
      <c r="H7161">
        <f>SUMIFS(Data!Z:Z,Data!B:B,Figure16!B7161,Data!A:A,Figure16!A7161)</f>
        <v>1</v>
      </c>
    </row>
    <row r="7162" spans="1:8">
      <c r="A7162" s="27">
        <v>2005</v>
      </c>
      <c r="B7162" t="s">
        <v>45</v>
      </c>
      <c r="C7162" s="3">
        <f>SUMIFS(Data!F:F,Data!$B:$B,Figure16!$B7162,Data!$A:$A,Figure16!$A7162)</f>
        <v>0</v>
      </c>
      <c r="D7162" s="3">
        <f>SUMIFS(Data!Y:Y,Data!$B:$B,Figure16!$B7162,Data!$A:$A,Figure16!$A7162)</f>
        <v>0</v>
      </c>
      <c r="E7162" s="3">
        <f>SUMIFS(Data!Q:Q,Data!$B:$B,Figure16!$B7162,Data!$A:$A,Figure16!$A7162)</f>
        <v>501416344150.04468</v>
      </c>
      <c r="F7162" s="1">
        <f t="shared" si="226"/>
        <v>0</v>
      </c>
      <c r="G7162" s="1">
        <f t="shared" si="227"/>
        <v>0</v>
      </c>
      <c r="H7162">
        <f>SUMIFS(Data!Z:Z,Data!B:B,Figure16!B7162,Data!A:A,Figure16!A7162)</f>
        <v>1</v>
      </c>
    </row>
    <row r="7163" spans="1:8">
      <c r="A7163" s="27">
        <v>2006</v>
      </c>
      <c r="B7163" t="s">
        <v>45</v>
      </c>
      <c r="C7163" s="3">
        <f>SUMIFS(Data!F:F,Data!$B:$B,Figure16!$B7163,Data!$A:$A,Figure16!$A7163)</f>
        <v>0</v>
      </c>
      <c r="D7163" s="3">
        <f>SUMIFS(Data!Y:Y,Data!$B:$B,Figure16!$B7163,Data!$A:$A,Figure16!$A7163)</f>
        <v>0</v>
      </c>
      <c r="E7163" s="3">
        <f>SUMIFS(Data!Q:Q,Data!$B:$B,Figure16!$B7163,Data!$A:$A,Figure16!$A7163)</f>
        <v>552487224361.21802</v>
      </c>
      <c r="F7163" s="1">
        <f t="shared" ref="F7163:F7226" si="228">IF(E7163&gt;0,C7163/E7163*100,"")</f>
        <v>0</v>
      </c>
      <c r="G7163" s="1">
        <f t="shared" ref="G7163:G7226" si="229">IF($E7163&gt;0,D7163/$E7163*100,"")</f>
        <v>0</v>
      </c>
      <c r="H7163">
        <f>SUMIFS(Data!Z:Z,Data!B:B,Figure16!B7163,Data!A:A,Figure16!A7163)</f>
        <v>1</v>
      </c>
    </row>
    <row r="7164" spans="1:8">
      <c r="A7164" s="27">
        <v>2007</v>
      </c>
      <c r="B7164" t="s">
        <v>45</v>
      </c>
      <c r="C7164" s="3">
        <f>SUMIFS(Data!F:F,Data!$B:$B,Figure16!$B7164,Data!$A:$A,Figure16!$A7164)</f>
        <v>720000000</v>
      </c>
      <c r="D7164" s="3">
        <f>SUMIFS(Data!Y:Y,Data!$B:$B,Figure16!$B7164,Data!$A:$A,Figure16!$A7164)</f>
        <v>0</v>
      </c>
      <c r="E7164" s="3">
        <f>SUMIFS(Data!Q:Q,Data!$B:$B,Figure16!$B7164,Data!$A:$A,Figure16!$A7164)</f>
        <v>675770204927.46948</v>
      </c>
      <c r="F7164" s="1">
        <f t="shared" si="228"/>
        <v>0.10654509399053451</v>
      </c>
      <c r="G7164" s="1">
        <f t="shared" si="229"/>
        <v>0</v>
      </c>
      <c r="H7164">
        <f>SUMIFS(Data!Z:Z,Data!B:B,Figure16!B7164,Data!A:A,Figure16!A7164)</f>
        <v>1</v>
      </c>
    </row>
    <row r="7165" spans="1:8">
      <c r="A7165" s="27">
        <v>2008</v>
      </c>
      <c r="B7165" t="s">
        <v>45</v>
      </c>
      <c r="C7165" s="3">
        <f>SUMIFS(Data!F:F,Data!$B:$B,Figure16!$B7165,Data!$A:$A,Figure16!$A7165)</f>
        <v>0</v>
      </c>
      <c r="D7165" s="3">
        <f>SUMIFS(Data!Y:Y,Data!$B:$B,Figure16!$B7165,Data!$A:$A,Figure16!$A7165)</f>
        <v>0</v>
      </c>
      <c r="E7165" s="3">
        <f>SUMIFS(Data!Q:Q,Data!$B:$B,Figure16!$B7165,Data!$A:$A,Figure16!$A7165)</f>
        <v>764335766423.35754</v>
      </c>
      <c r="F7165" s="1">
        <f t="shared" si="228"/>
        <v>0</v>
      </c>
      <c r="G7165" s="1">
        <f t="shared" si="229"/>
        <v>0</v>
      </c>
      <c r="H7165">
        <f>SUMIFS(Data!Z:Z,Data!B:B,Figure16!B7165,Data!A:A,Figure16!A7165)</f>
        <v>1</v>
      </c>
    </row>
    <row r="7166" spans="1:8">
      <c r="A7166" s="27">
        <v>2009</v>
      </c>
      <c r="B7166" t="s">
        <v>45</v>
      </c>
      <c r="C7166" s="3">
        <f>SUMIFS(Data!F:F,Data!$B:$B,Figure16!$B7166,Data!$A:$A,Figure16!$A7166)</f>
        <v>0</v>
      </c>
      <c r="D7166" s="3">
        <f>SUMIFS(Data!Y:Y,Data!$B:$B,Figure16!$B7166,Data!$A:$A,Figure16!$A7166)</f>
        <v>0</v>
      </c>
      <c r="E7166" s="3">
        <f>SUMIFS(Data!Q:Q,Data!$B:$B,Figure16!$B7166,Data!$A:$A,Figure16!$A7166)</f>
        <v>644640000000</v>
      </c>
      <c r="F7166" s="1">
        <f t="shared" si="228"/>
        <v>0</v>
      </c>
      <c r="G7166" s="1">
        <f t="shared" si="229"/>
        <v>0</v>
      </c>
      <c r="H7166">
        <f>SUMIFS(Data!Z:Z,Data!B:B,Figure16!B7166,Data!A:A,Figure16!A7166)</f>
        <v>1</v>
      </c>
    </row>
    <row r="7167" spans="1:8">
      <c r="A7167" s="27">
        <v>2010</v>
      </c>
      <c r="B7167" t="s">
        <v>45</v>
      </c>
      <c r="C7167" s="3">
        <f>SUMIFS(Data!F:F,Data!$B:$B,Figure16!$B7167,Data!$A:$A,Figure16!$A7167)</f>
        <v>0</v>
      </c>
      <c r="D7167" s="3">
        <f>SUMIFS(Data!Y:Y,Data!$B:$B,Figure16!$B7167,Data!$A:$A,Figure16!$A7167)</f>
        <v>0</v>
      </c>
      <c r="E7167" s="3">
        <f>SUMIFS(Data!Q:Q,Data!$B:$B,Figure16!$B7167,Data!$A:$A,Figure16!$A7167)</f>
        <v>771901783337.76953</v>
      </c>
      <c r="F7167" s="1">
        <f t="shared" si="228"/>
        <v>0</v>
      </c>
      <c r="G7167" s="1">
        <f t="shared" si="229"/>
        <v>0</v>
      </c>
      <c r="H7167">
        <f>SUMIFS(Data!Z:Z,Data!B:B,Figure16!B7167,Data!A:A,Figure16!A7167)</f>
        <v>1</v>
      </c>
    </row>
    <row r="7168" spans="1:8">
      <c r="A7168" s="27">
        <v>2011</v>
      </c>
      <c r="B7168" t="s">
        <v>45</v>
      </c>
      <c r="C7168" s="3">
        <f>SUMIFS(Data!F:F,Data!$B:$B,Figure16!$B7168,Data!$A:$A,Figure16!$A7168)</f>
        <v>1000000</v>
      </c>
      <c r="D7168" s="3">
        <f>SUMIFS(Data!Y:Y,Data!$B:$B,Figure16!$B7168,Data!$A:$A,Figure16!$A7168)</f>
        <v>0</v>
      </c>
      <c r="E7168" s="3">
        <f>SUMIFS(Data!Q:Q,Data!$B:$B,Figure16!$B7168,Data!$A:$A,Figure16!$A7168)</f>
        <v>832523582089.55225</v>
      </c>
      <c r="F7168" s="1">
        <f t="shared" si="228"/>
        <v>1.2011671759376455E-4</v>
      </c>
      <c r="G7168" s="1">
        <f t="shared" si="229"/>
        <v>0</v>
      </c>
      <c r="H7168">
        <f>SUMIFS(Data!Z:Z,Data!B:B,Figure16!B7168,Data!A:A,Figure16!A7168)</f>
        <v>1</v>
      </c>
    </row>
    <row r="7169" spans="1:8">
      <c r="A7169" s="27">
        <v>2012</v>
      </c>
      <c r="B7169" t="s">
        <v>45</v>
      </c>
      <c r="C7169" s="3">
        <f>SUMIFS(Data!F:F,Data!$B:$B,Figure16!$B7169,Data!$A:$A,Figure16!$A7169)</f>
        <v>600000000</v>
      </c>
      <c r="D7169" s="3">
        <f>SUMIFS(Data!Y:Y,Data!$B:$B,Figure16!$B7169,Data!$A:$A,Figure16!$A7169)</f>
        <v>0</v>
      </c>
      <c r="E7169" s="3">
        <f>SUMIFS(Data!Q:Q,Data!$B:$B,Figure16!$B7169,Data!$A:$A,Figure16!$A7169)</f>
        <v>873982182628.06238</v>
      </c>
      <c r="F7169" s="1">
        <f t="shared" si="228"/>
        <v>6.8651285109245744E-2</v>
      </c>
      <c r="G7169" s="1">
        <f t="shared" si="229"/>
        <v>0</v>
      </c>
      <c r="H7169">
        <f>SUMIFS(Data!Z:Z,Data!B:B,Figure16!B7169,Data!A:A,Figure16!A7169)</f>
        <v>1</v>
      </c>
    </row>
    <row r="7170" spans="1:8">
      <c r="A7170" s="27">
        <v>2013</v>
      </c>
      <c r="B7170" t="s">
        <v>45</v>
      </c>
      <c r="C7170" s="3">
        <f>SUMIFS(Data!F:F,Data!$B:$B,Figure16!$B7170,Data!$A:$A,Figure16!$A7170)</f>
        <v>0</v>
      </c>
      <c r="D7170" s="3">
        <f>SUMIFS(Data!Y:Y,Data!$B:$B,Figure16!$B7170,Data!$A:$A,Figure16!$A7170)</f>
        <v>0</v>
      </c>
      <c r="E7170" s="3">
        <f>SUMIFS(Data!Q:Q,Data!$B:$B,Figure16!$B7170,Data!$A:$A,Figure16!$A7170)</f>
        <v>950579367580.6283</v>
      </c>
      <c r="F7170" s="1">
        <f t="shared" si="228"/>
        <v>0</v>
      </c>
      <c r="G7170" s="1">
        <f t="shared" si="229"/>
        <v>0</v>
      </c>
      <c r="H7170">
        <f>SUMIFS(Data!Z:Z,Data!B:B,Figure16!B7170,Data!A:A,Figure16!A7170)</f>
        <v>1</v>
      </c>
    </row>
    <row r="7171" spans="1:8">
      <c r="A7171" s="27">
        <v>2014</v>
      </c>
      <c r="B7171" t="s">
        <v>45</v>
      </c>
      <c r="C7171" s="3">
        <f>SUMIFS(Data!F:F,Data!$B:$B,Figure16!$B7171,Data!$A:$A,Figure16!$A7171)</f>
        <v>0</v>
      </c>
      <c r="D7171" s="3">
        <f>SUMIFS(Data!Y:Y,Data!$B:$B,Figure16!$B7171,Data!$A:$A,Figure16!$A7171)</f>
        <v>0</v>
      </c>
      <c r="E7171" s="3">
        <f>SUMIFS(Data!Q:Q,Data!$B:$B,Figure16!$B7171,Data!$A:$A,Figure16!$A7171)</f>
        <v>934185972127.02771</v>
      </c>
      <c r="F7171" s="1">
        <f t="shared" si="228"/>
        <v>0</v>
      </c>
      <c r="G7171" s="1">
        <f t="shared" si="229"/>
        <v>0</v>
      </c>
      <c r="H7171">
        <f>SUMIFS(Data!Z:Z,Data!B:B,Figure16!B7171,Data!A:A,Figure16!A7171)</f>
        <v>1</v>
      </c>
    </row>
    <row r="7172" spans="1:8">
      <c r="A7172" s="27">
        <v>2015</v>
      </c>
      <c r="B7172" t="s">
        <v>45</v>
      </c>
      <c r="C7172" s="3">
        <f>SUMIFS(Data!F:F,Data!$B:$B,Figure16!$B7172,Data!$A:$A,Figure16!$A7172)</f>
        <v>0</v>
      </c>
      <c r="D7172" s="3">
        <f>SUMIFS(Data!Y:Y,Data!$B:$B,Figure16!$B7172,Data!$A:$A,Figure16!$A7172)</f>
        <v>0</v>
      </c>
      <c r="E7172" s="3">
        <f>SUMIFS(Data!Q:Q,Data!$B:$B,Figure16!$B7172,Data!$A:$A,Figure16!$A7172)</f>
        <v>859796691176.47058</v>
      </c>
      <c r="F7172" s="1">
        <f t="shared" si="228"/>
        <v>0</v>
      </c>
      <c r="G7172" s="1">
        <f t="shared" si="229"/>
        <v>0</v>
      </c>
      <c r="H7172">
        <f>SUMIFS(Data!Z:Z,Data!B:B,Figure16!B7172,Data!A:A,Figure16!A7172)</f>
        <v>1</v>
      </c>
    </row>
    <row r="7173" spans="1:8">
      <c r="A7173" s="27">
        <v>2016</v>
      </c>
      <c r="B7173" t="s">
        <v>45</v>
      </c>
      <c r="C7173" s="3">
        <f>SUMIFS(Data!F:F,Data!$B:$B,Figure16!$B7173,Data!$A:$A,Figure16!$A7173)</f>
        <v>1688888889</v>
      </c>
      <c r="D7173" s="3">
        <f>SUMIFS(Data!Y:Y,Data!$B:$B,Figure16!$B7173,Data!$A:$A,Figure16!$A7173)</f>
        <v>0</v>
      </c>
      <c r="E7173" s="3">
        <f>SUMIFS(Data!Q:Q,Data!$B:$B,Figure16!$B7173,Data!$A:$A,Figure16!$A7173)</f>
        <v>863721731068.50769</v>
      </c>
      <c r="F7173" s="1">
        <f t="shared" si="228"/>
        <v>0.19553622749663604</v>
      </c>
      <c r="G7173" s="1">
        <f t="shared" si="229"/>
        <v>0</v>
      </c>
      <c r="H7173">
        <f>SUMIFS(Data!Z:Z,Data!B:B,Figure16!B7173,Data!A:A,Figure16!A7173)</f>
        <v>1</v>
      </c>
    </row>
    <row r="7174" spans="1:8">
      <c r="A7174" s="27">
        <v>2017</v>
      </c>
      <c r="B7174" t="s">
        <v>45</v>
      </c>
      <c r="C7174" s="3">
        <f>SUMIFS(Data!F:F,Data!$B:$B,Figure16!$B7174,Data!$A:$A,Figure16!$A7174)</f>
        <v>600000000</v>
      </c>
      <c r="D7174" s="3">
        <f>SUMIFS(Data!Y:Y,Data!$B:$B,Figure16!$B7174,Data!$A:$A,Figure16!$A7174)</f>
        <v>0</v>
      </c>
      <c r="E7174" s="3">
        <f>SUMIFS(Data!Q:Q,Data!$B:$B,Figure16!$B7174,Data!$A:$A,Figure16!$A7174)</f>
        <v>851549299635.42664</v>
      </c>
      <c r="F7174" s="1">
        <f t="shared" si="228"/>
        <v>7.0459807818158929E-2</v>
      </c>
      <c r="G7174" s="1">
        <f t="shared" si="229"/>
        <v>0</v>
      </c>
      <c r="H7174">
        <f>SUMIFS(Data!Z:Z,Data!B:B,Figure16!B7174,Data!A:A,Figure16!A7174)</f>
        <v>1</v>
      </c>
    </row>
    <row r="7175" spans="1:8">
      <c r="A7175" s="27">
        <v>1991</v>
      </c>
      <c r="B7175" t="s">
        <v>141</v>
      </c>
      <c r="C7175" s="3">
        <f>SUMIFS(Data!F:F,Data!$B:$B,Figure16!$B7175,Data!$A:$A,Figure16!$A7175)</f>
        <v>0</v>
      </c>
      <c r="D7175" s="3">
        <f>SUMIFS(Data!Y:Y,Data!$B:$B,Figure16!$B7175,Data!$A:$A,Figure16!$A7175)</f>
        <v>0</v>
      </c>
      <c r="E7175" s="3">
        <f>SUMIFS(Data!Q:Q,Data!$B:$B,Figure16!$B7175,Data!$A:$A,Figure16!$A7175)</f>
        <v>3208098919.0145984</v>
      </c>
      <c r="F7175" s="1">
        <f t="shared" si="228"/>
        <v>0</v>
      </c>
      <c r="G7175" s="1">
        <f t="shared" si="229"/>
        <v>0</v>
      </c>
      <c r="H7175">
        <f>SUMIFS(Data!Z:Z,Data!B:B,Figure16!B7175,Data!A:A,Figure16!A7175)</f>
        <v>1</v>
      </c>
    </row>
    <row r="7176" spans="1:8">
      <c r="A7176" s="27">
        <v>1992</v>
      </c>
      <c r="B7176" t="s">
        <v>141</v>
      </c>
      <c r="C7176" s="3">
        <f>SUMIFS(Data!F:F,Data!$B:$B,Figure16!$B7176,Data!$A:$A,Figure16!$A7176)</f>
        <v>0</v>
      </c>
      <c r="D7176" s="3">
        <f>SUMIFS(Data!Y:Y,Data!$B:$B,Figure16!$B7176,Data!$A:$A,Figure16!$A7176)</f>
        <v>0</v>
      </c>
      <c r="E7176" s="3">
        <f>SUMIFS(Data!Q:Q,Data!$B:$B,Figure16!$B7176,Data!$A:$A,Figure16!$A7176)</f>
        <v>3200539816.0600963</v>
      </c>
      <c r="F7176" s="1">
        <f t="shared" si="228"/>
        <v>0</v>
      </c>
      <c r="G7176" s="1">
        <f t="shared" si="229"/>
        <v>0</v>
      </c>
      <c r="H7176">
        <f>SUMIFS(Data!Z:Z,Data!B:B,Figure16!B7176,Data!A:A,Figure16!A7176)</f>
        <v>1</v>
      </c>
    </row>
    <row r="7177" spans="1:8">
      <c r="A7177" s="27">
        <v>1993</v>
      </c>
      <c r="B7177" t="s">
        <v>141</v>
      </c>
      <c r="C7177" s="3">
        <f>SUMIFS(Data!F:F,Data!$B:$B,Figure16!$B7177,Data!$A:$A,Figure16!$A7177)</f>
        <v>0</v>
      </c>
      <c r="D7177" s="3">
        <f>SUMIFS(Data!Y:Y,Data!$B:$B,Figure16!$B7177,Data!$A:$A,Figure16!$A7177)</f>
        <v>0</v>
      </c>
      <c r="E7177" s="3">
        <f>SUMIFS(Data!Q:Q,Data!$B:$B,Figure16!$B7177,Data!$A:$A,Figure16!$A7177)</f>
        <v>3172880188.2047281</v>
      </c>
      <c r="F7177" s="1">
        <f t="shared" si="228"/>
        <v>0</v>
      </c>
      <c r="G7177" s="1">
        <f t="shared" si="229"/>
        <v>0</v>
      </c>
      <c r="H7177">
        <f>SUMIFS(Data!Z:Z,Data!B:B,Figure16!B7177,Data!A:A,Figure16!A7177)</f>
        <v>1</v>
      </c>
    </row>
    <row r="7178" spans="1:8">
      <c r="A7178" s="27">
        <v>1994</v>
      </c>
      <c r="B7178" t="s">
        <v>141</v>
      </c>
      <c r="C7178" s="3">
        <f>SUMIFS(Data!F:F,Data!$B:$B,Figure16!$B7178,Data!$A:$A,Figure16!$A7178)</f>
        <v>0</v>
      </c>
      <c r="D7178" s="3">
        <f>SUMIFS(Data!Y:Y,Data!$B:$B,Figure16!$B7178,Data!$A:$A,Figure16!$A7178)</f>
        <v>0</v>
      </c>
      <c r="E7178" s="3">
        <f>SUMIFS(Data!Q:Q,Data!$B:$B,Figure16!$B7178,Data!$A:$A,Figure16!$A7178)</f>
        <v>2496503230.6214318</v>
      </c>
      <c r="F7178" s="1">
        <f t="shared" si="228"/>
        <v>0</v>
      </c>
      <c r="G7178" s="1">
        <f t="shared" si="229"/>
        <v>0</v>
      </c>
      <c r="H7178">
        <f>SUMIFS(Data!Z:Z,Data!B:B,Figure16!B7178,Data!A:A,Figure16!A7178)</f>
        <v>1</v>
      </c>
    </row>
    <row r="7179" spans="1:8">
      <c r="A7179" s="27">
        <v>1995</v>
      </c>
      <c r="B7179" t="s">
        <v>141</v>
      </c>
      <c r="C7179" s="3">
        <f>SUMIFS(Data!F:F,Data!$B:$B,Figure16!$B7179,Data!$A:$A,Figure16!$A7179)</f>
        <v>0</v>
      </c>
      <c r="D7179" s="3">
        <f>SUMIFS(Data!Y:Y,Data!$B:$B,Figure16!$B7179,Data!$A:$A,Figure16!$A7179)</f>
        <v>0</v>
      </c>
      <c r="E7179" s="3">
        <f>SUMIFS(Data!Q:Q,Data!$B:$B,Figure16!$B7179,Data!$A:$A,Figure16!$A7179)</f>
        <v>2474614242.0462351</v>
      </c>
      <c r="F7179" s="1">
        <f t="shared" si="228"/>
        <v>0</v>
      </c>
      <c r="G7179" s="1">
        <f t="shared" si="229"/>
        <v>0</v>
      </c>
      <c r="H7179">
        <f>SUMIFS(Data!Z:Z,Data!B:B,Figure16!B7179,Data!A:A,Figure16!A7179)</f>
        <v>1</v>
      </c>
    </row>
    <row r="7180" spans="1:8">
      <c r="A7180" s="27">
        <v>1996</v>
      </c>
      <c r="B7180" t="s">
        <v>141</v>
      </c>
      <c r="C7180" s="3">
        <f>SUMIFS(Data!F:F,Data!$B:$B,Figure16!$B7180,Data!$A:$A,Figure16!$A7180)</f>
        <v>0</v>
      </c>
      <c r="D7180" s="3">
        <f>SUMIFS(Data!Y:Y,Data!$B:$B,Figure16!$B7180,Data!$A:$A,Figure16!$A7180)</f>
        <v>0</v>
      </c>
      <c r="E7180" s="3">
        <f>SUMIFS(Data!Q:Q,Data!$B:$B,Figure16!$B7180,Data!$A:$A,Figure16!$A7180)</f>
        <v>2378759975.4450583</v>
      </c>
      <c r="F7180" s="1">
        <f t="shared" si="228"/>
        <v>0</v>
      </c>
      <c r="G7180" s="1">
        <f t="shared" si="229"/>
        <v>0</v>
      </c>
      <c r="H7180">
        <f>SUMIFS(Data!Z:Z,Data!B:B,Figure16!B7180,Data!A:A,Figure16!A7180)</f>
        <v>1</v>
      </c>
    </row>
    <row r="7181" spans="1:8">
      <c r="A7181" s="27">
        <v>1997</v>
      </c>
      <c r="B7181" t="s">
        <v>141</v>
      </c>
      <c r="C7181" s="3">
        <f>SUMIFS(Data!F:F,Data!$B:$B,Figure16!$B7181,Data!$A:$A,Figure16!$A7181)</f>
        <v>0</v>
      </c>
      <c r="D7181" s="3">
        <f>SUMIFS(Data!Y:Y,Data!$B:$B,Figure16!$B7181,Data!$A:$A,Figure16!$A7181)</f>
        <v>0</v>
      </c>
      <c r="E7181" s="3">
        <f>SUMIFS(Data!Q:Q,Data!$B:$B,Figure16!$B7181,Data!$A:$A,Figure16!$A7181)</f>
        <v>2450349634.4743605</v>
      </c>
      <c r="F7181" s="1">
        <f t="shared" si="228"/>
        <v>0</v>
      </c>
      <c r="G7181" s="1">
        <f t="shared" si="229"/>
        <v>0</v>
      </c>
      <c r="H7181">
        <f>SUMIFS(Data!Z:Z,Data!B:B,Figure16!B7181,Data!A:A,Figure16!A7181)</f>
        <v>1</v>
      </c>
    </row>
    <row r="7182" spans="1:8">
      <c r="A7182" s="27">
        <v>1998</v>
      </c>
      <c r="B7182" t="s">
        <v>141</v>
      </c>
      <c r="C7182" s="3">
        <f>SUMIFS(Data!F:F,Data!$B:$B,Figure16!$B7182,Data!$A:$A,Figure16!$A7182)</f>
        <v>12000000</v>
      </c>
      <c r="D7182" s="3">
        <f>SUMIFS(Data!Y:Y,Data!$B:$B,Figure16!$B7182,Data!$A:$A,Figure16!$A7182)</f>
        <v>0</v>
      </c>
      <c r="E7182" s="3">
        <f>SUMIFS(Data!Q:Q,Data!$B:$B,Figure16!$B7182,Data!$A:$A,Figure16!$A7182)</f>
        <v>2605688065.0833807</v>
      </c>
      <c r="F7182" s="1">
        <f t="shared" si="228"/>
        <v>0.4605309499936634</v>
      </c>
      <c r="G7182" s="1">
        <f t="shared" si="229"/>
        <v>0</v>
      </c>
      <c r="H7182">
        <f>SUMIFS(Data!Z:Z,Data!B:B,Figure16!B7182,Data!A:A,Figure16!A7182)</f>
        <v>1</v>
      </c>
    </row>
    <row r="7183" spans="1:8">
      <c r="A7183" s="27">
        <v>1999</v>
      </c>
      <c r="B7183" t="s">
        <v>141</v>
      </c>
      <c r="C7183" s="3">
        <f>SUMIFS(Data!F:F,Data!$B:$B,Figure16!$B7183,Data!$A:$A,Figure16!$A7183)</f>
        <v>0</v>
      </c>
      <c r="D7183" s="3">
        <f>SUMIFS(Data!Y:Y,Data!$B:$B,Figure16!$B7183,Data!$A:$A,Figure16!$A7183)</f>
        <v>0</v>
      </c>
      <c r="E7183" s="3">
        <f>SUMIFS(Data!Q:Q,Data!$B:$B,Figure16!$B7183,Data!$A:$A,Figure16!$A7183)</f>
        <v>2450564467.5831518</v>
      </c>
      <c r="F7183" s="1">
        <f t="shared" si="228"/>
        <v>0</v>
      </c>
      <c r="G7183" s="1">
        <f t="shared" si="229"/>
        <v>0</v>
      </c>
      <c r="H7183">
        <f>SUMIFS(Data!Z:Z,Data!B:B,Figure16!B7183,Data!A:A,Figure16!A7183)</f>
        <v>1</v>
      </c>
    </row>
    <row r="7184" spans="1:8">
      <c r="A7184" s="27">
        <v>2000</v>
      </c>
      <c r="B7184" t="s">
        <v>141</v>
      </c>
      <c r="C7184" s="3">
        <f>SUMIFS(Data!F:F,Data!$B:$B,Figure16!$B7184,Data!$A:$A,Figure16!$A7184)</f>
        <v>0</v>
      </c>
      <c r="D7184" s="3">
        <f>SUMIFS(Data!Y:Y,Data!$B:$B,Figure16!$B7184,Data!$A:$A,Figure16!$A7184)</f>
        <v>0</v>
      </c>
      <c r="E7184" s="3">
        <f>SUMIFS(Data!Q:Q,Data!$B:$B,Figure16!$B7184,Data!$A:$A,Figure16!$A7184)</f>
        <v>2904662604.820529</v>
      </c>
      <c r="F7184" s="1">
        <f t="shared" si="228"/>
        <v>0</v>
      </c>
      <c r="G7184" s="1">
        <f t="shared" si="229"/>
        <v>0</v>
      </c>
      <c r="H7184">
        <f>SUMIFS(Data!Z:Z,Data!B:B,Figure16!B7184,Data!A:A,Figure16!A7184)</f>
        <v>1</v>
      </c>
    </row>
    <row r="7185" spans="1:8">
      <c r="A7185" s="27">
        <v>2001</v>
      </c>
      <c r="B7185" t="s">
        <v>141</v>
      </c>
      <c r="C7185" s="3">
        <f>SUMIFS(Data!F:F,Data!$B:$B,Figure16!$B7185,Data!$A:$A,Figure16!$A7185)</f>
        <v>0</v>
      </c>
      <c r="D7185" s="3">
        <f>SUMIFS(Data!Y:Y,Data!$B:$B,Figure16!$B7185,Data!$A:$A,Figure16!$A7185)</f>
        <v>0</v>
      </c>
      <c r="E7185" s="3">
        <f>SUMIFS(Data!Q:Q,Data!$B:$B,Figure16!$B7185,Data!$A:$A,Figure16!$A7185)</f>
        <v>3534803921.5686274</v>
      </c>
      <c r="F7185" s="1">
        <f t="shared" si="228"/>
        <v>0</v>
      </c>
      <c r="G7185" s="1">
        <f t="shared" si="229"/>
        <v>0</v>
      </c>
      <c r="H7185">
        <f>SUMIFS(Data!Z:Z,Data!B:B,Figure16!B7185,Data!A:A,Figure16!A7185)</f>
        <v>1</v>
      </c>
    </row>
    <row r="7186" spans="1:8">
      <c r="A7186" s="27">
        <v>2002</v>
      </c>
      <c r="B7186" t="s">
        <v>141</v>
      </c>
      <c r="C7186" s="3">
        <f>SUMIFS(Data!F:F,Data!$B:$B,Figure16!$B7186,Data!$A:$A,Figure16!$A7186)</f>
        <v>0</v>
      </c>
      <c r="D7186" s="3">
        <f>SUMIFS(Data!Y:Y,Data!$B:$B,Figure16!$B7186,Data!$A:$A,Figure16!$A7186)</f>
        <v>0</v>
      </c>
      <c r="E7186" s="3">
        <f>SUMIFS(Data!Q:Q,Data!$B:$B,Figure16!$B7186,Data!$A:$A,Figure16!$A7186)</f>
        <v>4461978498.8657656</v>
      </c>
      <c r="F7186" s="1">
        <f t="shared" si="228"/>
        <v>0</v>
      </c>
      <c r="G7186" s="1">
        <f t="shared" si="229"/>
        <v>0</v>
      </c>
      <c r="H7186">
        <f>SUMIFS(Data!Z:Z,Data!B:B,Figure16!B7186,Data!A:A,Figure16!A7186)</f>
        <v>1</v>
      </c>
    </row>
    <row r="7187" spans="1:8">
      <c r="A7187" s="27">
        <v>2003</v>
      </c>
      <c r="B7187" t="s">
        <v>141</v>
      </c>
      <c r="C7187" s="3">
        <f>SUMIFS(Data!F:F,Data!$B:$B,Figure16!$B7187,Data!$A:$A,Figure16!$A7187)</f>
        <v>5412242.75</v>
      </c>
      <c r="D7187" s="3">
        <f>SUMIFS(Data!Y:Y,Data!$B:$B,Figure16!$B7187,Data!$A:$A,Figure16!$A7187)</f>
        <v>0</v>
      </c>
      <c r="E7187" s="3">
        <f>SUMIFS(Data!Q:Q,Data!$B:$B,Figure16!$B7187,Data!$A:$A,Figure16!$A7187)</f>
        <v>5977560877.4401283</v>
      </c>
      <c r="F7187" s="1">
        <f t="shared" si="228"/>
        <v>9.0542662148809031E-2</v>
      </c>
      <c r="G7187" s="1">
        <f t="shared" si="229"/>
        <v>0</v>
      </c>
      <c r="H7187">
        <f>SUMIFS(Data!Z:Z,Data!B:B,Figure16!B7187,Data!A:A,Figure16!A7187)</f>
        <v>1</v>
      </c>
    </row>
    <row r="7188" spans="1:8">
      <c r="A7188" s="27">
        <v>2004</v>
      </c>
      <c r="B7188" t="s">
        <v>141</v>
      </c>
      <c r="C7188" s="3">
        <f>SUMIFS(Data!F:F,Data!$B:$B,Figure16!$B7188,Data!$A:$A,Figure16!$A7188)</f>
        <v>0</v>
      </c>
      <c r="D7188" s="3">
        <f>SUMIFS(Data!Y:Y,Data!$B:$B,Figure16!$B7188,Data!$A:$A,Figure16!$A7188)</f>
        <v>0</v>
      </c>
      <c r="E7188" s="3">
        <f>SUMIFS(Data!Q:Q,Data!$B:$B,Figure16!$B7188,Data!$A:$A,Figure16!$A7188)</f>
        <v>6838351088.4668837</v>
      </c>
      <c r="F7188" s="1">
        <f t="shared" si="228"/>
        <v>0</v>
      </c>
      <c r="G7188" s="1">
        <f t="shared" si="229"/>
        <v>0</v>
      </c>
      <c r="H7188">
        <f>SUMIFS(Data!Z:Z,Data!B:B,Figure16!B7188,Data!A:A,Figure16!A7188)</f>
        <v>1</v>
      </c>
    </row>
    <row r="7189" spans="1:8">
      <c r="A7189" s="27">
        <v>2005</v>
      </c>
      <c r="B7189" t="s">
        <v>141</v>
      </c>
      <c r="C7189" s="3">
        <f>SUMIFS(Data!F:F,Data!$B:$B,Figure16!$B7189,Data!$A:$A,Figure16!$A7189)</f>
        <v>24000000</v>
      </c>
      <c r="D7189" s="3">
        <f>SUMIFS(Data!Y:Y,Data!$B:$B,Figure16!$B7189,Data!$A:$A,Figure16!$A7189)</f>
        <v>0</v>
      </c>
      <c r="E7189" s="3">
        <f>SUMIFS(Data!Q:Q,Data!$B:$B,Figure16!$B7189,Data!$A:$A,Figure16!$A7189)</f>
        <v>8103901996.3702354</v>
      </c>
      <c r="F7189" s="1">
        <f t="shared" si="228"/>
        <v>0.29615363081574381</v>
      </c>
      <c r="G7189" s="1">
        <f t="shared" si="229"/>
        <v>0</v>
      </c>
      <c r="H7189">
        <f>SUMIFS(Data!Z:Z,Data!B:B,Figure16!B7189,Data!A:A,Figure16!A7189)</f>
        <v>1</v>
      </c>
    </row>
    <row r="7190" spans="1:8">
      <c r="A7190" s="27">
        <v>2006</v>
      </c>
      <c r="B7190" t="s">
        <v>141</v>
      </c>
      <c r="C7190" s="3">
        <f>SUMIFS(Data!F:F,Data!$B:$B,Figure16!$B7190,Data!$A:$A,Figure16!$A7190)</f>
        <v>300000000</v>
      </c>
      <c r="D7190" s="3">
        <f>SUMIFS(Data!Y:Y,Data!$B:$B,Figure16!$B7190,Data!$A:$A,Figure16!$A7190)</f>
        <v>0</v>
      </c>
      <c r="E7190" s="3">
        <f>SUMIFS(Data!Q:Q,Data!$B:$B,Figure16!$B7190,Data!$A:$A,Figure16!$A7190)</f>
        <v>10276674364.896074</v>
      </c>
      <c r="F7190" s="1">
        <f t="shared" si="228"/>
        <v>2.9192323250483168</v>
      </c>
      <c r="G7190" s="1">
        <f t="shared" si="229"/>
        <v>0</v>
      </c>
      <c r="H7190">
        <f>SUMIFS(Data!Z:Z,Data!B:B,Figure16!B7190,Data!A:A,Figure16!A7190)</f>
        <v>1</v>
      </c>
    </row>
    <row r="7191" spans="1:8">
      <c r="A7191" s="27">
        <v>2007</v>
      </c>
      <c r="B7191" t="s">
        <v>141</v>
      </c>
      <c r="C7191" s="3">
        <f>SUMIFS(Data!F:F,Data!$B:$B,Figure16!$B7191,Data!$A:$A,Figure16!$A7191)</f>
        <v>0</v>
      </c>
      <c r="D7191" s="3">
        <f>SUMIFS(Data!Y:Y,Data!$B:$B,Figure16!$B7191,Data!$A:$A,Figure16!$A7191)</f>
        <v>0</v>
      </c>
      <c r="E7191" s="3">
        <f>SUMIFS(Data!Q:Q,Data!$B:$B,Figure16!$B7191,Data!$A:$A,Figure16!$A7191)</f>
        <v>12664165103.189493</v>
      </c>
      <c r="F7191" s="1">
        <f t="shared" si="228"/>
        <v>0</v>
      </c>
      <c r="G7191" s="1">
        <f t="shared" si="229"/>
        <v>0</v>
      </c>
      <c r="H7191">
        <f>SUMIFS(Data!Z:Z,Data!B:B,Figure16!B7191,Data!A:A,Figure16!A7191)</f>
        <v>1</v>
      </c>
    </row>
    <row r="7192" spans="1:8">
      <c r="A7192" s="27">
        <v>2008</v>
      </c>
      <c r="B7192" t="s">
        <v>141</v>
      </c>
      <c r="C7192" s="3">
        <f>SUMIFS(Data!F:F,Data!$B:$B,Figure16!$B7192,Data!$A:$A,Figure16!$A7192)</f>
        <v>0</v>
      </c>
      <c r="D7192" s="3">
        <f>SUMIFS(Data!Y:Y,Data!$B:$B,Figure16!$B7192,Data!$A:$A,Figure16!$A7192)</f>
        <v>0</v>
      </c>
      <c r="E7192" s="3">
        <f>SUMIFS(Data!Q:Q,Data!$B:$B,Figure16!$B7192,Data!$A:$A,Figure16!$A7192)</f>
        <v>19271523178.807945</v>
      </c>
      <c r="F7192" s="1">
        <f t="shared" si="228"/>
        <v>0</v>
      </c>
      <c r="G7192" s="1">
        <f t="shared" si="229"/>
        <v>0</v>
      </c>
      <c r="H7192">
        <f>SUMIFS(Data!Z:Z,Data!B:B,Figure16!B7192,Data!A:A,Figure16!A7192)</f>
        <v>1</v>
      </c>
    </row>
    <row r="7193" spans="1:8">
      <c r="A7193" s="27">
        <v>2009</v>
      </c>
      <c r="B7193" t="s">
        <v>141</v>
      </c>
      <c r="C7193" s="3">
        <f>SUMIFS(Data!F:F,Data!$B:$B,Figure16!$B7193,Data!$A:$A,Figure16!$A7193)</f>
        <v>4000000000</v>
      </c>
      <c r="D7193" s="3">
        <f>SUMIFS(Data!Y:Y,Data!$B:$B,Figure16!$B7193,Data!$A:$A,Figure16!$A7193)</f>
        <v>0</v>
      </c>
      <c r="E7193" s="3">
        <f>SUMIFS(Data!Q:Q,Data!$B:$B,Figure16!$B7193,Data!$A:$A,Figure16!$A7193)</f>
        <v>20214385964.912281</v>
      </c>
      <c r="F7193" s="1">
        <f t="shared" si="228"/>
        <v>19.787887729773828</v>
      </c>
      <c r="G7193" s="1">
        <f t="shared" si="229"/>
        <v>0</v>
      </c>
      <c r="H7193">
        <f>SUMIFS(Data!Z:Z,Data!B:B,Figure16!B7193,Data!A:A,Figure16!A7193)</f>
        <v>1</v>
      </c>
    </row>
    <row r="7194" spans="1:8">
      <c r="A7194" s="27">
        <v>2010</v>
      </c>
      <c r="B7194" t="s">
        <v>141</v>
      </c>
      <c r="C7194" s="3">
        <f>SUMIFS(Data!F:F,Data!$B:$B,Figure16!$B7194,Data!$A:$A,Figure16!$A7194)</f>
        <v>0</v>
      </c>
      <c r="D7194" s="3">
        <f>SUMIFS(Data!Y:Y,Data!$B:$B,Figure16!$B7194,Data!$A:$A,Figure16!$A7194)</f>
        <v>0</v>
      </c>
      <c r="E7194" s="3">
        <f>SUMIFS(Data!Q:Q,Data!$B:$B,Figure16!$B7194,Data!$A:$A,Figure16!$A7194)</f>
        <v>22583157894.736843</v>
      </c>
      <c r="F7194" s="1">
        <f t="shared" si="228"/>
        <v>0</v>
      </c>
      <c r="G7194" s="1">
        <f t="shared" si="229"/>
        <v>0</v>
      </c>
      <c r="H7194">
        <f>SUMIFS(Data!Z:Z,Data!B:B,Figure16!B7194,Data!A:A,Figure16!A7194)</f>
        <v>1</v>
      </c>
    </row>
    <row r="7195" spans="1:8">
      <c r="A7195" s="27">
        <v>2011</v>
      </c>
      <c r="B7195" t="s">
        <v>141</v>
      </c>
      <c r="C7195" s="3">
        <f>SUMIFS(Data!F:F,Data!$B:$B,Figure16!$B7195,Data!$A:$A,Figure16!$A7195)</f>
        <v>4100000000</v>
      </c>
      <c r="D7195" s="3">
        <f>SUMIFS(Data!Y:Y,Data!$B:$B,Figure16!$B7195,Data!$A:$A,Figure16!$A7195)</f>
        <v>0</v>
      </c>
      <c r="E7195" s="3">
        <f>SUMIFS(Data!Q:Q,Data!$B:$B,Figure16!$B7195,Data!$A:$A,Figure16!$A7195)</f>
        <v>29233333333.333332</v>
      </c>
      <c r="F7195" s="1">
        <f t="shared" si="228"/>
        <v>14.025085518814141</v>
      </c>
      <c r="G7195" s="1">
        <f t="shared" si="229"/>
        <v>0</v>
      </c>
      <c r="H7195">
        <f>SUMIFS(Data!Z:Z,Data!B:B,Figure16!B7195,Data!A:A,Figure16!A7195)</f>
        <v>1</v>
      </c>
    </row>
    <row r="7196" spans="1:8">
      <c r="A7196" s="27">
        <v>2012</v>
      </c>
      <c r="B7196" t="s">
        <v>141</v>
      </c>
      <c r="C7196" s="3">
        <f>SUMIFS(Data!F:F,Data!$B:$B,Figure16!$B7196,Data!$A:$A,Figure16!$A7196)</f>
        <v>0</v>
      </c>
      <c r="D7196" s="3">
        <f>SUMIFS(Data!Y:Y,Data!$B:$B,Figure16!$B7196,Data!$A:$A,Figure16!$A7196)</f>
        <v>0</v>
      </c>
      <c r="E7196" s="3">
        <f>SUMIFS(Data!Q:Q,Data!$B:$B,Figure16!$B7196,Data!$A:$A,Figure16!$A7196)</f>
        <v>35164210526.315788</v>
      </c>
      <c r="F7196" s="1">
        <f t="shared" si="228"/>
        <v>0</v>
      </c>
      <c r="G7196" s="1">
        <f t="shared" si="229"/>
        <v>0</v>
      </c>
      <c r="H7196">
        <f>SUMIFS(Data!Z:Z,Data!B:B,Figure16!B7196,Data!A:A,Figure16!A7196)</f>
        <v>1</v>
      </c>
    </row>
    <row r="7197" spans="1:8">
      <c r="A7197" s="27">
        <v>2013</v>
      </c>
      <c r="B7197" t="s">
        <v>141</v>
      </c>
      <c r="C7197" s="3">
        <f>SUMIFS(Data!F:F,Data!$B:$B,Figure16!$B7197,Data!$A:$A,Figure16!$A7197)</f>
        <v>0</v>
      </c>
      <c r="D7197" s="3">
        <f>SUMIFS(Data!Y:Y,Data!$B:$B,Figure16!$B7197,Data!$A:$A,Figure16!$A7197)</f>
        <v>0</v>
      </c>
      <c r="E7197" s="3">
        <f>SUMIFS(Data!Q:Q,Data!$B:$B,Figure16!$B7197,Data!$A:$A,Figure16!$A7197)</f>
        <v>39197543859.649124</v>
      </c>
      <c r="F7197" s="1">
        <f t="shared" si="228"/>
        <v>0</v>
      </c>
      <c r="G7197" s="1">
        <f t="shared" si="229"/>
        <v>0</v>
      </c>
      <c r="H7197">
        <f>SUMIFS(Data!Z:Z,Data!B:B,Figure16!B7197,Data!A:A,Figure16!A7197)</f>
        <v>1</v>
      </c>
    </row>
    <row r="7198" spans="1:8">
      <c r="A7198" s="27">
        <v>2014</v>
      </c>
      <c r="B7198" t="s">
        <v>141</v>
      </c>
      <c r="C7198" s="3">
        <f>SUMIFS(Data!F:F,Data!$B:$B,Figure16!$B7198,Data!$A:$A,Figure16!$A7198)</f>
        <v>0</v>
      </c>
      <c r="D7198" s="3">
        <f>SUMIFS(Data!Y:Y,Data!$B:$B,Figure16!$B7198,Data!$A:$A,Figure16!$A7198)</f>
        <v>0</v>
      </c>
      <c r="E7198" s="3">
        <f>SUMIFS(Data!Q:Q,Data!$B:$B,Figure16!$B7198,Data!$A:$A,Figure16!$A7198)</f>
        <v>43524210526.315788</v>
      </c>
      <c r="F7198" s="1">
        <f t="shared" si="228"/>
        <v>0</v>
      </c>
      <c r="G7198" s="1">
        <f t="shared" si="229"/>
        <v>0</v>
      </c>
      <c r="H7198">
        <f>SUMIFS(Data!Z:Z,Data!B:B,Figure16!B7198,Data!A:A,Figure16!A7198)</f>
        <v>1</v>
      </c>
    </row>
    <row r="7199" spans="1:8">
      <c r="A7199" s="27">
        <v>2015</v>
      </c>
      <c r="B7199" t="s">
        <v>141</v>
      </c>
      <c r="C7199" s="3">
        <f>SUMIFS(Data!F:F,Data!$B:$B,Figure16!$B7199,Data!$A:$A,Figure16!$A7199)</f>
        <v>0</v>
      </c>
      <c r="D7199" s="3">
        <f>SUMIFS(Data!Y:Y,Data!$B:$B,Figure16!$B7199,Data!$A:$A,Figure16!$A7199)</f>
        <v>0</v>
      </c>
      <c r="E7199" s="3">
        <f>SUMIFS(Data!Q:Q,Data!$B:$B,Figure16!$B7199,Data!$A:$A,Figure16!$A7199)</f>
        <v>35799714285.714287</v>
      </c>
      <c r="F7199" s="1">
        <f t="shared" si="228"/>
        <v>0</v>
      </c>
      <c r="G7199" s="1">
        <f t="shared" si="229"/>
        <v>0</v>
      </c>
      <c r="H7199">
        <f>SUMIFS(Data!Z:Z,Data!B:B,Figure16!B7199,Data!A:A,Figure16!A7199)</f>
        <v>1</v>
      </c>
    </row>
    <row r="7200" spans="1:8">
      <c r="A7200" s="27">
        <v>2016</v>
      </c>
      <c r="B7200" t="s">
        <v>141</v>
      </c>
      <c r="C7200" s="3">
        <f>SUMIFS(Data!F:F,Data!$B:$B,Figure16!$B7200,Data!$A:$A,Figure16!$A7200)</f>
        <v>0</v>
      </c>
      <c r="D7200" s="3">
        <f>SUMIFS(Data!Y:Y,Data!$B:$B,Figure16!$B7200,Data!$A:$A,Figure16!$A7200)</f>
        <v>0</v>
      </c>
      <c r="E7200" s="3">
        <f>SUMIFS(Data!Q:Q,Data!$B:$B,Figure16!$B7200,Data!$A:$A,Figure16!$A7200)</f>
        <v>36180000000</v>
      </c>
      <c r="F7200" s="1">
        <f t="shared" si="228"/>
        <v>0</v>
      </c>
      <c r="G7200" s="1">
        <f t="shared" si="229"/>
        <v>0</v>
      </c>
      <c r="H7200">
        <f>SUMIFS(Data!Z:Z,Data!B:B,Figure16!B7200,Data!A:A,Figure16!A7200)</f>
        <v>1</v>
      </c>
    </row>
    <row r="7201" spans="1:8">
      <c r="A7201" s="27">
        <v>2017</v>
      </c>
      <c r="B7201" t="s">
        <v>141</v>
      </c>
      <c r="C7201" s="3">
        <f>SUMIFS(Data!F:F,Data!$B:$B,Figure16!$B7201,Data!$A:$A,Figure16!$A7201)</f>
        <v>0</v>
      </c>
      <c r="D7201" s="3">
        <f>SUMIFS(Data!Y:Y,Data!$B:$B,Figure16!$B7201,Data!$A:$A,Figure16!$A7201)</f>
        <v>0</v>
      </c>
      <c r="E7201" s="3">
        <f>SUMIFS(Data!Q:Q,Data!$B:$B,Figure16!$B7201,Data!$A:$A,Figure16!$A7201)</f>
        <v>37926285714.285713</v>
      </c>
      <c r="F7201" s="1">
        <f t="shared" si="228"/>
        <v>0</v>
      </c>
      <c r="G7201" s="1">
        <f t="shared" si="229"/>
        <v>0</v>
      </c>
      <c r="H7201">
        <f>SUMIFS(Data!Z:Z,Data!B:B,Figure16!B7201,Data!A:A,Figure16!A7201)</f>
        <v>1</v>
      </c>
    </row>
    <row r="7202" spans="1:8">
      <c r="A7202" s="27">
        <v>1978</v>
      </c>
      <c r="B7202" t="s">
        <v>245</v>
      </c>
      <c r="C7202" s="3">
        <f>SUMIFS(Data!F:F,Data!$B:$B,Figure16!$B7202,Data!$A:$A,Figure16!$A7202)</f>
        <v>0</v>
      </c>
      <c r="D7202" s="3">
        <f>SUMIFS(Data!Y:Y,Data!$B:$B,Figure16!$B7202,Data!$A:$A,Figure16!$A7202)</f>
        <v>0</v>
      </c>
      <c r="E7202" s="3">
        <f>SUMIFS(Data!Q:Q,Data!$B:$B,Figure16!$B7202,Data!$A:$A,Figure16!$A7202)</f>
        <v>0</v>
      </c>
      <c r="F7202" s="1" t="str">
        <f t="shared" si="228"/>
        <v/>
      </c>
      <c r="G7202" s="1" t="str">
        <f t="shared" si="229"/>
        <v/>
      </c>
      <c r="H7202">
        <f>SUMIFS(Data!Z:Z,Data!B:B,Figure16!B7202,Data!A:A,Figure16!A7202)</f>
        <v>0</v>
      </c>
    </row>
    <row r="7203" spans="1:8">
      <c r="A7203" s="27">
        <v>1979</v>
      </c>
      <c r="B7203" t="s">
        <v>245</v>
      </c>
      <c r="C7203" s="3">
        <f>SUMIFS(Data!F:F,Data!$B:$B,Figure16!$B7203,Data!$A:$A,Figure16!$A7203)</f>
        <v>0</v>
      </c>
      <c r="D7203" s="3">
        <f>SUMIFS(Data!Y:Y,Data!$B:$B,Figure16!$B7203,Data!$A:$A,Figure16!$A7203)</f>
        <v>0</v>
      </c>
      <c r="E7203" s="3">
        <f>SUMIFS(Data!Q:Q,Data!$B:$B,Figure16!$B7203,Data!$A:$A,Figure16!$A7203)</f>
        <v>0</v>
      </c>
      <c r="F7203" s="1" t="str">
        <f t="shared" si="228"/>
        <v/>
      </c>
      <c r="G7203" s="1" t="str">
        <f t="shared" si="229"/>
        <v/>
      </c>
      <c r="H7203">
        <f>SUMIFS(Data!Z:Z,Data!B:B,Figure16!B7203,Data!A:A,Figure16!A7203)</f>
        <v>0</v>
      </c>
    </row>
    <row r="7204" spans="1:8">
      <c r="A7204" s="27">
        <v>1980</v>
      </c>
      <c r="B7204" t="s">
        <v>245</v>
      </c>
      <c r="C7204" s="3">
        <f>SUMIFS(Data!F:F,Data!$B:$B,Figure16!$B7204,Data!$A:$A,Figure16!$A7204)</f>
        <v>0</v>
      </c>
      <c r="D7204" s="3">
        <f>SUMIFS(Data!Y:Y,Data!$B:$B,Figure16!$B7204,Data!$A:$A,Figure16!$A7204)</f>
        <v>0</v>
      </c>
      <c r="E7204" s="3">
        <f>SUMIFS(Data!Q:Q,Data!$B:$B,Figure16!$B7204,Data!$A:$A,Figure16!$A7204)</f>
        <v>0</v>
      </c>
      <c r="F7204" s="1" t="str">
        <f t="shared" si="228"/>
        <v/>
      </c>
      <c r="G7204" s="1" t="str">
        <f t="shared" si="229"/>
        <v/>
      </c>
      <c r="H7204">
        <f>SUMIFS(Data!Z:Z,Data!B:B,Figure16!B7204,Data!A:A,Figure16!A7204)</f>
        <v>0</v>
      </c>
    </row>
    <row r="7205" spans="1:8">
      <c r="A7205" s="27">
        <v>1981</v>
      </c>
      <c r="B7205" t="s">
        <v>245</v>
      </c>
      <c r="C7205" s="3">
        <f>SUMIFS(Data!F:F,Data!$B:$B,Figure16!$B7205,Data!$A:$A,Figure16!$A7205)</f>
        <v>0</v>
      </c>
      <c r="D7205" s="3">
        <f>SUMIFS(Data!Y:Y,Data!$B:$B,Figure16!$B7205,Data!$A:$A,Figure16!$A7205)</f>
        <v>0</v>
      </c>
      <c r="E7205" s="3">
        <f>SUMIFS(Data!Q:Q,Data!$B:$B,Figure16!$B7205,Data!$A:$A,Figure16!$A7205)</f>
        <v>0</v>
      </c>
      <c r="F7205" s="1" t="str">
        <f t="shared" si="228"/>
        <v/>
      </c>
      <c r="G7205" s="1" t="str">
        <f t="shared" si="229"/>
        <v/>
      </c>
      <c r="H7205">
        <f>SUMIFS(Data!Z:Z,Data!B:B,Figure16!B7205,Data!A:A,Figure16!A7205)</f>
        <v>0</v>
      </c>
    </row>
    <row r="7206" spans="1:8">
      <c r="A7206" s="27">
        <v>1982</v>
      </c>
      <c r="B7206" t="s">
        <v>245</v>
      </c>
      <c r="C7206" s="3">
        <f>SUMIFS(Data!F:F,Data!$B:$B,Figure16!$B7206,Data!$A:$A,Figure16!$A7206)</f>
        <v>0</v>
      </c>
      <c r="D7206" s="3">
        <f>SUMIFS(Data!Y:Y,Data!$B:$B,Figure16!$B7206,Data!$A:$A,Figure16!$A7206)</f>
        <v>0</v>
      </c>
      <c r="E7206" s="3">
        <f>SUMIFS(Data!Q:Q,Data!$B:$B,Figure16!$B7206,Data!$A:$A,Figure16!$A7206)</f>
        <v>0</v>
      </c>
      <c r="F7206" s="1" t="str">
        <f t="shared" si="228"/>
        <v/>
      </c>
      <c r="G7206" s="1" t="str">
        <f t="shared" si="229"/>
        <v/>
      </c>
      <c r="H7206">
        <f>SUMIFS(Data!Z:Z,Data!B:B,Figure16!B7206,Data!A:A,Figure16!A7206)</f>
        <v>0</v>
      </c>
    </row>
    <row r="7207" spans="1:8">
      <c r="A7207" s="27">
        <v>1983</v>
      </c>
      <c r="B7207" t="s">
        <v>245</v>
      </c>
      <c r="C7207" s="3">
        <f>SUMIFS(Data!F:F,Data!$B:$B,Figure16!$B7207,Data!$A:$A,Figure16!$A7207)</f>
        <v>0</v>
      </c>
      <c r="D7207" s="3">
        <f>SUMIFS(Data!Y:Y,Data!$B:$B,Figure16!$B7207,Data!$A:$A,Figure16!$A7207)</f>
        <v>0</v>
      </c>
      <c r="E7207" s="3">
        <f>SUMIFS(Data!Q:Q,Data!$B:$B,Figure16!$B7207,Data!$A:$A,Figure16!$A7207)</f>
        <v>0</v>
      </c>
      <c r="F7207" s="1" t="str">
        <f t="shared" si="228"/>
        <v/>
      </c>
      <c r="G7207" s="1" t="str">
        <f t="shared" si="229"/>
        <v/>
      </c>
      <c r="H7207">
        <f>SUMIFS(Data!Z:Z,Data!B:B,Figure16!B7207,Data!A:A,Figure16!A7207)</f>
        <v>0</v>
      </c>
    </row>
    <row r="7208" spans="1:8">
      <c r="A7208" s="27">
        <v>1984</v>
      </c>
      <c r="B7208" t="s">
        <v>245</v>
      </c>
      <c r="C7208" s="3">
        <f>SUMIFS(Data!F:F,Data!$B:$B,Figure16!$B7208,Data!$A:$A,Figure16!$A7208)</f>
        <v>0</v>
      </c>
      <c r="D7208" s="3">
        <f>SUMIFS(Data!Y:Y,Data!$B:$B,Figure16!$B7208,Data!$A:$A,Figure16!$A7208)</f>
        <v>0</v>
      </c>
      <c r="E7208" s="3">
        <f>SUMIFS(Data!Q:Q,Data!$B:$B,Figure16!$B7208,Data!$A:$A,Figure16!$A7208)</f>
        <v>0</v>
      </c>
      <c r="F7208" s="1" t="str">
        <f t="shared" si="228"/>
        <v/>
      </c>
      <c r="G7208" s="1" t="str">
        <f t="shared" si="229"/>
        <v/>
      </c>
      <c r="H7208">
        <f>SUMIFS(Data!Z:Z,Data!B:B,Figure16!B7208,Data!A:A,Figure16!A7208)</f>
        <v>0</v>
      </c>
    </row>
    <row r="7209" spans="1:8">
      <c r="A7209" s="27">
        <v>1985</v>
      </c>
      <c r="B7209" t="s">
        <v>245</v>
      </c>
      <c r="C7209" s="3">
        <f>SUMIFS(Data!F:F,Data!$B:$B,Figure16!$B7209,Data!$A:$A,Figure16!$A7209)</f>
        <v>0</v>
      </c>
      <c r="D7209" s="3">
        <f>SUMIFS(Data!Y:Y,Data!$B:$B,Figure16!$B7209,Data!$A:$A,Figure16!$A7209)</f>
        <v>0</v>
      </c>
      <c r="E7209" s="3">
        <f>SUMIFS(Data!Q:Q,Data!$B:$B,Figure16!$B7209,Data!$A:$A,Figure16!$A7209)</f>
        <v>0</v>
      </c>
      <c r="F7209" s="1" t="str">
        <f t="shared" si="228"/>
        <v/>
      </c>
      <c r="G7209" s="1" t="str">
        <f t="shared" si="229"/>
        <v/>
      </c>
      <c r="H7209">
        <f>SUMIFS(Data!Z:Z,Data!B:B,Figure16!B7209,Data!A:A,Figure16!A7209)</f>
        <v>0</v>
      </c>
    </row>
    <row r="7210" spans="1:8">
      <c r="A7210" s="27">
        <v>1986</v>
      </c>
      <c r="B7210" t="s">
        <v>245</v>
      </c>
      <c r="C7210" s="3">
        <f>SUMIFS(Data!F:F,Data!$B:$B,Figure16!$B7210,Data!$A:$A,Figure16!$A7210)</f>
        <v>0</v>
      </c>
      <c r="D7210" s="3">
        <f>SUMIFS(Data!Y:Y,Data!$B:$B,Figure16!$B7210,Data!$A:$A,Figure16!$A7210)</f>
        <v>0</v>
      </c>
      <c r="E7210" s="3">
        <f>SUMIFS(Data!Q:Q,Data!$B:$B,Figure16!$B7210,Data!$A:$A,Figure16!$A7210)</f>
        <v>0</v>
      </c>
      <c r="F7210" s="1" t="str">
        <f t="shared" si="228"/>
        <v/>
      </c>
      <c r="G7210" s="1" t="str">
        <f t="shared" si="229"/>
        <v/>
      </c>
      <c r="H7210">
        <f>SUMIFS(Data!Z:Z,Data!B:B,Figure16!B7210,Data!A:A,Figure16!A7210)</f>
        <v>0</v>
      </c>
    </row>
    <row r="7211" spans="1:8">
      <c r="A7211" s="27">
        <v>1987</v>
      </c>
      <c r="B7211" t="s">
        <v>245</v>
      </c>
      <c r="C7211" s="3">
        <f>SUMIFS(Data!F:F,Data!$B:$B,Figure16!$B7211,Data!$A:$A,Figure16!$A7211)</f>
        <v>0</v>
      </c>
      <c r="D7211" s="3">
        <f>SUMIFS(Data!Y:Y,Data!$B:$B,Figure16!$B7211,Data!$A:$A,Figure16!$A7211)</f>
        <v>0</v>
      </c>
      <c r="E7211" s="3">
        <f>SUMIFS(Data!Q:Q,Data!$B:$B,Figure16!$B7211,Data!$A:$A,Figure16!$A7211)</f>
        <v>0</v>
      </c>
      <c r="F7211" s="1" t="str">
        <f t="shared" si="228"/>
        <v/>
      </c>
      <c r="G7211" s="1" t="str">
        <f t="shared" si="229"/>
        <v/>
      </c>
      <c r="H7211">
        <f>SUMIFS(Data!Z:Z,Data!B:B,Figure16!B7211,Data!A:A,Figure16!A7211)</f>
        <v>0</v>
      </c>
    </row>
    <row r="7212" spans="1:8">
      <c r="A7212" s="27">
        <v>1988</v>
      </c>
      <c r="B7212" t="s">
        <v>245</v>
      </c>
      <c r="C7212" s="3">
        <f>SUMIFS(Data!F:F,Data!$B:$B,Figure16!$B7212,Data!$A:$A,Figure16!$A7212)</f>
        <v>0</v>
      </c>
      <c r="D7212" s="3">
        <f>SUMIFS(Data!Y:Y,Data!$B:$B,Figure16!$B7212,Data!$A:$A,Figure16!$A7212)</f>
        <v>0</v>
      </c>
      <c r="E7212" s="3">
        <f>SUMIFS(Data!Q:Q,Data!$B:$B,Figure16!$B7212,Data!$A:$A,Figure16!$A7212)</f>
        <v>0</v>
      </c>
      <c r="F7212" s="1" t="str">
        <f t="shared" si="228"/>
        <v/>
      </c>
      <c r="G7212" s="1" t="str">
        <f t="shared" si="229"/>
        <v/>
      </c>
      <c r="H7212">
        <f>SUMIFS(Data!Z:Z,Data!B:B,Figure16!B7212,Data!A:A,Figure16!A7212)</f>
        <v>0</v>
      </c>
    </row>
    <row r="7213" spans="1:8">
      <c r="A7213" s="27">
        <v>1989</v>
      </c>
      <c r="B7213" t="s">
        <v>245</v>
      </c>
      <c r="C7213" s="3">
        <f>SUMIFS(Data!F:F,Data!$B:$B,Figure16!$B7213,Data!$A:$A,Figure16!$A7213)</f>
        <v>0</v>
      </c>
      <c r="D7213" s="3">
        <f>SUMIFS(Data!Y:Y,Data!$B:$B,Figure16!$B7213,Data!$A:$A,Figure16!$A7213)</f>
        <v>0</v>
      </c>
      <c r="E7213" s="3">
        <f>SUMIFS(Data!Q:Q,Data!$B:$B,Figure16!$B7213,Data!$A:$A,Figure16!$A7213)</f>
        <v>0</v>
      </c>
      <c r="F7213" s="1" t="str">
        <f t="shared" si="228"/>
        <v/>
      </c>
      <c r="G7213" s="1" t="str">
        <f t="shared" si="229"/>
        <v/>
      </c>
      <c r="H7213">
        <f>SUMIFS(Data!Z:Z,Data!B:B,Figure16!B7213,Data!A:A,Figure16!A7213)</f>
        <v>0</v>
      </c>
    </row>
    <row r="7214" spans="1:8">
      <c r="A7214" s="27">
        <v>1990</v>
      </c>
      <c r="B7214" t="s">
        <v>245</v>
      </c>
      <c r="C7214" s="3">
        <f>SUMIFS(Data!F:F,Data!$B:$B,Figure16!$B7214,Data!$A:$A,Figure16!$A7214)</f>
        <v>0</v>
      </c>
      <c r="D7214" s="3">
        <f>SUMIFS(Data!Y:Y,Data!$B:$B,Figure16!$B7214,Data!$A:$A,Figure16!$A7214)</f>
        <v>0</v>
      </c>
      <c r="E7214" s="3">
        <f>SUMIFS(Data!Q:Q,Data!$B:$B,Figure16!$B7214,Data!$A:$A,Figure16!$A7214)</f>
        <v>8824447.7402232457</v>
      </c>
      <c r="F7214" s="1">
        <f t="shared" si="228"/>
        <v>0</v>
      </c>
      <c r="G7214" s="1">
        <f t="shared" si="229"/>
        <v>0</v>
      </c>
      <c r="H7214">
        <f>SUMIFS(Data!Z:Z,Data!B:B,Figure16!B7214,Data!A:A,Figure16!A7214)</f>
        <v>0</v>
      </c>
    </row>
    <row r="7215" spans="1:8">
      <c r="A7215" s="27">
        <v>1991</v>
      </c>
      <c r="B7215" t="s">
        <v>245</v>
      </c>
      <c r="C7215" s="3">
        <f>SUMIFS(Data!F:F,Data!$B:$B,Figure16!$B7215,Data!$A:$A,Figure16!$A7215)</f>
        <v>0</v>
      </c>
      <c r="D7215" s="3">
        <f>SUMIFS(Data!Y:Y,Data!$B:$B,Figure16!$B7215,Data!$A:$A,Figure16!$A7215)</f>
        <v>0</v>
      </c>
      <c r="E7215" s="3">
        <f>SUMIFS(Data!Q:Q,Data!$B:$B,Figure16!$B7215,Data!$A:$A,Figure16!$A7215)</f>
        <v>9365165.9136937205</v>
      </c>
      <c r="F7215" s="1">
        <f t="shared" si="228"/>
        <v>0</v>
      </c>
      <c r="G7215" s="1">
        <f t="shared" si="229"/>
        <v>0</v>
      </c>
      <c r="H7215">
        <f>SUMIFS(Data!Z:Z,Data!B:B,Figure16!B7215,Data!A:A,Figure16!A7215)</f>
        <v>0</v>
      </c>
    </row>
    <row r="7216" spans="1:8">
      <c r="A7216" s="27">
        <v>1992</v>
      </c>
      <c r="B7216" t="s">
        <v>245</v>
      </c>
      <c r="C7216" s="3">
        <f>SUMIFS(Data!F:F,Data!$B:$B,Figure16!$B7216,Data!$A:$A,Figure16!$A7216)</f>
        <v>0</v>
      </c>
      <c r="D7216" s="3">
        <f>SUMIFS(Data!Y:Y,Data!$B:$B,Figure16!$B7216,Data!$A:$A,Figure16!$A7216)</f>
        <v>0</v>
      </c>
      <c r="E7216" s="3">
        <f>SUMIFS(Data!Q:Q,Data!$B:$B,Figure16!$B7216,Data!$A:$A,Figure16!$A7216)</f>
        <v>9742949.4712103419</v>
      </c>
      <c r="F7216" s="1">
        <f t="shared" si="228"/>
        <v>0</v>
      </c>
      <c r="G7216" s="1">
        <f t="shared" si="229"/>
        <v>0</v>
      </c>
      <c r="H7216">
        <f>SUMIFS(Data!Z:Z,Data!B:B,Figure16!B7216,Data!A:A,Figure16!A7216)</f>
        <v>0</v>
      </c>
    </row>
    <row r="7217" spans="1:8">
      <c r="A7217" s="27">
        <v>1993</v>
      </c>
      <c r="B7217" t="s">
        <v>245</v>
      </c>
      <c r="C7217" s="3">
        <f>SUMIFS(Data!F:F,Data!$B:$B,Figure16!$B7217,Data!$A:$A,Figure16!$A7217)</f>
        <v>0</v>
      </c>
      <c r="D7217" s="3">
        <f>SUMIFS(Data!Y:Y,Data!$B:$B,Figure16!$B7217,Data!$A:$A,Figure16!$A7217)</f>
        <v>0</v>
      </c>
      <c r="E7217" s="3">
        <f>SUMIFS(Data!Q:Q,Data!$B:$B,Figure16!$B7217,Data!$A:$A,Figure16!$A7217)</f>
        <v>9630762.9538963698</v>
      </c>
      <c r="F7217" s="1">
        <f t="shared" si="228"/>
        <v>0</v>
      </c>
      <c r="G7217" s="1">
        <f t="shared" si="229"/>
        <v>0</v>
      </c>
      <c r="H7217">
        <f>SUMIFS(Data!Z:Z,Data!B:B,Figure16!B7217,Data!A:A,Figure16!A7217)</f>
        <v>0</v>
      </c>
    </row>
    <row r="7218" spans="1:8">
      <c r="A7218" s="27">
        <v>1994</v>
      </c>
      <c r="B7218" t="s">
        <v>245</v>
      </c>
      <c r="C7218" s="3">
        <f>SUMIFS(Data!F:F,Data!$B:$B,Figure16!$B7218,Data!$A:$A,Figure16!$A7218)</f>
        <v>0</v>
      </c>
      <c r="D7218" s="3">
        <f>SUMIFS(Data!Y:Y,Data!$B:$B,Figure16!$B7218,Data!$A:$A,Figure16!$A7218)</f>
        <v>0</v>
      </c>
      <c r="E7218" s="3">
        <f>SUMIFS(Data!Q:Q,Data!$B:$B,Figure16!$B7218,Data!$A:$A,Figure16!$A7218)</f>
        <v>10886825.559292294</v>
      </c>
      <c r="F7218" s="1">
        <f t="shared" si="228"/>
        <v>0</v>
      </c>
      <c r="G7218" s="1">
        <f t="shared" si="229"/>
        <v>0</v>
      </c>
      <c r="H7218">
        <f>SUMIFS(Data!Z:Z,Data!B:B,Figure16!B7218,Data!A:A,Figure16!A7218)</f>
        <v>0</v>
      </c>
    </row>
    <row r="7219" spans="1:8">
      <c r="A7219" s="27">
        <v>1995</v>
      </c>
      <c r="B7219" t="s">
        <v>245</v>
      </c>
      <c r="C7219" s="3">
        <f>SUMIFS(Data!F:F,Data!$B:$B,Figure16!$B7219,Data!$A:$A,Figure16!$A7219)</f>
        <v>0</v>
      </c>
      <c r="D7219" s="3">
        <f>SUMIFS(Data!Y:Y,Data!$B:$B,Figure16!$B7219,Data!$A:$A,Figure16!$A7219)</f>
        <v>0</v>
      </c>
      <c r="E7219" s="3">
        <f>SUMIFS(Data!Q:Q,Data!$B:$B,Figure16!$B7219,Data!$A:$A,Figure16!$A7219)</f>
        <v>11025945.144551519</v>
      </c>
      <c r="F7219" s="1">
        <f t="shared" si="228"/>
        <v>0</v>
      </c>
      <c r="G7219" s="1">
        <f t="shared" si="229"/>
        <v>0</v>
      </c>
      <c r="H7219">
        <f>SUMIFS(Data!Z:Z,Data!B:B,Figure16!B7219,Data!A:A,Figure16!A7219)</f>
        <v>0</v>
      </c>
    </row>
    <row r="7220" spans="1:8">
      <c r="A7220" s="27">
        <v>1996</v>
      </c>
      <c r="B7220" t="s">
        <v>245</v>
      </c>
      <c r="C7220" s="3">
        <f>SUMIFS(Data!F:F,Data!$B:$B,Figure16!$B7220,Data!$A:$A,Figure16!$A7220)</f>
        <v>0</v>
      </c>
      <c r="D7220" s="3">
        <f>SUMIFS(Data!Y:Y,Data!$B:$B,Figure16!$B7220,Data!$A:$A,Figure16!$A7220)</f>
        <v>0</v>
      </c>
      <c r="E7220" s="3">
        <f>SUMIFS(Data!Q:Q,Data!$B:$B,Figure16!$B7220,Data!$A:$A,Figure16!$A7220)</f>
        <v>12334846.232099539</v>
      </c>
      <c r="F7220" s="1">
        <f t="shared" si="228"/>
        <v>0</v>
      </c>
      <c r="G7220" s="1">
        <f t="shared" si="229"/>
        <v>0</v>
      </c>
      <c r="H7220">
        <f>SUMIFS(Data!Z:Z,Data!B:B,Figure16!B7220,Data!A:A,Figure16!A7220)</f>
        <v>0</v>
      </c>
    </row>
    <row r="7221" spans="1:8">
      <c r="A7221" s="27">
        <v>1997</v>
      </c>
      <c r="B7221" t="s">
        <v>245</v>
      </c>
      <c r="C7221" s="3">
        <f>SUMIFS(Data!F:F,Data!$B:$B,Figure16!$B7221,Data!$A:$A,Figure16!$A7221)</f>
        <v>0</v>
      </c>
      <c r="D7221" s="3">
        <f>SUMIFS(Data!Y:Y,Data!$B:$B,Figure16!$B7221,Data!$A:$A,Figure16!$A7221)</f>
        <v>0</v>
      </c>
      <c r="E7221" s="3">
        <f>SUMIFS(Data!Q:Q,Data!$B:$B,Figure16!$B7221,Data!$A:$A,Figure16!$A7221)</f>
        <v>12700905.447528575</v>
      </c>
      <c r="F7221" s="1">
        <f t="shared" si="228"/>
        <v>0</v>
      </c>
      <c r="G7221" s="1">
        <f t="shared" si="229"/>
        <v>0</v>
      </c>
      <c r="H7221">
        <f>SUMIFS(Data!Z:Z,Data!B:B,Figure16!B7221,Data!A:A,Figure16!A7221)</f>
        <v>0</v>
      </c>
    </row>
    <row r="7222" spans="1:8">
      <c r="A7222" s="27">
        <v>1998</v>
      </c>
      <c r="B7222" t="s">
        <v>245</v>
      </c>
      <c r="C7222" s="3">
        <f>SUMIFS(Data!F:F,Data!$B:$B,Figure16!$B7222,Data!$A:$A,Figure16!$A7222)</f>
        <v>0</v>
      </c>
      <c r="D7222" s="3">
        <f>SUMIFS(Data!Y:Y,Data!$B:$B,Figure16!$B7222,Data!$A:$A,Figure16!$A7222)</f>
        <v>0</v>
      </c>
      <c r="E7222" s="3">
        <f>SUMIFS(Data!Q:Q,Data!$B:$B,Figure16!$B7222,Data!$A:$A,Figure16!$A7222)</f>
        <v>12757632.868450809</v>
      </c>
      <c r="F7222" s="1">
        <f t="shared" si="228"/>
        <v>0</v>
      </c>
      <c r="G7222" s="1">
        <f t="shared" si="229"/>
        <v>0</v>
      </c>
      <c r="H7222">
        <f>SUMIFS(Data!Z:Z,Data!B:B,Figure16!B7222,Data!A:A,Figure16!A7222)</f>
        <v>0</v>
      </c>
    </row>
    <row r="7223" spans="1:8">
      <c r="A7223" s="27">
        <v>1999</v>
      </c>
      <c r="B7223" t="s">
        <v>245</v>
      </c>
      <c r="C7223" s="3">
        <f>SUMIFS(Data!F:F,Data!$B:$B,Figure16!$B7223,Data!$A:$A,Figure16!$A7223)</f>
        <v>0</v>
      </c>
      <c r="D7223" s="3">
        <f>SUMIFS(Data!Y:Y,Data!$B:$B,Figure16!$B7223,Data!$A:$A,Figure16!$A7223)</f>
        <v>0</v>
      </c>
      <c r="E7223" s="3">
        <f>SUMIFS(Data!Q:Q,Data!$B:$B,Figure16!$B7223,Data!$A:$A,Figure16!$A7223)</f>
        <v>13687141.105877798</v>
      </c>
      <c r="F7223" s="1">
        <f t="shared" si="228"/>
        <v>0</v>
      </c>
      <c r="G7223" s="1">
        <f t="shared" si="229"/>
        <v>0</v>
      </c>
      <c r="H7223">
        <f>SUMIFS(Data!Z:Z,Data!B:B,Figure16!B7223,Data!A:A,Figure16!A7223)</f>
        <v>0</v>
      </c>
    </row>
    <row r="7224" spans="1:8">
      <c r="A7224" s="27">
        <v>2000</v>
      </c>
      <c r="B7224" t="s">
        <v>245</v>
      </c>
      <c r="C7224" s="3">
        <f>SUMIFS(Data!F:F,Data!$B:$B,Figure16!$B7224,Data!$A:$A,Figure16!$A7224)</f>
        <v>0</v>
      </c>
      <c r="D7224" s="3">
        <f>SUMIFS(Data!Y:Y,Data!$B:$B,Figure16!$B7224,Data!$A:$A,Figure16!$A7224)</f>
        <v>0</v>
      </c>
      <c r="E7224" s="3">
        <f>SUMIFS(Data!Q:Q,Data!$B:$B,Figure16!$B7224,Data!$A:$A,Figure16!$A7224)</f>
        <v>13742057.050092764</v>
      </c>
      <c r="F7224" s="1">
        <f t="shared" si="228"/>
        <v>0</v>
      </c>
      <c r="G7224" s="1">
        <f t="shared" si="229"/>
        <v>0</v>
      </c>
      <c r="H7224">
        <f>SUMIFS(Data!Z:Z,Data!B:B,Figure16!B7224,Data!A:A,Figure16!A7224)</f>
        <v>0</v>
      </c>
    </row>
    <row r="7225" spans="1:8">
      <c r="A7225" s="27">
        <v>2001</v>
      </c>
      <c r="B7225" t="s">
        <v>245</v>
      </c>
      <c r="C7225" s="3">
        <f>SUMIFS(Data!F:F,Data!$B:$B,Figure16!$B7225,Data!$A:$A,Figure16!$A7225)</f>
        <v>0</v>
      </c>
      <c r="D7225" s="3">
        <f>SUMIFS(Data!Y:Y,Data!$B:$B,Figure16!$B7225,Data!$A:$A,Figure16!$A7225)</f>
        <v>0</v>
      </c>
      <c r="E7225" s="3">
        <f>SUMIFS(Data!Q:Q,Data!$B:$B,Figure16!$B7225,Data!$A:$A,Figure16!$A7225)</f>
        <v>13196544.946725976</v>
      </c>
      <c r="F7225" s="1">
        <f t="shared" si="228"/>
        <v>0</v>
      </c>
      <c r="G7225" s="1">
        <f t="shared" si="229"/>
        <v>0</v>
      </c>
      <c r="H7225">
        <f>SUMIFS(Data!Z:Z,Data!B:B,Figure16!B7225,Data!A:A,Figure16!A7225)</f>
        <v>0</v>
      </c>
    </row>
    <row r="7226" spans="1:8">
      <c r="A7226" s="27">
        <v>2002</v>
      </c>
      <c r="B7226" t="s">
        <v>245</v>
      </c>
      <c r="C7226" s="3">
        <f>SUMIFS(Data!F:F,Data!$B:$B,Figure16!$B7226,Data!$A:$A,Figure16!$A7226)</f>
        <v>0</v>
      </c>
      <c r="D7226" s="3">
        <f>SUMIFS(Data!Y:Y,Data!$B:$B,Figure16!$B7226,Data!$A:$A,Figure16!$A7226)</f>
        <v>0</v>
      </c>
      <c r="E7226" s="3">
        <f>SUMIFS(Data!Q:Q,Data!$B:$B,Figure16!$B7226,Data!$A:$A,Figure16!$A7226)</f>
        <v>15450994.241008367</v>
      </c>
      <c r="F7226" s="1">
        <f t="shared" si="228"/>
        <v>0</v>
      </c>
      <c r="G7226" s="1">
        <f t="shared" si="229"/>
        <v>0</v>
      </c>
      <c r="H7226">
        <f>SUMIFS(Data!Z:Z,Data!B:B,Figure16!B7226,Data!A:A,Figure16!A7226)</f>
        <v>0</v>
      </c>
    </row>
    <row r="7227" spans="1:8">
      <c r="A7227" s="27">
        <v>2003</v>
      </c>
      <c r="B7227" t="s">
        <v>245</v>
      </c>
      <c r="C7227" s="3">
        <f>SUMIFS(Data!F:F,Data!$B:$B,Figure16!$B7227,Data!$A:$A,Figure16!$A7227)</f>
        <v>0</v>
      </c>
      <c r="D7227" s="3">
        <f>SUMIFS(Data!Y:Y,Data!$B:$B,Figure16!$B7227,Data!$A:$A,Figure16!$A7227)</f>
        <v>0</v>
      </c>
      <c r="E7227" s="3">
        <f>SUMIFS(Data!Q:Q,Data!$B:$B,Figure16!$B7227,Data!$A:$A,Figure16!$A7227)</f>
        <v>18231078.539464295</v>
      </c>
      <c r="F7227" s="1">
        <f t="shared" ref="F7227:F7290" si="230">IF(E7227&gt;0,C7227/E7227*100,"")</f>
        <v>0</v>
      </c>
      <c r="G7227" s="1">
        <f t="shared" ref="G7227:G7290" si="231">IF($E7227&gt;0,D7227/$E7227*100,"")</f>
        <v>0</v>
      </c>
      <c r="H7227">
        <f>SUMIFS(Data!Z:Z,Data!B:B,Figure16!B7227,Data!A:A,Figure16!A7227)</f>
        <v>0</v>
      </c>
    </row>
    <row r="7228" spans="1:8">
      <c r="A7228" s="27">
        <v>2004</v>
      </c>
      <c r="B7228" t="s">
        <v>245</v>
      </c>
      <c r="C7228" s="3">
        <f>SUMIFS(Data!F:F,Data!$B:$B,Figure16!$B7228,Data!$A:$A,Figure16!$A7228)</f>
        <v>0</v>
      </c>
      <c r="D7228" s="3">
        <f>SUMIFS(Data!Y:Y,Data!$B:$B,Figure16!$B7228,Data!$A:$A,Figure16!$A7228)</f>
        <v>0</v>
      </c>
      <c r="E7228" s="3">
        <f>SUMIFS(Data!Q:Q,Data!$B:$B,Figure16!$B7228,Data!$A:$A,Figure16!$A7228)</f>
        <v>21534931.607589353</v>
      </c>
      <c r="F7228" s="1">
        <f t="shared" si="230"/>
        <v>0</v>
      </c>
      <c r="G7228" s="1">
        <f t="shared" si="231"/>
        <v>0</v>
      </c>
      <c r="H7228">
        <f>SUMIFS(Data!Z:Z,Data!B:B,Figure16!B7228,Data!A:A,Figure16!A7228)</f>
        <v>0</v>
      </c>
    </row>
    <row r="7229" spans="1:8">
      <c r="A7229" s="27">
        <v>2005</v>
      </c>
      <c r="B7229" t="s">
        <v>245</v>
      </c>
      <c r="C7229" s="3">
        <f>SUMIFS(Data!F:F,Data!$B:$B,Figure16!$B7229,Data!$A:$A,Figure16!$A7229)</f>
        <v>0</v>
      </c>
      <c r="D7229" s="3">
        <f>SUMIFS(Data!Y:Y,Data!$B:$B,Figure16!$B7229,Data!$A:$A,Figure16!$A7229)</f>
        <v>0</v>
      </c>
      <c r="E7229" s="3">
        <f>SUMIFS(Data!Q:Q,Data!$B:$B,Figure16!$B7229,Data!$A:$A,Figure16!$A7229)</f>
        <v>21839098.892707139</v>
      </c>
      <c r="F7229" s="1">
        <f t="shared" si="230"/>
        <v>0</v>
      </c>
      <c r="G7229" s="1">
        <f t="shared" si="231"/>
        <v>0</v>
      </c>
      <c r="H7229">
        <f>SUMIFS(Data!Z:Z,Data!B:B,Figure16!B7229,Data!A:A,Figure16!A7229)</f>
        <v>0</v>
      </c>
    </row>
    <row r="7230" spans="1:8">
      <c r="A7230" s="27">
        <v>2006</v>
      </c>
      <c r="B7230" t="s">
        <v>245</v>
      </c>
      <c r="C7230" s="3">
        <f>SUMIFS(Data!F:F,Data!$B:$B,Figure16!$B7230,Data!$A:$A,Figure16!$A7230)</f>
        <v>0</v>
      </c>
      <c r="D7230" s="3">
        <f>SUMIFS(Data!Y:Y,Data!$B:$B,Figure16!$B7230,Data!$A:$A,Figure16!$A7230)</f>
        <v>0</v>
      </c>
      <c r="E7230" s="3">
        <f>SUMIFS(Data!Q:Q,Data!$B:$B,Figure16!$B7230,Data!$A:$A,Figure16!$A7230)</f>
        <v>22902861.445783131</v>
      </c>
      <c r="F7230" s="1">
        <f t="shared" si="230"/>
        <v>0</v>
      </c>
      <c r="G7230" s="1">
        <f t="shared" si="231"/>
        <v>0</v>
      </c>
      <c r="H7230">
        <f>SUMIFS(Data!Z:Z,Data!B:B,Figure16!B7230,Data!A:A,Figure16!A7230)</f>
        <v>0</v>
      </c>
    </row>
    <row r="7231" spans="1:8">
      <c r="A7231" s="27">
        <v>2007</v>
      </c>
      <c r="B7231" t="s">
        <v>245</v>
      </c>
      <c r="C7231" s="3">
        <f>SUMIFS(Data!F:F,Data!$B:$B,Figure16!$B7231,Data!$A:$A,Figure16!$A7231)</f>
        <v>0</v>
      </c>
      <c r="D7231" s="3">
        <f>SUMIFS(Data!Y:Y,Data!$B:$B,Figure16!$B7231,Data!$A:$A,Figure16!$A7231)</f>
        <v>0</v>
      </c>
      <c r="E7231" s="3">
        <f>SUMIFS(Data!Q:Q,Data!$B:$B,Figure16!$B7231,Data!$A:$A,Figure16!$A7231)</f>
        <v>27030374.027278051</v>
      </c>
      <c r="F7231" s="1">
        <f t="shared" si="230"/>
        <v>0</v>
      </c>
      <c r="G7231" s="1">
        <f t="shared" si="231"/>
        <v>0</v>
      </c>
      <c r="H7231">
        <f>SUMIFS(Data!Z:Z,Data!B:B,Figure16!B7231,Data!A:A,Figure16!A7231)</f>
        <v>0</v>
      </c>
    </row>
    <row r="7232" spans="1:8">
      <c r="A7232" s="27">
        <v>2008</v>
      </c>
      <c r="B7232" t="s">
        <v>245</v>
      </c>
      <c r="C7232" s="3">
        <f>SUMIFS(Data!F:F,Data!$B:$B,Figure16!$B7232,Data!$A:$A,Figure16!$A7232)</f>
        <v>0</v>
      </c>
      <c r="D7232" s="3">
        <f>SUMIFS(Data!Y:Y,Data!$B:$B,Figure16!$B7232,Data!$A:$A,Figure16!$A7232)</f>
        <v>0</v>
      </c>
      <c r="E7232" s="3">
        <f>SUMIFS(Data!Q:Q,Data!$B:$B,Figure16!$B7232,Data!$A:$A,Figure16!$A7232)</f>
        <v>30290219.761784937</v>
      </c>
      <c r="F7232" s="1">
        <f t="shared" si="230"/>
        <v>0</v>
      </c>
      <c r="G7232" s="1">
        <f t="shared" si="231"/>
        <v>0</v>
      </c>
      <c r="H7232">
        <f>SUMIFS(Data!Z:Z,Data!B:B,Figure16!B7232,Data!A:A,Figure16!A7232)</f>
        <v>0</v>
      </c>
    </row>
    <row r="7233" spans="1:8">
      <c r="A7233" s="27">
        <v>2009</v>
      </c>
      <c r="B7233" t="s">
        <v>245</v>
      </c>
      <c r="C7233" s="3">
        <f>SUMIFS(Data!F:F,Data!$B:$B,Figure16!$B7233,Data!$A:$A,Figure16!$A7233)</f>
        <v>0</v>
      </c>
      <c r="D7233" s="3">
        <f>SUMIFS(Data!Y:Y,Data!$B:$B,Figure16!$B7233,Data!$A:$A,Figure16!$A7233)</f>
        <v>0</v>
      </c>
      <c r="E7233" s="3">
        <f>SUMIFS(Data!Q:Q,Data!$B:$B,Figure16!$B7233,Data!$A:$A,Figure16!$A7233)</f>
        <v>27101076.275152083</v>
      </c>
      <c r="F7233" s="1">
        <f t="shared" si="230"/>
        <v>0</v>
      </c>
      <c r="G7233" s="1">
        <f t="shared" si="231"/>
        <v>0</v>
      </c>
      <c r="H7233">
        <f>SUMIFS(Data!Z:Z,Data!B:B,Figure16!B7233,Data!A:A,Figure16!A7233)</f>
        <v>0</v>
      </c>
    </row>
    <row r="7234" spans="1:8">
      <c r="A7234" s="27">
        <v>2010</v>
      </c>
      <c r="B7234" t="s">
        <v>245</v>
      </c>
      <c r="C7234" s="3">
        <f>SUMIFS(Data!F:F,Data!$B:$B,Figure16!$B7234,Data!$A:$A,Figure16!$A7234)</f>
        <v>0</v>
      </c>
      <c r="D7234" s="3">
        <f>SUMIFS(Data!Y:Y,Data!$B:$B,Figure16!$B7234,Data!$A:$A,Figure16!$A7234)</f>
        <v>0</v>
      </c>
      <c r="E7234" s="3">
        <f>SUMIFS(Data!Q:Q,Data!$B:$B,Figure16!$B7234,Data!$A:$A,Figure16!$A7234)</f>
        <v>31823518.620436616</v>
      </c>
      <c r="F7234" s="1">
        <f t="shared" si="230"/>
        <v>0</v>
      </c>
      <c r="G7234" s="1">
        <f t="shared" si="231"/>
        <v>0</v>
      </c>
      <c r="H7234">
        <f>SUMIFS(Data!Z:Z,Data!B:B,Figure16!B7234,Data!A:A,Figure16!A7234)</f>
        <v>0</v>
      </c>
    </row>
    <row r="7235" spans="1:8">
      <c r="A7235" s="27">
        <v>2011</v>
      </c>
      <c r="B7235" t="s">
        <v>245</v>
      </c>
      <c r="C7235" s="3">
        <f>SUMIFS(Data!F:F,Data!$B:$B,Figure16!$B7235,Data!$A:$A,Figure16!$A7235)</f>
        <v>0</v>
      </c>
      <c r="D7235" s="3">
        <f>SUMIFS(Data!Y:Y,Data!$B:$B,Figure16!$B7235,Data!$A:$A,Figure16!$A7235)</f>
        <v>0</v>
      </c>
      <c r="E7235" s="3">
        <f>SUMIFS(Data!Q:Q,Data!$B:$B,Figure16!$B7235,Data!$A:$A,Figure16!$A7235)</f>
        <v>38711827.753731094</v>
      </c>
      <c r="F7235" s="1">
        <f t="shared" si="230"/>
        <v>0</v>
      </c>
      <c r="G7235" s="1">
        <f t="shared" si="231"/>
        <v>0</v>
      </c>
      <c r="H7235">
        <f>SUMIFS(Data!Z:Z,Data!B:B,Figure16!B7235,Data!A:A,Figure16!A7235)</f>
        <v>0</v>
      </c>
    </row>
    <row r="7236" spans="1:8">
      <c r="A7236" s="27">
        <v>2012</v>
      </c>
      <c r="B7236" t="s">
        <v>245</v>
      </c>
      <c r="C7236" s="3">
        <f>SUMIFS(Data!F:F,Data!$B:$B,Figure16!$B7236,Data!$A:$A,Figure16!$A7236)</f>
        <v>0</v>
      </c>
      <c r="D7236" s="3">
        <f>SUMIFS(Data!Y:Y,Data!$B:$B,Figure16!$B7236,Data!$A:$A,Figure16!$A7236)</f>
        <v>0</v>
      </c>
      <c r="E7236" s="3">
        <f>SUMIFS(Data!Q:Q,Data!$B:$B,Figure16!$B7236,Data!$A:$A,Figure16!$A7236)</f>
        <v>37671734.825453304</v>
      </c>
      <c r="F7236" s="1">
        <f t="shared" si="230"/>
        <v>0</v>
      </c>
      <c r="G7236" s="1">
        <f t="shared" si="231"/>
        <v>0</v>
      </c>
      <c r="H7236">
        <f>SUMIFS(Data!Z:Z,Data!B:B,Figure16!B7236,Data!A:A,Figure16!A7236)</f>
        <v>0</v>
      </c>
    </row>
    <row r="7237" spans="1:8">
      <c r="A7237" s="27">
        <v>2013</v>
      </c>
      <c r="B7237" t="s">
        <v>245</v>
      </c>
      <c r="C7237" s="3">
        <f>SUMIFS(Data!F:F,Data!$B:$B,Figure16!$B7237,Data!$A:$A,Figure16!$A7237)</f>
        <v>0</v>
      </c>
      <c r="D7237" s="3">
        <f>SUMIFS(Data!Y:Y,Data!$B:$B,Figure16!$B7237,Data!$A:$A,Figure16!$A7237)</f>
        <v>0</v>
      </c>
      <c r="E7237" s="3">
        <f>SUMIFS(Data!Q:Q,Data!$B:$B,Figure16!$B7237,Data!$A:$A,Figure16!$A7237)</f>
        <v>37509122.072712779</v>
      </c>
      <c r="F7237" s="1">
        <f t="shared" si="230"/>
        <v>0</v>
      </c>
      <c r="G7237" s="1">
        <f t="shared" si="231"/>
        <v>0</v>
      </c>
      <c r="H7237">
        <f>SUMIFS(Data!Z:Z,Data!B:B,Figure16!B7237,Data!A:A,Figure16!A7237)</f>
        <v>0</v>
      </c>
    </row>
    <row r="7238" spans="1:8">
      <c r="A7238" s="27">
        <v>2014</v>
      </c>
      <c r="B7238" t="s">
        <v>245</v>
      </c>
      <c r="C7238" s="3">
        <f>SUMIFS(Data!F:F,Data!$B:$B,Figure16!$B7238,Data!$A:$A,Figure16!$A7238)</f>
        <v>0</v>
      </c>
      <c r="D7238" s="3">
        <f>SUMIFS(Data!Y:Y,Data!$B:$B,Figure16!$B7238,Data!$A:$A,Figure16!$A7238)</f>
        <v>0</v>
      </c>
      <c r="E7238" s="3">
        <f>SUMIFS(Data!Q:Q,Data!$B:$B,Figure16!$B7238,Data!$A:$A,Figure16!$A7238)</f>
        <v>37290587.499868132</v>
      </c>
      <c r="F7238" s="1">
        <f t="shared" si="230"/>
        <v>0</v>
      </c>
      <c r="G7238" s="1">
        <f t="shared" si="231"/>
        <v>0</v>
      </c>
      <c r="H7238">
        <f>SUMIFS(Data!Z:Z,Data!B:B,Figure16!B7238,Data!A:A,Figure16!A7238)</f>
        <v>0</v>
      </c>
    </row>
    <row r="7239" spans="1:8">
      <c r="A7239" s="27">
        <v>2015</v>
      </c>
      <c r="B7239" t="s">
        <v>245</v>
      </c>
      <c r="C7239" s="3">
        <f>SUMIFS(Data!F:F,Data!$B:$B,Figure16!$B7239,Data!$A:$A,Figure16!$A7239)</f>
        <v>0</v>
      </c>
      <c r="D7239" s="3">
        <f>SUMIFS(Data!Y:Y,Data!$B:$B,Figure16!$B7239,Data!$A:$A,Figure16!$A7239)</f>
        <v>0</v>
      </c>
      <c r="E7239" s="3">
        <f>SUMIFS(Data!Q:Q,Data!$B:$B,Figure16!$B7239,Data!$A:$A,Figure16!$A7239)</f>
        <v>35556038.817649543</v>
      </c>
      <c r="F7239" s="1">
        <f t="shared" si="230"/>
        <v>0</v>
      </c>
      <c r="G7239" s="1">
        <f t="shared" si="231"/>
        <v>0</v>
      </c>
      <c r="H7239">
        <f>SUMIFS(Data!Z:Z,Data!B:B,Figure16!B7239,Data!A:A,Figure16!A7239)</f>
        <v>0</v>
      </c>
    </row>
    <row r="7240" spans="1:8">
      <c r="A7240" s="27">
        <v>2016</v>
      </c>
      <c r="B7240" t="s">
        <v>245</v>
      </c>
      <c r="C7240" s="3">
        <f>SUMIFS(Data!F:F,Data!$B:$B,Figure16!$B7240,Data!$A:$A,Figure16!$A7240)</f>
        <v>0</v>
      </c>
      <c r="D7240" s="3">
        <f>SUMIFS(Data!Y:Y,Data!$B:$B,Figure16!$B7240,Data!$A:$A,Figure16!$A7240)</f>
        <v>0</v>
      </c>
      <c r="E7240" s="3">
        <f>SUMIFS(Data!Q:Q,Data!$B:$B,Figure16!$B7240,Data!$A:$A,Figure16!$A7240)</f>
        <v>36572611.885314792</v>
      </c>
      <c r="F7240" s="1">
        <f t="shared" si="230"/>
        <v>0</v>
      </c>
      <c r="G7240" s="1">
        <f t="shared" si="231"/>
        <v>0</v>
      </c>
      <c r="H7240">
        <f>SUMIFS(Data!Z:Z,Data!B:B,Figure16!B7240,Data!A:A,Figure16!A7240)</f>
        <v>0</v>
      </c>
    </row>
    <row r="7241" spans="1:8">
      <c r="A7241" s="27">
        <v>2017</v>
      </c>
      <c r="B7241" t="s">
        <v>245</v>
      </c>
      <c r="C7241" s="3">
        <f>SUMIFS(Data!F:F,Data!$B:$B,Figure16!$B7241,Data!$A:$A,Figure16!$A7241)</f>
        <v>0</v>
      </c>
      <c r="D7241" s="3">
        <f>SUMIFS(Data!Y:Y,Data!$B:$B,Figure16!$B7241,Data!$A:$A,Figure16!$A7241)</f>
        <v>0</v>
      </c>
      <c r="E7241" s="3">
        <f>SUMIFS(Data!Q:Q,Data!$B:$B,Figure16!$B7241,Data!$A:$A,Figure16!$A7241)</f>
        <v>39731317.304448716</v>
      </c>
      <c r="F7241" s="1">
        <f t="shared" si="230"/>
        <v>0</v>
      </c>
      <c r="G7241" s="1">
        <f t="shared" si="231"/>
        <v>0</v>
      </c>
      <c r="H7241">
        <f>SUMIFS(Data!Z:Z,Data!B:B,Figure16!B7241,Data!A:A,Figure16!A7241)</f>
        <v>0</v>
      </c>
    </row>
    <row r="7242" spans="1:8">
      <c r="A7242" s="27">
        <v>1962</v>
      </c>
      <c r="B7242" t="s">
        <v>85</v>
      </c>
      <c r="C7242" s="3">
        <f>SUMIFS(Data!F:F,Data!$B:$B,Figure16!$B7242,Data!$A:$A,Figure16!$A7242)</f>
        <v>0</v>
      </c>
      <c r="D7242" s="3">
        <f>SUMIFS(Data!Y:Y,Data!$B:$B,Figure16!$B7242,Data!$A:$A,Figure16!$A7242)</f>
        <v>0</v>
      </c>
      <c r="E7242" s="3">
        <f>SUMIFS(Data!Q:Q,Data!$B:$B,Figure16!$B7242,Data!$A:$A,Figure16!$A7242)</f>
        <v>449012578.6163522</v>
      </c>
      <c r="F7242" s="1">
        <f t="shared" si="230"/>
        <v>0</v>
      </c>
      <c r="G7242" s="1">
        <f t="shared" si="231"/>
        <v>0</v>
      </c>
      <c r="H7242">
        <f>SUMIFS(Data!Z:Z,Data!B:B,Figure16!B7242,Data!A:A,Figure16!A7242)</f>
        <v>1</v>
      </c>
    </row>
    <row r="7243" spans="1:8">
      <c r="A7243" s="27">
        <v>1963</v>
      </c>
      <c r="B7243" t="s">
        <v>85</v>
      </c>
      <c r="C7243" s="3">
        <f>SUMIFS(Data!F:F,Data!$B:$B,Figure16!$B7243,Data!$A:$A,Figure16!$A7243)</f>
        <v>0</v>
      </c>
      <c r="D7243" s="3">
        <f>SUMIFS(Data!Y:Y,Data!$B:$B,Figure16!$B7243,Data!$A:$A,Figure16!$A7243)</f>
        <v>0</v>
      </c>
      <c r="E7243" s="3">
        <f>SUMIFS(Data!Q:Q,Data!$B:$B,Figure16!$B7243,Data!$A:$A,Figure16!$A7243)</f>
        <v>516147798.74213827</v>
      </c>
      <c r="F7243" s="1">
        <f t="shared" si="230"/>
        <v>0</v>
      </c>
      <c r="G7243" s="1">
        <f t="shared" si="231"/>
        <v>0</v>
      </c>
      <c r="H7243">
        <f>SUMIFS(Data!Z:Z,Data!B:B,Figure16!B7243,Data!A:A,Figure16!A7243)</f>
        <v>1</v>
      </c>
    </row>
    <row r="7244" spans="1:8">
      <c r="A7244" s="27">
        <v>1964</v>
      </c>
      <c r="B7244" t="s">
        <v>85</v>
      </c>
      <c r="C7244" s="3">
        <f>SUMIFS(Data!F:F,Data!$B:$B,Figure16!$B7244,Data!$A:$A,Figure16!$A7244)</f>
        <v>0</v>
      </c>
      <c r="D7244" s="3">
        <f>SUMIFS(Data!Y:Y,Data!$B:$B,Figure16!$B7244,Data!$A:$A,Figure16!$A7244)</f>
        <v>0</v>
      </c>
      <c r="E7244" s="3">
        <f>SUMIFS(Data!Q:Q,Data!$B:$B,Figure16!$B7244,Data!$A:$A,Figure16!$A7244)</f>
        <v>589056603.77358484</v>
      </c>
      <c r="F7244" s="1">
        <f t="shared" si="230"/>
        <v>0</v>
      </c>
      <c r="G7244" s="1">
        <f t="shared" si="231"/>
        <v>0</v>
      </c>
      <c r="H7244">
        <f>SUMIFS(Data!Z:Z,Data!B:B,Figure16!B7244,Data!A:A,Figure16!A7244)</f>
        <v>1</v>
      </c>
    </row>
    <row r="7245" spans="1:8">
      <c r="A7245" s="27">
        <v>1965</v>
      </c>
      <c r="B7245" t="s">
        <v>85</v>
      </c>
      <c r="C7245" s="3">
        <f>SUMIFS(Data!F:F,Data!$B:$B,Figure16!$B7245,Data!$A:$A,Figure16!$A7245)</f>
        <v>15000000</v>
      </c>
      <c r="D7245" s="3">
        <f>SUMIFS(Data!Y:Y,Data!$B:$B,Figure16!$B7245,Data!$A:$A,Figure16!$A7245)</f>
        <v>0</v>
      </c>
      <c r="E7245" s="3">
        <f>SUMIFS(Data!Q:Q,Data!$B:$B,Figure16!$B7245,Data!$A:$A,Figure16!$A7245)</f>
        <v>884873949.57983184</v>
      </c>
      <c r="F7245" s="1">
        <f t="shared" si="230"/>
        <v>1.6951566951566954</v>
      </c>
      <c r="G7245" s="1">
        <f t="shared" si="231"/>
        <v>0</v>
      </c>
      <c r="H7245">
        <f>SUMIFS(Data!Z:Z,Data!B:B,Figure16!B7245,Data!A:A,Figure16!A7245)</f>
        <v>1</v>
      </c>
    </row>
    <row r="7246" spans="1:8">
      <c r="A7246" s="27">
        <v>1966</v>
      </c>
      <c r="B7246" t="s">
        <v>85</v>
      </c>
      <c r="C7246" s="3">
        <f>SUMIFS(Data!F:F,Data!$B:$B,Figure16!$B7246,Data!$A:$A,Figure16!$A7246)</f>
        <v>0</v>
      </c>
      <c r="D7246" s="3">
        <f>SUMIFS(Data!Y:Y,Data!$B:$B,Figure16!$B7246,Data!$A:$A,Figure16!$A7246)</f>
        <v>0</v>
      </c>
      <c r="E7246" s="3">
        <f>SUMIFS(Data!Q:Q,Data!$B:$B,Figure16!$B7246,Data!$A:$A,Figure16!$A7246)</f>
        <v>925770308.12324917</v>
      </c>
      <c r="F7246" s="1">
        <f t="shared" si="230"/>
        <v>0</v>
      </c>
      <c r="G7246" s="1">
        <f t="shared" si="231"/>
        <v>0</v>
      </c>
      <c r="H7246">
        <f>SUMIFS(Data!Z:Z,Data!B:B,Figure16!B7246,Data!A:A,Figure16!A7246)</f>
        <v>1</v>
      </c>
    </row>
    <row r="7247" spans="1:8">
      <c r="A7247" s="27">
        <v>1967</v>
      </c>
      <c r="B7247" t="s">
        <v>85</v>
      </c>
      <c r="C7247" s="3">
        <f>SUMIFS(Data!F:F,Data!$B:$B,Figure16!$B7247,Data!$A:$A,Figure16!$A7247)</f>
        <v>0</v>
      </c>
      <c r="D7247" s="3">
        <f>SUMIFS(Data!Y:Y,Data!$B:$B,Figure16!$B7247,Data!$A:$A,Figure16!$A7247)</f>
        <v>0</v>
      </c>
      <c r="E7247" s="3">
        <f>SUMIFS(Data!Q:Q,Data!$B:$B,Figure16!$B7247,Data!$A:$A,Figure16!$A7247)</f>
        <v>967647058.82352936</v>
      </c>
      <c r="F7247" s="1">
        <f t="shared" si="230"/>
        <v>0</v>
      </c>
      <c r="G7247" s="1">
        <f t="shared" si="231"/>
        <v>0</v>
      </c>
      <c r="H7247">
        <f>SUMIFS(Data!Z:Z,Data!B:B,Figure16!B7247,Data!A:A,Figure16!A7247)</f>
        <v>1</v>
      </c>
    </row>
    <row r="7248" spans="1:8">
      <c r="A7248" s="27">
        <v>1968</v>
      </c>
      <c r="B7248" t="s">
        <v>85</v>
      </c>
      <c r="C7248" s="3">
        <f>SUMIFS(Data!F:F,Data!$B:$B,Figure16!$B7248,Data!$A:$A,Figure16!$A7248)</f>
        <v>0</v>
      </c>
      <c r="D7248" s="3">
        <f>SUMIFS(Data!Y:Y,Data!$B:$B,Figure16!$B7248,Data!$A:$A,Figure16!$A7248)</f>
        <v>0</v>
      </c>
      <c r="E7248" s="3">
        <f>SUMIFS(Data!Q:Q,Data!$B:$B,Figure16!$B7248,Data!$A:$A,Figure16!$A7248)</f>
        <v>1037815126.05042</v>
      </c>
      <c r="F7248" s="1">
        <f t="shared" si="230"/>
        <v>0</v>
      </c>
      <c r="G7248" s="1">
        <f t="shared" si="231"/>
        <v>0</v>
      </c>
      <c r="H7248">
        <f>SUMIFS(Data!Z:Z,Data!B:B,Figure16!B7248,Data!A:A,Figure16!A7248)</f>
        <v>1</v>
      </c>
    </row>
    <row r="7249" spans="1:8">
      <c r="A7249" s="27">
        <v>1969</v>
      </c>
      <c r="B7249" t="s">
        <v>85</v>
      </c>
      <c r="C7249" s="3">
        <f>SUMIFS(Data!F:F,Data!$B:$B,Figure16!$B7249,Data!$A:$A,Figure16!$A7249)</f>
        <v>0</v>
      </c>
      <c r="D7249" s="3">
        <f>SUMIFS(Data!Y:Y,Data!$B:$B,Figure16!$B7249,Data!$A:$A,Figure16!$A7249)</f>
        <v>0</v>
      </c>
      <c r="E7249" s="3">
        <f>SUMIFS(Data!Q:Q,Data!$B:$B,Figure16!$B7249,Data!$A:$A,Figure16!$A7249)</f>
        <v>1169047619.0476189</v>
      </c>
      <c r="F7249" s="1">
        <f t="shared" si="230"/>
        <v>0</v>
      </c>
      <c r="G7249" s="1">
        <f t="shared" si="231"/>
        <v>0</v>
      </c>
      <c r="H7249">
        <f>SUMIFS(Data!Z:Z,Data!B:B,Figure16!B7249,Data!A:A,Figure16!A7249)</f>
        <v>1</v>
      </c>
    </row>
    <row r="7250" spans="1:8">
      <c r="A7250" s="27">
        <v>1970</v>
      </c>
      <c r="B7250" t="s">
        <v>85</v>
      </c>
      <c r="C7250" s="3">
        <f>SUMIFS(Data!F:F,Data!$B:$B,Figure16!$B7250,Data!$A:$A,Figure16!$A7250)</f>
        <v>0</v>
      </c>
      <c r="D7250" s="3">
        <f>SUMIFS(Data!Y:Y,Data!$B:$B,Figure16!$B7250,Data!$A:$A,Figure16!$A7250)</f>
        <v>0</v>
      </c>
      <c r="E7250" s="3">
        <f>SUMIFS(Data!Q:Q,Data!$B:$B,Figure16!$B7250,Data!$A:$A,Figure16!$A7250)</f>
        <v>1260084033.613445</v>
      </c>
      <c r="F7250" s="1">
        <f t="shared" si="230"/>
        <v>0</v>
      </c>
      <c r="G7250" s="1">
        <f t="shared" si="231"/>
        <v>0</v>
      </c>
      <c r="H7250">
        <f>SUMIFS(Data!Z:Z,Data!B:B,Figure16!B7250,Data!A:A,Figure16!A7250)</f>
        <v>1</v>
      </c>
    </row>
    <row r="7251" spans="1:8">
      <c r="A7251" s="27">
        <v>1971</v>
      </c>
      <c r="B7251" t="s">
        <v>85</v>
      </c>
      <c r="C7251" s="3">
        <f>SUMIFS(Data!F:F,Data!$B:$B,Figure16!$B7251,Data!$A:$A,Figure16!$A7251)</f>
        <v>0</v>
      </c>
      <c r="D7251" s="3">
        <f>SUMIFS(Data!Y:Y,Data!$B:$B,Figure16!$B7251,Data!$A:$A,Figure16!$A7251)</f>
        <v>0</v>
      </c>
      <c r="E7251" s="3">
        <f>SUMIFS(Data!Q:Q,Data!$B:$B,Figure16!$B7251,Data!$A:$A,Figure16!$A7251)</f>
        <v>1417787114.8459382</v>
      </c>
      <c r="F7251" s="1">
        <f t="shared" si="230"/>
        <v>0</v>
      </c>
      <c r="G7251" s="1">
        <f t="shared" si="231"/>
        <v>0</v>
      </c>
      <c r="H7251">
        <f>SUMIFS(Data!Z:Z,Data!B:B,Figure16!B7251,Data!A:A,Figure16!A7251)</f>
        <v>1</v>
      </c>
    </row>
    <row r="7252" spans="1:8">
      <c r="A7252" s="27">
        <v>1972</v>
      </c>
      <c r="B7252" t="s">
        <v>85</v>
      </c>
      <c r="C7252" s="3">
        <f>SUMIFS(Data!F:F,Data!$B:$B,Figure16!$B7252,Data!$A:$A,Figure16!$A7252)</f>
        <v>0</v>
      </c>
      <c r="D7252" s="3">
        <f>SUMIFS(Data!Y:Y,Data!$B:$B,Figure16!$B7252,Data!$A:$A,Figure16!$A7252)</f>
        <v>0</v>
      </c>
      <c r="E7252" s="3">
        <f>SUMIFS(Data!Q:Q,Data!$B:$B,Figure16!$B7252,Data!$A:$A,Figure16!$A7252)</f>
        <v>1491596638.655462</v>
      </c>
      <c r="F7252" s="1">
        <f t="shared" si="230"/>
        <v>0</v>
      </c>
      <c r="G7252" s="1">
        <f t="shared" si="231"/>
        <v>0</v>
      </c>
      <c r="H7252">
        <f>SUMIFS(Data!Z:Z,Data!B:B,Figure16!B7252,Data!A:A,Figure16!A7252)</f>
        <v>1</v>
      </c>
    </row>
    <row r="7253" spans="1:8">
      <c r="A7253" s="27">
        <v>1973</v>
      </c>
      <c r="B7253" t="s">
        <v>85</v>
      </c>
      <c r="C7253" s="3">
        <f>SUMIFS(Data!F:F,Data!$B:$B,Figure16!$B7253,Data!$A:$A,Figure16!$A7253)</f>
        <v>0</v>
      </c>
      <c r="D7253" s="3">
        <f>SUMIFS(Data!Y:Y,Data!$B:$B,Figure16!$B7253,Data!$A:$A,Figure16!$A7253)</f>
        <v>0</v>
      </c>
      <c r="E7253" s="3">
        <f>SUMIFS(Data!Q:Q,Data!$B:$B,Figure16!$B7253,Data!$A:$A,Figure16!$A7253)</f>
        <v>1702521008.4033613</v>
      </c>
      <c r="F7253" s="1">
        <f t="shared" si="230"/>
        <v>0</v>
      </c>
      <c r="G7253" s="1">
        <f t="shared" si="231"/>
        <v>0</v>
      </c>
      <c r="H7253">
        <f>SUMIFS(Data!Z:Z,Data!B:B,Figure16!B7253,Data!A:A,Figure16!A7253)</f>
        <v>1</v>
      </c>
    </row>
    <row r="7254" spans="1:8">
      <c r="A7254" s="27">
        <v>1974</v>
      </c>
      <c r="B7254" t="s">
        <v>85</v>
      </c>
      <c r="C7254" s="3">
        <f>SUMIFS(Data!F:F,Data!$B:$B,Figure16!$B7254,Data!$A:$A,Figure16!$A7254)</f>
        <v>0</v>
      </c>
      <c r="D7254" s="3">
        <f>SUMIFS(Data!Y:Y,Data!$B:$B,Figure16!$B7254,Data!$A:$A,Figure16!$A7254)</f>
        <v>0</v>
      </c>
      <c r="E7254" s="3">
        <f>SUMIFS(Data!Q:Q,Data!$B:$B,Figure16!$B7254,Data!$A:$A,Figure16!$A7254)</f>
        <v>2100142653.3523538</v>
      </c>
      <c r="F7254" s="1">
        <f t="shared" si="230"/>
        <v>0</v>
      </c>
      <c r="G7254" s="1">
        <f t="shared" si="231"/>
        <v>0</v>
      </c>
      <c r="H7254">
        <f>SUMIFS(Data!Z:Z,Data!B:B,Figure16!B7254,Data!A:A,Figure16!A7254)</f>
        <v>1</v>
      </c>
    </row>
    <row r="7255" spans="1:8">
      <c r="A7255" s="27">
        <v>1975</v>
      </c>
      <c r="B7255" t="s">
        <v>85</v>
      </c>
      <c r="C7255" s="3">
        <f>SUMIFS(Data!F:F,Data!$B:$B,Figure16!$B7255,Data!$A:$A,Figure16!$A7255)</f>
        <v>0</v>
      </c>
      <c r="D7255" s="3">
        <f>SUMIFS(Data!Y:Y,Data!$B:$B,Figure16!$B7255,Data!$A:$A,Figure16!$A7255)</f>
        <v>0</v>
      </c>
      <c r="E7255" s="3">
        <f>SUMIFS(Data!Q:Q,Data!$B:$B,Figure16!$B7255,Data!$A:$A,Figure16!$A7255)</f>
        <v>2359555555.5555558</v>
      </c>
      <c r="F7255" s="1">
        <f t="shared" si="230"/>
        <v>0</v>
      </c>
      <c r="G7255" s="1">
        <f t="shared" si="231"/>
        <v>0</v>
      </c>
      <c r="H7255">
        <f>SUMIFS(Data!Z:Z,Data!B:B,Figure16!B7255,Data!A:A,Figure16!A7255)</f>
        <v>1</v>
      </c>
    </row>
    <row r="7256" spans="1:8">
      <c r="A7256" s="27">
        <v>1976</v>
      </c>
      <c r="B7256" t="s">
        <v>85</v>
      </c>
      <c r="C7256" s="3">
        <f>SUMIFS(Data!F:F,Data!$B:$B,Figure16!$B7256,Data!$A:$A,Figure16!$A7256)</f>
        <v>0</v>
      </c>
      <c r="D7256" s="3">
        <f>SUMIFS(Data!Y:Y,Data!$B:$B,Figure16!$B7256,Data!$A:$A,Figure16!$A7256)</f>
        <v>0</v>
      </c>
      <c r="E7256" s="3">
        <f>SUMIFS(Data!Q:Q,Data!$B:$B,Figure16!$B7256,Data!$A:$A,Figure16!$A7256)</f>
        <v>2447300000</v>
      </c>
      <c r="F7256" s="1">
        <f t="shared" si="230"/>
        <v>0</v>
      </c>
      <c r="G7256" s="1">
        <f t="shared" si="231"/>
        <v>0</v>
      </c>
      <c r="H7256">
        <f>SUMIFS(Data!Z:Z,Data!B:B,Figure16!B7256,Data!A:A,Figure16!A7256)</f>
        <v>1</v>
      </c>
    </row>
    <row r="7257" spans="1:8">
      <c r="A7257" s="27">
        <v>1977</v>
      </c>
      <c r="B7257" t="s">
        <v>85</v>
      </c>
      <c r="C7257" s="3">
        <f>SUMIFS(Data!F:F,Data!$B:$B,Figure16!$B7257,Data!$A:$A,Figure16!$A7257)</f>
        <v>0</v>
      </c>
      <c r="D7257" s="3">
        <f>SUMIFS(Data!Y:Y,Data!$B:$B,Figure16!$B7257,Data!$A:$A,Figure16!$A7257)</f>
        <v>0</v>
      </c>
      <c r="E7257" s="3">
        <f>SUMIFS(Data!Q:Q,Data!$B:$B,Figure16!$B7257,Data!$A:$A,Figure16!$A7257)</f>
        <v>2936470588.2352939</v>
      </c>
      <c r="F7257" s="1">
        <f t="shared" si="230"/>
        <v>0</v>
      </c>
      <c r="G7257" s="1">
        <f t="shared" si="231"/>
        <v>0</v>
      </c>
      <c r="H7257">
        <f>SUMIFS(Data!Z:Z,Data!B:B,Figure16!B7257,Data!A:A,Figure16!A7257)</f>
        <v>1</v>
      </c>
    </row>
    <row r="7258" spans="1:8">
      <c r="A7258" s="27">
        <v>1978</v>
      </c>
      <c r="B7258" t="s">
        <v>85</v>
      </c>
      <c r="C7258" s="3">
        <f>SUMIFS(Data!F:F,Data!$B:$B,Figure16!$B7258,Data!$A:$A,Figure16!$A7258)</f>
        <v>0</v>
      </c>
      <c r="D7258" s="3">
        <f>SUMIFS(Data!Y:Y,Data!$B:$B,Figure16!$B7258,Data!$A:$A,Figure16!$A7258)</f>
        <v>0</v>
      </c>
      <c r="E7258" s="3">
        <f>SUMIFS(Data!Q:Q,Data!$B:$B,Figure16!$B7258,Data!$A:$A,Figure16!$A7258)</f>
        <v>2420260869.5652175</v>
      </c>
      <c r="F7258" s="1">
        <f t="shared" si="230"/>
        <v>0</v>
      </c>
      <c r="G7258" s="1">
        <f t="shared" si="231"/>
        <v>0</v>
      </c>
      <c r="H7258">
        <f>SUMIFS(Data!Z:Z,Data!B:B,Figure16!B7258,Data!A:A,Figure16!A7258)</f>
        <v>1</v>
      </c>
    </row>
    <row r="7259" spans="1:8">
      <c r="A7259" s="27">
        <v>1979</v>
      </c>
      <c r="B7259" t="s">
        <v>85</v>
      </c>
      <c r="C7259" s="3">
        <f>SUMIFS(Data!F:F,Data!$B:$B,Figure16!$B7259,Data!$A:$A,Figure16!$A7259)</f>
        <v>0</v>
      </c>
      <c r="D7259" s="3">
        <f>SUMIFS(Data!Y:Y,Data!$B:$B,Figure16!$B7259,Data!$A:$A,Figure16!$A7259)</f>
        <v>0</v>
      </c>
      <c r="E7259" s="3">
        <f>SUMIFS(Data!Q:Q,Data!$B:$B,Figure16!$B7259,Data!$A:$A,Figure16!$A7259)</f>
        <v>2139025000</v>
      </c>
      <c r="F7259" s="1">
        <f t="shared" si="230"/>
        <v>0</v>
      </c>
      <c r="G7259" s="1">
        <f t="shared" si="231"/>
        <v>0</v>
      </c>
      <c r="H7259">
        <f>SUMIFS(Data!Z:Z,Data!B:B,Figure16!B7259,Data!A:A,Figure16!A7259)</f>
        <v>1</v>
      </c>
    </row>
    <row r="7260" spans="1:8">
      <c r="A7260" s="27">
        <v>1980</v>
      </c>
      <c r="B7260" t="s">
        <v>85</v>
      </c>
      <c r="C7260" s="3">
        <f>SUMIFS(Data!F:F,Data!$B:$B,Figure16!$B7260,Data!$A:$A,Figure16!$A7260)</f>
        <v>0</v>
      </c>
      <c r="D7260" s="3">
        <f>SUMIFS(Data!Y:Y,Data!$B:$B,Figure16!$B7260,Data!$A:$A,Figure16!$A7260)</f>
        <v>0</v>
      </c>
      <c r="E7260" s="3">
        <f>SUMIFS(Data!Q:Q,Data!$B:$B,Figure16!$B7260,Data!$A:$A,Figure16!$A7260)</f>
        <v>1244609999.9999998</v>
      </c>
      <c r="F7260" s="1">
        <f t="shared" si="230"/>
        <v>0</v>
      </c>
      <c r="G7260" s="1">
        <f t="shared" si="231"/>
        <v>0</v>
      </c>
      <c r="H7260">
        <f>SUMIFS(Data!Z:Z,Data!B:B,Figure16!B7260,Data!A:A,Figure16!A7260)</f>
        <v>1</v>
      </c>
    </row>
    <row r="7261" spans="1:8">
      <c r="A7261" s="27">
        <v>1981</v>
      </c>
      <c r="B7261" t="s">
        <v>85</v>
      </c>
      <c r="C7261" s="3">
        <f>SUMIFS(Data!F:F,Data!$B:$B,Figure16!$B7261,Data!$A:$A,Figure16!$A7261)</f>
        <v>0</v>
      </c>
      <c r="D7261" s="3">
        <f>SUMIFS(Data!Y:Y,Data!$B:$B,Figure16!$B7261,Data!$A:$A,Figure16!$A7261)</f>
        <v>10000000</v>
      </c>
      <c r="E7261" s="3">
        <f>SUMIFS(Data!Q:Q,Data!$B:$B,Figure16!$B7261,Data!$A:$A,Figure16!$A7261)</f>
        <v>1337300000</v>
      </c>
      <c r="F7261" s="1">
        <f t="shared" si="230"/>
        <v>0</v>
      </c>
      <c r="G7261" s="1">
        <f t="shared" si="231"/>
        <v>0.74777536827936886</v>
      </c>
      <c r="H7261">
        <f>SUMIFS(Data!Z:Z,Data!B:B,Figure16!B7261,Data!A:A,Figure16!A7261)</f>
        <v>1</v>
      </c>
    </row>
    <row r="7262" spans="1:8">
      <c r="A7262" s="27">
        <v>1982</v>
      </c>
      <c r="B7262" t="s">
        <v>85</v>
      </c>
      <c r="C7262" s="3">
        <f>SUMIFS(Data!F:F,Data!$B:$B,Figure16!$B7262,Data!$A:$A,Figure16!$A7262)</f>
        <v>1600000</v>
      </c>
      <c r="D7262" s="3">
        <f>SUMIFS(Data!Y:Y,Data!$B:$B,Figure16!$B7262,Data!$A:$A,Figure16!$A7262)</f>
        <v>0</v>
      </c>
      <c r="E7262" s="3">
        <f>SUMIFS(Data!Q:Q,Data!$B:$B,Figure16!$B7262,Data!$A:$A,Figure16!$A7262)</f>
        <v>2177500000</v>
      </c>
      <c r="F7262" s="1">
        <f t="shared" si="230"/>
        <v>7.3478760045924227E-2</v>
      </c>
      <c r="G7262" s="1">
        <f t="shared" si="231"/>
        <v>0</v>
      </c>
      <c r="H7262">
        <f>SUMIFS(Data!Z:Z,Data!B:B,Figure16!B7262,Data!A:A,Figure16!A7262)</f>
        <v>1</v>
      </c>
    </row>
    <row r="7263" spans="1:8">
      <c r="A7263" s="27">
        <v>1983</v>
      </c>
      <c r="B7263" t="s">
        <v>85</v>
      </c>
      <c r="C7263" s="3">
        <f>SUMIFS(Data!F:F,Data!$B:$B,Figure16!$B7263,Data!$A:$A,Figure16!$A7263)</f>
        <v>0</v>
      </c>
      <c r="D7263" s="3">
        <f>SUMIFS(Data!Y:Y,Data!$B:$B,Figure16!$B7263,Data!$A:$A,Figure16!$A7263)</f>
        <v>0</v>
      </c>
      <c r="E7263" s="3">
        <f>SUMIFS(Data!Q:Q,Data!$B:$B,Figure16!$B7263,Data!$A:$A,Figure16!$A7263)</f>
        <v>2240333333.3333335</v>
      </c>
      <c r="F7263" s="1">
        <f t="shared" si="230"/>
        <v>0</v>
      </c>
      <c r="G7263" s="1">
        <f t="shared" si="231"/>
        <v>0</v>
      </c>
      <c r="H7263">
        <f>SUMIFS(Data!Z:Z,Data!B:B,Figure16!B7263,Data!A:A,Figure16!A7263)</f>
        <v>1</v>
      </c>
    </row>
    <row r="7264" spans="1:8">
      <c r="A7264" s="27">
        <v>1984</v>
      </c>
      <c r="B7264" t="s">
        <v>85</v>
      </c>
      <c r="C7264" s="3">
        <f>SUMIFS(Data!F:F,Data!$B:$B,Figure16!$B7264,Data!$A:$A,Figure16!$A7264)</f>
        <v>0</v>
      </c>
      <c r="D7264" s="3">
        <f>SUMIFS(Data!Y:Y,Data!$B:$B,Figure16!$B7264,Data!$A:$A,Figure16!$A7264)</f>
        <v>0</v>
      </c>
      <c r="E7264" s="3">
        <f>SUMIFS(Data!Q:Q,Data!$B:$B,Figure16!$B7264,Data!$A:$A,Figure16!$A7264)</f>
        <v>3615647477.054337</v>
      </c>
      <c r="F7264" s="1">
        <f t="shared" si="230"/>
        <v>0</v>
      </c>
      <c r="G7264" s="1">
        <f t="shared" si="231"/>
        <v>0</v>
      </c>
      <c r="H7264">
        <f>SUMIFS(Data!Z:Z,Data!B:B,Figure16!B7264,Data!A:A,Figure16!A7264)</f>
        <v>1</v>
      </c>
    </row>
    <row r="7265" spans="1:8">
      <c r="A7265" s="27">
        <v>1985</v>
      </c>
      <c r="B7265" t="s">
        <v>85</v>
      </c>
      <c r="C7265" s="3">
        <f>SUMIFS(Data!F:F,Data!$B:$B,Figure16!$B7265,Data!$A:$A,Figure16!$A7265)</f>
        <v>0</v>
      </c>
      <c r="D7265" s="3">
        <f>SUMIFS(Data!Y:Y,Data!$B:$B,Figure16!$B7265,Data!$A:$A,Figure16!$A7265)</f>
        <v>0</v>
      </c>
      <c r="E7265" s="3">
        <f>SUMIFS(Data!Q:Q,Data!$B:$B,Figure16!$B7265,Data!$A:$A,Figure16!$A7265)</f>
        <v>3519666338.5245414</v>
      </c>
      <c r="F7265" s="1">
        <f t="shared" si="230"/>
        <v>0</v>
      </c>
      <c r="G7265" s="1">
        <f t="shared" si="231"/>
        <v>0</v>
      </c>
      <c r="H7265">
        <f>SUMIFS(Data!Z:Z,Data!B:B,Figure16!B7265,Data!A:A,Figure16!A7265)</f>
        <v>1</v>
      </c>
    </row>
    <row r="7266" spans="1:8">
      <c r="A7266" s="27">
        <v>1986</v>
      </c>
      <c r="B7266" t="s">
        <v>85</v>
      </c>
      <c r="C7266" s="3">
        <f>SUMIFS(Data!F:F,Data!$B:$B,Figure16!$B7266,Data!$A:$A,Figure16!$A7266)</f>
        <v>0</v>
      </c>
      <c r="D7266" s="3">
        <f>SUMIFS(Data!Y:Y,Data!$B:$B,Figure16!$B7266,Data!$A:$A,Figure16!$A7266)</f>
        <v>0</v>
      </c>
      <c r="E7266" s="3">
        <f>SUMIFS(Data!Q:Q,Data!$B:$B,Figure16!$B7266,Data!$A:$A,Figure16!$A7266)</f>
        <v>3923232122.1278396</v>
      </c>
      <c r="F7266" s="1">
        <f t="shared" si="230"/>
        <v>0</v>
      </c>
      <c r="G7266" s="1">
        <f t="shared" si="231"/>
        <v>0</v>
      </c>
      <c r="H7266">
        <f>SUMIFS(Data!Z:Z,Data!B:B,Figure16!B7266,Data!A:A,Figure16!A7266)</f>
        <v>1</v>
      </c>
    </row>
    <row r="7267" spans="1:8">
      <c r="A7267" s="27">
        <v>1987</v>
      </c>
      <c r="B7267" t="s">
        <v>85</v>
      </c>
      <c r="C7267" s="3">
        <f>SUMIFS(Data!F:F,Data!$B:$B,Figure16!$B7267,Data!$A:$A,Figure16!$A7267)</f>
        <v>22800000</v>
      </c>
      <c r="D7267" s="3">
        <f>SUMIFS(Data!Y:Y,Data!$B:$B,Figure16!$B7267,Data!$A:$A,Figure16!$A7267)</f>
        <v>0</v>
      </c>
      <c r="E7267" s="3">
        <f>SUMIFS(Data!Q:Q,Data!$B:$B,Figure16!$B7267,Data!$A:$A,Figure16!$A7267)</f>
        <v>6269511614.6623459</v>
      </c>
      <c r="F7267" s="1">
        <f t="shared" si="230"/>
        <v>0.36366469035129029</v>
      </c>
      <c r="G7267" s="1">
        <f t="shared" si="231"/>
        <v>0</v>
      </c>
      <c r="H7267">
        <f>SUMIFS(Data!Z:Z,Data!B:B,Figure16!B7267,Data!A:A,Figure16!A7267)</f>
        <v>1</v>
      </c>
    </row>
    <row r="7268" spans="1:8">
      <c r="A7268" s="27">
        <v>1988</v>
      </c>
      <c r="B7268" t="s">
        <v>85</v>
      </c>
      <c r="C7268" s="3">
        <f>SUMIFS(Data!F:F,Data!$B:$B,Figure16!$B7268,Data!$A:$A,Figure16!$A7268)</f>
        <v>0</v>
      </c>
      <c r="D7268" s="3">
        <f>SUMIFS(Data!Y:Y,Data!$B:$B,Figure16!$B7268,Data!$A:$A,Figure16!$A7268)</f>
        <v>0</v>
      </c>
      <c r="E7268" s="3">
        <f>SUMIFS(Data!Q:Q,Data!$B:$B,Figure16!$B7268,Data!$A:$A,Figure16!$A7268)</f>
        <v>6508931651.666667</v>
      </c>
      <c r="F7268" s="1">
        <f t="shared" si="230"/>
        <v>0</v>
      </c>
      <c r="G7268" s="1">
        <f t="shared" si="231"/>
        <v>0</v>
      </c>
      <c r="H7268">
        <f>SUMIFS(Data!Z:Z,Data!B:B,Figure16!B7268,Data!A:A,Figure16!A7268)</f>
        <v>1</v>
      </c>
    </row>
    <row r="7269" spans="1:8">
      <c r="A7269" s="27">
        <v>1989</v>
      </c>
      <c r="B7269" t="s">
        <v>85</v>
      </c>
      <c r="C7269" s="3">
        <f>SUMIFS(Data!F:F,Data!$B:$B,Figure16!$B7269,Data!$A:$A,Figure16!$A7269)</f>
        <v>0</v>
      </c>
      <c r="D7269" s="3">
        <f>SUMIFS(Data!Y:Y,Data!$B:$B,Figure16!$B7269,Data!$A:$A,Figure16!$A7269)</f>
        <v>0</v>
      </c>
      <c r="E7269" s="3">
        <f>SUMIFS(Data!Q:Q,Data!$B:$B,Figure16!$B7269,Data!$A:$A,Figure16!$A7269)</f>
        <v>5276480985.9993658</v>
      </c>
      <c r="F7269" s="1">
        <f t="shared" si="230"/>
        <v>0</v>
      </c>
      <c r="G7269" s="1">
        <f t="shared" si="231"/>
        <v>0</v>
      </c>
      <c r="H7269">
        <f>SUMIFS(Data!Z:Z,Data!B:B,Figure16!B7269,Data!A:A,Figure16!A7269)</f>
        <v>1</v>
      </c>
    </row>
    <row r="7270" spans="1:8">
      <c r="A7270" s="27">
        <v>1990</v>
      </c>
      <c r="B7270" t="s">
        <v>85</v>
      </c>
      <c r="C7270" s="3">
        <f>SUMIFS(Data!F:F,Data!$B:$B,Figure16!$B7270,Data!$A:$A,Figure16!$A7270)</f>
        <v>0</v>
      </c>
      <c r="D7270" s="3">
        <f>SUMIFS(Data!Y:Y,Data!$B:$B,Figure16!$B7270,Data!$A:$A,Figure16!$A7270)</f>
        <v>0</v>
      </c>
      <c r="E7270" s="3">
        <f>SUMIFS(Data!Q:Q,Data!$B:$B,Figure16!$B7270,Data!$A:$A,Figure16!$A7270)</f>
        <v>4304398865.8826799</v>
      </c>
      <c r="F7270" s="1">
        <f t="shared" si="230"/>
        <v>0</v>
      </c>
      <c r="G7270" s="1">
        <f t="shared" si="231"/>
        <v>0</v>
      </c>
      <c r="H7270">
        <f>SUMIFS(Data!Z:Z,Data!B:B,Figure16!B7270,Data!A:A,Figure16!A7270)</f>
        <v>1</v>
      </c>
    </row>
    <row r="7271" spans="1:8">
      <c r="A7271" s="27">
        <v>1991</v>
      </c>
      <c r="B7271" t="s">
        <v>85</v>
      </c>
      <c r="C7271" s="3">
        <f>SUMIFS(Data!F:F,Data!$B:$B,Figure16!$B7271,Data!$A:$A,Figure16!$A7271)</f>
        <v>0</v>
      </c>
      <c r="D7271" s="3">
        <f>SUMIFS(Data!Y:Y,Data!$B:$B,Figure16!$B7271,Data!$A:$A,Figure16!$A7271)</f>
        <v>0</v>
      </c>
      <c r="E7271" s="3">
        <f>SUMIFS(Data!Q:Q,Data!$B:$B,Figure16!$B7271,Data!$A:$A,Figure16!$A7271)</f>
        <v>3321729057.1221542</v>
      </c>
      <c r="F7271" s="1">
        <f t="shared" si="230"/>
        <v>0</v>
      </c>
      <c r="G7271" s="1">
        <f t="shared" si="231"/>
        <v>0</v>
      </c>
      <c r="H7271">
        <f>SUMIFS(Data!Z:Z,Data!B:B,Figure16!B7271,Data!A:A,Figure16!A7271)</f>
        <v>1</v>
      </c>
    </row>
    <row r="7272" spans="1:8">
      <c r="A7272" s="27">
        <v>1992</v>
      </c>
      <c r="B7272" t="s">
        <v>85</v>
      </c>
      <c r="C7272" s="3">
        <f>SUMIFS(Data!F:F,Data!$B:$B,Figure16!$B7272,Data!$A:$A,Figure16!$A7272)</f>
        <v>0</v>
      </c>
      <c r="D7272" s="3">
        <f>SUMIFS(Data!Y:Y,Data!$B:$B,Figure16!$B7272,Data!$A:$A,Figure16!$A7272)</f>
        <v>0</v>
      </c>
      <c r="E7272" s="3">
        <f>SUMIFS(Data!Q:Q,Data!$B:$B,Figure16!$B7272,Data!$A:$A,Figure16!$A7272)</f>
        <v>2857457860.0508757</v>
      </c>
      <c r="F7272" s="1">
        <f t="shared" si="230"/>
        <v>0</v>
      </c>
      <c r="G7272" s="1">
        <f t="shared" si="231"/>
        <v>0</v>
      </c>
      <c r="H7272">
        <f>SUMIFS(Data!Z:Z,Data!B:B,Figure16!B7272,Data!A:A,Figure16!A7272)</f>
        <v>1</v>
      </c>
    </row>
    <row r="7273" spans="1:8">
      <c r="A7273" s="27">
        <v>1993</v>
      </c>
      <c r="B7273" t="s">
        <v>85</v>
      </c>
      <c r="C7273" s="3">
        <f>SUMIFS(Data!F:F,Data!$B:$B,Figure16!$B7273,Data!$A:$A,Figure16!$A7273)</f>
        <v>0</v>
      </c>
      <c r="D7273" s="3">
        <f>SUMIFS(Data!Y:Y,Data!$B:$B,Figure16!$B7273,Data!$A:$A,Figure16!$A7273)</f>
        <v>0</v>
      </c>
      <c r="E7273" s="3">
        <f>SUMIFS(Data!Q:Q,Data!$B:$B,Figure16!$B7273,Data!$A:$A,Figure16!$A7273)</f>
        <v>3220439044.1894865</v>
      </c>
      <c r="F7273" s="1">
        <f t="shared" si="230"/>
        <v>0</v>
      </c>
      <c r="G7273" s="1">
        <f t="shared" si="231"/>
        <v>0</v>
      </c>
      <c r="H7273">
        <f>SUMIFS(Data!Z:Z,Data!B:B,Figure16!B7273,Data!A:A,Figure16!A7273)</f>
        <v>1</v>
      </c>
    </row>
    <row r="7274" spans="1:8">
      <c r="A7274" s="27">
        <v>1994</v>
      </c>
      <c r="B7274" t="s">
        <v>85</v>
      </c>
      <c r="C7274" s="3">
        <f>SUMIFS(Data!F:F,Data!$B:$B,Figure16!$B7274,Data!$A:$A,Figure16!$A7274)</f>
        <v>0</v>
      </c>
      <c r="D7274" s="3">
        <f>SUMIFS(Data!Y:Y,Data!$B:$B,Figure16!$B7274,Data!$A:$A,Figure16!$A7274)</f>
        <v>0</v>
      </c>
      <c r="E7274" s="3">
        <f>SUMIFS(Data!Q:Q,Data!$B:$B,Figure16!$B7274,Data!$A:$A,Figure16!$A7274)</f>
        <v>3990430446.7121596</v>
      </c>
      <c r="F7274" s="1">
        <f t="shared" si="230"/>
        <v>0</v>
      </c>
      <c r="G7274" s="1">
        <f t="shared" si="231"/>
        <v>0</v>
      </c>
      <c r="H7274">
        <f>SUMIFS(Data!Z:Z,Data!B:B,Figure16!B7274,Data!A:A,Figure16!A7274)</f>
        <v>1</v>
      </c>
    </row>
    <row r="7275" spans="1:8">
      <c r="A7275" s="27">
        <v>1995</v>
      </c>
      <c r="B7275" t="s">
        <v>85</v>
      </c>
      <c r="C7275" s="3">
        <f>SUMIFS(Data!F:F,Data!$B:$B,Figure16!$B7275,Data!$A:$A,Figure16!$A7275)</f>
        <v>0</v>
      </c>
      <c r="D7275" s="3">
        <f>SUMIFS(Data!Y:Y,Data!$B:$B,Figure16!$B7275,Data!$A:$A,Figure16!$A7275)</f>
        <v>0</v>
      </c>
      <c r="E7275" s="3">
        <f>SUMIFS(Data!Q:Q,Data!$B:$B,Figure16!$B7275,Data!$A:$A,Figure16!$A7275)</f>
        <v>5755818947.4212494</v>
      </c>
      <c r="F7275" s="1">
        <f t="shared" si="230"/>
        <v>0</v>
      </c>
      <c r="G7275" s="1">
        <f t="shared" si="231"/>
        <v>0</v>
      </c>
      <c r="H7275">
        <f>SUMIFS(Data!Z:Z,Data!B:B,Figure16!B7275,Data!A:A,Figure16!A7275)</f>
        <v>1</v>
      </c>
    </row>
    <row r="7276" spans="1:8">
      <c r="A7276" s="27">
        <v>1996</v>
      </c>
      <c r="B7276" t="s">
        <v>85</v>
      </c>
      <c r="C7276" s="3">
        <f>SUMIFS(Data!F:F,Data!$B:$B,Figure16!$B7276,Data!$A:$A,Figure16!$A7276)</f>
        <v>0</v>
      </c>
      <c r="D7276" s="3">
        <f>SUMIFS(Data!Y:Y,Data!$B:$B,Figure16!$B7276,Data!$A:$A,Figure16!$A7276)</f>
        <v>0</v>
      </c>
      <c r="E7276" s="3">
        <f>SUMIFS(Data!Q:Q,Data!$B:$B,Figure16!$B7276,Data!$A:$A,Figure16!$A7276)</f>
        <v>6044585326.9380007</v>
      </c>
      <c r="F7276" s="1">
        <f t="shared" si="230"/>
        <v>0</v>
      </c>
      <c r="G7276" s="1">
        <f t="shared" si="231"/>
        <v>0</v>
      </c>
      <c r="H7276">
        <f>SUMIFS(Data!Z:Z,Data!B:B,Figure16!B7276,Data!A:A,Figure16!A7276)</f>
        <v>1</v>
      </c>
    </row>
    <row r="7277" spans="1:8">
      <c r="A7277" s="27">
        <v>1997</v>
      </c>
      <c r="B7277" t="s">
        <v>85</v>
      </c>
      <c r="C7277" s="3">
        <f>SUMIFS(Data!F:F,Data!$B:$B,Figure16!$B7277,Data!$A:$A,Figure16!$A7277)</f>
        <v>0</v>
      </c>
      <c r="D7277" s="3">
        <f>SUMIFS(Data!Y:Y,Data!$B:$B,Figure16!$B7277,Data!$A:$A,Figure16!$A7277)</f>
        <v>0</v>
      </c>
      <c r="E7277" s="3">
        <f>SUMIFS(Data!Q:Q,Data!$B:$B,Figure16!$B7277,Data!$A:$A,Figure16!$A7277)</f>
        <v>6269333313.1710835</v>
      </c>
      <c r="F7277" s="1">
        <f t="shared" si="230"/>
        <v>0</v>
      </c>
      <c r="G7277" s="1">
        <f t="shared" si="231"/>
        <v>0</v>
      </c>
      <c r="H7277">
        <f>SUMIFS(Data!Z:Z,Data!B:B,Figure16!B7277,Data!A:A,Figure16!A7277)</f>
        <v>1</v>
      </c>
    </row>
    <row r="7278" spans="1:8">
      <c r="A7278" s="27">
        <v>1998</v>
      </c>
      <c r="B7278" t="s">
        <v>85</v>
      </c>
      <c r="C7278" s="3">
        <f>SUMIFS(Data!F:F,Data!$B:$B,Figure16!$B7278,Data!$A:$A,Figure16!$A7278)</f>
        <v>0</v>
      </c>
      <c r="D7278" s="3">
        <f>SUMIFS(Data!Y:Y,Data!$B:$B,Figure16!$B7278,Data!$A:$A,Figure16!$A7278)</f>
        <v>0</v>
      </c>
      <c r="E7278" s="3">
        <f>SUMIFS(Data!Q:Q,Data!$B:$B,Figure16!$B7278,Data!$A:$A,Figure16!$A7278)</f>
        <v>6584815846.5275383</v>
      </c>
      <c r="F7278" s="1">
        <f t="shared" si="230"/>
        <v>0</v>
      </c>
      <c r="G7278" s="1">
        <f t="shared" si="231"/>
        <v>0</v>
      </c>
      <c r="H7278">
        <f>SUMIFS(Data!Z:Z,Data!B:B,Figure16!B7278,Data!A:A,Figure16!A7278)</f>
        <v>1</v>
      </c>
    </row>
    <row r="7279" spans="1:8">
      <c r="A7279" s="27">
        <v>1999</v>
      </c>
      <c r="B7279" t="s">
        <v>85</v>
      </c>
      <c r="C7279" s="3">
        <f>SUMIFS(Data!F:F,Data!$B:$B,Figure16!$B7279,Data!$A:$A,Figure16!$A7279)</f>
        <v>0</v>
      </c>
      <c r="D7279" s="3">
        <f>SUMIFS(Data!Y:Y,Data!$B:$B,Figure16!$B7279,Data!$A:$A,Figure16!$A7279)</f>
        <v>0</v>
      </c>
      <c r="E7279" s="3">
        <f>SUMIFS(Data!Q:Q,Data!$B:$B,Figure16!$B7279,Data!$A:$A,Figure16!$A7279)</f>
        <v>5998563257.9465895</v>
      </c>
      <c r="F7279" s="1">
        <f t="shared" si="230"/>
        <v>0</v>
      </c>
      <c r="G7279" s="1">
        <f t="shared" si="231"/>
        <v>0</v>
      </c>
      <c r="H7279">
        <f>SUMIFS(Data!Z:Z,Data!B:B,Figure16!B7279,Data!A:A,Figure16!A7279)</f>
        <v>1</v>
      </c>
    </row>
    <row r="7280" spans="1:8">
      <c r="A7280" s="27">
        <v>2000</v>
      </c>
      <c r="B7280" t="s">
        <v>85</v>
      </c>
      <c r="C7280" s="3">
        <f>SUMIFS(Data!F:F,Data!$B:$B,Figure16!$B7280,Data!$A:$A,Figure16!$A7280)</f>
        <v>3200000</v>
      </c>
      <c r="D7280" s="3">
        <f>SUMIFS(Data!Y:Y,Data!$B:$B,Figure16!$B7280,Data!$A:$A,Figure16!$A7280)</f>
        <v>0</v>
      </c>
      <c r="E7280" s="3">
        <f>SUMIFS(Data!Q:Q,Data!$B:$B,Figure16!$B7280,Data!$A:$A,Figure16!$A7280)</f>
        <v>6193246837.0968733</v>
      </c>
      <c r="F7280" s="1">
        <f t="shared" si="230"/>
        <v>5.1669182323435731E-2</v>
      </c>
      <c r="G7280" s="1">
        <f t="shared" si="231"/>
        <v>0</v>
      </c>
      <c r="H7280">
        <f>SUMIFS(Data!Z:Z,Data!B:B,Figure16!B7280,Data!A:A,Figure16!A7280)</f>
        <v>1</v>
      </c>
    </row>
    <row r="7281" spans="1:8">
      <c r="A7281" s="27">
        <v>2001</v>
      </c>
      <c r="B7281" t="s">
        <v>85</v>
      </c>
      <c r="C7281" s="3">
        <f>SUMIFS(Data!F:F,Data!$B:$B,Figure16!$B7281,Data!$A:$A,Figure16!$A7281)</f>
        <v>48420769.8125</v>
      </c>
      <c r="D7281" s="3">
        <f>SUMIFS(Data!Y:Y,Data!$B:$B,Figure16!$B7281,Data!$A:$A,Figure16!$A7281)</f>
        <v>0</v>
      </c>
      <c r="E7281" s="3">
        <f>SUMIFS(Data!Q:Q,Data!$B:$B,Figure16!$B7281,Data!$A:$A,Figure16!$A7281)</f>
        <v>5840503868.5724535</v>
      </c>
      <c r="F7281" s="1">
        <f t="shared" si="230"/>
        <v>0.82905124116175088</v>
      </c>
      <c r="G7281" s="1">
        <f t="shared" si="231"/>
        <v>0</v>
      </c>
      <c r="H7281">
        <f>SUMIFS(Data!Z:Z,Data!B:B,Figure16!B7281,Data!A:A,Figure16!A7281)</f>
        <v>1</v>
      </c>
    </row>
    <row r="7282" spans="1:8">
      <c r="A7282" s="27">
        <v>2002</v>
      </c>
      <c r="B7282" t="s">
        <v>85</v>
      </c>
      <c r="C7282" s="3">
        <f>SUMIFS(Data!F:F,Data!$B:$B,Figure16!$B7282,Data!$A:$A,Figure16!$A7282)</f>
        <v>5103436</v>
      </c>
      <c r="D7282" s="3">
        <f>SUMIFS(Data!Y:Y,Data!$B:$B,Figure16!$B7282,Data!$A:$A,Figure16!$A7282)</f>
        <v>0</v>
      </c>
      <c r="E7282" s="3">
        <f>SUMIFS(Data!Q:Q,Data!$B:$B,Figure16!$B7282,Data!$A:$A,Figure16!$A7282)</f>
        <v>6178563590.8925371</v>
      </c>
      <c r="F7282" s="1">
        <f t="shared" si="230"/>
        <v>8.2599068940921463E-2</v>
      </c>
      <c r="G7282" s="1">
        <f t="shared" si="231"/>
        <v>0</v>
      </c>
      <c r="H7282">
        <f>SUMIFS(Data!Z:Z,Data!B:B,Figure16!B7282,Data!A:A,Figure16!A7282)</f>
        <v>1</v>
      </c>
    </row>
    <row r="7283" spans="1:8">
      <c r="A7283" s="27">
        <v>2003</v>
      </c>
      <c r="B7283" t="s">
        <v>85</v>
      </c>
      <c r="C7283" s="3">
        <f>SUMIFS(Data!F:F,Data!$B:$B,Figure16!$B7283,Data!$A:$A,Figure16!$A7283)</f>
        <v>5334279.75</v>
      </c>
      <c r="D7283" s="3">
        <f>SUMIFS(Data!Y:Y,Data!$B:$B,Figure16!$B7283,Data!$A:$A,Figure16!$A7283)</f>
        <v>0</v>
      </c>
      <c r="E7283" s="3">
        <f>SUMIFS(Data!Q:Q,Data!$B:$B,Figure16!$B7283,Data!$A:$A,Figure16!$A7283)</f>
        <v>6336696288.9821358</v>
      </c>
      <c r="F7283" s="1">
        <f t="shared" si="230"/>
        <v>8.4180770337295832E-2</v>
      </c>
      <c r="G7283" s="1">
        <f t="shared" si="231"/>
        <v>0</v>
      </c>
      <c r="H7283">
        <f>SUMIFS(Data!Z:Z,Data!B:B,Figure16!B7283,Data!A:A,Figure16!A7283)</f>
        <v>1</v>
      </c>
    </row>
    <row r="7284" spans="1:8">
      <c r="A7284" s="27">
        <v>2004</v>
      </c>
      <c r="B7284" t="s">
        <v>85</v>
      </c>
      <c r="C7284" s="3">
        <f>SUMIFS(Data!F:F,Data!$B:$B,Figure16!$B7284,Data!$A:$A,Figure16!$A7284)</f>
        <v>5000000</v>
      </c>
      <c r="D7284" s="3">
        <f>SUMIFS(Data!Y:Y,Data!$B:$B,Figure16!$B7284,Data!$A:$A,Figure16!$A7284)</f>
        <v>0</v>
      </c>
      <c r="E7284" s="3">
        <f>SUMIFS(Data!Q:Q,Data!$B:$B,Figure16!$B7284,Data!$A:$A,Figure16!$A7284)</f>
        <v>7940362799.179966</v>
      </c>
      <c r="F7284" s="1">
        <f t="shared" si="230"/>
        <v>6.2969414955653794E-2</v>
      </c>
      <c r="G7284" s="1">
        <f t="shared" si="231"/>
        <v>0</v>
      </c>
      <c r="H7284">
        <f>SUMIFS(Data!Z:Z,Data!B:B,Figure16!B7284,Data!A:A,Figure16!A7284)</f>
        <v>1</v>
      </c>
    </row>
    <row r="7285" spans="1:8">
      <c r="A7285" s="27">
        <v>2005</v>
      </c>
      <c r="B7285" t="s">
        <v>85</v>
      </c>
      <c r="C7285" s="3">
        <f>SUMIFS(Data!F:F,Data!$B:$B,Figure16!$B7285,Data!$A:$A,Figure16!$A7285)</f>
        <v>0</v>
      </c>
      <c r="D7285" s="3">
        <f>SUMIFS(Data!Y:Y,Data!$B:$B,Figure16!$B7285,Data!$A:$A,Figure16!$A7285)</f>
        <v>0</v>
      </c>
      <c r="E7285" s="3">
        <f>SUMIFS(Data!Q:Q,Data!$B:$B,Figure16!$B7285,Data!$A:$A,Figure16!$A7285)</f>
        <v>9013834373.4124622</v>
      </c>
      <c r="F7285" s="1">
        <f t="shared" si="230"/>
        <v>0</v>
      </c>
      <c r="G7285" s="1">
        <f t="shared" si="231"/>
        <v>0</v>
      </c>
      <c r="H7285">
        <f>SUMIFS(Data!Z:Z,Data!B:B,Figure16!B7285,Data!A:A,Figure16!A7285)</f>
        <v>1</v>
      </c>
    </row>
    <row r="7286" spans="1:8">
      <c r="A7286" s="27">
        <v>2006</v>
      </c>
      <c r="B7286" t="s">
        <v>85</v>
      </c>
      <c r="C7286" s="3">
        <f>SUMIFS(Data!F:F,Data!$B:$B,Figure16!$B7286,Data!$A:$A,Figure16!$A7286)</f>
        <v>56031567</v>
      </c>
      <c r="D7286" s="3">
        <f>SUMIFS(Data!Y:Y,Data!$B:$B,Figure16!$B7286,Data!$A:$A,Figure16!$A7286)</f>
        <v>0</v>
      </c>
      <c r="E7286" s="3">
        <f>SUMIFS(Data!Q:Q,Data!$B:$B,Figure16!$B7286,Data!$A:$A,Figure16!$A7286)</f>
        <v>9942597779.9926548</v>
      </c>
      <c r="F7286" s="1">
        <f t="shared" si="230"/>
        <v>0.56355057541150366</v>
      </c>
      <c r="G7286" s="1">
        <f t="shared" si="231"/>
        <v>0</v>
      </c>
      <c r="H7286">
        <f>SUMIFS(Data!Z:Z,Data!B:B,Figure16!B7286,Data!A:A,Figure16!A7286)</f>
        <v>1</v>
      </c>
    </row>
    <row r="7287" spans="1:8">
      <c r="A7287" s="27">
        <v>2007</v>
      </c>
      <c r="B7287" t="s">
        <v>85</v>
      </c>
      <c r="C7287" s="3">
        <f>SUMIFS(Data!F:F,Data!$B:$B,Figure16!$B7287,Data!$A:$A,Figure16!$A7287)</f>
        <v>35532477.25</v>
      </c>
      <c r="D7287" s="3">
        <f>SUMIFS(Data!Y:Y,Data!$B:$B,Figure16!$B7287,Data!$A:$A,Figure16!$A7287)</f>
        <v>0</v>
      </c>
      <c r="E7287" s="3">
        <f>SUMIFS(Data!Q:Q,Data!$B:$B,Figure16!$B7287,Data!$A:$A,Figure16!$A7287)</f>
        <v>12292813603.232693</v>
      </c>
      <c r="F7287" s="1">
        <f t="shared" si="230"/>
        <v>0.28905080965887153</v>
      </c>
      <c r="G7287" s="1">
        <f t="shared" si="231"/>
        <v>0</v>
      </c>
      <c r="H7287">
        <f>SUMIFS(Data!Z:Z,Data!B:B,Figure16!B7287,Data!A:A,Figure16!A7287)</f>
        <v>1</v>
      </c>
    </row>
    <row r="7288" spans="1:8">
      <c r="A7288" s="27">
        <v>2008</v>
      </c>
      <c r="B7288" t="s">
        <v>85</v>
      </c>
      <c r="C7288" s="3">
        <f>SUMIFS(Data!F:F,Data!$B:$B,Figure16!$B7288,Data!$A:$A,Figure16!$A7288)</f>
        <v>22662850.875</v>
      </c>
      <c r="D7288" s="3">
        <f>SUMIFS(Data!Y:Y,Data!$B:$B,Figure16!$B7288,Data!$A:$A,Figure16!$A7288)</f>
        <v>0</v>
      </c>
      <c r="E7288" s="3">
        <f>SUMIFS(Data!Q:Q,Data!$B:$B,Figure16!$B7288,Data!$A:$A,Figure16!$A7288)</f>
        <v>14239026629.639013</v>
      </c>
      <c r="F7288" s="1">
        <f t="shared" si="230"/>
        <v>0.15916011300819197</v>
      </c>
      <c r="G7288" s="1">
        <f t="shared" si="231"/>
        <v>0</v>
      </c>
      <c r="H7288">
        <f>SUMIFS(Data!Z:Z,Data!B:B,Figure16!B7288,Data!A:A,Figure16!A7288)</f>
        <v>1</v>
      </c>
    </row>
    <row r="7289" spans="1:8">
      <c r="A7289" s="27">
        <v>2009</v>
      </c>
      <c r="B7289" t="s">
        <v>85</v>
      </c>
      <c r="C7289" s="3">
        <f>SUMIFS(Data!F:F,Data!$B:$B,Figure16!$B7289,Data!$A:$A,Figure16!$A7289)</f>
        <v>2233080</v>
      </c>
      <c r="D7289" s="3">
        <f>SUMIFS(Data!Y:Y,Data!$B:$B,Figure16!$B7289,Data!$A:$A,Figure16!$A7289)</f>
        <v>0</v>
      </c>
      <c r="E7289" s="3">
        <f>SUMIFS(Data!Q:Q,Data!$B:$B,Figure16!$B7289,Data!$A:$A,Figure16!$A7289)</f>
        <v>18168902153.879761</v>
      </c>
      <c r="F7289" s="1">
        <f t="shared" si="230"/>
        <v>1.2290671065797728E-2</v>
      </c>
      <c r="G7289" s="1">
        <f t="shared" si="231"/>
        <v>0</v>
      </c>
      <c r="H7289">
        <f>SUMIFS(Data!Z:Z,Data!B:B,Figure16!B7289,Data!A:A,Figure16!A7289)</f>
        <v>1</v>
      </c>
    </row>
    <row r="7290" spans="1:8">
      <c r="A7290" s="27">
        <v>2010</v>
      </c>
      <c r="B7290" t="s">
        <v>85</v>
      </c>
      <c r="C7290" s="3">
        <f>SUMIFS(Data!F:F,Data!$B:$B,Figure16!$B7290,Data!$A:$A,Figure16!$A7290)</f>
        <v>18874000.555664063</v>
      </c>
      <c r="D7290" s="3">
        <f>SUMIFS(Data!Y:Y,Data!$B:$B,Figure16!$B7290,Data!$A:$A,Figure16!$A7290)</f>
        <v>0</v>
      </c>
      <c r="E7290" s="3">
        <f>SUMIFS(Data!Q:Q,Data!$B:$B,Figure16!$B7290,Data!$A:$A,Figure16!$A7290)</f>
        <v>20186496527.125565</v>
      </c>
      <c r="F7290" s="1">
        <f t="shared" si="230"/>
        <v>9.3498148776347406E-2</v>
      </c>
      <c r="G7290" s="1">
        <f t="shared" si="231"/>
        <v>0</v>
      </c>
      <c r="H7290">
        <f>SUMIFS(Data!Z:Z,Data!B:B,Figure16!B7290,Data!A:A,Figure16!A7290)</f>
        <v>1</v>
      </c>
    </row>
    <row r="7291" spans="1:8">
      <c r="A7291" s="27">
        <v>2011</v>
      </c>
      <c r="B7291" t="s">
        <v>85</v>
      </c>
      <c r="C7291" s="3">
        <f>SUMIFS(Data!F:F,Data!$B:$B,Figure16!$B7291,Data!$A:$A,Figure16!$A7291)</f>
        <v>539000000</v>
      </c>
      <c r="D7291" s="3">
        <f>SUMIFS(Data!Y:Y,Data!$B:$B,Figure16!$B7291,Data!$A:$A,Figure16!$A7291)</f>
        <v>0</v>
      </c>
      <c r="E7291" s="3">
        <f>SUMIFS(Data!Q:Q,Data!$B:$B,Figure16!$B7291,Data!$A:$A,Figure16!$A7291)</f>
        <v>20176025256.91531</v>
      </c>
      <c r="F7291" s="1">
        <f t="shared" ref="F7291:F7354" si="232">IF(E7291&gt;0,C7291/E7291*100,"")</f>
        <v>2.671487536006421</v>
      </c>
      <c r="G7291" s="1">
        <f t="shared" ref="G7291:G7354" si="233">IF($E7291&gt;0,D7291/$E7291*100,"")</f>
        <v>0</v>
      </c>
      <c r="H7291">
        <f>SUMIFS(Data!Z:Z,Data!B:B,Figure16!B7291,Data!A:A,Figure16!A7291)</f>
        <v>1</v>
      </c>
    </row>
    <row r="7292" spans="1:8">
      <c r="A7292" s="27">
        <v>2012</v>
      </c>
      <c r="B7292" t="s">
        <v>85</v>
      </c>
      <c r="C7292" s="3">
        <f>SUMIFS(Data!F:F,Data!$B:$B,Figure16!$B7292,Data!$A:$A,Figure16!$A7292)</f>
        <v>18586998</v>
      </c>
      <c r="D7292" s="3">
        <f>SUMIFS(Data!Y:Y,Data!$B:$B,Figure16!$B7292,Data!$A:$A,Figure16!$A7292)</f>
        <v>0</v>
      </c>
      <c r="E7292" s="3">
        <f>SUMIFS(Data!Q:Q,Data!$B:$B,Figure16!$B7292,Data!$A:$A,Figure16!$A7292)</f>
        <v>23114293416.390514</v>
      </c>
      <c r="F7292" s="1">
        <f t="shared" si="232"/>
        <v>8.0413437976087229E-2</v>
      </c>
      <c r="G7292" s="1">
        <f t="shared" si="233"/>
        <v>0</v>
      </c>
      <c r="H7292">
        <f>SUMIFS(Data!Z:Z,Data!B:B,Figure16!B7292,Data!A:A,Figure16!A7292)</f>
        <v>1</v>
      </c>
    </row>
    <row r="7293" spans="1:8">
      <c r="A7293" s="27">
        <v>2013</v>
      </c>
      <c r="B7293" t="s">
        <v>85</v>
      </c>
      <c r="C7293" s="3">
        <f>SUMIFS(Data!F:F,Data!$B:$B,Figure16!$B7293,Data!$A:$A,Figure16!$A7293)</f>
        <v>8200000</v>
      </c>
      <c r="D7293" s="3">
        <f>SUMIFS(Data!Y:Y,Data!$B:$B,Figure16!$B7293,Data!$A:$A,Figure16!$A7293)</f>
        <v>0</v>
      </c>
      <c r="E7293" s="3">
        <f>SUMIFS(Data!Q:Q,Data!$B:$B,Figure16!$B7293,Data!$A:$A,Figure16!$A7293)</f>
        <v>24599550623.725426</v>
      </c>
      <c r="F7293" s="1">
        <f t="shared" si="232"/>
        <v>3.3333942255397875E-2</v>
      </c>
      <c r="G7293" s="1">
        <f t="shared" si="233"/>
        <v>0</v>
      </c>
      <c r="H7293">
        <f>SUMIFS(Data!Z:Z,Data!B:B,Figure16!B7293,Data!A:A,Figure16!A7293)</f>
        <v>1</v>
      </c>
    </row>
    <row r="7294" spans="1:8">
      <c r="A7294" s="27">
        <v>2014</v>
      </c>
      <c r="B7294" t="s">
        <v>85</v>
      </c>
      <c r="C7294" s="3">
        <f>SUMIFS(Data!F:F,Data!$B:$B,Figure16!$B7294,Data!$A:$A,Figure16!$A7294)</f>
        <v>484927754.125</v>
      </c>
      <c r="D7294" s="3">
        <f>SUMIFS(Data!Y:Y,Data!$B:$B,Figure16!$B7294,Data!$A:$A,Figure16!$A7294)</f>
        <v>0</v>
      </c>
      <c r="E7294" s="3">
        <f>SUMIFS(Data!Q:Q,Data!$B:$B,Figure16!$B7294,Data!$A:$A,Figure16!$A7294)</f>
        <v>27291879819.362194</v>
      </c>
      <c r="F7294" s="1">
        <f t="shared" si="232"/>
        <v>1.7768206416509593</v>
      </c>
      <c r="G7294" s="1">
        <f t="shared" si="233"/>
        <v>0</v>
      </c>
      <c r="H7294">
        <f>SUMIFS(Data!Z:Z,Data!B:B,Figure16!B7294,Data!A:A,Figure16!A7294)</f>
        <v>1</v>
      </c>
    </row>
    <row r="7295" spans="1:8">
      <c r="A7295" s="27">
        <v>2015</v>
      </c>
      <c r="B7295" t="s">
        <v>85</v>
      </c>
      <c r="C7295" s="3">
        <f>SUMIFS(Data!F:F,Data!$B:$B,Figure16!$B7295,Data!$A:$A,Figure16!$A7295)</f>
        <v>1600000000</v>
      </c>
      <c r="D7295" s="3">
        <f>SUMIFS(Data!Y:Y,Data!$B:$B,Figure16!$B7295,Data!$A:$A,Figure16!$A7295)</f>
        <v>0</v>
      </c>
      <c r="E7295" s="3">
        <f>SUMIFS(Data!Q:Q,Data!$B:$B,Figure16!$B7295,Data!$A:$A,Figure16!$A7295)</f>
        <v>27102650386.60117</v>
      </c>
      <c r="F7295" s="1">
        <f t="shared" si="232"/>
        <v>5.9034816786442308</v>
      </c>
      <c r="G7295" s="1">
        <f t="shared" si="233"/>
        <v>0</v>
      </c>
      <c r="H7295">
        <f>SUMIFS(Data!Z:Z,Data!B:B,Figure16!B7295,Data!A:A,Figure16!A7295)</f>
        <v>1</v>
      </c>
    </row>
    <row r="7296" spans="1:8">
      <c r="A7296" s="27">
        <v>2016</v>
      </c>
      <c r="B7296" t="s">
        <v>85</v>
      </c>
      <c r="C7296" s="3">
        <f>SUMIFS(Data!F:F,Data!$B:$B,Figure16!$B7296,Data!$A:$A,Figure16!$A7296)</f>
        <v>85000000</v>
      </c>
      <c r="D7296" s="3">
        <f>SUMIFS(Data!Y:Y,Data!$B:$B,Figure16!$B7296,Data!$A:$A,Figure16!$A7296)</f>
        <v>0</v>
      </c>
      <c r="E7296" s="3">
        <f>SUMIFS(Data!Q:Q,Data!$B:$B,Figure16!$B7296,Data!$A:$A,Figure16!$A7296)</f>
        <v>24133664284.503258</v>
      </c>
      <c r="F7296" s="1">
        <f t="shared" si="232"/>
        <v>0.35220511480546413</v>
      </c>
      <c r="G7296" s="1">
        <f t="shared" si="233"/>
        <v>0</v>
      </c>
      <c r="H7296">
        <f>SUMIFS(Data!Z:Z,Data!B:B,Figure16!B7296,Data!A:A,Figure16!A7296)</f>
        <v>1</v>
      </c>
    </row>
    <row r="7297" spans="1:8">
      <c r="A7297" s="27">
        <v>2017</v>
      </c>
      <c r="B7297" t="s">
        <v>85</v>
      </c>
      <c r="C7297" s="3">
        <f>SUMIFS(Data!F:F,Data!$B:$B,Figure16!$B7297,Data!$A:$A,Figure16!$A7297)</f>
        <v>0</v>
      </c>
      <c r="D7297" s="3">
        <f>SUMIFS(Data!Y:Y,Data!$B:$B,Figure16!$B7297,Data!$A:$A,Figure16!$A7297)</f>
        <v>0</v>
      </c>
      <c r="E7297" s="3">
        <f>SUMIFS(Data!Q:Q,Data!$B:$B,Figure16!$B7297,Data!$A:$A,Figure16!$A7297)</f>
        <v>25995031850.165829</v>
      </c>
      <c r="F7297" s="1">
        <f t="shared" si="232"/>
        <v>0</v>
      </c>
      <c r="G7297" s="1">
        <f t="shared" si="233"/>
        <v>0</v>
      </c>
      <c r="H7297">
        <f>SUMIFS(Data!Z:Z,Data!B:B,Figure16!B7297,Data!A:A,Figure16!A7297)</f>
        <v>1</v>
      </c>
    </row>
    <row r="7298" spans="1:8">
      <c r="A7298" s="27">
        <v>1991</v>
      </c>
      <c r="B7298" t="s">
        <v>146</v>
      </c>
      <c r="C7298" s="3">
        <f>SUMIFS(Data!F:F,Data!$B:$B,Figure16!$B7298,Data!$A:$A,Figure16!$A7298)</f>
        <v>0</v>
      </c>
      <c r="D7298" s="3">
        <f>SUMIFS(Data!Y:Y,Data!$B:$B,Figure16!$B7298,Data!$A:$A,Figure16!$A7298)</f>
        <v>0</v>
      </c>
      <c r="E7298" s="3">
        <f>SUMIFS(Data!Q:Q,Data!$B:$B,Figure16!$B7298,Data!$A:$A,Figure16!$A7298)</f>
        <v>77464561149.510269</v>
      </c>
      <c r="F7298" s="1">
        <f t="shared" si="232"/>
        <v>0</v>
      </c>
      <c r="G7298" s="1">
        <f t="shared" si="233"/>
        <v>0</v>
      </c>
      <c r="H7298">
        <f>SUMIFS(Data!Z:Z,Data!B:B,Figure16!B7298,Data!A:A,Figure16!A7298)</f>
        <v>1</v>
      </c>
    </row>
    <row r="7299" spans="1:8">
      <c r="A7299" s="27">
        <v>1992</v>
      </c>
      <c r="B7299" t="s">
        <v>146</v>
      </c>
      <c r="C7299" s="3">
        <f>SUMIFS(Data!F:F,Data!$B:$B,Figure16!$B7299,Data!$A:$A,Figure16!$A7299)</f>
        <v>0</v>
      </c>
      <c r="D7299" s="3">
        <f>SUMIFS(Data!Y:Y,Data!$B:$B,Figure16!$B7299,Data!$A:$A,Figure16!$A7299)</f>
        <v>0</v>
      </c>
      <c r="E7299" s="3">
        <f>SUMIFS(Data!Q:Q,Data!$B:$B,Figure16!$B7299,Data!$A:$A,Figure16!$A7299)</f>
        <v>73942235330.436951</v>
      </c>
      <c r="F7299" s="1">
        <f t="shared" si="232"/>
        <v>0</v>
      </c>
      <c r="G7299" s="1">
        <f t="shared" si="233"/>
        <v>0</v>
      </c>
      <c r="H7299">
        <f>SUMIFS(Data!Z:Z,Data!B:B,Figure16!B7299,Data!A:A,Figure16!A7299)</f>
        <v>1</v>
      </c>
    </row>
    <row r="7300" spans="1:8">
      <c r="A7300" s="27">
        <v>1993</v>
      </c>
      <c r="B7300" t="s">
        <v>146</v>
      </c>
      <c r="C7300" s="3">
        <f>SUMIFS(Data!F:F,Data!$B:$B,Figure16!$B7300,Data!$A:$A,Figure16!$A7300)</f>
        <v>0</v>
      </c>
      <c r="D7300" s="3">
        <f>SUMIFS(Data!Y:Y,Data!$B:$B,Figure16!$B7300,Data!$A:$A,Figure16!$A7300)</f>
        <v>0</v>
      </c>
      <c r="E7300" s="3">
        <f>SUMIFS(Data!Q:Q,Data!$B:$B,Figure16!$B7300,Data!$A:$A,Figure16!$A7300)</f>
        <v>65648559903.057076</v>
      </c>
      <c r="F7300" s="1">
        <f t="shared" si="232"/>
        <v>0</v>
      </c>
      <c r="G7300" s="1">
        <f t="shared" si="233"/>
        <v>0</v>
      </c>
      <c r="H7300">
        <f>SUMIFS(Data!Z:Z,Data!B:B,Figure16!B7300,Data!A:A,Figure16!A7300)</f>
        <v>1</v>
      </c>
    </row>
    <row r="7301" spans="1:8">
      <c r="A7301" s="27">
        <v>1994</v>
      </c>
      <c r="B7301" t="s">
        <v>146</v>
      </c>
      <c r="C7301" s="3">
        <f>SUMIFS(Data!F:F,Data!$B:$B,Figure16!$B7301,Data!$A:$A,Figure16!$A7301)</f>
        <v>0</v>
      </c>
      <c r="D7301" s="3">
        <f>SUMIFS(Data!Y:Y,Data!$B:$B,Figure16!$B7301,Data!$A:$A,Figure16!$A7301)</f>
        <v>0</v>
      </c>
      <c r="E7301" s="3">
        <f>SUMIFS(Data!Q:Q,Data!$B:$B,Figure16!$B7301,Data!$A:$A,Figure16!$A7301)</f>
        <v>52549555149.197769</v>
      </c>
      <c r="F7301" s="1">
        <f t="shared" si="232"/>
        <v>0</v>
      </c>
      <c r="G7301" s="1">
        <f t="shared" si="233"/>
        <v>0</v>
      </c>
      <c r="H7301">
        <f>SUMIFS(Data!Z:Z,Data!B:B,Figure16!B7301,Data!A:A,Figure16!A7301)</f>
        <v>1</v>
      </c>
    </row>
    <row r="7302" spans="1:8">
      <c r="A7302" s="27">
        <v>1995</v>
      </c>
      <c r="B7302" t="s">
        <v>146</v>
      </c>
      <c r="C7302" s="3">
        <f>SUMIFS(Data!F:F,Data!$B:$B,Figure16!$B7302,Data!$A:$A,Figure16!$A7302)</f>
        <v>0</v>
      </c>
      <c r="D7302" s="3">
        <f>SUMIFS(Data!Y:Y,Data!$B:$B,Figure16!$B7302,Data!$A:$A,Figure16!$A7302)</f>
        <v>0</v>
      </c>
      <c r="E7302" s="3">
        <f>SUMIFS(Data!Q:Q,Data!$B:$B,Figure16!$B7302,Data!$A:$A,Figure16!$A7302)</f>
        <v>48213868178.087349</v>
      </c>
      <c r="F7302" s="1">
        <f t="shared" si="232"/>
        <v>0</v>
      </c>
      <c r="G7302" s="1">
        <f t="shared" si="233"/>
        <v>0</v>
      </c>
      <c r="H7302">
        <f>SUMIFS(Data!Z:Z,Data!B:B,Figure16!B7302,Data!A:A,Figure16!A7302)</f>
        <v>1</v>
      </c>
    </row>
    <row r="7303" spans="1:8">
      <c r="A7303" s="27">
        <v>1996</v>
      </c>
      <c r="B7303" t="s">
        <v>146</v>
      </c>
      <c r="C7303" s="3">
        <f>SUMIFS(Data!F:F,Data!$B:$B,Figure16!$B7303,Data!$A:$A,Figure16!$A7303)</f>
        <v>0</v>
      </c>
      <c r="D7303" s="3">
        <f>SUMIFS(Data!Y:Y,Data!$B:$B,Figure16!$B7303,Data!$A:$A,Figure16!$A7303)</f>
        <v>0</v>
      </c>
      <c r="E7303" s="3">
        <f>SUMIFS(Data!Q:Q,Data!$B:$B,Figure16!$B7303,Data!$A:$A,Figure16!$A7303)</f>
        <v>44558077827.13501</v>
      </c>
      <c r="F7303" s="1">
        <f t="shared" si="232"/>
        <v>0</v>
      </c>
      <c r="G7303" s="1">
        <f t="shared" si="233"/>
        <v>0</v>
      </c>
      <c r="H7303">
        <f>SUMIFS(Data!Z:Z,Data!B:B,Figure16!B7303,Data!A:A,Figure16!A7303)</f>
        <v>1</v>
      </c>
    </row>
    <row r="7304" spans="1:8">
      <c r="A7304" s="27">
        <v>1997</v>
      </c>
      <c r="B7304" t="s">
        <v>146</v>
      </c>
      <c r="C7304" s="3">
        <f>SUMIFS(Data!F:F,Data!$B:$B,Figure16!$B7304,Data!$A:$A,Figure16!$A7304)</f>
        <v>0</v>
      </c>
      <c r="D7304" s="3">
        <f>SUMIFS(Data!Y:Y,Data!$B:$B,Figure16!$B7304,Data!$A:$A,Figure16!$A7304)</f>
        <v>0</v>
      </c>
      <c r="E7304" s="3">
        <f>SUMIFS(Data!Q:Q,Data!$B:$B,Figure16!$B7304,Data!$A:$A,Figure16!$A7304)</f>
        <v>50150399791.647049</v>
      </c>
      <c r="F7304" s="1">
        <f t="shared" si="232"/>
        <v>0</v>
      </c>
      <c r="G7304" s="1">
        <f t="shared" si="233"/>
        <v>0</v>
      </c>
      <c r="H7304">
        <f>SUMIFS(Data!Z:Z,Data!B:B,Figure16!B7304,Data!A:A,Figure16!A7304)</f>
        <v>1</v>
      </c>
    </row>
    <row r="7305" spans="1:8">
      <c r="A7305" s="27">
        <v>1998</v>
      </c>
      <c r="B7305" t="s">
        <v>146</v>
      </c>
      <c r="C7305" s="3">
        <f>SUMIFS(Data!F:F,Data!$B:$B,Figure16!$B7305,Data!$A:$A,Figure16!$A7305)</f>
        <v>0</v>
      </c>
      <c r="D7305" s="3">
        <f>SUMIFS(Data!Y:Y,Data!$B:$B,Figure16!$B7305,Data!$A:$A,Figure16!$A7305)</f>
        <v>0</v>
      </c>
      <c r="E7305" s="3">
        <f>SUMIFS(Data!Q:Q,Data!$B:$B,Figure16!$B7305,Data!$A:$A,Figure16!$A7305)</f>
        <v>41883241471.736473</v>
      </c>
      <c r="F7305" s="1">
        <f t="shared" si="232"/>
        <v>0</v>
      </c>
      <c r="G7305" s="1">
        <f t="shared" si="233"/>
        <v>0</v>
      </c>
      <c r="H7305">
        <f>SUMIFS(Data!Z:Z,Data!B:B,Figure16!B7305,Data!A:A,Figure16!A7305)</f>
        <v>1</v>
      </c>
    </row>
    <row r="7306" spans="1:8">
      <c r="A7306" s="27">
        <v>1999</v>
      </c>
      <c r="B7306" t="s">
        <v>146</v>
      </c>
      <c r="C7306" s="3">
        <f>SUMIFS(Data!F:F,Data!$B:$B,Figure16!$B7306,Data!$A:$A,Figure16!$A7306)</f>
        <v>0</v>
      </c>
      <c r="D7306" s="3">
        <f>SUMIFS(Data!Y:Y,Data!$B:$B,Figure16!$B7306,Data!$A:$A,Figure16!$A7306)</f>
        <v>0</v>
      </c>
      <c r="E7306" s="3">
        <f>SUMIFS(Data!Q:Q,Data!$B:$B,Figure16!$B7306,Data!$A:$A,Figure16!$A7306)</f>
        <v>31580639045.453991</v>
      </c>
      <c r="F7306" s="1">
        <f t="shared" si="232"/>
        <v>0</v>
      </c>
      <c r="G7306" s="1">
        <f t="shared" si="233"/>
        <v>0</v>
      </c>
      <c r="H7306">
        <f>SUMIFS(Data!Z:Z,Data!B:B,Figure16!B7306,Data!A:A,Figure16!A7306)</f>
        <v>1</v>
      </c>
    </row>
    <row r="7307" spans="1:8">
      <c r="A7307" s="27">
        <v>2000</v>
      </c>
      <c r="B7307" t="s">
        <v>146</v>
      </c>
      <c r="C7307" s="3">
        <f>SUMIFS(Data!F:F,Data!$B:$B,Figure16!$B7307,Data!$A:$A,Figure16!$A7307)</f>
        <v>603973.8125</v>
      </c>
      <c r="D7307" s="3">
        <f>SUMIFS(Data!Y:Y,Data!$B:$B,Figure16!$B7307,Data!$A:$A,Figure16!$A7307)</f>
        <v>0</v>
      </c>
      <c r="E7307" s="3">
        <f>SUMIFS(Data!Q:Q,Data!$B:$B,Figure16!$B7307,Data!$A:$A,Figure16!$A7307)</f>
        <v>31261527363.143967</v>
      </c>
      <c r="F7307" s="1">
        <f t="shared" si="232"/>
        <v>1.9320035309984881E-3</v>
      </c>
      <c r="G7307" s="1">
        <f t="shared" si="233"/>
        <v>0</v>
      </c>
      <c r="H7307">
        <f>SUMIFS(Data!Z:Z,Data!B:B,Figure16!B7307,Data!A:A,Figure16!A7307)</f>
        <v>1</v>
      </c>
    </row>
    <row r="7308" spans="1:8">
      <c r="A7308" s="27">
        <v>2001</v>
      </c>
      <c r="B7308" t="s">
        <v>146</v>
      </c>
      <c r="C7308" s="3">
        <f>SUMIFS(Data!F:F,Data!$B:$B,Figure16!$B7308,Data!$A:$A,Figure16!$A7308)</f>
        <v>362447.1875</v>
      </c>
      <c r="D7308" s="3">
        <f>SUMIFS(Data!Y:Y,Data!$B:$B,Figure16!$B7308,Data!$A:$A,Figure16!$A7308)</f>
        <v>0</v>
      </c>
      <c r="E7308" s="3">
        <f>SUMIFS(Data!Q:Q,Data!$B:$B,Figure16!$B7308,Data!$A:$A,Figure16!$A7308)</f>
        <v>37972301334.673592</v>
      </c>
      <c r="F7308" s="1">
        <f t="shared" si="232"/>
        <v>9.5450413791233423E-4</v>
      </c>
      <c r="G7308" s="1">
        <f t="shared" si="233"/>
        <v>0</v>
      </c>
      <c r="H7308">
        <f>SUMIFS(Data!Z:Z,Data!B:B,Figure16!B7308,Data!A:A,Figure16!A7308)</f>
        <v>1</v>
      </c>
    </row>
    <row r="7309" spans="1:8">
      <c r="A7309" s="27">
        <v>2002</v>
      </c>
      <c r="B7309" t="s">
        <v>146</v>
      </c>
      <c r="C7309" s="3">
        <f>SUMIFS(Data!F:F,Data!$B:$B,Figure16!$B7309,Data!$A:$A,Figure16!$A7309)</f>
        <v>0</v>
      </c>
      <c r="D7309" s="3">
        <f>SUMIFS(Data!Y:Y,Data!$B:$B,Figure16!$B7309,Data!$A:$A,Figure16!$A7309)</f>
        <v>0</v>
      </c>
      <c r="E7309" s="3">
        <f>SUMIFS(Data!Q:Q,Data!$B:$B,Figure16!$B7309,Data!$A:$A,Figure16!$A7309)</f>
        <v>42351593887.282692</v>
      </c>
      <c r="F7309" s="1">
        <f t="shared" si="232"/>
        <v>0</v>
      </c>
      <c r="G7309" s="1">
        <f t="shared" si="233"/>
        <v>0</v>
      </c>
      <c r="H7309">
        <f>SUMIFS(Data!Z:Z,Data!B:B,Figure16!B7309,Data!A:A,Figure16!A7309)</f>
        <v>1</v>
      </c>
    </row>
    <row r="7310" spans="1:8">
      <c r="A7310" s="27">
        <v>2003</v>
      </c>
      <c r="B7310" t="s">
        <v>146</v>
      </c>
      <c r="C7310" s="3">
        <f>SUMIFS(Data!F:F,Data!$B:$B,Figure16!$B7310,Data!$A:$A,Figure16!$A7310)</f>
        <v>0</v>
      </c>
      <c r="D7310" s="3">
        <f>SUMIFS(Data!Y:Y,Data!$B:$B,Figure16!$B7310,Data!$A:$A,Figure16!$A7310)</f>
        <v>0</v>
      </c>
      <c r="E7310" s="3">
        <f>SUMIFS(Data!Q:Q,Data!$B:$B,Figure16!$B7310,Data!$A:$A,Figure16!$A7310)</f>
        <v>50084197498.452942</v>
      </c>
      <c r="F7310" s="1">
        <f t="shared" si="232"/>
        <v>0</v>
      </c>
      <c r="G7310" s="1">
        <f t="shared" si="233"/>
        <v>0</v>
      </c>
      <c r="H7310">
        <f>SUMIFS(Data!Z:Z,Data!B:B,Figure16!B7310,Data!A:A,Figure16!A7310)</f>
        <v>1</v>
      </c>
    </row>
    <row r="7311" spans="1:8">
      <c r="A7311" s="27">
        <v>2004</v>
      </c>
      <c r="B7311" t="s">
        <v>146</v>
      </c>
      <c r="C7311" s="3">
        <f>SUMIFS(Data!F:F,Data!$B:$B,Figure16!$B7311,Data!$A:$A,Figure16!$A7311)</f>
        <v>0</v>
      </c>
      <c r="D7311" s="3">
        <f>SUMIFS(Data!Y:Y,Data!$B:$B,Figure16!$B7311,Data!$A:$A,Figure16!$A7311)</f>
        <v>0</v>
      </c>
      <c r="E7311" s="3">
        <f>SUMIFS(Data!Q:Q,Data!$B:$B,Figure16!$B7311,Data!$A:$A,Figure16!$A7311)</f>
        <v>64819702951.682648</v>
      </c>
      <c r="F7311" s="1">
        <f t="shared" si="232"/>
        <v>0</v>
      </c>
      <c r="G7311" s="1">
        <f t="shared" si="233"/>
        <v>0</v>
      </c>
      <c r="H7311">
        <f>SUMIFS(Data!Z:Z,Data!B:B,Figure16!B7311,Data!A:A,Figure16!A7311)</f>
        <v>1</v>
      </c>
    </row>
    <row r="7312" spans="1:8">
      <c r="A7312" s="27">
        <v>2005</v>
      </c>
      <c r="B7312" t="s">
        <v>146</v>
      </c>
      <c r="C7312" s="3">
        <f>SUMIFS(Data!F:F,Data!$B:$B,Figure16!$B7312,Data!$A:$A,Figure16!$A7312)</f>
        <v>0</v>
      </c>
      <c r="D7312" s="3">
        <f>SUMIFS(Data!Y:Y,Data!$B:$B,Figure16!$B7312,Data!$A:$A,Figure16!$A7312)</f>
        <v>0</v>
      </c>
      <c r="E7312" s="3">
        <f>SUMIFS(Data!Q:Q,Data!$B:$B,Figure16!$B7312,Data!$A:$A,Figure16!$A7312)</f>
        <v>86057915585.302551</v>
      </c>
      <c r="F7312" s="1">
        <f t="shared" si="232"/>
        <v>0</v>
      </c>
      <c r="G7312" s="1">
        <f t="shared" si="233"/>
        <v>0</v>
      </c>
      <c r="H7312">
        <f>SUMIFS(Data!Z:Z,Data!B:B,Figure16!B7312,Data!A:A,Figure16!A7312)</f>
        <v>1</v>
      </c>
    </row>
    <row r="7313" spans="1:8">
      <c r="A7313" s="27">
        <v>2006</v>
      </c>
      <c r="B7313" t="s">
        <v>146</v>
      </c>
      <c r="C7313" s="3">
        <f>SUMIFS(Data!F:F,Data!$B:$B,Figure16!$B7313,Data!$A:$A,Figure16!$A7313)</f>
        <v>3150000</v>
      </c>
      <c r="D7313" s="3">
        <f>SUMIFS(Data!Y:Y,Data!$B:$B,Figure16!$B7313,Data!$A:$A,Figure16!$A7313)</f>
        <v>0</v>
      </c>
      <c r="E7313" s="3">
        <f>SUMIFS(Data!Q:Q,Data!$B:$B,Figure16!$B7313,Data!$A:$A,Figure16!$A7313)</f>
        <v>107647920792.07921</v>
      </c>
      <c r="F7313" s="1">
        <f t="shared" si="232"/>
        <v>2.9262060770167504E-3</v>
      </c>
      <c r="G7313" s="1">
        <f t="shared" si="233"/>
        <v>0</v>
      </c>
      <c r="H7313">
        <f>SUMIFS(Data!Z:Z,Data!B:B,Figure16!B7313,Data!A:A,Figure16!A7313)</f>
        <v>1</v>
      </c>
    </row>
    <row r="7314" spans="1:8">
      <c r="A7314" s="27">
        <v>2007</v>
      </c>
      <c r="B7314" t="s">
        <v>146</v>
      </c>
      <c r="C7314" s="3">
        <f>SUMIFS(Data!F:F,Data!$B:$B,Figure16!$B7314,Data!$A:$A,Figure16!$A7314)</f>
        <v>0</v>
      </c>
      <c r="D7314" s="3">
        <f>SUMIFS(Data!Y:Y,Data!$B:$B,Figure16!$B7314,Data!$A:$A,Figure16!$A7314)</f>
        <v>0</v>
      </c>
      <c r="E7314" s="3">
        <f>SUMIFS(Data!Q:Q,Data!$B:$B,Figure16!$B7314,Data!$A:$A,Figure16!$A7314)</f>
        <v>142579603960.39606</v>
      </c>
      <c r="F7314" s="1">
        <f t="shared" si="232"/>
        <v>0</v>
      </c>
      <c r="G7314" s="1">
        <f t="shared" si="233"/>
        <v>0</v>
      </c>
      <c r="H7314">
        <f>SUMIFS(Data!Z:Z,Data!B:B,Figure16!B7314,Data!A:A,Figure16!A7314)</f>
        <v>1</v>
      </c>
    </row>
    <row r="7315" spans="1:8">
      <c r="A7315" s="27">
        <v>2008</v>
      </c>
      <c r="B7315" t="s">
        <v>146</v>
      </c>
      <c r="C7315" s="3">
        <f>SUMIFS(Data!F:F,Data!$B:$B,Figure16!$B7315,Data!$A:$A,Figure16!$A7315)</f>
        <v>0</v>
      </c>
      <c r="D7315" s="3">
        <f>SUMIFS(Data!Y:Y,Data!$B:$B,Figure16!$B7315,Data!$A:$A,Figure16!$A7315)</f>
        <v>0</v>
      </c>
      <c r="E7315" s="3">
        <f>SUMIFS(Data!Q:Q,Data!$B:$B,Figure16!$B7315,Data!$A:$A,Figure16!$A7315)</f>
        <v>179816790704.73874</v>
      </c>
      <c r="F7315" s="1">
        <f t="shared" si="232"/>
        <v>0</v>
      </c>
      <c r="G7315" s="1">
        <f t="shared" si="233"/>
        <v>0</v>
      </c>
      <c r="H7315">
        <f>SUMIFS(Data!Z:Z,Data!B:B,Figure16!B7315,Data!A:A,Figure16!A7315)</f>
        <v>1</v>
      </c>
    </row>
    <row r="7316" spans="1:8">
      <c r="A7316" s="27">
        <v>2009</v>
      </c>
      <c r="B7316" t="s">
        <v>146</v>
      </c>
      <c r="C7316" s="3">
        <f>SUMIFS(Data!F:F,Data!$B:$B,Figure16!$B7316,Data!$A:$A,Figure16!$A7316)</f>
        <v>376481902.125</v>
      </c>
      <c r="D7316" s="3">
        <f>SUMIFS(Data!Y:Y,Data!$B:$B,Figure16!$B7316,Data!$A:$A,Figure16!$A7316)</f>
        <v>0</v>
      </c>
      <c r="E7316" s="3">
        <f>SUMIFS(Data!Q:Q,Data!$B:$B,Figure16!$B7316,Data!$A:$A,Figure16!$A7316)</f>
        <v>117113410001.02681</v>
      </c>
      <c r="F7316" s="1">
        <f t="shared" si="232"/>
        <v>0.32146779956428484</v>
      </c>
      <c r="G7316" s="1">
        <f t="shared" si="233"/>
        <v>0</v>
      </c>
      <c r="H7316">
        <f>SUMIFS(Data!Z:Z,Data!B:B,Figure16!B7316,Data!A:A,Figure16!A7316)</f>
        <v>1</v>
      </c>
    </row>
    <row r="7317" spans="1:8">
      <c r="A7317" s="27">
        <v>2010</v>
      </c>
      <c r="B7317" t="s">
        <v>146</v>
      </c>
      <c r="C7317" s="3">
        <f>SUMIFS(Data!F:F,Data!$B:$B,Figure16!$B7317,Data!$A:$A,Figure16!$A7317)</f>
        <v>0</v>
      </c>
      <c r="D7317" s="3">
        <f>SUMIFS(Data!Y:Y,Data!$B:$B,Figure16!$B7317,Data!$A:$A,Figure16!$A7317)</f>
        <v>0</v>
      </c>
      <c r="E7317" s="3">
        <f>SUMIFS(Data!Q:Q,Data!$B:$B,Figure16!$B7317,Data!$A:$A,Figure16!$A7317)</f>
        <v>136013155905.03554</v>
      </c>
      <c r="F7317" s="1">
        <f t="shared" si="232"/>
        <v>0</v>
      </c>
      <c r="G7317" s="1">
        <f t="shared" si="233"/>
        <v>0</v>
      </c>
      <c r="H7317">
        <f>SUMIFS(Data!Z:Z,Data!B:B,Figure16!B7317,Data!A:A,Figure16!A7317)</f>
        <v>1</v>
      </c>
    </row>
    <row r="7318" spans="1:8">
      <c r="A7318" s="27">
        <v>2011</v>
      </c>
      <c r="B7318" t="s">
        <v>146</v>
      </c>
      <c r="C7318" s="3">
        <f>SUMIFS(Data!F:F,Data!$B:$B,Figure16!$B7318,Data!$A:$A,Figure16!$A7318)</f>
        <v>12381100</v>
      </c>
      <c r="D7318" s="3">
        <f>SUMIFS(Data!Y:Y,Data!$B:$B,Figure16!$B7318,Data!$A:$A,Figure16!$A7318)</f>
        <v>0</v>
      </c>
      <c r="E7318" s="3">
        <f>SUMIFS(Data!Q:Q,Data!$B:$B,Figure16!$B7318,Data!$A:$A,Figure16!$A7318)</f>
        <v>163159671670.26456</v>
      </c>
      <c r="F7318" s="1">
        <f t="shared" si="232"/>
        <v>7.5883334853856683E-3</v>
      </c>
      <c r="G7318" s="1">
        <f t="shared" si="233"/>
        <v>0</v>
      </c>
      <c r="H7318">
        <f>SUMIFS(Data!Z:Z,Data!B:B,Figure16!B7318,Data!A:A,Figure16!A7318)</f>
        <v>1</v>
      </c>
    </row>
    <row r="7319" spans="1:8">
      <c r="A7319" s="27">
        <v>2012</v>
      </c>
      <c r="B7319" t="s">
        <v>146</v>
      </c>
      <c r="C7319" s="3">
        <f>SUMIFS(Data!F:F,Data!$B:$B,Figure16!$B7319,Data!$A:$A,Figure16!$A7319)</f>
        <v>5400000000</v>
      </c>
      <c r="D7319" s="3">
        <f>SUMIFS(Data!Y:Y,Data!$B:$B,Figure16!$B7319,Data!$A:$A,Figure16!$A7319)</f>
        <v>0</v>
      </c>
      <c r="E7319" s="3">
        <f>SUMIFS(Data!Q:Q,Data!$B:$B,Figure16!$B7319,Data!$A:$A,Figure16!$A7319)</f>
        <v>175781379051.43286</v>
      </c>
      <c r="F7319" s="1">
        <f t="shared" si="232"/>
        <v>3.0719977446644013</v>
      </c>
      <c r="G7319" s="1">
        <f t="shared" si="233"/>
        <v>0</v>
      </c>
      <c r="H7319">
        <f>SUMIFS(Data!Z:Z,Data!B:B,Figure16!B7319,Data!A:A,Figure16!A7319)</f>
        <v>1</v>
      </c>
    </row>
    <row r="7320" spans="1:8">
      <c r="A7320" s="27">
        <v>2013</v>
      </c>
      <c r="B7320" t="s">
        <v>146</v>
      </c>
      <c r="C7320" s="3">
        <f>SUMIFS(Data!F:F,Data!$B:$B,Figure16!$B7320,Data!$A:$A,Figure16!$A7320)</f>
        <v>0</v>
      </c>
      <c r="D7320" s="3">
        <f>SUMIFS(Data!Y:Y,Data!$B:$B,Figure16!$B7320,Data!$A:$A,Figure16!$A7320)</f>
        <v>0</v>
      </c>
      <c r="E7320" s="3">
        <f>SUMIFS(Data!Q:Q,Data!$B:$B,Figure16!$B7320,Data!$A:$A,Figure16!$A7320)</f>
        <v>183310146378.08081</v>
      </c>
      <c r="F7320" s="1">
        <f t="shared" si="232"/>
        <v>0</v>
      </c>
      <c r="G7320" s="1">
        <f t="shared" si="233"/>
        <v>0</v>
      </c>
      <c r="H7320">
        <f>SUMIFS(Data!Z:Z,Data!B:B,Figure16!B7320,Data!A:A,Figure16!A7320)</f>
        <v>1</v>
      </c>
    </row>
    <row r="7321" spans="1:8">
      <c r="A7321" s="27">
        <v>2014</v>
      </c>
      <c r="B7321" t="s">
        <v>146</v>
      </c>
      <c r="C7321" s="3">
        <f>SUMIFS(Data!F:F,Data!$B:$B,Figure16!$B7321,Data!$A:$A,Figure16!$A7321)</f>
        <v>0</v>
      </c>
      <c r="D7321" s="3">
        <f>SUMIFS(Data!Y:Y,Data!$B:$B,Figure16!$B7321,Data!$A:$A,Figure16!$A7321)</f>
        <v>0</v>
      </c>
      <c r="E7321" s="3">
        <f>SUMIFS(Data!Q:Q,Data!$B:$B,Figure16!$B7321,Data!$A:$A,Figure16!$A7321)</f>
        <v>133503411375.73927</v>
      </c>
      <c r="F7321" s="1">
        <f t="shared" si="232"/>
        <v>0</v>
      </c>
      <c r="G7321" s="1">
        <f t="shared" si="233"/>
        <v>0</v>
      </c>
      <c r="H7321">
        <f>SUMIFS(Data!Z:Z,Data!B:B,Figure16!B7321,Data!A:A,Figure16!A7321)</f>
        <v>1</v>
      </c>
    </row>
    <row r="7322" spans="1:8">
      <c r="A7322" s="27">
        <v>2015</v>
      </c>
      <c r="B7322" t="s">
        <v>146</v>
      </c>
      <c r="C7322" s="3">
        <f>SUMIFS(Data!F:F,Data!$B:$B,Figure16!$B7322,Data!$A:$A,Figure16!$A7322)</f>
        <v>0</v>
      </c>
      <c r="D7322" s="3">
        <f>SUMIFS(Data!Y:Y,Data!$B:$B,Figure16!$B7322,Data!$A:$A,Figure16!$A7322)</f>
        <v>0</v>
      </c>
      <c r="E7322" s="3">
        <f>SUMIFS(Data!Q:Q,Data!$B:$B,Figure16!$B7322,Data!$A:$A,Figure16!$A7322)</f>
        <v>91030959454.696106</v>
      </c>
      <c r="F7322" s="1">
        <f t="shared" si="232"/>
        <v>0</v>
      </c>
      <c r="G7322" s="1">
        <f t="shared" si="233"/>
        <v>0</v>
      </c>
      <c r="H7322">
        <f>SUMIFS(Data!Z:Z,Data!B:B,Figure16!B7322,Data!A:A,Figure16!A7322)</f>
        <v>1</v>
      </c>
    </row>
    <row r="7323" spans="1:8">
      <c r="A7323" s="27">
        <v>2016</v>
      </c>
      <c r="B7323" t="s">
        <v>146</v>
      </c>
      <c r="C7323" s="3">
        <f>SUMIFS(Data!F:F,Data!$B:$B,Figure16!$B7323,Data!$A:$A,Figure16!$A7323)</f>
        <v>0</v>
      </c>
      <c r="D7323" s="3">
        <f>SUMIFS(Data!Y:Y,Data!$B:$B,Figure16!$B7323,Data!$A:$A,Figure16!$A7323)</f>
        <v>0</v>
      </c>
      <c r="E7323" s="3">
        <f>SUMIFS(Data!Q:Q,Data!$B:$B,Figure16!$B7323,Data!$A:$A,Figure16!$A7323)</f>
        <v>93355993628.504227</v>
      </c>
      <c r="F7323" s="1">
        <f t="shared" si="232"/>
        <v>0</v>
      </c>
      <c r="G7323" s="1">
        <f t="shared" si="233"/>
        <v>0</v>
      </c>
      <c r="H7323">
        <f>SUMIFS(Data!Z:Z,Data!B:B,Figure16!B7323,Data!A:A,Figure16!A7323)</f>
        <v>1</v>
      </c>
    </row>
    <row r="7324" spans="1:8">
      <c r="A7324" s="27">
        <v>2017</v>
      </c>
      <c r="B7324" t="s">
        <v>146</v>
      </c>
      <c r="C7324" s="3">
        <f>SUMIFS(Data!F:F,Data!$B:$B,Figure16!$B7324,Data!$A:$A,Figure16!$A7324)</f>
        <v>0</v>
      </c>
      <c r="D7324" s="3">
        <f>SUMIFS(Data!Y:Y,Data!$B:$B,Figure16!$B7324,Data!$A:$A,Figure16!$A7324)</f>
        <v>0</v>
      </c>
      <c r="E7324" s="3">
        <f>SUMIFS(Data!Q:Q,Data!$B:$B,Figure16!$B7324,Data!$A:$A,Figure16!$A7324)</f>
        <v>112154185121.40649</v>
      </c>
      <c r="F7324" s="1">
        <f t="shared" si="232"/>
        <v>0</v>
      </c>
      <c r="G7324" s="1">
        <f t="shared" si="233"/>
        <v>0</v>
      </c>
      <c r="H7324">
        <f>SUMIFS(Data!Z:Z,Data!B:B,Figure16!B7324,Data!A:A,Figure16!A7324)</f>
        <v>1</v>
      </c>
    </row>
    <row r="7325" spans="1:8">
      <c r="A7325" s="27">
        <v>1950</v>
      </c>
      <c r="B7325" t="s">
        <v>17</v>
      </c>
      <c r="C7325" s="3">
        <f>SUMIFS(Data!F:F,Data!$B:$B,Figure16!$B7325,Data!$A:$A,Figure16!$A7325)</f>
        <v>0</v>
      </c>
      <c r="D7325" s="3">
        <f>SUMIFS(Data!Y:Y,Data!$B:$B,Figure16!$B7325,Data!$A:$A,Figure16!$A7325)</f>
        <v>0</v>
      </c>
      <c r="E7325" s="3">
        <f>SUMIFS(Data!Q:Q,Data!$B:$B,Figure16!$B7325,Data!$A:$A,Figure16!$A7325)</f>
        <v>0</v>
      </c>
      <c r="F7325" s="1" t="str">
        <f t="shared" si="232"/>
        <v/>
      </c>
      <c r="G7325" s="1" t="str">
        <f t="shared" si="233"/>
        <v/>
      </c>
      <c r="H7325">
        <f>SUMIFS(Data!Z:Z,Data!B:B,Figure16!B7325,Data!A:A,Figure16!A7325)</f>
        <v>0</v>
      </c>
    </row>
    <row r="7326" spans="1:8">
      <c r="A7326" s="27">
        <v>1951</v>
      </c>
      <c r="B7326" t="s">
        <v>17</v>
      </c>
      <c r="C7326" s="3">
        <f>SUMIFS(Data!F:F,Data!$B:$B,Figure16!$B7326,Data!$A:$A,Figure16!$A7326)</f>
        <v>0</v>
      </c>
      <c r="D7326" s="3">
        <f>SUMIFS(Data!Y:Y,Data!$B:$B,Figure16!$B7326,Data!$A:$A,Figure16!$A7326)</f>
        <v>0</v>
      </c>
      <c r="E7326" s="3">
        <f>SUMIFS(Data!Q:Q,Data!$B:$B,Figure16!$B7326,Data!$A:$A,Figure16!$A7326)</f>
        <v>0</v>
      </c>
      <c r="F7326" s="1" t="str">
        <f t="shared" si="232"/>
        <v/>
      </c>
      <c r="G7326" s="1" t="str">
        <f t="shared" si="233"/>
        <v/>
      </c>
      <c r="H7326">
        <f>SUMIFS(Data!Z:Z,Data!B:B,Figure16!B7326,Data!A:A,Figure16!A7326)</f>
        <v>0</v>
      </c>
    </row>
    <row r="7327" spans="1:8">
      <c r="A7327" s="27">
        <v>1952</v>
      </c>
      <c r="B7327" t="s">
        <v>17</v>
      </c>
      <c r="C7327" s="3">
        <f>SUMIFS(Data!F:F,Data!$B:$B,Figure16!$B7327,Data!$A:$A,Figure16!$A7327)</f>
        <v>0</v>
      </c>
      <c r="D7327" s="3">
        <f>SUMIFS(Data!Y:Y,Data!$B:$B,Figure16!$B7327,Data!$A:$A,Figure16!$A7327)</f>
        <v>0</v>
      </c>
      <c r="E7327" s="3">
        <f>SUMIFS(Data!Q:Q,Data!$B:$B,Figure16!$B7327,Data!$A:$A,Figure16!$A7327)</f>
        <v>0</v>
      </c>
      <c r="F7327" s="1" t="str">
        <f t="shared" si="232"/>
        <v/>
      </c>
      <c r="G7327" s="1" t="str">
        <f t="shared" si="233"/>
        <v/>
      </c>
      <c r="H7327">
        <f>SUMIFS(Data!Z:Z,Data!B:B,Figure16!B7327,Data!A:A,Figure16!A7327)</f>
        <v>0</v>
      </c>
    </row>
    <row r="7328" spans="1:8">
      <c r="A7328" s="27">
        <v>1953</v>
      </c>
      <c r="B7328" t="s">
        <v>17</v>
      </c>
      <c r="C7328" s="3">
        <f>SUMIFS(Data!F:F,Data!$B:$B,Figure16!$B7328,Data!$A:$A,Figure16!$A7328)</f>
        <v>0</v>
      </c>
      <c r="D7328" s="3">
        <f>SUMIFS(Data!Y:Y,Data!$B:$B,Figure16!$B7328,Data!$A:$A,Figure16!$A7328)</f>
        <v>0</v>
      </c>
      <c r="E7328" s="3">
        <f>SUMIFS(Data!Q:Q,Data!$B:$B,Figure16!$B7328,Data!$A:$A,Figure16!$A7328)</f>
        <v>0</v>
      </c>
      <c r="F7328" s="1" t="str">
        <f t="shared" si="232"/>
        <v/>
      </c>
      <c r="G7328" s="1" t="str">
        <f t="shared" si="233"/>
        <v/>
      </c>
      <c r="H7328">
        <f>SUMIFS(Data!Z:Z,Data!B:B,Figure16!B7328,Data!A:A,Figure16!A7328)</f>
        <v>0</v>
      </c>
    </row>
    <row r="7329" spans="1:8">
      <c r="A7329" s="27">
        <v>1954</v>
      </c>
      <c r="B7329" t="s">
        <v>17</v>
      </c>
      <c r="C7329" s="3">
        <f>SUMIFS(Data!F:F,Data!$B:$B,Figure16!$B7329,Data!$A:$A,Figure16!$A7329)</f>
        <v>0</v>
      </c>
      <c r="D7329" s="3">
        <f>SUMIFS(Data!Y:Y,Data!$B:$B,Figure16!$B7329,Data!$A:$A,Figure16!$A7329)</f>
        <v>0</v>
      </c>
      <c r="E7329" s="3">
        <f>SUMIFS(Data!Q:Q,Data!$B:$B,Figure16!$B7329,Data!$A:$A,Figure16!$A7329)</f>
        <v>0</v>
      </c>
      <c r="F7329" s="1" t="str">
        <f t="shared" si="232"/>
        <v/>
      </c>
      <c r="G7329" s="1" t="str">
        <f t="shared" si="233"/>
        <v/>
      </c>
      <c r="H7329">
        <f>SUMIFS(Data!Z:Z,Data!B:B,Figure16!B7329,Data!A:A,Figure16!A7329)</f>
        <v>0</v>
      </c>
    </row>
    <row r="7330" spans="1:8">
      <c r="A7330" s="27">
        <v>1955</v>
      </c>
      <c r="B7330" t="s">
        <v>17</v>
      </c>
      <c r="C7330" s="3">
        <f>SUMIFS(Data!F:F,Data!$B:$B,Figure16!$B7330,Data!$A:$A,Figure16!$A7330)</f>
        <v>0</v>
      </c>
      <c r="D7330" s="3">
        <f>SUMIFS(Data!Y:Y,Data!$B:$B,Figure16!$B7330,Data!$A:$A,Figure16!$A7330)</f>
        <v>0</v>
      </c>
      <c r="E7330" s="3">
        <f>SUMIFS(Data!Q:Q,Data!$B:$B,Figure16!$B7330,Data!$A:$A,Figure16!$A7330)</f>
        <v>0</v>
      </c>
      <c r="F7330" s="1" t="str">
        <f t="shared" si="232"/>
        <v/>
      </c>
      <c r="G7330" s="1" t="str">
        <f t="shared" si="233"/>
        <v/>
      </c>
      <c r="H7330">
        <f>SUMIFS(Data!Z:Z,Data!B:B,Figure16!B7330,Data!A:A,Figure16!A7330)</f>
        <v>0</v>
      </c>
    </row>
    <row r="7331" spans="1:8">
      <c r="A7331" s="27">
        <v>1956</v>
      </c>
      <c r="B7331" t="s">
        <v>17</v>
      </c>
      <c r="C7331" s="3">
        <f>SUMIFS(Data!F:F,Data!$B:$B,Figure16!$B7331,Data!$A:$A,Figure16!$A7331)</f>
        <v>0</v>
      </c>
      <c r="D7331" s="3">
        <f>SUMIFS(Data!Y:Y,Data!$B:$B,Figure16!$B7331,Data!$A:$A,Figure16!$A7331)</f>
        <v>0</v>
      </c>
      <c r="E7331" s="3">
        <f>SUMIFS(Data!Q:Q,Data!$B:$B,Figure16!$B7331,Data!$A:$A,Figure16!$A7331)</f>
        <v>0</v>
      </c>
      <c r="F7331" s="1" t="str">
        <f t="shared" si="232"/>
        <v/>
      </c>
      <c r="G7331" s="1" t="str">
        <f t="shared" si="233"/>
        <v/>
      </c>
      <c r="H7331">
        <f>SUMIFS(Data!Z:Z,Data!B:B,Figure16!B7331,Data!A:A,Figure16!A7331)</f>
        <v>0</v>
      </c>
    </row>
    <row r="7332" spans="1:8">
      <c r="A7332" s="27">
        <v>1957</v>
      </c>
      <c r="B7332" t="s">
        <v>17</v>
      </c>
      <c r="C7332" s="3">
        <f>SUMIFS(Data!F:F,Data!$B:$B,Figure16!$B7332,Data!$A:$A,Figure16!$A7332)</f>
        <v>0</v>
      </c>
      <c r="D7332" s="3">
        <f>SUMIFS(Data!Y:Y,Data!$B:$B,Figure16!$B7332,Data!$A:$A,Figure16!$A7332)</f>
        <v>0</v>
      </c>
      <c r="E7332" s="3">
        <f>SUMIFS(Data!Q:Q,Data!$B:$B,Figure16!$B7332,Data!$A:$A,Figure16!$A7332)</f>
        <v>0</v>
      </c>
      <c r="F7332" s="1" t="str">
        <f t="shared" si="232"/>
        <v/>
      </c>
      <c r="G7332" s="1" t="str">
        <f t="shared" si="233"/>
        <v/>
      </c>
      <c r="H7332">
        <f>SUMIFS(Data!Z:Z,Data!B:B,Figure16!B7332,Data!A:A,Figure16!A7332)</f>
        <v>0</v>
      </c>
    </row>
    <row r="7333" spans="1:8">
      <c r="A7333" s="27">
        <v>1958</v>
      </c>
      <c r="B7333" t="s">
        <v>17</v>
      </c>
      <c r="C7333" s="3">
        <f>SUMIFS(Data!F:F,Data!$B:$B,Figure16!$B7333,Data!$A:$A,Figure16!$A7333)</f>
        <v>0</v>
      </c>
      <c r="D7333" s="3">
        <f>SUMIFS(Data!Y:Y,Data!$B:$B,Figure16!$B7333,Data!$A:$A,Figure16!$A7333)</f>
        <v>0</v>
      </c>
      <c r="E7333" s="3">
        <f>SUMIFS(Data!Q:Q,Data!$B:$B,Figure16!$B7333,Data!$A:$A,Figure16!$A7333)</f>
        <v>0</v>
      </c>
      <c r="F7333" s="1" t="str">
        <f t="shared" si="232"/>
        <v/>
      </c>
      <c r="G7333" s="1" t="str">
        <f t="shared" si="233"/>
        <v/>
      </c>
      <c r="H7333">
        <f>SUMIFS(Data!Z:Z,Data!B:B,Figure16!B7333,Data!A:A,Figure16!A7333)</f>
        <v>0</v>
      </c>
    </row>
    <row r="7334" spans="1:8">
      <c r="A7334" s="27">
        <v>1959</v>
      </c>
      <c r="B7334" t="s">
        <v>17</v>
      </c>
      <c r="C7334" s="3">
        <f>SUMIFS(Data!F:F,Data!$B:$B,Figure16!$B7334,Data!$A:$A,Figure16!$A7334)</f>
        <v>0</v>
      </c>
      <c r="D7334" s="3">
        <f>SUMIFS(Data!Y:Y,Data!$B:$B,Figure16!$B7334,Data!$A:$A,Figure16!$A7334)</f>
        <v>0</v>
      </c>
      <c r="E7334" s="3">
        <f>SUMIFS(Data!Q:Q,Data!$B:$B,Figure16!$B7334,Data!$A:$A,Figure16!$A7334)</f>
        <v>0</v>
      </c>
      <c r="F7334" s="1" t="str">
        <f t="shared" si="232"/>
        <v/>
      </c>
      <c r="G7334" s="1" t="str">
        <f t="shared" si="233"/>
        <v/>
      </c>
      <c r="H7334">
        <f>SUMIFS(Data!Z:Z,Data!B:B,Figure16!B7334,Data!A:A,Figure16!A7334)</f>
        <v>0</v>
      </c>
    </row>
    <row r="7335" spans="1:8">
      <c r="A7335" s="27">
        <v>1960</v>
      </c>
      <c r="B7335" t="s">
        <v>17</v>
      </c>
      <c r="C7335" s="3">
        <f>SUMIFS(Data!F:F,Data!$B:$B,Figure16!$B7335,Data!$A:$A,Figure16!$A7335)</f>
        <v>0</v>
      </c>
      <c r="D7335" s="3">
        <f>SUMIFS(Data!Y:Y,Data!$B:$B,Figure16!$B7335,Data!$A:$A,Figure16!$A7335)</f>
        <v>0</v>
      </c>
      <c r="E7335" s="3">
        <f>SUMIFS(Data!Q:Q,Data!$B:$B,Figure16!$B7335,Data!$A:$A,Figure16!$A7335)</f>
        <v>1242289239.2049348</v>
      </c>
      <c r="F7335" s="1">
        <f t="shared" si="232"/>
        <v>0</v>
      </c>
      <c r="G7335" s="1">
        <f t="shared" si="233"/>
        <v>0</v>
      </c>
      <c r="H7335">
        <f>SUMIFS(Data!Z:Z,Data!B:B,Figure16!B7335,Data!A:A,Figure16!A7335)</f>
        <v>0</v>
      </c>
    </row>
    <row r="7336" spans="1:8">
      <c r="A7336" s="27">
        <v>1961</v>
      </c>
      <c r="B7336" t="s">
        <v>17</v>
      </c>
      <c r="C7336" s="3">
        <f>SUMIFS(Data!F:F,Data!$B:$B,Figure16!$B7336,Data!$A:$A,Figure16!$A7336)</f>
        <v>0</v>
      </c>
      <c r="D7336" s="3">
        <f>SUMIFS(Data!Y:Y,Data!$B:$B,Figure16!$B7336,Data!$A:$A,Figure16!$A7336)</f>
        <v>0</v>
      </c>
      <c r="E7336" s="3">
        <f>SUMIFS(Data!Q:Q,Data!$B:$B,Figure16!$B7336,Data!$A:$A,Figure16!$A7336)</f>
        <v>1547388781.4313347</v>
      </c>
      <c r="F7336" s="1">
        <f t="shared" si="232"/>
        <v>0</v>
      </c>
      <c r="G7336" s="1">
        <f t="shared" si="233"/>
        <v>0</v>
      </c>
      <c r="H7336">
        <f>SUMIFS(Data!Z:Z,Data!B:B,Figure16!B7336,Data!A:A,Figure16!A7336)</f>
        <v>0</v>
      </c>
    </row>
    <row r="7337" spans="1:8">
      <c r="A7337" s="27">
        <v>1962</v>
      </c>
      <c r="B7337" t="s">
        <v>17</v>
      </c>
      <c r="C7337" s="3">
        <f>SUMIFS(Data!F:F,Data!$B:$B,Figure16!$B7337,Data!$A:$A,Figure16!$A7337)</f>
        <v>0</v>
      </c>
      <c r="D7337" s="3">
        <f>SUMIFS(Data!Y:Y,Data!$B:$B,Figure16!$B7337,Data!$A:$A,Figure16!$A7337)</f>
        <v>0</v>
      </c>
      <c r="E7337" s="3">
        <f>SUMIFS(Data!Q:Q,Data!$B:$B,Figure16!$B7337,Data!$A:$A,Figure16!$A7337)</f>
        <v>1710004407.2278533</v>
      </c>
      <c r="F7337" s="1">
        <f t="shared" si="232"/>
        <v>0</v>
      </c>
      <c r="G7337" s="1">
        <f t="shared" si="233"/>
        <v>0</v>
      </c>
      <c r="H7337">
        <f>SUMIFS(Data!Z:Z,Data!B:B,Figure16!B7337,Data!A:A,Figure16!A7337)</f>
        <v>0</v>
      </c>
    </row>
    <row r="7338" spans="1:8">
      <c r="A7338" s="27">
        <v>1963</v>
      </c>
      <c r="B7338" t="s">
        <v>17</v>
      </c>
      <c r="C7338" s="3">
        <f>SUMIFS(Data!F:F,Data!$B:$B,Figure16!$B7338,Data!$A:$A,Figure16!$A7338)</f>
        <v>0</v>
      </c>
      <c r="D7338" s="3">
        <f>SUMIFS(Data!Y:Y,Data!$B:$B,Figure16!$B7338,Data!$A:$A,Figure16!$A7338)</f>
        <v>0</v>
      </c>
      <c r="E7338" s="3">
        <f>SUMIFS(Data!Q:Q,Data!$B:$B,Figure16!$B7338,Data!$A:$A,Figure16!$A7338)</f>
        <v>1539681490.7817352</v>
      </c>
      <c r="F7338" s="1">
        <f t="shared" si="232"/>
        <v>0</v>
      </c>
      <c r="G7338" s="1">
        <f t="shared" si="233"/>
        <v>0</v>
      </c>
      <c r="H7338">
        <f>SUMIFS(Data!Z:Z,Data!B:B,Figure16!B7338,Data!A:A,Figure16!A7338)</f>
        <v>0</v>
      </c>
    </row>
    <row r="7339" spans="1:8">
      <c r="A7339" s="27">
        <v>1964</v>
      </c>
      <c r="B7339" t="s">
        <v>17</v>
      </c>
      <c r="C7339" s="3">
        <f>SUMIFS(Data!F:F,Data!$B:$B,Figure16!$B7339,Data!$A:$A,Figure16!$A7339)</f>
        <v>0</v>
      </c>
      <c r="D7339" s="3">
        <f>SUMIFS(Data!Y:Y,Data!$B:$B,Figure16!$B7339,Data!$A:$A,Figure16!$A7339)</f>
        <v>0</v>
      </c>
      <c r="E7339" s="3">
        <f>SUMIFS(Data!Q:Q,Data!$B:$B,Figure16!$B7339,Data!$A:$A,Figure16!$A7339)</f>
        <v>1975701816.4661474</v>
      </c>
      <c r="F7339" s="1">
        <f t="shared" si="232"/>
        <v>0</v>
      </c>
      <c r="G7339" s="1">
        <f t="shared" si="233"/>
        <v>0</v>
      </c>
      <c r="H7339">
        <f>SUMIFS(Data!Z:Z,Data!B:B,Figure16!B7339,Data!A:A,Figure16!A7339)</f>
        <v>0</v>
      </c>
    </row>
    <row r="7340" spans="1:8">
      <c r="A7340" s="27">
        <v>1965</v>
      </c>
      <c r="B7340" t="s">
        <v>17</v>
      </c>
      <c r="C7340" s="3">
        <f>SUMIFS(Data!F:F,Data!$B:$B,Figure16!$B7340,Data!$A:$A,Figure16!$A7340)</f>
        <v>0</v>
      </c>
      <c r="D7340" s="3">
        <f>SUMIFS(Data!Y:Y,Data!$B:$B,Figure16!$B7340,Data!$A:$A,Figure16!$A7340)</f>
        <v>0</v>
      </c>
      <c r="E7340" s="3">
        <f>SUMIFS(Data!Q:Q,Data!$B:$B,Figure16!$B7340,Data!$A:$A,Figure16!$A7340)</f>
        <v>1890769326.1422105</v>
      </c>
      <c r="F7340" s="1">
        <f t="shared" si="232"/>
        <v>0</v>
      </c>
      <c r="G7340" s="1">
        <f t="shared" si="233"/>
        <v>0</v>
      </c>
      <c r="H7340">
        <f>SUMIFS(Data!Z:Z,Data!B:B,Figure16!B7340,Data!A:A,Figure16!A7340)</f>
        <v>0</v>
      </c>
    </row>
    <row r="7341" spans="1:8">
      <c r="A7341" s="27">
        <v>1966</v>
      </c>
      <c r="B7341" t="s">
        <v>17</v>
      </c>
      <c r="C7341" s="3">
        <f>SUMIFS(Data!F:F,Data!$B:$B,Figure16!$B7341,Data!$A:$A,Figure16!$A7341)</f>
        <v>0</v>
      </c>
      <c r="D7341" s="3">
        <f>SUMIFS(Data!Y:Y,Data!$B:$B,Figure16!$B7341,Data!$A:$A,Figure16!$A7341)</f>
        <v>0</v>
      </c>
      <c r="E7341" s="3">
        <f>SUMIFS(Data!Q:Q,Data!$B:$B,Figure16!$B7341,Data!$A:$A,Figure16!$A7341)</f>
        <v>1809183974.5266898</v>
      </c>
      <c r="F7341" s="1">
        <f t="shared" si="232"/>
        <v>0</v>
      </c>
      <c r="G7341" s="1">
        <f t="shared" si="233"/>
        <v>0</v>
      </c>
      <c r="H7341">
        <f>SUMIFS(Data!Z:Z,Data!B:B,Figure16!B7341,Data!A:A,Figure16!A7341)</f>
        <v>0</v>
      </c>
    </row>
    <row r="7342" spans="1:8">
      <c r="A7342" s="27">
        <v>1967</v>
      </c>
      <c r="B7342" t="s">
        <v>17</v>
      </c>
      <c r="C7342" s="3">
        <f>SUMIFS(Data!F:F,Data!$B:$B,Figure16!$B7342,Data!$A:$A,Figure16!$A7342)</f>
        <v>0</v>
      </c>
      <c r="D7342" s="3">
        <f>SUMIFS(Data!Y:Y,Data!$B:$B,Figure16!$B7342,Data!$A:$A,Figure16!$A7342)</f>
        <v>0</v>
      </c>
      <c r="E7342" s="3">
        <f>SUMIFS(Data!Q:Q,Data!$B:$B,Figure16!$B7342,Data!$A:$A,Figure16!$A7342)</f>
        <v>1597721080.0099082</v>
      </c>
      <c r="F7342" s="1">
        <f t="shared" si="232"/>
        <v>0</v>
      </c>
      <c r="G7342" s="1">
        <f t="shared" si="233"/>
        <v>0</v>
      </c>
      <c r="H7342">
        <f>SUMIFS(Data!Z:Z,Data!B:B,Figure16!B7342,Data!A:A,Figure16!A7342)</f>
        <v>0</v>
      </c>
    </row>
    <row r="7343" spans="1:8">
      <c r="A7343" s="27">
        <v>1968</v>
      </c>
      <c r="B7343" t="s">
        <v>17</v>
      </c>
      <c r="C7343" s="3">
        <f>SUMIFS(Data!F:F,Data!$B:$B,Figure16!$B7343,Data!$A:$A,Figure16!$A7343)</f>
        <v>0</v>
      </c>
      <c r="D7343" s="3">
        <f>SUMIFS(Data!Y:Y,Data!$B:$B,Figure16!$B7343,Data!$A:$A,Figure16!$A7343)</f>
        <v>0</v>
      </c>
      <c r="E7343" s="3">
        <f>SUMIFS(Data!Q:Q,Data!$B:$B,Figure16!$B7343,Data!$A:$A,Figure16!$A7343)</f>
        <v>1593675330.1646726</v>
      </c>
      <c r="F7343" s="1">
        <f t="shared" si="232"/>
        <v>0</v>
      </c>
      <c r="G7343" s="1">
        <f t="shared" si="233"/>
        <v>0</v>
      </c>
      <c r="H7343">
        <f>SUMIFS(Data!Z:Z,Data!B:B,Figure16!B7343,Data!A:A,Figure16!A7343)</f>
        <v>0</v>
      </c>
    </row>
    <row r="7344" spans="1:8">
      <c r="A7344" s="27">
        <v>1969</v>
      </c>
      <c r="B7344" t="s">
        <v>17</v>
      </c>
      <c r="C7344" s="3">
        <f>SUMIFS(Data!F:F,Data!$B:$B,Figure16!$B7344,Data!$A:$A,Figure16!$A7344)</f>
        <v>0</v>
      </c>
      <c r="D7344" s="3">
        <f>SUMIFS(Data!Y:Y,Data!$B:$B,Figure16!$B7344,Data!$A:$A,Figure16!$A7344)</f>
        <v>0</v>
      </c>
      <c r="E7344" s="3">
        <f>SUMIFS(Data!Q:Q,Data!$B:$B,Figure16!$B7344,Data!$A:$A,Figure16!$A7344)</f>
        <v>2004435483.8709676</v>
      </c>
      <c r="F7344" s="1">
        <f t="shared" si="232"/>
        <v>0</v>
      </c>
      <c r="G7344" s="1">
        <f t="shared" si="233"/>
        <v>0</v>
      </c>
      <c r="H7344">
        <f>SUMIFS(Data!Z:Z,Data!B:B,Figure16!B7344,Data!A:A,Figure16!A7344)</f>
        <v>0</v>
      </c>
    </row>
    <row r="7345" spans="1:8">
      <c r="A7345" s="27">
        <v>1970</v>
      </c>
      <c r="B7345" t="s">
        <v>17</v>
      </c>
      <c r="C7345" s="3">
        <f>SUMIFS(Data!F:F,Data!$B:$B,Figure16!$B7345,Data!$A:$A,Figure16!$A7345)</f>
        <v>0</v>
      </c>
      <c r="D7345" s="3">
        <f>SUMIFS(Data!Y:Y,Data!$B:$B,Figure16!$B7345,Data!$A:$A,Figure16!$A7345)</f>
        <v>0</v>
      </c>
      <c r="E7345" s="3">
        <f>SUMIFS(Data!Q:Q,Data!$B:$B,Figure16!$B7345,Data!$A:$A,Figure16!$A7345)</f>
        <v>2137096774.1935482</v>
      </c>
      <c r="F7345" s="1">
        <f t="shared" si="232"/>
        <v>0</v>
      </c>
      <c r="G7345" s="1">
        <f t="shared" si="233"/>
        <v>0</v>
      </c>
      <c r="H7345">
        <f>SUMIFS(Data!Z:Z,Data!B:B,Figure16!B7345,Data!A:A,Figure16!A7345)</f>
        <v>0</v>
      </c>
    </row>
    <row r="7346" spans="1:8">
      <c r="A7346" s="27">
        <v>1971</v>
      </c>
      <c r="B7346" t="s">
        <v>17</v>
      </c>
      <c r="C7346" s="3">
        <f>SUMIFS(Data!F:F,Data!$B:$B,Figure16!$B7346,Data!$A:$A,Figure16!$A7346)</f>
        <v>0</v>
      </c>
      <c r="D7346" s="3">
        <f>SUMIFS(Data!Y:Y,Data!$B:$B,Figure16!$B7346,Data!$A:$A,Figure16!$A7346)</f>
        <v>0</v>
      </c>
      <c r="E7346" s="3">
        <f>SUMIFS(Data!Q:Q,Data!$B:$B,Figure16!$B7346,Data!$A:$A,Figure16!$A7346)</f>
        <v>2807258064.516129</v>
      </c>
      <c r="F7346" s="1">
        <f t="shared" si="232"/>
        <v>0</v>
      </c>
      <c r="G7346" s="1">
        <f t="shared" si="233"/>
        <v>0</v>
      </c>
      <c r="H7346">
        <f>SUMIFS(Data!Z:Z,Data!B:B,Figure16!B7346,Data!A:A,Figure16!A7346)</f>
        <v>0</v>
      </c>
    </row>
    <row r="7347" spans="1:8">
      <c r="A7347" s="27">
        <v>1972</v>
      </c>
      <c r="B7347" t="s">
        <v>17</v>
      </c>
      <c r="C7347" s="3">
        <f>SUMIFS(Data!F:F,Data!$B:$B,Figure16!$B7347,Data!$A:$A,Figure16!$A7347)</f>
        <v>0</v>
      </c>
      <c r="D7347" s="3">
        <f>SUMIFS(Data!Y:Y,Data!$B:$B,Figure16!$B7347,Data!$A:$A,Figure16!$A7347)</f>
        <v>0</v>
      </c>
      <c r="E7347" s="3">
        <f>SUMIFS(Data!Q:Q,Data!$B:$B,Figure16!$B7347,Data!$A:$A,Figure16!$A7347)</f>
        <v>2189418001.3789825</v>
      </c>
      <c r="F7347" s="1">
        <f t="shared" si="232"/>
        <v>0</v>
      </c>
      <c r="G7347" s="1">
        <f t="shared" si="233"/>
        <v>0</v>
      </c>
      <c r="H7347">
        <f>SUMIFS(Data!Z:Z,Data!B:B,Figure16!B7347,Data!A:A,Figure16!A7347)</f>
        <v>0</v>
      </c>
    </row>
    <row r="7348" spans="1:8">
      <c r="A7348" s="27">
        <v>1973</v>
      </c>
      <c r="B7348" t="s">
        <v>17</v>
      </c>
      <c r="C7348" s="3">
        <f>SUMIFS(Data!F:F,Data!$B:$B,Figure16!$B7348,Data!$A:$A,Figure16!$A7348)</f>
        <v>0</v>
      </c>
      <c r="D7348" s="3">
        <f>SUMIFS(Data!Y:Y,Data!$B:$B,Figure16!$B7348,Data!$A:$A,Figure16!$A7348)</f>
        <v>0</v>
      </c>
      <c r="E7348" s="3">
        <f>SUMIFS(Data!Q:Q,Data!$B:$B,Figure16!$B7348,Data!$A:$A,Figure16!$A7348)</f>
        <v>3964295672.5244441</v>
      </c>
      <c r="F7348" s="1">
        <f t="shared" si="232"/>
        <v>0</v>
      </c>
      <c r="G7348" s="1">
        <f t="shared" si="233"/>
        <v>0</v>
      </c>
      <c r="H7348">
        <f>SUMIFS(Data!Z:Z,Data!B:B,Figure16!B7348,Data!A:A,Figure16!A7348)</f>
        <v>0</v>
      </c>
    </row>
    <row r="7349" spans="1:8">
      <c r="A7349" s="27">
        <v>1974</v>
      </c>
      <c r="B7349" t="s">
        <v>17</v>
      </c>
      <c r="C7349" s="3">
        <f>SUMIFS(Data!F:F,Data!$B:$B,Figure16!$B7349,Data!$A:$A,Figure16!$A7349)</f>
        <v>0</v>
      </c>
      <c r="D7349" s="3">
        <f>SUMIFS(Data!Y:Y,Data!$B:$B,Figure16!$B7349,Data!$A:$A,Figure16!$A7349)</f>
        <v>0</v>
      </c>
      <c r="E7349" s="3">
        <f>SUMIFS(Data!Q:Q,Data!$B:$B,Figure16!$B7349,Data!$A:$A,Figure16!$A7349)</f>
        <v>4090209681.9717207</v>
      </c>
      <c r="F7349" s="1">
        <f t="shared" si="232"/>
        <v>0</v>
      </c>
      <c r="G7349" s="1">
        <f t="shared" si="233"/>
        <v>0</v>
      </c>
      <c r="H7349">
        <f>SUMIFS(Data!Z:Z,Data!B:B,Figure16!B7349,Data!A:A,Figure16!A7349)</f>
        <v>0</v>
      </c>
    </row>
    <row r="7350" spans="1:8">
      <c r="A7350" s="27">
        <v>1975</v>
      </c>
      <c r="B7350" t="s">
        <v>17</v>
      </c>
      <c r="C7350" s="3">
        <f>SUMIFS(Data!F:F,Data!$B:$B,Figure16!$B7350,Data!$A:$A,Figure16!$A7350)</f>
        <v>0</v>
      </c>
      <c r="D7350" s="3">
        <f>SUMIFS(Data!Y:Y,Data!$B:$B,Figure16!$B7350,Data!$A:$A,Figure16!$A7350)</f>
        <v>130000000</v>
      </c>
      <c r="E7350" s="3">
        <f>SUMIFS(Data!Q:Q,Data!$B:$B,Figure16!$B7350,Data!$A:$A,Figure16!$A7350)</f>
        <v>3538283322.0772595</v>
      </c>
      <c r="F7350" s="1">
        <f t="shared" si="232"/>
        <v>0</v>
      </c>
      <c r="G7350" s="1">
        <f t="shared" si="233"/>
        <v>3.6740980912653272</v>
      </c>
      <c r="H7350">
        <f>SUMIFS(Data!Z:Z,Data!B:B,Figure16!B7350,Data!A:A,Figure16!A7350)</f>
        <v>0</v>
      </c>
    </row>
    <row r="7351" spans="1:8">
      <c r="A7351" s="27">
        <v>1976</v>
      </c>
      <c r="B7351" t="s">
        <v>17</v>
      </c>
      <c r="C7351" s="3">
        <f>SUMIFS(Data!F:F,Data!$B:$B,Figure16!$B7351,Data!$A:$A,Figure16!$A7351)</f>
        <v>0</v>
      </c>
      <c r="D7351" s="3">
        <f>SUMIFS(Data!Y:Y,Data!$B:$B,Figure16!$B7351,Data!$A:$A,Figure16!$A7351)</f>
        <v>81500000</v>
      </c>
      <c r="E7351" s="3">
        <f>SUMIFS(Data!Q:Q,Data!$B:$B,Figure16!$B7351,Data!$A:$A,Figure16!$A7351)</f>
        <v>3667161241.4837241</v>
      </c>
      <c r="F7351" s="1">
        <f t="shared" si="232"/>
        <v>0</v>
      </c>
      <c r="G7351" s="1">
        <f t="shared" si="233"/>
        <v>2.222427502724841</v>
      </c>
      <c r="H7351">
        <f>SUMIFS(Data!Z:Z,Data!B:B,Figure16!B7351,Data!A:A,Figure16!A7351)</f>
        <v>0</v>
      </c>
    </row>
    <row r="7352" spans="1:8">
      <c r="A7352" s="27">
        <v>1977</v>
      </c>
      <c r="B7352" t="s">
        <v>17</v>
      </c>
      <c r="C7352" s="3">
        <f>SUMIFS(Data!F:F,Data!$B:$B,Figure16!$B7352,Data!$A:$A,Figure16!$A7352)</f>
        <v>0</v>
      </c>
      <c r="D7352" s="3">
        <f>SUMIFS(Data!Y:Y,Data!$B:$B,Figure16!$B7352,Data!$A:$A,Figure16!$A7352)</f>
        <v>60000000</v>
      </c>
      <c r="E7352" s="3">
        <f>SUMIFS(Data!Q:Q,Data!$B:$B,Figure16!$B7352,Data!$A:$A,Figure16!$A7352)</f>
        <v>4114667062.6491656</v>
      </c>
      <c r="F7352" s="1">
        <f t="shared" si="232"/>
        <v>0</v>
      </c>
      <c r="G7352" s="1">
        <f t="shared" si="233"/>
        <v>1.4581981746384582</v>
      </c>
      <c r="H7352">
        <f>SUMIFS(Data!Z:Z,Data!B:B,Figure16!B7352,Data!A:A,Figure16!A7352)</f>
        <v>0</v>
      </c>
    </row>
    <row r="7353" spans="1:8">
      <c r="A7353" s="27">
        <v>1978</v>
      </c>
      <c r="B7353" t="s">
        <v>17</v>
      </c>
      <c r="C7353" s="3">
        <f>SUMIFS(Data!F:F,Data!$B:$B,Figure16!$B7353,Data!$A:$A,Figure16!$A7353)</f>
        <v>0</v>
      </c>
      <c r="D7353" s="3">
        <f>SUMIFS(Data!Y:Y,Data!$B:$B,Figure16!$B7353,Data!$A:$A,Figure16!$A7353)</f>
        <v>230000000</v>
      </c>
      <c r="E7353" s="3">
        <f>SUMIFS(Data!Q:Q,Data!$B:$B,Figure16!$B7353,Data!$A:$A,Figure16!$A7353)</f>
        <v>4910257282.9315348</v>
      </c>
      <c r="F7353" s="1">
        <f t="shared" si="232"/>
        <v>0</v>
      </c>
      <c r="G7353" s="1">
        <f t="shared" si="233"/>
        <v>4.684072274573051</v>
      </c>
      <c r="H7353">
        <f>SUMIFS(Data!Z:Z,Data!B:B,Figure16!B7353,Data!A:A,Figure16!A7353)</f>
        <v>0</v>
      </c>
    </row>
    <row r="7354" spans="1:8">
      <c r="A7354" s="27">
        <v>1979</v>
      </c>
      <c r="B7354" t="s">
        <v>17</v>
      </c>
      <c r="C7354" s="3">
        <f>SUMIFS(Data!F:F,Data!$B:$B,Figure16!$B7354,Data!$A:$A,Figure16!$A7354)</f>
        <v>0</v>
      </c>
      <c r="D7354" s="3">
        <f>SUMIFS(Data!Y:Y,Data!$B:$B,Figure16!$B7354,Data!$A:$A,Figure16!$A7354)</f>
        <v>40000000</v>
      </c>
      <c r="E7354" s="3">
        <f>SUMIFS(Data!Q:Q,Data!$B:$B,Figure16!$B7354,Data!$A:$A,Figure16!$A7354)</f>
        <v>7181185277.9865103</v>
      </c>
      <c r="F7354" s="1">
        <f t="shared" si="232"/>
        <v>0</v>
      </c>
      <c r="G7354" s="1">
        <f t="shared" si="233"/>
        <v>0.55701111239418355</v>
      </c>
      <c r="H7354">
        <f>SUMIFS(Data!Z:Z,Data!B:B,Figure16!B7354,Data!A:A,Figure16!A7354)</f>
        <v>0</v>
      </c>
    </row>
    <row r="7355" spans="1:8">
      <c r="A7355" s="27">
        <v>1980</v>
      </c>
      <c r="B7355" t="s">
        <v>17</v>
      </c>
      <c r="C7355" s="3">
        <f>SUMIFS(Data!F:F,Data!$B:$B,Figure16!$B7355,Data!$A:$A,Figure16!$A7355)</f>
        <v>0</v>
      </c>
      <c r="D7355" s="3">
        <f>SUMIFS(Data!Y:Y,Data!$B:$B,Figure16!$B7355,Data!$A:$A,Figure16!$A7355)</f>
        <v>101000000</v>
      </c>
      <c r="E7355" s="3">
        <f>SUMIFS(Data!Q:Q,Data!$B:$B,Figure16!$B7355,Data!$A:$A,Figure16!$A7355)</f>
        <v>10163020115.73436</v>
      </c>
      <c r="F7355" s="1">
        <f t="shared" ref="F7355:F7418" si="234">IF(E7355&gt;0,C7355/E7355*100,"")</f>
        <v>0</v>
      </c>
      <c r="G7355" s="1">
        <f t="shared" ref="G7355:G7418" si="235">IF($E7355&gt;0,D7355/$E7355*100,"")</f>
        <v>0.99379907596199757</v>
      </c>
      <c r="H7355">
        <f>SUMIFS(Data!Z:Z,Data!B:B,Figure16!B7355,Data!A:A,Figure16!A7355)</f>
        <v>0</v>
      </c>
    </row>
    <row r="7356" spans="1:8">
      <c r="A7356" s="27">
        <v>1981</v>
      </c>
      <c r="B7356" t="s">
        <v>17</v>
      </c>
      <c r="C7356" s="3">
        <f>SUMIFS(Data!F:F,Data!$B:$B,Figure16!$B7356,Data!$A:$A,Figure16!$A7356)</f>
        <v>0</v>
      </c>
      <c r="D7356" s="3">
        <f>SUMIFS(Data!Y:Y,Data!$B:$B,Figure16!$B7356,Data!$A:$A,Figure16!$A7356)</f>
        <v>213000000</v>
      </c>
      <c r="E7356" s="3">
        <f>SUMIFS(Data!Q:Q,Data!$B:$B,Figure16!$B7356,Data!$A:$A,Figure16!$A7356)</f>
        <v>11048335541.493334</v>
      </c>
      <c r="F7356" s="1">
        <f t="shared" si="234"/>
        <v>0</v>
      </c>
      <c r="G7356" s="1">
        <f t="shared" si="235"/>
        <v>1.927892207835771</v>
      </c>
      <c r="H7356">
        <f>SUMIFS(Data!Z:Z,Data!B:B,Figure16!B7356,Data!A:A,Figure16!A7356)</f>
        <v>0</v>
      </c>
    </row>
    <row r="7357" spans="1:8">
      <c r="A7357" s="27">
        <v>1982</v>
      </c>
      <c r="B7357" t="s">
        <v>17</v>
      </c>
      <c r="C7357" s="3">
        <f>SUMIFS(Data!F:F,Data!$B:$B,Figure16!$B7357,Data!$A:$A,Figure16!$A7357)</f>
        <v>0</v>
      </c>
      <c r="D7357" s="3">
        <f>SUMIFS(Data!Y:Y,Data!$B:$B,Figure16!$B7357,Data!$A:$A,Figure16!$A7357)</f>
        <v>263000000</v>
      </c>
      <c r="E7357" s="3">
        <f>SUMIFS(Data!Q:Q,Data!$B:$B,Figure16!$B7357,Data!$A:$A,Figure16!$A7357)</f>
        <v>9178802162.6616039</v>
      </c>
      <c r="F7357" s="1">
        <f t="shared" si="234"/>
        <v>0</v>
      </c>
      <c r="G7357" s="1">
        <f t="shared" si="235"/>
        <v>2.8652976209668859</v>
      </c>
      <c r="H7357">
        <f>SUMIFS(Data!Z:Z,Data!B:B,Figure16!B7357,Data!A:A,Figure16!A7357)</f>
        <v>0</v>
      </c>
    </row>
    <row r="7358" spans="1:8">
      <c r="A7358" s="27">
        <v>1983</v>
      </c>
      <c r="B7358" t="s">
        <v>17</v>
      </c>
      <c r="C7358" s="3">
        <f>SUMIFS(Data!F:F,Data!$B:$B,Figure16!$B7358,Data!$A:$A,Figure16!$A7358)</f>
        <v>0</v>
      </c>
      <c r="D7358" s="3">
        <f>SUMIFS(Data!Y:Y,Data!$B:$B,Figure16!$B7358,Data!$A:$A,Figure16!$A7358)</f>
        <v>0</v>
      </c>
      <c r="E7358" s="3">
        <f>SUMIFS(Data!Q:Q,Data!$B:$B,Figure16!$B7358,Data!$A:$A,Figure16!$A7358)</f>
        <v>5102281255.9998608</v>
      </c>
      <c r="F7358" s="1">
        <f t="shared" si="234"/>
        <v>0</v>
      </c>
      <c r="G7358" s="1">
        <f t="shared" si="235"/>
        <v>0</v>
      </c>
      <c r="H7358">
        <f>SUMIFS(Data!Z:Z,Data!B:B,Figure16!B7358,Data!A:A,Figure16!A7358)</f>
        <v>0</v>
      </c>
    </row>
    <row r="7359" spans="1:8">
      <c r="A7359" s="27">
        <v>1984</v>
      </c>
      <c r="B7359" t="s">
        <v>17</v>
      </c>
      <c r="C7359" s="3">
        <f>SUMIFS(Data!F:F,Data!$B:$B,Figure16!$B7359,Data!$A:$A,Figure16!$A7359)</f>
        <v>0</v>
      </c>
      <c r="D7359" s="3">
        <f>SUMIFS(Data!Y:Y,Data!$B:$B,Figure16!$B7359,Data!$A:$A,Figure16!$A7359)</f>
        <v>0</v>
      </c>
      <c r="E7359" s="3">
        <f>SUMIFS(Data!Q:Q,Data!$B:$B,Figure16!$B7359,Data!$A:$A,Figure16!$A7359)</f>
        <v>4850241442.1764326</v>
      </c>
      <c r="F7359" s="1">
        <f t="shared" si="234"/>
        <v>0</v>
      </c>
      <c r="G7359" s="1">
        <f t="shared" si="235"/>
        <v>0</v>
      </c>
      <c r="H7359">
        <f>SUMIFS(Data!Z:Z,Data!B:B,Figure16!B7359,Data!A:A,Figure16!A7359)</f>
        <v>0</v>
      </c>
    </row>
    <row r="7360" spans="1:8">
      <c r="A7360" s="27">
        <v>1985</v>
      </c>
      <c r="B7360" t="s">
        <v>17</v>
      </c>
      <c r="C7360" s="3">
        <f>SUMIFS(Data!F:F,Data!$B:$B,Figure16!$B7360,Data!$A:$A,Figure16!$A7360)</f>
        <v>0</v>
      </c>
      <c r="D7360" s="3">
        <f>SUMIFS(Data!Y:Y,Data!$B:$B,Figure16!$B7360,Data!$A:$A,Figure16!$A7360)</f>
        <v>0</v>
      </c>
      <c r="E7360" s="3">
        <f>SUMIFS(Data!Q:Q,Data!$B:$B,Figure16!$B7360,Data!$A:$A,Figure16!$A7360)</f>
        <v>4732017873.3836851</v>
      </c>
      <c r="F7360" s="1">
        <f t="shared" si="234"/>
        <v>0</v>
      </c>
      <c r="G7360" s="1">
        <f t="shared" si="235"/>
        <v>0</v>
      </c>
      <c r="H7360">
        <f>SUMIFS(Data!Z:Z,Data!B:B,Figure16!B7360,Data!A:A,Figure16!A7360)</f>
        <v>0</v>
      </c>
    </row>
    <row r="7361" spans="1:8">
      <c r="A7361" s="27">
        <v>1986</v>
      </c>
      <c r="B7361" t="s">
        <v>17</v>
      </c>
      <c r="C7361" s="3">
        <f>SUMIFS(Data!F:F,Data!$B:$B,Figure16!$B7361,Data!$A:$A,Figure16!$A7361)</f>
        <v>0</v>
      </c>
      <c r="D7361" s="3">
        <f>SUMIFS(Data!Y:Y,Data!$B:$B,Figure16!$B7361,Data!$A:$A,Figure16!$A7361)</f>
        <v>0</v>
      </c>
      <c r="E7361" s="3">
        <f>SUMIFS(Data!Q:Q,Data!$B:$B,Figure16!$B7361,Data!$A:$A,Figure16!$A7361)</f>
        <v>5880112788.4094715</v>
      </c>
      <c r="F7361" s="1">
        <f t="shared" si="234"/>
        <v>0</v>
      </c>
      <c r="G7361" s="1">
        <f t="shared" si="235"/>
        <v>0</v>
      </c>
      <c r="H7361">
        <f>SUMIFS(Data!Z:Z,Data!B:B,Figure16!B7361,Data!A:A,Figure16!A7361)</f>
        <v>0</v>
      </c>
    </row>
    <row r="7362" spans="1:8">
      <c r="A7362" s="27">
        <v>1987</v>
      </c>
      <c r="B7362" t="s">
        <v>17</v>
      </c>
      <c r="C7362" s="3">
        <f>SUMIFS(Data!F:F,Data!$B:$B,Figure16!$B7362,Data!$A:$A,Figure16!$A7362)</f>
        <v>0</v>
      </c>
      <c r="D7362" s="3">
        <f>SUMIFS(Data!Y:Y,Data!$B:$B,Figure16!$B7362,Data!$A:$A,Figure16!$A7362)</f>
        <v>0</v>
      </c>
      <c r="E7362" s="3">
        <f>SUMIFS(Data!Q:Q,Data!$B:$B,Figure16!$B7362,Data!$A:$A,Figure16!$A7362)</f>
        <v>7367494080.4001379</v>
      </c>
      <c r="F7362" s="1">
        <f t="shared" si="234"/>
        <v>0</v>
      </c>
      <c r="G7362" s="1">
        <f t="shared" si="235"/>
        <v>0</v>
      </c>
      <c r="H7362">
        <f>SUMIFS(Data!Z:Z,Data!B:B,Figure16!B7362,Data!A:A,Figure16!A7362)</f>
        <v>0</v>
      </c>
    </row>
    <row r="7363" spans="1:8">
      <c r="A7363" s="27">
        <v>1988</v>
      </c>
      <c r="B7363" t="s">
        <v>17</v>
      </c>
      <c r="C7363" s="3">
        <f>SUMIFS(Data!F:F,Data!$B:$B,Figure16!$B7363,Data!$A:$A,Figure16!$A7363)</f>
        <v>0</v>
      </c>
      <c r="D7363" s="3">
        <f>SUMIFS(Data!Y:Y,Data!$B:$B,Figure16!$B7363,Data!$A:$A,Figure16!$A7363)</f>
        <v>0</v>
      </c>
      <c r="E7363" s="3">
        <f>SUMIFS(Data!Q:Q,Data!$B:$B,Figure16!$B7363,Data!$A:$A,Figure16!$A7363)</f>
        <v>8213515458.5113859</v>
      </c>
      <c r="F7363" s="1">
        <f t="shared" si="234"/>
        <v>0</v>
      </c>
      <c r="G7363" s="1">
        <f t="shared" si="235"/>
        <v>0</v>
      </c>
      <c r="H7363">
        <f>SUMIFS(Data!Z:Z,Data!B:B,Figure16!B7363,Data!A:A,Figure16!A7363)</f>
        <v>0</v>
      </c>
    </row>
    <row r="7364" spans="1:8">
      <c r="A7364" s="27">
        <v>1989</v>
      </c>
      <c r="B7364" t="s">
        <v>17</v>
      </c>
      <c r="C7364" s="3">
        <f>SUMIFS(Data!F:F,Data!$B:$B,Figure16!$B7364,Data!$A:$A,Figure16!$A7364)</f>
        <v>0</v>
      </c>
      <c r="D7364" s="3">
        <f>SUMIFS(Data!Y:Y,Data!$B:$B,Figure16!$B7364,Data!$A:$A,Figure16!$A7364)</f>
        <v>0</v>
      </c>
      <c r="E7364" s="3">
        <f>SUMIFS(Data!Q:Q,Data!$B:$B,Figure16!$B7364,Data!$A:$A,Figure16!$A7364)</f>
        <v>8438951476.0664415</v>
      </c>
      <c r="F7364" s="1">
        <f t="shared" si="234"/>
        <v>0</v>
      </c>
      <c r="G7364" s="1">
        <f t="shared" si="235"/>
        <v>0</v>
      </c>
      <c r="H7364">
        <f>SUMIFS(Data!Z:Z,Data!B:B,Figure16!B7364,Data!A:A,Figure16!A7364)</f>
        <v>0</v>
      </c>
    </row>
    <row r="7365" spans="1:8">
      <c r="A7365" s="27">
        <v>1990</v>
      </c>
      <c r="B7365" t="s">
        <v>17</v>
      </c>
      <c r="C7365" s="3">
        <f>SUMIFS(Data!F:F,Data!$B:$B,Figure16!$B7365,Data!$A:$A,Figure16!$A7365)</f>
        <v>0</v>
      </c>
      <c r="D7365" s="3">
        <f>SUMIFS(Data!Y:Y,Data!$B:$B,Figure16!$B7365,Data!$A:$A,Figure16!$A7365)</f>
        <v>0</v>
      </c>
      <c r="E7365" s="3">
        <f>SUMIFS(Data!Q:Q,Data!$B:$B,Figure16!$B7365,Data!$A:$A,Figure16!$A7365)</f>
        <v>9298839655.2313862</v>
      </c>
      <c r="F7365" s="1">
        <f t="shared" si="234"/>
        <v>0</v>
      </c>
      <c r="G7365" s="1">
        <f t="shared" si="235"/>
        <v>0</v>
      </c>
      <c r="H7365">
        <f>SUMIFS(Data!Z:Z,Data!B:B,Figure16!B7365,Data!A:A,Figure16!A7365)</f>
        <v>0</v>
      </c>
    </row>
    <row r="7366" spans="1:8">
      <c r="A7366" s="27">
        <v>1991</v>
      </c>
      <c r="B7366" t="s">
        <v>17</v>
      </c>
      <c r="C7366" s="3">
        <f>SUMIFS(Data!F:F,Data!$B:$B,Figure16!$B7366,Data!$A:$A,Figure16!$A7366)</f>
        <v>0</v>
      </c>
      <c r="D7366" s="3">
        <f>SUMIFS(Data!Y:Y,Data!$B:$B,Figure16!$B7366,Data!$A:$A,Figure16!$A7366)</f>
        <v>0</v>
      </c>
      <c r="E7366" s="3">
        <f>SUMIFS(Data!Q:Q,Data!$B:$B,Figure16!$B7366,Data!$A:$A,Figure16!$A7366)</f>
        <v>11205971155.27581</v>
      </c>
      <c r="F7366" s="1">
        <f t="shared" si="234"/>
        <v>0</v>
      </c>
      <c r="G7366" s="1">
        <f t="shared" si="235"/>
        <v>0</v>
      </c>
      <c r="H7366">
        <f>SUMIFS(Data!Z:Z,Data!B:B,Figure16!B7366,Data!A:A,Figure16!A7366)</f>
        <v>0</v>
      </c>
    </row>
    <row r="7367" spans="1:8">
      <c r="A7367" s="27">
        <v>1992</v>
      </c>
      <c r="B7367" t="s">
        <v>17</v>
      </c>
      <c r="C7367" s="3">
        <f>SUMIFS(Data!F:F,Data!$B:$B,Figure16!$B7367,Data!$A:$A,Figure16!$A7367)</f>
        <v>0</v>
      </c>
      <c r="D7367" s="3">
        <f>SUMIFS(Data!Y:Y,Data!$B:$B,Figure16!$B7367,Data!$A:$A,Figure16!$A7367)</f>
        <v>0</v>
      </c>
      <c r="E7367" s="3">
        <f>SUMIFS(Data!Q:Q,Data!$B:$B,Figure16!$B7367,Data!$A:$A,Figure16!$A7367)</f>
        <v>12878199880.983868</v>
      </c>
      <c r="F7367" s="1">
        <f t="shared" si="234"/>
        <v>0</v>
      </c>
      <c r="G7367" s="1">
        <f t="shared" si="235"/>
        <v>0</v>
      </c>
      <c r="H7367">
        <f>SUMIFS(Data!Z:Z,Data!B:B,Figure16!B7367,Data!A:A,Figure16!A7367)</f>
        <v>0</v>
      </c>
    </row>
    <row r="7368" spans="1:8">
      <c r="A7368" s="27">
        <v>1993</v>
      </c>
      <c r="B7368" t="s">
        <v>17</v>
      </c>
      <c r="C7368" s="3">
        <f>SUMIFS(Data!F:F,Data!$B:$B,Figure16!$B7368,Data!$A:$A,Figure16!$A7368)</f>
        <v>0</v>
      </c>
      <c r="D7368" s="3">
        <f>SUMIFS(Data!Y:Y,Data!$B:$B,Figure16!$B7368,Data!$A:$A,Figure16!$A7368)</f>
        <v>0</v>
      </c>
      <c r="E7368" s="3">
        <f>SUMIFS(Data!Q:Q,Data!$B:$B,Figure16!$B7368,Data!$A:$A,Figure16!$A7368)</f>
        <v>15002106518.484686</v>
      </c>
      <c r="F7368" s="1">
        <f t="shared" si="234"/>
        <v>0</v>
      </c>
      <c r="G7368" s="1">
        <f t="shared" si="235"/>
        <v>0</v>
      </c>
      <c r="H7368">
        <f>SUMIFS(Data!Z:Z,Data!B:B,Figure16!B7368,Data!A:A,Figure16!A7368)</f>
        <v>0</v>
      </c>
    </row>
    <row r="7369" spans="1:8">
      <c r="A7369" s="27">
        <v>1994</v>
      </c>
      <c r="B7369" t="s">
        <v>17</v>
      </c>
      <c r="C7369" s="3">
        <f>SUMIFS(Data!F:F,Data!$B:$B,Figure16!$B7369,Data!$A:$A,Figure16!$A7369)</f>
        <v>0</v>
      </c>
      <c r="D7369" s="3">
        <f>SUMIFS(Data!Y:Y,Data!$B:$B,Figure16!$B7369,Data!$A:$A,Figure16!$A7369)</f>
        <v>0</v>
      </c>
      <c r="E7369" s="3">
        <f>SUMIFS(Data!Q:Q,Data!$B:$B,Figure16!$B7369,Data!$A:$A,Figure16!$A7369)</f>
        <v>17474647792.382877</v>
      </c>
      <c r="F7369" s="1">
        <f t="shared" si="234"/>
        <v>0</v>
      </c>
      <c r="G7369" s="1">
        <f t="shared" si="235"/>
        <v>0</v>
      </c>
      <c r="H7369">
        <f>SUMIFS(Data!Z:Z,Data!B:B,Figure16!B7369,Data!A:A,Figure16!A7369)</f>
        <v>0</v>
      </c>
    </row>
    <row r="7370" spans="1:8">
      <c r="A7370" s="27">
        <v>1995</v>
      </c>
      <c r="B7370" t="s">
        <v>17</v>
      </c>
      <c r="C7370" s="3">
        <f>SUMIFS(Data!F:F,Data!$B:$B,Figure16!$B7370,Data!$A:$A,Figure16!$A7370)</f>
        <v>0</v>
      </c>
      <c r="D7370" s="3">
        <f>SUMIFS(Data!Y:Y,Data!$B:$B,Figure16!$B7370,Data!$A:$A,Figure16!$A7370)</f>
        <v>0</v>
      </c>
      <c r="E7370" s="3">
        <f>SUMIFS(Data!Q:Q,Data!$B:$B,Figure16!$B7370,Data!$A:$A,Figure16!$A7370)</f>
        <v>19297663096.550636</v>
      </c>
      <c r="F7370" s="1">
        <f t="shared" si="234"/>
        <v>0</v>
      </c>
      <c r="G7370" s="1">
        <f t="shared" si="235"/>
        <v>0</v>
      </c>
      <c r="H7370">
        <f>SUMIFS(Data!Z:Z,Data!B:B,Figure16!B7370,Data!A:A,Figure16!A7370)</f>
        <v>0</v>
      </c>
    </row>
    <row r="7371" spans="1:8">
      <c r="A7371" s="27">
        <v>1996</v>
      </c>
      <c r="B7371" t="s">
        <v>17</v>
      </c>
      <c r="C7371" s="3">
        <f>SUMIFS(Data!F:F,Data!$B:$B,Figure16!$B7371,Data!$A:$A,Figure16!$A7371)</f>
        <v>0</v>
      </c>
      <c r="D7371" s="3">
        <f>SUMIFS(Data!Y:Y,Data!$B:$B,Figure16!$B7371,Data!$A:$A,Figure16!$A7371)</f>
        <v>0</v>
      </c>
      <c r="E7371" s="3">
        <f>SUMIFS(Data!Q:Q,Data!$B:$B,Figure16!$B7371,Data!$A:$A,Figure16!$A7371)</f>
        <v>20515543039.21323</v>
      </c>
      <c r="F7371" s="1">
        <f t="shared" si="234"/>
        <v>0</v>
      </c>
      <c r="G7371" s="1">
        <f t="shared" si="235"/>
        <v>0</v>
      </c>
      <c r="H7371">
        <f>SUMIFS(Data!Z:Z,Data!B:B,Figure16!B7371,Data!A:A,Figure16!A7371)</f>
        <v>0</v>
      </c>
    </row>
    <row r="7372" spans="1:8">
      <c r="A7372" s="27">
        <v>1997</v>
      </c>
      <c r="B7372" t="s">
        <v>17</v>
      </c>
      <c r="C7372" s="3">
        <f>SUMIFS(Data!F:F,Data!$B:$B,Figure16!$B7372,Data!$A:$A,Figure16!$A7372)</f>
        <v>0</v>
      </c>
      <c r="D7372" s="3">
        <f>SUMIFS(Data!Y:Y,Data!$B:$B,Figure16!$B7372,Data!$A:$A,Figure16!$A7372)</f>
        <v>0</v>
      </c>
      <c r="E7372" s="3">
        <f>SUMIFS(Data!Q:Q,Data!$B:$B,Figure16!$B7372,Data!$A:$A,Figure16!$A7372)</f>
        <v>23969823010.442921</v>
      </c>
      <c r="F7372" s="1">
        <f t="shared" si="234"/>
        <v>0</v>
      </c>
      <c r="G7372" s="1">
        <f t="shared" si="235"/>
        <v>0</v>
      </c>
      <c r="H7372">
        <f>SUMIFS(Data!Z:Z,Data!B:B,Figure16!B7372,Data!A:A,Figure16!A7372)</f>
        <v>0</v>
      </c>
    </row>
    <row r="7373" spans="1:8">
      <c r="A7373" s="27">
        <v>1998</v>
      </c>
      <c r="B7373" t="s">
        <v>17</v>
      </c>
      <c r="C7373" s="3">
        <f>SUMIFS(Data!F:F,Data!$B:$B,Figure16!$B7373,Data!$A:$A,Figure16!$A7373)</f>
        <v>0</v>
      </c>
      <c r="D7373" s="3">
        <f>SUMIFS(Data!Y:Y,Data!$B:$B,Figure16!$B7373,Data!$A:$A,Figure16!$A7373)</f>
        <v>0</v>
      </c>
      <c r="E7373" s="3">
        <f>SUMIFS(Data!Q:Q,Data!$B:$B,Figure16!$B7373,Data!$A:$A,Figure16!$A7373)</f>
        <v>25385928198.32122</v>
      </c>
      <c r="F7373" s="1">
        <f t="shared" si="234"/>
        <v>0</v>
      </c>
      <c r="G7373" s="1">
        <f t="shared" si="235"/>
        <v>0</v>
      </c>
      <c r="H7373">
        <f>SUMIFS(Data!Z:Z,Data!B:B,Figure16!B7373,Data!A:A,Figure16!A7373)</f>
        <v>0</v>
      </c>
    </row>
    <row r="7374" spans="1:8">
      <c r="A7374" s="27">
        <v>1999</v>
      </c>
      <c r="B7374" t="s">
        <v>17</v>
      </c>
      <c r="C7374" s="3">
        <f>SUMIFS(Data!F:F,Data!$B:$B,Figure16!$B7374,Data!$A:$A,Figure16!$A7374)</f>
        <v>0</v>
      </c>
      <c r="D7374" s="3">
        <f>SUMIFS(Data!Y:Y,Data!$B:$B,Figure16!$B7374,Data!$A:$A,Figure16!$A7374)</f>
        <v>0</v>
      </c>
      <c r="E7374" s="3">
        <f>SUMIFS(Data!Q:Q,Data!$B:$B,Figure16!$B7374,Data!$A:$A,Figure16!$A7374)</f>
        <v>23983945190.620232</v>
      </c>
      <c r="F7374" s="1">
        <f t="shared" si="234"/>
        <v>0</v>
      </c>
      <c r="G7374" s="1">
        <f t="shared" si="235"/>
        <v>0</v>
      </c>
      <c r="H7374">
        <f>SUMIFS(Data!Z:Z,Data!B:B,Figure16!B7374,Data!A:A,Figure16!A7374)</f>
        <v>0</v>
      </c>
    </row>
    <row r="7375" spans="1:8">
      <c r="A7375" s="27">
        <v>2000</v>
      </c>
      <c r="B7375" t="s">
        <v>17</v>
      </c>
      <c r="C7375" s="3">
        <f>SUMIFS(Data!F:F,Data!$B:$B,Figure16!$B7375,Data!$A:$A,Figure16!$A7375)</f>
        <v>0</v>
      </c>
      <c r="D7375" s="3">
        <f>SUMIFS(Data!Y:Y,Data!$B:$B,Figure16!$B7375,Data!$A:$A,Figure16!$A7375)</f>
        <v>0</v>
      </c>
      <c r="E7375" s="3">
        <f>SUMIFS(Data!Q:Q,Data!$B:$B,Figure16!$B7375,Data!$A:$A,Figure16!$A7375)</f>
        <v>22823255801.844688</v>
      </c>
      <c r="F7375" s="1">
        <f t="shared" si="234"/>
        <v>0</v>
      </c>
      <c r="G7375" s="1">
        <f t="shared" si="235"/>
        <v>0</v>
      </c>
      <c r="H7375">
        <f>SUMIFS(Data!Z:Z,Data!B:B,Figure16!B7375,Data!A:A,Figure16!A7375)</f>
        <v>0</v>
      </c>
    </row>
    <row r="7376" spans="1:8">
      <c r="A7376" s="27">
        <v>2001</v>
      </c>
      <c r="B7376" t="s">
        <v>17</v>
      </c>
      <c r="C7376" s="3">
        <f>SUMIFS(Data!F:F,Data!$B:$B,Figure16!$B7376,Data!$A:$A,Figure16!$A7376)</f>
        <v>0</v>
      </c>
      <c r="D7376" s="3">
        <f>SUMIFS(Data!Y:Y,Data!$B:$B,Figure16!$B7376,Data!$A:$A,Figure16!$A7376)</f>
        <v>0</v>
      </c>
      <c r="E7376" s="3">
        <f>SUMIFS(Data!Q:Q,Data!$B:$B,Figure16!$B7376,Data!$A:$A,Figure16!$A7376)</f>
        <v>20898788416.634758</v>
      </c>
      <c r="F7376" s="1">
        <f t="shared" si="234"/>
        <v>0</v>
      </c>
      <c r="G7376" s="1">
        <f t="shared" si="235"/>
        <v>0</v>
      </c>
      <c r="H7376">
        <f>SUMIFS(Data!Z:Z,Data!B:B,Figure16!B7376,Data!A:A,Figure16!A7376)</f>
        <v>0</v>
      </c>
    </row>
    <row r="7377" spans="1:8">
      <c r="A7377" s="27">
        <v>2002</v>
      </c>
      <c r="B7377" t="s">
        <v>17</v>
      </c>
      <c r="C7377" s="3">
        <f>SUMIFS(Data!F:F,Data!$B:$B,Figure16!$B7377,Data!$A:$A,Figure16!$A7377)</f>
        <v>0</v>
      </c>
      <c r="D7377" s="3">
        <f>SUMIFS(Data!Y:Y,Data!$B:$B,Figure16!$B7377,Data!$A:$A,Figure16!$A7377)</f>
        <v>0</v>
      </c>
      <c r="E7377" s="3">
        <f>SUMIFS(Data!Q:Q,Data!$B:$B,Figure16!$B7377,Data!$A:$A,Figure16!$A7377)</f>
        <v>13606494599.426071</v>
      </c>
      <c r="F7377" s="1">
        <f t="shared" si="234"/>
        <v>0</v>
      </c>
      <c r="G7377" s="1">
        <f t="shared" si="235"/>
        <v>0</v>
      </c>
      <c r="H7377">
        <f>SUMIFS(Data!Z:Z,Data!B:B,Figure16!B7377,Data!A:A,Figure16!A7377)</f>
        <v>0</v>
      </c>
    </row>
    <row r="7378" spans="1:8">
      <c r="A7378" s="27">
        <v>2003</v>
      </c>
      <c r="B7378" t="s">
        <v>17</v>
      </c>
      <c r="C7378" s="3">
        <f>SUMIFS(Data!F:F,Data!$B:$B,Figure16!$B7378,Data!$A:$A,Figure16!$A7378)</f>
        <v>0</v>
      </c>
      <c r="D7378" s="3">
        <f>SUMIFS(Data!Y:Y,Data!$B:$B,Figure16!$B7378,Data!$A:$A,Figure16!$A7378)</f>
        <v>0</v>
      </c>
      <c r="E7378" s="3">
        <f>SUMIFS(Data!Q:Q,Data!$B:$B,Figure16!$B7378,Data!$A:$A,Figure16!$A7378)</f>
        <v>12045631092.535282</v>
      </c>
      <c r="F7378" s="1">
        <f t="shared" si="234"/>
        <v>0</v>
      </c>
      <c r="G7378" s="1">
        <f t="shared" si="235"/>
        <v>0</v>
      </c>
      <c r="H7378">
        <f>SUMIFS(Data!Z:Z,Data!B:B,Figure16!B7378,Data!A:A,Figure16!A7378)</f>
        <v>0</v>
      </c>
    </row>
    <row r="7379" spans="1:8">
      <c r="A7379" s="27">
        <v>2004</v>
      </c>
      <c r="B7379" t="s">
        <v>17</v>
      </c>
      <c r="C7379" s="3">
        <f>SUMIFS(Data!F:F,Data!$B:$B,Figure16!$B7379,Data!$A:$A,Figure16!$A7379)</f>
        <v>0</v>
      </c>
      <c r="D7379" s="3">
        <f>SUMIFS(Data!Y:Y,Data!$B:$B,Figure16!$B7379,Data!$A:$A,Figure16!$A7379)</f>
        <v>0</v>
      </c>
      <c r="E7379" s="3">
        <f>SUMIFS(Data!Q:Q,Data!$B:$B,Figure16!$B7379,Data!$A:$A,Figure16!$A7379)</f>
        <v>13686329890.119078</v>
      </c>
      <c r="F7379" s="1">
        <f t="shared" si="234"/>
        <v>0</v>
      </c>
      <c r="G7379" s="1">
        <f t="shared" si="235"/>
        <v>0</v>
      </c>
      <c r="H7379">
        <f>SUMIFS(Data!Z:Z,Data!B:B,Figure16!B7379,Data!A:A,Figure16!A7379)</f>
        <v>0</v>
      </c>
    </row>
    <row r="7380" spans="1:8">
      <c r="A7380" s="27">
        <v>2005</v>
      </c>
      <c r="B7380" t="s">
        <v>17</v>
      </c>
      <c r="C7380" s="3">
        <f>SUMIFS(Data!F:F,Data!$B:$B,Figure16!$B7380,Data!$A:$A,Figure16!$A7380)</f>
        <v>0</v>
      </c>
      <c r="D7380" s="3">
        <f>SUMIFS(Data!Y:Y,Data!$B:$B,Figure16!$B7380,Data!$A:$A,Figure16!$A7380)</f>
        <v>0</v>
      </c>
      <c r="E7380" s="3">
        <f>SUMIFS(Data!Q:Q,Data!$B:$B,Figure16!$B7380,Data!$A:$A,Figure16!$A7380)</f>
        <v>17362857683.854469</v>
      </c>
      <c r="F7380" s="1">
        <f t="shared" si="234"/>
        <v>0</v>
      </c>
      <c r="G7380" s="1">
        <f t="shared" si="235"/>
        <v>0</v>
      </c>
      <c r="H7380">
        <f>SUMIFS(Data!Z:Z,Data!B:B,Figure16!B7380,Data!A:A,Figure16!A7380)</f>
        <v>0</v>
      </c>
    </row>
    <row r="7381" spans="1:8">
      <c r="A7381" s="27">
        <v>2006</v>
      </c>
      <c r="B7381" t="s">
        <v>17</v>
      </c>
      <c r="C7381" s="3">
        <f>SUMIFS(Data!F:F,Data!$B:$B,Figure16!$B7381,Data!$A:$A,Figure16!$A7381)</f>
        <v>1050000</v>
      </c>
      <c r="D7381" s="3">
        <f>SUMIFS(Data!Y:Y,Data!$B:$B,Figure16!$B7381,Data!$A:$A,Figure16!$A7381)</f>
        <v>0</v>
      </c>
      <c r="E7381" s="3">
        <f>SUMIFS(Data!Q:Q,Data!$B:$B,Figure16!$B7381,Data!$A:$A,Figure16!$A7381)</f>
        <v>19579457966.053818</v>
      </c>
      <c r="F7381" s="1">
        <f t="shared" si="234"/>
        <v>5.3627633707759095E-3</v>
      </c>
      <c r="G7381" s="1">
        <f t="shared" si="235"/>
        <v>0</v>
      </c>
      <c r="H7381">
        <f>SUMIFS(Data!Z:Z,Data!B:B,Figure16!B7381,Data!A:A,Figure16!A7381)</f>
        <v>0</v>
      </c>
    </row>
    <row r="7382" spans="1:8">
      <c r="A7382" s="27">
        <v>2007</v>
      </c>
      <c r="B7382" t="s">
        <v>17</v>
      </c>
      <c r="C7382" s="3">
        <f>SUMIFS(Data!F:F,Data!$B:$B,Figure16!$B7382,Data!$A:$A,Figure16!$A7382)</f>
        <v>50000</v>
      </c>
      <c r="D7382" s="3">
        <f>SUMIFS(Data!Y:Y,Data!$B:$B,Figure16!$B7382,Data!$A:$A,Figure16!$A7382)</f>
        <v>0</v>
      </c>
      <c r="E7382" s="3">
        <f>SUMIFS(Data!Q:Q,Data!$B:$B,Figure16!$B7382,Data!$A:$A,Figure16!$A7382)</f>
        <v>23410572634.31469</v>
      </c>
      <c r="F7382" s="1">
        <f t="shared" si="234"/>
        <v>2.1357871411787309E-4</v>
      </c>
      <c r="G7382" s="1">
        <f t="shared" si="235"/>
        <v>0</v>
      </c>
      <c r="H7382">
        <f>SUMIFS(Data!Z:Z,Data!B:B,Figure16!B7382,Data!A:A,Figure16!A7382)</f>
        <v>0</v>
      </c>
    </row>
    <row r="7383" spans="1:8">
      <c r="A7383" s="27">
        <v>2008</v>
      </c>
      <c r="B7383" t="s">
        <v>17</v>
      </c>
      <c r="C7383" s="3">
        <f>SUMIFS(Data!F:F,Data!$B:$B,Figure16!$B7383,Data!$A:$A,Figure16!$A7383)</f>
        <v>0</v>
      </c>
      <c r="D7383" s="3">
        <f>SUMIFS(Data!Y:Y,Data!$B:$B,Figure16!$B7383,Data!$A:$A,Figure16!$A7383)</f>
        <v>0</v>
      </c>
      <c r="E7383" s="3">
        <f>SUMIFS(Data!Q:Q,Data!$B:$B,Figure16!$B7383,Data!$A:$A,Figure16!$A7383)</f>
        <v>30366213119.292767</v>
      </c>
      <c r="F7383" s="1">
        <f t="shared" si="234"/>
        <v>0</v>
      </c>
      <c r="G7383" s="1">
        <f t="shared" si="235"/>
        <v>0</v>
      </c>
      <c r="H7383">
        <f>SUMIFS(Data!Z:Z,Data!B:B,Figure16!B7383,Data!A:A,Figure16!A7383)</f>
        <v>0</v>
      </c>
    </row>
    <row r="7384" spans="1:8">
      <c r="A7384" s="27">
        <v>2009</v>
      </c>
      <c r="B7384" t="s">
        <v>17</v>
      </c>
      <c r="C7384" s="3">
        <f>SUMIFS(Data!F:F,Data!$B:$B,Figure16!$B7384,Data!$A:$A,Figure16!$A7384)</f>
        <v>2500000</v>
      </c>
      <c r="D7384" s="3">
        <f>SUMIFS(Data!Y:Y,Data!$B:$B,Figure16!$B7384,Data!$A:$A,Figure16!$A7384)</f>
        <v>0</v>
      </c>
      <c r="E7384" s="3">
        <f>SUMIFS(Data!Q:Q,Data!$B:$B,Figure16!$B7384,Data!$A:$A,Figure16!$A7384)</f>
        <v>31660911277.029419</v>
      </c>
      <c r="F7384" s="1">
        <f t="shared" si="234"/>
        <v>7.8961719646199711E-3</v>
      </c>
      <c r="G7384" s="1">
        <f t="shared" si="235"/>
        <v>0</v>
      </c>
      <c r="H7384">
        <f>SUMIFS(Data!Z:Z,Data!B:B,Figure16!B7384,Data!A:A,Figure16!A7384)</f>
        <v>0</v>
      </c>
    </row>
    <row r="7385" spans="1:8">
      <c r="A7385" s="27">
        <v>2010</v>
      </c>
      <c r="B7385" t="s">
        <v>17</v>
      </c>
      <c r="C7385" s="3">
        <f>SUMIFS(Data!F:F,Data!$B:$B,Figure16!$B7385,Data!$A:$A,Figure16!$A7385)</f>
        <v>11500000</v>
      </c>
      <c r="D7385" s="3">
        <f>SUMIFS(Data!Y:Y,Data!$B:$B,Figure16!$B7385,Data!$A:$A,Figure16!$A7385)</f>
        <v>0</v>
      </c>
      <c r="E7385" s="3">
        <f>SUMIFS(Data!Q:Q,Data!$B:$B,Figure16!$B7385,Data!$A:$A,Figure16!$A7385)</f>
        <v>40284481651.902107</v>
      </c>
      <c r="F7385" s="1">
        <f t="shared" si="234"/>
        <v>2.8546972750875664E-2</v>
      </c>
      <c r="G7385" s="1">
        <f t="shared" si="235"/>
        <v>0</v>
      </c>
      <c r="H7385">
        <f>SUMIFS(Data!Z:Z,Data!B:B,Figure16!B7385,Data!A:A,Figure16!A7385)</f>
        <v>0</v>
      </c>
    </row>
    <row r="7386" spans="1:8">
      <c r="A7386" s="27">
        <v>2011</v>
      </c>
      <c r="B7386" t="s">
        <v>17</v>
      </c>
      <c r="C7386" s="3">
        <f>SUMIFS(Data!F:F,Data!$B:$B,Figure16!$B7386,Data!$A:$A,Figure16!$A7386)</f>
        <v>4600000</v>
      </c>
      <c r="D7386" s="3">
        <f>SUMIFS(Data!Y:Y,Data!$B:$B,Figure16!$B7386,Data!$A:$A,Figure16!$A7386)</f>
        <v>0</v>
      </c>
      <c r="E7386" s="3">
        <f>SUMIFS(Data!Q:Q,Data!$B:$B,Figure16!$B7386,Data!$A:$A,Figure16!$A7386)</f>
        <v>47962439303.724724</v>
      </c>
      <c r="F7386" s="1">
        <f t="shared" si="234"/>
        <v>9.5908383034279242E-3</v>
      </c>
      <c r="G7386" s="1">
        <f t="shared" si="235"/>
        <v>0</v>
      </c>
      <c r="H7386">
        <f>SUMIFS(Data!Z:Z,Data!B:B,Figure16!B7386,Data!A:A,Figure16!A7386)</f>
        <v>0</v>
      </c>
    </row>
    <row r="7387" spans="1:8">
      <c r="A7387" s="27">
        <v>2012</v>
      </c>
      <c r="B7387" t="s">
        <v>17</v>
      </c>
      <c r="C7387" s="3">
        <f>SUMIFS(Data!F:F,Data!$B:$B,Figure16!$B7387,Data!$A:$A,Figure16!$A7387)</f>
        <v>0</v>
      </c>
      <c r="D7387" s="3">
        <f>SUMIFS(Data!Y:Y,Data!$B:$B,Figure16!$B7387,Data!$A:$A,Figure16!$A7387)</f>
        <v>0</v>
      </c>
      <c r="E7387" s="3">
        <f>SUMIFS(Data!Q:Q,Data!$B:$B,Figure16!$B7387,Data!$A:$A,Figure16!$A7387)</f>
        <v>51264390116.490898</v>
      </c>
      <c r="F7387" s="1">
        <f t="shared" si="234"/>
        <v>0</v>
      </c>
      <c r="G7387" s="1">
        <f t="shared" si="235"/>
        <v>0</v>
      </c>
      <c r="H7387">
        <f>SUMIFS(Data!Z:Z,Data!B:B,Figure16!B7387,Data!A:A,Figure16!A7387)</f>
        <v>0</v>
      </c>
    </row>
    <row r="7388" spans="1:8">
      <c r="A7388" s="27">
        <v>2013</v>
      </c>
      <c r="B7388" t="s">
        <v>17</v>
      </c>
      <c r="C7388" s="3">
        <f>SUMIFS(Data!F:F,Data!$B:$B,Figure16!$B7388,Data!$A:$A,Figure16!$A7388)</f>
        <v>0</v>
      </c>
      <c r="D7388" s="3">
        <f>SUMIFS(Data!Y:Y,Data!$B:$B,Figure16!$B7388,Data!$A:$A,Figure16!$A7388)</f>
        <v>0</v>
      </c>
      <c r="E7388" s="3">
        <f>SUMIFS(Data!Q:Q,Data!$B:$B,Figure16!$B7388,Data!$A:$A,Figure16!$A7388)</f>
        <v>57531233350.910088</v>
      </c>
      <c r="F7388" s="1">
        <f t="shared" si="234"/>
        <v>0</v>
      </c>
      <c r="G7388" s="1">
        <f t="shared" si="235"/>
        <v>0</v>
      </c>
      <c r="H7388">
        <f>SUMIFS(Data!Z:Z,Data!B:B,Figure16!B7388,Data!A:A,Figure16!A7388)</f>
        <v>0</v>
      </c>
    </row>
    <row r="7389" spans="1:8">
      <c r="A7389" s="27">
        <v>2014</v>
      </c>
      <c r="B7389" t="s">
        <v>17</v>
      </c>
      <c r="C7389" s="3">
        <f>SUMIFS(Data!F:F,Data!$B:$B,Figure16!$B7389,Data!$A:$A,Figure16!$A7389)</f>
        <v>1000000</v>
      </c>
      <c r="D7389" s="3">
        <f>SUMIFS(Data!Y:Y,Data!$B:$B,Figure16!$B7389,Data!$A:$A,Figure16!$A7389)</f>
        <v>0</v>
      </c>
      <c r="E7389" s="3">
        <f>SUMIFS(Data!Q:Q,Data!$B:$B,Figure16!$B7389,Data!$A:$A,Figure16!$A7389)</f>
        <v>57236013086.122345</v>
      </c>
      <c r="F7389" s="1">
        <f t="shared" si="234"/>
        <v>1.747151742549419E-3</v>
      </c>
      <c r="G7389" s="1">
        <f t="shared" si="235"/>
        <v>0</v>
      </c>
      <c r="H7389">
        <f>SUMIFS(Data!Z:Z,Data!B:B,Figure16!B7389,Data!A:A,Figure16!A7389)</f>
        <v>0</v>
      </c>
    </row>
    <row r="7390" spans="1:8">
      <c r="A7390" s="27">
        <v>2015</v>
      </c>
      <c r="B7390" t="s">
        <v>17</v>
      </c>
      <c r="C7390" s="3">
        <f>SUMIFS(Data!F:F,Data!$B:$B,Figure16!$B7390,Data!$A:$A,Figure16!$A7390)</f>
        <v>0</v>
      </c>
      <c r="D7390" s="3">
        <f>SUMIFS(Data!Y:Y,Data!$B:$B,Figure16!$B7390,Data!$A:$A,Figure16!$A7390)</f>
        <v>0</v>
      </c>
      <c r="E7390" s="3">
        <f>SUMIFS(Data!Q:Q,Data!$B:$B,Figure16!$B7390,Data!$A:$A,Figure16!$A7390)</f>
        <v>53274304222.136024</v>
      </c>
      <c r="F7390" s="1">
        <f t="shared" si="234"/>
        <v>0</v>
      </c>
      <c r="G7390" s="1">
        <f t="shared" si="235"/>
        <v>0</v>
      </c>
      <c r="H7390">
        <f>SUMIFS(Data!Z:Z,Data!B:B,Figure16!B7390,Data!A:A,Figure16!A7390)</f>
        <v>0</v>
      </c>
    </row>
    <row r="7391" spans="1:8">
      <c r="A7391" s="27">
        <v>2016</v>
      </c>
      <c r="B7391" t="s">
        <v>17</v>
      </c>
      <c r="C7391" s="3">
        <f>SUMIFS(Data!F:F,Data!$B:$B,Figure16!$B7391,Data!$A:$A,Figure16!$A7391)</f>
        <v>0</v>
      </c>
      <c r="D7391" s="3">
        <f>SUMIFS(Data!Y:Y,Data!$B:$B,Figure16!$B7391,Data!$A:$A,Figure16!$A7391)</f>
        <v>0</v>
      </c>
      <c r="E7391" s="3">
        <f>SUMIFS(Data!Q:Q,Data!$B:$B,Figure16!$B7391,Data!$A:$A,Figure16!$A7391)</f>
        <v>52687612261.542427</v>
      </c>
      <c r="F7391" s="1">
        <f t="shared" si="234"/>
        <v>0</v>
      </c>
      <c r="G7391" s="1">
        <f t="shared" si="235"/>
        <v>0</v>
      </c>
      <c r="H7391">
        <f>SUMIFS(Data!Z:Z,Data!B:B,Figure16!B7391,Data!A:A,Figure16!A7391)</f>
        <v>0</v>
      </c>
    </row>
    <row r="7392" spans="1:8">
      <c r="A7392" s="27">
        <v>2017</v>
      </c>
      <c r="B7392" t="s">
        <v>17</v>
      </c>
      <c r="C7392" s="3">
        <f>SUMIFS(Data!F:F,Data!$B:$B,Figure16!$B7392,Data!$A:$A,Figure16!$A7392)</f>
        <v>0</v>
      </c>
      <c r="D7392" s="3">
        <f>SUMIFS(Data!Y:Y,Data!$B:$B,Figure16!$B7392,Data!$A:$A,Figure16!$A7392)</f>
        <v>0</v>
      </c>
      <c r="E7392" s="3">
        <f>SUMIFS(Data!Q:Q,Data!$B:$B,Figure16!$B7392,Data!$A:$A,Figure16!$A7392)</f>
        <v>56156972157.695839</v>
      </c>
      <c r="F7392" s="1">
        <f t="shared" si="234"/>
        <v>0</v>
      </c>
      <c r="G7392" s="1">
        <f t="shared" si="235"/>
        <v>0</v>
      </c>
      <c r="H7392">
        <f>SUMIFS(Data!Z:Z,Data!B:B,Figure16!B7392,Data!A:A,Figure16!A7392)</f>
        <v>0</v>
      </c>
    </row>
    <row r="7393" spans="1:8">
      <c r="A7393" s="27">
        <v>1991</v>
      </c>
      <c r="B7393" t="s">
        <v>143</v>
      </c>
      <c r="C7393" s="3">
        <f>SUMIFS(Data!F:F,Data!$B:$B,Figure16!$B7393,Data!$A:$A,Figure16!$A7393)</f>
        <v>0</v>
      </c>
      <c r="D7393" s="3">
        <f>SUMIFS(Data!Y:Y,Data!$B:$B,Figure16!$B7393,Data!$A:$A,Figure16!$A7393)</f>
        <v>0</v>
      </c>
      <c r="E7393" s="3">
        <f>SUMIFS(Data!Q:Q,Data!$B:$B,Figure16!$B7393,Data!$A:$A,Figure16!$A7393)</f>
        <v>13677622222.222223</v>
      </c>
      <c r="F7393" s="1">
        <f t="shared" si="234"/>
        <v>0</v>
      </c>
      <c r="G7393" s="1">
        <f t="shared" si="235"/>
        <v>0</v>
      </c>
      <c r="H7393">
        <f>SUMIFS(Data!Z:Z,Data!B:B,Figure16!B7393,Data!A:A,Figure16!A7393)</f>
        <v>1</v>
      </c>
    </row>
    <row r="7394" spans="1:8">
      <c r="A7394" s="27">
        <v>1992</v>
      </c>
      <c r="B7394" t="s">
        <v>143</v>
      </c>
      <c r="C7394" s="3">
        <f>SUMIFS(Data!F:F,Data!$B:$B,Figure16!$B7394,Data!$A:$A,Figure16!$A7394)</f>
        <v>0</v>
      </c>
      <c r="D7394" s="3">
        <f>SUMIFS(Data!Y:Y,Data!$B:$B,Figure16!$B7394,Data!$A:$A,Figure16!$A7394)</f>
        <v>0</v>
      </c>
      <c r="E7394" s="3">
        <f>SUMIFS(Data!Q:Q,Data!$B:$B,Figure16!$B7394,Data!$A:$A,Figure16!$A7394)</f>
        <v>12941297376.093298</v>
      </c>
      <c r="F7394" s="1">
        <f t="shared" si="234"/>
        <v>0</v>
      </c>
      <c r="G7394" s="1">
        <f t="shared" si="235"/>
        <v>0</v>
      </c>
      <c r="H7394">
        <f>SUMIFS(Data!Z:Z,Data!B:B,Figure16!B7394,Data!A:A,Figure16!A7394)</f>
        <v>1</v>
      </c>
    </row>
    <row r="7395" spans="1:8">
      <c r="A7395" s="27">
        <v>1993</v>
      </c>
      <c r="B7395" t="s">
        <v>143</v>
      </c>
      <c r="C7395" s="3">
        <f>SUMIFS(Data!F:F,Data!$B:$B,Figure16!$B7395,Data!$A:$A,Figure16!$A7395)</f>
        <v>0</v>
      </c>
      <c r="D7395" s="3">
        <f>SUMIFS(Data!Y:Y,Data!$B:$B,Figure16!$B7395,Data!$A:$A,Figure16!$A7395)</f>
        <v>0</v>
      </c>
      <c r="E7395" s="3">
        <f>SUMIFS(Data!Q:Q,Data!$B:$B,Figure16!$B7395,Data!$A:$A,Figure16!$A7395)</f>
        <v>13099013835.511147</v>
      </c>
      <c r="F7395" s="1">
        <f t="shared" si="234"/>
        <v>0</v>
      </c>
      <c r="G7395" s="1">
        <f t="shared" si="235"/>
        <v>0</v>
      </c>
      <c r="H7395">
        <f>SUMIFS(Data!Z:Z,Data!B:B,Figure16!B7395,Data!A:A,Figure16!A7395)</f>
        <v>1</v>
      </c>
    </row>
    <row r="7396" spans="1:8">
      <c r="A7396" s="27">
        <v>1994</v>
      </c>
      <c r="B7396" t="s">
        <v>143</v>
      </c>
      <c r="C7396" s="3">
        <f>SUMIFS(Data!F:F,Data!$B:$B,Figure16!$B7396,Data!$A:$A,Figure16!$A7396)</f>
        <v>0</v>
      </c>
      <c r="D7396" s="3">
        <f>SUMIFS(Data!Y:Y,Data!$B:$B,Figure16!$B7396,Data!$A:$A,Figure16!$A7396)</f>
        <v>0</v>
      </c>
      <c r="E7396" s="3">
        <f>SUMIFS(Data!Q:Q,Data!$B:$B,Figure16!$B7396,Data!$A:$A,Figure16!$A7396)</f>
        <v>12899156990.615555</v>
      </c>
      <c r="F7396" s="1">
        <f t="shared" si="234"/>
        <v>0</v>
      </c>
      <c r="G7396" s="1">
        <f t="shared" si="235"/>
        <v>0</v>
      </c>
      <c r="H7396">
        <f>SUMIFS(Data!Z:Z,Data!B:B,Figure16!B7396,Data!A:A,Figure16!A7396)</f>
        <v>1</v>
      </c>
    </row>
    <row r="7397" spans="1:8">
      <c r="A7397" s="27">
        <v>1995</v>
      </c>
      <c r="B7397" t="s">
        <v>143</v>
      </c>
      <c r="C7397" s="3">
        <f>SUMIFS(Data!F:F,Data!$B:$B,Figure16!$B7397,Data!$A:$A,Figure16!$A7397)</f>
        <v>0</v>
      </c>
      <c r="D7397" s="3">
        <f>SUMIFS(Data!Y:Y,Data!$B:$B,Figure16!$B7397,Data!$A:$A,Figure16!$A7397)</f>
        <v>0</v>
      </c>
      <c r="E7397" s="3">
        <f>SUMIFS(Data!Q:Q,Data!$B:$B,Figure16!$B7397,Data!$A:$A,Figure16!$A7397)</f>
        <v>13350468917.411453</v>
      </c>
      <c r="F7397" s="1">
        <f t="shared" si="234"/>
        <v>0</v>
      </c>
      <c r="G7397" s="1">
        <f t="shared" si="235"/>
        <v>0</v>
      </c>
      <c r="H7397">
        <f>SUMIFS(Data!Z:Z,Data!B:B,Figure16!B7397,Data!A:A,Figure16!A7397)</f>
        <v>1</v>
      </c>
    </row>
    <row r="7398" spans="1:8">
      <c r="A7398" s="27">
        <v>1996</v>
      </c>
      <c r="B7398" t="s">
        <v>143</v>
      </c>
      <c r="C7398" s="3">
        <f>SUMIFS(Data!F:F,Data!$B:$B,Figure16!$B7398,Data!$A:$A,Figure16!$A7398)</f>
        <v>0</v>
      </c>
      <c r="D7398" s="3">
        <f>SUMIFS(Data!Y:Y,Data!$B:$B,Figure16!$B7398,Data!$A:$A,Figure16!$A7398)</f>
        <v>0</v>
      </c>
      <c r="E7398" s="3">
        <f>SUMIFS(Data!Q:Q,Data!$B:$B,Figure16!$B7398,Data!$A:$A,Figure16!$A7398)</f>
        <v>13948892215.568863</v>
      </c>
      <c r="F7398" s="1">
        <f t="shared" si="234"/>
        <v>0</v>
      </c>
      <c r="G7398" s="1">
        <f t="shared" si="235"/>
        <v>0</v>
      </c>
      <c r="H7398">
        <f>SUMIFS(Data!Z:Z,Data!B:B,Figure16!B7398,Data!A:A,Figure16!A7398)</f>
        <v>1</v>
      </c>
    </row>
    <row r="7399" spans="1:8">
      <c r="A7399" s="27">
        <v>1997</v>
      </c>
      <c r="B7399" t="s">
        <v>143</v>
      </c>
      <c r="C7399" s="3">
        <f>SUMIFS(Data!F:F,Data!$B:$B,Figure16!$B7399,Data!$A:$A,Figure16!$A7399)</f>
        <v>0</v>
      </c>
      <c r="D7399" s="3">
        <f>SUMIFS(Data!Y:Y,Data!$B:$B,Figure16!$B7399,Data!$A:$A,Figure16!$A7399)</f>
        <v>0</v>
      </c>
      <c r="E7399" s="3">
        <f>SUMIFS(Data!Q:Q,Data!$B:$B,Figure16!$B7399,Data!$A:$A,Figure16!$A7399)</f>
        <v>14744603773.584906</v>
      </c>
      <c r="F7399" s="1">
        <f t="shared" si="234"/>
        <v>0</v>
      </c>
      <c r="G7399" s="1">
        <f t="shared" si="235"/>
        <v>0</v>
      </c>
      <c r="H7399">
        <f>SUMIFS(Data!Z:Z,Data!B:B,Figure16!B7399,Data!A:A,Figure16!A7399)</f>
        <v>1</v>
      </c>
    </row>
    <row r="7400" spans="1:8">
      <c r="A7400" s="27">
        <v>1998</v>
      </c>
      <c r="B7400" t="s">
        <v>143</v>
      </c>
      <c r="C7400" s="3">
        <f>SUMIFS(Data!F:F,Data!$B:$B,Figure16!$B7400,Data!$A:$A,Figure16!$A7400)</f>
        <v>0</v>
      </c>
      <c r="D7400" s="3">
        <f>SUMIFS(Data!Y:Y,Data!$B:$B,Figure16!$B7400,Data!$A:$A,Figure16!$A7400)</f>
        <v>0</v>
      </c>
      <c r="E7400" s="3">
        <f>SUMIFS(Data!Q:Q,Data!$B:$B,Figure16!$B7400,Data!$A:$A,Figure16!$A7400)</f>
        <v>14988971210.838272</v>
      </c>
      <c r="F7400" s="1">
        <f t="shared" si="234"/>
        <v>0</v>
      </c>
      <c r="G7400" s="1">
        <f t="shared" si="235"/>
        <v>0</v>
      </c>
      <c r="H7400">
        <f>SUMIFS(Data!Z:Z,Data!B:B,Figure16!B7400,Data!A:A,Figure16!A7400)</f>
        <v>1</v>
      </c>
    </row>
    <row r="7401" spans="1:8">
      <c r="A7401" s="27">
        <v>1999</v>
      </c>
      <c r="B7401" t="s">
        <v>143</v>
      </c>
      <c r="C7401" s="3">
        <f>SUMIFS(Data!F:F,Data!$B:$B,Figure16!$B7401,Data!$A:$A,Figure16!$A7401)</f>
        <v>0</v>
      </c>
      <c r="D7401" s="3">
        <f>SUMIFS(Data!Y:Y,Data!$B:$B,Figure16!$B7401,Data!$A:$A,Figure16!$A7401)</f>
        <v>0</v>
      </c>
      <c r="E7401" s="3">
        <f>SUMIFS(Data!Q:Q,Data!$B:$B,Figure16!$B7401,Data!$A:$A,Figure16!$A7401)</f>
        <v>17078465982.028242</v>
      </c>
      <c r="F7401" s="1">
        <f t="shared" si="234"/>
        <v>0</v>
      </c>
      <c r="G7401" s="1">
        <f t="shared" si="235"/>
        <v>0</v>
      </c>
      <c r="H7401">
        <f>SUMIFS(Data!Z:Z,Data!B:B,Figure16!B7401,Data!A:A,Figure16!A7401)</f>
        <v>1</v>
      </c>
    </row>
    <row r="7402" spans="1:8">
      <c r="A7402" s="27">
        <v>2000</v>
      </c>
      <c r="B7402" t="s">
        <v>143</v>
      </c>
      <c r="C7402" s="3">
        <f>SUMIFS(Data!F:F,Data!$B:$B,Figure16!$B7402,Data!$A:$A,Figure16!$A7402)</f>
        <v>0</v>
      </c>
      <c r="D7402" s="3">
        <f>SUMIFS(Data!Y:Y,Data!$B:$B,Figure16!$B7402,Data!$A:$A,Figure16!$A7402)</f>
        <v>0</v>
      </c>
      <c r="E7402" s="3">
        <f>SUMIFS(Data!Q:Q,Data!$B:$B,Figure16!$B7402,Data!$A:$A,Figure16!$A7402)</f>
        <v>13760513969.314003</v>
      </c>
      <c r="F7402" s="1">
        <f t="shared" si="234"/>
        <v>0</v>
      </c>
      <c r="G7402" s="1">
        <f t="shared" si="235"/>
        <v>0</v>
      </c>
      <c r="H7402">
        <f>SUMIFS(Data!Z:Z,Data!B:B,Figure16!B7402,Data!A:A,Figure16!A7402)</f>
        <v>1</v>
      </c>
    </row>
    <row r="7403" spans="1:8">
      <c r="A7403" s="27">
        <v>2001</v>
      </c>
      <c r="B7403" t="s">
        <v>143</v>
      </c>
      <c r="C7403" s="3">
        <f>SUMIFS(Data!F:F,Data!$B:$B,Figure16!$B7403,Data!$A:$A,Figure16!$A7403)</f>
        <v>28087617.75</v>
      </c>
      <c r="D7403" s="3">
        <f>SUMIFS(Data!Y:Y,Data!$B:$B,Figure16!$B7403,Data!$A:$A,Figure16!$A7403)</f>
        <v>0</v>
      </c>
      <c r="E7403" s="3">
        <f>SUMIFS(Data!Q:Q,Data!$B:$B,Figure16!$B7403,Data!$A:$A,Figure16!$A7403)</f>
        <v>11401421329.197435</v>
      </c>
      <c r="F7403" s="1">
        <f t="shared" si="234"/>
        <v>0.24635189718032405</v>
      </c>
      <c r="G7403" s="1">
        <f t="shared" si="235"/>
        <v>0</v>
      </c>
      <c r="H7403">
        <f>SUMIFS(Data!Z:Z,Data!B:B,Figure16!B7403,Data!A:A,Figure16!A7403)</f>
        <v>1</v>
      </c>
    </row>
    <row r="7404" spans="1:8">
      <c r="A7404" s="27">
        <v>2002</v>
      </c>
      <c r="B7404" t="s">
        <v>143</v>
      </c>
      <c r="C7404" s="3">
        <f>SUMIFS(Data!F:F,Data!$B:$B,Figure16!$B7404,Data!$A:$A,Figure16!$A7404)</f>
        <v>0</v>
      </c>
      <c r="D7404" s="3">
        <f>SUMIFS(Data!Y:Y,Data!$B:$B,Figure16!$B7404,Data!$A:$A,Figure16!$A7404)</f>
        <v>0</v>
      </c>
      <c r="E7404" s="3">
        <f>SUMIFS(Data!Q:Q,Data!$B:$B,Figure16!$B7404,Data!$A:$A,Figure16!$A7404)</f>
        <v>9687788512.8018417</v>
      </c>
      <c r="F7404" s="1">
        <f t="shared" si="234"/>
        <v>0</v>
      </c>
      <c r="G7404" s="1">
        <f t="shared" si="235"/>
        <v>0</v>
      </c>
      <c r="H7404">
        <f>SUMIFS(Data!Z:Z,Data!B:B,Figure16!B7404,Data!A:A,Figure16!A7404)</f>
        <v>1</v>
      </c>
    </row>
    <row r="7405" spans="1:8">
      <c r="A7405" s="27">
        <v>2003</v>
      </c>
      <c r="B7405" t="s">
        <v>143</v>
      </c>
      <c r="C7405" s="3">
        <f>SUMIFS(Data!F:F,Data!$B:$B,Figure16!$B7405,Data!$A:$A,Figure16!$A7405)</f>
        <v>32300000</v>
      </c>
      <c r="D7405" s="3">
        <f>SUMIFS(Data!Y:Y,Data!$B:$B,Figure16!$B7405,Data!$A:$A,Figure16!$A7405)</f>
        <v>0</v>
      </c>
      <c r="E7405" s="3">
        <f>SUMIFS(Data!Q:Q,Data!$B:$B,Figure16!$B7405,Data!$A:$A,Figure16!$A7405)</f>
        <v>10134453435.460291</v>
      </c>
      <c r="F7405" s="1">
        <f t="shared" si="234"/>
        <v>0.31871477041852908</v>
      </c>
      <c r="G7405" s="1">
        <f t="shared" si="235"/>
        <v>0</v>
      </c>
      <c r="H7405">
        <f>SUMIFS(Data!Z:Z,Data!B:B,Figure16!B7405,Data!A:A,Figure16!A7405)</f>
        <v>1</v>
      </c>
    </row>
    <row r="7406" spans="1:8">
      <c r="A7406" s="27">
        <v>2004</v>
      </c>
      <c r="B7406" t="s">
        <v>143</v>
      </c>
      <c r="C7406" s="3">
        <f>SUMIFS(Data!F:F,Data!$B:$B,Figure16!$B7406,Data!$A:$A,Figure16!$A7406)</f>
        <v>30204905</v>
      </c>
      <c r="D7406" s="3">
        <f>SUMIFS(Data!Y:Y,Data!$B:$B,Figure16!$B7406,Data!$A:$A,Figure16!$A7406)</f>
        <v>0</v>
      </c>
      <c r="E7406" s="3">
        <f>SUMIFS(Data!Q:Q,Data!$B:$B,Figure16!$B7406,Data!$A:$A,Figure16!$A7406)</f>
        <v>12030023547.88069</v>
      </c>
      <c r="F7406" s="1">
        <f t="shared" si="234"/>
        <v>0.25107935059130576</v>
      </c>
      <c r="G7406" s="1">
        <f t="shared" si="235"/>
        <v>0</v>
      </c>
      <c r="H7406">
        <f>SUMIFS(Data!Z:Z,Data!B:B,Figure16!B7406,Data!A:A,Figure16!A7406)</f>
        <v>1</v>
      </c>
    </row>
    <row r="7407" spans="1:8">
      <c r="A7407" s="27">
        <v>2005</v>
      </c>
      <c r="B7407" t="s">
        <v>143</v>
      </c>
      <c r="C7407" s="3">
        <f>SUMIFS(Data!F:F,Data!$B:$B,Figure16!$B7407,Data!$A:$A,Figure16!$A7407)</f>
        <v>0</v>
      </c>
      <c r="D7407" s="3">
        <f>SUMIFS(Data!Y:Y,Data!$B:$B,Figure16!$B7407,Data!$A:$A,Figure16!$A7407)</f>
        <v>0</v>
      </c>
      <c r="E7407" s="3">
        <f>SUMIFS(Data!Q:Q,Data!$B:$B,Figure16!$B7407,Data!$A:$A,Figure16!$A7407)</f>
        <v>14307509838.805326</v>
      </c>
      <c r="F7407" s="1">
        <f t="shared" si="234"/>
        <v>0</v>
      </c>
      <c r="G7407" s="1">
        <f t="shared" si="235"/>
        <v>0</v>
      </c>
      <c r="H7407">
        <f>SUMIFS(Data!Z:Z,Data!B:B,Figure16!B7407,Data!A:A,Figure16!A7407)</f>
        <v>1</v>
      </c>
    </row>
    <row r="7408" spans="1:8">
      <c r="A7408" s="27">
        <v>2006</v>
      </c>
      <c r="B7408" t="s">
        <v>143</v>
      </c>
      <c r="C7408" s="3">
        <f>SUMIFS(Data!F:F,Data!$B:$B,Figure16!$B7408,Data!$A:$A,Figure16!$A7408)</f>
        <v>197000000</v>
      </c>
      <c r="D7408" s="3">
        <f>SUMIFS(Data!Y:Y,Data!$B:$B,Figure16!$B7408,Data!$A:$A,Figure16!$A7408)</f>
        <v>0</v>
      </c>
      <c r="E7408" s="3">
        <f>SUMIFS(Data!Q:Q,Data!$B:$B,Figure16!$B7408,Data!$A:$A,Figure16!$A7408)</f>
        <v>17330833852.918976</v>
      </c>
      <c r="F7408" s="1">
        <f t="shared" si="234"/>
        <v>1.1367023749224849</v>
      </c>
      <c r="G7408" s="1">
        <f t="shared" si="235"/>
        <v>0</v>
      </c>
      <c r="H7408">
        <f>SUMIFS(Data!Z:Z,Data!B:B,Figure16!B7408,Data!A:A,Figure16!A7408)</f>
        <v>1</v>
      </c>
    </row>
    <row r="7409" spans="1:8">
      <c r="A7409" s="27">
        <v>2007</v>
      </c>
      <c r="B7409" t="s">
        <v>143</v>
      </c>
      <c r="C7409" s="3">
        <f>SUMIFS(Data!F:F,Data!$B:$B,Figure16!$B7409,Data!$A:$A,Figure16!$A7409)</f>
        <v>240570000</v>
      </c>
      <c r="D7409" s="3">
        <f>SUMIFS(Data!Y:Y,Data!$B:$B,Figure16!$B7409,Data!$A:$A,Figure16!$A7409)</f>
        <v>0</v>
      </c>
      <c r="E7409" s="3">
        <f>SUMIFS(Data!Q:Q,Data!$B:$B,Figure16!$B7409,Data!$A:$A,Figure16!$A7409)</f>
        <v>22311393927.881721</v>
      </c>
      <c r="F7409" s="1">
        <f t="shared" si="234"/>
        <v>1.0782383242284499</v>
      </c>
      <c r="G7409" s="1">
        <f t="shared" si="235"/>
        <v>0</v>
      </c>
      <c r="H7409">
        <f>SUMIFS(Data!Z:Z,Data!B:B,Figure16!B7409,Data!A:A,Figure16!A7409)</f>
        <v>1</v>
      </c>
    </row>
    <row r="7410" spans="1:8">
      <c r="A7410" s="27">
        <v>2008</v>
      </c>
      <c r="B7410" t="s">
        <v>143</v>
      </c>
      <c r="C7410" s="3">
        <f>SUMIFS(Data!F:F,Data!$B:$B,Figure16!$B7410,Data!$A:$A,Figure16!$A7410)</f>
        <v>0</v>
      </c>
      <c r="D7410" s="3">
        <f>SUMIFS(Data!Y:Y,Data!$B:$B,Figure16!$B7410,Data!$A:$A,Figure16!$A7410)</f>
        <v>0</v>
      </c>
      <c r="E7410" s="3">
        <f>SUMIFS(Data!Q:Q,Data!$B:$B,Figure16!$B7410,Data!$A:$A,Figure16!$A7410)</f>
        <v>29549438883.83379</v>
      </c>
      <c r="F7410" s="1">
        <f t="shared" si="234"/>
        <v>0</v>
      </c>
      <c r="G7410" s="1">
        <f t="shared" si="235"/>
        <v>0</v>
      </c>
      <c r="H7410">
        <f>SUMIFS(Data!Z:Z,Data!B:B,Figure16!B7410,Data!A:A,Figure16!A7410)</f>
        <v>1</v>
      </c>
    </row>
    <row r="7411" spans="1:8">
      <c r="A7411" s="27">
        <v>2009</v>
      </c>
      <c r="B7411" t="s">
        <v>143</v>
      </c>
      <c r="C7411" s="3">
        <f>SUMIFS(Data!F:F,Data!$B:$B,Figure16!$B7411,Data!$A:$A,Figure16!$A7411)</f>
        <v>99769563.25</v>
      </c>
      <c r="D7411" s="3">
        <f>SUMIFS(Data!Y:Y,Data!$B:$B,Figure16!$B7411,Data!$A:$A,Figure16!$A7411)</f>
        <v>0</v>
      </c>
      <c r="E7411" s="3">
        <f>SUMIFS(Data!Q:Q,Data!$B:$B,Figure16!$B7411,Data!$A:$A,Figure16!$A7411)</f>
        <v>33689223673.257736</v>
      </c>
      <c r="F7411" s="1">
        <f t="shared" si="234"/>
        <v>0.29614681601938003</v>
      </c>
      <c r="G7411" s="1">
        <f t="shared" si="235"/>
        <v>0</v>
      </c>
      <c r="H7411">
        <f>SUMIFS(Data!Z:Z,Data!B:B,Figure16!B7411,Data!A:A,Figure16!A7411)</f>
        <v>1</v>
      </c>
    </row>
    <row r="7412" spans="1:8">
      <c r="A7412" s="27">
        <v>2010</v>
      </c>
      <c r="B7412" t="s">
        <v>143</v>
      </c>
      <c r="C7412" s="3">
        <f>SUMIFS(Data!F:F,Data!$B:$B,Figure16!$B7412,Data!$A:$A,Figure16!$A7412)</f>
        <v>112143113.875</v>
      </c>
      <c r="D7412" s="3">
        <f>SUMIFS(Data!Y:Y,Data!$B:$B,Figure16!$B7412,Data!$A:$A,Figure16!$A7412)</f>
        <v>0</v>
      </c>
      <c r="E7412" s="3">
        <f>SUMIFS(Data!Q:Q,Data!$B:$B,Figure16!$B7412,Data!$A:$A,Figure16!$A7412)</f>
        <v>39332770928.942551</v>
      </c>
      <c r="F7412" s="1">
        <f t="shared" si="234"/>
        <v>0.28511368822093541</v>
      </c>
      <c r="G7412" s="1">
        <f t="shared" si="235"/>
        <v>0</v>
      </c>
      <c r="H7412">
        <f>SUMIFS(Data!Z:Z,Data!B:B,Figure16!B7412,Data!A:A,Figure16!A7412)</f>
        <v>1</v>
      </c>
    </row>
    <row r="7413" spans="1:8">
      <c r="A7413" s="27">
        <v>2011</v>
      </c>
      <c r="B7413" t="s">
        <v>143</v>
      </c>
      <c r="C7413" s="3">
        <f>SUMIFS(Data!F:F,Data!$B:$B,Figure16!$B7413,Data!$A:$A,Figure16!$A7413)</f>
        <v>2334170000</v>
      </c>
      <c r="D7413" s="3">
        <f>SUMIFS(Data!Y:Y,Data!$B:$B,Figure16!$B7413,Data!$A:$A,Figure16!$A7413)</f>
        <v>0</v>
      </c>
      <c r="E7413" s="3">
        <f>SUMIFS(Data!Q:Q,Data!$B:$B,Figure16!$B7413,Data!$A:$A,Figure16!$A7413)</f>
        <v>45915191189.323669</v>
      </c>
      <c r="F7413" s="1">
        <f t="shared" si="234"/>
        <v>5.083655190229825</v>
      </c>
      <c r="G7413" s="1">
        <f t="shared" si="235"/>
        <v>0</v>
      </c>
      <c r="H7413">
        <f>SUMIFS(Data!Z:Z,Data!B:B,Figure16!B7413,Data!A:A,Figure16!A7413)</f>
        <v>1</v>
      </c>
    </row>
    <row r="7414" spans="1:8">
      <c r="A7414" s="27">
        <v>2012</v>
      </c>
      <c r="B7414" t="s">
        <v>143</v>
      </c>
      <c r="C7414" s="3">
        <f>SUMIFS(Data!F:F,Data!$B:$B,Figure16!$B7414,Data!$A:$A,Figure16!$A7414)</f>
        <v>315021002</v>
      </c>
      <c r="D7414" s="3">
        <f>SUMIFS(Data!Y:Y,Data!$B:$B,Figure16!$B7414,Data!$A:$A,Figure16!$A7414)</f>
        <v>0</v>
      </c>
      <c r="E7414" s="3">
        <f>SUMIFS(Data!Q:Q,Data!$B:$B,Figure16!$B7414,Data!$A:$A,Figure16!$A7414)</f>
        <v>51821573338.131165</v>
      </c>
      <c r="F7414" s="1">
        <f t="shared" si="234"/>
        <v>0.60789548002434424</v>
      </c>
      <c r="G7414" s="1">
        <f t="shared" si="235"/>
        <v>0</v>
      </c>
      <c r="H7414">
        <f>SUMIFS(Data!Z:Z,Data!B:B,Figure16!B7414,Data!A:A,Figure16!A7414)</f>
        <v>1</v>
      </c>
    </row>
    <row r="7415" spans="1:8">
      <c r="A7415" s="27">
        <v>2013</v>
      </c>
      <c r="B7415" t="s">
        <v>143</v>
      </c>
      <c r="C7415" s="3">
        <f>SUMIFS(Data!F:F,Data!$B:$B,Figure16!$B7415,Data!$A:$A,Figure16!$A7415)</f>
        <v>815600000</v>
      </c>
      <c r="D7415" s="3">
        <f>SUMIFS(Data!Y:Y,Data!$B:$B,Figure16!$B7415,Data!$A:$A,Figure16!$A7415)</f>
        <v>0</v>
      </c>
      <c r="E7415" s="3">
        <f>SUMIFS(Data!Q:Q,Data!$B:$B,Figure16!$B7415,Data!$A:$A,Figure16!$A7415)</f>
        <v>57690453460.620522</v>
      </c>
      <c r="F7415" s="1">
        <f t="shared" si="234"/>
        <v>1.4137521046818053</v>
      </c>
      <c r="G7415" s="1">
        <f t="shared" si="235"/>
        <v>0</v>
      </c>
      <c r="H7415">
        <f>SUMIFS(Data!Z:Z,Data!B:B,Figure16!B7415,Data!A:A,Figure16!A7415)</f>
        <v>1</v>
      </c>
    </row>
    <row r="7416" spans="1:8">
      <c r="A7416" s="27">
        <v>2014</v>
      </c>
      <c r="B7416" t="s">
        <v>143</v>
      </c>
      <c r="C7416" s="3">
        <f>SUMIFS(Data!F:F,Data!$B:$B,Figure16!$B7416,Data!$A:$A,Figure16!$A7416)</f>
        <v>189500000</v>
      </c>
      <c r="D7416" s="3">
        <f>SUMIFS(Data!Y:Y,Data!$B:$B,Figure16!$B7416,Data!$A:$A,Figure16!$A7416)</f>
        <v>0</v>
      </c>
      <c r="E7416" s="3">
        <f>SUMIFS(Data!Q:Q,Data!$B:$B,Figure16!$B7416,Data!$A:$A,Figure16!$A7416)</f>
        <v>63067077178.538071</v>
      </c>
      <c r="F7416" s="1">
        <f t="shared" si="234"/>
        <v>0.30047373126796412</v>
      </c>
      <c r="G7416" s="1">
        <f t="shared" si="235"/>
        <v>0</v>
      </c>
      <c r="H7416">
        <f>SUMIFS(Data!Z:Z,Data!B:B,Figure16!B7416,Data!A:A,Figure16!A7416)</f>
        <v>1</v>
      </c>
    </row>
    <row r="7417" spans="1:8">
      <c r="A7417" s="27">
        <v>2015</v>
      </c>
      <c r="B7417" t="s">
        <v>143</v>
      </c>
      <c r="C7417" s="3">
        <f>SUMIFS(Data!F:F,Data!$B:$B,Figure16!$B7417,Data!$A:$A,Figure16!$A7417)</f>
        <v>0</v>
      </c>
      <c r="D7417" s="3">
        <f>SUMIFS(Data!Y:Y,Data!$B:$B,Figure16!$B7417,Data!$A:$A,Figure16!$A7417)</f>
        <v>0</v>
      </c>
      <c r="E7417" s="3">
        <f>SUMIFS(Data!Q:Q,Data!$B:$B,Figure16!$B7417,Data!$A:$A,Figure16!$A7417)</f>
        <v>66903804142.53949</v>
      </c>
      <c r="F7417" s="1">
        <f t="shared" si="234"/>
        <v>0</v>
      </c>
      <c r="G7417" s="1">
        <f t="shared" si="235"/>
        <v>0</v>
      </c>
      <c r="H7417">
        <f>SUMIFS(Data!Z:Z,Data!B:B,Figure16!B7417,Data!A:A,Figure16!A7417)</f>
        <v>1</v>
      </c>
    </row>
    <row r="7418" spans="1:8">
      <c r="A7418" s="27">
        <v>2016</v>
      </c>
      <c r="B7418" t="s">
        <v>143</v>
      </c>
      <c r="C7418" s="3">
        <f>SUMIFS(Data!F:F,Data!$B:$B,Figure16!$B7418,Data!$A:$A,Figure16!$A7418)</f>
        <v>0</v>
      </c>
      <c r="D7418" s="3">
        <f>SUMIFS(Data!Y:Y,Data!$B:$B,Figure16!$B7418,Data!$A:$A,Figure16!$A7418)</f>
        <v>0</v>
      </c>
      <c r="E7418" s="3">
        <f>SUMIFS(Data!Q:Q,Data!$B:$B,Figure16!$B7418,Data!$A:$A,Figure16!$A7418)</f>
        <v>67445712840.401329</v>
      </c>
      <c r="F7418" s="1">
        <f t="shared" si="234"/>
        <v>0</v>
      </c>
      <c r="G7418" s="1">
        <f t="shared" si="235"/>
        <v>0</v>
      </c>
      <c r="H7418">
        <f>SUMIFS(Data!Z:Z,Data!B:B,Figure16!B7418,Data!A:A,Figure16!A7418)</f>
        <v>1</v>
      </c>
    </row>
    <row r="7419" spans="1:8">
      <c r="A7419" s="27">
        <v>2017</v>
      </c>
      <c r="B7419" t="s">
        <v>143</v>
      </c>
      <c r="C7419" s="3">
        <f>SUMIFS(Data!F:F,Data!$B:$B,Figure16!$B7419,Data!$A:$A,Figure16!$A7419)</f>
        <v>1440000000</v>
      </c>
      <c r="D7419" s="3">
        <f>SUMIFS(Data!Y:Y,Data!$B:$B,Figure16!$B7419,Data!$A:$A,Figure16!$A7419)</f>
        <v>0</v>
      </c>
      <c r="E7419" s="3">
        <f>SUMIFS(Data!Q:Q,Data!$B:$B,Figure16!$B7419,Data!$A:$A,Figure16!$A7419)</f>
        <v>49677172714.26001</v>
      </c>
      <c r="F7419" s="1">
        <f t="shared" ref="F7419:F7482" si="236">IF(E7419&gt;0,C7419/E7419*100,"")</f>
        <v>2.8987156903690754</v>
      </c>
      <c r="G7419" s="1">
        <f t="shared" ref="G7419:G7482" si="237">IF($E7419&gt;0,D7419/$E7419*100,"")</f>
        <v>0</v>
      </c>
      <c r="H7419">
        <f>SUMIFS(Data!Z:Z,Data!B:B,Figure16!B7419,Data!A:A,Figure16!A7419)</f>
        <v>1</v>
      </c>
    </row>
    <row r="7420" spans="1:8">
      <c r="A7420" s="27">
        <v>1980</v>
      </c>
      <c r="B7420" t="s">
        <v>68</v>
      </c>
      <c r="C7420" s="3">
        <f>SUMIFS(Data!F:F,Data!$B:$B,Figure16!$B7420,Data!$A:$A,Figure16!$A7420)</f>
        <v>0</v>
      </c>
      <c r="D7420" s="3">
        <f>SUMIFS(Data!Y:Y,Data!$B:$B,Figure16!$B7420,Data!$A:$A,Figure16!$A7420)</f>
        <v>0</v>
      </c>
      <c r="E7420" s="3">
        <f>SUMIFS(Data!Q:Q,Data!$B:$B,Figure16!$B7420,Data!$A:$A,Figure16!$A7420)</f>
        <v>113423181.33895624</v>
      </c>
      <c r="F7420" s="1">
        <f t="shared" si="236"/>
        <v>0</v>
      </c>
      <c r="G7420" s="1">
        <f t="shared" si="237"/>
        <v>0</v>
      </c>
      <c r="H7420">
        <f>SUMIFS(Data!Z:Z,Data!B:B,Figure16!B7420,Data!A:A,Figure16!A7420)</f>
        <v>1</v>
      </c>
    </row>
    <row r="7421" spans="1:8">
      <c r="A7421" s="27">
        <v>1981</v>
      </c>
      <c r="B7421" t="s">
        <v>68</v>
      </c>
      <c r="C7421" s="3">
        <f>SUMIFS(Data!F:F,Data!$B:$B,Figure16!$B7421,Data!$A:$A,Figure16!$A7421)</f>
        <v>0</v>
      </c>
      <c r="D7421" s="3">
        <f>SUMIFS(Data!Y:Y,Data!$B:$B,Figure16!$B7421,Data!$A:$A,Figure16!$A7421)</f>
        <v>0</v>
      </c>
      <c r="E7421" s="3">
        <f>SUMIFS(Data!Q:Q,Data!$B:$B,Figure16!$B7421,Data!$A:$A,Figure16!$A7421)</f>
        <v>98746405.392480597</v>
      </c>
      <c r="F7421" s="1">
        <f t="shared" si="236"/>
        <v>0</v>
      </c>
      <c r="G7421" s="1">
        <f t="shared" si="237"/>
        <v>0</v>
      </c>
      <c r="H7421">
        <f>SUMIFS(Data!Z:Z,Data!B:B,Figure16!B7421,Data!A:A,Figure16!A7421)</f>
        <v>1</v>
      </c>
    </row>
    <row r="7422" spans="1:8">
      <c r="A7422" s="27">
        <v>1982</v>
      </c>
      <c r="B7422" t="s">
        <v>68</v>
      </c>
      <c r="C7422" s="3">
        <f>SUMIFS(Data!F:F,Data!$B:$B,Figure16!$B7422,Data!$A:$A,Figure16!$A7422)</f>
        <v>0</v>
      </c>
      <c r="D7422" s="3">
        <f>SUMIFS(Data!Y:Y,Data!$B:$B,Figure16!$B7422,Data!$A:$A,Figure16!$A7422)</f>
        <v>0</v>
      </c>
      <c r="E7422" s="3">
        <f>SUMIFS(Data!Q:Q,Data!$B:$B,Figure16!$B7422,Data!$A:$A,Figure16!$A7422)</f>
        <v>98144643.896557465</v>
      </c>
      <c r="F7422" s="1">
        <f t="shared" si="236"/>
        <v>0</v>
      </c>
      <c r="G7422" s="1">
        <f t="shared" si="237"/>
        <v>0</v>
      </c>
      <c r="H7422">
        <f>SUMIFS(Data!Z:Z,Data!B:B,Figure16!B7422,Data!A:A,Figure16!A7422)</f>
        <v>1</v>
      </c>
    </row>
    <row r="7423" spans="1:8">
      <c r="A7423" s="27">
        <v>1983</v>
      </c>
      <c r="B7423" t="s">
        <v>68</v>
      </c>
      <c r="C7423" s="3">
        <f>SUMIFS(Data!F:F,Data!$B:$B,Figure16!$B7423,Data!$A:$A,Figure16!$A7423)</f>
        <v>0</v>
      </c>
      <c r="D7423" s="3">
        <f>SUMIFS(Data!Y:Y,Data!$B:$B,Figure16!$B7423,Data!$A:$A,Figure16!$A7423)</f>
        <v>0</v>
      </c>
      <c r="E7423" s="3">
        <f>SUMIFS(Data!Q:Q,Data!$B:$B,Figure16!$B7423,Data!$A:$A,Figure16!$A7423)</f>
        <v>110123779.81282076</v>
      </c>
      <c r="F7423" s="1">
        <f t="shared" si="236"/>
        <v>0</v>
      </c>
      <c r="G7423" s="1">
        <f t="shared" si="237"/>
        <v>0</v>
      </c>
      <c r="H7423">
        <f>SUMIFS(Data!Z:Z,Data!B:B,Figure16!B7423,Data!A:A,Figure16!A7423)</f>
        <v>1</v>
      </c>
    </row>
    <row r="7424" spans="1:8">
      <c r="A7424" s="27">
        <v>1984</v>
      </c>
      <c r="B7424" t="s">
        <v>68</v>
      </c>
      <c r="C7424" s="3">
        <f>SUMIFS(Data!F:F,Data!$B:$B,Figure16!$B7424,Data!$A:$A,Figure16!$A7424)</f>
        <v>0</v>
      </c>
      <c r="D7424" s="3">
        <f>SUMIFS(Data!Y:Y,Data!$B:$B,Figure16!$B7424,Data!$A:$A,Figure16!$A7424)</f>
        <v>0</v>
      </c>
      <c r="E7424" s="3">
        <f>SUMIFS(Data!Q:Q,Data!$B:$B,Figure16!$B7424,Data!$A:$A,Figure16!$A7424)</f>
        <v>135553763.98266652</v>
      </c>
      <c r="F7424" s="1">
        <f t="shared" si="236"/>
        <v>0</v>
      </c>
      <c r="G7424" s="1">
        <f t="shared" si="237"/>
        <v>0</v>
      </c>
      <c r="H7424">
        <f>SUMIFS(Data!Z:Z,Data!B:B,Figure16!B7424,Data!A:A,Figure16!A7424)</f>
        <v>1</v>
      </c>
    </row>
    <row r="7425" spans="1:8">
      <c r="A7425" s="27">
        <v>1985</v>
      </c>
      <c r="B7425" t="s">
        <v>68</v>
      </c>
      <c r="C7425" s="3">
        <f>SUMIFS(Data!F:F,Data!$B:$B,Figure16!$B7425,Data!$A:$A,Figure16!$A7425)</f>
        <v>0</v>
      </c>
      <c r="D7425" s="3">
        <f>SUMIFS(Data!Y:Y,Data!$B:$B,Figure16!$B7425,Data!$A:$A,Figure16!$A7425)</f>
        <v>0</v>
      </c>
      <c r="E7425" s="3">
        <f>SUMIFS(Data!Q:Q,Data!$B:$B,Figure16!$B7425,Data!$A:$A,Figure16!$A7425)</f>
        <v>123698506.11136261</v>
      </c>
      <c r="F7425" s="1">
        <f t="shared" si="236"/>
        <v>0</v>
      </c>
      <c r="G7425" s="1">
        <f t="shared" si="237"/>
        <v>0</v>
      </c>
      <c r="H7425">
        <f>SUMIFS(Data!Z:Z,Data!B:B,Figure16!B7425,Data!A:A,Figure16!A7425)</f>
        <v>1</v>
      </c>
    </row>
    <row r="7426" spans="1:8">
      <c r="A7426" s="27">
        <v>1986</v>
      </c>
      <c r="B7426" t="s">
        <v>68</v>
      </c>
      <c r="C7426" s="3">
        <f>SUMIFS(Data!F:F,Data!$B:$B,Figure16!$B7426,Data!$A:$A,Figure16!$A7426)</f>
        <v>5000000</v>
      </c>
      <c r="D7426" s="3">
        <f>SUMIFS(Data!Y:Y,Data!$B:$B,Figure16!$B7426,Data!$A:$A,Figure16!$A7426)</f>
        <v>0</v>
      </c>
      <c r="E7426" s="3">
        <f>SUMIFS(Data!Q:Q,Data!$B:$B,Figure16!$B7426,Data!$A:$A,Figure16!$A7426)</f>
        <v>118691396.76491463</v>
      </c>
      <c r="F7426" s="1">
        <f t="shared" si="236"/>
        <v>4.2126052403808334</v>
      </c>
      <c r="G7426" s="1">
        <f t="shared" si="237"/>
        <v>0</v>
      </c>
      <c r="H7426">
        <f>SUMIFS(Data!Z:Z,Data!B:B,Figure16!B7426,Data!A:A,Figure16!A7426)</f>
        <v>1</v>
      </c>
    </row>
    <row r="7427" spans="1:8">
      <c r="A7427" s="27">
        <v>1987</v>
      </c>
      <c r="B7427" t="s">
        <v>68</v>
      </c>
      <c r="C7427" s="3">
        <f>SUMIFS(Data!F:F,Data!$B:$B,Figure16!$B7427,Data!$A:$A,Figure16!$A7427)</f>
        <v>0</v>
      </c>
      <c r="D7427" s="3">
        <f>SUMIFS(Data!Y:Y,Data!$B:$B,Figure16!$B7427,Data!$A:$A,Figure16!$A7427)</f>
        <v>0</v>
      </c>
      <c r="E7427" s="3">
        <f>SUMIFS(Data!Q:Q,Data!$B:$B,Figure16!$B7427,Data!$A:$A,Figure16!$A7427)</f>
        <v>130834145.05366457</v>
      </c>
      <c r="F7427" s="1">
        <f t="shared" si="236"/>
        <v>0</v>
      </c>
      <c r="G7427" s="1">
        <f t="shared" si="237"/>
        <v>0</v>
      </c>
      <c r="H7427">
        <f>SUMIFS(Data!Z:Z,Data!B:B,Figure16!B7427,Data!A:A,Figure16!A7427)</f>
        <v>1</v>
      </c>
    </row>
    <row r="7428" spans="1:8">
      <c r="A7428" s="27">
        <v>1988</v>
      </c>
      <c r="B7428" t="s">
        <v>68</v>
      </c>
      <c r="C7428" s="3">
        <f>SUMIFS(Data!F:F,Data!$B:$B,Figure16!$B7428,Data!$A:$A,Figure16!$A7428)</f>
        <v>0</v>
      </c>
      <c r="D7428" s="3">
        <f>SUMIFS(Data!Y:Y,Data!$B:$B,Figure16!$B7428,Data!$A:$A,Figure16!$A7428)</f>
        <v>0</v>
      </c>
      <c r="E7428" s="3">
        <f>SUMIFS(Data!Q:Q,Data!$B:$B,Figure16!$B7428,Data!$A:$A,Figure16!$A7428)</f>
        <v>148545381.4184207</v>
      </c>
      <c r="F7428" s="1">
        <f t="shared" si="236"/>
        <v>0</v>
      </c>
      <c r="G7428" s="1">
        <f t="shared" si="237"/>
        <v>0</v>
      </c>
      <c r="H7428">
        <f>SUMIFS(Data!Z:Z,Data!B:B,Figure16!B7428,Data!A:A,Figure16!A7428)</f>
        <v>1</v>
      </c>
    </row>
    <row r="7429" spans="1:8">
      <c r="A7429" s="27">
        <v>1989</v>
      </c>
      <c r="B7429" t="s">
        <v>68</v>
      </c>
      <c r="C7429" s="3">
        <f>SUMIFS(Data!F:F,Data!$B:$B,Figure16!$B7429,Data!$A:$A,Figure16!$A7429)</f>
        <v>0</v>
      </c>
      <c r="D7429" s="3">
        <f>SUMIFS(Data!Y:Y,Data!$B:$B,Figure16!$B7429,Data!$A:$A,Figure16!$A7429)</f>
        <v>0</v>
      </c>
      <c r="E7429" s="3">
        <f>SUMIFS(Data!Q:Q,Data!$B:$B,Figure16!$B7429,Data!$A:$A,Figure16!$A7429)</f>
        <v>144482170.24870306</v>
      </c>
      <c r="F7429" s="1">
        <f t="shared" si="236"/>
        <v>0</v>
      </c>
      <c r="G7429" s="1">
        <f t="shared" si="237"/>
        <v>0</v>
      </c>
      <c r="H7429">
        <f>SUMIFS(Data!Z:Z,Data!B:B,Figure16!B7429,Data!A:A,Figure16!A7429)</f>
        <v>1</v>
      </c>
    </row>
    <row r="7430" spans="1:8">
      <c r="A7430" s="27">
        <v>1990</v>
      </c>
      <c r="B7430" t="s">
        <v>68</v>
      </c>
      <c r="C7430" s="3">
        <f>SUMIFS(Data!F:F,Data!$B:$B,Figure16!$B7430,Data!$A:$A,Figure16!$A7430)</f>
        <v>0</v>
      </c>
      <c r="D7430" s="3">
        <f>SUMIFS(Data!Y:Y,Data!$B:$B,Figure16!$B7430,Data!$A:$A,Figure16!$A7430)</f>
        <v>0</v>
      </c>
      <c r="E7430" s="3">
        <f>SUMIFS(Data!Q:Q,Data!$B:$B,Figure16!$B7430,Data!$A:$A,Figure16!$A7430)</f>
        <v>158397403.04117545</v>
      </c>
      <c r="F7430" s="1">
        <f t="shared" si="236"/>
        <v>0</v>
      </c>
      <c r="G7430" s="1">
        <f t="shared" si="237"/>
        <v>0</v>
      </c>
      <c r="H7430">
        <f>SUMIFS(Data!Z:Z,Data!B:B,Figure16!B7430,Data!A:A,Figure16!A7430)</f>
        <v>1</v>
      </c>
    </row>
    <row r="7431" spans="1:8">
      <c r="A7431" s="27">
        <v>1991</v>
      </c>
      <c r="B7431" t="s">
        <v>68</v>
      </c>
      <c r="C7431" s="3">
        <f>SUMIFS(Data!F:F,Data!$B:$B,Figure16!$B7431,Data!$A:$A,Figure16!$A7431)</f>
        <v>0</v>
      </c>
      <c r="D7431" s="3">
        <f>SUMIFS(Data!Y:Y,Data!$B:$B,Figure16!$B7431,Data!$A:$A,Figure16!$A7431)</f>
        <v>0</v>
      </c>
      <c r="E7431" s="3">
        <f>SUMIFS(Data!Q:Q,Data!$B:$B,Figure16!$B7431,Data!$A:$A,Figure16!$A7431)</f>
        <v>188869985.67335242</v>
      </c>
      <c r="F7431" s="1">
        <f t="shared" si="236"/>
        <v>0</v>
      </c>
      <c r="G7431" s="1">
        <f t="shared" si="237"/>
        <v>0</v>
      </c>
      <c r="H7431">
        <f>SUMIFS(Data!Z:Z,Data!B:B,Figure16!B7431,Data!A:A,Figure16!A7431)</f>
        <v>1</v>
      </c>
    </row>
    <row r="7432" spans="1:8">
      <c r="A7432" s="27">
        <v>1992</v>
      </c>
      <c r="B7432" t="s">
        <v>68</v>
      </c>
      <c r="C7432" s="3">
        <f>SUMIFS(Data!F:F,Data!$B:$B,Figure16!$B7432,Data!$A:$A,Figure16!$A7432)</f>
        <v>0</v>
      </c>
      <c r="D7432" s="3">
        <f>SUMIFS(Data!Y:Y,Data!$B:$B,Figure16!$B7432,Data!$A:$A,Figure16!$A7432)</f>
        <v>0</v>
      </c>
      <c r="E7432" s="3">
        <f>SUMIFS(Data!Q:Q,Data!$B:$B,Figure16!$B7432,Data!$A:$A,Figure16!$A7432)</f>
        <v>196142585.01481587</v>
      </c>
      <c r="F7432" s="1">
        <f t="shared" si="236"/>
        <v>0</v>
      </c>
      <c r="G7432" s="1">
        <f t="shared" si="237"/>
        <v>0</v>
      </c>
      <c r="H7432">
        <f>SUMIFS(Data!Z:Z,Data!B:B,Figure16!B7432,Data!A:A,Figure16!A7432)</f>
        <v>1</v>
      </c>
    </row>
    <row r="7433" spans="1:8">
      <c r="A7433" s="27">
        <v>1993</v>
      </c>
      <c r="B7433" t="s">
        <v>68</v>
      </c>
      <c r="C7433" s="3">
        <f>SUMIFS(Data!F:F,Data!$B:$B,Figure16!$B7433,Data!$A:$A,Figure16!$A7433)</f>
        <v>0</v>
      </c>
      <c r="D7433" s="3">
        <f>SUMIFS(Data!Y:Y,Data!$B:$B,Figure16!$B7433,Data!$A:$A,Figure16!$A7433)</f>
        <v>0</v>
      </c>
      <c r="E7433" s="3">
        <f>SUMIFS(Data!Q:Q,Data!$B:$B,Figure16!$B7433,Data!$A:$A,Figure16!$A7433)</f>
        <v>188080374.40060538</v>
      </c>
      <c r="F7433" s="1">
        <f t="shared" si="236"/>
        <v>0</v>
      </c>
      <c r="G7433" s="1">
        <f t="shared" si="237"/>
        <v>0</v>
      </c>
      <c r="H7433">
        <f>SUMIFS(Data!Z:Z,Data!B:B,Figure16!B7433,Data!A:A,Figure16!A7433)</f>
        <v>1</v>
      </c>
    </row>
    <row r="7434" spans="1:8">
      <c r="A7434" s="27">
        <v>1994</v>
      </c>
      <c r="B7434" t="s">
        <v>68</v>
      </c>
      <c r="C7434" s="3">
        <f>SUMIFS(Data!F:F,Data!$B:$B,Figure16!$B7434,Data!$A:$A,Figure16!$A7434)</f>
        <v>0</v>
      </c>
      <c r="D7434" s="3">
        <f>SUMIFS(Data!Y:Y,Data!$B:$B,Figure16!$B7434,Data!$A:$A,Figure16!$A7434)</f>
        <v>0</v>
      </c>
      <c r="E7434" s="3">
        <f>SUMIFS(Data!Q:Q,Data!$B:$B,Figure16!$B7434,Data!$A:$A,Figure16!$A7434)</f>
        <v>219260341.05064216</v>
      </c>
      <c r="F7434" s="1">
        <f t="shared" si="236"/>
        <v>0</v>
      </c>
      <c r="G7434" s="1">
        <f t="shared" si="237"/>
        <v>0</v>
      </c>
      <c r="H7434">
        <f>SUMIFS(Data!Z:Z,Data!B:B,Figure16!B7434,Data!A:A,Figure16!A7434)</f>
        <v>1</v>
      </c>
    </row>
    <row r="7435" spans="1:8">
      <c r="A7435" s="27">
        <v>1995</v>
      </c>
      <c r="B7435" t="s">
        <v>68</v>
      </c>
      <c r="C7435" s="3">
        <f>SUMIFS(Data!F:F,Data!$B:$B,Figure16!$B7435,Data!$A:$A,Figure16!$A7435)</f>
        <v>0</v>
      </c>
      <c r="D7435" s="3">
        <f>SUMIFS(Data!Y:Y,Data!$B:$B,Figure16!$B7435,Data!$A:$A,Figure16!$A7435)</f>
        <v>0</v>
      </c>
      <c r="E7435" s="3">
        <f>SUMIFS(Data!Q:Q,Data!$B:$B,Figure16!$B7435,Data!$A:$A,Figure16!$A7435)</f>
        <v>233902114.86830017</v>
      </c>
      <c r="F7435" s="1">
        <f t="shared" si="236"/>
        <v>0</v>
      </c>
      <c r="G7435" s="1">
        <f t="shared" si="237"/>
        <v>0</v>
      </c>
      <c r="H7435">
        <f>SUMIFS(Data!Z:Z,Data!B:B,Figure16!B7435,Data!A:A,Figure16!A7435)</f>
        <v>1</v>
      </c>
    </row>
    <row r="7436" spans="1:8">
      <c r="A7436" s="27">
        <v>1996</v>
      </c>
      <c r="B7436" t="s">
        <v>68</v>
      </c>
      <c r="C7436" s="3">
        <f>SUMIFS(Data!F:F,Data!$B:$B,Figure16!$B7436,Data!$A:$A,Figure16!$A7436)</f>
        <v>0</v>
      </c>
      <c r="D7436" s="3">
        <f>SUMIFS(Data!Y:Y,Data!$B:$B,Figure16!$B7436,Data!$A:$A,Figure16!$A7436)</f>
        <v>0</v>
      </c>
      <c r="E7436" s="3">
        <f>SUMIFS(Data!Q:Q,Data!$B:$B,Figure16!$B7436,Data!$A:$A,Figure16!$A7436)</f>
        <v>245177633.1689328</v>
      </c>
      <c r="F7436" s="1">
        <f t="shared" si="236"/>
        <v>0</v>
      </c>
      <c r="G7436" s="1">
        <f t="shared" si="237"/>
        <v>0</v>
      </c>
      <c r="H7436">
        <f>SUMIFS(Data!Z:Z,Data!B:B,Figure16!B7436,Data!A:A,Figure16!A7436)</f>
        <v>1</v>
      </c>
    </row>
    <row r="7437" spans="1:8">
      <c r="A7437" s="27">
        <v>1997</v>
      </c>
      <c r="B7437" t="s">
        <v>68</v>
      </c>
      <c r="C7437" s="3">
        <f>SUMIFS(Data!F:F,Data!$B:$B,Figure16!$B7437,Data!$A:$A,Figure16!$A7437)</f>
        <v>0</v>
      </c>
      <c r="D7437" s="3">
        <f>SUMIFS(Data!Y:Y,Data!$B:$B,Figure16!$B7437,Data!$A:$A,Figure16!$A7437)</f>
        <v>0</v>
      </c>
      <c r="E7437" s="3">
        <f>SUMIFS(Data!Q:Q,Data!$B:$B,Figure16!$B7437,Data!$A:$A,Figure16!$A7437)</f>
        <v>255890221.80029345</v>
      </c>
      <c r="F7437" s="1">
        <f t="shared" si="236"/>
        <v>0</v>
      </c>
      <c r="G7437" s="1">
        <f t="shared" si="237"/>
        <v>0</v>
      </c>
      <c r="H7437">
        <f>SUMIFS(Data!Z:Z,Data!B:B,Figure16!B7437,Data!A:A,Figure16!A7437)</f>
        <v>1</v>
      </c>
    </row>
    <row r="7438" spans="1:8">
      <c r="A7438" s="27">
        <v>1998</v>
      </c>
      <c r="B7438" t="s">
        <v>68</v>
      </c>
      <c r="C7438" s="3">
        <f>SUMIFS(Data!F:F,Data!$B:$B,Figure16!$B7438,Data!$A:$A,Figure16!$A7438)</f>
        <v>0</v>
      </c>
      <c r="D7438" s="3">
        <f>SUMIFS(Data!Y:Y,Data!$B:$B,Figure16!$B7438,Data!$A:$A,Figure16!$A7438)</f>
        <v>0</v>
      </c>
      <c r="E7438" s="3">
        <f>SUMIFS(Data!Q:Q,Data!$B:$B,Figure16!$B7438,Data!$A:$A,Figure16!$A7438)</f>
        <v>262301252.76922774</v>
      </c>
      <c r="F7438" s="1">
        <f t="shared" si="236"/>
        <v>0</v>
      </c>
      <c r="G7438" s="1">
        <f t="shared" si="237"/>
        <v>0</v>
      </c>
      <c r="H7438">
        <f>SUMIFS(Data!Z:Z,Data!B:B,Figure16!B7438,Data!A:A,Figure16!A7438)</f>
        <v>1</v>
      </c>
    </row>
    <row r="7439" spans="1:8">
      <c r="A7439" s="27">
        <v>1999</v>
      </c>
      <c r="B7439" t="s">
        <v>68</v>
      </c>
      <c r="C7439" s="3">
        <f>SUMIFS(Data!F:F,Data!$B:$B,Figure16!$B7439,Data!$A:$A,Figure16!$A7439)</f>
        <v>0</v>
      </c>
      <c r="D7439" s="3">
        <f>SUMIFS(Data!Y:Y,Data!$B:$B,Figure16!$B7439,Data!$A:$A,Figure16!$A7439)</f>
        <v>0</v>
      </c>
      <c r="E7439" s="3">
        <f>SUMIFS(Data!Q:Q,Data!$B:$B,Figure16!$B7439,Data!$A:$A,Figure16!$A7439)</f>
        <v>267999225.25663376</v>
      </c>
      <c r="F7439" s="1">
        <f t="shared" si="236"/>
        <v>0</v>
      </c>
      <c r="G7439" s="1">
        <f t="shared" si="237"/>
        <v>0</v>
      </c>
      <c r="H7439">
        <f>SUMIFS(Data!Z:Z,Data!B:B,Figure16!B7439,Data!A:A,Figure16!A7439)</f>
        <v>1</v>
      </c>
    </row>
    <row r="7440" spans="1:8">
      <c r="A7440" s="27">
        <v>2000</v>
      </c>
      <c r="B7440" t="s">
        <v>68</v>
      </c>
      <c r="C7440" s="3">
        <f>SUMIFS(Data!F:F,Data!$B:$B,Figure16!$B7440,Data!$A:$A,Figure16!$A7440)</f>
        <v>0</v>
      </c>
      <c r="D7440" s="3">
        <f>SUMIFS(Data!Y:Y,Data!$B:$B,Figure16!$B7440,Data!$A:$A,Figure16!$A7440)</f>
        <v>0</v>
      </c>
      <c r="E7440" s="3">
        <f>SUMIFS(Data!Q:Q,Data!$B:$B,Figure16!$B7440,Data!$A:$A,Figure16!$A7440)</f>
        <v>272014693.05080593</v>
      </c>
      <c r="F7440" s="1">
        <f t="shared" si="236"/>
        <v>0</v>
      </c>
      <c r="G7440" s="1">
        <f t="shared" si="237"/>
        <v>0</v>
      </c>
      <c r="H7440">
        <f>SUMIFS(Data!Z:Z,Data!B:B,Figure16!B7440,Data!A:A,Figure16!A7440)</f>
        <v>1</v>
      </c>
    </row>
    <row r="7441" spans="1:8">
      <c r="A7441" s="27">
        <v>2001</v>
      </c>
      <c r="B7441" t="s">
        <v>68</v>
      </c>
      <c r="C7441" s="3">
        <f>SUMIFS(Data!F:F,Data!$B:$B,Figure16!$B7441,Data!$A:$A,Figure16!$A7441)</f>
        <v>300000</v>
      </c>
      <c r="D7441" s="3">
        <f>SUMIFS(Data!Y:Y,Data!$B:$B,Figure16!$B7441,Data!$A:$A,Figure16!$A7441)</f>
        <v>0</v>
      </c>
      <c r="E7441" s="3">
        <f>SUMIFS(Data!Q:Q,Data!$B:$B,Figure16!$B7441,Data!$A:$A,Figure16!$A7441)</f>
        <v>257926881.72043011</v>
      </c>
      <c r="F7441" s="1">
        <f t="shared" si="236"/>
        <v>0.11631203308431162</v>
      </c>
      <c r="G7441" s="1">
        <f t="shared" si="237"/>
        <v>0</v>
      </c>
      <c r="H7441">
        <f>SUMIFS(Data!Z:Z,Data!B:B,Figure16!B7441,Data!A:A,Figure16!A7441)</f>
        <v>1</v>
      </c>
    </row>
    <row r="7442" spans="1:8">
      <c r="A7442" s="27">
        <v>2002</v>
      </c>
      <c r="B7442" t="s">
        <v>68</v>
      </c>
      <c r="C7442" s="3">
        <f>SUMIFS(Data!F:F,Data!$B:$B,Figure16!$B7442,Data!$A:$A,Figure16!$A7442)</f>
        <v>0</v>
      </c>
      <c r="D7442" s="3">
        <f>SUMIFS(Data!Y:Y,Data!$B:$B,Figure16!$B7442,Data!$A:$A,Figure16!$A7442)</f>
        <v>0</v>
      </c>
      <c r="E7442" s="3">
        <f>SUMIFS(Data!Q:Q,Data!$B:$B,Figure16!$B7442,Data!$A:$A,Figure16!$A7442)</f>
        <v>262603781.79905936</v>
      </c>
      <c r="F7442" s="1">
        <f t="shared" si="236"/>
        <v>0</v>
      </c>
      <c r="G7442" s="1">
        <f t="shared" si="237"/>
        <v>0</v>
      </c>
      <c r="H7442">
        <f>SUMIFS(Data!Z:Z,Data!B:B,Figure16!B7442,Data!A:A,Figure16!A7442)</f>
        <v>1</v>
      </c>
    </row>
    <row r="7443" spans="1:8">
      <c r="A7443" s="27">
        <v>2003</v>
      </c>
      <c r="B7443" t="s">
        <v>68</v>
      </c>
      <c r="C7443" s="3">
        <f>SUMIFS(Data!F:F,Data!$B:$B,Figure16!$B7443,Data!$A:$A,Figure16!$A7443)</f>
        <v>0</v>
      </c>
      <c r="D7443" s="3">
        <f>SUMIFS(Data!Y:Y,Data!$B:$B,Figure16!$B7443,Data!$A:$A,Figure16!$A7443)</f>
        <v>0</v>
      </c>
      <c r="E7443" s="3">
        <f>SUMIFS(Data!Q:Q,Data!$B:$B,Figure16!$B7443,Data!$A:$A,Figure16!$A7443)</f>
        <v>314463144.04219031</v>
      </c>
      <c r="F7443" s="1">
        <f t="shared" si="236"/>
        <v>0</v>
      </c>
      <c r="G7443" s="1">
        <f t="shared" si="237"/>
        <v>0</v>
      </c>
      <c r="H7443">
        <f>SUMIFS(Data!Z:Z,Data!B:B,Figure16!B7443,Data!A:A,Figure16!A7443)</f>
        <v>1</v>
      </c>
    </row>
    <row r="7444" spans="1:8">
      <c r="A7444" s="27">
        <v>2004</v>
      </c>
      <c r="B7444" t="s">
        <v>68</v>
      </c>
      <c r="C7444" s="3">
        <f>SUMIFS(Data!F:F,Data!$B:$B,Figure16!$B7444,Data!$A:$A,Figure16!$A7444)</f>
        <v>15370000</v>
      </c>
      <c r="D7444" s="3">
        <f>SUMIFS(Data!Y:Y,Data!$B:$B,Figure16!$B7444,Data!$A:$A,Figure16!$A7444)</f>
        <v>0</v>
      </c>
      <c r="E7444" s="3">
        <f>SUMIFS(Data!Q:Q,Data!$B:$B,Figure16!$B7444,Data!$A:$A,Figure16!$A7444)</f>
        <v>364996869.12961799</v>
      </c>
      <c r="F7444" s="1">
        <f t="shared" si="236"/>
        <v>4.2109950248756221</v>
      </c>
      <c r="G7444" s="1">
        <f t="shared" si="237"/>
        <v>0</v>
      </c>
      <c r="H7444">
        <f>SUMIFS(Data!Z:Z,Data!B:B,Figure16!B7444,Data!A:A,Figure16!A7444)</f>
        <v>1</v>
      </c>
    </row>
    <row r="7445" spans="1:8">
      <c r="A7445" s="27">
        <v>2005</v>
      </c>
      <c r="B7445" t="s">
        <v>68</v>
      </c>
      <c r="C7445" s="3">
        <f>SUMIFS(Data!F:F,Data!$B:$B,Figure16!$B7445,Data!$A:$A,Figure16!$A7445)</f>
        <v>286000</v>
      </c>
      <c r="D7445" s="3">
        <f>SUMIFS(Data!Y:Y,Data!$B:$B,Figure16!$B7445,Data!$A:$A,Figure16!$A7445)</f>
        <v>0</v>
      </c>
      <c r="E7445" s="3">
        <f>SUMIFS(Data!Q:Q,Data!$B:$B,Figure16!$B7445,Data!$A:$A,Figure16!$A7445)</f>
        <v>394962552.33610803</v>
      </c>
      <c r="F7445" s="1">
        <f t="shared" si="236"/>
        <v>7.241192824696395E-2</v>
      </c>
      <c r="G7445" s="1">
        <f t="shared" si="237"/>
        <v>0</v>
      </c>
      <c r="H7445">
        <f>SUMIFS(Data!Z:Z,Data!B:B,Figure16!B7445,Data!A:A,Figure16!A7445)</f>
        <v>1</v>
      </c>
    </row>
    <row r="7446" spans="1:8">
      <c r="A7446" s="27">
        <v>2006</v>
      </c>
      <c r="B7446" t="s">
        <v>68</v>
      </c>
      <c r="C7446" s="3">
        <f>SUMIFS(Data!F:F,Data!$B:$B,Figure16!$B7446,Data!$A:$A,Figure16!$A7446)</f>
        <v>4167650.875</v>
      </c>
      <c r="D7446" s="3">
        <f>SUMIFS(Data!Y:Y,Data!$B:$B,Figure16!$B7446,Data!$A:$A,Figure16!$A7446)</f>
        <v>0</v>
      </c>
      <c r="E7446" s="3">
        <f>SUMIFS(Data!Q:Q,Data!$B:$B,Figure16!$B7446,Data!$A:$A,Figure16!$A7446)</f>
        <v>439376794.09404129</v>
      </c>
      <c r="F7446" s="1">
        <f t="shared" si="236"/>
        <v>0.94853686653919733</v>
      </c>
      <c r="G7446" s="1">
        <f t="shared" si="237"/>
        <v>0</v>
      </c>
      <c r="H7446">
        <f>SUMIFS(Data!Z:Z,Data!B:B,Figure16!B7446,Data!A:A,Figure16!A7446)</f>
        <v>1</v>
      </c>
    </row>
    <row r="7447" spans="1:8">
      <c r="A7447" s="27">
        <v>2007</v>
      </c>
      <c r="B7447" t="s">
        <v>68</v>
      </c>
      <c r="C7447" s="3">
        <f>SUMIFS(Data!F:F,Data!$B:$B,Figure16!$B7447,Data!$A:$A,Figure16!$A7447)</f>
        <v>9780000</v>
      </c>
      <c r="D7447" s="3">
        <f>SUMIFS(Data!Y:Y,Data!$B:$B,Figure16!$B7447,Data!$A:$A,Figure16!$A7447)</f>
        <v>0</v>
      </c>
      <c r="E7447" s="3">
        <f>SUMIFS(Data!Q:Q,Data!$B:$B,Figure16!$B7447,Data!$A:$A,Figure16!$A7447)</f>
        <v>526428309.94508845</v>
      </c>
      <c r="F7447" s="1">
        <f t="shared" si="236"/>
        <v>1.8578028223862331</v>
      </c>
      <c r="G7447" s="1">
        <f t="shared" si="237"/>
        <v>0</v>
      </c>
      <c r="H7447">
        <f>SUMIFS(Data!Z:Z,Data!B:B,Figure16!B7447,Data!A:A,Figure16!A7447)</f>
        <v>1</v>
      </c>
    </row>
    <row r="7448" spans="1:8">
      <c r="A7448" s="27">
        <v>2008</v>
      </c>
      <c r="B7448" t="s">
        <v>68</v>
      </c>
      <c r="C7448" s="3">
        <f>SUMIFS(Data!F:F,Data!$B:$B,Figure16!$B7448,Data!$A:$A,Figure16!$A7448)</f>
        <v>39246509.5</v>
      </c>
      <c r="D7448" s="3">
        <f>SUMIFS(Data!Y:Y,Data!$B:$B,Figure16!$B7448,Data!$A:$A,Figure16!$A7448)</f>
        <v>0</v>
      </c>
      <c r="E7448" s="3">
        <f>SUMIFS(Data!Q:Q,Data!$B:$B,Figure16!$B7448,Data!$A:$A,Figure16!$A7448)</f>
        <v>607958616.14341462</v>
      </c>
      <c r="F7448" s="1">
        <f t="shared" si="236"/>
        <v>6.4554574041503399</v>
      </c>
      <c r="G7448" s="1">
        <f t="shared" si="237"/>
        <v>0</v>
      </c>
      <c r="H7448">
        <f>SUMIFS(Data!Z:Z,Data!B:B,Figure16!B7448,Data!A:A,Figure16!A7448)</f>
        <v>1</v>
      </c>
    </row>
    <row r="7449" spans="1:8">
      <c r="A7449" s="27">
        <v>2009</v>
      </c>
      <c r="B7449" t="s">
        <v>68</v>
      </c>
      <c r="C7449" s="3">
        <f>SUMIFS(Data!F:F,Data!$B:$B,Figure16!$B7449,Data!$A:$A,Figure16!$A7449)</f>
        <v>61264537.125</v>
      </c>
      <c r="D7449" s="3">
        <f>SUMIFS(Data!Y:Y,Data!$B:$B,Figure16!$B7449,Data!$A:$A,Figure16!$A7449)</f>
        <v>0</v>
      </c>
      <c r="E7449" s="3">
        <f>SUMIFS(Data!Q:Q,Data!$B:$B,Figure16!$B7449,Data!$A:$A,Figure16!$A7449)</f>
        <v>610066628.69305837</v>
      </c>
      <c r="F7449" s="1">
        <f t="shared" si="236"/>
        <v>10.042269851122098</v>
      </c>
      <c r="G7449" s="1">
        <f t="shared" si="237"/>
        <v>0</v>
      </c>
      <c r="H7449">
        <f>SUMIFS(Data!Z:Z,Data!B:B,Figure16!B7449,Data!A:A,Figure16!A7449)</f>
        <v>1</v>
      </c>
    </row>
    <row r="7450" spans="1:8">
      <c r="A7450" s="27">
        <v>2010</v>
      </c>
      <c r="B7450" t="s">
        <v>68</v>
      </c>
      <c r="C7450" s="3">
        <f>SUMIFS(Data!F:F,Data!$B:$B,Figure16!$B7450,Data!$A:$A,Figure16!$A7450)</f>
        <v>0</v>
      </c>
      <c r="D7450" s="3">
        <f>SUMIFS(Data!Y:Y,Data!$B:$B,Figure16!$B7450,Data!$A:$A,Figure16!$A7450)</f>
        <v>0</v>
      </c>
      <c r="E7450" s="3">
        <f>SUMIFS(Data!Q:Q,Data!$B:$B,Figure16!$B7450,Data!$A:$A,Figure16!$A7450)</f>
        <v>700804286.22435391</v>
      </c>
      <c r="F7450" s="1">
        <f t="shared" si="236"/>
        <v>0</v>
      </c>
      <c r="G7450" s="1">
        <f t="shared" si="237"/>
        <v>0</v>
      </c>
      <c r="H7450">
        <f>SUMIFS(Data!Z:Z,Data!B:B,Figure16!B7450,Data!A:A,Figure16!A7450)</f>
        <v>1</v>
      </c>
    </row>
    <row r="7451" spans="1:8">
      <c r="A7451" s="27">
        <v>2011</v>
      </c>
      <c r="B7451" t="s">
        <v>68</v>
      </c>
      <c r="C7451" s="3">
        <f>SUMIFS(Data!F:F,Data!$B:$B,Figure16!$B7451,Data!$A:$A,Figure16!$A7451)</f>
        <v>0</v>
      </c>
      <c r="D7451" s="3">
        <f>SUMIFS(Data!Y:Y,Data!$B:$B,Figure16!$B7451,Data!$A:$A,Figure16!$A7451)</f>
        <v>0</v>
      </c>
      <c r="E7451" s="3">
        <f>SUMIFS(Data!Q:Q,Data!$B:$B,Figure16!$B7451,Data!$A:$A,Figure16!$A7451)</f>
        <v>792149700.67911637</v>
      </c>
      <c r="F7451" s="1">
        <f t="shared" si="236"/>
        <v>0</v>
      </c>
      <c r="G7451" s="1">
        <f t="shared" si="237"/>
        <v>0</v>
      </c>
      <c r="H7451">
        <f>SUMIFS(Data!Z:Z,Data!B:B,Figure16!B7451,Data!A:A,Figure16!A7451)</f>
        <v>1</v>
      </c>
    </row>
    <row r="7452" spans="1:8">
      <c r="A7452" s="27">
        <v>2012</v>
      </c>
      <c r="B7452" t="s">
        <v>68</v>
      </c>
      <c r="C7452" s="3">
        <f>SUMIFS(Data!F:F,Data!$B:$B,Figure16!$B7452,Data!$A:$A,Figure16!$A7452)</f>
        <v>50000</v>
      </c>
      <c r="D7452" s="3">
        <f>SUMIFS(Data!Y:Y,Data!$B:$B,Figure16!$B7452,Data!$A:$A,Figure16!$A7452)</f>
        <v>0</v>
      </c>
      <c r="E7452" s="3">
        <f>SUMIFS(Data!Q:Q,Data!$B:$B,Figure16!$B7452,Data!$A:$A,Figure16!$A7452)</f>
        <v>781702874.10605848</v>
      </c>
      <c r="F7452" s="1">
        <f t="shared" si="236"/>
        <v>6.3962922046537328E-3</v>
      </c>
      <c r="G7452" s="1">
        <f t="shared" si="237"/>
        <v>0</v>
      </c>
      <c r="H7452">
        <f>SUMIFS(Data!Z:Z,Data!B:B,Figure16!B7452,Data!A:A,Figure16!A7452)</f>
        <v>1</v>
      </c>
    </row>
    <row r="7453" spans="1:8">
      <c r="A7453" s="27">
        <v>2013</v>
      </c>
      <c r="B7453" t="s">
        <v>68</v>
      </c>
      <c r="C7453" s="3">
        <f>SUMIFS(Data!F:F,Data!$B:$B,Figure16!$B7453,Data!$A:$A,Figure16!$A7453)</f>
        <v>119137635.27636719</v>
      </c>
      <c r="D7453" s="3">
        <f>SUMIFS(Data!Y:Y,Data!$B:$B,Figure16!$B7453,Data!$A:$A,Figure16!$A7453)</f>
        <v>0</v>
      </c>
      <c r="E7453" s="3">
        <f>SUMIFS(Data!Q:Q,Data!$B:$B,Figure16!$B7453,Data!$A:$A,Figure16!$A7453)</f>
        <v>801787555.86112058</v>
      </c>
      <c r="F7453" s="1">
        <f t="shared" si="236"/>
        <v>14.859002787641579</v>
      </c>
      <c r="G7453" s="1">
        <f t="shared" si="237"/>
        <v>0</v>
      </c>
      <c r="H7453">
        <f>SUMIFS(Data!Z:Z,Data!B:B,Figure16!B7453,Data!A:A,Figure16!A7453)</f>
        <v>1</v>
      </c>
    </row>
    <row r="7454" spans="1:8">
      <c r="A7454" s="27">
        <v>2014</v>
      </c>
      <c r="B7454" t="s">
        <v>68</v>
      </c>
      <c r="C7454" s="3">
        <f>SUMIFS(Data!F:F,Data!$B:$B,Figure16!$B7454,Data!$A:$A,Figure16!$A7454)</f>
        <v>32905002</v>
      </c>
      <c r="D7454" s="3">
        <f>SUMIFS(Data!Y:Y,Data!$B:$B,Figure16!$B7454,Data!$A:$A,Figure16!$A7454)</f>
        <v>0</v>
      </c>
      <c r="E7454" s="3">
        <f>SUMIFS(Data!Q:Q,Data!$B:$B,Figure16!$B7454,Data!$A:$A,Figure16!$A7454)</f>
        <v>814954306.97103274</v>
      </c>
      <c r="F7454" s="1">
        <f t="shared" si="236"/>
        <v>4.0376499293928632</v>
      </c>
      <c r="G7454" s="1">
        <f t="shared" si="237"/>
        <v>0</v>
      </c>
      <c r="H7454">
        <f>SUMIFS(Data!Z:Z,Data!B:B,Figure16!B7454,Data!A:A,Figure16!A7454)</f>
        <v>1</v>
      </c>
    </row>
    <row r="7455" spans="1:8">
      <c r="A7455" s="27">
        <v>2015</v>
      </c>
      <c r="B7455" t="s">
        <v>68</v>
      </c>
      <c r="C7455" s="3">
        <f>SUMIFS(Data!F:F,Data!$B:$B,Figure16!$B7455,Data!$A:$A,Figure16!$A7455)</f>
        <v>4817351.5</v>
      </c>
      <c r="D7455" s="3">
        <f>SUMIFS(Data!Y:Y,Data!$B:$B,Figure16!$B7455,Data!$A:$A,Figure16!$A7455)</f>
        <v>0</v>
      </c>
      <c r="E7455" s="3">
        <f>SUMIFS(Data!Q:Q,Data!$B:$B,Figure16!$B7455,Data!$A:$A,Figure16!$A7455)</f>
        <v>737917151.42417789</v>
      </c>
      <c r="F7455" s="1">
        <f t="shared" si="236"/>
        <v>0.65283094324376745</v>
      </c>
      <c r="G7455" s="1">
        <f t="shared" si="237"/>
        <v>0</v>
      </c>
      <c r="H7455">
        <f>SUMIFS(Data!Z:Z,Data!B:B,Figure16!B7455,Data!A:A,Figure16!A7455)</f>
        <v>1</v>
      </c>
    </row>
    <row r="7456" spans="1:8">
      <c r="A7456" s="27">
        <v>2016</v>
      </c>
      <c r="B7456" t="s">
        <v>68</v>
      </c>
      <c r="C7456" s="3">
        <f>SUMIFS(Data!F:F,Data!$B:$B,Figure16!$B7456,Data!$A:$A,Figure16!$A7456)</f>
        <v>0</v>
      </c>
      <c r="D7456" s="3">
        <f>SUMIFS(Data!Y:Y,Data!$B:$B,Figure16!$B7456,Data!$A:$A,Figure16!$A7456)</f>
        <v>0</v>
      </c>
      <c r="E7456" s="3">
        <f>SUMIFS(Data!Q:Q,Data!$B:$B,Figure16!$B7456,Data!$A:$A,Figure16!$A7456)</f>
        <v>787942567.41184604</v>
      </c>
      <c r="F7456" s="1">
        <f t="shared" si="236"/>
        <v>0</v>
      </c>
      <c r="G7456" s="1">
        <f t="shared" si="237"/>
        <v>0</v>
      </c>
      <c r="H7456">
        <f>SUMIFS(Data!Z:Z,Data!B:B,Figure16!B7456,Data!A:A,Figure16!A7456)</f>
        <v>1</v>
      </c>
    </row>
    <row r="7457" spans="1:8">
      <c r="A7457" s="27">
        <v>2017</v>
      </c>
      <c r="B7457" t="s">
        <v>68</v>
      </c>
      <c r="C7457" s="3">
        <f>SUMIFS(Data!F:F,Data!$B:$B,Figure16!$B7457,Data!$A:$A,Figure16!$A7457)</f>
        <v>0</v>
      </c>
      <c r="D7457" s="3">
        <f>SUMIFS(Data!Y:Y,Data!$B:$B,Figure16!$B7457,Data!$A:$A,Figure16!$A7457)</f>
        <v>0</v>
      </c>
      <c r="E7457" s="3">
        <f>SUMIFS(Data!Q:Q,Data!$B:$B,Figure16!$B7457,Data!$A:$A,Figure16!$A7457)</f>
        <v>862879789.02754891</v>
      </c>
      <c r="F7457" s="1">
        <f t="shared" si="236"/>
        <v>0</v>
      </c>
      <c r="G7457" s="1">
        <f t="shared" si="237"/>
        <v>0</v>
      </c>
      <c r="H7457">
        <f>SUMIFS(Data!Z:Z,Data!B:B,Figure16!B7457,Data!A:A,Figure16!A7457)</f>
        <v>1</v>
      </c>
    </row>
    <row r="7458" spans="1:8">
      <c r="A7458" s="27">
        <v>1950</v>
      </c>
      <c r="B7458" t="s">
        <v>123</v>
      </c>
      <c r="C7458" s="3">
        <f>SUMIFS(Data!F:F,Data!$B:$B,Figure16!$B7458,Data!$A:$A,Figure16!$A7458)</f>
        <v>0</v>
      </c>
      <c r="D7458" s="3">
        <f>SUMIFS(Data!Y:Y,Data!$B:$B,Figure16!$B7458,Data!$A:$A,Figure16!$A7458)</f>
        <v>0</v>
      </c>
      <c r="E7458" s="3">
        <f>SUMIFS(Data!Q:Q,Data!$B:$B,Figure16!$B7458,Data!$A:$A,Figure16!$A7458)</f>
        <v>0</v>
      </c>
      <c r="F7458" s="1" t="str">
        <f t="shared" si="236"/>
        <v/>
      </c>
      <c r="G7458" s="1" t="str">
        <f t="shared" si="237"/>
        <v/>
      </c>
      <c r="H7458">
        <f>SUMIFS(Data!Z:Z,Data!B:B,Figure16!B7458,Data!A:A,Figure16!A7458)</f>
        <v>1</v>
      </c>
    </row>
    <row r="7459" spans="1:8">
      <c r="A7459" s="27">
        <v>1951</v>
      </c>
      <c r="B7459" t="s">
        <v>123</v>
      </c>
      <c r="C7459" s="3">
        <f>SUMIFS(Data!F:F,Data!$B:$B,Figure16!$B7459,Data!$A:$A,Figure16!$A7459)</f>
        <v>0</v>
      </c>
      <c r="D7459" s="3">
        <f>SUMIFS(Data!Y:Y,Data!$B:$B,Figure16!$B7459,Data!$A:$A,Figure16!$A7459)</f>
        <v>0</v>
      </c>
      <c r="E7459" s="3">
        <f>SUMIFS(Data!Q:Q,Data!$B:$B,Figure16!$B7459,Data!$A:$A,Figure16!$A7459)</f>
        <v>0</v>
      </c>
      <c r="F7459" s="1" t="str">
        <f t="shared" si="236"/>
        <v/>
      </c>
      <c r="G7459" s="1" t="str">
        <f t="shared" si="237"/>
        <v/>
      </c>
      <c r="H7459">
        <f>SUMIFS(Data!Z:Z,Data!B:B,Figure16!B7459,Data!A:A,Figure16!A7459)</f>
        <v>1</v>
      </c>
    </row>
    <row r="7460" spans="1:8">
      <c r="A7460" s="27">
        <v>1952</v>
      </c>
      <c r="B7460" t="s">
        <v>123</v>
      </c>
      <c r="C7460" s="3">
        <f>SUMIFS(Data!F:F,Data!$B:$B,Figure16!$B7460,Data!$A:$A,Figure16!$A7460)</f>
        <v>0</v>
      </c>
      <c r="D7460" s="3">
        <f>SUMIFS(Data!Y:Y,Data!$B:$B,Figure16!$B7460,Data!$A:$A,Figure16!$A7460)</f>
        <v>0</v>
      </c>
      <c r="E7460" s="3">
        <f>SUMIFS(Data!Q:Q,Data!$B:$B,Figure16!$B7460,Data!$A:$A,Figure16!$A7460)</f>
        <v>0</v>
      </c>
      <c r="F7460" s="1" t="str">
        <f t="shared" si="236"/>
        <v/>
      </c>
      <c r="G7460" s="1" t="str">
        <f t="shared" si="237"/>
        <v/>
      </c>
      <c r="H7460">
        <f>SUMIFS(Data!Z:Z,Data!B:B,Figure16!B7460,Data!A:A,Figure16!A7460)</f>
        <v>1</v>
      </c>
    </row>
    <row r="7461" spans="1:8">
      <c r="A7461" s="27">
        <v>1953</v>
      </c>
      <c r="B7461" t="s">
        <v>123</v>
      </c>
      <c r="C7461" s="3">
        <f>SUMIFS(Data!F:F,Data!$B:$B,Figure16!$B7461,Data!$A:$A,Figure16!$A7461)</f>
        <v>0</v>
      </c>
      <c r="D7461" s="3">
        <f>SUMIFS(Data!Y:Y,Data!$B:$B,Figure16!$B7461,Data!$A:$A,Figure16!$A7461)</f>
        <v>0</v>
      </c>
      <c r="E7461" s="3">
        <f>SUMIFS(Data!Q:Q,Data!$B:$B,Figure16!$B7461,Data!$A:$A,Figure16!$A7461)</f>
        <v>0</v>
      </c>
      <c r="F7461" s="1" t="str">
        <f t="shared" si="236"/>
        <v/>
      </c>
      <c r="G7461" s="1" t="str">
        <f t="shared" si="237"/>
        <v/>
      </c>
      <c r="H7461">
        <f>SUMIFS(Data!Z:Z,Data!B:B,Figure16!B7461,Data!A:A,Figure16!A7461)</f>
        <v>1</v>
      </c>
    </row>
    <row r="7462" spans="1:8">
      <c r="A7462" s="27">
        <v>1954</v>
      </c>
      <c r="B7462" t="s">
        <v>123</v>
      </c>
      <c r="C7462" s="3">
        <f>SUMIFS(Data!F:F,Data!$B:$B,Figure16!$B7462,Data!$A:$A,Figure16!$A7462)</f>
        <v>0</v>
      </c>
      <c r="D7462" s="3">
        <f>SUMIFS(Data!Y:Y,Data!$B:$B,Figure16!$B7462,Data!$A:$A,Figure16!$A7462)</f>
        <v>0</v>
      </c>
      <c r="E7462" s="3">
        <f>SUMIFS(Data!Q:Q,Data!$B:$B,Figure16!$B7462,Data!$A:$A,Figure16!$A7462)</f>
        <v>0</v>
      </c>
      <c r="F7462" s="1" t="str">
        <f t="shared" si="236"/>
        <v/>
      </c>
      <c r="G7462" s="1" t="str">
        <f t="shared" si="237"/>
        <v/>
      </c>
      <c r="H7462">
        <f>SUMIFS(Data!Z:Z,Data!B:B,Figure16!B7462,Data!A:A,Figure16!A7462)</f>
        <v>1</v>
      </c>
    </row>
    <row r="7463" spans="1:8">
      <c r="A7463" s="27">
        <v>1955</v>
      </c>
      <c r="B7463" t="s">
        <v>123</v>
      </c>
      <c r="C7463" s="3">
        <f>SUMIFS(Data!F:F,Data!$B:$B,Figure16!$B7463,Data!$A:$A,Figure16!$A7463)</f>
        <v>0</v>
      </c>
      <c r="D7463" s="3">
        <f>SUMIFS(Data!Y:Y,Data!$B:$B,Figure16!$B7463,Data!$A:$A,Figure16!$A7463)</f>
        <v>0</v>
      </c>
      <c r="E7463" s="3">
        <f>SUMIFS(Data!Q:Q,Data!$B:$B,Figure16!$B7463,Data!$A:$A,Figure16!$A7463)</f>
        <v>0</v>
      </c>
      <c r="F7463" s="1" t="str">
        <f t="shared" si="236"/>
        <v/>
      </c>
      <c r="G7463" s="1" t="str">
        <f t="shared" si="237"/>
        <v/>
      </c>
      <c r="H7463">
        <f>SUMIFS(Data!Z:Z,Data!B:B,Figure16!B7463,Data!A:A,Figure16!A7463)</f>
        <v>1</v>
      </c>
    </row>
    <row r="7464" spans="1:8">
      <c r="A7464" s="27">
        <v>1956</v>
      </c>
      <c r="B7464" t="s">
        <v>123</v>
      </c>
      <c r="C7464" s="3">
        <f>SUMIFS(Data!F:F,Data!$B:$B,Figure16!$B7464,Data!$A:$A,Figure16!$A7464)</f>
        <v>0</v>
      </c>
      <c r="D7464" s="3">
        <f>SUMIFS(Data!Y:Y,Data!$B:$B,Figure16!$B7464,Data!$A:$A,Figure16!$A7464)</f>
        <v>0</v>
      </c>
      <c r="E7464" s="3">
        <f>SUMIFS(Data!Q:Q,Data!$B:$B,Figure16!$B7464,Data!$A:$A,Figure16!$A7464)</f>
        <v>0</v>
      </c>
      <c r="F7464" s="1" t="str">
        <f t="shared" si="236"/>
        <v/>
      </c>
      <c r="G7464" s="1" t="str">
        <f t="shared" si="237"/>
        <v/>
      </c>
      <c r="H7464">
        <f>SUMIFS(Data!Z:Z,Data!B:B,Figure16!B7464,Data!A:A,Figure16!A7464)</f>
        <v>1</v>
      </c>
    </row>
    <row r="7465" spans="1:8">
      <c r="A7465" s="27">
        <v>1957</v>
      </c>
      <c r="B7465" t="s">
        <v>123</v>
      </c>
      <c r="C7465" s="3">
        <f>SUMIFS(Data!F:F,Data!$B:$B,Figure16!$B7465,Data!$A:$A,Figure16!$A7465)</f>
        <v>0</v>
      </c>
      <c r="D7465" s="3">
        <f>SUMIFS(Data!Y:Y,Data!$B:$B,Figure16!$B7465,Data!$A:$A,Figure16!$A7465)</f>
        <v>0</v>
      </c>
      <c r="E7465" s="3">
        <f>SUMIFS(Data!Q:Q,Data!$B:$B,Figure16!$B7465,Data!$A:$A,Figure16!$A7465)</f>
        <v>0</v>
      </c>
      <c r="F7465" s="1" t="str">
        <f t="shared" si="236"/>
        <v/>
      </c>
      <c r="G7465" s="1" t="str">
        <f t="shared" si="237"/>
        <v/>
      </c>
      <c r="H7465">
        <f>SUMIFS(Data!Z:Z,Data!B:B,Figure16!B7465,Data!A:A,Figure16!A7465)</f>
        <v>1</v>
      </c>
    </row>
    <row r="7466" spans="1:8">
      <c r="A7466" s="27">
        <v>1958</v>
      </c>
      <c r="B7466" t="s">
        <v>123</v>
      </c>
      <c r="C7466" s="3">
        <f>SUMIFS(Data!F:F,Data!$B:$B,Figure16!$B7466,Data!$A:$A,Figure16!$A7466)</f>
        <v>0</v>
      </c>
      <c r="D7466" s="3">
        <f>SUMIFS(Data!Y:Y,Data!$B:$B,Figure16!$B7466,Data!$A:$A,Figure16!$A7466)</f>
        <v>0</v>
      </c>
      <c r="E7466" s="3">
        <f>SUMIFS(Data!Q:Q,Data!$B:$B,Figure16!$B7466,Data!$A:$A,Figure16!$A7466)</f>
        <v>0</v>
      </c>
      <c r="F7466" s="1" t="str">
        <f t="shared" si="236"/>
        <v/>
      </c>
      <c r="G7466" s="1" t="str">
        <f t="shared" si="237"/>
        <v/>
      </c>
      <c r="H7466">
        <f>SUMIFS(Data!Z:Z,Data!B:B,Figure16!B7466,Data!A:A,Figure16!A7466)</f>
        <v>1</v>
      </c>
    </row>
    <row r="7467" spans="1:8">
      <c r="A7467" s="27">
        <v>1959</v>
      </c>
      <c r="B7467" t="s">
        <v>123</v>
      </c>
      <c r="C7467" s="3">
        <f>SUMIFS(Data!F:F,Data!$B:$B,Figure16!$B7467,Data!$A:$A,Figure16!$A7467)</f>
        <v>0</v>
      </c>
      <c r="D7467" s="3">
        <f>SUMIFS(Data!Y:Y,Data!$B:$B,Figure16!$B7467,Data!$A:$A,Figure16!$A7467)</f>
        <v>0</v>
      </c>
      <c r="E7467" s="3">
        <f>SUMIFS(Data!Q:Q,Data!$B:$B,Figure16!$B7467,Data!$A:$A,Figure16!$A7467)</f>
        <v>0</v>
      </c>
      <c r="F7467" s="1" t="str">
        <f t="shared" si="236"/>
        <v/>
      </c>
      <c r="G7467" s="1" t="str">
        <f t="shared" si="237"/>
        <v/>
      </c>
      <c r="H7467">
        <f>SUMIFS(Data!Z:Z,Data!B:B,Figure16!B7467,Data!A:A,Figure16!A7467)</f>
        <v>1</v>
      </c>
    </row>
    <row r="7468" spans="1:8">
      <c r="A7468" s="27">
        <v>1960</v>
      </c>
      <c r="B7468" t="s">
        <v>123</v>
      </c>
      <c r="C7468" s="3">
        <f>SUMIFS(Data!F:F,Data!$B:$B,Figure16!$B7468,Data!$A:$A,Figure16!$A7468)</f>
        <v>0</v>
      </c>
      <c r="D7468" s="3">
        <f>SUMIFS(Data!Y:Y,Data!$B:$B,Figure16!$B7468,Data!$A:$A,Figure16!$A7468)</f>
        <v>0</v>
      </c>
      <c r="E7468" s="3">
        <f>SUMIFS(Data!Q:Q,Data!$B:$B,Figure16!$B7468,Data!$A:$A,Figure16!$A7468)</f>
        <v>7779090909.090909</v>
      </c>
      <c r="F7468" s="1">
        <f t="shared" si="236"/>
        <v>0</v>
      </c>
      <c r="G7468" s="1">
        <f t="shared" si="237"/>
        <v>0</v>
      </c>
      <c r="H7468">
        <f>SUMIFS(Data!Z:Z,Data!B:B,Figure16!B7468,Data!A:A,Figure16!A7468)</f>
        <v>1</v>
      </c>
    </row>
    <row r="7469" spans="1:8">
      <c r="A7469" s="27">
        <v>1961</v>
      </c>
      <c r="B7469" t="s">
        <v>123</v>
      </c>
      <c r="C7469" s="3">
        <f>SUMIFS(Data!F:F,Data!$B:$B,Figure16!$B7469,Data!$A:$A,Figure16!$A7469)</f>
        <v>0</v>
      </c>
      <c r="D7469" s="3">
        <f>SUMIFS(Data!Y:Y,Data!$B:$B,Figure16!$B7469,Data!$A:$A,Figure16!$A7469)</f>
        <v>0</v>
      </c>
      <c r="E7469" s="3">
        <f>SUMIFS(Data!Q:Q,Data!$B:$B,Figure16!$B7469,Data!$A:$A,Figure16!$A7469)</f>
        <v>8189090909.090909</v>
      </c>
      <c r="F7469" s="1">
        <f t="shared" si="236"/>
        <v>0</v>
      </c>
      <c r="G7469" s="1">
        <f t="shared" si="237"/>
        <v>0</v>
      </c>
      <c r="H7469">
        <f>SUMIFS(Data!Z:Z,Data!B:B,Figure16!B7469,Data!A:A,Figure16!A7469)</f>
        <v>1</v>
      </c>
    </row>
    <row r="7470" spans="1:8">
      <c r="A7470" s="27">
        <v>1962</v>
      </c>
      <c r="B7470" t="s">
        <v>123</v>
      </c>
      <c r="C7470" s="3">
        <f>SUMIFS(Data!F:F,Data!$B:$B,Figure16!$B7470,Data!$A:$A,Figure16!$A7470)</f>
        <v>0</v>
      </c>
      <c r="D7470" s="3">
        <f>SUMIFS(Data!Y:Y,Data!$B:$B,Figure16!$B7470,Data!$A:$A,Figure16!$A7470)</f>
        <v>0</v>
      </c>
      <c r="E7470" s="3">
        <f>SUMIFS(Data!Q:Q,Data!$B:$B,Figure16!$B7470,Data!$A:$A,Figure16!$A7470)</f>
        <v>8946969696.969698</v>
      </c>
      <c r="F7470" s="1">
        <f t="shared" si="236"/>
        <v>0</v>
      </c>
      <c r="G7470" s="1">
        <f t="shared" si="237"/>
        <v>0</v>
      </c>
      <c r="H7470">
        <f>SUMIFS(Data!Z:Z,Data!B:B,Figure16!B7470,Data!A:A,Figure16!A7470)</f>
        <v>1</v>
      </c>
    </row>
    <row r="7471" spans="1:8">
      <c r="A7471" s="27">
        <v>1963</v>
      </c>
      <c r="B7471" t="s">
        <v>123</v>
      </c>
      <c r="C7471" s="3">
        <f>SUMIFS(Data!F:F,Data!$B:$B,Figure16!$B7471,Data!$A:$A,Figure16!$A7471)</f>
        <v>0</v>
      </c>
      <c r="D7471" s="3">
        <f>SUMIFS(Data!Y:Y,Data!$B:$B,Figure16!$B7471,Data!$A:$A,Figure16!$A7471)</f>
        <v>0</v>
      </c>
      <c r="E7471" s="3">
        <f>SUMIFS(Data!Q:Q,Data!$B:$B,Figure16!$B7471,Data!$A:$A,Figure16!$A7471)</f>
        <v>9753333333.333334</v>
      </c>
      <c r="F7471" s="1">
        <f t="shared" si="236"/>
        <v>0</v>
      </c>
      <c r="G7471" s="1">
        <f t="shared" si="237"/>
        <v>0</v>
      </c>
      <c r="H7471">
        <f>SUMIFS(Data!Z:Z,Data!B:B,Figure16!B7471,Data!A:A,Figure16!A7471)</f>
        <v>1</v>
      </c>
    </row>
    <row r="7472" spans="1:8">
      <c r="A7472" s="27">
        <v>1964</v>
      </c>
      <c r="B7472" t="s">
        <v>123</v>
      </c>
      <c r="C7472" s="3">
        <f>SUMIFS(Data!F:F,Data!$B:$B,Figure16!$B7472,Data!$A:$A,Figure16!$A7472)</f>
        <v>0</v>
      </c>
      <c r="D7472" s="3">
        <f>SUMIFS(Data!Y:Y,Data!$B:$B,Figure16!$B7472,Data!$A:$A,Figure16!$A7472)</f>
        <v>0</v>
      </c>
      <c r="E7472" s="3">
        <f>SUMIFS(Data!Q:Q,Data!$B:$B,Figure16!$B7472,Data!$A:$A,Figure16!$A7472)</f>
        <v>8099318181.818181</v>
      </c>
      <c r="F7472" s="1">
        <f t="shared" si="236"/>
        <v>0</v>
      </c>
      <c r="G7472" s="1">
        <f t="shared" si="237"/>
        <v>0</v>
      </c>
      <c r="H7472">
        <f>SUMIFS(Data!Z:Z,Data!B:B,Figure16!B7472,Data!A:A,Figure16!A7472)</f>
        <v>1</v>
      </c>
    </row>
    <row r="7473" spans="1:8">
      <c r="A7473" s="27">
        <v>1965</v>
      </c>
      <c r="B7473" t="s">
        <v>123</v>
      </c>
      <c r="C7473" s="3">
        <f>SUMIFS(Data!F:F,Data!$B:$B,Figure16!$B7473,Data!$A:$A,Figure16!$A7473)</f>
        <v>0</v>
      </c>
      <c r="D7473" s="3">
        <f>SUMIFS(Data!Y:Y,Data!$B:$B,Figure16!$B7473,Data!$A:$A,Figure16!$A7473)</f>
        <v>0</v>
      </c>
      <c r="E7473" s="3">
        <f>SUMIFS(Data!Q:Q,Data!$B:$B,Figure16!$B7473,Data!$A:$A,Figure16!$A7473)</f>
        <v>8427777777.7777786</v>
      </c>
      <c r="F7473" s="1">
        <f t="shared" si="236"/>
        <v>0</v>
      </c>
      <c r="G7473" s="1">
        <f t="shared" si="237"/>
        <v>0</v>
      </c>
      <c r="H7473">
        <f>SUMIFS(Data!Z:Z,Data!B:B,Figure16!B7473,Data!A:A,Figure16!A7473)</f>
        <v>1</v>
      </c>
    </row>
    <row r="7474" spans="1:8">
      <c r="A7474" s="27">
        <v>1966</v>
      </c>
      <c r="B7474" t="s">
        <v>123</v>
      </c>
      <c r="C7474" s="3">
        <f>SUMIFS(Data!F:F,Data!$B:$B,Figure16!$B7474,Data!$A:$A,Figure16!$A7474)</f>
        <v>0</v>
      </c>
      <c r="D7474" s="3">
        <f>SUMIFS(Data!Y:Y,Data!$B:$B,Figure16!$B7474,Data!$A:$A,Figure16!$A7474)</f>
        <v>0</v>
      </c>
      <c r="E7474" s="3">
        <f>SUMIFS(Data!Q:Q,Data!$B:$B,Figure16!$B7474,Data!$A:$A,Figure16!$A7474)</f>
        <v>8781333333.333334</v>
      </c>
      <c r="F7474" s="1">
        <f t="shared" si="236"/>
        <v>0</v>
      </c>
      <c r="G7474" s="1">
        <f t="shared" si="237"/>
        <v>0</v>
      </c>
      <c r="H7474">
        <f>SUMIFS(Data!Z:Z,Data!B:B,Figure16!B7474,Data!A:A,Figure16!A7474)</f>
        <v>1</v>
      </c>
    </row>
    <row r="7475" spans="1:8">
      <c r="A7475" s="27">
        <v>1967</v>
      </c>
      <c r="B7475" t="s">
        <v>123</v>
      </c>
      <c r="C7475" s="3">
        <f>SUMIFS(Data!F:F,Data!$B:$B,Figure16!$B7475,Data!$A:$A,Figure16!$A7475)</f>
        <v>0</v>
      </c>
      <c r="D7475" s="3">
        <f>SUMIFS(Data!Y:Y,Data!$B:$B,Figure16!$B7475,Data!$A:$A,Figure16!$A7475)</f>
        <v>0</v>
      </c>
      <c r="E7475" s="3">
        <f>SUMIFS(Data!Q:Q,Data!$B:$B,Figure16!$B7475,Data!$A:$A,Figure16!$A7475)</f>
        <v>9250000000</v>
      </c>
      <c r="F7475" s="1">
        <f t="shared" si="236"/>
        <v>0</v>
      </c>
      <c r="G7475" s="1">
        <f t="shared" si="237"/>
        <v>0</v>
      </c>
      <c r="H7475">
        <f>SUMIFS(Data!Z:Z,Data!B:B,Figure16!B7475,Data!A:A,Figure16!A7475)</f>
        <v>1</v>
      </c>
    </row>
    <row r="7476" spans="1:8">
      <c r="A7476" s="27">
        <v>1968</v>
      </c>
      <c r="B7476" t="s">
        <v>123</v>
      </c>
      <c r="C7476" s="3">
        <f>SUMIFS(Data!F:F,Data!$B:$B,Figure16!$B7476,Data!$A:$A,Figure16!$A7476)</f>
        <v>0</v>
      </c>
      <c r="D7476" s="3">
        <f>SUMIFS(Data!Y:Y,Data!$B:$B,Figure16!$B7476,Data!$A:$A,Figure16!$A7476)</f>
        <v>0</v>
      </c>
      <c r="E7476" s="3">
        <f>SUMIFS(Data!Q:Q,Data!$B:$B,Figure16!$B7476,Data!$A:$A,Figure16!$A7476)</f>
        <v>10034444444.444447</v>
      </c>
      <c r="F7476" s="1">
        <f t="shared" si="236"/>
        <v>0</v>
      </c>
      <c r="G7476" s="1">
        <f t="shared" si="237"/>
        <v>0</v>
      </c>
      <c r="H7476">
        <f>SUMIFS(Data!Z:Z,Data!B:B,Figure16!B7476,Data!A:A,Figure16!A7476)</f>
        <v>1</v>
      </c>
    </row>
    <row r="7477" spans="1:8">
      <c r="A7477" s="27">
        <v>1969</v>
      </c>
      <c r="B7477" t="s">
        <v>123</v>
      </c>
      <c r="C7477" s="3">
        <f>SUMIFS(Data!F:F,Data!$B:$B,Figure16!$B7477,Data!$A:$A,Figure16!$A7477)</f>
        <v>0</v>
      </c>
      <c r="D7477" s="3">
        <f>SUMIFS(Data!Y:Y,Data!$B:$B,Figure16!$B7477,Data!$A:$A,Figure16!$A7477)</f>
        <v>0</v>
      </c>
      <c r="E7477" s="3">
        <f>SUMIFS(Data!Q:Q,Data!$B:$B,Figure16!$B7477,Data!$A:$A,Figure16!$A7477)</f>
        <v>10285111111.111113</v>
      </c>
      <c r="F7477" s="1">
        <f t="shared" si="236"/>
        <v>0</v>
      </c>
      <c r="G7477" s="1">
        <f t="shared" si="237"/>
        <v>0</v>
      </c>
      <c r="H7477">
        <f>SUMIFS(Data!Z:Z,Data!B:B,Figure16!B7477,Data!A:A,Figure16!A7477)</f>
        <v>1</v>
      </c>
    </row>
    <row r="7478" spans="1:8">
      <c r="A7478" s="27">
        <v>1970</v>
      </c>
      <c r="B7478" t="s">
        <v>123</v>
      </c>
      <c r="C7478" s="3">
        <f>SUMIFS(Data!F:F,Data!$B:$B,Figure16!$B7478,Data!$A:$A,Figure16!$A7478)</f>
        <v>0</v>
      </c>
      <c r="D7478" s="3">
        <f>SUMIFS(Data!Y:Y,Data!$B:$B,Figure16!$B7478,Data!$A:$A,Figure16!$A7478)</f>
        <v>23300000</v>
      </c>
      <c r="E7478" s="3">
        <f>SUMIFS(Data!Q:Q,Data!$B:$B,Figure16!$B7478,Data!$A:$A,Figure16!$A7478)</f>
        <v>11561111111.111113</v>
      </c>
      <c r="F7478" s="1">
        <f t="shared" si="236"/>
        <v>0</v>
      </c>
      <c r="G7478" s="1">
        <f t="shared" si="237"/>
        <v>0.20153772224891878</v>
      </c>
      <c r="H7478">
        <f>SUMIFS(Data!Z:Z,Data!B:B,Figure16!B7478,Data!A:A,Figure16!A7478)</f>
        <v>1</v>
      </c>
    </row>
    <row r="7479" spans="1:8">
      <c r="A7479" s="27">
        <v>1971</v>
      </c>
      <c r="B7479" t="s">
        <v>123</v>
      </c>
      <c r="C7479" s="3">
        <f>SUMIFS(Data!F:F,Data!$B:$B,Figure16!$B7479,Data!$A:$A,Figure16!$A7479)</f>
        <v>0</v>
      </c>
      <c r="D7479" s="3">
        <f>SUMIFS(Data!Y:Y,Data!$B:$B,Figure16!$B7479,Data!$A:$A,Figure16!$A7479)</f>
        <v>79000000</v>
      </c>
      <c r="E7479" s="3">
        <f>SUMIFS(Data!Q:Q,Data!$B:$B,Figure16!$B7479,Data!$A:$A,Figure16!$A7479)</f>
        <v>12986590909.090908</v>
      </c>
      <c r="F7479" s="1">
        <f t="shared" si="236"/>
        <v>0</v>
      </c>
      <c r="G7479" s="1">
        <f t="shared" si="237"/>
        <v>0.60831977039253782</v>
      </c>
      <c r="H7479">
        <f>SUMIFS(Data!Z:Z,Data!B:B,Figure16!B7479,Data!A:A,Figure16!A7479)</f>
        <v>1</v>
      </c>
    </row>
    <row r="7480" spans="1:8">
      <c r="A7480" s="27">
        <v>1972</v>
      </c>
      <c r="B7480" t="s">
        <v>123</v>
      </c>
      <c r="C7480" s="3">
        <f>SUMIFS(Data!F:F,Data!$B:$B,Figure16!$B7480,Data!$A:$A,Figure16!$A7480)</f>
        <v>0</v>
      </c>
      <c r="D7480" s="3">
        <f>SUMIFS(Data!Y:Y,Data!$B:$B,Figure16!$B7480,Data!$A:$A,Figure16!$A7480)</f>
        <v>264000000</v>
      </c>
      <c r="E7480" s="3">
        <f>SUMIFS(Data!Q:Q,Data!$B:$B,Figure16!$B7480,Data!$A:$A,Figure16!$A7480)</f>
        <v>13977727272.727272</v>
      </c>
      <c r="F7480" s="1">
        <f t="shared" si="236"/>
        <v>0</v>
      </c>
      <c r="G7480" s="1">
        <f t="shared" si="237"/>
        <v>1.8887190660466326</v>
      </c>
      <c r="H7480">
        <f>SUMIFS(Data!Z:Z,Data!B:B,Figure16!B7480,Data!A:A,Figure16!A7480)</f>
        <v>1</v>
      </c>
    </row>
    <row r="7481" spans="1:8">
      <c r="A7481" s="27">
        <v>1973</v>
      </c>
      <c r="B7481" t="s">
        <v>123</v>
      </c>
      <c r="C7481" s="3">
        <f>SUMIFS(Data!F:F,Data!$B:$B,Figure16!$B7481,Data!$A:$A,Figure16!$A7481)</f>
        <v>0</v>
      </c>
      <c r="D7481" s="3">
        <f>SUMIFS(Data!Y:Y,Data!$B:$B,Figure16!$B7481,Data!$A:$A,Figure16!$A7481)</f>
        <v>129400000</v>
      </c>
      <c r="E7481" s="3">
        <f>SUMIFS(Data!Q:Q,Data!$B:$B,Figure16!$B7481,Data!$A:$A,Figure16!$A7481)</f>
        <v>17035581395.348837</v>
      </c>
      <c r="F7481" s="1">
        <f t="shared" si="236"/>
        <v>0</v>
      </c>
      <c r="G7481" s="1">
        <f t="shared" si="237"/>
        <v>0.75958663808990756</v>
      </c>
      <c r="H7481">
        <f>SUMIFS(Data!Z:Z,Data!B:B,Figure16!B7481,Data!A:A,Figure16!A7481)</f>
        <v>1</v>
      </c>
    </row>
    <row r="7482" spans="1:8">
      <c r="A7482" s="27">
        <v>1974</v>
      </c>
      <c r="B7482" t="s">
        <v>123</v>
      </c>
      <c r="C7482" s="3">
        <f>SUMIFS(Data!F:F,Data!$B:$B,Figure16!$B7482,Data!$A:$A,Figure16!$A7482)</f>
        <v>0</v>
      </c>
      <c r="D7482" s="3">
        <f>SUMIFS(Data!Y:Y,Data!$B:$B,Figure16!$B7482,Data!$A:$A,Figure16!$A7482)</f>
        <v>50000000</v>
      </c>
      <c r="E7482" s="3">
        <f>SUMIFS(Data!Q:Q,Data!$B:$B,Figure16!$B7482,Data!$A:$A,Figure16!$A7482)</f>
        <v>26100930232.558136</v>
      </c>
      <c r="F7482" s="1">
        <f t="shared" si="236"/>
        <v>0</v>
      </c>
      <c r="G7482" s="1">
        <f t="shared" si="237"/>
        <v>0.19156405367357487</v>
      </c>
      <c r="H7482">
        <f>SUMIFS(Data!Z:Z,Data!B:B,Figure16!B7482,Data!A:A,Figure16!A7482)</f>
        <v>1</v>
      </c>
    </row>
    <row r="7483" spans="1:8">
      <c r="A7483" s="27">
        <v>1975</v>
      </c>
      <c r="B7483" t="s">
        <v>123</v>
      </c>
      <c r="C7483" s="3">
        <f>SUMIFS(Data!F:F,Data!$B:$B,Figure16!$B7483,Data!$A:$A,Figure16!$A7483)</f>
        <v>0</v>
      </c>
      <c r="D7483" s="3">
        <f>SUMIFS(Data!Y:Y,Data!$B:$B,Figure16!$B7483,Data!$A:$A,Figure16!$A7483)</f>
        <v>200000000</v>
      </c>
      <c r="E7483" s="3">
        <f>SUMIFS(Data!Q:Q,Data!$B:$B,Figure16!$B7483,Data!$A:$A,Figure16!$A7483)</f>
        <v>27464651162.790699</v>
      </c>
      <c r="F7483" s="1">
        <f t="shared" ref="F7483:F7546" si="238">IF(E7483&gt;0,C7483/E7483*100,"")</f>
        <v>0</v>
      </c>
      <c r="G7483" s="1">
        <f t="shared" ref="G7483:G7546" si="239">IF($E7483&gt;0,D7483/$E7483*100,"")</f>
        <v>0.72820877576250231</v>
      </c>
      <c r="H7483">
        <f>SUMIFS(Data!Z:Z,Data!B:B,Figure16!B7483,Data!A:A,Figure16!A7483)</f>
        <v>1</v>
      </c>
    </row>
    <row r="7484" spans="1:8">
      <c r="A7484" s="27">
        <v>1976</v>
      </c>
      <c r="B7484" t="s">
        <v>123</v>
      </c>
      <c r="C7484" s="3">
        <f>SUMIFS(Data!F:F,Data!$B:$B,Figure16!$B7484,Data!$A:$A,Figure16!$A7484)</f>
        <v>0</v>
      </c>
      <c r="D7484" s="3">
        <f>SUMIFS(Data!Y:Y,Data!$B:$B,Figure16!$B7484,Data!$A:$A,Figure16!$A7484)</f>
        <v>1099000064</v>
      </c>
      <c r="E7484" s="3">
        <f>SUMIFS(Data!Q:Q,Data!$B:$B,Figure16!$B7484,Data!$A:$A,Figure16!$A7484)</f>
        <v>31419534883.720932</v>
      </c>
      <c r="F7484" s="1">
        <f t="shared" si="238"/>
        <v>0</v>
      </c>
      <c r="G7484" s="1">
        <f t="shared" si="239"/>
        <v>3.4978241023211747</v>
      </c>
      <c r="H7484">
        <f>SUMIFS(Data!Z:Z,Data!B:B,Figure16!B7484,Data!A:A,Figure16!A7484)</f>
        <v>1</v>
      </c>
    </row>
    <row r="7485" spans="1:8">
      <c r="A7485" s="27">
        <v>1977</v>
      </c>
      <c r="B7485" t="s">
        <v>123</v>
      </c>
      <c r="C7485" s="3">
        <f>SUMIFS(Data!F:F,Data!$B:$B,Figure16!$B7485,Data!$A:$A,Figure16!$A7485)</f>
        <v>0</v>
      </c>
      <c r="D7485" s="3">
        <f>SUMIFS(Data!Y:Y,Data!$B:$B,Figure16!$B7485,Data!$A:$A,Figure16!$A7485)</f>
        <v>1662099968</v>
      </c>
      <c r="E7485" s="3">
        <f>SUMIFS(Data!Q:Q,Data!$B:$B,Figure16!$B7485,Data!$A:$A,Figure16!$A7485)</f>
        <v>36210697674.418602</v>
      </c>
      <c r="F7485" s="1">
        <f t="shared" si="238"/>
        <v>0</v>
      </c>
      <c r="G7485" s="1">
        <f t="shared" si="239"/>
        <v>4.5900799342350327</v>
      </c>
      <c r="H7485">
        <f>SUMIFS(Data!Z:Z,Data!B:B,Figure16!B7485,Data!A:A,Figure16!A7485)</f>
        <v>1</v>
      </c>
    </row>
    <row r="7486" spans="1:8">
      <c r="A7486" s="27">
        <v>1978</v>
      </c>
      <c r="B7486" t="s">
        <v>123</v>
      </c>
      <c r="C7486" s="3">
        <f>SUMIFS(Data!F:F,Data!$B:$B,Figure16!$B7486,Data!$A:$A,Figure16!$A7486)</f>
        <v>0</v>
      </c>
      <c r="D7486" s="3">
        <f>SUMIFS(Data!Y:Y,Data!$B:$B,Figure16!$B7486,Data!$A:$A,Figure16!$A7486)</f>
        <v>2204999936</v>
      </c>
      <c r="E7486" s="3">
        <f>SUMIFS(Data!Q:Q,Data!$B:$B,Figure16!$B7486,Data!$A:$A,Figure16!$A7486)</f>
        <v>39316279069.767441</v>
      </c>
      <c r="F7486" s="1">
        <f t="shared" si="238"/>
        <v>0</v>
      </c>
      <c r="G7486" s="1">
        <f t="shared" si="239"/>
        <v>5.6083637316928909</v>
      </c>
      <c r="H7486">
        <f>SUMIFS(Data!Z:Z,Data!B:B,Figure16!B7486,Data!A:A,Figure16!A7486)</f>
        <v>1</v>
      </c>
    </row>
    <row r="7487" spans="1:8">
      <c r="A7487" s="27">
        <v>1979</v>
      </c>
      <c r="B7487" t="s">
        <v>123</v>
      </c>
      <c r="C7487" s="3">
        <f>SUMIFS(Data!F:F,Data!$B:$B,Figure16!$B7487,Data!$A:$A,Figure16!$A7487)</f>
        <v>0</v>
      </c>
      <c r="D7487" s="3">
        <f>SUMIFS(Data!Y:Y,Data!$B:$B,Figure16!$B7487,Data!$A:$A,Figure16!$A7487)</f>
        <v>2695899904</v>
      </c>
      <c r="E7487" s="3">
        <f>SUMIFS(Data!Q:Q,Data!$B:$B,Figure16!$B7487,Data!$A:$A,Figure16!$A7487)</f>
        <v>48310930232.558136</v>
      </c>
      <c r="F7487" s="1">
        <f t="shared" si="238"/>
        <v>0</v>
      </c>
      <c r="G7487" s="1">
        <f t="shared" si="239"/>
        <v>5.580310482581341</v>
      </c>
      <c r="H7487">
        <f>SUMIFS(Data!Z:Z,Data!B:B,Figure16!B7487,Data!A:A,Figure16!A7487)</f>
        <v>1</v>
      </c>
    </row>
    <row r="7488" spans="1:8">
      <c r="A7488" s="27">
        <v>1980</v>
      </c>
      <c r="B7488" t="s">
        <v>123</v>
      </c>
      <c r="C7488" s="3">
        <f>SUMIFS(Data!F:F,Data!$B:$B,Figure16!$B7488,Data!$A:$A,Figure16!$A7488)</f>
        <v>0</v>
      </c>
      <c r="D7488" s="3">
        <f>SUMIFS(Data!Y:Y,Data!$B:$B,Figure16!$B7488,Data!$A:$A,Figure16!$A7488)</f>
        <v>4932375040</v>
      </c>
      <c r="E7488" s="3">
        <f>SUMIFS(Data!Q:Q,Data!$B:$B,Figure16!$B7488,Data!$A:$A,Figure16!$A7488)</f>
        <v>59116511627.906975</v>
      </c>
      <c r="F7488" s="1">
        <f t="shared" si="238"/>
        <v>0</v>
      </c>
      <c r="G7488" s="1">
        <f t="shared" si="239"/>
        <v>8.3434812105381173</v>
      </c>
      <c r="H7488">
        <f>SUMIFS(Data!Z:Z,Data!B:B,Figure16!B7488,Data!A:A,Figure16!A7488)</f>
        <v>1</v>
      </c>
    </row>
    <row r="7489" spans="1:8">
      <c r="A7489" s="27">
        <v>1981</v>
      </c>
      <c r="B7489" t="s">
        <v>123</v>
      </c>
      <c r="C7489" s="3">
        <f>SUMIFS(Data!F:F,Data!$B:$B,Figure16!$B7489,Data!$A:$A,Figure16!$A7489)</f>
        <v>0</v>
      </c>
      <c r="D7489" s="3">
        <f>SUMIFS(Data!Y:Y,Data!$B:$B,Figure16!$B7489,Data!$A:$A,Figure16!$A7489)</f>
        <v>3580839936</v>
      </c>
      <c r="E7489" s="3">
        <f>SUMIFS(Data!Q:Q,Data!$B:$B,Figure16!$B7489,Data!$A:$A,Figure16!$A7489)</f>
        <v>66327441860.465118</v>
      </c>
      <c r="F7489" s="1">
        <f t="shared" si="238"/>
        <v>0</v>
      </c>
      <c r="G7489" s="1">
        <f t="shared" si="239"/>
        <v>5.3987306543995954</v>
      </c>
      <c r="H7489">
        <f>SUMIFS(Data!Z:Z,Data!B:B,Figure16!B7489,Data!A:A,Figure16!A7489)</f>
        <v>1</v>
      </c>
    </row>
    <row r="7490" spans="1:8">
      <c r="A7490" s="27">
        <v>1982</v>
      </c>
      <c r="B7490" t="s">
        <v>123</v>
      </c>
      <c r="C7490" s="3">
        <f>SUMIFS(Data!F:F,Data!$B:$B,Figure16!$B7490,Data!$A:$A,Figure16!$A7490)</f>
        <v>0</v>
      </c>
      <c r="D7490" s="3">
        <f>SUMIFS(Data!Y:Y,Data!$B:$B,Figure16!$B7490,Data!$A:$A,Figure16!$A7490)</f>
        <v>8499870208</v>
      </c>
      <c r="E7490" s="3">
        <f>SUMIFS(Data!Q:Q,Data!$B:$B,Figure16!$B7490,Data!$A:$A,Figure16!$A7490)</f>
        <v>67736744186.046509</v>
      </c>
      <c r="F7490" s="1">
        <f t="shared" si="238"/>
        <v>0</v>
      </c>
      <c r="G7490" s="1">
        <f t="shared" si="239"/>
        <v>12.548389076177266</v>
      </c>
      <c r="H7490">
        <f>SUMIFS(Data!Z:Z,Data!B:B,Figure16!B7490,Data!A:A,Figure16!A7490)</f>
        <v>1</v>
      </c>
    </row>
    <row r="7491" spans="1:8">
      <c r="A7491" s="27">
        <v>1983</v>
      </c>
      <c r="B7491" t="s">
        <v>123</v>
      </c>
      <c r="C7491" s="3">
        <f>SUMIFS(Data!F:F,Data!$B:$B,Figure16!$B7491,Data!$A:$A,Figure16!$A7491)</f>
        <v>0</v>
      </c>
      <c r="D7491" s="3">
        <f>SUMIFS(Data!Y:Y,Data!$B:$B,Figure16!$B7491,Data!$A:$A,Figure16!$A7491)</f>
        <v>128000000</v>
      </c>
      <c r="E7491" s="3">
        <f>SUMIFS(Data!Q:Q,Data!$B:$B,Figure16!$B7491,Data!$A:$A,Figure16!$A7491)</f>
        <v>67556279069.767456</v>
      </c>
      <c r="F7491" s="1">
        <f t="shared" si="238"/>
        <v>0</v>
      </c>
      <c r="G7491" s="1">
        <f t="shared" si="239"/>
        <v>0.18947165498533519</v>
      </c>
      <c r="H7491">
        <f>SUMIFS(Data!Z:Z,Data!B:B,Figure16!B7491,Data!A:A,Figure16!A7491)</f>
        <v>1</v>
      </c>
    </row>
    <row r="7492" spans="1:8">
      <c r="A7492" s="27">
        <v>1984</v>
      </c>
      <c r="B7492" t="s">
        <v>123</v>
      </c>
      <c r="C7492" s="3">
        <f>SUMIFS(Data!F:F,Data!$B:$B,Figure16!$B7492,Data!$A:$A,Figure16!$A7492)</f>
        <v>0</v>
      </c>
      <c r="D7492" s="3">
        <f>SUMIFS(Data!Y:Y,Data!$B:$B,Figure16!$B7492,Data!$A:$A,Figure16!$A7492)</f>
        <v>0</v>
      </c>
      <c r="E7492" s="3">
        <f>SUMIFS(Data!Q:Q,Data!$B:$B,Figure16!$B7492,Data!$A:$A,Figure16!$A7492)</f>
        <v>60010285714.285713</v>
      </c>
      <c r="F7492" s="1">
        <f t="shared" si="238"/>
        <v>0</v>
      </c>
      <c r="G7492" s="1">
        <f t="shared" si="239"/>
        <v>0</v>
      </c>
      <c r="H7492">
        <f>SUMIFS(Data!Z:Z,Data!B:B,Figure16!B7492,Data!A:A,Figure16!A7492)</f>
        <v>1</v>
      </c>
    </row>
    <row r="7493" spans="1:8">
      <c r="A7493" s="27">
        <v>1985</v>
      </c>
      <c r="B7493" t="s">
        <v>123</v>
      </c>
      <c r="C7493" s="3">
        <f>SUMIFS(Data!F:F,Data!$B:$B,Figure16!$B7493,Data!$A:$A,Figure16!$A7493)</f>
        <v>0</v>
      </c>
      <c r="D7493" s="3">
        <f>SUMIFS(Data!Y:Y,Data!$B:$B,Figure16!$B7493,Data!$A:$A,Figure16!$A7493)</f>
        <v>0</v>
      </c>
      <c r="E7493" s="3">
        <f>SUMIFS(Data!Q:Q,Data!$B:$B,Figure16!$B7493,Data!$A:$A,Figure16!$A7493)</f>
        <v>61965466666.666672</v>
      </c>
      <c r="F7493" s="1">
        <f t="shared" si="238"/>
        <v>0</v>
      </c>
      <c r="G7493" s="1">
        <f t="shared" si="239"/>
        <v>0</v>
      </c>
      <c r="H7493">
        <f>SUMIFS(Data!Z:Z,Data!B:B,Figure16!B7493,Data!A:A,Figure16!A7493)</f>
        <v>1</v>
      </c>
    </row>
    <row r="7494" spans="1:8">
      <c r="A7494" s="27">
        <v>1986</v>
      </c>
      <c r="B7494" t="s">
        <v>123</v>
      </c>
      <c r="C7494" s="3">
        <f>SUMIFS(Data!F:F,Data!$B:$B,Figure16!$B7494,Data!$A:$A,Figure16!$A7494)</f>
        <v>0</v>
      </c>
      <c r="D7494" s="3">
        <f>SUMIFS(Data!Y:Y,Data!$B:$B,Figure16!$B7494,Data!$A:$A,Figure16!$A7494)</f>
        <v>0</v>
      </c>
      <c r="E7494" s="3">
        <f>SUMIFS(Data!Q:Q,Data!$B:$B,Figure16!$B7494,Data!$A:$A,Figure16!$A7494)</f>
        <v>60391604938.271606</v>
      </c>
      <c r="F7494" s="1">
        <f t="shared" si="238"/>
        <v>0</v>
      </c>
      <c r="G7494" s="1">
        <f t="shared" si="239"/>
        <v>0</v>
      </c>
      <c r="H7494">
        <f>SUMIFS(Data!Z:Z,Data!B:B,Figure16!B7494,Data!A:A,Figure16!A7494)</f>
        <v>1</v>
      </c>
    </row>
    <row r="7495" spans="1:8">
      <c r="A7495" s="27">
        <v>1987</v>
      </c>
      <c r="B7495" t="s">
        <v>123</v>
      </c>
      <c r="C7495" s="3">
        <f>SUMIFS(Data!F:F,Data!$B:$B,Figure16!$B7495,Data!$A:$A,Figure16!$A7495)</f>
        <v>0</v>
      </c>
      <c r="D7495" s="3">
        <f>SUMIFS(Data!Y:Y,Data!$B:$B,Figure16!$B7495,Data!$A:$A,Figure16!$A7495)</f>
        <v>0</v>
      </c>
      <c r="E7495" s="3">
        <f>SUMIFS(Data!Q:Q,Data!$B:$B,Figure16!$B7495,Data!$A:$A,Figure16!$A7495)</f>
        <v>48029034482.758621</v>
      </c>
      <c r="F7495" s="1">
        <f t="shared" si="238"/>
        <v>0</v>
      </c>
      <c r="G7495" s="1">
        <f t="shared" si="239"/>
        <v>0</v>
      </c>
      <c r="H7495">
        <f>SUMIFS(Data!Z:Z,Data!B:B,Figure16!B7495,Data!A:A,Figure16!A7495)</f>
        <v>1</v>
      </c>
    </row>
    <row r="7496" spans="1:8">
      <c r="A7496" s="27">
        <v>1988</v>
      </c>
      <c r="B7496" t="s">
        <v>123</v>
      </c>
      <c r="C7496" s="3">
        <f>SUMIFS(Data!F:F,Data!$B:$B,Figure16!$B7496,Data!$A:$A,Figure16!$A7496)</f>
        <v>0</v>
      </c>
      <c r="D7496" s="3">
        <f>SUMIFS(Data!Y:Y,Data!$B:$B,Figure16!$B7496,Data!$A:$A,Figure16!$A7496)</f>
        <v>0</v>
      </c>
      <c r="E7496" s="3">
        <f>SUMIFS(Data!Q:Q,Data!$B:$B,Figure16!$B7496,Data!$A:$A,Figure16!$A7496)</f>
        <v>60226413793.103447</v>
      </c>
      <c r="F7496" s="1">
        <f t="shared" si="238"/>
        <v>0</v>
      </c>
      <c r="G7496" s="1">
        <f t="shared" si="239"/>
        <v>0</v>
      </c>
      <c r="H7496">
        <f>SUMIFS(Data!Z:Z,Data!B:B,Figure16!B7496,Data!A:A,Figure16!A7496)</f>
        <v>1</v>
      </c>
    </row>
    <row r="7497" spans="1:8">
      <c r="A7497" s="27">
        <v>1989</v>
      </c>
      <c r="B7497" t="s">
        <v>123</v>
      </c>
      <c r="C7497" s="3">
        <f>SUMIFS(Data!F:F,Data!$B:$B,Figure16!$B7497,Data!$A:$A,Figure16!$A7497)</f>
        <v>0</v>
      </c>
      <c r="D7497" s="3">
        <f>SUMIFS(Data!Y:Y,Data!$B:$B,Figure16!$B7497,Data!$A:$A,Figure16!$A7497)</f>
        <v>0</v>
      </c>
      <c r="E7497" s="3">
        <f>SUMIFS(Data!Q:Q,Data!$B:$B,Figure16!$B7497,Data!$A:$A,Figure16!$A7497)</f>
        <v>43526253602.305473</v>
      </c>
      <c r="F7497" s="1">
        <f t="shared" si="238"/>
        <v>0</v>
      </c>
      <c r="G7497" s="1">
        <f t="shared" si="239"/>
        <v>0</v>
      </c>
      <c r="H7497">
        <f>SUMIFS(Data!Z:Z,Data!B:B,Figure16!B7497,Data!A:A,Figure16!A7497)</f>
        <v>1</v>
      </c>
    </row>
    <row r="7498" spans="1:8">
      <c r="A7498" s="27">
        <v>1990</v>
      </c>
      <c r="B7498" t="s">
        <v>123</v>
      </c>
      <c r="C7498" s="3">
        <f>SUMIFS(Data!F:F,Data!$B:$B,Figure16!$B7498,Data!$A:$A,Figure16!$A7498)</f>
        <v>0</v>
      </c>
      <c r="D7498" s="3">
        <f>SUMIFS(Data!Y:Y,Data!$B:$B,Figure16!$B7498,Data!$A:$A,Figure16!$A7498)</f>
        <v>0</v>
      </c>
      <c r="E7498" s="3">
        <f>SUMIFS(Data!Q:Q,Data!$B:$B,Figure16!$B7498,Data!$A:$A,Figure16!$A7498)</f>
        <v>48598315565.031982</v>
      </c>
      <c r="F7498" s="1">
        <f t="shared" si="238"/>
        <v>0</v>
      </c>
      <c r="G7498" s="1">
        <f t="shared" si="239"/>
        <v>0</v>
      </c>
      <c r="H7498">
        <f>SUMIFS(Data!Z:Z,Data!B:B,Figure16!B7498,Data!A:A,Figure16!A7498)</f>
        <v>1</v>
      </c>
    </row>
    <row r="7499" spans="1:8">
      <c r="A7499" s="27">
        <v>1991</v>
      </c>
      <c r="B7499" t="s">
        <v>123</v>
      </c>
      <c r="C7499" s="3">
        <f>SUMIFS(Data!F:F,Data!$B:$B,Figure16!$B7499,Data!$A:$A,Figure16!$A7499)</f>
        <v>0</v>
      </c>
      <c r="D7499" s="3">
        <f>SUMIFS(Data!Y:Y,Data!$B:$B,Figure16!$B7499,Data!$A:$A,Figure16!$A7499)</f>
        <v>0</v>
      </c>
      <c r="E7499" s="3">
        <f>SUMIFS(Data!Q:Q,Data!$B:$B,Figure16!$B7499,Data!$A:$A,Figure16!$A7499)</f>
        <v>53476971830.985916</v>
      </c>
      <c r="F7499" s="1">
        <f t="shared" si="238"/>
        <v>0</v>
      </c>
      <c r="G7499" s="1">
        <f t="shared" si="239"/>
        <v>0</v>
      </c>
      <c r="H7499">
        <f>SUMIFS(Data!Z:Z,Data!B:B,Figure16!B7499,Data!A:A,Figure16!A7499)</f>
        <v>1</v>
      </c>
    </row>
    <row r="7500" spans="1:8">
      <c r="A7500" s="27">
        <v>1992</v>
      </c>
      <c r="B7500" t="s">
        <v>123</v>
      </c>
      <c r="C7500" s="3">
        <f>SUMIFS(Data!F:F,Data!$B:$B,Figure16!$B7500,Data!$A:$A,Figure16!$A7500)</f>
        <v>0</v>
      </c>
      <c r="D7500" s="3">
        <f>SUMIFS(Data!Y:Y,Data!$B:$B,Figure16!$B7500,Data!$A:$A,Figure16!$A7500)</f>
        <v>0</v>
      </c>
      <c r="E7500" s="3">
        <f>SUMIFS(Data!Q:Q,Data!$B:$B,Figure16!$B7500,Data!$A:$A,Figure16!$A7500)</f>
        <v>60401798245.614037</v>
      </c>
      <c r="F7500" s="1">
        <f t="shared" si="238"/>
        <v>0</v>
      </c>
      <c r="G7500" s="1">
        <f t="shared" si="239"/>
        <v>0</v>
      </c>
      <c r="H7500">
        <f>SUMIFS(Data!Z:Z,Data!B:B,Figure16!B7500,Data!A:A,Figure16!A7500)</f>
        <v>1</v>
      </c>
    </row>
    <row r="7501" spans="1:8">
      <c r="A7501" s="27">
        <v>1993</v>
      </c>
      <c r="B7501" t="s">
        <v>123</v>
      </c>
      <c r="C7501" s="3">
        <f>SUMIFS(Data!F:F,Data!$B:$B,Figure16!$B7501,Data!$A:$A,Figure16!$A7501)</f>
        <v>0</v>
      </c>
      <c r="D7501" s="3">
        <f>SUMIFS(Data!Y:Y,Data!$B:$B,Figure16!$B7501,Data!$A:$A,Figure16!$A7501)</f>
        <v>0</v>
      </c>
      <c r="E7501" s="3">
        <f>SUMIFS(Data!Q:Q,Data!$B:$B,Figure16!$B7501,Data!$A:$A,Figure16!$A7501)</f>
        <v>60065011013.215858</v>
      </c>
      <c r="F7501" s="1">
        <f t="shared" si="238"/>
        <v>0</v>
      </c>
      <c r="G7501" s="1">
        <f t="shared" si="239"/>
        <v>0</v>
      </c>
      <c r="H7501">
        <f>SUMIFS(Data!Z:Z,Data!B:B,Figure16!B7501,Data!A:A,Figure16!A7501)</f>
        <v>1</v>
      </c>
    </row>
    <row r="7502" spans="1:8">
      <c r="A7502" s="27">
        <v>1994</v>
      </c>
      <c r="B7502" t="s">
        <v>123</v>
      </c>
      <c r="C7502" s="3">
        <f>SUMIFS(Data!F:F,Data!$B:$B,Figure16!$B7502,Data!$A:$A,Figure16!$A7502)</f>
        <v>0</v>
      </c>
      <c r="D7502" s="3">
        <f>SUMIFS(Data!Y:Y,Data!$B:$B,Figure16!$B7502,Data!$A:$A,Figure16!$A7502)</f>
        <v>0</v>
      </c>
      <c r="E7502" s="3">
        <f>SUMIFS(Data!Q:Q,Data!$B:$B,Figure16!$B7502,Data!$A:$A,Figure16!$A7502)</f>
        <v>58418666666.666672</v>
      </c>
      <c r="F7502" s="1">
        <f t="shared" si="238"/>
        <v>0</v>
      </c>
      <c r="G7502" s="1">
        <f t="shared" si="239"/>
        <v>0</v>
      </c>
      <c r="H7502">
        <f>SUMIFS(Data!Z:Z,Data!B:B,Figure16!B7502,Data!A:A,Figure16!A7502)</f>
        <v>1</v>
      </c>
    </row>
    <row r="7503" spans="1:8">
      <c r="A7503" s="27">
        <v>1995</v>
      </c>
      <c r="B7503" t="s">
        <v>123</v>
      </c>
      <c r="C7503" s="3">
        <f>SUMIFS(Data!F:F,Data!$B:$B,Figure16!$B7503,Data!$A:$A,Figure16!$A7503)</f>
        <v>0</v>
      </c>
      <c r="D7503" s="3">
        <f>SUMIFS(Data!Y:Y,Data!$B:$B,Figure16!$B7503,Data!$A:$A,Figure16!$A7503)</f>
        <v>0</v>
      </c>
      <c r="E7503" s="3">
        <f>SUMIFS(Data!Q:Q,Data!$B:$B,Figure16!$B7503,Data!$A:$A,Figure16!$A7503)</f>
        <v>77407726244.343887</v>
      </c>
      <c r="F7503" s="1">
        <f t="shared" si="238"/>
        <v>0</v>
      </c>
      <c r="G7503" s="1">
        <f t="shared" si="239"/>
        <v>0</v>
      </c>
      <c r="H7503">
        <f>SUMIFS(Data!Z:Z,Data!B:B,Figure16!B7503,Data!A:A,Figure16!A7503)</f>
        <v>1</v>
      </c>
    </row>
    <row r="7504" spans="1:8">
      <c r="A7504" s="27">
        <v>1996</v>
      </c>
      <c r="B7504" t="s">
        <v>123</v>
      </c>
      <c r="C7504" s="3">
        <f>SUMIFS(Data!F:F,Data!$B:$B,Figure16!$B7504,Data!$A:$A,Figure16!$A7504)</f>
        <v>0</v>
      </c>
      <c r="D7504" s="3">
        <f>SUMIFS(Data!Y:Y,Data!$B:$B,Figure16!$B7504,Data!$A:$A,Figure16!$A7504)</f>
        <v>0</v>
      </c>
      <c r="E7504" s="3">
        <f>SUMIFS(Data!Q:Q,Data!$B:$B,Figure16!$B7504,Data!$A:$A,Figure16!$A7504)</f>
        <v>70543211119.098984</v>
      </c>
      <c r="F7504" s="1">
        <f t="shared" si="238"/>
        <v>0</v>
      </c>
      <c r="G7504" s="1">
        <f t="shared" si="239"/>
        <v>0</v>
      </c>
      <c r="H7504">
        <f>SUMIFS(Data!Z:Z,Data!B:B,Figure16!B7504,Data!A:A,Figure16!A7504)</f>
        <v>1</v>
      </c>
    </row>
    <row r="7505" spans="1:8">
      <c r="A7505" s="27">
        <v>1997</v>
      </c>
      <c r="B7505" t="s">
        <v>123</v>
      </c>
      <c r="C7505" s="3">
        <f>SUMIFS(Data!F:F,Data!$B:$B,Figure16!$B7505,Data!$A:$A,Figure16!$A7505)</f>
        <v>0</v>
      </c>
      <c r="D7505" s="3">
        <f>SUMIFS(Data!Y:Y,Data!$B:$B,Figure16!$B7505,Data!$A:$A,Figure16!$A7505)</f>
        <v>0</v>
      </c>
      <c r="E7505" s="3">
        <f>SUMIFS(Data!Q:Q,Data!$B:$B,Figure16!$B7505,Data!$A:$A,Figure16!$A7505)</f>
        <v>85843534588.62056</v>
      </c>
      <c r="F7505" s="1">
        <f t="shared" si="238"/>
        <v>0</v>
      </c>
      <c r="G7505" s="1">
        <f t="shared" si="239"/>
        <v>0</v>
      </c>
      <c r="H7505">
        <f>SUMIFS(Data!Z:Z,Data!B:B,Figure16!B7505,Data!A:A,Figure16!A7505)</f>
        <v>1</v>
      </c>
    </row>
    <row r="7506" spans="1:8">
      <c r="A7506" s="27">
        <v>1998</v>
      </c>
      <c r="B7506" t="s">
        <v>123</v>
      </c>
      <c r="C7506" s="3">
        <f>SUMIFS(Data!F:F,Data!$B:$B,Figure16!$B7506,Data!$A:$A,Figure16!$A7506)</f>
        <v>0</v>
      </c>
      <c r="D7506" s="3">
        <f>SUMIFS(Data!Y:Y,Data!$B:$B,Figure16!$B7506,Data!$A:$A,Figure16!$A7506)</f>
        <v>0</v>
      </c>
      <c r="E7506" s="3">
        <f>SUMIFS(Data!Q:Q,Data!$B:$B,Figure16!$B7506,Data!$A:$A,Figure16!$A7506)</f>
        <v>91331203433.162888</v>
      </c>
      <c r="F7506" s="1">
        <f t="shared" si="238"/>
        <v>0</v>
      </c>
      <c r="G7506" s="1">
        <f t="shared" si="239"/>
        <v>0</v>
      </c>
      <c r="H7506">
        <f>SUMIFS(Data!Z:Z,Data!B:B,Figure16!B7506,Data!A:A,Figure16!A7506)</f>
        <v>1</v>
      </c>
    </row>
    <row r="7507" spans="1:8">
      <c r="A7507" s="27">
        <v>1999</v>
      </c>
      <c r="B7507" t="s">
        <v>123</v>
      </c>
      <c r="C7507" s="3">
        <f>SUMIFS(Data!F:F,Data!$B:$B,Figure16!$B7507,Data!$A:$A,Figure16!$A7507)</f>
        <v>0</v>
      </c>
      <c r="D7507" s="3">
        <f>SUMIFS(Data!Y:Y,Data!$B:$B,Figure16!$B7507,Data!$A:$A,Figure16!$A7507)</f>
        <v>0</v>
      </c>
      <c r="E7507" s="3">
        <f>SUMIFS(Data!Q:Q,Data!$B:$B,Figure16!$B7507,Data!$A:$A,Figure16!$A7507)</f>
        <v>97976886247.317154</v>
      </c>
      <c r="F7507" s="1">
        <f t="shared" si="238"/>
        <v>0</v>
      </c>
      <c r="G7507" s="1">
        <f t="shared" si="239"/>
        <v>0</v>
      </c>
      <c r="H7507">
        <f>SUMIFS(Data!Z:Z,Data!B:B,Figure16!B7507,Data!A:A,Figure16!A7507)</f>
        <v>1</v>
      </c>
    </row>
    <row r="7508" spans="1:8">
      <c r="A7508" s="27">
        <v>2000</v>
      </c>
      <c r="B7508" t="s">
        <v>123</v>
      </c>
      <c r="C7508" s="3">
        <f>SUMIFS(Data!F:F,Data!$B:$B,Figure16!$B7508,Data!$A:$A,Figure16!$A7508)</f>
        <v>0</v>
      </c>
      <c r="D7508" s="3">
        <f>SUMIFS(Data!Y:Y,Data!$B:$B,Figure16!$B7508,Data!$A:$A,Figure16!$A7508)</f>
        <v>0</v>
      </c>
      <c r="E7508" s="3">
        <f>SUMIFS(Data!Q:Q,Data!$B:$B,Figure16!$B7508,Data!$A:$A,Figure16!$A7508)</f>
        <v>117140723529.41176</v>
      </c>
      <c r="F7508" s="1">
        <f t="shared" si="238"/>
        <v>0</v>
      </c>
      <c r="G7508" s="1">
        <f t="shared" si="239"/>
        <v>0</v>
      </c>
      <c r="H7508">
        <f>SUMIFS(Data!Z:Z,Data!B:B,Figure16!B7508,Data!A:A,Figure16!A7508)</f>
        <v>1</v>
      </c>
    </row>
    <row r="7509" spans="1:8">
      <c r="A7509" s="27">
        <v>2001</v>
      </c>
      <c r="B7509" t="s">
        <v>123</v>
      </c>
      <c r="C7509" s="3">
        <f>SUMIFS(Data!F:F,Data!$B:$B,Figure16!$B7509,Data!$A:$A,Figure16!$A7509)</f>
        <v>0</v>
      </c>
      <c r="D7509" s="3">
        <f>SUMIFS(Data!Y:Y,Data!$B:$B,Figure16!$B7509,Data!$A:$A,Figure16!$A7509)</f>
        <v>0</v>
      </c>
      <c r="E7509" s="3">
        <f>SUMIFS(Data!Q:Q,Data!$B:$B,Figure16!$B7509,Data!$A:$A,Figure16!$A7509)</f>
        <v>122903960204.50462</v>
      </c>
      <c r="F7509" s="1">
        <f t="shared" si="238"/>
        <v>0</v>
      </c>
      <c r="G7509" s="1">
        <f t="shared" si="239"/>
        <v>0</v>
      </c>
      <c r="H7509">
        <f>SUMIFS(Data!Z:Z,Data!B:B,Figure16!B7509,Data!A:A,Figure16!A7509)</f>
        <v>1</v>
      </c>
    </row>
    <row r="7510" spans="1:8">
      <c r="A7510" s="27">
        <v>2002</v>
      </c>
      <c r="B7510" t="s">
        <v>123</v>
      </c>
      <c r="C7510" s="3">
        <f>SUMIFS(Data!F:F,Data!$B:$B,Figure16!$B7510,Data!$A:$A,Figure16!$A7510)</f>
        <v>0</v>
      </c>
      <c r="D7510" s="3">
        <f>SUMIFS(Data!Y:Y,Data!$B:$B,Figure16!$B7510,Data!$A:$A,Figure16!$A7510)</f>
        <v>0</v>
      </c>
      <c r="E7510" s="3">
        <f>SUMIFS(Data!Q:Q,Data!$B:$B,Figure16!$B7510,Data!$A:$A,Figure16!$A7510)</f>
        <v>92893587733.654922</v>
      </c>
      <c r="F7510" s="1">
        <f t="shared" si="238"/>
        <v>0</v>
      </c>
      <c r="G7510" s="1">
        <f t="shared" si="239"/>
        <v>0</v>
      </c>
      <c r="H7510">
        <f>SUMIFS(Data!Z:Z,Data!B:B,Figure16!B7510,Data!A:A,Figure16!A7510)</f>
        <v>1</v>
      </c>
    </row>
    <row r="7511" spans="1:8">
      <c r="A7511" s="27">
        <v>2003</v>
      </c>
      <c r="B7511" t="s">
        <v>123</v>
      </c>
      <c r="C7511" s="3">
        <f>SUMIFS(Data!F:F,Data!$B:$B,Figure16!$B7511,Data!$A:$A,Figure16!$A7511)</f>
        <v>0</v>
      </c>
      <c r="D7511" s="3">
        <f>SUMIFS(Data!Y:Y,Data!$B:$B,Figure16!$B7511,Data!$A:$A,Figure16!$A7511)</f>
        <v>0</v>
      </c>
      <c r="E7511" s="3">
        <f>SUMIFS(Data!Q:Q,Data!$B:$B,Figure16!$B7511,Data!$A:$A,Figure16!$A7511)</f>
        <v>83620628582.108154</v>
      </c>
      <c r="F7511" s="1">
        <f t="shared" si="238"/>
        <v>0</v>
      </c>
      <c r="G7511" s="1">
        <f t="shared" si="239"/>
        <v>0</v>
      </c>
      <c r="H7511">
        <f>SUMIFS(Data!Z:Z,Data!B:B,Figure16!B7511,Data!A:A,Figure16!A7511)</f>
        <v>1</v>
      </c>
    </row>
    <row r="7512" spans="1:8">
      <c r="A7512" s="27">
        <v>2004</v>
      </c>
      <c r="B7512" t="s">
        <v>123</v>
      </c>
      <c r="C7512" s="3">
        <f>SUMIFS(Data!F:F,Data!$B:$B,Figure16!$B7512,Data!$A:$A,Figure16!$A7512)</f>
        <v>0</v>
      </c>
      <c r="D7512" s="3">
        <f>SUMIFS(Data!Y:Y,Data!$B:$B,Figure16!$B7512,Data!$A:$A,Figure16!$A7512)</f>
        <v>0</v>
      </c>
      <c r="E7512" s="3">
        <f>SUMIFS(Data!Q:Q,Data!$B:$B,Figure16!$B7512,Data!$A:$A,Figure16!$A7512)</f>
        <v>112453382329.61455</v>
      </c>
      <c r="F7512" s="1">
        <f t="shared" si="238"/>
        <v>0</v>
      </c>
      <c r="G7512" s="1">
        <f t="shared" si="239"/>
        <v>0</v>
      </c>
      <c r="H7512">
        <f>SUMIFS(Data!Z:Z,Data!B:B,Figure16!B7512,Data!A:A,Figure16!A7512)</f>
        <v>1</v>
      </c>
    </row>
    <row r="7513" spans="1:8">
      <c r="A7513" s="27">
        <v>2005</v>
      </c>
      <c r="B7513" t="s">
        <v>123</v>
      </c>
      <c r="C7513" s="3">
        <f>SUMIFS(Data!F:F,Data!$B:$B,Figure16!$B7513,Data!$A:$A,Figure16!$A7513)</f>
        <v>0</v>
      </c>
      <c r="D7513" s="3">
        <f>SUMIFS(Data!Y:Y,Data!$B:$B,Figure16!$B7513,Data!$A:$A,Figure16!$A7513)</f>
        <v>0</v>
      </c>
      <c r="E7513" s="3">
        <f>SUMIFS(Data!Q:Q,Data!$B:$B,Figure16!$B7513,Data!$A:$A,Figure16!$A7513)</f>
        <v>145510008134.74976</v>
      </c>
      <c r="F7513" s="1">
        <f t="shared" si="238"/>
        <v>0</v>
      </c>
      <c r="G7513" s="1">
        <f t="shared" si="239"/>
        <v>0</v>
      </c>
      <c r="H7513">
        <f>SUMIFS(Data!Z:Z,Data!B:B,Figure16!B7513,Data!A:A,Figure16!A7513)</f>
        <v>1</v>
      </c>
    </row>
    <row r="7514" spans="1:8">
      <c r="A7514" s="27">
        <v>2006</v>
      </c>
      <c r="B7514" t="s">
        <v>123</v>
      </c>
      <c r="C7514" s="3">
        <f>SUMIFS(Data!F:F,Data!$B:$B,Figure16!$B7514,Data!$A:$A,Figure16!$A7514)</f>
        <v>0</v>
      </c>
      <c r="D7514" s="3">
        <f>SUMIFS(Data!Y:Y,Data!$B:$B,Figure16!$B7514,Data!$A:$A,Figure16!$A7514)</f>
        <v>0</v>
      </c>
      <c r="E7514" s="3">
        <f>SUMIFS(Data!Q:Q,Data!$B:$B,Figure16!$B7514,Data!$A:$A,Figure16!$A7514)</f>
        <v>183477522123.89383</v>
      </c>
      <c r="F7514" s="1">
        <f t="shared" si="238"/>
        <v>0</v>
      </c>
      <c r="G7514" s="1">
        <f t="shared" si="239"/>
        <v>0</v>
      </c>
      <c r="H7514">
        <f>SUMIFS(Data!Z:Z,Data!B:B,Figure16!B7514,Data!A:A,Figure16!A7514)</f>
        <v>1</v>
      </c>
    </row>
    <row r="7515" spans="1:8">
      <c r="A7515" s="27">
        <v>2007</v>
      </c>
      <c r="B7515" t="s">
        <v>123</v>
      </c>
      <c r="C7515" s="3">
        <f>SUMIFS(Data!F:F,Data!$B:$B,Figure16!$B7515,Data!$A:$A,Figure16!$A7515)</f>
        <v>4000000000</v>
      </c>
      <c r="D7515" s="3">
        <f>SUMIFS(Data!Y:Y,Data!$B:$B,Figure16!$B7515,Data!$A:$A,Figure16!$A7515)</f>
        <v>0</v>
      </c>
      <c r="E7515" s="3">
        <f>SUMIFS(Data!Q:Q,Data!$B:$B,Figure16!$B7515,Data!$A:$A,Figure16!$A7515)</f>
        <v>230364012575.68701</v>
      </c>
      <c r="F7515" s="1">
        <f t="shared" si="238"/>
        <v>1.7363823260743836</v>
      </c>
      <c r="G7515" s="1">
        <f t="shared" si="239"/>
        <v>0</v>
      </c>
      <c r="H7515">
        <f>SUMIFS(Data!Z:Z,Data!B:B,Figure16!B7515,Data!A:A,Figure16!A7515)</f>
        <v>1</v>
      </c>
    </row>
    <row r="7516" spans="1:8">
      <c r="A7516" s="27">
        <v>2008</v>
      </c>
      <c r="B7516" t="s">
        <v>123</v>
      </c>
      <c r="C7516" s="3">
        <f>SUMIFS(Data!F:F,Data!$B:$B,Figure16!$B7516,Data!$A:$A,Figure16!$A7516)</f>
        <v>4000000000</v>
      </c>
      <c r="D7516" s="3">
        <f>SUMIFS(Data!Y:Y,Data!$B:$B,Figure16!$B7516,Data!$A:$A,Figure16!$A7516)</f>
        <v>0</v>
      </c>
      <c r="E7516" s="3">
        <f>SUMIFS(Data!Q:Q,Data!$B:$B,Figure16!$B7516,Data!$A:$A,Figure16!$A7516)</f>
        <v>315953388510.67792</v>
      </c>
      <c r="F7516" s="1">
        <f t="shared" si="238"/>
        <v>1.2660095271821452</v>
      </c>
      <c r="G7516" s="1">
        <f t="shared" si="239"/>
        <v>0</v>
      </c>
      <c r="H7516">
        <f>SUMIFS(Data!Z:Z,Data!B:B,Figure16!B7516,Data!A:A,Figure16!A7516)</f>
        <v>1</v>
      </c>
    </row>
    <row r="7517" spans="1:8">
      <c r="A7517" s="27">
        <v>2009</v>
      </c>
      <c r="B7517" t="s">
        <v>123</v>
      </c>
      <c r="C7517" s="3">
        <f>SUMIFS(Data!F:F,Data!$B:$B,Figure16!$B7517,Data!$A:$A,Figure16!$A7517)</f>
        <v>1000000000</v>
      </c>
      <c r="D7517" s="3">
        <f>SUMIFS(Data!Y:Y,Data!$B:$B,Figure16!$B7517,Data!$A:$A,Figure16!$A7517)</f>
        <v>0</v>
      </c>
      <c r="E7517" s="3">
        <f>SUMIFS(Data!Q:Q,Data!$B:$B,Figure16!$B7517,Data!$A:$A,Figure16!$A7517)</f>
        <v>329787628928.4715</v>
      </c>
      <c r="F7517" s="1">
        <f t="shared" si="238"/>
        <v>0.30322544337067681</v>
      </c>
      <c r="G7517" s="1">
        <f t="shared" si="239"/>
        <v>0</v>
      </c>
      <c r="H7517">
        <f>SUMIFS(Data!Z:Z,Data!B:B,Figure16!B7517,Data!A:A,Figure16!A7517)</f>
        <v>1</v>
      </c>
    </row>
    <row r="7518" spans="1:8">
      <c r="A7518" s="27">
        <v>2010</v>
      </c>
      <c r="B7518" t="s">
        <v>123</v>
      </c>
      <c r="C7518" s="3">
        <f>SUMIFS(Data!F:F,Data!$B:$B,Figure16!$B7518,Data!$A:$A,Figure16!$A7518)</f>
        <v>21400000000</v>
      </c>
      <c r="D7518" s="3">
        <f>SUMIFS(Data!Y:Y,Data!$B:$B,Figure16!$B7518,Data!$A:$A,Figure16!$A7518)</f>
        <v>0</v>
      </c>
      <c r="E7518" s="3">
        <f>SUMIFS(Data!Q:Q,Data!$B:$B,Figure16!$B7518,Data!$A:$A,Figure16!$A7518)</f>
        <v>393192354510.65308</v>
      </c>
      <c r="F7518" s="1">
        <f t="shared" si="238"/>
        <v>5.4426287170902237</v>
      </c>
      <c r="G7518" s="1">
        <f t="shared" si="239"/>
        <v>0</v>
      </c>
      <c r="H7518">
        <f>SUMIFS(Data!Z:Z,Data!B:B,Figure16!B7518,Data!A:A,Figure16!A7518)</f>
        <v>1</v>
      </c>
    </row>
    <row r="7519" spans="1:8">
      <c r="A7519" s="27">
        <v>2011</v>
      </c>
      <c r="B7519" t="s">
        <v>123</v>
      </c>
      <c r="C7519" s="3">
        <f>SUMIFS(Data!F:F,Data!$B:$B,Figure16!$B7519,Data!$A:$A,Figure16!$A7519)</f>
        <v>9500000000</v>
      </c>
      <c r="D7519" s="3">
        <f>SUMIFS(Data!Y:Y,Data!$B:$B,Figure16!$B7519,Data!$A:$A,Figure16!$A7519)</f>
        <v>0</v>
      </c>
      <c r="E7519" s="3">
        <f>SUMIFS(Data!Q:Q,Data!$B:$B,Figure16!$B7519,Data!$A:$A,Figure16!$A7519)</f>
        <v>316482190800.36371</v>
      </c>
      <c r="F7519" s="1">
        <f t="shared" si="238"/>
        <v>3.0017486848075379</v>
      </c>
      <c r="G7519" s="1">
        <f t="shared" si="239"/>
        <v>0</v>
      </c>
      <c r="H7519">
        <f>SUMIFS(Data!Z:Z,Data!B:B,Figure16!B7519,Data!A:A,Figure16!A7519)</f>
        <v>1</v>
      </c>
    </row>
    <row r="7520" spans="1:8">
      <c r="A7520" s="27">
        <v>2012</v>
      </c>
      <c r="B7520" t="s">
        <v>123</v>
      </c>
      <c r="C7520" s="3">
        <f>SUMIFS(Data!F:F,Data!$B:$B,Figure16!$B7520,Data!$A:$A,Figure16!$A7520)</f>
        <v>4500000000</v>
      </c>
      <c r="D7520" s="3">
        <f>SUMIFS(Data!Y:Y,Data!$B:$B,Figure16!$B7520,Data!$A:$A,Figure16!$A7520)</f>
        <v>0</v>
      </c>
      <c r="E7520" s="3">
        <f>SUMIFS(Data!Q:Q,Data!$B:$B,Figure16!$B7520,Data!$A:$A,Figure16!$A7520)</f>
        <v>381286237847.66748</v>
      </c>
      <c r="F7520" s="1">
        <f t="shared" si="238"/>
        <v>1.1802156892423306</v>
      </c>
      <c r="G7520" s="1">
        <f t="shared" si="239"/>
        <v>0</v>
      </c>
      <c r="H7520">
        <f>SUMIFS(Data!Z:Z,Data!B:B,Figure16!B7520,Data!A:A,Figure16!A7520)</f>
        <v>1</v>
      </c>
    </row>
    <row r="7521" spans="1:8">
      <c r="A7521" s="27">
        <v>2013</v>
      </c>
      <c r="B7521" t="s">
        <v>123</v>
      </c>
      <c r="C7521" s="3">
        <f>SUMIFS(Data!F:F,Data!$B:$B,Figure16!$B7521,Data!$A:$A,Figure16!$A7521)</f>
        <v>10091000000</v>
      </c>
      <c r="D7521" s="3">
        <f>SUMIFS(Data!Y:Y,Data!$B:$B,Figure16!$B7521,Data!$A:$A,Figure16!$A7521)</f>
        <v>0</v>
      </c>
      <c r="E7521" s="3">
        <f>SUMIFS(Data!Q:Q,Data!$B:$B,Figure16!$B7521,Data!$A:$A,Figure16!$A7521)</f>
        <v>371005379786.56622</v>
      </c>
      <c r="F7521" s="1">
        <f t="shared" si="238"/>
        <v>2.7199066508968683</v>
      </c>
      <c r="G7521" s="1">
        <f t="shared" si="239"/>
        <v>0</v>
      </c>
      <c r="H7521">
        <f>SUMIFS(Data!Z:Z,Data!B:B,Figure16!B7521,Data!A:A,Figure16!A7521)</f>
        <v>1</v>
      </c>
    </row>
    <row r="7522" spans="1:8">
      <c r="A7522" s="27">
        <v>2014</v>
      </c>
      <c r="B7522" t="s">
        <v>123</v>
      </c>
      <c r="C7522" s="3">
        <f>SUMIFS(Data!F:F,Data!$B:$B,Figure16!$B7522,Data!$A:$A,Figure16!$A7522)</f>
        <v>4691000000</v>
      </c>
      <c r="D7522" s="3">
        <f>SUMIFS(Data!Y:Y,Data!$B:$B,Figure16!$B7522,Data!$A:$A,Figure16!$A7522)</f>
        <v>0</v>
      </c>
      <c r="E7522" s="3">
        <f>SUMIFS(Data!Q:Q,Data!$B:$B,Figure16!$B7522,Data!$A:$A,Figure16!$A7522)</f>
        <v>482359318767.70313</v>
      </c>
      <c r="F7522" s="1">
        <f t="shared" si="238"/>
        <v>0.97251153185642392</v>
      </c>
      <c r="G7522" s="1">
        <f t="shared" si="239"/>
        <v>0</v>
      </c>
      <c r="H7522">
        <f>SUMIFS(Data!Z:Z,Data!B:B,Figure16!B7522,Data!A:A,Figure16!A7522)</f>
        <v>1</v>
      </c>
    </row>
    <row r="7523" spans="1:8">
      <c r="A7523" s="27">
        <v>2015</v>
      </c>
      <c r="B7523" t="s">
        <v>123</v>
      </c>
      <c r="C7523" s="3">
        <f>SUMIFS(Data!F:F,Data!$B:$B,Figure16!$B7523,Data!$A:$A,Figure16!$A7523)</f>
        <v>5000000000</v>
      </c>
      <c r="D7523" s="3">
        <f>SUMIFS(Data!Y:Y,Data!$B:$B,Figure16!$B7523,Data!$A:$A,Figure16!$A7523)</f>
        <v>0</v>
      </c>
      <c r="E7523" s="3">
        <f>SUMIFS(Data!Q:Q,Data!$B:$B,Figure16!$B7523,Data!$A:$A,Figure16!$A7523)</f>
        <v>0</v>
      </c>
      <c r="F7523" s="1" t="str">
        <f t="shared" si="238"/>
        <v/>
      </c>
      <c r="G7523" s="1" t="str">
        <f t="shared" si="239"/>
        <v/>
      </c>
      <c r="H7523">
        <f>SUMIFS(Data!Z:Z,Data!B:B,Figure16!B7523,Data!A:A,Figure16!A7523)</f>
        <v>1</v>
      </c>
    </row>
    <row r="7524" spans="1:8">
      <c r="A7524" s="27">
        <v>2016</v>
      </c>
      <c r="B7524" t="s">
        <v>123</v>
      </c>
      <c r="C7524" s="3">
        <f>SUMIFS(Data!F:F,Data!$B:$B,Figure16!$B7524,Data!$A:$A,Figure16!$A7524)</f>
        <v>2200000000</v>
      </c>
      <c r="D7524" s="3">
        <f>SUMIFS(Data!Y:Y,Data!$B:$B,Figure16!$B7524,Data!$A:$A,Figure16!$A7524)</f>
        <v>0</v>
      </c>
      <c r="E7524" s="3">
        <f>SUMIFS(Data!Q:Q,Data!$B:$B,Figure16!$B7524,Data!$A:$A,Figure16!$A7524)</f>
        <v>0</v>
      </c>
      <c r="F7524" s="1" t="str">
        <f t="shared" si="238"/>
        <v/>
      </c>
      <c r="G7524" s="1" t="str">
        <f t="shared" si="239"/>
        <v/>
      </c>
      <c r="H7524">
        <f>SUMIFS(Data!Z:Z,Data!B:B,Figure16!B7524,Data!A:A,Figure16!A7524)</f>
        <v>1</v>
      </c>
    </row>
    <row r="7525" spans="1:8">
      <c r="A7525" s="27">
        <v>2017</v>
      </c>
      <c r="B7525" t="s">
        <v>123</v>
      </c>
      <c r="C7525" s="3">
        <f>SUMIFS(Data!F:F,Data!$B:$B,Figure16!$B7525,Data!$A:$A,Figure16!$A7525)</f>
        <v>0</v>
      </c>
      <c r="D7525" s="3">
        <f>SUMIFS(Data!Y:Y,Data!$B:$B,Figure16!$B7525,Data!$A:$A,Figure16!$A7525)</f>
        <v>0</v>
      </c>
      <c r="E7525" s="3">
        <f>SUMIFS(Data!Q:Q,Data!$B:$B,Figure16!$B7525,Data!$A:$A,Figure16!$A7525)</f>
        <v>0</v>
      </c>
      <c r="F7525" s="1" t="str">
        <f t="shared" si="238"/>
        <v/>
      </c>
      <c r="G7525" s="1" t="str">
        <f t="shared" si="239"/>
        <v/>
      </c>
      <c r="H7525">
        <f>SUMIFS(Data!Z:Z,Data!B:B,Figure16!B7525,Data!A:A,Figure16!A7525)</f>
        <v>1</v>
      </c>
    </row>
    <row r="7526" spans="1:8">
      <c r="A7526" s="27">
        <v>1950</v>
      </c>
      <c r="B7526" t="s">
        <v>14</v>
      </c>
      <c r="C7526" s="3">
        <f>SUMIFS(Data!F:F,Data!$B:$B,Figure16!$B7526,Data!$A:$A,Figure16!$A7526)</f>
        <v>0</v>
      </c>
      <c r="D7526" s="3">
        <f>SUMIFS(Data!Y:Y,Data!$B:$B,Figure16!$B7526,Data!$A:$A,Figure16!$A7526)</f>
        <v>0</v>
      </c>
      <c r="E7526" s="3">
        <f>SUMIFS(Data!Q:Q,Data!$B:$B,Figure16!$B7526,Data!$A:$A,Figure16!$A7526)</f>
        <v>0</v>
      </c>
      <c r="F7526" s="1" t="str">
        <f t="shared" si="238"/>
        <v/>
      </c>
      <c r="G7526" s="1" t="str">
        <f t="shared" si="239"/>
        <v/>
      </c>
      <c r="H7526">
        <f>SUMIFS(Data!Z:Z,Data!B:B,Figure16!B7526,Data!A:A,Figure16!A7526)</f>
        <v>1</v>
      </c>
    </row>
    <row r="7527" spans="1:8">
      <c r="A7527" s="27">
        <v>1951</v>
      </c>
      <c r="B7527" t="s">
        <v>14</v>
      </c>
      <c r="C7527" s="3">
        <f>SUMIFS(Data!F:F,Data!$B:$B,Figure16!$B7527,Data!$A:$A,Figure16!$A7527)</f>
        <v>0</v>
      </c>
      <c r="D7527" s="3">
        <f>SUMIFS(Data!Y:Y,Data!$B:$B,Figure16!$B7527,Data!$A:$A,Figure16!$A7527)</f>
        <v>0</v>
      </c>
      <c r="E7527" s="3">
        <f>SUMIFS(Data!Q:Q,Data!$B:$B,Figure16!$B7527,Data!$A:$A,Figure16!$A7527)</f>
        <v>0</v>
      </c>
      <c r="F7527" s="1" t="str">
        <f t="shared" si="238"/>
        <v/>
      </c>
      <c r="G7527" s="1" t="str">
        <f t="shared" si="239"/>
        <v/>
      </c>
      <c r="H7527">
        <f>SUMIFS(Data!Z:Z,Data!B:B,Figure16!B7527,Data!A:A,Figure16!A7527)</f>
        <v>1</v>
      </c>
    </row>
    <row r="7528" spans="1:8">
      <c r="A7528" s="27">
        <v>1952</v>
      </c>
      <c r="B7528" t="s">
        <v>14</v>
      </c>
      <c r="C7528" s="3">
        <f>SUMIFS(Data!F:F,Data!$B:$B,Figure16!$B7528,Data!$A:$A,Figure16!$A7528)</f>
        <v>0</v>
      </c>
      <c r="D7528" s="3">
        <f>SUMIFS(Data!Y:Y,Data!$B:$B,Figure16!$B7528,Data!$A:$A,Figure16!$A7528)</f>
        <v>0</v>
      </c>
      <c r="E7528" s="3">
        <f>SUMIFS(Data!Q:Q,Data!$B:$B,Figure16!$B7528,Data!$A:$A,Figure16!$A7528)</f>
        <v>0</v>
      </c>
      <c r="F7528" s="1" t="str">
        <f t="shared" si="238"/>
        <v/>
      </c>
      <c r="G7528" s="1" t="str">
        <f t="shared" si="239"/>
        <v/>
      </c>
      <c r="H7528">
        <f>SUMIFS(Data!Z:Z,Data!B:B,Figure16!B7528,Data!A:A,Figure16!A7528)</f>
        <v>1</v>
      </c>
    </row>
    <row r="7529" spans="1:8">
      <c r="A7529" s="27">
        <v>1953</v>
      </c>
      <c r="B7529" t="s">
        <v>14</v>
      </c>
      <c r="C7529" s="3">
        <f>SUMIFS(Data!F:F,Data!$B:$B,Figure16!$B7529,Data!$A:$A,Figure16!$A7529)</f>
        <v>0</v>
      </c>
      <c r="D7529" s="3">
        <f>SUMIFS(Data!Y:Y,Data!$B:$B,Figure16!$B7529,Data!$A:$A,Figure16!$A7529)</f>
        <v>0</v>
      </c>
      <c r="E7529" s="3">
        <f>SUMIFS(Data!Q:Q,Data!$B:$B,Figure16!$B7529,Data!$A:$A,Figure16!$A7529)</f>
        <v>0</v>
      </c>
      <c r="F7529" s="1" t="str">
        <f t="shared" si="238"/>
        <v/>
      </c>
      <c r="G7529" s="1" t="str">
        <f t="shared" si="239"/>
        <v/>
      </c>
      <c r="H7529">
        <f>SUMIFS(Data!Z:Z,Data!B:B,Figure16!B7529,Data!A:A,Figure16!A7529)</f>
        <v>1</v>
      </c>
    </row>
    <row r="7530" spans="1:8">
      <c r="A7530" s="27">
        <v>1954</v>
      </c>
      <c r="B7530" t="s">
        <v>14</v>
      </c>
      <c r="C7530" s="3">
        <f>SUMIFS(Data!F:F,Data!$B:$B,Figure16!$B7530,Data!$A:$A,Figure16!$A7530)</f>
        <v>0</v>
      </c>
      <c r="D7530" s="3">
        <f>SUMIFS(Data!Y:Y,Data!$B:$B,Figure16!$B7530,Data!$A:$A,Figure16!$A7530)</f>
        <v>0</v>
      </c>
      <c r="E7530" s="3">
        <f>SUMIFS(Data!Q:Q,Data!$B:$B,Figure16!$B7530,Data!$A:$A,Figure16!$A7530)</f>
        <v>0</v>
      </c>
      <c r="F7530" s="1" t="str">
        <f t="shared" si="238"/>
        <v/>
      </c>
      <c r="G7530" s="1" t="str">
        <f t="shared" si="239"/>
        <v/>
      </c>
      <c r="H7530">
        <f>SUMIFS(Data!Z:Z,Data!B:B,Figure16!B7530,Data!A:A,Figure16!A7530)</f>
        <v>1</v>
      </c>
    </row>
    <row r="7531" spans="1:8">
      <c r="A7531" s="27">
        <v>1955</v>
      </c>
      <c r="B7531" t="s">
        <v>14</v>
      </c>
      <c r="C7531" s="3">
        <f>SUMIFS(Data!F:F,Data!$B:$B,Figure16!$B7531,Data!$A:$A,Figure16!$A7531)</f>
        <v>340000000</v>
      </c>
      <c r="D7531" s="3">
        <f>SUMIFS(Data!Y:Y,Data!$B:$B,Figure16!$B7531,Data!$A:$A,Figure16!$A7531)</f>
        <v>0</v>
      </c>
      <c r="E7531" s="3">
        <f>SUMIFS(Data!Q:Q,Data!$B:$B,Figure16!$B7531,Data!$A:$A,Figure16!$A7531)</f>
        <v>0</v>
      </c>
      <c r="F7531" s="1" t="str">
        <f t="shared" si="238"/>
        <v/>
      </c>
      <c r="G7531" s="1" t="str">
        <f t="shared" si="239"/>
        <v/>
      </c>
      <c r="H7531">
        <f>SUMIFS(Data!Z:Z,Data!B:B,Figure16!B7531,Data!A:A,Figure16!A7531)</f>
        <v>1</v>
      </c>
    </row>
    <row r="7532" spans="1:8">
      <c r="A7532" s="27">
        <v>1956</v>
      </c>
      <c r="B7532" t="s">
        <v>14</v>
      </c>
      <c r="C7532" s="3">
        <f>SUMIFS(Data!F:F,Data!$B:$B,Figure16!$B7532,Data!$A:$A,Figure16!$A7532)</f>
        <v>0</v>
      </c>
      <c r="D7532" s="3">
        <f>SUMIFS(Data!Y:Y,Data!$B:$B,Figure16!$B7532,Data!$A:$A,Figure16!$A7532)</f>
        <v>0</v>
      </c>
      <c r="E7532" s="3">
        <f>SUMIFS(Data!Q:Q,Data!$B:$B,Figure16!$B7532,Data!$A:$A,Figure16!$A7532)</f>
        <v>0</v>
      </c>
      <c r="F7532" s="1" t="str">
        <f t="shared" si="238"/>
        <v/>
      </c>
      <c r="G7532" s="1" t="str">
        <f t="shared" si="239"/>
        <v/>
      </c>
      <c r="H7532">
        <f>SUMIFS(Data!Z:Z,Data!B:B,Figure16!B7532,Data!A:A,Figure16!A7532)</f>
        <v>1</v>
      </c>
    </row>
    <row r="7533" spans="1:8">
      <c r="A7533" s="27">
        <v>1957</v>
      </c>
      <c r="B7533" t="s">
        <v>14</v>
      </c>
      <c r="C7533" s="3">
        <f>SUMIFS(Data!F:F,Data!$B:$B,Figure16!$B7533,Data!$A:$A,Figure16!$A7533)</f>
        <v>0</v>
      </c>
      <c r="D7533" s="3">
        <f>SUMIFS(Data!Y:Y,Data!$B:$B,Figure16!$B7533,Data!$A:$A,Figure16!$A7533)</f>
        <v>0</v>
      </c>
      <c r="E7533" s="3">
        <f>SUMIFS(Data!Q:Q,Data!$B:$B,Figure16!$B7533,Data!$A:$A,Figure16!$A7533)</f>
        <v>0</v>
      </c>
      <c r="F7533" s="1" t="str">
        <f t="shared" si="238"/>
        <v/>
      </c>
      <c r="G7533" s="1" t="str">
        <f t="shared" si="239"/>
        <v/>
      </c>
      <c r="H7533">
        <f>SUMIFS(Data!Z:Z,Data!B:B,Figure16!B7533,Data!A:A,Figure16!A7533)</f>
        <v>1</v>
      </c>
    </row>
    <row r="7534" spans="1:8">
      <c r="A7534" s="27">
        <v>1958</v>
      </c>
      <c r="B7534" t="s">
        <v>14</v>
      </c>
      <c r="C7534" s="3">
        <f>SUMIFS(Data!F:F,Data!$B:$B,Figure16!$B7534,Data!$A:$A,Figure16!$A7534)</f>
        <v>0</v>
      </c>
      <c r="D7534" s="3">
        <f>SUMIFS(Data!Y:Y,Data!$B:$B,Figure16!$B7534,Data!$A:$A,Figure16!$A7534)</f>
        <v>0</v>
      </c>
      <c r="E7534" s="3">
        <f>SUMIFS(Data!Q:Q,Data!$B:$B,Figure16!$B7534,Data!$A:$A,Figure16!$A7534)</f>
        <v>0</v>
      </c>
      <c r="F7534" s="1" t="str">
        <f t="shared" si="238"/>
        <v/>
      </c>
      <c r="G7534" s="1" t="str">
        <f t="shared" si="239"/>
        <v/>
      </c>
      <c r="H7534">
        <f>SUMIFS(Data!Z:Z,Data!B:B,Figure16!B7534,Data!A:A,Figure16!A7534)</f>
        <v>1</v>
      </c>
    </row>
    <row r="7535" spans="1:8">
      <c r="A7535" s="27">
        <v>1959</v>
      </c>
      <c r="B7535" t="s">
        <v>14</v>
      </c>
      <c r="C7535" s="3">
        <f>SUMIFS(Data!F:F,Data!$B:$B,Figure16!$B7535,Data!$A:$A,Figure16!$A7535)</f>
        <v>171000000</v>
      </c>
      <c r="D7535" s="3">
        <f>SUMIFS(Data!Y:Y,Data!$B:$B,Figure16!$B7535,Data!$A:$A,Figure16!$A7535)</f>
        <v>0</v>
      </c>
      <c r="E7535" s="3">
        <f>SUMIFS(Data!Q:Q,Data!$B:$B,Figure16!$B7535,Data!$A:$A,Figure16!$A7535)</f>
        <v>0</v>
      </c>
      <c r="F7535" s="1" t="str">
        <f t="shared" si="238"/>
        <v/>
      </c>
      <c r="G7535" s="1" t="str">
        <f t="shared" si="239"/>
        <v/>
      </c>
      <c r="H7535">
        <f>SUMIFS(Data!Z:Z,Data!B:B,Figure16!B7535,Data!A:A,Figure16!A7535)</f>
        <v>1</v>
      </c>
    </row>
    <row r="7536" spans="1:8">
      <c r="A7536" s="27">
        <v>1960</v>
      </c>
      <c r="B7536" t="s">
        <v>14</v>
      </c>
      <c r="C7536" s="3">
        <f>SUMIFS(Data!F:F,Data!$B:$B,Figure16!$B7536,Data!$A:$A,Figure16!$A7536)</f>
        <v>0</v>
      </c>
      <c r="D7536" s="3">
        <f>SUMIFS(Data!Y:Y,Data!$B:$B,Figure16!$B7536,Data!$A:$A,Figure16!$A7536)</f>
        <v>0</v>
      </c>
      <c r="E7536" s="3">
        <f>SUMIFS(Data!Q:Q,Data!$B:$B,Figure16!$B7536,Data!$A:$A,Figure16!$A7536)</f>
        <v>0</v>
      </c>
      <c r="F7536" s="1" t="str">
        <f t="shared" si="238"/>
        <v/>
      </c>
      <c r="G7536" s="1" t="str">
        <f t="shared" si="239"/>
        <v/>
      </c>
      <c r="H7536">
        <f>SUMIFS(Data!Z:Z,Data!B:B,Figure16!B7536,Data!A:A,Figure16!A7536)</f>
        <v>1</v>
      </c>
    </row>
    <row r="7537" spans="1:8">
      <c r="A7537" s="27">
        <v>1961</v>
      </c>
      <c r="B7537" t="s">
        <v>14</v>
      </c>
      <c r="C7537" s="3">
        <f>SUMIFS(Data!F:F,Data!$B:$B,Figure16!$B7537,Data!$A:$A,Figure16!$A7537)</f>
        <v>157500000</v>
      </c>
      <c r="D7537" s="3">
        <f>SUMIFS(Data!Y:Y,Data!$B:$B,Figure16!$B7537,Data!$A:$A,Figure16!$A7537)</f>
        <v>0</v>
      </c>
      <c r="E7537" s="3">
        <f>SUMIFS(Data!Q:Q,Data!$B:$B,Figure16!$B7537,Data!$A:$A,Figure16!$A7537)</f>
        <v>0</v>
      </c>
      <c r="F7537" s="1" t="str">
        <f t="shared" si="238"/>
        <v/>
      </c>
      <c r="G7537" s="1" t="str">
        <f t="shared" si="239"/>
        <v/>
      </c>
      <c r="H7537">
        <f>SUMIFS(Data!Z:Z,Data!B:B,Figure16!B7537,Data!A:A,Figure16!A7537)</f>
        <v>1</v>
      </c>
    </row>
    <row r="7538" spans="1:8">
      <c r="A7538" s="27">
        <v>1962</v>
      </c>
      <c r="B7538" t="s">
        <v>14</v>
      </c>
      <c r="C7538" s="3">
        <f>SUMIFS(Data!F:F,Data!$B:$B,Figure16!$B7538,Data!$A:$A,Figure16!$A7538)</f>
        <v>0</v>
      </c>
      <c r="D7538" s="3">
        <f>SUMIFS(Data!Y:Y,Data!$B:$B,Figure16!$B7538,Data!$A:$A,Figure16!$A7538)</f>
        <v>0</v>
      </c>
      <c r="E7538" s="3">
        <f>SUMIFS(Data!Q:Q,Data!$B:$B,Figure16!$B7538,Data!$A:$A,Figure16!$A7538)</f>
        <v>0</v>
      </c>
      <c r="F7538" s="1" t="str">
        <f t="shared" si="238"/>
        <v/>
      </c>
      <c r="G7538" s="1" t="str">
        <f t="shared" si="239"/>
        <v/>
      </c>
      <c r="H7538">
        <f>SUMIFS(Data!Z:Z,Data!B:B,Figure16!B7538,Data!A:A,Figure16!A7538)</f>
        <v>1</v>
      </c>
    </row>
    <row r="7539" spans="1:8">
      <c r="A7539" s="27">
        <v>1963</v>
      </c>
      <c r="B7539" t="s">
        <v>14</v>
      </c>
      <c r="C7539" s="3">
        <f>SUMIFS(Data!F:F,Data!$B:$B,Figure16!$B7539,Data!$A:$A,Figure16!$A7539)</f>
        <v>0</v>
      </c>
      <c r="D7539" s="3">
        <f>SUMIFS(Data!Y:Y,Data!$B:$B,Figure16!$B7539,Data!$A:$A,Figure16!$A7539)</f>
        <v>0</v>
      </c>
      <c r="E7539" s="3">
        <f>SUMIFS(Data!Q:Q,Data!$B:$B,Figure16!$B7539,Data!$A:$A,Figure16!$A7539)</f>
        <v>0</v>
      </c>
      <c r="F7539" s="1" t="str">
        <f t="shared" si="238"/>
        <v/>
      </c>
      <c r="G7539" s="1" t="str">
        <f t="shared" si="239"/>
        <v/>
      </c>
      <c r="H7539">
        <f>SUMIFS(Data!Z:Z,Data!B:B,Figure16!B7539,Data!A:A,Figure16!A7539)</f>
        <v>1</v>
      </c>
    </row>
    <row r="7540" spans="1:8">
      <c r="A7540" s="27">
        <v>1964</v>
      </c>
      <c r="B7540" t="s">
        <v>14</v>
      </c>
      <c r="C7540" s="3">
        <f>SUMIFS(Data!F:F,Data!$B:$B,Figure16!$B7540,Data!$A:$A,Figure16!$A7540)</f>
        <v>0</v>
      </c>
      <c r="D7540" s="3">
        <f>SUMIFS(Data!Y:Y,Data!$B:$B,Figure16!$B7540,Data!$A:$A,Figure16!$A7540)</f>
        <v>0</v>
      </c>
      <c r="E7540" s="3">
        <f>SUMIFS(Data!Q:Q,Data!$B:$B,Figure16!$B7540,Data!$A:$A,Figure16!$A7540)</f>
        <v>0</v>
      </c>
      <c r="F7540" s="1" t="str">
        <f t="shared" si="238"/>
        <v/>
      </c>
      <c r="G7540" s="1" t="str">
        <f t="shared" si="239"/>
        <v/>
      </c>
      <c r="H7540">
        <f>SUMIFS(Data!Z:Z,Data!B:B,Figure16!B7540,Data!A:A,Figure16!A7540)</f>
        <v>1</v>
      </c>
    </row>
    <row r="7541" spans="1:8">
      <c r="A7541" s="27">
        <v>1965</v>
      </c>
      <c r="B7541" t="s">
        <v>14</v>
      </c>
      <c r="C7541" s="3">
        <f>SUMIFS(Data!F:F,Data!$B:$B,Figure16!$B7541,Data!$A:$A,Figure16!$A7541)</f>
        <v>62500000</v>
      </c>
      <c r="D7541" s="3">
        <f>SUMIFS(Data!Y:Y,Data!$B:$B,Figure16!$B7541,Data!$A:$A,Figure16!$A7541)</f>
        <v>0</v>
      </c>
      <c r="E7541" s="3">
        <f>SUMIFS(Data!Q:Q,Data!$B:$B,Figure16!$B7541,Data!$A:$A,Figure16!$A7541)</f>
        <v>0</v>
      </c>
      <c r="F7541" s="1" t="str">
        <f t="shared" si="238"/>
        <v/>
      </c>
      <c r="G7541" s="1" t="str">
        <f t="shared" si="239"/>
        <v/>
      </c>
      <c r="H7541">
        <f>SUMIFS(Data!Z:Z,Data!B:B,Figure16!B7541,Data!A:A,Figure16!A7541)</f>
        <v>1</v>
      </c>
    </row>
    <row r="7542" spans="1:8">
      <c r="A7542" s="27">
        <v>1966</v>
      </c>
      <c r="B7542" t="s">
        <v>14</v>
      </c>
      <c r="C7542" s="3">
        <f>SUMIFS(Data!F:F,Data!$B:$B,Figure16!$B7542,Data!$A:$A,Figure16!$A7542)</f>
        <v>150000000</v>
      </c>
      <c r="D7542" s="3">
        <f>SUMIFS(Data!Y:Y,Data!$B:$B,Figure16!$B7542,Data!$A:$A,Figure16!$A7542)</f>
        <v>0</v>
      </c>
      <c r="E7542" s="3">
        <f>SUMIFS(Data!Q:Q,Data!$B:$B,Figure16!$B7542,Data!$A:$A,Figure16!$A7542)</f>
        <v>0</v>
      </c>
      <c r="F7542" s="1" t="str">
        <f t="shared" si="238"/>
        <v/>
      </c>
      <c r="G7542" s="1" t="str">
        <f t="shared" si="239"/>
        <v/>
      </c>
      <c r="H7542">
        <f>SUMIFS(Data!Z:Z,Data!B:B,Figure16!B7542,Data!A:A,Figure16!A7542)</f>
        <v>1</v>
      </c>
    </row>
    <row r="7543" spans="1:8">
      <c r="A7543" s="27">
        <v>1967</v>
      </c>
      <c r="B7543" t="s">
        <v>14</v>
      </c>
      <c r="C7543" s="3">
        <f>SUMIFS(Data!F:F,Data!$B:$B,Figure16!$B7543,Data!$A:$A,Figure16!$A7543)</f>
        <v>95000000</v>
      </c>
      <c r="D7543" s="3">
        <f>SUMIFS(Data!Y:Y,Data!$B:$B,Figure16!$B7543,Data!$A:$A,Figure16!$A7543)</f>
        <v>0</v>
      </c>
      <c r="E7543" s="3">
        <f>SUMIFS(Data!Q:Q,Data!$B:$B,Figure16!$B7543,Data!$A:$A,Figure16!$A7543)</f>
        <v>0</v>
      </c>
      <c r="F7543" s="1" t="str">
        <f t="shared" si="238"/>
        <v/>
      </c>
      <c r="G7543" s="1" t="str">
        <f t="shared" si="239"/>
        <v/>
      </c>
      <c r="H7543">
        <f>SUMIFS(Data!Z:Z,Data!B:B,Figure16!B7543,Data!A:A,Figure16!A7543)</f>
        <v>1</v>
      </c>
    </row>
    <row r="7544" spans="1:8">
      <c r="A7544" s="27">
        <v>1968</v>
      </c>
      <c r="B7544" t="s">
        <v>14</v>
      </c>
      <c r="C7544" s="3">
        <f>SUMIFS(Data!F:F,Data!$B:$B,Figure16!$B7544,Data!$A:$A,Figure16!$A7544)</f>
        <v>95000000</v>
      </c>
      <c r="D7544" s="3">
        <f>SUMIFS(Data!Y:Y,Data!$B:$B,Figure16!$B7544,Data!$A:$A,Figure16!$A7544)</f>
        <v>0</v>
      </c>
      <c r="E7544" s="3">
        <f>SUMIFS(Data!Q:Q,Data!$B:$B,Figure16!$B7544,Data!$A:$A,Figure16!$A7544)</f>
        <v>0</v>
      </c>
      <c r="F7544" s="1" t="str">
        <f t="shared" si="238"/>
        <v/>
      </c>
      <c r="G7544" s="1" t="str">
        <f t="shared" si="239"/>
        <v/>
      </c>
      <c r="H7544">
        <f>SUMIFS(Data!Z:Z,Data!B:B,Figure16!B7544,Data!A:A,Figure16!A7544)</f>
        <v>1</v>
      </c>
    </row>
    <row r="7545" spans="1:8">
      <c r="A7545" s="27">
        <v>1969</v>
      </c>
      <c r="B7545" t="s">
        <v>14</v>
      </c>
      <c r="C7545" s="3">
        <f>SUMIFS(Data!F:F,Data!$B:$B,Figure16!$B7545,Data!$A:$A,Figure16!$A7545)</f>
        <v>0</v>
      </c>
      <c r="D7545" s="3">
        <f>SUMIFS(Data!Y:Y,Data!$B:$B,Figure16!$B7545,Data!$A:$A,Figure16!$A7545)</f>
        <v>0</v>
      </c>
      <c r="E7545" s="3">
        <f>SUMIFS(Data!Q:Q,Data!$B:$B,Figure16!$B7545,Data!$A:$A,Figure16!$A7545)</f>
        <v>0</v>
      </c>
      <c r="F7545" s="1" t="str">
        <f t="shared" si="238"/>
        <v/>
      </c>
      <c r="G7545" s="1" t="str">
        <f t="shared" si="239"/>
        <v/>
      </c>
      <c r="H7545">
        <f>SUMIFS(Data!Z:Z,Data!B:B,Figure16!B7545,Data!A:A,Figure16!A7545)</f>
        <v>1</v>
      </c>
    </row>
    <row r="7546" spans="1:8">
      <c r="A7546" s="27">
        <v>1970</v>
      </c>
      <c r="B7546" t="s">
        <v>14</v>
      </c>
      <c r="C7546" s="3">
        <f>SUMIFS(Data!F:F,Data!$B:$B,Figure16!$B7546,Data!$A:$A,Figure16!$A7546)</f>
        <v>120000000</v>
      </c>
      <c r="D7546" s="3">
        <f>SUMIFS(Data!Y:Y,Data!$B:$B,Figure16!$B7546,Data!$A:$A,Figure16!$A7546)</f>
        <v>0</v>
      </c>
      <c r="E7546" s="3">
        <f>SUMIFS(Data!Q:Q,Data!$B:$B,Figure16!$B7546,Data!$A:$A,Figure16!$A7546)</f>
        <v>0</v>
      </c>
      <c r="F7546" s="1" t="str">
        <f t="shared" si="238"/>
        <v/>
      </c>
      <c r="G7546" s="1" t="str">
        <f t="shared" si="239"/>
        <v/>
      </c>
      <c r="H7546">
        <f>SUMIFS(Data!Z:Z,Data!B:B,Figure16!B7546,Data!A:A,Figure16!A7546)</f>
        <v>1</v>
      </c>
    </row>
    <row r="7547" spans="1:8">
      <c r="A7547" s="27">
        <v>1971</v>
      </c>
      <c r="B7547" t="s">
        <v>14</v>
      </c>
      <c r="C7547" s="3">
        <f>SUMIFS(Data!F:F,Data!$B:$B,Figure16!$B7547,Data!$A:$A,Figure16!$A7547)</f>
        <v>120000000</v>
      </c>
      <c r="D7547" s="3">
        <f>SUMIFS(Data!Y:Y,Data!$B:$B,Figure16!$B7547,Data!$A:$A,Figure16!$A7547)</f>
        <v>0</v>
      </c>
      <c r="E7547" s="3">
        <f>SUMIFS(Data!Q:Q,Data!$B:$B,Figure16!$B7547,Data!$A:$A,Figure16!$A7547)</f>
        <v>0</v>
      </c>
      <c r="F7547" s="1" t="str">
        <f t="shared" ref="F7547:F7610" si="240">IF(E7547&gt;0,C7547/E7547*100,"")</f>
        <v/>
      </c>
      <c r="G7547" s="1" t="str">
        <f t="shared" ref="G7547:G7610" si="241">IF($E7547&gt;0,D7547/$E7547*100,"")</f>
        <v/>
      </c>
      <c r="H7547">
        <f>SUMIFS(Data!Z:Z,Data!B:B,Figure16!B7547,Data!A:A,Figure16!A7547)</f>
        <v>1</v>
      </c>
    </row>
    <row r="7548" spans="1:8">
      <c r="A7548" s="27">
        <v>1972</v>
      </c>
      <c r="B7548" t="s">
        <v>14</v>
      </c>
      <c r="C7548" s="3">
        <f>SUMIFS(Data!F:F,Data!$B:$B,Figure16!$B7548,Data!$A:$A,Figure16!$A7548)</f>
        <v>0</v>
      </c>
      <c r="D7548" s="3">
        <f>SUMIFS(Data!Y:Y,Data!$B:$B,Figure16!$B7548,Data!$A:$A,Figure16!$A7548)</f>
        <v>0</v>
      </c>
      <c r="E7548" s="3">
        <f>SUMIFS(Data!Q:Q,Data!$B:$B,Figure16!$B7548,Data!$A:$A,Figure16!$A7548)</f>
        <v>0</v>
      </c>
      <c r="F7548" s="1" t="str">
        <f t="shared" si="240"/>
        <v/>
      </c>
      <c r="G7548" s="1" t="str">
        <f t="shared" si="241"/>
        <v/>
      </c>
      <c r="H7548">
        <f>SUMIFS(Data!Z:Z,Data!B:B,Figure16!B7548,Data!A:A,Figure16!A7548)</f>
        <v>1</v>
      </c>
    </row>
    <row r="7549" spans="1:8">
      <c r="A7549" s="27">
        <v>1973</v>
      </c>
      <c r="B7549" t="s">
        <v>14</v>
      </c>
      <c r="C7549" s="3">
        <f>SUMIFS(Data!F:F,Data!$B:$B,Figure16!$B7549,Data!$A:$A,Figure16!$A7549)</f>
        <v>86000000</v>
      </c>
      <c r="D7549" s="3">
        <f>SUMIFS(Data!Y:Y,Data!$B:$B,Figure16!$B7549,Data!$A:$A,Figure16!$A7549)</f>
        <v>0</v>
      </c>
      <c r="E7549" s="3">
        <f>SUMIFS(Data!Q:Q,Data!$B:$B,Figure16!$B7549,Data!$A:$A,Figure16!$A7549)</f>
        <v>0</v>
      </c>
      <c r="F7549" s="1" t="str">
        <f t="shared" si="240"/>
        <v/>
      </c>
      <c r="G7549" s="1" t="str">
        <f t="shared" si="241"/>
        <v/>
      </c>
      <c r="H7549">
        <f>SUMIFS(Data!Z:Z,Data!B:B,Figure16!B7549,Data!A:A,Figure16!A7549)</f>
        <v>1</v>
      </c>
    </row>
    <row r="7550" spans="1:8">
      <c r="A7550" s="27">
        <v>1974</v>
      </c>
      <c r="B7550" t="s">
        <v>14</v>
      </c>
      <c r="C7550" s="3">
        <f>SUMIFS(Data!F:F,Data!$B:$B,Figure16!$B7550,Data!$A:$A,Figure16!$A7550)</f>
        <v>86000000</v>
      </c>
      <c r="D7550" s="3">
        <f>SUMIFS(Data!Y:Y,Data!$B:$B,Figure16!$B7550,Data!$A:$A,Figure16!$A7550)</f>
        <v>0</v>
      </c>
      <c r="E7550" s="3">
        <f>SUMIFS(Data!Q:Q,Data!$B:$B,Figure16!$B7550,Data!$A:$A,Figure16!$A7550)</f>
        <v>0</v>
      </c>
      <c r="F7550" s="1" t="str">
        <f t="shared" si="240"/>
        <v/>
      </c>
      <c r="G7550" s="1" t="str">
        <f t="shared" si="241"/>
        <v/>
      </c>
      <c r="H7550">
        <f>SUMIFS(Data!Z:Z,Data!B:B,Figure16!B7550,Data!A:A,Figure16!A7550)</f>
        <v>1</v>
      </c>
    </row>
    <row r="7551" spans="1:8">
      <c r="A7551" s="27">
        <v>1975</v>
      </c>
      <c r="B7551" t="s">
        <v>14</v>
      </c>
      <c r="C7551" s="3">
        <f>SUMIFS(Data!F:F,Data!$B:$B,Figure16!$B7551,Data!$A:$A,Figure16!$A7551)</f>
        <v>86000000</v>
      </c>
      <c r="D7551" s="3">
        <f>SUMIFS(Data!Y:Y,Data!$B:$B,Figure16!$B7551,Data!$A:$A,Figure16!$A7551)</f>
        <v>100000000</v>
      </c>
      <c r="E7551" s="3">
        <f>SUMIFS(Data!Q:Q,Data!$B:$B,Figure16!$B7551,Data!$A:$A,Figure16!$A7551)</f>
        <v>0</v>
      </c>
      <c r="F7551" s="1" t="str">
        <f t="shared" si="240"/>
        <v/>
      </c>
      <c r="G7551" s="1" t="str">
        <f t="shared" si="241"/>
        <v/>
      </c>
      <c r="H7551">
        <f>SUMIFS(Data!Z:Z,Data!B:B,Figure16!B7551,Data!A:A,Figure16!A7551)</f>
        <v>1</v>
      </c>
    </row>
    <row r="7552" spans="1:8">
      <c r="A7552" s="27">
        <v>1976</v>
      </c>
      <c r="B7552" t="s">
        <v>14</v>
      </c>
      <c r="C7552" s="3">
        <f>SUMIFS(Data!F:F,Data!$B:$B,Figure16!$B7552,Data!$A:$A,Figure16!$A7552)</f>
        <v>0</v>
      </c>
      <c r="D7552" s="3">
        <f>SUMIFS(Data!Y:Y,Data!$B:$B,Figure16!$B7552,Data!$A:$A,Figure16!$A7552)</f>
        <v>0</v>
      </c>
      <c r="E7552" s="3">
        <f>SUMIFS(Data!Q:Q,Data!$B:$B,Figure16!$B7552,Data!$A:$A,Figure16!$A7552)</f>
        <v>0</v>
      </c>
      <c r="F7552" s="1" t="str">
        <f t="shared" si="240"/>
        <v/>
      </c>
      <c r="G7552" s="1" t="str">
        <f t="shared" si="241"/>
        <v/>
      </c>
      <c r="H7552">
        <f>SUMIFS(Data!Z:Z,Data!B:B,Figure16!B7552,Data!A:A,Figure16!A7552)</f>
        <v>1</v>
      </c>
    </row>
    <row r="7553" spans="1:8">
      <c r="A7553" s="27">
        <v>1977</v>
      </c>
      <c r="B7553" t="s">
        <v>14</v>
      </c>
      <c r="C7553" s="3">
        <f>SUMIFS(Data!F:F,Data!$B:$B,Figure16!$B7553,Data!$A:$A,Figure16!$A7553)</f>
        <v>0</v>
      </c>
      <c r="D7553" s="3">
        <f>SUMIFS(Data!Y:Y,Data!$B:$B,Figure16!$B7553,Data!$A:$A,Figure16!$A7553)</f>
        <v>133500000</v>
      </c>
      <c r="E7553" s="3">
        <f>SUMIFS(Data!Q:Q,Data!$B:$B,Figure16!$B7553,Data!$A:$A,Figure16!$A7553)</f>
        <v>0</v>
      </c>
      <c r="F7553" s="1" t="str">
        <f t="shared" si="240"/>
        <v/>
      </c>
      <c r="G7553" s="1" t="str">
        <f t="shared" si="241"/>
        <v/>
      </c>
      <c r="H7553">
        <f>SUMIFS(Data!Z:Z,Data!B:B,Figure16!B7553,Data!A:A,Figure16!A7553)</f>
        <v>1</v>
      </c>
    </row>
    <row r="7554" spans="1:8">
      <c r="A7554" s="27">
        <v>1978</v>
      </c>
      <c r="B7554" t="s">
        <v>14</v>
      </c>
      <c r="C7554" s="3">
        <f>SUMIFS(Data!F:F,Data!$B:$B,Figure16!$B7554,Data!$A:$A,Figure16!$A7554)</f>
        <v>0</v>
      </c>
      <c r="D7554" s="3">
        <f>SUMIFS(Data!Y:Y,Data!$B:$B,Figure16!$B7554,Data!$A:$A,Figure16!$A7554)</f>
        <v>87700000</v>
      </c>
      <c r="E7554" s="3">
        <f>SUMIFS(Data!Q:Q,Data!$B:$B,Figure16!$B7554,Data!$A:$A,Figure16!$A7554)</f>
        <v>0</v>
      </c>
      <c r="F7554" s="1" t="str">
        <f t="shared" si="240"/>
        <v/>
      </c>
      <c r="G7554" s="1" t="str">
        <f t="shared" si="241"/>
        <v/>
      </c>
      <c r="H7554">
        <f>SUMIFS(Data!Z:Z,Data!B:B,Figure16!B7554,Data!A:A,Figure16!A7554)</f>
        <v>1</v>
      </c>
    </row>
    <row r="7555" spans="1:8">
      <c r="A7555" s="27">
        <v>1979</v>
      </c>
      <c r="B7555" t="s">
        <v>14</v>
      </c>
      <c r="C7555" s="3">
        <f>SUMIFS(Data!F:F,Data!$B:$B,Figure16!$B7555,Data!$A:$A,Figure16!$A7555)</f>
        <v>0</v>
      </c>
      <c r="D7555" s="3">
        <f>SUMIFS(Data!Y:Y,Data!$B:$B,Figure16!$B7555,Data!$A:$A,Figure16!$A7555)</f>
        <v>0</v>
      </c>
      <c r="E7555" s="3">
        <f>SUMIFS(Data!Q:Q,Data!$B:$B,Figure16!$B7555,Data!$A:$A,Figure16!$A7555)</f>
        <v>0</v>
      </c>
      <c r="F7555" s="1" t="str">
        <f t="shared" si="240"/>
        <v/>
      </c>
      <c r="G7555" s="1" t="str">
        <f t="shared" si="241"/>
        <v/>
      </c>
      <c r="H7555">
        <f>SUMIFS(Data!Z:Z,Data!B:B,Figure16!B7555,Data!A:A,Figure16!A7555)</f>
        <v>1</v>
      </c>
    </row>
    <row r="7556" spans="1:8">
      <c r="A7556" s="27">
        <v>1980</v>
      </c>
      <c r="B7556" t="s">
        <v>14</v>
      </c>
      <c r="C7556" s="3">
        <f>SUMIFS(Data!F:F,Data!$B:$B,Figure16!$B7556,Data!$A:$A,Figure16!$A7556)</f>
        <v>0</v>
      </c>
      <c r="D7556" s="3">
        <f>SUMIFS(Data!Y:Y,Data!$B:$B,Figure16!$B7556,Data!$A:$A,Figure16!$A7556)</f>
        <v>0</v>
      </c>
      <c r="E7556" s="3">
        <f>SUMIFS(Data!Q:Q,Data!$B:$B,Figure16!$B7556,Data!$A:$A,Figure16!$A7556)</f>
        <v>0</v>
      </c>
      <c r="F7556" s="1" t="str">
        <f t="shared" si="240"/>
        <v/>
      </c>
      <c r="G7556" s="1" t="str">
        <f t="shared" si="241"/>
        <v/>
      </c>
      <c r="H7556">
        <f>SUMIFS(Data!Z:Z,Data!B:B,Figure16!B7556,Data!A:A,Figure16!A7556)</f>
        <v>1</v>
      </c>
    </row>
    <row r="7557" spans="1:8">
      <c r="A7557" s="27">
        <v>1981</v>
      </c>
      <c r="B7557" t="s">
        <v>14</v>
      </c>
      <c r="C7557" s="3">
        <f>SUMIFS(Data!F:F,Data!$B:$B,Figure16!$B7557,Data!$A:$A,Figure16!$A7557)</f>
        <v>0</v>
      </c>
      <c r="D7557" s="3">
        <f>SUMIFS(Data!Y:Y,Data!$B:$B,Figure16!$B7557,Data!$A:$A,Figure16!$A7557)</f>
        <v>0</v>
      </c>
      <c r="E7557" s="3">
        <f>SUMIFS(Data!Q:Q,Data!$B:$B,Figure16!$B7557,Data!$A:$A,Figure16!$A7557)</f>
        <v>0</v>
      </c>
      <c r="F7557" s="1" t="str">
        <f t="shared" si="240"/>
        <v/>
      </c>
      <c r="G7557" s="1" t="str">
        <f t="shared" si="241"/>
        <v/>
      </c>
      <c r="H7557">
        <f>SUMIFS(Data!Z:Z,Data!B:B,Figure16!B7557,Data!A:A,Figure16!A7557)</f>
        <v>1</v>
      </c>
    </row>
    <row r="7558" spans="1:8">
      <c r="A7558" s="27">
        <v>1982</v>
      </c>
      <c r="B7558" t="s">
        <v>14</v>
      </c>
      <c r="C7558" s="3">
        <f>SUMIFS(Data!F:F,Data!$B:$B,Figure16!$B7558,Data!$A:$A,Figure16!$A7558)</f>
        <v>0</v>
      </c>
      <c r="D7558" s="3">
        <f>SUMIFS(Data!Y:Y,Data!$B:$B,Figure16!$B7558,Data!$A:$A,Figure16!$A7558)</f>
        <v>0</v>
      </c>
      <c r="E7558" s="3">
        <f>SUMIFS(Data!Q:Q,Data!$B:$B,Figure16!$B7558,Data!$A:$A,Figure16!$A7558)</f>
        <v>0</v>
      </c>
      <c r="F7558" s="1" t="str">
        <f t="shared" si="240"/>
        <v/>
      </c>
      <c r="G7558" s="1" t="str">
        <f t="shared" si="241"/>
        <v/>
      </c>
      <c r="H7558">
        <f>SUMIFS(Data!Z:Z,Data!B:B,Figure16!B7558,Data!A:A,Figure16!A7558)</f>
        <v>1</v>
      </c>
    </row>
    <row r="7559" spans="1:8">
      <c r="A7559" s="27">
        <v>1983</v>
      </c>
      <c r="B7559" t="s">
        <v>14</v>
      </c>
      <c r="C7559" s="3">
        <f>SUMIFS(Data!F:F,Data!$B:$B,Figure16!$B7559,Data!$A:$A,Figure16!$A7559)</f>
        <v>0</v>
      </c>
      <c r="D7559" s="3">
        <f>SUMIFS(Data!Y:Y,Data!$B:$B,Figure16!$B7559,Data!$A:$A,Figure16!$A7559)</f>
        <v>0</v>
      </c>
      <c r="E7559" s="3">
        <f>SUMIFS(Data!Q:Q,Data!$B:$B,Figure16!$B7559,Data!$A:$A,Figure16!$A7559)</f>
        <v>0</v>
      </c>
      <c r="F7559" s="1" t="str">
        <f t="shared" si="240"/>
        <v/>
      </c>
      <c r="G7559" s="1" t="str">
        <f t="shared" si="241"/>
        <v/>
      </c>
      <c r="H7559">
        <f>SUMIFS(Data!Z:Z,Data!B:B,Figure16!B7559,Data!A:A,Figure16!A7559)</f>
        <v>1</v>
      </c>
    </row>
    <row r="7560" spans="1:8">
      <c r="A7560" s="27">
        <v>1984</v>
      </c>
      <c r="B7560" t="s">
        <v>14</v>
      </c>
      <c r="C7560" s="3">
        <f>SUMIFS(Data!F:F,Data!$B:$B,Figure16!$B7560,Data!$A:$A,Figure16!$A7560)</f>
        <v>0</v>
      </c>
      <c r="D7560" s="3">
        <f>SUMIFS(Data!Y:Y,Data!$B:$B,Figure16!$B7560,Data!$A:$A,Figure16!$A7560)</f>
        <v>0</v>
      </c>
      <c r="E7560" s="3">
        <f>SUMIFS(Data!Q:Q,Data!$B:$B,Figure16!$B7560,Data!$A:$A,Figure16!$A7560)</f>
        <v>0</v>
      </c>
      <c r="F7560" s="1" t="str">
        <f t="shared" si="240"/>
        <v/>
      </c>
      <c r="G7560" s="1" t="str">
        <f t="shared" si="241"/>
        <v/>
      </c>
      <c r="H7560">
        <f>SUMIFS(Data!Z:Z,Data!B:B,Figure16!B7560,Data!A:A,Figure16!A7560)</f>
        <v>1</v>
      </c>
    </row>
    <row r="7561" spans="1:8">
      <c r="A7561" s="27">
        <v>1985</v>
      </c>
      <c r="B7561" t="s">
        <v>14</v>
      </c>
      <c r="C7561" s="3">
        <f>SUMIFS(Data!F:F,Data!$B:$B,Figure16!$B7561,Data!$A:$A,Figure16!$A7561)</f>
        <v>0</v>
      </c>
      <c r="D7561" s="3">
        <f>SUMIFS(Data!Y:Y,Data!$B:$B,Figure16!$B7561,Data!$A:$A,Figure16!$A7561)</f>
        <v>0</v>
      </c>
      <c r="E7561" s="3">
        <f>SUMIFS(Data!Q:Q,Data!$B:$B,Figure16!$B7561,Data!$A:$A,Figure16!$A7561)</f>
        <v>14094687820.744488</v>
      </c>
      <c r="F7561" s="1">
        <f t="shared" si="240"/>
        <v>0</v>
      </c>
      <c r="G7561" s="1">
        <f t="shared" si="241"/>
        <v>0</v>
      </c>
      <c r="H7561">
        <f>SUMIFS(Data!Z:Z,Data!B:B,Figure16!B7561,Data!A:A,Figure16!A7561)</f>
        <v>1</v>
      </c>
    </row>
    <row r="7562" spans="1:8">
      <c r="A7562" s="27">
        <v>1986</v>
      </c>
      <c r="B7562" t="s">
        <v>14</v>
      </c>
      <c r="C7562" s="3">
        <f>SUMIFS(Data!F:F,Data!$B:$B,Figure16!$B7562,Data!$A:$A,Figure16!$A7562)</f>
        <v>0</v>
      </c>
      <c r="D7562" s="3">
        <f>SUMIFS(Data!Y:Y,Data!$B:$B,Figure16!$B7562,Data!$A:$A,Figure16!$A7562)</f>
        <v>0</v>
      </c>
      <c r="E7562" s="3">
        <f>SUMIFS(Data!Q:Q,Data!$B:$B,Figure16!$B7562,Data!$A:$A,Figure16!$A7562)</f>
        <v>26336616250.439678</v>
      </c>
      <c r="F7562" s="1">
        <f t="shared" si="240"/>
        <v>0</v>
      </c>
      <c r="G7562" s="1">
        <f t="shared" si="241"/>
        <v>0</v>
      </c>
      <c r="H7562">
        <f>SUMIFS(Data!Z:Z,Data!B:B,Figure16!B7562,Data!A:A,Figure16!A7562)</f>
        <v>1</v>
      </c>
    </row>
    <row r="7563" spans="1:8">
      <c r="A7563" s="27">
        <v>1987</v>
      </c>
      <c r="B7563" t="s">
        <v>14</v>
      </c>
      <c r="C7563" s="3">
        <f>SUMIFS(Data!F:F,Data!$B:$B,Figure16!$B7563,Data!$A:$A,Figure16!$A7563)</f>
        <v>0</v>
      </c>
      <c r="D7563" s="3">
        <f>SUMIFS(Data!Y:Y,Data!$B:$B,Figure16!$B7563,Data!$A:$A,Figure16!$A7563)</f>
        <v>0</v>
      </c>
      <c r="E7563" s="3">
        <f>SUMIFS(Data!Q:Q,Data!$B:$B,Figure16!$B7563,Data!$A:$A,Figure16!$A7563)</f>
        <v>36658108850.31485</v>
      </c>
      <c r="F7563" s="1">
        <f t="shared" si="240"/>
        <v>0</v>
      </c>
      <c r="G7563" s="1">
        <f t="shared" si="241"/>
        <v>0</v>
      </c>
      <c r="H7563">
        <f>SUMIFS(Data!Z:Z,Data!B:B,Figure16!B7563,Data!A:A,Figure16!A7563)</f>
        <v>1</v>
      </c>
    </row>
    <row r="7564" spans="1:8">
      <c r="A7564" s="27">
        <v>1988</v>
      </c>
      <c r="B7564" t="s">
        <v>14</v>
      </c>
      <c r="C7564" s="3">
        <f>SUMIFS(Data!F:F,Data!$B:$B,Figure16!$B7564,Data!$A:$A,Figure16!$A7564)</f>
        <v>0</v>
      </c>
      <c r="D7564" s="3">
        <f>SUMIFS(Data!Y:Y,Data!$B:$B,Figure16!$B7564,Data!$A:$A,Figure16!$A7564)</f>
        <v>0</v>
      </c>
      <c r="E7564" s="3">
        <f>SUMIFS(Data!Q:Q,Data!$B:$B,Figure16!$B7564,Data!$A:$A,Figure16!$A7564)</f>
        <v>25423812648.594109</v>
      </c>
      <c r="F7564" s="1">
        <f t="shared" si="240"/>
        <v>0</v>
      </c>
      <c r="G7564" s="1">
        <f t="shared" si="241"/>
        <v>0</v>
      </c>
      <c r="H7564">
        <f>SUMIFS(Data!Z:Z,Data!B:B,Figure16!B7564,Data!A:A,Figure16!A7564)</f>
        <v>1</v>
      </c>
    </row>
    <row r="7565" spans="1:8">
      <c r="A7565" s="27">
        <v>1989</v>
      </c>
      <c r="B7565" t="s">
        <v>14</v>
      </c>
      <c r="C7565" s="3">
        <f>SUMIFS(Data!F:F,Data!$B:$B,Figure16!$B7565,Data!$A:$A,Figure16!$A7565)</f>
        <v>0</v>
      </c>
      <c r="D7565" s="3">
        <f>SUMIFS(Data!Y:Y,Data!$B:$B,Figure16!$B7565,Data!$A:$A,Figure16!$A7565)</f>
        <v>0</v>
      </c>
      <c r="E7565" s="3">
        <f>SUMIFS(Data!Q:Q,Data!$B:$B,Figure16!$B7565,Data!$A:$A,Figure16!$A7565)</f>
        <v>6293304974.5940275</v>
      </c>
      <c r="F7565" s="1">
        <f t="shared" si="240"/>
        <v>0</v>
      </c>
      <c r="G7565" s="1">
        <f t="shared" si="241"/>
        <v>0</v>
      </c>
      <c r="H7565">
        <f>SUMIFS(Data!Z:Z,Data!B:B,Figure16!B7565,Data!A:A,Figure16!A7565)</f>
        <v>1</v>
      </c>
    </row>
    <row r="7566" spans="1:8">
      <c r="A7566" s="27">
        <v>1990</v>
      </c>
      <c r="B7566" t="s">
        <v>14</v>
      </c>
      <c r="C7566" s="3">
        <f>SUMIFS(Data!F:F,Data!$B:$B,Figure16!$B7566,Data!$A:$A,Figure16!$A7566)</f>
        <v>0</v>
      </c>
      <c r="D7566" s="3">
        <f>SUMIFS(Data!Y:Y,Data!$B:$B,Figure16!$B7566,Data!$A:$A,Figure16!$A7566)</f>
        <v>0</v>
      </c>
      <c r="E7566" s="3">
        <f>SUMIFS(Data!Q:Q,Data!$B:$B,Figure16!$B7566,Data!$A:$A,Figure16!$A7566)</f>
        <v>6471740805.5698404</v>
      </c>
      <c r="F7566" s="1">
        <f t="shared" si="240"/>
        <v>0</v>
      </c>
      <c r="G7566" s="1">
        <f t="shared" si="241"/>
        <v>0</v>
      </c>
      <c r="H7566">
        <f>SUMIFS(Data!Z:Z,Data!B:B,Figure16!B7566,Data!A:A,Figure16!A7566)</f>
        <v>1</v>
      </c>
    </row>
    <row r="7567" spans="1:8">
      <c r="A7567" s="27">
        <v>1991</v>
      </c>
      <c r="B7567" t="s">
        <v>14</v>
      </c>
      <c r="C7567" s="3">
        <f>SUMIFS(Data!F:F,Data!$B:$B,Figure16!$B7567,Data!$A:$A,Figure16!$A7567)</f>
        <v>0</v>
      </c>
      <c r="D7567" s="3">
        <f>SUMIFS(Data!Y:Y,Data!$B:$B,Figure16!$B7567,Data!$A:$A,Figure16!$A7567)</f>
        <v>0</v>
      </c>
      <c r="E7567" s="3">
        <f>SUMIFS(Data!Q:Q,Data!$B:$B,Figure16!$B7567,Data!$A:$A,Figure16!$A7567)</f>
        <v>9613369520.4188499</v>
      </c>
      <c r="F7567" s="1">
        <f t="shared" si="240"/>
        <v>0</v>
      </c>
      <c r="G7567" s="1">
        <f t="shared" si="241"/>
        <v>0</v>
      </c>
      <c r="H7567">
        <f>SUMIFS(Data!Z:Z,Data!B:B,Figure16!B7567,Data!A:A,Figure16!A7567)</f>
        <v>1</v>
      </c>
    </row>
    <row r="7568" spans="1:8">
      <c r="A7568" s="27">
        <v>1992</v>
      </c>
      <c r="B7568" t="s">
        <v>14</v>
      </c>
      <c r="C7568" s="3">
        <f>SUMIFS(Data!F:F,Data!$B:$B,Figure16!$B7568,Data!$A:$A,Figure16!$A7568)</f>
        <v>0</v>
      </c>
      <c r="D7568" s="3">
        <f>SUMIFS(Data!Y:Y,Data!$B:$B,Figure16!$B7568,Data!$A:$A,Figure16!$A7568)</f>
        <v>0</v>
      </c>
      <c r="E7568" s="3">
        <f>SUMIFS(Data!Q:Q,Data!$B:$B,Figure16!$B7568,Data!$A:$A,Figure16!$A7568)</f>
        <v>9866990236.4358749</v>
      </c>
      <c r="F7568" s="1">
        <f t="shared" si="240"/>
        <v>0</v>
      </c>
      <c r="G7568" s="1">
        <f t="shared" si="241"/>
        <v>0</v>
      </c>
      <c r="H7568">
        <f>SUMIFS(Data!Z:Z,Data!B:B,Figure16!B7568,Data!A:A,Figure16!A7568)</f>
        <v>1</v>
      </c>
    </row>
    <row r="7569" spans="1:8">
      <c r="A7569" s="27">
        <v>1993</v>
      </c>
      <c r="B7569" t="s">
        <v>14</v>
      </c>
      <c r="C7569" s="3">
        <f>SUMIFS(Data!F:F,Data!$B:$B,Figure16!$B7569,Data!$A:$A,Figure16!$A7569)</f>
        <v>0</v>
      </c>
      <c r="D7569" s="3">
        <f>SUMIFS(Data!Y:Y,Data!$B:$B,Figure16!$B7569,Data!$A:$A,Figure16!$A7569)</f>
        <v>0</v>
      </c>
      <c r="E7569" s="3">
        <f>SUMIFS(Data!Q:Q,Data!$B:$B,Figure16!$B7569,Data!$A:$A,Figure16!$A7569)</f>
        <v>13180953598.171595</v>
      </c>
      <c r="F7569" s="1">
        <f t="shared" si="240"/>
        <v>0</v>
      </c>
      <c r="G7569" s="1">
        <f t="shared" si="241"/>
        <v>0</v>
      </c>
      <c r="H7569">
        <f>SUMIFS(Data!Z:Z,Data!B:B,Figure16!B7569,Data!A:A,Figure16!A7569)</f>
        <v>1</v>
      </c>
    </row>
    <row r="7570" spans="1:8">
      <c r="A7570" s="27">
        <v>1994</v>
      </c>
      <c r="B7570" t="s">
        <v>14</v>
      </c>
      <c r="C7570" s="3">
        <f>SUMIFS(Data!F:F,Data!$B:$B,Figure16!$B7570,Data!$A:$A,Figure16!$A7570)</f>
        <v>0</v>
      </c>
      <c r="D7570" s="3">
        <f>SUMIFS(Data!Y:Y,Data!$B:$B,Figure16!$B7570,Data!$A:$A,Figure16!$A7570)</f>
        <v>0</v>
      </c>
      <c r="E7570" s="3">
        <f>SUMIFS(Data!Q:Q,Data!$B:$B,Figure16!$B7570,Data!$A:$A,Figure16!$A7570)</f>
        <v>16286433533.32275</v>
      </c>
      <c r="F7570" s="1">
        <f t="shared" si="240"/>
        <v>0</v>
      </c>
      <c r="G7570" s="1">
        <f t="shared" si="241"/>
        <v>0</v>
      </c>
      <c r="H7570">
        <f>SUMIFS(Data!Z:Z,Data!B:B,Figure16!B7570,Data!A:A,Figure16!A7570)</f>
        <v>1</v>
      </c>
    </row>
    <row r="7571" spans="1:8">
      <c r="A7571" s="27">
        <v>1995</v>
      </c>
      <c r="B7571" t="s">
        <v>14</v>
      </c>
      <c r="C7571" s="3">
        <f>SUMIFS(Data!F:F,Data!$B:$B,Figure16!$B7571,Data!$A:$A,Figure16!$A7571)</f>
        <v>0</v>
      </c>
      <c r="D7571" s="3">
        <f>SUMIFS(Data!Y:Y,Data!$B:$B,Figure16!$B7571,Data!$A:$A,Figure16!$A7571)</f>
        <v>0</v>
      </c>
      <c r="E7571" s="3">
        <f>SUMIFS(Data!Q:Q,Data!$B:$B,Figure16!$B7571,Data!$A:$A,Figure16!$A7571)</f>
        <v>20736164458.950462</v>
      </c>
      <c r="F7571" s="1">
        <f t="shared" si="240"/>
        <v>0</v>
      </c>
      <c r="G7571" s="1">
        <f t="shared" si="241"/>
        <v>0</v>
      </c>
      <c r="H7571">
        <f>SUMIFS(Data!Z:Z,Data!B:B,Figure16!B7571,Data!A:A,Figure16!A7571)</f>
        <v>1</v>
      </c>
    </row>
    <row r="7572" spans="1:8">
      <c r="A7572" s="27">
        <v>1996</v>
      </c>
      <c r="B7572" t="s">
        <v>14</v>
      </c>
      <c r="C7572" s="3">
        <f>SUMIFS(Data!F:F,Data!$B:$B,Figure16!$B7572,Data!$A:$A,Figure16!$A7572)</f>
        <v>0</v>
      </c>
      <c r="D7572" s="3">
        <f>SUMIFS(Data!Y:Y,Data!$B:$B,Figure16!$B7572,Data!$A:$A,Figure16!$A7572)</f>
        <v>0</v>
      </c>
      <c r="E7572" s="3">
        <f>SUMIFS(Data!Q:Q,Data!$B:$B,Figure16!$B7572,Data!$A:$A,Figure16!$A7572)</f>
        <v>24657470574.750126</v>
      </c>
      <c r="F7572" s="1">
        <f t="shared" si="240"/>
        <v>0</v>
      </c>
      <c r="G7572" s="1">
        <f t="shared" si="241"/>
        <v>0</v>
      </c>
      <c r="H7572">
        <f>SUMIFS(Data!Z:Z,Data!B:B,Figure16!B7572,Data!A:A,Figure16!A7572)</f>
        <v>1</v>
      </c>
    </row>
    <row r="7573" spans="1:8">
      <c r="A7573" s="27">
        <v>1997</v>
      </c>
      <c r="B7573" t="s">
        <v>14</v>
      </c>
      <c r="C7573" s="3">
        <f>SUMIFS(Data!F:F,Data!$B:$B,Figure16!$B7573,Data!$A:$A,Figure16!$A7573)</f>
        <v>0</v>
      </c>
      <c r="D7573" s="3">
        <f>SUMIFS(Data!Y:Y,Data!$B:$B,Figure16!$B7573,Data!$A:$A,Figure16!$A7573)</f>
        <v>0</v>
      </c>
      <c r="E7573" s="3">
        <f>SUMIFS(Data!Q:Q,Data!$B:$B,Figure16!$B7573,Data!$A:$A,Figure16!$A7573)</f>
        <v>26843700441.548199</v>
      </c>
      <c r="F7573" s="1">
        <f t="shared" si="240"/>
        <v>0</v>
      </c>
      <c r="G7573" s="1">
        <f t="shared" si="241"/>
        <v>0</v>
      </c>
      <c r="H7573">
        <f>SUMIFS(Data!Z:Z,Data!B:B,Figure16!B7573,Data!A:A,Figure16!A7573)</f>
        <v>1</v>
      </c>
    </row>
    <row r="7574" spans="1:8">
      <c r="A7574" s="27">
        <v>1998</v>
      </c>
      <c r="B7574" t="s">
        <v>14</v>
      </c>
      <c r="C7574" s="3">
        <f>SUMIFS(Data!F:F,Data!$B:$B,Figure16!$B7574,Data!$A:$A,Figure16!$A7574)</f>
        <v>0</v>
      </c>
      <c r="D7574" s="3">
        <f>SUMIFS(Data!Y:Y,Data!$B:$B,Figure16!$B7574,Data!$A:$A,Figure16!$A7574)</f>
        <v>0</v>
      </c>
      <c r="E7574" s="3">
        <f>SUMIFS(Data!Q:Q,Data!$B:$B,Figure16!$B7574,Data!$A:$A,Figure16!$A7574)</f>
        <v>27209602050.045223</v>
      </c>
      <c r="F7574" s="1">
        <f t="shared" si="240"/>
        <v>0</v>
      </c>
      <c r="G7574" s="1">
        <f t="shared" si="241"/>
        <v>0</v>
      </c>
      <c r="H7574">
        <f>SUMIFS(Data!Z:Z,Data!B:B,Figure16!B7574,Data!A:A,Figure16!A7574)</f>
        <v>1</v>
      </c>
    </row>
    <row r="7575" spans="1:8">
      <c r="A7575" s="27">
        <v>1999</v>
      </c>
      <c r="B7575" t="s">
        <v>14</v>
      </c>
      <c r="C7575" s="3">
        <f>SUMIFS(Data!F:F,Data!$B:$B,Figure16!$B7575,Data!$A:$A,Figure16!$A7575)</f>
        <v>0</v>
      </c>
      <c r="D7575" s="3">
        <f>SUMIFS(Data!Y:Y,Data!$B:$B,Figure16!$B7575,Data!$A:$A,Figure16!$A7575)</f>
        <v>0</v>
      </c>
      <c r="E7575" s="3">
        <f>SUMIFS(Data!Q:Q,Data!$B:$B,Figure16!$B7575,Data!$A:$A,Figure16!$A7575)</f>
        <v>28683659006.775215</v>
      </c>
      <c r="F7575" s="1">
        <f t="shared" si="240"/>
        <v>0</v>
      </c>
      <c r="G7575" s="1">
        <f t="shared" si="241"/>
        <v>0</v>
      </c>
      <c r="H7575">
        <f>SUMIFS(Data!Z:Z,Data!B:B,Figure16!B7575,Data!A:A,Figure16!A7575)</f>
        <v>1</v>
      </c>
    </row>
    <row r="7576" spans="1:8">
      <c r="A7576" s="27">
        <v>2000</v>
      </c>
      <c r="B7576" t="s">
        <v>14</v>
      </c>
      <c r="C7576" s="3">
        <f>SUMIFS(Data!F:F,Data!$B:$B,Figure16!$B7576,Data!$A:$A,Figure16!$A7576)</f>
        <v>53599999</v>
      </c>
      <c r="D7576" s="3">
        <f>SUMIFS(Data!Y:Y,Data!$B:$B,Figure16!$B7576,Data!$A:$A,Figure16!$A7576)</f>
        <v>0</v>
      </c>
      <c r="E7576" s="3">
        <f>SUMIFS(Data!Q:Q,Data!$B:$B,Figure16!$B7576,Data!$A:$A,Figure16!$A7576)</f>
        <v>31172518403.316227</v>
      </c>
      <c r="F7576" s="1">
        <f t="shared" si="240"/>
        <v>0.17194632241935853</v>
      </c>
      <c r="G7576" s="1">
        <f t="shared" si="241"/>
        <v>0</v>
      </c>
      <c r="H7576">
        <f>SUMIFS(Data!Z:Z,Data!B:B,Figure16!B7576,Data!A:A,Figure16!A7576)</f>
        <v>1</v>
      </c>
    </row>
    <row r="7577" spans="1:8">
      <c r="A7577" s="27">
        <v>2001</v>
      </c>
      <c r="B7577" t="s">
        <v>14</v>
      </c>
      <c r="C7577" s="3">
        <f>SUMIFS(Data!F:F,Data!$B:$B,Figure16!$B7577,Data!$A:$A,Figure16!$A7577)</f>
        <v>0</v>
      </c>
      <c r="D7577" s="3">
        <f>SUMIFS(Data!Y:Y,Data!$B:$B,Figure16!$B7577,Data!$A:$A,Figure16!$A7577)</f>
        <v>0</v>
      </c>
      <c r="E7577" s="3">
        <f>SUMIFS(Data!Q:Q,Data!$B:$B,Figure16!$B7577,Data!$A:$A,Figure16!$A7577)</f>
        <v>32685198735.305321</v>
      </c>
      <c r="F7577" s="1">
        <f t="shared" si="240"/>
        <v>0</v>
      </c>
      <c r="G7577" s="1">
        <f t="shared" si="241"/>
        <v>0</v>
      </c>
      <c r="H7577">
        <f>SUMIFS(Data!Z:Z,Data!B:B,Figure16!B7577,Data!A:A,Figure16!A7577)</f>
        <v>1</v>
      </c>
    </row>
    <row r="7578" spans="1:8">
      <c r="A7578" s="27">
        <v>2002</v>
      </c>
      <c r="B7578" t="s">
        <v>14</v>
      </c>
      <c r="C7578" s="3">
        <f>SUMIFS(Data!F:F,Data!$B:$B,Figure16!$B7578,Data!$A:$A,Figure16!$A7578)</f>
        <v>85500000</v>
      </c>
      <c r="D7578" s="3">
        <f>SUMIFS(Data!Y:Y,Data!$B:$B,Figure16!$B7578,Data!$A:$A,Figure16!$A7578)</f>
        <v>0</v>
      </c>
      <c r="E7578" s="3">
        <f>SUMIFS(Data!Q:Q,Data!$B:$B,Figure16!$B7578,Data!$A:$A,Figure16!$A7578)</f>
        <v>35064105500.83445</v>
      </c>
      <c r="F7578" s="1">
        <f t="shared" si="240"/>
        <v>0.24383910206397619</v>
      </c>
      <c r="G7578" s="1">
        <f t="shared" si="241"/>
        <v>0</v>
      </c>
      <c r="H7578">
        <f>SUMIFS(Data!Z:Z,Data!B:B,Figure16!B7578,Data!A:A,Figure16!A7578)</f>
        <v>1</v>
      </c>
    </row>
    <row r="7579" spans="1:8">
      <c r="A7579" s="27">
        <v>2003</v>
      </c>
      <c r="B7579" t="s">
        <v>14</v>
      </c>
      <c r="C7579" s="3">
        <f>SUMIFS(Data!F:F,Data!$B:$B,Figure16!$B7579,Data!$A:$A,Figure16!$A7579)</f>
        <v>122622428</v>
      </c>
      <c r="D7579" s="3">
        <f>SUMIFS(Data!Y:Y,Data!$B:$B,Figure16!$B7579,Data!$A:$A,Figure16!$A7579)</f>
        <v>0</v>
      </c>
      <c r="E7579" s="3">
        <f>SUMIFS(Data!Q:Q,Data!$B:$B,Figure16!$B7579,Data!$A:$A,Figure16!$A7579)</f>
        <v>39552513316.073425</v>
      </c>
      <c r="F7579" s="1">
        <f t="shared" si="240"/>
        <v>0.31002436436869479</v>
      </c>
      <c r="G7579" s="1">
        <f t="shared" si="241"/>
        <v>0</v>
      </c>
      <c r="H7579">
        <f>SUMIFS(Data!Z:Z,Data!B:B,Figure16!B7579,Data!A:A,Figure16!A7579)</f>
        <v>1</v>
      </c>
    </row>
    <row r="7580" spans="1:8">
      <c r="A7580" s="27">
        <v>2004</v>
      </c>
      <c r="B7580" t="s">
        <v>14</v>
      </c>
      <c r="C7580" s="3">
        <f>SUMIFS(Data!F:F,Data!$B:$B,Figure16!$B7580,Data!$A:$A,Figure16!$A7580)</f>
        <v>349924163.92578125</v>
      </c>
      <c r="D7580" s="3">
        <f>SUMIFS(Data!Y:Y,Data!$B:$B,Figure16!$B7580,Data!$A:$A,Figure16!$A7580)</f>
        <v>0</v>
      </c>
      <c r="E7580" s="3">
        <f>SUMIFS(Data!Q:Q,Data!$B:$B,Figure16!$B7580,Data!$A:$A,Figure16!$A7580)</f>
        <v>45427854693.255432</v>
      </c>
      <c r="F7580" s="1">
        <f t="shared" si="240"/>
        <v>0.77028546975988654</v>
      </c>
      <c r="G7580" s="1">
        <f t="shared" si="241"/>
        <v>0</v>
      </c>
      <c r="H7580">
        <f>SUMIFS(Data!Z:Z,Data!B:B,Figure16!B7580,Data!A:A,Figure16!A7580)</f>
        <v>1</v>
      </c>
    </row>
    <row r="7581" spans="1:8">
      <c r="A7581" s="27">
        <v>2005</v>
      </c>
      <c r="B7581" t="s">
        <v>14</v>
      </c>
      <c r="C7581" s="3">
        <f>SUMIFS(Data!F:F,Data!$B:$B,Figure16!$B7581,Data!$A:$A,Figure16!$A7581)</f>
        <v>703505201.703125</v>
      </c>
      <c r="D7581" s="3">
        <f>SUMIFS(Data!Y:Y,Data!$B:$B,Figure16!$B7581,Data!$A:$A,Figure16!$A7581)</f>
        <v>0</v>
      </c>
      <c r="E7581" s="3">
        <f>SUMIFS(Data!Q:Q,Data!$B:$B,Figure16!$B7581,Data!$A:$A,Figure16!$A7581)</f>
        <v>57633255618.273094</v>
      </c>
      <c r="F7581" s="1">
        <f t="shared" si="240"/>
        <v>1.2206584447748479</v>
      </c>
      <c r="G7581" s="1">
        <f t="shared" si="241"/>
        <v>0</v>
      </c>
      <c r="H7581">
        <f>SUMIFS(Data!Z:Z,Data!B:B,Figure16!B7581,Data!A:A,Figure16!A7581)</f>
        <v>1</v>
      </c>
    </row>
    <row r="7582" spans="1:8">
      <c r="A7582" s="27">
        <v>2006</v>
      </c>
      <c r="B7582" t="s">
        <v>14</v>
      </c>
      <c r="C7582" s="3">
        <f>SUMIFS(Data!F:F,Data!$B:$B,Figure16!$B7582,Data!$A:$A,Figure16!$A7582)</f>
        <v>439230228.5</v>
      </c>
      <c r="D7582" s="3">
        <f>SUMIFS(Data!Y:Y,Data!$B:$B,Figure16!$B7582,Data!$A:$A,Figure16!$A7582)</f>
        <v>0</v>
      </c>
      <c r="E7582" s="3">
        <f>SUMIFS(Data!Q:Q,Data!$B:$B,Figure16!$B7582,Data!$A:$A,Figure16!$A7582)</f>
        <v>66371664817.043625</v>
      </c>
      <c r="F7582" s="1">
        <f t="shared" si="240"/>
        <v>0.66177370977623839</v>
      </c>
      <c r="G7582" s="1">
        <f t="shared" si="241"/>
        <v>0</v>
      </c>
      <c r="H7582">
        <f>SUMIFS(Data!Z:Z,Data!B:B,Figure16!B7582,Data!A:A,Figure16!A7582)</f>
        <v>1</v>
      </c>
    </row>
    <row r="7583" spans="1:8">
      <c r="A7583" s="27">
        <v>2007</v>
      </c>
      <c r="B7583" t="s">
        <v>14</v>
      </c>
      <c r="C7583" s="3">
        <f>SUMIFS(Data!F:F,Data!$B:$B,Figure16!$B7583,Data!$A:$A,Figure16!$A7583)</f>
        <v>0</v>
      </c>
      <c r="D7583" s="3">
        <f>SUMIFS(Data!Y:Y,Data!$B:$B,Figure16!$B7583,Data!$A:$A,Figure16!$A7583)</f>
        <v>0</v>
      </c>
      <c r="E7583" s="3">
        <f>SUMIFS(Data!Q:Q,Data!$B:$B,Figure16!$B7583,Data!$A:$A,Figure16!$A7583)</f>
        <v>77414425532.245163</v>
      </c>
      <c r="F7583" s="1">
        <f t="shared" si="240"/>
        <v>0</v>
      </c>
      <c r="G7583" s="1">
        <f t="shared" si="241"/>
        <v>0</v>
      </c>
      <c r="H7583">
        <f>SUMIFS(Data!Z:Z,Data!B:B,Figure16!B7583,Data!A:A,Figure16!A7583)</f>
        <v>1</v>
      </c>
    </row>
    <row r="7584" spans="1:8">
      <c r="A7584" s="27">
        <v>2008</v>
      </c>
      <c r="B7584" t="s">
        <v>14</v>
      </c>
      <c r="C7584" s="3">
        <f>SUMIFS(Data!F:F,Data!$B:$B,Figure16!$B7584,Data!$A:$A,Figure16!$A7584)</f>
        <v>385000000</v>
      </c>
      <c r="D7584" s="3">
        <f>SUMIFS(Data!Y:Y,Data!$B:$B,Figure16!$B7584,Data!$A:$A,Figure16!$A7584)</f>
        <v>0</v>
      </c>
      <c r="E7584" s="3">
        <f>SUMIFS(Data!Q:Q,Data!$B:$B,Figure16!$B7584,Data!$A:$A,Figure16!$A7584)</f>
        <v>99130304099.127411</v>
      </c>
      <c r="F7584" s="1">
        <f t="shared" si="240"/>
        <v>0.38837770498011515</v>
      </c>
      <c r="G7584" s="1">
        <f t="shared" si="241"/>
        <v>0</v>
      </c>
      <c r="H7584">
        <f>SUMIFS(Data!Z:Z,Data!B:B,Figure16!B7584,Data!A:A,Figure16!A7584)</f>
        <v>1</v>
      </c>
    </row>
    <row r="7585" spans="1:8">
      <c r="A7585" s="27">
        <v>2009</v>
      </c>
      <c r="B7585" t="s">
        <v>14</v>
      </c>
      <c r="C7585" s="3">
        <f>SUMIFS(Data!F:F,Data!$B:$B,Figure16!$B7585,Data!$A:$A,Figure16!$A7585)</f>
        <v>354500000</v>
      </c>
      <c r="D7585" s="3">
        <f>SUMIFS(Data!Y:Y,Data!$B:$B,Figure16!$B7585,Data!$A:$A,Figure16!$A7585)</f>
        <v>0</v>
      </c>
      <c r="E7585" s="3">
        <f>SUMIFS(Data!Q:Q,Data!$B:$B,Figure16!$B7585,Data!$A:$A,Figure16!$A7585)</f>
        <v>106014659770.22217</v>
      </c>
      <c r="F7585" s="1">
        <f t="shared" si="240"/>
        <v>0.33438771653689109</v>
      </c>
      <c r="G7585" s="1">
        <f t="shared" si="241"/>
        <v>0</v>
      </c>
      <c r="H7585">
        <f>SUMIFS(Data!Z:Z,Data!B:B,Figure16!B7585,Data!A:A,Figure16!A7585)</f>
        <v>1</v>
      </c>
    </row>
    <row r="7586" spans="1:8">
      <c r="A7586" s="27">
        <v>2010</v>
      </c>
      <c r="B7586" t="s">
        <v>14</v>
      </c>
      <c r="C7586" s="3">
        <f>SUMIFS(Data!F:F,Data!$B:$B,Figure16!$B7586,Data!$A:$A,Figure16!$A7586)</f>
        <v>300014835.35205078</v>
      </c>
      <c r="D7586" s="3">
        <f>SUMIFS(Data!Y:Y,Data!$B:$B,Figure16!$B7586,Data!$A:$A,Figure16!$A7586)</f>
        <v>0</v>
      </c>
      <c r="E7586" s="3">
        <f>SUMIFS(Data!Q:Q,Data!$B:$B,Figure16!$B7586,Data!$A:$A,Figure16!$A7586)</f>
        <v>115931749697.24118</v>
      </c>
      <c r="F7586" s="1">
        <f t="shared" si="240"/>
        <v>0.25878573914009534</v>
      </c>
      <c r="G7586" s="1">
        <f t="shared" si="241"/>
        <v>0</v>
      </c>
      <c r="H7586">
        <f>SUMIFS(Data!Z:Z,Data!B:B,Figure16!B7586,Data!A:A,Figure16!A7586)</f>
        <v>1</v>
      </c>
    </row>
    <row r="7587" spans="1:8">
      <c r="A7587" s="27">
        <v>2011</v>
      </c>
      <c r="B7587" t="s">
        <v>14</v>
      </c>
      <c r="C7587" s="3">
        <f>SUMIFS(Data!F:F,Data!$B:$B,Figure16!$B7587,Data!$A:$A,Figure16!$A7587)</f>
        <v>1873005000</v>
      </c>
      <c r="D7587" s="3">
        <f>SUMIFS(Data!Y:Y,Data!$B:$B,Figure16!$B7587,Data!$A:$A,Figure16!$A7587)</f>
        <v>0</v>
      </c>
      <c r="E7587" s="3">
        <f>SUMIFS(Data!Q:Q,Data!$B:$B,Figure16!$B7587,Data!$A:$A,Figure16!$A7587)</f>
        <v>135539438559.70946</v>
      </c>
      <c r="F7587" s="1">
        <f t="shared" si="240"/>
        <v>1.3818893009320541</v>
      </c>
      <c r="G7587" s="1">
        <f t="shared" si="241"/>
        <v>0</v>
      </c>
      <c r="H7587">
        <f>SUMIFS(Data!Z:Z,Data!B:B,Figure16!B7587,Data!A:A,Figure16!A7587)</f>
        <v>1</v>
      </c>
    </row>
    <row r="7588" spans="1:8">
      <c r="A7588" s="27">
        <v>2012</v>
      </c>
      <c r="B7588" t="s">
        <v>14</v>
      </c>
      <c r="C7588" s="3">
        <f>SUMIFS(Data!F:F,Data!$B:$B,Figure16!$B7588,Data!$A:$A,Figure16!$A7588)</f>
        <v>10000</v>
      </c>
      <c r="D7588" s="3">
        <f>SUMIFS(Data!Y:Y,Data!$B:$B,Figure16!$B7588,Data!$A:$A,Figure16!$A7588)</f>
        <v>0</v>
      </c>
      <c r="E7588" s="3">
        <f>SUMIFS(Data!Q:Q,Data!$B:$B,Figure16!$B7588,Data!$A:$A,Figure16!$A7588)</f>
        <v>155820001920.49164</v>
      </c>
      <c r="F7588" s="1">
        <f t="shared" si="240"/>
        <v>6.4176613250862218E-6</v>
      </c>
      <c r="G7588" s="1">
        <f t="shared" si="241"/>
        <v>0</v>
      </c>
      <c r="H7588">
        <f>SUMIFS(Data!Z:Z,Data!B:B,Figure16!B7588,Data!A:A,Figure16!A7588)</f>
        <v>1</v>
      </c>
    </row>
    <row r="7589" spans="1:8">
      <c r="A7589" s="27">
        <v>2013</v>
      </c>
      <c r="B7589" t="s">
        <v>14</v>
      </c>
      <c r="C7589" s="3">
        <f>SUMIFS(Data!F:F,Data!$B:$B,Figure16!$B7589,Data!$A:$A,Figure16!$A7589)</f>
        <v>28000000</v>
      </c>
      <c r="D7589" s="3">
        <f>SUMIFS(Data!Y:Y,Data!$B:$B,Figure16!$B7589,Data!$A:$A,Figure16!$A7589)</f>
        <v>0</v>
      </c>
      <c r="E7589" s="3">
        <f>SUMIFS(Data!Q:Q,Data!$B:$B,Figure16!$B7589,Data!$A:$A,Figure16!$A7589)</f>
        <v>171222025117.38089</v>
      </c>
      <c r="F7589" s="1">
        <f t="shared" si="240"/>
        <v>1.6353036346115322E-2</v>
      </c>
      <c r="G7589" s="1">
        <f t="shared" si="241"/>
        <v>0</v>
      </c>
      <c r="H7589">
        <f>SUMIFS(Data!Z:Z,Data!B:B,Figure16!B7589,Data!A:A,Figure16!A7589)</f>
        <v>1</v>
      </c>
    </row>
    <row r="7590" spans="1:8">
      <c r="A7590" s="27">
        <v>2014</v>
      </c>
      <c r="B7590" t="s">
        <v>14</v>
      </c>
      <c r="C7590" s="3">
        <f>SUMIFS(Data!F:F,Data!$B:$B,Figure16!$B7590,Data!$A:$A,Figure16!$A7590)</f>
        <v>2045000000</v>
      </c>
      <c r="D7590" s="3">
        <f>SUMIFS(Data!Y:Y,Data!$B:$B,Figure16!$B7590,Data!$A:$A,Figure16!$A7590)</f>
        <v>0</v>
      </c>
      <c r="E7590" s="3">
        <f>SUMIFS(Data!Q:Q,Data!$B:$B,Figure16!$B7590,Data!$A:$A,Figure16!$A7590)</f>
        <v>186204652922.26215</v>
      </c>
      <c r="F7590" s="1">
        <f t="shared" si="240"/>
        <v>1.098253973735962</v>
      </c>
      <c r="G7590" s="1">
        <f t="shared" si="241"/>
        <v>0</v>
      </c>
      <c r="H7590">
        <f>SUMIFS(Data!Z:Z,Data!B:B,Figure16!B7590,Data!A:A,Figure16!A7590)</f>
        <v>1</v>
      </c>
    </row>
    <row r="7591" spans="1:8">
      <c r="A7591" s="27">
        <v>2015</v>
      </c>
      <c r="B7591" t="s">
        <v>14</v>
      </c>
      <c r="C7591" s="3">
        <f>SUMIFS(Data!F:F,Data!$B:$B,Figure16!$B7591,Data!$A:$A,Figure16!$A7591)</f>
        <v>0</v>
      </c>
      <c r="D7591" s="3">
        <f>SUMIFS(Data!Y:Y,Data!$B:$B,Figure16!$B7591,Data!$A:$A,Figure16!$A7591)</f>
        <v>0</v>
      </c>
      <c r="E7591" s="3">
        <f>SUMIFS(Data!Q:Q,Data!$B:$B,Figure16!$B7591,Data!$A:$A,Figure16!$A7591)</f>
        <v>193241108709.53622</v>
      </c>
      <c r="F7591" s="1">
        <f t="shared" si="240"/>
        <v>0</v>
      </c>
      <c r="G7591" s="1">
        <f t="shared" si="241"/>
        <v>0</v>
      </c>
      <c r="H7591">
        <f>SUMIFS(Data!Z:Z,Data!B:B,Figure16!B7591,Data!A:A,Figure16!A7591)</f>
        <v>1</v>
      </c>
    </row>
    <row r="7592" spans="1:8">
      <c r="A7592" s="27">
        <v>2016</v>
      </c>
      <c r="B7592" t="s">
        <v>14</v>
      </c>
      <c r="C7592" s="3">
        <f>SUMIFS(Data!F:F,Data!$B:$B,Figure16!$B7592,Data!$A:$A,Figure16!$A7592)</f>
        <v>0</v>
      </c>
      <c r="D7592" s="3">
        <f>SUMIFS(Data!Y:Y,Data!$B:$B,Figure16!$B7592,Data!$A:$A,Figure16!$A7592)</f>
        <v>0</v>
      </c>
      <c r="E7592" s="3">
        <f>SUMIFS(Data!Q:Q,Data!$B:$B,Figure16!$B7592,Data!$A:$A,Figure16!$A7592)</f>
        <v>205276172134.9014</v>
      </c>
      <c r="F7592" s="1">
        <f t="shared" si="240"/>
        <v>0</v>
      </c>
      <c r="G7592" s="1">
        <f t="shared" si="241"/>
        <v>0</v>
      </c>
      <c r="H7592">
        <f>SUMIFS(Data!Z:Z,Data!B:B,Figure16!B7592,Data!A:A,Figure16!A7592)</f>
        <v>1</v>
      </c>
    </row>
    <row r="7593" spans="1:8">
      <c r="A7593" s="27">
        <v>2017</v>
      </c>
      <c r="B7593" t="s">
        <v>14</v>
      </c>
      <c r="C7593" s="3">
        <f>SUMIFS(Data!F:F,Data!$B:$B,Figure16!$B7593,Data!$A:$A,Figure16!$A7593)</f>
        <v>1800000000</v>
      </c>
      <c r="D7593" s="3">
        <f>SUMIFS(Data!Y:Y,Data!$B:$B,Figure16!$B7593,Data!$A:$A,Figure16!$A7593)</f>
        <v>0</v>
      </c>
      <c r="E7593" s="3">
        <f>SUMIFS(Data!Q:Q,Data!$B:$B,Figure16!$B7593,Data!$A:$A,Figure16!$A7593)</f>
        <v>223779865815.18256</v>
      </c>
      <c r="F7593" s="1">
        <f t="shared" si="240"/>
        <v>0.80436190871908064</v>
      </c>
      <c r="G7593" s="1">
        <f t="shared" si="241"/>
        <v>0</v>
      </c>
      <c r="H7593">
        <f>SUMIFS(Data!Z:Z,Data!B:B,Figure16!B7593,Data!A:A,Figure16!A7593)</f>
        <v>1</v>
      </c>
    </row>
    <row r="7594" spans="1:8">
      <c r="A7594" s="27">
        <v>1950</v>
      </c>
      <c r="B7594" t="s">
        <v>184</v>
      </c>
      <c r="C7594" s="3">
        <f>SUMIFS(Data!F:F,Data!$B:$B,Figure16!$B7594,Data!$A:$A,Figure16!$A7594)</f>
        <v>0</v>
      </c>
      <c r="D7594" s="3">
        <f>SUMIFS(Data!Y:Y,Data!$B:$B,Figure16!$B7594,Data!$A:$A,Figure16!$A7594)</f>
        <v>0</v>
      </c>
      <c r="E7594" s="3">
        <f>SUMIFS(Data!Q:Q,Data!$B:$B,Figure16!$B7594,Data!$A:$A,Figure16!$A7594)</f>
        <v>0</v>
      </c>
      <c r="F7594" s="1" t="str">
        <f t="shared" si="240"/>
        <v/>
      </c>
      <c r="G7594" s="1" t="str">
        <f t="shared" si="241"/>
        <v/>
      </c>
      <c r="H7594">
        <f>SUMIFS(Data!Z:Z,Data!B:B,Figure16!B7594,Data!A:A,Figure16!A7594)</f>
        <v>1</v>
      </c>
    </row>
    <row r="7595" spans="1:8">
      <c r="A7595" s="27">
        <v>1951</v>
      </c>
      <c r="B7595" t="s">
        <v>184</v>
      </c>
      <c r="C7595" s="3">
        <f>SUMIFS(Data!F:F,Data!$B:$B,Figure16!$B7595,Data!$A:$A,Figure16!$A7595)</f>
        <v>0</v>
      </c>
      <c r="D7595" s="3">
        <f>SUMIFS(Data!Y:Y,Data!$B:$B,Figure16!$B7595,Data!$A:$A,Figure16!$A7595)</f>
        <v>0</v>
      </c>
      <c r="E7595" s="3">
        <f>SUMIFS(Data!Q:Q,Data!$B:$B,Figure16!$B7595,Data!$A:$A,Figure16!$A7595)</f>
        <v>0</v>
      </c>
      <c r="F7595" s="1" t="str">
        <f t="shared" si="240"/>
        <v/>
      </c>
      <c r="G7595" s="1" t="str">
        <f t="shared" si="241"/>
        <v/>
      </c>
      <c r="H7595">
        <f>SUMIFS(Data!Z:Z,Data!B:B,Figure16!B7595,Data!A:A,Figure16!A7595)</f>
        <v>1</v>
      </c>
    </row>
    <row r="7596" spans="1:8">
      <c r="A7596" s="27">
        <v>1952</v>
      </c>
      <c r="B7596" t="s">
        <v>184</v>
      </c>
      <c r="C7596" s="3">
        <f>SUMIFS(Data!F:F,Data!$B:$B,Figure16!$B7596,Data!$A:$A,Figure16!$A7596)</f>
        <v>0</v>
      </c>
      <c r="D7596" s="3">
        <f>SUMIFS(Data!Y:Y,Data!$B:$B,Figure16!$B7596,Data!$A:$A,Figure16!$A7596)</f>
        <v>0</v>
      </c>
      <c r="E7596" s="3">
        <f>SUMIFS(Data!Q:Q,Data!$B:$B,Figure16!$B7596,Data!$A:$A,Figure16!$A7596)</f>
        <v>0</v>
      </c>
      <c r="F7596" s="1" t="str">
        <f t="shared" si="240"/>
        <v/>
      </c>
      <c r="G7596" s="1" t="str">
        <f t="shared" si="241"/>
        <v/>
      </c>
      <c r="H7596">
        <f>SUMIFS(Data!Z:Z,Data!B:B,Figure16!B7596,Data!A:A,Figure16!A7596)</f>
        <v>1</v>
      </c>
    </row>
    <row r="7597" spans="1:8">
      <c r="A7597" s="27">
        <v>1953</v>
      </c>
      <c r="B7597" t="s">
        <v>184</v>
      </c>
      <c r="C7597" s="3">
        <f>SUMIFS(Data!F:F,Data!$B:$B,Figure16!$B7597,Data!$A:$A,Figure16!$A7597)</f>
        <v>0</v>
      </c>
      <c r="D7597" s="3">
        <f>SUMIFS(Data!Y:Y,Data!$B:$B,Figure16!$B7597,Data!$A:$A,Figure16!$A7597)</f>
        <v>0</v>
      </c>
      <c r="E7597" s="3">
        <f>SUMIFS(Data!Q:Q,Data!$B:$B,Figure16!$B7597,Data!$A:$A,Figure16!$A7597)</f>
        <v>0</v>
      </c>
      <c r="F7597" s="1" t="str">
        <f t="shared" si="240"/>
        <v/>
      </c>
      <c r="G7597" s="1" t="str">
        <f t="shared" si="241"/>
        <v/>
      </c>
      <c r="H7597">
        <f>SUMIFS(Data!Z:Z,Data!B:B,Figure16!B7597,Data!A:A,Figure16!A7597)</f>
        <v>1</v>
      </c>
    </row>
    <row r="7598" spans="1:8">
      <c r="A7598" s="27">
        <v>1954</v>
      </c>
      <c r="B7598" t="s">
        <v>184</v>
      </c>
      <c r="C7598" s="3">
        <f>SUMIFS(Data!F:F,Data!$B:$B,Figure16!$B7598,Data!$A:$A,Figure16!$A7598)</f>
        <v>0</v>
      </c>
      <c r="D7598" s="3">
        <f>SUMIFS(Data!Y:Y,Data!$B:$B,Figure16!$B7598,Data!$A:$A,Figure16!$A7598)</f>
        <v>0</v>
      </c>
      <c r="E7598" s="3">
        <f>SUMIFS(Data!Q:Q,Data!$B:$B,Figure16!$B7598,Data!$A:$A,Figure16!$A7598)</f>
        <v>0</v>
      </c>
      <c r="F7598" s="1" t="str">
        <f t="shared" si="240"/>
        <v/>
      </c>
      <c r="G7598" s="1" t="str">
        <f t="shared" si="241"/>
        <v/>
      </c>
      <c r="H7598">
        <f>SUMIFS(Data!Z:Z,Data!B:B,Figure16!B7598,Data!A:A,Figure16!A7598)</f>
        <v>1</v>
      </c>
    </row>
    <row r="7599" spans="1:8">
      <c r="A7599" s="27">
        <v>1955</v>
      </c>
      <c r="B7599" t="s">
        <v>184</v>
      </c>
      <c r="C7599" s="3">
        <f>SUMIFS(Data!F:F,Data!$B:$B,Figure16!$B7599,Data!$A:$A,Figure16!$A7599)</f>
        <v>0</v>
      </c>
      <c r="D7599" s="3">
        <f>SUMIFS(Data!Y:Y,Data!$B:$B,Figure16!$B7599,Data!$A:$A,Figure16!$A7599)</f>
        <v>0</v>
      </c>
      <c r="E7599" s="3">
        <f>SUMIFS(Data!Q:Q,Data!$B:$B,Figure16!$B7599,Data!$A:$A,Figure16!$A7599)</f>
        <v>0</v>
      </c>
      <c r="F7599" s="1" t="str">
        <f t="shared" si="240"/>
        <v/>
      </c>
      <c r="G7599" s="1" t="str">
        <f t="shared" si="241"/>
        <v/>
      </c>
      <c r="H7599">
        <f>SUMIFS(Data!Z:Z,Data!B:B,Figure16!B7599,Data!A:A,Figure16!A7599)</f>
        <v>1</v>
      </c>
    </row>
    <row r="7600" spans="1:8">
      <c r="A7600" s="27">
        <v>1956</v>
      </c>
      <c r="B7600" t="s">
        <v>184</v>
      </c>
      <c r="C7600" s="3">
        <f>SUMIFS(Data!F:F,Data!$B:$B,Figure16!$B7600,Data!$A:$A,Figure16!$A7600)</f>
        <v>0</v>
      </c>
      <c r="D7600" s="3">
        <f>SUMIFS(Data!Y:Y,Data!$B:$B,Figure16!$B7600,Data!$A:$A,Figure16!$A7600)</f>
        <v>0</v>
      </c>
      <c r="E7600" s="3">
        <f>SUMIFS(Data!Q:Q,Data!$B:$B,Figure16!$B7600,Data!$A:$A,Figure16!$A7600)</f>
        <v>0</v>
      </c>
      <c r="F7600" s="1" t="str">
        <f t="shared" si="240"/>
        <v/>
      </c>
      <c r="G7600" s="1" t="str">
        <f t="shared" si="241"/>
        <v/>
      </c>
      <c r="H7600">
        <f>SUMIFS(Data!Z:Z,Data!B:B,Figure16!B7600,Data!A:A,Figure16!A7600)</f>
        <v>1</v>
      </c>
    </row>
    <row r="7601" spans="1:8">
      <c r="A7601" s="27">
        <v>1957</v>
      </c>
      <c r="B7601" t="s">
        <v>184</v>
      </c>
      <c r="C7601" s="3">
        <f>SUMIFS(Data!F:F,Data!$B:$B,Figure16!$B7601,Data!$A:$A,Figure16!$A7601)</f>
        <v>0</v>
      </c>
      <c r="D7601" s="3">
        <f>SUMIFS(Data!Y:Y,Data!$B:$B,Figure16!$B7601,Data!$A:$A,Figure16!$A7601)</f>
        <v>0</v>
      </c>
      <c r="E7601" s="3">
        <f>SUMIFS(Data!Q:Q,Data!$B:$B,Figure16!$B7601,Data!$A:$A,Figure16!$A7601)</f>
        <v>0</v>
      </c>
      <c r="F7601" s="1" t="str">
        <f t="shared" si="240"/>
        <v/>
      </c>
      <c r="G7601" s="1" t="str">
        <f t="shared" si="241"/>
        <v/>
      </c>
      <c r="H7601">
        <f>SUMIFS(Data!Z:Z,Data!B:B,Figure16!B7601,Data!A:A,Figure16!A7601)</f>
        <v>1</v>
      </c>
    </row>
    <row r="7602" spans="1:8">
      <c r="A7602" s="27">
        <v>1958</v>
      </c>
      <c r="B7602" t="s">
        <v>184</v>
      </c>
      <c r="C7602" s="3">
        <f>SUMIFS(Data!F:F,Data!$B:$B,Figure16!$B7602,Data!$A:$A,Figure16!$A7602)</f>
        <v>16200000</v>
      </c>
      <c r="D7602" s="3">
        <f>SUMIFS(Data!Y:Y,Data!$B:$B,Figure16!$B7602,Data!$A:$A,Figure16!$A7602)</f>
        <v>0</v>
      </c>
      <c r="E7602" s="3">
        <f>SUMIFS(Data!Q:Q,Data!$B:$B,Figure16!$B7602,Data!$A:$A,Figure16!$A7602)</f>
        <v>0</v>
      </c>
      <c r="F7602" s="1" t="str">
        <f t="shared" si="240"/>
        <v/>
      </c>
      <c r="G7602" s="1" t="str">
        <f t="shared" si="241"/>
        <v/>
      </c>
      <c r="H7602">
        <f>SUMIFS(Data!Z:Z,Data!B:B,Figure16!B7602,Data!A:A,Figure16!A7602)</f>
        <v>1</v>
      </c>
    </row>
    <row r="7603" spans="1:8">
      <c r="A7603" s="27">
        <v>1959</v>
      </c>
      <c r="B7603" t="s">
        <v>184</v>
      </c>
      <c r="C7603" s="3">
        <f>SUMIFS(Data!F:F,Data!$B:$B,Figure16!$B7603,Data!$A:$A,Figure16!$A7603)</f>
        <v>700000</v>
      </c>
      <c r="D7603" s="3">
        <f>SUMIFS(Data!Y:Y,Data!$B:$B,Figure16!$B7603,Data!$A:$A,Figure16!$A7603)</f>
        <v>0</v>
      </c>
      <c r="E7603" s="3">
        <f>SUMIFS(Data!Q:Q,Data!$B:$B,Figure16!$B7603,Data!$A:$A,Figure16!$A7603)</f>
        <v>0</v>
      </c>
      <c r="F7603" s="1" t="str">
        <f t="shared" si="240"/>
        <v/>
      </c>
      <c r="G7603" s="1" t="str">
        <f t="shared" si="241"/>
        <v/>
      </c>
      <c r="H7603">
        <f>SUMIFS(Data!Z:Z,Data!B:B,Figure16!B7603,Data!A:A,Figure16!A7603)</f>
        <v>1</v>
      </c>
    </row>
    <row r="7604" spans="1:8">
      <c r="A7604" s="27">
        <v>1960</v>
      </c>
      <c r="B7604" t="s">
        <v>184</v>
      </c>
      <c r="C7604" s="3">
        <f>SUMIFS(Data!F:F,Data!$B:$B,Figure16!$B7604,Data!$A:$A,Figure16!$A7604)</f>
        <v>0</v>
      </c>
      <c r="D7604" s="3">
        <f>SUMIFS(Data!Y:Y,Data!$B:$B,Figure16!$B7604,Data!$A:$A,Figure16!$A7604)</f>
        <v>0</v>
      </c>
      <c r="E7604" s="3">
        <f>SUMIFS(Data!Q:Q,Data!$B:$B,Figure16!$B7604,Data!$A:$A,Figure16!$A7604)</f>
        <v>0</v>
      </c>
      <c r="F7604" s="1" t="str">
        <f t="shared" si="240"/>
        <v/>
      </c>
      <c r="G7604" s="1" t="str">
        <f t="shared" si="241"/>
        <v/>
      </c>
      <c r="H7604">
        <f>SUMIFS(Data!Z:Z,Data!B:B,Figure16!B7604,Data!A:A,Figure16!A7604)</f>
        <v>1</v>
      </c>
    </row>
    <row r="7605" spans="1:8">
      <c r="A7605" s="27">
        <v>1961</v>
      </c>
      <c r="B7605" t="s">
        <v>184</v>
      </c>
      <c r="C7605" s="3">
        <f>SUMIFS(Data!F:F,Data!$B:$B,Figure16!$B7605,Data!$A:$A,Figure16!$A7605)</f>
        <v>0</v>
      </c>
      <c r="D7605" s="3">
        <f>SUMIFS(Data!Y:Y,Data!$B:$B,Figure16!$B7605,Data!$A:$A,Figure16!$A7605)</f>
        <v>0</v>
      </c>
      <c r="E7605" s="3">
        <f>SUMIFS(Data!Q:Q,Data!$B:$B,Figure16!$B7605,Data!$A:$A,Figure16!$A7605)</f>
        <v>0</v>
      </c>
      <c r="F7605" s="1" t="str">
        <f t="shared" si="240"/>
        <v/>
      </c>
      <c r="G7605" s="1" t="str">
        <f t="shared" si="241"/>
        <v/>
      </c>
      <c r="H7605">
        <f>SUMIFS(Data!Z:Z,Data!B:B,Figure16!B7605,Data!A:A,Figure16!A7605)</f>
        <v>1</v>
      </c>
    </row>
    <row r="7606" spans="1:8">
      <c r="A7606" s="27">
        <v>1962</v>
      </c>
      <c r="B7606" t="s">
        <v>184</v>
      </c>
      <c r="C7606" s="3">
        <f>SUMIFS(Data!F:F,Data!$B:$B,Figure16!$B7606,Data!$A:$A,Figure16!$A7606)</f>
        <v>0</v>
      </c>
      <c r="D7606" s="3">
        <f>SUMIFS(Data!Y:Y,Data!$B:$B,Figure16!$B7606,Data!$A:$A,Figure16!$A7606)</f>
        <v>0</v>
      </c>
      <c r="E7606" s="3">
        <f>SUMIFS(Data!Q:Q,Data!$B:$B,Figure16!$B7606,Data!$A:$A,Figure16!$A7606)</f>
        <v>0</v>
      </c>
      <c r="F7606" s="1" t="str">
        <f t="shared" si="240"/>
        <v/>
      </c>
      <c r="G7606" s="1" t="str">
        <f t="shared" si="241"/>
        <v/>
      </c>
      <c r="H7606">
        <f>SUMIFS(Data!Z:Z,Data!B:B,Figure16!B7606,Data!A:A,Figure16!A7606)</f>
        <v>1</v>
      </c>
    </row>
    <row r="7607" spans="1:8">
      <c r="A7607" s="27">
        <v>1963</v>
      </c>
      <c r="B7607" t="s">
        <v>184</v>
      </c>
      <c r="C7607" s="3">
        <f>SUMIFS(Data!F:F,Data!$B:$B,Figure16!$B7607,Data!$A:$A,Figure16!$A7607)</f>
        <v>0</v>
      </c>
      <c r="D7607" s="3">
        <f>SUMIFS(Data!Y:Y,Data!$B:$B,Figure16!$B7607,Data!$A:$A,Figure16!$A7607)</f>
        <v>0</v>
      </c>
      <c r="E7607" s="3">
        <f>SUMIFS(Data!Q:Q,Data!$B:$B,Figure16!$B7607,Data!$A:$A,Figure16!$A7607)</f>
        <v>0</v>
      </c>
      <c r="F7607" s="1" t="str">
        <f t="shared" si="240"/>
        <v/>
      </c>
      <c r="G7607" s="1" t="str">
        <f t="shared" si="241"/>
        <v/>
      </c>
      <c r="H7607">
        <f>SUMIFS(Data!Z:Z,Data!B:B,Figure16!B7607,Data!A:A,Figure16!A7607)</f>
        <v>1</v>
      </c>
    </row>
    <row r="7608" spans="1:8">
      <c r="A7608" s="27">
        <v>1964</v>
      </c>
      <c r="B7608" t="s">
        <v>184</v>
      </c>
      <c r="C7608" s="3">
        <f>SUMIFS(Data!F:F,Data!$B:$B,Figure16!$B7608,Data!$A:$A,Figure16!$A7608)</f>
        <v>28000000</v>
      </c>
      <c r="D7608" s="3">
        <f>SUMIFS(Data!Y:Y,Data!$B:$B,Figure16!$B7608,Data!$A:$A,Figure16!$A7608)</f>
        <v>0</v>
      </c>
      <c r="E7608" s="3">
        <f>SUMIFS(Data!Q:Q,Data!$B:$B,Figure16!$B7608,Data!$A:$A,Figure16!$A7608)</f>
        <v>0</v>
      </c>
      <c r="F7608" s="1" t="str">
        <f t="shared" si="240"/>
        <v/>
      </c>
      <c r="G7608" s="1" t="str">
        <f t="shared" si="241"/>
        <v/>
      </c>
      <c r="H7608">
        <f>SUMIFS(Data!Z:Z,Data!B:B,Figure16!B7608,Data!A:A,Figure16!A7608)</f>
        <v>1</v>
      </c>
    </row>
    <row r="7609" spans="1:8">
      <c r="A7609" s="27">
        <v>1965</v>
      </c>
      <c r="B7609" t="s">
        <v>184</v>
      </c>
      <c r="C7609" s="3">
        <f>SUMIFS(Data!F:F,Data!$B:$B,Figure16!$B7609,Data!$A:$A,Figure16!$A7609)</f>
        <v>0</v>
      </c>
      <c r="D7609" s="3">
        <f>SUMIFS(Data!Y:Y,Data!$B:$B,Figure16!$B7609,Data!$A:$A,Figure16!$A7609)</f>
        <v>0</v>
      </c>
      <c r="E7609" s="3">
        <f>SUMIFS(Data!Q:Q,Data!$B:$B,Figure16!$B7609,Data!$A:$A,Figure16!$A7609)</f>
        <v>0</v>
      </c>
      <c r="F7609" s="1" t="str">
        <f t="shared" si="240"/>
        <v/>
      </c>
      <c r="G7609" s="1" t="str">
        <f t="shared" si="241"/>
        <v/>
      </c>
      <c r="H7609">
        <f>SUMIFS(Data!Z:Z,Data!B:B,Figure16!B7609,Data!A:A,Figure16!A7609)</f>
        <v>1</v>
      </c>
    </row>
    <row r="7610" spans="1:8">
      <c r="A7610" s="27">
        <v>1966</v>
      </c>
      <c r="B7610" t="s">
        <v>184</v>
      </c>
      <c r="C7610" s="3">
        <f>SUMIFS(Data!F:F,Data!$B:$B,Figure16!$B7610,Data!$A:$A,Figure16!$A7610)</f>
        <v>0</v>
      </c>
      <c r="D7610" s="3">
        <f>SUMIFS(Data!Y:Y,Data!$B:$B,Figure16!$B7610,Data!$A:$A,Figure16!$A7610)</f>
        <v>0</v>
      </c>
      <c r="E7610" s="3">
        <f>SUMIFS(Data!Q:Q,Data!$B:$B,Figure16!$B7610,Data!$A:$A,Figure16!$A7610)</f>
        <v>0</v>
      </c>
      <c r="F7610" s="1" t="str">
        <f t="shared" si="240"/>
        <v/>
      </c>
      <c r="G7610" s="1" t="str">
        <f t="shared" si="241"/>
        <v/>
      </c>
      <c r="H7610">
        <f>SUMIFS(Data!Z:Z,Data!B:B,Figure16!B7610,Data!A:A,Figure16!A7610)</f>
        <v>1</v>
      </c>
    </row>
    <row r="7611" spans="1:8">
      <c r="A7611" s="27">
        <v>1967</v>
      </c>
      <c r="B7611" t="s">
        <v>184</v>
      </c>
      <c r="C7611" s="3">
        <f>SUMIFS(Data!F:F,Data!$B:$B,Figure16!$B7611,Data!$A:$A,Figure16!$A7611)</f>
        <v>0</v>
      </c>
      <c r="D7611" s="3">
        <f>SUMIFS(Data!Y:Y,Data!$B:$B,Figure16!$B7611,Data!$A:$A,Figure16!$A7611)</f>
        <v>0</v>
      </c>
      <c r="E7611" s="3">
        <f>SUMIFS(Data!Q:Q,Data!$B:$B,Figure16!$B7611,Data!$A:$A,Figure16!$A7611)</f>
        <v>0</v>
      </c>
      <c r="F7611" s="1" t="str">
        <f t="shared" ref="F7611:F7674" si="242">IF(E7611&gt;0,C7611/E7611*100,"")</f>
        <v/>
      </c>
      <c r="G7611" s="1" t="str">
        <f t="shared" ref="G7611:G7674" si="243">IF($E7611&gt;0,D7611/$E7611*100,"")</f>
        <v/>
      </c>
      <c r="H7611">
        <f>SUMIFS(Data!Z:Z,Data!B:B,Figure16!B7611,Data!A:A,Figure16!A7611)</f>
        <v>1</v>
      </c>
    </row>
    <row r="7612" spans="1:8">
      <c r="A7612" s="27">
        <v>1968</v>
      </c>
      <c r="B7612" t="s">
        <v>184</v>
      </c>
      <c r="C7612" s="3">
        <f>SUMIFS(Data!F:F,Data!$B:$B,Figure16!$B7612,Data!$A:$A,Figure16!$A7612)</f>
        <v>12000000</v>
      </c>
      <c r="D7612" s="3">
        <f>SUMIFS(Data!Y:Y,Data!$B:$B,Figure16!$B7612,Data!$A:$A,Figure16!$A7612)</f>
        <v>0</v>
      </c>
      <c r="E7612" s="3">
        <f>SUMIFS(Data!Q:Q,Data!$B:$B,Figure16!$B7612,Data!$A:$A,Figure16!$A7612)</f>
        <v>0</v>
      </c>
      <c r="F7612" s="1" t="str">
        <f t="shared" si="242"/>
        <v/>
      </c>
      <c r="G7612" s="1" t="str">
        <f t="shared" si="243"/>
        <v/>
      </c>
      <c r="H7612">
        <f>SUMIFS(Data!Z:Z,Data!B:B,Figure16!B7612,Data!A:A,Figure16!A7612)</f>
        <v>1</v>
      </c>
    </row>
    <row r="7613" spans="1:8">
      <c r="A7613" s="27">
        <v>1969</v>
      </c>
      <c r="B7613" t="s">
        <v>184</v>
      </c>
      <c r="C7613" s="3">
        <f>SUMIFS(Data!F:F,Data!$B:$B,Figure16!$B7613,Data!$A:$A,Figure16!$A7613)</f>
        <v>0</v>
      </c>
      <c r="D7613" s="3">
        <f>SUMIFS(Data!Y:Y,Data!$B:$B,Figure16!$B7613,Data!$A:$A,Figure16!$A7613)</f>
        <v>0</v>
      </c>
      <c r="E7613" s="3">
        <f>SUMIFS(Data!Q:Q,Data!$B:$B,Figure16!$B7613,Data!$A:$A,Figure16!$A7613)</f>
        <v>0</v>
      </c>
      <c r="F7613" s="1" t="str">
        <f t="shared" si="242"/>
        <v/>
      </c>
      <c r="G7613" s="1" t="str">
        <f t="shared" si="243"/>
        <v/>
      </c>
      <c r="H7613">
        <f>SUMIFS(Data!Z:Z,Data!B:B,Figure16!B7613,Data!A:A,Figure16!A7613)</f>
        <v>1</v>
      </c>
    </row>
    <row r="7614" spans="1:8">
      <c r="A7614" s="27">
        <v>1970</v>
      </c>
      <c r="B7614" t="s">
        <v>184</v>
      </c>
      <c r="C7614" s="3">
        <f>SUMIFS(Data!F:F,Data!$B:$B,Figure16!$B7614,Data!$A:$A,Figure16!$A7614)</f>
        <v>43200000</v>
      </c>
      <c r="D7614" s="3">
        <f>SUMIFS(Data!Y:Y,Data!$B:$B,Figure16!$B7614,Data!$A:$A,Figure16!$A7614)</f>
        <v>0</v>
      </c>
      <c r="E7614" s="3">
        <f>SUMIFS(Data!Q:Q,Data!$B:$B,Figure16!$B7614,Data!$A:$A,Figure16!$A7614)</f>
        <v>0</v>
      </c>
      <c r="F7614" s="1" t="str">
        <f t="shared" si="242"/>
        <v/>
      </c>
      <c r="G7614" s="1" t="str">
        <f t="shared" si="243"/>
        <v/>
      </c>
      <c r="H7614">
        <f>SUMIFS(Data!Z:Z,Data!B:B,Figure16!B7614,Data!A:A,Figure16!A7614)</f>
        <v>1</v>
      </c>
    </row>
    <row r="7615" spans="1:8">
      <c r="A7615" s="27">
        <v>1971</v>
      </c>
      <c r="B7615" t="s">
        <v>184</v>
      </c>
      <c r="C7615" s="3">
        <f>SUMIFS(Data!F:F,Data!$B:$B,Figure16!$B7615,Data!$A:$A,Figure16!$A7615)</f>
        <v>0</v>
      </c>
      <c r="D7615" s="3">
        <f>SUMIFS(Data!Y:Y,Data!$B:$B,Figure16!$B7615,Data!$A:$A,Figure16!$A7615)</f>
        <v>0</v>
      </c>
      <c r="E7615" s="3">
        <f>SUMIFS(Data!Q:Q,Data!$B:$B,Figure16!$B7615,Data!$A:$A,Figure16!$A7615)</f>
        <v>0</v>
      </c>
      <c r="F7615" s="1" t="str">
        <f t="shared" si="242"/>
        <v/>
      </c>
      <c r="G7615" s="1" t="str">
        <f t="shared" si="243"/>
        <v/>
      </c>
      <c r="H7615">
        <f>SUMIFS(Data!Z:Z,Data!B:B,Figure16!B7615,Data!A:A,Figure16!A7615)</f>
        <v>1</v>
      </c>
    </row>
    <row r="7616" spans="1:8">
      <c r="A7616" s="27">
        <v>1972</v>
      </c>
      <c r="B7616" t="s">
        <v>184</v>
      </c>
      <c r="C7616" s="3">
        <f>SUMIFS(Data!F:F,Data!$B:$B,Figure16!$B7616,Data!$A:$A,Figure16!$A7616)</f>
        <v>43200000</v>
      </c>
      <c r="D7616" s="3">
        <f>SUMIFS(Data!Y:Y,Data!$B:$B,Figure16!$B7616,Data!$A:$A,Figure16!$A7616)</f>
        <v>0</v>
      </c>
      <c r="E7616" s="3">
        <f>SUMIFS(Data!Q:Q,Data!$B:$B,Figure16!$B7616,Data!$A:$A,Figure16!$A7616)</f>
        <v>0</v>
      </c>
      <c r="F7616" s="1" t="str">
        <f t="shared" si="242"/>
        <v/>
      </c>
      <c r="G7616" s="1" t="str">
        <f t="shared" si="243"/>
        <v/>
      </c>
      <c r="H7616">
        <f>SUMIFS(Data!Z:Z,Data!B:B,Figure16!B7616,Data!A:A,Figure16!A7616)</f>
        <v>1</v>
      </c>
    </row>
    <row r="7617" spans="1:8">
      <c r="A7617" s="27">
        <v>1973</v>
      </c>
      <c r="B7617" t="s">
        <v>184</v>
      </c>
      <c r="C7617" s="3">
        <f>SUMIFS(Data!F:F,Data!$B:$B,Figure16!$B7617,Data!$A:$A,Figure16!$A7617)</f>
        <v>1000000</v>
      </c>
      <c r="D7617" s="3">
        <f>SUMIFS(Data!Y:Y,Data!$B:$B,Figure16!$B7617,Data!$A:$A,Figure16!$A7617)</f>
        <v>0</v>
      </c>
      <c r="E7617" s="3">
        <f>SUMIFS(Data!Q:Q,Data!$B:$B,Figure16!$B7617,Data!$A:$A,Figure16!$A7617)</f>
        <v>0</v>
      </c>
      <c r="F7617" s="1" t="str">
        <f t="shared" si="242"/>
        <v/>
      </c>
      <c r="G7617" s="1" t="str">
        <f t="shared" si="243"/>
        <v/>
      </c>
      <c r="H7617">
        <f>SUMIFS(Data!Z:Z,Data!B:B,Figure16!B7617,Data!A:A,Figure16!A7617)</f>
        <v>1</v>
      </c>
    </row>
    <row r="7618" spans="1:8">
      <c r="A7618" s="27">
        <v>1974</v>
      </c>
      <c r="B7618" t="s">
        <v>184</v>
      </c>
      <c r="C7618" s="3">
        <f>SUMIFS(Data!F:F,Data!$B:$B,Figure16!$B7618,Data!$A:$A,Figure16!$A7618)</f>
        <v>1500000</v>
      </c>
      <c r="D7618" s="3">
        <f>SUMIFS(Data!Y:Y,Data!$B:$B,Figure16!$B7618,Data!$A:$A,Figure16!$A7618)</f>
        <v>0</v>
      </c>
      <c r="E7618" s="3">
        <f>SUMIFS(Data!Q:Q,Data!$B:$B,Figure16!$B7618,Data!$A:$A,Figure16!$A7618)</f>
        <v>0</v>
      </c>
      <c r="F7618" s="1" t="str">
        <f t="shared" si="242"/>
        <v/>
      </c>
      <c r="G7618" s="1" t="str">
        <f t="shared" si="243"/>
        <v/>
      </c>
      <c r="H7618">
        <f>SUMIFS(Data!Z:Z,Data!B:B,Figure16!B7618,Data!A:A,Figure16!A7618)</f>
        <v>1</v>
      </c>
    </row>
    <row r="7619" spans="1:8">
      <c r="A7619" s="27">
        <v>1975</v>
      </c>
      <c r="B7619" t="s">
        <v>184</v>
      </c>
      <c r="C7619" s="3">
        <f>SUMIFS(Data!F:F,Data!$B:$B,Figure16!$B7619,Data!$A:$A,Figure16!$A7619)</f>
        <v>0</v>
      </c>
      <c r="D7619" s="3">
        <f>SUMIFS(Data!Y:Y,Data!$B:$B,Figure16!$B7619,Data!$A:$A,Figure16!$A7619)</f>
        <v>0</v>
      </c>
      <c r="E7619" s="3">
        <f>SUMIFS(Data!Q:Q,Data!$B:$B,Figure16!$B7619,Data!$A:$A,Figure16!$A7619)</f>
        <v>0</v>
      </c>
      <c r="F7619" s="1" t="str">
        <f t="shared" si="242"/>
        <v/>
      </c>
      <c r="G7619" s="1" t="str">
        <f t="shared" si="243"/>
        <v/>
      </c>
      <c r="H7619">
        <f>SUMIFS(Data!Z:Z,Data!B:B,Figure16!B7619,Data!A:A,Figure16!A7619)</f>
        <v>1</v>
      </c>
    </row>
    <row r="7620" spans="1:8">
      <c r="A7620" s="27">
        <v>1976</v>
      </c>
      <c r="B7620" t="s">
        <v>184</v>
      </c>
      <c r="C7620" s="3">
        <f>SUMIFS(Data!F:F,Data!$B:$B,Figure16!$B7620,Data!$A:$A,Figure16!$A7620)</f>
        <v>25000000</v>
      </c>
      <c r="D7620" s="3">
        <f>SUMIFS(Data!Y:Y,Data!$B:$B,Figure16!$B7620,Data!$A:$A,Figure16!$A7620)</f>
        <v>0</v>
      </c>
      <c r="E7620" s="3">
        <f>SUMIFS(Data!Q:Q,Data!$B:$B,Figure16!$B7620,Data!$A:$A,Figure16!$A7620)</f>
        <v>0</v>
      </c>
      <c r="F7620" s="1" t="str">
        <f t="shared" si="242"/>
        <v/>
      </c>
      <c r="G7620" s="1" t="str">
        <f t="shared" si="243"/>
        <v/>
      </c>
      <c r="H7620">
        <f>SUMIFS(Data!Z:Z,Data!B:B,Figure16!B7620,Data!A:A,Figure16!A7620)</f>
        <v>1</v>
      </c>
    </row>
    <row r="7621" spans="1:8">
      <c r="A7621" s="27">
        <v>1977</v>
      </c>
      <c r="B7621" t="s">
        <v>184</v>
      </c>
      <c r="C7621" s="3">
        <f>SUMIFS(Data!F:F,Data!$B:$B,Figure16!$B7621,Data!$A:$A,Figure16!$A7621)</f>
        <v>12500000</v>
      </c>
      <c r="D7621" s="3">
        <f>SUMIFS(Data!Y:Y,Data!$B:$B,Figure16!$B7621,Data!$A:$A,Figure16!$A7621)</f>
        <v>0</v>
      </c>
      <c r="E7621" s="3">
        <f>SUMIFS(Data!Q:Q,Data!$B:$B,Figure16!$B7621,Data!$A:$A,Figure16!$A7621)</f>
        <v>0</v>
      </c>
      <c r="F7621" s="1" t="str">
        <f t="shared" si="242"/>
        <v/>
      </c>
      <c r="G7621" s="1" t="str">
        <f t="shared" si="243"/>
        <v/>
      </c>
      <c r="H7621">
        <f>SUMIFS(Data!Z:Z,Data!B:B,Figure16!B7621,Data!A:A,Figure16!A7621)</f>
        <v>1</v>
      </c>
    </row>
    <row r="7622" spans="1:8">
      <c r="A7622" s="27">
        <v>1978</v>
      </c>
      <c r="B7622" t="s">
        <v>184</v>
      </c>
      <c r="C7622" s="3">
        <f>SUMIFS(Data!F:F,Data!$B:$B,Figure16!$B7622,Data!$A:$A,Figure16!$A7622)</f>
        <v>5000000</v>
      </c>
      <c r="D7622" s="3">
        <f>SUMIFS(Data!Y:Y,Data!$B:$B,Figure16!$B7622,Data!$A:$A,Figure16!$A7622)</f>
        <v>0</v>
      </c>
      <c r="E7622" s="3">
        <f>SUMIFS(Data!Q:Q,Data!$B:$B,Figure16!$B7622,Data!$A:$A,Figure16!$A7622)</f>
        <v>0</v>
      </c>
      <c r="F7622" s="1" t="str">
        <f t="shared" si="242"/>
        <v/>
      </c>
      <c r="G7622" s="1" t="str">
        <f t="shared" si="243"/>
        <v/>
      </c>
      <c r="H7622">
        <f>SUMIFS(Data!Z:Z,Data!B:B,Figure16!B7622,Data!A:A,Figure16!A7622)</f>
        <v>1</v>
      </c>
    </row>
    <row r="7623" spans="1:8">
      <c r="A7623" s="27">
        <v>1979</v>
      </c>
      <c r="B7623" t="s">
        <v>184</v>
      </c>
      <c r="C7623" s="3">
        <f>SUMIFS(Data!F:F,Data!$B:$B,Figure16!$B7623,Data!$A:$A,Figure16!$A7623)</f>
        <v>0</v>
      </c>
      <c r="D7623" s="3">
        <f>SUMIFS(Data!Y:Y,Data!$B:$B,Figure16!$B7623,Data!$A:$A,Figure16!$A7623)</f>
        <v>0</v>
      </c>
      <c r="E7623" s="3">
        <f>SUMIFS(Data!Q:Q,Data!$B:$B,Figure16!$B7623,Data!$A:$A,Figure16!$A7623)</f>
        <v>0</v>
      </c>
      <c r="F7623" s="1" t="str">
        <f t="shared" si="242"/>
        <v/>
      </c>
      <c r="G7623" s="1" t="str">
        <f t="shared" si="243"/>
        <v/>
      </c>
      <c r="H7623">
        <f>SUMIFS(Data!Z:Z,Data!B:B,Figure16!B7623,Data!A:A,Figure16!A7623)</f>
        <v>1</v>
      </c>
    </row>
    <row r="7624" spans="1:8">
      <c r="A7624" s="27">
        <v>1980</v>
      </c>
      <c r="B7624" t="s">
        <v>184</v>
      </c>
      <c r="C7624" s="3">
        <f>SUMIFS(Data!F:F,Data!$B:$B,Figure16!$B7624,Data!$A:$A,Figure16!$A7624)</f>
        <v>0</v>
      </c>
      <c r="D7624" s="3">
        <f>SUMIFS(Data!Y:Y,Data!$B:$B,Figure16!$B7624,Data!$A:$A,Figure16!$A7624)</f>
        <v>0</v>
      </c>
      <c r="E7624" s="3">
        <f>SUMIFS(Data!Q:Q,Data!$B:$B,Figure16!$B7624,Data!$A:$A,Figure16!$A7624)</f>
        <v>0</v>
      </c>
      <c r="F7624" s="1" t="str">
        <f t="shared" si="242"/>
        <v/>
      </c>
      <c r="G7624" s="1" t="str">
        <f t="shared" si="243"/>
        <v/>
      </c>
      <c r="H7624">
        <f>SUMIFS(Data!Z:Z,Data!B:B,Figure16!B7624,Data!A:A,Figure16!A7624)</f>
        <v>1</v>
      </c>
    </row>
    <row r="7625" spans="1:8">
      <c r="A7625" s="27">
        <v>1981</v>
      </c>
      <c r="B7625" t="s">
        <v>184</v>
      </c>
      <c r="C7625" s="3">
        <f>SUMIFS(Data!F:F,Data!$B:$B,Figure16!$B7625,Data!$A:$A,Figure16!$A7625)</f>
        <v>0</v>
      </c>
      <c r="D7625" s="3">
        <f>SUMIFS(Data!Y:Y,Data!$B:$B,Figure16!$B7625,Data!$A:$A,Figure16!$A7625)</f>
        <v>0</v>
      </c>
      <c r="E7625" s="3">
        <f>SUMIFS(Data!Q:Q,Data!$B:$B,Figure16!$B7625,Data!$A:$A,Figure16!$A7625)</f>
        <v>0</v>
      </c>
      <c r="F7625" s="1" t="str">
        <f t="shared" si="242"/>
        <v/>
      </c>
      <c r="G7625" s="1" t="str">
        <f t="shared" si="243"/>
        <v/>
      </c>
      <c r="H7625">
        <f>SUMIFS(Data!Z:Z,Data!B:B,Figure16!B7625,Data!A:A,Figure16!A7625)</f>
        <v>1</v>
      </c>
    </row>
    <row r="7626" spans="1:8">
      <c r="A7626" s="27">
        <v>1982</v>
      </c>
      <c r="B7626" t="s">
        <v>184</v>
      </c>
      <c r="C7626" s="3">
        <f>SUMIFS(Data!F:F,Data!$B:$B,Figure16!$B7626,Data!$A:$A,Figure16!$A7626)</f>
        <v>0</v>
      </c>
      <c r="D7626" s="3">
        <f>SUMIFS(Data!Y:Y,Data!$B:$B,Figure16!$B7626,Data!$A:$A,Figure16!$A7626)</f>
        <v>0</v>
      </c>
      <c r="E7626" s="3">
        <f>SUMIFS(Data!Q:Q,Data!$B:$B,Figure16!$B7626,Data!$A:$A,Figure16!$A7626)</f>
        <v>0</v>
      </c>
      <c r="F7626" s="1" t="str">
        <f t="shared" si="242"/>
        <v/>
      </c>
      <c r="G7626" s="1" t="str">
        <f t="shared" si="243"/>
        <v/>
      </c>
      <c r="H7626">
        <f>SUMIFS(Data!Z:Z,Data!B:B,Figure16!B7626,Data!A:A,Figure16!A7626)</f>
        <v>1</v>
      </c>
    </row>
    <row r="7627" spans="1:8">
      <c r="A7627" s="27">
        <v>1983</v>
      </c>
      <c r="B7627" t="s">
        <v>184</v>
      </c>
      <c r="C7627" s="3">
        <f>SUMIFS(Data!F:F,Data!$B:$B,Figure16!$B7627,Data!$A:$A,Figure16!$A7627)</f>
        <v>0</v>
      </c>
      <c r="D7627" s="3">
        <f>SUMIFS(Data!Y:Y,Data!$B:$B,Figure16!$B7627,Data!$A:$A,Figure16!$A7627)</f>
        <v>0</v>
      </c>
      <c r="E7627" s="3">
        <f>SUMIFS(Data!Q:Q,Data!$B:$B,Figure16!$B7627,Data!$A:$A,Figure16!$A7627)</f>
        <v>0</v>
      </c>
      <c r="F7627" s="1" t="str">
        <f t="shared" si="242"/>
        <v/>
      </c>
      <c r="G7627" s="1" t="str">
        <f t="shared" si="243"/>
        <v/>
      </c>
      <c r="H7627">
        <f>SUMIFS(Data!Z:Z,Data!B:B,Figure16!B7627,Data!A:A,Figure16!A7627)</f>
        <v>1</v>
      </c>
    </row>
    <row r="7628" spans="1:8">
      <c r="A7628" s="27">
        <v>1984</v>
      </c>
      <c r="B7628" t="s">
        <v>184</v>
      </c>
      <c r="C7628" s="3">
        <f>SUMIFS(Data!F:F,Data!$B:$B,Figure16!$B7628,Data!$A:$A,Figure16!$A7628)</f>
        <v>0</v>
      </c>
      <c r="D7628" s="3">
        <f>SUMIFS(Data!Y:Y,Data!$B:$B,Figure16!$B7628,Data!$A:$A,Figure16!$A7628)</f>
        <v>0</v>
      </c>
      <c r="E7628" s="3">
        <f>SUMIFS(Data!Q:Q,Data!$B:$B,Figure16!$B7628,Data!$A:$A,Figure16!$A7628)</f>
        <v>0</v>
      </c>
      <c r="F7628" s="1" t="str">
        <f t="shared" si="242"/>
        <v/>
      </c>
      <c r="G7628" s="1" t="str">
        <f t="shared" si="243"/>
        <v/>
      </c>
      <c r="H7628">
        <f>SUMIFS(Data!Z:Z,Data!B:B,Figure16!B7628,Data!A:A,Figure16!A7628)</f>
        <v>1</v>
      </c>
    </row>
    <row r="7629" spans="1:8">
      <c r="A7629" s="27">
        <v>1985</v>
      </c>
      <c r="B7629" t="s">
        <v>184</v>
      </c>
      <c r="C7629" s="3">
        <f>SUMIFS(Data!F:F,Data!$B:$B,Figure16!$B7629,Data!$A:$A,Figure16!$A7629)</f>
        <v>0</v>
      </c>
      <c r="D7629" s="3">
        <f>SUMIFS(Data!Y:Y,Data!$B:$B,Figure16!$B7629,Data!$A:$A,Figure16!$A7629)</f>
        <v>0</v>
      </c>
      <c r="E7629" s="3">
        <f>SUMIFS(Data!Q:Q,Data!$B:$B,Figure16!$B7629,Data!$A:$A,Figure16!$A7629)</f>
        <v>0</v>
      </c>
      <c r="F7629" s="1" t="str">
        <f t="shared" si="242"/>
        <v/>
      </c>
      <c r="G7629" s="1" t="str">
        <f t="shared" si="243"/>
        <v/>
      </c>
      <c r="H7629">
        <f>SUMIFS(Data!Z:Z,Data!B:B,Figure16!B7629,Data!A:A,Figure16!A7629)</f>
        <v>1</v>
      </c>
    </row>
    <row r="7630" spans="1:8">
      <c r="A7630" s="27">
        <v>1986</v>
      </c>
      <c r="B7630" t="s">
        <v>184</v>
      </c>
      <c r="C7630" s="3">
        <f>SUMIFS(Data!F:F,Data!$B:$B,Figure16!$B7630,Data!$A:$A,Figure16!$A7630)</f>
        <v>350000</v>
      </c>
      <c r="D7630" s="3">
        <f>SUMIFS(Data!Y:Y,Data!$B:$B,Figure16!$B7630,Data!$A:$A,Figure16!$A7630)</f>
        <v>0</v>
      </c>
      <c r="E7630" s="3">
        <f>SUMIFS(Data!Q:Q,Data!$B:$B,Figure16!$B7630,Data!$A:$A,Figure16!$A7630)</f>
        <v>0</v>
      </c>
      <c r="F7630" s="1" t="str">
        <f t="shared" si="242"/>
        <v/>
      </c>
      <c r="G7630" s="1" t="str">
        <f t="shared" si="243"/>
        <v/>
      </c>
      <c r="H7630">
        <f>SUMIFS(Data!Z:Z,Data!B:B,Figure16!B7630,Data!A:A,Figure16!A7630)</f>
        <v>1</v>
      </c>
    </row>
    <row r="7631" spans="1:8">
      <c r="A7631" s="27">
        <v>1987</v>
      </c>
      <c r="B7631" t="s">
        <v>184</v>
      </c>
      <c r="C7631" s="3">
        <f>SUMIFS(Data!F:F,Data!$B:$B,Figure16!$B7631,Data!$A:$A,Figure16!$A7631)</f>
        <v>72000000</v>
      </c>
      <c r="D7631" s="3">
        <f>SUMIFS(Data!Y:Y,Data!$B:$B,Figure16!$B7631,Data!$A:$A,Figure16!$A7631)</f>
        <v>0</v>
      </c>
      <c r="E7631" s="3">
        <f>SUMIFS(Data!Q:Q,Data!$B:$B,Figure16!$B7631,Data!$A:$A,Figure16!$A7631)</f>
        <v>0</v>
      </c>
      <c r="F7631" s="1" t="str">
        <f t="shared" si="242"/>
        <v/>
      </c>
      <c r="G7631" s="1" t="str">
        <f t="shared" si="243"/>
        <v/>
      </c>
      <c r="H7631">
        <f>SUMIFS(Data!Z:Z,Data!B:B,Figure16!B7631,Data!A:A,Figure16!A7631)</f>
        <v>1</v>
      </c>
    </row>
    <row r="7632" spans="1:8">
      <c r="A7632" s="27">
        <v>1988</v>
      </c>
      <c r="B7632" t="s">
        <v>184</v>
      </c>
      <c r="C7632" s="3">
        <f>SUMIFS(Data!F:F,Data!$B:$B,Figure16!$B7632,Data!$A:$A,Figure16!$A7632)</f>
        <v>0</v>
      </c>
      <c r="D7632" s="3">
        <f>SUMIFS(Data!Y:Y,Data!$B:$B,Figure16!$B7632,Data!$A:$A,Figure16!$A7632)</f>
        <v>0</v>
      </c>
      <c r="E7632" s="3">
        <f>SUMIFS(Data!Q:Q,Data!$B:$B,Figure16!$B7632,Data!$A:$A,Figure16!$A7632)</f>
        <v>0</v>
      </c>
      <c r="F7632" s="1" t="str">
        <f t="shared" si="242"/>
        <v/>
      </c>
      <c r="G7632" s="1" t="str">
        <f t="shared" si="243"/>
        <v/>
      </c>
      <c r="H7632">
        <f>SUMIFS(Data!Z:Z,Data!B:B,Figure16!B7632,Data!A:A,Figure16!A7632)</f>
        <v>1</v>
      </c>
    </row>
    <row r="7633" spans="1:8">
      <c r="A7633" s="27">
        <v>1989</v>
      </c>
      <c r="B7633" t="s">
        <v>184</v>
      </c>
      <c r="C7633" s="3">
        <f>SUMIFS(Data!F:F,Data!$B:$B,Figure16!$B7633,Data!$A:$A,Figure16!$A7633)</f>
        <v>42000000</v>
      </c>
      <c r="D7633" s="3">
        <f>SUMIFS(Data!Y:Y,Data!$B:$B,Figure16!$B7633,Data!$A:$A,Figure16!$A7633)</f>
        <v>0</v>
      </c>
      <c r="E7633" s="3">
        <f>SUMIFS(Data!Q:Q,Data!$B:$B,Figure16!$B7633,Data!$A:$A,Figure16!$A7633)</f>
        <v>0</v>
      </c>
      <c r="F7633" s="1" t="str">
        <f t="shared" si="242"/>
        <v/>
      </c>
      <c r="G7633" s="1" t="str">
        <f t="shared" si="243"/>
        <v/>
      </c>
      <c r="H7633">
        <f>SUMIFS(Data!Z:Z,Data!B:B,Figure16!B7633,Data!A:A,Figure16!A7633)</f>
        <v>1</v>
      </c>
    </row>
    <row r="7634" spans="1:8">
      <c r="A7634" s="27">
        <v>1990</v>
      </c>
      <c r="B7634" t="s">
        <v>184</v>
      </c>
      <c r="C7634" s="3">
        <f>SUMIFS(Data!F:F,Data!$B:$B,Figure16!$B7634,Data!$A:$A,Figure16!$A7634)</f>
        <v>0</v>
      </c>
      <c r="D7634" s="3">
        <f>SUMIFS(Data!Y:Y,Data!$B:$B,Figure16!$B7634,Data!$A:$A,Figure16!$A7634)</f>
        <v>0</v>
      </c>
      <c r="E7634" s="3">
        <f>SUMIFS(Data!Q:Q,Data!$B:$B,Figure16!$B7634,Data!$A:$A,Figure16!$A7634)</f>
        <v>0</v>
      </c>
      <c r="F7634" s="1" t="str">
        <f t="shared" si="242"/>
        <v/>
      </c>
      <c r="G7634" s="1" t="str">
        <f t="shared" si="243"/>
        <v/>
      </c>
      <c r="H7634">
        <f>SUMIFS(Data!Z:Z,Data!B:B,Figure16!B7634,Data!A:A,Figure16!A7634)</f>
        <v>1</v>
      </c>
    </row>
    <row r="7635" spans="1:8">
      <c r="A7635" s="27">
        <v>1991</v>
      </c>
      <c r="B7635" t="s">
        <v>184</v>
      </c>
      <c r="C7635" s="3">
        <f>SUMIFS(Data!F:F,Data!$B:$B,Figure16!$B7635,Data!$A:$A,Figure16!$A7635)</f>
        <v>0</v>
      </c>
      <c r="D7635" s="3">
        <f>SUMIFS(Data!Y:Y,Data!$B:$B,Figure16!$B7635,Data!$A:$A,Figure16!$A7635)</f>
        <v>0</v>
      </c>
      <c r="E7635" s="3">
        <f>SUMIFS(Data!Q:Q,Data!$B:$B,Figure16!$B7635,Data!$A:$A,Figure16!$A7635)</f>
        <v>5930370370.3703709</v>
      </c>
      <c r="F7635" s="1">
        <f t="shared" si="242"/>
        <v>0</v>
      </c>
      <c r="G7635" s="1">
        <f t="shared" si="243"/>
        <v>0</v>
      </c>
      <c r="H7635">
        <f>SUMIFS(Data!Z:Z,Data!B:B,Figure16!B7635,Data!A:A,Figure16!A7635)</f>
        <v>1</v>
      </c>
    </row>
    <row r="7636" spans="1:8">
      <c r="A7636" s="27">
        <v>1992</v>
      </c>
      <c r="B7636" t="s">
        <v>184</v>
      </c>
      <c r="C7636" s="3">
        <f>SUMIFS(Data!F:F,Data!$B:$B,Figure16!$B7636,Data!$A:$A,Figure16!$A7636)</f>
        <v>0</v>
      </c>
      <c r="D7636" s="3">
        <f>SUMIFS(Data!Y:Y,Data!$B:$B,Figure16!$B7636,Data!$A:$A,Figure16!$A7636)</f>
        <v>0</v>
      </c>
      <c r="E7636" s="3">
        <f>SUMIFS(Data!Q:Q,Data!$B:$B,Figure16!$B7636,Data!$A:$A,Figure16!$A7636)</f>
        <v>6463649985.0164824</v>
      </c>
      <c r="F7636" s="1">
        <f t="shared" si="242"/>
        <v>0</v>
      </c>
      <c r="G7636" s="1">
        <f t="shared" si="243"/>
        <v>0</v>
      </c>
      <c r="H7636">
        <f>SUMIFS(Data!Z:Z,Data!B:B,Figure16!B7636,Data!A:A,Figure16!A7636)</f>
        <v>1</v>
      </c>
    </row>
    <row r="7637" spans="1:8">
      <c r="A7637" s="27">
        <v>1993</v>
      </c>
      <c r="B7637" t="s">
        <v>184</v>
      </c>
      <c r="C7637" s="3">
        <f>SUMIFS(Data!F:F,Data!$B:$B,Figure16!$B7637,Data!$A:$A,Figure16!$A7637)</f>
        <v>0</v>
      </c>
      <c r="D7637" s="3">
        <f>SUMIFS(Data!Y:Y,Data!$B:$B,Figure16!$B7637,Data!$A:$A,Figure16!$A7637)</f>
        <v>0</v>
      </c>
      <c r="E7637" s="3">
        <f>SUMIFS(Data!Q:Q,Data!$B:$B,Figure16!$B7637,Data!$A:$A,Figure16!$A7637)</f>
        <v>5368270614.8468018</v>
      </c>
      <c r="F7637" s="1">
        <f t="shared" si="242"/>
        <v>0</v>
      </c>
      <c r="G7637" s="1">
        <f t="shared" si="243"/>
        <v>0</v>
      </c>
      <c r="H7637">
        <f>SUMIFS(Data!Z:Z,Data!B:B,Figure16!B7637,Data!A:A,Figure16!A7637)</f>
        <v>1</v>
      </c>
    </row>
    <row r="7638" spans="1:8">
      <c r="A7638" s="27">
        <v>1994</v>
      </c>
      <c r="B7638" t="s">
        <v>184</v>
      </c>
      <c r="C7638" s="3">
        <f>SUMIFS(Data!F:F,Data!$B:$B,Figure16!$B7638,Data!$A:$A,Figure16!$A7638)</f>
        <v>0</v>
      </c>
      <c r="D7638" s="3">
        <f>SUMIFS(Data!Y:Y,Data!$B:$B,Figure16!$B7638,Data!$A:$A,Figure16!$A7638)</f>
        <v>0</v>
      </c>
      <c r="E7638" s="3">
        <f>SUMIFS(Data!Q:Q,Data!$B:$B,Figure16!$B7638,Data!$A:$A,Figure16!$A7638)</f>
        <v>4167356037.1517029</v>
      </c>
      <c r="F7638" s="1">
        <f t="shared" si="242"/>
        <v>0</v>
      </c>
      <c r="G7638" s="1">
        <f t="shared" si="243"/>
        <v>0</v>
      </c>
      <c r="H7638">
        <f>SUMIFS(Data!Z:Z,Data!B:B,Figure16!B7638,Data!A:A,Figure16!A7638)</f>
        <v>1</v>
      </c>
    </row>
    <row r="7639" spans="1:8">
      <c r="A7639" s="27">
        <v>1995</v>
      </c>
      <c r="B7639" t="s">
        <v>184</v>
      </c>
      <c r="C7639" s="3">
        <f>SUMIFS(Data!F:F,Data!$B:$B,Figure16!$B7639,Data!$A:$A,Figure16!$A7639)</f>
        <v>0</v>
      </c>
      <c r="D7639" s="3">
        <f>SUMIFS(Data!Y:Y,Data!$B:$B,Figure16!$B7639,Data!$A:$A,Figure16!$A7639)</f>
        <v>0</v>
      </c>
      <c r="E7639" s="3">
        <f>SUMIFS(Data!Q:Q,Data!$B:$B,Figure16!$B7639,Data!$A:$A,Figure16!$A7639)</f>
        <v>4258788725.449914</v>
      </c>
      <c r="F7639" s="1">
        <f t="shared" si="242"/>
        <v>0</v>
      </c>
      <c r="G7639" s="1">
        <f t="shared" si="243"/>
        <v>0</v>
      </c>
      <c r="H7639">
        <f>SUMIFS(Data!Z:Z,Data!B:B,Figure16!B7639,Data!A:A,Figure16!A7639)</f>
        <v>1</v>
      </c>
    </row>
    <row r="7640" spans="1:8">
      <c r="A7640" s="27">
        <v>1996</v>
      </c>
      <c r="B7640" t="s">
        <v>184</v>
      </c>
      <c r="C7640" s="3">
        <f>SUMIFS(Data!F:F,Data!$B:$B,Figure16!$B7640,Data!$A:$A,Figure16!$A7640)</f>
        <v>0</v>
      </c>
      <c r="D7640" s="3">
        <f>SUMIFS(Data!Y:Y,Data!$B:$B,Figure16!$B7640,Data!$A:$A,Figure16!$A7640)</f>
        <v>0</v>
      </c>
      <c r="E7640" s="3">
        <f>SUMIFS(Data!Q:Q,Data!$B:$B,Figure16!$B7640,Data!$A:$A,Figure16!$A7640)</f>
        <v>5785685310.8666821</v>
      </c>
      <c r="F7640" s="1">
        <f t="shared" si="242"/>
        <v>0</v>
      </c>
      <c r="G7640" s="1">
        <f t="shared" si="243"/>
        <v>0</v>
      </c>
      <c r="H7640">
        <f>SUMIFS(Data!Z:Z,Data!B:B,Figure16!B7640,Data!A:A,Figure16!A7640)</f>
        <v>1</v>
      </c>
    </row>
    <row r="7641" spans="1:8">
      <c r="A7641" s="27">
        <v>1997</v>
      </c>
      <c r="B7641" t="s">
        <v>184</v>
      </c>
      <c r="C7641" s="3">
        <f>SUMIFS(Data!F:F,Data!$B:$B,Figure16!$B7641,Data!$A:$A,Figure16!$A7641)</f>
        <v>0</v>
      </c>
      <c r="D7641" s="3">
        <f>SUMIFS(Data!Y:Y,Data!$B:$B,Figure16!$B7641,Data!$A:$A,Figure16!$A7641)</f>
        <v>0</v>
      </c>
      <c r="E7641" s="3">
        <f>SUMIFS(Data!Q:Q,Data!$B:$B,Figure16!$B7641,Data!$A:$A,Figure16!$A7641)</f>
        <v>6838557384.4035702</v>
      </c>
      <c r="F7641" s="1">
        <f t="shared" si="242"/>
        <v>0</v>
      </c>
      <c r="G7641" s="1">
        <f t="shared" si="243"/>
        <v>0</v>
      </c>
      <c r="H7641">
        <f>SUMIFS(Data!Z:Z,Data!B:B,Figure16!B7641,Data!A:A,Figure16!A7641)</f>
        <v>1</v>
      </c>
    </row>
    <row r="7642" spans="1:8">
      <c r="A7642" s="27">
        <v>1998</v>
      </c>
      <c r="B7642" t="s">
        <v>184</v>
      </c>
      <c r="C7642" s="3">
        <f>SUMIFS(Data!F:F,Data!$B:$B,Figure16!$B7642,Data!$A:$A,Figure16!$A7642)</f>
        <v>0</v>
      </c>
      <c r="D7642" s="3">
        <f>SUMIFS(Data!Y:Y,Data!$B:$B,Figure16!$B7642,Data!$A:$A,Figure16!$A7642)</f>
        <v>0</v>
      </c>
      <c r="E7642" s="3">
        <f>SUMIFS(Data!Q:Q,Data!$B:$B,Figure16!$B7642,Data!$A:$A,Figure16!$A7642)</f>
        <v>6325141675.8698883</v>
      </c>
      <c r="F7642" s="1">
        <f t="shared" si="242"/>
        <v>0</v>
      </c>
      <c r="G7642" s="1">
        <f t="shared" si="243"/>
        <v>0</v>
      </c>
      <c r="H7642">
        <f>SUMIFS(Data!Z:Z,Data!B:B,Figure16!B7642,Data!A:A,Figure16!A7642)</f>
        <v>1</v>
      </c>
    </row>
    <row r="7643" spans="1:8">
      <c r="A7643" s="27">
        <v>1999</v>
      </c>
      <c r="B7643" t="s">
        <v>184</v>
      </c>
      <c r="C7643" s="3">
        <f>SUMIFS(Data!F:F,Data!$B:$B,Figure16!$B7643,Data!$A:$A,Figure16!$A7643)</f>
        <v>0</v>
      </c>
      <c r="D7643" s="3">
        <f>SUMIFS(Data!Y:Y,Data!$B:$B,Figure16!$B7643,Data!$A:$A,Figure16!$A7643)</f>
        <v>0</v>
      </c>
      <c r="E7643" s="3">
        <f>SUMIFS(Data!Q:Q,Data!$B:$B,Figure16!$B7643,Data!$A:$A,Figure16!$A7643)</f>
        <v>7641102523.1508245</v>
      </c>
      <c r="F7643" s="1">
        <f t="shared" si="242"/>
        <v>0</v>
      </c>
      <c r="G7643" s="1">
        <f t="shared" si="243"/>
        <v>0</v>
      </c>
      <c r="H7643">
        <f>SUMIFS(Data!Z:Z,Data!B:B,Figure16!B7643,Data!A:A,Figure16!A7643)</f>
        <v>1</v>
      </c>
    </row>
    <row r="7644" spans="1:8">
      <c r="A7644" s="27">
        <v>2000</v>
      </c>
      <c r="B7644" t="s">
        <v>184</v>
      </c>
      <c r="C7644" s="3">
        <f>SUMIFS(Data!F:F,Data!$B:$B,Figure16!$B7644,Data!$A:$A,Figure16!$A7644)</f>
        <v>70000000</v>
      </c>
      <c r="D7644" s="3">
        <f>SUMIFS(Data!Y:Y,Data!$B:$B,Figure16!$B7644,Data!$A:$A,Figure16!$A7644)</f>
        <v>0</v>
      </c>
      <c r="E7644" s="3">
        <f>SUMIFS(Data!Q:Q,Data!$B:$B,Figure16!$B7644,Data!$A:$A,Figure16!$A7644)</f>
        <v>9652436179.6460514</v>
      </c>
      <c r="F7644" s="1">
        <f t="shared" si="242"/>
        <v>0.7252055201111608</v>
      </c>
      <c r="G7644" s="1">
        <f t="shared" si="243"/>
        <v>0</v>
      </c>
      <c r="H7644">
        <f>SUMIFS(Data!Z:Z,Data!B:B,Figure16!B7644,Data!A:A,Figure16!A7644)</f>
        <v>1</v>
      </c>
    </row>
    <row r="7645" spans="1:8">
      <c r="A7645" s="27">
        <v>2001</v>
      </c>
      <c r="B7645" t="s">
        <v>184</v>
      </c>
      <c r="C7645" s="3">
        <f>SUMIFS(Data!F:F,Data!$B:$B,Figure16!$B7645,Data!$A:$A,Figure16!$A7645)</f>
        <v>0</v>
      </c>
      <c r="D7645" s="3">
        <f>SUMIFS(Data!Y:Y,Data!$B:$B,Figure16!$B7645,Data!$A:$A,Figure16!$A7645)</f>
        <v>0</v>
      </c>
      <c r="E7645" s="3">
        <f>SUMIFS(Data!Q:Q,Data!$B:$B,Figure16!$B7645,Data!$A:$A,Figure16!$A7645)</f>
        <v>9861560094.7400875</v>
      </c>
      <c r="F7645" s="1">
        <f t="shared" si="242"/>
        <v>0</v>
      </c>
      <c r="G7645" s="1">
        <f t="shared" si="243"/>
        <v>0</v>
      </c>
      <c r="H7645">
        <f>SUMIFS(Data!Z:Z,Data!B:B,Figure16!B7645,Data!A:A,Figure16!A7645)</f>
        <v>1</v>
      </c>
    </row>
    <row r="7646" spans="1:8">
      <c r="A7646" s="27">
        <v>2002</v>
      </c>
      <c r="B7646" t="s">
        <v>184</v>
      </c>
      <c r="C7646" s="3">
        <f>SUMIFS(Data!F:F,Data!$B:$B,Figure16!$B7646,Data!$A:$A,Figure16!$A7646)</f>
        <v>0</v>
      </c>
      <c r="D7646" s="3">
        <f>SUMIFS(Data!Y:Y,Data!$B:$B,Figure16!$B7646,Data!$A:$A,Figure16!$A7646)</f>
        <v>0</v>
      </c>
      <c r="E7646" s="3">
        <f>SUMIFS(Data!Q:Q,Data!$B:$B,Figure16!$B7646,Data!$A:$A,Figure16!$A7646)</f>
        <v>10694628091.672598</v>
      </c>
      <c r="F7646" s="1">
        <f t="shared" si="242"/>
        <v>0</v>
      </c>
      <c r="G7646" s="1">
        <f t="shared" si="243"/>
        <v>0</v>
      </c>
      <c r="H7646">
        <f>SUMIFS(Data!Z:Z,Data!B:B,Figure16!B7646,Data!A:A,Figure16!A7646)</f>
        <v>1</v>
      </c>
    </row>
    <row r="7647" spans="1:8">
      <c r="A7647" s="27">
        <v>2003</v>
      </c>
      <c r="B7647" t="s">
        <v>184</v>
      </c>
      <c r="C7647" s="3">
        <f>SUMIFS(Data!F:F,Data!$B:$B,Figure16!$B7647,Data!$A:$A,Figure16!$A7647)</f>
        <v>4000000</v>
      </c>
      <c r="D7647" s="3">
        <f>SUMIFS(Data!Y:Y,Data!$B:$B,Figure16!$B7647,Data!$A:$A,Figure16!$A7647)</f>
        <v>0</v>
      </c>
      <c r="E7647" s="3">
        <f>SUMIFS(Data!Q:Q,Data!$B:$B,Figure16!$B7647,Data!$A:$A,Figure16!$A7647)</f>
        <v>11777966673.389736</v>
      </c>
      <c r="F7647" s="1">
        <f t="shared" si="242"/>
        <v>3.3961719462471424E-2</v>
      </c>
      <c r="G7647" s="1">
        <f t="shared" si="243"/>
        <v>0</v>
      </c>
      <c r="H7647">
        <f>SUMIFS(Data!Z:Z,Data!B:B,Figure16!B7647,Data!A:A,Figure16!A7647)</f>
        <v>1</v>
      </c>
    </row>
    <row r="7648" spans="1:8">
      <c r="A7648" s="27">
        <v>2004</v>
      </c>
      <c r="B7648" t="s">
        <v>184</v>
      </c>
      <c r="C7648" s="3">
        <f>SUMIFS(Data!F:F,Data!$B:$B,Figure16!$B7648,Data!$A:$A,Figure16!$A7648)</f>
        <v>0</v>
      </c>
      <c r="D7648" s="3">
        <f>SUMIFS(Data!Y:Y,Data!$B:$B,Figure16!$B7648,Data!$A:$A,Figure16!$A7648)</f>
        <v>0</v>
      </c>
      <c r="E7648" s="3">
        <f>SUMIFS(Data!Q:Q,Data!$B:$B,Figure16!$B7648,Data!$A:$A,Figure16!$A7648)</f>
        <v>13872791658.548729</v>
      </c>
      <c r="F7648" s="1">
        <f t="shared" si="242"/>
        <v>0</v>
      </c>
      <c r="G7648" s="1">
        <f t="shared" si="243"/>
        <v>0</v>
      </c>
      <c r="H7648">
        <f>SUMIFS(Data!Z:Z,Data!B:B,Figure16!B7648,Data!A:A,Figure16!A7648)</f>
        <v>1</v>
      </c>
    </row>
    <row r="7649" spans="1:8">
      <c r="A7649" s="27">
        <v>2005</v>
      </c>
      <c r="B7649" t="s">
        <v>184</v>
      </c>
      <c r="C7649" s="3">
        <f>SUMIFS(Data!F:F,Data!$B:$B,Figure16!$B7649,Data!$A:$A,Figure16!$A7649)</f>
        <v>0</v>
      </c>
      <c r="D7649" s="3">
        <f>SUMIFS(Data!Y:Y,Data!$B:$B,Figure16!$B7649,Data!$A:$A,Figure16!$A7649)</f>
        <v>0</v>
      </c>
      <c r="E7649" s="3">
        <f>SUMIFS(Data!Q:Q,Data!$B:$B,Figure16!$B7649,Data!$A:$A,Figure16!$A7649)</f>
        <v>16746344766.204445</v>
      </c>
      <c r="F7649" s="1">
        <f t="shared" si="242"/>
        <v>0</v>
      </c>
      <c r="G7649" s="1">
        <f t="shared" si="243"/>
        <v>0</v>
      </c>
      <c r="H7649">
        <f>SUMIFS(Data!Z:Z,Data!B:B,Figure16!B7649,Data!A:A,Figure16!A7649)</f>
        <v>1</v>
      </c>
    </row>
    <row r="7650" spans="1:8">
      <c r="A7650" s="27">
        <v>2006</v>
      </c>
      <c r="B7650" t="s">
        <v>184</v>
      </c>
      <c r="C7650" s="3">
        <f>SUMIFS(Data!F:F,Data!$B:$B,Figure16!$B7650,Data!$A:$A,Figure16!$A7650)</f>
        <v>0</v>
      </c>
      <c r="D7650" s="3">
        <f>SUMIFS(Data!Y:Y,Data!$B:$B,Figure16!$B7650,Data!$A:$A,Figure16!$A7650)</f>
        <v>0</v>
      </c>
      <c r="E7650" s="3">
        <f>SUMIFS(Data!Q:Q,Data!$B:$B,Figure16!$B7650,Data!$A:$A,Figure16!$A7650)</f>
        <v>19061978586.127754</v>
      </c>
      <c r="F7650" s="1">
        <f t="shared" si="242"/>
        <v>0</v>
      </c>
      <c r="G7650" s="1">
        <f t="shared" si="243"/>
        <v>0</v>
      </c>
      <c r="H7650">
        <f>SUMIFS(Data!Z:Z,Data!B:B,Figure16!B7650,Data!A:A,Figure16!A7650)</f>
        <v>1</v>
      </c>
    </row>
    <row r="7651" spans="1:8">
      <c r="A7651" s="27">
        <v>2007</v>
      </c>
      <c r="B7651" t="s">
        <v>184</v>
      </c>
      <c r="C7651" s="3">
        <f>SUMIFS(Data!F:F,Data!$B:$B,Figure16!$B7651,Data!$A:$A,Figure16!$A7651)</f>
        <v>34332655.8125</v>
      </c>
      <c r="D7651" s="3">
        <f>SUMIFS(Data!Y:Y,Data!$B:$B,Figure16!$B7651,Data!$A:$A,Figure16!$A7651)</f>
        <v>0</v>
      </c>
      <c r="E7651" s="3">
        <f>SUMIFS(Data!Q:Q,Data!$B:$B,Figure16!$B7651,Data!$A:$A,Figure16!$A7651)</f>
        <v>21650532264.232193</v>
      </c>
      <c r="F7651" s="1">
        <f t="shared" si="242"/>
        <v>0.15857649776684399</v>
      </c>
      <c r="G7651" s="1">
        <f t="shared" si="243"/>
        <v>0</v>
      </c>
      <c r="H7651">
        <f>SUMIFS(Data!Z:Z,Data!B:B,Figure16!B7651,Data!A:A,Figure16!A7651)</f>
        <v>1</v>
      </c>
    </row>
    <row r="7652" spans="1:8">
      <c r="A7652" s="27">
        <v>2008</v>
      </c>
      <c r="B7652" t="s">
        <v>184</v>
      </c>
      <c r="C7652" s="3">
        <f>SUMIFS(Data!F:F,Data!$B:$B,Figure16!$B7652,Data!$A:$A,Figure16!$A7652)</f>
        <v>67531170</v>
      </c>
      <c r="D7652" s="3">
        <f>SUMIFS(Data!Y:Y,Data!$B:$B,Figure16!$B7652,Data!$A:$A,Figure16!$A7652)</f>
        <v>0</v>
      </c>
      <c r="E7652" s="3">
        <f>SUMIFS(Data!Q:Q,Data!$B:$B,Figure16!$B7652,Data!$A:$A,Figure16!$A7652)</f>
        <v>26910851361.755512</v>
      </c>
      <c r="F7652" s="1">
        <f t="shared" si="242"/>
        <v>0.25094401173785325</v>
      </c>
      <c r="G7652" s="1">
        <f t="shared" si="243"/>
        <v>0</v>
      </c>
      <c r="H7652">
        <f>SUMIFS(Data!Z:Z,Data!B:B,Figure16!B7652,Data!A:A,Figure16!A7652)</f>
        <v>1</v>
      </c>
    </row>
    <row r="7653" spans="1:8">
      <c r="A7653" s="27">
        <v>2009</v>
      </c>
      <c r="B7653" t="s">
        <v>184</v>
      </c>
      <c r="C7653" s="3">
        <f>SUMIFS(Data!F:F,Data!$B:$B,Figure16!$B7653,Data!$A:$A,Figure16!$A7653)</f>
        <v>131131912.6875</v>
      </c>
      <c r="D7653" s="3">
        <f>SUMIFS(Data!Y:Y,Data!$B:$B,Figure16!$B7653,Data!$A:$A,Figure16!$A7653)</f>
        <v>0</v>
      </c>
      <c r="E7653" s="3">
        <f>SUMIFS(Data!Q:Q,Data!$B:$B,Figure16!$B7653,Data!$A:$A,Figure16!$A7653)</f>
        <v>25130274124.252449</v>
      </c>
      <c r="F7653" s="1">
        <f t="shared" si="242"/>
        <v>0.52180852480613671</v>
      </c>
      <c r="G7653" s="1">
        <f t="shared" si="243"/>
        <v>0</v>
      </c>
      <c r="H7653">
        <f>SUMIFS(Data!Z:Z,Data!B:B,Figure16!B7653,Data!A:A,Figure16!A7653)</f>
        <v>1</v>
      </c>
    </row>
    <row r="7654" spans="1:8">
      <c r="A7654" s="27">
        <v>2010</v>
      </c>
      <c r="B7654" t="s">
        <v>184</v>
      </c>
      <c r="C7654" s="3">
        <f>SUMIFS(Data!F:F,Data!$B:$B,Figure16!$B7654,Data!$A:$A,Figure16!$A7654)</f>
        <v>8000000</v>
      </c>
      <c r="D7654" s="3">
        <f>SUMIFS(Data!Y:Y,Data!$B:$B,Figure16!$B7654,Data!$A:$A,Figure16!$A7654)</f>
        <v>0</v>
      </c>
      <c r="E7654" s="3">
        <f>SUMIFS(Data!Q:Q,Data!$B:$B,Figure16!$B7654,Data!$A:$A,Figure16!$A7654)</f>
        <v>30906749533.221001</v>
      </c>
      <c r="F7654" s="1">
        <f t="shared" si="242"/>
        <v>2.5884313688183131E-2</v>
      </c>
      <c r="G7654" s="1">
        <f t="shared" si="243"/>
        <v>0</v>
      </c>
      <c r="H7654">
        <f>SUMIFS(Data!Z:Z,Data!B:B,Figure16!B7654,Data!A:A,Figure16!A7654)</f>
        <v>1</v>
      </c>
    </row>
    <row r="7655" spans="1:8">
      <c r="A7655" s="27">
        <v>2011</v>
      </c>
      <c r="B7655" t="s">
        <v>184</v>
      </c>
      <c r="C7655" s="3">
        <f>SUMIFS(Data!F:F,Data!$B:$B,Figure16!$B7655,Data!$A:$A,Figure16!$A7655)</f>
        <v>0</v>
      </c>
      <c r="D7655" s="3">
        <f>SUMIFS(Data!Y:Y,Data!$B:$B,Figure16!$B7655,Data!$A:$A,Figure16!$A7655)</f>
        <v>0</v>
      </c>
      <c r="E7655" s="3">
        <f>SUMIFS(Data!Q:Q,Data!$B:$B,Figure16!$B7655,Data!$A:$A,Figure16!$A7655)</f>
        <v>32726417878.391018</v>
      </c>
      <c r="F7655" s="1">
        <f t="shared" si="242"/>
        <v>0</v>
      </c>
      <c r="G7655" s="1">
        <f t="shared" si="243"/>
        <v>0</v>
      </c>
      <c r="H7655">
        <f>SUMIFS(Data!Z:Z,Data!B:B,Figure16!B7655,Data!A:A,Figure16!A7655)</f>
        <v>1</v>
      </c>
    </row>
    <row r="7656" spans="1:8">
      <c r="A7656" s="27">
        <v>2012</v>
      </c>
      <c r="B7656" t="s">
        <v>184</v>
      </c>
      <c r="C7656" s="3">
        <f>SUMIFS(Data!F:F,Data!$B:$B,Figure16!$B7656,Data!$A:$A,Figure16!$A7656)</f>
        <v>0</v>
      </c>
      <c r="D7656" s="3">
        <f>SUMIFS(Data!Y:Y,Data!$B:$B,Figure16!$B7656,Data!$A:$A,Figure16!$A7656)</f>
        <v>0</v>
      </c>
      <c r="E7656" s="3">
        <f>SUMIFS(Data!Q:Q,Data!$B:$B,Figure16!$B7656,Data!$A:$A,Figure16!$A7656)</f>
        <v>35401339869.30545</v>
      </c>
      <c r="F7656" s="1">
        <f t="shared" si="242"/>
        <v>0</v>
      </c>
      <c r="G7656" s="1">
        <f t="shared" si="243"/>
        <v>0</v>
      </c>
      <c r="H7656">
        <f>SUMIFS(Data!Z:Z,Data!B:B,Figure16!B7656,Data!A:A,Figure16!A7656)</f>
        <v>1</v>
      </c>
    </row>
    <row r="7657" spans="1:8">
      <c r="A7657" s="27">
        <v>2013</v>
      </c>
      <c r="B7657" t="s">
        <v>184</v>
      </c>
      <c r="C7657" s="3">
        <f>SUMIFS(Data!F:F,Data!$B:$B,Figure16!$B7657,Data!$A:$A,Figure16!$A7657)</f>
        <v>5000000</v>
      </c>
      <c r="D7657" s="3">
        <f>SUMIFS(Data!Y:Y,Data!$B:$B,Figure16!$B7657,Data!$A:$A,Figure16!$A7657)</f>
        <v>0</v>
      </c>
      <c r="E7657" s="3">
        <f>SUMIFS(Data!Q:Q,Data!$B:$B,Figure16!$B7657,Data!$A:$A,Figure16!$A7657)</f>
        <v>40415233436.176651</v>
      </c>
      <c r="F7657" s="1">
        <f t="shared" si="242"/>
        <v>1.2371572733573227E-2</v>
      </c>
      <c r="G7657" s="1">
        <f t="shared" si="243"/>
        <v>0</v>
      </c>
      <c r="H7657">
        <f>SUMIFS(Data!Z:Z,Data!B:B,Figure16!B7657,Data!A:A,Figure16!A7657)</f>
        <v>1</v>
      </c>
    </row>
    <row r="7658" spans="1:8">
      <c r="A7658" s="27">
        <v>2014</v>
      </c>
      <c r="B7658" t="s">
        <v>184</v>
      </c>
      <c r="C7658" s="3">
        <f>SUMIFS(Data!F:F,Data!$B:$B,Figure16!$B7658,Data!$A:$A,Figure16!$A7658)</f>
        <v>16000000</v>
      </c>
      <c r="D7658" s="3">
        <f>SUMIFS(Data!Y:Y,Data!$B:$B,Figure16!$B7658,Data!$A:$A,Figure16!$A7658)</f>
        <v>0</v>
      </c>
      <c r="E7658" s="3">
        <f>SUMIFS(Data!Q:Q,Data!$B:$B,Figure16!$B7658,Data!$A:$A,Figure16!$A7658)</f>
        <v>43228583935.03653</v>
      </c>
      <c r="F7658" s="1">
        <f t="shared" si="242"/>
        <v>3.7012547124015527E-2</v>
      </c>
      <c r="G7658" s="1">
        <f t="shared" si="243"/>
        <v>0</v>
      </c>
      <c r="H7658">
        <f>SUMIFS(Data!Z:Z,Data!B:B,Figure16!B7658,Data!A:A,Figure16!A7658)</f>
        <v>1</v>
      </c>
    </row>
    <row r="7659" spans="1:8">
      <c r="A7659" s="27">
        <v>2015</v>
      </c>
      <c r="B7659" t="s">
        <v>184</v>
      </c>
      <c r="C7659" s="3">
        <f>SUMIFS(Data!F:F,Data!$B:$B,Figure16!$B7659,Data!$A:$A,Figure16!$A7659)</f>
        <v>0</v>
      </c>
      <c r="D7659" s="3">
        <f>SUMIFS(Data!Y:Y,Data!$B:$B,Figure16!$B7659,Data!$A:$A,Figure16!$A7659)</f>
        <v>0</v>
      </c>
      <c r="E7659" s="3">
        <f>SUMIFS(Data!Q:Q,Data!$B:$B,Figure16!$B7659,Data!$A:$A,Figure16!$A7659)</f>
        <v>45593573381.264839</v>
      </c>
      <c r="F7659" s="1">
        <f t="shared" si="242"/>
        <v>0</v>
      </c>
      <c r="G7659" s="1">
        <f t="shared" si="243"/>
        <v>0</v>
      </c>
      <c r="H7659">
        <f>SUMIFS(Data!Z:Z,Data!B:B,Figure16!B7659,Data!A:A,Figure16!A7659)</f>
        <v>1</v>
      </c>
    </row>
    <row r="7660" spans="1:8">
      <c r="A7660" s="27">
        <v>2016</v>
      </c>
      <c r="B7660" t="s">
        <v>184</v>
      </c>
      <c r="C7660" s="3">
        <f>SUMIFS(Data!F:F,Data!$B:$B,Figure16!$B7660,Data!$A:$A,Figure16!$A7660)</f>
        <v>0</v>
      </c>
      <c r="D7660" s="3">
        <f>SUMIFS(Data!Y:Y,Data!$B:$B,Figure16!$B7660,Data!$A:$A,Figure16!$A7660)</f>
        <v>0</v>
      </c>
      <c r="E7660" s="3">
        <f>SUMIFS(Data!Q:Q,Data!$B:$B,Figure16!$B7660,Data!$A:$A,Figure16!$A7660)</f>
        <v>36436652465.163933</v>
      </c>
      <c r="F7660" s="1">
        <f t="shared" si="242"/>
        <v>0</v>
      </c>
      <c r="G7660" s="1">
        <f t="shared" si="243"/>
        <v>0</v>
      </c>
      <c r="H7660">
        <f>SUMIFS(Data!Z:Z,Data!B:B,Figure16!B7660,Data!A:A,Figure16!A7660)</f>
        <v>1</v>
      </c>
    </row>
    <row r="7661" spans="1:8">
      <c r="A7661" s="27">
        <v>2017</v>
      </c>
      <c r="B7661" t="s">
        <v>184</v>
      </c>
      <c r="C7661" s="3">
        <f>SUMIFS(Data!F:F,Data!$B:$B,Figure16!$B7661,Data!$A:$A,Figure16!$A7661)</f>
        <v>0</v>
      </c>
      <c r="D7661" s="3">
        <f>SUMIFS(Data!Y:Y,Data!$B:$B,Figure16!$B7661,Data!$A:$A,Figure16!$A7661)</f>
        <v>0</v>
      </c>
      <c r="E7661" s="3">
        <f>SUMIFS(Data!Q:Q,Data!$B:$B,Figure16!$B7661,Data!$A:$A,Figure16!$A7661)</f>
        <v>31267675216.25</v>
      </c>
      <c r="F7661" s="1">
        <f t="shared" si="242"/>
        <v>0</v>
      </c>
      <c r="G7661" s="1">
        <f t="shared" si="243"/>
        <v>0</v>
      </c>
      <c r="H7661">
        <f>SUMIFS(Data!Z:Z,Data!B:B,Figure16!B7661,Data!A:A,Figure16!A7661)</f>
        <v>1</v>
      </c>
    </row>
    <row r="7662" spans="1:8">
      <c r="A7662" s="27">
        <v>1964</v>
      </c>
      <c r="B7662" t="s">
        <v>89</v>
      </c>
      <c r="C7662" s="3">
        <f>SUMIFS(Data!F:F,Data!$B:$B,Figure16!$B7662,Data!$A:$A,Figure16!$A7662)</f>
        <v>0</v>
      </c>
      <c r="D7662" s="3">
        <f>SUMIFS(Data!Y:Y,Data!$B:$B,Figure16!$B7662,Data!$A:$A,Figure16!$A7662)</f>
        <v>0</v>
      </c>
      <c r="E7662" s="3">
        <f>SUMIFS(Data!Q:Q,Data!$B:$B,Figure16!$B7662,Data!$A:$A,Figure16!$A7662)</f>
        <v>839428571.42857146</v>
      </c>
      <c r="F7662" s="1">
        <f t="shared" si="242"/>
        <v>0</v>
      </c>
      <c r="G7662" s="1">
        <f t="shared" si="243"/>
        <v>0</v>
      </c>
      <c r="H7662">
        <f>SUMIFS(Data!Z:Z,Data!B:B,Figure16!B7662,Data!A:A,Figure16!A7662)</f>
        <v>1</v>
      </c>
    </row>
    <row r="7663" spans="1:8">
      <c r="A7663" s="27">
        <v>1965</v>
      </c>
      <c r="B7663" t="s">
        <v>89</v>
      </c>
      <c r="C7663" s="3">
        <f>SUMIFS(Data!F:F,Data!$B:$B,Figure16!$B7663,Data!$A:$A,Figure16!$A7663)</f>
        <v>0</v>
      </c>
      <c r="D7663" s="3">
        <f>SUMIFS(Data!Y:Y,Data!$B:$B,Figure16!$B7663,Data!$A:$A,Figure16!$A7663)</f>
        <v>0</v>
      </c>
      <c r="E7663" s="3">
        <f>SUMIFS(Data!Q:Q,Data!$B:$B,Figure16!$B7663,Data!$A:$A,Figure16!$A7663)</f>
        <v>1082857142.8571429</v>
      </c>
      <c r="F7663" s="1">
        <f t="shared" si="242"/>
        <v>0</v>
      </c>
      <c r="G7663" s="1">
        <f t="shared" si="243"/>
        <v>0</v>
      </c>
      <c r="H7663">
        <f>SUMIFS(Data!Z:Z,Data!B:B,Figure16!B7663,Data!A:A,Figure16!A7663)</f>
        <v>1</v>
      </c>
    </row>
    <row r="7664" spans="1:8">
      <c r="A7664" s="27">
        <v>1966</v>
      </c>
      <c r="B7664" t="s">
        <v>89</v>
      </c>
      <c r="C7664" s="3">
        <f>SUMIFS(Data!F:F,Data!$B:$B,Figure16!$B7664,Data!$A:$A,Figure16!$A7664)</f>
        <v>0</v>
      </c>
      <c r="D7664" s="3">
        <f>SUMIFS(Data!Y:Y,Data!$B:$B,Figure16!$B7664,Data!$A:$A,Figure16!$A7664)</f>
        <v>0</v>
      </c>
      <c r="E7664" s="3">
        <f>SUMIFS(Data!Q:Q,Data!$B:$B,Figure16!$B7664,Data!$A:$A,Figure16!$A7664)</f>
        <v>1264285714.2857144</v>
      </c>
      <c r="F7664" s="1">
        <f t="shared" si="242"/>
        <v>0</v>
      </c>
      <c r="G7664" s="1">
        <f t="shared" si="243"/>
        <v>0</v>
      </c>
      <c r="H7664">
        <f>SUMIFS(Data!Z:Z,Data!B:B,Figure16!B7664,Data!A:A,Figure16!A7664)</f>
        <v>1</v>
      </c>
    </row>
    <row r="7665" spans="1:8">
      <c r="A7665" s="27">
        <v>1967</v>
      </c>
      <c r="B7665" t="s">
        <v>89</v>
      </c>
      <c r="C7665" s="3">
        <f>SUMIFS(Data!F:F,Data!$B:$B,Figure16!$B7665,Data!$A:$A,Figure16!$A7665)</f>
        <v>201000000</v>
      </c>
      <c r="D7665" s="3">
        <f>SUMIFS(Data!Y:Y,Data!$B:$B,Figure16!$B7665,Data!$A:$A,Figure16!$A7665)</f>
        <v>0</v>
      </c>
      <c r="E7665" s="3">
        <f>SUMIFS(Data!Q:Q,Data!$B:$B,Figure16!$B7665,Data!$A:$A,Figure16!$A7665)</f>
        <v>1368000000</v>
      </c>
      <c r="F7665" s="1">
        <f t="shared" si="242"/>
        <v>14.692982456140353</v>
      </c>
      <c r="G7665" s="1">
        <f t="shared" si="243"/>
        <v>0</v>
      </c>
      <c r="H7665">
        <f>SUMIFS(Data!Z:Z,Data!B:B,Figure16!B7665,Data!A:A,Figure16!A7665)</f>
        <v>1</v>
      </c>
    </row>
    <row r="7666" spans="1:8">
      <c r="A7666" s="27">
        <v>1968</v>
      </c>
      <c r="B7666" t="s">
        <v>89</v>
      </c>
      <c r="C7666" s="3">
        <f>SUMIFS(Data!F:F,Data!$B:$B,Figure16!$B7666,Data!$A:$A,Figure16!$A7666)</f>
        <v>0</v>
      </c>
      <c r="D7666" s="3">
        <f>SUMIFS(Data!Y:Y,Data!$B:$B,Figure16!$B7666,Data!$A:$A,Figure16!$A7666)</f>
        <v>0</v>
      </c>
      <c r="E7666" s="3">
        <f>SUMIFS(Data!Q:Q,Data!$B:$B,Figure16!$B7666,Data!$A:$A,Figure16!$A7666)</f>
        <v>1605857142.8571429</v>
      </c>
      <c r="F7666" s="1">
        <f t="shared" si="242"/>
        <v>0</v>
      </c>
      <c r="G7666" s="1">
        <f t="shared" si="243"/>
        <v>0</v>
      </c>
      <c r="H7666">
        <f>SUMIFS(Data!Z:Z,Data!B:B,Figure16!B7666,Data!A:A,Figure16!A7666)</f>
        <v>1</v>
      </c>
    </row>
    <row r="7667" spans="1:8">
      <c r="A7667" s="27">
        <v>1969</v>
      </c>
      <c r="B7667" t="s">
        <v>89</v>
      </c>
      <c r="C7667" s="3">
        <f>SUMIFS(Data!F:F,Data!$B:$B,Figure16!$B7667,Data!$A:$A,Figure16!$A7667)</f>
        <v>0</v>
      </c>
      <c r="D7667" s="3">
        <f>SUMIFS(Data!Y:Y,Data!$B:$B,Figure16!$B7667,Data!$A:$A,Figure16!$A7667)</f>
        <v>0</v>
      </c>
      <c r="E7667" s="3">
        <f>SUMIFS(Data!Q:Q,Data!$B:$B,Figure16!$B7667,Data!$A:$A,Figure16!$A7667)</f>
        <v>1965714285.7142854</v>
      </c>
      <c r="F7667" s="1">
        <f t="shared" si="242"/>
        <v>0</v>
      </c>
      <c r="G7667" s="1">
        <f t="shared" si="243"/>
        <v>0</v>
      </c>
      <c r="H7667">
        <f>SUMIFS(Data!Z:Z,Data!B:B,Figure16!B7667,Data!A:A,Figure16!A7667)</f>
        <v>1</v>
      </c>
    </row>
    <row r="7668" spans="1:8">
      <c r="A7668" s="27">
        <v>1970</v>
      </c>
      <c r="B7668" t="s">
        <v>89</v>
      </c>
      <c r="C7668" s="3">
        <f>SUMIFS(Data!F:F,Data!$B:$B,Figure16!$B7668,Data!$A:$A,Figure16!$A7668)</f>
        <v>0</v>
      </c>
      <c r="D7668" s="3">
        <f>SUMIFS(Data!Y:Y,Data!$B:$B,Figure16!$B7668,Data!$A:$A,Figure16!$A7668)</f>
        <v>0</v>
      </c>
      <c r="E7668" s="3">
        <f>SUMIFS(Data!Q:Q,Data!$B:$B,Figure16!$B7668,Data!$A:$A,Figure16!$A7668)</f>
        <v>1825285714.2857144</v>
      </c>
      <c r="F7668" s="1">
        <f t="shared" si="242"/>
        <v>0</v>
      </c>
      <c r="G7668" s="1">
        <f t="shared" si="243"/>
        <v>0</v>
      </c>
      <c r="H7668">
        <f>SUMIFS(Data!Z:Z,Data!B:B,Figure16!B7668,Data!A:A,Figure16!A7668)</f>
        <v>1</v>
      </c>
    </row>
    <row r="7669" spans="1:8">
      <c r="A7669" s="27">
        <v>1971</v>
      </c>
      <c r="B7669" t="s">
        <v>89</v>
      </c>
      <c r="C7669" s="3">
        <f>SUMIFS(Data!F:F,Data!$B:$B,Figure16!$B7669,Data!$A:$A,Figure16!$A7669)</f>
        <v>0</v>
      </c>
      <c r="D7669" s="3">
        <f>SUMIFS(Data!Y:Y,Data!$B:$B,Figure16!$B7669,Data!$A:$A,Figure16!$A7669)</f>
        <v>0</v>
      </c>
      <c r="E7669" s="3">
        <f>SUMIFS(Data!Q:Q,Data!$B:$B,Figure16!$B7669,Data!$A:$A,Figure16!$A7669)</f>
        <v>1687000000</v>
      </c>
      <c r="F7669" s="1">
        <f t="shared" si="242"/>
        <v>0</v>
      </c>
      <c r="G7669" s="1">
        <f t="shared" si="243"/>
        <v>0</v>
      </c>
      <c r="H7669">
        <f>SUMIFS(Data!Z:Z,Data!B:B,Figure16!B7669,Data!A:A,Figure16!A7669)</f>
        <v>1</v>
      </c>
    </row>
    <row r="7670" spans="1:8">
      <c r="A7670" s="27">
        <v>1972</v>
      </c>
      <c r="B7670" t="s">
        <v>89</v>
      </c>
      <c r="C7670" s="3">
        <f>SUMIFS(Data!F:F,Data!$B:$B,Figure16!$B7670,Data!$A:$A,Figure16!$A7670)</f>
        <v>0</v>
      </c>
      <c r="D7670" s="3">
        <f>SUMIFS(Data!Y:Y,Data!$B:$B,Figure16!$B7670,Data!$A:$A,Figure16!$A7670)</f>
        <v>25000000</v>
      </c>
      <c r="E7670" s="3">
        <f>SUMIFS(Data!Q:Q,Data!$B:$B,Figure16!$B7670,Data!$A:$A,Figure16!$A7670)</f>
        <v>1910714285.7142859</v>
      </c>
      <c r="F7670" s="1">
        <f t="shared" si="242"/>
        <v>0</v>
      </c>
      <c r="G7670" s="1">
        <f t="shared" si="243"/>
        <v>1.308411214953271</v>
      </c>
      <c r="H7670">
        <f>SUMIFS(Data!Z:Z,Data!B:B,Figure16!B7670,Data!A:A,Figure16!A7670)</f>
        <v>1</v>
      </c>
    </row>
    <row r="7671" spans="1:8">
      <c r="A7671" s="27">
        <v>1973</v>
      </c>
      <c r="B7671" t="s">
        <v>89</v>
      </c>
      <c r="C7671" s="3">
        <f>SUMIFS(Data!F:F,Data!$B:$B,Figure16!$B7671,Data!$A:$A,Figure16!$A7671)</f>
        <v>0</v>
      </c>
      <c r="D7671" s="3">
        <f>SUMIFS(Data!Y:Y,Data!$B:$B,Figure16!$B7671,Data!$A:$A,Figure16!$A7671)</f>
        <v>150000000</v>
      </c>
      <c r="E7671" s="3">
        <f>SUMIFS(Data!Q:Q,Data!$B:$B,Figure16!$B7671,Data!$A:$A,Figure16!$A7671)</f>
        <v>2268714285.7142859</v>
      </c>
      <c r="F7671" s="1">
        <f t="shared" si="242"/>
        <v>0</v>
      </c>
      <c r="G7671" s="1">
        <f t="shared" si="243"/>
        <v>6.6116743278131089</v>
      </c>
      <c r="H7671">
        <f>SUMIFS(Data!Z:Z,Data!B:B,Figure16!B7671,Data!A:A,Figure16!A7671)</f>
        <v>1</v>
      </c>
    </row>
    <row r="7672" spans="1:8">
      <c r="A7672" s="27">
        <v>1974</v>
      </c>
      <c r="B7672" t="s">
        <v>89</v>
      </c>
      <c r="C7672" s="3">
        <f>SUMIFS(Data!F:F,Data!$B:$B,Figure16!$B7672,Data!$A:$A,Figure16!$A7672)</f>
        <v>51000000</v>
      </c>
      <c r="D7672" s="3">
        <f>SUMIFS(Data!Y:Y,Data!$B:$B,Figure16!$B7672,Data!$A:$A,Figure16!$A7672)</f>
        <v>0</v>
      </c>
      <c r="E7672" s="3">
        <f>SUMIFS(Data!Q:Q,Data!$B:$B,Figure16!$B7672,Data!$A:$A,Figure16!$A7672)</f>
        <v>3121833333.3333335</v>
      </c>
      <c r="F7672" s="1">
        <f t="shared" si="242"/>
        <v>1.6336554375100101</v>
      </c>
      <c r="G7672" s="1">
        <f t="shared" si="243"/>
        <v>0</v>
      </c>
      <c r="H7672">
        <f>SUMIFS(Data!Z:Z,Data!B:B,Figure16!B7672,Data!A:A,Figure16!A7672)</f>
        <v>1</v>
      </c>
    </row>
    <row r="7673" spans="1:8">
      <c r="A7673" s="27">
        <v>1975</v>
      </c>
      <c r="B7673" t="s">
        <v>89</v>
      </c>
      <c r="C7673" s="3">
        <f>SUMIFS(Data!F:F,Data!$B:$B,Figure16!$B7673,Data!$A:$A,Figure16!$A7673)</f>
        <v>0</v>
      </c>
      <c r="D7673" s="3">
        <f>SUMIFS(Data!Y:Y,Data!$B:$B,Figure16!$B7673,Data!$A:$A,Figure16!$A7673)</f>
        <v>160000000</v>
      </c>
      <c r="E7673" s="3">
        <f>SUMIFS(Data!Q:Q,Data!$B:$B,Figure16!$B7673,Data!$A:$A,Figure16!$A7673)</f>
        <v>2618666666.666667</v>
      </c>
      <c r="F7673" s="1">
        <f t="shared" si="242"/>
        <v>0</v>
      </c>
      <c r="G7673" s="1">
        <f t="shared" si="243"/>
        <v>6.1099796334012213</v>
      </c>
      <c r="H7673">
        <f>SUMIFS(Data!Z:Z,Data!B:B,Figure16!B7673,Data!A:A,Figure16!A7673)</f>
        <v>1</v>
      </c>
    </row>
    <row r="7674" spans="1:8">
      <c r="A7674" s="27">
        <v>1976</v>
      </c>
      <c r="B7674" t="s">
        <v>89</v>
      </c>
      <c r="C7674" s="3">
        <f>SUMIFS(Data!F:F,Data!$B:$B,Figure16!$B7674,Data!$A:$A,Figure16!$A7674)</f>
        <v>0</v>
      </c>
      <c r="D7674" s="3">
        <f>SUMIFS(Data!Y:Y,Data!$B:$B,Figure16!$B7674,Data!$A:$A,Figure16!$A7674)</f>
        <v>0</v>
      </c>
      <c r="E7674" s="3">
        <f>SUMIFS(Data!Q:Q,Data!$B:$B,Figure16!$B7674,Data!$A:$A,Figure16!$A7674)</f>
        <v>2746714285.7142859</v>
      </c>
      <c r="F7674" s="1">
        <f t="shared" si="242"/>
        <v>0</v>
      </c>
      <c r="G7674" s="1">
        <f t="shared" si="243"/>
        <v>0</v>
      </c>
      <c r="H7674">
        <f>SUMIFS(Data!Z:Z,Data!B:B,Figure16!B7674,Data!A:A,Figure16!A7674)</f>
        <v>1</v>
      </c>
    </row>
    <row r="7675" spans="1:8">
      <c r="A7675" s="27">
        <v>1977</v>
      </c>
      <c r="B7675" t="s">
        <v>89</v>
      </c>
      <c r="C7675" s="3">
        <f>SUMIFS(Data!F:F,Data!$B:$B,Figure16!$B7675,Data!$A:$A,Figure16!$A7675)</f>
        <v>0</v>
      </c>
      <c r="D7675" s="3">
        <f>SUMIFS(Data!Y:Y,Data!$B:$B,Figure16!$B7675,Data!$A:$A,Figure16!$A7675)</f>
        <v>0</v>
      </c>
      <c r="E7675" s="3">
        <f>SUMIFS(Data!Q:Q,Data!$B:$B,Figure16!$B7675,Data!$A:$A,Figure16!$A7675)</f>
        <v>2483000000</v>
      </c>
      <c r="F7675" s="1">
        <f t="shared" ref="F7675:F7738" si="244">IF(E7675&gt;0,C7675/E7675*100,"")</f>
        <v>0</v>
      </c>
      <c r="G7675" s="1">
        <f t="shared" ref="G7675:G7738" si="245">IF($E7675&gt;0,D7675/$E7675*100,"")</f>
        <v>0</v>
      </c>
      <c r="H7675">
        <f>SUMIFS(Data!Z:Z,Data!B:B,Figure16!B7675,Data!A:A,Figure16!A7675)</f>
        <v>1</v>
      </c>
    </row>
    <row r="7676" spans="1:8">
      <c r="A7676" s="27">
        <v>1978</v>
      </c>
      <c r="B7676" t="s">
        <v>89</v>
      </c>
      <c r="C7676" s="3">
        <f>SUMIFS(Data!F:F,Data!$B:$B,Figure16!$B7676,Data!$A:$A,Figure16!$A7676)</f>
        <v>0</v>
      </c>
      <c r="D7676" s="3">
        <f>SUMIFS(Data!Y:Y,Data!$B:$B,Figure16!$B7676,Data!$A:$A,Figure16!$A7676)</f>
        <v>0</v>
      </c>
      <c r="E7676" s="3">
        <f>SUMIFS(Data!Q:Q,Data!$B:$B,Figure16!$B7676,Data!$A:$A,Figure16!$A7676)</f>
        <v>2813375000</v>
      </c>
      <c r="F7676" s="1">
        <f t="shared" si="244"/>
        <v>0</v>
      </c>
      <c r="G7676" s="1">
        <f t="shared" si="245"/>
        <v>0</v>
      </c>
      <c r="H7676">
        <f>SUMIFS(Data!Z:Z,Data!B:B,Figure16!B7676,Data!A:A,Figure16!A7676)</f>
        <v>1</v>
      </c>
    </row>
    <row r="7677" spans="1:8">
      <c r="A7677" s="27">
        <v>1979</v>
      </c>
      <c r="B7677" t="s">
        <v>89</v>
      </c>
      <c r="C7677" s="3">
        <f>SUMIFS(Data!F:F,Data!$B:$B,Figure16!$B7677,Data!$A:$A,Figure16!$A7677)</f>
        <v>0</v>
      </c>
      <c r="D7677" s="3">
        <f>SUMIFS(Data!Y:Y,Data!$B:$B,Figure16!$B7677,Data!$A:$A,Figure16!$A7677)</f>
        <v>12800000</v>
      </c>
      <c r="E7677" s="3">
        <f>SUMIFS(Data!Q:Q,Data!$B:$B,Figure16!$B7677,Data!$A:$A,Figure16!$A7677)</f>
        <v>3325500000</v>
      </c>
      <c r="F7677" s="1">
        <f t="shared" si="244"/>
        <v>0</v>
      </c>
      <c r="G7677" s="1">
        <f t="shared" si="245"/>
        <v>0.3849045256352428</v>
      </c>
      <c r="H7677">
        <f>SUMIFS(Data!Z:Z,Data!B:B,Figure16!B7677,Data!A:A,Figure16!A7677)</f>
        <v>1</v>
      </c>
    </row>
    <row r="7678" spans="1:8">
      <c r="A7678" s="27">
        <v>1980</v>
      </c>
      <c r="B7678" t="s">
        <v>89</v>
      </c>
      <c r="C7678" s="3">
        <f>SUMIFS(Data!F:F,Data!$B:$B,Figure16!$B7678,Data!$A:$A,Figure16!$A7678)</f>
        <v>0</v>
      </c>
      <c r="D7678" s="3">
        <f>SUMIFS(Data!Y:Y,Data!$B:$B,Figure16!$B7678,Data!$A:$A,Figure16!$A7678)</f>
        <v>60000000</v>
      </c>
      <c r="E7678" s="3">
        <f>SUMIFS(Data!Q:Q,Data!$B:$B,Figure16!$B7678,Data!$A:$A,Figure16!$A7678)</f>
        <v>3829500000</v>
      </c>
      <c r="F7678" s="1">
        <f t="shared" si="244"/>
        <v>0</v>
      </c>
      <c r="G7678" s="1">
        <f t="shared" si="245"/>
        <v>1.5667841754798277</v>
      </c>
      <c r="H7678">
        <f>SUMIFS(Data!Z:Z,Data!B:B,Figure16!B7678,Data!A:A,Figure16!A7678)</f>
        <v>1</v>
      </c>
    </row>
    <row r="7679" spans="1:8">
      <c r="A7679" s="27">
        <v>1981</v>
      </c>
      <c r="B7679" t="s">
        <v>89</v>
      </c>
      <c r="C7679" s="3">
        <f>SUMIFS(Data!F:F,Data!$B:$B,Figure16!$B7679,Data!$A:$A,Figure16!$A7679)</f>
        <v>0</v>
      </c>
      <c r="D7679" s="3">
        <f>SUMIFS(Data!Y:Y,Data!$B:$B,Figure16!$B7679,Data!$A:$A,Figure16!$A7679)</f>
        <v>0</v>
      </c>
      <c r="E7679" s="3">
        <f>SUMIFS(Data!Q:Q,Data!$B:$B,Figure16!$B7679,Data!$A:$A,Figure16!$A7679)</f>
        <v>3872666666.666666</v>
      </c>
      <c r="F7679" s="1">
        <f t="shared" si="244"/>
        <v>0</v>
      </c>
      <c r="G7679" s="1">
        <f t="shared" si="245"/>
        <v>0</v>
      </c>
      <c r="H7679">
        <f>SUMIFS(Data!Z:Z,Data!B:B,Figure16!B7679,Data!A:A,Figure16!A7679)</f>
        <v>1</v>
      </c>
    </row>
    <row r="7680" spans="1:8">
      <c r="A7680" s="27">
        <v>1982</v>
      </c>
      <c r="B7680" t="s">
        <v>89</v>
      </c>
      <c r="C7680" s="3">
        <f>SUMIFS(Data!F:F,Data!$B:$B,Figure16!$B7680,Data!$A:$A,Figure16!$A7680)</f>
        <v>0</v>
      </c>
      <c r="D7680" s="3">
        <f>SUMIFS(Data!Y:Y,Data!$B:$B,Figure16!$B7680,Data!$A:$A,Figure16!$A7680)</f>
        <v>169200000</v>
      </c>
      <c r="E7680" s="3">
        <f>SUMIFS(Data!Q:Q,Data!$B:$B,Figure16!$B7680,Data!$A:$A,Figure16!$A7680)</f>
        <v>3994777777.7777777</v>
      </c>
      <c r="F7680" s="1">
        <f t="shared" si="244"/>
        <v>0</v>
      </c>
      <c r="G7680" s="1">
        <f t="shared" si="245"/>
        <v>4.2355297193558261</v>
      </c>
      <c r="H7680">
        <f>SUMIFS(Data!Z:Z,Data!B:B,Figure16!B7680,Data!A:A,Figure16!A7680)</f>
        <v>1</v>
      </c>
    </row>
    <row r="7681" spans="1:8">
      <c r="A7681" s="27">
        <v>1983</v>
      </c>
      <c r="B7681" t="s">
        <v>89</v>
      </c>
      <c r="C7681" s="3">
        <f>SUMIFS(Data!F:F,Data!$B:$B,Figure16!$B7681,Data!$A:$A,Figure16!$A7681)</f>
        <v>0</v>
      </c>
      <c r="D7681" s="3">
        <f>SUMIFS(Data!Y:Y,Data!$B:$B,Figure16!$B7681,Data!$A:$A,Figure16!$A7681)</f>
        <v>0</v>
      </c>
      <c r="E7681" s="3">
        <f>SUMIFS(Data!Q:Q,Data!$B:$B,Figure16!$B7681,Data!$A:$A,Figure16!$A7681)</f>
        <v>3216307692.3076921</v>
      </c>
      <c r="F7681" s="1">
        <f t="shared" si="244"/>
        <v>0</v>
      </c>
      <c r="G7681" s="1">
        <f t="shared" si="245"/>
        <v>0</v>
      </c>
      <c r="H7681">
        <f>SUMIFS(Data!Z:Z,Data!B:B,Figure16!B7681,Data!A:A,Figure16!A7681)</f>
        <v>1</v>
      </c>
    </row>
    <row r="7682" spans="1:8">
      <c r="A7682" s="27">
        <v>1984</v>
      </c>
      <c r="B7682" t="s">
        <v>89</v>
      </c>
      <c r="C7682" s="3">
        <f>SUMIFS(Data!F:F,Data!$B:$B,Figure16!$B7682,Data!$A:$A,Figure16!$A7682)</f>
        <v>0</v>
      </c>
      <c r="D7682" s="3">
        <f>SUMIFS(Data!Y:Y,Data!$B:$B,Figure16!$B7682,Data!$A:$A,Figure16!$A7682)</f>
        <v>0</v>
      </c>
      <c r="E7682" s="3">
        <f>SUMIFS(Data!Q:Q,Data!$B:$B,Figure16!$B7682,Data!$A:$A,Figure16!$A7682)</f>
        <v>2739444444.4444451</v>
      </c>
      <c r="F7682" s="1">
        <f t="shared" si="244"/>
        <v>0</v>
      </c>
      <c r="G7682" s="1">
        <f t="shared" si="245"/>
        <v>0</v>
      </c>
      <c r="H7682">
        <f>SUMIFS(Data!Z:Z,Data!B:B,Figure16!B7682,Data!A:A,Figure16!A7682)</f>
        <v>1</v>
      </c>
    </row>
    <row r="7683" spans="1:8">
      <c r="A7683" s="27">
        <v>1985</v>
      </c>
      <c r="B7683" t="s">
        <v>89</v>
      </c>
      <c r="C7683" s="3">
        <f>SUMIFS(Data!F:F,Data!$B:$B,Figure16!$B7683,Data!$A:$A,Figure16!$A7683)</f>
        <v>400000</v>
      </c>
      <c r="D7683" s="3">
        <f>SUMIFS(Data!Y:Y,Data!$B:$B,Figure16!$B7683,Data!$A:$A,Figure16!$A7683)</f>
        <v>0</v>
      </c>
      <c r="E7683" s="3">
        <f>SUMIFS(Data!Q:Q,Data!$B:$B,Figure16!$B7683,Data!$A:$A,Figure16!$A7683)</f>
        <v>2281258064.5161295</v>
      </c>
      <c r="F7683" s="1">
        <f t="shared" si="244"/>
        <v>1.753418458971422E-2</v>
      </c>
      <c r="G7683" s="1">
        <f t="shared" si="245"/>
        <v>0</v>
      </c>
      <c r="H7683">
        <f>SUMIFS(Data!Z:Z,Data!B:B,Figure16!B7683,Data!A:A,Figure16!A7683)</f>
        <v>1</v>
      </c>
    </row>
    <row r="7684" spans="1:8">
      <c r="A7684" s="27">
        <v>1986</v>
      </c>
      <c r="B7684" t="s">
        <v>89</v>
      </c>
      <c r="C7684" s="3">
        <f>SUMIFS(Data!F:F,Data!$B:$B,Figure16!$B7684,Data!$A:$A,Figure16!$A7684)</f>
        <v>18000000</v>
      </c>
      <c r="D7684" s="3">
        <f>SUMIFS(Data!Y:Y,Data!$B:$B,Figure16!$B7684,Data!$A:$A,Figure16!$A7684)</f>
        <v>0</v>
      </c>
      <c r="E7684" s="3">
        <f>SUMIFS(Data!Q:Q,Data!$B:$B,Figure16!$B7684,Data!$A:$A,Figure16!$A7684)</f>
        <v>1661948717.9487183</v>
      </c>
      <c r="F7684" s="1">
        <f t="shared" si="244"/>
        <v>1.0830659096519375</v>
      </c>
      <c r="G7684" s="1">
        <f t="shared" si="245"/>
        <v>0</v>
      </c>
      <c r="H7684">
        <f>SUMIFS(Data!Z:Z,Data!B:B,Figure16!B7684,Data!A:A,Figure16!A7684)</f>
        <v>1</v>
      </c>
    </row>
    <row r="7685" spans="1:8">
      <c r="A7685" s="27">
        <v>1987</v>
      </c>
      <c r="B7685" t="s">
        <v>89</v>
      </c>
      <c r="C7685" s="3">
        <f>SUMIFS(Data!F:F,Data!$B:$B,Figure16!$B7685,Data!$A:$A,Figure16!$A7685)</f>
        <v>13000000</v>
      </c>
      <c r="D7685" s="3">
        <f>SUMIFS(Data!Y:Y,Data!$B:$B,Figure16!$B7685,Data!$A:$A,Figure16!$A7685)</f>
        <v>0</v>
      </c>
      <c r="E7685" s="3">
        <f>SUMIFS(Data!Q:Q,Data!$B:$B,Figure16!$B7685,Data!$A:$A,Figure16!$A7685)</f>
        <v>2269894736.8421054</v>
      </c>
      <c r="F7685" s="1">
        <f t="shared" si="244"/>
        <v>0.57271378222964198</v>
      </c>
      <c r="G7685" s="1">
        <f t="shared" si="245"/>
        <v>0</v>
      </c>
      <c r="H7685">
        <f>SUMIFS(Data!Z:Z,Data!B:B,Figure16!B7685,Data!A:A,Figure16!A7685)</f>
        <v>1</v>
      </c>
    </row>
    <row r="7686" spans="1:8">
      <c r="A7686" s="27">
        <v>1988</v>
      </c>
      <c r="B7686" t="s">
        <v>89</v>
      </c>
      <c r="C7686" s="3">
        <f>SUMIFS(Data!F:F,Data!$B:$B,Figure16!$B7686,Data!$A:$A,Figure16!$A7686)</f>
        <v>8000000</v>
      </c>
      <c r="D7686" s="3">
        <f>SUMIFS(Data!Y:Y,Data!$B:$B,Figure16!$B7686,Data!$A:$A,Figure16!$A7686)</f>
        <v>0</v>
      </c>
      <c r="E7686" s="3">
        <f>SUMIFS(Data!Q:Q,Data!$B:$B,Figure16!$B7686,Data!$A:$A,Figure16!$A7686)</f>
        <v>3713614457.8313251</v>
      </c>
      <c r="F7686" s="1">
        <f t="shared" si="244"/>
        <v>0.21542354735100416</v>
      </c>
      <c r="G7686" s="1">
        <f t="shared" si="245"/>
        <v>0</v>
      </c>
      <c r="H7686">
        <f>SUMIFS(Data!Z:Z,Data!B:B,Figure16!B7686,Data!A:A,Figure16!A7686)</f>
        <v>1</v>
      </c>
    </row>
    <row r="7687" spans="1:8">
      <c r="A7687" s="27">
        <v>1989</v>
      </c>
      <c r="B7687" t="s">
        <v>89</v>
      </c>
      <c r="C7687" s="3">
        <f>SUMIFS(Data!F:F,Data!$B:$B,Figure16!$B7687,Data!$A:$A,Figure16!$A7687)</f>
        <v>0</v>
      </c>
      <c r="D7687" s="3">
        <f>SUMIFS(Data!Y:Y,Data!$B:$B,Figure16!$B7687,Data!$A:$A,Figure16!$A7687)</f>
        <v>0</v>
      </c>
      <c r="E7687" s="3">
        <f>SUMIFS(Data!Q:Q,Data!$B:$B,Figure16!$B7687,Data!$A:$A,Figure16!$A7687)</f>
        <v>3998637681.1594205</v>
      </c>
      <c r="F7687" s="1">
        <f t="shared" si="244"/>
        <v>0</v>
      </c>
      <c r="G7687" s="1">
        <f t="shared" si="245"/>
        <v>0</v>
      </c>
      <c r="H7687">
        <f>SUMIFS(Data!Z:Z,Data!B:B,Figure16!B7687,Data!A:A,Figure16!A7687)</f>
        <v>1</v>
      </c>
    </row>
    <row r="7688" spans="1:8">
      <c r="A7688" s="27">
        <v>1990</v>
      </c>
      <c r="B7688" t="s">
        <v>89</v>
      </c>
      <c r="C7688" s="3">
        <f>SUMIFS(Data!F:F,Data!$B:$B,Figure16!$B7688,Data!$A:$A,Figure16!$A7688)</f>
        <v>0</v>
      </c>
      <c r="D7688" s="3">
        <f>SUMIFS(Data!Y:Y,Data!$B:$B,Figure16!$B7688,Data!$A:$A,Figure16!$A7688)</f>
        <v>0</v>
      </c>
      <c r="E7688" s="3">
        <f>SUMIFS(Data!Q:Q,Data!$B:$B,Figure16!$B7688,Data!$A:$A,Figure16!$A7688)</f>
        <v>3285217391.3043475</v>
      </c>
      <c r="F7688" s="1">
        <f t="shared" si="244"/>
        <v>0</v>
      </c>
      <c r="G7688" s="1">
        <f t="shared" si="245"/>
        <v>0</v>
      </c>
      <c r="H7688">
        <f>SUMIFS(Data!Z:Z,Data!B:B,Figure16!B7688,Data!A:A,Figure16!A7688)</f>
        <v>1</v>
      </c>
    </row>
    <row r="7689" spans="1:8">
      <c r="A7689" s="27">
        <v>1991</v>
      </c>
      <c r="B7689" t="s">
        <v>89</v>
      </c>
      <c r="C7689" s="3">
        <f>SUMIFS(Data!F:F,Data!$B:$B,Figure16!$B7689,Data!$A:$A,Figure16!$A7689)</f>
        <v>0</v>
      </c>
      <c r="D7689" s="3">
        <f>SUMIFS(Data!Y:Y,Data!$B:$B,Figure16!$B7689,Data!$A:$A,Figure16!$A7689)</f>
        <v>0</v>
      </c>
      <c r="E7689" s="3">
        <f>SUMIFS(Data!Q:Q,Data!$B:$B,Figure16!$B7689,Data!$A:$A,Figure16!$A7689)</f>
        <v>3378882352.9411759</v>
      </c>
      <c r="F7689" s="1">
        <f t="shared" si="244"/>
        <v>0</v>
      </c>
      <c r="G7689" s="1">
        <f t="shared" si="245"/>
        <v>0</v>
      </c>
      <c r="H7689">
        <f>SUMIFS(Data!Z:Z,Data!B:B,Figure16!B7689,Data!A:A,Figure16!A7689)</f>
        <v>1</v>
      </c>
    </row>
    <row r="7690" spans="1:8">
      <c r="A7690" s="27">
        <v>1992</v>
      </c>
      <c r="B7690" t="s">
        <v>89</v>
      </c>
      <c r="C7690" s="3">
        <f>SUMIFS(Data!F:F,Data!$B:$B,Figure16!$B7690,Data!$A:$A,Figure16!$A7690)</f>
        <v>0</v>
      </c>
      <c r="D7690" s="3">
        <f>SUMIFS(Data!Y:Y,Data!$B:$B,Figure16!$B7690,Data!$A:$A,Figure16!$A7690)</f>
        <v>0</v>
      </c>
      <c r="E7690" s="3">
        <f>SUMIFS(Data!Q:Q,Data!$B:$B,Figure16!$B7690,Data!$A:$A,Figure16!$A7690)</f>
        <v>3181921787.7094975</v>
      </c>
      <c r="F7690" s="1">
        <f t="shared" si="244"/>
        <v>0</v>
      </c>
      <c r="G7690" s="1">
        <f t="shared" si="245"/>
        <v>0</v>
      </c>
      <c r="H7690">
        <f>SUMIFS(Data!Z:Z,Data!B:B,Figure16!B7690,Data!A:A,Figure16!A7690)</f>
        <v>1</v>
      </c>
    </row>
    <row r="7691" spans="1:8">
      <c r="A7691" s="27">
        <v>1993</v>
      </c>
      <c r="B7691" t="s">
        <v>89</v>
      </c>
      <c r="C7691" s="3">
        <f>SUMIFS(Data!F:F,Data!$B:$B,Figure16!$B7691,Data!$A:$A,Figure16!$A7691)</f>
        <v>2000000</v>
      </c>
      <c r="D7691" s="3">
        <f>SUMIFS(Data!Y:Y,Data!$B:$B,Figure16!$B7691,Data!$A:$A,Figure16!$A7691)</f>
        <v>0</v>
      </c>
      <c r="E7691" s="3">
        <f>SUMIFS(Data!Q:Q,Data!$B:$B,Figure16!$B7691,Data!$A:$A,Figure16!$A7691)</f>
        <v>3273237853.3568902</v>
      </c>
      <c r="F7691" s="1">
        <f t="shared" si="244"/>
        <v>6.1101578608132222E-2</v>
      </c>
      <c r="G7691" s="1">
        <f t="shared" si="245"/>
        <v>0</v>
      </c>
      <c r="H7691">
        <f>SUMIFS(Data!Z:Z,Data!B:B,Figure16!B7691,Data!A:A,Figure16!A7691)</f>
        <v>1</v>
      </c>
    </row>
    <row r="7692" spans="1:8">
      <c r="A7692" s="27">
        <v>1994</v>
      </c>
      <c r="B7692" t="s">
        <v>89</v>
      </c>
      <c r="C7692" s="3">
        <f>SUMIFS(Data!F:F,Data!$B:$B,Figure16!$B7692,Data!$A:$A,Figure16!$A7692)</f>
        <v>0</v>
      </c>
      <c r="D7692" s="3">
        <f>SUMIFS(Data!Y:Y,Data!$B:$B,Figure16!$B7692,Data!$A:$A,Figure16!$A7692)</f>
        <v>0</v>
      </c>
      <c r="E7692" s="3">
        <f>SUMIFS(Data!Q:Q,Data!$B:$B,Figure16!$B7692,Data!$A:$A,Figure16!$A7692)</f>
        <v>3656647744.2485809</v>
      </c>
      <c r="F7692" s="1">
        <f t="shared" si="244"/>
        <v>0</v>
      </c>
      <c r="G7692" s="1">
        <f t="shared" si="245"/>
        <v>0</v>
      </c>
      <c r="H7692">
        <f>SUMIFS(Data!Z:Z,Data!B:B,Figure16!B7692,Data!A:A,Figure16!A7692)</f>
        <v>1</v>
      </c>
    </row>
    <row r="7693" spans="1:8">
      <c r="A7693" s="27">
        <v>1995</v>
      </c>
      <c r="B7693" t="s">
        <v>89</v>
      </c>
      <c r="C7693" s="3">
        <f>SUMIFS(Data!F:F,Data!$B:$B,Figure16!$B7693,Data!$A:$A,Figure16!$A7693)</f>
        <v>0</v>
      </c>
      <c r="D7693" s="3">
        <f>SUMIFS(Data!Y:Y,Data!$B:$B,Figure16!$B7693,Data!$A:$A,Figure16!$A7693)</f>
        <v>0</v>
      </c>
      <c r="E7693" s="3">
        <f>SUMIFS(Data!Q:Q,Data!$B:$B,Figure16!$B7693,Data!$A:$A,Figure16!$A7693)</f>
        <v>3807067121.8608956</v>
      </c>
      <c r="F7693" s="1">
        <f t="shared" si="244"/>
        <v>0</v>
      </c>
      <c r="G7693" s="1">
        <f t="shared" si="245"/>
        <v>0</v>
      </c>
      <c r="H7693">
        <f>SUMIFS(Data!Z:Z,Data!B:B,Figure16!B7693,Data!A:A,Figure16!A7693)</f>
        <v>1</v>
      </c>
    </row>
    <row r="7694" spans="1:8">
      <c r="A7694" s="27">
        <v>1996</v>
      </c>
      <c r="B7694" t="s">
        <v>89</v>
      </c>
      <c r="C7694" s="3">
        <f>SUMIFS(Data!F:F,Data!$B:$B,Figure16!$B7694,Data!$A:$A,Figure16!$A7694)</f>
        <v>0</v>
      </c>
      <c r="D7694" s="3">
        <f>SUMIFS(Data!Y:Y,Data!$B:$B,Figure16!$B7694,Data!$A:$A,Figure16!$A7694)</f>
        <v>0</v>
      </c>
      <c r="E7694" s="3">
        <f>SUMIFS(Data!Q:Q,Data!$B:$B,Figure16!$B7694,Data!$A:$A,Figure16!$A7694)</f>
        <v>3597220962.0001655</v>
      </c>
      <c r="F7694" s="1">
        <f t="shared" si="244"/>
        <v>0</v>
      </c>
      <c r="G7694" s="1">
        <f t="shared" si="245"/>
        <v>0</v>
      </c>
      <c r="H7694">
        <f>SUMIFS(Data!Z:Z,Data!B:B,Figure16!B7694,Data!A:A,Figure16!A7694)</f>
        <v>1</v>
      </c>
    </row>
    <row r="7695" spans="1:8">
      <c r="A7695" s="27">
        <v>1997</v>
      </c>
      <c r="B7695" t="s">
        <v>89</v>
      </c>
      <c r="C7695" s="3">
        <f>SUMIFS(Data!F:F,Data!$B:$B,Figure16!$B7695,Data!$A:$A,Figure16!$A7695)</f>
        <v>0</v>
      </c>
      <c r="D7695" s="3">
        <f>SUMIFS(Data!Y:Y,Data!$B:$B,Figure16!$B7695,Data!$A:$A,Figure16!$A7695)</f>
        <v>0</v>
      </c>
      <c r="E7695" s="3">
        <f>SUMIFS(Data!Q:Q,Data!$B:$B,Figure16!$B7695,Data!$A:$A,Figure16!$A7695)</f>
        <v>4303281932.2936487</v>
      </c>
      <c r="F7695" s="1">
        <f t="shared" si="244"/>
        <v>0</v>
      </c>
      <c r="G7695" s="1">
        <f t="shared" si="245"/>
        <v>0</v>
      </c>
      <c r="H7695">
        <f>SUMIFS(Data!Z:Z,Data!B:B,Figure16!B7695,Data!A:A,Figure16!A7695)</f>
        <v>1</v>
      </c>
    </row>
    <row r="7696" spans="1:8">
      <c r="A7696" s="27">
        <v>1998</v>
      </c>
      <c r="B7696" t="s">
        <v>89</v>
      </c>
      <c r="C7696" s="3">
        <f>SUMIFS(Data!F:F,Data!$B:$B,Figure16!$B7696,Data!$A:$A,Figure16!$A7696)</f>
        <v>0</v>
      </c>
      <c r="D7696" s="3">
        <f>SUMIFS(Data!Y:Y,Data!$B:$B,Figure16!$B7696,Data!$A:$A,Figure16!$A7696)</f>
        <v>0</v>
      </c>
      <c r="E7696" s="3">
        <f>SUMIFS(Data!Q:Q,Data!$B:$B,Figure16!$B7696,Data!$A:$A,Figure16!$A7696)</f>
        <v>3537683046.0233064</v>
      </c>
      <c r="F7696" s="1">
        <f t="shared" si="244"/>
        <v>0</v>
      </c>
      <c r="G7696" s="1">
        <f t="shared" si="245"/>
        <v>0</v>
      </c>
      <c r="H7696">
        <f>SUMIFS(Data!Z:Z,Data!B:B,Figure16!B7696,Data!A:A,Figure16!A7696)</f>
        <v>1</v>
      </c>
    </row>
    <row r="7697" spans="1:8">
      <c r="A7697" s="27">
        <v>1999</v>
      </c>
      <c r="B7697" t="s">
        <v>89</v>
      </c>
      <c r="C7697" s="3">
        <f>SUMIFS(Data!F:F,Data!$B:$B,Figure16!$B7697,Data!$A:$A,Figure16!$A7697)</f>
        <v>0</v>
      </c>
      <c r="D7697" s="3">
        <f>SUMIFS(Data!Y:Y,Data!$B:$B,Figure16!$B7697,Data!$A:$A,Figure16!$A7697)</f>
        <v>0</v>
      </c>
      <c r="E7697" s="3">
        <f>SUMIFS(Data!Q:Q,Data!$B:$B,Figure16!$B7697,Data!$A:$A,Figure16!$A7697)</f>
        <v>3404311976.5494137</v>
      </c>
      <c r="F7697" s="1">
        <f t="shared" si="244"/>
        <v>0</v>
      </c>
      <c r="G7697" s="1">
        <f t="shared" si="245"/>
        <v>0</v>
      </c>
      <c r="H7697">
        <f>SUMIFS(Data!Z:Z,Data!B:B,Figure16!B7697,Data!A:A,Figure16!A7697)</f>
        <v>1</v>
      </c>
    </row>
    <row r="7698" spans="1:8">
      <c r="A7698" s="27">
        <v>2000</v>
      </c>
      <c r="B7698" t="s">
        <v>89</v>
      </c>
      <c r="C7698" s="3">
        <f>SUMIFS(Data!F:F,Data!$B:$B,Figure16!$B7698,Data!$A:$A,Figure16!$A7698)</f>
        <v>2520794.765625</v>
      </c>
      <c r="D7698" s="3">
        <f>SUMIFS(Data!Y:Y,Data!$B:$B,Figure16!$B7698,Data!$A:$A,Figure16!$A7698)</f>
        <v>0</v>
      </c>
      <c r="E7698" s="3">
        <f>SUMIFS(Data!Q:Q,Data!$B:$B,Figure16!$B7698,Data!$A:$A,Figure16!$A7698)</f>
        <v>3600683039.7325449</v>
      </c>
      <c r="F7698" s="1">
        <f t="shared" si="244"/>
        <v>7.0008793826302526E-2</v>
      </c>
      <c r="G7698" s="1">
        <f t="shared" si="245"/>
        <v>0</v>
      </c>
      <c r="H7698">
        <f>SUMIFS(Data!Z:Z,Data!B:B,Figure16!B7698,Data!A:A,Figure16!A7698)</f>
        <v>1</v>
      </c>
    </row>
    <row r="7699" spans="1:8">
      <c r="A7699" s="27">
        <v>2001</v>
      </c>
      <c r="B7699" t="s">
        <v>89</v>
      </c>
      <c r="C7699" s="3">
        <f>SUMIFS(Data!F:F,Data!$B:$B,Figure16!$B7699,Data!$A:$A,Figure16!$A7699)</f>
        <v>22469078.625</v>
      </c>
      <c r="D7699" s="3">
        <f>SUMIFS(Data!Y:Y,Data!$B:$B,Figure16!$B7699,Data!$A:$A,Figure16!$A7699)</f>
        <v>0</v>
      </c>
      <c r="E7699" s="3">
        <f>SUMIFS(Data!Q:Q,Data!$B:$B,Figure16!$B7699,Data!$A:$A,Figure16!$A7699)</f>
        <v>4094480988.1193051</v>
      </c>
      <c r="F7699" s="1">
        <f t="shared" si="244"/>
        <v>0.54876500074605539</v>
      </c>
      <c r="G7699" s="1">
        <f t="shared" si="245"/>
        <v>0</v>
      </c>
      <c r="H7699">
        <f>SUMIFS(Data!Z:Z,Data!B:B,Figure16!B7699,Data!A:A,Figure16!A7699)</f>
        <v>1</v>
      </c>
    </row>
    <row r="7700" spans="1:8">
      <c r="A7700" s="27">
        <v>2002</v>
      </c>
      <c r="B7700" t="s">
        <v>89</v>
      </c>
      <c r="C7700" s="3">
        <f>SUMIFS(Data!F:F,Data!$B:$B,Figure16!$B7700,Data!$A:$A,Figure16!$A7700)</f>
        <v>10416346.75</v>
      </c>
      <c r="D7700" s="3">
        <f>SUMIFS(Data!Y:Y,Data!$B:$B,Figure16!$B7700,Data!$A:$A,Figure16!$A7700)</f>
        <v>0</v>
      </c>
      <c r="E7700" s="3">
        <f>SUMIFS(Data!Q:Q,Data!$B:$B,Figure16!$B7700,Data!$A:$A,Figure16!$A7700)</f>
        <v>4193845678.1703267</v>
      </c>
      <c r="F7700" s="1">
        <f t="shared" si="244"/>
        <v>0.24837219939252511</v>
      </c>
      <c r="G7700" s="1">
        <f t="shared" si="245"/>
        <v>0</v>
      </c>
      <c r="H7700">
        <f>SUMIFS(Data!Z:Z,Data!B:B,Figure16!B7700,Data!A:A,Figure16!A7700)</f>
        <v>1</v>
      </c>
    </row>
    <row r="7701" spans="1:8">
      <c r="A7701" s="27">
        <v>2003</v>
      </c>
      <c r="B7701" t="s">
        <v>89</v>
      </c>
      <c r="C7701" s="3">
        <f>SUMIFS(Data!F:F,Data!$B:$B,Figure16!$B7701,Data!$A:$A,Figure16!$A7701)</f>
        <v>14060000</v>
      </c>
      <c r="D7701" s="3">
        <f>SUMIFS(Data!Y:Y,Data!$B:$B,Figure16!$B7701,Data!$A:$A,Figure16!$A7701)</f>
        <v>0</v>
      </c>
      <c r="E7701" s="3">
        <f>SUMIFS(Data!Q:Q,Data!$B:$B,Figure16!$B7701,Data!$A:$A,Figure16!$A7701)</f>
        <v>4901839731.2657137</v>
      </c>
      <c r="F7701" s="1">
        <f t="shared" si="244"/>
        <v>0.28683108324248574</v>
      </c>
      <c r="G7701" s="1">
        <f t="shared" si="245"/>
        <v>0</v>
      </c>
      <c r="H7701">
        <f>SUMIFS(Data!Z:Z,Data!B:B,Figure16!B7701,Data!A:A,Figure16!A7701)</f>
        <v>1</v>
      </c>
    </row>
    <row r="7702" spans="1:8">
      <c r="A7702" s="27">
        <v>2004</v>
      </c>
      <c r="B7702" t="s">
        <v>89</v>
      </c>
      <c r="C7702" s="3">
        <f>SUMIFS(Data!F:F,Data!$B:$B,Figure16!$B7702,Data!$A:$A,Figure16!$A7702)</f>
        <v>21600000</v>
      </c>
      <c r="D7702" s="3">
        <f>SUMIFS(Data!Y:Y,Data!$B:$B,Figure16!$B7702,Data!$A:$A,Figure16!$A7702)</f>
        <v>0</v>
      </c>
      <c r="E7702" s="3">
        <f>SUMIFS(Data!Q:Q,Data!$B:$B,Figure16!$B7702,Data!$A:$A,Figure16!$A7702)</f>
        <v>6221077674.7787142</v>
      </c>
      <c r="F7702" s="1">
        <f t="shared" si="244"/>
        <v>0.34720672412707532</v>
      </c>
      <c r="G7702" s="1">
        <f t="shared" si="245"/>
        <v>0</v>
      </c>
      <c r="H7702">
        <f>SUMIFS(Data!Z:Z,Data!B:B,Figure16!B7702,Data!A:A,Figure16!A7702)</f>
        <v>1</v>
      </c>
    </row>
    <row r="7703" spans="1:8">
      <c r="A7703" s="27">
        <v>2005</v>
      </c>
      <c r="B7703" t="s">
        <v>89</v>
      </c>
      <c r="C7703" s="3">
        <f>SUMIFS(Data!F:F,Data!$B:$B,Figure16!$B7703,Data!$A:$A,Figure16!$A7703)</f>
        <v>8963736.03125</v>
      </c>
      <c r="D7703" s="3">
        <f>SUMIFS(Data!Y:Y,Data!$B:$B,Figure16!$B7703,Data!$A:$A,Figure16!$A7703)</f>
        <v>0</v>
      </c>
      <c r="E7703" s="3">
        <f>SUMIFS(Data!Q:Q,Data!$B:$B,Figure16!$B7703,Data!$A:$A,Figure16!$A7703)</f>
        <v>8331870169.1497707</v>
      </c>
      <c r="F7703" s="1">
        <f t="shared" si="244"/>
        <v>0.10758372189283295</v>
      </c>
      <c r="G7703" s="1">
        <f t="shared" si="245"/>
        <v>0</v>
      </c>
      <c r="H7703">
        <f>SUMIFS(Data!Z:Z,Data!B:B,Figure16!B7703,Data!A:A,Figure16!A7703)</f>
        <v>1</v>
      </c>
    </row>
    <row r="7704" spans="1:8">
      <c r="A7704" s="27">
        <v>2006</v>
      </c>
      <c r="B7704" t="s">
        <v>89</v>
      </c>
      <c r="C7704" s="3">
        <f>SUMIFS(Data!F:F,Data!$B:$B,Figure16!$B7704,Data!$A:$A,Figure16!$A7704)</f>
        <v>90033313</v>
      </c>
      <c r="D7704" s="3">
        <f>SUMIFS(Data!Y:Y,Data!$B:$B,Figure16!$B7704,Data!$A:$A,Figure16!$A7704)</f>
        <v>0</v>
      </c>
      <c r="E7704" s="3">
        <f>SUMIFS(Data!Q:Q,Data!$B:$B,Figure16!$B7704,Data!$A:$A,Figure16!$A7704)</f>
        <v>12756858899.281174</v>
      </c>
      <c r="F7704" s="1">
        <f t="shared" si="244"/>
        <v>0.7057639636123374</v>
      </c>
      <c r="G7704" s="1">
        <f t="shared" si="245"/>
        <v>0</v>
      </c>
      <c r="H7704">
        <f>SUMIFS(Data!Z:Z,Data!B:B,Figure16!B7704,Data!A:A,Figure16!A7704)</f>
        <v>1</v>
      </c>
    </row>
    <row r="7705" spans="1:8">
      <c r="A7705" s="27">
        <v>2007</v>
      </c>
      <c r="B7705" t="s">
        <v>89</v>
      </c>
      <c r="C7705" s="3">
        <f>SUMIFS(Data!F:F,Data!$B:$B,Figure16!$B7705,Data!$A:$A,Figure16!$A7705)</f>
        <v>361899000</v>
      </c>
      <c r="D7705" s="3">
        <f>SUMIFS(Data!Y:Y,Data!$B:$B,Figure16!$B7705,Data!$A:$A,Figure16!$A7705)</f>
        <v>0</v>
      </c>
      <c r="E7705" s="3">
        <f>SUMIFS(Data!Q:Q,Data!$B:$B,Figure16!$B7705,Data!$A:$A,Figure16!$A7705)</f>
        <v>14056957976.264833</v>
      </c>
      <c r="F7705" s="1">
        <f t="shared" si="244"/>
        <v>2.5745186164109355</v>
      </c>
      <c r="G7705" s="1">
        <f t="shared" si="245"/>
        <v>0</v>
      </c>
      <c r="H7705">
        <f>SUMIFS(Data!Z:Z,Data!B:B,Figure16!B7705,Data!A:A,Figure16!A7705)</f>
        <v>1</v>
      </c>
    </row>
    <row r="7706" spans="1:8">
      <c r="A7706" s="27">
        <v>2008</v>
      </c>
      <c r="B7706" t="s">
        <v>89</v>
      </c>
      <c r="C7706" s="3">
        <f>SUMIFS(Data!F:F,Data!$B:$B,Figure16!$B7706,Data!$A:$A,Figure16!$A7706)</f>
        <v>0</v>
      </c>
      <c r="D7706" s="3">
        <f>SUMIFS(Data!Y:Y,Data!$B:$B,Figure16!$B7706,Data!$A:$A,Figure16!$A7706)</f>
        <v>0</v>
      </c>
      <c r="E7706" s="3">
        <f>SUMIFS(Data!Q:Q,Data!$B:$B,Figure16!$B7706,Data!$A:$A,Figure16!$A7706)</f>
        <v>17910858637.904797</v>
      </c>
      <c r="F7706" s="1">
        <f t="shared" si="244"/>
        <v>0</v>
      </c>
      <c r="G7706" s="1">
        <f t="shared" si="245"/>
        <v>0</v>
      </c>
      <c r="H7706">
        <f>SUMIFS(Data!Z:Z,Data!B:B,Figure16!B7706,Data!A:A,Figure16!A7706)</f>
        <v>1</v>
      </c>
    </row>
    <row r="7707" spans="1:8">
      <c r="A7707" s="27">
        <v>2009</v>
      </c>
      <c r="B7707" t="s">
        <v>89</v>
      </c>
      <c r="C7707" s="3">
        <f>SUMIFS(Data!F:F,Data!$B:$B,Figure16!$B7707,Data!$A:$A,Figure16!$A7707)</f>
        <v>169400000</v>
      </c>
      <c r="D7707" s="3">
        <f>SUMIFS(Data!Y:Y,Data!$B:$B,Figure16!$B7707,Data!$A:$A,Figure16!$A7707)</f>
        <v>0</v>
      </c>
      <c r="E7707" s="3">
        <f>SUMIFS(Data!Q:Q,Data!$B:$B,Figure16!$B7707,Data!$A:$A,Figure16!$A7707)</f>
        <v>15328342303.957512</v>
      </c>
      <c r="F7707" s="1">
        <f t="shared" si="244"/>
        <v>1.105142334642826</v>
      </c>
      <c r="G7707" s="1">
        <f t="shared" si="245"/>
        <v>0</v>
      </c>
      <c r="H7707">
        <f>SUMIFS(Data!Z:Z,Data!B:B,Figure16!B7707,Data!A:A,Figure16!A7707)</f>
        <v>1</v>
      </c>
    </row>
    <row r="7708" spans="1:8">
      <c r="A7708" s="27">
        <v>2010</v>
      </c>
      <c r="B7708" t="s">
        <v>89</v>
      </c>
      <c r="C7708" s="3">
        <f>SUMIFS(Data!F:F,Data!$B:$B,Figure16!$B7708,Data!$A:$A,Figure16!$A7708)</f>
        <v>605522968.5</v>
      </c>
      <c r="D7708" s="3">
        <f>SUMIFS(Data!Y:Y,Data!$B:$B,Figure16!$B7708,Data!$A:$A,Figure16!$A7708)</f>
        <v>0</v>
      </c>
      <c r="E7708" s="3">
        <f>SUMIFS(Data!Q:Q,Data!$B:$B,Figure16!$B7708,Data!$A:$A,Figure16!$A7708)</f>
        <v>20265556273.581955</v>
      </c>
      <c r="F7708" s="1">
        <f t="shared" si="244"/>
        <v>2.9879415118219859</v>
      </c>
      <c r="G7708" s="1">
        <f t="shared" si="245"/>
        <v>0</v>
      </c>
      <c r="H7708">
        <f>SUMIFS(Data!Z:Z,Data!B:B,Figure16!B7708,Data!A:A,Figure16!A7708)</f>
        <v>1</v>
      </c>
    </row>
    <row r="7709" spans="1:8">
      <c r="A7709" s="27">
        <v>2011</v>
      </c>
      <c r="B7709" t="s">
        <v>89</v>
      </c>
      <c r="C7709" s="3">
        <f>SUMIFS(Data!F:F,Data!$B:$B,Figure16!$B7709,Data!$A:$A,Figure16!$A7709)</f>
        <v>925147381.5</v>
      </c>
      <c r="D7709" s="3">
        <f>SUMIFS(Data!Y:Y,Data!$B:$B,Figure16!$B7709,Data!$A:$A,Figure16!$A7709)</f>
        <v>0</v>
      </c>
      <c r="E7709" s="3">
        <f>SUMIFS(Data!Q:Q,Data!$B:$B,Figure16!$B7709,Data!$A:$A,Figure16!$A7709)</f>
        <v>23460098339.745308</v>
      </c>
      <c r="F7709" s="1">
        <f t="shared" si="244"/>
        <v>3.9434931947094465</v>
      </c>
      <c r="G7709" s="1">
        <f t="shared" si="245"/>
        <v>0</v>
      </c>
      <c r="H7709">
        <f>SUMIFS(Data!Z:Z,Data!B:B,Figure16!B7709,Data!A:A,Figure16!A7709)</f>
        <v>1</v>
      </c>
    </row>
    <row r="7710" spans="1:8">
      <c r="A7710" s="27">
        <v>2012</v>
      </c>
      <c r="B7710" t="s">
        <v>89</v>
      </c>
      <c r="C7710" s="3">
        <f>SUMIFS(Data!F:F,Data!$B:$B,Figure16!$B7710,Data!$A:$A,Figure16!$A7710)</f>
        <v>291900000</v>
      </c>
      <c r="D7710" s="3">
        <f>SUMIFS(Data!Y:Y,Data!$B:$B,Figure16!$B7710,Data!$A:$A,Figure16!$A7710)</f>
        <v>0</v>
      </c>
      <c r="E7710" s="3">
        <f>SUMIFS(Data!Q:Q,Data!$B:$B,Figure16!$B7710,Data!$A:$A,Figure16!$A7710)</f>
        <v>25503370699.201523</v>
      </c>
      <c r="F7710" s="1">
        <f t="shared" si="244"/>
        <v>1.1445545902257501</v>
      </c>
      <c r="G7710" s="1">
        <f t="shared" si="245"/>
        <v>0</v>
      </c>
      <c r="H7710">
        <f>SUMIFS(Data!Z:Z,Data!B:B,Figure16!B7710,Data!A:A,Figure16!A7710)</f>
        <v>1</v>
      </c>
    </row>
    <row r="7711" spans="1:8">
      <c r="A7711" s="27">
        <v>2013</v>
      </c>
      <c r="B7711" t="s">
        <v>89</v>
      </c>
      <c r="C7711" s="3">
        <f>SUMIFS(Data!F:F,Data!$B:$B,Figure16!$B7711,Data!$A:$A,Figure16!$A7711)</f>
        <v>683004633.15869141</v>
      </c>
      <c r="D7711" s="3">
        <f>SUMIFS(Data!Y:Y,Data!$B:$B,Figure16!$B7711,Data!$A:$A,Figure16!$A7711)</f>
        <v>0</v>
      </c>
      <c r="E7711" s="3">
        <f>SUMIFS(Data!Q:Q,Data!$B:$B,Figure16!$B7711,Data!$A:$A,Figure16!$A7711)</f>
        <v>28045460442.187588</v>
      </c>
      <c r="F7711" s="1">
        <f t="shared" si="244"/>
        <v>2.4353482609658879</v>
      </c>
      <c r="G7711" s="1">
        <f t="shared" si="245"/>
        <v>0</v>
      </c>
      <c r="H7711">
        <f>SUMIFS(Data!Z:Z,Data!B:B,Figure16!B7711,Data!A:A,Figure16!A7711)</f>
        <v>1</v>
      </c>
    </row>
    <row r="7712" spans="1:8">
      <c r="A7712" s="27">
        <v>2014</v>
      </c>
      <c r="B7712" t="s">
        <v>89</v>
      </c>
      <c r="C7712" s="3">
        <f>SUMIFS(Data!F:F,Data!$B:$B,Figure16!$B7712,Data!$A:$A,Figure16!$A7712)</f>
        <v>504003834.50415039</v>
      </c>
      <c r="D7712" s="3">
        <f>SUMIFS(Data!Y:Y,Data!$B:$B,Figure16!$B7712,Data!$A:$A,Figure16!$A7712)</f>
        <v>0</v>
      </c>
      <c r="E7712" s="3">
        <f>SUMIFS(Data!Q:Q,Data!$B:$B,Figure16!$B7712,Data!$A:$A,Figure16!$A7712)</f>
        <v>27150630607.203224</v>
      </c>
      <c r="F7712" s="1">
        <f t="shared" si="244"/>
        <v>1.8563245981124106</v>
      </c>
      <c r="G7712" s="1">
        <f t="shared" si="245"/>
        <v>0</v>
      </c>
      <c r="H7712">
        <f>SUMIFS(Data!Z:Z,Data!B:B,Figure16!B7712,Data!A:A,Figure16!A7712)</f>
        <v>1</v>
      </c>
    </row>
    <row r="7713" spans="1:8">
      <c r="A7713" s="27">
        <v>2015</v>
      </c>
      <c r="B7713" t="s">
        <v>89</v>
      </c>
      <c r="C7713" s="3">
        <f>SUMIFS(Data!F:F,Data!$B:$B,Figure16!$B7713,Data!$A:$A,Figure16!$A7713)</f>
        <v>699500000</v>
      </c>
      <c r="D7713" s="3">
        <f>SUMIFS(Data!Y:Y,Data!$B:$B,Figure16!$B7713,Data!$A:$A,Figure16!$A7713)</f>
        <v>0</v>
      </c>
      <c r="E7713" s="3">
        <f>SUMIFS(Data!Q:Q,Data!$B:$B,Figure16!$B7713,Data!$A:$A,Figure16!$A7713)</f>
        <v>21154394545.895008</v>
      </c>
      <c r="F7713" s="1">
        <f t="shared" si="244"/>
        <v>3.3066415513921545</v>
      </c>
      <c r="G7713" s="1">
        <f t="shared" si="245"/>
        <v>0</v>
      </c>
      <c r="H7713">
        <f>SUMIFS(Data!Z:Z,Data!B:B,Figure16!B7713,Data!A:A,Figure16!A7713)</f>
        <v>1</v>
      </c>
    </row>
    <row r="7714" spans="1:8">
      <c r="A7714" s="27">
        <v>2016</v>
      </c>
      <c r="B7714" t="s">
        <v>89</v>
      </c>
      <c r="C7714" s="3">
        <f>SUMIFS(Data!F:F,Data!$B:$B,Figure16!$B7714,Data!$A:$A,Figure16!$A7714)</f>
        <v>2180000000</v>
      </c>
      <c r="D7714" s="3">
        <f>SUMIFS(Data!Y:Y,Data!$B:$B,Figure16!$B7714,Data!$A:$A,Figure16!$A7714)</f>
        <v>0</v>
      </c>
      <c r="E7714" s="3">
        <f>SUMIFS(Data!Q:Q,Data!$B:$B,Figure16!$B7714,Data!$A:$A,Figure16!$A7714)</f>
        <v>20954754378.139362</v>
      </c>
      <c r="F7714" s="1">
        <f t="shared" si="244"/>
        <v>10.403366990902278</v>
      </c>
      <c r="G7714" s="1">
        <f t="shared" si="245"/>
        <v>0</v>
      </c>
      <c r="H7714">
        <f>SUMIFS(Data!Z:Z,Data!B:B,Figure16!B7714,Data!A:A,Figure16!A7714)</f>
        <v>1</v>
      </c>
    </row>
    <row r="7715" spans="1:8">
      <c r="A7715" s="27">
        <v>2017</v>
      </c>
      <c r="B7715" t="s">
        <v>89</v>
      </c>
      <c r="C7715" s="3">
        <f>SUMIFS(Data!F:F,Data!$B:$B,Figure16!$B7715,Data!$A:$A,Figure16!$A7715)</f>
        <v>2217000000</v>
      </c>
      <c r="D7715" s="3">
        <f>SUMIFS(Data!Y:Y,Data!$B:$B,Figure16!$B7715,Data!$A:$A,Figure16!$A7715)</f>
        <v>0</v>
      </c>
      <c r="E7715" s="3">
        <f>SUMIFS(Data!Q:Q,Data!$B:$B,Figure16!$B7715,Data!$A:$A,Figure16!$A7715)</f>
        <v>25868142073.451962</v>
      </c>
      <c r="F7715" s="1">
        <f t="shared" si="244"/>
        <v>8.5703874429979638</v>
      </c>
      <c r="G7715" s="1">
        <f t="shared" si="245"/>
        <v>0</v>
      </c>
      <c r="H7715">
        <f>SUMIFS(Data!Z:Z,Data!B:B,Figure16!B7715,Data!A:A,Figure16!A7715)</f>
        <v>1</v>
      </c>
    </row>
    <row r="7716" spans="1:8">
      <c r="A7716" s="27">
        <v>1965</v>
      </c>
      <c r="B7716" t="s">
        <v>83</v>
      </c>
      <c r="C7716" s="3">
        <f>SUMIFS(Data!F:F,Data!$B:$B,Figure16!$B7716,Data!$A:$A,Figure16!$A7716)</f>
        <v>0</v>
      </c>
      <c r="D7716" s="3">
        <f>SUMIFS(Data!Y:Y,Data!$B:$B,Figure16!$B7716,Data!$A:$A,Figure16!$A7716)</f>
        <v>0</v>
      </c>
      <c r="E7716" s="3">
        <f>SUMIFS(Data!Q:Q,Data!$B:$B,Figure16!$B7716,Data!$A:$A,Figure16!$A7716)</f>
        <v>1311435800</v>
      </c>
      <c r="F7716" s="1">
        <f t="shared" si="244"/>
        <v>0</v>
      </c>
      <c r="G7716" s="1">
        <f t="shared" si="245"/>
        <v>0</v>
      </c>
      <c r="H7716">
        <f>SUMIFS(Data!Z:Z,Data!B:B,Figure16!B7716,Data!A:A,Figure16!A7716)</f>
        <v>1</v>
      </c>
    </row>
    <row r="7717" spans="1:8">
      <c r="A7717" s="27">
        <v>1966</v>
      </c>
      <c r="B7717" t="s">
        <v>83</v>
      </c>
      <c r="C7717" s="3">
        <f>SUMIFS(Data!F:F,Data!$B:$B,Figure16!$B7717,Data!$A:$A,Figure16!$A7717)</f>
        <v>0</v>
      </c>
      <c r="D7717" s="3">
        <f>SUMIFS(Data!Y:Y,Data!$B:$B,Figure16!$B7717,Data!$A:$A,Figure16!$A7717)</f>
        <v>0</v>
      </c>
      <c r="E7717" s="3">
        <f>SUMIFS(Data!Q:Q,Data!$B:$B,Figure16!$B7717,Data!$A:$A,Figure16!$A7717)</f>
        <v>1281749499.9999998</v>
      </c>
      <c r="F7717" s="1">
        <f t="shared" si="244"/>
        <v>0</v>
      </c>
      <c r="G7717" s="1">
        <f t="shared" si="245"/>
        <v>0</v>
      </c>
      <c r="H7717">
        <f>SUMIFS(Data!Z:Z,Data!B:B,Figure16!B7717,Data!A:A,Figure16!A7717)</f>
        <v>1</v>
      </c>
    </row>
    <row r="7718" spans="1:8">
      <c r="A7718" s="27">
        <v>1967</v>
      </c>
      <c r="B7718" t="s">
        <v>83</v>
      </c>
      <c r="C7718" s="3">
        <f>SUMIFS(Data!F:F,Data!$B:$B,Figure16!$B7718,Data!$A:$A,Figure16!$A7718)</f>
        <v>0</v>
      </c>
      <c r="D7718" s="3">
        <f>SUMIFS(Data!Y:Y,Data!$B:$B,Figure16!$B7718,Data!$A:$A,Figure16!$A7718)</f>
        <v>0</v>
      </c>
      <c r="E7718" s="3">
        <f>SUMIFS(Data!Q:Q,Data!$B:$B,Figure16!$B7718,Data!$A:$A,Figure16!$A7718)</f>
        <v>1397002000</v>
      </c>
      <c r="F7718" s="1">
        <f t="shared" si="244"/>
        <v>0</v>
      </c>
      <c r="G7718" s="1">
        <f t="shared" si="245"/>
        <v>0</v>
      </c>
      <c r="H7718">
        <f>SUMIFS(Data!Z:Z,Data!B:B,Figure16!B7718,Data!A:A,Figure16!A7718)</f>
        <v>1</v>
      </c>
    </row>
    <row r="7719" spans="1:8">
      <c r="A7719" s="27">
        <v>1968</v>
      </c>
      <c r="B7719" t="s">
        <v>83</v>
      </c>
      <c r="C7719" s="3">
        <f>SUMIFS(Data!F:F,Data!$B:$B,Figure16!$B7719,Data!$A:$A,Figure16!$A7719)</f>
        <v>0</v>
      </c>
      <c r="D7719" s="3">
        <f>SUMIFS(Data!Y:Y,Data!$B:$B,Figure16!$B7719,Data!$A:$A,Figure16!$A7719)</f>
        <v>0</v>
      </c>
      <c r="E7719" s="3">
        <f>SUMIFS(Data!Q:Q,Data!$B:$B,Figure16!$B7719,Data!$A:$A,Figure16!$A7719)</f>
        <v>1479599899.9999998</v>
      </c>
      <c r="F7719" s="1">
        <f t="shared" si="244"/>
        <v>0</v>
      </c>
      <c r="G7719" s="1">
        <f t="shared" si="245"/>
        <v>0</v>
      </c>
      <c r="H7719">
        <f>SUMIFS(Data!Z:Z,Data!B:B,Figure16!B7719,Data!A:A,Figure16!A7719)</f>
        <v>1</v>
      </c>
    </row>
    <row r="7720" spans="1:8">
      <c r="A7720" s="27">
        <v>1969</v>
      </c>
      <c r="B7720" t="s">
        <v>83</v>
      </c>
      <c r="C7720" s="3">
        <f>SUMIFS(Data!F:F,Data!$B:$B,Figure16!$B7720,Data!$A:$A,Figure16!$A7720)</f>
        <v>0</v>
      </c>
      <c r="D7720" s="3">
        <f>SUMIFS(Data!Y:Y,Data!$B:$B,Figure16!$B7720,Data!$A:$A,Figure16!$A7720)</f>
        <v>0</v>
      </c>
      <c r="E7720" s="3">
        <f>SUMIFS(Data!Q:Q,Data!$B:$B,Figure16!$B7720,Data!$A:$A,Figure16!$A7720)</f>
        <v>1747998800</v>
      </c>
      <c r="F7720" s="1">
        <f t="shared" si="244"/>
        <v>0</v>
      </c>
      <c r="G7720" s="1">
        <f t="shared" si="245"/>
        <v>0</v>
      </c>
      <c r="H7720">
        <f>SUMIFS(Data!Z:Z,Data!B:B,Figure16!B7720,Data!A:A,Figure16!A7720)</f>
        <v>1</v>
      </c>
    </row>
    <row r="7721" spans="1:8">
      <c r="A7721" s="27">
        <v>1970</v>
      </c>
      <c r="B7721" t="s">
        <v>83</v>
      </c>
      <c r="C7721" s="3">
        <f>SUMIFS(Data!F:F,Data!$B:$B,Figure16!$B7721,Data!$A:$A,Figure16!$A7721)</f>
        <v>0</v>
      </c>
      <c r="D7721" s="3">
        <f>SUMIFS(Data!Y:Y,Data!$B:$B,Figure16!$B7721,Data!$A:$A,Figure16!$A7721)</f>
        <v>0</v>
      </c>
      <c r="E7721" s="3">
        <f>SUMIFS(Data!Q:Q,Data!$B:$B,Figure16!$B7721,Data!$A:$A,Figure16!$A7721)</f>
        <v>1884206300.0000002</v>
      </c>
      <c r="F7721" s="1">
        <f t="shared" si="244"/>
        <v>0</v>
      </c>
      <c r="G7721" s="1">
        <f t="shared" si="245"/>
        <v>0</v>
      </c>
      <c r="H7721">
        <f>SUMIFS(Data!Z:Z,Data!B:B,Figure16!B7721,Data!A:A,Figure16!A7721)</f>
        <v>1</v>
      </c>
    </row>
    <row r="7722" spans="1:8">
      <c r="A7722" s="27">
        <v>1971</v>
      </c>
      <c r="B7722" t="s">
        <v>83</v>
      </c>
      <c r="C7722" s="3">
        <f>SUMIFS(Data!F:F,Data!$B:$B,Figure16!$B7722,Data!$A:$A,Figure16!$A7722)</f>
        <v>0</v>
      </c>
      <c r="D7722" s="3">
        <f>SUMIFS(Data!Y:Y,Data!$B:$B,Figure16!$B7722,Data!$A:$A,Figure16!$A7722)</f>
        <v>0</v>
      </c>
      <c r="E7722" s="3">
        <f>SUMIFS(Data!Q:Q,Data!$B:$B,Figure16!$B7722,Data!$A:$A,Figure16!$A7722)</f>
        <v>2178716300</v>
      </c>
      <c r="F7722" s="1">
        <f t="shared" si="244"/>
        <v>0</v>
      </c>
      <c r="G7722" s="1">
        <f t="shared" si="245"/>
        <v>0</v>
      </c>
      <c r="H7722">
        <f>SUMIFS(Data!Z:Z,Data!B:B,Figure16!B7722,Data!A:A,Figure16!A7722)</f>
        <v>1</v>
      </c>
    </row>
    <row r="7723" spans="1:8">
      <c r="A7723" s="27">
        <v>1972</v>
      </c>
      <c r="B7723" t="s">
        <v>83</v>
      </c>
      <c r="C7723" s="3">
        <f>SUMIFS(Data!F:F,Data!$B:$B,Figure16!$B7723,Data!$A:$A,Figure16!$A7723)</f>
        <v>0</v>
      </c>
      <c r="D7723" s="3">
        <f>SUMIFS(Data!Y:Y,Data!$B:$B,Figure16!$B7723,Data!$A:$A,Figure16!$A7723)</f>
        <v>0</v>
      </c>
      <c r="E7723" s="3">
        <f>SUMIFS(Data!Q:Q,Data!$B:$B,Figure16!$B7723,Data!$A:$A,Figure16!$A7723)</f>
        <v>2677729400</v>
      </c>
      <c r="F7723" s="1">
        <f t="shared" si="244"/>
        <v>0</v>
      </c>
      <c r="G7723" s="1">
        <f t="shared" si="245"/>
        <v>0</v>
      </c>
      <c r="H7723">
        <f>SUMIFS(Data!Z:Z,Data!B:B,Figure16!B7723,Data!A:A,Figure16!A7723)</f>
        <v>1</v>
      </c>
    </row>
    <row r="7724" spans="1:8">
      <c r="A7724" s="27">
        <v>1973</v>
      </c>
      <c r="B7724" t="s">
        <v>83</v>
      </c>
      <c r="C7724" s="3">
        <f>SUMIFS(Data!F:F,Data!$B:$B,Figure16!$B7724,Data!$A:$A,Figure16!$A7724)</f>
        <v>0</v>
      </c>
      <c r="D7724" s="3">
        <f>SUMIFS(Data!Y:Y,Data!$B:$B,Figure16!$B7724,Data!$A:$A,Figure16!$A7724)</f>
        <v>0</v>
      </c>
      <c r="E7724" s="3">
        <f>SUMIFS(Data!Q:Q,Data!$B:$B,Figure16!$B7724,Data!$A:$A,Figure16!$A7724)</f>
        <v>3309353600</v>
      </c>
      <c r="F7724" s="1">
        <f t="shared" si="244"/>
        <v>0</v>
      </c>
      <c r="G7724" s="1">
        <f t="shared" si="245"/>
        <v>0</v>
      </c>
      <c r="H7724">
        <f>SUMIFS(Data!Z:Z,Data!B:B,Figure16!B7724,Data!A:A,Figure16!A7724)</f>
        <v>1</v>
      </c>
    </row>
    <row r="7725" spans="1:8">
      <c r="A7725" s="27">
        <v>1974</v>
      </c>
      <c r="B7725" t="s">
        <v>83</v>
      </c>
      <c r="C7725" s="3">
        <f>SUMIFS(Data!F:F,Data!$B:$B,Figure16!$B7725,Data!$A:$A,Figure16!$A7725)</f>
        <v>0</v>
      </c>
      <c r="D7725" s="3">
        <f>SUMIFS(Data!Y:Y,Data!$B:$B,Figure16!$B7725,Data!$A:$A,Figure16!$A7725)</f>
        <v>0</v>
      </c>
      <c r="E7725" s="3">
        <f>SUMIFS(Data!Q:Q,Data!$B:$B,Figure16!$B7725,Data!$A:$A,Figure16!$A7725)</f>
        <v>3982161400</v>
      </c>
      <c r="F7725" s="1">
        <f t="shared" si="244"/>
        <v>0</v>
      </c>
      <c r="G7725" s="1">
        <f t="shared" si="245"/>
        <v>0</v>
      </c>
      <c r="H7725">
        <f>SUMIFS(Data!Z:Z,Data!B:B,Figure16!B7725,Data!A:A,Figure16!A7725)</f>
        <v>1</v>
      </c>
    </row>
    <row r="7726" spans="1:8">
      <c r="A7726" s="27">
        <v>1975</v>
      </c>
      <c r="B7726" t="s">
        <v>83</v>
      </c>
      <c r="C7726" s="3">
        <f>SUMIFS(Data!F:F,Data!$B:$B,Figure16!$B7726,Data!$A:$A,Figure16!$A7726)</f>
        <v>0</v>
      </c>
      <c r="D7726" s="3">
        <f>SUMIFS(Data!Y:Y,Data!$B:$B,Figure16!$B7726,Data!$A:$A,Figure16!$A7726)</f>
        <v>0</v>
      </c>
      <c r="E7726" s="3">
        <f>SUMIFS(Data!Q:Q,Data!$B:$B,Figure16!$B7726,Data!$A:$A,Figure16!$A7726)</f>
        <v>4371300700</v>
      </c>
      <c r="F7726" s="1">
        <f t="shared" si="244"/>
        <v>0</v>
      </c>
      <c r="G7726" s="1">
        <f t="shared" si="245"/>
        <v>0</v>
      </c>
      <c r="H7726">
        <f>SUMIFS(Data!Z:Z,Data!B:B,Figure16!B7726,Data!A:A,Figure16!A7726)</f>
        <v>1</v>
      </c>
    </row>
    <row r="7727" spans="1:8">
      <c r="A7727" s="27">
        <v>1976</v>
      </c>
      <c r="B7727" t="s">
        <v>83</v>
      </c>
      <c r="C7727" s="3">
        <f>SUMIFS(Data!F:F,Data!$B:$B,Figure16!$B7727,Data!$A:$A,Figure16!$A7727)</f>
        <v>0</v>
      </c>
      <c r="D7727" s="3">
        <f>SUMIFS(Data!Y:Y,Data!$B:$B,Figure16!$B7727,Data!$A:$A,Figure16!$A7727)</f>
        <v>0</v>
      </c>
      <c r="E7727" s="3">
        <f>SUMIFS(Data!Q:Q,Data!$B:$B,Figure16!$B7727,Data!$A:$A,Figure16!$A7727)</f>
        <v>4318372000</v>
      </c>
      <c r="F7727" s="1">
        <f t="shared" si="244"/>
        <v>0</v>
      </c>
      <c r="G7727" s="1">
        <f t="shared" si="245"/>
        <v>0</v>
      </c>
      <c r="H7727">
        <f>SUMIFS(Data!Z:Z,Data!B:B,Figure16!B7727,Data!A:A,Figure16!A7727)</f>
        <v>1</v>
      </c>
    </row>
    <row r="7728" spans="1:8">
      <c r="A7728" s="27">
        <v>1977</v>
      </c>
      <c r="B7728" t="s">
        <v>83</v>
      </c>
      <c r="C7728" s="3">
        <f>SUMIFS(Data!F:F,Data!$B:$B,Figure16!$B7728,Data!$A:$A,Figure16!$A7728)</f>
        <v>0</v>
      </c>
      <c r="D7728" s="3">
        <f>SUMIFS(Data!Y:Y,Data!$B:$B,Figure16!$B7728,Data!$A:$A,Figure16!$A7728)</f>
        <v>0</v>
      </c>
      <c r="E7728" s="3">
        <f>SUMIFS(Data!Q:Q,Data!$B:$B,Figure16!$B7728,Data!$A:$A,Figure16!$A7728)</f>
        <v>4364382100</v>
      </c>
      <c r="F7728" s="1">
        <f t="shared" si="244"/>
        <v>0</v>
      </c>
      <c r="G7728" s="1">
        <f t="shared" si="245"/>
        <v>0</v>
      </c>
      <c r="H7728">
        <f>SUMIFS(Data!Z:Z,Data!B:B,Figure16!B7728,Data!A:A,Figure16!A7728)</f>
        <v>1</v>
      </c>
    </row>
    <row r="7729" spans="1:8">
      <c r="A7729" s="27">
        <v>1978</v>
      </c>
      <c r="B7729" t="s">
        <v>83</v>
      </c>
      <c r="C7729" s="3">
        <f>SUMIFS(Data!F:F,Data!$B:$B,Figure16!$B7729,Data!$A:$A,Figure16!$A7729)</f>
        <v>0</v>
      </c>
      <c r="D7729" s="3">
        <f>SUMIFS(Data!Y:Y,Data!$B:$B,Figure16!$B7729,Data!$A:$A,Figure16!$A7729)</f>
        <v>0</v>
      </c>
      <c r="E7729" s="3">
        <f>SUMIFS(Data!Q:Q,Data!$B:$B,Figure16!$B7729,Data!$A:$A,Figure16!$A7729)</f>
        <v>4351600500</v>
      </c>
      <c r="F7729" s="1">
        <f t="shared" si="244"/>
        <v>0</v>
      </c>
      <c r="G7729" s="1">
        <f t="shared" si="245"/>
        <v>0</v>
      </c>
      <c r="H7729">
        <f>SUMIFS(Data!Z:Z,Data!B:B,Figure16!B7729,Data!A:A,Figure16!A7729)</f>
        <v>1</v>
      </c>
    </row>
    <row r="7730" spans="1:8">
      <c r="A7730" s="27">
        <v>1979</v>
      </c>
      <c r="B7730" t="s">
        <v>83</v>
      </c>
      <c r="C7730" s="3">
        <f>SUMIFS(Data!F:F,Data!$B:$B,Figure16!$B7730,Data!$A:$A,Figure16!$A7730)</f>
        <v>0</v>
      </c>
      <c r="D7730" s="3">
        <f>SUMIFS(Data!Y:Y,Data!$B:$B,Figure16!$B7730,Data!$A:$A,Figure16!$A7730)</f>
        <v>0</v>
      </c>
      <c r="E7730" s="3">
        <f>SUMIFS(Data!Q:Q,Data!$B:$B,Figure16!$B7730,Data!$A:$A,Figure16!$A7730)</f>
        <v>5177459400</v>
      </c>
      <c r="F7730" s="1">
        <f t="shared" si="244"/>
        <v>0</v>
      </c>
      <c r="G7730" s="1">
        <f t="shared" si="245"/>
        <v>0</v>
      </c>
      <c r="H7730">
        <f>SUMIFS(Data!Z:Z,Data!B:B,Figure16!B7730,Data!A:A,Figure16!A7730)</f>
        <v>1</v>
      </c>
    </row>
    <row r="7731" spans="1:8">
      <c r="A7731" s="27">
        <v>1980</v>
      </c>
      <c r="B7731" t="s">
        <v>83</v>
      </c>
      <c r="C7731" s="3">
        <f>SUMIFS(Data!F:F,Data!$B:$B,Figure16!$B7731,Data!$A:$A,Figure16!$A7731)</f>
        <v>66700000</v>
      </c>
      <c r="D7731" s="3">
        <f>SUMIFS(Data!Y:Y,Data!$B:$B,Figure16!$B7731,Data!$A:$A,Figure16!$A7731)</f>
        <v>57200000</v>
      </c>
      <c r="E7731" s="3">
        <f>SUMIFS(Data!Q:Q,Data!$B:$B,Figure16!$B7731,Data!$A:$A,Figure16!$A7731)</f>
        <v>6678868200</v>
      </c>
      <c r="F7731" s="1">
        <f t="shared" si="244"/>
        <v>0.99867220017906633</v>
      </c>
      <c r="G7731" s="1">
        <f t="shared" si="245"/>
        <v>0.85643253148789489</v>
      </c>
      <c r="H7731">
        <f>SUMIFS(Data!Z:Z,Data!B:B,Figure16!B7731,Data!A:A,Figure16!A7731)</f>
        <v>1</v>
      </c>
    </row>
    <row r="7732" spans="1:8">
      <c r="A7732" s="27">
        <v>1981</v>
      </c>
      <c r="B7732" t="s">
        <v>83</v>
      </c>
      <c r="C7732" s="3">
        <f>SUMIFS(Data!F:F,Data!$B:$B,Figure16!$B7732,Data!$A:$A,Figure16!$A7732)</f>
        <v>0</v>
      </c>
      <c r="D7732" s="3">
        <f>SUMIFS(Data!Y:Y,Data!$B:$B,Figure16!$B7732,Data!$A:$A,Figure16!$A7732)</f>
        <v>187040000</v>
      </c>
      <c r="E7732" s="3">
        <f>SUMIFS(Data!Q:Q,Data!$B:$B,Figure16!$B7732,Data!$A:$A,Figure16!$A7732)</f>
        <v>8011373800</v>
      </c>
      <c r="F7732" s="1">
        <f t="shared" si="244"/>
        <v>0</v>
      </c>
      <c r="G7732" s="1">
        <f t="shared" si="245"/>
        <v>2.334680726044764</v>
      </c>
      <c r="H7732">
        <f>SUMIFS(Data!Z:Z,Data!B:B,Figure16!B7732,Data!A:A,Figure16!A7732)</f>
        <v>1</v>
      </c>
    </row>
    <row r="7733" spans="1:8">
      <c r="A7733" s="27">
        <v>1982</v>
      </c>
      <c r="B7733" t="s">
        <v>83</v>
      </c>
      <c r="C7733" s="3">
        <f>SUMIFS(Data!F:F,Data!$B:$B,Figure16!$B7733,Data!$A:$A,Figure16!$A7733)</f>
        <v>0</v>
      </c>
      <c r="D7733" s="3">
        <f>SUMIFS(Data!Y:Y,Data!$B:$B,Figure16!$B7733,Data!$A:$A,Figure16!$A7733)</f>
        <v>47500000</v>
      </c>
      <c r="E7733" s="3">
        <f>SUMIFS(Data!Q:Q,Data!$B:$B,Figure16!$B7733,Data!$A:$A,Figure16!$A7733)</f>
        <v>8539700699.999999</v>
      </c>
      <c r="F7733" s="1">
        <f t="shared" si="244"/>
        <v>0</v>
      </c>
      <c r="G7733" s="1">
        <f t="shared" si="245"/>
        <v>0.55622558294109781</v>
      </c>
      <c r="H7733">
        <f>SUMIFS(Data!Z:Z,Data!B:B,Figure16!B7733,Data!A:A,Figure16!A7733)</f>
        <v>1</v>
      </c>
    </row>
    <row r="7734" spans="1:8">
      <c r="A7734" s="27">
        <v>1983</v>
      </c>
      <c r="B7734" t="s">
        <v>83</v>
      </c>
      <c r="C7734" s="3">
        <f>SUMIFS(Data!F:F,Data!$B:$B,Figure16!$B7734,Data!$A:$A,Figure16!$A7734)</f>
        <v>0</v>
      </c>
      <c r="D7734" s="3">
        <f>SUMIFS(Data!Y:Y,Data!$B:$B,Figure16!$B7734,Data!$A:$A,Figure16!$A7734)</f>
        <v>0</v>
      </c>
      <c r="E7734" s="3">
        <f>SUMIFS(Data!Q:Q,Data!$B:$B,Figure16!$B7734,Data!$A:$A,Figure16!$A7734)</f>
        <v>7764067000</v>
      </c>
      <c r="F7734" s="1">
        <f t="shared" si="244"/>
        <v>0</v>
      </c>
      <c r="G7734" s="1">
        <f t="shared" si="245"/>
        <v>0</v>
      </c>
      <c r="H7734">
        <f>SUMIFS(Data!Z:Z,Data!B:B,Figure16!B7734,Data!A:A,Figure16!A7734)</f>
        <v>1</v>
      </c>
    </row>
    <row r="7735" spans="1:8">
      <c r="A7735" s="27">
        <v>1984</v>
      </c>
      <c r="B7735" t="s">
        <v>83</v>
      </c>
      <c r="C7735" s="3">
        <f>SUMIFS(Data!F:F,Data!$B:$B,Figure16!$B7735,Data!$A:$A,Figure16!$A7735)</f>
        <v>0</v>
      </c>
      <c r="D7735" s="3">
        <f>SUMIFS(Data!Y:Y,Data!$B:$B,Figure16!$B7735,Data!$A:$A,Figure16!$A7735)</f>
        <v>0</v>
      </c>
      <c r="E7735" s="3">
        <f>SUMIFS(Data!Q:Q,Data!$B:$B,Figure16!$B7735,Data!$A:$A,Figure16!$A7735)</f>
        <v>6352125900</v>
      </c>
      <c r="F7735" s="1">
        <f t="shared" si="244"/>
        <v>0</v>
      </c>
      <c r="G7735" s="1">
        <f t="shared" si="245"/>
        <v>0</v>
      </c>
      <c r="H7735">
        <f>SUMIFS(Data!Z:Z,Data!B:B,Figure16!B7735,Data!A:A,Figure16!A7735)</f>
        <v>1</v>
      </c>
    </row>
    <row r="7736" spans="1:8">
      <c r="A7736" s="27">
        <v>1985</v>
      </c>
      <c r="B7736" t="s">
        <v>83</v>
      </c>
      <c r="C7736" s="3">
        <f>SUMIFS(Data!F:F,Data!$B:$B,Figure16!$B7736,Data!$A:$A,Figure16!$A7736)</f>
        <v>25000000</v>
      </c>
      <c r="D7736" s="3">
        <f>SUMIFS(Data!Y:Y,Data!$B:$B,Figure16!$B7736,Data!$A:$A,Figure16!$A7736)</f>
        <v>0</v>
      </c>
      <c r="E7736" s="3">
        <f>SUMIFS(Data!Q:Q,Data!$B:$B,Figure16!$B7736,Data!$A:$A,Figure16!$A7736)</f>
        <v>5637259300</v>
      </c>
      <c r="F7736" s="1">
        <f t="shared" si="244"/>
        <v>0.44347791487966504</v>
      </c>
      <c r="G7736" s="1">
        <f t="shared" si="245"/>
        <v>0</v>
      </c>
      <c r="H7736">
        <f>SUMIFS(Data!Z:Z,Data!B:B,Figure16!B7736,Data!A:A,Figure16!A7736)</f>
        <v>1</v>
      </c>
    </row>
    <row r="7737" spans="1:8">
      <c r="A7737" s="27">
        <v>1986</v>
      </c>
      <c r="B7737" t="s">
        <v>83</v>
      </c>
      <c r="C7737" s="3">
        <f>SUMIFS(Data!F:F,Data!$B:$B,Figure16!$B7737,Data!$A:$A,Figure16!$A7737)</f>
        <v>0</v>
      </c>
      <c r="D7737" s="3">
        <f>SUMIFS(Data!Y:Y,Data!$B:$B,Figure16!$B7737,Data!$A:$A,Figure16!$A7737)</f>
        <v>0</v>
      </c>
      <c r="E7737" s="3">
        <f>SUMIFS(Data!Q:Q,Data!$B:$B,Figure16!$B7737,Data!$A:$A,Figure16!$A7737)</f>
        <v>6217523700</v>
      </c>
      <c r="F7737" s="1">
        <f t="shared" si="244"/>
        <v>0</v>
      </c>
      <c r="G7737" s="1">
        <f t="shared" si="245"/>
        <v>0</v>
      </c>
      <c r="H7737">
        <f>SUMIFS(Data!Z:Z,Data!B:B,Figure16!B7737,Data!A:A,Figure16!A7737)</f>
        <v>1</v>
      </c>
    </row>
    <row r="7738" spans="1:8">
      <c r="A7738" s="27">
        <v>1987</v>
      </c>
      <c r="B7738" t="s">
        <v>83</v>
      </c>
      <c r="C7738" s="3">
        <f>SUMIFS(Data!F:F,Data!$B:$B,Figure16!$B7738,Data!$A:$A,Figure16!$A7738)</f>
        <v>0</v>
      </c>
      <c r="D7738" s="3">
        <f>SUMIFS(Data!Y:Y,Data!$B:$B,Figure16!$B7738,Data!$A:$A,Figure16!$A7738)</f>
        <v>0</v>
      </c>
      <c r="E7738" s="3">
        <f>SUMIFS(Data!Q:Q,Data!$B:$B,Figure16!$B7738,Data!$A:$A,Figure16!$A7738)</f>
        <v>6741215100</v>
      </c>
      <c r="F7738" s="1">
        <f t="shared" si="244"/>
        <v>0</v>
      </c>
      <c r="G7738" s="1">
        <f t="shared" si="245"/>
        <v>0</v>
      </c>
      <c r="H7738">
        <f>SUMIFS(Data!Z:Z,Data!B:B,Figure16!B7738,Data!A:A,Figure16!A7738)</f>
        <v>1</v>
      </c>
    </row>
    <row r="7739" spans="1:8">
      <c r="A7739" s="27">
        <v>1988</v>
      </c>
      <c r="B7739" t="s">
        <v>83</v>
      </c>
      <c r="C7739" s="3">
        <f>SUMIFS(Data!F:F,Data!$B:$B,Figure16!$B7739,Data!$A:$A,Figure16!$A7739)</f>
        <v>0</v>
      </c>
      <c r="D7739" s="3">
        <f>SUMIFS(Data!Y:Y,Data!$B:$B,Figure16!$B7739,Data!$A:$A,Figure16!$A7739)</f>
        <v>0</v>
      </c>
      <c r="E7739" s="3">
        <f>SUMIFS(Data!Q:Q,Data!$B:$B,Figure16!$B7739,Data!$A:$A,Figure16!$A7739)</f>
        <v>7814784100</v>
      </c>
      <c r="F7739" s="1">
        <f t="shared" ref="F7739:F7768" si="246">IF(E7739&gt;0,C7739/E7739*100,"")</f>
        <v>0</v>
      </c>
      <c r="G7739" s="1">
        <f t="shared" ref="G7739:G7768" si="247">IF($E7739&gt;0,D7739/$E7739*100,"")</f>
        <v>0</v>
      </c>
      <c r="H7739">
        <f>SUMIFS(Data!Z:Z,Data!B:B,Figure16!B7739,Data!A:A,Figure16!A7739)</f>
        <v>1</v>
      </c>
    </row>
    <row r="7740" spans="1:8">
      <c r="A7740" s="27">
        <v>1989</v>
      </c>
      <c r="B7740" t="s">
        <v>83</v>
      </c>
      <c r="C7740" s="3">
        <f>SUMIFS(Data!F:F,Data!$B:$B,Figure16!$B7740,Data!$A:$A,Figure16!$A7740)</f>
        <v>0</v>
      </c>
      <c r="D7740" s="3">
        <f>SUMIFS(Data!Y:Y,Data!$B:$B,Figure16!$B7740,Data!$A:$A,Figure16!$A7740)</f>
        <v>0</v>
      </c>
      <c r="E7740" s="3">
        <f>SUMIFS(Data!Q:Q,Data!$B:$B,Figure16!$B7740,Data!$A:$A,Figure16!$A7740)</f>
        <v>8286322700.000001</v>
      </c>
      <c r="F7740" s="1">
        <f t="shared" si="246"/>
        <v>0</v>
      </c>
      <c r="G7740" s="1">
        <f t="shared" si="247"/>
        <v>0</v>
      </c>
      <c r="H7740">
        <f>SUMIFS(Data!Z:Z,Data!B:B,Figure16!B7740,Data!A:A,Figure16!A7740)</f>
        <v>1</v>
      </c>
    </row>
    <row r="7741" spans="1:8">
      <c r="A7741" s="27">
        <v>1990</v>
      </c>
      <c r="B7741" t="s">
        <v>83</v>
      </c>
      <c r="C7741" s="3">
        <f>SUMIFS(Data!F:F,Data!$B:$B,Figure16!$B7741,Data!$A:$A,Figure16!$A7741)</f>
        <v>0</v>
      </c>
      <c r="D7741" s="3">
        <f>SUMIFS(Data!Y:Y,Data!$B:$B,Figure16!$B7741,Data!$A:$A,Figure16!$A7741)</f>
        <v>0</v>
      </c>
      <c r="E7741" s="3">
        <f>SUMIFS(Data!Q:Q,Data!$B:$B,Figure16!$B7741,Data!$A:$A,Figure16!$A7741)</f>
        <v>8783816700</v>
      </c>
      <c r="F7741" s="1">
        <f t="shared" si="246"/>
        <v>0</v>
      </c>
      <c r="G7741" s="1">
        <f t="shared" si="247"/>
        <v>0</v>
      </c>
      <c r="H7741">
        <f>SUMIFS(Data!Z:Z,Data!B:B,Figure16!B7741,Data!A:A,Figure16!A7741)</f>
        <v>1</v>
      </c>
    </row>
    <row r="7742" spans="1:8">
      <c r="A7742" s="27">
        <v>1991</v>
      </c>
      <c r="B7742" t="s">
        <v>83</v>
      </c>
      <c r="C7742" s="3">
        <f>SUMIFS(Data!F:F,Data!$B:$B,Figure16!$B7742,Data!$A:$A,Figure16!$A7742)</f>
        <v>0</v>
      </c>
      <c r="D7742" s="3">
        <f>SUMIFS(Data!Y:Y,Data!$B:$B,Figure16!$B7742,Data!$A:$A,Figure16!$A7742)</f>
        <v>0</v>
      </c>
      <c r="E7742" s="3">
        <f>SUMIFS(Data!Q:Q,Data!$B:$B,Figure16!$B7742,Data!$A:$A,Figure16!$A7742)</f>
        <v>8641481700</v>
      </c>
      <c r="F7742" s="1">
        <f t="shared" si="246"/>
        <v>0</v>
      </c>
      <c r="G7742" s="1">
        <f t="shared" si="247"/>
        <v>0</v>
      </c>
      <c r="H7742">
        <f>SUMIFS(Data!Z:Z,Data!B:B,Figure16!B7742,Data!A:A,Figure16!A7742)</f>
        <v>1</v>
      </c>
    </row>
    <row r="7743" spans="1:8">
      <c r="A7743" s="27">
        <v>1992</v>
      </c>
      <c r="B7743" t="s">
        <v>83</v>
      </c>
      <c r="C7743" s="3">
        <f>SUMIFS(Data!F:F,Data!$B:$B,Figure16!$B7743,Data!$A:$A,Figure16!$A7743)</f>
        <v>0</v>
      </c>
      <c r="D7743" s="3">
        <f>SUMIFS(Data!Y:Y,Data!$B:$B,Figure16!$B7743,Data!$A:$A,Figure16!$A7743)</f>
        <v>0</v>
      </c>
      <c r="E7743" s="3">
        <f>SUMIFS(Data!Q:Q,Data!$B:$B,Figure16!$B7743,Data!$A:$A,Figure16!$A7743)</f>
        <v>6751472200</v>
      </c>
      <c r="F7743" s="1">
        <f t="shared" si="246"/>
        <v>0</v>
      </c>
      <c r="G7743" s="1">
        <f t="shared" si="247"/>
        <v>0</v>
      </c>
      <c r="H7743">
        <f>SUMIFS(Data!Z:Z,Data!B:B,Figure16!B7743,Data!A:A,Figure16!A7743)</f>
        <v>1</v>
      </c>
    </row>
    <row r="7744" spans="1:8">
      <c r="A7744" s="27">
        <v>1993</v>
      </c>
      <c r="B7744" t="s">
        <v>83</v>
      </c>
      <c r="C7744" s="3">
        <f>SUMIFS(Data!F:F,Data!$B:$B,Figure16!$B7744,Data!$A:$A,Figure16!$A7744)</f>
        <v>0</v>
      </c>
      <c r="D7744" s="3">
        <f>SUMIFS(Data!Y:Y,Data!$B:$B,Figure16!$B7744,Data!$A:$A,Figure16!$A7744)</f>
        <v>0</v>
      </c>
      <c r="E7744" s="3">
        <f>SUMIFS(Data!Q:Q,Data!$B:$B,Figure16!$B7744,Data!$A:$A,Figure16!$A7744)</f>
        <v>6563813300</v>
      </c>
      <c r="F7744" s="1">
        <f t="shared" si="246"/>
        <v>0</v>
      </c>
      <c r="G7744" s="1">
        <f t="shared" si="247"/>
        <v>0</v>
      </c>
      <c r="H7744">
        <f>SUMIFS(Data!Z:Z,Data!B:B,Figure16!B7744,Data!A:A,Figure16!A7744)</f>
        <v>1</v>
      </c>
    </row>
    <row r="7745" spans="1:8">
      <c r="A7745" s="27">
        <v>1994</v>
      </c>
      <c r="B7745" t="s">
        <v>83</v>
      </c>
      <c r="C7745" s="3">
        <f>SUMIFS(Data!F:F,Data!$B:$B,Figure16!$B7745,Data!$A:$A,Figure16!$A7745)</f>
        <v>0</v>
      </c>
      <c r="D7745" s="3">
        <f>SUMIFS(Data!Y:Y,Data!$B:$B,Figure16!$B7745,Data!$A:$A,Figure16!$A7745)</f>
        <v>0</v>
      </c>
      <c r="E7745" s="3">
        <f>SUMIFS(Data!Q:Q,Data!$B:$B,Figure16!$B7745,Data!$A:$A,Figure16!$A7745)</f>
        <v>6890675000</v>
      </c>
      <c r="F7745" s="1">
        <f t="shared" si="246"/>
        <v>0</v>
      </c>
      <c r="G7745" s="1">
        <f t="shared" si="247"/>
        <v>0</v>
      </c>
      <c r="H7745">
        <f>SUMIFS(Data!Z:Z,Data!B:B,Figure16!B7745,Data!A:A,Figure16!A7745)</f>
        <v>1</v>
      </c>
    </row>
    <row r="7746" spans="1:8">
      <c r="A7746" s="27">
        <v>1995</v>
      </c>
      <c r="B7746" t="s">
        <v>83</v>
      </c>
      <c r="C7746" s="3">
        <f>SUMIFS(Data!F:F,Data!$B:$B,Figure16!$B7746,Data!$A:$A,Figure16!$A7746)</f>
        <v>0</v>
      </c>
      <c r="D7746" s="3">
        <f>SUMIFS(Data!Y:Y,Data!$B:$B,Figure16!$B7746,Data!$A:$A,Figure16!$A7746)</f>
        <v>0</v>
      </c>
      <c r="E7746" s="3">
        <f>SUMIFS(Data!Q:Q,Data!$B:$B,Figure16!$B7746,Data!$A:$A,Figure16!$A7746)</f>
        <v>7111270700</v>
      </c>
      <c r="F7746" s="1">
        <f t="shared" si="246"/>
        <v>0</v>
      </c>
      <c r="G7746" s="1">
        <f t="shared" si="247"/>
        <v>0</v>
      </c>
      <c r="H7746">
        <f>SUMIFS(Data!Z:Z,Data!B:B,Figure16!B7746,Data!A:A,Figure16!A7746)</f>
        <v>1</v>
      </c>
    </row>
    <row r="7747" spans="1:8">
      <c r="A7747" s="27">
        <v>1996</v>
      </c>
      <c r="B7747" t="s">
        <v>83</v>
      </c>
      <c r="C7747" s="3">
        <f>SUMIFS(Data!F:F,Data!$B:$B,Figure16!$B7747,Data!$A:$A,Figure16!$A7747)</f>
        <v>0</v>
      </c>
      <c r="D7747" s="3">
        <f>SUMIFS(Data!Y:Y,Data!$B:$B,Figure16!$B7747,Data!$A:$A,Figure16!$A7747)</f>
        <v>0</v>
      </c>
      <c r="E7747" s="3">
        <f>SUMIFS(Data!Q:Q,Data!$B:$B,Figure16!$B7747,Data!$A:$A,Figure16!$A7747)</f>
        <v>8553146600</v>
      </c>
      <c r="F7747" s="1">
        <f t="shared" si="246"/>
        <v>0</v>
      </c>
      <c r="G7747" s="1">
        <f t="shared" si="247"/>
        <v>0</v>
      </c>
      <c r="H7747">
        <f>SUMIFS(Data!Z:Z,Data!B:B,Figure16!B7747,Data!A:A,Figure16!A7747)</f>
        <v>1</v>
      </c>
    </row>
    <row r="7748" spans="1:8">
      <c r="A7748" s="27">
        <v>1997</v>
      </c>
      <c r="B7748" t="s">
        <v>83</v>
      </c>
      <c r="C7748" s="3">
        <f>SUMIFS(Data!F:F,Data!$B:$B,Figure16!$B7748,Data!$A:$A,Figure16!$A7748)</f>
        <v>47100000</v>
      </c>
      <c r="D7748" s="3">
        <f>SUMIFS(Data!Y:Y,Data!$B:$B,Figure16!$B7748,Data!$A:$A,Figure16!$A7748)</f>
        <v>0</v>
      </c>
      <c r="E7748" s="3">
        <f>SUMIFS(Data!Q:Q,Data!$B:$B,Figure16!$B7748,Data!$A:$A,Figure16!$A7748)</f>
        <v>8529571600</v>
      </c>
      <c r="F7748" s="1">
        <f t="shared" si="246"/>
        <v>0.55219654876922541</v>
      </c>
      <c r="G7748" s="1">
        <f t="shared" si="247"/>
        <v>0</v>
      </c>
      <c r="H7748">
        <f>SUMIFS(Data!Z:Z,Data!B:B,Figure16!B7748,Data!A:A,Figure16!A7748)</f>
        <v>1</v>
      </c>
    </row>
    <row r="7749" spans="1:8">
      <c r="A7749" s="27">
        <v>1998</v>
      </c>
      <c r="B7749" t="s">
        <v>83</v>
      </c>
      <c r="C7749" s="3">
        <f>SUMIFS(Data!F:F,Data!$B:$B,Figure16!$B7749,Data!$A:$A,Figure16!$A7749)</f>
        <v>0</v>
      </c>
      <c r="D7749" s="3">
        <f>SUMIFS(Data!Y:Y,Data!$B:$B,Figure16!$B7749,Data!$A:$A,Figure16!$A7749)</f>
        <v>0</v>
      </c>
      <c r="E7749" s="3">
        <f>SUMIFS(Data!Q:Q,Data!$B:$B,Figure16!$B7749,Data!$A:$A,Figure16!$A7749)</f>
        <v>6401968200</v>
      </c>
      <c r="F7749" s="1">
        <f t="shared" si="246"/>
        <v>0</v>
      </c>
      <c r="G7749" s="1">
        <f t="shared" si="247"/>
        <v>0</v>
      </c>
      <c r="H7749">
        <f>SUMIFS(Data!Z:Z,Data!B:B,Figure16!B7749,Data!A:A,Figure16!A7749)</f>
        <v>1</v>
      </c>
    </row>
    <row r="7750" spans="1:8">
      <c r="A7750" s="27">
        <v>1999</v>
      </c>
      <c r="B7750" t="s">
        <v>83</v>
      </c>
      <c r="C7750" s="3">
        <f>SUMIFS(Data!F:F,Data!$B:$B,Figure16!$B7750,Data!$A:$A,Figure16!$A7750)</f>
        <v>0</v>
      </c>
      <c r="D7750" s="3">
        <f>SUMIFS(Data!Y:Y,Data!$B:$B,Figure16!$B7750,Data!$A:$A,Figure16!$A7750)</f>
        <v>0</v>
      </c>
      <c r="E7750" s="3">
        <f>SUMIFS(Data!Q:Q,Data!$B:$B,Figure16!$B7750,Data!$A:$A,Figure16!$A7750)</f>
        <v>6858013100</v>
      </c>
      <c r="F7750" s="1">
        <f t="shared" si="246"/>
        <v>0</v>
      </c>
      <c r="G7750" s="1">
        <f t="shared" si="247"/>
        <v>0</v>
      </c>
      <c r="H7750">
        <f>SUMIFS(Data!Z:Z,Data!B:B,Figure16!B7750,Data!A:A,Figure16!A7750)</f>
        <v>1</v>
      </c>
    </row>
    <row r="7751" spans="1:8">
      <c r="A7751" s="27">
        <v>2000</v>
      </c>
      <c r="B7751" t="s">
        <v>83</v>
      </c>
      <c r="C7751" s="3">
        <f>SUMIFS(Data!F:F,Data!$B:$B,Figure16!$B7751,Data!$A:$A,Figure16!$A7751)</f>
        <v>7604000</v>
      </c>
      <c r="D7751" s="3">
        <f>SUMIFS(Data!Y:Y,Data!$B:$B,Figure16!$B7751,Data!$A:$A,Figure16!$A7751)</f>
        <v>0</v>
      </c>
      <c r="E7751" s="3">
        <f>SUMIFS(Data!Q:Q,Data!$B:$B,Figure16!$B7751,Data!$A:$A,Figure16!$A7751)</f>
        <v>6689957599.999999</v>
      </c>
      <c r="F7751" s="1">
        <f t="shared" si="246"/>
        <v>0.11366290273648373</v>
      </c>
      <c r="G7751" s="1">
        <f t="shared" si="247"/>
        <v>0</v>
      </c>
      <c r="H7751">
        <f>SUMIFS(Data!Z:Z,Data!B:B,Figure16!B7751,Data!A:A,Figure16!A7751)</f>
        <v>1</v>
      </c>
    </row>
    <row r="7752" spans="1:8">
      <c r="A7752" s="27">
        <v>2001</v>
      </c>
      <c r="B7752" t="s">
        <v>83</v>
      </c>
      <c r="C7752" s="3">
        <f>SUMIFS(Data!F:F,Data!$B:$B,Figure16!$B7752,Data!$A:$A,Figure16!$A7752)</f>
        <v>612447.1796875</v>
      </c>
      <c r="D7752" s="3">
        <f>SUMIFS(Data!Y:Y,Data!$B:$B,Figure16!$B7752,Data!$A:$A,Figure16!$A7752)</f>
        <v>0</v>
      </c>
      <c r="E7752" s="3">
        <f>SUMIFS(Data!Q:Q,Data!$B:$B,Figure16!$B7752,Data!$A:$A,Figure16!$A7752)</f>
        <v>6777384699.999999</v>
      </c>
      <c r="F7752" s="1">
        <f t="shared" si="246"/>
        <v>9.0366300099137074E-3</v>
      </c>
      <c r="G7752" s="1">
        <f t="shared" si="247"/>
        <v>0</v>
      </c>
      <c r="H7752">
        <f>SUMIFS(Data!Z:Z,Data!B:B,Figure16!B7752,Data!A:A,Figure16!A7752)</f>
        <v>1</v>
      </c>
    </row>
    <row r="7753" spans="1:8">
      <c r="A7753" s="27">
        <v>2002</v>
      </c>
      <c r="B7753" t="s">
        <v>83</v>
      </c>
      <c r="C7753" s="3">
        <f>SUMIFS(Data!F:F,Data!$B:$B,Figure16!$B7753,Data!$A:$A,Figure16!$A7753)</f>
        <v>43198768</v>
      </c>
      <c r="D7753" s="3">
        <f>SUMIFS(Data!Y:Y,Data!$B:$B,Figure16!$B7753,Data!$A:$A,Figure16!$A7753)</f>
        <v>0</v>
      </c>
      <c r="E7753" s="3">
        <f>SUMIFS(Data!Q:Q,Data!$B:$B,Figure16!$B7753,Data!$A:$A,Figure16!$A7753)</f>
        <v>6342116400</v>
      </c>
      <c r="F7753" s="1">
        <f t="shared" si="246"/>
        <v>0.68114120390474064</v>
      </c>
      <c r="G7753" s="1">
        <f t="shared" si="247"/>
        <v>0</v>
      </c>
      <c r="H7753">
        <f>SUMIFS(Data!Z:Z,Data!B:B,Figure16!B7753,Data!A:A,Figure16!A7753)</f>
        <v>1</v>
      </c>
    </row>
    <row r="7754" spans="1:8">
      <c r="A7754" s="27">
        <v>2003</v>
      </c>
      <c r="B7754" t="s">
        <v>83</v>
      </c>
      <c r="C7754" s="3">
        <f>SUMIFS(Data!F:F,Data!$B:$B,Figure16!$B7754,Data!$A:$A,Figure16!$A7754)</f>
        <v>34020000</v>
      </c>
      <c r="D7754" s="3">
        <f>SUMIFS(Data!Y:Y,Data!$B:$B,Figure16!$B7754,Data!$A:$A,Figure16!$A7754)</f>
        <v>0</v>
      </c>
      <c r="E7754" s="3">
        <f>SUMIFS(Data!Q:Q,Data!$B:$B,Figure16!$B7754,Data!$A:$A,Figure16!$A7754)</f>
        <v>5727591800</v>
      </c>
      <c r="F7754" s="1">
        <f t="shared" si="246"/>
        <v>0.59396690944351171</v>
      </c>
      <c r="G7754" s="1">
        <f t="shared" si="247"/>
        <v>0</v>
      </c>
      <c r="H7754">
        <f>SUMIFS(Data!Z:Z,Data!B:B,Figure16!B7754,Data!A:A,Figure16!A7754)</f>
        <v>1</v>
      </c>
    </row>
    <row r="7755" spans="1:8">
      <c r="A7755" s="27">
        <v>2004</v>
      </c>
      <c r="B7755" t="s">
        <v>83</v>
      </c>
      <c r="C7755" s="3">
        <f>SUMIFS(Data!F:F,Data!$B:$B,Figure16!$B7755,Data!$A:$A,Figure16!$A7755)</f>
        <v>383327184</v>
      </c>
      <c r="D7755" s="3">
        <f>SUMIFS(Data!Y:Y,Data!$B:$B,Figure16!$B7755,Data!$A:$A,Figure16!$A7755)</f>
        <v>0</v>
      </c>
      <c r="E7755" s="3">
        <f>SUMIFS(Data!Q:Q,Data!$B:$B,Figure16!$B7755,Data!$A:$A,Figure16!$A7755)</f>
        <v>5805598400</v>
      </c>
      <c r="F7755" s="1">
        <f t="shared" si="246"/>
        <v>6.6027161644525743</v>
      </c>
      <c r="G7755" s="1">
        <f t="shared" si="247"/>
        <v>0</v>
      </c>
      <c r="H7755">
        <f>SUMIFS(Data!Z:Z,Data!B:B,Figure16!B7755,Data!A:A,Figure16!A7755)</f>
        <v>1</v>
      </c>
    </row>
    <row r="7756" spans="1:8">
      <c r="A7756" s="27">
        <v>2005</v>
      </c>
      <c r="B7756" t="s">
        <v>83</v>
      </c>
      <c r="C7756" s="3">
        <f>SUMIFS(Data!F:F,Data!$B:$B,Figure16!$B7756,Data!$A:$A,Figure16!$A7756)</f>
        <v>18000000</v>
      </c>
      <c r="D7756" s="3">
        <f>SUMIFS(Data!Y:Y,Data!$B:$B,Figure16!$B7756,Data!$A:$A,Figure16!$A7756)</f>
        <v>0</v>
      </c>
      <c r="E7756" s="3">
        <f>SUMIFS(Data!Q:Q,Data!$B:$B,Figure16!$B7756,Data!$A:$A,Figure16!$A7756)</f>
        <v>5755215199.999999</v>
      </c>
      <c r="F7756" s="1">
        <f t="shared" si="246"/>
        <v>0.31275980783481394</v>
      </c>
      <c r="G7756" s="1">
        <f t="shared" si="247"/>
        <v>0</v>
      </c>
      <c r="H7756">
        <f>SUMIFS(Data!Z:Z,Data!B:B,Figure16!B7756,Data!A:A,Figure16!A7756)</f>
        <v>1</v>
      </c>
    </row>
    <row r="7757" spans="1:8">
      <c r="A7757" s="27">
        <v>2006</v>
      </c>
      <c r="B7757" t="s">
        <v>83</v>
      </c>
      <c r="C7757" s="3">
        <f>SUMIFS(Data!F:F,Data!$B:$B,Figure16!$B7757,Data!$A:$A,Figure16!$A7757)</f>
        <v>365116656.5</v>
      </c>
      <c r="D7757" s="3">
        <f>SUMIFS(Data!Y:Y,Data!$B:$B,Figure16!$B7757,Data!$A:$A,Figure16!$A7757)</f>
        <v>0</v>
      </c>
      <c r="E7757" s="3">
        <f>SUMIFS(Data!Q:Q,Data!$B:$B,Figure16!$B7757,Data!$A:$A,Figure16!$A7757)</f>
        <v>5443896500</v>
      </c>
      <c r="F7757" s="1">
        <f t="shared" si="246"/>
        <v>6.7068993045698067</v>
      </c>
      <c r="G7757" s="1">
        <f t="shared" si="247"/>
        <v>0</v>
      </c>
      <c r="H7757">
        <f>SUMIFS(Data!Z:Z,Data!B:B,Figure16!B7757,Data!A:A,Figure16!A7757)</f>
        <v>1</v>
      </c>
    </row>
    <row r="7758" spans="1:8">
      <c r="A7758" s="27">
        <v>2007</v>
      </c>
      <c r="B7758" t="s">
        <v>83</v>
      </c>
      <c r="C7758" s="3">
        <f>SUMIFS(Data!F:F,Data!$B:$B,Figure16!$B7758,Data!$A:$A,Figure16!$A7758)</f>
        <v>35000000</v>
      </c>
      <c r="D7758" s="3">
        <f>SUMIFS(Data!Y:Y,Data!$B:$B,Figure16!$B7758,Data!$A:$A,Figure16!$A7758)</f>
        <v>0</v>
      </c>
      <c r="E7758" s="3">
        <f>SUMIFS(Data!Q:Q,Data!$B:$B,Figure16!$B7758,Data!$A:$A,Figure16!$A7758)</f>
        <v>5291950100</v>
      </c>
      <c r="F7758" s="1">
        <f t="shared" si="246"/>
        <v>0.66138189776203671</v>
      </c>
      <c r="G7758" s="1">
        <f t="shared" si="247"/>
        <v>0</v>
      </c>
      <c r="H7758">
        <f>SUMIFS(Data!Z:Z,Data!B:B,Figure16!B7758,Data!A:A,Figure16!A7758)</f>
        <v>1</v>
      </c>
    </row>
    <row r="7759" spans="1:8">
      <c r="A7759" s="27">
        <v>2008</v>
      </c>
      <c r="B7759" t="s">
        <v>83</v>
      </c>
      <c r="C7759" s="3">
        <f>SUMIFS(Data!F:F,Data!$B:$B,Figure16!$B7759,Data!$A:$A,Figure16!$A7759)</f>
        <v>10195637</v>
      </c>
      <c r="D7759" s="3">
        <f>SUMIFS(Data!Y:Y,Data!$B:$B,Figure16!$B7759,Data!$A:$A,Figure16!$A7759)</f>
        <v>0</v>
      </c>
      <c r="E7759" s="3">
        <f>SUMIFS(Data!Q:Q,Data!$B:$B,Figure16!$B7759,Data!$A:$A,Figure16!$A7759)</f>
        <v>4415702800</v>
      </c>
      <c r="F7759" s="1">
        <f t="shared" si="246"/>
        <v>0.23089500045157027</v>
      </c>
      <c r="G7759" s="1">
        <f t="shared" si="247"/>
        <v>0</v>
      </c>
      <c r="H7759">
        <f>SUMIFS(Data!Z:Z,Data!B:B,Figure16!B7759,Data!A:A,Figure16!A7759)</f>
        <v>1</v>
      </c>
    </row>
    <row r="7760" spans="1:8">
      <c r="A7760" s="27">
        <v>2009</v>
      </c>
      <c r="B7760" t="s">
        <v>83</v>
      </c>
      <c r="C7760" s="3">
        <f>SUMIFS(Data!F:F,Data!$B:$B,Figure16!$B7760,Data!$A:$A,Figure16!$A7760)</f>
        <v>7160000</v>
      </c>
      <c r="D7760" s="3">
        <f>SUMIFS(Data!Y:Y,Data!$B:$B,Figure16!$B7760,Data!$A:$A,Figure16!$A7760)</f>
        <v>0</v>
      </c>
      <c r="E7760" s="3">
        <f>SUMIFS(Data!Q:Q,Data!$B:$B,Figure16!$B7760,Data!$A:$A,Figure16!$A7760)</f>
        <v>9665793299.9999981</v>
      </c>
      <c r="F7760" s="1">
        <f t="shared" si="246"/>
        <v>7.4075658125236366E-2</v>
      </c>
      <c r="G7760" s="1">
        <f t="shared" si="247"/>
        <v>0</v>
      </c>
      <c r="H7760">
        <f>SUMIFS(Data!Z:Z,Data!B:B,Figure16!B7760,Data!A:A,Figure16!A7760)</f>
        <v>1</v>
      </c>
    </row>
    <row r="7761" spans="1:8">
      <c r="A7761" s="27">
        <v>2010</v>
      </c>
      <c r="B7761" t="s">
        <v>83</v>
      </c>
      <c r="C7761" s="3">
        <f>SUMIFS(Data!F:F,Data!$B:$B,Figure16!$B7761,Data!$A:$A,Figure16!$A7761)</f>
        <v>24785231</v>
      </c>
      <c r="D7761" s="3">
        <f>SUMIFS(Data!Y:Y,Data!$B:$B,Figure16!$B7761,Data!$A:$A,Figure16!$A7761)</f>
        <v>0</v>
      </c>
      <c r="E7761" s="3">
        <f>SUMIFS(Data!Q:Q,Data!$B:$B,Figure16!$B7761,Data!$A:$A,Figure16!$A7761)</f>
        <v>12041655200</v>
      </c>
      <c r="F7761" s="1">
        <f t="shared" si="246"/>
        <v>0.2058291039590637</v>
      </c>
      <c r="G7761" s="1">
        <f t="shared" si="247"/>
        <v>0</v>
      </c>
      <c r="H7761">
        <f>SUMIFS(Data!Z:Z,Data!B:B,Figure16!B7761,Data!A:A,Figure16!A7761)</f>
        <v>1</v>
      </c>
    </row>
    <row r="7762" spans="1:8">
      <c r="A7762" s="27">
        <v>2011</v>
      </c>
      <c r="B7762" t="s">
        <v>83</v>
      </c>
      <c r="C7762" s="3">
        <f>SUMIFS(Data!F:F,Data!$B:$B,Figure16!$B7762,Data!$A:$A,Figure16!$A7762)</f>
        <v>330841688.25</v>
      </c>
      <c r="D7762" s="3">
        <f>SUMIFS(Data!Y:Y,Data!$B:$B,Figure16!$B7762,Data!$A:$A,Figure16!$A7762)</f>
        <v>0</v>
      </c>
      <c r="E7762" s="3">
        <f>SUMIFS(Data!Q:Q,Data!$B:$B,Figure16!$B7762,Data!$A:$A,Figure16!$A7762)</f>
        <v>14101920300</v>
      </c>
      <c r="F7762" s="1">
        <f t="shared" si="246"/>
        <v>2.3460754366197913</v>
      </c>
      <c r="G7762" s="1">
        <f t="shared" si="247"/>
        <v>0</v>
      </c>
      <c r="H7762">
        <f>SUMIFS(Data!Z:Z,Data!B:B,Figure16!B7762,Data!A:A,Figure16!A7762)</f>
        <v>1</v>
      </c>
    </row>
    <row r="7763" spans="1:8">
      <c r="A7763" s="27">
        <v>2012</v>
      </c>
      <c r="B7763" t="s">
        <v>83</v>
      </c>
      <c r="C7763" s="3">
        <f>SUMIFS(Data!F:F,Data!$B:$B,Figure16!$B7763,Data!$A:$A,Figure16!$A7763)</f>
        <v>182040231.5</v>
      </c>
      <c r="D7763" s="3">
        <f>SUMIFS(Data!Y:Y,Data!$B:$B,Figure16!$B7763,Data!$A:$A,Figure16!$A7763)</f>
        <v>0</v>
      </c>
      <c r="E7763" s="3">
        <f>SUMIFS(Data!Q:Q,Data!$B:$B,Figure16!$B7763,Data!$A:$A,Figure16!$A7763)</f>
        <v>17114849900.000002</v>
      </c>
      <c r="F7763" s="1">
        <f t="shared" si="246"/>
        <v>1.0636390769632165</v>
      </c>
      <c r="G7763" s="1">
        <f t="shared" si="247"/>
        <v>0</v>
      </c>
      <c r="H7763">
        <f>SUMIFS(Data!Z:Z,Data!B:B,Figure16!B7763,Data!A:A,Figure16!A7763)</f>
        <v>1</v>
      </c>
    </row>
    <row r="7764" spans="1:8">
      <c r="A7764" s="27">
        <v>2013</v>
      </c>
      <c r="B7764" t="s">
        <v>83</v>
      </c>
      <c r="C7764" s="3">
        <f>SUMIFS(Data!F:F,Data!$B:$B,Figure16!$B7764,Data!$A:$A,Figure16!$A7764)</f>
        <v>39054045</v>
      </c>
      <c r="D7764" s="3">
        <f>SUMIFS(Data!Y:Y,Data!$B:$B,Figure16!$B7764,Data!$A:$A,Figure16!$A7764)</f>
        <v>0</v>
      </c>
      <c r="E7764" s="3">
        <f>SUMIFS(Data!Q:Q,Data!$B:$B,Figure16!$B7764,Data!$A:$A,Figure16!$A7764)</f>
        <v>19091020000</v>
      </c>
      <c r="F7764" s="1">
        <f t="shared" si="246"/>
        <v>0.20456761870240561</v>
      </c>
      <c r="G7764" s="1">
        <f t="shared" si="247"/>
        <v>0</v>
      </c>
      <c r="H7764">
        <f>SUMIFS(Data!Z:Z,Data!B:B,Figure16!B7764,Data!A:A,Figure16!A7764)</f>
        <v>1</v>
      </c>
    </row>
    <row r="7765" spans="1:8">
      <c r="A7765" s="27">
        <v>2014</v>
      </c>
      <c r="B7765" t="s">
        <v>83</v>
      </c>
      <c r="C7765" s="3">
        <f>SUMIFS(Data!F:F,Data!$B:$B,Figure16!$B7765,Data!$A:$A,Figure16!$A7765)</f>
        <v>636530000</v>
      </c>
      <c r="D7765" s="3">
        <f>SUMIFS(Data!Y:Y,Data!$B:$B,Figure16!$B7765,Data!$A:$A,Figure16!$A7765)</f>
        <v>0</v>
      </c>
      <c r="E7765" s="3">
        <f>SUMIFS(Data!Q:Q,Data!$B:$B,Figure16!$B7765,Data!$A:$A,Figure16!$A7765)</f>
        <v>19495519600</v>
      </c>
      <c r="F7765" s="1">
        <f t="shared" si="246"/>
        <v>3.2650065915657875</v>
      </c>
      <c r="G7765" s="1">
        <f t="shared" si="247"/>
        <v>0</v>
      </c>
      <c r="H7765">
        <f>SUMIFS(Data!Z:Z,Data!B:B,Figure16!B7765,Data!A:A,Figure16!A7765)</f>
        <v>1</v>
      </c>
    </row>
    <row r="7766" spans="1:8">
      <c r="A7766" s="27">
        <v>2015</v>
      </c>
      <c r="B7766" t="s">
        <v>83</v>
      </c>
      <c r="C7766" s="3">
        <f>SUMIFS(Data!F:F,Data!$B:$B,Figure16!$B7766,Data!$A:$A,Figure16!$A7766)</f>
        <v>127000000</v>
      </c>
      <c r="D7766" s="3">
        <f>SUMIFS(Data!Y:Y,Data!$B:$B,Figure16!$B7766,Data!$A:$A,Figure16!$A7766)</f>
        <v>0</v>
      </c>
      <c r="E7766" s="3">
        <f>SUMIFS(Data!Q:Q,Data!$B:$B,Figure16!$B7766,Data!$A:$A,Figure16!$A7766)</f>
        <v>19963120600</v>
      </c>
      <c r="F7766" s="1">
        <f t="shared" si="246"/>
        <v>0.63617308408185447</v>
      </c>
      <c r="G7766" s="1">
        <f t="shared" si="247"/>
        <v>0</v>
      </c>
      <c r="H7766">
        <f>SUMIFS(Data!Z:Z,Data!B:B,Figure16!B7766,Data!A:A,Figure16!A7766)</f>
        <v>1</v>
      </c>
    </row>
    <row r="7767" spans="1:8">
      <c r="A7767" s="27">
        <v>2016</v>
      </c>
      <c r="B7767" t="s">
        <v>83</v>
      </c>
      <c r="C7767" s="3">
        <f>SUMIFS(Data!F:F,Data!$B:$B,Figure16!$B7767,Data!$A:$A,Figure16!$A7767)</f>
        <v>998000000</v>
      </c>
      <c r="D7767" s="3">
        <f>SUMIFS(Data!Y:Y,Data!$B:$B,Figure16!$B7767,Data!$A:$A,Figure16!$A7767)</f>
        <v>0</v>
      </c>
      <c r="E7767" s="3">
        <f>SUMIFS(Data!Q:Q,Data!$B:$B,Figure16!$B7767,Data!$A:$A,Figure16!$A7767)</f>
        <v>20548678100.000004</v>
      </c>
      <c r="F7767" s="1">
        <f t="shared" si="246"/>
        <v>4.856760104680407</v>
      </c>
      <c r="G7767" s="1">
        <f t="shared" si="247"/>
        <v>0</v>
      </c>
      <c r="H7767">
        <f>SUMIFS(Data!Z:Z,Data!B:B,Figure16!B7767,Data!A:A,Figure16!A7767)</f>
        <v>1</v>
      </c>
    </row>
    <row r="7768" spans="1:8">
      <c r="A7768" s="27">
        <v>2017</v>
      </c>
      <c r="B7768" t="s">
        <v>83</v>
      </c>
      <c r="C7768" s="3">
        <f>SUMIFS(Data!F:F,Data!$B:$B,Figure16!$B7768,Data!$A:$A,Figure16!$A7768)</f>
        <v>76000000</v>
      </c>
      <c r="D7768" s="3">
        <f>SUMIFS(Data!Y:Y,Data!$B:$B,Figure16!$B7768,Data!$A:$A,Figure16!$A7768)</f>
        <v>0</v>
      </c>
      <c r="E7768" s="3">
        <f>SUMIFS(Data!Q:Q,Data!$B:$B,Figure16!$B7768,Data!$A:$A,Figure16!$A7768)</f>
        <v>22040902300</v>
      </c>
      <c r="F7768" s="1">
        <f t="shared" si="246"/>
        <v>0.3448134698187923</v>
      </c>
      <c r="G7768" s="1">
        <f t="shared" si="247"/>
        <v>0</v>
      </c>
      <c r="H7768">
        <f>SUMIFS(Data!Z:Z,Data!B:B,Figure16!B7768,Data!A:A,Figure16!A7768)</f>
        <v>1</v>
      </c>
    </row>
  </sheetData>
  <autoFilter ref="A1:B1" xr:uid="{8BE019C1-2B8B-448A-9A6F-246394CEB74E}"/>
  <pageMargins left="0.7" right="0.7" top="0.78740157499999996" bottom="0.78740157499999996"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K72"/>
  <sheetViews>
    <sheetView showGridLines="0" zoomScale="80" zoomScaleNormal="80" workbookViewId="0">
      <selection activeCell="D13" sqref="D13"/>
    </sheetView>
  </sheetViews>
  <sheetFormatPr baseColWidth="10" defaultColWidth="11.44140625" defaultRowHeight="14.4"/>
  <cols>
    <col min="1" max="1" width="11.5546875"/>
    <col min="2" max="2" width="15.6640625" style="14" customWidth="1"/>
    <col min="3" max="3" width="15.44140625" style="14" customWidth="1"/>
    <col min="4" max="4" width="20.6640625" style="14" customWidth="1"/>
    <col min="5" max="5" width="17" style="14" customWidth="1"/>
    <col min="6" max="6" width="17.5546875" style="14" customWidth="1"/>
    <col min="7" max="7" width="11.44140625" style="14"/>
    <col min="8" max="8" width="16" style="14" customWidth="1"/>
    <col min="9" max="9" width="11.44140625" style="14"/>
    <col min="10" max="10" width="15.33203125" style="14" customWidth="1"/>
    <col min="11" max="16384" width="11.44140625" style="14"/>
  </cols>
  <sheetData>
    <row r="1" spans="1:11">
      <c r="A1" t="s">
        <v>180</v>
      </c>
      <c r="B1" t="s">
        <v>238</v>
      </c>
      <c r="C1" s="14" t="s">
        <v>210</v>
      </c>
      <c r="D1" s="14" t="s">
        <v>225</v>
      </c>
      <c r="E1" s="14" t="s">
        <v>214</v>
      </c>
      <c r="F1" s="14" t="s">
        <v>207</v>
      </c>
      <c r="G1" s="14" t="s">
        <v>250</v>
      </c>
      <c r="H1" s="14" t="s">
        <v>226</v>
      </c>
      <c r="I1" s="14" t="s">
        <v>227</v>
      </c>
      <c r="J1" s="14" t="s">
        <v>228</v>
      </c>
    </row>
    <row r="2" spans="1:11">
      <c r="A2" t="s">
        <v>94</v>
      </c>
      <c r="B2" s="15">
        <f>SUMIFS(Data!E:E,Data!$A:$A,2017,Data!$B:$B,FigureA6!$A2)</f>
        <v>1390145500</v>
      </c>
      <c r="C2" s="15">
        <f>SUMIFS(Data!U:U,Data!$A:$A,2017,Data!$B:$B,FigureA6!$A2)</f>
        <v>43954479</v>
      </c>
      <c r="D2" s="15">
        <f>SUMIFS(Data!V:V,Data!$A:$A,2017,Data!$B:$B,FigureA6!$A2)+SUMIFS(Data!W:W,Data!$A:$A,2017,Data!$B:$B,FigureA6!$A2)</f>
        <v>143620000</v>
      </c>
      <c r="E2" s="15">
        <f>SUMIFS(Data!X:X,Data!$A:$A,2017,Data!$B:$B,FigureA6!$A2)</f>
        <v>112000000</v>
      </c>
      <c r="F2" s="15">
        <f>SUMIFS(Data!P:P,Data!$A:$A,2017,Data!$B:$B,FigureA6!$A2)</f>
        <v>2029000000</v>
      </c>
      <c r="G2" s="21">
        <f>B2/$F2*100</f>
        <v>68.513824544110406</v>
      </c>
      <c r="H2" s="21">
        <f t="shared" ref="H2:J2" si="0">C2/$F2*100</f>
        <v>2.1663124199112862</v>
      </c>
      <c r="I2" s="21">
        <f t="shared" si="0"/>
        <v>7.0783637259733858</v>
      </c>
      <c r="J2" s="21">
        <f t="shared" si="0"/>
        <v>5.519960571710202</v>
      </c>
      <c r="K2" s="15"/>
    </row>
    <row r="3" spans="1:11">
      <c r="A3" t="s">
        <v>93</v>
      </c>
      <c r="B3" s="15">
        <f>SUMIFS(Data!E:E,Data!$A:$A,2017,Data!$B:$B,FigureA6!$A3)</f>
        <v>4242079061</v>
      </c>
      <c r="C3" s="15">
        <f>SUMIFS(Data!U:U,Data!$A:$A,2017,Data!$B:$B,FigureA6!$A3)</f>
        <v>120028881.40000001</v>
      </c>
      <c r="D3" s="15">
        <f>SUMIFS(Data!V:V,Data!$A:$A,2017,Data!$B:$B,FigureA6!$A3)+SUMIFS(Data!W:W,Data!$A:$A,2017,Data!$B:$B,FigureA6!$A3)</f>
        <v>152544000</v>
      </c>
      <c r="E3" s="15">
        <f>SUMIFS(Data!X:X,Data!$A:$A,2017,Data!$B:$B,FigureA6!$A3)</f>
        <v>335000000</v>
      </c>
      <c r="F3" s="15">
        <f>SUMIFS(Data!P:P,Data!$A:$A,2017,Data!$B:$B,FigureA6!$A3)</f>
        <v>8718000000</v>
      </c>
      <c r="G3" s="21">
        <f t="shared" ref="G3:G31" si="1">B3/$F3*100</f>
        <v>48.658855941729755</v>
      </c>
      <c r="H3" s="21">
        <f t="shared" ref="H3:H31" si="2">C3/$F3*100</f>
        <v>1.3767937760954347</v>
      </c>
      <c r="I3" s="21">
        <f t="shared" ref="I3:I31" si="3">D3/$F3*100</f>
        <v>1.7497591190640056</v>
      </c>
      <c r="J3" s="21">
        <f t="shared" ref="J3:J31" si="4">E3/$F3*100</f>
        <v>3.842624455150264</v>
      </c>
      <c r="K3" s="15"/>
    </row>
    <row r="4" spans="1:11">
      <c r="A4" t="s">
        <v>3</v>
      </c>
      <c r="B4" s="15">
        <f>SUMIFS(Data!E:E,Data!$A:$A,2017,Data!$B:$B,FigureA6!$A4)</f>
        <v>139995268</v>
      </c>
      <c r="C4" s="15">
        <f>SUMIFS(Data!U:U,Data!$A:$A,2017,Data!$B:$B,FigureA6!$A4)</f>
        <v>9372227.4000000004</v>
      </c>
      <c r="D4" s="15">
        <f>SUMIFS(Data!V:V,Data!$A:$A,2017,Data!$B:$B,FigureA6!$A4)+SUMIFS(Data!W:W,Data!$A:$A,2017,Data!$B:$B,FigureA6!$A4)</f>
        <v>37220000</v>
      </c>
      <c r="E4" s="15">
        <f>SUMIFS(Data!X:X,Data!$A:$A,2017,Data!$B:$B,FigureA6!$A4)</f>
        <v>0</v>
      </c>
      <c r="F4" s="15">
        <f>SUMIFS(Data!P:P,Data!$A:$A,2017,Data!$B:$B,FigureA6!$A4)</f>
        <v>455000000</v>
      </c>
      <c r="G4" s="21">
        <f t="shared" si="1"/>
        <v>30.76819076923077</v>
      </c>
      <c r="H4" s="21">
        <f t="shared" si="2"/>
        <v>2.059830197802198</v>
      </c>
      <c r="I4" s="21">
        <f t="shared" si="3"/>
        <v>8.1802197802197796</v>
      </c>
      <c r="J4" s="21">
        <f t="shared" si="4"/>
        <v>0</v>
      </c>
      <c r="K4" s="15"/>
    </row>
    <row r="5" spans="1:11">
      <c r="A5" t="s">
        <v>108</v>
      </c>
      <c r="B5" s="15">
        <f>SUMIFS(Data!E:E,Data!$A:$A,2017,Data!$B:$B,FigureA6!$A5)</f>
        <v>1379087616</v>
      </c>
      <c r="C5" s="15">
        <f>SUMIFS(Data!U:U,Data!$A:$A,2017,Data!$B:$B,FigureA6!$A5)</f>
        <v>12267492.300000001</v>
      </c>
      <c r="D5" s="15">
        <f>SUMIFS(Data!V:V,Data!$A:$A,2017,Data!$B:$B,FigureA6!$A5)+SUMIFS(Data!W:W,Data!$A:$A,2017,Data!$B:$B,FigureA6!$A5)</f>
        <v>90115000</v>
      </c>
      <c r="E5" s="15">
        <f>SUMIFS(Data!X:X,Data!$A:$A,2017,Data!$B:$B,FigureA6!$A5)</f>
        <v>43000000</v>
      </c>
      <c r="F5" s="15">
        <f>SUMIFS(Data!P:P,Data!$A:$A,2017,Data!$B:$B,FigureA6!$A5)</f>
        <v>4505000000</v>
      </c>
      <c r="G5" s="21">
        <f t="shared" si="1"/>
        <v>30.612377713651501</v>
      </c>
      <c r="H5" s="21">
        <f t="shared" si="2"/>
        <v>0.27230837513873474</v>
      </c>
      <c r="I5" s="21">
        <f t="shared" si="3"/>
        <v>2.0003329633740288</v>
      </c>
      <c r="J5" s="21">
        <f t="shared" si="4"/>
        <v>0.9544950055493896</v>
      </c>
      <c r="K5" s="15"/>
    </row>
    <row r="6" spans="1:11">
      <c r="A6" t="s">
        <v>182</v>
      </c>
      <c r="B6" s="15">
        <f>SUMIFS(Data!E:E,Data!$A:$A,2017,Data!$B:$B,FigureA6!$A6)</f>
        <v>2229346784</v>
      </c>
      <c r="C6" s="15">
        <f>SUMIFS(Data!U:U,Data!$A:$A,2017,Data!$B:$B,FigureA6!$A6)</f>
        <v>320961404.5</v>
      </c>
      <c r="D6" s="15">
        <f>SUMIFS(Data!V:V,Data!$A:$A,2017,Data!$B:$B,FigureA6!$A6)+SUMIFS(Data!W:W,Data!$A:$A,2017,Data!$B:$B,FigureA6!$A6)</f>
        <v>666981000</v>
      </c>
      <c r="E6" s="15">
        <f>SUMIFS(Data!X:X,Data!$A:$A,2017,Data!$B:$B,FigureA6!$A6)</f>
        <v>611000000</v>
      </c>
      <c r="F6" s="15">
        <f>SUMIFS(Data!P:P,Data!$A:$A,2017,Data!$B:$B,FigureA6!$A6)</f>
        <v>7565000000</v>
      </c>
      <c r="G6" s="21">
        <f t="shared" si="1"/>
        <v>29.469223846662263</v>
      </c>
      <c r="H6" s="21">
        <f t="shared" si="2"/>
        <v>4.2427151949768671</v>
      </c>
      <c r="I6" s="21">
        <f t="shared" si="3"/>
        <v>8.8166688697951088</v>
      </c>
      <c r="J6" s="21">
        <f t="shared" si="4"/>
        <v>8.0766688697951086</v>
      </c>
      <c r="K6" s="15"/>
    </row>
    <row r="7" spans="1:11">
      <c r="A7" t="s">
        <v>47</v>
      </c>
      <c r="B7" s="15">
        <f>SUMIFS(Data!E:E,Data!$A:$A,2017,Data!$B:$B,FigureA6!$A7)</f>
        <v>4755996350.5</v>
      </c>
      <c r="C7" s="15">
        <f>SUMIFS(Data!U:U,Data!$A:$A,2017,Data!$B:$B,FigureA6!$A7)</f>
        <v>72172274.700000003</v>
      </c>
      <c r="D7" s="15">
        <f>SUMIFS(Data!V:V,Data!$A:$A,2017,Data!$B:$B,FigureA6!$A7)+SUMIFS(Data!W:W,Data!$A:$A,2017,Data!$B:$B,FigureA6!$A7)</f>
        <v>582459000</v>
      </c>
      <c r="E7" s="15">
        <f>SUMIFS(Data!X:X,Data!$A:$A,2017,Data!$B:$B,FigureA6!$A7)</f>
        <v>712000000</v>
      </c>
      <c r="F7" s="15">
        <f>SUMIFS(Data!P:P,Data!$A:$A,2017,Data!$B:$B,FigureA6!$A7)</f>
        <v>16974000000</v>
      </c>
      <c r="G7" s="21">
        <f t="shared" si="1"/>
        <v>28.019302170967364</v>
      </c>
      <c r="H7" s="21">
        <f t="shared" si="2"/>
        <v>0.42519308766348535</v>
      </c>
      <c r="I7" s="21">
        <f t="shared" si="3"/>
        <v>3.4314775539059741</v>
      </c>
      <c r="J7" s="21">
        <f t="shared" si="4"/>
        <v>4.1946506421585958</v>
      </c>
      <c r="K7" s="15"/>
    </row>
    <row r="8" spans="1:11">
      <c r="A8" t="s">
        <v>125</v>
      </c>
      <c r="B8" s="15">
        <f>SUMIFS(Data!E:E,Data!$A:$A,2017,Data!$B:$B,FigureA6!$A8)</f>
        <v>6147993926.25</v>
      </c>
      <c r="C8" s="15">
        <f>SUMIFS(Data!U:U,Data!$A:$A,2017,Data!$B:$B,FigureA6!$A8)</f>
        <v>119513344.8</v>
      </c>
      <c r="D8" s="15">
        <f>SUMIFS(Data!V:V,Data!$A:$A,2017,Data!$B:$B,FigureA6!$A8)+SUMIFS(Data!W:W,Data!$A:$A,2017,Data!$B:$B,FigureA6!$A8)</f>
        <v>549797000</v>
      </c>
      <c r="E8" s="15">
        <f>SUMIFS(Data!X:X,Data!$A:$A,2017,Data!$B:$B,FigureA6!$A8)</f>
        <v>2525000000</v>
      </c>
      <c r="F8" s="15">
        <f>SUMIFS(Data!P:P,Data!$A:$A,2017,Data!$B:$B,FigureA6!$A8)</f>
        <v>22087000000</v>
      </c>
      <c r="G8" s="21">
        <f t="shared" si="1"/>
        <v>27.835350777606738</v>
      </c>
      <c r="H8" s="21">
        <f t="shared" si="2"/>
        <v>0.54110266129397377</v>
      </c>
      <c r="I8" s="21">
        <f t="shared" si="3"/>
        <v>2.4892334857608547</v>
      </c>
      <c r="J8" s="21">
        <f t="shared" si="4"/>
        <v>11.432064110110019</v>
      </c>
      <c r="K8" s="15"/>
    </row>
    <row r="9" spans="1:11">
      <c r="A9" t="s">
        <v>89</v>
      </c>
      <c r="B9" s="15">
        <f>SUMIFS(Data!E:E,Data!$A:$A,2017,Data!$B:$B,FigureA6!$A9)</f>
        <v>6339156013</v>
      </c>
      <c r="C9" s="15">
        <f>SUMIFS(Data!U:U,Data!$A:$A,2017,Data!$B:$B,FigureA6!$A9)</f>
        <v>793620163.5</v>
      </c>
      <c r="D9" s="15">
        <f>SUMIFS(Data!V:V,Data!$A:$A,2017,Data!$B:$B,FigureA6!$A9)+SUMIFS(Data!W:W,Data!$A:$A,2017,Data!$B:$B,FigureA6!$A9)</f>
        <v>893814000</v>
      </c>
      <c r="E9" s="15">
        <f>SUMIFS(Data!X:X,Data!$A:$A,2017,Data!$B:$B,FigureA6!$A9)</f>
        <v>151000000</v>
      </c>
      <c r="F9" s="15">
        <f>SUMIFS(Data!P:P,Data!$A:$A,2017,Data!$B:$B,FigureA6!$A9)</f>
        <v>25706000000</v>
      </c>
      <c r="G9" s="21">
        <f t="shared" si="1"/>
        <v>24.660219454602039</v>
      </c>
      <c r="H9" s="21">
        <f t="shared" si="2"/>
        <v>3.0872954310277754</v>
      </c>
      <c r="I9" s="21">
        <f t="shared" si="3"/>
        <v>3.4770637205321719</v>
      </c>
      <c r="J9" s="21">
        <f t="shared" si="4"/>
        <v>0.58741149926087288</v>
      </c>
      <c r="K9" s="15"/>
    </row>
    <row r="10" spans="1:11">
      <c r="A10" t="s">
        <v>135</v>
      </c>
      <c r="B10" s="15">
        <f>SUMIFS(Data!E:E,Data!$A:$A,2017,Data!$B:$B,FigureA6!$A10)</f>
        <v>179090668</v>
      </c>
      <c r="C10" s="15">
        <f>SUMIFS(Data!U:U,Data!$A:$A,2017,Data!$B:$B,FigureA6!$A10)</f>
        <v>27359042.800000001</v>
      </c>
      <c r="D10" s="15">
        <f>SUMIFS(Data!V:V,Data!$A:$A,2017,Data!$B:$B,FigureA6!$A10)+SUMIFS(Data!W:W,Data!$A:$A,2017,Data!$B:$B,FigureA6!$A10)</f>
        <v>103363000</v>
      </c>
      <c r="E10" s="15">
        <f>SUMIFS(Data!X:X,Data!$A:$A,2017,Data!$B:$B,FigureA6!$A10)</f>
        <v>0</v>
      </c>
      <c r="F10" s="15">
        <f>SUMIFS(Data!P:P,Data!$A:$A,2017,Data!$B:$B,FigureA6!$A10)</f>
        <v>841000000</v>
      </c>
      <c r="G10" s="21">
        <f t="shared" si="1"/>
        <v>21.294966468489893</v>
      </c>
      <c r="H10" s="21">
        <f t="shared" si="2"/>
        <v>3.2531560998810938</v>
      </c>
      <c r="I10" s="21">
        <f t="shared" si="3"/>
        <v>12.290487514863258</v>
      </c>
      <c r="J10" s="21">
        <f t="shared" si="4"/>
        <v>0</v>
      </c>
      <c r="K10" s="15"/>
    </row>
    <row r="11" spans="1:11">
      <c r="A11" t="s">
        <v>66</v>
      </c>
      <c r="B11" s="15">
        <f>SUMIFS(Data!E:E,Data!$A:$A,2017,Data!$B:$B,FigureA6!$A11)</f>
        <v>25375322182.25</v>
      </c>
      <c r="C11" s="15">
        <f>SUMIFS(Data!U:U,Data!$A:$A,2017,Data!$B:$B,FigureA6!$A11)</f>
        <v>388801462.89999998</v>
      </c>
      <c r="D11" s="15">
        <f>SUMIFS(Data!V:V,Data!$A:$A,2017,Data!$B:$B,FigureA6!$A11)+SUMIFS(Data!W:W,Data!$A:$A,2017,Data!$B:$B,FigureA6!$A11)</f>
        <v>1024896000</v>
      </c>
      <c r="E11" s="15">
        <f>SUMIFS(Data!X:X,Data!$A:$A,2017,Data!$B:$B,FigureA6!$A11)</f>
        <v>1675000000</v>
      </c>
      <c r="F11" s="15">
        <f>SUMIFS(Data!P:P,Data!$A:$A,2017,Data!$B:$B,FigureA6!$A11)</f>
        <v>126506000000</v>
      </c>
      <c r="G11" s="21">
        <f t="shared" si="1"/>
        <v>20.058591831415111</v>
      </c>
      <c r="H11" s="21">
        <f t="shared" si="2"/>
        <v>0.30733835778540147</v>
      </c>
      <c r="I11" s="21">
        <f t="shared" si="3"/>
        <v>0.81015604002972197</v>
      </c>
      <c r="J11" s="21">
        <f t="shared" si="4"/>
        <v>1.3240478712472135</v>
      </c>
      <c r="K11" s="15"/>
    </row>
    <row r="12" spans="1:11">
      <c r="A12" t="s">
        <v>149</v>
      </c>
      <c r="B12" s="15">
        <f>SUMIFS(Data!E:E,Data!$A:$A,2017,Data!$B:$B,FigureA6!$A12)</f>
        <v>943991488</v>
      </c>
      <c r="C12" s="15">
        <f>SUMIFS(Data!U:U,Data!$A:$A,2017,Data!$B:$B,FigureA6!$A12)</f>
        <v>36773994.200000003</v>
      </c>
      <c r="D12" s="15">
        <f>SUMIFS(Data!V:V,Data!$A:$A,2017,Data!$B:$B,FigureA6!$A12)+SUMIFS(Data!W:W,Data!$A:$A,2017,Data!$B:$B,FigureA6!$A12)</f>
        <v>290041000</v>
      </c>
      <c r="E12" s="15">
        <f>SUMIFS(Data!X:X,Data!$A:$A,2017,Data!$B:$B,FigureA6!$A12)</f>
        <v>115000000</v>
      </c>
      <c r="F12" s="15">
        <f>SUMIFS(Data!P:P,Data!$A:$A,2017,Data!$B:$B,FigureA6!$A12)</f>
        <v>4784000000</v>
      </c>
      <c r="G12" s="21">
        <f t="shared" si="1"/>
        <v>19.732263545150502</v>
      </c>
      <c r="H12" s="21">
        <f t="shared" si="2"/>
        <v>0.76868716973244156</v>
      </c>
      <c r="I12" s="21">
        <f t="shared" si="3"/>
        <v>6.0627299331103686</v>
      </c>
      <c r="J12" s="21">
        <f t="shared" si="4"/>
        <v>2.4038461538461542</v>
      </c>
      <c r="K12" s="15"/>
    </row>
    <row r="13" spans="1:11">
      <c r="A13" t="s">
        <v>104</v>
      </c>
      <c r="B13" s="15">
        <f>SUMIFS(Data!E:E,Data!$A:$A,2017,Data!$B:$B,FigureA6!$A13)</f>
        <v>108800000</v>
      </c>
      <c r="C13" s="15">
        <f>SUMIFS(Data!U:U,Data!$A:$A,2017,Data!$B:$B,FigureA6!$A13)</f>
        <v>24416781.399999999</v>
      </c>
      <c r="D13" s="15">
        <f>SUMIFS(Data!V:V,Data!$A:$A,2017,Data!$B:$B,FigureA6!$A13)+SUMIFS(Data!W:W,Data!$A:$A,2017,Data!$B:$B,FigureA6!$A13)</f>
        <v>32802000</v>
      </c>
      <c r="E13" s="15">
        <f>SUMIFS(Data!X:X,Data!$A:$A,2017,Data!$B:$B,FigureA6!$A13)</f>
        <v>37000000</v>
      </c>
      <c r="F13" s="15">
        <f>SUMIFS(Data!P:P,Data!$A:$A,2017,Data!$B:$B,FigureA6!$A13)</f>
        <v>557000000</v>
      </c>
      <c r="G13" s="21">
        <f t="shared" si="1"/>
        <v>19.533213644524235</v>
      </c>
      <c r="H13" s="21">
        <f t="shared" si="2"/>
        <v>4.3836232315978458</v>
      </c>
      <c r="I13" s="21">
        <f t="shared" si="3"/>
        <v>5.8890484739676836</v>
      </c>
      <c r="J13" s="21">
        <f t="shared" si="4"/>
        <v>6.6427289048473961</v>
      </c>
      <c r="K13" s="15"/>
    </row>
    <row r="14" spans="1:11">
      <c r="A14" t="s">
        <v>40</v>
      </c>
      <c r="B14" s="15">
        <f>SUMIFS(Data!E:E,Data!$A:$A,2017,Data!$B:$B,FigureA6!$A14)</f>
        <v>2040666672</v>
      </c>
      <c r="C14" s="15">
        <f>SUMIFS(Data!U:U,Data!$A:$A,2017,Data!$B:$B,FigureA6!$A14)</f>
        <v>188875802.69999999</v>
      </c>
      <c r="D14" s="15">
        <f>SUMIFS(Data!V:V,Data!$A:$A,2017,Data!$B:$B,FigureA6!$A14)+SUMIFS(Data!W:W,Data!$A:$A,2017,Data!$B:$B,FigureA6!$A14)</f>
        <v>578881000</v>
      </c>
      <c r="E14" s="15">
        <f>SUMIFS(Data!X:X,Data!$A:$A,2017,Data!$B:$B,FigureA6!$A14)</f>
        <v>1280000000</v>
      </c>
      <c r="F14" s="15">
        <f>SUMIFS(Data!P:P,Data!$A:$A,2017,Data!$B:$B,FigureA6!$A14)</f>
        <v>11135000000</v>
      </c>
      <c r="G14" s="21">
        <f t="shared" si="1"/>
        <v>18.32659786259542</v>
      </c>
      <c r="H14" s="21">
        <f t="shared" si="2"/>
        <v>1.6962353183655139</v>
      </c>
      <c r="I14" s="21">
        <f t="shared" si="3"/>
        <v>5.1987516838796584</v>
      </c>
      <c r="J14" s="21">
        <f t="shared" si="4"/>
        <v>11.495285136955545</v>
      </c>
      <c r="K14" s="15"/>
    </row>
    <row r="15" spans="1:11">
      <c r="A15" t="s">
        <v>145</v>
      </c>
      <c r="B15" s="15">
        <f>SUMIFS(Data!E:E,Data!$A:$A,2017,Data!$B:$B,FigureA6!$A15)</f>
        <v>1279367704</v>
      </c>
      <c r="C15" s="15">
        <f>SUMIFS(Data!U:U,Data!$A:$A,2017,Data!$B:$B,FigureA6!$A15)</f>
        <v>204239362.80000001</v>
      </c>
      <c r="D15" s="15">
        <f>SUMIFS(Data!V:V,Data!$A:$A,2017,Data!$B:$B,FigureA6!$A15)+SUMIFS(Data!W:W,Data!$A:$A,2017,Data!$B:$B,FigureA6!$A15)</f>
        <v>326418000</v>
      </c>
      <c r="E15" s="15">
        <f>SUMIFS(Data!X:X,Data!$A:$A,2017,Data!$B:$B,FigureA6!$A15)</f>
        <v>343000000</v>
      </c>
      <c r="F15" s="15">
        <f>SUMIFS(Data!P:P,Data!$A:$A,2017,Data!$B:$B,FigureA6!$A15)</f>
        <v>7144000000</v>
      </c>
      <c r="G15" s="21">
        <f t="shared" si="1"/>
        <v>17.908282530795073</v>
      </c>
      <c r="H15" s="21">
        <f t="shared" si="2"/>
        <v>2.858893656215006</v>
      </c>
      <c r="I15" s="21">
        <f t="shared" si="3"/>
        <v>4.5691209406494959</v>
      </c>
      <c r="J15" s="21">
        <f t="shared" si="4"/>
        <v>4.8012318029115342</v>
      </c>
      <c r="K15" s="15"/>
    </row>
    <row r="16" spans="1:11">
      <c r="A16" t="s">
        <v>21</v>
      </c>
      <c r="B16" s="15">
        <f>SUMIFS(Data!E:E,Data!$A:$A,2017,Data!$B:$B,FigureA6!$A16)</f>
        <v>2240093338</v>
      </c>
      <c r="C16" s="15">
        <f>SUMIFS(Data!U:U,Data!$A:$A,2017,Data!$B:$B,FigureA6!$A16)</f>
        <v>343071088.5</v>
      </c>
      <c r="D16" s="15">
        <f>SUMIFS(Data!V:V,Data!$A:$A,2017,Data!$B:$B,FigureA6!$A16)+SUMIFS(Data!W:W,Data!$A:$A,2017,Data!$B:$B,FigureA6!$A16)</f>
        <v>2822282000</v>
      </c>
      <c r="E16" s="15">
        <f>SUMIFS(Data!X:X,Data!$A:$A,2017,Data!$B:$B,FigureA6!$A16)</f>
        <v>825000000</v>
      </c>
      <c r="F16" s="15">
        <f>SUMIFS(Data!P:P,Data!$A:$A,2017,Data!$B:$B,FigureA6!$A16)</f>
        <v>12586000000</v>
      </c>
      <c r="G16" s="21">
        <f t="shared" si="1"/>
        <v>17.79829443826474</v>
      </c>
      <c r="H16" s="21">
        <f t="shared" si="2"/>
        <v>2.7258151001112347</v>
      </c>
      <c r="I16" s="21">
        <f t="shared" si="3"/>
        <v>22.423979024312729</v>
      </c>
      <c r="J16" s="21">
        <f t="shared" si="4"/>
        <v>6.554902272366121</v>
      </c>
      <c r="K16" s="15"/>
    </row>
    <row r="17" spans="1:11">
      <c r="A17" t="s">
        <v>68</v>
      </c>
      <c r="B17" s="15">
        <f>SUMIFS(Data!E:E,Data!$A:$A,2017,Data!$B:$B,FigureA6!$A17)</f>
        <v>151249992</v>
      </c>
      <c r="C17" s="15">
        <f>SUMIFS(Data!U:U,Data!$A:$A,2017,Data!$B:$B,FigureA6!$A17)</f>
        <v>47376673.600000001</v>
      </c>
      <c r="D17" s="15">
        <f>SUMIFS(Data!V:V,Data!$A:$A,2017,Data!$B:$B,FigureA6!$A17)+SUMIFS(Data!W:W,Data!$A:$A,2017,Data!$B:$B,FigureA6!$A17)</f>
        <v>29107000</v>
      </c>
      <c r="E17" s="15">
        <f>SUMIFS(Data!X:X,Data!$A:$A,2017,Data!$B:$B,FigureA6!$A17)</f>
        <v>65000000</v>
      </c>
      <c r="F17" s="15">
        <f>SUMIFS(Data!P:P,Data!$A:$A,2017,Data!$B:$B,FigureA6!$A17)</f>
        <v>870000000</v>
      </c>
      <c r="G17" s="21">
        <f t="shared" si="1"/>
        <v>17.385056551724137</v>
      </c>
      <c r="H17" s="21">
        <f t="shared" si="2"/>
        <v>5.4455946666666675</v>
      </c>
      <c r="I17" s="21">
        <f t="shared" si="3"/>
        <v>3.3456321839080463</v>
      </c>
      <c r="J17" s="21">
        <f t="shared" si="4"/>
        <v>7.4712643678160928</v>
      </c>
      <c r="K17" s="15"/>
    </row>
    <row r="18" spans="1:11">
      <c r="A18" t="s">
        <v>95</v>
      </c>
      <c r="B18" s="15">
        <f>SUMIFS(Data!E:E,Data!$A:$A,2017,Data!$B:$B,FigureA6!$A18)</f>
        <v>5227567048</v>
      </c>
      <c r="C18" s="15">
        <f>SUMIFS(Data!U:U,Data!$A:$A,2017,Data!$B:$B,FigureA6!$A18)</f>
        <v>602413053</v>
      </c>
      <c r="D18" s="15">
        <f>SUMIFS(Data!V:V,Data!$A:$A,2017,Data!$B:$B,FigureA6!$A18)+SUMIFS(Data!W:W,Data!$A:$A,2017,Data!$B:$B,FigureA6!$A18)</f>
        <v>1306270000</v>
      </c>
      <c r="E18" s="15">
        <f>SUMIFS(Data!X:X,Data!$A:$A,2017,Data!$B:$B,FigureA6!$A18)</f>
        <v>983000000</v>
      </c>
      <c r="F18" s="15">
        <f>SUMIFS(Data!P:P,Data!$A:$A,2017,Data!$B:$B,FigureA6!$A18)</f>
        <v>34993000000</v>
      </c>
      <c r="G18" s="21">
        <f t="shared" si="1"/>
        <v>14.938893630154601</v>
      </c>
      <c r="H18" s="21">
        <f t="shared" si="2"/>
        <v>1.7215244563198353</v>
      </c>
      <c r="I18" s="21">
        <f t="shared" si="3"/>
        <v>3.7329465893178635</v>
      </c>
      <c r="J18" s="21">
        <f t="shared" si="4"/>
        <v>2.809133255222473</v>
      </c>
      <c r="K18" s="15"/>
    </row>
    <row r="19" spans="1:11">
      <c r="A19" t="s">
        <v>141</v>
      </c>
      <c r="B19" s="15">
        <f>SUMIFS(Data!E:E,Data!$A:$A,2017,Data!$B:$B,FigureA6!$A19)</f>
        <v>5606574380.25</v>
      </c>
      <c r="C19" s="15">
        <f>SUMIFS(Data!U:U,Data!$A:$A,2017,Data!$B:$B,FigureA6!$A19)</f>
        <v>99430203.900000006</v>
      </c>
      <c r="D19" s="15">
        <f>SUMIFS(Data!V:V,Data!$A:$A,2017,Data!$B:$B,FigureA6!$A19)+SUMIFS(Data!W:W,Data!$A:$A,2017,Data!$B:$B,FigureA6!$A19)</f>
        <v>0</v>
      </c>
      <c r="E19" s="15">
        <f>SUMIFS(Data!X:X,Data!$A:$A,2017,Data!$B:$B,FigureA6!$A19)</f>
        <v>2785000000</v>
      </c>
      <c r="F19" s="15">
        <f>SUMIFS(Data!P:P,Data!$A:$A,2017,Data!$B:$B,FigureA6!$A19)</f>
        <v>37926000000</v>
      </c>
      <c r="G19" s="21">
        <f t="shared" si="1"/>
        <v>14.782930918762855</v>
      </c>
      <c r="H19" s="21">
        <f t="shared" si="2"/>
        <v>0.26216897089068186</v>
      </c>
      <c r="I19" s="21">
        <f t="shared" si="3"/>
        <v>0</v>
      </c>
      <c r="J19" s="21">
        <f t="shared" si="4"/>
        <v>7.3432473764699679</v>
      </c>
      <c r="K19" s="15"/>
    </row>
    <row r="20" spans="1:11">
      <c r="A20" t="s">
        <v>88</v>
      </c>
      <c r="B20" s="15">
        <f>SUMIFS(Data!E:E,Data!$A:$A,2017,Data!$B:$B,FigureA6!$A20)</f>
        <v>1794965880</v>
      </c>
      <c r="C20" s="15">
        <f>SUMIFS(Data!U:U,Data!$A:$A,2017,Data!$B:$B,FigureA6!$A20)</f>
        <v>0</v>
      </c>
      <c r="D20" s="15">
        <f>SUMIFS(Data!V:V,Data!$A:$A,2017,Data!$B:$B,FigureA6!$A20)+SUMIFS(Data!W:W,Data!$A:$A,2017,Data!$B:$B,FigureA6!$A20)</f>
        <v>0</v>
      </c>
      <c r="E20" s="15">
        <f>SUMIFS(Data!X:X,Data!$A:$A,2017,Data!$B:$B,FigureA6!$A20)</f>
        <v>20000000</v>
      </c>
      <c r="F20" s="15">
        <f>SUMIFS(Data!P:P,Data!$A:$A,2017,Data!$B:$B,FigureA6!$A20)</f>
        <v>12487000000</v>
      </c>
      <c r="G20" s="21">
        <f t="shared" si="1"/>
        <v>14.374676703771922</v>
      </c>
      <c r="H20" s="21">
        <f t="shared" si="2"/>
        <v>0</v>
      </c>
      <c r="I20" s="21">
        <f t="shared" si="3"/>
        <v>0</v>
      </c>
      <c r="J20" s="21">
        <f t="shared" si="4"/>
        <v>0.16016657323616562</v>
      </c>
      <c r="K20" s="15"/>
    </row>
    <row r="21" spans="1:11">
      <c r="A21" t="s">
        <v>109</v>
      </c>
      <c r="B21" s="15">
        <f>SUMIFS(Data!E:E,Data!$A:$A,2017,Data!$B:$B,FigureA6!$A21)</f>
        <v>10307053711</v>
      </c>
      <c r="C21" s="15">
        <f>SUMIFS(Data!U:U,Data!$A:$A,2017,Data!$B:$B,FigureA6!$A21)</f>
        <v>301195845.5</v>
      </c>
      <c r="D21" s="15">
        <f>SUMIFS(Data!V:V,Data!$A:$A,2017,Data!$B:$B,FigureA6!$A21)+SUMIFS(Data!W:W,Data!$A:$A,2017,Data!$B:$B,FigureA6!$A21)</f>
        <v>7039925000</v>
      </c>
      <c r="E21" s="15">
        <f>SUMIFS(Data!X:X,Data!$A:$A,2017,Data!$B:$B,FigureA6!$A21)</f>
        <v>641000000</v>
      </c>
      <c r="F21" s="15">
        <f>SUMIFS(Data!P:P,Data!$A:$A,2017,Data!$B:$B,FigureA6!$A21)</f>
        <v>80874000000</v>
      </c>
      <c r="G21" s="21">
        <f t="shared" si="1"/>
        <v>12.744582574127655</v>
      </c>
      <c r="H21" s="21">
        <f t="shared" si="2"/>
        <v>0.37242605225412367</v>
      </c>
      <c r="I21" s="21">
        <f t="shared" si="3"/>
        <v>8.7048062418082459</v>
      </c>
      <c r="J21" s="21">
        <f t="shared" si="4"/>
        <v>0.79259094393748297</v>
      </c>
      <c r="K21" s="15"/>
    </row>
    <row r="22" spans="1:11">
      <c r="A22" t="s">
        <v>144</v>
      </c>
      <c r="B22" s="15">
        <f>SUMIFS(Data!E:E,Data!$A:$A,2017,Data!$B:$B,FigureA6!$A22)</f>
        <v>6910285452</v>
      </c>
      <c r="C22" s="15">
        <f>SUMIFS(Data!U:U,Data!$A:$A,2017,Data!$B:$B,FigureA6!$A22)</f>
        <v>524998540.30000001</v>
      </c>
      <c r="D22" s="15">
        <f>SUMIFS(Data!V:V,Data!$A:$A,2017,Data!$B:$B,FigureA6!$A22)+SUMIFS(Data!W:W,Data!$A:$A,2017,Data!$B:$B,FigureA6!$A22)</f>
        <v>821832000</v>
      </c>
      <c r="E22" s="15">
        <f>SUMIFS(Data!X:X,Data!$A:$A,2017,Data!$B:$B,FigureA6!$A22)</f>
        <v>7337000000</v>
      </c>
      <c r="F22" s="15">
        <f>SUMIFS(Data!P:P,Data!$A:$A,2017,Data!$B:$B,FigureA6!$A22)</f>
        <v>54439000000</v>
      </c>
      <c r="G22" s="21">
        <f t="shared" si="1"/>
        <v>12.693630397325448</v>
      </c>
      <c r="H22" s="21">
        <f t="shared" si="2"/>
        <v>0.96437947115119682</v>
      </c>
      <c r="I22" s="21">
        <f t="shared" si="3"/>
        <v>1.5096383107698526</v>
      </c>
      <c r="J22" s="21">
        <f t="shared" si="4"/>
        <v>13.477470195999192</v>
      </c>
      <c r="K22" s="15"/>
    </row>
    <row r="23" spans="1:11">
      <c r="A23" t="s">
        <v>83</v>
      </c>
      <c r="B23" s="15">
        <f>SUMIFS(Data!E:E,Data!$A:$A,2017,Data!$B:$B,FigureA6!$A23)</f>
        <v>2227844446.5</v>
      </c>
      <c r="C23" s="15">
        <f>SUMIFS(Data!U:U,Data!$A:$A,2017,Data!$B:$B,FigureA6!$A23)</f>
        <v>482184792.80000001</v>
      </c>
      <c r="D23" s="15">
        <f>SUMIFS(Data!V:V,Data!$A:$A,2017,Data!$B:$B,FigureA6!$A23)+SUMIFS(Data!W:W,Data!$A:$A,2017,Data!$B:$B,FigureA6!$A23)</f>
        <v>907158000</v>
      </c>
      <c r="E23" s="15">
        <f>SUMIFS(Data!X:X,Data!$A:$A,2017,Data!$B:$B,FigureA6!$A23)</f>
        <v>1896000000</v>
      </c>
      <c r="F23" s="15">
        <f>SUMIFS(Data!P:P,Data!$A:$A,2017,Data!$B:$B,FigureA6!$A23)</f>
        <v>17635000000</v>
      </c>
      <c r="G23" s="21">
        <f t="shared" si="1"/>
        <v>12.633084471222004</v>
      </c>
      <c r="H23" s="21">
        <f t="shared" si="2"/>
        <v>2.7342488959455626</v>
      </c>
      <c r="I23" s="21">
        <f t="shared" si="3"/>
        <v>5.1440771193648995</v>
      </c>
      <c r="J23" s="21">
        <f t="shared" si="4"/>
        <v>10.751346753614969</v>
      </c>
      <c r="K23" s="15"/>
    </row>
    <row r="24" spans="1:11">
      <c r="A24" t="s">
        <v>39</v>
      </c>
      <c r="B24" s="15">
        <f>SUMIFS(Data!E:E,Data!$A:$A,2017,Data!$B:$B,FigureA6!$A24)</f>
        <v>407445680.875</v>
      </c>
      <c r="C24" s="15">
        <f>SUMIFS(Data!U:U,Data!$A:$A,2017,Data!$B:$B,FigureA6!$A24)</f>
        <v>0</v>
      </c>
      <c r="D24" s="15">
        <f>SUMIFS(Data!V:V,Data!$A:$A,2017,Data!$B:$B,FigureA6!$A24)+SUMIFS(Data!W:W,Data!$A:$A,2017,Data!$B:$B,FigureA6!$A24)</f>
        <v>0</v>
      </c>
      <c r="E24" s="15">
        <f>SUMIFS(Data!X:X,Data!$A:$A,2017,Data!$B:$B,FigureA6!$A24)</f>
        <v>45000000</v>
      </c>
      <c r="F24" s="15">
        <f>SUMIFS(Data!P:P,Data!$A:$A,2017,Data!$B:$B,FigureA6!$A24)</f>
        <v>3419000000</v>
      </c>
      <c r="G24" s="21">
        <f t="shared" si="1"/>
        <v>11.917100932290143</v>
      </c>
      <c r="H24" s="21">
        <f t="shared" si="2"/>
        <v>0</v>
      </c>
      <c r="I24" s="21">
        <f t="shared" si="3"/>
        <v>0</v>
      </c>
      <c r="J24" s="21">
        <f t="shared" si="4"/>
        <v>1.3161743199766014</v>
      </c>
      <c r="K24" s="15"/>
    </row>
    <row r="25" spans="1:11">
      <c r="A25" t="s">
        <v>123</v>
      </c>
      <c r="B25" s="15">
        <f>SUMIFS(Data!E:E,Data!$A:$A,2017,Data!$B:$B,FigureA6!$A25)</f>
        <v>23993111136</v>
      </c>
      <c r="C25" s="15">
        <f>SUMIFS(Data!U:U,Data!$A:$A,2017,Data!$B:$B,FigureA6!$A25)</f>
        <v>3621937933.4000001</v>
      </c>
      <c r="D25" s="15">
        <f>SUMIFS(Data!V:V,Data!$A:$A,2017,Data!$B:$B,FigureA6!$A25)+SUMIFS(Data!W:W,Data!$A:$A,2017,Data!$B:$B,FigureA6!$A25)</f>
        <v>0</v>
      </c>
      <c r="E25" s="15">
        <f>SUMIFS(Data!X:X,Data!$A:$A,2017,Data!$B:$B,FigureA6!$A25)</f>
        <v>5836000000</v>
      </c>
      <c r="F25" s="15">
        <f>SUMIFS(Data!P:P,Data!$A:$A,2017,Data!$B:$B,FigureA6!$A25)</f>
        <v>210083000000</v>
      </c>
      <c r="G25" s="21">
        <f t="shared" si="1"/>
        <v>11.420777090959287</v>
      </c>
      <c r="H25" s="21">
        <f t="shared" si="2"/>
        <v>1.7240509386290181</v>
      </c>
      <c r="I25" s="21">
        <f t="shared" si="3"/>
        <v>0</v>
      </c>
      <c r="J25" s="21">
        <f t="shared" si="4"/>
        <v>2.7779496675123641</v>
      </c>
      <c r="K25" s="15"/>
    </row>
    <row r="26" spans="1:11">
      <c r="A26" t="s">
        <v>42</v>
      </c>
      <c r="B26" s="15">
        <f>SUMIFS(Data!E:E,Data!$A:$A,2017,Data!$B:$B,FigureA6!$A26)</f>
        <v>537574363</v>
      </c>
      <c r="C26" s="15">
        <f>SUMIFS(Data!U:U,Data!$A:$A,2017,Data!$B:$B,FigureA6!$A26)</f>
        <v>226017223.5</v>
      </c>
      <c r="D26" s="15">
        <f>SUMIFS(Data!V:V,Data!$A:$A,2017,Data!$B:$B,FigureA6!$A26)+SUMIFS(Data!W:W,Data!$A:$A,2017,Data!$B:$B,FigureA6!$A26)</f>
        <v>50462000</v>
      </c>
      <c r="E26" s="15">
        <f>SUMIFS(Data!X:X,Data!$A:$A,2017,Data!$B:$B,FigureA6!$A26)</f>
        <v>11000000</v>
      </c>
      <c r="F26" s="15">
        <f>SUMIFS(Data!P:P,Data!$A:$A,2017,Data!$B:$B,FigureA6!$A26)</f>
        <v>4767000000</v>
      </c>
      <c r="G26" s="21">
        <f t="shared" si="1"/>
        <v>11.276995238095239</v>
      </c>
      <c r="H26" s="21">
        <f t="shared" si="2"/>
        <v>4.7412885147891757</v>
      </c>
      <c r="I26" s="21">
        <f t="shared" si="3"/>
        <v>1.0585693308160269</v>
      </c>
      <c r="J26" s="21">
        <f t="shared" si="4"/>
        <v>0.23075309418921752</v>
      </c>
      <c r="K26" s="15"/>
    </row>
    <row r="27" spans="1:11">
      <c r="A27" t="s">
        <v>49</v>
      </c>
      <c r="B27" s="15">
        <f>SUMIFS(Data!E:E,Data!$A:$A,2017,Data!$B:$B,FigureA6!$A27)</f>
        <v>1544953324</v>
      </c>
      <c r="C27" s="15">
        <f>SUMIFS(Data!U:U,Data!$A:$A,2017,Data!$B:$B,FigureA6!$A27)</f>
        <v>1152093263.7</v>
      </c>
      <c r="D27" s="15">
        <f>SUMIFS(Data!V:V,Data!$A:$A,2017,Data!$B:$B,FigureA6!$A27)+SUMIFS(Data!W:W,Data!$A:$A,2017,Data!$B:$B,FigureA6!$A27)</f>
        <v>862037000</v>
      </c>
      <c r="E27" s="15">
        <f>SUMIFS(Data!X:X,Data!$A:$A,2017,Data!$B:$B,FigureA6!$A27)</f>
        <v>73000000</v>
      </c>
      <c r="F27" s="15">
        <f>SUMIFS(Data!P:P,Data!$A:$A,2017,Data!$B:$B,FigureA6!$A27)</f>
        <v>14772000000</v>
      </c>
      <c r="G27" s="21">
        <f t="shared" si="1"/>
        <v>10.458660465746005</v>
      </c>
      <c r="H27" s="21">
        <f t="shared" si="2"/>
        <v>7.7991691287571081</v>
      </c>
      <c r="I27" s="21">
        <f t="shared" si="3"/>
        <v>5.8356146764148384</v>
      </c>
      <c r="J27" s="21">
        <f t="shared" si="4"/>
        <v>0.49417817492553479</v>
      </c>
      <c r="K27" s="15"/>
    </row>
    <row r="28" spans="1:11">
      <c r="A28" s="29" t="s">
        <v>143</v>
      </c>
      <c r="B28" s="15">
        <f>SUMIFS(Data!E:E,Data!$A:$A,2017,Data!$B:$B,FigureA6!$A28)</f>
        <v>5015354438.5</v>
      </c>
      <c r="C28" s="15">
        <f>SUMIFS(Data!U:U,Data!$A:$A,2017,Data!$B:$B,FigureA6!$A28)</f>
        <v>374248235.10000002</v>
      </c>
      <c r="D28" s="15">
        <f>SUMIFS(Data!V:V,Data!$A:$A,2017,Data!$B:$B,FigureA6!$A28)+SUMIFS(Data!W:W,Data!$A:$A,2017,Data!$B:$B,FigureA6!$A28)</f>
        <v>909566000</v>
      </c>
      <c r="E28" s="15">
        <f>SUMIFS(Data!X:X,Data!$A:$A,2017,Data!$B:$B,FigureA6!$A28)</f>
        <v>1595000000</v>
      </c>
      <c r="F28" s="15">
        <f>SUMIFS(Data!P:P,Data!$A:$A,2017,Data!$B:$B,FigureA6!$A28)</f>
        <v>48826000000</v>
      </c>
      <c r="G28" s="21">
        <f t="shared" si="1"/>
        <v>10.271892922828002</v>
      </c>
      <c r="H28" s="21">
        <f t="shared" si="2"/>
        <v>0.76649374329250808</v>
      </c>
      <c r="I28" s="21">
        <f t="shared" si="3"/>
        <v>1.8628722401998934</v>
      </c>
      <c r="J28" s="21">
        <f t="shared" si="4"/>
        <v>3.2667021668783027</v>
      </c>
      <c r="K28" s="15"/>
    </row>
    <row r="29" spans="1:11">
      <c r="A29" t="s">
        <v>85</v>
      </c>
      <c r="B29" s="15">
        <f>SUMIFS(Data!E:E,Data!$A:$A,2017,Data!$B:$B,FigureA6!$A29)</f>
        <v>2690233324</v>
      </c>
      <c r="C29" s="15">
        <f>SUMIFS(Data!U:U,Data!$A:$A,2017,Data!$B:$B,FigureA6!$A29)</f>
        <v>246460670.40000001</v>
      </c>
      <c r="D29" s="15">
        <f>SUMIFS(Data!V:V,Data!$A:$A,2017,Data!$B:$B,FigureA6!$A29)+SUMIFS(Data!W:W,Data!$A:$A,2017,Data!$B:$B,FigureA6!$A29)</f>
        <v>2979564000</v>
      </c>
      <c r="E29" s="15">
        <f>SUMIFS(Data!X:X,Data!$A:$A,2017,Data!$B:$B,FigureA6!$A29)</f>
        <v>369000000</v>
      </c>
      <c r="F29" s="15">
        <f>SUMIFS(Data!P:P,Data!$A:$A,2017,Data!$B:$B,FigureA6!$A29)</f>
        <v>26617000000</v>
      </c>
      <c r="G29" s="21">
        <f t="shared" si="1"/>
        <v>10.107199624300259</v>
      </c>
      <c r="H29" s="21">
        <f t="shared" si="2"/>
        <v>0.92595209978585113</v>
      </c>
      <c r="I29" s="21">
        <f t="shared" si="3"/>
        <v>11.194214223992185</v>
      </c>
      <c r="J29" s="21">
        <f t="shared" si="4"/>
        <v>1.3863320434308899</v>
      </c>
      <c r="K29" s="15"/>
    </row>
    <row r="30" spans="1:11">
      <c r="A30" t="s">
        <v>46</v>
      </c>
      <c r="B30" s="15">
        <f>SUMIFS(Data!E:E,Data!$A:$A,2017,Data!$B:$B,FigureA6!$A30)</f>
        <v>10497941510</v>
      </c>
      <c r="C30" s="15">
        <f>SUMIFS(Data!U:U,Data!$A:$A,2017,Data!$B:$B,FigureA6!$A30)</f>
        <v>783256738.60000002</v>
      </c>
      <c r="D30" s="15">
        <f>SUMIFS(Data!V:V,Data!$A:$A,2017,Data!$B:$B,FigureA6!$A30)+SUMIFS(Data!W:W,Data!$A:$A,2017,Data!$B:$B,FigureA6!$A30)</f>
        <v>399165000</v>
      </c>
      <c r="E30" s="15">
        <f>SUMIFS(Data!X:X,Data!$A:$A,2017,Data!$B:$B,FigureA6!$A30)</f>
        <v>772000000</v>
      </c>
      <c r="F30" s="15">
        <f>SUMIFS(Data!P:P,Data!$A:$A,2017,Data!$B:$B,FigureA6!$A30)</f>
        <v>104296000000</v>
      </c>
      <c r="G30" s="21">
        <f t="shared" si="1"/>
        <v>10.065526491907647</v>
      </c>
      <c r="H30" s="21">
        <f t="shared" si="2"/>
        <v>0.75099403486231497</v>
      </c>
      <c r="I30" s="21">
        <f t="shared" si="3"/>
        <v>0.38272321086139449</v>
      </c>
      <c r="J30" s="21">
        <f t="shared" si="4"/>
        <v>0.74020096648001843</v>
      </c>
      <c r="K30" s="15"/>
    </row>
    <row r="31" spans="1:11">
      <c r="A31" t="s">
        <v>97</v>
      </c>
      <c r="B31" s="15">
        <f>SUMIFS(Data!E:E,Data!$A:$A,2017,Data!$B:$B,FigureA6!$A31)</f>
        <v>7949073012.5</v>
      </c>
      <c r="C31" s="15">
        <f>SUMIFS(Data!U:U,Data!$A:$A,2017,Data!$B:$B,FigureA6!$A31)</f>
        <v>1046744357.9</v>
      </c>
      <c r="D31" s="15">
        <f>SUMIFS(Data!V:V,Data!$A:$A,2017,Data!$B:$B,FigureA6!$A31)+SUMIFS(Data!W:W,Data!$A:$A,2017,Data!$B:$B,FigureA6!$A31)</f>
        <v>5303104000</v>
      </c>
      <c r="E31" s="15">
        <f>SUMIFS(Data!X:X,Data!$A:$A,2017,Data!$B:$B,FigureA6!$A31)</f>
        <v>2570000000</v>
      </c>
      <c r="F31" s="15">
        <f>SUMIFS(Data!P:P,Data!$A:$A,2017,Data!$B:$B,FigureA6!$A31)</f>
        <v>79223000000</v>
      </c>
      <c r="G31" s="21">
        <f t="shared" si="1"/>
        <v>10.03379449465433</v>
      </c>
      <c r="H31" s="21">
        <f t="shared" si="2"/>
        <v>1.3212632163639346</v>
      </c>
      <c r="I31" s="21">
        <f t="shared" si="3"/>
        <v>6.6938944498441106</v>
      </c>
      <c r="J31" s="21">
        <f t="shared" si="4"/>
        <v>3.2440074220870203</v>
      </c>
      <c r="K31" s="15"/>
    </row>
    <row r="42" spans="1:2">
      <c r="A42" s="29"/>
    </row>
    <row r="43" spans="1:2">
      <c r="B43" s="21"/>
    </row>
    <row r="44" spans="1:2">
      <c r="B44" s="21"/>
    </row>
    <row r="45" spans="1:2">
      <c r="B45" s="21"/>
    </row>
    <row r="46" spans="1:2">
      <c r="B46" s="21"/>
    </row>
    <row r="47" spans="1:2">
      <c r="B47" s="21"/>
    </row>
    <row r="48" spans="1:2">
      <c r="B48" s="21"/>
    </row>
    <row r="49" spans="2:2">
      <c r="B49" s="21"/>
    </row>
    <row r="50" spans="2:2">
      <c r="B50" s="21"/>
    </row>
    <row r="51" spans="2:2">
      <c r="B51" s="21"/>
    </row>
    <row r="52" spans="2:2">
      <c r="B52" s="21"/>
    </row>
    <row r="53" spans="2:2">
      <c r="B53" s="21"/>
    </row>
    <row r="54" spans="2:2">
      <c r="B54" s="21"/>
    </row>
    <row r="55" spans="2:2">
      <c r="B55" s="21"/>
    </row>
    <row r="56" spans="2:2">
      <c r="B56" s="21"/>
    </row>
    <row r="57" spans="2:2">
      <c r="B57" s="21"/>
    </row>
    <row r="58" spans="2:2">
      <c r="B58" s="21"/>
    </row>
    <row r="59" spans="2:2">
      <c r="B59" s="21"/>
    </row>
    <row r="60" spans="2:2">
      <c r="B60" s="21"/>
    </row>
    <row r="61" spans="2:2">
      <c r="B61" s="21"/>
    </row>
    <row r="62" spans="2:2">
      <c r="B62" s="21"/>
    </row>
    <row r="63" spans="2:2">
      <c r="B63" s="21"/>
    </row>
    <row r="64" spans="2:2">
      <c r="B64" s="21"/>
    </row>
    <row r="65" spans="1:2">
      <c r="B65" s="21"/>
    </row>
    <row r="66" spans="1:2">
      <c r="B66" s="21"/>
    </row>
    <row r="67" spans="1:2">
      <c r="B67" s="21"/>
    </row>
    <row r="68" spans="1:2">
      <c r="B68" s="21"/>
    </row>
    <row r="69" spans="1:2">
      <c r="A69" s="29"/>
      <c r="B69" s="21"/>
    </row>
    <row r="70" spans="1:2">
      <c r="B70" s="21"/>
    </row>
    <row r="71" spans="1:2">
      <c r="B71" s="21"/>
    </row>
    <row r="72" spans="1:2">
      <c r="B72" s="21"/>
    </row>
  </sheetData>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ReadMe</vt:lpstr>
      <vt:lpstr>Data</vt:lpstr>
      <vt:lpstr>Figure3</vt:lpstr>
      <vt:lpstr>Figure4</vt:lpstr>
      <vt:lpstr>Figure 5</vt:lpstr>
      <vt:lpstr>Figure6</vt:lpstr>
      <vt:lpstr>Figure7</vt:lpstr>
      <vt:lpstr>Figure8</vt:lpstr>
      <vt:lpstr>Figure9</vt:lpstr>
      <vt:lpstr>Figure14</vt:lpstr>
      <vt:lpstr>Figure16</vt:lpstr>
      <vt:lpstr>FigureA6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Horn, Sebastian</dc:creator>
  <cp:lastModifiedBy>Horn, Sebastian</cp:lastModifiedBy>
  <dcterms:created xsi:type="dcterms:W3CDTF">2020-06-09T13:42:40Z</dcterms:created>
  <dcterms:modified xsi:type="dcterms:W3CDTF">2021-07-27T14:13:18Z</dcterms:modified>
</cp:coreProperties>
</file>